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1180" yWindow="110" windowWidth="14810" windowHeight="8020"/>
  </bookViews>
  <sheets>
    <sheet name="調査表（市区町村等分）" sheetId="11" r:id="rId1"/>
    <sheet name="BD" sheetId="12" r:id="rId2"/>
  </sheets>
  <externalReferences>
    <externalReference r:id="rId3"/>
  </externalReferences>
  <definedNames>
    <definedName name="_xlnm._FilterDatabase" localSheetId="1" hidden="1">BD!$A$5:$T$3157</definedName>
    <definedName name="_xlnm._FilterDatabase" localSheetId="0" hidden="1">'調査表（市区町村等分）'!$A$6:$BA$2646</definedName>
    <definedName name="_xlnm.Print_Area" localSheetId="0">'調査表（市区町村等分）'!$B$1:$AW$2646</definedName>
    <definedName name="方策区分">'[1]調査表４（調査対象の全基金）'!$V$2:$AB$2</definedName>
  </definedNames>
  <calcPr calcId="162913"/>
</workbook>
</file>

<file path=xl/calcChain.xml><?xml version="1.0" encoding="utf-8"?>
<calcChain xmlns="http://schemas.openxmlformats.org/spreadsheetml/2006/main">
  <c r="Z1645" i="11" l="1"/>
  <c r="AA1645" i="11" s="1"/>
  <c r="AE1641" i="11"/>
  <c r="AF1641" i="11" s="1"/>
  <c r="Z1641" i="11"/>
  <c r="AA1641" i="11" s="1"/>
  <c r="Z2638" i="11" l="1"/>
  <c r="AA2638" i="11" s="1"/>
  <c r="U2638" i="11"/>
  <c r="V2638" i="11" s="1"/>
  <c r="AO2629" i="11"/>
  <c r="AP2629" i="11" s="1"/>
  <c r="AJ2629" i="11"/>
  <c r="AK2629" i="11" s="1"/>
  <c r="AE2629" i="11"/>
  <c r="AF2629" i="11" s="1"/>
  <c r="Z2629" i="11"/>
  <c r="AA2629" i="11" s="1"/>
  <c r="U2629" i="11"/>
  <c r="V2629" i="11" s="1"/>
  <c r="Z476" i="11" l="1"/>
  <c r="AA476" i="11" s="1"/>
  <c r="Z1632" i="11" l="1"/>
  <c r="AA1632" i="11" s="1"/>
  <c r="Z1639" i="11" l="1"/>
  <c r="AA1639" i="11" s="1"/>
  <c r="AT2618" i="11" l="1"/>
  <c r="AU2618" i="11" s="1"/>
  <c r="AO2618" i="11"/>
  <c r="AP2618" i="11" s="1"/>
  <c r="AJ2618" i="11"/>
  <c r="AK2618" i="11" s="1"/>
  <c r="AE2618" i="11"/>
  <c r="AF2618" i="11" s="1"/>
  <c r="Z2618" i="11"/>
  <c r="AA2618" i="11" s="1"/>
  <c r="AT2610" i="11"/>
  <c r="AU2610" i="11" s="1"/>
  <c r="AO2610" i="11"/>
  <c r="AP2610" i="11" s="1"/>
  <c r="AJ2610" i="11"/>
  <c r="AK2610" i="11" s="1"/>
  <c r="AE2610" i="11"/>
  <c r="AF2610" i="11" s="1"/>
  <c r="Z2610" i="11"/>
  <c r="AA2610" i="11" s="1"/>
  <c r="AT2605" i="11"/>
  <c r="AU2605" i="11" s="1"/>
  <c r="AO2605" i="11"/>
  <c r="AP2605" i="11" s="1"/>
  <c r="AJ2605" i="11"/>
  <c r="AK2605" i="11" s="1"/>
  <c r="AE2605" i="11"/>
  <c r="AF2605" i="11" s="1"/>
  <c r="Z2605" i="11"/>
  <c r="AA2605" i="11" s="1"/>
  <c r="U2605" i="11"/>
  <c r="V2605" i="11" s="1"/>
  <c r="AT2604" i="11"/>
  <c r="AU2604" i="11" s="1"/>
  <c r="AO2604" i="11"/>
  <c r="AP2604" i="11" s="1"/>
  <c r="AJ2604" i="11"/>
  <c r="AK2604" i="11" s="1"/>
  <c r="AE2604" i="11"/>
  <c r="AF2604" i="11" s="1"/>
  <c r="Z2604" i="11"/>
  <c r="AA2604" i="11" s="1"/>
  <c r="U2604" i="11"/>
  <c r="V2604" i="11" s="1"/>
  <c r="AT2592" i="11"/>
  <c r="AU2592" i="11" s="1"/>
  <c r="AO2592" i="11"/>
  <c r="AP2592" i="11" s="1"/>
  <c r="AJ2592" i="11"/>
  <c r="AK2592" i="11" s="1"/>
  <c r="AE2592" i="11"/>
  <c r="AF2592" i="11" s="1"/>
  <c r="Z2592" i="11"/>
  <c r="AA2592" i="11" s="1"/>
  <c r="V2088" i="11" l="1"/>
  <c r="Z2088" i="11"/>
  <c r="AA2088" i="11" s="1"/>
  <c r="AT2071" i="11"/>
  <c r="AU2071" i="11" s="1"/>
  <c r="AO2071" i="11"/>
  <c r="AP2071" i="11" s="1"/>
  <c r="AJ2071" i="11"/>
  <c r="AK2071" i="11" s="1"/>
  <c r="AE2071" i="11"/>
  <c r="AF2071" i="11" s="1"/>
  <c r="Z2071" i="11"/>
  <c r="AA2071" i="11" s="1"/>
  <c r="U2071" i="11"/>
  <c r="V2071" i="11" s="1"/>
  <c r="Z500" i="11" l="1"/>
  <c r="AA500" i="11" s="1"/>
  <c r="AE500" i="11"/>
  <c r="AF500" i="11" s="1"/>
  <c r="AJ500" i="11"/>
  <c r="AK500" i="11" s="1"/>
  <c r="AO500" i="11"/>
  <c r="AP500" i="11" s="1"/>
  <c r="AT500" i="11"/>
  <c r="AU500" i="11" s="1"/>
  <c r="AT2404" i="11"/>
  <c r="AU2404" i="11" s="1"/>
  <c r="AO2404" i="11"/>
  <c r="AP2404" i="11" s="1"/>
  <c r="Z2404" i="11"/>
  <c r="AA2404" i="11" s="1"/>
  <c r="AO1347" i="11" l="1"/>
  <c r="AP1347" i="11" s="1"/>
  <c r="AT1927" i="11" l="1"/>
  <c r="AU1927" i="11" s="1"/>
  <c r="AO1927" i="11"/>
  <c r="AP1927" i="11" s="1"/>
  <c r="AJ1927" i="11"/>
  <c r="AK1927" i="11" s="1"/>
  <c r="AE1927" i="11"/>
  <c r="AF1927" i="11" s="1"/>
  <c r="Z1927" i="11"/>
  <c r="AA1927" i="11" s="1"/>
  <c r="AJ1688" i="11" l="1"/>
  <c r="AK1688" i="11" s="1"/>
  <c r="AE1688" i="11"/>
  <c r="AF1688" i="11" s="1"/>
  <c r="Z1688" i="11"/>
  <c r="AA1688" i="11" s="1"/>
  <c r="T185" i="12" l="1"/>
  <c r="Z210" i="11" l="1"/>
  <c r="AA210" i="11" s="1"/>
  <c r="AT104" i="11" l="1"/>
  <c r="AU104" i="11" s="1"/>
  <c r="AO104" i="11"/>
  <c r="AP104" i="11" s="1"/>
  <c r="AJ104" i="11"/>
  <c r="AK104" i="11" s="1"/>
  <c r="AE104" i="11"/>
  <c r="AF104" i="11" s="1"/>
  <c r="U104" i="11"/>
  <c r="V104" i="11" s="1"/>
  <c r="Q104" i="11"/>
  <c r="R104" i="11" s="1"/>
  <c r="M104" i="11"/>
  <c r="N104" i="11" s="1"/>
  <c r="I104" i="11"/>
  <c r="J104" i="11" s="1"/>
  <c r="AO371" i="11" l="1"/>
  <c r="AP371" i="11" s="1"/>
  <c r="AO357" i="11"/>
  <c r="AO358" i="11"/>
  <c r="AP358" i="11" s="1"/>
  <c r="AO359" i="11"/>
  <c r="AP359" i="11" s="1"/>
  <c r="AO345" i="11"/>
  <c r="AP345" i="11" s="1"/>
  <c r="AT2499" i="11"/>
  <c r="AU2499" i="11" s="1"/>
  <c r="AO2499" i="11"/>
  <c r="AP2499" i="11" s="1"/>
  <c r="AJ2499" i="11"/>
  <c r="AK2499" i="11" s="1"/>
  <c r="AE2499" i="11"/>
  <c r="AF2499" i="11" s="1"/>
  <c r="AT1586" i="11" l="1"/>
  <c r="AU1586" i="11" s="1"/>
  <c r="AO1586" i="11"/>
  <c r="AP1586" i="11" s="1"/>
  <c r="AJ1586" i="11"/>
  <c r="AK1586" i="11" s="1"/>
  <c r="AE1586" i="11"/>
  <c r="AF1586" i="11" s="1"/>
  <c r="Z1586" i="11"/>
  <c r="AA1586" i="11" s="1"/>
  <c r="AT1585" i="11"/>
  <c r="AU1585" i="11" s="1"/>
  <c r="AO1585" i="11"/>
  <c r="AP1585" i="11" s="1"/>
  <c r="AJ1585" i="11"/>
  <c r="AK1585" i="11" s="1"/>
  <c r="AE1585" i="11"/>
  <c r="AF1585" i="11" s="1"/>
  <c r="Z1585" i="11"/>
  <c r="AA1585" i="11" s="1"/>
  <c r="AT1584" i="11"/>
  <c r="AU1584" i="11" s="1"/>
  <c r="AO1584" i="11"/>
  <c r="AP1584" i="11" s="1"/>
  <c r="AE1584" i="11"/>
  <c r="AF1584" i="11" s="1"/>
  <c r="Z1584" i="11"/>
  <c r="AA1584" i="11" s="1"/>
  <c r="AT1583" i="11"/>
  <c r="AU1583" i="11" s="1"/>
  <c r="AO1583" i="11"/>
  <c r="AP1583" i="11" s="1"/>
  <c r="AJ1583" i="11"/>
  <c r="AK1583" i="11" s="1"/>
  <c r="AE1583" i="11"/>
  <c r="AF1583" i="11" s="1"/>
  <c r="Z1583" i="11"/>
  <c r="AA1583" i="11" s="1"/>
  <c r="AT1582" i="11"/>
  <c r="AU1582" i="11" s="1"/>
  <c r="AO1582" i="11"/>
  <c r="AP1582" i="11" s="1"/>
  <c r="AJ1582" i="11"/>
  <c r="AK1582" i="11" s="1"/>
  <c r="AE1582" i="11"/>
  <c r="AF1582" i="11" s="1"/>
  <c r="Z1582" i="11"/>
  <c r="AA1582" i="11" s="1"/>
  <c r="AT1581" i="11"/>
  <c r="AU1581" i="11" s="1"/>
  <c r="AO1581" i="11"/>
  <c r="AP1581" i="11" s="1"/>
  <c r="AJ1581" i="11"/>
  <c r="AK1581" i="11" s="1"/>
  <c r="AE1581" i="11"/>
  <c r="AF1581" i="11" s="1"/>
  <c r="Z1581" i="11"/>
  <c r="AA1581" i="11" s="1"/>
  <c r="AT1580" i="11"/>
  <c r="AU1580" i="11" s="1"/>
  <c r="AO1580" i="11"/>
  <c r="AP1580" i="11" s="1"/>
  <c r="AJ1580" i="11"/>
  <c r="AK1580" i="11" s="1"/>
  <c r="AE1580" i="11"/>
  <c r="AF1580" i="11" s="1"/>
  <c r="Z1580" i="11"/>
  <c r="AA1580" i="11" s="1"/>
  <c r="AT1579" i="11"/>
  <c r="AU1579" i="11" s="1"/>
  <c r="AO1579" i="11"/>
  <c r="AP1579" i="11" s="1"/>
  <c r="AJ1579" i="11"/>
  <c r="AK1579" i="11" s="1"/>
  <c r="AE1579" i="11"/>
  <c r="AF1579" i="11" s="1"/>
  <c r="Z1579" i="11"/>
  <c r="AA1579" i="11" s="1"/>
  <c r="AT1578" i="11"/>
  <c r="AU1578" i="11" s="1"/>
  <c r="AO1578" i="11"/>
  <c r="AP1578" i="11" s="1"/>
  <c r="AJ1578" i="11"/>
  <c r="AK1578" i="11" s="1"/>
  <c r="AE1578" i="11"/>
  <c r="AF1578" i="11" s="1"/>
  <c r="Z1578" i="11"/>
  <c r="AA1578" i="11" s="1"/>
  <c r="AT1577" i="11"/>
  <c r="AU1577" i="11" s="1"/>
  <c r="AO1577" i="11"/>
  <c r="AP1577" i="11" s="1"/>
  <c r="AJ1577" i="11"/>
  <c r="AK1577" i="11" s="1"/>
  <c r="AE1577" i="11"/>
  <c r="AF1577" i="11" s="1"/>
  <c r="Z1577" i="11"/>
  <c r="AA1577" i="11" s="1"/>
  <c r="AT1576" i="11"/>
  <c r="AU1576" i="11" s="1"/>
  <c r="AO1576" i="11"/>
  <c r="AP1576" i="11" s="1"/>
  <c r="AJ1576" i="11"/>
  <c r="AK1576" i="11" s="1"/>
  <c r="AE1576" i="11"/>
  <c r="AF1576" i="11" s="1"/>
  <c r="Z1576" i="11"/>
  <c r="AA1576" i="11" s="1"/>
  <c r="AT1575" i="11"/>
  <c r="AU1575" i="11" s="1"/>
  <c r="AO1575" i="11"/>
  <c r="AP1575" i="11" s="1"/>
  <c r="AJ1575" i="11"/>
  <c r="AK1575" i="11" s="1"/>
  <c r="AE1575" i="11"/>
  <c r="AF1575" i="11" s="1"/>
  <c r="Z1575" i="11"/>
  <c r="AA1575" i="11" s="1"/>
  <c r="AT1574" i="11"/>
  <c r="AU1574" i="11" s="1"/>
  <c r="AO1574" i="11"/>
  <c r="AP1574" i="11" s="1"/>
  <c r="AJ1574" i="11"/>
  <c r="AK1574" i="11" s="1"/>
  <c r="AE1574" i="11"/>
  <c r="AF1574" i="11" s="1"/>
  <c r="Z1574" i="11"/>
  <c r="AA1574" i="11" s="1"/>
  <c r="AT1573" i="11"/>
  <c r="AU1573" i="11" s="1"/>
  <c r="AO1573" i="11"/>
  <c r="AP1573" i="11" s="1"/>
  <c r="AJ1573" i="11"/>
  <c r="AK1573" i="11" s="1"/>
  <c r="AE1573" i="11"/>
  <c r="AF1573" i="11" s="1"/>
  <c r="Z1573" i="11"/>
  <c r="AA1573" i="11" s="1"/>
  <c r="AT1572" i="11"/>
  <c r="AU1572" i="11" s="1"/>
  <c r="AO1572" i="11"/>
  <c r="AP1572" i="11" s="1"/>
  <c r="AJ1572" i="11"/>
  <c r="AK1572" i="11" s="1"/>
  <c r="AE1572" i="11"/>
  <c r="AF1572" i="11" s="1"/>
  <c r="Z1572" i="11"/>
  <c r="AA1572" i="11" s="1"/>
  <c r="AT1571" i="11"/>
  <c r="AU1571" i="11" s="1"/>
  <c r="AO1571" i="11"/>
  <c r="AP1571" i="11" s="1"/>
  <c r="AE1571" i="11"/>
  <c r="AF1571" i="11" s="1"/>
  <c r="Z1571" i="11"/>
  <c r="AA1571" i="11" s="1"/>
  <c r="AT1570" i="11"/>
  <c r="AU1570" i="11" s="1"/>
  <c r="AO1570" i="11"/>
  <c r="AP1570" i="11" s="1"/>
  <c r="AJ1570" i="11"/>
  <c r="AK1570" i="11" s="1"/>
  <c r="AE1570" i="11"/>
  <c r="AF1570" i="11" s="1"/>
  <c r="Z1570" i="11"/>
  <c r="AA1570" i="11" s="1"/>
  <c r="AT1569" i="11"/>
  <c r="AU1569" i="11" s="1"/>
  <c r="AO1569" i="11"/>
  <c r="AP1569" i="11" s="1"/>
  <c r="AJ1569" i="11"/>
  <c r="AK1569" i="11" s="1"/>
  <c r="AE1569" i="11"/>
  <c r="AF1569" i="11" s="1"/>
  <c r="Z1569" i="11"/>
  <c r="AA1569" i="11" s="1"/>
  <c r="AT1568" i="11"/>
  <c r="AU1568" i="11" s="1"/>
  <c r="AO1568" i="11"/>
  <c r="AP1568" i="11" s="1"/>
  <c r="AJ1568" i="11"/>
  <c r="AK1568" i="11" s="1"/>
  <c r="AE1568" i="11"/>
  <c r="AF1568" i="11" s="1"/>
  <c r="Z1568" i="11"/>
  <c r="AA1568" i="11" s="1"/>
  <c r="AE240" i="11" l="1"/>
  <c r="AJ352" i="11"/>
  <c r="AK352" i="11" s="1"/>
  <c r="AO352" i="11"/>
  <c r="AP352" i="11" s="1"/>
  <c r="AE390" i="11"/>
  <c r="AF390" i="11" s="1"/>
  <c r="AA362" i="11"/>
  <c r="R376" i="11"/>
  <c r="AT1347" i="11"/>
  <c r="AU1347" i="11" s="1"/>
  <c r="AT754" i="11"/>
  <c r="AU754" i="11" s="1"/>
  <c r="AT328" i="11"/>
  <c r="AU328" i="11" s="1"/>
  <c r="M431" i="11" l="1"/>
  <c r="N431" i="11" s="1"/>
  <c r="I431" i="11"/>
  <c r="J431" i="11" s="1"/>
  <c r="M430" i="11"/>
  <c r="N430" i="11" s="1"/>
  <c r="I430" i="11"/>
  <c r="J430" i="11" s="1"/>
  <c r="Z429" i="11"/>
  <c r="AA429" i="11" s="1"/>
  <c r="U429" i="11"/>
  <c r="V429" i="11" s="1"/>
  <c r="M429" i="11"/>
  <c r="N429" i="11" s="1"/>
  <c r="I429" i="11"/>
  <c r="J429" i="11" s="1"/>
  <c r="M427" i="11"/>
  <c r="N427" i="11" s="1"/>
  <c r="I427" i="11"/>
  <c r="J427" i="11" s="1"/>
  <c r="Z426" i="11"/>
  <c r="AA426" i="11" s="1"/>
  <c r="U426" i="11"/>
  <c r="V426" i="11" s="1"/>
  <c r="I426" i="11"/>
  <c r="J426" i="11" s="1"/>
  <c r="M425" i="11"/>
  <c r="N425" i="11" s="1"/>
  <c r="I425" i="11"/>
  <c r="J425" i="11" s="1"/>
  <c r="Z424" i="11"/>
  <c r="AA424" i="11" s="1"/>
  <c r="U424" i="11"/>
  <c r="V424" i="11" s="1"/>
  <c r="I424" i="11"/>
  <c r="J424" i="11" s="1"/>
  <c r="Z423" i="11"/>
  <c r="AA423" i="11" s="1"/>
  <c r="U423" i="11"/>
  <c r="V423" i="11" s="1"/>
  <c r="I423" i="11"/>
  <c r="J423" i="11" s="1"/>
  <c r="Z422" i="11"/>
  <c r="AA422" i="11" s="1"/>
  <c r="U422" i="11"/>
  <c r="V422" i="11" s="1"/>
  <c r="I422" i="11"/>
  <c r="J422" i="11" s="1"/>
  <c r="M421" i="11"/>
  <c r="N421" i="11" s="1"/>
  <c r="I421" i="11"/>
  <c r="J421" i="11" s="1"/>
  <c r="M420" i="11"/>
  <c r="N420" i="11" s="1"/>
  <c r="I420" i="11"/>
  <c r="J420" i="11" s="1"/>
  <c r="AO419" i="11"/>
  <c r="AP419" i="11" s="1"/>
  <c r="AJ419" i="11"/>
  <c r="AK419" i="11" s="1"/>
  <c r="AE419" i="11"/>
  <c r="AF419" i="11" s="1"/>
  <c r="Z419" i="11"/>
  <c r="AA419" i="11" s="1"/>
  <c r="U419" i="11"/>
  <c r="V419" i="11" s="1"/>
  <c r="I419" i="11"/>
  <c r="J419" i="11" s="1"/>
  <c r="AJ418" i="11"/>
  <c r="AK418" i="11" s="1"/>
  <c r="AE418" i="11"/>
  <c r="AF418" i="11" s="1"/>
  <c r="Z418" i="11"/>
  <c r="AA418" i="11" s="1"/>
  <c r="U418" i="11"/>
  <c r="V418" i="11" s="1"/>
  <c r="Q418" i="11"/>
  <c r="R418" i="11" s="1"/>
  <c r="M418" i="11"/>
  <c r="N418" i="11" s="1"/>
  <c r="I418" i="11"/>
  <c r="J418" i="11" s="1"/>
  <c r="AT417" i="11"/>
  <c r="AU417" i="11" s="1"/>
  <c r="AO417" i="11"/>
  <c r="AP417" i="11" s="1"/>
  <c r="AJ417" i="11"/>
  <c r="AK417" i="11" s="1"/>
  <c r="AE417" i="11"/>
  <c r="AF417" i="11" s="1"/>
  <c r="Z417" i="11"/>
  <c r="AA417" i="11" s="1"/>
  <c r="U417" i="11"/>
  <c r="V417" i="11" s="1"/>
  <c r="Q417" i="11"/>
  <c r="R417" i="11" s="1"/>
  <c r="M417" i="11"/>
  <c r="N417" i="11" s="1"/>
  <c r="I417" i="11"/>
  <c r="J417" i="11" s="1"/>
  <c r="AT416" i="11"/>
  <c r="AU416" i="11" s="1"/>
  <c r="AO416" i="11"/>
  <c r="AP416" i="11" s="1"/>
  <c r="AJ416" i="11"/>
  <c r="AK416" i="11" s="1"/>
  <c r="AE416" i="11"/>
  <c r="AF416" i="11" s="1"/>
  <c r="Z416" i="11"/>
  <c r="AA416" i="11" s="1"/>
  <c r="U416" i="11"/>
  <c r="V416" i="11" s="1"/>
  <c r="Q416" i="11"/>
  <c r="R416" i="11" s="1"/>
  <c r="M416" i="11"/>
  <c r="N416" i="11" s="1"/>
  <c r="I416" i="11"/>
  <c r="J416" i="11" s="1"/>
  <c r="AT415" i="11"/>
  <c r="AU415" i="11" s="1"/>
  <c r="AO415" i="11"/>
  <c r="AP415" i="11" s="1"/>
  <c r="AJ415" i="11"/>
  <c r="AK415" i="11" s="1"/>
  <c r="AE415" i="11"/>
  <c r="AF415" i="11" s="1"/>
  <c r="Z415" i="11"/>
  <c r="AA415" i="11" s="1"/>
  <c r="U415" i="11"/>
  <c r="V415" i="11" s="1"/>
  <c r="Q415" i="11"/>
  <c r="R415" i="11" s="1"/>
  <c r="M415" i="11"/>
  <c r="N415" i="11" s="1"/>
  <c r="I415" i="11"/>
  <c r="J415" i="11" s="1"/>
  <c r="AT414" i="11"/>
  <c r="AU414" i="11" s="1"/>
  <c r="AO414" i="11"/>
  <c r="AP414" i="11" s="1"/>
  <c r="AJ414" i="11"/>
  <c r="AK414" i="11" s="1"/>
  <c r="AE414" i="11"/>
  <c r="AF414" i="11" s="1"/>
  <c r="Z414" i="11"/>
  <c r="AA414" i="11" s="1"/>
  <c r="U414" i="11"/>
  <c r="V414" i="11" s="1"/>
  <c r="Q414" i="11"/>
  <c r="R414" i="11" s="1"/>
  <c r="M414" i="11"/>
  <c r="N414" i="11" s="1"/>
  <c r="I414" i="11"/>
  <c r="J414" i="11" s="1"/>
  <c r="AT413" i="11"/>
  <c r="AU413" i="11" s="1"/>
  <c r="AO413" i="11"/>
  <c r="AP413" i="11" s="1"/>
  <c r="AJ413" i="11"/>
  <c r="AK413" i="11" s="1"/>
  <c r="AE413" i="11"/>
  <c r="AF413" i="11" s="1"/>
  <c r="Z413" i="11"/>
  <c r="AA413" i="11" s="1"/>
  <c r="U413" i="11"/>
  <c r="V413" i="11" s="1"/>
  <c r="Q413" i="11"/>
  <c r="R413" i="11" s="1"/>
  <c r="M413" i="11"/>
  <c r="N413" i="11" s="1"/>
  <c r="I413" i="11"/>
  <c r="J413" i="11" s="1"/>
  <c r="AO412" i="11"/>
  <c r="AP412" i="11" s="1"/>
  <c r="AJ412" i="11"/>
  <c r="AK412" i="11" s="1"/>
  <c r="AE412" i="11"/>
  <c r="AF412" i="11" s="1"/>
  <c r="Z412" i="11"/>
  <c r="AA412" i="11" s="1"/>
  <c r="U412" i="11"/>
  <c r="V412" i="11" s="1"/>
  <c r="Q412" i="11"/>
  <c r="R412" i="11" s="1"/>
  <c r="M412" i="11"/>
  <c r="N412" i="11" s="1"/>
  <c r="I412" i="11"/>
  <c r="J412" i="11" s="1"/>
  <c r="AT411" i="11"/>
  <c r="AU411" i="11" s="1"/>
  <c r="AO411" i="11"/>
  <c r="AP411" i="11" s="1"/>
  <c r="AJ411" i="11"/>
  <c r="AK411" i="11" s="1"/>
  <c r="AE411" i="11"/>
  <c r="AF411" i="11" s="1"/>
  <c r="Z411" i="11"/>
  <c r="AA411" i="11" s="1"/>
  <c r="U411" i="11"/>
  <c r="V411" i="11" s="1"/>
  <c r="Q411" i="11"/>
  <c r="R411" i="11" s="1"/>
  <c r="M411" i="11"/>
  <c r="N411" i="11" s="1"/>
  <c r="I411" i="11"/>
  <c r="J411" i="11" s="1"/>
  <c r="AE410" i="11"/>
  <c r="AF410" i="11" s="1"/>
  <c r="Z410" i="11"/>
  <c r="AA410" i="11" s="1"/>
  <c r="U410" i="11"/>
  <c r="V410" i="11" s="1"/>
  <c r="Q410" i="11"/>
  <c r="R410" i="11" s="1"/>
  <c r="M410" i="11"/>
  <c r="N410" i="11" s="1"/>
  <c r="I410" i="11"/>
  <c r="J410" i="11" s="1"/>
  <c r="AT409" i="11"/>
  <c r="AU409" i="11" s="1"/>
  <c r="AO409" i="11"/>
  <c r="AP409" i="11" s="1"/>
  <c r="AJ409" i="11"/>
  <c r="AK409" i="11" s="1"/>
  <c r="AE409" i="11"/>
  <c r="AF409" i="11" s="1"/>
  <c r="Z409" i="11"/>
  <c r="AA409" i="11" s="1"/>
  <c r="U409" i="11"/>
  <c r="V409" i="11" s="1"/>
  <c r="Q409" i="11"/>
  <c r="R409" i="11" s="1"/>
  <c r="M409" i="11"/>
  <c r="N409" i="11" s="1"/>
  <c r="I409" i="11"/>
  <c r="J409" i="11" s="1"/>
  <c r="AT408" i="11"/>
  <c r="AU408" i="11" s="1"/>
  <c r="AO408" i="11"/>
  <c r="AP408" i="11" s="1"/>
  <c r="AJ408" i="11"/>
  <c r="AK408" i="11" s="1"/>
  <c r="AE408" i="11"/>
  <c r="AF408" i="11" s="1"/>
  <c r="Z408" i="11"/>
  <c r="AA408" i="11" s="1"/>
  <c r="U408" i="11"/>
  <c r="V408" i="11" s="1"/>
  <c r="Q408" i="11"/>
  <c r="R408" i="11" s="1"/>
  <c r="M408" i="11"/>
  <c r="N408" i="11" s="1"/>
  <c r="I408" i="11"/>
  <c r="J408" i="11" s="1"/>
  <c r="AT407" i="11"/>
  <c r="AU407" i="11" s="1"/>
  <c r="AO407" i="11"/>
  <c r="AP407" i="11" s="1"/>
  <c r="AJ407" i="11"/>
  <c r="AK407" i="11" s="1"/>
  <c r="AE407" i="11"/>
  <c r="AF407" i="11" s="1"/>
  <c r="Z407" i="11"/>
  <c r="AA407" i="11" s="1"/>
  <c r="U407" i="11"/>
  <c r="V407" i="11" s="1"/>
  <c r="Q407" i="11"/>
  <c r="R407" i="11" s="1"/>
  <c r="M407" i="11"/>
  <c r="N407" i="11" s="1"/>
  <c r="I407" i="11"/>
  <c r="J407" i="11" s="1"/>
  <c r="AT406" i="11"/>
  <c r="AU406" i="11" s="1"/>
  <c r="AO406" i="11"/>
  <c r="AP406" i="11" s="1"/>
  <c r="AJ406" i="11"/>
  <c r="AK406" i="11" s="1"/>
  <c r="AE406" i="11"/>
  <c r="AF406" i="11" s="1"/>
  <c r="Z406" i="11"/>
  <c r="AA406" i="11" s="1"/>
  <c r="U406" i="11"/>
  <c r="V406" i="11" s="1"/>
  <c r="Q406" i="11"/>
  <c r="R406" i="11" s="1"/>
  <c r="M406" i="11"/>
  <c r="N406" i="11" s="1"/>
  <c r="I406" i="11"/>
  <c r="J406" i="11" s="1"/>
  <c r="AT405" i="11"/>
  <c r="AU405" i="11" s="1"/>
  <c r="AO405" i="11"/>
  <c r="AP405" i="11" s="1"/>
  <c r="AJ405" i="11"/>
  <c r="AK405" i="11" s="1"/>
  <c r="AE405" i="11"/>
  <c r="AF405" i="11" s="1"/>
  <c r="Z405" i="11"/>
  <c r="AA405" i="11" s="1"/>
  <c r="U405" i="11"/>
  <c r="V405" i="11" s="1"/>
  <c r="Q405" i="11"/>
  <c r="R405" i="11" s="1"/>
  <c r="M405" i="11"/>
  <c r="N405" i="11" s="1"/>
  <c r="I405" i="11"/>
  <c r="J405" i="11" s="1"/>
  <c r="AT404" i="11"/>
  <c r="AU404" i="11" s="1"/>
  <c r="AO404" i="11"/>
  <c r="AP404" i="11" s="1"/>
  <c r="AJ404" i="11"/>
  <c r="AK404" i="11" s="1"/>
  <c r="AE404" i="11"/>
  <c r="AF404" i="11" s="1"/>
  <c r="Z404" i="11"/>
  <c r="AA404" i="11" s="1"/>
  <c r="U404" i="11"/>
  <c r="V404" i="11" s="1"/>
  <c r="Q404" i="11"/>
  <c r="R404" i="11" s="1"/>
  <c r="M404" i="11"/>
  <c r="N404" i="11" s="1"/>
  <c r="I404" i="11"/>
  <c r="J404" i="11" s="1"/>
  <c r="AT403" i="11"/>
  <c r="AU403" i="11" s="1"/>
  <c r="AO403" i="11"/>
  <c r="AP403" i="11" s="1"/>
  <c r="AJ403" i="11"/>
  <c r="AK403" i="11" s="1"/>
  <c r="AE403" i="11"/>
  <c r="AF403" i="11" s="1"/>
  <c r="Z403" i="11"/>
  <c r="AA403" i="11" s="1"/>
  <c r="U403" i="11"/>
  <c r="V403" i="11" s="1"/>
  <c r="Q403" i="11"/>
  <c r="R403" i="11" s="1"/>
  <c r="M403" i="11"/>
  <c r="N403" i="11" s="1"/>
  <c r="I403" i="11"/>
  <c r="J403" i="11" s="1"/>
  <c r="AE402" i="11"/>
  <c r="AF402" i="11" s="1"/>
  <c r="Z402" i="11"/>
  <c r="AA402" i="11" s="1"/>
  <c r="U402" i="11"/>
  <c r="V402" i="11" s="1"/>
  <c r="Q402" i="11"/>
  <c r="R402" i="11" s="1"/>
  <c r="M402" i="11"/>
  <c r="N402" i="11" s="1"/>
  <c r="I402" i="11"/>
  <c r="J402" i="11" s="1"/>
  <c r="AT401" i="11"/>
  <c r="AU401" i="11" s="1"/>
  <c r="AO401" i="11"/>
  <c r="AP401" i="11" s="1"/>
  <c r="AJ401" i="11"/>
  <c r="AK401" i="11" s="1"/>
  <c r="AE401" i="11"/>
  <c r="AF401" i="11" s="1"/>
  <c r="Z401" i="11"/>
  <c r="AA401" i="11" s="1"/>
  <c r="U401" i="11"/>
  <c r="V401" i="11" s="1"/>
  <c r="Q401" i="11"/>
  <c r="R401" i="11" s="1"/>
  <c r="M401" i="11"/>
  <c r="N401" i="11" s="1"/>
  <c r="I401" i="11"/>
  <c r="J401" i="11" s="1"/>
  <c r="AT400" i="11"/>
  <c r="AU400" i="11" s="1"/>
  <c r="AO400" i="11"/>
  <c r="AP400" i="11" s="1"/>
  <c r="AJ400" i="11"/>
  <c r="AK400" i="11" s="1"/>
  <c r="AE400" i="11"/>
  <c r="AF400" i="11" s="1"/>
  <c r="Z400" i="11"/>
  <c r="AA400" i="11" s="1"/>
  <c r="U400" i="11"/>
  <c r="V400" i="11" s="1"/>
  <c r="Q400" i="11"/>
  <c r="R400" i="11" s="1"/>
  <c r="M400" i="11"/>
  <c r="N400" i="11" s="1"/>
  <c r="I400" i="11"/>
  <c r="J400" i="11" s="1"/>
  <c r="AT399" i="11"/>
  <c r="AU399" i="11" s="1"/>
  <c r="AO399" i="11"/>
  <c r="AP399" i="11" s="1"/>
  <c r="AJ399" i="11"/>
  <c r="AK399" i="11" s="1"/>
  <c r="AE399" i="11"/>
  <c r="AF399" i="11" s="1"/>
  <c r="Z399" i="11"/>
  <c r="AA399" i="11" s="1"/>
  <c r="U399" i="11"/>
  <c r="V399" i="11" s="1"/>
  <c r="Q399" i="11"/>
  <c r="R399" i="11" s="1"/>
  <c r="M399" i="11"/>
  <c r="N399" i="11" s="1"/>
  <c r="I399" i="11"/>
  <c r="J399" i="11" s="1"/>
  <c r="AT398" i="11"/>
  <c r="AU398" i="11" s="1"/>
  <c r="AO398" i="11"/>
  <c r="AP398" i="11" s="1"/>
  <c r="AJ398" i="11"/>
  <c r="AK398" i="11" s="1"/>
  <c r="AE398" i="11"/>
  <c r="AF398" i="11" s="1"/>
  <c r="Z398" i="11"/>
  <c r="AA398" i="11" s="1"/>
  <c r="U398" i="11"/>
  <c r="V398" i="11" s="1"/>
  <c r="Q398" i="11"/>
  <c r="R398" i="11" s="1"/>
  <c r="M398" i="11"/>
  <c r="N398" i="11" s="1"/>
  <c r="I398" i="11"/>
  <c r="J398" i="11" s="1"/>
  <c r="AT397" i="11"/>
  <c r="AU397" i="11" s="1"/>
  <c r="AO397" i="11"/>
  <c r="AP397" i="11" s="1"/>
  <c r="AJ397" i="11"/>
  <c r="AK397" i="11" s="1"/>
  <c r="AE397" i="11"/>
  <c r="AF397" i="11" s="1"/>
  <c r="Z397" i="11"/>
  <c r="AA397" i="11" s="1"/>
  <c r="U397" i="11"/>
  <c r="V397" i="11" s="1"/>
  <c r="Q397" i="11"/>
  <c r="R397" i="11" s="1"/>
  <c r="M397" i="11"/>
  <c r="N397" i="11" s="1"/>
  <c r="I397" i="11"/>
  <c r="J397" i="11" s="1"/>
  <c r="AT396" i="11"/>
  <c r="AU396" i="11" s="1"/>
  <c r="AO396" i="11"/>
  <c r="AP396" i="11" s="1"/>
  <c r="AJ396" i="11"/>
  <c r="AK396" i="11" s="1"/>
  <c r="AE396" i="11"/>
  <c r="AF396" i="11" s="1"/>
  <c r="Z396" i="11"/>
  <c r="AA396" i="11" s="1"/>
  <c r="U396" i="11"/>
  <c r="V396" i="11" s="1"/>
  <c r="Q396" i="11"/>
  <c r="R396" i="11" s="1"/>
  <c r="M396" i="11"/>
  <c r="N396" i="11" s="1"/>
  <c r="I396" i="11"/>
  <c r="J396" i="11" s="1"/>
  <c r="AT395" i="11"/>
  <c r="AU395" i="11" s="1"/>
  <c r="AO395" i="11"/>
  <c r="AP395" i="11" s="1"/>
  <c r="AJ395" i="11"/>
  <c r="AK395" i="11" s="1"/>
  <c r="AE395" i="11"/>
  <c r="AF395" i="11" s="1"/>
  <c r="Z395" i="11"/>
  <c r="AA395" i="11" s="1"/>
  <c r="U395" i="11"/>
  <c r="V395" i="11" s="1"/>
  <c r="Q395" i="11"/>
  <c r="R395" i="11" s="1"/>
  <c r="M395" i="11"/>
  <c r="N395" i="11" s="1"/>
  <c r="I395" i="11"/>
  <c r="J395" i="11" s="1"/>
  <c r="AT394" i="11"/>
  <c r="AU394" i="11" s="1"/>
  <c r="AO394" i="11"/>
  <c r="AP394" i="11" s="1"/>
  <c r="AJ394" i="11"/>
  <c r="AK394" i="11" s="1"/>
  <c r="AE394" i="11"/>
  <c r="AF394" i="11" s="1"/>
  <c r="Z394" i="11"/>
  <c r="AA394" i="11" s="1"/>
  <c r="U394" i="11"/>
  <c r="V394" i="11" s="1"/>
  <c r="Q394" i="11"/>
  <c r="R394" i="11" s="1"/>
  <c r="M394" i="11"/>
  <c r="N394" i="11" s="1"/>
  <c r="I394" i="11"/>
  <c r="J394" i="11" s="1"/>
  <c r="Z968" i="11" l="1"/>
  <c r="AA968" i="11" s="1"/>
  <c r="U968" i="11"/>
  <c r="V968" i="11" s="1"/>
  <c r="M968" i="11"/>
  <c r="N968" i="11" s="1"/>
  <c r="I968" i="11"/>
  <c r="J968" i="11" s="1"/>
  <c r="Z964" i="11"/>
  <c r="AA964" i="11" s="1"/>
  <c r="U964" i="11"/>
  <c r="V964" i="11" s="1"/>
  <c r="I964" i="11"/>
  <c r="J964" i="11" s="1"/>
  <c r="Z963" i="11"/>
  <c r="AA963" i="11" s="1"/>
  <c r="U963" i="11"/>
  <c r="V963" i="11" s="1"/>
  <c r="M963" i="11"/>
  <c r="N963" i="11" s="1"/>
  <c r="I963" i="11"/>
  <c r="J963" i="11" s="1"/>
  <c r="Z962" i="11"/>
  <c r="AA962" i="11" s="1"/>
  <c r="U962" i="11"/>
  <c r="V962" i="11" s="1"/>
  <c r="M962" i="11"/>
  <c r="N962" i="11" s="1"/>
  <c r="I962" i="11"/>
  <c r="J962" i="11" s="1"/>
  <c r="AE961" i="11"/>
  <c r="AF961" i="11" s="1"/>
  <c r="Z961" i="11"/>
  <c r="AA961" i="11" s="1"/>
  <c r="U961" i="11"/>
  <c r="V961" i="11" s="1"/>
  <c r="M961" i="11"/>
  <c r="N961" i="11" s="1"/>
  <c r="I961" i="11"/>
  <c r="J961" i="11" s="1"/>
  <c r="Z960" i="11"/>
  <c r="AA960" i="11" s="1"/>
  <c r="U960" i="11"/>
  <c r="V960" i="11" s="1"/>
  <c r="M960" i="11"/>
  <c r="N960" i="11" s="1"/>
  <c r="I960" i="11"/>
  <c r="J960" i="11" s="1"/>
  <c r="AE959" i="11"/>
  <c r="AF959" i="11" s="1"/>
  <c r="Z959" i="11"/>
  <c r="AA959" i="11" s="1"/>
  <c r="U959" i="11"/>
  <c r="V959" i="11" s="1"/>
  <c r="Q959" i="11"/>
  <c r="R959" i="11" s="1"/>
  <c r="M959" i="11"/>
  <c r="N959" i="11" s="1"/>
  <c r="I959" i="11"/>
  <c r="J959" i="11" s="1"/>
  <c r="Z958" i="11"/>
  <c r="AA958" i="11" s="1"/>
  <c r="U958" i="11"/>
  <c r="V958" i="11" s="1"/>
  <c r="I958" i="11"/>
  <c r="J958" i="11" s="1"/>
  <c r="Z957" i="11"/>
  <c r="AA957" i="11" s="1"/>
  <c r="U957" i="11"/>
  <c r="V957" i="11" s="1"/>
  <c r="I957" i="11"/>
  <c r="J957" i="11" s="1"/>
  <c r="Z956" i="11"/>
  <c r="AA956" i="11" s="1"/>
  <c r="U956" i="11"/>
  <c r="V956" i="11" s="1"/>
  <c r="I956" i="11"/>
  <c r="J956" i="11" s="1"/>
  <c r="AE955" i="11"/>
  <c r="AF955" i="11" s="1"/>
  <c r="Z955" i="11"/>
  <c r="AA955" i="11" s="1"/>
  <c r="U955" i="11"/>
  <c r="V955" i="11" s="1"/>
  <c r="M955" i="11"/>
  <c r="N955" i="11" s="1"/>
  <c r="I955" i="11"/>
  <c r="J955" i="11" s="1"/>
  <c r="Z954" i="11"/>
  <c r="AA954" i="11" s="1"/>
  <c r="U954" i="11"/>
  <c r="V954" i="11" s="1"/>
  <c r="M954" i="11"/>
  <c r="N954" i="11" s="1"/>
  <c r="I954" i="11"/>
  <c r="J954" i="11" s="1"/>
  <c r="Z953" i="11"/>
  <c r="AA953" i="11" s="1"/>
  <c r="U953" i="11"/>
  <c r="V953" i="11" s="1"/>
  <c r="M953" i="11"/>
  <c r="N953" i="11" s="1"/>
  <c r="I953" i="11"/>
  <c r="J953" i="11" s="1"/>
  <c r="AJ952" i="11"/>
  <c r="AK952" i="11" s="1"/>
  <c r="AE952" i="11"/>
  <c r="AF952" i="11" s="1"/>
  <c r="Z952" i="11"/>
  <c r="AA952" i="11" s="1"/>
  <c r="U952" i="11"/>
  <c r="V952" i="11" s="1"/>
  <c r="I952" i="11"/>
  <c r="J952" i="11" s="1"/>
  <c r="I951" i="11"/>
  <c r="J951" i="11" s="1"/>
  <c r="AJ950" i="11"/>
  <c r="AK950" i="11" s="1"/>
  <c r="AE950" i="11"/>
  <c r="AF950" i="11" s="1"/>
  <c r="Z950" i="11"/>
  <c r="AA950" i="11" s="1"/>
  <c r="U950" i="11"/>
  <c r="V950" i="11" s="1"/>
  <c r="M950" i="11"/>
  <c r="N950" i="11" s="1"/>
  <c r="I950" i="11"/>
  <c r="J950" i="11" s="1"/>
  <c r="AT948" i="11"/>
  <c r="AU948" i="11" s="1"/>
  <c r="AO948" i="11"/>
  <c r="AP948" i="11" s="1"/>
  <c r="AJ948" i="11"/>
  <c r="AK948" i="11" s="1"/>
  <c r="AE948" i="11"/>
  <c r="AF948" i="11" s="1"/>
  <c r="Z948" i="11"/>
  <c r="AA948" i="11" s="1"/>
  <c r="U948" i="11"/>
  <c r="V948" i="11" s="1"/>
  <c r="Q948" i="11"/>
  <c r="R948" i="11" s="1"/>
  <c r="M948" i="11"/>
  <c r="N948" i="11" s="1"/>
  <c r="I948" i="11"/>
  <c r="J948" i="11" s="1"/>
  <c r="AT947" i="11"/>
  <c r="AU947" i="11" s="1"/>
  <c r="AO947" i="11"/>
  <c r="AP947" i="11" s="1"/>
  <c r="AJ947" i="11"/>
  <c r="AK947" i="11" s="1"/>
  <c r="AE947" i="11"/>
  <c r="AF947" i="11" s="1"/>
  <c r="Z947" i="11"/>
  <c r="AA947" i="11" s="1"/>
  <c r="U947" i="11"/>
  <c r="V947" i="11" s="1"/>
  <c r="Q947" i="11"/>
  <c r="R947" i="11" s="1"/>
  <c r="M947" i="11"/>
  <c r="N947" i="11" s="1"/>
  <c r="I947" i="11"/>
  <c r="J947" i="11" s="1"/>
  <c r="AT946" i="11"/>
  <c r="AU946" i="11" s="1"/>
  <c r="AO946" i="11"/>
  <c r="AP946" i="11" s="1"/>
  <c r="AJ946" i="11"/>
  <c r="AK946" i="11" s="1"/>
  <c r="AE946" i="11"/>
  <c r="AF946" i="11" s="1"/>
  <c r="Z946" i="11"/>
  <c r="AA946" i="11" s="1"/>
  <c r="U946" i="11"/>
  <c r="V946" i="11" s="1"/>
  <c r="Q946" i="11"/>
  <c r="R946" i="11" s="1"/>
  <c r="M946" i="11"/>
  <c r="N946" i="11" s="1"/>
  <c r="I946" i="11"/>
  <c r="J946" i="11" s="1"/>
  <c r="AT945" i="11"/>
  <c r="AU945" i="11" s="1"/>
  <c r="AO945" i="11"/>
  <c r="AP945" i="11" s="1"/>
  <c r="AJ945" i="11"/>
  <c r="AK945" i="11" s="1"/>
  <c r="AE945" i="11"/>
  <c r="AF945" i="11" s="1"/>
  <c r="Z945" i="11"/>
  <c r="AA945" i="11" s="1"/>
  <c r="U945" i="11"/>
  <c r="V945" i="11" s="1"/>
  <c r="Q945" i="11"/>
  <c r="R945" i="11" s="1"/>
  <c r="M945" i="11"/>
  <c r="N945" i="11" s="1"/>
  <c r="I945" i="11"/>
  <c r="J945" i="11" s="1"/>
  <c r="AT944" i="11"/>
  <c r="AU944" i="11" s="1"/>
  <c r="AO944" i="11"/>
  <c r="AP944" i="11" s="1"/>
  <c r="AJ944" i="11"/>
  <c r="AK944" i="11" s="1"/>
  <c r="AE944" i="11"/>
  <c r="AF944" i="11" s="1"/>
  <c r="Z944" i="11"/>
  <c r="AA944" i="11" s="1"/>
  <c r="U944" i="11"/>
  <c r="V944" i="11" s="1"/>
  <c r="Q944" i="11"/>
  <c r="R944" i="11" s="1"/>
  <c r="M944" i="11"/>
  <c r="N944" i="11" s="1"/>
  <c r="I944" i="11"/>
  <c r="J944" i="11" s="1"/>
  <c r="AJ943" i="11"/>
  <c r="AK943" i="11" s="1"/>
  <c r="AE943" i="11"/>
  <c r="AF943" i="11" s="1"/>
  <c r="Z943" i="11"/>
  <c r="AA943" i="11" s="1"/>
  <c r="U943" i="11"/>
  <c r="V943" i="11" s="1"/>
  <c r="Q943" i="11"/>
  <c r="R943" i="11" s="1"/>
  <c r="M943" i="11"/>
  <c r="N943" i="11" s="1"/>
  <c r="I943" i="11"/>
  <c r="J943" i="11" s="1"/>
  <c r="AT942" i="11"/>
  <c r="AU942" i="11" s="1"/>
  <c r="AO942" i="11"/>
  <c r="AP942" i="11" s="1"/>
  <c r="AJ942" i="11"/>
  <c r="AK942" i="11" s="1"/>
  <c r="AE942" i="11"/>
  <c r="AF942" i="11" s="1"/>
  <c r="Z942" i="11"/>
  <c r="AA942" i="11" s="1"/>
  <c r="U942" i="11"/>
  <c r="V942" i="11" s="1"/>
  <c r="Q942" i="11"/>
  <c r="R942" i="11" s="1"/>
  <c r="M942" i="11"/>
  <c r="N942" i="11" s="1"/>
  <c r="I942" i="11"/>
  <c r="J942" i="11" s="1"/>
  <c r="Z941" i="11"/>
  <c r="AA941" i="11" s="1"/>
  <c r="U941" i="11"/>
  <c r="V941" i="11" s="1"/>
  <c r="Q941" i="11"/>
  <c r="R941" i="11" s="1"/>
  <c r="M941" i="11"/>
  <c r="N941" i="11" s="1"/>
  <c r="I941" i="11"/>
  <c r="J941" i="11" s="1"/>
  <c r="AT940" i="11"/>
  <c r="AU940" i="11" s="1"/>
  <c r="AO940" i="11"/>
  <c r="AP940" i="11" s="1"/>
  <c r="AJ940" i="11"/>
  <c r="AK940" i="11" s="1"/>
  <c r="AE940" i="11"/>
  <c r="AF940" i="11" s="1"/>
  <c r="Z940" i="11"/>
  <c r="AA940" i="11" s="1"/>
  <c r="U940" i="11"/>
  <c r="V940" i="11" s="1"/>
  <c r="Q940" i="11"/>
  <c r="R940" i="11" s="1"/>
  <c r="M940" i="11"/>
  <c r="N940" i="11" s="1"/>
  <c r="I940" i="11"/>
  <c r="J940" i="11" s="1"/>
  <c r="AT939" i="11"/>
  <c r="AU939" i="11" s="1"/>
  <c r="AO939" i="11"/>
  <c r="AP939" i="11" s="1"/>
  <c r="AJ939" i="11"/>
  <c r="AK939" i="11" s="1"/>
  <c r="AE939" i="11"/>
  <c r="AF939" i="11" s="1"/>
  <c r="Z939" i="11"/>
  <c r="AA939" i="11" s="1"/>
  <c r="U939" i="11"/>
  <c r="V939" i="11" s="1"/>
  <c r="Q939" i="11"/>
  <c r="R939" i="11" s="1"/>
  <c r="M939" i="11"/>
  <c r="N939" i="11" s="1"/>
  <c r="I939" i="11"/>
  <c r="J939" i="11" s="1"/>
  <c r="AT938" i="11"/>
  <c r="AU938" i="11" s="1"/>
  <c r="AO938" i="11"/>
  <c r="AP938" i="11" s="1"/>
  <c r="AJ938" i="11"/>
  <c r="AK938" i="11" s="1"/>
  <c r="AE938" i="11"/>
  <c r="AF938" i="11" s="1"/>
  <c r="Z938" i="11"/>
  <c r="AA938" i="11" s="1"/>
  <c r="U938" i="11"/>
  <c r="V938" i="11" s="1"/>
  <c r="Q938" i="11"/>
  <c r="R938" i="11" s="1"/>
  <c r="M938" i="11"/>
  <c r="N938" i="11" s="1"/>
  <c r="I938" i="11"/>
  <c r="J938" i="11" s="1"/>
  <c r="AJ937" i="11"/>
  <c r="AK937" i="11" s="1"/>
  <c r="AE937" i="11"/>
  <c r="AF937" i="11" s="1"/>
  <c r="Z937" i="11"/>
  <c r="AA937" i="11" s="1"/>
  <c r="U937" i="11"/>
  <c r="V937" i="11" s="1"/>
  <c r="Q937" i="11"/>
  <c r="R937" i="11" s="1"/>
  <c r="M937" i="11"/>
  <c r="N937" i="11" s="1"/>
  <c r="I937" i="11"/>
  <c r="J937" i="11" s="1"/>
  <c r="AT936" i="11"/>
  <c r="AU936" i="11" s="1"/>
  <c r="AO936" i="11"/>
  <c r="AP936" i="11" s="1"/>
  <c r="AJ936" i="11"/>
  <c r="AK936" i="11" s="1"/>
  <c r="AE936" i="11"/>
  <c r="AF936" i="11" s="1"/>
  <c r="Z936" i="11"/>
  <c r="AA936" i="11" s="1"/>
  <c r="U936" i="11"/>
  <c r="V936" i="11" s="1"/>
  <c r="M936" i="11"/>
  <c r="N936" i="11" s="1"/>
  <c r="I936" i="11"/>
  <c r="J936" i="11" s="1"/>
  <c r="AT935" i="11"/>
  <c r="AU935" i="11" s="1"/>
  <c r="AO935" i="11"/>
  <c r="AP935" i="11" s="1"/>
  <c r="AJ935" i="11"/>
  <c r="AK935" i="11" s="1"/>
  <c r="AE935" i="11"/>
  <c r="AF935" i="11" s="1"/>
  <c r="Z935" i="11"/>
  <c r="AA935" i="11" s="1"/>
  <c r="U935" i="11"/>
  <c r="V935" i="11" s="1"/>
  <c r="M935" i="11"/>
  <c r="N935" i="11" s="1"/>
  <c r="I935" i="11"/>
  <c r="J935" i="11" s="1"/>
  <c r="AT934" i="11"/>
  <c r="AU934" i="11" s="1"/>
  <c r="AO934" i="11"/>
  <c r="AP934" i="11" s="1"/>
  <c r="AJ934" i="11"/>
  <c r="AK934" i="11" s="1"/>
  <c r="AE934" i="11"/>
  <c r="AF934" i="11" s="1"/>
  <c r="Z934" i="11"/>
  <c r="AA934" i="11" s="1"/>
  <c r="U934" i="11"/>
  <c r="V934" i="11" s="1"/>
  <c r="M934" i="11"/>
  <c r="N934" i="11" s="1"/>
  <c r="I934" i="11"/>
  <c r="J934" i="11" s="1"/>
  <c r="AT933" i="11"/>
  <c r="AU933" i="11" s="1"/>
  <c r="AO933" i="11"/>
  <c r="AP933" i="11" s="1"/>
  <c r="AJ933" i="11"/>
  <c r="AK933" i="11" s="1"/>
  <c r="AE933" i="11"/>
  <c r="AF933" i="11" s="1"/>
  <c r="Z933" i="11"/>
  <c r="AA933" i="11" s="1"/>
  <c r="U933" i="11"/>
  <c r="V933" i="11" s="1"/>
  <c r="Q933" i="11"/>
  <c r="R933" i="11" s="1"/>
  <c r="M933" i="11"/>
  <c r="N933" i="11" s="1"/>
  <c r="I933" i="11"/>
  <c r="J933" i="11" s="1"/>
  <c r="AT932" i="11"/>
  <c r="AU932" i="11" s="1"/>
  <c r="AO932" i="11"/>
  <c r="AP932" i="11" s="1"/>
  <c r="AJ932" i="11"/>
  <c r="AK932" i="11" s="1"/>
  <c r="AE932" i="11"/>
  <c r="AF932" i="11" s="1"/>
  <c r="Z932" i="11"/>
  <c r="AA932" i="11" s="1"/>
  <c r="U932" i="11"/>
  <c r="V932" i="11" s="1"/>
  <c r="M932" i="11"/>
  <c r="N932" i="11" s="1"/>
  <c r="I932" i="11"/>
  <c r="J932" i="11" s="1"/>
  <c r="AT931" i="11"/>
  <c r="AU931" i="11" s="1"/>
  <c r="AO931" i="11"/>
  <c r="AP931" i="11" s="1"/>
  <c r="AJ931" i="11"/>
  <c r="AK931" i="11" s="1"/>
  <c r="AE931" i="11"/>
  <c r="AF931" i="11" s="1"/>
  <c r="Z931" i="11"/>
  <c r="AA931" i="11" s="1"/>
  <c r="U931" i="11"/>
  <c r="V931" i="11" s="1"/>
  <c r="M931" i="11"/>
  <c r="N931" i="11" s="1"/>
  <c r="I931" i="11"/>
  <c r="J931" i="11" s="1"/>
  <c r="AT930" i="11"/>
  <c r="AU930" i="11" s="1"/>
  <c r="AO930" i="11"/>
  <c r="AP930" i="11" s="1"/>
  <c r="AJ930" i="11"/>
  <c r="AK930" i="11" s="1"/>
  <c r="AE930" i="11"/>
  <c r="AF930" i="11" s="1"/>
  <c r="Z930" i="11"/>
  <c r="AA930" i="11" s="1"/>
  <c r="U930" i="11"/>
  <c r="V930" i="11" s="1"/>
  <c r="M930" i="11"/>
  <c r="N930" i="11" s="1"/>
  <c r="I930" i="11"/>
  <c r="J930" i="11" s="1"/>
  <c r="AT929" i="11"/>
  <c r="AU929" i="11" s="1"/>
  <c r="AO929" i="11"/>
  <c r="AP929" i="11" s="1"/>
  <c r="AJ929" i="11"/>
  <c r="AK929" i="11" s="1"/>
  <c r="AE929" i="11"/>
  <c r="AF929" i="11" s="1"/>
  <c r="Z929" i="11"/>
  <c r="AA929" i="11" s="1"/>
  <c r="U929" i="11"/>
  <c r="V929" i="11" s="1"/>
  <c r="Q929" i="11"/>
  <c r="R929" i="11" s="1"/>
  <c r="M929" i="11"/>
  <c r="N929" i="11" s="1"/>
  <c r="I929" i="11"/>
  <c r="J929" i="11" s="1"/>
  <c r="AT928" i="11"/>
  <c r="AU928" i="11" s="1"/>
  <c r="AO928" i="11"/>
  <c r="AP928" i="11" s="1"/>
  <c r="AJ928" i="11"/>
  <c r="AK928" i="11" s="1"/>
  <c r="AE928" i="11"/>
  <c r="AF928" i="11" s="1"/>
  <c r="Z928" i="11"/>
  <c r="AA928" i="11" s="1"/>
  <c r="U928" i="11"/>
  <c r="V928" i="11" s="1"/>
  <c r="Q928" i="11"/>
  <c r="R928" i="11" s="1"/>
  <c r="M928" i="11"/>
  <c r="N928" i="11" s="1"/>
  <c r="I928" i="11"/>
  <c r="J928" i="11" s="1"/>
  <c r="AT927" i="11"/>
  <c r="AU927" i="11" s="1"/>
  <c r="AO927" i="11"/>
  <c r="AP927" i="11" s="1"/>
  <c r="AJ927" i="11"/>
  <c r="AK927" i="11" s="1"/>
  <c r="AE927" i="11"/>
  <c r="AF927" i="11" s="1"/>
  <c r="Z927" i="11"/>
  <c r="AA927" i="11" s="1"/>
  <c r="U927" i="11"/>
  <c r="V927" i="11" s="1"/>
  <c r="Q927" i="11"/>
  <c r="R927" i="11" s="1"/>
  <c r="M927" i="11"/>
  <c r="N927" i="11" s="1"/>
  <c r="I927" i="11"/>
  <c r="J927" i="11" s="1"/>
  <c r="AO926" i="11"/>
  <c r="AP926" i="11" s="1"/>
  <c r="AJ926" i="11"/>
  <c r="AK926" i="11" s="1"/>
  <c r="AE926" i="11"/>
  <c r="AF926" i="11" s="1"/>
  <c r="Z926" i="11"/>
  <c r="AA926" i="11" s="1"/>
  <c r="U926" i="11"/>
  <c r="V926" i="11" s="1"/>
  <c r="Q926" i="11"/>
  <c r="R926" i="11" s="1"/>
  <c r="M926" i="11"/>
  <c r="N926" i="11" s="1"/>
  <c r="I926" i="11"/>
  <c r="J926" i="11" s="1"/>
  <c r="AT925" i="11"/>
  <c r="AU925" i="11" s="1"/>
  <c r="AO925" i="11"/>
  <c r="AP925" i="11" s="1"/>
  <c r="AJ925" i="11"/>
  <c r="AK925" i="11" s="1"/>
  <c r="AE925" i="11"/>
  <c r="AF925" i="11" s="1"/>
  <c r="Z925" i="11"/>
  <c r="AA925" i="11" s="1"/>
  <c r="U925" i="11"/>
  <c r="V925" i="11" s="1"/>
  <c r="M925" i="11"/>
  <c r="N925" i="11" s="1"/>
  <c r="I925" i="11"/>
  <c r="J925" i="11" s="1"/>
  <c r="AT924" i="11"/>
  <c r="AU924" i="11" s="1"/>
  <c r="AO924" i="11"/>
  <c r="AP924" i="11" s="1"/>
  <c r="AJ924" i="11"/>
  <c r="AK924" i="11" s="1"/>
  <c r="AE924" i="11"/>
  <c r="AF924" i="11" s="1"/>
  <c r="Z924" i="11"/>
  <c r="AA924" i="11" s="1"/>
  <c r="U924" i="11"/>
  <c r="V924" i="11" s="1"/>
  <c r="M924" i="11"/>
  <c r="N924" i="11" s="1"/>
  <c r="I924" i="11"/>
  <c r="J924" i="11" s="1"/>
  <c r="AT923" i="11"/>
  <c r="AU923" i="11" s="1"/>
  <c r="AO923" i="11"/>
  <c r="AP923" i="11" s="1"/>
  <c r="AJ923" i="11"/>
  <c r="AK923" i="11" s="1"/>
  <c r="AE923" i="11"/>
  <c r="AF923" i="11" s="1"/>
  <c r="Z923" i="11"/>
  <c r="AA923" i="11" s="1"/>
  <c r="U923" i="11"/>
  <c r="V923" i="11" s="1"/>
  <c r="Q923" i="11"/>
  <c r="R923" i="11" s="1"/>
  <c r="M923" i="11"/>
  <c r="N923" i="11" s="1"/>
  <c r="I923" i="11"/>
  <c r="J923" i="11" s="1"/>
  <c r="AT922" i="11"/>
  <c r="AU922" i="11" s="1"/>
  <c r="AO922" i="11"/>
  <c r="AP922" i="11" s="1"/>
  <c r="AJ922" i="11"/>
  <c r="AK922" i="11" s="1"/>
  <c r="AE922" i="11"/>
  <c r="AF922" i="11" s="1"/>
  <c r="Z922" i="11"/>
  <c r="AA922" i="11" s="1"/>
  <c r="U922" i="11"/>
  <c r="V922" i="11" s="1"/>
  <c r="Q922" i="11"/>
  <c r="R922" i="11" s="1"/>
  <c r="M922" i="11"/>
  <c r="N922" i="11" s="1"/>
  <c r="I922" i="11"/>
  <c r="J922" i="11" s="1"/>
  <c r="AT921" i="11"/>
  <c r="AU921" i="11" s="1"/>
  <c r="AO921" i="11"/>
  <c r="AP921" i="11" s="1"/>
  <c r="AJ921" i="11"/>
  <c r="AK921" i="11" s="1"/>
  <c r="AE921" i="11"/>
  <c r="AF921" i="11" s="1"/>
  <c r="Z921" i="11"/>
  <c r="AA921" i="11" s="1"/>
  <c r="U921" i="11"/>
  <c r="V921" i="11" s="1"/>
  <c r="Q921" i="11"/>
  <c r="R921" i="11" s="1"/>
  <c r="M921" i="11"/>
  <c r="N921" i="11" s="1"/>
  <c r="I921" i="11"/>
  <c r="J921" i="11" s="1"/>
  <c r="AT920" i="11"/>
  <c r="AU920" i="11" s="1"/>
  <c r="AO920" i="11"/>
  <c r="AP920" i="11" s="1"/>
  <c r="AJ920" i="11"/>
  <c r="AK920" i="11" s="1"/>
  <c r="AE920" i="11"/>
  <c r="AF920" i="11" s="1"/>
  <c r="Z920" i="11"/>
  <c r="AA920" i="11" s="1"/>
  <c r="U920" i="11"/>
  <c r="V920" i="11" s="1"/>
  <c r="Q920" i="11"/>
  <c r="R920" i="11" s="1"/>
  <c r="M920" i="11"/>
  <c r="N920" i="11" s="1"/>
  <c r="I920" i="11"/>
  <c r="J920" i="11" s="1"/>
  <c r="AT919" i="11"/>
  <c r="AU919" i="11" s="1"/>
  <c r="AO919" i="11"/>
  <c r="AP919" i="11" s="1"/>
  <c r="AJ919" i="11"/>
  <c r="AK919" i="11" s="1"/>
  <c r="AE919" i="11"/>
  <c r="AF919" i="11" s="1"/>
  <c r="Z919" i="11"/>
  <c r="AA919" i="11" s="1"/>
  <c r="U919" i="11"/>
  <c r="V919" i="11" s="1"/>
  <c r="M919" i="11"/>
  <c r="N919" i="11" s="1"/>
  <c r="I919" i="11"/>
  <c r="J919" i="11" s="1"/>
  <c r="AO918" i="11"/>
  <c r="AP918" i="11" s="1"/>
  <c r="AJ918" i="11"/>
  <c r="AK918" i="11" s="1"/>
  <c r="AE918" i="11"/>
  <c r="AF918" i="11" s="1"/>
  <c r="Z918" i="11"/>
  <c r="AA918" i="11" s="1"/>
  <c r="U918" i="11"/>
  <c r="V918" i="11" s="1"/>
  <c r="M918" i="11"/>
  <c r="N918" i="11" s="1"/>
  <c r="I918" i="11"/>
  <c r="J918" i="11" s="1"/>
  <c r="AT917" i="11"/>
  <c r="AU917" i="11" s="1"/>
  <c r="AO917" i="11"/>
  <c r="AP917" i="11" s="1"/>
  <c r="AJ917" i="11"/>
  <c r="AK917" i="11" s="1"/>
  <c r="AE917" i="11"/>
  <c r="AF917" i="11" s="1"/>
  <c r="Z917" i="11"/>
  <c r="AA917" i="11" s="1"/>
  <c r="U917" i="11"/>
  <c r="V917" i="11" s="1"/>
  <c r="Q917" i="11"/>
  <c r="R917" i="11" s="1"/>
  <c r="M917" i="11"/>
  <c r="N917" i="11" s="1"/>
  <c r="I917" i="11"/>
  <c r="J917" i="11" s="1"/>
  <c r="AT916" i="11"/>
  <c r="AU916" i="11" s="1"/>
  <c r="AO916" i="11"/>
  <c r="AP916" i="11" s="1"/>
  <c r="AJ916" i="11"/>
  <c r="AK916" i="11" s="1"/>
  <c r="AE916" i="11"/>
  <c r="AF916" i="11" s="1"/>
  <c r="Z916" i="11"/>
  <c r="AA916" i="11" s="1"/>
  <c r="U916" i="11"/>
  <c r="V916" i="11" s="1"/>
  <c r="M916" i="11"/>
  <c r="N916" i="11" s="1"/>
  <c r="I916" i="11"/>
  <c r="J916" i="11" s="1"/>
  <c r="AT915" i="11"/>
  <c r="AU915" i="11" s="1"/>
  <c r="AO915" i="11"/>
  <c r="AP915" i="11" s="1"/>
  <c r="AJ915" i="11"/>
  <c r="AK915" i="11" s="1"/>
  <c r="AE915" i="11"/>
  <c r="AF915" i="11" s="1"/>
  <c r="Z915" i="11"/>
  <c r="AA915" i="11" s="1"/>
  <c r="U915" i="11"/>
  <c r="V915" i="11" s="1"/>
  <c r="M915" i="11"/>
  <c r="N915" i="11" s="1"/>
  <c r="I915" i="11"/>
  <c r="J915" i="11" s="1"/>
  <c r="AT914" i="11"/>
  <c r="AU914" i="11" s="1"/>
  <c r="AO914" i="11"/>
  <c r="AP914" i="11" s="1"/>
  <c r="AJ914" i="11"/>
  <c r="AK914" i="11" s="1"/>
  <c r="AE914" i="11"/>
  <c r="AF914" i="11" s="1"/>
  <c r="Z914" i="11"/>
  <c r="AA914" i="11" s="1"/>
  <c r="U914" i="11"/>
  <c r="V914" i="11" s="1"/>
  <c r="M914" i="11"/>
  <c r="N914" i="11" s="1"/>
  <c r="I914" i="11"/>
  <c r="J914" i="11" s="1"/>
  <c r="AT913" i="11"/>
  <c r="AU913" i="11" s="1"/>
  <c r="AO913" i="11"/>
  <c r="AP913" i="11" s="1"/>
  <c r="AJ913" i="11"/>
  <c r="AK913" i="11" s="1"/>
  <c r="AE913" i="11"/>
  <c r="AF913" i="11" s="1"/>
  <c r="Z913" i="11"/>
  <c r="AA913" i="11" s="1"/>
  <c r="U913" i="11"/>
  <c r="V913" i="11" s="1"/>
  <c r="M913" i="11"/>
  <c r="N913" i="11" s="1"/>
  <c r="I913" i="11"/>
  <c r="J913" i="11" s="1"/>
  <c r="AT912" i="11"/>
  <c r="AU912" i="11" s="1"/>
  <c r="AO912" i="11"/>
  <c r="AP912" i="11" s="1"/>
  <c r="AJ912" i="11"/>
  <c r="AK912" i="11" s="1"/>
  <c r="AE912" i="11"/>
  <c r="AF912" i="11" s="1"/>
  <c r="Z912" i="11"/>
  <c r="AA912" i="11" s="1"/>
  <c r="U912" i="11"/>
  <c r="V912" i="11" s="1"/>
  <c r="M912" i="11"/>
  <c r="N912" i="11" s="1"/>
  <c r="I912" i="11"/>
  <c r="J912" i="11" s="1"/>
  <c r="AT911" i="11"/>
  <c r="AU911" i="11" s="1"/>
  <c r="AO911" i="11"/>
  <c r="AP911" i="11" s="1"/>
  <c r="AJ911" i="11"/>
  <c r="AK911" i="11" s="1"/>
  <c r="AE911" i="11"/>
  <c r="AF911" i="11" s="1"/>
  <c r="Z911" i="11"/>
  <c r="AA911" i="11" s="1"/>
  <c r="U911" i="11"/>
  <c r="V911" i="11" s="1"/>
  <c r="M911" i="11"/>
  <c r="N911" i="11" s="1"/>
  <c r="I911" i="11"/>
  <c r="J911" i="11" s="1"/>
  <c r="AT910" i="11"/>
  <c r="AU910" i="11" s="1"/>
  <c r="AO910" i="11"/>
  <c r="AP910" i="11" s="1"/>
  <c r="AJ910" i="11"/>
  <c r="AK910" i="11" s="1"/>
  <c r="AE910" i="11"/>
  <c r="AF910" i="11" s="1"/>
  <c r="Z910" i="11"/>
  <c r="U910" i="11"/>
  <c r="V910" i="11" s="1"/>
  <c r="Q910" i="11"/>
  <c r="R910" i="11" s="1"/>
  <c r="M910" i="11"/>
  <c r="N910" i="11" s="1"/>
  <c r="I910" i="11"/>
  <c r="J910" i="11" s="1"/>
  <c r="M2646" i="11" l="1"/>
  <c r="N2646" i="11" s="1"/>
  <c r="I2646" i="11"/>
  <c r="J2646" i="11" s="1"/>
  <c r="M2645" i="11"/>
  <c r="N2645" i="11" s="1"/>
  <c r="I2645" i="11"/>
  <c r="J2645" i="11" s="1"/>
  <c r="AE2644" i="11"/>
  <c r="AF2644" i="11" s="1"/>
  <c r="Z2644" i="11"/>
  <c r="AA2644" i="11" s="1"/>
  <c r="U2644" i="11"/>
  <c r="V2644" i="11" s="1"/>
  <c r="M2644" i="11"/>
  <c r="N2644" i="11" s="1"/>
  <c r="I2644" i="11"/>
  <c r="J2644" i="11" s="1"/>
  <c r="Z2643" i="11"/>
  <c r="AA2643" i="11" s="1"/>
  <c r="U2643" i="11"/>
  <c r="V2643" i="11" s="1"/>
  <c r="M2643" i="11"/>
  <c r="N2643" i="11" s="1"/>
  <c r="I2643" i="11"/>
  <c r="J2643" i="11" s="1"/>
  <c r="AE2642" i="11"/>
  <c r="AF2642" i="11" s="1"/>
  <c r="Z2642" i="11"/>
  <c r="AA2642" i="11" s="1"/>
  <c r="U2642" i="11"/>
  <c r="V2642" i="11" s="1"/>
  <c r="M2642" i="11"/>
  <c r="N2642" i="11" s="1"/>
  <c r="I2642" i="11"/>
  <c r="J2642" i="11" s="1"/>
  <c r="AO2641" i="11"/>
  <c r="AP2641" i="11" s="1"/>
  <c r="AJ2641" i="11"/>
  <c r="AK2641" i="11" s="1"/>
  <c r="AE2641" i="11"/>
  <c r="AF2641" i="11" s="1"/>
  <c r="Z2641" i="11"/>
  <c r="AA2641" i="11" s="1"/>
  <c r="U2641" i="11"/>
  <c r="V2641" i="11" s="1"/>
  <c r="M2641" i="11"/>
  <c r="N2641" i="11" s="1"/>
  <c r="I2641" i="11"/>
  <c r="J2641" i="11" s="1"/>
  <c r="AO2640" i="11"/>
  <c r="AP2640" i="11" s="1"/>
  <c r="AJ2640" i="11"/>
  <c r="AK2640" i="11" s="1"/>
  <c r="AE2640" i="11"/>
  <c r="AF2640" i="11" s="1"/>
  <c r="Z2640" i="11"/>
  <c r="AA2640" i="11" s="1"/>
  <c r="U2640" i="11"/>
  <c r="V2640" i="11" s="1"/>
  <c r="M2640" i="11"/>
  <c r="N2640" i="11" s="1"/>
  <c r="I2640" i="11"/>
  <c r="J2640" i="11" s="1"/>
  <c r="Z2639" i="11"/>
  <c r="AA2639" i="11" s="1"/>
  <c r="U2639" i="11"/>
  <c r="V2639" i="11" s="1"/>
  <c r="M2639" i="11"/>
  <c r="N2639" i="11" s="1"/>
  <c r="I2639" i="11"/>
  <c r="J2639" i="11" s="1"/>
  <c r="M2638" i="11"/>
  <c r="N2638" i="11" s="1"/>
  <c r="I2638" i="11"/>
  <c r="J2638" i="11" s="1"/>
  <c r="AE2637" i="11"/>
  <c r="AF2637" i="11" s="1"/>
  <c r="Z2637" i="11"/>
  <c r="AA2637" i="11" s="1"/>
  <c r="U2637" i="11"/>
  <c r="V2637" i="11" s="1"/>
  <c r="M2637" i="11"/>
  <c r="N2637" i="11" s="1"/>
  <c r="I2637" i="11"/>
  <c r="J2637" i="11" s="1"/>
  <c r="M2636" i="11"/>
  <c r="N2636" i="11" s="1"/>
  <c r="I2636" i="11"/>
  <c r="J2636" i="11" s="1"/>
  <c r="M2635" i="11"/>
  <c r="N2635" i="11" s="1"/>
  <c r="I2635" i="11"/>
  <c r="J2635" i="11" s="1"/>
  <c r="M2634" i="11"/>
  <c r="N2634" i="11" s="1"/>
  <c r="I2634" i="11"/>
  <c r="J2634" i="11" s="1"/>
  <c r="M2633" i="11"/>
  <c r="N2633" i="11" s="1"/>
  <c r="I2633" i="11"/>
  <c r="J2633" i="11" s="1"/>
  <c r="Z2632" i="11"/>
  <c r="AA2632" i="11" s="1"/>
  <c r="U2632" i="11"/>
  <c r="V2632" i="11" s="1"/>
  <c r="M2632" i="11"/>
  <c r="N2632" i="11" s="1"/>
  <c r="I2632" i="11"/>
  <c r="J2632" i="11" s="1"/>
  <c r="Z2631" i="11"/>
  <c r="AA2631" i="11" s="1"/>
  <c r="U2631" i="11"/>
  <c r="V2631" i="11" s="1"/>
  <c r="M2631" i="11"/>
  <c r="N2631" i="11" s="1"/>
  <c r="I2631" i="11"/>
  <c r="J2631" i="11" s="1"/>
  <c r="Z2630" i="11"/>
  <c r="AA2630" i="11" s="1"/>
  <c r="U2630" i="11"/>
  <c r="V2630" i="11" s="1"/>
  <c r="Q2630" i="11"/>
  <c r="R2630" i="11" s="1"/>
  <c r="M2630" i="11"/>
  <c r="N2630" i="11" s="1"/>
  <c r="I2630" i="11"/>
  <c r="J2630" i="11" s="1"/>
  <c r="I2629" i="11"/>
  <c r="J2629" i="11" s="1"/>
  <c r="Z2628" i="11"/>
  <c r="AA2628" i="11" s="1"/>
  <c r="U2628" i="11"/>
  <c r="V2628" i="11" s="1"/>
  <c r="M2628" i="11"/>
  <c r="N2628" i="11" s="1"/>
  <c r="I2628" i="11"/>
  <c r="J2628" i="11" s="1"/>
  <c r="M2627" i="11"/>
  <c r="N2627" i="11" s="1"/>
  <c r="I2627" i="11"/>
  <c r="J2627" i="11" s="1"/>
  <c r="AE2626" i="11"/>
  <c r="AF2626" i="11" s="1"/>
  <c r="Z2626" i="11"/>
  <c r="AA2626" i="11" s="1"/>
  <c r="U2626" i="11"/>
  <c r="V2626" i="11" s="1"/>
  <c r="M2626" i="11"/>
  <c r="N2626" i="11" s="1"/>
  <c r="I2626" i="11"/>
  <c r="J2626" i="11" s="1"/>
  <c r="AE2625" i="11"/>
  <c r="AF2625" i="11" s="1"/>
  <c r="Z2625" i="11"/>
  <c r="AA2625" i="11" s="1"/>
  <c r="U2625" i="11"/>
  <c r="V2625" i="11" s="1"/>
  <c r="M2625" i="11"/>
  <c r="N2625" i="11" s="1"/>
  <c r="I2625" i="11"/>
  <c r="J2625" i="11" s="1"/>
  <c r="AT2624" i="11"/>
  <c r="AU2624" i="11" s="1"/>
  <c r="AO2624" i="11"/>
  <c r="AP2624" i="11" s="1"/>
  <c r="AJ2624" i="11"/>
  <c r="AK2624" i="11" s="1"/>
  <c r="AE2624" i="11"/>
  <c r="AF2624" i="11" s="1"/>
  <c r="Z2624" i="11"/>
  <c r="AA2624" i="11" s="1"/>
  <c r="U2624" i="11"/>
  <c r="V2624" i="11" s="1"/>
  <c r="Q2624" i="11"/>
  <c r="R2624" i="11" s="1"/>
  <c r="M2624" i="11"/>
  <c r="N2624" i="11" s="1"/>
  <c r="I2624" i="11"/>
  <c r="J2624" i="11" s="1"/>
  <c r="AT2623" i="11"/>
  <c r="AU2623" i="11" s="1"/>
  <c r="AO2623" i="11"/>
  <c r="AP2623" i="11" s="1"/>
  <c r="AJ2623" i="11"/>
  <c r="AK2623" i="11" s="1"/>
  <c r="AE2623" i="11"/>
  <c r="AF2623" i="11" s="1"/>
  <c r="Z2623" i="11"/>
  <c r="AA2623" i="11" s="1"/>
  <c r="U2623" i="11"/>
  <c r="V2623" i="11" s="1"/>
  <c r="Q2623" i="11"/>
  <c r="R2623" i="11" s="1"/>
  <c r="M2623" i="11"/>
  <c r="N2623" i="11" s="1"/>
  <c r="I2623" i="11"/>
  <c r="J2623" i="11" s="1"/>
  <c r="AT2622" i="11"/>
  <c r="AU2622" i="11" s="1"/>
  <c r="AO2622" i="11"/>
  <c r="AP2622" i="11" s="1"/>
  <c r="AJ2622" i="11"/>
  <c r="AK2622" i="11" s="1"/>
  <c r="AE2622" i="11"/>
  <c r="AF2622" i="11" s="1"/>
  <c r="Z2622" i="11"/>
  <c r="AA2622" i="11" s="1"/>
  <c r="U2622" i="11"/>
  <c r="V2622" i="11" s="1"/>
  <c r="Q2622" i="11"/>
  <c r="R2622" i="11" s="1"/>
  <c r="M2622" i="11"/>
  <c r="N2622" i="11" s="1"/>
  <c r="I2622" i="11"/>
  <c r="J2622" i="11" s="1"/>
  <c r="AO2621" i="11"/>
  <c r="AP2621" i="11" s="1"/>
  <c r="AJ2621" i="11"/>
  <c r="AK2621" i="11" s="1"/>
  <c r="AE2621" i="11"/>
  <c r="AF2621" i="11" s="1"/>
  <c r="Z2621" i="11"/>
  <c r="AA2621" i="11" s="1"/>
  <c r="U2621" i="11"/>
  <c r="V2621" i="11" s="1"/>
  <c r="Q2621" i="11"/>
  <c r="R2621" i="11" s="1"/>
  <c r="M2621" i="11"/>
  <c r="N2621" i="11" s="1"/>
  <c r="I2621" i="11"/>
  <c r="J2621" i="11" s="1"/>
  <c r="AT2620" i="11"/>
  <c r="AU2620" i="11" s="1"/>
  <c r="AO2620" i="11"/>
  <c r="AP2620" i="11" s="1"/>
  <c r="AJ2620" i="11"/>
  <c r="AK2620" i="11" s="1"/>
  <c r="AE2620" i="11"/>
  <c r="AF2620" i="11" s="1"/>
  <c r="Z2620" i="11"/>
  <c r="AA2620" i="11" s="1"/>
  <c r="U2620" i="11"/>
  <c r="V2620" i="11" s="1"/>
  <c r="Q2620" i="11"/>
  <c r="R2620" i="11" s="1"/>
  <c r="M2620" i="11"/>
  <c r="N2620" i="11" s="1"/>
  <c r="I2620" i="11"/>
  <c r="J2620" i="11" s="1"/>
  <c r="AT2619" i="11"/>
  <c r="AU2619" i="11" s="1"/>
  <c r="AO2619" i="11"/>
  <c r="AP2619" i="11" s="1"/>
  <c r="AJ2619" i="11"/>
  <c r="AK2619" i="11" s="1"/>
  <c r="AE2619" i="11"/>
  <c r="AF2619" i="11" s="1"/>
  <c r="Z2619" i="11"/>
  <c r="AA2619" i="11" s="1"/>
  <c r="U2619" i="11"/>
  <c r="V2619" i="11" s="1"/>
  <c r="Q2619" i="11"/>
  <c r="R2619" i="11" s="1"/>
  <c r="M2619" i="11"/>
  <c r="N2619" i="11" s="1"/>
  <c r="I2619" i="11"/>
  <c r="J2619" i="11" s="1"/>
  <c r="U2618" i="11"/>
  <c r="V2618" i="11" s="1"/>
  <c r="Q2618" i="11"/>
  <c r="R2618" i="11" s="1"/>
  <c r="M2618" i="11"/>
  <c r="N2618" i="11" s="1"/>
  <c r="I2618" i="11"/>
  <c r="J2618" i="11" s="1"/>
  <c r="AT2617" i="11"/>
  <c r="AU2617" i="11" s="1"/>
  <c r="AO2617" i="11"/>
  <c r="AP2617" i="11" s="1"/>
  <c r="AJ2617" i="11"/>
  <c r="AK2617" i="11" s="1"/>
  <c r="AE2617" i="11"/>
  <c r="AF2617" i="11" s="1"/>
  <c r="Z2617" i="11"/>
  <c r="AA2617" i="11" s="1"/>
  <c r="U2617" i="11"/>
  <c r="V2617" i="11" s="1"/>
  <c r="Q2617" i="11"/>
  <c r="R2617" i="11" s="1"/>
  <c r="M2617" i="11"/>
  <c r="N2617" i="11" s="1"/>
  <c r="I2617" i="11"/>
  <c r="J2617" i="11" s="1"/>
  <c r="AT2616" i="11"/>
  <c r="AU2616" i="11" s="1"/>
  <c r="AO2616" i="11"/>
  <c r="AP2616" i="11" s="1"/>
  <c r="AJ2616" i="11"/>
  <c r="AK2616" i="11" s="1"/>
  <c r="AE2616" i="11"/>
  <c r="AF2616" i="11" s="1"/>
  <c r="Z2616" i="11"/>
  <c r="AA2616" i="11" s="1"/>
  <c r="U2616" i="11"/>
  <c r="V2616" i="11" s="1"/>
  <c r="Q2616" i="11"/>
  <c r="R2616" i="11" s="1"/>
  <c r="M2616" i="11"/>
  <c r="N2616" i="11" s="1"/>
  <c r="I2616" i="11"/>
  <c r="J2616" i="11" s="1"/>
  <c r="AT2615" i="11"/>
  <c r="AU2615" i="11" s="1"/>
  <c r="AO2615" i="11"/>
  <c r="AP2615" i="11" s="1"/>
  <c r="AJ2615" i="11"/>
  <c r="AK2615" i="11" s="1"/>
  <c r="AE2615" i="11"/>
  <c r="AF2615" i="11" s="1"/>
  <c r="Z2615" i="11"/>
  <c r="AA2615" i="11" s="1"/>
  <c r="U2615" i="11"/>
  <c r="V2615" i="11" s="1"/>
  <c r="Q2615" i="11"/>
  <c r="R2615" i="11" s="1"/>
  <c r="M2615" i="11"/>
  <c r="N2615" i="11" s="1"/>
  <c r="I2615" i="11"/>
  <c r="J2615" i="11" s="1"/>
  <c r="AT2614" i="11"/>
  <c r="AU2614" i="11" s="1"/>
  <c r="AO2614" i="11"/>
  <c r="AP2614" i="11" s="1"/>
  <c r="AJ2614" i="11"/>
  <c r="AK2614" i="11" s="1"/>
  <c r="AE2614" i="11"/>
  <c r="AF2614" i="11" s="1"/>
  <c r="Z2614" i="11"/>
  <c r="AA2614" i="11" s="1"/>
  <c r="U2614" i="11"/>
  <c r="V2614" i="11" s="1"/>
  <c r="Q2614" i="11"/>
  <c r="R2614" i="11" s="1"/>
  <c r="M2614" i="11"/>
  <c r="N2614" i="11" s="1"/>
  <c r="I2614" i="11"/>
  <c r="J2614" i="11" s="1"/>
  <c r="AT2612" i="11"/>
  <c r="AU2612" i="11" s="1"/>
  <c r="AO2612" i="11"/>
  <c r="AP2612" i="11" s="1"/>
  <c r="AJ2612" i="11"/>
  <c r="AK2612" i="11" s="1"/>
  <c r="AE2612" i="11"/>
  <c r="AF2612" i="11" s="1"/>
  <c r="Z2612" i="11"/>
  <c r="AA2612" i="11" s="1"/>
  <c r="U2612" i="11"/>
  <c r="V2612" i="11" s="1"/>
  <c r="Q2612" i="11"/>
  <c r="R2612" i="11" s="1"/>
  <c r="M2612" i="11"/>
  <c r="N2612" i="11" s="1"/>
  <c r="I2612" i="11"/>
  <c r="J2612" i="11" s="1"/>
  <c r="AT2611" i="11"/>
  <c r="AU2611" i="11" s="1"/>
  <c r="AO2611" i="11"/>
  <c r="AP2611" i="11" s="1"/>
  <c r="AJ2611" i="11"/>
  <c r="AK2611" i="11" s="1"/>
  <c r="AE2611" i="11"/>
  <c r="AF2611" i="11" s="1"/>
  <c r="Z2611" i="11"/>
  <c r="AA2611" i="11" s="1"/>
  <c r="U2611" i="11"/>
  <c r="V2611" i="11" s="1"/>
  <c r="Q2611" i="11"/>
  <c r="R2611" i="11" s="1"/>
  <c r="M2611" i="11"/>
  <c r="N2611" i="11" s="1"/>
  <c r="I2611" i="11"/>
  <c r="J2611" i="11" s="1"/>
  <c r="U2610" i="11"/>
  <c r="V2610" i="11" s="1"/>
  <c r="Q2610" i="11"/>
  <c r="R2610" i="11" s="1"/>
  <c r="M2610" i="11"/>
  <c r="N2610" i="11" s="1"/>
  <c r="I2610" i="11"/>
  <c r="J2610" i="11" s="1"/>
  <c r="AT2609" i="11"/>
  <c r="AU2609" i="11" s="1"/>
  <c r="AO2609" i="11"/>
  <c r="AP2609" i="11" s="1"/>
  <c r="AJ2609" i="11"/>
  <c r="AK2609" i="11" s="1"/>
  <c r="Z2609" i="11"/>
  <c r="AA2609" i="11" s="1"/>
  <c r="U2609" i="11"/>
  <c r="V2609" i="11" s="1"/>
  <c r="Q2609" i="11"/>
  <c r="R2609" i="11" s="1"/>
  <c r="M2609" i="11"/>
  <c r="N2609" i="11" s="1"/>
  <c r="I2609" i="11"/>
  <c r="J2609" i="11" s="1"/>
  <c r="AJ2608" i="11"/>
  <c r="AK2608" i="11" s="1"/>
  <c r="AE2608" i="11"/>
  <c r="AF2608" i="11" s="1"/>
  <c r="Z2608" i="11"/>
  <c r="AA2608" i="11" s="1"/>
  <c r="U2608" i="11"/>
  <c r="V2608" i="11" s="1"/>
  <c r="Q2608" i="11"/>
  <c r="R2608" i="11" s="1"/>
  <c r="M2608" i="11"/>
  <c r="N2608" i="11" s="1"/>
  <c r="I2608" i="11"/>
  <c r="J2608" i="11" s="1"/>
  <c r="AT2607" i="11"/>
  <c r="AU2607" i="11" s="1"/>
  <c r="AO2607" i="11"/>
  <c r="AP2607" i="11" s="1"/>
  <c r="AJ2607" i="11"/>
  <c r="AK2607" i="11" s="1"/>
  <c r="AE2607" i="11"/>
  <c r="AF2607" i="11" s="1"/>
  <c r="Z2607" i="11"/>
  <c r="AA2607" i="11" s="1"/>
  <c r="U2607" i="11"/>
  <c r="V2607" i="11" s="1"/>
  <c r="Q2607" i="11"/>
  <c r="R2607" i="11" s="1"/>
  <c r="M2607" i="11"/>
  <c r="N2607" i="11" s="1"/>
  <c r="I2607" i="11"/>
  <c r="J2607" i="11" s="1"/>
  <c r="Q2605" i="11"/>
  <c r="R2605" i="11" s="1"/>
  <c r="M2605" i="11"/>
  <c r="N2605" i="11" s="1"/>
  <c r="I2605" i="11"/>
  <c r="J2605" i="11" s="1"/>
  <c r="Q2604" i="11"/>
  <c r="R2604" i="11" s="1"/>
  <c r="M2604" i="11"/>
  <c r="N2604" i="11" s="1"/>
  <c r="I2604" i="11"/>
  <c r="J2604" i="11" s="1"/>
  <c r="AT2603" i="11"/>
  <c r="AU2603" i="11" s="1"/>
  <c r="AO2603" i="11"/>
  <c r="AP2603" i="11" s="1"/>
  <c r="AJ2603" i="11"/>
  <c r="AK2603" i="11" s="1"/>
  <c r="AE2603" i="11"/>
  <c r="AF2603" i="11" s="1"/>
  <c r="Z2603" i="11"/>
  <c r="AA2603" i="11" s="1"/>
  <c r="U2603" i="11"/>
  <c r="V2603" i="11" s="1"/>
  <c r="Q2603" i="11"/>
  <c r="R2603" i="11" s="1"/>
  <c r="M2603" i="11"/>
  <c r="N2603" i="11" s="1"/>
  <c r="I2603" i="11"/>
  <c r="J2603" i="11" s="1"/>
  <c r="AT2602" i="11"/>
  <c r="AU2602" i="11" s="1"/>
  <c r="AO2602" i="11"/>
  <c r="AP2602" i="11" s="1"/>
  <c r="AJ2602" i="11"/>
  <c r="AK2602" i="11" s="1"/>
  <c r="AE2602" i="11"/>
  <c r="AF2602" i="11" s="1"/>
  <c r="Z2602" i="11"/>
  <c r="AA2602" i="11" s="1"/>
  <c r="U2602" i="11"/>
  <c r="V2602" i="11" s="1"/>
  <c r="Q2602" i="11"/>
  <c r="R2602" i="11" s="1"/>
  <c r="M2602" i="11"/>
  <c r="N2602" i="11" s="1"/>
  <c r="I2602" i="11"/>
  <c r="J2602" i="11" s="1"/>
  <c r="AT2601" i="11"/>
  <c r="AU2601" i="11" s="1"/>
  <c r="AO2601" i="11"/>
  <c r="AP2601" i="11" s="1"/>
  <c r="AJ2601" i="11"/>
  <c r="AK2601" i="11" s="1"/>
  <c r="AE2601" i="11"/>
  <c r="AF2601" i="11" s="1"/>
  <c r="Z2601" i="11"/>
  <c r="AA2601" i="11" s="1"/>
  <c r="U2601" i="11"/>
  <c r="V2601" i="11" s="1"/>
  <c r="Q2601" i="11"/>
  <c r="R2601" i="11" s="1"/>
  <c r="M2601" i="11"/>
  <c r="N2601" i="11" s="1"/>
  <c r="I2601" i="11"/>
  <c r="J2601" i="11" s="1"/>
  <c r="AT2600" i="11"/>
  <c r="AU2600" i="11" s="1"/>
  <c r="AO2600" i="11"/>
  <c r="AP2600" i="11" s="1"/>
  <c r="AJ2600" i="11"/>
  <c r="AK2600" i="11" s="1"/>
  <c r="AE2600" i="11"/>
  <c r="AF2600" i="11" s="1"/>
  <c r="Z2600" i="11"/>
  <c r="AA2600" i="11" s="1"/>
  <c r="U2600" i="11"/>
  <c r="V2600" i="11" s="1"/>
  <c r="Q2600" i="11"/>
  <c r="R2600" i="11" s="1"/>
  <c r="M2600" i="11"/>
  <c r="N2600" i="11" s="1"/>
  <c r="I2600" i="11"/>
  <c r="J2600" i="11" s="1"/>
  <c r="AT2599" i="11"/>
  <c r="AU2599" i="11" s="1"/>
  <c r="AO2599" i="11"/>
  <c r="AP2599" i="11" s="1"/>
  <c r="AJ2599" i="11"/>
  <c r="AK2599" i="11" s="1"/>
  <c r="AE2599" i="11"/>
  <c r="AF2599" i="11" s="1"/>
  <c r="Z2599" i="11"/>
  <c r="AA2599" i="11" s="1"/>
  <c r="U2599" i="11"/>
  <c r="V2599" i="11" s="1"/>
  <c r="Q2599" i="11"/>
  <c r="R2599" i="11" s="1"/>
  <c r="M2599" i="11"/>
  <c r="N2599" i="11" s="1"/>
  <c r="I2599" i="11"/>
  <c r="J2599" i="11" s="1"/>
  <c r="AT2598" i="11"/>
  <c r="AU2598" i="11" s="1"/>
  <c r="AO2598" i="11"/>
  <c r="AP2598" i="11" s="1"/>
  <c r="AJ2598" i="11"/>
  <c r="AK2598" i="11" s="1"/>
  <c r="AE2598" i="11"/>
  <c r="AF2598" i="11" s="1"/>
  <c r="Z2598" i="11"/>
  <c r="AA2598" i="11" s="1"/>
  <c r="U2598" i="11"/>
  <c r="V2598" i="11" s="1"/>
  <c r="Q2598" i="11"/>
  <c r="R2598" i="11" s="1"/>
  <c r="M2598" i="11"/>
  <c r="N2598" i="11" s="1"/>
  <c r="I2598" i="11"/>
  <c r="J2598" i="11" s="1"/>
  <c r="AT2597" i="11"/>
  <c r="AU2597" i="11" s="1"/>
  <c r="AO2597" i="11"/>
  <c r="AP2597" i="11" s="1"/>
  <c r="AJ2597" i="11"/>
  <c r="AK2597" i="11" s="1"/>
  <c r="AE2597" i="11"/>
  <c r="AF2597" i="11" s="1"/>
  <c r="Z2597" i="11"/>
  <c r="AA2597" i="11" s="1"/>
  <c r="U2597" i="11"/>
  <c r="V2597" i="11" s="1"/>
  <c r="Q2597" i="11"/>
  <c r="R2597" i="11" s="1"/>
  <c r="M2597" i="11"/>
  <c r="N2597" i="11" s="1"/>
  <c r="I2597" i="11"/>
  <c r="J2597" i="11" s="1"/>
  <c r="AT2596" i="11"/>
  <c r="AU2596" i="11" s="1"/>
  <c r="AO2596" i="11"/>
  <c r="AP2596" i="11" s="1"/>
  <c r="AJ2596" i="11"/>
  <c r="AK2596" i="11" s="1"/>
  <c r="AE2596" i="11"/>
  <c r="AF2596" i="11" s="1"/>
  <c r="Z2596" i="11"/>
  <c r="AA2596" i="11" s="1"/>
  <c r="U2596" i="11"/>
  <c r="V2596" i="11" s="1"/>
  <c r="Q2596" i="11"/>
  <c r="R2596" i="11" s="1"/>
  <c r="M2596" i="11"/>
  <c r="N2596" i="11" s="1"/>
  <c r="I2596" i="11"/>
  <c r="J2596" i="11" s="1"/>
  <c r="AT2595" i="11"/>
  <c r="AU2595" i="11" s="1"/>
  <c r="AO2595" i="11"/>
  <c r="AP2595" i="11" s="1"/>
  <c r="AJ2595" i="11"/>
  <c r="AK2595" i="11" s="1"/>
  <c r="AE2595" i="11"/>
  <c r="AF2595" i="11" s="1"/>
  <c r="Z2595" i="11"/>
  <c r="AA2595" i="11" s="1"/>
  <c r="U2595" i="11"/>
  <c r="V2595" i="11" s="1"/>
  <c r="Q2595" i="11"/>
  <c r="R2595" i="11" s="1"/>
  <c r="M2595" i="11"/>
  <c r="N2595" i="11" s="1"/>
  <c r="I2595" i="11"/>
  <c r="J2595" i="11" s="1"/>
  <c r="AT2594" i="11"/>
  <c r="AU2594" i="11" s="1"/>
  <c r="AO2594" i="11"/>
  <c r="AP2594" i="11" s="1"/>
  <c r="AJ2594" i="11"/>
  <c r="AK2594" i="11" s="1"/>
  <c r="AE2594" i="11"/>
  <c r="AF2594" i="11" s="1"/>
  <c r="Z2594" i="11"/>
  <c r="AA2594" i="11" s="1"/>
  <c r="U2594" i="11"/>
  <c r="V2594" i="11" s="1"/>
  <c r="Q2594" i="11"/>
  <c r="R2594" i="11" s="1"/>
  <c r="M2594" i="11"/>
  <c r="N2594" i="11" s="1"/>
  <c r="I2594" i="11"/>
  <c r="J2594" i="11" s="1"/>
  <c r="AT2593" i="11"/>
  <c r="AU2593" i="11" s="1"/>
  <c r="AO2593" i="11"/>
  <c r="AP2593" i="11" s="1"/>
  <c r="AJ2593" i="11"/>
  <c r="AK2593" i="11" s="1"/>
  <c r="AE2593" i="11"/>
  <c r="AF2593" i="11" s="1"/>
  <c r="Z2593" i="11"/>
  <c r="AA2593" i="11" s="1"/>
  <c r="U2593" i="11"/>
  <c r="V2593" i="11" s="1"/>
  <c r="Q2593" i="11"/>
  <c r="R2593" i="11" s="1"/>
  <c r="M2593" i="11"/>
  <c r="N2593" i="11" s="1"/>
  <c r="I2593" i="11"/>
  <c r="J2593" i="11" s="1"/>
  <c r="U2592" i="11"/>
  <c r="V2592" i="11" s="1"/>
  <c r="Q2592" i="11"/>
  <c r="R2592" i="11" s="1"/>
  <c r="M2592" i="11"/>
  <c r="N2592" i="11" s="1"/>
  <c r="I2592" i="11"/>
  <c r="J2592" i="11" s="1"/>
  <c r="AT2591" i="11"/>
  <c r="AU2591" i="11" s="1"/>
  <c r="AO2591" i="11"/>
  <c r="AP2591" i="11" s="1"/>
  <c r="AJ2591" i="11"/>
  <c r="AK2591" i="11" s="1"/>
  <c r="AE2591" i="11"/>
  <c r="AF2591" i="11" s="1"/>
  <c r="Z2591" i="11"/>
  <c r="AA2591" i="11" s="1"/>
  <c r="U2591" i="11"/>
  <c r="V2591" i="11" s="1"/>
  <c r="Q2591" i="11"/>
  <c r="R2591" i="11" s="1"/>
  <c r="M2591" i="11"/>
  <c r="N2591" i="11" s="1"/>
  <c r="I2591" i="11"/>
  <c r="J2591" i="11" s="1"/>
  <c r="AT2590" i="11"/>
  <c r="AU2590" i="11" s="1"/>
  <c r="AO2590" i="11"/>
  <c r="AP2590" i="11" s="1"/>
  <c r="AJ2590" i="11"/>
  <c r="AK2590" i="11" s="1"/>
  <c r="AE2590" i="11"/>
  <c r="AF2590" i="11" s="1"/>
  <c r="Z2590" i="11"/>
  <c r="AA2590" i="11" s="1"/>
  <c r="U2590" i="11"/>
  <c r="V2590" i="11" s="1"/>
  <c r="Q2590" i="11"/>
  <c r="R2590" i="11" s="1"/>
  <c r="M2590" i="11"/>
  <c r="N2590" i="11" s="1"/>
  <c r="I2590" i="11"/>
  <c r="J2590" i="11" s="1"/>
  <c r="AT2589" i="11"/>
  <c r="AU2589" i="11" s="1"/>
  <c r="AO2589" i="11"/>
  <c r="AP2589" i="11" s="1"/>
  <c r="AJ2589" i="11"/>
  <c r="AK2589" i="11" s="1"/>
  <c r="AE2589" i="11"/>
  <c r="AF2589" i="11" s="1"/>
  <c r="Z2589" i="11"/>
  <c r="AA2589" i="11" s="1"/>
  <c r="U2589" i="11"/>
  <c r="V2589" i="11" s="1"/>
  <c r="Q2589" i="11"/>
  <c r="R2589" i="11" s="1"/>
  <c r="M2589" i="11"/>
  <c r="N2589" i="11" s="1"/>
  <c r="I2589" i="11"/>
  <c r="J2589" i="11" s="1"/>
  <c r="AT2588" i="11"/>
  <c r="AU2588" i="11" s="1"/>
  <c r="AO2588" i="11"/>
  <c r="AP2588" i="11" s="1"/>
  <c r="AJ2588" i="11"/>
  <c r="AK2588" i="11" s="1"/>
  <c r="AE2588" i="11"/>
  <c r="AF2588" i="11" s="1"/>
  <c r="Z2588" i="11"/>
  <c r="AA2588" i="11" s="1"/>
  <c r="U2588" i="11"/>
  <c r="V2588" i="11" s="1"/>
  <c r="Q2588" i="11"/>
  <c r="R2588" i="11" s="1"/>
  <c r="M2588" i="11"/>
  <c r="N2588" i="11" s="1"/>
  <c r="I2588" i="11"/>
  <c r="J2588" i="11" s="1"/>
  <c r="AT2587" i="11"/>
  <c r="AU2587" i="11" s="1"/>
  <c r="AO2587" i="11"/>
  <c r="AP2587" i="11" s="1"/>
  <c r="AJ2587" i="11"/>
  <c r="AK2587" i="11" s="1"/>
  <c r="AE2587" i="11"/>
  <c r="AF2587" i="11" s="1"/>
  <c r="Z2587" i="11"/>
  <c r="AA2587" i="11" s="1"/>
  <c r="U2587" i="11"/>
  <c r="V2587" i="11" s="1"/>
  <c r="Q2587" i="11"/>
  <c r="R2587" i="11" s="1"/>
  <c r="M2587" i="11"/>
  <c r="N2587" i="11" s="1"/>
  <c r="I2587" i="11"/>
  <c r="J2587" i="11" s="1"/>
  <c r="AT2586" i="11"/>
  <c r="AU2586" i="11" s="1"/>
  <c r="AO2586" i="11"/>
  <c r="AP2586" i="11" s="1"/>
  <c r="AJ2586" i="11"/>
  <c r="AK2586" i="11" s="1"/>
  <c r="AE2586" i="11"/>
  <c r="AF2586" i="11" s="1"/>
  <c r="Z2586" i="11"/>
  <c r="AA2586" i="11" s="1"/>
  <c r="U2586" i="11"/>
  <c r="V2586" i="11" s="1"/>
  <c r="Q2586" i="11"/>
  <c r="R2586" i="11" s="1"/>
  <c r="M2586" i="11"/>
  <c r="N2586" i="11" s="1"/>
  <c r="I2586" i="11"/>
  <c r="J2586" i="11" s="1"/>
  <c r="AT2585" i="11"/>
  <c r="AU2585" i="11" s="1"/>
  <c r="AO2585" i="11"/>
  <c r="AP2585" i="11" s="1"/>
  <c r="AJ2585" i="11"/>
  <c r="AK2585" i="11" s="1"/>
  <c r="AE2585" i="11"/>
  <c r="AF2585" i="11" s="1"/>
  <c r="Z2585" i="11"/>
  <c r="AA2585" i="11" s="1"/>
  <c r="U2585" i="11"/>
  <c r="V2585" i="11" s="1"/>
  <c r="Q2585" i="11"/>
  <c r="R2585" i="11" s="1"/>
  <c r="M2585" i="11"/>
  <c r="N2585" i="11" s="1"/>
  <c r="I2585" i="11"/>
  <c r="J2585" i="11" s="1"/>
  <c r="AT2584" i="11"/>
  <c r="AU2584" i="11" s="1"/>
  <c r="AO2584" i="11"/>
  <c r="AP2584" i="11" s="1"/>
  <c r="AJ2584" i="11"/>
  <c r="AK2584" i="11" s="1"/>
  <c r="AE2584" i="11"/>
  <c r="AF2584" i="11" s="1"/>
  <c r="Z2584" i="11"/>
  <c r="AA2584" i="11" s="1"/>
  <c r="U2584" i="11"/>
  <c r="V2584" i="11" s="1"/>
  <c r="Q2584" i="11"/>
  <c r="R2584" i="11" s="1"/>
  <c r="M2584" i="11"/>
  <c r="N2584" i="11" s="1"/>
  <c r="I2584" i="11"/>
  <c r="J2584" i="11" s="1"/>
  <c r="M2583" i="11" l="1"/>
  <c r="N2583" i="11" s="1"/>
  <c r="I2583" i="11"/>
  <c r="J2583" i="11" s="1"/>
  <c r="Z2582" i="11"/>
  <c r="AA2582" i="11" s="1"/>
  <c r="U2582" i="11"/>
  <c r="V2582" i="11" s="1"/>
  <c r="I2582" i="11"/>
  <c r="J2582" i="11" s="1"/>
  <c r="M2581" i="11"/>
  <c r="N2581" i="11" s="1"/>
  <c r="I2581" i="11"/>
  <c r="J2581" i="11" s="1"/>
  <c r="AO2580" i="11"/>
  <c r="AP2580" i="11" s="1"/>
  <c r="AJ2580" i="11"/>
  <c r="AK2580" i="11" s="1"/>
  <c r="AE2580" i="11"/>
  <c r="AF2580" i="11" s="1"/>
  <c r="Z2580" i="11"/>
  <c r="AA2580" i="11" s="1"/>
  <c r="U2580" i="11"/>
  <c r="V2580" i="11" s="1"/>
  <c r="M2580" i="11"/>
  <c r="N2580" i="11" s="1"/>
  <c r="I2580" i="11"/>
  <c r="J2580" i="11" s="1"/>
  <c r="M2579" i="11"/>
  <c r="N2579" i="11" s="1"/>
  <c r="I2579" i="11"/>
  <c r="J2579" i="11" s="1"/>
  <c r="M2578" i="11"/>
  <c r="N2578" i="11" s="1"/>
  <c r="I2578" i="11"/>
  <c r="J2578" i="11" s="1"/>
  <c r="M2577" i="11"/>
  <c r="N2577" i="11" s="1"/>
  <c r="I2577" i="11"/>
  <c r="J2577" i="11" s="1"/>
  <c r="M2576" i="11"/>
  <c r="N2576" i="11" s="1"/>
  <c r="I2576" i="11"/>
  <c r="J2576" i="11" s="1"/>
  <c r="AE2575" i="11"/>
  <c r="AF2575" i="11" s="1"/>
  <c r="Z2575" i="11"/>
  <c r="AA2575" i="11" s="1"/>
  <c r="U2575" i="11"/>
  <c r="V2575" i="11" s="1"/>
  <c r="M2575" i="11"/>
  <c r="N2575" i="11" s="1"/>
  <c r="I2575" i="11"/>
  <c r="J2575" i="11" s="1"/>
  <c r="Z2574" i="11"/>
  <c r="AA2574" i="11" s="1"/>
  <c r="U2574" i="11"/>
  <c r="V2574" i="11" s="1"/>
  <c r="I2574" i="11"/>
  <c r="J2574" i="11" s="1"/>
  <c r="AE2573" i="11"/>
  <c r="AF2573" i="11" s="1"/>
  <c r="Z2573" i="11"/>
  <c r="AA2573" i="11" s="1"/>
  <c r="U2573" i="11"/>
  <c r="V2573" i="11" s="1"/>
  <c r="M2573" i="11"/>
  <c r="N2573" i="11" s="1"/>
  <c r="I2573" i="11"/>
  <c r="J2573" i="11" s="1"/>
  <c r="AE2572" i="11"/>
  <c r="AF2572" i="11" s="1"/>
  <c r="Z2572" i="11"/>
  <c r="AA2572" i="11" s="1"/>
  <c r="U2572" i="11"/>
  <c r="V2572" i="11" s="1"/>
  <c r="M2572" i="11"/>
  <c r="N2572" i="11" s="1"/>
  <c r="I2572" i="11"/>
  <c r="J2572" i="11" s="1"/>
  <c r="Z2571" i="11"/>
  <c r="AA2571" i="11" s="1"/>
  <c r="U2571" i="11"/>
  <c r="V2571" i="11" s="1"/>
  <c r="I2571" i="11"/>
  <c r="J2571" i="11" s="1"/>
  <c r="M2570" i="11"/>
  <c r="N2570" i="11" s="1"/>
  <c r="I2570" i="11"/>
  <c r="J2570" i="11" s="1"/>
  <c r="M2569" i="11"/>
  <c r="N2569" i="11" s="1"/>
  <c r="I2569" i="11"/>
  <c r="J2569" i="11" s="1"/>
  <c r="AE2568" i="11"/>
  <c r="AF2568" i="11" s="1"/>
  <c r="Z2568" i="11"/>
  <c r="AA2568" i="11" s="1"/>
  <c r="U2568" i="11"/>
  <c r="V2568" i="11" s="1"/>
  <c r="I2568" i="11"/>
  <c r="J2568" i="11" s="1"/>
  <c r="M2567" i="11"/>
  <c r="N2567" i="11" s="1"/>
  <c r="I2567" i="11"/>
  <c r="J2567" i="11" s="1"/>
  <c r="Z2566" i="11"/>
  <c r="AA2566" i="11" s="1"/>
  <c r="U2566" i="11"/>
  <c r="V2566" i="11" s="1"/>
  <c r="I2566" i="11"/>
  <c r="J2566" i="11" s="1"/>
  <c r="Q2565" i="11"/>
  <c r="R2565" i="11" s="1"/>
  <c r="M2565" i="11"/>
  <c r="N2565" i="11" s="1"/>
  <c r="I2565" i="11"/>
  <c r="J2565" i="11" s="1"/>
  <c r="M2564" i="11"/>
  <c r="N2564" i="11" s="1"/>
  <c r="I2564" i="11"/>
  <c r="J2564" i="11" s="1"/>
  <c r="AE2563" i="11"/>
  <c r="AF2563" i="11" s="1"/>
  <c r="Z2563" i="11"/>
  <c r="AA2563" i="11" s="1"/>
  <c r="U2563" i="11"/>
  <c r="V2563" i="11" s="1"/>
  <c r="M2563" i="11"/>
  <c r="N2563" i="11" s="1"/>
  <c r="I2563" i="11"/>
  <c r="J2563" i="11" s="1"/>
  <c r="AT2562" i="11"/>
  <c r="AU2562" i="11" s="1"/>
  <c r="AO2562" i="11"/>
  <c r="AP2562" i="11" s="1"/>
  <c r="AJ2562" i="11"/>
  <c r="AK2562" i="11" s="1"/>
  <c r="AE2562" i="11"/>
  <c r="AF2562" i="11" s="1"/>
  <c r="Z2562" i="11"/>
  <c r="AA2562" i="11" s="1"/>
  <c r="U2562" i="11"/>
  <c r="V2562" i="11" s="1"/>
  <c r="M2562" i="11"/>
  <c r="N2562" i="11" s="1"/>
  <c r="I2562" i="11"/>
  <c r="J2562" i="11" s="1"/>
  <c r="AT2561" i="11"/>
  <c r="AU2561" i="11" s="1"/>
  <c r="AO2561" i="11"/>
  <c r="AP2561" i="11" s="1"/>
  <c r="AJ2561" i="11"/>
  <c r="AK2561" i="11" s="1"/>
  <c r="AE2561" i="11"/>
  <c r="AF2561" i="11" s="1"/>
  <c r="Z2561" i="11"/>
  <c r="AA2561" i="11" s="1"/>
  <c r="U2561" i="11"/>
  <c r="V2561" i="11" s="1"/>
  <c r="Q2561" i="11"/>
  <c r="R2561" i="11" s="1"/>
  <c r="M2561" i="11"/>
  <c r="N2561" i="11" s="1"/>
  <c r="I2561" i="11"/>
  <c r="J2561" i="11" s="1"/>
  <c r="AT2560" i="11"/>
  <c r="AU2560" i="11" s="1"/>
  <c r="AO2560" i="11"/>
  <c r="AP2560" i="11" s="1"/>
  <c r="AJ2560" i="11"/>
  <c r="AK2560" i="11" s="1"/>
  <c r="AE2560" i="11"/>
  <c r="AF2560" i="11" s="1"/>
  <c r="Z2560" i="11"/>
  <c r="AA2560" i="11" s="1"/>
  <c r="U2560" i="11"/>
  <c r="V2560" i="11" s="1"/>
  <c r="Q2560" i="11"/>
  <c r="R2560" i="11" s="1"/>
  <c r="M2560" i="11"/>
  <c r="N2560" i="11" s="1"/>
  <c r="I2560" i="11"/>
  <c r="J2560" i="11" s="1"/>
  <c r="AT2559" i="11"/>
  <c r="AU2559" i="11" s="1"/>
  <c r="AO2559" i="11"/>
  <c r="AP2559" i="11" s="1"/>
  <c r="AJ2559" i="11"/>
  <c r="AK2559" i="11" s="1"/>
  <c r="AE2559" i="11"/>
  <c r="AF2559" i="11" s="1"/>
  <c r="Z2559" i="11"/>
  <c r="AA2559" i="11" s="1"/>
  <c r="U2559" i="11"/>
  <c r="V2559" i="11" s="1"/>
  <c r="Q2559" i="11"/>
  <c r="R2559" i="11" s="1"/>
  <c r="M2559" i="11"/>
  <c r="N2559" i="11" s="1"/>
  <c r="I2559" i="11"/>
  <c r="J2559" i="11" s="1"/>
  <c r="AJ2558" i="11"/>
  <c r="AK2558" i="11" s="1"/>
  <c r="AE2558" i="11"/>
  <c r="AF2558" i="11" s="1"/>
  <c r="U2558" i="11"/>
  <c r="V2558" i="11" s="1"/>
  <c r="Q2558" i="11"/>
  <c r="R2558" i="11" s="1"/>
  <c r="M2558" i="11"/>
  <c r="N2558" i="11" s="1"/>
  <c r="I2558" i="11"/>
  <c r="J2558" i="11" s="1"/>
  <c r="AT2557" i="11"/>
  <c r="AU2557" i="11" s="1"/>
  <c r="AO2557" i="11"/>
  <c r="AP2557" i="11" s="1"/>
  <c r="AJ2557" i="11"/>
  <c r="AK2557" i="11" s="1"/>
  <c r="Z2557" i="11"/>
  <c r="AA2557" i="11" s="1"/>
  <c r="U2557" i="11"/>
  <c r="V2557" i="11" s="1"/>
  <c r="Q2557" i="11"/>
  <c r="R2557" i="11" s="1"/>
  <c r="M2557" i="11"/>
  <c r="N2557" i="11" s="1"/>
  <c r="I2557" i="11"/>
  <c r="J2557" i="11" s="1"/>
  <c r="AT2556" i="11"/>
  <c r="AU2556" i="11" s="1"/>
  <c r="AO2556" i="11"/>
  <c r="AP2556" i="11" s="1"/>
  <c r="AJ2556" i="11"/>
  <c r="AK2556" i="11" s="1"/>
  <c r="AE2556" i="11"/>
  <c r="AF2556" i="11" s="1"/>
  <c r="Z2556" i="11"/>
  <c r="AA2556" i="11" s="1"/>
  <c r="U2556" i="11"/>
  <c r="V2556" i="11" s="1"/>
  <c r="Q2556" i="11"/>
  <c r="R2556" i="11" s="1"/>
  <c r="M2556" i="11"/>
  <c r="N2556" i="11" s="1"/>
  <c r="I2556" i="11"/>
  <c r="J2556" i="11" s="1"/>
  <c r="AT2555" i="11"/>
  <c r="AU2555" i="11" s="1"/>
  <c r="AO2555" i="11"/>
  <c r="AP2555" i="11" s="1"/>
  <c r="AJ2555" i="11"/>
  <c r="AK2555" i="11" s="1"/>
  <c r="AE2555" i="11"/>
  <c r="AF2555" i="11" s="1"/>
  <c r="Z2555" i="11"/>
  <c r="AA2555" i="11" s="1"/>
  <c r="U2555" i="11"/>
  <c r="V2555" i="11" s="1"/>
  <c r="Q2555" i="11"/>
  <c r="R2555" i="11" s="1"/>
  <c r="M2555" i="11"/>
  <c r="N2555" i="11" s="1"/>
  <c r="I2555" i="11"/>
  <c r="J2555" i="11" s="1"/>
  <c r="AT2554" i="11"/>
  <c r="AU2554" i="11" s="1"/>
  <c r="AO2554" i="11"/>
  <c r="AP2554" i="11" s="1"/>
  <c r="AJ2554" i="11"/>
  <c r="AK2554" i="11" s="1"/>
  <c r="AE2554" i="11"/>
  <c r="AF2554" i="11" s="1"/>
  <c r="U2554" i="11"/>
  <c r="V2554" i="11" s="1"/>
  <c r="Q2554" i="11"/>
  <c r="R2554" i="11" s="1"/>
  <c r="M2554" i="11"/>
  <c r="N2554" i="11" s="1"/>
  <c r="I2554" i="11"/>
  <c r="J2554" i="11" s="1"/>
  <c r="AT2553" i="11"/>
  <c r="AU2553" i="11" s="1"/>
  <c r="AO2553" i="11"/>
  <c r="AP2553" i="11" s="1"/>
  <c r="AJ2553" i="11"/>
  <c r="AK2553" i="11" s="1"/>
  <c r="AE2553" i="11"/>
  <c r="AF2553" i="11" s="1"/>
  <c r="Z2553" i="11"/>
  <c r="AA2553" i="11" s="1"/>
  <c r="U2553" i="11"/>
  <c r="V2553" i="11" s="1"/>
  <c r="Q2553" i="11"/>
  <c r="R2553" i="11" s="1"/>
  <c r="M2553" i="11"/>
  <c r="N2553" i="11" s="1"/>
  <c r="I2553" i="11"/>
  <c r="J2553" i="11" s="1"/>
  <c r="AT2552" i="11"/>
  <c r="AU2552" i="11" s="1"/>
  <c r="AO2552" i="11"/>
  <c r="AP2552" i="11" s="1"/>
  <c r="AJ2552" i="11"/>
  <c r="AK2552" i="11" s="1"/>
  <c r="AE2552" i="11"/>
  <c r="AF2552" i="11" s="1"/>
  <c r="Z2552" i="11"/>
  <c r="AA2552" i="11" s="1"/>
  <c r="U2552" i="11"/>
  <c r="V2552" i="11" s="1"/>
  <c r="Q2552" i="11"/>
  <c r="R2552" i="11" s="1"/>
  <c r="M2552" i="11"/>
  <c r="N2552" i="11" s="1"/>
  <c r="I2552" i="11"/>
  <c r="J2552" i="11" s="1"/>
  <c r="AT2551" i="11"/>
  <c r="AU2551" i="11" s="1"/>
  <c r="AO2551" i="11"/>
  <c r="AP2551" i="11" s="1"/>
  <c r="AJ2551" i="11"/>
  <c r="AK2551" i="11" s="1"/>
  <c r="AE2551" i="11"/>
  <c r="AF2551" i="11" s="1"/>
  <c r="Z2551" i="11"/>
  <c r="AA2551" i="11" s="1"/>
  <c r="U2551" i="11"/>
  <c r="V2551" i="11" s="1"/>
  <c r="Q2551" i="11"/>
  <c r="R2551" i="11" s="1"/>
  <c r="M2551" i="11"/>
  <c r="N2551" i="11" s="1"/>
  <c r="I2551" i="11"/>
  <c r="J2551" i="11" s="1"/>
  <c r="AT2550" i="11"/>
  <c r="AU2550" i="11" s="1"/>
  <c r="AO2550" i="11"/>
  <c r="AP2550" i="11" s="1"/>
  <c r="AJ2550" i="11"/>
  <c r="AK2550" i="11" s="1"/>
  <c r="AE2550" i="11"/>
  <c r="AF2550" i="11" s="1"/>
  <c r="Z2550" i="11"/>
  <c r="AA2550" i="11" s="1"/>
  <c r="U2550" i="11"/>
  <c r="V2550" i="11" s="1"/>
  <c r="Q2550" i="11"/>
  <c r="R2550" i="11" s="1"/>
  <c r="M2550" i="11"/>
  <c r="N2550" i="11" s="1"/>
  <c r="I2550" i="11"/>
  <c r="J2550" i="11" s="1"/>
  <c r="AT2549" i="11"/>
  <c r="AU2549" i="11" s="1"/>
  <c r="AO2549" i="11"/>
  <c r="AP2549" i="11" s="1"/>
  <c r="AJ2549" i="11"/>
  <c r="AK2549" i="11" s="1"/>
  <c r="AE2549" i="11"/>
  <c r="AF2549" i="11" s="1"/>
  <c r="Z2549" i="11"/>
  <c r="AA2549" i="11" s="1"/>
  <c r="U2549" i="11"/>
  <c r="V2549" i="11" s="1"/>
  <c r="Q2549" i="11"/>
  <c r="R2549" i="11" s="1"/>
  <c r="M2549" i="11"/>
  <c r="N2549" i="11" s="1"/>
  <c r="I2549" i="11"/>
  <c r="J2549" i="11" s="1"/>
  <c r="AT2548" i="11"/>
  <c r="AU2548" i="11" s="1"/>
  <c r="AO2548" i="11"/>
  <c r="AP2548" i="11" s="1"/>
  <c r="AJ2548" i="11"/>
  <c r="AK2548" i="11" s="1"/>
  <c r="AE2548" i="11"/>
  <c r="AF2548" i="11" s="1"/>
  <c r="Z2548" i="11"/>
  <c r="AA2548" i="11" s="1"/>
  <c r="U2548" i="11"/>
  <c r="V2548" i="11" s="1"/>
  <c r="Q2548" i="11"/>
  <c r="R2548" i="11" s="1"/>
  <c r="M2548" i="11"/>
  <c r="N2548" i="11" s="1"/>
  <c r="I2548" i="11"/>
  <c r="J2548" i="11" s="1"/>
  <c r="AT2547" i="11"/>
  <c r="AU2547" i="11" s="1"/>
  <c r="AO2547" i="11"/>
  <c r="AP2547" i="11" s="1"/>
  <c r="AJ2547" i="11"/>
  <c r="AK2547" i="11" s="1"/>
  <c r="AE2547" i="11"/>
  <c r="AF2547" i="11" s="1"/>
  <c r="Z2547" i="11"/>
  <c r="AA2547" i="11" s="1"/>
  <c r="U2547" i="11"/>
  <c r="V2547" i="11" s="1"/>
  <c r="Q2547" i="11"/>
  <c r="R2547" i="11" s="1"/>
  <c r="M2547" i="11"/>
  <c r="N2547" i="11" s="1"/>
  <c r="I2547" i="11"/>
  <c r="J2547" i="11" s="1"/>
  <c r="AT2546" i="11"/>
  <c r="AU2546" i="11" s="1"/>
  <c r="AO2546" i="11"/>
  <c r="AP2546" i="11" s="1"/>
  <c r="AJ2546" i="11"/>
  <c r="AK2546" i="11" s="1"/>
  <c r="AE2546" i="11"/>
  <c r="AF2546" i="11" s="1"/>
  <c r="Z2546" i="11"/>
  <c r="AA2546" i="11" s="1"/>
  <c r="U2546" i="11"/>
  <c r="V2546" i="11" s="1"/>
  <c r="Q2546" i="11"/>
  <c r="R2546" i="11" s="1"/>
  <c r="M2546" i="11"/>
  <c r="N2546" i="11" s="1"/>
  <c r="I2546" i="11"/>
  <c r="J2546" i="11" s="1"/>
  <c r="AT2545" i="11"/>
  <c r="AU2545" i="11" s="1"/>
  <c r="AO2545" i="11"/>
  <c r="AP2545" i="11" s="1"/>
  <c r="AJ2545" i="11"/>
  <c r="AK2545" i="11" s="1"/>
  <c r="AE2545" i="11"/>
  <c r="AF2545" i="11" s="1"/>
  <c r="Z2545" i="11"/>
  <c r="AA2545" i="11" s="1"/>
  <c r="U2545" i="11"/>
  <c r="V2545" i="11" s="1"/>
  <c r="Q2545" i="11"/>
  <c r="R2545" i="11" s="1"/>
  <c r="M2545" i="11"/>
  <c r="N2545" i="11" s="1"/>
  <c r="I2545" i="11"/>
  <c r="J2545" i="11" s="1"/>
  <c r="AJ2544" i="11"/>
  <c r="AK2544" i="11" s="1"/>
  <c r="Z2544" i="11"/>
  <c r="AA2544" i="11" s="1"/>
  <c r="U2544" i="11"/>
  <c r="V2544" i="11" s="1"/>
  <c r="Q2544" i="11"/>
  <c r="R2544" i="11" s="1"/>
  <c r="M2544" i="11"/>
  <c r="N2544" i="11" s="1"/>
  <c r="I2544" i="11"/>
  <c r="J2544" i="11" s="1"/>
  <c r="AT2543" i="11"/>
  <c r="AU2543" i="11" s="1"/>
  <c r="AO2543" i="11"/>
  <c r="AP2543" i="11" s="1"/>
  <c r="AE2543" i="11"/>
  <c r="AF2543" i="11" s="1"/>
  <c r="Z2543" i="11"/>
  <c r="AA2543" i="11" s="1"/>
  <c r="U2543" i="11"/>
  <c r="V2543" i="11" s="1"/>
  <c r="Q2543" i="11"/>
  <c r="R2543" i="11" s="1"/>
  <c r="M2543" i="11"/>
  <c r="N2543" i="11" s="1"/>
  <c r="I2543" i="11"/>
  <c r="J2543" i="11" s="1"/>
  <c r="AT2542" i="11"/>
  <c r="AU2542" i="11" s="1"/>
  <c r="AO2542" i="11"/>
  <c r="AP2542" i="11" s="1"/>
  <c r="AJ2542" i="11"/>
  <c r="AK2542" i="11" s="1"/>
  <c r="AE2542" i="11"/>
  <c r="AF2542" i="11" s="1"/>
  <c r="Z2542" i="11"/>
  <c r="AA2542" i="11" s="1"/>
  <c r="U2542" i="11"/>
  <c r="V2542" i="11" s="1"/>
  <c r="Q2542" i="11"/>
  <c r="R2542" i="11" s="1"/>
  <c r="M2542" i="11"/>
  <c r="N2542" i="11" s="1"/>
  <c r="I2542" i="11"/>
  <c r="J2542" i="11" s="1"/>
  <c r="AT2541" i="11"/>
  <c r="AU2541" i="11" s="1"/>
  <c r="AO2541" i="11"/>
  <c r="AP2541" i="11" s="1"/>
  <c r="AJ2541" i="11"/>
  <c r="AK2541" i="11" s="1"/>
  <c r="AE2541" i="11"/>
  <c r="AF2541" i="11" s="1"/>
  <c r="Z2541" i="11"/>
  <c r="AA2541" i="11" s="1"/>
  <c r="U2541" i="11"/>
  <c r="V2541" i="11" s="1"/>
  <c r="Q2541" i="11"/>
  <c r="R2541" i="11" s="1"/>
  <c r="M2541" i="11"/>
  <c r="N2541" i="11" s="1"/>
  <c r="I2541" i="11"/>
  <c r="J2541" i="11" s="1"/>
  <c r="AT2540" i="11"/>
  <c r="AU2540" i="11" s="1"/>
  <c r="AO2540" i="11"/>
  <c r="AP2540" i="11" s="1"/>
  <c r="AJ2540" i="11"/>
  <c r="AK2540" i="11" s="1"/>
  <c r="AE2540" i="11"/>
  <c r="AF2540" i="11" s="1"/>
  <c r="Z2540" i="11"/>
  <c r="AA2540" i="11" s="1"/>
  <c r="U2540" i="11"/>
  <c r="V2540" i="11" s="1"/>
  <c r="Q2540" i="11"/>
  <c r="R2540" i="11" s="1"/>
  <c r="M2540" i="11"/>
  <c r="N2540" i="11" s="1"/>
  <c r="I2540" i="11"/>
  <c r="J2540" i="11" s="1"/>
  <c r="AT2539" i="11"/>
  <c r="AU2539" i="11" s="1"/>
  <c r="AO2539" i="11"/>
  <c r="AP2539" i="11" s="1"/>
  <c r="AJ2539" i="11"/>
  <c r="AK2539" i="11" s="1"/>
  <c r="AE2539" i="11"/>
  <c r="AF2539" i="11" s="1"/>
  <c r="Z2539" i="11"/>
  <c r="AA2539" i="11" s="1"/>
  <c r="U2539" i="11"/>
  <c r="V2539" i="11" s="1"/>
  <c r="Q2539" i="11"/>
  <c r="R2539" i="11" s="1"/>
  <c r="M2539" i="11"/>
  <c r="N2539" i="11" s="1"/>
  <c r="I2539" i="11"/>
  <c r="J2539" i="11" s="1"/>
  <c r="AT2538" i="11"/>
  <c r="AU2538" i="11" s="1"/>
  <c r="AO2538" i="11"/>
  <c r="AP2538" i="11" s="1"/>
  <c r="AJ2538" i="11"/>
  <c r="AK2538" i="11" s="1"/>
  <c r="AE2538" i="11"/>
  <c r="AF2538" i="11" s="1"/>
  <c r="Z2538" i="11"/>
  <c r="AA2538" i="11" s="1"/>
  <c r="U2538" i="11"/>
  <c r="V2538" i="11" s="1"/>
  <c r="Q2538" i="11"/>
  <c r="R2538" i="11" s="1"/>
  <c r="M2538" i="11"/>
  <c r="N2538" i="11" s="1"/>
  <c r="I2538" i="11"/>
  <c r="J2538" i="11" s="1"/>
  <c r="AT2537" i="11"/>
  <c r="AU2537" i="11" s="1"/>
  <c r="AO2537" i="11"/>
  <c r="AP2537" i="11" s="1"/>
  <c r="AJ2537" i="11"/>
  <c r="AK2537" i="11" s="1"/>
  <c r="AE2537" i="11"/>
  <c r="AF2537" i="11" s="1"/>
  <c r="Z2537" i="11"/>
  <c r="AA2537" i="11" s="1"/>
  <c r="U2537" i="11"/>
  <c r="V2537" i="11" s="1"/>
  <c r="Q2537" i="11"/>
  <c r="R2537" i="11" s="1"/>
  <c r="M2537" i="11"/>
  <c r="N2537" i="11" s="1"/>
  <c r="I2537" i="11"/>
  <c r="J2537" i="11" s="1"/>
  <c r="AT2536" i="11"/>
  <c r="AU2536" i="11" s="1"/>
  <c r="AO2536" i="11"/>
  <c r="AP2536" i="11" s="1"/>
  <c r="AJ2536" i="11"/>
  <c r="AK2536" i="11" s="1"/>
  <c r="AE2536" i="11"/>
  <c r="AF2536" i="11" s="1"/>
  <c r="Z2536" i="11"/>
  <c r="AA2536" i="11" s="1"/>
  <c r="U2536" i="11"/>
  <c r="V2536" i="11" s="1"/>
  <c r="Q2536" i="11"/>
  <c r="R2536" i="11" s="1"/>
  <c r="M2536" i="11"/>
  <c r="N2536" i="11" s="1"/>
  <c r="I2536" i="11"/>
  <c r="J2536" i="11" s="1"/>
  <c r="AT2535" i="11"/>
  <c r="AU2535" i="11" s="1"/>
  <c r="AO2535" i="11"/>
  <c r="AP2535" i="11" s="1"/>
  <c r="AJ2535" i="11"/>
  <c r="AK2535" i="11" s="1"/>
  <c r="AE2535" i="11"/>
  <c r="AF2535" i="11" s="1"/>
  <c r="Z2535" i="11"/>
  <c r="AA2535" i="11" s="1"/>
  <c r="U2535" i="11"/>
  <c r="V2535" i="11" s="1"/>
  <c r="Q2535" i="11"/>
  <c r="R2535" i="11" s="1"/>
  <c r="M2535" i="11"/>
  <c r="N2535" i="11" s="1"/>
  <c r="I2535" i="11"/>
  <c r="J2535" i="11" s="1"/>
  <c r="AT2534" i="11"/>
  <c r="AU2534" i="11" s="1"/>
  <c r="AO2534" i="11"/>
  <c r="AP2534" i="11" s="1"/>
  <c r="AJ2534" i="11"/>
  <c r="AK2534" i="11" s="1"/>
  <c r="AE2534" i="11"/>
  <c r="AF2534" i="11" s="1"/>
  <c r="Z2534" i="11"/>
  <c r="AA2534" i="11" s="1"/>
  <c r="U2534" i="11"/>
  <c r="V2534" i="11" s="1"/>
  <c r="Q2534" i="11"/>
  <c r="R2534" i="11" s="1"/>
  <c r="M2534" i="11"/>
  <c r="N2534" i="11" s="1"/>
  <c r="I2534" i="11"/>
  <c r="J2534" i="11" s="1"/>
  <c r="AT2533" i="11"/>
  <c r="AU2533" i="11" s="1"/>
  <c r="AO2533" i="11"/>
  <c r="AP2533" i="11" s="1"/>
  <c r="AJ2533" i="11"/>
  <c r="AK2533" i="11" s="1"/>
  <c r="AE2533" i="11"/>
  <c r="AF2533" i="11" s="1"/>
  <c r="Z2533" i="11"/>
  <c r="AA2533" i="11" s="1"/>
  <c r="U2533" i="11"/>
  <c r="V2533" i="11" s="1"/>
  <c r="Q2533" i="11"/>
  <c r="R2533" i="11" s="1"/>
  <c r="M2533" i="11"/>
  <c r="N2533" i="11" s="1"/>
  <c r="I2533" i="11"/>
  <c r="J2533" i="11" s="1"/>
  <c r="AT2532" i="11"/>
  <c r="AU2532" i="11" s="1"/>
  <c r="AO2532" i="11"/>
  <c r="AP2532" i="11" s="1"/>
  <c r="AJ2532" i="11"/>
  <c r="AK2532" i="11" s="1"/>
  <c r="AE2532" i="11"/>
  <c r="AF2532" i="11" s="1"/>
  <c r="Z2532" i="11"/>
  <c r="AA2532" i="11" s="1"/>
  <c r="U2532" i="11"/>
  <c r="V2532" i="11" s="1"/>
  <c r="Q2532" i="11"/>
  <c r="R2532" i="11" s="1"/>
  <c r="M2532" i="11"/>
  <c r="N2532" i="11" s="1"/>
  <c r="I2532" i="11"/>
  <c r="J2532" i="11" s="1"/>
  <c r="AO2531" i="11"/>
  <c r="AP2531" i="11" s="1"/>
  <c r="AJ2531" i="11"/>
  <c r="AK2531" i="11" s="1"/>
  <c r="AE2531" i="11"/>
  <c r="AF2531" i="11" s="1"/>
  <c r="Z2531" i="11"/>
  <c r="AA2531" i="11" s="1"/>
  <c r="U2531" i="11"/>
  <c r="V2531" i="11" s="1"/>
  <c r="Q2531" i="11"/>
  <c r="R2531" i="11" s="1"/>
  <c r="M2531" i="11"/>
  <c r="N2531" i="11" s="1"/>
  <c r="I2531" i="11"/>
  <c r="J2531" i="11" s="1"/>
  <c r="AT2530" i="11"/>
  <c r="AU2530" i="11" s="1"/>
  <c r="AO2530" i="11"/>
  <c r="AP2530" i="11" s="1"/>
  <c r="AJ2530" i="11"/>
  <c r="AK2530" i="11" s="1"/>
  <c r="AE2530" i="11"/>
  <c r="AF2530" i="11" s="1"/>
  <c r="Z2530" i="11"/>
  <c r="AA2530" i="11" s="1"/>
  <c r="U2530" i="11"/>
  <c r="V2530" i="11" s="1"/>
  <c r="Q2530" i="11"/>
  <c r="R2530" i="11" s="1"/>
  <c r="M2530" i="11"/>
  <c r="N2530" i="11" s="1"/>
  <c r="I2530" i="11"/>
  <c r="J2530" i="11" s="1"/>
  <c r="AT2529" i="11"/>
  <c r="AU2529" i="11" s="1"/>
  <c r="AO2529" i="11"/>
  <c r="AP2529" i="11" s="1"/>
  <c r="AJ2529" i="11"/>
  <c r="AK2529" i="11" s="1"/>
  <c r="AE2529" i="11"/>
  <c r="AF2529" i="11" s="1"/>
  <c r="Z2529" i="11"/>
  <c r="AA2529" i="11" s="1"/>
  <c r="U2529" i="11"/>
  <c r="V2529" i="11" s="1"/>
  <c r="Q2529" i="11"/>
  <c r="R2529" i="11" s="1"/>
  <c r="M2529" i="11"/>
  <c r="N2529" i="11" s="1"/>
  <c r="I2529" i="11"/>
  <c r="J2529" i="11" s="1"/>
  <c r="AT2528" i="11"/>
  <c r="AU2528" i="11" s="1"/>
  <c r="AO2528" i="11"/>
  <c r="AP2528" i="11" s="1"/>
  <c r="AJ2528" i="11"/>
  <c r="AK2528" i="11" s="1"/>
  <c r="AE2528" i="11"/>
  <c r="AF2528" i="11" s="1"/>
  <c r="Z2528" i="11"/>
  <c r="AA2528" i="11" s="1"/>
  <c r="U2528" i="11"/>
  <c r="V2528" i="11" s="1"/>
  <c r="Q2528" i="11"/>
  <c r="R2528" i="11" s="1"/>
  <c r="M2528" i="11"/>
  <c r="N2528" i="11" s="1"/>
  <c r="I2528" i="11"/>
  <c r="J2528" i="11" s="1"/>
  <c r="AT2527" i="11"/>
  <c r="AU2527" i="11" s="1"/>
  <c r="AO2527" i="11"/>
  <c r="AP2527" i="11" s="1"/>
  <c r="AJ2527" i="11"/>
  <c r="AK2527" i="11" s="1"/>
  <c r="AE2527" i="11"/>
  <c r="AF2527" i="11" s="1"/>
  <c r="Z2527" i="11"/>
  <c r="AA2527" i="11" s="1"/>
  <c r="U2527" i="11"/>
  <c r="V2527" i="11" s="1"/>
  <c r="Q2527" i="11"/>
  <c r="R2527" i="11" s="1"/>
  <c r="M2527" i="11"/>
  <c r="N2527" i="11" s="1"/>
  <c r="I2527" i="11"/>
  <c r="J2527" i="11" s="1"/>
  <c r="AT2526" i="11"/>
  <c r="AU2526" i="11" s="1"/>
  <c r="AO2526" i="11"/>
  <c r="AP2526" i="11" s="1"/>
  <c r="AJ2526" i="11"/>
  <c r="AK2526" i="11" s="1"/>
  <c r="AE2526" i="11"/>
  <c r="AF2526" i="11" s="1"/>
  <c r="Z2526" i="11"/>
  <c r="AA2526" i="11" s="1"/>
  <c r="U2526" i="11"/>
  <c r="V2526" i="11" s="1"/>
  <c r="Q2526" i="11"/>
  <c r="R2526" i="11" s="1"/>
  <c r="M2526" i="11"/>
  <c r="N2526" i="11" s="1"/>
  <c r="I2526" i="11"/>
  <c r="J2526" i="11" s="1"/>
  <c r="AT2525" i="11"/>
  <c r="AU2525" i="11" s="1"/>
  <c r="AO2525" i="11"/>
  <c r="AP2525" i="11" s="1"/>
  <c r="AJ2525" i="11"/>
  <c r="AK2525" i="11" s="1"/>
  <c r="AE2525" i="11"/>
  <c r="AF2525" i="11" s="1"/>
  <c r="Z2525" i="11"/>
  <c r="AA2525" i="11" s="1"/>
  <c r="U2525" i="11"/>
  <c r="V2525" i="11" s="1"/>
  <c r="Q2525" i="11"/>
  <c r="R2525" i="11" s="1"/>
  <c r="M2525" i="11"/>
  <c r="N2525" i="11" s="1"/>
  <c r="I2525" i="11"/>
  <c r="J2525" i="11" s="1"/>
  <c r="AT2524" i="11"/>
  <c r="AU2524" i="11" s="1"/>
  <c r="AO2524" i="11"/>
  <c r="AP2524" i="11" s="1"/>
  <c r="AJ2524" i="11"/>
  <c r="AK2524" i="11" s="1"/>
  <c r="AE2524" i="11"/>
  <c r="AF2524" i="11" s="1"/>
  <c r="Z2524" i="11"/>
  <c r="AA2524" i="11" s="1"/>
  <c r="U2524" i="11"/>
  <c r="V2524" i="11" s="1"/>
  <c r="Q2524" i="11"/>
  <c r="R2524" i="11" s="1"/>
  <c r="M2524" i="11"/>
  <c r="N2524" i="11" s="1"/>
  <c r="I2524" i="11"/>
  <c r="J2524" i="11" s="1"/>
  <c r="AT2523" i="11"/>
  <c r="AU2523" i="11" s="1"/>
  <c r="AO2523" i="11"/>
  <c r="AP2523" i="11" s="1"/>
  <c r="AJ2523" i="11"/>
  <c r="AK2523" i="11" s="1"/>
  <c r="AE2523" i="11"/>
  <c r="AF2523" i="11" s="1"/>
  <c r="Z2523" i="11"/>
  <c r="AA2523" i="11" s="1"/>
  <c r="U2523" i="11"/>
  <c r="V2523" i="11" s="1"/>
  <c r="Q2523" i="11"/>
  <c r="R2523" i="11" s="1"/>
  <c r="M2523" i="11"/>
  <c r="N2523" i="11" s="1"/>
  <c r="I2523" i="11"/>
  <c r="J2523" i="11" s="1"/>
  <c r="AT2522" i="11"/>
  <c r="AU2522" i="11" s="1"/>
  <c r="AO2522" i="11"/>
  <c r="AP2522" i="11" s="1"/>
  <c r="AJ2522" i="11"/>
  <c r="AK2522" i="11" s="1"/>
  <c r="AE2522" i="11"/>
  <c r="AF2522" i="11" s="1"/>
  <c r="Z2522" i="11"/>
  <c r="AA2522" i="11" s="1"/>
  <c r="U2522" i="11"/>
  <c r="V2522" i="11" s="1"/>
  <c r="Q2522" i="11"/>
  <c r="R2522" i="11" s="1"/>
  <c r="M2522" i="11"/>
  <c r="N2522" i="11" s="1"/>
  <c r="I2522" i="11"/>
  <c r="J2522" i="11" s="1"/>
  <c r="AT2521" i="11"/>
  <c r="AU2521" i="11" s="1"/>
  <c r="AO2521" i="11"/>
  <c r="AP2521" i="11" s="1"/>
  <c r="AJ2521" i="11"/>
  <c r="AK2521" i="11" s="1"/>
  <c r="AE2521" i="11"/>
  <c r="AF2521" i="11" s="1"/>
  <c r="Z2521" i="11"/>
  <c r="AA2521" i="11" s="1"/>
  <c r="U2521" i="11"/>
  <c r="V2521" i="11" s="1"/>
  <c r="Q2521" i="11"/>
  <c r="R2521" i="11" s="1"/>
  <c r="M2521" i="11"/>
  <c r="N2521" i="11" s="1"/>
  <c r="I2521" i="11"/>
  <c r="J2521" i="11" s="1"/>
  <c r="AT2520" i="11"/>
  <c r="AU2520" i="11" s="1"/>
  <c r="AO2520" i="11"/>
  <c r="AP2520" i="11" s="1"/>
  <c r="AJ2520" i="11"/>
  <c r="AK2520" i="11" s="1"/>
  <c r="AE2520" i="11"/>
  <c r="AF2520" i="11" s="1"/>
  <c r="Z2520" i="11"/>
  <c r="AA2520" i="11" s="1"/>
  <c r="U2520" i="11"/>
  <c r="V2520" i="11" s="1"/>
  <c r="Q2520" i="11"/>
  <c r="R2520" i="11" s="1"/>
  <c r="M2520" i="11"/>
  <c r="N2520" i="11" s="1"/>
  <c r="I2520" i="11"/>
  <c r="J2520" i="11" s="1"/>
  <c r="AT2519" i="11"/>
  <c r="AU2519" i="11" s="1"/>
  <c r="AO2519" i="11"/>
  <c r="AP2519" i="11" s="1"/>
  <c r="AJ2519" i="11"/>
  <c r="AK2519" i="11" s="1"/>
  <c r="AE2519" i="11"/>
  <c r="AF2519" i="11" s="1"/>
  <c r="Z2519" i="11"/>
  <c r="AA2519" i="11" s="1"/>
  <c r="U2519" i="11"/>
  <c r="V2519" i="11" s="1"/>
  <c r="Q2519" i="11"/>
  <c r="R2519" i="11" s="1"/>
  <c r="M2519" i="11"/>
  <c r="N2519" i="11" s="1"/>
  <c r="I2519" i="11"/>
  <c r="J2519" i="11" s="1"/>
  <c r="AJ2518" i="11" l="1"/>
  <c r="AK2518" i="11" s="1"/>
  <c r="AE2518" i="11"/>
  <c r="AF2518" i="11" s="1"/>
  <c r="Z2518" i="11"/>
  <c r="AA2518" i="11" s="1"/>
  <c r="U2518" i="11"/>
  <c r="V2518" i="11" s="1"/>
  <c r="M2518" i="11"/>
  <c r="N2518" i="11" s="1"/>
  <c r="I2518" i="11"/>
  <c r="J2518" i="11" s="1"/>
  <c r="AO2517" i="11"/>
  <c r="AP2517" i="11" s="1"/>
  <c r="AJ2517" i="11"/>
  <c r="AK2517" i="11" s="1"/>
  <c r="AE2517" i="11"/>
  <c r="AF2517" i="11" s="1"/>
  <c r="Z2517" i="11"/>
  <c r="AA2517" i="11" s="1"/>
  <c r="U2517" i="11"/>
  <c r="V2517" i="11" s="1"/>
  <c r="I2517" i="11"/>
  <c r="J2517" i="11" s="1"/>
  <c r="M2516" i="11"/>
  <c r="N2516" i="11" s="1"/>
  <c r="I2516" i="11"/>
  <c r="J2516" i="11" s="1"/>
  <c r="M2515" i="11"/>
  <c r="N2515" i="11" s="1"/>
  <c r="I2515" i="11"/>
  <c r="J2515" i="11" s="1"/>
  <c r="AE2514" i="11"/>
  <c r="AF2514" i="11" s="1"/>
  <c r="Z2514" i="11"/>
  <c r="AA2514" i="11" s="1"/>
  <c r="U2514" i="11"/>
  <c r="V2514" i="11" s="1"/>
  <c r="I2514" i="11"/>
  <c r="J2514" i="11" s="1"/>
  <c r="M2513" i="11"/>
  <c r="N2513" i="11" s="1"/>
  <c r="I2513" i="11"/>
  <c r="J2513" i="11" s="1"/>
  <c r="AO2512" i="11"/>
  <c r="AP2512" i="11" s="1"/>
  <c r="AJ2512" i="11"/>
  <c r="AK2512" i="11" s="1"/>
  <c r="AE2512" i="11"/>
  <c r="AF2512" i="11" s="1"/>
  <c r="Z2512" i="11"/>
  <c r="AA2512" i="11" s="1"/>
  <c r="U2512" i="11"/>
  <c r="V2512" i="11" s="1"/>
  <c r="I2512" i="11"/>
  <c r="J2512" i="11" s="1"/>
  <c r="Z2511" i="11"/>
  <c r="AA2511" i="11" s="1"/>
  <c r="U2511" i="11"/>
  <c r="V2511" i="11" s="1"/>
  <c r="M2511" i="11"/>
  <c r="N2511" i="11" s="1"/>
  <c r="I2511" i="11"/>
  <c r="J2511" i="11" s="1"/>
  <c r="AE2510" i="11"/>
  <c r="AF2510" i="11" s="1"/>
  <c r="Z2510" i="11"/>
  <c r="AA2510" i="11" s="1"/>
  <c r="U2510" i="11"/>
  <c r="V2510" i="11" s="1"/>
  <c r="M2510" i="11"/>
  <c r="N2510" i="11" s="1"/>
  <c r="I2510" i="11"/>
  <c r="J2510" i="11" s="1"/>
  <c r="Z2509" i="11"/>
  <c r="AA2509" i="11" s="1"/>
  <c r="U2509" i="11"/>
  <c r="V2509" i="11" s="1"/>
  <c r="I2509" i="11"/>
  <c r="J2509" i="11" s="1"/>
  <c r="M2508" i="11"/>
  <c r="N2508" i="11" s="1"/>
  <c r="I2508" i="11"/>
  <c r="J2508" i="11" s="1"/>
  <c r="M2507" i="11"/>
  <c r="N2507" i="11" s="1"/>
  <c r="I2507" i="11"/>
  <c r="J2507" i="11" s="1"/>
  <c r="M2506" i="11"/>
  <c r="N2506" i="11" s="1"/>
  <c r="I2506" i="11"/>
  <c r="J2506" i="11" s="1"/>
  <c r="AT2505" i="11"/>
  <c r="AU2505" i="11" s="1"/>
  <c r="AO2505" i="11"/>
  <c r="AP2505" i="11" s="1"/>
  <c r="AJ2505" i="11"/>
  <c r="AK2505" i="11" s="1"/>
  <c r="AE2505" i="11"/>
  <c r="AF2505" i="11" s="1"/>
  <c r="Z2505" i="11"/>
  <c r="AA2505" i="11" s="1"/>
  <c r="U2505" i="11"/>
  <c r="V2505" i="11" s="1"/>
  <c r="Q2505" i="11"/>
  <c r="R2505" i="11" s="1"/>
  <c r="M2505" i="11"/>
  <c r="N2505" i="11" s="1"/>
  <c r="I2505" i="11"/>
  <c r="J2505" i="11" s="1"/>
  <c r="AT2504" i="11"/>
  <c r="AU2504" i="11" s="1"/>
  <c r="AO2504" i="11"/>
  <c r="AP2504" i="11" s="1"/>
  <c r="AJ2504" i="11"/>
  <c r="AK2504" i="11" s="1"/>
  <c r="AE2504" i="11"/>
  <c r="AF2504" i="11" s="1"/>
  <c r="Z2504" i="11"/>
  <c r="AA2504" i="11" s="1"/>
  <c r="U2504" i="11"/>
  <c r="V2504" i="11" s="1"/>
  <c r="Q2504" i="11"/>
  <c r="R2504" i="11" s="1"/>
  <c r="M2504" i="11"/>
  <c r="N2504" i="11" s="1"/>
  <c r="I2504" i="11"/>
  <c r="J2504" i="11" s="1"/>
  <c r="AT2503" i="11"/>
  <c r="AU2503" i="11" s="1"/>
  <c r="AO2503" i="11"/>
  <c r="AP2503" i="11" s="1"/>
  <c r="AJ2503" i="11"/>
  <c r="AK2503" i="11" s="1"/>
  <c r="AE2503" i="11"/>
  <c r="AF2503" i="11" s="1"/>
  <c r="Z2503" i="11"/>
  <c r="AA2503" i="11" s="1"/>
  <c r="U2503" i="11"/>
  <c r="V2503" i="11" s="1"/>
  <c r="Q2503" i="11"/>
  <c r="R2503" i="11" s="1"/>
  <c r="M2503" i="11"/>
  <c r="N2503" i="11" s="1"/>
  <c r="I2503" i="11"/>
  <c r="J2503" i="11" s="1"/>
  <c r="AT2502" i="11"/>
  <c r="AU2502" i="11" s="1"/>
  <c r="AO2502" i="11"/>
  <c r="AP2502" i="11" s="1"/>
  <c r="AJ2502" i="11"/>
  <c r="AK2502" i="11" s="1"/>
  <c r="AE2502" i="11"/>
  <c r="AF2502" i="11" s="1"/>
  <c r="Z2502" i="11"/>
  <c r="AA2502" i="11" s="1"/>
  <c r="U2502" i="11"/>
  <c r="V2502" i="11" s="1"/>
  <c r="Q2502" i="11"/>
  <c r="R2502" i="11" s="1"/>
  <c r="M2502" i="11"/>
  <c r="N2502" i="11" s="1"/>
  <c r="I2502" i="11"/>
  <c r="J2502" i="11" s="1"/>
  <c r="AT2501" i="11"/>
  <c r="AU2501" i="11" s="1"/>
  <c r="AO2501" i="11"/>
  <c r="AP2501" i="11" s="1"/>
  <c r="AJ2501" i="11"/>
  <c r="AK2501" i="11" s="1"/>
  <c r="AE2501" i="11"/>
  <c r="AF2501" i="11" s="1"/>
  <c r="Z2501" i="11"/>
  <c r="AA2501" i="11" s="1"/>
  <c r="U2501" i="11"/>
  <c r="V2501" i="11" s="1"/>
  <c r="Q2501" i="11"/>
  <c r="R2501" i="11" s="1"/>
  <c r="M2501" i="11"/>
  <c r="N2501" i="11" s="1"/>
  <c r="I2501" i="11"/>
  <c r="J2501" i="11" s="1"/>
  <c r="AT2500" i="11"/>
  <c r="AU2500" i="11" s="1"/>
  <c r="AO2500" i="11"/>
  <c r="AP2500" i="11" s="1"/>
  <c r="AJ2500" i="11"/>
  <c r="AK2500" i="11" s="1"/>
  <c r="AE2500" i="11"/>
  <c r="AF2500" i="11" s="1"/>
  <c r="Z2500" i="11"/>
  <c r="AA2500" i="11" s="1"/>
  <c r="U2500" i="11"/>
  <c r="V2500" i="11" s="1"/>
  <c r="Q2500" i="11"/>
  <c r="R2500" i="11" s="1"/>
  <c r="M2500" i="11"/>
  <c r="N2500" i="11" s="1"/>
  <c r="I2500" i="11"/>
  <c r="J2500" i="11" s="1"/>
  <c r="Z2499" i="11"/>
  <c r="AA2499" i="11" s="1"/>
  <c r="U2499" i="11"/>
  <c r="V2499" i="11" s="1"/>
  <c r="Q2499" i="11"/>
  <c r="R2499" i="11" s="1"/>
  <c r="M2499" i="11"/>
  <c r="N2499" i="11" s="1"/>
  <c r="I2499" i="11"/>
  <c r="J2499" i="11" s="1"/>
  <c r="AT2498" i="11"/>
  <c r="AU2498" i="11" s="1"/>
  <c r="AO2498" i="11"/>
  <c r="AP2498" i="11" s="1"/>
  <c r="AJ2498" i="11"/>
  <c r="AK2498" i="11" s="1"/>
  <c r="AE2498" i="11"/>
  <c r="AF2498" i="11" s="1"/>
  <c r="Z2498" i="11"/>
  <c r="AA2498" i="11" s="1"/>
  <c r="U2498" i="11"/>
  <c r="V2498" i="11" s="1"/>
  <c r="Q2498" i="11"/>
  <c r="R2498" i="11" s="1"/>
  <c r="M2498" i="11"/>
  <c r="N2498" i="11" s="1"/>
  <c r="I2498" i="11"/>
  <c r="J2498" i="11" s="1"/>
  <c r="AT2497" i="11"/>
  <c r="AU2497" i="11" s="1"/>
  <c r="AO2497" i="11"/>
  <c r="AP2497" i="11" s="1"/>
  <c r="AJ2497" i="11"/>
  <c r="AK2497" i="11" s="1"/>
  <c r="AE2497" i="11"/>
  <c r="AF2497" i="11" s="1"/>
  <c r="Z2497" i="11"/>
  <c r="AA2497" i="11" s="1"/>
  <c r="U2497" i="11"/>
  <c r="V2497" i="11" s="1"/>
  <c r="Q2497" i="11"/>
  <c r="R2497" i="11" s="1"/>
  <c r="M2497" i="11"/>
  <c r="N2497" i="11" s="1"/>
  <c r="I2497" i="11"/>
  <c r="J2497" i="11" s="1"/>
  <c r="AT2496" i="11"/>
  <c r="AU2496" i="11" s="1"/>
  <c r="AO2496" i="11"/>
  <c r="AP2496" i="11" s="1"/>
  <c r="AJ2496" i="11"/>
  <c r="AK2496" i="11" s="1"/>
  <c r="AE2496" i="11"/>
  <c r="AF2496" i="11" s="1"/>
  <c r="Z2496" i="11"/>
  <c r="AA2496" i="11" s="1"/>
  <c r="U2496" i="11"/>
  <c r="V2496" i="11" s="1"/>
  <c r="Q2496" i="11"/>
  <c r="R2496" i="11" s="1"/>
  <c r="M2496" i="11"/>
  <c r="N2496" i="11" s="1"/>
  <c r="I2496" i="11"/>
  <c r="J2496" i="11" s="1"/>
  <c r="AT2495" i="11"/>
  <c r="AU2495" i="11" s="1"/>
  <c r="AO2495" i="11"/>
  <c r="AP2495" i="11" s="1"/>
  <c r="AJ2495" i="11"/>
  <c r="AK2495" i="11" s="1"/>
  <c r="AE2495" i="11"/>
  <c r="AF2495" i="11" s="1"/>
  <c r="Z2495" i="11"/>
  <c r="AA2495" i="11" s="1"/>
  <c r="U2495" i="11"/>
  <c r="V2495" i="11" s="1"/>
  <c r="Q2495" i="11"/>
  <c r="R2495" i="11" s="1"/>
  <c r="M2495" i="11"/>
  <c r="N2495" i="11" s="1"/>
  <c r="I2495" i="11"/>
  <c r="J2495" i="11" s="1"/>
  <c r="AT2494" i="11"/>
  <c r="AU2494" i="11" s="1"/>
  <c r="AO2494" i="11"/>
  <c r="AP2494" i="11" s="1"/>
  <c r="AJ2494" i="11"/>
  <c r="AK2494" i="11" s="1"/>
  <c r="AE2494" i="11"/>
  <c r="AF2494" i="11" s="1"/>
  <c r="Z2494" i="11"/>
  <c r="AA2494" i="11" s="1"/>
  <c r="U2494" i="11"/>
  <c r="V2494" i="11" s="1"/>
  <c r="Q2494" i="11"/>
  <c r="R2494" i="11" s="1"/>
  <c r="M2494" i="11"/>
  <c r="N2494" i="11" s="1"/>
  <c r="I2494" i="11"/>
  <c r="J2494" i="11" s="1"/>
  <c r="AT2493" i="11"/>
  <c r="AU2493" i="11" s="1"/>
  <c r="AO2493" i="11"/>
  <c r="AP2493" i="11" s="1"/>
  <c r="AJ2493" i="11"/>
  <c r="AK2493" i="11" s="1"/>
  <c r="AE2493" i="11"/>
  <c r="AF2493" i="11" s="1"/>
  <c r="Z2493" i="11"/>
  <c r="AA2493" i="11" s="1"/>
  <c r="U2493" i="11"/>
  <c r="V2493" i="11" s="1"/>
  <c r="Q2493" i="11"/>
  <c r="R2493" i="11" s="1"/>
  <c r="M2493" i="11"/>
  <c r="N2493" i="11" s="1"/>
  <c r="I2493" i="11"/>
  <c r="J2493" i="11" s="1"/>
  <c r="AT2492" i="11"/>
  <c r="AU2492" i="11" s="1"/>
  <c r="AO2492" i="11"/>
  <c r="AP2492" i="11" s="1"/>
  <c r="AJ2492" i="11"/>
  <c r="AK2492" i="11" s="1"/>
  <c r="AE2492" i="11"/>
  <c r="AF2492" i="11" s="1"/>
  <c r="Z2492" i="11"/>
  <c r="AA2492" i="11" s="1"/>
  <c r="U2492" i="11"/>
  <c r="V2492" i="11" s="1"/>
  <c r="Q2492" i="11"/>
  <c r="R2492" i="11" s="1"/>
  <c r="M2492" i="11"/>
  <c r="N2492" i="11" s="1"/>
  <c r="I2492" i="11"/>
  <c r="J2492" i="11" s="1"/>
  <c r="AO2491" i="11"/>
  <c r="AP2491" i="11" s="1"/>
  <c r="AJ2491" i="11"/>
  <c r="AK2491" i="11" s="1"/>
  <c r="AE2491" i="11"/>
  <c r="AF2491" i="11" s="1"/>
  <c r="Z2491" i="11"/>
  <c r="AA2491" i="11" s="1"/>
  <c r="U2491" i="11"/>
  <c r="V2491" i="11" s="1"/>
  <c r="Q2491" i="11"/>
  <c r="R2491" i="11" s="1"/>
  <c r="M2491" i="11"/>
  <c r="N2491" i="11" s="1"/>
  <c r="I2491" i="11"/>
  <c r="J2491" i="11" s="1"/>
  <c r="AT2490" i="11"/>
  <c r="AU2490" i="11" s="1"/>
  <c r="AO2490" i="11"/>
  <c r="AP2490" i="11" s="1"/>
  <c r="AJ2490" i="11"/>
  <c r="AK2490" i="11" s="1"/>
  <c r="AE2490" i="11"/>
  <c r="AF2490" i="11" s="1"/>
  <c r="Z2490" i="11"/>
  <c r="AA2490" i="11" s="1"/>
  <c r="U2490" i="11"/>
  <c r="V2490" i="11" s="1"/>
  <c r="Q2490" i="11"/>
  <c r="R2490" i="11" s="1"/>
  <c r="M2490" i="11"/>
  <c r="N2490" i="11" s="1"/>
  <c r="I2490" i="11"/>
  <c r="J2490" i="11" s="1"/>
  <c r="AT2489" i="11"/>
  <c r="AU2489" i="11" s="1"/>
  <c r="AO2489" i="11"/>
  <c r="AP2489" i="11" s="1"/>
  <c r="AJ2489" i="11"/>
  <c r="AK2489" i="11" s="1"/>
  <c r="AE2489" i="11"/>
  <c r="AF2489" i="11" s="1"/>
  <c r="Z2489" i="11"/>
  <c r="AA2489" i="11" s="1"/>
  <c r="U2489" i="11"/>
  <c r="V2489" i="11" s="1"/>
  <c r="Q2489" i="11"/>
  <c r="R2489" i="11" s="1"/>
  <c r="M2489" i="11"/>
  <c r="N2489" i="11" s="1"/>
  <c r="I2489" i="11"/>
  <c r="J2489" i="11" s="1"/>
  <c r="AT2488" i="11"/>
  <c r="AU2488" i="11" s="1"/>
  <c r="AO2488" i="11"/>
  <c r="AP2488" i="11" s="1"/>
  <c r="AJ2488" i="11"/>
  <c r="AK2488" i="11" s="1"/>
  <c r="AE2488" i="11"/>
  <c r="AF2488" i="11" s="1"/>
  <c r="Z2488" i="11"/>
  <c r="AA2488" i="11" s="1"/>
  <c r="U2488" i="11"/>
  <c r="V2488" i="11" s="1"/>
  <c r="Q2488" i="11"/>
  <c r="R2488" i="11" s="1"/>
  <c r="M2488" i="11"/>
  <c r="N2488" i="11" s="1"/>
  <c r="I2488" i="11"/>
  <c r="J2488" i="11" s="1"/>
  <c r="AT2487" i="11"/>
  <c r="AU2487" i="11" s="1"/>
  <c r="AO2487" i="11"/>
  <c r="AP2487" i="11" s="1"/>
  <c r="AJ2487" i="11"/>
  <c r="AK2487" i="11" s="1"/>
  <c r="AE2487" i="11"/>
  <c r="AF2487" i="11" s="1"/>
  <c r="Z2487" i="11"/>
  <c r="AA2487" i="11" s="1"/>
  <c r="U2487" i="11"/>
  <c r="V2487" i="11" s="1"/>
  <c r="Q2487" i="11"/>
  <c r="R2487" i="11" s="1"/>
  <c r="M2487" i="11"/>
  <c r="N2487" i="11" s="1"/>
  <c r="I2487" i="11"/>
  <c r="J2487" i="11" s="1"/>
  <c r="AT2486" i="11"/>
  <c r="AU2486" i="11" s="1"/>
  <c r="AO2486" i="11"/>
  <c r="AP2486" i="11" s="1"/>
  <c r="AJ2486" i="11"/>
  <c r="AK2486" i="11" s="1"/>
  <c r="AE2486" i="11"/>
  <c r="AF2486" i="11" s="1"/>
  <c r="Z2486" i="11"/>
  <c r="AA2486" i="11" s="1"/>
  <c r="U2486" i="11"/>
  <c r="V2486" i="11" s="1"/>
  <c r="Q2486" i="11"/>
  <c r="R2486" i="11" s="1"/>
  <c r="M2486" i="11"/>
  <c r="N2486" i="11" s="1"/>
  <c r="I2486" i="11"/>
  <c r="J2486" i="11" s="1"/>
  <c r="AT2485" i="11"/>
  <c r="AU2485" i="11" s="1"/>
  <c r="AO2485" i="11"/>
  <c r="AP2485" i="11" s="1"/>
  <c r="AJ2485" i="11"/>
  <c r="AK2485" i="11" s="1"/>
  <c r="AE2485" i="11"/>
  <c r="AF2485" i="11" s="1"/>
  <c r="Z2485" i="11"/>
  <c r="AA2485" i="11" s="1"/>
  <c r="U2485" i="11"/>
  <c r="V2485" i="11" s="1"/>
  <c r="Q2485" i="11"/>
  <c r="R2485" i="11" s="1"/>
  <c r="M2485" i="11"/>
  <c r="N2485" i="11" s="1"/>
  <c r="I2485" i="11"/>
  <c r="J2485" i="11" s="1"/>
  <c r="AT2484" i="11"/>
  <c r="AU2484" i="11" s="1"/>
  <c r="AO2484" i="11"/>
  <c r="AP2484" i="11" s="1"/>
  <c r="AJ2484" i="11"/>
  <c r="AK2484" i="11" s="1"/>
  <c r="AE2484" i="11"/>
  <c r="AF2484" i="11" s="1"/>
  <c r="Z2484" i="11"/>
  <c r="AA2484" i="11" s="1"/>
  <c r="U2484" i="11"/>
  <c r="V2484" i="11" s="1"/>
  <c r="Q2484" i="11"/>
  <c r="R2484" i="11" s="1"/>
  <c r="M2484" i="11"/>
  <c r="N2484" i="11" s="1"/>
  <c r="I2484" i="11"/>
  <c r="J2484" i="11" s="1"/>
  <c r="AT2483" i="11"/>
  <c r="AU2483" i="11" s="1"/>
  <c r="AO2483" i="11"/>
  <c r="AP2483" i="11" s="1"/>
  <c r="AJ2483" i="11"/>
  <c r="AK2483" i="11" s="1"/>
  <c r="AE2483" i="11"/>
  <c r="AF2483" i="11" s="1"/>
  <c r="Z2483" i="11"/>
  <c r="AA2483" i="11" s="1"/>
  <c r="U2483" i="11"/>
  <c r="V2483" i="11" s="1"/>
  <c r="Q2483" i="11"/>
  <c r="R2483" i="11" s="1"/>
  <c r="M2483" i="11"/>
  <c r="N2483" i="11" s="1"/>
  <c r="I2483" i="11"/>
  <c r="J2483" i="11" s="1"/>
  <c r="AT2482" i="11"/>
  <c r="AU2482" i="11" s="1"/>
  <c r="AO2482" i="11"/>
  <c r="AP2482" i="11" s="1"/>
  <c r="AJ2482" i="11"/>
  <c r="AK2482" i="11" s="1"/>
  <c r="AE2482" i="11"/>
  <c r="AF2482" i="11" s="1"/>
  <c r="Z2482" i="11"/>
  <c r="AA2482" i="11" s="1"/>
  <c r="U2482" i="11"/>
  <c r="V2482" i="11" s="1"/>
  <c r="Q2482" i="11"/>
  <c r="R2482" i="11" s="1"/>
  <c r="M2482" i="11"/>
  <c r="N2482" i="11" s="1"/>
  <c r="I2482" i="11"/>
  <c r="J2482" i="11" s="1"/>
  <c r="AT2481" i="11"/>
  <c r="AU2481" i="11" s="1"/>
  <c r="AO2481" i="11"/>
  <c r="AP2481" i="11" s="1"/>
  <c r="AJ2481" i="11"/>
  <c r="AK2481" i="11" s="1"/>
  <c r="AE2481" i="11"/>
  <c r="AF2481" i="11" s="1"/>
  <c r="Z2481" i="11"/>
  <c r="AA2481" i="11" s="1"/>
  <c r="U2481" i="11"/>
  <c r="V2481" i="11" s="1"/>
  <c r="Q2481" i="11"/>
  <c r="R2481" i="11" s="1"/>
  <c r="M2481" i="11"/>
  <c r="N2481" i="11" s="1"/>
  <c r="I2481" i="11"/>
  <c r="J2481" i="11" s="1"/>
  <c r="AT2480" i="11"/>
  <c r="AU2480" i="11" s="1"/>
  <c r="AO2480" i="11"/>
  <c r="AP2480" i="11" s="1"/>
  <c r="AJ2480" i="11"/>
  <c r="AK2480" i="11" s="1"/>
  <c r="AE2480" i="11"/>
  <c r="AF2480" i="11" s="1"/>
  <c r="Z2480" i="11"/>
  <c r="AA2480" i="11" s="1"/>
  <c r="U2480" i="11"/>
  <c r="V2480" i="11" s="1"/>
  <c r="Q2480" i="11"/>
  <c r="R2480" i="11" s="1"/>
  <c r="M2480" i="11"/>
  <c r="N2480" i="11" s="1"/>
  <c r="I2480" i="11"/>
  <c r="J2480" i="11" s="1"/>
  <c r="Z2479" i="11" l="1"/>
  <c r="AA2479" i="11" s="1"/>
  <c r="U2479" i="11"/>
  <c r="V2479" i="11" s="1"/>
  <c r="I2479" i="11"/>
  <c r="J2479" i="11" s="1"/>
  <c r="AT2478" i="11"/>
  <c r="AU2478" i="11" s="1"/>
  <c r="AO2478" i="11"/>
  <c r="AP2478" i="11" s="1"/>
  <c r="AJ2478" i="11"/>
  <c r="AK2478" i="11" s="1"/>
  <c r="AE2478" i="11"/>
  <c r="AF2478" i="11" s="1"/>
  <c r="Z2478" i="11"/>
  <c r="AA2478" i="11" s="1"/>
  <c r="U2478" i="11"/>
  <c r="V2478" i="11" s="1"/>
  <c r="I2478" i="11"/>
  <c r="J2478" i="11" s="1"/>
  <c r="AE2477" i="11"/>
  <c r="AF2477" i="11" s="1"/>
  <c r="Z2477" i="11"/>
  <c r="AA2477" i="11" s="1"/>
  <c r="U2477" i="11"/>
  <c r="V2477" i="11" s="1"/>
  <c r="M2477" i="11"/>
  <c r="N2477" i="11" s="1"/>
  <c r="I2477" i="11"/>
  <c r="J2477" i="11" s="1"/>
  <c r="M2476" i="11"/>
  <c r="N2476" i="11" s="1"/>
  <c r="I2476" i="11"/>
  <c r="J2476" i="11" s="1"/>
  <c r="M2475" i="11"/>
  <c r="N2475" i="11" s="1"/>
  <c r="I2475" i="11"/>
  <c r="J2475" i="11" s="1"/>
  <c r="Z2474" i="11"/>
  <c r="AA2474" i="11" s="1"/>
  <c r="U2474" i="11"/>
  <c r="V2474" i="11" s="1"/>
  <c r="I2474" i="11"/>
  <c r="J2474" i="11" s="1"/>
  <c r="Z2473" i="11"/>
  <c r="AA2473" i="11" s="1"/>
  <c r="U2473" i="11"/>
  <c r="V2473" i="11" s="1"/>
  <c r="M2473" i="11"/>
  <c r="N2473" i="11" s="1"/>
  <c r="I2473" i="11"/>
  <c r="J2473" i="11" s="1"/>
  <c r="Z2472" i="11"/>
  <c r="AA2472" i="11" s="1"/>
  <c r="U2472" i="11"/>
  <c r="V2472" i="11" s="1"/>
  <c r="I2472" i="11"/>
  <c r="J2472" i="11" s="1"/>
  <c r="Z2471" i="11"/>
  <c r="AA2471" i="11" s="1"/>
  <c r="U2471" i="11"/>
  <c r="V2471" i="11" s="1"/>
  <c r="M2471" i="11"/>
  <c r="N2471" i="11" s="1"/>
  <c r="I2471" i="11"/>
  <c r="J2471" i="11" s="1"/>
  <c r="M2470" i="11"/>
  <c r="N2470" i="11" s="1"/>
  <c r="I2470" i="11"/>
  <c r="J2470" i="11" s="1"/>
  <c r="AT2469" i="11"/>
  <c r="AU2469" i="11" s="1"/>
  <c r="AO2469" i="11"/>
  <c r="AP2469" i="11" s="1"/>
  <c r="AJ2469" i="11"/>
  <c r="AK2469" i="11" s="1"/>
  <c r="AE2469" i="11"/>
  <c r="AF2469" i="11" s="1"/>
  <c r="Z2469" i="11"/>
  <c r="AA2469" i="11" s="1"/>
  <c r="U2469" i="11"/>
  <c r="V2469" i="11" s="1"/>
  <c r="Q2469" i="11"/>
  <c r="R2469" i="11" s="1"/>
  <c r="M2469" i="11"/>
  <c r="N2469" i="11" s="1"/>
  <c r="I2469" i="11"/>
  <c r="J2469" i="11" s="1"/>
  <c r="AT2468" i="11"/>
  <c r="AU2468" i="11" s="1"/>
  <c r="AO2468" i="11"/>
  <c r="AP2468" i="11" s="1"/>
  <c r="AJ2468" i="11"/>
  <c r="AK2468" i="11" s="1"/>
  <c r="AE2468" i="11"/>
  <c r="AF2468" i="11" s="1"/>
  <c r="Z2468" i="11"/>
  <c r="AA2468" i="11" s="1"/>
  <c r="U2468" i="11"/>
  <c r="V2468" i="11" s="1"/>
  <c r="Q2468" i="11"/>
  <c r="R2468" i="11" s="1"/>
  <c r="M2468" i="11"/>
  <c r="N2468" i="11" s="1"/>
  <c r="I2468" i="11"/>
  <c r="J2468" i="11" s="1"/>
  <c r="AO2467" i="11"/>
  <c r="AP2467" i="11" s="1"/>
  <c r="AJ2467" i="11"/>
  <c r="AK2467" i="11" s="1"/>
  <c r="AE2467" i="11"/>
  <c r="AF2467" i="11" s="1"/>
  <c r="Z2467" i="11"/>
  <c r="AA2467" i="11" s="1"/>
  <c r="U2467" i="11"/>
  <c r="V2467" i="11" s="1"/>
  <c r="Q2467" i="11"/>
  <c r="R2467" i="11" s="1"/>
  <c r="M2467" i="11"/>
  <c r="N2467" i="11" s="1"/>
  <c r="I2467" i="11"/>
  <c r="J2467" i="11" s="1"/>
  <c r="AT2466" i="11"/>
  <c r="AU2466" i="11" s="1"/>
  <c r="AO2466" i="11"/>
  <c r="AP2466" i="11" s="1"/>
  <c r="AJ2466" i="11"/>
  <c r="AK2466" i="11" s="1"/>
  <c r="AE2466" i="11"/>
  <c r="AF2466" i="11" s="1"/>
  <c r="Z2466" i="11"/>
  <c r="AA2466" i="11" s="1"/>
  <c r="U2466" i="11"/>
  <c r="V2466" i="11" s="1"/>
  <c r="Q2466" i="11"/>
  <c r="R2466" i="11" s="1"/>
  <c r="M2466" i="11"/>
  <c r="N2466" i="11" s="1"/>
  <c r="I2466" i="11"/>
  <c r="J2466" i="11" s="1"/>
  <c r="AT2465" i="11"/>
  <c r="AU2465" i="11" s="1"/>
  <c r="AO2465" i="11"/>
  <c r="AP2465" i="11" s="1"/>
  <c r="AJ2465" i="11"/>
  <c r="AK2465" i="11" s="1"/>
  <c r="AE2465" i="11"/>
  <c r="AF2465" i="11" s="1"/>
  <c r="Z2465" i="11"/>
  <c r="AA2465" i="11" s="1"/>
  <c r="U2465" i="11"/>
  <c r="V2465" i="11" s="1"/>
  <c r="Q2465" i="11"/>
  <c r="R2465" i="11" s="1"/>
  <c r="M2465" i="11"/>
  <c r="N2465" i="11" s="1"/>
  <c r="I2465" i="11"/>
  <c r="J2465" i="11" s="1"/>
  <c r="AT2464" i="11"/>
  <c r="AU2464" i="11" s="1"/>
  <c r="AO2464" i="11"/>
  <c r="AP2464" i="11" s="1"/>
  <c r="AJ2464" i="11"/>
  <c r="AK2464" i="11" s="1"/>
  <c r="AE2464" i="11"/>
  <c r="AF2464" i="11" s="1"/>
  <c r="Z2464" i="11"/>
  <c r="AA2464" i="11" s="1"/>
  <c r="U2464" i="11"/>
  <c r="V2464" i="11" s="1"/>
  <c r="Q2464" i="11"/>
  <c r="R2464" i="11" s="1"/>
  <c r="M2464" i="11"/>
  <c r="N2464" i="11" s="1"/>
  <c r="I2464" i="11"/>
  <c r="J2464" i="11" s="1"/>
  <c r="AT2463" i="11"/>
  <c r="AU2463" i="11" s="1"/>
  <c r="AO2463" i="11"/>
  <c r="AP2463" i="11" s="1"/>
  <c r="AJ2463" i="11"/>
  <c r="AK2463" i="11" s="1"/>
  <c r="AE2463" i="11"/>
  <c r="AF2463" i="11" s="1"/>
  <c r="Z2463" i="11"/>
  <c r="AA2463" i="11" s="1"/>
  <c r="U2463" i="11"/>
  <c r="V2463" i="11" s="1"/>
  <c r="Q2463" i="11"/>
  <c r="R2463" i="11" s="1"/>
  <c r="M2463" i="11"/>
  <c r="N2463" i="11" s="1"/>
  <c r="I2463" i="11"/>
  <c r="J2463" i="11" s="1"/>
  <c r="AT2462" i="11"/>
  <c r="AU2462" i="11" s="1"/>
  <c r="AO2462" i="11"/>
  <c r="AP2462" i="11" s="1"/>
  <c r="AJ2462" i="11"/>
  <c r="AK2462" i="11" s="1"/>
  <c r="AE2462" i="11"/>
  <c r="AF2462" i="11" s="1"/>
  <c r="Z2462" i="11"/>
  <c r="AA2462" i="11" s="1"/>
  <c r="U2462" i="11"/>
  <c r="V2462" i="11" s="1"/>
  <c r="Q2462" i="11"/>
  <c r="R2462" i="11" s="1"/>
  <c r="M2462" i="11"/>
  <c r="N2462" i="11" s="1"/>
  <c r="I2462" i="11"/>
  <c r="J2462" i="11" s="1"/>
  <c r="AT2461" i="11"/>
  <c r="AU2461" i="11" s="1"/>
  <c r="AO2461" i="11"/>
  <c r="AP2461" i="11" s="1"/>
  <c r="AJ2461" i="11"/>
  <c r="AK2461" i="11" s="1"/>
  <c r="AE2461" i="11"/>
  <c r="AF2461" i="11" s="1"/>
  <c r="Z2461" i="11"/>
  <c r="AA2461" i="11" s="1"/>
  <c r="U2461" i="11"/>
  <c r="V2461" i="11" s="1"/>
  <c r="Q2461" i="11"/>
  <c r="R2461" i="11" s="1"/>
  <c r="M2461" i="11"/>
  <c r="N2461" i="11" s="1"/>
  <c r="I2461" i="11"/>
  <c r="J2461" i="11" s="1"/>
  <c r="AT2460" i="11"/>
  <c r="AU2460" i="11" s="1"/>
  <c r="AO2460" i="11"/>
  <c r="AP2460" i="11" s="1"/>
  <c r="AJ2460" i="11"/>
  <c r="AK2460" i="11" s="1"/>
  <c r="AE2460" i="11"/>
  <c r="AF2460" i="11" s="1"/>
  <c r="Z2460" i="11"/>
  <c r="AA2460" i="11" s="1"/>
  <c r="U2460" i="11"/>
  <c r="V2460" i="11" s="1"/>
  <c r="Q2460" i="11"/>
  <c r="R2460" i="11" s="1"/>
  <c r="M2460" i="11"/>
  <c r="N2460" i="11" s="1"/>
  <c r="I2460" i="11"/>
  <c r="J2460" i="11" s="1"/>
  <c r="AT2459" i="11"/>
  <c r="AU2459" i="11" s="1"/>
  <c r="AO2459" i="11"/>
  <c r="AP2459" i="11" s="1"/>
  <c r="AJ2459" i="11"/>
  <c r="AK2459" i="11" s="1"/>
  <c r="AE2459" i="11"/>
  <c r="AF2459" i="11" s="1"/>
  <c r="Z2459" i="11"/>
  <c r="AA2459" i="11" s="1"/>
  <c r="U2459" i="11"/>
  <c r="V2459" i="11" s="1"/>
  <c r="Q2459" i="11"/>
  <c r="R2459" i="11" s="1"/>
  <c r="M2459" i="11"/>
  <c r="N2459" i="11" s="1"/>
  <c r="I2459" i="11"/>
  <c r="J2459" i="11" s="1"/>
  <c r="AT2458" i="11"/>
  <c r="AU2458" i="11" s="1"/>
  <c r="AO2458" i="11"/>
  <c r="AP2458" i="11" s="1"/>
  <c r="AJ2458" i="11"/>
  <c r="AK2458" i="11" s="1"/>
  <c r="AE2458" i="11"/>
  <c r="AF2458" i="11" s="1"/>
  <c r="Z2458" i="11"/>
  <c r="AA2458" i="11" s="1"/>
  <c r="U2458" i="11"/>
  <c r="V2458" i="11" s="1"/>
  <c r="Q2458" i="11"/>
  <c r="R2458" i="11" s="1"/>
  <c r="M2458" i="11"/>
  <c r="N2458" i="11" s="1"/>
  <c r="I2458" i="11"/>
  <c r="J2458" i="11" s="1"/>
  <c r="AT2457" i="11"/>
  <c r="AU2457" i="11" s="1"/>
  <c r="AO2457" i="11"/>
  <c r="AP2457" i="11" s="1"/>
  <c r="AJ2457" i="11"/>
  <c r="AK2457" i="11" s="1"/>
  <c r="AE2457" i="11"/>
  <c r="AF2457" i="11" s="1"/>
  <c r="Z2457" i="11"/>
  <c r="AA2457" i="11" s="1"/>
  <c r="U2457" i="11"/>
  <c r="V2457" i="11" s="1"/>
  <c r="Q2457" i="11"/>
  <c r="R2457" i="11" s="1"/>
  <c r="M2457" i="11"/>
  <c r="N2457" i="11" s="1"/>
  <c r="I2457" i="11"/>
  <c r="J2457" i="11" s="1"/>
  <c r="AT2456" i="11"/>
  <c r="AU2456" i="11" s="1"/>
  <c r="AO2456" i="11"/>
  <c r="AP2456" i="11" s="1"/>
  <c r="AJ2456" i="11"/>
  <c r="AK2456" i="11" s="1"/>
  <c r="AE2456" i="11"/>
  <c r="AF2456" i="11" s="1"/>
  <c r="Z2456" i="11"/>
  <c r="AA2456" i="11" s="1"/>
  <c r="U2456" i="11"/>
  <c r="V2456" i="11" s="1"/>
  <c r="Q2456" i="11"/>
  <c r="R2456" i="11" s="1"/>
  <c r="M2456" i="11"/>
  <c r="N2456" i="11" s="1"/>
  <c r="I2456" i="11"/>
  <c r="J2456" i="11" s="1"/>
  <c r="AT2455" i="11"/>
  <c r="AU2455" i="11" s="1"/>
  <c r="AO2455" i="11"/>
  <c r="AP2455" i="11" s="1"/>
  <c r="AJ2455" i="11"/>
  <c r="AK2455" i="11" s="1"/>
  <c r="AE2455" i="11"/>
  <c r="AF2455" i="11" s="1"/>
  <c r="Z2455" i="11"/>
  <c r="AA2455" i="11" s="1"/>
  <c r="U2455" i="11"/>
  <c r="V2455" i="11" s="1"/>
  <c r="Q2455" i="11"/>
  <c r="R2455" i="11" s="1"/>
  <c r="M2455" i="11"/>
  <c r="N2455" i="11" s="1"/>
  <c r="I2455" i="11"/>
  <c r="J2455" i="11" s="1"/>
  <c r="AT2454" i="11"/>
  <c r="AU2454" i="11" s="1"/>
  <c r="AO2454" i="11"/>
  <c r="AP2454" i="11" s="1"/>
  <c r="AJ2454" i="11"/>
  <c r="AK2454" i="11" s="1"/>
  <c r="AE2454" i="11"/>
  <c r="AF2454" i="11" s="1"/>
  <c r="Z2454" i="11"/>
  <c r="AA2454" i="11" s="1"/>
  <c r="U2454" i="11"/>
  <c r="V2454" i="11" s="1"/>
  <c r="Q2454" i="11"/>
  <c r="R2454" i="11" s="1"/>
  <c r="M2454" i="11"/>
  <c r="N2454" i="11" s="1"/>
  <c r="I2454" i="11"/>
  <c r="J2454" i="11" s="1"/>
  <c r="AT2453" i="11"/>
  <c r="AU2453" i="11" s="1"/>
  <c r="AO2453" i="11"/>
  <c r="AP2453" i="11" s="1"/>
  <c r="AJ2453" i="11"/>
  <c r="AK2453" i="11" s="1"/>
  <c r="AE2453" i="11"/>
  <c r="AF2453" i="11" s="1"/>
  <c r="Z2453" i="11"/>
  <c r="AA2453" i="11" s="1"/>
  <c r="U2453" i="11"/>
  <c r="V2453" i="11" s="1"/>
  <c r="Q2453" i="11"/>
  <c r="R2453" i="11" s="1"/>
  <c r="M2453" i="11"/>
  <c r="N2453" i="11" s="1"/>
  <c r="I2453" i="11"/>
  <c r="J2453" i="11" s="1"/>
  <c r="AT2452" i="11"/>
  <c r="AU2452" i="11" s="1"/>
  <c r="AO2452" i="11"/>
  <c r="AP2452" i="11" s="1"/>
  <c r="AJ2452" i="11"/>
  <c r="AK2452" i="11" s="1"/>
  <c r="AE2452" i="11"/>
  <c r="AF2452" i="11" s="1"/>
  <c r="Z2452" i="11"/>
  <c r="AA2452" i="11" s="1"/>
  <c r="U2452" i="11"/>
  <c r="V2452" i="11" s="1"/>
  <c r="Q2452" i="11"/>
  <c r="R2452" i="11" s="1"/>
  <c r="M2452" i="11"/>
  <c r="N2452" i="11" s="1"/>
  <c r="I2452" i="11"/>
  <c r="J2452" i="11" s="1"/>
  <c r="AE2451" i="11" l="1"/>
  <c r="AF2451" i="11" s="1"/>
  <c r="Z2451" i="11"/>
  <c r="AA2451" i="11" s="1"/>
  <c r="U2451" i="11"/>
  <c r="V2451" i="11" s="1"/>
  <c r="M2451" i="11"/>
  <c r="N2451" i="11" s="1"/>
  <c r="I2451" i="11"/>
  <c r="J2451" i="11" s="1"/>
  <c r="M2450" i="11"/>
  <c r="N2450" i="11" s="1"/>
  <c r="I2450" i="11"/>
  <c r="J2450" i="11" s="1"/>
  <c r="M2449" i="11"/>
  <c r="N2449" i="11" s="1"/>
  <c r="I2449" i="11"/>
  <c r="J2449" i="11" s="1"/>
  <c r="AT2448" i="11"/>
  <c r="AU2448" i="11" s="1"/>
  <c r="AO2448" i="11"/>
  <c r="AP2448" i="11" s="1"/>
  <c r="AJ2448" i="11"/>
  <c r="AK2448" i="11" s="1"/>
  <c r="AE2448" i="11"/>
  <c r="AF2448" i="11" s="1"/>
  <c r="Z2448" i="11"/>
  <c r="AA2448" i="11" s="1"/>
  <c r="U2448" i="11"/>
  <c r="V2448" i="11" s="1"/>
  <c r="M2448" i="11"/>
  <c r="N2448" i="11" s="1"/>
  <c r="I2448" i="11"/>
  <c r="J2448" i="11" s="1"/>
  <c r="AT2447" i="11"/>
  <c r="AU2447" i="11" s="1"/>
  <c r="AO2447" i="11"/>
  <c r="AP2447" i="11" s="1"/>
  <c r="AJ2447" i="11"/>
  <c r="AK2447" i="11" s="1"/>
  <c r="AE2447" i="11"/>
  <c r="AF2447" i="11" s="1"/>
  <c r="Z2447" i="11"/>
  <c r="AA2447" i="11" s="1"/>
  <c r="U2447" i="11"/>
  <c r="V2447" i="11" s="1"/>
  <c r="I2447" i="11"/>
  <c r="J2447" i="11" s="1"/>
  <c r="AJ2446" i="11"/>
  <c r="AE2446" i="11"/>
  <c r="AF2446" i="11" s="1"/>
  <c r="Z2446" i="11"/>
  <c r="AA2446" i="11" s="1"/>
  <c r="U2446" i="11"/>
  <c r="V2446" i="11" s="1"/>
  <c r="I2446" i="11"/>
  <c r="J2446" i="11" s="1"/>
  <c r="AJ2445" i="11"/>
  <c r="AK2445" i="11" s="1"/>
  <c r="AE2445" i="11"/>
  <c r="AF2445" i="11" s="1"/>
  <c r="Z2445" i="11"/>
  <c r="AA2445" i="11" s="1"/>
  <c r="U2445" i="11"/>
  <c r="V2445" i="11" s="1"/>
  <c r="M2445" i="11"/>
  <c r="N2445" i="11" s="1"/>
  <c r="I2445" i="11"/>
  <c r="J2445" i="11" s="1"/>
  <c r="AJ2444" i="11"/>
  <c r="AE2444" i="11"/>
  <c r="AF2444" i="11" s="1"/>
  <c r="Z2444" i="11"/>
  <c r="AA2444" i="11" s="1"/>
  <c r="U2444" i="11"/>
  <c r="V2444" i="11" s="1"/>
  <c r="I2444" i="11"/>
  <c r="J2444" i="11" s="1"/>
  <c r="M2443" i="11"/>
  <c r="N2443" i="11" s="1"/>
  <c r="I2443" i="11"/>
  <c r="J2443" i="11" s="1"/>
  <c r="Z2442" i="11"/>
  <c r="AA2442" i="11" s="1"/>
  <c r="U2442" i="11"/>
  <c r="V2442" i="11" s="1"/>
  <c r="M2442" i="11"/>
  <c r="N2442" i="11" s="1"/>
  <c r="I2442" i="11"/>
  <c r="J2442" i="11" s="1"/>
  <c r="Z2441" i="11"/>
  <c r="AA2441" i="11" s="1"/>
  <c r="U2441" i="11"/>
  <c r="V2441" i="11" s="1"/>
  <c r="M2441" i="11"/>
  <c r="N2441" i="11" s="1"/>
  <c r="I2441" i="11"/>
  <c r="J2441" i="11" s="1"/>
  <c r="Z2440" i="11"/>
  <c r="AA2440" i="11" s="1"/>
  <c r="U2440" i="11"/>
  <c r="V2440" i="11" s="1"/>
  <c r="I2440" i="11"/>
  <c r="J2440" i="11" s="1"/>
  <c r="AE2439" i="11"/>
  <c r="AF2439" i="11" s="1"/>
  <c r="Z2439" i="11"/>
  <c r="AA2439" i="11" s="1"/>
  <c r="U2439" i="11"/>
  <c r="V2439" i="11" s="1"/>
  <c r="M2439" i="11"/>
  <c r="N2439" i="11" s="1"/>
  <c r="I2439" i="11"/>
  <c r="J2439" i="11" s="1"/>
  <c r="M2438" i="11"/>
  <c r="N2438" i="11" s="1"/>
  <c r="I2438" i="11"/>
  <c r="J2438" i="11" s="1"/>
  <c r="Z2437" i="11"/>
  <c r="AA2437" i="11" s="1"/>
  <c r="U2437" i="11"/>
  <c r="V2437" i="11" s="1"/>
  <c r="Q2437" i="11"/>
  <c r="R2437" i="11" s="1"/>
  <c r="M2437" i="11"/>
  <c r="N2437" i="11" s="1"/>
  <c r="I2437" i="11"/>
  <c r="J2437" i="11" s="1"/>
  <c r="Z2436" i="11"/>
  <c r="AA2436" i="11" s="1"/>
  <c r="U2436" i="11"/>
  <c r="V2436" i="11" s="1"/>
  <c r="I2436" i="11"/>
  <c r="J2436" i="11" s="1"/>
  <c r="M2435" i="11"/>
  <c r="N2435" i="11" s="1"/>
  <c r="I2435" i="11"/>
  <c r="J2435" i="11" s="1"/>
  <c r="M2434" i="11"/>
  <c r="N2434" i="11" s="1"/>
  <c r="I2434" i="11"/>
  <c r="J2434" i="11" s="1"/>
  <c r="M2433" i="11"/>
  <c r="N2433" i="11" s="1"/>
  <c r="I2433" i="11"/>
  <c r="J2433" i="11" s="1"/>
  <c r="AT2432" i="11"/>
  <c r="AU2432" i="11" s="1"/>
  <c r="AO2432" i="11"/>
  <c r="AP2432" i="11" s="1"/>
  <c r="AJ2432" i="11"/>
  <c r="AK2432" i="11" s="1"/>
  <c r="AE2432" i="11"/>
  <c r="AF2432" i="11" s="1"/>
  <c r="Z2432" i="11"/>
  <c r="AA2432" i="11" s="1"/>
  <c r="U2432" i="11"/>
  <c r="V2432" i="11" s="1"/>
  <c r="I2432" i="11"/>
  <c r="J2432" i="11" s="1"/>
  <c r="AT2431" i="11"/>
  <c r="AU2431" i="11" s="1"/>
  <c r="AO2431" i="11"/>
  <c r="AP2431" i="11" s="1"/>
  <c r="AJ2431" i="11"/>
  <c r="AK2431" i="11" s="1"/>
  <c r="AE2431" i="11"/>
  <c r="AF2431" i="11" s="1"/>
  <c r="Z2431" i="11"/>
  <c r="AA2431" i="11" s="1"/>
  <c r="U2431" i="11"/>
  <c r="V2431" i="11" s="1"/>
  <c r="Q2431" i="11"/>
  <c r="R2431" i="11" s="1"/>
  <c r="M2431" i="11"/>
  <c r="N2431" i="11" s="1"/>
  <c r="I2431" i="11"/>
  <c r="J2431" i="11" s="1"/>
  <c r="AT2430" i="11"/>
  <c r="AU2430" i="11" s="1"/>
  <c r="AO2430" i="11"/>
  <c r="AP2430" i="11" s="1"/>
  <c r="AJ2430" i="11"/>
  <c r="AK2430" i="11" s="1"/>
  <c r="AE2430" i="11"/>
  <c r="AF2430" i="11" s="1"/>
  <c r="Z2430" i="11"/>
  <c r="AA2430" i="11" s="1"/>
  <c r="U2430" i="11"/>
  <c r="V2430" i="11" s="1"/>
  <c r="M2430" i="11"/>
  <c r="N2430" i="11" s="1"/>
  <c r="I2430" i="11"/>
  <c r="J2430" i="11" s="1"/>
  <c r="AT2429" i="11"/>
  <c r="AU2429" i="11" s="1"/>
  <c r="AO2429" i="11"/>
  <c r="AP2429" i="11" s="1"/>
  <c r="AJ2429" i="11"/>
  <c r="AK2429" i="11" s="1"/>
  <c r="AE2429" i="11"/>
  <c r="AF2429" i="11" s="1"/>
  <c r="Z2429" i="11"/>
  <c r="AA2429" i="11" s="1"/>
  <c r="U2429" i="11"/>
  <c r="V2429" i="11" s="1"/>
  <c r="Q2429" i="11"/>
  <c r="R2429" i="11" s="1"/>
  <c r="M2429" i="11"/>
  <c r="N2429" i="11" s="1"/>
  <c r="I2429" i="11"/>
  <c r="J2429" i="11" s="1"/>
  <c r="AT2428" i="11"/>
  <c r="AU2428" i="11" s="1"/>
  <c r="AO2428" i="11"/>
  <c r="AP2428" i="11" s="1"/>
  <c r="AJ2428" i="11"/>
  <c r="AK2428" i="11" s="1"/>
  <c r="AE2428" i="11"/>
  <c r="AF2428" i="11" s="1"/>
  <c r="Z2428" i="11"/>
  <c r="AA2428" i="11" s="1"/>
  <c r="U2428" i="11"/>
  <c r="V2428" i="11" s="1"/>
  <c r="Q2428" i="11"/>
  <c r="R2428" i="11" s="1"/>
  <c r="M2428" i="11"/>
  <c r="N2428" i="11" s="1"/>
  <c r="I2428" i="11"/>
  <c r="J2428" i="11" s="1"/>
  <c r="AT2427" i="11"/>
  <c r="AU2427" i="11" s="1"/>
  <c r="AO2427" i="11"/>
  <c r="AP2427" i="11" s="1"/>
  <c r="AJ2427" i="11"/>
  <c r="AK2427" i="11" s="1"/>
  <c r="AE2427" i="11"/>
  <c r="AF2427" i="11" s="1"/>
  <c r="Z2427" i="11"/>
  <c r="AA2427" i="11" s="1"/>
  <c r="U2427" i="11"/>
  <c r="V2427" i="11" s="1"/>
  <c r="Q2427" i="11"/>
  <c r="R2427" i="11" s="1"/>
  <c r="M2427" i="11"/>
  <c r="N2427" i="11" s="1"/>
  <c r="I2427" i="11"/>
  <c r="J2427" i="11" s="1"/>
  <c r="AO2426" i="11"/>
  <c r="AP2426" i="11" s="1"/>
  <c r="AJ2426" i="11"/>
  <c r="AK2426" i="11" s="1"/>
  <c r="AE2426" i="11"/>
  <c r="AF2426" i="11" s="1"/>
  <c r="Z2426" i="11"/>
  <c r="AA2426" i="11" s="1"/>
  <c r="U2426" i="11"/>
  <c r="V2426" i="11" s="1"/>
  <c r="Q2426" i="11"/>
  <c r="R2426" i="11" s="1"/>
  <c r="M2426" i="11"/>
  <c r="N2426" i="11" s="1"/>
  <c r="I2426" i="11"/>
  <c r="J2426" i="11" s="1"/>
  <c r="AT2425" i="11"/>
  <c r="AU2425" i="11" s="1"/>
  <c r="AO2425" i="11"/>
  <c r="AP2425" i="11" s="1"/>
  <c r="AJ2425" i="11"/>
  <c r="AK2425" i="11" s="1"/>
  <c r="AE2425" i="11"/>
  <c r="AF2425" i="11" s="1"/>
  <c r="Z2425" i="11"/>
  <c r="AA2425" i="11" s="1"/>
  <c r="U2425" i="11"/>
  <c r="V2425" i="11" s="1"/>
  <c r="Q2425" i="11"/>
  <c r="R2425" i="11" s="1"/>
  <c r="M2425" i="11"/>
  <c r="N2425" i="11" s="1"/>
  <c r="I2425" i="11"/>
  <c r="J2425" i="11" s="1"/>
  <c r="AT2424" i="11"/>
  <c r="AU2424" i="11" s="1"/>
  <c r="AO2424" i="11"/>
  <c r="AP2424" i="11" s="1"/>
  <c r="AJ2424" i="11"/>
  <c r="AK2424" i="11" s="1"/>
  <c r="AE2424" i="11"/>
  <c r="AF2424" i="11" s="1"/>
  <c r="Z2424" i="11"/>
  <c r="AA2424" i="11" s="1"/>
  <c r="U2424" i="11"/>
  <c r="V2424" i="11" s="1"/>
  <c r="Q2424" i="11"/>
  <c r="R2424" i="11" s="1"/>
  <c r="M2424" i="11"/>
  <c r="N2424" i="11" s="1"/>
  <c r="I2424" i="11"/>
  <c r="J2424" i="11" s="1"/>
  <c r="AT2423" i="11"/>
  <c r="AU2423" i="11" s="1"/>
  <c r="AO2423" i="11"/>
  <c r="AP2423" i="11" s="1"/>
  <c r="AJ2423" i="11"/>
  <c r="AK2423" i="11" s="1"/>
  <c r="AE2423" i="11"/>
  <c r="AF2423" i="11" s="1"/>
  <c r="Z2423" i="11"/>
  <c r="AA2423" i="11" s="1"/>
  <c r="U2423" i="11"/>
  <c r="V2423" i="11" s="1"/>
  <c r="Q2423" i="11"/>
  <c r="R2423" i="11" s="1"/>
  <c r="M2423" i="11"/>
  <c r="N2423" i="11" s="1"/>
  <c r="I2423" i="11"/>
  <c r="J2423" i="11" s="1"/>
  <c r="AT2422" i="11"/>
  <c r="AU2422" i="11" s="1"/>
  <c r="AO2422" i="11"/>
  <c r="AP2422" i="11" s="1"/>
  <c r="AJ2422" i="11"/>
  <c r="AK2422" i="11" s="1"/>
  <c r="AE2422" i="11"/>
  <c r="AF2422" i="11" s="1"/>
  <c r="Z2422" i="11"/>
  <c r="AA2422" i="11" s="1"/>
  <c r="U2422" i="11"/>
  <c r="V2422" i="11" s="1"/>
  <c r="Q2422" i="11"/>
  <c r="R2422" i="11" s="1"/>
  <c r="M2422" i="11"/>
  <c r="N2422" i="11" s="1"/>
  <c r="I2422" i="11"/>
  <c r="J2422" i="11" s="1"/>
  <c r="AT2421" i="11"/>
  <c r="AU2421" i="11" s="1"/>
  <c r="AO2421" i="11"/>
  <c r="AP2421" i="11" s="1"/>
  <c r="AJ2421" i="11"/>
  <c r="AK2421" i="11" s="1"/>
  <c r="AE2421" i="11"/>
  <c r="AF2421" i="11" s="1"/>
  <c r="Z2421" i="11"/>
  <c r="AA2421" i="11" s="1"/>
  <c r="U2421" i="11"/>
  <c r="V2421" i="11" s="1"/>
  <c r="Q2421" i="11"/>
  <c r="R2421" i="11" s="1"/>
  <c r="M2421" i="11"/>
  <c r="N2421" i="11" s="1"/>
  <c r="I2421" i="11"/>
  <c r="J2421" i="11" s="1"/>
  <c r="AT2420" i="11"/>
  <c r="AU2420" i="11" s="1"/>
  <c r="AO2420" i="11"/>
  <c r="AP2420" i="11" s="1"/>
  <c r="AJ2420" i="11"/>
  <c r="AK2420" i="11" s="1"/>
  <c r="AE2420" i="11"/>
  <c r="AF2420" i="11" s="1"/>
  <c r="Z2420" i="11"/>
  <c r="AA2420" i="11" s="1"/>
  <c r="U2420" i="11"/>
  <c r="V2420" i="11" s="1"/>
  <c r="Q2420" i="11"/>
  <c r="R2420" i="11" s="1"/>
  <c r="M2420" i="11"/>
  <c r="N2420" i="11" s="1"/>
  <c r="I2420" i="11"/>
  <c r="J2420" i="11" s="1"/>
  <c r="AT2419" i="11"/>
  <c r="AU2419" i="11" s="1"/>
  <c r="AO2419" i="11"/>
  <c r="AP2419" i="11" s="1"/>
  <c r="AJ2419" i="11"/>
  <c r="AK2419" i="11" s="1"/>
  <c r="AE2419" i="11"/>
  <c r="AF2419" i="11" s="1"/>
  <c r="Z2419" i="11"/>
  <c r="AA2419" i="11" s="1"/>
  <c r="U2419" i="11"/>
  <c r="V2419" i="11" s="1"/>
  <c r="Q2419" i="11"/>
  <c r="R2419" i="11" s="1"/>
  <c r="M2419" i="11"/>
  <c r="N2419" i="11" s="1"/>
  <c r="I2419" i="11"/>
  <c r="J2419" i="11" s="1"/>
  <c r="AT2418" i="11"/>
  <c r="AU2418" i="11" s="1"/>
  <c r="AO2418" i="11"/>
  <c r="AP2418" i="11" s="1"/>
  <c r="AJ2418" i="11"/>
  <c r="AK2418" i="11" s="1"/>
  <c r="AE2418" i="11"/>
  <c r="AF2418" i="11" s="1"/>
  <c r="Z2418" i="11"/>
  <c r="AA2418" i="11" s="1"/>
  <c r="U2418" i="11"/>
  <c r="V2418" i="11" s="1"/>
  <c r="Q2418" i="11"/>
  <c r="R2418" i="11" s="1"/>
  <c r="M2418" i="11"/>
  <c r="N2418" i="11" s="1"/>
  <c r="I2418" i="11"/>
  <c r="J2418" i="11" s="1"/>
  <c r="AT2417" i="11"/>
  <c r="AU2417" i="11" s="1"/>
  <c r="AO2417" i="11"/>
  <c r="AP2417" i="11" s="1"/>
  <c r="AJ2417" i="11"/>
  <c r="AK2417" i="11" s="1"/>
  <c r="AE2417" i="11"/>
  <c r="AF2417" i="11" s="1"/>
  <c r="Z2417" i="11"/>
  <c r="AA2417" i="11" s="1"/>
  <c r="U2417" i="11"/>
  <c r="V2417" i="11" s="1"/>
  <c r="Q2417" i="11"/>
  <c r="R2417" i="11" s="1"/>
  <c r="M2417" i="11"/>
  <c r="N2417" i="11" s="1"/>
  <c r="I2417" i="11"/>
  <c r="J2417" i="11" s="1"/>
  <c r="AT2416" i="11"/>
  <c r="AU2416" i="11" s="1"/>
  <c r="AO2416" i="11"/>
  <c r="AP2416" i="11" s="1"/>
  <c r="AJ2416" i="11"/>
  <c r="AK2416" i="11" s="1"/>
  <c r="AE2416" i="11"/>
  <c r="AF2416" i="11" s="1"/>
  <c r="Z2416" i="11"/>
  <c r="AA2416" i="11" s="1"/>
  <c r="U2416" i="11"/>
  <c r="V2416" i="11" s="1"/>
  <c r="Q2416" i="11"/>
  <c r="R2416" i="11" s="1"/>
  <c r="M2416" i="11"/>
  <c r="N2416" i="11" s="1"/>
  <c r="I2416" i="11"/>
  <c r="J2416" i="11" s="1"/>
  <c r="AT2415" i="11"/>
  <c r="AU2415" i="11" s="1"/>
  <c r="AO2415" i="11"/>
  <c r="AP2415" i="11" s="1"/>
  <c r="AJ2415" i="11"/>
  <c r="AK2415" i="11" s="1"/>
  <c r="AE2415" i="11"/>
  <c r="AF2415" i="11" s="1"/>
  <c r="Z2415" i="11"/>
  <c r="AA2415" i="11" s="1"/>
  <c r="U2415" i="11"/>
  <c r="V2415" i="11" s="1"/>
  <c r="Q2415" i="11"/>
  <c r="R2415" i="11" s="1"/>
  <c r="M2415" i="11"/>
  <c r="N2415" i="11" s="1"/>
  <c r="I2415" i="11"/>
  <c r="J2415" i="11" s="1"/>
  <c r="AT2414" i="11"/>
  <c r="AU2414" i="11" s="1"/>
  <c r="AO2414" i="11"/>
  <c r="AP2414" i="11" s="1"/>
  <c r="AJ2414" i="11"/>
  <c r="AK2414" i="11" s="1"/>
  <c r="AE2414" i="11"/>
  <c r="AF2414" i="11" s="1"/>
  <c r="Z2414" i="11"/>
  <c r="AA2414" i="11" s="1"/>
  <c r="U2414" i="11"/>
  <c r="V2414" i="11" s="1"/>
  <c r="Q2414" i="11"/>
  <c r="R2414" i="11" s="1"/>
  <c r="M2414" i="11"/>
  <c r="N2414" i="11" s="1"/>
  <c r="I2414" i="11"/>
  <c r="J2414" i="11" s="1"/>
  <c r="AT2413" i="11"/>
  <c r="AU2413" i="11" s="1"/>
  <c r="AO2413" i="11"/>
  <c r="AP2413" i="11" s="1"/>
  <c r="AJ2413" i="11"/>
  <c r="AK2413" i="11" s="1"/>
  <c r="AE2413" i="11"/>
  <c r="AF2413" i="11" s="1"/>
  <c r="Z2413" i="11"/>
  <c r="AA2413" i="11" s="1"/>
  <c r="U2413" i="11"/>
  <c r="V2413" i="11" s="1"/>
  <c r="Q2413" i="11"/>
  <c r="R2413" i="11" s="1"/>
  <c r="M2413" i="11"/>
  <c r="N2413" i="11" s="1"/>
  <c r="I2413" i="11"/>
  <c r="J2413" i="11" s="1"/>
  <c r="AT2412" i="11"/>
  <c r="AU2412" i="11" s="1"/>
  <c r="AO2412" i="11"/>
  <c r="AP2412" i="11" s="1"/>
  <c r="AJ2412" i="11"/>
  <c r="AK2412" i="11" s="1"/>
  <c r="AE2412" i="11"/>
  <c r="AF2412" i="11" s="1"/>
  <c r="Z2412" i="11"/>
  <c r="AA2412" i="11" s="1"/>
  <c r="U2412" i="11"/>
  <c r="V2412" i="11" s="1"/>
  <c r="Q2412" i="11"/>
  <c r="R2412" i="11" s="1"/>
  <c r="M2412" i="11"/>
  <c r="N2412" i="11" s="1"/>
  <c r="I2412" i="11"/>
  <c r="J2412" i="11" s="1"/>
  <c r="AT2411" i="11"/>
  <c r="AU2411" i="11" s="1"/>
  <c r="AO2411" i="11"/>
  <c r="AP2411" i="11" s="1"/>
  <c r="AJ2411" i="11"/>
  <c r="AK2411" i="11" s="1"/>
  <c r="AE2411" i="11"/>
  <c r="AF2411" i="11" s="1"/>
  <c r="Z2411" i="11"/>
  <c r="AA2411" i="11" s="1"/>
  <c r="U2411" i="11"/>
  <c r="V2411" i="11" s="1"/>
  <c r="Q2411" i="11"/>
  <c r="R2411" i="11" s="1"/>
  <c r="M2411" i="11"/>
  <c r="N2411" i="11" s="1"/>
  <c r="I2411" i="11"/>
  <c r="J2411" i="11" s="1"/>
  <c r="AT2410" i="11"/>
  <c r="AU2410" i="11" s="1"/>
  <c r="AO2410" i="11"/>
  <c r="AP2410" i="11" s="1"/>
  <c r="AJ2410" i="11"/>
  <c r="AK2410" i="11" s="1"/>
  <c r="AE2410" i="11"/>
  <c r="AF2410" i="11" s="1"/>
  <c r="Z2410" i="11"/>
  <c r="AA2410" i="11" s="1"/>
  <c r="U2410" i="11"/>
  <c r="V2410" i="11" s="1"/>
  <c r="Q2410" i="11"/>
  <c r="R2410" i="11" s="1"/>
  <c r="M2410" i="11"/>
  <c r="N2410" i="11" s="1"/>
  <c r="I2410" i="11"/>
  <c r="J2410" i="11" s="1"/>
  <c r="AT2409" i="11"/>
  <c r="AU2409" i="11" s="1"/>
  <c r="AO2409" i="11"/>
  <c r="AP2409" i="11" s="1"/>
  <c r="AJ2409" i="11"/>
  <c r="AK2409" i="11" s="1"/>
  <c r="AE2409" i="11"/>
  <c r="AF2409" i="11" s="1"/>
  <c r="Z2409" i="11"/>
  <c r="AA2409" i="11" s="1"/>
  <c r="U2409" i="11"/>
  <c r="V2409" i="11" s="1"/>
  <c r="Q2409" i="11"/>
  <c r="R2409" i="11" s="1"/>
  <c r="M2409" i="11"/>
  <c r="N2409" i="11" s="1"/>
  <c r="I2409" i="11"/>
  <c r="J2409" i="11" s="1"/>
  <c r="AT2408" i="11"/>
  <c r="AU2408" i="11" s="1"/>
  <c r="AO2408" i="11"/>
  <c r="AP2408" i="11" s="1"/>
  <c r="AJ2408" i="11"/>
  <c r="AK2408" i="11" s="1"/>
  <c r="AE2408" i="11"/>
  <c r="AF2408" i="11" s="1"/>
  <c r="Z2408" i="11"/>
  <c r="AA2408" i="11" s="1"/>
  <c r="U2408" i="11"/>
  <c r="V2408" i="11" s="1"/>
  <c r="Q2408" i="11"/>
  <c r="R2408" i="11" s="1"/>
  <c r="M2408" i="11"/>
  <c r="N2408" i="11" s="1"/>
  <c r="I2408" i="11"/>
  <c r="J2408" i="11" s="1"/>
  <c r="AT2407" i="11"/>
  <c r="AU2407" i="11" s="1"/>
  <c r="AO2407" i="11"/>
  <c r="AP2407" i="11" s="1"/>
  <c r="AJ2407" i="11"/>
  <c r="AK2407" i="11" s="1"/>
  <c r="AE2407" i="11"/>
  <c r="AF2407" i="11" s="1"/>
  <c r="Z2407" i="11"/>
  <c r="AA2407" i="11" s="1"/>
  <c r="U2407" i="11"/>
  <c r="V2407" i="11" s="1"/>
  <c r="Q2407" i="11"/>
  <c r="R2407" i="11" s="1"/>
  <c r="M2407" i="11"/>
  <c r="N2407" i="11" s="1"/>
  <c r="I2407" i="11"/>
  <c r="J2407" i="11" s="1"/>
  <c r="AT2406" i="11"/>
  <c r="AU2406" i="11" s="1"/>
  <c r="AO2406" i="11"/>
  <c r="AP2406" i="11" s="1"/>
  <c r="AJ2406" i="11"/>
  <c r="AK2406" i="11" s="1"/>
  <c r="AE2406" i="11"/>
  <c r="AF2406" i="11" s="1"/>
  <c r="Z2406" i="11"/>
  <c r="AA2406" i="11" s="1"/>
  <c r="U2406" i="11"/>
  <c r="V2406" i="11" s="1"/>
  <c r="Q2406" i="11"/>
  <c r="R2406" i="11" s="1"/>
  <c r="M2406" i="11"/>
  <c r="N2406" i="11" s="1"/>
  <c r="I2406" i="11"/>
  <c r="J2406" i="11" s="1"/>
  <c r="AT2405" i="11"/>
  <c r="AU2405" i="11" s="1"/>
  <c r="AO2405" i="11"/>
  <c r="AP2405" i="11" s="1"/>
  <c r="AJ2405" i="11"/>
  <c r="AK2405" i="11" s="1"/>
  <c r="AE2405" i="11"/>
  <c r="AF2405" i="11" s="1"/>
  <c r="Z2405" i="11"/>
  <c r="AA2405" i="11" s="1"/>
  <c r="U2405" i="11"/>
  <c r="V2405" i="11" s="1"/>
  <c r="Q2405" i="11"/>
  <c r="R2405" i="11" s="1"/>
  <c r="M2405" i="11"/>
  <c r="N2405" i="11" s="1"/>
  <c r="I2405" i="11"/>
  <c r="J2405" i="11" s="1"/>
  <c r="U2404" i="11"/>
  <c r="V2404" i="11" s="1"/>
  <c r="Q2404" i="11"/>
  <c r="R2404" i="11" s="1"/>
  <c r="M2404" i="11"/>
  <c r="N2404" i="11" s="1"/>
  <c r="I2404" i="11"/>
  <c r="J2404" i="11" s="1"/>
  <c r="AT2403" i="11"/>
  <c r="AU2403" i="11" s="1"/>
  <c r="AO2403" i="11"/>
  <c r="AP2403" i="11" s="1"/>
  <c r="AJ2403" i="11"/>
  <c r="AK2403" i="11" s="1"/>
  <c r="AE2403" i="11"/>
  <c r="AF2403" i="11" s="1"/>
  <c r="Z2403" i="11"/>
  <c r="AA2403" i="11" s="1"/>
  <c r="U2403" i="11"/>
  <c r="V2403" i="11" s="1"/>
  <c r="Q2403" i="11"/>
  <c r="R2403" i="11" s="1"/>
  <c r="M2403" i="11"/>
  <c r="N2403" i="11" s="1"/>
  <c r="I2403" i="11"/>
  <c r="J2403" i="11" s="1"/>
  <c r="AT2402" i="11"/>
  <c r="AU2402" i="11" s="1"/>
  <c r="AO2402" i="11"/>
  <c r="AP2402" i="11" s="1"/>
  <c r="AJ2402" i="11"/>
  <c r="AK2402" i="11" s="1"/>
  <c r="AE2402" i="11"/>
  <c r="AF2402" i="11" s="1"/>
  <c r="Z2402" i="11"/>
  <c r="AA2402" i="11" s="1"/>
  <c r="U2402" i="11"/>
  <c r="V2402" i="11" s="1"/>
  <c r="Q2402" i="11"/>
  <c r="R2402" i="11" s="1"/>
  <c r="M2402" i="11"/>
  <c r="N2402" i="11" s="1"/>
  <c r="I2402" i="11"/>
  <c r="J2402" i="11" s="1"/>
  <c r="AT2401" i="11"/>
  <c r="AU2401" i="11" s="1"/>
  <c r="AO2401" i="11"/>
  <c r="AP2401" i="11" s="1"/>
  <c r="AJ2401" i="11"/>
  <c r="AK2401" i="11" s="1"/>
  <c r="AE2401" i="11"/>
  <c r="AF2401" i="11" s="1"/>
  <c r="Z2401" i="11"/>
  <c r="AA2401" i="11" s="1"/>
  <c r="U2401" i="11"/>
  <c r="V2401" i="11" s="1"/>
  <c r="Q2401" i="11"/>
  <c r="R2401" i="11" s="1"/>
  <c r="M2401" i="11"/>
  <c r="N2401" i="11" s="1"/>
  <c r="I2401" i="11"/>
  <c r="J2401" i="11" s="1"/>
  <c r="AO2400" i="11"/>
  <c r="AP2400" i="11" s="1"/>
  <c r="AJ2400" i="11"/>
  <c r="AK2400" i="11" s="1"/>
  <c r="AE2400" i="11"/>
  <c r="AF2400" i="11" s="1"/>
  <c r="Z2400" i="11"/>
  <c r="AA2400" i="11" s="1"/>
  <c r="U2400" i="11"/>
  <c r="V2400" i="11" s="1"/>
  <c r="Q2400" i="11"/>
  <c r="R2400" i="11" s="1"/>
  <c r="M2400" i="11"/>
  <c r="N2400" i="11" s="1"/>
  <c r="I2400" i="11"/>
  <c r="J2400" i="11" s="1"/>
  <c r="AT2399" i="11"/>
  <c r="AU2399" i="11" s="1"/>
  <c r="AO2399" i="11"/>
  <c r="AP2399" i="11" s="1"/>
  <c r="AJ2399" i="11"/>
  <c r="AK2399" i="11" s="1"/>
  <c r="AE2399" i="11"/>
  <c r="AF2399" i="11" s="1"/>
  <c r="Z2399" i="11"/>
  <c r="AA2399" i="11" s="1"/>
  <c r="U2399" i="11"/>
  <c r="V2399" i="11" s="1"/>
  <c r="Q2399" i="11"/>
  <c r="R2399" i="11" s="1"/>
  <c r="M2399" i="11"/>
  <c r="N2399" i="11" s="1"/>
  <c r="I2399" i="11"/>
  <c r="J2399" i="11" s="1"/>
  <c r="AT2398" i="11"/>
  <c r="AU2398" i="11" s="1"/>
  <c r="AO2398" i="11"/>
  <c r="AP2398" i="11" s="1"/>
  <c r="AJ2398" i="11"/>
  <c r="AK2398" i="11" s="1"/>
  <c r="AE2398" i="11"/>
  <c r="AF2398" i="11" s="1"/>
  <c r="U2398" i="11"/>
  <c r="V2398" i="11" s="1"/>
  <c r="Q2398" i="11"/>
  <c r="R2398" i="11" s="1"/>
  <c r="M2398" i="11"/>
  <c r="N2398" i="11" s="1"/>
  <c r="I2398" i="11"/>
  <c r="J2398" i="11" s="1"/>
  <c r="AT2397" i="11"/>
  <c r="AU2397" i="11" s="1"/>
  <c r="AO2397" i="11"/>
  <c r="AP2397" i="11" s="1"/>
  <c r="AJ2397" i="11"/>
  <c r="AK2397" i="11" s="1"/>
  <c r="AE2397" i="11"/>
  <c r="AF2397" i="11" s="1"/>
  <c r="Z2397" i="11"/>
  <c r="AA2397" i="11" s="1"/>
  <c r="U2397" i="11"/>
  <c r="V2397" i="11" s="1"/>
  <c r="Q2397" i="11"/>
  <c r="R2397" i="11" s="1"/>
  <c r="M2397" i="11"/>
  <c r="N2397" i="11" s="1"/>
  <c r="I2397" i="11"/>
  <c r="J2397" i="11" s="1"/>
  <c r="AT2396" i="11"/>
  <c r="AU2396" i="11" s="1"/>
  <c r="AO2396" i="11"/>
  <c r="AP2396" i="11" s="1"/>
  <c r="AJ2396" i="11"/>
  <c r="AK2396" i="11" s="1"/>
  <c r="AE2396" i="11"/>
  <c r="AF2396" i="11" s="1"/>
  <c r="Z2396" i="11"/>
  <c r="AA2396" i="11" s="1"/>
  <c r="U2396" i="11"/>
  <c r="V2396" i="11" s="1"/>
  <c r="Q2396" i="11"/>
  <c r="R2396" i="11" s="1"/>
  <c r="M2396" i="11"/>
  <c r="N2396" i="11" s="1"/>
  <c r="I2396" i="11"/>
  <c r="J2396" i="11" s="1"/>
  <c r="AT2395" i="11"/>
  <c r="AU2395" i="11" s="1"/>
  <c r="AO2395" i="11"/>
  <c r="AP2395" i="11" s="1"/>
  <c r="AJ2395" i="11"/>
  <c r="AK2395" i="11" s="1"/>
  <c r="AE2395" i="11"/>
  <c r="AF2395" i="11" s="1"/>
  <c r="Z2395" i="11"/>
  <c r="AA2395" i="11" s="1"/>
  <c r="U2395" i="11"/>
  <c r="V2395" i="11" s="1"/>
  <c r="Q2395" i="11"/>
  <c r="R2395" i="11" s="1"/>
  <c r="M2395" i="11"/>
  <c r="N2395" i="11" s="1"/>
  <c r="I2395" i="11"/>
  <c r="J2395" i="11" s="1"/>
  <c r="AT2394" i="11"/>
  <c r="AU2394" i="11" s="1"/>
  <c r="AO2394" i="11"/>
  <c r="AP2394" i="11" s="1"/>
  <c r="AJ2394" i="11"/>
  <c r="AK2394" i="11" s="1"/>
  <c r="AE2394" i="11"/>
  <c r="AF2394" i="11" s="1"/>
  <c r="Z2394" i="11"/>
  <c r="AA2394" i="11" s="1"/>
  <c r="U2394" i="11"/>
  <c r="V2394" i="11" s="1"/>
  <c r="Q2394" i="11"/>
  <c r="R2394" i="11" s="1"/>
  <c r="M2394" i="11"/>
  <c r="N2394" i="11" s="1"/>
  <c r="I2394" i="11"/>
  <c r="J2394" i="11" s="1"/>
  <c r="AT2393" i="11"/>
  <c r="AU2393" i="11" s="1"/>
  <c r="AO2393" i="11"/>
  <c r="AP2393" i="11" s="1"/>
  <c r="AJ2393" i="11"/>
  <c r="AK2393" i="11" s="1"/>
  <c r="AE2393" i="11"/>
  <c r="AF2393" i="11" s="1"/>
  <c r="Z2393" i="11"/>
  <c r="AA2393" i="11" s="1"/>
  <c r="U2393" i="11"/>
  <c r="V2393" i="11" s="1"/>
  <c r="Q2393" i="11"/>
  <c r="R2393" i="11" s="1"/>
  <c r="M2393" i="11"/>
  <c r="N2393" i="11" s="1"/>
  <c r="I2393" i="11"/>
  <c r="J2393" i="11" s="1"/>
  <c r="AT2392" i="11"/>
  <c r="AU2392" i="11" s="1"/>
  <c r="AO2392" i="11"/>
  <c r="AP2392" i="11" s="1"/>
  <c r="AJ2392" i="11"/>
  <c r="AK2392" i="11" s="1"/>
  <c r="AE2392" i="11"/>
  <c r="AF2392" i="11" s="1"/>
  <c r="Z2392" i="11"/>
  <c r="AA2392" i="11" s="1"/>
  <c r="U2392" i="11"/>
  <c r="V2392" i="11" s="1"/>
  <c r="Q2392" i="11"/>
  <c r="R2392" i="11" s="1"/>
  <c r="M2392" i="11"/>
  <c r="N2392" i="11" s="1"/>
  <c r="I2392" i="11"/>
  <c r="J2392" i="11" s="1"/>
  <c r="AT2391" i="11"/>
  <c r="AU2391" i="11" s="1"/>
  <c r="AO2391" i="11"/>
  <c r="AP2391" i="11" s="1"/>
  <c r="AJ2391" i="11"/>
  <c r="AK2391" i="11" s="1"/>
  <c r="AE2391" i="11"/>
  <c r="AF2391" i="11" s="1"/>
  <c r="Z2391" i="11"/>
  <c r="AA2391" i="11" s="1"/>
  <c r="U2391" i="11"/>
  <c r="V2391" i="11" s="1"/>
  <c r="Q2391" i="11"/>
  <c r="R2391" i="11" s="1"/>
  <c r="M2391" i="11"/>
  <c r="N2391" i="11" s="1"/>
  <c r="I2391" i="11"/>
  <c r="J2391" i="11" s="1"/>
  <c r="AT2390" i="11"/>
  <c r="AU2390" i="11" s="1"/>
  <c r="AO2390" i="11"/>
  <c r="AP2390" i="11" s="1"/>
  <c r="AJ2390" i="11"/>
  <c r="AK2390" i="11" s="1"/>
  <c r="AE2390" i="11"/>
  <c r="AF2390" i="11" s="1"/>
  <c r="Z2390" i="11"/>
  <c r="AA2390" i="11" s="1"/>
  <c r="U2390" i="11"/>
  <c r="V2390" i="11" s="1"/>
  <c r="Q2390" i="11"/>
  <c r="R2390" i="11" s="1"/>
  <c r="M2390" i="11"/>
  <c r="N2390" i="11" s="1"/>
  <c r="I2390" i="11"/>
  <c r="J2390" i="11" s="1"/>
  <c r="AT2389" i="11"/>
  <c r="AU2389" i="11" s="1"/>
  <c r="AO2389" i="11"/>
  <c r="AP2389" i="11" s="1"/>
  <c r="AJ2389" i="11"/>
  <c r="AK2389" i="11" s="1"/>
  <c r="AE2389" i="11"/>
  <c r="AF2389" i="11" s="1"/>
  <c r="Z2389" i="11"/>
  <c r="AA2389" i="11" s="1"/>
  <c r="U2389" i="11"/>
  <c r="V2389" i="11" s="1"/>
  <c r="Q2389" i="11"/>
  <c r="R2389" i="11" s="1"/>
  <c r="M2389" i="11"/>
  <c r="N2389" i="11" s="1"/>
  <c r="I2389" i="11"/>
  <c r="J2389" i="11" s="1"/>
  <c r="AT2388" i="11"/>
  <c r="AU2388" i="11" s="1"/>
  <c r="AO2388" i="11"/>
  <c r="AP2388" i="11" s="1"/>
  <c r="AJ2388" i="11"/>
  <c r="AK2388" i="11" s="1"/>
  <c r="AE2388" i="11"/>
  <c r="AF2388" i="11" s="1"/>
  <c r="Z2388" i="11"/>
  <c r="AA2388" i="11" s="1"/>
  <c r="U2388" i="11"/>
  <c r="V2388" i="11" s="1"/>
  <c r="Q2388" i="11"/>
  <c r="R2388" i="11" s="1"/>
  <c r="M2388" i="11"/>
  <c r="N2388" i="11" s="1"/>
  <c r="I2388" i="11"/>
  <c r="J2388" i="11" s="1"/>
  <c r="AO2387" i="11" l="1"/>
  <c r="AP2387" i="11" s="1"/>
  <c r="AJ2387" i="11"/>
  <c r="AK2387" i="11" s="1"/>
  <c r="AE2387" i="11"/>
  <c r="AF2387" i="11" s="1"/>
  <c r="Z2387" i="11"/>
  <c r="AA2387" i="11" s="1"/>
  <c r="U2387" i="11"/>
  <c r="V2387" i="11" s="1"/>
  <c r="Q2387" i="11"/>
  <c r="R2387" i="11" s="1"/>
  <c r="M2387" i="11"/>
  <c r="N2387" i="11" s="1"/>
  <c r="I2387" i="11"/>
  <c r="J2387" i="11" s="1"/>
  <c r="M2386" i="11" l="1"/>
  <c r="N2386" i="11" s="1"/>
  <c r="I2386" i="11"/>
  <c r="J2386" i="11" s="1"/>
  <c r="AE2385" i="11"/>
  <c r="AF2385" i="11" s="1"/>
  <c r="Z2385" i="11"/>
  <c r="AA2385" i="11" s="1"/>
  <c r="U2385" i="11"/>
  <c r="V2385" i="11" s="1"/>
  <c r="M2385" i="11"/>
  <c r="N2385" i="11" s="1"/>
  <c r="I2385" i="11"/>
  <c r="J2385" i="11" s="1"/>
  <c r="AT2384" i="11"/>
  <c r="AU2384" i="11" s="1"/>
  <c r="AO2384" i="11"/>
  <c r="AP2384" i="11" s="1"/>
  <c r="AJ2384" i="11"/>
  <c r="AK2384" i="11" s="1"/>
  <c r="AE2384" i="11"/>
  <c r="AF2384" i="11" s="1"/>
  <c r="Z2384" i="11"/>
  <c r="AA2384" i="11" s="1"/>
  <c r="U2384" i="11"/>
  <c r="V2384" i="11" s="1"/>
  <c r="I2384" i="11"/>
  <c r="J2384" i="11" s="1"/>
  <c r="Z2383" i="11"/>
  <c r="AA2383" i="11" s="1"/>
  <c r="U2383" i="11"/>
  <c r="V2383" i="11" s="1"/>
  <c r="Q2383" i="11"/>
  <c r="R2383" i="11" s="1"/>
  <c r="M2383" i="11"/>
  <c r="N2383" i="11" s="1"/>
  <c r="I2383" i="11"/>
  <c r="J2383" i="11" s="1"/>
  <c r="Z2382" i="11"/>
  <c r="AA2382" i="11" s="1"/>
  <c r="U2382" i="11"/>
  <c r="V2382" i="11" s="1"/>
  <c r="M2382" i="11"/>
  <c r="N2382" i="11" s="1"/>
  <c r="I2382" i="11"/>
  <c r="J2382" i="11" s="1"/>
  <c r="AJ2381" i="11"/>
  <c r="AK2381" i="11" s="1"/>
  <c r="AE2381" i="11"/>
  <c r="AF2381" i="11" s="1"/>
  <c r="Z2381" i="11"/>
  <c r="AA2381" i="11" s="1"/>
  <c r="U2381" i="11"/>
  <c r="V2381" i="11" s="1"/>
  <c r="M2381" i="11"/>
  <c r="N2381" i="11" s="1"/>
  <c r="I2381" i="11"/>
  <c r="J2381" i="11" s="1"/>
  <c r="AO2380" i="11"/>
  <c r="AP2380" i="11" s="1"/>
  <c r="AJ2380" i="11"/>
  <c r="AK2380" i="11" s="1"/>
  <c r="AE2380" i="11"/>
  <c r="AF2380" i="11" s="1"/>
  <c r="Z2380" i="11"/>
  <c r="AA2380" i="11" s="1"/>
  <c r="U2380" i="11"/>
  <c r="V2380" i="11" s="1"/>
  <c r="I2380" i="11"/>
  <c r="J2380" i="11" s="1"/>
  <c r="AT2379" i="11"/>
  <c r="AU2379" i="11" s="1"/>
  <c r="AO2379" i="11"/>
  <c r="AP2379" i="11" s="1"/>
  <c r="AJ2379" i="11"/>
  <c r="AK2379" i="11" s="1"/>
  <c r="AE2379" i="11"/>
  <c r="AF2379" i="11" s="1"/>
  <c r="Z2379" i="11"/>
  <c r="AA2379" i="11" s="1"/>
  <c r="U2379" i="11"/>
  <c r="V2379" i="11" s="1"/>
  <c r="Q2379" i="11"/>
  <c r="R2379" i="11" s="1"/>
  <c r="M2379" i="11"/>
  <c r="N2379" i="11" s="1"/>
  <c r="I2379" i="11"/>
  <c r="J2379" i="11" s="1"/>
  <c r="AT2378" i="11"/>
  <c r="AU2378" i="11" s="1"/>
  <c r="AO2378" i="11"/>
  <c r="AP2378" i="11" s="1"/>
  <c r="AJ2378" i="11"/>
  <c r="AK2378" i="11" s="1"/>
  <c r="AE2378" i="11"/>
  <c r="AF2378" i="11" s="1"/>
  <c r="Z2378" i="11"/>
  <c r="AA2378" i="11" s="1"/>
  <c r="U2378" i="11"/>
  <c r="V2378" i="11" s="1"/>
  <c r="Q2378" i="11"/>
  <c r="R2378" i="11" s="1"/>
  <c r="M2378" i="11"/>
  <c r="N2378" i="11" s="1"/>
  <c r="I2378" i="11"/>
  <c r="J2378" i="11" s="1"/>
  <c r="AT2377" i="11"/>
  <c r="AU2377" i="11" s="1"/>
  <c r="AO2377" i="11"/>
  <c r="AP2377" i="11" s="1"/>
  <c r="AJ2377" i="11"/>
  <c r="AK2377" i="11" s="1"/>
  <c r="AE2377" i="11"/>
  <c r="AF2377" i="11" s="1"/>
  <c r="Z2377" i="11"/>
  <c r="AA2377" i="11" s="1"/>
  <c r="U2377" i="11"/>
  <c r="V2377" i="11" s="1"/>
  <c r="Q2377" i="11"/>
  <c r="R2377" i="11" s="1"/>
  <c r="M2377" i="11"/>
  <c r="N2377" i="11" s="1"/>
  <c r="I2377" i="11"/>
  <c r="J2377" i="11" s="1"/>
  <c r="AT2376" i="11"/>
  <c r="AU2376" i="11" s="1"/>
  <c r="AO2376" i="11"/>
  <c r="AP2376" i="11" s="1"/>
  <c r="AJ2376" i="11"/>
  <c r="AK2376" i="11" s="1"/>
  <c r="AE2376" i="11"/>
  <c r="AF2376" i="11" s="1"/>
  <c r="Z2376" i="11"/>
  <c r="AA2376" i="11" s="1"/>
  <c r="U2376" i="11"/>
  <c r="V2376" i="11" s="1"/>
  <c r="Q2376" i="11"/>
  <c r="R2376" i="11" s="1"/>
  <c r="M2376" i="11"/>
  <c r="N2376" i="11" s="1"/>
  <c r="I2376" i="11"/>
  <c r="J2376" i="11" s="1"/>
  <c r="AT2375" i="11"/>
  <c r="AU2375" i="11" s="1"/>
  <c r="AO2375" i="11"/>
  <c r="AP2375" i="11" s="1"/>
  <c r="AJ2375" i="11"/>
  <c r="AK2375" i="11" s="1"/>
  <c r="AE2375" i="11"/>
  <c r="AF2375" i="11" s="1"/>
  <c r="Z2375" i="11"/>
  <c r="AA2375" i="11" s="1"/>
  <c r="U2375" i="11"/>
  <c r="V2375" i="11" s="1"/>
  <c r="Q2375" i="11"/>
  <c r="R2375" i="11" s="1"/>
  <c r="M2375" i="11"/>
  <c r="N2375" i="11" s="1"/>
  <c r="I2375" i="11"/>
  <c r="J2375" i="11" s="1"/>
  <c r="AT2374" i="11"/>
  <c r="AU2374" i="11" s="1"/>
  <c r="AO2374" i="11"/>
  <c r="AP2374" i="11" s="1"/>
  <c r="AJ2374" i="11"/>
  <c r="AK2374" i="11" s="1"/>
  <c r="AE2374" i="11"/>
  <c r="AF2374" i="11" s="1"/>
  <c r="Z2374" i="11"/>
  <c r="AA2374" i="11" s="1"/>
  <c r="U2374" i="11"/>
  <c r="V2374" i="11" s="1"/>
  <c r="Q2374" i="11"/>
  <c r="R2374" i="11" s="1"/>
  <c r="M2374" i="11"/>
  <c r="N2374" i="11" s="1"/>
  <c r="I2374" i="11"/>
  <c r="J2374" i="11" s="1"/>
  <c r="AT2373" i="11"/>
  <c r="AU2373" i="11" s="1"/>
  <c r="AO2373" i="11"/>
  <c r="AP2373" i="11" s="1"/>
  <c r="AJ2373" i="11"/>
  <c r="AK2373" i="11" s="1"/>
  <c r="AE2373" i="11"/>
  <c r="AF2373" i="11" s="1"/>
  <c r="Z2373" i="11"/>
  <c r="AA2373" i="11" s="1"/>
  <c r="U2373" i="11"/>
  <c r="V2373" i="11" s="1"/>
  <c r="Q2373" i="11"/>
  <c r="R2373" i="11" s="1"/>
  <c r="M2373" i="11"/>
  <c r="N2373" i="11" s="1"/>
  <c r="I2373" i="11"/>
  <c r="J2373" i="11" s="1"/>
  <c r="AT2372" i="11"/>
  <c r="AU2372" i="11" s="1"/>
  <c r="AO2372" i="11"/>
  <c r="AP2372" i="11" s="1"/>
  <c r="AJ2372" i="11"/>
  <c r="AK2372" i="11" s="1"/>
  <c r="AE2372" i="11"/>
  <c r="AF2372" i="11" s="1"/>
  <c r="Z2372" i="11"/>
  <c r="AA2372" i="11" s="1"/>
  <c r="U2372" i="11"/>
  <c r="V2372" i="11" s="1"/>
  <c r="Q2372" i="11"/>
  <c r="R2372" i="11" s="1"/>
  <c r="M2372" i="11"/>
  <c r="N2372" i="11" s="1"/>
  <c r="I2372" i="11"/>
  <c r="J2372" i="11" s="1"/>
  <c r="AT2371" i="11"/>
  <c r="AU2371" i="11" s="1"/>
  <c r="AO2371" i="11"/>
  <c r="AP2371" i="11" s="1"/>
  <c r="AJ2371" i="11"/>
  <c r="AK2371" i="11" s="1"/>
  <c r="AE2371" i="11"/>
  <c r="AF2371" i="11" s="1"/>
  <c r="Z2371" i="11"/>
  <c r="AA2371" i="11" s="1"/>
  <c r="U2371" i="11"/>
  <c r="V2371" i="11" s="1"/>
  <c r="Q2371" i="11"/>
  <c r="R2371" i="11" s="1"/>
  <c r="M2371" i="11"/>
  <c r="N2371" i="11" s="1"/>
  <c r="I2371" i="11"/>
  <c r="J2371" i="11" s="1"/>
  <c r="AT2370" i="11"/>
  <c r="AU2370" i="11" s="1"/>
  <c r="AO2370" i="11"/>
  <c r="AP2370" i="11" s="1"/>
  <c r="AJ2370" i="11"/>
  <c r="AK2370" i="11" s="1"/>
  <c r="AE2370" i="11"/>
  <c r="AF2370" i="11" s="1"/>
  <c r="Z2370" i="11"/>
  <c r="AA2370" i="11" s="1"/>
  <c r="U2370" i="11"/>
  <c r="V2370" i="11" s="1"/>
  <c r="Q2370" i="11"/>
  <c r="R2370" i="11" s="1"/>
  <c r="M2370" i="11"/>
  <c r="N2370" i="11" s="1"/>
  <c r="I2370" i="11"/>
  <c r="J2370" i="11" s="1"/>
  <c r="AT2369" i="11"/>
  <c r="AU2369" i="11" s="1"/>
  <c r="AO2369" i="11"/>
  <c r="AP2369" i="11" s="1"/>
  <c r="AJ2369" i="11"/>
  <c r="AK2369" i="11" s="1"/>
  <c r="AE2369" i="11"/>
  <c r="AF2369" i="11" s="1"/>
  <c r="Z2369" i="11"/>
  <c r="AA2369" i="11" s="1"/>
  <c r="U2369" i="11"/>
  <c r="V2369" i="11" s="1"/>
  <c r="Q2369" i="11"/>
  <c r="R2369" i="11" s="1"/>
  <c r="M2369" i="11"/>
  <c r="N2369" i="11" s="1"/>
  <c r="I2369" i="11"/>
  <c r="J2369" i="11" s="1"/>
  <c r="AT2368" i="11"/>
  <c r="AU2368" i="11" s="1"/>
  <c r="AO2368" i="11"/>
  <c r="AP2368" i="11" s="1"/>
  <c r="AJ2368" i="11"/>
  <c r="AK2368" i="11" s="1"/>
  <c r="AE2368" i="11"/>
  <c r="AF2368" i="11" s="1"/>
  <c r="Z2368" i="11"/>
  <c r="AA2368" i="11" s="1"/>
  <c r="U2368" i="11"/>
  <c r="V2368" i="11" s="1"/>
  <c r="Q2368" i="11"/>
  <c r="R2368" i="11" s="1"/>
  <c r="M2368" i="11"/>
  <c r="N2368" i="11" s="1"/>
  <c r="I2368" i="11"/>
  <c r="J2368" i="11" s="1"/>
  <c r="AT2367" i="11"/>
  <c r="AU2367" i="11" s="1"/>
  <c r="AO2367" i="11"/>
  <c r="AP2367" i="11" s="1"/>
  <c r="AJ2367" i="11"/>
  <c r="AK2367" i="11" s="1"/>
  <c r="AE2367" i="11"/>
  <c r="AF2367" i="11" s="1"/>
  <c r="Z2367" i="11"/>
  <c r="AA2367" i="11" s="1"/>
  <c r="U2367" i="11"/>
  <c r="V2367" i="11" s="1"/>
  <c r="Q2367" i="11"/>
  <c r="R2367" i="11" s="1"/>
  <c r="M2367" i="11"/>
  <c r="N2367" i="11" s="1"/>
  <c r="I2367" i="11"/>
  <c r="J2367" i="11" s="1"/>
  <c r="AT2366" i="11"/>
  <c r="AU2366" i="11" s="1"/>
  <c r="AO2366" i="11"/>
  <c r="AP2366" i="11" s="1"/>
  <c r="AJ2366" i="11"/>
  <c r="AK2366" i="11" s="1"/>
  <c r="AE2366" i="11"/>
  <c r="AF2366" i="11" s="1"/>
  <c r="Z2366" i="11"/>
  <c r="AA2366" i="11" s="1"/>
  <c r="U2366" i="11"/>
  <c r="V2366" i="11" s="1"/>
  <c r="Q2366" i="11"/>
  <c r="R2366" i="11" s="1"/>
  <c r="M2366" i="11"/>
  <c r="N2366" i="11" s="1"/>
  <c r="I2366" i="11"/>
  <c r="J2366" i="11" s="1"/>
  <c r="AT2365" i="11"/>
  <c r="AU2365" i="11" s="1"/>
  <c r="AO2365" i="11"/>
  <c r="AP2365" i="11" s="1"/>
  <c r="AJ2365" i="11"/>
  <c r="AK2365" i="11" s="1"/>
  <c r="AE2365" i="11"/>
  <c r="AF2365" i="11" s="1"/>
  <c r="Z2365" i="11"/>
  <c r="AA2365" i="11" s="1"/>
  <c r="U2365" i="11"/>
  <c r="V2365" i="11" s="1"/>
  <c r="Q2365" i="11"/>
  <c r="R2365" i="11" s="1"/>
  <c r="M2365" i="11"/>
  <c r="N2365" i="11" s="1"/>
  <c r="I2365" i="11"/>
  <c r="J2365" i="11" s="1"/>
  <c r="AT2364" i="11"/>
  <c r="AU2364" i="11" s="1"/>
  <c r="AO2364" i="11"/>
  <c r="AP2364" i="11" s="1"/>
  <c r="AJ2364" i="11"/>
  <c r="AK2364" i="11" s="1"/>
  <c r="AE2364" i="11"/>
  <c r="AF2364" i="11" s="1"/>
  <c r="Z2364" i="11"/>
  <c r="AA2364" i="11" s="1"/>
  <c r="U2364" i="11"/>
  <c r="V2364" i="11" s="1"/>
  <c r="Q2364" i="11"/>
  <c r="R2364" i="11" s="1"/>
  <c r="M2364" i="11"/>
  <c r="N2364" i="11" s="1"/>
  <c r="I2364" i="11"/>
  <c r="J2364" i="11" s="1"/>
  <c r="AT2363" i="11"/>
  <c r="AU2363" i="11" s="1"/>
  <c r="AO2363" i="11"/>
  <c r="AP2363" i="11" s="1"/>
  <c r="AJ2363" i="11"/>
  <c r="AK2363" i="11" s="1"/>
  <c r="AE2363" i="11"/>
  <c r="AF2363" i="11" s="1"/>
  <c r="Z2363" i="11"/>
  <c r="AA2363" i="11" s="1"/>
  <c r="U2363" i="11"/>
  <c r="V2363" i="11" s="1"/>
  <c r="Q2363" i="11"/>
  <c r="R2363" i="11" s="1"/>
  <c r="M2363" i="11"/>
  <c r="N2363" i="11" s="1"/>
  <c r="I2363" i="11"/>
  <c r="J2363" i="11" s="1"/>
  <c r="AT2362" i="11"/>
  <c r="AU2362" i="11" s="1"/>
  <c r="AO2362" i="11"/>
  <c r="AP2362" i="11" s="1"/>
  <c r="AJ2362" i="11"/>
  <c r="AK2362" i="11" s="1"/>
  <c r="AE2362" i="11"/>
  <c r="AF2362" i="11" s="1"/>
  <c r="Z2362" i="11"/>
  <c r="AA2362" i="11" s="1"/>
  <c r="U2362" i="11"/>
  <c r="V2362" i="11" s="1"/>
  <c r="Q2362" i="11"/>
  <c r="R2362" i="11" s="1"/>
  <c r="M2362" i="11"/>
  <c r="N2362" i="11" s="1"/>
  <c r="I2362" i="11"/>
  <c r="J2362" i="11" s="1"/>
  <c r="AT2361" i="11"/>
  <c r="AU2361" i="11" s="1"/>
  <c r="AO2361" i="11"/>
  <c r="AP2361" i="11" s="1"/>
  <c r="AJ2361" i="11"/>
  <c r="AK2361" i="11" s="1"/>
  <c r="AE2361" i="11"/>
  <c r="AF2361" i="11" s="1"/>
  <c r="Z2361" i="11"/>
  <c r="AA2361" i="11" s="1"/>
  <c r="U2361" i="11"/>
  <c r="V2361" i="11" s="1"/>
  <c r="Q2361" i="11"/>
  <c r="R2361" i="11" s="1"/>
  <c r="M2361" i="11"/>
  <c r="N2361" i="11" s="1"/>
  <c r="I2361" i="11"/>
  <c r="J2361" i="11" s="1"/>
  <c r="AT2360" i="11"/>
  <c r="AU2360" i="11" s="1"/>
  <c r="AO2360" i="11"/>
  <c r="AP2360" i="11" s="1"/>
  <c r="AJ2360" i="11"/>
  <c r="AK2360" i="11" s="1"/>
  <c r="AE2360" i="11"/>
  <c r="AF2360" i="11" s="1"/>
  <c r="Z2360" i="11"/>
  <c r="AA2360" i="11" s="1"/>
  <c r="U2360" i="11"/>
  <c r="V2360" i="11" s="1"/>
  <c r="Q2360" i="11"/>
  <c r="R2360" i="11" s="1"/>
  <c r="M2360" i="11"/>
  <c r="N2360" i="11" s="1"/>
  <c r="I2360" i="11"/>
  <c r="J2360" i="11" s="1"/>
  <c r="AT2359" i="11"/>
  <c r="AU2359" i="11" s="1"/>
  <c r="AO2359" i="11"/>
  <c r="AP2359" i="11" s="1"/>
  <c r="AJ2359" i="11"/>
  <c r="AK2359" i="11" s="1"/>
  <c r="AE2359" i="11"/>
  <c r="AF2359" i="11" s="1"/>
  <c r="Z2359" i="11"/>
  <c r="AA2359" i="11" s="1"/>
  <c r="U2359" i="11"/>
  <c r="V2359" i="11" s="1"/>
  <c r="Q2359" i="11"/>
  <c r="R2359" i="11" s="1"/>
  <c r="M2359" i="11"/>
  <c r="N2359" i="11" s="1"/>
  <c r="I2359" i="11"/>
  <c r="J2359" i="11" s="1"/>
  <c r="Z2358" i="11" l="1"/>
  <c r="AA2358" i="11" s="1"/>
  <c r="U2358" i="11"/>
  <c r="V2358" i="11" s="1"/>
  <c r="M2358" i="11"/>
  <c r="N2358" i="11" s="1"/>
  <c r="I2358" i="11"/>
  <c r="J2358" i="11" s="1"/>
  <c r="Z2357" i="11"/>
  <c r="AA2357" i="11" s="1"/>
  <c r="U2357" i="11"/>
  <c r="V2357" i="11" s="1"/>
  <c r="M2357" i="11"/>
  <c r="N2357" i="11" s="1"/>
  <c r="I2357" i="11"/>
  <c r="J2357" i="11" s="1"/>
  <c r="M2356" i="11"/>
  <c r="N2356" i="11" s="1"/>
  <c r="I2356" i="11"/>
  <c r="J2356" i="11" s="1"/>
  <c r="Z2355" i="11"/>
  <c r="AA2355" i="11" s="1"/>
  <c r="U2355" i="11"/>
  <c r="V2355" i="11" s="1"/>
  <c r="I2355" i="11"/>
  <c r="J2355" i="11" s="1"/>
  <c r="AE2354" i="11"/>
  <c r="AF2354" i="11" s="1"/>
  <c r="Z2354" i="11"/>
  <c r="AA2354" i="11" s="1"/>
  <c r="U2354" i="11"/>
  <c r="V2354" i="11" s="1"/>
  <c r="M2354" i="11"/>
  <c r="N2354" i="11" s="1"/>
  <c r="I2354" i="11"/>
  <c r="J2354" i="11" s="1"/>
  <c r="AE2353" i="11"/>
  <c r="AF2353" i="11" s="1"/>
  <c r="Z2353" i="11"/>
  <c r="AA2353" i="11" s="1"/>
  <c r="U2353" i="11"/>
  <c r="V2353" i="11" s="1"/>
  <c r="M2353" i="11"/>
  <c r="N2353" i="11" s="1"/>
  <c r="I2353" i="11"/>
  <c r="J2353" i="11" s="1"/>
  <c r="Z2352" i="11"/>
  <c r="AA2352" i="11" s="1"/>
  <c r="U2352" i="11"/>
  <c r="V2352" i="11" s="1"/>
  <c r="M2352" i="11"/>
  <c r="N2352" i="11" s="1"/>
  <c r="I2352" i="11"/>
  <c r="J2352" i="11" s="1"/>
  <c r="Z2351" i="11"/>
  <c r="AA2351" i="11" s="1"/>
  <c r="U2351" i="11"/>
  <c r="V2351" i="11" s="1"/>
  <c r="M2351" i="11"/>
  <c r="N2351" i="11" s="1"/>
  <c r="I2351" i="11"/>
  <c r="J2351" i="11" s="1"/>
  <c r="Z2350" i="11"/>
  <c r="AA2350" i="11" s="1"/>
  <c r="U2350" i="11"/>
  <c r="V2350" i="11" s="1"/>
  <c r="I2350" i="11"/>
  <c r="J2350" i="11" s="1"/>
  <c r="AE2349" i="11"/>
  <c r="AF2349" i="11" s="1"/>
  <c r="Z2349" i="11"/>
  <c r="AA2349" i="11" s="1"/>
  <c r="U2349" i="11"/>
  <c r="V2349" i="11" s="1"/>
  <c r="M2349" i="11"/>
  <c r="N2349" i="11" s="1"/>
  <c r="I2349" i="11"/>
  <c r="J2349" i="11" s="1"/>
  <c r="AJ2348" i="11"/>
  <c r="AK2348" i="11" s="1"/>
  <c r="AE2348" i="11"/>
  <c r="AF2348" i="11" s="1"/>
  <c r="Z2348" i="11"/>
  <c r="AA2348" i="11" s="1"/>
  <c r="U2348" i="11"/>
  <c r="V2348" i="11" s="1"/>
  <c r="M2348" i="11"/>
  <c r="N2348" i="11" s="1"/>
  <c r="I2348" i="11"/>
  <c r="J2348" i="11" s="1"/>
  <c r="M2347" i="11"/>
  <c r="N2347" i="11" s="1"/>
  <c r="I2347" i="11"/>
  <c r="J2347" i="11" s="1"/>
  <c r="Z2346" i="11"/>
  <c r="AA2346" i="11" s="1"/>
  <c r="U2346" i="11"/>
  <c r="V2346" i="11" s="1"/>
  <c r="I2346" i="11"/>
  <c r="J2346" i="11" s="1"/>
  <c r="Z2345" i="11"/>
  <c r="AA2345" i="11" s="1"/>
  <c r="U2345" i="11"/>
  <c r="V2345" i="11" s="1"/>
  <c r="M2345" i="11"/>
  <c r="N2345" i="11" s="1"/>
  <c r="I2345" i="11"/>
  <c r="J2345" i="11" s="1"/>
  <c r="AE2344" i="11"/>
  <c r="AF2344" i="11" s="1"/>
  <c r="Z2344" i="11"/>
  <c r="AA2344" i="11" s="1"/>
  <c r="U2344" i="11"/>
  <c r="V2344" i="11" s="1"/>
  <c r="Q2344" i="11"/>
  <c r="R2344" i="11" s="1"/>
  <c r="I2344" i="11"/>
  <c r="J2344" i="11" s="1"/>
  <c r="AT2343" i="11"/>
  <c r="AU2343" i="11" s="1"/>
  <c r="AO2343" i="11"/>
  <c r="AP2343" i="11" s="1"/>
  <c r="AJ2343" i="11"/>
  <c r="AK2343" i="11" s="1"/>
  <c r="AE2343" i="11"/>
  <c r="AF2343" i="11" s="1"/>
  <c r="Z2343" i="11"/>
  <c r="AA2343" i="11" s="1"/>
  <c r="U2343" i="11"/>
  <c r="V2343" i="11" s="1"/>
  <c r="Q2343" i="11"/>
  <c r="R2343" i="11" s="1"/>
  <c r="M2343" i="11"/>
  <c r="N2343" i="11" s="1"/>
  <c r="I2343" i="11"/>
  <c r="J2343" i="11" s="1"/>
  <c r="AT2342" i="11"/>
  <c r="AU2342" i="11" s="1"/>
  <c r="AO2342" i="11"/>
  <c r="AP2342" i="11" s="1"/>
  <c r="AJ2342" i="11"/>
  <c r="AK2342" i="11" s="1"/>
  <c r="AE2342" i="11"/>
  <c r="AF2342" i="11" s="1"/>
  <c r="Z2342" i="11"/>
  <c r="AA2342" i="11" s="1"/>
  <c r="U2342" i="11"/>
  <c r="V2342" i="11" s="1"/>
  <c r="Q2342" i="11"/>
  <c r="R2342" i="11" s="1"/>
  <c r="M2342" i="11"/>
  <c r="N2342" i="11" s="1"/>
  <c r="I2342" i="11"/>
  <c r="J2342" i="11" s="1"/>
  <c r="AT2341" i="11"/>
  <c r="AU2341" i="11" s="1"/>
  <c r="AO2341" i="11"/>
  <c r="AP2341" i="11" s="1"/>
  <c r="AJ2341" i="11"/>
  <c r="AK2341" i="11" s="1"/>
  <c r="AE2341" i="11"/>
  <c r="AF2341" i="11" s="1"/>
  <c r="Z2341" i="11"/>
  <c r="AA2341" i="11" s="1"/>
  <c r="U2341" i="11"/>
  <c r="V2341" i="11" s="1"/>
  <c r="Q2341" i="11"/>
  <c r="R2341" i="11" s="1"/>
  <c r="M2341" i="11"/>
  <c r="N2341" i="11" s="1"/>
  <c r="I2341" i="11"/>
  <c r="J2341" i="11" s="1"/>
  <c r="AO2340" i="11"/>
  <c r="AP2340" i="11" s="1"/>
  <c r="AJ2340" i="11"/>
  <c r="AK2340" i="11" s="1"/>
  <c r="AE2340" i="11"/>
  <c r="AF2340" i="11" s="1"/>
  <c r="Z2340" i="11"/>
  <c r="AA2340" i="11" s="1"/>
  <c r="U2340" i="11"/>
  <c r="V2340" i="11" s="1"/>
  <c r="Q2340" i="11"/>
  <c r="R2340" i="11" s="1"/>
  <c r="M2340" i="11"/>
  <c r="N2340" i="11" s="1"/>
  <c r="I2340" i="11"/>
  <c r="J2340" i="11" s="1"/>
  <c r="AT2339" i="11"/>
  <c r="AU2339" i="11" s="1"/>
  <c r="AO2339" i="11"/>
  <c r="AP2339" i="11" s="1"/>
  <c r="AJ2339" i="11"/>
  <c r="AK2339" i="11" s="1"/>
  <c r="AE2339" i="11"/>
  <c r="AF2339" i="11" s="1"/>
  <c r="Z2339" i="11"/>
  <c r="AA2339" i="11" s="1"/>
  <c r="U2339" i="11"/>
  <c r="V2339" i="11" s="1"/>
  <c r="Q2339" i="11"/>
  <c r="R2339" i="11" s="1"/>
  <c r="M2339" i="11"/>
  <c r="N2339" i="11" s="1"/>
  <c r="I2339" i="11"/>
  <c r="J2339" i="11" s="1"/>
  <c r="AT2338" i="11"/>
  <c r="AU2338" i="11" s="1"/>
  <c r="AO2338" i="11"/>
  <c r="AP2338" i="11" s="1"/>
  <c r="AJ2338" i="11"/>
  <c r="AK2338" i="11" s="1"/>
  <c r="AE2338" i="11"/>
  <c r="AF2338" i="11" s="1"/>
  <c r="Z2338" i="11"/>
  <c r="AA2338" i="11" s="1"/>
  <c r="U2338" i="11"/>
  <c r="V2338" i="11" s="1"/>
  <c r="Q2338" i="11"/>
  <c r="R2338" i="11" s="1"/>
  <c r="M2338" i="11"/>
  <c r="N2338" i="11" s="1"/>
  <c r="I2338" i="11"/>
  <c r="J2338" i="11" s="1"/>
  <c r="AT2337" i="11"/>
  <c r="AU2337" i="11" s="1"/>
  <c r="AO2337" i="11"/>
  <c r="AP2337" i="11" s="1"/>
  <c r="AJ2337" i="11"/>
  <c r="AK2337" i="11" s="1"/>
  <c r="AE2337" i="11"/>
  <c r="AF2337" i="11" s="1"/>
  <c r="Z2337" i="11"/>
  <c r="AA2337" i="11" s="1"/>
  <c r="U2337" i="11"/>
  <c r="V2337" i="11" s="1"/>
  <c r="Q2337" i="11"/>
  <c r="R2337" i="11" s="1"/>
  <c r="M2337" i="11"/>
  <c r="N2337" i="11" s="1"/>
  <c r="I2337" i="11"/>
  <c r="J2337" i="11" s="1"/>
  <c r="AT2336" i="11"/>
  <c r="AU2336" i="11" s="1"/>
  <c r="AO2336" i="11"/>
  <c r="AP2336" i="11" s="1"/>
  <c r="AJ2336" i="11"/>
  <c r="AK2336" i="11" s="1"/>
  <c r="AE2336" i="11"/>
  <c r="AF2336" i="11" s="1"/>
  <c r="Z2336" i="11"/>
  <c r="AA2336" i="11" s="1"/>
  <c r="U2336" i="11"/>
  <c r="V2336" i="11" s="1"/>
  <c r="Q2336" i="11"/>
  <c r="R2336" i="11" s="1"/>
  <c r="M2336" i="11"/>
  <c r="N2336" i="11" s="1"/>
  <c r="I2336" i="11"/>
  <c r="J2336" i="11" s="1"/>
  <c r="AT2335" i="11"/>
  <c r="AU2335" i="11" s="1"/>
  <c r="AO2335" i="11"/>
  <c r="AP2335" i="11" s="1"/>
  <c r="AE2335" i="11"/>
  <c r="AF2335" i="11" s="1"/>
  <c r="Z2335" i="11"/>
  <c r="AA2335" i="11" s="1"/>
  <c r="U2335" i="11"/>
  <c r="V2335" i="11" s="1"/>
  <c r="Q2335" i="11"/>
  <c r="R2335" i="11" s="1"/>
  <c r="M2335" i="11"/>
  <c r="N2335" i="11" s="1"/>
  <c r="I2335" i="11"/>
  <c r="J2335" i="11" s="1"/>
  <c r="AT2334" i="11"/>
  <c r="AU2334" i="11" s="1"/>
  <c r="AO2334" i="11"/>
  <c r="AP2334" i="11" s="1"/>
  <c r="AJ2334" i="11"/>
  <c r="AK2334" i="11" s="1"/>
  <c r="AE2334" i="11"/>
  <c r="AF2334" i="11" s="1"/>
  <c r="Z2334" i="11"/>
  <c r="AA2334" i="11" s="1"/>
  <c r="U2334" i="11"/>
  <c r="V2334" i="11" s="1"/>
  <c r="Q2334" i="11"/>
  <c r="R2334" i="11" s="1"/>
  <c r="M2334" i="11"/>
  <c r="N2334" i="11" s="1"/>
  <c r="I2334" i="11"/>
  <c r="J2334" i="11" s="1"/>
  <c r="AT2333" i="11"/>
  <c r="AU2333" i="11" s="1"/>
  <c r="AO2333" i="11"/>
  <c r="AP2333" i="11" s="1"/>
  <c r="AJ2333" i="11"/>
  <c r="AK2333" i="11" s="1"/>
  <c r="AE2333" i="11"/>
  <c r="AF2333" i="11" s="1"/>
  <c r="Z2333" i="11"/>
  <c r="AA2333" i="11" s="1"/>
  <c r="U2333" i="11"/>
  <c r="V2333" i="11" s="1"/>
  <c r="Q2333" i="11"/>
  <c r="R2333" i="11" s="1"/>
  <c r="M2333" i="11"/>
  <c r="N2333" i="11" s="1"/>
  <c r="I2333" i="11"/>
  <c r="J2333" i="11" s="1"/>
  <c r="AT2332" i="11"/>
  <c r="AU2332" i="11" s="1"/>
  <c r="AO2332" i="11"/>
  <c r="AP2332" i="11" s="1"/>
  <c r="AJ2332" i="11"/>
  <c r="AK2332" i="11" s="1"/>
  <c r="AE2332" i="11"/>
  <c r="AF2332" i="11" s="1"/>
  <c r="Z2332" i="11"/>
  <c r="AA2332" i="11" s="1"/>
  <c r="U2332" i="11"/>
  <c r="V2332" i="11" s="1"/>
  <c r="Q2332" i="11"/>
  <c r="R2332" i="11" s="1"/>
  <c r="M2332" i="11"/>
  <c r="N2332" i="11" s="1"/>
  <c r="I2332" i="11"/>
  <c r="J2332" i="11" s="1"/>
  <c r="AT2331" i="11"/>
  <c r="AU2331" i="11" s="1"/>
  <c r="AO2331" i="11"/>
  <c r="AP2331" i="11" s="1"/>
  <c r="AJ2331" i="11"/>
  <c r="AK2331" i="11" s="1"/>
  <c r="AE2331" i="11"/>
  <c r="AF2331" i="11" s="1"/>
  <c r="Z2331" i="11"/>
  <c r="AA2331" i="11" s="1"/>
  <c r="U2331" i="11"/>
  <c r="V2331" i="11" s="1"/>
  <c r="Q2331" i="11"/>
  <c r="R2331" i="11" s="1"/>
  <c r="M2331" i="11"/>
  <c r="N2331" i="11" s="1"/>
  <c r="I2331" i="11"/>
  <c r="J2331" i="11" s="1"/>
  <c r="AT2330" i="11"/>
  <c r="AU2330" i="11" s="1"/>
  <c r="AO2330" i="11"/>
  <c r="AP2330" i="11" s="1"/>
  <c r="AJ2330" i="11"/>
  <c r="AK2330" i="11" s="1"/>
  <c r="AE2330" i="11"/>
  <c r="AF2330" i="11" s="1"/>
  <c r="Z2330" i="11"/>
  <c r="AA2330" i="11" s="1"/>
  <c r="U2330" i="11"/>
  <c r="V2330" i="11" s="1"/>
  <c r="Q2330" i="11"/>
  <c r="R2330" i="11" s="1"/>
  <c r="M2330" i="11"/>
  <c r="N2330" i="11" s="1"/>
  <c r="I2330" i="11"/>
  <c r="J2330" i="11" s="1"/>
  <c r="AT2329" i="11"/>
  <c r="AU2329" i="11" s="1"/>
  <c r="AO2329" i="11"/>
  <c r="AP2329" i="11" s="1"/>
  <c r="AJ2329" i="11"/>
  <c r="AK2329" i="11" s="1"/>
  <c r="AE2329" i="11"/>
  <c r="AF2329" i="11" s="1"/>
  <c r="Z2329" i="11"/>
  <c r="AA2329" i="11" s="1"/>
  <c r="U2329" i="11"/>
  <c r="V2329" i="11" s="1"/>
  <c r="Q2329" i="11"/>
  <c r="R2329" i="11" s="1"/>
  <c r="M2329" i="11"/>
  <c r="N2329" i="11" s="1"/>
  <c r="I2329" i="11"/>
  <c r="J2329" i="11" s="1"/>
  <c r="AT2328" i="11"/>
  <c r="AU2328" i="11" s="1"/>
  <c r="AO2328" i="11"/>
  <c r="AP2328" i="11" s="1"/>
  <c r="AJ2328" i="11"/>
  <c r="AK2328" i="11" s="1"/>
  <c r="AE2328" i="11"/>
  <c r="AF2328" i="11" s="1"/>
  <c r="Z2328" i="11"/>
  <c r="AA2328" i="11" s="1"/>
  <c r="U2328" i="11"/>
  <c r="V2328" i="11" s="1"/>
  <c r="Q2328" i="11"/>
  <c r="R2328" i="11" s="1"/>
  <c r="M2328" i="11"/>
  <c r="N2328" i="11" s="1"/>
  <c r="I2328" i="11"/>
  <c r="J2328" i="11" s="1"/>
  <c r="AT2327" i="11"/>
  <c r="AU2327" i="11" s="1"/>
  <c r="AO2327" i="11"/>
  <c r="AP2327" i="11" s="1"/>
  <c r="AJ2327" i="11"/>
  <c r="AK2327" i="11" s="1"/>
  <c r="AE2327" i="11"/>
  <c r="AF2327" i="11" s="1"/>
  <c r="Z2327" i="11"/>
  <c r="AA2327" i="11" s="1"/>
  <c r="U2327" i="11"/>
  <c r="V2327" i="11" s="1"/>
  <c r="Q2327" i="11"/>
  <c r="R2327" i="11" s="1"/>
  <c r="M2327" i="11"/>
  <c r="N2327" i="11" s="1"/>
  <c r="I2327" i="11"/>
  <c r="J2327" i="11" s="1"/>
  <c r="AT2326" i="11"/>
  <c r="AU2326" i="11" s="1"/>
  <c r="AO2326" i="11"/>
  <c r="AP2326" i="11" s="1"/>
  <c r="AJ2326" i="11"/>
  <c r="AK2326" i="11" s="1"/>
  <c r="AE2326" i="11"/>
  <c r="AF2326" i="11" s="1"/>
  <c r="Z2326" i="11"/>
  <c r="AA2326" i="11" s="1"/>
  <c r="U2326" i="11"/>
  <c r="V2326" i="11" s="1"/>
  <c r="Q2326" i="11"/>
  <c r="R2326" i="11" s="1"/>
  <c r="M2326" i="11"/>
  <c r="N2326" i="11" s="1"/>
  <c r="I2326" i="11"/>
  <c r="J2326" i="11" s="1"/>
  <c r="AT2325" i="11"/>
  <c r="AU2325" i="11" s="1"/>
  <c r="AO2325" i="11"/>
  <c r="AP2325" i="11" s="1"/>
  <c r="AJ2325" i="11"/>
  <c r="AK2325" i="11" s="1"/>
  <c r="AE2325" i="11"/>
  <c r="AF2325" i="11" s="1"/>
  <c r="Z2325" i="11"/>
  <c r="AA2325" i="11" s="1"/>
  <c r="U2325" i="11"/>
  <c r="V2325" i="11" s="1"/>
  <c r="Q2325" i="11"/>
  <c r="R2325" i="11" s="1"/>
  <c r="M2325" i="11"/>
  <c r="N2325" i="11" s="1"/>
  <c r="I2325" i="11"/>
  <c r="J2325" i="11" s="1"/>
  <c r="AT2324" i="11"/>
  <c r="AU2324" i="11" s="1"/>
  <c r="AO2324" i="11"/>
  <c r="AP2324" i="11" s="1"/>
  <c r="AJ2324" i="11"/>
  <c r="AK2324" i="11" s="1"/>
  <c r="AE2324" i="11"/>
  <c r="AF2324" i="11" s="1"/>
  <c r="Z2324" i="11"/>
  <c r="AA2324" i="11" s="1"/>
  <c r="U2324" i="11"/>
  <c r="V2324" i="11" s="1"/>
  <c r="Q2324" i="11"/>
  <c r="R2324" i="11" s="1"/>
  <c r="M2324" i="11"/>
  <c r="N2324" i="11" s="1"/>
  <c r="I2324" i="11"/>
  <c r="J2324" i="11" s="1"/>
  <c r="M2323" i="11" l="1"/>
  <c r="N2323" i="11" s="1"/>
  <c r="I2323" i="11"/>
  <c r="J2323" i="11" s="1"/>
  <c r="Z2321" i="11"/>
  <c r="AA2321" i="11" s="1"/>
  <c r="U2321" i="11"/>
  <c r="V2321" i="11" s="1"/>
  <c r="M2321" i="11"/>
  <c r="N2321" i="11" s="1"/>
  <c r="I2321" i="11"/>
  <c r="J2321" i="11" s="1"/>
  <c r="M2320" i="11"/>
  <c r="N2320" i="11" s="1"/>
  <c r="I2320" i="11"/>
  <c r="J2320" i="11" s="1"/>
  <c r="AE2319" i="11"/>
  <c r="AF2319" i="11" s="1"/>
  <c r="Z2319" i="11"/>
  <c r="AA2319" i="11" s="1"/>
  <c r="U2319" i="11"/>
  <c r="V2319" i="11" s="1"/>
  <c r="M2319" i="11"/>
  <c r="N2319" i="11" s="1"/>
  <c r="I2319" i="11"/>
  <c r="J2319" i="11" s="1"/>
  <c r="AE2318" i="11"/>
  <c r="AF2318" i="11" s="1"/>
  <c r="Z2318" i="11"/>
  <c r="AA2318" i="11" s="1"/>
  <c r="U2318" i="11"/>
  <c r="V2318" i="11" s="1"/>
  <c r="I2318" i="11"/>
  <c r="J2318" i="11" s="1"/>
  <c r="Z2315" i="11"/>
  <c r="AA2315" i="11" s="1"/>
  <c r="U2315" i="11"/>
  <c r="V2315" i="11" s="1"/>
  <c r="I2315" i="11"/>
  <c r="J2315" i="11" s="1"/>
  <c r="Z2314" i="11"/>
  <c r="AA2314" i="11" s="1"/>
  <c r="U2314" i="11"/>
  <c r="V2314" i="11" s="1"/>
  <c r="I2314" i="11"/>
  <c r="J2314" i="11" s="1"/>
  <c r="AJ2313" i="11"/>
  <c r="AK2313" i="11" s="1"/>
  <c r="AE2313" i="11"/>
  <c r="AF2313" i="11" s="1"/>
  <c r="Z2313" i="11"/>
  <c r="AA2313" i="11" s="1"/>
  <c r="U2313" i="11"/>
  <c r="V2313" i="11" s="1"/>
  <c r="I2313" i="11"/>
  <c r="J2313" i="11" s="1"/>
  <c r="AJ2311" i="11"/>
  <c r="AK2311" i="11" s="1"/>
  <c r="AE2311" i="11"/>
  <c r="AF2311" i="11" s="1"/>
  <c r="Z2311" i="11"/>
  <c r="AA2311" i="11" s="1"/>
  <c r="U2311" i="11"/>
  <c r="V2311" i="11" s="1"/>
  <c r="M2311" i="11"/>
  <c r="N2311" i="11" s="1"/>
  <c r="I2311" i="11"/>
  <c r="J2311" i="11" s="1"/>
  <c r="AE2310" i="11"/>
  <c r="AF2310" i="11" s="1"/>
  <c r="Z2310" i="11"/>
  <c r="AA2310" i="11" s="1"/>
  <c r="U2310" i="11"/>
  <c r="V2310" i="11" s="1"/>
  <c r="M2310" i="11"/>
  <c r="N2310" i="11" s="1"/>
  <c r="I2310" i="11"/>
  <c r="J2310" i="11" s="1"/>
  <c r="Z2309" i="11"/>
  <c r="AA2309" i="11" s="1"/>
  <c r="U2309" i="11"/>
  <c r="V2309" i="11" s="1"/>
  <c r="I2309" i="11"/>
  <c r="J2309" i="11" s="1"/>
  <c r="Z2308" i="11"/>
  <c r="AA2308" i="11" s="1"/>
  <c r="U2308" i="11"/>
  <c r="V2308" i="11" s="1"/>
  <c r="I2308" i="11"/>
  <c r="J2308" i="11" s="1"/>
  <c r="Z2307" i="11"/>
  <c r="AA2307" i="11" s="1"/>
  <c r="U2307" i="11"/>
  <c r="V2307" i="11" s="1"/>
  <c r="M2307" i="11"/>
  <c r="N2307" i="11" s="1"/>
  <c r="I2307" i="11"/>
  <c r="J2307" i="11" s="1"/>
  <c r="M2306" i="11"/>
  <c r="N2306" i="11" s="1"/>
  <c r="I2306" i="11"/>
  <c r="J2306" i="11" s="1"/>
  <c r="AE2305" i="11"/>
  <c r="AF2305" i="11" s="1"/>
  <c r="Z2305" i="11"/>
  <c r="AA2305" i="11" s="1"/>
  <c r="U2305" i="11"/>
  <c r="V2305" i="11" s="1"/>
  <c r="M2305" i="11"/>
  <c r="N2305" i="11" s="1"/>
  <c r="I2305" i="11"/>
  <c r="J2305" i="11" s="1"/>
  <c r="AE2304" i="11"/>
  <c r="AF2304" i="11" s="1"/>
  <c r="Z2304" i="11"/>
  <c r="AA2304" i="11" s="1"/>
  <c r="U2304" i="11"/>
  <c r="V2304" i="11" s="1"/>
  <c r="M2304" i="11"/>
  <c r="N2304" i="11" s="1"/>
  <c r="I2304" i="11"/>
  <c r="J2304" i="11" s="1"/>
  <c r="Z2303" i="11"/>
  <c r="AA2303" i="11" s="1"/>
  <c r="U2303" i="11"/>
  <c r="V2303" i="11" s="1"/>
  <c r="I2303" i="11"/>
  <c r="J2303" i="11" s="1"/>
  <c r="M2302" i="11"/>
  <c r="N2302" i="11" s="1"/>
  <c r="I2302" i="11"/>
  <c r="J2302" i="11" s="1"/>
  <c r="Z2301" i="11"/>
  <c r="AA2301" i="11" s="1"/>
  <c r="U2301" i="11"/>
  <c r="V2301" i="11" s="1"/>
  <c r="I2301" i="11"/>
  <c r="J2301" i="11" s="1"/>
  <c r="M2300" i="11"/>
  <c r="N2300" i="11" s="1"/>
  <c r="I2300" i="11"/>
  <c r="J2300" i="11" s="1"/>
  <c r="Z2299" i="11"/>
  <c r="AA2299" i="11" s="1"/>
  <c r="U2299" i="11"/>
  <c r="V2299" i="11" s="1"/>
  <c r="I2299" i="11"/>
  <c r="J2299" i="11" s="1"/>
  <c r="AT2298" i="11"/>
  <c r="AU2298" i="11" s="1"/>
  <c r="AO2298" i="11"/>
  <c r="AP2298" i="11" s="1"/>
  <c r="AJ2298" i="11"/>
  <c r="AK2298" i="11" s="1"/>
  <c r="AE2298" i="11"/>
  <c r="AF2298" i="11" s="1"/>
  <c r="Z2298" i="11"/>
  <c r="AA2298" i="11" s="1"/>
  <c r="U2298" i="11"/>
  <c r="V2298" i="11" s="1"/>
  <c r="M2298" i="11"/>
  <c r="N2298" i="11" s="1"/>
  <c r="I2298" i="11"/>
  <c r="J2298" i="11" s="1"/>
  <c r="Z2297" i="11"/>
  <c r="AA2297" i="11" s="1"/>
  <c r="U2297" i="11"/>
  <c r="V2297" i="11" s="1"/>
  <c r="M2297" i="11"/>
  <c r="N2297" i="11" s="1"/>
  <c r="I2297" i="11"/>
  <c r="J2297" i="11" s="1"/>
  <c r="Z2296" i="11"/>
  <c r="AA2296" i="11" s="1"/>
  <c r="U2296" i="11"/>
  <c r="V2296" i="11" s="1"/>
  <c r="M2296" i="11"/>
  <c r="N2296" i="11" s="1"/>
  <c r="I2296" i="11"/>
  <c r="J2296" i="11" s="1"/>
  <c r="Z2295" i="11"/>
  <c r="AA2295" i="11" s="1"/>
  <c r="U2295" i="11"/>
  <c r="V2295" i="11" s="1"/>
  <c r="M2295" i="11"/>
  <c r="N2295" i="11" s="1"/>
  <c r="I2295" i="11"/>
  <c r="J2295" i="11" s="1"/>
  <c r="Z2294" i="11"/>
  <c r="AA2294" i="11" s="1"/>
  <c r="U2294" i="11"/>
  <c r="V2294" i="11" s="1"/>
  <c r="M2294" i="11"/>
  <c r="N2294" i="11" s="1"/>
  <c r="I2294" i="11"/>
  <c r="J2294" i="11" s="1"/>
  <c r="M2293" i="11"/>
  <c r="N2293" i="11" s="1"/>
  <c r="I2293" i="11"/>
  <c r="J2293" i="11" s="1"/>
  <c r="Z2292" i="11"/>
  <c r="AA2292" i="11" s="1"/>
  <c r="U2292" i="11"/>
  <c r="V2292" i="11" s="1"/>
  <c r="I2292" i="11"/>
  <c r="J2292" i="11" s="1"/>
  <c r="AO2291" i="11"/>
  <c r="AP2291" i="11" s="1"/>
  <c r="AJ2291" i="11"/>
  <c r="AK2291" i="11" s="1"/>
  <c r="AE2291" i="11"/>
  <c r="AF2291" i="11" s="1"/>
  <c r="Z2291" i="11"/>
  <c r="AA2291" i="11" s="1"/>
  <c r="U2291" i="11"/>
  <c r="V2291" i="11" s="1"/>
  <c r="M2291" i="11"/>
  <c r="N2291" i="11" s="1"/>
  <c r="I2291" i="11"/>
  <c r="J2291" i="11" s="1"/>
  <c r="M2290" i="11"/>
  <c r="N2290" i="11" s="1"/>
  <c r="I2290" i="11"/>
  <c r="J2290" i="11" s="1"/>
  <c r="AJ2289" i="11"/>
  <c r="AK2289" i="11" s="1"/>
  <c r="AE2289" i="11"/>
  <c r="AF2289" i="11" s="1"/>
  <c r="Z2289" i="11"/>
  <c r="AA2289" i="11" s="1"/>
  <c r="U2289" i="11"/>
  <c r="V2289" i="11" s="1"/>
  <c r="I2289" i="11"/>
  <c r="J2289" i="11" s="1"/>
  <c r="M2288" i="11"/>
  <c r="N2288" i="11" s="1"/>
  <c r="I2288" i="11"/>
  <c r="J2288" i="11" s="1"/>
  <c r="Z2287" i="11"/>
  <c r="AA2287" i="11" s="1"/>
  <c r="U2287" i="11"/>
  <c r="V2287" i="11" s="1"/>
  <c r="M2287" i="11"/>
  <c r="N2287" i="11" s="1"/>
  <c r="I2287" i="11"/>
  <c r="J2287" i="11" s="1"/>
  <c r="M2286" i="11"/>
  <c r="N2286" i="11" s="1"/>
  <c r="I2286" i="11"/>
  <c r="J2286" i="11" s="1"/>
  <c r="Z2285" i="11"/>
  <c r="AA2285" i="11" s="1"/>
  <c r="U2285" i="11"/>
  <c r="V2285" i="11" s="1"/>
  <c r="I2285" i="11"/>
  <c r="J2285" i="11" s="1"/>
  <c r="M2284" i="11"/>
  <c r="N2284" i="11" s="1"/>
  <c r="I2284" i="11"/>
  <c r="J2284" i="11" s="1"/>
  <c r="M2283" i="11"/>
  <c r="N2283" i="11" s="1"/>
  <c r="I2283" i="11"/>
  <c r="J2283" i="11" s="1"/>
  <c r="M2282" i="11"/>
  <c r="N2282" i="11" s="1"/>
  <c r="I2282" i="11"/>
  <c r="J2282" i="11" s="1"/>
  <c r="M2281" i="11"/>
  <c r="N2281" i="11" s="1"/>
  <c r="I2281" i="11"/>
  <c r="J2281" i="11" s="1"/>
  <c r="Z2280" i="11"/>
  <c r="AA2280" i="11" s="1"/>
  <c r="U2280" i="11"/>
  <c r="V2280" i="11" s="1"/>
  <c r="M2280" i="11"/>
  <c r="N2280" i="11" s="1"/>
  <c r="I2280" i="11"/>
  <c r="J2280" i="11" s="1"/>
  <c r="Z2279" i="11"/>
  <c r="AA2279" i="11" s="1"/>
  <c r="U2279" i="11"/>
  <c r="V2279" i="11" s="1"/>
  <c r="I2279" i="11"/>
  <c r="J2279" i="11" s="1"/>
  <c r="Z2278" i="11"/>
  <c r="AA2278" i="11" s="1"/>
  <c r="U2278" i="11"/>
  <c r="V2278" i="11" s="1"/>
  <c r="I2278" i="11"/>
  <c r="J2278" i="11" s="1"/>
  <c r="M2277" i="11"/>
  <c r="N2277" i="11" s="1"/>
  <c r="I2277" i="11"/>
  <c r="J2277" i="11" s="1"/>
  <c r="Z2276" i="11"/>
  <c r="AA2276" i="11" s="1"/>
  <c r="U2276" i="11"/>
  <c r="V2276" i="11" s="1"/>
  <c r="M2276" i="11"/>
  <c r="N2276" i="11" s="1"/>
  <c r="I2276" i="11"/>
  <c r="J2276" i="11" s="1"/>
  <c r="Z2275" i="11"/>
  <c r="AA2275" i="11" s="1"/>
  <c r="U2275" i="11"/>
  <c r="V2275" i="11" s="1"/>
  <c r="I2275" i="11"/>
  <c r="J2275" i="11" s="1"/>
  <c r="M2274" i="11"/>
  <c r="N2274" i="11" s="1"/>
  <c r="I2274" i="11"/>
  <c r="J2274" i="11" s="1"/>
  <c r="AJ2273" i="11"/>
  <c r="AK2273" i="11" s="1"/>
  <c r="AE2273" i="11"/>
  <c r="AF2273" i="11" s="1"/>
  <c r="Z2273" i="11"/>
  <c r="AA2273" i="11" s="1"/>
  <c r="U2273" i="11"/>
  <c r="V2273" i="11" s="1"/>
  <c r="M2273" i="11"/>
  <c r="N2273" i="11" s="1"/>
  <c r="I2273" i="11"/>
  <c r="J2273" i="11" s="1"/>
  <c r="M2272" i="11"/>
  <c r="N2272" i="11" s="1"/>
  <c r="I2272" i="11"/>
  <c r="J2272" i="11" s="1"/>
  <c r="AE2271" i="11"/>
  <c r="AF2271" i="11" s="1"/>
  <c r="Z2271" i="11"/>
  <c r="AA2271" i="11" s="1"/>
  <c r="U2271" i="11"/>
  <c r="V2271" i="11" s="1"/>
  <c r="M2271" i="11"/>
  <c r="N2271" i="11" s="1"/>
  <c r="I2271" i="11"/>
  <c r="J2271" i="11" s="1"/>
  <c r="M2270" i="11"/>
  <c r="N2270" i="11" s="1"/>
  <c r="I2270" i="11"/>
  <c r="J2270" i="11" s="1"/>
  <c r="M2269" i="11"/>
  <c r="N2269" i="11" s="1"/>
  <c r="I2269" i="11"/>
  <c r="J2269" i="11" s="1"/>
  <c r="AE2268" i="11"/>
  <c r="AF2268" i="11" s="1"/>
  <c r="Z2268" i="11"/>
  <c r="AA2268" i="11" s="1"/>
  <c r="U2268" i="11"/>
  <c r="V2268" i="11" s="1"/>
  <c r="M2268" i="11"/>
  <c r="N2268" i="11" s="1"/>
  <c r="I2268" i="11"/>
  <c r="J2268" i="11" s="1"/>
  <c r="AE2267" i="11"/>
  <c r="AF2267" i="11" s="1"/>
  <c r="Z2267" i="11"/>
  <c r="AA2267" i="11" s="1"/>
  <c r="U2267" i="11"/>
  <c r="V2267" i="11" s="1"/>
  <c r="I2267" i="11"/>
  <c r="J2267" i="11" s="1"/>
  <c r="AT2266" i="11"/>
  <c r="AU2266" i="11" s="1"/>
  <c r="AO2266" i="11"/>
  <c r="AP2266" i="11" s="1"/>
  <c r="AJ2266" i="11"/>
  <c r="AK2266" i="11" s="1"/>
  <c r="AE2266" i="11"/>
  <c r="AF2266" i="11" s="1"/>
  <c r="Z2266" i="11"/>
  <c r="AA2266" i="11" s="1"/>
  <c r="U2266" i="11"/>
  <c r="V2266" i="11" s="1"/>
  <c r="Q2266" i="11"/>
  <c r="R2266" i="11" s="1"/>
  <c r="M2266" i="11"/>
  <c r="N2266" i="11" s="1"/>
  <c r="I2266" i="11"/>
  <c r="J2266" i="11" s="1"/>
  <c r="AT2265" i="11"/>
  <c r="AU2265" i="11" s="1"/>
  <c r="AO2265" i="11"/>
  <c r="AP2265" i="11" s="1"/>
  <c r="AJ2265" i="11"/>
  <c r="AK2265" i="11" s="1"/>
  <c r="AE2265" i="11"/>
  <c r="AF2265" i="11" s="1"/>
  <c r="Z2265" i="11"/>
  <c r="AA2265" i="11" s="1"/>
  <c r="U2265" i="11"/>
  <c r="V2265" i="11" s="1"/>
  <c r="Q2265" i="11"/>
  <c r="R2265" i="11" s="1"/>
  <c r="M2265" i="11"/>
  <c r="N2265" i="11" s="1"/>
  <c r="I2265" i="11"/>
  <c r="J2265" i="11" s="1"/>
  <c r="AT2264" i="11"/>
  <c r="AU2264" i="11" s="1"/>
  <c r="AO2264" i="11"/>
  <c r="AP2264" i="11" s="1"/>
  <c r="AJ2264" i="11"/>
  <c r="AK2264" i="11" s="1"/>
  <c r="AE2264" i="11"/>
  <c r="AF2264" i="11" s="1"/>
  <c r="Z2264" i="11"/>
  <c r="AA2264" i="11" s="1"/>
  <c r="U2264" i="11"/>
  <c r="V2264" i="11" s="1"/>
  <c r="Q2264" i="11"/>
  <c r="R2264" i="11" s="1"/>
  <c r="M2264" i="11"/>
  <c r="N2264" i="11" s="1"/>
  <c r="I2264" i="11"/>
  <c r="J2264" i="11" s="1"/>
  <c r="AT2263" i="11"/>
  <c r="AU2263" i="11" s="1"/>
  <c r="AO2263" i="11"/>
  <c r="AP2263" i="11" s="1"/>
  <c r="AJ2263" i="11"/>
  <c r="AK2263" i="11" s="1"/>
  <c r="AE2263" i="11"/>
  <c r="AF2263" i="11" s="1"/>
  <c r="Z2263" i="11"/>
  <c r="AA2263" i="11" s="1"/>
  <c r="U2263" i="11"/>
  <c r="V2263" i="11" s="1"/>
  <c r="Q2263" i="11"/>
  <c r="R2263" i="11" s="1"/>
  <c r="M2263" i="11"/>
  <c r="N2263" i="11" s="1"/>
  <c r="I2263" i="11"/>
  <c r="J2263" i="11" s="1"/>
  <c r="AT2262" i="11"/>
  <c r="AU2262" i="11" s="1"/>
  <c r="AO2262" i="11"/>
  <c r="AP2262" i="11" s="1"/>
  <c r="AJ2262" i="11"/>
  <c r="AK2262" i="11" s="1"/>
  <c r="AE2262" i="11"/>
  <c r="AF2262" i="11" s="1"/>
  <c r="Z2262" i="11"/>
  <c r="AA2262" i="11" s="1"/>
  <c r="U2262" i="11"/>
  <c r="V2262" i="11" s="1"/>
  <c r="Q2262" i="11"/>
  <c r="R2262" i="11" s="1"/>
  <c r="M2262" i="11"/>
  <c r="N2262" i="11" s="1"/>
  <c r="I2262" i="11"/>
  <c r="J2262" i="11" s="1"/>
  <c r="AT2261" i="11"/>
  <c r="AU2261" i="11" s="1"/>
  <c r="AO2261" i="11"/>
  <c r="AP2261" i="11" s="1"/>
  <c r="AJ2261" i="11"/>
  <c r="AK2261" i="11" s="1"/>
  <c r="AE2261" i="11"/>
  <c r="AF2261" i="11" s="1"/>
  <c r="Z2261" i="11"/>
  <c r="AA2261" i="11" s="1"/>
  <c r="U2261" i="11"/>
  <c r="V2261" i="11" s="1"/>
  <c r="Q2261" i="11"/>
  <c r="R2261" i="11" s="1"/>
  <c r="M2261" i="11"/>
  <c r="N2261" i="11" s="1"/>
  <c r="I2261" i="11"/>
  <c r="J2261" i="11" s="1"/>
  <c r="AT2260" i="11"/>
  <c r="AU2260" i="11" s="1"/>
  <c r="AO2260" i="11"/>
  <c r="AP2260" i="11" s="1"/>
  <c r="AJ2260" i="11"/>
  <c r="AK2260" i="11" s="1"/>
  <c r="AE2260" i="11"/>
  <c r="AF2260" i="11" s="1"/>
  <c r="Z2260" i="11"/>
  <c r="AA2260" i="11" s="1"/>
  <c r="U2260" i="11"/>
  <c r="V2260" i="11" s="1"/>
  <c r="Q2260" i="11"/>
  <c r="R2260" i="11" s="1"/>
  <c r="M2260" i="11"/>
  <c r="N2260" i="11" s="1"/>
  <c r="I2260" i="11"/>
  <c r="J2260" i="11" s="1"/>
  <c r="AT2259" i="11"/>
  <c r="AU2259" i="11" s="1"/>
  <c r="AO2259" i="11"/>
  <c r="AP2259" i="11" s="1"/>
  <c r="AJ2259" i="11"/>
  <c r="AK2259" i="11" s="1"/>
  <c r="AE2259" i="11"/>
  <c r="AF2259" i="11" s="1"/>
  <c r="Z2259" i="11"/>
  <c r="AA2259" i="11" s="1"/>
  <c r="U2259" i="11"/>
  <c r="V2259" i="11" s="1"/>
  <c r="Q2259" i="11"/>
  <c r="R2259" i="11" s="1"/>
  <c r="M2259" i="11"/>
  <c r="N2259" i="11" s="1"/>
  <c r="I2259" i="11"/>
  <c r="J2259" i="11" s="1"/>
  <c r="AT2258" i="11"/>
  <c r="AU2258" i="11" s="1"/>
  <c r="AO2258" i="11"/>
  <c r="AP2258" i="11" s="1"/>
  <c r="AJ2258" i="11"/>
  <c r="AK2258" i="11" s="1"/>
  <c r="AE2258" i="11"/>
  <c r="AF2258" i="11" s="1"/>
  <c r="Z2258" i="11"/>
  <c r="AA2258" i="11" s="1"/>
  <c r="U2258" i="11"/>
  <c r="V2258" i="11" s="1"/>
  <c r="Q2258" i="11"/>
  <c r="R2258" i="11" s="1"/>
  <c r="M2258" i="11"/>
  <c r="N2258" i="11" s="1"/>
  <c r="I2258" i="11"/>
  <c r="J2258" i="11" s="1"/>
  <c r="AT2257" i="11"/>
  <c r="AU2257" i="11" s="1"/>
  <c r="AO2257" i="11"/>
  <c r="AP2257" i="11" s="1"/>
  <c r="AJ2257" i="11"/>
  <c r="AK2257" i="11" s="1"/>
  <c r="AE2257" i="11"/>
  <c r="AF2257" i="11" s="1"/>
  <c r="Z2257" i="11"/>
  <c r="AA2257" i="11" s="1"/>
  <c r="U2257" i="11"/>
  <c r="V2257" i="11" s="1"/>
  <c r="Q2257" i="11"/>
  <c r="R2257" i="11" s="1"/>
  <c r="M2257" i="11"/>
  <c r="N2257" i="11" s="1"/>
  <c r="I2257" i="11"/>
  <c r="J2257" i="11" s="1"/>
  <c r="AT2256" i="11"/>
  <c r="AU2256" i="11" s="1"/>
  <c r="AO2256" i="11"/>
  <c r="AP2256" i="11" s="1"/>
  <c r="AJ2256" i="11"/>
  <c r="AK2256" i="11" s="1"/>
  <c r="AE2256" i="11"/>
  <c r="AF2256" i="11" s="1"/>
  <c r="Z2256" i="11"/>
  <c r="AA2256" i="11" s="1"/>
  <c r="U2256" i="11"/>
  <c r="V2256" i="11" s="1"/>
  <c r="Q2256" i="11"/>
  <c r="R2256" i="11" s="1"/>
  <c r="M2256" i="11"/>
  <c r="N2256" i="11" s="1"/>
  <c r="I2256" i="11"/>
  <c r="J2256" i="11" s="1"/>
  <c r="AT2255" i="11"/>
  <c r="AU2255" i="11" s="1"/>
  <c r="AO2255" i="11"/>
  <c r="AP2255" i="11" s="1"/>
  <c r="AJ2255" i="11"/>
  <c r="AK2255" i="11" s="1"/>
  <c r="AE2255" i="11"/>
  <c r="AF2255" i="11" s="1"/>
  <c r="Z2255" i="11"/>
  <c r="AA2255" i="11" s="1"/>
  <c r="U2255" i="11"/>
  <c r="V2255" i="11" s="1"/>
  <c r="Q2255" i="11"/>
  <c r="R2255" i="11" s="1"/>
  <c r="M2255" i="11"/>
  <c r="N2255" i="11" s="1"/>
  <c r="I2255" i="11"/>
  <c r="J2255" i="11" s="1"/>
  <c r="AT2254" i="11"/>
  <c r="AU2254" i="11" s="1"/>
  <c r="AO2254" i="11"/>
  <c r="AP2254" i="11" s="1"/>
  <c r="AJ2254" i="11"/>
  <c r="AK2254" i="11" s="1"/>
  <c r="AE2254" i="11"/>
  <c r="AF2254" i="11" s="1"/>
  <c r="Z2254" i="11"/>
  <c r="AA2254" i="11" s="1"/>
  <c r="U2254" i="11"/>
  <c r="V2254" i="11" s="1"/>
  <c r="Q2254" i="11"/>
  <c r="R2254" i="11" s="1"/>
  <c r="M2254" i="11"/>
  <c r="N2254" i="11" s="1"/>
  <c r="I2254" i="11"/>
  <c r="J2254" i="11" s="1"/>
  <c r="AT2253" i="11"/>
  <c r="AU2253" i="11" s="1"/>
  <c r="AO2253" i="11"/>
  <c r="AP2253" i="11" s="1"/>
  <c r="AJ2253" i="11"/>
  <c r="AK2253" i="11" s="1"/>
  <c r="AE2253" i="11"/>
  <c r="AF2253" i="11" s="1"/>
  <c r="Z2253" i="11"/>
  <c r="AA2253" i="11" s="1"/>
  <c r="U2253" i="11"/>
  <c r="V2253" i="11" s="1"/>
  <c r="Q2253" i="11"/>
  <c r="R2253" i="11" s="1"/>
  <c r="M2253" i="11"/>
  <c r="N2253" i="11" s="1"/>
  <c r="I2253" i="11"/>
  <c r="J2253" i="11" s="1"/>
  <c r="AT2252" i="11"/>
  <c r="AU2252" i="11" s="1"/>
  <c r="AO2252" i="11"/>
  <c r="AP2252" i="11" s="1"/>
  <c r="AJ2252" i="11"/>
  <c r="AK2252" i="11" s="1"/>
  <c r="AE2252" i="11"/>
  <c r="AF2252" i="11" s="1"/>
  <c r="Z2252" i="11"/>
  <c r="AA2252" i="11" s="1"/>
  <c r="U2252" i="11"/>
  <c r="V2252" i="11" s="1"/>
  <c r="Q2252" i="11"/>
  <c r="R2252" i="11" s="1"/>
  <c r="M2252" i="11"/>
  <c r="N2252" i="11" s="1"/>
  <c r="I2252" i="11"/>
  <c r="J2252" i="11" s="1"/>
  <c r="AT2251" i="11"/>
  <c r="AU2251" i="11" s="1"/>
  <c r="AO2251" i="11"/>
  <c r="AP2251" i="11" s="1"/>
  <c r="AJ2251" i="11"/>
  <c r="AK2251" i="11" s="1"/>
  <c r="AE2251" i="11"/>
  <c r="AF2251" i="11" s="1"/>
  <c r="Z2251" i="11"/>
  <c r="AA2251" i="11" s="1"/>
  <c r="U2251" i="11"/>
  <c r="V2251" i="11" s="1"/>
  <c r="Q2251" i="11"/>
  <c r="R2251" i="11" s="1"/>
  <c r="M2251" i="11"/>
  <c r="N2251" i="11" s="1"/>
  <c r="I2251" i="11"/>
  <c r="J2251" i="11" s="1"/>
  <c r="AT2250" i="11"/>
  <c r="AU2250" i="11" s="1"/>
  <c r="AO2250" i="11"/>
  <c r="AP2250" i="11" s="1"/>
  <c r="AJ2250" i="11"/>
  <c r="AK2250" i="11" s="1"/>
  <c r="AE2250" i="11"/>
  <c r="AF2250" i="11" s="1"/>
  <c r="Z2250" i="11"/>
  <c r="AA2250" i="11" s="1"/>
  <c r="U2250" i="11"/>
  <c r="V2250" i="11" s="1"/>
  <c r="Q2250" i="11"/>
  <c r="R2250" i="11" s="1"/>
  <c r="M2250" i="11"/>
  <c r="N2250" i="11" s="1"/>
  <c r="I2250" i="11"/>
  <c r="J2250" i="11" s="1"/>
  <c r="AT2249" i="11"/>
  <c r="AU2249" i="11" s="1"/>
  <c r="AO2249" i="11"/>
  <c r="AP2249" i="11" s="1"/>
  <c r="AJ2249" i="11"/>
  <c r="AK2249" i="11" s="1"/>
  <c r="AE2249" i="11"/>
  <c r="AF2249" i="11" s="1"/>
  <c r="Z2249" i="11"/>
  <c r="AA2249" i="11" s="1"/>
  <c r="U2249" i="11"/>
  <c r="V2249" i="11" s="1"/>
  <c r="Q2249" i="11"/>
  <c r="R2249" i="11" s="1"/>
  <c r="M2249" i="11"/>
  <c r="N2249" i="11" s="1"/>
  <c r="I2249" i="11"/>
  <c r="J2249" i="11" s="1"/>
  <c r="AT2248" i="11"/>
  <c r="AU2248" i="11" s="1"/>
  <c r="AO2248" i="11"/>
  <c r="AP2248" i="11" s="1"/>
  <c r="AJ2248" i="11"/>
  <c r="AK2248" i="11" s="1"/>
  <c r="AE2248" i="11"/>
  <c r="AF2248" i="11" s="1"/>
  <c r="Z2248" i="11"/>
  <c r="AA2248" i="11" s="1"/>
  <c r="U2248" i="11"/>
  <c r="V2248" i="11" s="1"/>
  <c r="Q2248" i="11"/>
  <c r="R2248" i="11" s="1"/>
  <c r="M2248" i="11"/>
  <c r="N2248" i="11" s="1"/>
  <c r="I2248" i="11"/>
  <c r="J2248" i="11" s="1"/>
  <c r="AT2247" i="11"/>
  <c r="AU2247" i="11" s="1"/>
  <c r="AO2247" i="11"/>
  <c r="AP2247" i="11" s="1"/>
  <c r="AJ2247" i="11"/>
  <c r="AK2247" i="11" s="1"/>
  <c r="AE2247" i="11"/>
  <c r="AF2247" i="11" s="1"/>
  <c r="Z2247" i="11"/>
  <c r="AA2247" i="11" s="1"/>
  <c r="U2247" i="11"/>
  <c r="V2247" i="11" s="1"/>
  <c r="M2247" i="11"/>
  <c r="N2247" i="11" s="1"/>
  <c r="I2247" i="11"/>
  <c r="J2247" i="11" s="1"/>
  <c r="AT2246" i="11"/>
  <c r="AU2246" i="11" s="1"/>
  <c r="AO2246" i="11"/>
  <c r="AP2246" i="11" s="1"/>
  <c r="AJ2246" i="11"/>
  <c r="AK2246" i="11" s="1"/>
  <c r="AE2246" i="11"/>
  <c r="AF2246" i="11" s="1"/>
  <c r="Z2246" i="11"/>
  <c r="AA2246" i="11" s="1"/>
  <c r="U2246" i="11"/>
  <c r="V2246" i="11" s="1"/>
  <c r="Q2246" i="11"/>
  <c r="R2246" i="11" s="1"/>
  <c r="M2246" i="11"/>
  <c r="N2246" i="11" s="1"/>
  <c r="I2246" i="11"/>
  <c r="J2246" i="11" s="1"/>
  <c r="AT2245" i="11"/>
  <c r="AU2245" i="11" s="1"/>
  <c r="AO2245" i="11"/>
  <c r="AP2245" i="11" s="1"/>
  <c r="AJ2245" i="11"/>
  <c r="AK2245" i="11" s="1"/>
  <c r="AE2245" i="11"/>
  <c r="AF2245" i="11" s="1"/>
  <c r="Z2245" i="11"/>
  <c r="AA2245" i="11" s="1"/>
  <c r="U2245" i="11"/>
  <c r="V2245" i="11" s="1"/>
  <c r="Q2245" i="11"/>
  <c r="R2245" i="11" s="1"/>
  <c r="M2245" i="11"/>
  <c r="N2245" i="11" s="1"/>
  <c r="I2245" i="11"/>
  <c r="J2245" i="11" s="1"/>
  <c r="AT2244" i="11"/>
  <c r="AU2244" i="11" s="1"/>
  <c r="AO2244" i="11"/>
  <c r="AP2244" i="11" s="1"/>
  <c r="AJ2244" i="11"/>
  <c r="AK2244" i="11" s="1"/>
  <c r="AE2244" i="11"/>
  <c r="AF2244" i="11" s="1"/>
  <c r="Z2244" i="11"/>
  <c r="AA2244" i="11" s="1"/>
  <c r="U2244" i="11"/>
  <c r="V2244" i="11" s="1"/>
  <c r="Q2244" i="11"/>
  <c r="R2244" i="11" s="1"/>
  <c r="M2244" i="11"/>
  <c r="N2244" i="11" s="1"/>
  <c r="I2244" i="11"/>
  <c r="J2244" i="11" s="1"/>
  <c r="AT2243" i="11"/>
  <c r="AU2243" i="11" s="1"/>
  <c r="AO2243" i="11"/>
  <c r="AP2243" i="11" s="1"/>
  <c r="AJ2243" i="11"/>
  <c r="AK2243" i="11" s="1"/>
  <c r="AE2243" i="11"/>
  <c r="AF2243" i="11" s="1"/>
  <c r="Z2243" i="11"/>
  <c r="AA2243" i="11" s="1"/>
  <c r="U2243" i="11"/>
  <c r="V2243" i="11" s="1"/>
  <c r="Q2243" i="11"/>
  <c r="R2243" i="11" s="1"/>
  <c r="M2243" i="11"/>
  <c r="N2243" i="11" s="1"/>
  <c r="I2243" i="11"/>
  <c r="J2243" i="11" s="1"/>
  <c r="AT2242" i="11"/>
  <c r="AU2242" i="11" s="1"/>
  <c r="AO2242" i="11"/>
  <c r="AP2242" i="11" s="1"/>
  <c r="AJ2242" i="11"/>
  <c r="AK2242" i="11" s="1"/>
  <c r="AE2242" i="11"/>
  <c r="AF2242" i="11" s="1"/>
  <c r="Z2242" i="11"/>
  <c r="AA2242" i="11" s="1"/>
  <c r="U2242" i="11"/>
  <c r="V2242" i="11" s="1"/>
  <c r="Q2242" i="11"/>
  <c r="R2242" i="11" s="1"/>
  <c r="M2242" i="11"/>
  <c r="N2242" i="11" s="1"/>
  <c r="I2242" i="11"/>
  <c r="J2242" i="11" s="1"/>
  <c r="AT2241" i="11"/>
  <c r="AU2241" i="11" s="1"/>
  <c r="AO2241" i="11"/>
  <c r="AP2241" i="11" s="1"/>
  <c r="AJ2241" i="11"/>
  <c r="AK2241" i="11" s="1"/>
  <c r="AE2241" i="11"/>
  <c r="AF2241" i="11" s="1"/>
  <c r="Z2241" i="11"/>
  <c r="AA2241" i="11" s="1"/>
  <c r="U2241" i="11"/>
  <c r="V2241" i="11" s="1"/>
  <c r="Q2241" i="11"/>
  <c r="R2241" i="11" s="1"/>
  <c r="M2241" i="11"/>
  <c r="N2241" i="11" s="1"/>
  <c r="I2241" i="11"/>
  <c r="J2241" i="11" s="1"/>
  <c r="AE2240" i="11"/>
  <c r="AF2240" i="11" s="1"/>
  <c r="Z2240" i="11"/>
  <c r="AA2240" i="11" s="1"/>
  <c r="U2240" i="11"/>
  <c r="V2240" i="11" s="1"/>
  <c r="Q2240" i="11"/>
  <c r="R2240" i="11" s="1"/>
  <c r="M2240" i="11"/>
  <c r="N2240" i="11" s="1"/>
  <c r="I2240" i="11"/>
  <c r="J2240" i="11" s="1"/>
  <c r="AE2239" i="11"/>
  <c r="AF2239" i="11" s="1"/>
  <c r="Z2239" i="11"/>
  <c r="AA2239" i="11" s="1"/>
  <c r="U2239" i="11"/>
  <c r="V2239" i="11" s="1"/>
  <c r="Q2239" i="11"/>
  <c r="R2239" i="11" s="1"/>
  <c r="M2239" i="11"/>
  <c r="N2239" i="11" s="1"/>
  <c r="I2239" i="11"/>
  <c r="J2239" i="11" s="1"/>
  <c r="AT2238" i="11"/>
  <c r="AU2238" i="11" s="1"/>
  <c r="AO2238" i="11"/>
  <c r="AP2238" i="11" s="1"/>
  <c r="AJ2238" i="11"/>
  <c r="AK2238" i="11" s="1"/>
  <c r="AE2238" i="11"/>
  <c r="AF2238" i="11" s="1"/>
  <c r="Z2238" i="11"/>
  <c r="AA2238" i="11" s="1"/>
  <c r="U2238" i="11"/>
  <c r="V2238" i="11" s="1"/>
  <c r="Q2238" i="11"/>
  <c r="R2238" i="11" s="1"/>
  <c r="M2238" i="11"/>
  <c r="N2238" i="11" s="1"/>
  <c r="I2238" i="11"/>
  <c r="J2238" i="11" s="1"/>
  <c r="Z2237" i="11"/>
  <c r="AA2237" i="11" s="1"/>
  <c r="U2237" i="11"/>
  <c r="V2237" i="11" s="1"/>
  <c r="Q2237" i="11"/>
  <c r="R2237" i="11" s="1"/>
  <c r="M2237" i="11"/>
  <c r="N2237" i="11" s="1"/>
  <c r="I2237" i="11"/>
  <c r="J2237" i="11" s="1"/>
  <c r="AJ2236" i="11"/>
  <c r="AK2236" i="11" s="1"/>
  <c r="AE2236" i="11"/>
  <c r="AF2236" i="11" s="1"/>
  <c r="Z2236" i="11"/>
  <c r="AA2236" i="11" s="1"/>
  <c r="U2236" i="11"/>
  <c r="V2236" i="11" s="1"/>
  <c r="M2236" i="11"/>
  <c r="N2236" i="11" s="1"/>
  <c r="I2236" i="11"/>
  <c r="J2236" i="11" s="1"/>
  <c r="AT2235" i="11"/>
  <c r="AU2235" i="11" s="1"/>
  <c r="AO2235" i="11"/>
  <c r="AP2235" i="11" s="1"/>
  <c r="AJ2235" i="11"/>
  <c r="AK2235" i="11" s="1"/>
  <c r="AE2235" i="11"/>
  <c r="AF2235" i="11" s="1"/>
  <c r="Z2235" i="11"/>
  <c r="AA2235" i="11" s="1"/>
  <c r="U2235" i="11"/>
  <c r="V2235" i="11" s="1"/>
  <c r="Q2235" i="11"/>
  <c r="R2235" i="11" s="1"/>
  <c r="M2235" i="11"/>
  <c r="N2235" i="11" s="1"/>
  <c r="I2235" i="11"/>
  <c r="J2235" i="11" s="1"/>
  <c r="AT2234" i="11"/>
  <c r="AU2234" i="11" s="1"/>
  <c r="AO2234" i="11"/>
  <c r="AP2234" i="11" s="1"/>
  <c r="AJ2234" i="11"/>
  <c r="AK2234" i="11" s="1"/>
  <c r="AE2234" i="11"/>
  <c r="AF2234" i="11" s="1"/>
  <c r="Z2234" i="11"/>
  <c r="AA2234" i="11" s="1"/>
  <c r="U2234" i="11"/>
  <c r="V2234" i="11" s="1"/>
  <c r="Q2234" i="11"/>
  <c r="R2234" i="11" s="1"/>
  <c r="M2234" i="11"/>
  <c r="N2234" i="11" s="1"/>
  <c r="I2234" i="11"/>
  <c r="J2234" i="11" s="1"/>
  <c r="AT2233" i="11"/>
  <c r="AU2233" i="11" s="1"/>
  <c r="AO2233" i="11"/>
  <c r="AP2233" i="11" s="1"/>
  <c r="AJ2233" i="11"/>
  <c r="AK2233" i="11" s="1"/>
  <c r="AE2233" i="11"/>
  <c r="AF2233" i="11" s="1"/>
  <c r="Z2233" i="11"/>
  <c r="AA2233" i="11" s="1"/>
  <c r="U2233" i="11"/>
  <c r="V2233" i="11" s="1"/>
  <c r="Q2233" i="11"/>
  <c r="R2233" i="11" s="1"/>
  <c r="M2233" i="11"/>
  <c r="N2233" i="11" s="1"/>
  <c r="I2233" i="11"/>
  <c r="J2233" i="11" s="1"/>
  <c r="AT2232" i="11"/>
  <c r="AU2232" i="11" s="1"/>
  <c r="AO2232" i="11"/>
  <c r="AP2232" i="11" s="1"/>
  <c r="AJ2232" i="11"/>
  <c r="AK2232" i="11" s="1"/>
  <c r="AE2232" i="11"/>
  <c r="AF2232" i="11" s="1"/>
  <c r="Z2232" i="11"/>
  <c r="AA2232" i="11" s="1"/>
  <c r="U2232" i="11"/>
  <c r="V2232" i="11" s="1"/>
  <c r="Q2232" i="11"/>
  <c r="R2232" i="11" s="1"/>
  <c r="M2232" i="11"/>
  <c r="N2232" i="11" s="1"/>
  <c r="I2232" i="11"/>
  <c r="J2232" i="11" s="1"/>
  <c r="AT2231" i="11"/>
  <c r="AU2231" i="11" s="1"/>
  <c r="AO2231" i="11"/>
  <c r="AP2231" i="11" s="1"/>
  <c r="AJ2231" i="11"/>
  <c r="AK2231" i="11" s="1"/>
  <c r="AE2231" i="11"/>
  <c r="AF2231" i="11" s="1"/>
  <c r="Z2231" i="11"/>
  <c r="AA2231" i="11" s="1"/>
  <c r="U2231" i="11"/>
  <c r="V2231" i="11" s="1"/>
  <c r="Q2231" i="11"/>
  <c r="R2231" i="11" s="1"/>
  <c r="M2231" i="11"/>
  <c r="N2231" i="11" s="1"/>
  <c r="I2231" i="11"/>
  <c r="J2231" i="11" s="1"/>
  <c r="AT2230" i="11"/>
  <c r="AU2230" i="11" s="1"/>
  <c r="AO2230" i="11"/>
  <c r="AP2230" i="11" s="1"/>
  <c r="AJ2230" i="11"/>
  <c r="AK2230" i="11" s="1"/>
  <c r="AE2230" i="11"/>
  <c r="AF2230" i="11" s="1"/>
  <c r="Z2230" i="11"/>
  <c r="AA2230" i="11" s="1"/>
  <c r="U2230" i="11"/>
  <c r="V2230" i="11" s="1"/>
  <c r="Q2230" i="11"/>
  <c r="R2230" i="11" s="1"/>
  <c r="M2230" i="11"/>
  <c r="N2230" i="11" s="1"/>
  <c r="I2230" i="11"/>
  <c r="J2230" i="11" s="1"/>
  <c r="AT2229" i="11"/>
  <c r="AU2229" i="11" s="1"/>
  <c r="AO2229" i="11"/>
  <c r="AP2229" i="11" s="1"/>
  <c r="AJ2229" i="11"/>
  <c r="AK2229" i="11" s="1"/>
  <c r="AE2229" i="11"/>
  <c r="AF2229" i="11" s="1"/>
  <c r="Z2229" i="11"/>
  <c r="AA2229" i="11" s="1"/>
  <c r="U2229" i="11"/>
  <c r="V2229" i="11" s="1"/>
  <c r="Q2229" i="11"/>
  <c r="R2229" i="11" s="1"/>
  <c r="M2229" i="11"/>
  <c r="N2229" i="11" s="1"/>
  <c r="I2229" i="11"/>
  <c r="J2229" i="11" s="1"/>
  <c r="AT2228" i="11"/>
  <c r="AU2228" i="11" s="1"/>
  <c r="AO2228" i="11"/>
  <c r="AP2228" i="11" s="1"/>
  <c r="AJ2228" i="11"/>
  <c r="AK2228" i="11" s="1"/>
  <c r="AE2228" i="11"/>
  <c r="AF2228" i="11" s="1"/>
  <c r="U2228" i="11"/>
  <c r="V2228" i="11" s="1"/>
  <c r="Q2228" i="11"/>
  <c r="R2228" i="11" s="1"/>
  <c r="M2228" i="11"/>
  <c r="N2228" i="11" s="1"/>
  <c r="I2228" i="11"/>
  <c r="J2228" i="11" s="1"/>
  <c r="AT2227" i="11"/>
  <c r="AU2227" i="11" s="1"/>
  <c r="AO2227" i="11"/>
  <c r="AP2227" i="11" s="1"/>
  <c r="AJ2227" i="11"/>
  <c r="AK2227" i="11" s="1"/>
  <c r="AE2227" i="11"/>
  <c r="AF2227" i="11" s="1"/>
  <c r="Z2227" i="11"/>
  <c r="AA2227" i="11" s="1"/>
  <c r="U2227" i="11"/>
  <c r="V2227" i="11" s="1"/>
  <c r="Q2227" i="11"/>
  <c r="R2227" i="11" s="1"/>
  <c r="M2227" i="11"/>
  <c r="N2227" i="11" s="1"/>
  <c r="I2227" i="11"/>
  <c r="J2227" i="11" s="1"/>
  <c r="AT2226" i="11"/>
  <c r="AU2226" i="11" s="1"/>
  <c r="AO2226" i="11"/>
  <c r="AP2226" i="11" s="1"/>
  <c r="AJ2226" i="11"/>
  <c r="AK2226" i="11" s="1"/>
  <c r="AE2226" i="11"/>
  <c r="AF2226" i="11" s="1"/>
  <c r="Z2226" i="11"/>
  <c r="AA2226" i="11" s="1"/>
  <c r="U2226" i="11"/>
  <c r="V2226" i="11" s="1"/>
  <c r="Q2226" i="11"/>
  <c r="R2226" i="11" s="1"/>
  <c r="M2226" i="11"/>
  <c r="N2226" i="11" s="1"/>
  <c r="I2226" i="11"/>
  <c r="J2226" i="11" s="1"/>
  <c r="AT2225" i="11"/>
  <c r="AU2225" i="11" s="1"/>
  <c r="AO2225" i="11"/>
  <c r="AP2225" i="11" s="1"/>
  <c r="AJ2225" i="11"/>
  <c r="AK2225" i="11" s="1"/>
  <c r="AE2225" i="11"/>
  <c r="AF2225" i="11" s="1"/>
  <c r="Z2225" i="11"/>
  <c r="AA2225" i="11" s="1"/>
  <c r="U2225" i="11"/>
  <c r="V2225" i="11" s="1"/>
  <c r="Q2225" i="11"/>
  <c r="R2225" i="11" s="1"/>
  <c r="M2225" i="11"/>
  <c r="N2225" i="11" s="1"/>
  <c r="I2225" i="11"/>
  <c r="J2225" i="11" s="1"/>
  <c r="AT2224" i="11"/>
  <c r="AU2224" i="11" s="1"/>
  <c r="AO2224" i="11"/>
  <c r="AP2224" i="11" s="1"/>
  <c r="AJ2224" i="11"/>
  <c r="AK2224" i="11" s="1"/>
  <c r="AE2224" i="11"/>
  <c r="AF2224" i="11" s="1"/>
  <c r="Z2224" i="11"/>
  <c r="AA2224" i="11" s="1"/>
  <c r="U2224" i="11"/>
  <c r="V2224" i="11" s="1"/>
  <c r="Q2224" i="11"/>
  <c r="R2224" i="11" s="1"/>
  <c r="M2224" i="11"/>
  <c r="N2224" i="11" s="1"/>
  <c r="I2224" i="11"/>
  <c r="J2224" i="11" s="1"/>
  <c r="AT2223" i="11"/>
  <c r="AU2223" i="11" s="1"/>
  <c r="AO2223" i="11"/>
  <c r="AP2223" i="11" s="1"/>
  <c r="AJ2223" i="11"/>
  <c r="AK2223" i="11" s="1"/>
  <c r="AE2223" i="11"/>
  <c r="AF2223" i="11" s="1"/>
  <c r="Z2223" i="11"/>
  <c r="AA2223" i="11" s="1"/>
  <c r="U2223" i="11"/>
  <c r="V2223" i="11" s="1"/>
  <c r="M2223" i="11"/>
  <c r="N2223" i="11" s="1"/>
  <c r="I2223" i="11"/>
  <c r="J2223" i="11" s="1"/>
  <c r="AT2222" i="11"/>
  <c r="AU2222" i="11" s="1"/>
  <c r="AO2222" i="11"/>
  <c r="AP2222" i="11" s="1"/>
  <c r="AJ2222" i="11"/>
  <c r="AK2222" i="11" s="1"/>
  <c r="AE2222" i="11"/>
  <c r="AF2222" i="11" s="1"/>
  <c r="Z2222" i="11"/>
  <c r="AA2222" i="11" s="1"/>
  <c r="U2222" i="11"/>
  <c r="V2222" i="11" s="1"/>
  <c r="Q2222" i="11"/>
  <c r="R2222" i="11" s="1"/>
  <c r="M2222" i="11"/>
  <c r="N2222" i="11" s="1"/>
  <c r="I2222" i="11"/>
  <c r="J2222" i="11" s="1"/>
  <c r="AT2221" i="11"/>
  <c r="AU2221" i="11" s="1"/>
  <c r="AO2221" i="11"/>
  <c r="AP2221" i="11" s="1"/>
  <c r="AJ2221" i="11"/>
  <c r="AK2221" i="11" s="1"/>
  <c r="AE2221" i="11"/>
  <c r="AF2221" i="11" s="1"/>
  <c r="Z2221" i="11"/>
  <c r="AA2221" i="11" s="1"/>
  <c r="U2221" i="11"/>
  <c r="V2221" i="11" s="1"/>
  <c r="Q2221" i="11"/>
  <c r="R2221" i="11" s="1"/>
  <c r="M2221" i="11"/>
  <c r="N2221" i="11" s="1"/>
  <c r="I2221" i="11"/>
  <c r="J2221" i="11" s="1"/>
  <c r="AT2220" i="11"/>
  <c r="AU2220" i="11" s="1"/>
  <c r="AO2220" i="11"/>
  <c r="AP2220" i="11" s="1"/>
  <c r="AJ2220" i="11"/>
  <c r="AK2220" i="11" s="1"/>
  <c r="AE2220" i="11"/>
  <c r="AF2220" i="11" s="1"/>
  <c r="Z2220" i="11"/>
  <c r="AA2220" i="11" s="1"/>
  <c r="U2220" i="11"/>
  <c r="V2220" i="11" s="1"/>
  <c r="Q2220" i="11"/>
  <c r="R2220" i="11" s="1"/>
  <c r="M2220" i="11"/>
  <c r="N2220" i="11" s="1"/>
  <c r="I2220" i="11"/>
  <c r="J2220" i="11" s="1"/>
  <c r="AT2219" i="11"/>
  <c r="AU2219" i="11" s="1"/>
  <c r="AO2219" i="11"/>
  <c r="AP2219" i="11" s="1"/>
  <c r="AJ2219" i="11"/>
  <c r="AK2219" i="11" s="1"/>
  <c r="AE2219" i="11"/>
  <c r="AF2219" i="11" s="1"/>
  <c r="U2219" i="11"/>
  <c r="V2219" i="11" s="1"/>
  <c r="Q2219" i="11"/>
  <c r="R2219" i="11" s="1"/>
  <c r="M2219" i="11"/>
  <c r="N2219" i="11" s="1"/>
  <c r="I2219" i="11"/>
  <c r="J2219" i="11" s="1"/>
  <c r="AT2218" i="11"/>
  <c r="AU2218" i="11" s="1"/>
  <c r="AO2218" i="11"/>
  <c r="AP2218" i="11" s="1"/>
  <c r="AJ2218" i="11"/>
  <c r="AK2218" i="11" s="1"/>
  <c r="AE2218" i="11"/>
  <c r="AF2218" i="11" s="1"/>
  <c r="Z2218" i="11"/>
  <c r="AA2218" i="11" s="1"/>
  <c r="U2218" i="11"/>
  <c r="V2218" i="11" s="1"/>
  <c r="Q2218" i="11"/>
  <c r="R2218" i="11" s="1"/>
  <c r="M2218" i="11"/>
  <c r="N2218" i="11" s="1"/>
  <c r="I2218" i="11"/>
  <c r="J2218" i="11" s="1"/>
  <c r="AT2217" i="11"/>
  <c r="AU2217" i="11" s="1"/>
  <c r="AO2217" i="11"/>
  <c r="AP2217" i="11" s="1"/>
  <c r="AJ2217" i="11"/>
  <c r="AK2217" i="11" s="1"/>
  <c r="AE2217" i="11"/>
  <c r="AF2217" i="11" s="1"/>
  <c r="Z2217" i="11"/>
  <c r="AA2217" i="11" s="1"/>
  <c r="U2217" i="11"/>
  <c r="V2217" i="11" s="1"/>
  <c r="Q2217" i="11"/>
  <c r="R2217" i="11" s="1"/>
  <c r="M2217" i="11"/>
  <c r="N2217" i="11" s="1"/>
  <c r="I2217" i="11"/>
  <c r="J2217" i="11" s="1"/>
  <c r="AO2216" i="11"/>
  <c r="AP2216" i="11" s="1"/>
  <c r="AJ2216" i="11"/>
  <c r="AK2216" i="11" s="1"/>
  <c r="AE2216" i="11"/>
  <c r="AF2216" i="11" s="1"/>
  <c r="Z2216" i="11"/>
  <c r="AA2216" i="11" s="1"/>
  <c r="U2216" i="11"/>
  <c r="V2216" i="11" s="1"/>
  <c r="Q2216" i="11"/>
  <c r="R2216" i="11" s="1"/>
  <c r="M2216" i="11"/>
  <c r="N2216" i="11" s="1"/>
  <c r="I2216" i="11"/>
  <c r="J2216" i="11" s="1"/>
  <c r="AT2215" i="11"/>
  <c r="AU2215" i="11" s="1"/>
  <c r="AO2215" i="11"/>
  <c r="AP2215" i="11" s="1"/>
  <c r="AJ2215" i="11"/>
  <c r="AK2215" i="11" s="1"/>
  <c r="AE2215" i="11"/>
  <c r="AF2215" i="11" s="1"/>
  <c r="Z2215" i="11"/>
  <c r="AA2215" i="11" s="1"/>
  <c r="U2215" i="11"/>
  <c r="V2215" i="11" s="1"/>
  <c r="Q2215" i="11"/>
  <c r="R2215" i="11" s="1"/>
  <c r="M2215" i="11"/>
  <c r="N2215" i="11" s="1"/>
  <c r="I2215" i="11"/>
  <c r="J2215" i="11" s="1"/>
  <c r="AJ2214" i="11"/>
  <c r="AK2214" i="11" s="1"/>
  <c r="AE2214" i="11"/>
  <c r="AF2214" i="11" s="1"/>
  <c r="Z2214" i="11"/>
  <c r="AA2214" i="11" s="1"/>
  <c r="U2214" i="11"/>
  <c r="V2214" i="11" s="1"/>
  <c r="Q2214" i="11"/>
  <c r="R2214" i="11" s="1"/>
  <c r="M2214" i="11"/>
  <c r="N2214" i="11" s="1"/>
  <c r="I2214" i="11"/>
  <c r="J2214" i="11" s="1"/>
  <c r="AT2213" i="11"/>
  <c r="AU2213" i="11" s="1"/>
  <c r="AO2213" i="11"/>
  <c r="AP2213" i="11" s="1"/>
  <c r="AJ2213" i="11"/>
  <c r="AK2213" i="11" s="1"/>
  <c r="AE2213" i="11"/>
  <c r="AF2213" i="11" s="1"/>
  <c r="Z2213" i="11"/>
  <c r="AA2213" i="11" s="1"/>
  <c r="U2213" i="11"/>
  <c r="V2213" i="11" s="1"/>
  <c r="Q2213" i="11"/>
  <c r="R2213" i="11" s="1"/>
  <c r="M2213" i="11"/>
  <c r="N2213" i="11" s="1"/>
  <c r="I2213" i="11"/>
  <c r="J2213" i="11" s="1"/>
  <c r="AT2212" i="11"/>
  <c r="AU2212" i="11" s="1"/>
  <c r="AO2212" i="11"/>
  <c r="AP2212" i="11" s="1"/>
  <c r="AJ2212" i="11"/>
  <c r="AK2212" i="11" s="1"/>
  <c r="AE2212" i="11"/>
  <c r="AF2212" i="11" s="1"/>
  <c r="Z2212" i="11"/>
  <c r="AA2212" i="11" s="1"/>
  <c r="U2212" i="11"/>
  <c r="V2212" i="11" s="1"/>
  <c r="Q2212" i="11"/>
  <c r="R2212" i="11" s="1"/>
  <c r="M2212" i="11"/>
  <c r="N2212" i="11" s="1"/>
  <c r="I2212" i="11"/>
  <c r="J2212" i="11" s="1"/>
  <c r="AT2211" i="11"/>
  <c r="AU2211" i="11" s="1"/>
  <c r="AO2211" i="11"/>
  <c r="AP2211" i="11" s="1"/>
  <c r="AJ2211" i="11"/>
  <c r="AK2211" i="11" s="1"/>
  <c r="AE2211" i="11"/>
  <c r="AF2211" i="11" s="1"/>
  <c r="Z2211" i="11"/>
  <c r="AA2211" i="11" s="1"/>
  <c r="U2211" i="11"/>
  <c r="V2211" i="11" s="1"/>
  <c r="Q2211" i="11"/>
  <c r="R2211" i="11" s="1"/>
  <c r="M2211" i="11"/>
  <c r="N2211" i="11" s="1"/>
  <c r="I2211" i="11"/>
  <c r="J2211" i="11" s="1"/>
  <c r="AT2210" i="11"/>
  <c r="AU2210" i="11" s="1"/>
  <c r="AO2210" i="11"/>
  <c r="AP2210" i="11" s="1"/>
  <c r="AJ2210" i="11"/>
  <c r="AK2210" i="11" s="1"/>
  <c r="AE2210" i="11"/>
  <c r="AF2210" i="11" s="1"/>
  <c r="Z2210" i="11"/>
  <c r="AA2210" i="11" s="1"/>
  <c r="U2210" i="11"/>
  <c r="V2210" i="11" s="1"/>
  <c r="Q2210" i="11"/>
  <c r="R2210" i="11" s="1"/>
  <c r="M2210" i="11"/>
  <c r="N2210" i="11" s="1"/>
  <c r="I2210" i="11"/>
  <c r="J2210" i="11" s="1"/>
  <c r="AT2209" i="11"/>
  <c r="AU2209" i="11" s="1"/>
  <c r="AO2209" i="11"/>
  <c r="AP2209" i="11" s="1"/>
  <c r="AJ2209" i="11"/>
  <c r="AK2209" i="11" s="1"/>
  <c r="AE2209" i="11"/>
  <c r="AF2209" i="11" s="1"/>
  <c r="Z2209" i="11"/>
  <c r="AA2209" i="11" s="1"/>
  <c r="U2209" i="11"/>
  <c r="V2209" i="11" s="1"/>
  <c r="M2209" i="11"/>
  <c r="N2209" i="11" s="1"/>
  <c r="I2209" i="11"/>
  <c r="J2209" i="11" s="1"/>
  <c r="AT2207" i="11" l="1"/>
  <c r="AU2207" i="11" s="1"/>
  <c r="AO2207" i="11"/>
  <c r="AP2207" i="11" s="1"/>
  <c r="AJ2207" i="11"/>
  <c r="AK2207" i="11" s="1"/>
  <c r="AE2207" i="11"/>
  <c r="AF2207" i="11" s="1"/>
  <c r="Z2207" i="11"/>
  <c r="AA2207" i="11" s="1"/>
  <c r="U2207" i="11"/>
  <c r="V2207" i="11" s="1"/>
  <c r="Q2207" i="11"/>
  <c r="R2207" i="11" s="1"/>
  <c r="M2207" i="11"/>
  <c r="N2207" i="11" s="1"/>
  <c r="I2207" i="11"/>
  <c r="J2207" i="11" s="1"/>
  <c r="AT2208" i="11" l="1"/>
  <c r="AU2208" i="11" s="1"/>
  <c r="AO2208" i="11"/>
  <c r="AP2208" i="11" s="1"/>
  <c r="AJ2208" i="11"/>
  <c r="AK2208" i="11" s="1"/>
  <c r="AE2208" i="11"/>
  <c r="AF2208" i="11" s="1"/>
  <c r="Z2208" i="11"/>
  <c r="AA2208" i="11" s="1"/>
  <c r="U2208" i="11"/>
  <c r="V2208" i="11" s="1"/>
  <c r="Q2208" i="11"/>
  <c r="R2208" i="11" s="1"/>
  <c r="M2208" i="11"/>
  <c r="N2208" i="11" s="1"/>
  <c r="I2208" i="11"/>
  <c r="J2208" i="11" s="1"/>
  <c r="Z2206" i="11" l="1"/>
  <c r="AA2206" i="11" s="1"/>
  <c r="U2206" i="11"/>
  <c r="V2206" i="11" s="1"/>
  <c r="I2206" i="11"/>
  <c r="J2206" i="11" s="1"/>
  <c r="AO2205" i="11"/>
  <c r="AP2205" i="11" s="1"/>
  <c r="AJ2205" i="11"/>
  <c r="AK2205" i="11" s="1"/>
  <c r="AE2205" i="11"/>
  <c r="AF2205" i="11" s="1"/>
  <c r="Z2205" i="11"/>
  <c r="AA2205" i="11" s="1"/>
  <c r="U2205" i="11"/>
  <c r="V2205" i="11" s="1"/>
  <c r="M2205" i="11"/>
  <c r="N2205" i="11" s="1"/>
  <c r="I2205" i="11"/>
  <c r="J2205" i="11" s="1"/>
  <c r="Z2204" i="11"/>
  <c r="AA2204" i="11" s="1"/>
  <c r="U2204" i="11"/>
  <c r="V2204" i="11" s="1"/>
  <c r="I2204" i="11"/>
  <c r="J2204" i="11" s="1"/>
  <c r="AE2203" i="11"/>
  <c r="AF2203" i="11" s="1"/>
  <c r="Z2203" i="11"/>
  <c r="AA2203" i="11" s="1"/>
  <c r="U2203" i="11"/>
  <c r="V2203" i="11" s="1"/>
  <c r="M2203" i="11"/>
  <c r="N2203" i="11" s="1"/>
  <c r="I2203" i="11"/>
  <c r="J2203" i="11" s="1"/>
  <c r="AJ2202" i="11"/>
  <c r="AK2202" i="11" s="1"/>
  <c r="AE2202" i="11"/>
  <c r="AF2202" i="11" s="1"/>
  <c r="Z2202" i="11"/>
  <c r="AA2202" i="11" s="1"/>
  <c r="U2202" i="11"/>
  <c r="V2202" i="11" s="1"/>
  <c r="I2202" i="11"/>
  <c r="J2202" i="11" s="1"/>
  <c r="Z2201" i="11"/>
  <c r="AA2201" i="11" s="1"/>
  <c r="U2201" i="11"/>
  <c r="V2201" i="11" s="1"/>
  <c r="I2201" i="11"/>
  <c r="J2201" i="11" s="1"/>
  <c r="AE2200" i="11"/>
  <c r="AF2200" i="11" s="1"/>
  <c r="Z2200" i="11"/>
  <c r="AA2200" i="11" s="1"/>
  <c r="U2200" i="11"/>
  <c r="V2200" i="11" s="1"/>
  <c r="I2200" i="11"/>
  <c r="J2200" i="11" s="1"/>
  <c r="Z2199" i="11"/>
  <c r="AA2199" i="11" s="1"/>
  <c r="U2199" i="11"/>
  <c r="V2199" i="11" s="1"/>
  <c r="M2199" i="11"/>
  <c r="N2199" i="11" s="1"/>
  <c r="I2199" i="11"/>
  <c r="J2199" i="11" s="1"/>
  <c r="AE2198" i="11"/>
  <c r="AF2198" i="11" s="1"/>
  <c r="Z2198" i="11"/>
  <c r="AA2198" i="11" s="1"/>
  <c r="U2198" i="11"/>
  <c r="V2198" i="11" s="1"/>
  <c r="I2198" i="11"/>
  <c r="J2198" i="11" s="1"/>
  <c r="Z2197" i="11"/>
  <c r="AA2197" i="11" s="1"/>
  <c r="U2197" i="11"/>
  <c r="V2197" i="11" s="1"/>
  <c r="I2197" i="11"/>
  <c r="J2197" i="11" s="1"/>
  <c r="M2196" i="11"/>
  <c r="N2196" i="11" s="1"/>
  <c r="I2196" i="11"/>
  <c r="J2196" i="11" s="1"/>
  <c r="M2195" i="11"/>
  <c r="N2195" i="11" s="1"/>
  <c r="I2195" i="11"/>
  <c r="J2195" i="11" s="1"/>
  <c r="U2194" i="11"/>
  <c r="V2194" i="11" s="1"/>
  <c r="M2194" i="11"/>
  <c r="N2194" i="11" s="1"/>
  <c r="I2194" i="11"/>
  <c r="J2194" i="11" s="1"/>
  <c r="Z2193" i="11"/>
  <c r="AA2193" i="11" s="1"/>
  <c r="U2193" i="11"/>
  <c r="V2193" i="11" s="1"/>
  <c r="I2193" i="11"/>
  <c r="J2193" i="11" s="1"/>
  <c r="AE2192" i="11"/>
  <c r="AF2192" i="11" s="1"/>
  <c r="Z2192" i="11"/>
  <c r="AA2192" i="11" s="1"/>
  <c r="U2192" i="11"/>
  <c r="V2192" i="11" s="1"/>
  <c r="I2192" i="11"/>
  <c r="J2192" i="11" s="1"/>
  <c r="M2191" i="11"/>
  <c r="N2191" i="11" s="1"/>
  <c r="I2191" i="11"/>
  <c r="J2191" i="11" s="1"/>
  <c r="M2190" i="11"/>
  <c r="N2190" i="11" s="1"/>
  <c r="I2190" i="11"/>
  <c r="J2190" i="11" s="1"/>
  <c r="Z2189" i="11"/>
  <c r="AA2189" i="11" s="1"/>
  <c r="U2189" i="11"/>
  <c r="V2189" i="11" s="1"/>
  <c r="M2189" i="11"/>
  <c r="N2189" i="11" s="1"/>
  <c r="I2189" i="11"/>
  <c r="J2189" i="11" s="1"/>
  <c r="Z2188" i="11"/>
  <c r="AA2188" i="11" s="1"/>
  <c r="U2188" i="11"/>
  <c r="V2188" i="11" s="1"/>
  <c r="M2188" i="11"/>
  <c r="N2188" i="11" s="1"/>
  <c r="I2188" i="11"/>
  <c r="J2188" i="11" s="1"/>
  <c r="AE2187" i="11"/>
  <c r="AF2187" i="11" s="1"/>
  <c r="Z2187" i="11"/>
  <c r="AA2187" i="11" s="1"/>
  <c r="U2187" i="11"/>
  <c r="V2187" i="11" s="1"/>
  <c r="I2187" i="11"/>
  <c r="J2187" i="11" s="1"/>
  <c r="Z2186" i="11"/>
  <c r="AA2186" i="11" s="1"/>
  <c r="U2186" i="11"/>
  <c r="V2186" i="11" s="1"/>
  <c r="M2186" i="11"/>
  <c r="N2186" i="11" s="1"/>
  <c r="I2186" i="11"/>
  <c r="J2186" i="11" s="1"/>
  <c r="M2185" i="11"/>
  <c r="N2185" i="11" s="1"/>
  <c r="I2185" i="11"/>
  <c r="J2185" i="11" s="1"/>
  <c r="AT2184" i="11"/>
  <c r="AU2184" i="11" s="1"/>
  <c r="AO2184" i="11"/>
  <c r="AP2184" i="11" s="1"/>
  <c r="AJ2184" i="11"/>
  <c r="AK2184" i="11" s="1"/>
  <c r="AE2184" i="11"/>
  <c r="AF2184" i="11" s="1"/>
  <c r="Z2184" i="11"/>
  <c r="AA2184" i="11" s="1"/>
  <c r="U2184" i="11"/>
  <c r="V2184" i="11" s="1"/>
  <c r="Q2184" i="11"/>
  <c r="R2184" i="11" s="1"/>
  <c r="M2184" i="11"/>
  <c r="N2184" i="11" s="1"/>
  <c r="I2184" i="11"/>
  <c r="J2184" i="11" s="1"/>
  <c r="AT2183" i="11"/>
  <c r="AU2183" i="11" s="1"/>
  <c r="AO2183" i="11"/>
  <c r="AP2183" i="11" s="1"/>
  <c r="AJ2183" i="11"/>
  <c r="AK2183" i="11" s="1"/>
  <c r="AE2183" i="11"/>
  <c r="AF2183" i="11" s="1"/>
  <c r="Z2183" i="11"/>
  <c r="AA2183" i="11" s="1"/>
  <c r="U2183" i="11"/>
  <c r="V2183" i="11" s="1"/>
  <c r="Q2183" i="11"/>
  <c r="R2183" i="11" s="1"/>
  <c r="M2183" i="11"/>
  <c r="N2183" i="11" s="1"/>
  <c r="I2183" i="11"/>
  <c r="J2183" i="11" s="1"/>
  <c r="AT2182" i="11"/>
  <c r="AU2182" i="11" s="1"/>
  <c r="AO2182" i="11"/>
  <c r="AP2182" i="11" s="1"/>
  <c r="AJ2182" i="11"/>
  <c r="AK2182" i="11" s="1"/>
  <c r="AE2182" i="11"/>
  <c r="AF2182" i="11" s="1"/>
  <c r="Z2182" i="11"/>
  <c r="AA2182" i="11" s="1"/>
  <c r="U2182" i="11"/>
  <c r="V2182" i="11" s="1"/>
  <c r="Q2182" i="11"/>
  <c r="R2182" i="11" s="1"/>
  <c r="M2182" i="11"/>
  <c r="N2182" i="11" s="1"/>
  <c r="I2182" i="11"/>
  <c r="J2182" i="11" s="1"/>
  <c r="AT2181" i="11"/>
  <c r="AU2181" i="11" s="1"/>
  <c r="AO2181" i="11"/>
  <c r="AP2181" i="11" s="1"/>
  <c r="AJ2181" i="11"/>
  <c r="AK2181" i="11" s="1"/>
  <c r="AE2181" i="11"/>
  <c r="AF2181" i="11" s="1"/>
  <c r="Z2181" i="11"/>
  <c r="AA2181" i="11" s="1"/>
  <c r="U2181" i="11"/>
  <c r="V2181" i="11" s="1"/>
  <c r="Q2181" i="11"/>
  <c r="R2181" i="11" s="1"/>
  <c r="M2181" i="11"/>
  <c r="N2181" i="11" s="1"/>
  <c r="I2181" i="11"/>
  <c r="J2181" i="11" s="1"/>
  <c r="AT2180" i="11"/>
  <c r="AU2180" i="11" s="1"/>
  <c r="AO2180" i="11"/>
  <c r="AP2180" i="11" s="1"/>
  <c r="AJ2180" i="11"/>
  <c r="AK2180" i="11" s="1"/>
  <c r="AE2180" i="11"/>
  <c r="AF2180" i="11" s="1"/>
  <c r="Z2180" i="11"/>
  <c r="AA2180" i="11" s="1"/>
  <c r="U2180" i="11"/>
  <c r="V2180" i="11" s="1"/>
  <c r="Q2180" i="11"/>
  <c r="R2180" i="11" s="1"/>
  <c r="M2180" i="11"/>
  <c r="N2180" i="11" s="1"/>
  <c r="I2180" i="11"/>
  <c r="J2180" i="11" s="1"/>
  <c r="AT2179" i="11"/>
  <c r="AU2179" i="11" s="1"/>
  <c r="AO2179" i="11"/>
  <c r="AP2179" i="11" s="1"/>
  <c r="AJ2179" i="11"/>
  <c r="AK2179" i="11" s="1"/>
  <c r="AE2179" i="11"/>
  <c r="AF2179" i="11" s="1"/>
  <c r="Z2179" i="11"/>
  <c r="AA2179" i="11" s="1"/>
  <c r="U2179" i="11"/>
  <c r="V2179" i="11" s="1"/>
  <c r="Q2179" i="11"/>
  <c r="R2179" i="11" s="1"/>
  <c r="M2179" i="11"/>
  <c r="N2179" i="11" s="1"/>
  <c r="I2179" i="11"/>
  <c r="J2179" i="11" s="1"/>
  <c r="AT2178" i="11"/>
  <c r="AU2178" i="11" s="1"/>
  <c r="AO2178" i="11"/>
  <c r="AP2178" i="11" s="1"/>
  <c r="AJ2178" i="11"/>
  <c r="AK2178" i="11" s="1"/>
  <c r="AE2178" i="11"/>
  <c r="AF2178" i="11" s="1"/>
  <c r="Z2178" i="11"/>
  <c r="AA2178" i="11" s="1"/>
  <c r="U2178" i="11"/>
  <c r="V2178" i="11" s="1"/>
  <c r="Q2178" i="11"/>
  <c r="R2178" i="11" s="1"/>
  <c r="M2178" i="11"/>
  <c r="N2178" i="11" s="1"/>
  <c r="I2178" i="11"/>
  <c r="J2178" i="11" s="1"/>
  <c r="AT2177" i="11"/>
  <c r="AU2177" i="11" s="1"/>
  <c r="AO2177" i="11"/>
  <c r="AP2177" i="11" s="1"/>
  <c r="AJ2177" i="11"/>
  <c r="AK2177" i="11" s="1"/>
  <c r="AE2177" i="11"/>
  <c r="AF2177" i="11" s="1"/>
  <c r="Z2177" i="11"/>
  <c r="AA2177" i="11" s="1"/>
  <c r="U2177" i="11"/>
  <c r="V2177" i="11" s="1"/>
  <c r="Q2177" i="11"/>
  <c r="R2177" i="11" s="1"/>
  <c r="M2177" i="11"/>
  <c r="N2177" i="11" s="1"/>
  <c r="I2177" i="11"/>
  <c r="J2177" i="11" s="1"/>
  <c r="AT2176" i="11"/>
  <c r="AU2176" i="11" s="1"/>
  <c r="AO2176" i="11"/>
  <c r="AP2176" i="11" s="1"/>
  <c r="AJ2176" i="11"/>
  <c r="AK2176" i="11" s="1"/>
  <c r="AE2176" i="11"/>
  <c r="AF2176" i="11" s="1"/>
  <c r="Z2176" i="11"/>
  <c r="AA2176" i="11" s="1"/>
  <c r="U2176" i="11"/>
  <c r="V2176" i="11" s="1"/>
  <c r="Q2176" i="11"/>
  <c r="R2176" i="11" s="1"/>
  <c r="M2176" i="11"/>
  <c r="N2176" i="11" s="1"/>
  <c r="I2176" i="11"/>
  <c r="J2176" i="11" s="1"/>
  <c r="AT2175" i="11"/>
  <c r="AU2175" i="11" s="1"/>
  <c r="AO2175" i="11"/>
  <c r="AP2175" i="11" s="1"/>
  <c r="AJ2175" i="11"/>
  <c r="AK2175" i="11" s="1"/>
  <c r="AE2175" i="11"/>
  <c r="AF2175" i="11" s="1"/>
  <c r="Z2175" i="11"/>
  <c r="AA2175" i="11" s="1"/>
  <c r="U2175" i="11"/>
  <c r="V2175" i="11" s="1"/>
  <c r="Q2175" i="11"/>
  <c r="R2175" i="11" s="1"/>
  <c r="M2175" i="11"/>
  <c r="N2175" i="11" s="1"/>
  <c r="I2175" i="11"/>
  <c r="J2175" i="11" s="1"/>
  <c r="AT2174" i="11"/>
  <c r="AU2174" i="11" s="1"/>
  <c r="AO2174" i="11"/>
  <c r="AP2174" i="11" s="1"/>
  <c r="AJ2174" i="11"/>
  <c r="AK2174" i="11" s="1"/>
  <c r="AE2174" i="11"/>
  <c r="AF2174" i="11" s="1"/>
  <c r="Z2174" i="11"/>
  <c r="AA2174" i="11" s="1"/>
  <c r="U2174" i="11"/>
  <c r="V2174" i="11" s="1"/>
  <c r="Q2174" i="11"/>
  <c r="R2174" i="11" s="1"/>
  <c r="M2174" i="11"/>
  <c r="N2174" i="11" s="1"/>
  <c r="I2174" i="11"/>
  <c r="J2174" i="11" s="1"/>
  <c r="AT2173" i="11"/>
  <c r="AU2173" i="11" s="1"/>
  <c r="AO2173" i="11"/>
  <c r="AP2173" i="11" s="1"/>
  <c r="AJ2173" i="11"/>
  <c r="AK2173" i="11" s="1"/>
  <c r="AE2173" i="11"/>
  <c r="AF2173" i="11" s="1"/>
  <c r="Z2173" i="11"/>
  <c r="AA2173" i="11" s="1"/>
  <c r="U2173" i="11"/>
  <c r="V2173" i="11" s="1"/>
  <c r="Q2173" i="11"/>
  <c r="R2173" i="11" s="1"/>
  <c r="M2173" i="11"/>
  <c r="N2173" i="11" s="1"/>
  <c r="I2173" i="11"/>
  <c r="J2173" i="11" s="1"/>
  <c r="AT2172" i="11"/>
  <c r="AU2172" i="11" s="1"/>
  <c r="AO2172" i="11"/>
  <c r="AP2172" i="11" s="1"/>
  <c r="AJ2172" i="11"/>
  <c r="AK2172" i="11" s="1"/>
  <c r="AE2172" i="11"/>
  <c r="AF2172" i="11" s="1"/>
  <c r="Z2172" i="11"/>
  <c r="AA2172" i="11" s="1"/>
  <c r="U2172" i="11"/>
  <c r="V2172" i="11" s="1"/>
  <c r="Q2172" i="11"/>
  <c r="R2172" i="11" s="1"/>
  <c r="M2172" i="11"/>
  <c r="N2172" i="11" s="1"/>
  <c r="I2172" i="11"/>
  <c r="J2172" i="11" s="1"/>
  <c r="AT2171" i="11"/>
  <c r="AU2171" i="11" s="1"/>
  <c r="AO2171" i="11"/>
  <c r="AP2171" i="11" s="1"/>
  <c r="AJ2171" i="11"/>
  <c r="AK2171" i="11" s="1"/>
  <c r="AE2171" i="11"/>
  <c r="AF2171" i="11" s="1"/>
  <c r="Z2171" i="11"/>
  <c r="AA2171" i="11" s="1"/>
  <c r="U2171" i="11"/>
  <c r="V2171" i="11" s="1"/>
  <c r="Q2171" i="11"/>
  <c r="R2171" i="11" s="1"/>
  <c r="M2171" i="11"/>
  <c r="N2171" i="11" s="1"/>
  <c r="I2171" i="11"/>
  <c r="J2171" i="11" s="1"/>
  <c r="AT2170" i="11"/>
  <c r="AU2170" i="11" s="1"/>
  <c r="AO2170" i="11"/>
  <c r="AP2170" i="11" s="1"/>
  <c r="AJ2170" i="11"/>
  <c r="AK2170" i="11" s="1"/>
  <c r="AE2170" i="11"/>
  <c r="AF2170" i="11" s="1"/>
  <c r="Z2170" i="11"/>
  <c r="AA2170" i="11" s="1"/>
  <c r="U2170" i="11"/>
  <c r="V2170" i="11" s="1"/>
  <c r="Q2170" i="11"/>
  <c r="R2170" i="11" s="1"/>
  <c r="M2170" i="11"/>
  <c r="N2170" i="11" s="1"/>
  <c r="I2170" i="11"/>
  <c r="J2170" i="11" s="1"/>
  <c r="AT2169" i="11"/>
  <c r="AU2169" i="11" s="1"/>
  <c r="AO2169" i="11"/>
  <c r="AP2169" i="11" s="1"/>
  <c r="AJ2169" i="11"/>
  <c r="AK2169" i="11" s="1"/>
  <c r="AE2169" i="11"/>
  <c r="AF2169" i="11" s="1"/>
  <c r="Z2169" i="11"/>
  <c r="AA2169" i="11" s="1"/>
  <c r="U2169" i="11"/>
  <c r="V2169" i="11" s="1"/>
  <c r="Q2169" i="11"/>
  <c r="R2169" i="11" s="1"/>
  <c r="M2169" i="11"/>
  <c r="N2169" i="11" s="1"/>
  <c r="I2169" i="11"/>
  <c r="J2169" i="11" s="1"/>
  <c r="AT2168" i="11"/>
  <c r="AU2168" i="11" s="1"/>
  <c r="AO2168" i="11"/>
  <c r="AP2168" i="11" s="1"/>
  <c r="AJ2168" i="11"/>
  <c r="AK2168" i="11" s="1"/>
  <c r="AE2168" i="11"/>
  <c r="AF2168" i="11" s="1"/>
  <c r="Z2168" i="11"/>
  <c r="AA2168" i="11" s="1"/>
  <c r="U2168" i="11"/>
  <c r="V2168" i="11" s="1"/>
  <c r="Q2168" i="11"/>
  <c r="R2168" i="11" s="1"/>
  <c r="M2168" i="11"/>
  <c r="N2168" i="11" s="1"/>
  <c r="I2168" i="11"/>
  <c r="J2168" i="11" s="1"/>
  <c r="AT2167" i="11"/>
  <c r="AU2167" i="11" s="1"/>
  <c r="AO2167" i="11"/>
  <c r="AP2167" i="11" s="1"/>
  <c r="AJ2167" i="11"/>
  <c r="AK2167" i="11" s="1"/>
  <c r="AE2167" i="11"/>
  <c r="AF2167" i="11" s="1"/>
  <c r="Z2167" i="11"/>
  <c r="AA2167" i="11" s="1"/>
  <c r="U2167" i="11"/>
  <c r="V2167" i="11" s="1"/>
  <c r="Q2167" i="11"/>
  <c r="R2167" i="11" s="1"/>
  <c r="M2167" i="11"/>
  <c r="N2167" i="11" s="1"/>
  <c r="I2167" i="11"/>
  <c r="J2167" i="11" s="1"/>
  <c r="AT2166" i="11"/>
  <c r="AU2166" i="11" s="1"/>
  <c r="AO2166" i="11"/>
  <c r="AP2166" i="11" s="1"/>
  <c r="AJ2166" i="11"/>
  <c r="AK2166" i="11" s="1"/>
  <c r="AE2166" i="11"/>
  <c r="AF2166" i="11" s="1"/>
  <c r="Z2166" i="11"/>
  <c r="AA2166" i="11" s="1"/>
  <c r="U2166" i="11"/>
  <c r="V2166" i="11" s="1"/>
  <c r="Q2166" i="11"/>
  <c r="R2166" i="11" s="1"/>
  <c r="M2166" i="11"/>
  <c r="N2166" i="11" s="1"/>
  <c r="I2166" i="11"/>
  <c r="J2166" i="11" s="1"/>
  <c r="AT2165" i="11"/>
  <c r="AU2165" i="11" s="1"/>
  <c r="AO2165" i="11"/>
  <c r="AP2165" i="11" s="1"/>
  <c r="AJ2165" i="11"/>
  <c r="AK2165" i="11" s="1"/>
  <c r="AE2165" i="11"/>
  <c r="AF2165" i="11" s="1"/>
  <c r="Z2165" i="11"/>
  <c r="AA2165" i="11" s="1"/>
  <c r="U2165" i="11"/>
  <c r="V2165" i="11" s="1"/>
  <c r="Q2165" i="11"/>
  <c r="R2165" i="11" s="1"/>
  <c r="M2165" i="11"/>
  <c r="N2165" i="11" s="1"/>
  <c r="I2165" i="11"/>
  <c r="J2165" i="11" s="1"/>
  <c r="AT2164" i="11"/>
  <c r="AU2164" i="11" s="1"/>
  <c r="AO2164" i="11"/>
  <c r="AP2164" i="11" s="1"/>
  <c r="AJ2164" i="11"/>
  <c r="AK2164" i="11" s="1"/>
  <c r="AE2164" i="11"/>
  <c r="AF2164" i="11" s="1"/>
  <c r="Z2164" i="11"/>
  <c r="AA2164" i="11" s="1"/>
  <c r="U2164" i="11"/>
  <c r="V2164" i="11" s="1"/>
  <c r="Q2164" i="11"/>
  <c r="R2164" i="11" s="1"/>
  <c r="M2164" i="11"/>
  <c r="N2164" i="11" s="1"/>
  <c r="I2164" i="11"/>
  <c r="J2164" i="11" s="1"/>
  <c r="AT2163" i="11"/>
  <c r="AU2163" i="11" s="1"/>
  <c r="AO2163" i="11"/>
  <c r="AP2163" i="11" s="1"/>
  <c r="AJ2163" i="11"/>
  <c r="AK2163" i="11" s="1"/>
  <c r="AE2163" i="11"/>
  <c r="AF2163" i="11" s="1"/>
  <c r="Z2163" i="11"/>
  <c r="AA2163" i="11" s="1"/>
  <c r="U2163" i="11"/>
  <c r="V2163" i="11" s="1"/>
  <c r="Q2163" i="11"/>
  <c r="R2163" i="11" s="1"/>
  <c r="M2163" i="11"/>
  <c r="N2163" i="11" s="1"/>
  <c r="I2163" i="11"/>
  <c r="J2163" i="11" s="1"/>
  <c r="AT2162" i="11"/>
  <c r="AU2162" i="11" s="1"/>
  <c r="AO2162" i="11"/>
  <c r="AP2162" i="11" s="1"/>
  <c r="AJ2162" i="11"/>
  <c r="AK2162" i="11" s="1"/>
  <c r="AE2162" i="11"/>
  <c r="AF2162" i="11" s="1"/>
  <c r="Z2162" i="11"/>
  <c r="AA2162" i="11" s="1"/>
  <c r="U2162" i="11"/>
  <c r="V2162" i="11" s="1"/>
  <c r="Q2162" i="11"/>
  <c r="R2162" i="11" s="1"/>
  <c r="M2162" i="11"/>
  <c r="N2162" i="11" s="1"/>
  <c r="I2162" i="11"/>
  <c r="J2162" i="11" s="1"/>
  <c r="AT2161" i="11"/>
  <c r="AU2161" i="11" s="1"/>
  <c r="AO2161" i="11"/>
  <c r="AP2161" i="11" s="1"/>
  <c r="AJ2161" i="11"/>
  <c r="AK2161" i="11" s="1"/>
  <c r="AE2161" i="11"/>
  <c r="AF2161" i="11" s="1"/>
  <c r="Z2161" i="11"/>
  <c r="AA2161" i="11" s="1"/>
  <c r="U2161" i="11"/>
  <c r="V2161" i="11" s="1"/>
  <c r="Q2161" i="11"/>
  <c r="R2161" i="11" s="1"/>
  <c r="M2161" i="11"/>
  <c r="N2161" i="11" s="1"/>
  <c r="I2161" i="11"/>
  <c r="J2161" i="11" s="1"/>
  <c r="AT2160" i="11"/>
  <c r="AU2160" i="11" s="1"/>
  <c r="AO2160" i="11"/>
  <c r="AP2160" i="11" s="1"/>
  <c r="AJ2160" i="11"/>
  <c r="AK2160" i="11" s="1"/>
  <c r="AE2160" i="11"/>
  <c r="AF2160" i="11" s="1"/>
  <c r="Z2160" i="11"/>
  <c r="AA2160" i="11" s="1"/>
  <c r="U2160" i="11"/>
  <c r="V2160" i="11" s="1"/>
  <c r="Q2160" i="11"/>
  <c r="R2160" i="11" s="1"/>
  <c r="M2160" i="11"/>
  <c r="N2160" i="11" s="1"/>
  <c r="I2160" i="11"/>
  <c r="J2160" i="11" s="1"/>
  <c r="AT2159" i="11"/>
  <c r="AU2159" i="11" s="1"/>
  <c r="AO2159" i="11"/>
  <c r="AP2159" i="11" s="1"/>
  <c r="AJ2159" i="11"/>
  <c r="AK2159" i="11" s="1"/>
  <c r="AE2159" i="11"/>
  <c r="AF2159" i="11" s="1"/>
  <c r="Z2159" i="11"/>
  <c r="AA2159" i="11" s="1"/>
  <c r="U2159" i="11"/>
  <c r="V2159" i="11" s="1"/>
  <c r="Q2159" i="11"/>
  <c r="R2159" i="11" s="1"/>
  <c r="M2159" i="11"/>
  <c r="N2159" i="11" s="1"/>
  <c r="I2159" i="11"/>
  <c r="J2159" i="11" s="1"/>
  <c r="AT2158" i="11"/>
  <c r="AU2158" i="11" s="1"/>
  <c r="AO2158" i="11"/>
  <c r="AP2158" i="11" s="1"/>
  <c r="AJ2158" i="11"/>
  <c r="AK2158" i="11" s="1"/>
  <c r="AE2158" i="11"/>
  <c r="AF2158" i="11" s="1"/>
  <c r="Z2158" i="11"/>
  <c r="AA2158" i="11" s="1"/>
  <c r="U2158" i="11"/>
  <c r="V2158" i="11" s="1"/>
  <c r="Q2158" i="11"/>
  <c r="R2158" i="11" s="1"/>
  <c r="M2158" i="11"/>
  <c r="N2158" i="11" s="1"/>
  <c r="I2158" i="11"/>
  <c r="J2158" i="11" s="1"/>
  <c r="AT2157" i="11"/>
  <c r="AU2157" i="11" s="1"/>
  <c r="AO2157" i="11"/>
  <c r="AP2157" i="11" s="1"/>
  <c r="AJ2157" i="11"/>
  <c r="AK2157" i="11" s="1"/>
  <c r="AE2157" i="11"/>
  <c r="AF2157" i="11" s="1"/>
  <c r="Z2157" i="11"/>
  <c r="AA2157" i="11" s="1"/>
  <c r="U2157" i="11"/>
  <c r="V2157" i="11" s="1"/>
  <c r="Q2157" i="11"/>
  <c r="R2157" i="11" s="1"/>
  <c r="M2157" i="11"/>
  <c r="N2157" i="11" s="1"/>
  <c r="I2157" i="11"/>
  <c r="J2157" i="11" s="1"/>
  <c r="AT2156" i="11"/>
  <c r="AU2156" i="11" s="1"/>
  <c r="AO2156" i="11"/>
  <c r="AP2156" i="11" s="1"/>
  <c r="AJ2156" i="11"/>
  <c r="AK2156" i="11" s="1"/>
  <c r="AE2156" i="11"/>
  <c r="AF2156" i="11" s="1"/>
  <c r="Z2156" i="11"/>
  <c r="AA2156" i="11" s="1"/>
  <c r="U2156" i="11"/>
  <c r="V2156" i="11" s="1"/>
  <c r="Q2156" i="11"/>
  <c r="R2156" i="11" s="1"/>
  <c r="M2156" i="11"/>
  <c r="N2156" i="11" s="1"/>
  <c r="I2156" i="11"/>
  <c r="J2156" i="11" s="1"/>
  <c r="AT2155" i="11"/>
  <c r="AU2155" i="11" s="1"/>
  <c r="AO2155" i="11"/>
  <c r="AP2155" i="11" s="1"/>
  <c r="AJ2155" i="11"/>
  <c r="AK2155" i="11" s="1"/>
  <c r="AE2155" i="11"/>
  <c r="AF2155" i="11" s="1"/>
  <c r="Z2155" i="11"/>
  <c r="AA2155" i="11" s="1"/>
  <c r="U2155" i="11"/>
  <c r="V2155" i="11" s="1"/>
  <c r="Q2155" i="11"/>
  <c r="R2155" i="11" s="1"/>
  <c r="M2155" i="11"/>
  <c r="N2155" i="11" s="1"/>
  <c r="I2155" i="11"/>
  <c r="J2155" i="11" s="1"/>
  <c r="AT2154" i="11"/>
  <c r="AU2154" i="11" s="1"/>
  <c r="AO2154" i="11"/>
  <c r="AP2154" i="11" s="1"/>
  <c r="AJ2154" i="11"/>
  <c r="AK2154" i="11" s="1"/>
  <c r="AE2154" i="11"/>
  <c r="AF2154" i="11" s="1"/>
  <c r="Z2154" i="11"/>
  <c r="AA2154" i="11" s="1"/>
  <c r="U2154" i="11"/>
  <c r="V2154" i="11" s="1"/>
  <c r="Q2154" i="11"/>
  <c r="R2154" i="11" s="1"/>
  <c r="M2154" i="11"/>
  <c r="N2154" i="11" s="1"/>
  <c r="I2154" i="11"/>
  <c r="J2154" i="11" s="1"/>
  <c r="AT2153" i="11"/>
  <c r="AU2153" i="11" s="1"/>
  <c r="AO2153" i="11"/>
  <c r="AP2153" i="11" s="1"/>
  <c r="AJ2153" i="11"/>
  <c r="AK2153" i="11" s="1"/>
  <c r="AE2153" i="11"/>
  <c r="AF2153" i="11" s="1"/>
  <c r="Z2153" i="11"/>
  <c r="AA2153" i="11" s="1"/>
  <c r="U2153" i="11"/>
  <c r="V2153" i="11" s="1"/>
  <c r="Q2153" i="11"/>
  <c r="R2153" i="11" s="1"/>
  <c r="M2153" i="11"/>
  <c r="N2153" i="11" s="1"/>
  <c r="I2153" i="11"/>
  <c r="J2153" i="11" s="1"/>
  <c r="AT2152" i="11"/>
  <c r="AU2152" i="11" s="1"/>
  <c r="AJ2152" i="11"/>
  <c r="AK2152" i="11" s="1"/>
  <c r="AE2152" i="11"/>
  <c r="AF2152" i="11" s="1"/>
  <c r="Z2152" i="11"/>
  <c r="AA2152" i="11" s="1"/>
  <c r="U2152" i="11"/>
  <c r="V2152" i="11" s="1"/>
  <c r="Q2152" i="11"/>
  <c r="R2152" i="11" s="1"/>
  <c r="M2152" i="11"/>
  <c r="N2152" i="11" s="1"/>
  <c r="I2152" i="11"/>
  <c r="J2152" i="11" s="1"/>
  <c r="AT2151" i="11"/>
  <c r="AU2151" i="11" s="1"/>
  <c r="AO2151" i="11"/>
  <c r="AP2151" i="11" s="1"/>
  <c r="AJ2151" i="11"/>
  <c r="AK2151" i="11" s="1"/>
  <c r="AE2151" i="11"/>
  <c r="AF2151" i="11" s="1"/>
  <c r="Z2151" i="11"/>
  <c r="AA2151" i="11" s="1"/>
  <c r="U2151" i="11"/>
  <c r="V2151" i="11" s="1"/>
  <c r="Q2151" i="11"/>
  <c r="R2151" i="11" s="1"/>
  <c r="M2151" i="11"/>
  <c r="N2151" i="11" s="1"/>
  <c r="I2151" i="11"/>
  <c r="J2151" i="11" s="1"/>
  <c r="Z2150" i="11" l="1"/>
  <c r="AA2150" i="11" s="1"/>
  <c r="U2150" i="11"/>
  <c r="V2150" i="11" s="1"/>
  <c r="I2150" i="11"/>
  <c r="J2150" i="11" s="1"/>
  <c r="Z2149" i="11"/>
  <c r="AA2149" i="11" s="1"/>
  <c r="U2149" i="11"/>
  <c r="V2149" i="11" s="1"/>
  <c r="I2149" i="11"/>
  <c r="J2149" i="11" s="1"/>
  <c r="M2148" i="11"/>
  <c r="N2148" i="11" s="1"/>
  <c r="I2148" i="11"/>
  <c r="J2148" i="11" s="1"/>
  <c r="Z2147" i="11"/>
  <c r="AA2147" i="11" s="1"/>
  <c r="U2147" i="11"/>
  <c r="V2147" i="11" s="1"/>
  <c r="I2147" i="11"/>
  <c r="J2147" i="11" s="1"/>
  <c r="AE2146" i="11"/>
  <c r="AF2146" i="11" s="1"/>
  <c r="Z2146" i="11"/>
  <c r="AA2146" i="11" s="1"/>
  <c r="U2146" i="11"/>
  <c r="V2146" i="11" s="1"/>
  <c r="I2146" i="11"/>
  <c r="J2146" i="11" s="1"/>
  <c r="Z2145" i="11"/>
  <c r="AA2145" i="11" s="1"/>
  <c r="U2145" i="11"/>
  <c r="V2145" i="11" s="1"/>
  <c r="I2145" i="11"/>
  <c r="J2145" i="11" s="1"/>
  <c r="Z2144" i="11"/>
  <c r="AA2144" i="11" s="1"/>
  <c r="U2144" i="11"/>
  <c r="V2144" i="11" s="1"/>
  <c r="I2144" i="11"/>
  <c r="J2144" i="11" s="1"/>
  <c r="AJ2143" i="11"/>
  <c r="AK2143" i="11" s="1"/>
  <c r="AE2143" i="11"/>
  <c r="AF2143" i="11" s="1"/>
  <c r="Z2143" i="11"/>
  <c r="AA2143" i="11" s="1"/>
  <c r="U2143" i="11"/>
  <c r="V2143" i="11" s="1"/>
  <c r="M2143" i="11"/>
  <c r="N2143" i="11" s="1"/>
  <c r="I2143" i="11"/>
  <c r="J2143" i="11" s="1"/>
  <c r="Z2142" i="11"/>
  <c r="AA2142" i="11" s="1"/>
  <c r="U2142" i="11"/>
  <c r="V2142" i="11" s="1"/>
  <c r="I2142" i="11"/>
  <c r="J2142" i="11" s="1"/>
  <c r="AT2141" i="11"/>
  <c r="AU2141" i="11" s="1"/>
  <c r="AO2141" i="11"/>
  <c r="AP2141" i="11" s="1"/>
  <c r="AJ2141" i="11"/>
  <c r="AK2141" i="11" s="1"/>
  <c r="AE2141" i="11"/>
  <c r="AF2141" i="11" s="1"/>
  <c r="Z2141" i="11"/>
  <c r="AA2141" i="11" s="1"/>
  <c r="U2141" i="11"/>
  <c r="V2141" i="11" s="1"/>
  <c r="Q2141" i="11"/>
  <c r="R2141" i="11" s="1"/>
  <c r="M2141" i="11"/>
  <c r="N2141" i="11" s="1"/>
  <c r="I2141" i="11"/>
  <c r="J2141" i="11" s="1"/>
  <c r="AT2140" i="11"/>
  <c r="AU2140" i="11" s="1"/>
  <c r="AO2140" i="11"/>
  <c r="AP2140" i="11" s="1"/>
  <c r="AJ2140" i="11"/>
  <c r="AK2140" i="11" s="1"/>
  <c r="AE2140" i="11"/>
  <c r="AF2140" i="11" s="1"/>
  <c r="Z2140" i="11"/>
  <c r="AA2140" i="11" s="1"/>
  <c r="U2140" i="11"/>
  <c r="V2140" i="11" s="1"/>
  <c r="Q2140" i="11"/>
  <c r="R2140" i="11" s="1"/>
  <c r="M2140" i="11"/>
  <c r="N2140" i="11" s="1"/>
  <c r="I2140" i="11"/>
  <c r="J2140" i="11" s="1"/>
  <c r="AT2139" i="11"/>
  <c r="AU2139" i="11" s="1"/>
  <c r="AO2139" i="11"/>
  <c r="AP2139" i="11" s="1"/>
  <c r="AJ2139" i="11"/>
  <c r="AK2139" i="11" s="1"/>
  <c r="AE2139" i="11"/>
  <c r="AF2139" i="11" s="1"/>
  <c r="Z2139" i="11"/>
  <c r="AA2139" i="11" s="1"/>
  <c r="U2139" i="11"/>
  <c r="V2139" i="11" s="1"/>
  <c r="Q2139" i="11"/>
  <c r="R2139" i="11" s="1"/>
  <c r="M2139" i="11"/>
  <c r="N2139" i="11" s="1"/>
  <c r="I2139" i="11"/>
  <c r="J2139" i="11" s="1"/>
  <c r="AT2138" i="11"/>
  <c r="AU2138" i="11" s="1"/>
  <c r="AO2138" i="11"/>
  <c r="AP2138" i="11" s="1"/>
  <c r="AJ2138" i="11"/>
  <c r="AK2138" i="11" s="1"/>
  <c r="AE2138" i="11"/>
  <c r="AF2138" i="11" s="1"/>
  <c r="Z2138" i="11"/>
  <c r="AA2138" i="11" s="1"/>
  <c r="U2138" i="11"/>
  <c r="V2138" i="11" s="1"/>
  <c r="Q2138" i="11"/>
  <c r="R2138" i="11" s="1"/>
  <c r="M2138" i="11"/>
  <c r="N2138" i="11" s="1"/>
  <c r="I2138" i="11"/>
  <c r="J2138" i="11" s="1"/>
  <c r="AT2137" i="11"/>
  <c r="AU2137" i="11" s="1"/>
  <c r="AO2137" i="11"/>
  <c r="AP2137" i="11" s="1"/>
  <c r="AJ2137" i="11"/>
  <c r="AK2137" i="11" s="1"/>
  <c r="AE2137" i="11"/>
  <c r="AF2137" i="11" s="1"/>
  <c r="Z2137" i="11"/>
  <c r="AA2137" i="11" s="1"/>
  <c r="U2137" i="11"/>
  <c r="V2137" i="11" s="1"/>
  <c r="Q2137" i="11"/>
  <c r="R2137" i="11" s="1"/>
  <c r="M2137" i="11"/>
  <c r="N2137" i="11" s="1"/>
  <c r="I2137" i="11"/>
  <c r="J2137" i="11" s="1"/>
  <c r="AT2136" i="11"/>
  <c r="AU2136" i="11" s="1"/>
  <c r="AO2136" i="11"/>
  <c r="AP2136" i="11" s="1"/>
  <c r="AJ2136" i="11"/>
  <c r="AK2136" i="11" s="1"/>
  <c r="AE2136" i="11"/>
  <c r="AF2136" i="11" s="1"/>
  <c r="Z2136" i="11"/>
  <c r="AA2136" i="11" s="1"/>
  <c r="U2136" i="11"/>
  <c r="V2136" i="11" s="1"/>
  <c r="M2136" i="11"/>
  <c r="N2136" i="11" s="1"/>
  <c r="I2136" i="11"/>
  <c r="J2136" i="11" s="1"/>
  <c r="AJ2135" i="11"/>
  <c r="AK2135" i="11" s="1"/>
  <c r="AE2135" i="11"/>
  <c r="AF2135" i="11" s="1"/>
  <c r="Z2135" i="11"/>
  <c r="AA2135" i="11" s="1"/>
  <c r="U2135" i="11"/>
  <c r="V2135" i="11" s="1"/>
  <c r="Q2135" i="11"/>
  <c r="R2135" i="11" s="1"/>
  <c r="M2135" i="11"/>
  <c r="N2135" i="11" s="1"/>
  <c r="I2135" i="11"/>
  <c r="J2135" i="11" s="1"/>
  <c r="AT2134" i="11"/>
  <c r="AU2134" i="11" s="1"/>
  <c r="AO2134" i="11"/>
  <c r="AP2134" i="11" s="1"/>
  <c r="AJ2134" i="11"/>
  <c r="AK2134" i="11" s="1"/>
  <c r="AE2134" i="11"/>
  <c r="AF2134" i="11" s="1"/>
  <c r="Z2134" i="11"/>
  <c r="AA2134" i="11" s="1"/>
  <c r="U2134" i="11"/>
  <c r="V2134" i="11" s="1"/>
  <c r="Q2134" i="11"/>
  <c r="R2134" i="11" s="1"/>
  <c r="M2134" i="11"/>
  <c r="N2134" i="11" s="1"/>
  <c r="I2134" i="11"/>
  <c r="J2134" i="11" s="1"/>
  <c r="AO2133" i="11"/>
  <c r="AP2133" i="11" s="1"/>
  <c r="AJ2133" i="11"/>
  <c r="AK2133" i="11" s="1"/>
  <c r="AE2133" i="11"/>
  <c r="AF2133" i="11" s="1"/>
  <c r="Z2133" i="11"/>
  <c r="AA2133" i="11" s="1"/>
  <c r="U2133" i="11"/>
  <c r="V2133" i="11" s="1"/>
  <c r="Q2133" i="11"/>
  <c r="R2133" i="11" s="1"/>
  <c r="M2133" i="11"/>
  <c r="N2133" i="11" s="1"/>
  <c r="I2133" i="11"/>
  <c r="J2133" i="11" s="1"/>
  <c r="AT2132" i="11"/>
  <c r="AU2132" i="11" s="1"/>
  <c r="AO2132" i="11"/>
  <c r="AP2132" i="11" s="1"/>
  <c r="AJ2132" i="11"/>
  <c r="AK2132" i="11" s="1"/>
  <c r="AE2132" i="11"/>
  <c r="AF2132" i="11" s="1"/>
  <c r="Z2132" i="11"/>
  <c r="AA2132" i="11" s="1"/>
  <c r="U2132" i="11"/>
  <c r="V2132" i="11" s="1"/>
  <c r="Q2132" i="11"/>
  <c r="R2132" i="11" s="1"/>
  <c r="M2132" i="11"/>
  <c r="N2132" i="11" s="1"/>
  <c r="I2132" i="11"/>
  <c r="J2132" i="11" s="1"/>
  <c r="AT2131" i="11"/>
  <c r="AU2131" i="11" s="1"/>
  <c r="AO2131" i="11"/>
  <c r="AP2131" i="11" s="1"/>
  <c r="AJ2131" i="11"/>
  <c r="AK2131" i="11" s="1"/>
  <c r="AE2131" i="11"/>
  <c r="AF2131" i="11" s="1"/>
  <c r="Z2131" i="11"/>
  <c r="AA2131" i="11" s="1"/>
  <c r="U2131" i="11"/>
  <c r="V2131" i="11" s="1"/>
  <c r="Q2131" i="11"/>
  <c r="R2131" i="11" s="1"/>
  <c r="M2131" i="11"/>
  <c r="N2131" i="11" s="1"/>
  <c r="I2131" i="11"/>
  <c r="J2131" i="11" s="1"/>
  <c r="AT2130" i="11"/>
  <c r="AU2130" i="11" s="1"/>
  <c r="AO2130" i="11"/>
  <c r="AP2130" i="11" s="1"/>
  <c r="AJ2130" i="11"/>
  <c r="AK2130" i="11" s="1"/>
  <c r="AE2130" i="11"/>
  <c r="AF2130" i="11" s="1"/>
  <c r="Z2130" i="11"/>
  <c r="AA2130" i="11" s="1"/>
  <c r="U2130" i="11"/>
  <c r="V2130" i="11" s="1"/>
  <c r="Q2130" i="11"/>
  <c r="R2130" i="11" s="1"/>
  <c r="M2130" i="11"/>
  <c r="N2130" i="11" s="1"/>
  <c r="I2130" i="11"/>
  <c r="J2130" i="11" s="1"/>
  <c r="AT2129" i="11"/>
  <c r="AU2129" i="11" s="1"/>
  <c r="AO2129" i="11"/>
  <c r="AP2129" i="11" s="1"/>
  <c r="AJ2129" i="11"/>
  <c r="AK2129" i="11" s="1"/>
  <c r="AE2129" i="11"/>
  <c r="AF2129" i="11" s="1"/>
  <c r="Z2129" i="11"/>
  <c r="AA2129" i="11" s="1"/>
  <c r="U2129" i="11"/>
  <c r="V2129" i="11" s="1"/>
  <c r="Q2129" i="11"/>
  <c r="R2129" i="11" s="1"/>
  <c r="M2129" i="11"/>
  <c r="N2129" i="11" s="1"/>
  <c r="I2129" i="11"/>
  <c r="J2129" i="11" s="1"/>
  <c r="AT2128" i="11"/>
  <c r="AU2128" i="11" s="1"/>
  <c r="AO2128" i="11"/>
  <c r="AP2128" i="11" s="1"/>
  <c r="AJ2128" i="11"/>
  <c r="AK2128" i="11" s="1"/>
  <c r="AE2128" i="11"/>
  <c r="AF2128" i="11" s="1"/>
  <c r="Z2128" i="11"/>
  <c r="AA2128" i="11" s="1"/>
  <c r="U2128" i="11"/>
  <c r="V2128" i="11" s="1"/>
  <c r="Q2128" i="11"/>
  <c r="R2128" i="11" s="1"/>
  <c r="M2128" i="11"/>
  <c r="N2128" i="11" s="1"/>
  <c r="I2128" i="11"/>
  <c r="J2128" i="11" s="1"/>
  <c r="AT2127" i="11"/>
  <c r="AU2127" i="11" s="1"/>
  <c r="AO2127" i="11"/>
  <c r="AP2127" i="11" s="1"/>
  <c r="AJ2127" i="11"/>
  <c r="AK2127" i="11" s="1"/>
  <c r="AE2127" i="11"/>
  <c r="AF2127" i="11" s="1"/>
  <c r="Z2127" i="11"/>
  <c r="AA2127" i="11" s="1"/>
  <c r="U2127" i="11"/>
  <c r="V2127" i="11" s="1"/>
  <c r="Q2127" i="11"/>
  <c r="R2127" i="11" s="1"/>
  <c r="M2127" i="11"/>
  <c r="N2127" i="11" s="1"/>
  <c r="I2127" i="11"/>
  <c r="J2127" i="11" s="1"/>
  <c r="AT2126" i="11"/>
  <c r="AU2126" i="11" s="1"/>
  <c r="AO2126" i="11"/>
  <c r="AP2126" i="11" s="1"/>
  <c r="AJ2126" i="11"/>
  <c r="AK2126" i="11" s="1"/>
  <c r="AE2126" i="11"/>
  <c r="AF2126" i="11" s="1"/>
  <c r="Z2126" i="11"/>
  <c r="AA2126" i="11" s="1"/>
  <c r="U2126" i="11"/>
  <c r="V2126" i="11" s="1"/>
  <c r="Q2126" i="11"/>
  <c r="R2126" i="11" s="1"/>
  <c r="M2126" i="11"/>
  <c r="N2126" i="11" s="1"/>
  <c r="I2126" i="11"/>
  <c r="J2126" i="11" s="1"/>
  <c r="AT2125" i="11"/>
  <c r="AU2125" i="11" s="1"/>
  <c r="AO2125" i="11"/>
  <c r="AP2125" i="11" s="1"/>
  <c r="AJ2125" i="11"/>
  <c r="AK2125" i="11" s="1"/>
  <c r="AE2125" i="11"/>
  <c r="AF2125" i="11" s="1"/>
  <c r="Z2125" i="11"/>
  <c r="AA2125" i="11" s="1"/>
  <c r="U2125" i="11"/>
  <c r="V2125" i="11" s="1"/>
  <c r="Q2125" i="11"/>
  <c r="R2125" i="11" s="1"/>
  <c r="M2125" i="11"/>
  <c r="N2125" i="11" s="1"/>
  <c r="I2125" i="11"/>
  <c r="J2125" i="11" s="1"/>
  <c r="AT2124" i="11"/>
  <c r="AU2124" i="11" s="1"/>
  <c r="AJ2124" i="11"/>
  <c r="AK2124" i="11" s="1"/>
  <c r="AE2124" i="11"/>
  <c r="AF2124" i="11" s="1"/>
  <c r="Z2124" i="11"/>
  <c r="AA2124" i="11" s="1"/>
  <c r="U2124" i="11"/>
  <c r="V2124" i="11" s="1"/>
  <c r="Q2124" i="11"/>
  <c r="R2124" i="11" s="1"/>
  <c r="M2124" i="11"/>
  <c r="N2124" i="11" s="1"/>
  <c r="I2124" i="11"/>
  <c r="J2124" i="11" s="1"/>
  <c r="AT2123" i="11"/>
  <c r="AU2123" i="11" s="1"/>
  <c r="AO2123" i="11"/>
  <c r="AP2123" i="11" s="1"/>
  <c r="AJ2123" i="11"/>
  <c r="AK2123" i="11" s="1"/>
  <c r="AE2123" i="11"/>
  <c r="AF2123" i="11" s="1"/>
  <c r="Z2123" i="11"/>
  <c r="AA2123" i="11" s="1"/>
  <c r="U2123" i="11"/>
  <c r="V2123" i="11" s="1"/>
  <c r="Q2123" i="11"/>
  <c r="R2123" i="11" s="1"/>
  <c r="M2123" i="11"/>
  <c r="N2123" i="11" s="1"/>
  <c r="I2123" i="11"/>
  <c r="J2123" i="11" s="1"/>
  <c r="AT2122" i="11"/>
  <c r="AU2122" i="11" s="1"/>
  <c r="AO2122" i="11"/>
  <c r="AP2122" i="11" s="1"/>
  <c r="AJ2122" i="11"/>
  <c r="AK2122" i="11" s="1"/>
  <c r="AE2122" i="11"/>
  <c r="AF2122" i="11" s="1"/>
  <c r="Z2122" i="11"/>
  <c r="AA2122" i="11" s="1"/>
  <c r="U2122" i="11"/>
  <c r="V2122" i="11" s="1"/>
  <c r="Q2122" i="11"/>
  <c r="R2122" i="11" s="1"/>
  <c r="M2122" i="11"/>
  <c r="N2122" i="11" s="1"/>
  <c r="I2122" i="11"/>
  <c r="J2122" i="11" s="1"/>
  <c r="Z2121" i="11" l="1"/>
  <c r="AA2121" i="11" s="1"/>
  <c r="U2121" i="11"/>
  <c r="V2121" i="11" s="1"/>
  <c r="M2121" i="11"/>
  <c r="N2121" i="11" s="1"/>
  <c r="I2121" i="11"/>
  <c r="J2121" i="11" s="1"/>
  <c r="M2120" i="11"/>
  <c r="N2120" i="11" s="1"/>
  <c r="I2120" i="11"/>
  <c r="J2120" i="11" s="1"/>
  <c r="Z2119" i="11"/>
  <c r="AA2119" i="11" s="1"/>
  <c r="U2119" i="11"/>
  <c r="V2119" i="11" s="1"/>
  <c r="M2119" i="11"/>
  <c r="N2119" i="11" s="1"/>
  <c r="I2119" i="11"/>
  <c r="J2119" i="11" s="1"/>
  <c r="Z2118" i="11"/>
  <c r="AA2118" i="11" s="1"/>
  <c r="U2118" i="11"/>
  <c r="V2118" i="11" s="1"/>
  <c r="M2118" i="11"/>
  <c r="N2118" i="11" s="1"/>
  <c r="I2118" i="11"/>
  <c r="J2118" i="11" s="1"/>
  <c r="AE2117" i="11"/>
  <c r="AF2117" i="11" s="1"/>
  <c r="Z2117" i="11"/>
  <c r="AA2117" i="11" s="1"/>
  <c r="U2117" i="11"/>
  <c r="V2117" i="11" s="1"/>
  <c r="I2117" i="11"/>
  <c r="J2117" i="11" s="1"/>
  <c r="M2116" i="11"/>
  <c r="N2116" i="11" s="1"/>
  <c r="I2116" i="11"/>
  <c r="J2116" i="11" s="1"/>
  <c r="Z2115" i="11"/>
  <c r="AA2115" i="11" s="1"/>
  <c r="U2115" i="11"/>
  <c r="V2115" i="11" s="1"/>
  <c r="M2115" i="11"/>
  <c r="N2115" i="11" s="1"/>
  <c r="I2115" i="11"/>
  <c r="J2115" i="11" s="1"/>
  <c r="Z2114" i="11"/>
  <c r="AA2114" i="11" s="1"/>
  <c r="U2114" i="11"/>
  <c r="V2114" i="11" s="1"/>
  <c r="M2114" i="11"/>
  <c r="N2114" i="11" s="1"/>
  <c r="I2114" i="11"/>
  <c r="J2114" i="11" s="1"/>
  <c r="AO2113" i="11"/>
  <c r="AP2113" i="11" s="1"/>
  <c r="AJ2113" i="11"/>
  <c r="AK2113" i="11" s="1"/>
  <c r="AE2113" i="11"/>
  <c r="AF2113" i="11" s="1"/>
  <c r="Z2113" i="11"/>
  <c r="AA2113" i="11" s="1"/>
  <c r="U2113" i="11"/>
  <c r="V2113" i="11" s="1"/>
  <c r="I2113" i="11"/>
  <c r="J2113" i="11" s="1"/>
  <c r="M2112" i="11"/>
  <c r="N2112" i="11" s="1"/>
  <c r="I2112" i="11"/>
  <c r="J2112" i="11" s="1"/>
  <c r="M2111" i="11"/>
  <c r="N2111" i="11" s="1"/>
  <c r="I2111" i="11"/>
  <c r="J2111" i="11" s="1"/>
  <c r="M2110" i="11"/>
  <c r="N2110" i="11" s="1"/>
  <c r="I2110" i="11"/>
  <c r="J2110" i="11" s="1"/>
  <c r="AT2109" i="11"/>
  <c r="AU2109" i="11" s="1"/>
  <c r="AO2109" i="11"/>
  <c r="AP2109" i="11" s="1"/>
  <c r="AJ2109" i="11"/>
  <c r="AK2109" i="11" s="1"/>
  <c r="AE2109" i="11"/>
  <c r="AF2109" i="11" s="1"/>
  <c r="Z2109" i="11"/>
  <c r="AA2109" i="11" s="1"/>
  <c r="U2109" i="11"/>
  <c r="V2109" i="11" s="1"/>
  <c r="Q2109" i="11"/>
  <c r="R2109" i="11" s="1"/>
  <c r="M2109" i="11"/>
  <c r="N2109" i="11" s="1"/>
  <c r="I2109" i="11"/>
  <c r="J2109" i="11" s="1"/>
  <c r="AT2108" i="11"/>
  <c r="AU2108" i="11" s="1"/>
  <c r="AO2108" i="11"/>
  <c r="AP2108" i="11" s="1"/>
  <c r="AJ2108" i="11"/>
  <c r="AK2108" i="11" s="1"/>
  <c r="AE2108" i="11"/>
  <c r="AF2108" i="11" s="1"/>
  <c r="Z2108" i="11"/>
  <c r="AA2108" i="11" s="1"/>
  <c r="U2108" i="11"/>
  <c r="V2108" i="11" s="1"/>
  <c r="Q2108" i="11"/>
  <c r="R2108" i="11" s="1"/>
  <c r="M2108" i="11"/>
  <c r="N2108" i="11" s="1"/>
  <c r="I2108" i="11"/>
  <c r="J2108" i="11" s="1"/>
  <c r="AT2107" i="11"/>
  <c r="AU2107" i="11" s="1"/>
  <c r="AO2107" i="11"/>
  <c r="AP2107" i="11" s="1"/>
  <c r="AJ2107" i="11"/>
  <c r="AK2107" i="11" s="1"/>
  <c r="AE2107" i="11"/>
  <c r="AF2107" i="11" s="1"/>
  <c r="Z2107" i="11"/>
  <c r="AA2107" i="11" s="1"/>
  <c r="U2107" i="11"/>
  <c r="V2107" i="11" s="1"/>
  <c r="Q2107" i="11"/>
  <c r="R2107" i="11" s="1"/>
  <c r="M2107" i="11"/>
  <c r="N2107" i="11" s="1"/>
  <c r="I2107" i="11"/>
  <c r="J2107" i="11" s="1"/>
  <c r="AT2106" i="11"/>
  <c r="AU2106" i="11" s="1"/>
  <c r="AO2106" i="11"/>
  <c r="AP2106" i="11" s="1"/>
  <c r="AJ2106" i="11"/>
  <c r="AK2106" i="11" s="1"/>
  <c r="AE2106" i="11"/>
  <c r="AF2106" i="11" s="1"/>
  <c r="Z2106" i="11"/>
  <c r="AA2106" i="11" s="1"/>
  <c r="U2106" i="11"/>
  <c r="V2106" i="11" s="1"/>
  <c r="Q2106" i="11"/>
  <c r="R2106" i="11" s="1"/>
  <c r="M2106" i="11"/>
  <c r="N2106" i="11" s="1"/>
  <c r="I2106" i="11"/>
  <c r="J2106" i="11" s="1"/>
  <c r="AT2105" i="11"/>
  <c r="AU2105" i="11" s="1"/>
  <c r="AO2105" i="11"/>
  <c r="AP2105" i="11" s="1"/>
  <c r="AJ2105" i="11"/>
  <c r="AK2105" i="11" s="1"/>
  <c r="AE2105" i="11"/>
  <c r="AF2105" i="11" s="1"/>
  <c r="Z2105" i="11"/>
  <c r="AA2105" i="11" s="1"/>
  <c r="U2105" i="11"/>
  <c r="V2105" i="11" s="1"/>
  <c r="Q2105" i="11"/>
  <c r="R2105" i="11" s="1"/>
  <c r="M2105" i="11"/>
  <c r="N2105" i="11" s="1"/>
  <c r="I2105" i="11"/>
  <c r="J2105" i="11" s="1"/>
  <c r="AT2104" i="11"/>
  <c r="AU2104" i="11" s="1"/>
  <c r="AO2104" i="11"/>
  <c r="AP2104" i="11" s="1"/>
  <c r="AJ2104" i="11"/>
  <c r="AK2104" i="11" s="1"/>
  <c r="AE2104" i="11"/>
  <c r="AF2104" i="11" s="1"/>
  <c r="Z2104" i="11"/>
  <c r="AA2104" i="11" s="1"/>
  <c r="U2104" i="11"/>
  <c r="V2104" i="11" s="1"/>
  <c r="Q2104" i="11"/>
  <c r="R2104" i="11" s="1"/>
  <c r="M2104" i="11"/>
  <c r="N2104" i="11" s="1"/>
  <c r="I2104" i="11"/>
  <c r="J2104" i="11" s="1"/>
  <c r="AT2103" i="11"/>
  <c r="AU2103" i="11" s="1"/>
  <c r="AO2103" i="11"/>
  <c r="AP2103" i="11" s="1"/>
  <c r="AJ2103" i="11"/>
  <c r="AK2103" i="11" s="1"/>
  <c r="AE2103" i="11"/>
  <c r="AF2103" i="11" s="1"/>
  <c r="Z2103" i="11"/>
  <c r="AA2103" i="11" s="1"/>
  <c r="U2103" i="11"/>
  <c r="V2103" i="11" s="1"/>
  <c r="Q2103" i="11"/>
  <c r="R2103" i="11" s="1"/>
  <c r="M2103" i="11"/>
  <c r="N2103" i="11" s="1"/>
  <c r="I2103" i="11"/>
  <c r="J2103" i="11" s="1"/>
  <c r="AT2102" i="11"/>
  <c r="AU2102" i="11" s="1"/>
  <c r="AO2102" i="11"/>
  <c r="AP2102" i="11" s="1"/>
  <c r="AJ2102" i="11"/>
  <c r="AK2102" i="11" s="1"/>
  <c r="AE2102" i="11"/>
  <c r="AF2102" i="11" s="1"/>
  <c r="Z2102" i="11"/>
  <c r="AA2102" i="11" s="1"/>
  <c r="U2102" i="11"/>
  <c r="V2102" i="11" s="1"/>
  <c r="Q2102" i="11"/>
  <c r="R2102" i="11" s="1"/>
  <c r="M2102" i="11"/>
  <c r="N2102" i="11" s="1"/>
  <c r="I2102" i="11"/>
  <c r="J2102" i="11" s="1"/>
  <c r="AT2101" i="11"/>
  <c r="AU2101" i="11" s="1"/>
  <c r="AO2101" i="11"/>
  <c r="AP2101" i="11" s="1"/>
  <c r="AJ2101" i="11"/>
  <c r="AK2101" i="11" s="1"/>
  <c r="AE2101" i="11"/>
  <c r="AF2101" i="11" s="1"/>
  <c r="Z2101" i="11"/>
  <c r="AA2101" i="11" s="1"/>
  <c r="U2101" i="11"/>
  <c r="V2101" i="11" s="1"/>
  <c r="Q2101" i="11"/>
  <c r="R2101" i="11" s="1"/>
  <c r="M2101" i="11"/>
  <c r="N2101" i="11" s="1"/>
  <c r="I2101" i="11"/>
  <c r="J2101" i="11" s="1"/>
  <c r="AT2100" i="11"/>
  <c r="AU2100" i="11" s="1"/>
  <c r="AO2100" i="11"/>
  <c r="AP2100" i="11" s="1"/>
  <c r="AJ2100" i="11"/>
  <c r="AK2100" i="11" s="1"/>
  <c r="AE2100" i="11"/>
  <c r="AF2100" i="11" s="1"/>
  <c r="Z2100" i="11"/>
  <c r="AA2100" i="11" s="1"/>
  <c r="U2100" i="11"/>
  <c r="V2100" i="11" s="1"/>
  <c r="Q2100" i="11"/>
  <c r="R2100" i="11" s="1"/>
  <c r="M2100" i="11"/>
  <c r="N2100" i="11" s="1"/>
  <c r="I2100" i="11"/>
  <c r="J2100" i="11" s="1"/>
  <c r="AT2099" i="11"/>
  <c r="AU2099" i="11" s="1"/>
  <c r="AO2099" i="11"/>
  <c r="AP2099" i="11" s="1"/>
  <c r="AJ2099" i="11"/>
  <c r="AK2099" i="11" s="1"/>
  <c r="AE2099" i="11"/>
  <c r="AF2099" i="11" s="1"/>
  <c r="Z2099" i="11"/>
  <c r="AA2099" i="11" s="1"/>
  <c r="U2099" i="11"/>
  <c r="V2099" i="11" s="1"/>
  <c r="Q2099" i="11"/>
  <c r="R2099" i="11" s="1"/>
  <c r="M2099" i="11"/>
  <c r="N2099" i="11" s="1"/>
  <c r="I2099" i="11"/>
  <c r="J2099" i="11" s="1"/>
  <c r="AT2098" i="11"/>
  <c r="AU2098" i="11" s="1"/>
  <c r="AO2098" i="11"/>
  <c r="AP2098" i="11" s="1"/>
  <c r="AJ2098" i="11"/>
  <c r="AK2098" i="11" s="1"/>
  <c r="AE2098" i="11"/>
  <c r="AF2098" i="11" s="1"/>
  <c r="Z2098" i="11"/>
  <c r="AA2098" i="11" s="1"/>
  <c r="U2098" i="11"/>
  <c r="V2098" i="11" s="1"/>
  <c r="Q2098" i="11"/>
  <c r="R2098" i="11" s="1"/>
  <c r="M2098" i="11"/>
  <c r="N2098" i="11" s="1"/>
  <c r="I2098" i="11"/>
  <c r="J2098" i="11" s="1"/>
  <c r="AT2097" i="11"/>
  <c r="AU2097" i="11" s="1"/>
  <c r="AO2097" i="11"/>
  <c r="AP2097" i="11" s="1"/>
  <c r="AJ2097" i="11"/>
  <c r="AK2097" i="11" s="1"/>
  <c r="AE2097" i="11"/>
  <c r="AF2097" i="11" s="1"/>
  <c r="Z2097" i="11"/>
  <c r="AA2097" i="11" s="1"/>
  <c r="U2097" i="11"/>
  <c r="V2097" i="11" s="1"/>
  <c r="Q2097" i="11"/>
  <c r="R2097" i="11" s="1"/>
  <c r="M2097" i="11"/>
  <c r="N2097" i="11" s="1"/>
  <c r="I2097" i="11"/>
  <c r="J2097" i="11" s="1"/>
  <c r="AT2096" i="11"/>
  <c r="AU2096" i="11" s="1"/>
  <c r="AO2096" i="11"/>
  <c r="AP2096" i="11" s="1"/>
  <c r="AJ2096" i="11"/>
  <c r="AK2096" i="11" s="1"/>
  <c r="AE2096" i="11"/>
  <c r="AF2096" i="11" s="1"/>
  <c r="Z2096" i="11"/>
  <c r="AA2096" i="11" s="1"/>
  <c r="U2096" i="11"/>
  <c r="V2096" i="11" s="1"/>
  <c r="Q2096" i="11"/>
  <c r="R2096" i="11" s="1"/>
  <c r="M2096" i="11"/>
  <c r="N2096" i="11" s="1"/>
  <c r="I2096" i="11"/>
  <c r="J2096" i="11" s="1"/>
  <c r="AT2095" i="11"/>
  <c r="AU2095" i="11" s="1"/>
  <c r="AO2095" i="11"/>
  <c r="AP2095" i="11" s="1"/>
  <c r="AJ2095" i="11"/>
  <c r="AK2095" i="11" s="1"/>
  <c r="AE2095" i="11"/>
  <c r="AF2095" i="11" s="1"/>
  <c r="Z2095" i="11"/>
  <c r="AA2095" i="11" s="1"/>
  <c r="U2095" i="11"/>
  <c r="V2095" i="11" s="1"/>
  <c r="Q2095" i="11"/>
  <c r="R2095" i="11" s="1"/>
  <c r="M2095" i="11"/>
  <c r="N2095" i="11" s="1"/>
  <c r="I2095" i="11"/>
  <c r="J2095" i="11" s="1"/>
  <c r="AT2094" i="11"/>
  <c r="AU2094" i="11" s="1"/>
  <c r="AO2094" i="11"/>
  <c r="AP2094" i="11" s="1"/>
  <c r="AJ2094" i="11"/>
  <c r="AK2094" i="11" s="1"/>
  <c r="AE2094" i="11"/>
  <c r="AF2094" i="11" s="1"/>
  <c r="U2094" i="11"/>
  <c r="V2094" i="11" s="1"/>
  <c r="Q2094" i="11"/>
  <c r="R2094" i="11" s="1"/>
  <c r="M2094" i="11"/>
  <c r="N2094" i="11" s="1"/>
  <c r="I2094" i="11"/>
  <c r="J2094" i="11" s="1"/>
  <c r="AT2093" i="11"/>
  <c r="AU2093" i="11" s="1"/>
  <c r="AO2093" i="11"/>
  <c r="AP2093" i="11" s="1"/>
  <c r="AJ2093" i="11"/>
  <c r="AK2093" i="11" s="1"/>
  <c r="AE2093" i="11"/>
  <c r="AF2093" i="11" s="1"/>
  <c r="Z2093" i="11"/>
  <c r="AA2093" i="11" s="1"/>
  <c r="U2093" i="11"/>
  <c r="V2093" i="11" s="1"/>
  <c r="Q2093" i="11"/>
  <c r="R2093" i="11" s="1"/>
  <c r="M2093" i="11"/>
  <c r="N2093" i="11" s="1"/>
  <c r="I2093" i="11"/>
  <c r="J2093" i="11" s="1"/>
  <c r="M2092" i="11" l="1"/>
  <c r="N2092" i="11" s="1"/>
  <c r="I2092" i="11"/>
  <c r="J2092" i="11" s="1"/>
  <c r="M2089" i="11"/>
  <c r="N2089" i="11" s="1"/>
  <c r="I2089" i="11"/>
  <c r="J2089" i="11" s="1"/>
  <c r="M2087" i="11"/>
  <c r="N2087" i="11" s="1"/>
  <c r="I2087" i="11"/>
  <c r="J2087" i="11" s="1"/>
  <c r="M2081" i="11"/>
  <c r="N2081" i="11" s="1"/>
  <c r="I2081" i="11"/>
  <c r="J2081" i="11" s="1"/>
  <c r="M2080" i="11"/>
  <c r="N2080" i="11" s="1"/>
  <c r="I2080" i="11"/>
  <c r="J2080" i="11" s="1"/>
  <c r="U2076" i="11"/>
  <c r="V2076" i="11" s="1"/>
  <c r="Q2076" i="11"/>
  <c r="R2076" i="11" s="1"/>
  <c r="M2076" i="11"/>
  <c r="N2076" i="11" s="1"/>
  <c r="I2076" i="11"/>
  <c r="J2076" i="11" s="1"/>
  <c r="U2075" i="11"/>
  <c r="V2075" i="11" s="1"/>
  <c r="Q2075" i="11"/>
  <c r="R2075" i="11" s="1"/>
  <c r="M2075" i="11"/>
  <c r="N2075" i="11" s="1"/>
  <c r="I2075" i="11"/>
  <c r="J2075" i="11" s="1"/>
  <c r="U2074" i="11"/>
  <c r="V2074" i="11" s="1"/>
  <c r="Q2074" i="11"/>
  <c r="R2074" i="11" s="1"/>
  <c r="M2074" i="11"/>
  <c r="N2074" i="11" s="1"/>
  <c r="I2074" i="11"/>
  <c r="J2074" i="11" s="1"/>
  <c r="U2073" i="11"/>
  <c r="V2073" i="11" s="1"/>
  <c r="Q2073" i="11"/>
  <c r="R2073" i="11" s="1"/>
  <c r="M2073" i="11"/>
  <c r="N2073" i="11" s="1"/>
  <c r="I2073" i="11"/>
  <c r="J2073" i="11" s="1"/>
  <c r="U2072" i="11"/>
  <c r="V2072" i="11" s="1"/>
  <c r="Q2072" i="11"/>
  <c r="R2072" i="11" s="1"/>
  <c r="M2072" i="11"/>
  <c r="N2072" i="11" s="1"/>
  <c r="I2072" i="11"/>
  <c r="J2072" i="11" s="1"/>
  <c r="Q2071" i="11"/>
  <c r="R2071" i="11" s="1"/>
  <c r="M2071" i="11"/>
  <c r="N2071" i="11" s="1"/>
  <c r="I2071" i="11"/>
  <c r="J2071" i="11" s="1"/>
  <c r="U2070" i="11"/>
  <c r="V2070" i="11" s="1"/>
  <c r="Q2070" i="11"/>
  <c r="R2070" i="11" s="1"/>
  <c r="M2070" i="11"/>
  <c r="N2070" i="11" s="1"/>
  <c r="I2070" i="11"/>
  <c r="J2070" i="11" s="1"/>
  <c r="U2069" i="11"/>
  <c r="V2069" i="11" s="1"/>
  <c r="Q2069" i="11"/>
  <c r="R2069" i="11" s="1"/>
  <c r="M2069" i="11"/>
  <c r="N2069" i="11" s="1"/>
  <c r="I2069" i="11"/>
  <c r="J2069" i="11" s="1"/>
  <c r="U2068" i="11"/>
  <c r="V2068" i="11" s="1"/>
  <c r="Q2068" i="11"/>
  <c r="R2068" i="11" s="1"/>
  <c r="M2068" i="11"/>
  <c r="N2068" i="11" s="1"/>
  <c r="I2068" i="11"/>
  <c r="J2068" i="11" s="1"/>
  <c r="U2067" i="11"/>
  <c r="V2067" i="11" s="1"/>
  <c r="Q2067" i="11"/>
  <c r="R2067" i="11" s="1"/>
  <c r="M2067" i="11"/>
  <c r="N2067" i="11" s="1"/>
  <c r="I2067" i="11"/>
  <c r="J2067" i="11" s="1"/>
  <c r="U2066" i="11"/>
  <c r="V2066" i="11" s="1"/>
  <c r="Q2066" i="11"/>
  <c r="R2066" i="11" s="1"/>
  <c r="M2066" i="11"/>
  <c r="N2066" i="11" s="1"/>
  <c r="I2066" i="11"/>
  <c r="J2066" i="11" s="1"/>
  <c r="U2065" i="11"/>
  <c r="V2065" i="11" s="1"/>
  <c r="Q2065" i="11"/>
  <c r="R2065" i="11" s="1"/>
  <c r="M2065" i="11"/>
  <c r="N2065" i="11" s="1"/>
  <c r="I2065" i="11"/>
  <c r="J2065" i="11" s="1"/>
  <c r="U2064" i="11"/>
  <c r="V2064" i="11" s="1"/>
  <c r="Q2064" i="11"/>
  <c r="R2064" i="11" s="1"/>
  <c r="M2064" i="11"/>
  <c r="N2064" i="11" s="1"/>
  <c r="I2064" i="11"/>
  <c r="J2064" i="11" s="1"/>
  <c r="U2063" i="11"/>
  <c r="V2063" i="11" s="1"/>
  <c r="Q2063" i="11"/>
  <c r="R2063" i="11" s="1"/>
  <c r="M2063" i="11"/>
  <c r="N2063" i="11" s="1"/>
  <c r="I2063" i="11"/>
  <c r="J2063" i="11" s="1"/>
  <c r="U2062" i="11"/>
  <c r="V2062" i="11" s="1"/>
  <c r="Q2062" i="11"/>
  <c r="R2062" i="11" s="1"/>
  <c r="M2062" i="11"/>
  <c r="N2062" i="11" s="1"/>
  <c r="I2062" i="11"/>
  <c r="J2062" i="11" s="1"/>
  <c r="U2060" i="11"/>
  <c r="V2060" i="11" s="1"/>
  <c r="Q2060" i="11"/>
  <c r="R2060" i="11" s="1"/>
  <c r="M2060" i="11"/>
  <c r="N2060" i="11" s="1"/>
  <c r="I2060" i="11"/>
  <c r="J2060" i="11" s="1"/>
  <c r="U2059" i="11"/>
  <c r="V2059" i="11" s="1"/>
  <c r="Q2059" i="11"/>
  <c r="R2059" i="11" s="1"/>
  <c r="M2059" i="11"/>
  <c r="N2059" i="11" s="1"/>
  <c r="I2059" i="11"/>
  <c r="J2059" i="11" s="1"/>
  <c r="U2058" i="11"/>
  <c r="V2058" i="11" s="1"/>
  <c r="Q2058" i="11"/>
  <c r="R2058" i="11" s="1"/>
  <c r="M2058" i="11"/>
  <c r="N2058" i="11" s="1"/>
  <c r="I2058" i="11"/>
  <c r="J2058" i="11" s="1"/>
  <c r="U2057" i="11"/>
  <c r="V2057" i="11" s="1"/>
  <c r="Q2057" i="11"/>
  <c r="R2057" i="11" s="1"/>
  <c r="M2057" i="11"/>
  <c r="N2057" i="11" s="1"/>
  <c r="I2057" i="11"/>
  <c r="J2057" i="11" s="1"/>
  <c r="AT2056" i="11"/>
  <c r="AU2056" i="11" s="1"/>
  <c r="AO2056" i="11"/>
  <c r="AP2056" i="11" s="1"/>
  <c r="AJ2056" i="11"/>
  <c r="AK2056" i="11" s="1"/>
  <c r="AE2056" i="11"/>
  <c r="AF2056" i="11" s="1"/>
  <c r="Z2056" i="11"/>
  <c r="AA2056" i="11" s="1"/>
  <c r="U2056" i="11"/>
  <c r="V2056" i="11" s="1"/>
  <c r="Q2056" i="11"/>
  <c r="R2056" i="11" s="1"/>
  <c r="M2056" i="11"/>
  <c r="N2056" i="11" s="1"/>
  <c r="I2056" i="11"/>
  <c r="J2056" i="11" s="1"/>
  <c r="U2055" i="11"/>
  <c r="V2055" i="11" s="1"/>
  <c r="Q2055" i="11"/>
  <c r="R2055" i="11" s="1"/>
  <c r="M2055" i="11"/>
  <c r="N2055" i="11" s="1"/>
  <c r="I2055" i="11"/>
  <c r="J2055" i="11" s="1"/>
  <c r="U2054" i="11"/>
  <c r="V2054" i="11" s="1"/>
  <c r="Q2054" i="11"/>
  <c r="R2054" i="11" s="1"/>
  <c r="M2054" i="11"/>
  <c r="N2054" i="11" s="1"/>
  <c r="I2054" i="11"/>
  <c r="J2054" i="11" s="1"/>
  <c r="U2053" i="11"/>
  <c r="V2053" i="11" s="1"/>
  <c r="Q2053" i="11"/>
  <c r="R2053" i="11" s="1"/>
  <c r="M2053" i="11"/>
  <c r="N2053" i="11" s="1"/>
  <c r="I2053" i="11"/>
  <c r="J2053" i="11" s="1"/>
  <c r="M2052" i="11" l="1"/>
  <c r="N2052" i="11" s="1"/>
  <c r="I2052" i="11"/>
  <c r="J2052" i="11" s="1"/>
  <c r="AT2051" i="11"/>
  <c r="AU2051" i="11" s="1"/>
  <c r="AO2051" i="11"/>
  <c r="AP2051" i="11" s="1"/>
  <c r="AJ2051" i="11"/>
  <c r="AK2051" i="11" s="1"/>
  <c r="AE2051" i="11"/>
  <c r="AF2051" i="11" s="1"/>
  <c r="Z2051" i="11"/>
  <c r="AA2051" i="11" s="1"/>
  <c r="U2051" i="11"/>
  <c r="V2051" i="11" s="1"/>
  <c r="M2051" i="11"/>
  <c r="N2051" i="11" s="1"/>
  <c r="I2051" i="11"/>
  <c r="J2051" i="11" s="1"/>
  <c r="AE2050" i="11"/>
  <c r="AF2050" i="11" s="1"/>
  <c r="Z2050" i="11"/>
  <c r="AA2050" i="11" s="1"/>
  <c r="U2050" i="11"/>
  <c r="V2050" i="11" s="1"/>
  <c r="I2050" i="11"/>
  <c r="J2050" i="11" s="1"/>
  <c r="Z2049" i="11"/>
  <c r="AA2049" i="11" s="1"/>
  <c r="U2049" i="11"/>
  <c r="V2049" i="11" s="1"/>
  <c r="I2049" i="11"/>
  <c r="J2049" i="11" s="1"/>
  <c r="Z2048" i="11"/>
  <c r="AA2048" i="11" s="1"/>
  <c r="U2048" i="11"/>
  <c r="V2048" i="11" s="1"/>
  <c r="M2048" i="11"/>
  <c r="N2048" i="11" s="1"/>
  <c r="I2048" i="11"/>
  <c r="J2048" i="11" s="1"/>
  <c r="AE2047" i="11"/>
  <c r="AF2047" i="11" s="1"/>
  <c r="Z2047" i="11"/>
  <c r="AA2047" i="11" s="1"/>
  <c r="U2047" i="11"/>
  <c r="V2047" i="11" s="1"/>
  <c r="I2047" i="11"/>
  <c r="J2047" i="11" s="1"/>
  <c r="AE2046" i="11"/>
  <c r="AF2046" i="11" s="1"/>
  <c r="Z2046" i="11"/>
  <c r="AA2046" i="11" s="1"/>
  <c r="U2046" i="11"/>
  <c r="V2046" i="11" s="1"/>
  <c r="I2046" i="11"/>
  <c r="J2046" i="11" s="1"/>
  <c r="AE2045" i="11"/>
  <c r="AF2045" i="11" s="1"/>
  <c r="Z2045" i="11"/>
  <c r="AA2045" i="11" s="1"/>
  <c r="U2045" i="11"/>
  <c r="V2045" i="11" s="1"/>
  <c r="I2045" i="11"/>
  <c r="J2045" i="11" s="1"/>
  <c r="Z2044" i="11"/>
  <c r="AA2044" i="11" s="1"/>
  <c r="U2044" i="11"/>
  <c r="V2044" i="11" s="1"/>
  <c r="I2044" i="11"/>
  <c r="J2044" i="11" s="1"/>
  <c r="M2043" i="11"/>
  <c r="N2043" i="11" s="1"/>
  <c r="I2043" i="11"/>
  <c r="J2043" i="11" s="1"/>
  <c r="M2042" i="11"/>
  <c r="N2042" i="11" s="1"/>
  <c r="I2042" i="11"/>
  <c r="J2042" i="11" s="1"/>
  <c r="Z2041" i="11"/>
  <c r="AA2041" i="11" s="1"/>
  <c r="U2041" i="11"/>
  <c r="V2041" i="11" s="1"/>
  <c r="I2041" i="11"/>
  <c r="J2041" i="11" s="1"/>
  <c r="AE2040" i="11"/>
  <c r="AF2040" i="11" s="1"/>
  <c r="Z2040" i="11"/>
  <c r="AA2040" i="11" s="1"/>
  <c r="U2040" i="11"/>
  <c r="V2040" i="11" s="1"/>
  <c r="I2040" i="11"/>
  <c r="J2040" i="11" s="1"/>
  <c r="AT2039" i="11"/>
  <c r="AU2039" i="11" s="1"/>
  <c r="AO2039" i="11"/>
  <c r="AP2039" i="11" s="1"/>
  <c r="AJ2039" i="11"/>
  <c r="AK2039" i="11" s="1"/>
  <c r="AE2039" i="11"/>
  <c r="AF2039" i="11" s="1"/>
  <c r="Z2039" i="11"/>
  <c r="AA2039" i="11" s="1"/>
  <c r="U2039" i="11"/>
  <c r="V2039" i="11" s="1"/>
  <c r="Q2039" i="11"/>
  <c r="R2039" i="11" s="1"/>
  <c r="M2039" i="11"/>
  <c r="N2039" i="11" s="1"/>
  <c r="I2039" i="11"/>
  <c r="J2039" i="11" s="1"/>
  <c r="AT2038" i="11"/>
  <c r="AU2038" i="11" s="1"/>
  <c r="AO2038" i="11"/>
  <c r="AP2038" i="11" s="1"/>
  <c r="AJ2038" i="11"/>
  <c r="AK2038" i="11" s="1"/>
  <c r="AE2038" i="11"/>
  <c r="AF2038" i="11" s="1"/>
  <c r="Z2038" i="11"/>
  <c r="AA2038" i="11" s="1"/>
  <c r="U2038" i="11"/>
  <c r="V2038" i="11" s="1"/>
  <c r="Q2038" i="11"/>
  <c r="R2038" i="11" s="1"/>
  <c r="M2038" i="11"/>
  <c r="N2038" i="11" s="1"/>
  <c r="I2038" i="11"/>
  <c r="J2038" i="11" s="1"/>
  <c r="AE2037" i="11"/>
  <c r="AF2037" i="11" s="1"/>
  <c r="Z2037" i="11"/>
  <c r="AA2037" i="11" s="1"/>
  <c r="U2037" i="11"/>
  <c r="V2037" i="11" s="1"/>
  <c r="Q2037" i="11"/>
  <c r="R2037" i="11" s="1"/>
  <c r="M2037" i="11"/>
  <c r="N2037" i="11" s="1"/>
  <c r="I2037" i="11"/>
  <c r="J2037" i="11" s="1"/>
  <c r="AT2036" i="11"/>
  <c r="AU2036" i="11" s="1"/>
  <c r="AO2036" i="11"/>
  <c r="AP2036" i="11" s="1"/>
  <c r="AJ2036" i="11"/>
  <c r="AK2036" i="11" s="1"/>
  <c r="AE2036" i="11"/>
  <c r="AF2036" i="11" s="1"/>
  <c r="Z2036" i="11"/>
  <c r="AA2036" i="11" s="1"/>
  <c r="U2036" i="11"/>
  <c r="V2036" i="11" s="1"/>
  <c r="Q2036" i="11"/>
  <c r="R2036" i="11" s="1"/>
  <c r="M2036" i="11"/>
  <c r="N2036" i="11" s="1"/>
  <c r="I2036" i="11"/>
  <c r="J2036" i="11" s="1"/>
  <c r="AT2035" i="11"/>
  <c r="AU2035" i="11" s="1"/>
  <c r="AO2035" i="11"/>
  <c r="AP2035" i="11" s="1"/>
  <c r="AJ2035" i="11"/>
  <c r="AK2035" i="11" s="1"/>
  <c r="AE2035" i="11"/>
  <c r="AF2035" i="11" s="1"/>
  <c r="Z2035" i="11"/>
  <c r="AA2035" i="11" s="1"/>
  <c r="U2035" i="11"/>
  <c r="V2035" i="11" s="1"/>
  <c r="Q2035" i="11"/>
  <c r="R2035" i="11" s="1"/>
  <c r="M2035" i="11"/>
  <c r="N2035" i="11" s="1"/>
  <c r="I2035" i="11"/>
  <c r="J2035" i="11" s="1"/>
  <c r="AT2034" i="11"/>
  <c r="AU2034" i="11" s="1"/>
  <c r="AO2034" i="11"/>
  <c r="AP2034" i="11" s="1"/>
  <c r="AJ2034" i="11"/>
  <c r="AK2034" i="11" s="1"/>
  <c r="AE2034" i="11"/>
  <c r="U2034" i="11"/>
  <c r="V2034" i="11" s="1"/>
  <c r="Q2034" i="11"/>
  <c r="R2034" i="11" s="1"/>
  <c r="M2034" i="11"/>
  <c r="N2034" i="11" s="1"/>
  <c r="I2034" i="11"/>
  <c r="J2034" i="11" s="1"/>
  <c r="AT2033" i="11"/>
  <c r="AU2033" i="11" s="1"/>
  <c r="AO2033" i="11"/>
  <c r="AP2033" i="11" s="1"/>
  <c r="AJ2033" i="11"/>
  <c r="AK2033" i="11" s="1"/>
  <c r="AE2033" i="11"/>
  <c r="AF2033" i="11" s="1"/>
  <c r="Z2033" i="11"/>
  <c r="AA2033" i="11" s="1"/>
  <c r="U2033" i="11"/>
  <c r="V2033" i="11" s="1"/>
  <c r="Q2033" i="11"/>
  <c r="R2033" i="11" s="1"/>
  <c r="M2033" i="11"/>
  <c r="N2033" i="11" s="1"/>
  <c r="I2033" i="11"/>
  <c r="J2033" i="11" s="1"/>
  <c r="AT2032" i="11"/>
  <c r="AU2032" i="11" s="1"/>
  <c r="AO2032" i="11"/>
  <c r="AP2032" i="11" s="1"/>
  <c r="AJ2032" i="11"/>
  <c r="AK2032" i="11" s="1"/>
  <c r="AE2032" i="11"/>
  <c r="AF2032" i="11" s="1"/>
  <c r="Z2032" i="11"/>
  <c r="AA2032" i="11" s="1"/>
  <c r="U2032" i="11"/>
  <c r="V2032" i="11" s="1"/>
  <c r="Q2032" i="11"/>
  <c r="R2032" i="11" s="1"/>
  <c r="M2032" i="11"/>
  <c r="N2032" i="11" s="1"/>
  <c r="I2032" i="11"/>
  <c r="J2032" i="11" s="1"/>
  <c r="AT2031" i="11"/>
  <c r="AU2031" i="11" s="1"/>
  <c r="AO2031" i="11"/>
  <c r="AP2031" i="11" s="1"/>
  <c r="AJ2031" i="11"/>
  <c r="AK2031" i="11" s="1"/>
  <c r="AE2031" i="11"/>
  <c r="AF2031" i="11" s="1"/>
  <c r="Z2031" i="11"/>
  <c r="AA2031" i="11" s="1"/>
  <c r="U2031" i="11"/>
  <c r="V2031" i="11" s="1"/>
  <c r="Q2031" i="11"/>
  <c r="R2031" i="11" s="1"/>
  <c r="M2031" i="11"/>
  <c r="N2031" i="11" s="1"/>
  <c r="I2031" i="11"/>
  <c r="J2031" i="11" s="1"/>
  <c r="AT2030" i="11"/>
  <c r="AU2030" i="11" s="1"/>
  <c r="AO2030" i="11"/>
  <c r="AP2030" i="11" s="1"/>
  <c r="AJ2030" i="11"/>
  <c r="AK2030" i="11" s="1"/>
  <c r="AE2030" i="11"/>
  <c r="AF2030" i="11" s="1"/>
  <c r="Z2030" i="11"/>
  <c r="AA2030" i="11" s="1"/>
  <c r="U2030" i="11"/>
  <c r="V2030" i="11" s="1"/>
  <c r="Q2030" i="11"/>
  <c r="R2030" i="11" s="1"/>
  <c r="M2030" i="11"/>
  <c r="N2030" i="11" s="1"/>
  <c r="I2030" i="11"/>
  <c r="J2030" i="11" s="1"/>
  <c r="AT2029" i="11"/>
  <c r="AU2029" i="11" s="1"/>
  <c r="AO2029" i="11"/>
  <c r="AP2029" i="11" s="1"/>
  <c r="AJ2029" i="11"/>
  <c r="AK2029" i="11" s="1"/>
  <c r="AE2029" i="11"/>
  <c r="AF2029" i="11" s="1"/>
  <c r="Z2029" i="11"/>
  <c r="AA2029" i="11" s="1"/>
  <c r="U2029" i="11"/>
  <c r="V2029" i="11" s="1"/>
  <c r="Q2029" i="11"/>
  <c r="R2029" i="11" s="1"/>
  <c r="M2029" i="11"/>
  <c r="N2029" i="11" s="1"/>
  <c r="I2029" i="11"/>
  <c r="J2029" i="11" s="1"/>
  <c r="AO2028" i="11"/>
  <c r="AP2028" i="11" s="1"/>
  <c r="AJ2028" i="11"/>
  <c r="AK2028" i="11" s="1"/>
  <c r="AE2028" i="11"/>
  <c r="AF2028" i="11" s="1"/>
  <c r="Z2028" i="11"/>
  <c r="AA2028" i="11" s="1"/>
  <c r="U2028" i="11"/>
  <c r="V2028" i="11" s="1"/>
  <c r="Q2028" i="11"/>
  <c r="R2028" i="11" s="1"/>
  <c r="M2028" i="11"/>
  <c r="N2028" i="11" s="1"/>
  <c r="I2028" i="11"/>
  <c r="J2028" i="11" s="1"/>
  <c r="AT2027" i="11"/>
  <c r="AU2027" i="11" s="1"/>
  <c r="AO2027" i="11"/>
  <c r="AP2027" i="11" s="1"/>
  <c r="AJ2027" i="11"/>
  <c r="AK2027" i="11" s="1"/>
  <c r="AE2027" i="11"/>
  <c r="AF2027" i="11" s="1"/>
  <c r="Z2027" i="11"/>
  <c r="AA2027" i="11" s="1"/>
  <c r="U2027" i="11"/>
  <c r="V2027" i="11" s="1"/>
  <c r="Q2027" i="11"/>
  <c r="R2027" i="11" s="1"/>
  <c r="M2027" i="11"/>
  <c r="N2027" i="11" s="1"/>
  <c r="I2027" i="11"/>
  <c r="J2027" i="11" s="1"/>
  <c r="AO2026" i="11"/>
  <c r="AP2026" i="11" s="1"/>
  <c r="AJ2026" i="11"/>
  <c r="AK2026" i="11" s="1"/>
  <c r="AE2026" i="11"/>
  <c r="AF2026" i="11" s="1"/>
  <c r="Z2026" i="11"/>
  <c r="AA2026" i="11" s="1"/>
  <c r="U2026" i="11"/>
  <c r="V2026" i="11" s="1"/>
  <c r="Q2026" i="11"/>
  <c r="R2026" i="11" s="1"/>
  <c r="M2026" i="11"/>
  <c r="N2026" i="11" s="1"/>
  <c r="I2026" i="11"/>
  <c r="J2026" i="11" s="1"/>
  <c r="AT2025" i="11"/>
  <c r="AU2025" i="11" s="1"/>
  <c r="AO2025" i="11"/>
  <c r="AP2025" i="11" s="1"/>
  <c r="AJ2025" i="11"/>
  <c r="AK2025" i="11" s="1"/>
  <c r="AE2025" i="11"/>
  <c r="AF2025" i="11" s="1"/>
  <c r="Z2025" i="11"/>
  <c r="AA2025" i="11" s="1"/>
  <c r="U2025" i="11"/>
  <c r="V2025" i="11" s="1"/>
  <c r="Q2025" i="11"/>
  <c r="R2025" i="11" s="1"/>
  <c r="M2025" i="11"/>
  <c r="N2025" i="11" s="1"/>
  <c r="I2025" i="11"/>
  <c r="J2025" i="11" s="1"/>
  <c r="AT2024" i="11"/>
  <c r="AU2024" i="11" s="1"/>
  <c r="AO2024" i="11"/>
  <c r="AP2024" i="11" s="1"/>
  <c r="AJ2024" i="11"/>
  <c r="AK2024" i="11" s="1"/>
  <c r="AE2024" i="11"/>
  <c r="AF2024" i="11" s="1"/>
  <c r="Z2024" i="11"/>
  <c r="AA2024" i="11" s="1"/>
  <c r="U2024" i="11"/>
  <c r="V2024" i="11" s="1"/>
  <c r="Q2024" i="11"/>
  <c r="R2024" i="11" s="1"/>
  <c r="M2024" i="11"/>
  <c r="N2024" i="11" s="1"/>
  <c r="I2024" i="11"/>
  <c r="J2024" i="11" s="1"/>
  <c r="AT2023" i="11"/>
  <c r="AU2023" i="11" s="1"/>
  <c r="AO2023" i="11"/>
  <c r="AP2023" i="11" s="1"/>
  <c r="AJ2023" i="11"/>
  <c r="AK2023" i="11" s="1"/>
  <c r="AE2023" i="11"/>
  <c r="AF2023" i="11" s="1"/>
  <c r="Z2023" i="11"/>
  <c r="AA2023" i="11" s="1"/>
  <c r="U2023" i="11"/>
  <c r="V2023" i="11" s="1"/>
  <c r="Q2023" i="11"/>
  <c r="R2023" i="11" s="1"/>
  <c r="M2023" i="11"/>
  <c r="N2023" i="11" s="1"/>
  <c r="I2023" i="11"/>
  <c r="J2023" i="11" s="1"/>
  <c r="AT2022" i="11"/>
  <c r="AU2022" i="11" s="1"/>
  <c r="AO2022" i="11"/>
  <c r="AP2022" i="11" s="1"/>
  <c r="AJ2022" i="11"/>
  <c r="AK2022" i="11" s="1"/>
  <c r="AE2022" i="11"/>
  <c r="AF2022" i="11" s="1"/>
  <c r="Z2022" i="11"/>
  <c r="AA2022" i="11" s="1"/>
  <c r="U2022" i="11"/>
  <c r="V2022" i="11" s="1"/>
  <c r="Q2022" i="11"/>
  <c r="R2022" i="11" s="1"/>
  <c r="M2022" i="11"/>
  <c r="N2022" i="11" s="1"/>
  <c r="I2022" i="11"/>
  <c r="J2022" i="11" s="1"/>
  <c r="AT2021" i="11"/>
  <c r="AU2021" i="11" s="1"/>
  <c r="AO2021" i="11"/>
  <c r="AP2021" i="11" s="1"/>
  <c r="AJ2021" i="11"/>
  <c r="AK2021" i="11" s="1"/>
  <c r="AE2021" i="11"/>
  <c r="AF2021" i="11" s="1"/>
  <c r="Z2021" i="11"/>
  <c r="AA2021" i="11" s="1"/>
  <c r="U2021" i="11"/>
  <c r="V2021" i="11" s="1"/>
  <c r="Q2021" i="11"/>
  <c r="R2021" i="11" s="1"/>
  <c r="M2021" i="11"/>
  <c r="N2021" i="11" s="1"/>
  <c r="I2021" i="11"/>
  <c r="J2021" i="11" s="1"/>
  <c r="N2020" i="11" l="1"/>
  <c r="J2020" i="11"/>
  <c r="Z2019" i="11"/>
  <c r="AA2019" i="11" s="1"/>
  <c r="U2019" i="11"/>
  <c r="V2019" i="11" s="1"/>
  <c r="I2019" i="11"/>
  <c r="J2019" i="11" s="1"/>
  <c r="M2018" i="11"/>
  <c r="N2018" i="11" s="1"/>
  <c r="I2018" i="11"/>
  <c r="J2018" i="11" s="1"/>
  <c r="Z2017" i="11"/>
  <c r="AA2017" i="11" s="1"/>
  <c r="U2017" i="11"/>
  <c r="V2017" i="11" s="1"/>
  <c r="I2017" i="11"/>
  <c r="J2017" i="11" s="1"/>
  <c r="M2016" i="11"/>
  <c r="N2016" i="11" s="1"/>
  <c r="I2016" i="11"/>
  <c r="J2016" i="11" s="1"/>
  <c r="Z2015" i="11"/>
  <c r="AA2015" i="11" s="1"/>
  <c r="U2015" i="11"/>
  <c r="V2015" i="11" s="1"/>
  <c r="I2015" i="11"/>
  <c r="J2015" i="11" s="1"/>
  <c r="AE2014" i="11"/>
  <c r="AF2014" i="11" s="1"/>
  <c r="Z2014" i="11"/>
  <c r="AA2014" i="11" s="1"/>
  <c r="U2014" i="11"/>
  <c r="V2014" i="11" s="1"/>
  <c r="I2014" i="11"/>
  <c r="J2014" i="11" s="1"/>
  <c r="M2013" i="11"/>
  <c r="N2013" i="11" s="1"/>
  <c r="I2013" i="11"/>
  <c r="J2013" i="11" s="1"/>
  <c r="M2012" i="11"/>
  <c r="N2012" i="11" s="1"/>
  <c r="I2012" i="11"/>
  <c r="J2012" i="11" s="1"/>
  <c r="AT2011" i="11"/>
  <c r="AU2011" i="11" s="1"/>
  <c r="AO2011" i="11"/>
  <c r="AP2011" i="11" s="1"/>
  <c r="AJ2011" i="11"/>
  <c r="AK2011" i="11" s="1"/>
  <c r="AE2011" i="11"/>
  <c r="AF2011" i="11" s="1"/>
  <c r="Z2011" i="11"/>
  <c r="AA2011" i="11" s="1"/>
  <c r="U2011" i="11"/>
  <c r="V2011" i="11" s="1"/>
  <c r="Q2011" i="11"/>
  <c r="R2011" i="11" s="1"/>
  <c r="M2011" i="11"/>
  <c r="N2011" i="11" s="1"/>
  <c r="I2011" i="11"/>
  <c r="J2011" i="11" s="1"/>
  <c r="AT2010" i="11"/>
  <c r="AU2010" i="11" s="1"/>
  <c r="AO2010" i="11"/>
  <c r="AP2010" i="11" s="1"/>
  <c r="AJ2010" i="11"/>
  <c r="AK2010" i="11" s="1"/>
  <c r="AE2010" i="11"/>
  <c r="AF2010" i="11" s="1"/>
  <c r="Z2010" i="11"/>
  <c r="AA2010" i="11" s="1"/>
  <c r="U2010" i="11"/>
  <c r="V2010" i="11" s="1"/>
  <c r="Q2010" i="11"/>
  <c r="R2010" i="11" s="1"/>
  <c r="M2010" i="11"/>
  <c r="N2010" i="11" s="1"/>
  <c r="I2010" i="11"/>
  <c r="J2010" i="11" s="1"/>
  <c r="AT2009" i="11"/>
  <c r="AU2009" i="11" s="1"/>
  <c r="AO2009" i="11"/>
  <c r="AP2009" i="11" s="1"/>
  <c r="AJ2009" i="11"/>
  <c r="AK2009" i="11" s="1"/>
  <c r="AE2009" i="11"/>
  <c r="AF2009" i="11" s="1"/>
  <c r="Z2009" i="11"/>
  <c r="AA2009" i="11" s="1"/>
  <c r="U2009" i="11"/>
  <c r="V2009" i="11" s="1"/>
  <c r="Q2009" i="11"/>
  <c r="R2009" i="11" s="1"/>
  <c r="M2009" i="11"/>
  <c r="N2009" i="11" s="1"/>
  <c r="I2009" i="11"/>
  <c r="J2009" i="11" s="1"/>
  <c r="AT2008" i="11"/>
  <c r="AU2008" i="11" s="1"/>
  <c r="AO2008" i="11"/>
  <c r="AP2008" i="11" s="1"/>
  <c r="AJ2008" i="11"/>
  <c r="AK2008" i="11" s="1"/>
  <c r="AE2008" i="11"/>
  <c r="AF2008" i="11" s="1"/>
  <c r="Z2008" i="11"/>
  <c r="AA2008" i="11" s="1"/>
  <c r="U2008" i="11"/>
  <c r="V2008" i="11" s="1"/>
  <c r="Q2008" i="11"/>
  <c r="R2008" i="11" s="1"/>
  <c r="M2008" i="11"/>
  <c r="N2008" i="11" s="1"/>
  <c r="I2008" i="11"/>
  <c r="J2008" i="11" s="1"/>
  <c r="AT2007" i="11"/>
  <c r="AU2007" i="11" s="1"/>
  <c r="AO2007" i="11"/>
  <c r="AP2007" i="11" s="1"/>
  <c r="AJ2007" i="11"/>
  <c r="AK2007" i="11" s="1"/>
  <c r="AE2007" i="11"/>
  <c r="AF2007" i="11" s="1"/>
  <c r="Z2007" i="11"/>
  <c r="AA2007" i="11" s="1"/>
  <c r="U2007" i="11"/>
  <c r="V2007" i="11" s="1"/>
  <c r="Q2007" i="11"/>
  <c r="R2007" i="11" s="1"/>
  <c r="M2007" i="11"/>
  <c r="N2007" i="11" s="1"/>
  <c r="I2007" i="11"/>
  <c r="J2007" i="11" s="1"/>
  <c r="AT2006" i="11"/>
  <c r="AU2006" i="11" s="1"/>
  <c r="AO2006" i="11"/>
  <c r="AP2006" i="11" s="1"/>
  <c r="AE2006" i="11"/>
  <c r="AF2006" i="11" s="1"/>
  <c r="Z2006" i="11"/>
  <c r="AA2006" i="11" s="1"/>
  <c r="U2006" i="11"/>
  <c r="V2006" i="11" s="1"/>
  <c r="Q2006" i="11"/>
  <c r="R2006" i="11" s="1"/>
  <c r="M2006" i="11"/>
  <c r="N2006" i="11" s="1"/>
  <c r="I2006" i="11"/>
  <c r="J2006" i="11" s="1"/>
  <c r="AT2005" i="11"/>
  <c r="AU2005" i="11" s="1"/>
  <c r="AO2005" i="11"/>
  <c r="AP2005" i="11" s="1"/>
  <c r="AJ2005" i="11"/>
  <c r="AK2005" i="11" s="1"/>
  <c r="AE2005" i="11"/>
  <c r="AF2005" i="11" s="1"/>
  <c r="Z2005" i="11"/>
  <c r="AA2005" i="11" s="1"/>
  <c r="U2005" i="11"/>
  <c r="V2005" i="11" s="1"/>
  <c r="Q2005" i="11"/>
  <c r="R2005" i="11" s="1"/>
  <c r="M2005" i="11"/>
  <c r="N2005" i="11" s="1"/>
  <c r="I2005" i="11"/>
  <c r="J2005" i="11" s="1"/>
  <c r="AJ2004" i="11"/>
  <c r="AK2004" i="11" s="1"/>
  <c r="AE2004" i="11"/>
  <c r="AF2004" i="11" s="1"/>
  <c r="Z2004" i="11"/>
  <c r="AA2004" i="11" s="1"/>
  <c r="U2004" i="11"/>
  <c r="V2004" i="11" s="1"/>
  <c r="Q2004" i="11"/>
  <c r="R2004" i="11" s="1"/>
  <c r="M2004" i="11"/>
  <c r="N2004" i="11" s="1"/>
  <c r="I2004" i="11"/>
  <c r="J2004" i="11" s="1"/>
  <c r="AJ2003" i="11"/>
  <c r="AK2003" i="11" s="1"/>
  <c r="AE2003" i="11"/>
  <c r="AF2003" i="11" s="1"/>
  <c r="Z2003" i="11"/>
  <c r="AA2003" i="11" s="1"/>
  <c r="U2003" i="11"/>
  <c r="V2003" i="11" s="1"/>
  <c r="M2003" i="11"/>
  <c r="N2003" i="11" s="1"/>
  <c r="I2003" i="11"/>
  <c r="J2003" i="11" s="1"/>
  <c r="AT2002" i="11"/>
  <c r="AU2002" i="11" s="1"/>
  <c r="AO2002" i="11"/>
  <c r="AP2002" i="11" s="1"/>
  <c r="AJ2002" i="11"/>
  <c r="AK2002" i="11" s="1"/>
  <c r="AE2002" i="11"/>
  <c r="AF2002" i="11" s="1"/>
  <c r="Z2002" i="11"/>
  <c r="AA2002" i="11" s="1"/>
  <c r="U2002" i="11"/>
  <c r="V2002" i="11" s="1"/>
  <c r="Q2002" i="11"/>
  <c r="R2002" i="11" s="1"/>
  <c r="M2002" i="11"/>
  <c r="N2002" i="11" s="1"/>
  <c r="I2002" i="11"/>
  <c r="J2002" i="11" s="1"/>
  <c r="AT2001" i="11"/>
  <c r="AU2001" i="11" s="1"/>
  <c r="AO2001" i="11"/>
  <c r="AP2001" i="11" s="1"/>
  <c r="AJ2001" i="11"/>
  <c r="AK2001" i="11" s="1"/>
  <c r="AE2001" i="11"/>
  <c r="AF2001" i="11" s="1"/>
  <c r="Z2001" i="11"/>
  <c r="AA2001" i="11" s="1"/>
  <c r="U2001" i="11"/>
  <c r="V2001" i="11" s="1"/>
  <c r="Q2001" i="11"/>
  <c r="R2001" i="11" s="1"/>
  <c r="M2001" i="11"/>
  <c r="N2001" i="11" s="1"/>
  <c r="I2001" i="11"/>
  <c r="J2001" i="11" s="1"/>
  <c r="AT2000" i="11"/>
  <c r="AU2000" i="11" s="1"/>
  <c r="AO2000" i="11"/>
  <c r="AP2000" i="11" s="1"/>
  <c r="AE2000" i="11"/>
  <c r="AF2000" i="11" s="1"/>
  <c r="Z2000" i="11"/>
  <c r="AA2000" i="11" s="1"/>
  <c r="U2000" i="11"/>
  <c r="V2000" i="11" s="1"/>
  <c r="Q2000" i="11"/>
  <c r="R2000" i="11" s="1"/>
  <c r="M2000" i="11"/>
  <c r="N2000" i="11" s="1"/>
  <c r="I2000" i="11"/>
  <c r="J2000" i="11" s="1"/>
  <c r="AT1999" i="11"/>
  <c r="AU1999" i="11" s="1"/>
  <c r="AO1999" i="11"/>
  <c r="AP1999" i="11" s="1"/>
  <c r="AJ1999" i="11"/>
  <c r="AK1999" i="11" s="1"/>
  <c r="AE1999" i="11"/>
  <c r="AF1999" i="11" s="1"/>
  <c r="Z1999" i="11"/>
  <c r="AA1999" i="11" s="1"/>
  <c r="U1999" i="11"/>
  <c r="V1999" i="11" s="1"/>
  <c r="Q1999" i="11"/>
  <c r="R1999" i="11" s="1"/>
  <c r="M1999" i="11"/>
  <c r="N1999" i="11" s="1"/>
  <c r="I1999" i="11"/>
  <c r="J1999" i="11" s="1"/>
  <c r="AT1998" i="11"/>
  <c r="AU1998" i="11" s="1"/>
  <c r="AO1998" i="11"/>
  <c r="AP1998" i="11" s="1"/>
  <c r="AJ1998" i="11"/>
  <c r="AK1998" i="11" s="1"/>
  <c r="AE1998" i="11"/>
  <c r="AF1998" i="11" s="1"/>
  <c r="Z1998" i="11"/>
  <c r="AA1998" i="11" s="1"/>
  <c r="U1998" i="11"/>
  <c r="V1998" i="11" s="1"/>
  <c r="Q1998" i="11"/>
  <c r="R1998" i="11" s="1"/>
  <c r="M1998" i="11"/>
  <c r="N1998" i="11" s="1"/>
  <c r="I1998" i="11"/>
  <c r="J1998" i="11" s="1"/>
  <c r="AT1997" i="11"/>
  <c r="AU1997" i="11" s="1"/>
  <c r="AO1997" i="11"/>
  <c r="AP1997" i="11" s="1"/>
  <c r="AJ1997" i="11"/>
  <c r="AK1997" i="11" s="1"/>
  <c r="AE1997" i="11"/>
  <c r="AF1997" i="11" s="1"/>
  <c r="Z1997" i="11"/>
  <c r="AA1997" i="11" s="1"/>
  <c r="U1997" i="11"/>
  <c r="V1997" i="11" s="1"/>
  <c r="Q1997" i="11"/>
  <c r="R1997" i="11" s="1"/>
  <c r="M1997" i="11"/>
  <c r="N1997" i="11" s="1"/>
  <c r="I1997" i="11"/>
  <c r="J1997" i="11" s="1"/>
  <c r="AT1996" i="11"/>
  <c r="AU1996" i="11" s="1"/>
  <c r="AO1996" i="11"/>
  <c r="AP1996" i="11" s="1"/>
  <c r="AJ1996" i="11"/>
  <c r="AK1996" i="11" s="1"/>
  <c r="AE1996" i="11"/>
  <c r="AF1996" i="11" s="1"/>
  <c r="Z1996" i="11"/>
  <c r="AA1996" i="11" s="1"/>
  <c r="U1996" i="11"/>
  <c r="V1996" i="11" s="1"/>
  <c r="M1996" i="11"/>
  <c r="N1996" i="11" s="1"/>
  <c r="I1996" i="11"/>
  <c r="J1996" i="11" s="1"/>
  <c r="AT1995" i="11"/>
  <c r="AU1995" i="11" s="1"/>
  <c r="AO1995" i="11"/>
  <c r="AP1995" i="11" s="1"/>
  <c r="AJ1995" i="11"/>
  <c r="AK1995" i="11" s="1"/>
  <c r="AE1995" i="11"/>
  <c r="AF1995" i="11" s="1"/>
  <c r="Z1995" i="11"/>
  <c r="AA1995" i="11" s="1"/>
  <c r="U1995" i="11"/>
  <c r="V1995" i="11" s="1"/>
  <c r="Q1995" i="11"/>
  <c r="R1995" i="11" s="1"/>
  <c r="M1995" i="11"/>
  <c r="N1995" i="11" s="1"/>
  <c r="I1995" i="11"/>
  <c r="J1995" i="11" s="1"/>
  <c r="AT1994" i="11"/>
  <c r="AU1994" i="11" s="1"/>
  <c r="AO1994" i="11"/>
  <c r="AP1994" i="11" s="1"/>
  <c r="AJ1994" i="11"/>
  <c r="AK1994" i="11" s="1"/>
  <c r="AE1994" i="11"/>
  <c r="AF1994" i="11" s="1"/>
  <c r="Z1994" i="11"/>
  <c r="AA1994" i="11" s="1"/>
  <c r="U1994" i="11"/>
  <c r="V1994" i="11" s="1"/>
  <c r="Q1994" i="11"/>
  <c r="R1994" i="11" s="1"/>
  <c r="M1994" i="11"/>
  <c r="N1994" i="11" s="1"/>
  <c r="I1994" i="11"/>
  <c r="J1994" i="11" s="1"/>
  <c r="AT1993" i="11"/>
  <c r="AU1993" i="11" s="1"/>
  <c r="AO1993" i="11"/>
  <c r="AP1993" i="11" s="1"/>
  <c r="AJ1993" i="11"/>
  <c r="AK1993" i="11" s="1"/>
  <c r="AE1993" i="11"/>
  <c r="AF1993" i="11" s="1"/>
  <c r="Z1993" i="11"/>
  <c r="AA1993" i="11" s="1"/>
  <c r="U1993" i="11"/>
  <c r="V1993" i="11" s="1"/>
  <c r="Q1993" i="11"/>
  <c r="R1993" i="11" s="1"/>
  <c r="M1993" i="11"/>
  <c r="N1993" i="11" s="1"/>
  <c r="I1993" i="11"/>
  <c r="J1993" i="11" s="1"/>
  <c r="AT1992" i="11"/>
  <c r="AU1992" i="11" s="1"/>
  <c r="AO1992" i="11"/>
  <c r="AP1992" i="11" s="1"/>
  <c r="AJ1992" i="11"/>
  <c r="AK1992" i="11" s="1"/>
  <c r="AE1992" i="11"/>
  <c r="AF1992" i="11" s="1"/>
  <c r="Z1992" i="11"/>
  <c r="AA1992" i="11" s="1"/>
  <c r="U1992" i="11"/>
  <c r="V1992" i="11" s="1"/>
  <c r="Q1992" i="11"/>
  <c r="R1992" i="11" s="1"/>
  <c r="M1992" i="11"/>
  <c r="N1992" i="11" s="1"/>
  <c r="I1992" i="11"/>
  <c r="J1992" i="11" s="1"/>
  <c r="AT1991" i="11"/>
  <c r="AU1991" i="11" s="1"/>
  <c r="AO1991" i="11"/>
  <c r="AP1991" i="11" s="1"/>
  <c r="AJ1991" i="11"/>
  <c r="AK1991" i="11" s="1"/>
  <c r="AE1991" i="11"/>
  <c r="AF1991" i="11" s="1"/>
  <c r="Z1991" i="11"/>
  <c r="AA1991" i="11" s="1"/>
  <c r="U1991" i="11"/>
  <c r="V1991" i="11" s="1"/>
  <c r="Q1991" i="11"/>
  <c r="R1991" i="11" s="1"/>
  <c r="M1991" i="11"/>
  <c r="N1991" i="11" s="1"/>
  <c r="I1991" i="11"/>
  <c r="J1991" i="11" s="1"/>
  <c r="AT1990" i="11"/>
  <c r="AU1990" i="11" s="1"/>
  <c r="AO1990" i="11"/>
  <c r="AP1990" i="11" s="1"/>
  <c r="AJ1990" i="11"/>
  <c r="AK1990" i="11" s="1"/>
  <c r="AE1990" i="11"/>
  <c r="AF1990" i="11" s="1"/>
  <c r="Z1990" i="11"/>
  <c r="AA1990" i="11" s="1"/>
  <c r="U1990" i="11"/>
  <c r="V1990" i="11" s="1"/>
  <c r="Q1990" i="11"/>
  <c r="R1990" i="11" s="1"/>
  <c r="M1990" i="11"/>
  <c r="N1990" i="11" s="1"/>
  <c r="I1990" i="11"/>
  <c r="J1990" i="11" s="1"/>
  <c r="AT1989" i="11" l="1"/>
  <c r="AU1989" i="11" s="1"/>
  <c r="AO1989" i="11"/>
  <c r="AP1989" i="11" s="1"/>
  <c r="AJ1989" i="11"/>
  <c r="AK1989" i="11" s="1"/>
  <c r="AE1989" i="11"/>
  <c r="AF1989" i="11" s="1"/>
  <c r="Z1989" i="11"/>
  <c r="AA1989" i="11" s="1"/>
  <c r="U1989" i="11"/>
  <c r="V1989" i="11" s="1"/>
  <c r="M1989" i="11"/>
  <c r="N1989" i="11" s="1"/>
  <c r="I1989" i="11"/>
  <c r="J1989" i="11" s="1"/>
  <c r="M1988" i="11" l="1"/>
  <c r="N1988" i="11" s="1"/>
  <c r="I1988" i="11"/>
  <c r="J1988" i="11" s="1"/>
  <c r="AO1987" i="11"/>
  <c r="AP1987" i="11" s="1"/>
  <c r="AJ1987" i="11"/>
  <c r="AK1987" i="11" s="1"/>
  <c r="AE1987" i="11"/>
  <c r="AF1987" i="11" s="1"/>
  <c r="Z1987" i="11"/>
  <c r="AA1987" i="11" s="1"/>
  <c r="U1987" i="11"/>
  <c r="V1987" i="11" s="1"/>
  <c r="M1987" i="11"/>
  <c r="N1987" i="11" s="1"/>
  <c r="I1987" i="11"/>
  <c r="J1987" i="11" s="1"/>
  <c r="Z1986" i="11"/>
  <c r="AA1986" i="11" s="1"/>
  <c r="U1986" i="11"/>
  <c r="V1986" i="11" s="1"/>
  <c r="I1986" i="11"/>
  <c r="J1986" i="11" s="1"/>
  <c r="M1985" i="11"/>
  <c r="N1985" i="11" s="1"/>
  <c r="I1985" i="11"/>
  <c r="J1985" i="11" s="1"/>
  <c r="Z1984" i="11"/>
  <c r="AA1984" i="11" s="1"/>
  <c r="U1984" i="11"/>
  <c r="V1984" i="11" s="1"/>
  <c r="I1984" i="11"/>
  <c r="J1984" i="11" s="1"/>
  <c r="M1983" i="11"/>
  <c r="N1983" i="11" s="1"/>
  <c r="I1983" i="11"/>
  <c r="J1983" i="11" s="1"/>
  <c r="Z1982" i="11"/>
  <c r="AA1982" i="11" s="1"/>
  <c r="U1982" i="11"/>
  <c r="V1982" i="11" s="1"/>
  <c r="I1982" i="11"/>
  <c r="J1982" i="11" s="1"/>
  <c r="AE1981" i="11"/>
  <c r="AF1981" i="11" s="1"/>
  <c r="Z1981" i="11"/>
  <c r="AA1981" i="11" s="1"/>
  <c r="U1981" i="11"/>
  <c r="V1981" i="11" s="1"/>
  <c r="I1981" i="11"/>
  <c r="J1981" i="11" s="1"/>
  <c r="M1980" i="11"/>
  <c r="N1980" i="11" s="1"/>
  <c r="I1980" i="11"/>
  <c r="J1980" i="11" s="1"/>
  <c r="AE1979" i="11"/>
  <c r="AF1979" i="11" s="1"/>
  <c r="Z1979" i="11"/>
  <c r="AA1979" i="11" s="1"/>
  <c r="U1979" i="11"/>
  <c r="V1979" i="11" s="1"/>
  <c r="I1979" i="11"/>
  <c r="J1979" i="11" s="1"/>
  <c r="Z1978" i="11"/>
  <c r="AA1978" i="11" s="1"/>
  <c r="U1978" i="11"/>
  <c r="V1978" i="11" s="1"/>
  <c r="I1978" i="11"/>
  <c r="J1978" i="11" s="1"/>
  <c r="Z1977" i="11"/>
  <c r="AA1977" i="11" s="1"/>
  <c r="U1977" i="11"/>
  <c r="V1977" i="11" s="1"/>
  <c r="I1977" i="11"/>
  <c r="J1977" i="11" s="1"/>
  <c r="M1976" i="11"/>
  <c r="N1976" i="11" s="1"/>
  <c r="I1976" i="11"/>
  <c r="J1976" i="11" s="1"/>
  <c r="AE1974" i="11"/>
  <c r="AF1974" i="11" s="1"/>
  <c r="Z1974" i="11"/>
  <c r="AA1974" i="11" s="1"/>
  <c r="U1974" i="11"/>
  <c r="V1974" i="11" s="1"/>
  <c r="I1974" i="11"/>
  <c r="J1974" i="11" s="1"/>
  <c r="Z1973" i="11"/>
  <c r="AA1973" i="11" s="1"/>
  <c r="U1973" i="11"/>
  <c r="V1973" i="11" s="1"/>
  <c r="I1973" i="11"/>
  <c r="J1973" i="11" s="1"/>
  <c r="M1972" i="11"/>
  <c r="N1972" i="11" s="1"/>
  <c r="I1972" i="11"/>
  <c r="J1972" i="11" s="1"/>
  <c r="Z1971" i="11"/>
  <c r="AA1971" i="11" s="1"/>
  <c r="U1971" i="11"/>
  <c r="V1971" i="11" s="1"/>
  <c r="I1971" i="11"/>
  <c r="J1971" i="11" s="1"/>
  <c r="Z1970" i="11"/>
  <c r="AA1970" i="11" s="1"/>
  <c r="U1970" i="11"/>
  <c r="V1970" i="11" s="1"/>
  <c r="I1970" i="11"/>
  <c r="J1970" i="11" s="1"/>
  <c r="Z1969" i="11"/>
  <c r="AA1969" i="11" s="1"/>
  <c r="U1969" i="11"/>
  <c r="V1969" i="11" s="1"/>
  <c r="I1969" i="11"/>
  <c r="J1969" i="11" s="1"/>
  <c r="Z1968" i="11"/>
  <c r="AA1968" i="11" s="1"/>
  <c r="U1968" i="11"/>
  <c r="V1968" i="11" s="1"/>
  <c r="M1968" i="11"/>
  <c r="N1968" i="11" s="1"/>
  <c r="I1968" i="11"/>
  <c r="J1968" i="11" s="1"/>
  <c r="AT1967" i="11"/>
  <c r="AU1967" i="11" s="1"/>
  <c r="AO1967" i="11"/>
  <c r="AP1967" i="11" s="1"/>
  <c r="AJ1967" i="11"/>
  <c r="AK1967" i="11" s="1"/>
  <c r="AE1967" i="11"/>
  <c r="AF1967" i="11" s="1"/>
  <c r="Z1967" i="11"/>
  <c r="AA1967" i="11" s="1"/>
  <c r="U1967" i="11"/>
  <c r="V1967" i="11" s="1"/>
  <c r="Q1967" i="11"/>
  <c r="R1967" i="11" s="1"/>
  <c r="M1967" i="11"/>
  <c r="N1967" i="11" s="1"/>
  <c r="I1967" i="11"/>
  <c r="J1967" i="11" s="1"/>
  <c r="U1966" i="11"/>
  <c r="V1966" i="11" s="1"/>
  <c r="Q1966" i="11"/>
  <c r="R1966" i="11" s="1"/>
  <c r="M1966" i="11"/>
  <c r="N1966" i="11" s="1"/>
  <c r="I1966" i="11"/>
  <c r="J1966" i="11" s="1"/>
  <c r="AT1965" i="11"/>
  <c r="AU1965" i="11" s="1"/>
  <c r="AO1965" i="11"/>
  <c r="AP1965" i="11" s="1"/>
  <c r="AJ1965" i="11"/>
  <c r="AK1965" i="11" s="1"/>
  <c r="AE1965" i="11"/>
  <c r="AF1965" i="11" s="1"/>
  <c r="Z1965" i="11"/>
  <c r="AA1965" i="11" s="1"/>
  <c r="U1965" i="11"/>
  <c r="V1965" i="11" s="1"/>
  <c r="Q1965" i="11"/>
  <c r="R1965" i="11" s="1"/>
  <c r="M1965" i="11"/>
  <c r="N1965" i="11" s="1"/>
  <c r="I1965" i="11"/>
  <c r="J1965" i="11" s="1"/>
  <c r="AT1964" i="11"/>
  <c r="AU1964" i="11" s="1"/>
  <c r="AO1964" i="11"/>
  <c r="AP1964" i="11" s="1"/>
  <c r="AJ1964" i="11"/>
  <c r="AK1964" i="11" s="1"/>
  <c r="AE1964" i="11"/>
  <c r="AF1964" i="11" s="1"/>
  <c r="Z1964" i="11"/>
  <c r="AA1964" i="11" s="1"/>
  <c r="U1964" i="11"/>
  <c r="V1964" i="11" s="1"/>
  <c r="Q1964" i="11"/>
  <c r="R1964" i="11" s="1"/>
  <c r="M1964" i="11"/>
  <c r="N1964" i="11" s="1"/>
  <c r="I1964" i="11"/>
  <c r="J1964" i="11" s="1"/>
  <c r="AT1963" i="11"/>
  <c r="AU1963" i="11" s="1"/>
  <c r="AO1963" i="11"/>
  <c r="AP1963" i="11" s="1"/>
  <c r="AJ1963" i="11"/>
  <c r="AK1963" i="11" s="1"/>
  <c r="AE1963" i="11"/>
  <c r="AF1963" i="11" s="1"/>
  <c r="Z1963" i="11"/>
  <c r="AA1963" i="11" s="1"/>
  <c r="U1963" i="11"/>
  <c r="V1963" i="11" s="1"/>
  <c r="Q1963" i="11"/>
  <c r="R1963" i="11" s="1"/>
  <c r="M1963" i="11"/>
  <c r="N1963" i="11" s="1"/>
  <c r="I1963" i="11"/>
  <c r="J1963" i="11" s="1"/>
  <c r="AJ1962" i="11"/>
  <c r="AK1962" i="11" s="1"/>
  <c r="AE1962" i="11"/>
  <c r="AF1962" i="11" s="1"/>
  <c r="Z1962" i="11"/>
  <c r="AA1962" i="11" s="1"/>
  <c r="U1962" i="11"/>
  <c r="V1962" i="11" s="1"/>
  <c r="Q1962" i="11"/>
  <c r="R1962" i="11" s="1"/>
  <c r="M1962" i="11"/>
  <c r="N1962" i="11" s="1"/>
  <c r="I1962" i="11"/>
  <c r="J1962" i="11" s="1"/>
  <c r="AT1961" i="11"/>
  <c r="AU1961" i="11" s="1"/>
  <c r="AO1961" i="11"/>
  <c r="AP1961" i="11" s="1"/>
  <c r="AJ1961" i="11"/>
  <c r="AK1961" i="11" s="1"/>
  <c r="AE1961" i="11"/>
  <c r="AF1961" i="11" s="1"/>
  <c r="Z1961" i="11"/>
  <c r="AA1961" i="11" s="1"/>
  <c r="U1961" i="11"/>
  <c r="V1961" i="11" s="1"/>
  <c r="Q1961" i="11"/>
  <c r="R1961" i="11" s="1"/>
  <c r="M1961" i="11"/>
  <c r="N1961" i="11" s="1"/>
  <c r="I1961" i="11"/>
  <c r="J1961" i="11" s="1"/>
  <c r="AT1960" i="11"/>
  <c r="AU1960" i="11" s="1"/>
  <c r="AO1960" i="11"/>
  <c r="AP1960" i="11" s="1"/>
  <c r="AJ1960" i="11"/>
  <c r="AK1960" i="11" s="1"/>
  <c r="AE1960" i="11"/>
  <c r="AF1960" i="11" s="1"/>
  <c r="Z1960" i="11"/>
  <c r="AA1960" i="11" s="1"/>
  <c r="U1960" i="11"/>
  <c r="V1960" i="11" s="1"/>
  <c r="Q1960" i="11"/>
  <c r="R1960" i="11" s="1"/>
  <c r="M1960" i="11"/>
  <c r="N1960" i="11" s="1"/>
  <c r="I1960" i="11"/>
  <c r="J1960" i="11" s="1"/>
  <c r="AT1959" i="11"/>
  <c r="AU1959" i="11" s="1"/>
  <c r="AO1959" i="11"/>
  <c r="AP1959" i="11" s="1"/>
  <c r="AJ1959" i="11"/>
  <c r="AK1959" i="11" s="1"/>
  <c r="AE1959" i="11"/>
  <c r="AF1959" i="11" s="1"/>
  <c r="Z1959" i="11"/>
  <c r="AA1959" i="11" s="1"/>
  <c r="U1959" i="11"/>
  <c r="V1959" i="11" s="1"/>
  <c r="Q1959" i="11"/>
  <c r="R1959" i="11" s="1"/>
  <c r="M1959" i="11"/>
  <c r="N1959" i="11" s="1"/>
  <c r="I1959" i="11"/>
  <c r="J1959" i="11" s="1"/>
  <c r="AT1958" i="11"/>
  <c r="AU1958" i="11" s="1"/>
  <c r="AO1958" i="11"/>
  <c r="AP1958" i="11" s="1"/>
  <c r="AJ1958" i="11"/>
  <c r="AK1958" i="11" s="1"/>
  <c r="AE1958" i="11"/>
  <c r="AF1958" i="11" s="1"/>
  <c r="Z1958" i="11"/>
  <c r="AA1958" i="11" s="1"/>
  <c r="U1958" i="11"/>
  <c r="V1958" i="11" s="1"/>
  <c r="Q1958" i="11"/>
  <c r="R1958" i="11" s="1"/>
  <c r="M1958" i="11"/>
  <c r="N1958" i="11" s="1"/>
  <c r="I1958" i="11"/>
  <c r="J1958" i="11" s="1"/>
  <c r="AT1957" i="11"/>
  <c r="AU1957" i="11" s="1"/>
  <c r="AO1957" i="11"/>
  <c r="AP1957" i="11" s="1"/>
  <c r="AJ1957" i="11"/>
  <c r="AK1957" i="11" s="1"/>
  <c r="AE1957" i="11"/>
  <c r="AF1957" i="11" s="1"/>
  <c r="Z1957" i="11"/>
  <c r="AA1957" i="11" s="1"/>
  <c r="U1957" i="11"/>
  <c r="V1957" i="11" s="1"/>
  <c r="Q1957" i="11"/>
  <c r="R1957" i="11" s="1"/>
  <c r="M1957" i="11"/>
  <c r="N1957" i="11" s="1"/>
  <c r="I1957" i="11"/>
  <c r="J1957" i="11" s="1"/>
  <c r="AT1956" i="11"/>
  <c r="AU1956" i="11" s="1"/>
  <c r="AO1956" i="11"/>
  <c r="AP1956" i="11" s="1"/>
  <c r="AJ1956" i="11"/>
  <c r="AK1956" i="11" s="1"/>
  <c r="AE1956" i="11"/>
  <c r="AF1956" i="11" s="1"/>
  <c r="Z1956" i="11"/>
  <c r="AA1956" i="11" s="1"/>
  <c r="U1956" i="11"/>
  <c r="V1956" i="11" s="1"/>
  <c r="Q1956" i="11"/>
  <c r="R1956" i="11" s="1"/>
  <c r="M1956" i="11"/>
  <c r="N1956" i="11" s="1"/>
  <c r="I1956" i="11"/>
  <c r="J1956" i="11" s="1"/>
  <c r="AT1955" i="11"/>
  <c r="AU1955" i="11" s="1"/>
  <c r="AO1955" i="11"/>
  <c r="AP1955" i="11" s="1"/>
  <c r="AJ1955" i="11"/>
  <c r="AK1955" i="11" s="1"/>
  <c r="AE1955" i="11"/>
  <c r="AF1955" i="11" s="1"/>
  <c r="Z1955" i="11"/>
  <c r="AA1955" i="11" s="1"/>
  <c r="U1955" i="11"/>
  <c r="V1955" i="11" s="1"/>
  <c r="Q1955" i="11"/>
  <c r="R1955" i="11" s="1"/>
  <c r="M1955" i="11"/>
  <c r="N1955" i="11" s="1"/>
  <c r="I1955" i="11"/>
  <c r="J1955" i="11" s="1"/>
  <c r="AT1954" i="11"/>
  <c r="AU1954" i="11" s="1"/>
  <c r="AO1954" i="11"/>
  <c r="AP1954" i="11" s="1"/>
  <c r="AJ1954" i="11"/>
  <c r="AK1954" i="11" s="1"/>
  <c r="AE1954" i="11"/>
  <c r="AF1954" i="11" s="1"/>
  <c r="Z1954" i="11"/>
  <c r="AA1954" i="11" s="1"/>
  <c r="U1954" i="11"/>
  <c r="V1954" i="11" s="1"/>
  <c r="Q1954" i="11"/>
  <c r="R1954" i="11" s="1"/>
  <c r="M1954" i="11"/>
  <c r="N1954" i="11" s="1"/>
  <c r="I1954" i="11"/>
  <c r="J1954" i="11" s="1"/>
  <c r="AT1953" i="11"/>
  <c r="AU1953" i="11" s="1"/>
  <c r="AO1953" i="11"/>
  <c r="AP1953" i="11" s="1"/>
  <c r="AJ1953" i="11"/>
  <c r="AK1953" i="11" s="1"/>
  <c r="AE1953" i="11"/>
  <c r="AF1953" i="11" s="1"/>
  <c r="Z1953" i="11"/>
  <c r="AA1953" i="11" s="1"/>
  <c r="U1953" i="11"/>
  <c r="V1953" i="11" s="1"/>
  <c r="Q1953" i="11"/>
  <c r="R1953" i="11" s="1"/>
  <c r="M1953" i="11"/>
  <c r="N1953" i="11" s="1"/>
  <c r="I1953" i="11"/>
  <c r="J1953" i="11" s="1"/>
  <c r="AT1952" i="11"/>
  <c r="AU1952" i="11" s="1"/>
  <c r="AO1952" i="11"/>
  <c r="AP1952" i="11" s="1"/>
  <c r="AJ1952" i="11"/>
  <c r="AK1952" i="11" s="1"/>
  <c r="AE1952" i="11"/>
  <c r="AF1952" i="11" s="1"/>
  <c r="Z1952" i="11"/>
  <c r="AA1952" i="11" s="1"/>
  <c r="U1952" i="11"/>
  <c r="V1952" i="11" s="1"/>
  <c r="Q1952" i="11"/>
  <c r="R1952" i="11" s="1"/>
  <c r="M1952" i="11"/>
  <c r="N1952" i="11" s="1"/>
  <c r="I1952" i="11"/>
  <c r="J1952" i="11" s="1"/>
  <c r="AT1951" i="11"/>
  <c r="AU1951" i="11" s="1"/>
  <c r="AO1951" i="11"/>
  <c r="AP1951" i="11" s="1"/>
  <c r="AJ1951" i="11"/>
  <c r="AK1951" i="11" s="1"/>
  <c r="AE1951" i="11"/>
  <c r="AF1951" i="11" s="1"/>
  <c r="Z1951" i="11"/>
  <c r="AA1951" i="11" s="1"/>
  <c r="U1951" i="11"/>
  <c r="V1951" i="11" s="1"/>
  <c r="Q1951" i="11"/>
  <c r="R1951" i="11" s="1"/>
  <c r="M1951" i="11"/>
  <c r="N1951" i="11" s="1"/>
  <c r="I1951" i="11"/>
  <c r="J1951" i="11" s="1"/>
  <c r="AO1950" i="11"/>
  <c r="AP1950" i="11" s="1"/>
  <c r="U1950" i="11"/>
  <c r="V1950" i="11" s="1"/>
  <c r="Q1950" i="11"/>
  <c r="R1950" i="11" s="1"/>
  <c r="M1950" i="11"/>
  <c r="N1950" i="11" s="1"/>
  <c r="I1950" i="11"/>
  <c r="J1950" i="11" s="1"/>
  <c r="AT1949" i="11"/>
  <c r="AU1949" i="11" s="1"/>
  <c r="AO1949" i="11"/>
  <c r="AP1949" i="11" s="1"/>
  <c r="AJ1949" i="11"/>
  <c r="AK1949" i="11" s="1"/>
  <c r="AE1949" i="11"/>
  <c r="AF1949" i="11" s="1"/>
  <c r="Z1949" i="11"/>
  <c r="AA1949" i="11" s="1"/>
  <c r="U1949" i="11"/>
  <c r="V1949" i="11" s="1"/>
  <c r="Q1949" i="11"/>
  <c r="R1949" i="11" s="1"/>
  <c r="M1949" i="11"/>
  <c r="N1949" i="11" s="1"/>
  <c r="I1949" i="11"/>
  <c r="J1949" i="11" s="1"/>
  <c r="U1948" i="11"/>
  <c r="V1948" i="11" s="1"/>
  <c r="Q1948" i="11"/>
  <c r="R1948" i="11" s="1"/>
  <c r="M1948" i="11"/>
  <c r="N1948" i="11" s="1"/>
  <c r="I1948" i="11"/>
  <c r="J1948" i="11" s="1"/>
  <c r="AT1947" i="11"/>
  <c r="AU1947" i="11" s="1"/>
  <c r="AO1947" i="11"/>
  <c r="AP1947" i="11" s="1"/>
  <c r="AJ1947" i="11"/>
  <c r="AK1947" i="11" s="1"/>
  <c r="AE1947" i="11"/>
  <c r="AF1947" i="11" s="1"/>
  <c r="Z1947" i="11"/>
  <c r="AA1947" i="11" s="1"/>
  <c r="U1947" i="11"/>
  <c r="V1947" i="11" s="1"/>
  <c r="Q1947" i="11"/>
  <c r="R1947" i="11" s="1"/>
  <c r="M1947" i="11"/>
  <c r="N1947" i="11" s="1"/>
  <c r="I1947" i="11"/>
  <c r="J1947" i="11" s="1"/>
  <c r="AT1946" i="11"/>
  <c r="AU1946" i="11" s="1"/>
  <c r="AO1946" i="11"/>
  <c r="AP1946" i="11" s="1"/>
  <c r="AJ1946" i="11"/>
  <c r="AK1946" i="11" s="1"/>
  <c r="AE1946" i="11"/>
  <c r="AF1946" i="11" s="1"/>
  <c r="Z1946" i="11"/>
  <c r="AA1946" i="11" s="1"/>
  <c r="U1946" i="11"/>
  <c r="V1946" i="11" s="1"/>
  <c r="Q1946" i="11"/>
  <c r="R1946" i="11" s="1"/>
  <c r="M1946" i="11"/>
  <c r="N1946" i="11" s="1"/>
  <c r="I1946" i="11"/>
  <c r="J1946" i="11" s="1"/>
  <c r="AT1945" i="11"/>
  <c r="AU1945" i="11" s="1"/>
  <c r="AO1945" i="11"/>
  <c r="AP1945" i="11" s="1"/>
  <c r="AJ1945" i="11"/>
  <c r="AK1945" i="11" s="1"/>
  <c r="AE1945" i="11"/>
  <c r="AF1945" i="11" s="1"/>
  <c r="Z1945" i="11"/>
  <c r="AA1945" i="11" s="1"/>
  <c r="U1945" i="11"/>
  <c r="V1945" i="11" s="1"/>
  <c r="Q1945" i="11"/>
  <c r="R1945" i="11" s="1"/>
  <c r="M1945" i="11"/>
  <c r="N1945" i="11" s="1"/>
  <c r="I1945" i="11"/>
  <c r="J1945" i="11" s="1"/>
  <c r="AT1944" i="11"/>
  <c r="AU1944" i="11" s="1"/>
  <c r="AO1944" i="11"/>
  <c r="AP1944" i="11" s="1"/>
  <c r="AJ1944" i="11"/>
  <c r="AK1944" i="11" s="1"/>
  <c r="AE1944" i="11"/>
  <c r="AF1944" i="11" s="1"/>
  <c r="Z1944" i="11"/>
  <c r="AA1944" i="11" s="1"/>
  <c r="U1944" i="11"/>
  <c r="V1944" i="11" s="1"/>
  <c r="Q1944" i="11"/>
  <c r="R1944" i="11" s="1"/>
  <c r="M1944" i="11"/>
  <c r="N1944" i="11" s="1"/>
  <c r="I1944" i="11"/>
  <c r="J1944" i="11" s="1"/>
  <c r="AT1943" i="11"/>
  <c r="AU1943" i="11" s="1"/>
  <c r="AO1943" i="11"/>
  <c r="AP1943" i="11" s="1"/>
  <c r="AJ1943" i="11"/>
  <c r="AK1943" i="11" s="1"/>
  <c r="AE1943" i="11"/>
  <c r="AF1943" i="11" s="1"/>
  <c r="Z1943" i="11"/>
  <c r="AA1943" i="11" s="1"/>
  <c r="U1943" i="11"/>
  <c r="V1943" i="11" s="1"/>
  <c r="Q1943" i="11"/>
  <c r="R1943" i="11" s="1"/>
  <c r="M1943" i="11"/>
  <c r="N1943" i="11" s="1"/>
  <c r="I1943" i="11"/>
  <c r="J1943" i="11" s="1"/>
  <c r="U1942" i="11"/>
  <c r="V1942" i="11" s="1"/>
  <c r="Q1942" i="11"/>
  <c r="R1942" i="11" s="1"/>
  <c r="M1942" i="11"/>
  <c r="N1942" i="11" s="1"/>
  <c r="I1942" i="11"/>
  <c r="J1942" i="11" s="1"/>
  <c r="AT1941" i="11" l="1"/>
  <c r="AU1941" i="11" s="1"/>
  <c r="AO1941" i="11"/>
  <c r="AP1941" i="11" s="1"/>
  <c r="AJ1941" i="11"/>
  <c r="AK1941" i="11" s="1"/>
  <c r="AE1941" i="11"/>
  <c r="AF1941" i="11" s="1"/>
  <c r="Z1941" i="11"/>
  <c r="AA1941" i="11" s="1"/>
  <c r="U1941" i="11"/>
  <c r="V1941" i="11" s="1"/>
  <c r="Q1941" i="11"/>
  <c r="R1941" i="11" s="1"/>
  <c r="M1941" i="11"/>
  <c r="N1941" i="11" s="1"/>
  <c r="I1941" i="11"/>
  <c r="J1941" i="11" s="1"/>
  <c r="AO1940" i="11" l="1"/>
  <c r="AP1940" i="11" s="1"/>
  <c r="AJ1940" i="11"/>
  <c r="AK1940" i="11" s="1"/>
  <c r="AE1940" i="11"/>
  <c r="AF1940" i="11" s="1"/>
  <c r="Z1940" i="11"/>
  <c r="AA1940" i="11" s="1"/>
  <c r="U1940" i="11"/>
  <c r="V1940" i="11" s="1"/>
  <c r="M1940" i="11"/>
  <c r="N1940" i="11" s="1"/>
  <c r="I1940" i="11"/>
  <c r="J1940" i="11" s="1"/>
  <c r="Z1939" i="11"/>
  <c r="AA1939" i="11" s="1"/>
  <c r="U1939" i="11"/>
  <c r="V1939" i="11" s="1"/>
  <c r="M1939" i="11"/>
  <c r="N1939" i="11" s="1"/>
  <c r="I1939" i="11"/>
  <c r="J1939" i="11" s="1"/>
  <c r="Z1938" i="11"/>
  <c r="AA1938" i="11" s="1"/>
  <c r="U1938" i="11"/>
  <c r="V1938" i="11" s="1"/>
  <c r="I1938" i="11"/>
  <c r="J1938" i="11" s="1"/>
  <c r="Z1937" i="11"/>
  <c r="AA1937" i="11" s="1"/>
  <c r="U1937" i="11"/>
  <c r="V1937" i="11" s="1"/>
  <c r="M1937" i="11"/>
  <c r="N1937" i="11" s="1"/>
  <c r="I1937" i="11"/>
  <c r="J1937" i="11" s="1"/>
  <c r="AJ1936" i="11"/>
  <c r="AK1936" i="11" s="1"/>
  <c r="AE1936" i="11"/>
  <c r="AF1936" i="11" s="1"/>
  <c r="Z1936" i="11"/>
  <c r="AA1936" i="11" s="1"/>
  <c r="U1936" i="11"/>
  <c r="V1936" i="11" s="1"/>
  <c r="M1936" i="11"/>
  <c r="N1936" i="11" s="1"/>
  <c r="I1936" i="11"/>
  <c r="J1936" i="11" s="1"/>
  <c r="AJ1935" i="11"/>
  <c r="AK1935" i="11" s="1"/>
  <c r="AE1935" i="11"/>
  <c r="AF1935" i="11" s="1"/>
  <c r="Z1935" i="11"/>
  <c r="AA1935" i="11" s="1"/>
  <c r="U1935" i="11"/>
  <c r="V1935" i="11" s="1"/>
  <c r="I1935" i="11"/>
  <c r="J1935" i="11" s="1"/>
  <c r="Z1934" i="11"/>
  <c r="AA1934" i="11" s="1"/>
  <c r="U1934" i="11"/>
  <c r="V1934" i="11" s="1"/>
  <c r="I1934" i="11"/>
  <c r="J1934" i="11" s="1"/>
  <c r="M1933" i="11"/>
  <c r="N1933" i="11" s="1"/>
  <c r="I1933" i="11"/>
  <c r="J1933" i="11" s="1"/>
  <c r="Z1932" i="11"/>
  <c r="AA1932" i="11" s="1"/>
  <c r="U1932" i="11"/>
  <c r="V1932" i="11" s="1"/>
  <c r="M1932" i="11"/>
  <c r="N1932" i="11" s="1"/>
  <c r="I1932" i="11"/>
  <c r="J1932" i="11" s="1"/>
  <c r="AE1931" i="11"/>
  <c r="AF1931" i="11" s="1"/>
  <c r="Z1931" i="11"/>
  <c r="AA1931" i="11" s="1"/>
  <c r="U1931" i="11"/>
  <c r="V1931" i="11" s="1"/>
  <c r="I1931" i="11"/>
  <c r="J1931" i="11" s="1"/>
  <c r="M1930" i="11"/>
  <c r="N1930" i="11" s="1"/>
  <c r="I1930" i="11"/>
  <c r="J1930" i="11" s="1"/>
  <c r="AE1929" i="11"/>
  <c r="AF1929" i="11" s="1"/>
  <c r="Z1929" i="11"/>
  <c r="AA1929" i="11" s="1"/>
  <c r="U1929" i="11"/>
  <c r="V1929" i="11" s="1"/>
  <c r="I1929" i="11"/>
  <c r="J1929" i="11" s="1"/>
  <c r="AT1928" i="11"/>
  <c r="AU1928" i="11" s="1"/>
  <c r="AO1928" i="11"/>
  <c r="AP1928" i="11" s="1"/>
  <c r="AJ1928" i="11"/>
  <c r="AK1928" i="11" s="1"/>
  <c r="AE1928" i="11"/>
  <c r="AF1928" i="11" s="1"/>
  <c r="Z1928" i="11"/>
  <c r="AA1928" i="11" s="1"/>
  <c r="U1928" i="11"/>
  <c r="V1928" i="11" s="1"/>
  <c r="Q1928" i="11"/>
  <c r="R1928" i="11" s="1"/>
  <c r="M1928" i="11"/>
  <c r="N1928" i="11" s="1"/>
  <c r="I1928" i="11"/>
  <c r="J1928" i="11" s="1"/>
  <c r="U1927" i="11"/>
  <c r="V1927" i="11" s="1"/>
  <c r="Q1927" i="11"/>
  <c r="R1927" i="11" s="1"/>
  <c r="M1927" i="11"/>
  <c r="N1927" i="11" s="1"/>
  <c r="I1927" i="11"/>
  <c r="J1927" i="11" s="1"/>
  <c r="AT1926" i="11"/>
  <c r="AU1926" i="11" s="1"/>
  <c r="AO1926" i="11"/>
  <c r="AP1926" i="11" s="1"/>
  <c r="AE1926" i="11"/>
  <c r="AF1926" i="11" s="1"/>
  <c r="Z1926" i="11"/>
  <c r="AA1926" i="11" s="1"/>
  <c r="U1926" i="11"/>
  <c r="V1926" i="11" s="1"/>
  <c r="Q1926" i="11"/>
  <c r="R1926" i="11" s="1"/>
  <c r="M1926" i="11"/>
  <c r="N1926" i="11" s="1"/>
  <c r="I1926" i="11"/>
  <c r="J1926" i="11" s="1"/>
  <c r="AT1925" i="11"/>
  <c r="AU1925" i="11" s="1"/>
  <c r="AO1925" i="11"/>
  <c r="AP1925" i="11" s="1"/>
  <c r="AJ1925" i="11"/>
  <c r="AK1925" i="11" s="1"/>
  <c r="AE1925" i="11"/>
  <c r="AF1925" i="11" s="1"/>
  <c r="Z1925" i="11"/>
  <c r="AA1925" i="11" s="1"/>
  <c r="U1925" i="11"/>
  <c r="V1925" i="11" s="1"/>
  <c r="Q1925" i="11"/>
  <c r="R1925" i="11" s="1"/>
  <c r="M1925" i="11"/>
  <c r="N1925" i="11" s="1"/>
  <c r="I1925" i="11"/>
  <c r="J1925" i="11" s="1"/>
  <c r="AT1924" i="11"/>
  <c r="AU1924" i="11" s="1"/>
  <c r="AO1924" i="11"/>
  <c r="AP1924" i="11" s="1"/>
  <c r="AJ1924" i="11"/>
  <c r="AK1924" i="11" s="1"/>
  <c r="AE1924" i="11"/>
  <c r="AF1924" i="11" s="1"/>
  <c r="Z1924" i="11"/>
  <c r="AA1924" i="11" s="1"/>
  <c r="U1924" i="11"/>
  <c r="V1924" i="11" s="1"/>
  <c r="Q1924" i="11"/>
  <c r="R1924" i="11" s="1"/>
  <c r="M1924" i="11"/>
  <c r="N1924" i="11" s="1"/>
  <c r="I1924" i="11"/>
  <c r="J1924" i="11" s="1"/>
  <c r="AT1923" i="11"/>
  <c r="AU1923" i="11" s="1"/>
  <c r="AO1923" i="11"/>
  <c r="AP1923" i="11" s="1"/>
  <c r="AJ1923" i="11"/>
  <c r="AK1923" i="11" s="1"/>
  <c r="AE1923" i="11"/>
  <c r="AF1923" i="11" s="1"/>
  <c r="Z1923" i="11"/>
  <c r="AA1923" i="11" s="1"/>
  <c r="U1923" i="11"/>
  <c r="V1923" i="11" s="1"/>
  <c r="Q1923" i="11"/>
  <c r="R1923" i="11" s="1"/>
  <c r="M1923" i="11"/>
  <c r="N1923" i="11" s="1"/>
  <c r="I1923" i="11"/>
  <c r="J1923" i="11" s="1"/>
  <c r="AT1922" i="11"/>
  <c r="AU1922" i="11" s="1"/>
  <c r="AO1922" i="11"/>
  <c r="AP1922" i="11" s="1"/>
  <c r="AJ1922" i="11"/>
  <c r="AK1922" i="11" s="1"/>
  <c r="AE1922" i="11"/>
  <c r="AF1922" i="11" s="1"/>
  <c r="Z1922" i="11"/>
  <c r="AA1922" i="11" s="1"/>
  <c r="U1922" i="11"/>
  <c r="V1922" i="11" s="1"/>
  <c r="Q1922" i="11"/>
  <c r="R1922" i="11" s="1"/>
  <c r="M1922" i="11"/>
  <c r="N1922" i="11" s="1"/>
  <c r="I1922" i="11"/>
  <c r="J1922" i="11" s="1"/>
  <c r="AT1921" i="11"/>
  <c r="AU1921" i="11" s="1"/>
  <c r="AO1921" i="11"/>
  <c r="AP1921" i="11" s="1"/>
  <c r="AJ1921" i="11"/>
  <c r="AK1921" i="11" s="1"/>
  <c r="AE1921" i="11"/>
  <c r="AF1921" i="11" s="1"/>
  <c r="Z1921" i="11"/>
  <c r="AA1921" i="11" s="1"/>
  <c r="U1921" i="11"/>
  <c r="V1921" i="11" s="1"/>
  <c r="Q1921" i="11"/>
  <c r="R1921" i="11" s="1"/>
  <c r="M1921" i="11"/>
  <c r="N1921" i="11" s="1"/>
  <c r="I1921" i="11"/>
  <c r="J1921" i="11" s="1"/>
  <c r="AT1920" i="11"/>
  <c r="AU1920" i="11" s="1"/>
  <c r="AO1920" i="11"/>
  <c r="AP1920" i="11" s="1"/>
  <c r="AJ1920" i="11"/>
  <c r="AK1920" i="11" s="1"/>
  <c r="AE1920" i="11"/>
  <c r="AF1920" i="11" s="1"/>
  <c r="Z1920" i="11"/>
  <c r="AA1920" i="11" s="1"/>
  <c r="U1920" i="11"/>
  <c r="V1920" i="11" s="1"/>
  <c r="Q1920" i="11"/>
  <c r="R1920" i="11" s="1"/>
  <c r="M1920" i="11"/>
  <c r="N1920" i="11" s="1"/>
  <c r="I1920" i="11"/>
  <c r="J1920" i="11" s="1"/>
  <c r="AT1919" i="11"/>
  <c r="AU1919" i="11" s="1"/>
  <c r="AO1919" i="11"/>
  <c r="AP1919" i="11" s="1"/>
  <c r="AJ1919" i="11"/>
  <c r="AK1919" i="11" s="1"/>
  <c r="AE1919" i="11"/>
  <c r="AF1919" i="11" s="1"/>
  <c r="Z1919" i="11"/>
  <c r="AA1919" i="11" s="1"/>
  <c r="U1919" i="11"/>
  <c r="V1919" i="11" s="1"/>
  <c r="Q1919" i="11"/>
  <c r="R1919" i="11" s="1"/>
  <c r="M1919" i="11"/>
  <c r="N1919" i="11" s="1"/>
  <c r="I1919" i="11"/>
  <c r="J1919" i="11" s="1"/>
  <c r="AT1918" i="11"/>
  <c r="AU1918" i="11" s="1"/>
  <c r="AO1918" i="11"/>
  <c r="AP1918" i="11" s="1"/>
  <c r="AJ1918" i="11"/>
  <c r="AK1918" i="11" s="1"/>
  <c r="AE1918" i="11"/>
  <c r="AF1918" i="11" s="1"/>
  <c r="Z1918" i="11"/>
  <c r="AA1918" i="11" s="1"/>
  <c r="U1918" i="11"/>
  <c r="V1918" i="11" s="1"/>
  <c r="Q1918" i="11"/>
  <c r="R1918" i="11" s="1"/>
  <c r="M1918" i="11"/>
  <c r="N1918" i="11" s="1"/>
  <c r="I1918" i="11"/>
  <c r="J1918" i="11" s="1"/>
  <c r="AT1917" i="11"/>
  <c r="AU1917" i="11" s="1"/>
  <c r="AO1917" i="11"/>
  <c r="AP1917" i="11" s="1"/>
  <c r="AJ1917" i="11"/>
  <c r="AK1917" i="11" s="1"/>
  <c r="AE1917" i="11"/>
  <c r="AF1917" i="11" s="1"/>
  <c r="Z1917" i="11"/>
  <c r="AA1917" i="11" s="1"/>
  <c r="U1917" i="11"/>
  <c r="V1917" i="11" s="1"/>
  <c r="Q1917" i="11"/>
  <c r="R1917" i="11" s="1"/>
  <c r="M1917" i="11"/>
  <c r="N1917" i="11" s="1"/>
  <c r="I1917" i="11"/>
  <c r="J1917" i="11" s="1"/>
  <c r="AT1916" i="11"/>
  <c r="AU1916" i="11" s="1"/>
  <c r="AO1916" i="11"/>
  <c r="AP1916" i="11" s="1"/>
  <c r="AJ1916" i="11"/>
  <c r="AK1916" i="11" s="1"/>
  <c r="AE1916" i="11"/>
  <c r="AF1916" i="11" s="1"/>
  <c r="Z1916" i="11"/>
  <c r="AA1916" i="11" s="1"/>
  <c r="U1916" i="11"/>
  <c r="V1916" i="11" s="1"/>
  <c r="Q1916" i="11"/>
  <c r="R1916" i="11" s="1"/>
  <c r="M1916" i="11"/>
  <c r="N1916" i="11" s="1"/>
  <c r="I1916" i="11"/>
  <c r="J1916" i="11" s="1"/>
  <c r="AT1915" i="11"/>
  <c r="AU1915" i="11" s="1"/>
  <c r="AO1915" i="11"/>
  <c r="AP1915" i="11" s="1"/>
  <c r="AJ1915" i="11"/>
  <c r="AK1915" i="11" s="1"/>
  <c r="AE1915" i="11"/>
  <c r="AF1915" i="11" s="1"/>
  <c r="Z1915" i="11"/>
  <c r="AA1915" i="11" s="1"/>
  <c r="U1915" i="11"/>
  <c r="V1915" i="11" s="1"/>
  <c r="R1915" i="11"/>
  <c r="N1915" i="11"/>
  <c r="I1915" i="11"/>
  <c r="J1915" i="11" s="1"/>
  <c r="AT1914" i="11"/>
  <c r="AU1914" i="11" s="1"/>
  <c r="AO1914" i="11"/>
  <c r="AP1914" i="11" s="1"/>
  <c r="AJ1914" i="11"/>
  <c r="AK1914" i="11" s="1"/>
  <c r="AE1914" i="11"/>
  <c r="AF1914" i="11" s="1"/>
  <c r="Z1914" i="11"/>
  <c r="AA1914" i="11" s="1"/>
  <c r="U1914" i="11"/>
  <c r="V1914" i="11" s="1"/>
  <c r="Q1914" i="11"/>
  <c r="R1914" i="11" s="1"/>
  <c r="M1914" i="11"/>
  <c r="N1914" i="11" s="1"/>
  <c r="I1914" i="11"/>
  <c r="J1914" i="11" s="1"/>
  <c r="AT1913" i="11"/>
  <c r="AU1913" i="11" s="1"/>
  <c r="AO1913" i="11"/>
  <c r="AP1913" i="11" s="1"/>
  <c r="AJ1913" i="11"/>
  <c r="AK1913" i="11" s="1"/>
  <c r="AE1913" i="11"/>
  <c r="AF1913" i="11" s="1"/>
  <c r="Z1913" i="11"/>
  <c r="AA1913" i="11" s="1"/>
  <c r="U1913" i="11"/>
  <c r="V1913" i="11" s="1"/>
  <c r="Q1913" i="11"/>
  <c r="R1913" i="11" s="1"/>
  <c r="M1913" i="11"/>
  <c r="N1913" i="11" s="1"/>
  <c r="I1913" i="11"/>
  <c r="J1913" i="11" s="1"/>
  <c r="AT1912" i="11"/>
  <c r="AU1912" i="11" s="1"/>
  <c r="AO1912" i="11"/>
  <c r="AP1912" i="11" s="1"/>
  <c r="AJ1912" i="11"/>
  <c r="AK1912" i="11" s="1"/>
  <c r="AE1912" i="11"/>
  <c r="AF1912" i="11" s="1"/>
  <c r="Z1912" i="11"/>
  <c r="AA1912" i="11" s="1"/>
  <c r="U1912" i="11"/>
  <c r="V1912" i="11" s="1"/>
  <c r="Q1912" i="11"/>
  <c r="R1912" i="11" s="1"/>
  <c r="M1912" i="11"/>
  <c r="N1912" i="11" s="1"/>
  <c r="I1912" i="11"/>
  <c r="J1912" i="11" s="1"/>
  <c r="AT1911" i="11"/>
  <c r="AU1911" i="11" s="1"/>
  <c r="AO1911" i="11"/>
  <c r="AP1911" i="11" s="1"/>
  <c r="AJ1911" i="11"/>
  <c r="AK1911" i="11" s="1"/>
  <c r="AE1911" i="11"/>
  <c r="AF1911" i="11" s="1"/>
  <c r="Z1911" i="11"/>
  <c r="AA1911" i="11" s="1"/>
  <c r="U1911" i="11"/>
  <c r="V1911" i="11" s="1"/>
  <c r="Q1911" i="11"/>
  <c r="R1911" i="11" s="1"/>
  <c r="M1911" i="11"/>
  <c r="N1911" i="11" s="1"/>
  <c r="I1911" i="11"/>
  <c r="J1911" i="11" s="1"/>
  <c r="AT1910" i="11"/>
  <c r="AU1910" i="11" s="1"/>
  <c r="AO1910" i="11"/>
  <c r="AP1910" i="11" s="1"/>
  <c r="AJ1910" i="11"/>
  <c r="AK1910" i="11" s="1"/>
  <c r="AE1910" i="11"/>
  <c r="AF1910" i="11" s="1"/>
  <c r="Z1910" i="11"/>
  <c r="AA1910" i="11" s="1"/>
  <c r="U1910" i="11"/>
  <c r="V1910" i="11" s="1"/>
  <c r="Q1910" i="11"/>
  <c r="R1910" i="11" s="1"/>
  <c r="M1910" i="11"/>
  <c r="N1910" i="11" s="1"/>
  <c r="I1910" i="11"/>
  <c r="J1910" i="11" s="1"/>
  <c r="Z1909" i="11" l="1"/>
  <c r="AA1909" i="11" s="1"/>
  <c r="U1909" i="11"/>
  <c r="V1909" i="11" s="1"/>
  <c r="M1909" i="11"/>
  <c r="N1909" i="11" s="1"/>
  <c r="I1909" i="11"/>
  <c r="J1909" i="11" s="1"/>
  <c r="Z1908" i="11"/>
  <c r="AA1908" i="11" s="1"/>
  <c r="U1908" i="11"/>
  <c r="V1908" i="11" s="1"/>
  <c r="Q1908" i="11"/>
  <c r="R1908" i="11" s="1"/>
  <c r="M1908" i="11"/>
  <c r="N1908" i="11" s="1"/>
  <c r="I1908" i="11"/>
  <c r="J1908" i="11" s="1"/>
  <c r="AO1907" i="11"/>
  <c r="AP1907" i="11" s="1"/>
  <c r="AJ1907" i="11"/>
  <c r="AK1907" i="11" s="1"/>
  <c r="AE1907" i="11"/>
  <c r="AF1907" i="11" s="1"/>
  <c r="Z1907" i="11"/>
  <c r="AA1907" i="11" s="1"/>
  <c r="U1907" i="11"/>
  <c r="V1907" i="11" s="1"/>
  <c r="M1907" i="11"/>
  <c r="N1907" i="11" s="1"/>
  <c r="I1907" i="11"/>
  <c r="J1907" i="11" s="1"/>
  <c r="Z1906" i="11"/>
  <c r="AA1906" i="11" s="1"/>
  <c r="U1906" i="11"/>
  <c r="V1906" i="11" s="1"/>
  <c r="I1906" i="11"/>
  <c r="J1906" i="11" s="1"/>
  <c r="AE1905" i="11"/>
  <c r="AF1905" i="11" s="1"/>
  <c r="Z1905" i="11"/>
  <c r="AA1905" i="11" s="1"/>
  <c r="U1905" i="11"/>
  <c r="V1905" i="11" s="1"/>
  <c r="M1905" i="11"/>
  <c r="N1905" i="11" s="1"/>
  <c r="I1905" i="11"/>
  <c r="J1905" i="11" s="1"/>
  <c r="M1904" i="11"/>
  <c r="N1904" i="11" s="1"/>
  <c r="I1904" i="11"/>
  <c r="J1904" i="11" s="1"/>
  <c r="AT1903" i="11"/>
  <c r="AU1903" i="11" s="1"/>
  <c r="AO1903" i="11"/>
  <c r="AP1903" i="11" s="1"/>
  <c r="AJ1903" i="11"/>
  <c r="AK1903" i="11" s="1"/>
  <c r="AE1903" i="11"/>
  <c r="AF1903" i="11" s="1"/>
  <c r="Z1903" i="11"/>
  <c r="AA1903" i="11" s="1"/>
  <c r="U1903" i="11"/>
  <c r="V1903" i="11" s="1"/>
  <c r="Q1903" i="11"/>
  <c r="R1903" i="11" s="1"/>
  <c r="M1903" i="11"/>
  <c r="N1903" i="11" s="1"/>
  <c r="I1903" i="11"/>
  <c r="J1903" i="11" s="1"/>
  <c r="AT1902" i="11"/>
  <c r="AU1902" i="11" s="1"/>
  <c r="AO1902" i="11"/>
  <c r="AP1902" i="11" s="1"/>
  <c r="AJ1902" i="11"/>
  <c r="AK1902" i="11" s="1"/>
  <c r="AE1902" i="11"/>
  <c r="AF1902" i="11" s="1"/>
  <c r="Z1902" i="11"/>
  <c r="AA1902" i="11" s="1"/>
  <c r="U1902" i="11"/>
  <c r="V1902" i="11" s="1"/>
  <c r="Q1902" i="11"/>
  <c r="R1902" i="11" s="1"/>
  <c r="M1902" i="11"/>
  <c r="N1902" i="11" s="1"/>
  <c r="I1902" i="11"/>
  <c r="J1902" i="11" s="1"/>
  <c r="AT1901" i="11"/>
  <c r="AU1901" i="11" s="1"/>
  <c r="AO1901" i="11"/>
  <c r="AP1901" i="11" s="1"/>
  <c r="AJ1901" i="11"/>
  <c r="AK1901" i="11" s="1"/>
  <c r="AE1901" i="11"/>
  <c r="AF1901" i="11" s="1"/>
  <c r="Z1901" i="11"/>
  <c r="AA1901" i="11" s="1"/>
  <c r="U1901" i="11"/>
  <c r="V1901" i="11" s="1"/>
  <c r="Q1901" i="11"/>
  <c r="R1901" i="11" s="1"/>
  <c r="M1901" i="11"/>
  <c r="N1901" i="11" s="1"/>
  <c r="I1901" i="11"/>
  <c r="J1901" i="11" s="1"/>
  <c r="AT1900" i="11"/>
  <c r="AU1900" i="11" s="1"/>
  <c r="AO1900" i="11"/>
  <c r="AP1900" i="11" s="1"/>
  <c r="AJ1900" i="11"/>
  <c r="AK1900" i="11" s="1"/>
  <c r="AE1900" i="11"/>
  <c r="AF1900" i="11" s="1"/>
  <c r="Z1900" i="11"/>
  <c r="AA1900" i="11" s="1"/>
  <c r="U1900" i="11"/>
  <c r="V1900" i="11" s="1"/>
  <c r="Q1900" i="11"/>
  <c r="R1900" i="11" s="1"/>
  <c r="M1900" i="11"/>
  <c r="N1900" i="11" s="1"/>
  <c r="I1900" i="11"/>
  <c r="J1900" i="11" s="1"/>
  <c r="AT1899" i="11"/>
  <c r="AU1899" i="11" s="1"/>
  <c r="AO1899" i="11"/>
  <c r="AP1899" i="11" s="1"/>
  <c r="AJ1899" i="11"/>
  <c r="AK1899" i="11" s="1"/>
  <c r="AE1899" i="11"/>
  <c r="AF1899" i="11" s="1"/>
  <c r="Z1899" i="11"/>
  <c r="AA1899" i="11" s="1"/>
  <c r="U1899" i="11"/>
  <c r="V1899" i="11" s="1"/>
  <c r="Q1899" i="11"/>
  <c r="R1899" i="11" s="1"/>
  <c r="M1899" i="11"/>
  <c r="N1899" i="11" s="1"/>
  <c r="I1899" i="11"/>
  <c r="J1899" i="11" s="1"/>
  <c r="AT1898" i="11"/>
  <c r="AU1898" i="11" s="1"/>
  <c r="AO1898" i="11"/>
  <c r="AP1898" i="11" s="1"/>
  <c r="AJ1898" i="11"/>
  <c r="AK1898" i="11" s="1"/>
  <c r="AE1898" i="11"/>
  <c r="AF1898" i="11" s="1"/>
  <c r="Z1898" i="11"/>
  <c r="AA1898" i="11" s="1"/>
  <c r="U1898" i="11"/>
  <c r="V1898" i="11" s="1"/>
  <c r="Q1898" i="11"/>
  <c r="R1898" i="11" s="1"/>
  <c r="M1898" i="11"/>
  <c r="N1898" i="11" s="1"/>
  <c r="I1898" i="11"/>
  <c r="J1898" i="11" s="1"/>
  <c r="AT1897" i="11"/>
  <c r="AU1897" i="11" s="1"/>
  <c r="AO1897" i="11"/>
  <c r="AP1897" i="11" s="1"/>
  <c r="AJ1897" i="11"/>
  <c r="AK1897" i="11" s="1"/>
  <c r="AE1897" i="11"/>
  <c r="AF1897" i="11" s="1"/>
  <c r="Z1897" i="11"/>
  <c r="AA1897" i="11" s="1"/>
  <c r="U1897" i="11"/>
  <c r="V1897" i="11" s="1"/>
  <c r="Q1897" i="11"/>
  <c r="R1897" i="11" s="1"/>
  <c r="M1897" i="11"/>
  <c r="N1897" i="11" s="1"/>
  <c r="I1897" i="11"/>
  <c r="J1897" i="11" s="1"/>
  <c r="AT1896" i="11"/>
  <c r="AU1896" i="11" s="1"/>
  <c r="AO1896" i="11"/>
  <c r="AP1896" i="11" s="1"/>
  <c r="AJ1896" i="11"/>
  <c r="AK1896" i="11" s="1"/>
  <c r="AE1896" i="11"/>
  <c r="AF1896" i="11" s="1"/>
  <c r="Z1896" i="11"/>
  <c r="AA1896" i="11" s="1"/>
  <c r="U1896" i="11"/>
  <c r="V1896" i="11" s="1"/>
  <c r="Q1896" i="11"/>
  <c r="R1896" i="11" s="1"/>
  <c r="M1896" i="11"/>
  <c r="N1896" i="11" s="1"/>
  <c r="I1896" i="11"/>
  <c r="J1896" i="11" s="1"/>
  <c r="AT1895" i="11"/>
  <c r="AU1895" i="11" s="1"/>
  <c r="AO1895" i="11"/>
  <c r="AP1895" i="11" s="1"/>
  <c r="AJ1895" i="11"/>
  <c r="AK1895" i="11" s="1"/>
  <c r="AE1895" i="11"/>
  <c r="AF1895" i="11" s="1"/>
  <c r="Z1895" i="11"/>
  <c r="AA1895" i="11" s="1"/>
  <c r="U1895" i="11"/>
  <c r="V1895" i="11" s="1"/>
  <c r="Q1895" i="11"/>
  <c r="R1895" i="11" s="1"/>
  <c r="M1895" i="11"/>
  <c r="N1895" i="11" s="1"/>
  <c r="I1895" i="11"/>
  <c r="J1895" i="11" s="1"/>
  <c r="AT1894" i="11"/>
  <c r="AU1894" i="11" s="1"/>
  <c r="AO1894" i="11"/>
  <c r="AP1894" i="11" s="1"/>
  <c r="AJ1894" i="11"/>
  <c r="AK1894" i="11" s="1"/>
  <c r="AE1894" i="11"/>
  <c r="AF1894" i="11" s="1"/>
  <c r="Z1894" i="11"/>
  <c r="AA1894" i="11" s="1"/>
  <c r="U1894" i="11"/>
  <c r="V1894" i="11" s="1"/>
  <c r="Q1894" i="11"/>
  <c r="R1894" i="11" s="1"/>
  <c r="M1894" i="11"/>
  <c r="N1894" i="11" s="1"/>
  <c r="I1894" i="11"/>
  <c r="J1894" i="11" s="1"/>
  <c r="AT1893" i="11"/>
  <c r="AU1893" i="11" s="1"/>
  <c r="AO1893" i="11"/>
  <c r="AP1893" i="11" s="1"/>
  <c r="AJ1893" i="11"/>
  <c r="AK1893" i="11" s="1"/>
  <c r="AE1893" i="11"/>
  <c r="AF1893" i="11" s="1"/>
  <c r="Z1893" i="11"/>
  <c r="AA1893" i="11" s="1"/>
  <c r="U1893" i="11"/>
  <c r="V1893" i="11" s="1"/>
  <c r="Q1893" i="11"/>
  <c r="R1893" i="11" s="1"/>
  <c r="M1893" i="11"/>
  <c r="N1893" i="11" s="1"/>
  <c r="I1893" i="11"/>
  <c r="J1893" i="11" s="1"/>
  <c r="AT1892" i="11"/>
  <c r="AU1892" i="11" s="1"/>
  <c r="AO1892" i="11"/>
  <c r="AP1892" i="11" s="1"/>
  <c r="AJ1892" i="11"/>
  <c r="AK1892" i="11" s="1"/>
  <c r="AE1892" i="11"/>
  <c r="AF1892" i="11" s="1"/>
  <c r="Z1892" i="11"/>
  <c r="AA1892" i="11" s="1"/>
  <c r="U1892" i="11"/>
  <c r="V1892" i="11" s="1"/>
  <c r="Q1892" i="11"/>
  <c r="R1892" i="11" s="1"/>
  <c r="M1892" i="11"/>
  <c r="N1892" i="11" s="1"/>
  <c r="I1892" i="11"/>
  <c r="J1892" i="11" s="1"/>
  <c r="AT1891" i="11"/>
  <c r="AU1891" i="11" s="1"/>
  <c r="AO1891" i="11"/>
  <c r="AP1891" i="11" s="1"/>
  <c r="AJ1891" i="11"/>
  <c r="AK1891" i="11" s="1"/>
  <c r="AE1891" i="11"/>
  <c r="AF1891" i="11" s="1"/>
  <c r="Z1891" i="11"/>
  <c r="AA1891" i="11" s="1"/>
  <c r="U1891" i="11"/>
  <c r="V1891" i="11" s="1"/>
  <c r="Q1891" i="11"/>
  <c r="R1891" i="11" s="1"/>
  <c r="M1891" i="11"/>
  <c r="N1891" i="11" s="1"/>
  <c r="I1891" i="11"/>
  <c r="J1891" i="11" s="1"/>
  <c r="AT1890" i="11"/>
  <c r="AU1890" i="11" s="1"/>
  <c r="AO1890" i="11"/>
  <c r="AP1890" i="11" s="1"/>
  <c r="AJ1890" i="11"/>
  <c r="AK1890" i="11" s="1"/>
  <c r="AE1890" i="11"/>
  <c r="AF1890" i="11" s="1"/>
  <c r="Z1890" i="11"/>
  <c r="AA1890" i="11" s="1"/>
  <c r="U1890" i="11"/>
  <c r="V1890" i="11" s="1"/>
  <c r="Q1890" i="11"/>
  <c r="R1890" i="11" s="1"/>
  <c r="M1890" i="11"/>
  <c r="N1890" i="11" s="1"/>
  <c r="I1890" i="11"/>
  <c r="J1890" i="11" s="1"/>
  <c r="AT1889" i="11"/>
  <c r="AU1889" i="11" s="1"/>
  <c r="AO1889" i="11"/>
  <c r="AP1889" i="11" s="1"/>
  <c r="AJ1889" i="11"/>
  <c r="AK1889" i="11" s="1"/>
  <c r="AE1889" i="11"/>
  <c r="AF1889" i="11" s="1"/>
  <c r="Z1889" i="11"/>
  <c r="AA1889" i="11" s="1"/>
  <c r="U1889" i="11"/>
  <c r="V1889" i="11" s="1"/>
  <c r="Q1889" i="11"/>
  <c r="R1889" i="11" s="1"/>
  <c r="M1889" i="11"/>
  <c r="N1889" i="11" s="1"/>
  <c r="I1889" i="11"/>
  <c r="J1889" i="11" s="1"/>
  <c r="AT1888" i="11"/>
  <c r="AU1888" i="11" s="1"/>
  <c r="AO1888" i="11"/>
  <c r="AP1888" i="11" s="1"/>
  <c r="AJ1888" i="11"/>
  <c r="AK1888" i="11" s="1"/>
  <c r="AE1888" i="11"/>
  <c r="AF1888" i="11" s="1"/>
  <c r="Z1888" i="11"/>
  <c r="AA1888" i="11" s="1"/>
  <c r="U1888" i="11"/>
  <c r="V1888" i="11" s="1"/>
  <c r="Q1888" i="11"/>
  <c r="R1888" i="11" s="1"/>
  <c r="M1888" i="11"/>
  <c r="N1888" i="11" s="1"/>
  <c r="I1888" i="11"/>
  <c r="J1888" i="11" s="1"/>
  <c r="AT1887" i="11"/>
  <c r="AU1887" i="11" s="1"/>
  <c r="AO1887" i="11"/>
  <c r="AP1887" i="11" s="1"/>
  <c r="AJ1887" i="11"/>
  <c r="AK1887" i="11" s="1"/>
  <c r="AE1887" i="11"/>
  <c r="AF1887" i="11" s="1"/>
  <c r="Z1887" i="11"/>
  <c r="AA1887" i="11" s="1"/>
  <c r="U1887" i="11"/>
  <c r="V1887" i="11" s="1"/>
  <c r="Q1887" i="11"/>
  <c r="R1887" i="11" s="1"/>
  <c r="M1887" i="11"/>
  <c r="N1887" i="11" s="1"/>
  <c r="I1887" i="11"/>
  <c r="J1887" i="11" s="1"/>
  <c r="AT1886" i="11"/>
  <c r="AU1886" i="11" s="1"/>
  <c r="AO1886" i="11"/>
  <c r="AP1886" i="11" s="1"/>
  <c r="AJ1886" i="11"/>
  <c r="AK1886" i="11" s="1"/>
  <c r="AE1886" i="11"/>
  <c r="AF1886" i="11" s="1"/>
  <c r="Z1886" i="11"/>
  <c r="AA1886" i="11" s="1"/>
  <c r="U1886" i="11"/>
  <c r="V1886" i="11" s="1"/>
  <c r="Q1886" i="11"/>
  <c r="R1886" i="11" s="1"/>
  <c r="M1886" i="11"/>
  <c r="N1886" i="11" s="1"/>
  <c r="I1886" i="11"/>
  <c r="J1886" i="11" s="1"/>
  <c r="AT1885" i="11"/>
  <c r="AU1885" i="11" s="1"/>
  <c r="AO1885" i="11"/>
  <c r="AP1885" i="11" s="1"/>
  <c r="AJ1885" i="11"/>
  <c r="AK1885" i="11" s="1"/>
  <c r="AE1885" i="11"/>
  <c r="AF1885" i="11" s="1"/>
  <c r="Z1885" i="11"/>
  <c r="AA1885" i="11" s="1"/>
  <c r="U1885" i="11"/>
  <c r="V1885" i="11" s="1"/>
  <c r="Q1885" i="11"/>
  <c r="R1885" i="11" s="1"/>
  <c r="M1885" i="11"/>
  <c r="N1885" i="11" s="1"/>
  <c r="I1885" i="11"/>
  <c r="J1885" i="11" s="1"/>
  <c r="AE1884" i="11" l="1"/>
  <c r="AF1884" i="11" s="1"/>
  <c r="Z1884" i="11"/>
  <c r="AA1884" i="11" s="1"/>
  <c r="U1884" i="11"/>
  <c r="V1884" i="11" s="1"/>
  <c r="I1884" i="11"/>
  <c r="J1884" i="11" s="1"/>
  <c r="M1883" i="11"/>
  <c r="N1883" i="11" s="1"/>
  <c r="I1883" i="11"/>
  <c r="J1883" i="11" s="1"/>
  <c r="M1882" i="11"/>
  <c r="N1882" i="11" s="1"/>
  <c r="I1882" i="11"/>
  <c r="J1882" i="11" s="1"/>
  <c r="M1881" i="11"/>
  <c r="N1881" i="11" s="1"/>
  <c r="I1881" i="11"/>
  <c r="J1881" i="11" s="1"/>
  <c r="M1880" i="11"/>
  <c r="N1880" i="11" s="1"/>
  <c r="I1880" i="11"/>
  <c r="J1880" i="11" s="1"/>
  <c r="M1879" i="11"/>
  <c r="N1879" i="11" s="1"/>
  <c r="I1879" i="11"/>
  <c r="J1879" i="11" s="1"/>
  <c r="AE1878" i="11"/>
  <c r="AF1878" i="11" s="1"/>
  <c r="Z1878" i="11"/>
  <c r="AA1878" i="11" s="1"/>
  <c r="U1878" i="11"/>
  <c r="V1878" i="11" s="1"/>
  <c r="I1878" i="11"/>
  <c r="J1878" i="11" s="1"/>
  <c r="Z1877" i="11"/>
  <c r="AA1877" i="11" s="1"/>
  <c r="U1877" i="11"/>
  <c r="V1877" i="11" s="1"/>
  <c r="I1877" i="11"/>
  <c r="J1877" i="11" s="1"/>
  <c r="AE1876" i="11"/>
  <c r="AF1876" i="11" s="1"/>
  <c r="Z1876" i="11"/>
  <c r="AA1876" i="11" s="1"/>
  <c r="U1876" i="11"/>
  <c r="V1876" i="11" s="1"/>
  <c r="I1876" i="11"/>
  <c r="J1876" i="11" s="1"/>
  <c r="Z1875" i="11"/>
  <c r="AA1875" i="11" s="1"/>
  <c r="U1875" i="11"/>
  <c r="V1875" i="11" s="1"/>
  <c r="I1875" i="11"/>
  <c r="J1875" i="11" s="1"/>
  <c r="AE1874" i="11"/>
  <c r="AF1874" i="11" s="1"/>
  <c r="Z1874" i="11"/>
  <c r="AA1874" i="11" s="1"/>
  <c r="U1874" i="11"/>
  <c r="V1874" i="11" s="1"/>
  <c r="I1874" i="11"/>
  <c r="J1874" i="11" s="1"/>
  <c r="Z1873" i="11"/>
  <c r="AA1873" i="11" s="1"/>
  <c r="U1873" i="11"/>
  <c r="V1873" i="11" s="1"/>
  <c r="Q1873" i="11"/>
  <c r="R1873" i="11" s="1"/>
  <c r="M1873" i="11"/>
  <c r="N1873" i="11" s="1"/>
  <c r="I1873" i="11"/>
  <c r="J1873" i="11" s="1"/>
  <c r="Z1872" i="11"/>
  <c r="AA1872" i="11" s="1"/>
  <c r="U1872" i="11"/>
  <c r="V1872" i="11" s="1"/>
  <c r="M1872" i="11"/>
  <c r="N1872" i="11" s="1"/>
  <c r="I1872" i="11"/>
  <c r="J1872" i="11" s="1"/>
  <c r="M1871" i="11"/>
  <c r="N1871" i="11" s="1"/>
  <c r="I1871" i="11"/>
  <c r="J1871" i="11" s="1"/>
  <c r="Z1870" i="11"/>
  <c r="AA1870" i="11" s="1"/>
  <c r="U1870" i="11"/>
  <c r="V1870" i="11" s="1"/>
  <c r="I1870" i="11"/>
  <c r="J1870" i="11" s="1"/>
  <c r="AE1869" i="11"/>
  <c r="AF1869" i="11" s="1"/>
  <c r="Z1869" i="11"/>
  <c r="AA1869" i="11" s="1"/>
  <c r="U1869" i="11"/>
  <c r="V1869" i="11" s="1"/>
  <c r="I1869" i="11"/>
  <c r="J1869" i="11" s="1"/>
  <c r="M1868" i="11"/>
  <c r="N1868" i="11" s="1"/>
  <c r="I1868" i="11"/>
  <c r="J1868" i="11" s="1"/>
  <c r="Z1867" i="11"/>
  <c r="AA1867" i="11" s="1"/>
  <c r="U1867" i="11"/>
  <c r="V1867" i="11" s="1"/>
  <c r="M1867" i="11"/>
  <c r="N1867" i="11" s="1"/>
  <c r="I1867" i="11"/>
  <c r="J1867" i="11" s="1"/>
  <c r="Z1866" i="11"/>
  <c r="AA1866" i="11" s="1"/>
  <c r="U1866" i="11"/>
  <c r="V1866" i="11" s="1"/>
  <c r="M1866" i="11"/>
  <c r="N1866" i="11" s="1"/>
  <c r="I1866" i="11"/>
  <c r="J1866" i="11" s="1"/>
  <c r="M1865" i="11"/>
  <c r="N1865" i="11" s="1"/>
  <c r="I1865" i="11"/>
  <c r="J1865" i="11" s="1"/>
  <c r="Z1864" i="11"/>
  <c r="AA1864" i="11" s="1"/>
  <c r="U1864" i="11"/>
  <c r="V1864" i="11" s="1"/>
  <c r="I1864" i="11"/>
  <c r="J1864" i="11" s="1"/>
  <c r="AE1863" i="11"/>
  <c r="AF1863" i="11" s="1"/>
  <c r="Z1863" i="11"/>
  <c r="AA1863" i="11" s="1"/>
  <c r="U1863" i="11"/>
  <c r="V1863" i="11" s="1"/>
  <c r="I1863" i="11"/>
  <c r="J1863" i="11" s="1"/>
  <c r="AE1862" i="11"/>
  <c r="AF1862" i="11" s="1"/>
  <c r="Z1862" i="11"/>
  <c r="AA1862" i="11" s="1"/>
  <c r="U1862" i="11"/>
  <c r="V1862" i="11" s="1"/>
  <c r="M1862" i="11"/>
  <c r="N1862" i="11" s="1"/>
  <c r="I1862" i="11"/>
  <c r="J1862" i="11" s="1"/>
  <c r="M1861" i="11"/>
  <c r="N1861" i="11" s="1"/>
  <c r="I1861" i="11"/>
  <c r="J1861" i="11" s="1"/>
  <c r="Z1860" i="11"/>
  <c r="AA1860" i="11" s="1"/>
  <c r="U1860" i="11"/>
  <c r="V1860" i="11" s="1"/>
  <c r="I1860" i="11"/>
  <c r="J1860" i="11" s="1"/>
  <c r="Z1859" i="11"/>
  <c r="AA1859" i="11" s="1"/>
  <c r="U1859" i="11"/>
  <c r="V1859" i="11" s="1"/>
  <c r="M1859" i="11"/>
  <c r="N1859" i="11" s="1"/>
  <c r="I1859" i="11"/>
  <c r="J1859" i="11" s="1"/>
  <c r="Z1858" i="11"/>
  <c r="AA1858" i="11" s="1"/>
  <c r="U1858" i="11"/>
  <c r="V1858" i="11" s="1"/>
  <c r="M1858" i="11"/>
  <c r="N1858" i="11" s="1"/>
  <c r="I1858" i="11"/>
  <c r="J1858" i="11" s="1"/>
  <c r="AE1857" i="11"/>
  <c r="AF1857" i="11" s="1"/>
  <c r="Z1857" i="11"/>
  <c r="AA1857" i="11" s="1"/>
  <c r="U1857" i="11"/>
  <c r="V1857" i="11" s="1"/>
  <c r="I1857" i="11"/>
  <c r="J1857" i="11" s="1"/>
  <c r="AJ1856" i="11"/>
  <c r="AK1856" i="11" s="1"/>
  <c r="AE1856" i="11"/>
  <c r="AF1856" i="11" s="1"/>
  <c r="Z1856" i="11"/>
  <c r="AA1856" i="11" s="1"/>
  <c r="U1856" i="11"/>
  <c r="V1856" i="11" s="1"/>
  <c r="M1856" i="11"/>
  <c r="N1856" i="11" s="1"/>
  <c r="I1856" i="11"/>
  <c r="J1856" i="11" s="1"/>
  <c r="AT1855" i="11"/>
  <c r="AU1855" i="11" s="1"/>
  <c r="AO1855" i="11"/>
  <c r="AP1855" i="11" s="1"/>
  <c r="AJ1855" i="11"/>
  <c r="AK1855" i="11" s="1"/>
  <c r="AE1855" i="11"/>
  <c r="AF1855" i="11" s="1"/>
  <c r="Z1855" i="11"/>
  <c r="AA1855" i="11" s="1"/>
  <c r="U1855" i="11"/>
  <c r="V1855" i="11" s="1"/>
  <c r="Q1855" i="11"/>
  <c r="R1855" i="11" s="1"/>
  <c r="M1855" i="11"/>
  <c r="N1855" i="11" s="1"/>
  <c r="I1855" i="11"/>
  <c r="J1855" i="11" s="1"/>
  <c r="AT1854" i="11"/>
  <c r="AU1854" i="11" s="1"/>
  <c r="AO1854" i="11"/>
  <c r="AP1854" i="11" s="1"/>
  <c r="AJ1854" i="11"/>
  <c r="AK1854" i="11" s="1"/>
  <c r="AE1854" i="11"/>
  <c r="AF1854" i="11" s="1"/>
  <c r="Z1854" i="11"/>
  <c r="AA1854" i="11" s="1"/>
  <c r="U1854" i="11"/>
  <c r="V1854" i="11" s="1"/>
  <c r="Q1854" i="11"/>
  <c r="R1854" i="11" s="1"/>
  <c r="M1854" i="11"/>
  <c r="N1854" i="11" s="1"/>
  <c r="I1854" i="11"/>
  <c r="J1854" i="11" s="1"/>
  <c r="AT1853" i="11"/>
  <c r="AU1853" i="11" s="1"/>
  <c r="AO1853" i="11"/>
  <c r="AP1853" i="11" s="1"/>
  <c r="AJ1853" i="11"/>
  <c r="AK1853" i="11" s="1"/>
  <c r="AE1853" i="11"/>
  <c r="AF1853" i="11" s="1"/>
  <c r="Z1853" i="11"/>
  <c r="AA1853" i="11" s="1"/>
  <c r="U1853" i="11"/>
  <c r="V1853" i="11" s="1"/>
  <c r="Q1853" i="11"/>
  <c r="R1853" i="11" s="1"/>
  <c r="M1853" i="11"/>
  <c r="N1853" i="11" s="1"/>
  <c r="I1853" i="11"/>
  <c r="J1853" i="11" s="1"/>
  <c r="AT1852" i="11"/>
  <c r="AU1852" i="11" s="1"/>
  <c r="AO1852" i="11"/>
  <c r="AP1852" i="11" s="1"/>
  <c r="AJ1852" i="11"/>
  <c r="AK1852" i="11" s="1"/>
  <c r="AE1852" i="11"/>
  <c r="AF1852" i="11" s="1"/>
  <c r="Z1852" i="11"/>
  <c r="AA1852" i="11" s="1"/>
  <c r="U1852" i="11"/>
  <c r="V1852" i="11" s="1"/>
  <c r="Q1852" i="11"/>
  <c r="R1852" i="11" s="1"/>
  <c r="M1852" i="11"/>
  <c r="N1852" i="11" s="1"/>
  <c r="I1852" i="11"/>
  <c r="J1852" i="11" s="1"/>
  <c r="AT1851" i="11"/>
  <c r="AU1851" i="11" s="1"/>
  <c r="AO1851" i="11"/>
  <c r="AP1851" i="11" s="1"/>
  <c r="AJ1851" i="11"/>
  <c r="AK1851" i="11" s="1"/>
  <c r="AE1851" i="11"/>
  <c r="AF1851" i="11" s="1"/>
  <c r="Z1851" i="11"/>
  <c r="AA1851" i="11" s="1"/>
  <c r="T1851" i="11"/>
  <c r="S1851" i="11"/>
  <c r="P1851" i="11"/>
  <c r="O1851" i="11"/>
  <c r="L1851" i="11"/>
  <c r="K1851" i="11"/>
  <c r="H1851" i="11"/>
  <c r="G1851" i="11"/>
  <c r="AT1850" i="11"/>
  <c r="AU1850" i="11" s="1"/>
  <c r="AO1850" i="11"/>
  <c r="AP1850" i="11" s="1"/>
  <c r="AJ1850" i="11"/>
  <c r="AK1850" i="11" s="1"/>
  <c r="AE1850" i="11"/>
  <c r="AF1850" i="11" s="1"/>
  <c r="Z1850" i="11"/>
  <c r="AA1850" i="11" s="1"/>
  <c r="U1850" i="11"/>
  <c r="V1850" i="11" s="1"/>
  <c r="Q1850" i="11"/>
  <c r="R1850" i="11" s="1"/>
  <c r="M1850" i="11"/>
  <c r="N1850" i="11" s="1"/>
  <c r="I1850" i="11"/>
  <c r="J1850" i="11" s="1"/>
  <c r="AT1849" i="11"/>
  <c r="AU1849" i="11" s="1"/>
  <c r="AO1849" i="11"/>
  <c r="AP1849" i="11" s="1"/>
  <c r="AJ1849" i="11"/>
  <c r="AK1849" i="11" s="1"/>
  <c r="AE1849" i="11"/>
  <c r="AF1849" i="11" s="1"/>
  <c r="Z1849" i="11"/>
  <c r="AA1849" i="11" s="1"/>
  <c r="U1849" i="11"/>
  <c r="V1849" i="11" s="1"/>
  <c r="Q1849" i="11"/>
  <c r="R1849" i="11" s="1"/>
  <c r="M1849" i="11"/>
  <c r="N1849" i="11" s="1"/>
  <c r="I1849" i="11"/>
  <c r="J1849" i="11" s="1"/>
  <c r="AT1848" i="11"/>
  <c r="AU1848" i="11" s="1"/>
  <c r="AO1848" i="11"/>
  <c r="AP1848" i="11" s="1"/>
  <c r="AJ1848" i="11"/>
  <c r="AK1848" i="11" s="1"/>
  <c r="AE1848" i="11"/>
  <c r="AF1848" i="11" s="1"/>
  <c r="Z1848" i="11"/>
  <c r="AA1848" i="11" s="1"/>
  <c r="U1848" i="11"/>
  <c r="V1848" i="11" s="1"/>
  <c r="Q1848" i="11"/>
  <c r="R1848" i="11" s="1"/>
  <c r="M1848" i="11"/>
  <c r="N1848" i="11" s="1"/>
  <c r="I1848" i="11"/>
  <c r="J1848" i="11" s="1"/>
  <c r="AT1847" i="11"/>
  <c r="AU1847" i="11" s="1"/>
  <c r="AO1847" i="11"/>
  <c r="AP1847" i="11" s="1"/>
  <c r="AJ1847" i="11"/>
  <c r="AK1847" i="11" s="1"/>
  <c r="AE1847" i="11"/>
  <c r="AF1847" i="11" s="1"/>
  <c r="Z1847" i="11"/>
  <c r="AA1847" i="11" s="1"/>
  <c r="U1847" i="11"/>
  <c r="V1847" i="11" s="1"/>
  <c r="Q1847" i="11"/>
  <c r="R1847" i="11" s="1"/>
  <c r="M1847" i="11"/>
  <c r="N1847" i="11" s="1"/>
  <c r="I1847" i="11"/>
  <c r="J1847" i="11" s="1"/>
  <c r="AT1846" i="11"/>
  <c r="AU1846" i="11" s="1"/>
  <c r="AO1846" i="11"/>
  <c r="AP1846" i="11" s="1"/>
  <c r="AJ1846" i="11"/>
  <c r="AK1846" i="11" s="1"/>
  <c r="AE1846" i="11"/>
  <c r="AF1846" i="11" s="1"/>
  <c r="Z1846" i="11"/>
  <c r="AA1846" i="11" s="1"/>
  <c r="U1846" i="11"/>
  <c r="V1846" i="11" s="1"/>
  <c r="Q1846" i="11"/>
  <c r="R1846" i="11" s="1"/>
  <c r="M1846" i="11"/>
  <c r="N1846" i="11" s="1"/>
  <c r="I1846" i="11"/>
  <c r="J1846" i="11" s="1"/>
  <c r="AT1845" i="11"/>
  <c r="AU1845" i="11" s="1"/>
  <c r="AO1845" i="11"/>
  <c r="AP1845" i="11" s="1"/>
  <c r="AJ1845" i="11"/>
  <c r="AK1845" i="11" s="1"/>
  <c r="AE1845" i="11"/>
  <c r="AF1845" i="11" s="1"/>
  <c r="Z1845" i="11"/>
  <c r="AA1845" i="11" s="1"/>
  <c r="U1845" i="11"/>
  <c r="V1845" i="11" s="1"/>
  <c r="Q1845" i="11"/>
  <c r="R1845" i="11" s="1"/>
  <c r="M1845" i="11"/>
  <c r="N1845" i="11" s="1"/>
  <c r="I1845" i="11"/>
  <c r="J1845" i="11" s="1"/>
  <c r="AJ1844" i="11"/>
  <c r="AK1844" i="11" s="1"/>
  <c r="AE1844" i="11"/>
  <c r="AF1844" i="11" s="1"/>
  <c r="Z1844" i="11"/>
  <c r="AA1844" i="11" s="1"/>
  <c r="U1844" i="11"/>
  <c r="V1844" i="11" s="1"/>
  <c r="Q1844" i="11"/>
  <c r="R1844" i="11" s="1"/>
  <c r="M1844" i="11"/>
  <c r="N1844" i="11" s="1"/>
  <c r="I1844" i="11"/>
  <c r="J1844" i="11" s="1"/>
  <c r="AJ1843" i="11"/>
  <c r="AK1843" i="11" s="1"/>
  <c r="AE1843" i="11"/>
  <c r="AF1843" i="11" s="1"/>
  <c r="Z1843" i="11"/>
  <c r="AA1843" i="11" s="1"/>
  <c r="U1843" i="11"/>
  <c r="V1843" i="11" s="1"/>
  <c r="Q1843" i="11"/>
  <c r="R1843" i="11" s="1"/>
  <c r="M1843" i="11"/>
  <c r="N1843" i="11" s="1"/>
  <c r="I1843" i="11"/>
  <c r="J1843" i="11" s="1"/>
  <c r="AT1842" i="11"/>
  <c r="AU1842" i="11" s="1"/>
  <c r="AO1842" i="11"/>
  <c r="AP1842" i="11" s="1"/>
  <c r="AJ1842" i="11"/>
  <c r="AK1842" i="11" s="1"/>
  <c r="AE1842" i="11"/>
  <c r="AF1842" i="11" s="1"/>
  <c r="Z1842" i="11"/>
  <c r="AA1842" i="11" s="1"/>
  <c r="U1842" i="11"/>
  <c r="V1842" i="11" s="1"/>
  <c r="Q1842" i="11"/>
  <c r="R1842" i="11" s="1"/>
  <c r="M1842" i="11"/>
  <c r="N1842" i="11" s="1"/>
  <c r="I1842" i="11"/>
  <c r="J1842" i="11" s="1"/>
  <c r="AT1841" i="11"/>
  <c r="AU1841" i="11" s="1"/>
  <c r="AO1841" i="11"/>
  <c r="AP1841" i="11" s="1"/>
  <c r="AJ1841" i="11"/>
  <c r="AK1841" i="11" s="1"/>
  <c r="AE1841" i="11"/>
  <c r="AF1841" i="11" s="1"/>
  <c r="Z1841" i="11"/>
  <c r="AA1841" i="11" s="1"/>
  <c r="U1841" i="11"/>
  <c r="V1841" i="11" s="1"/>
  <c r="Q1841" i="11"/>
  <c r="R1841" i="11" s="1"/>
  <c r="M1841" i="11"/>
  <c r="N1841" i="11" s="1"/>
  <c r="I1841" i="11"/>
  <c r="J1841" i="11" s="1"/>
  <c r="AT1840" i="11"/>
  <c r="AU1840" i="11" s="1"/>
  <c r="AO1840" i="11"/>
  <c r="AP1840" i="11" s="1"/>
  <c r="AJ1840" i="11"/>
  <c r="AK1840" i="11" s="1"/>
  <c r="AE1840" i="11"/>
  <c r="AF1840" i="11" s="1"/>
  <c r="Z1840" i="11"/>
  <c r="AA1840" i="11" s="1"/>
  <c r="U1840" i="11"/>
  <c r="V1840" i="11" s="1"/>
  <c r="Q1840" i="11"/>
  <c r="R1840" i="11" s="1"/>
  <c r="M1840" i="11"/>
  <c r="N1840" i="11" s="1"/>
  <c r="I1840" i="11"/>
  <c r="J1840" i="11" s="1"/>
  <c r="AT1839" i="11"/>
  <c r="AU1839" i="11" s="1"/>
  <c r="AO1839" i="11"/>
  <c r="AP1839" i="11" s="1"/>
  <c r="AJ1839" i="11"/>
  <c r="AK1839" i="11" s="1"/>
  <c r="AE1839" i="11"/>
  <c r="AF1839" i="11" s="1"/>
  <c r="Z1839" i="11"/>
  <c r="AA1839" i="11" s="1"/>
  <c r="U1839" i="11"/>
  <c r="V1839" i="11" s="1"/>
  <c r="Q1839" i="11"/>
  <c r="R1839" i="11" s="1"/>
  <c r="M1839" i="11"/>
  <c r="N1839" i="11" s="1"/>
  <c r="I1839" i="11"/>
  <c r="J1839" i="11" s="1"/>
  <c r="AT1838" i="11"/>
  <c r="AU1838" i="11" s="1"/>
  <c r="AO1838" i="11"/>
  <c r="AP1838" i="11" s="1"/>
  <c r="AJ1838" i="11"/>
  <c r="AK1838" i="11" s="1"/>
  <c r="AE1838" i="11"/>
  <c r="AF1838" i="11" s="1"/>
  <c r="Z1838" i="11"/>
  <c r="AA1838" i="11" s="1"/>
  <c r="U1838" i="11"/>
  <c r="V1838" i="11" s="1"/>
  <c r="Q1838" i="11"/>
  <c r="R1838" i="11" s="1"/>
  <c r="M1838" i="11"/>
  <c r="N1838" i="11" s="1"/>
  <c r="I1838" i="11"/>
  <c r="J1838" i="11" s="1"/>
  <c r="AT1837" i="11"/>
  <c r="AU1837" i="11" s="1"/>
  <c r="AO1837" i="11"/>
  <c r="AP1837" i="11" s="1"/>
  <c r="AJ1837" i="11"/>
  <c r="AK1837" i="11" s="1"/>
  <c r="AE1837" i="11"/>
  <c r="AF1837" i="11" s="1"/>
  <c r="Z1837" i="11"/>
  <c r="AA1837" i="11" s="1"/>
  <c r="U1837" i="11"/>
  <c r="V1837" i="11" s="1"/>
  <c r="Q1837" i="11"/>
  <c r="R1837" i="11" s="1"/>
  <c r="M1837" i="11"/>
  <c r="N1837" i="11" s="1"/>
  <c r="I1837" i="11"/>
  <c r="J1837" i="11" s="1"/>
  <c r="AT1836" i="11"/>
  <c r="AU1836" i="11" s="1"/>
  <c r="AO1836" i="11"/>
  <c r="AP1836" i="11" s="1"/>
  <c r="AJ1836" i="11"/>
  <c r="AK1836" i="11" s="1"/>
  <c r="AE1836" i="11"/>
  <c r="AF1836" i="11" s="1"/>
  <c r="Z1836" i="11"/>
  <c r="AA1836" i="11" s="1"/>
  <c r="U1836" i="11"/>
  <c r="V1836" i="11" s="1"/>
  <c r="Q1836" i="11"/>
  <c r="R1836" i="11" s="1"/>
  <c r="M1836" i="11"/>
  <c r="N1836" i="11" s="1"/>
  <c r="I1836" i="11"/>
  <c r="J1836" i="11" s="1"/>
  <c r="AT1835" i="11"/>
  <c r="AU1835" i="11" s="1"/>
  <c r="AO1835" i="11"/>
  <c r="AP1835" i="11" s="1"/>
  <c r="AJ1835" i="11"/>
  <c r="AK1835" i="11" s="1"/>
  <c r="AE1835" i="11"/>
  <c r="AF1835" i="11" s="1"/>
  <c r="Z1835" i="11"/>
  <c r="AA1835" i="11" s="1"/>
  <c r="U1835" i="11"/>
  <c r="V1835" i="11" s="1"/>
  <c r="Q1835" i="11"/>
  <c r="R1835" i="11" s="1"/>
  <c r="M1835" i="11"/>
  <c r="N1835" i="11" s="1"/>
  <c r="I1835" i="11"/>
  <c r="J1835" i="11" s="1"/>
  <c r="AT1834" i="11"/>
  <c r="AU1834" i="11" s="1"/>
  <c r="AO1834" i="11"/>
  <c r="AP1834" i="11" s="1"/>
  <c r="AJ1834" i="11"/>
  <c r="AK1834" i="11" s="1"/>
  <c r="AE1834" i="11"/>
  <c r="AF1834" i="11" s="1"/>
  <c r="Z1834" i="11"/>
  <c r="AA1834" i="11" s="1"/>
  <c r="U1834" i="11"/>
  <c r="V1834" i="11" s="1"/>
  <c r="Q1834" i="11"/>
  <c r="R1834" i="11" s="1"/>
  <c r="M1834" i="11"/>
  <c r="N1834" i="11" s="1"/>
  <c r="I1834" i="11"/>
  <c r="J1834" i="11" s="1"/>
  <c r="AT1833" i="11"/>
  <c r="AU1833" i="11" s="1"/>
  <c r="AO1833" i="11"/>
  <c r="AP1833" i="11" s="1"/>
  <c r="AJ1833" i="11"/>
  <c r="AK1833" i="11" s="1"/>
  <c r="AE1833" i="11"/>
  <c r="AF1833" i="11" s="1"/>
  <c r="Z1833" i="11"/>
  <c r="AA1833" i="11" s="1"/>
  <c r="U1833" i="11"/>
  <c r="V1833" i="11" s="1"/>
  <c r="Q1833" i="11"/>
  <c r="R1833" i="11" s="1"/>
  <c r="M1833" i="11"/>
  <c r="N1833" i="11" s="1"/>
  <c r="I1833" i="11"/>
  <c r="J1833" i="11" s="1"/>
  <c r="AT1832" i="11"/>
  <c r="AU1832" i="11" s="1"/>
  <c r="AO1832" i="11"/>
  <c r="AP1832" i="11" s="1"/>
  <c r="AJ1832" i="11"/>
  <c r="AK1832" i="11" s="1"/>
  <c r="AE1832" i="11"/>
  <c r="AF1832" i="11" s="1"/>
  <c r="Z1832" i="11"/>
  <c r="AA1832" i="11" s="1"/>
  <c r="U1832" i="11"/>
  <c r="V1832" i="11" s="1"/>
  <c r="Q1832" i="11"/>
  <c r="R1832" i="11" s="1"/>
  <c r="M1832" i="11"/>
  <c r="N1832" i="11" s="1"/>
  <c r="I1832" i="11"/>
  <c r="J1832" i="11" s="1"/>
  <c r="AT1831" i="11"/>
  <c r="AU1831" i="11" s="1"/>
  <c r="AO1831" i="11"/>
  <c r="AP1831" i="11" s="1"/>
  <c r="AJ1831" i="11"/>
  <c r="AK1831" i="11" s="1"/>
  <c r="AE1831" i="11"/>
  <c r="AF1831" i="11" s="1"/>
  <c r="Z1831" i="11"/>
  <c r="AA1831" i="11" s="1"/>
  <c r="U1831" i="11"/>
  <c r="V1831" i="11" s="1"/>
  <c r="Q1831" i="11"/>
  <c r="R1831" i="11" s="1"/>
  <c r="M1831" i="11"/>
  <c r="N1831" i="11" s="1"/>
  <c r="I1831" i="11"/>
  <c r="J1831" i="11" s="1"/>
  <c r="AT1830" i="11"/>
  <c r="AU1830" i="11" s="1"/>
  <c r="AO1830" i="11"/>
  <c r="AP1830" i="11" s="1"/>
  <c r="AJ1830" i="11"/>
  <c r="AK1830" i="11" s="1"/>
  <c r="AE1830" i="11"/>
  <c r="AF1830" i="11" s="1"/>
  <c r="Z1830" i="11"/>
  <c r="AA1830" i="11" s="1"/>
  <c r="U1830" i="11"/>
  <c r="V1830" i="11" s="1"/>
  <c r="Q1830" i="11"/>
  <c r="R1830" i="11" s="1"/>
  <c r="M1830" i="11"/>
  <c r="N1830" i="11" s="1"/>
  <c r="I1830" i="11"/>
  <c r="J1830" i="11" s="1"/>
  <c r="AT1829" i="11"/>
  <c r="AU1829" i="11" s="1"/>
  <c r="AO1829" i="11"/>
  <c r="AP1829" i="11" s="1"/>
  <c r="AJ1829" i="11"/>
  <c r="AK1829" i="11" s="1"/>
  <c r="Z1829" i="11"/>
  <c r="AA1829" i="11" s="1"/>
  <c r="U1829" i="11"/>
  <c r="V1829" i="11" s="1"/>
  <c r="Q1829" i="11"/>
  <c r="R1829" i="11" s="1"/>
  <c r="M1829" i="11"/>
  <c r="N1829" i="11" s="1"/>
  <c r="I1829" i="11"/>
  <c r="J1829" i="11" s="1"/>
  <c r="AT1828" i="11"/>
  <c r="AU1828" i="11" s="1"/>
  <c r="AO1828" i="11"/>
  <c r="AP1828" i="11" s="1"/>
  <c r="AJ1828" i="11"/>
  <c r="AK1828" i="11" s="1"/>
  <c r="AE1828" i="11"/>
  <c r="AF1828" i="11" s="1"/>
  <c r="Z1828" i="11"/>
  <c r="AA1828" i="11" s="1"/>
  <c r="U1828" i="11"/>
  <c r="V1828" i="11" s="1"/>
  <c r="Q1828" i="11"/>
  <c r="R1828" i="11" s="1"/>
  <c r="M1828" i="11"/>
  <c r="N1828" i="11" s="1"/>
  <c r="I1828" i="11"/>
  <c r="J1828" i="11" s="1"/>
  <c r="AT1827" i="11"/>
  <c r="AU1827" i="11" s="1"/>
  <c r="AO1827" i="11"/>
  <c r="AP1827" i="11" s="1"/>
  <c r="AJ1827" i="11"/>
  <c r="AK1827" i="11" s="1"/>
  <c r="AE1827" i="11"/>
  <c r="AF1827" i="11" s="1"/>
  <c r="Z1827" i="11"/>
  <c r="AA1827" i="11" s="1"/>
  <c r="U1827" i="11"/>
  <c r="V1827" i="11" s="1"/>
  <c r="Q1827" i="11"/>
  <c r="R1827" i="11" s="1"/>
  <c r="M1827" i="11"/>
  <c r="N1827" i="11" s="1"/>
  <c r="I1827" i="11"/>
  <c r="J1827" i="11" s="1"/>
  <c r="AT1826" i="11"/>
  <c r="AU1826" i="11" s="1"/>
  <c r="AO1826" i="11"/>
  <c r="AP1826" i="11" s="1"/>
  <c r="AJ1826" i="11"/>
  <c r="AK1826" i="11" s="1"/>
  <c r="AE1826" i="11"/>
  <c r="AF1826" i="11" s="1"/>
  <c r="Z1826" i="11"/>
  <c r="AA1826" i="11" s="1"/>
  <c r="U1826" i="11"/>
  <c r="V1826" i="11" s="1"/>
  <c r="Q1826" i="11"/>
  <c r="R1826" i="11" s="1"/>
  <c r="M1826" i="11"/>
  <c r="N1826" i="11" s="1"/>
  <c r="I1826" i="11"/>
  <c r="J1826" i="11" s="1"/>
  <c r="U1851" i="11" l="1"/>
  <c r="V1851" i="11" s="1"/>
  <c r="M1851" i="11"/>
  <c r="N1851" i="11" s="1"/>
  <c r="Q1851" i="11"/>
  <c r="R1851" i="11" s="1"/>
  <c r="I1851" i="11"/>
  <c r="J1851" i="11" s="1"/>
  <c r="Z1825" i="11"/>
  <c r="AA1825" i="11" s="1"/>
  <c r="U1825" i="11"/>
  <c r="V1825" i="11" s="1"/>
  <c r="M1825" i="11"/>
  <c r="N1825" i="11" s="1"/>
  <c r="I1825" i="11"/>
  <c r="J1825" i="11" s="1"/>
  <c r="M1824" i="11"/>
  <c r="N1824" i="11" s="1"/>
  <c r="I1824" i="11"/>
  <c r="J1824" i="11" s="1"/>
  <c r="Z1823" i="11"/>
  <c r="AA1823" i="11" s="1"/>
  <c r="U1823" i="11"/>
  <c r="V1823" i="11" s="1"/>
  <c r="M1823" i="11"/>
  <c r="N1823" i="11" s="1"/>
  <c r="I1823" i="11"/>
  <c r="J1823" i="11" s="1"/>
  <c r="M1822" i="11"/>
  <c r="N1822" i="11" s="1"/>
  <c r="I1822" i="11"/>
  <c r="J1822" i="11" s="1"/>
  <c r="M1821" i="11"/>
  <c r="N1821" i="11" s="1"/>
  <c r="I1821" i="11"/>
  <c r="J1821" i="11" s="1"/>
  <c r="Z1820" i="11"/>
  <c r="AA1820" i="11" s="1"/>
  <c r="U1820" i="11"/>
  <c r="V1820" i="11" s="1"/>
  <c r="I1820" i="11"/>
  <c r="J1820" i="11" s="1"/>
  <c r="Z1819" i="11"/>
  <c r="AA1819" i="11" s="1"/>
  <c r="U1819" i="11"/>
  <c r="V1819" i="11" s="1"/>
  <c r="I1819" i="11"/>
  <c r="J1819" i="11" s="1"/>
  <c r="M1818" i="11"/>
  <c r="N1818" i="11" s="1"/>
  <c r="I1818" i="11"/>
  <c r="J1818" i="11" s="1"/>
  <c r="M1817" i="11"/>
  <c r="N1817" i="11" s="1"/>
  <c r="I1817" i="11"/>
  <c r="J1817" i="11" s="1"/>
  <c r="Z1816" i="11"/>
  <c r="AA1816" i="11" s="1"/>
  <c r="U1816" i="11"/>
  <c r="V1816" i="11" s="1"/>
  <c r="I1816" i="11"/>
  <c r="J1816" i="11" s="1"/>
  <c r="Z1815" i="11"/>
  <c r="AA1815" i="11" s="1"/>
  <c r="U1815" i="11"/>
  <c r="V1815" i="11" s="1"/>
  <c r="I1815" i="11"/>
  <c r="J1815" i="11" s="1"/>
  <c r="M1814" i="11"/>
  <c r="N1814" i="11" s="1"/>
  <c r="I1814" i="11"/>
  <c r="J1814" i="11" s="1"/>
  <c r="AE1813" i="11"/>
  <c r="AF1813" i="11" s="1"/>
  <c r="Z1813" i="11"/>
  <c r="AA1813" i="11" s="1"/>
  <c r="U1813" i="11"/>
  <c r="V1813" i="11" s="1"/>
  <c r="M1813" i="11"/>
  <c r="N1813" i="11" s="1"/>
  <c r="I1813" i="11"/>
  <c r="J1813" i="11" s="1"/>
  <c r="M1812" i="11"/>
  <c r="N1812" i="11" s="1"/>
  <c r="I1812" i="11"/>
  <c r="J1812" i="11" s="1"/>
  <c r="AO1811" i="11"/>
  <c r="AP1811" i="11" s="1"/>
  <c r="AJ1811" i="11"/>
  <c r="AK1811" i="11" s="1"/>
  <c r="AE1811" i="11"/>
  <c r="AF1811" i="11" s="1"/>
  <c r="Z1811" i="11"/>
  <c r="AA1811" i="11" s="1"/>
  <c r="U1811" i="11"/>
  <c r="V1811" i="11" s="1"/>
  <c r="I1811" i="11"/>
  <c r="J1811" i="11" s="1"/>
  <c r="M1810" i="11"/>
  <c r="N1810" i="11" s="1"/>
  <c r="I1810" i="11"/>
  <c r="J1810" i="11" s="1"/>
  <c r="Z1809" i="11"/>
  <c r="AA1809" i="11" s="1"/>
  <c r="U1809" i="11"/>
  <c r="V1809" i="11" s="1"/>
  <c r="M1809" i="11"/>
  <c r="N1809" i="11" s="1"/>
  <c r="I1809" i="11"/>
  <c r="J1809" i="11" s="1"/>
  <c r="Z1808" i="11"/>
  <c r="AA1808" i="11" s="1"/>
  <c r="U1808" i="11"/>
  <c r="V1808" i="11" s="1"/>
  <c r="M1808" i="11"/>
  <c r="N1808" i="11" s="1"/>
  <c r="I1808" i="11"/>
  <c r="J1808" i="11" s="1"/>
  <c r="AT1807" i="11"/>
  <c r="AU1807" i="11" s="1"/>
  <c r="AO1807" i="11"/>
  <c r="AP1807" i="11" s="1"/>
  <c r="AJ1807" i="11"/>
  <c r="AK1807" i="11" s="1"/>
  <c r="AE1807" i="11"/>
  <c r="AF1807" i="11" s="1"/>
  <c r="Z1807" i="11"/>
  <c r="AA1807" i="11" s="1"/>
  <c r="U1807" i="11"/>
  <c r="V1807" i="11" s="1"/>
  <c r="Q1807" i="11"/>
  <c r="R1807" i="11" s="1"/>
  <c r="M1807" i="11"/>
  <c r="N1807" i="11" s="1"/>
  <c r="I1807" i="11"/>
  <c r="J1807" i="11" s="1"/>
  <c r="AT1806" i="11"/>
  <c r="AU1806" i="11" s="1"/>
  <c r="AO1806" i="11"/>
  <c r="AP1806" i="11" s="1"/>
  <c r="AJ1806" i="11"/>
  <c r="AK1806" i="11" s="1"/>
  <c r="AE1806" i="11"/>
  <c r="AF1806" i="11" s="1"/>
  <c r="Z1806" i="11"/>
  <c r="AA1806" i="11" s="1"/>
  <c r="U1806" i="11"/>
  <c r="V1806" i="11" s="1"/>
  <c r="Q1806" i="11"/>
  <c r="R1806" i="11" s="1"/>
  <c r="M1806" i="11"/>
  <c r="N1806" i="11" s="1"/>
  <c r="I1806" i="11"/>
  <c r="J1806" i="11" s="1"/>
  <c r="AT1805" i="11"/>
  <c r="AU1805" i="11" s="1"/>
  <c r="AO1805" i="11"/>
  <c r="AP1805" i="11" s="1"/>
  <c r="AJ1805" i="11"/>
  <c r="AK1805" i="11" s="1"/>
  <c r="AE1805" i="11"/>
  <c r="AF1805" i="11" s="1"/>
  <c r="Z1805" i="11"/>
  <c r="AA1805" i="11" s="1"/>
  <c r="U1805" i="11"/>
  <c r="V1805" i="11" s="1"/>
  <c r="Q1805" i="11"/>
  <c r="R1805" i="11" s="1"/>
  <c r="M1805" i="11"/>
  <c r="N1805" i="11" s="1"/>
  <c r="I1805" i="11"/>
  <c r="J1805" i="11" s="1"/>
  <c r="AT1804" i="11"/>
  <c r="AU1804" i="11" s="1"/>
  <c r="AO1804" i="11"/>
  <c r="AP1804" i="11" s="1"/>
  <c r="AJ1804" i="11"/>
  <c r="AK1804" i="11" s="1"/>
  <c r="AE1804" i="11"/>
  <c r="AF1804" i="11" s="1"/>
  <c r="Z1804" i="11"/>
  <c r="AA1804" i="11" s="1"/>
  <c r="U1804" i="11"/>
  <c r="V1804" i="11" s="1"/>
  <c r="Q1804" i="11"/>
  <c r="R1804" i="11" s="1"/>
  <c r="M1804" i="11"/>
  <c r="N1804" i="11" s="1"/>
  <c r="I1804" i="11"/>
  <c r="J1804" i="11" s="1"/>
  <c r="AT1803" i="11"/>
  <c r="AU1803" i="11" s="1"/>
  <c r="AO1803" i="11"/>
  <c r="AP1803" i="11" s="1"/>
  <c r="AJ1803" i="11"/>
  <c r="AK1803" i="11" s="1"/>
  <c r="AE1803" i="11"/>
  <c r="AF1803" i="11" s="1"/>
  <c r="Z1803" i="11"/>
  <c r="AA1803" i="11" s="1"/>
  <c r="U1803" i="11"/>
  <c r="V1803" i="11" s="1"/>
  <c r="Q1803" i="11"/>
  <c r="R1803" i="11" s="1"/>
  <c r="M1803" i="11"/>
  <c r="N1803" i="11" s="1"/>
  <c r="I1803" i="11"/>
  <c r="J1803" i="11" s="1"/>
  <c r="AJ1802" i="11"/>
  <c r="AK1802" i="11" s="1"/>
  <c r="AE1802" i="11"/>
  <c r="AF1802" i="11" s="1"/>
  <c r="Z1802" i="11"/>
  <c r="AA1802" i="11" s="1"/>
  <c r="U1802" i="11"/>
  <c r="V1802" i="11" s="1"/>
  <c r="Q1802" i="11"/>
  <c r="R1802" i="11" s="1"/>
  <c r="M1802" i="11"/>
  <c r="N1802" i="11" s="1"/>
  <c r="I1802" i="11"/>
  <c r="J1802" i="11" s="1"/>
  <c r="AT1801" i="11"/>
  <c r="AU1801" i="11" s="1"/>
  <c r="AO1801" i="11"/>
  <c r="AP1801" i="11" s="1"/>
  <c r="AJ1801" i="11"/>
  <c r="AK1801" i="11" s="1"/>
  <c r="AE1801" i="11"/>
  <c r="AF1801" i="11" s="1"/>
  <c r="Z1801" i="11"/>
  <c r="AA1801" i="11" s="1"/>
  <c r="U1801" i="11"/>
  <c r="V1801" i="11" s="1"/>
  <c r="Q1801" i="11"/>
  <c r="R1801" i="11" s="1"/>
  <c r="M1801" i="11"/>
  <c r="N1801" i="11" s="1"/>
  <c r="I1801" i="11"/>
  <c r="J1801" i="11" s="1"/>
  <c r="AT1800" i="11"/>
  <c r="AU1800" i="11" s="1"/>
  <c r="AO1800" i="11"/>
  <c r="AP1800" i="11" s="1"/>
  <c r="AJ1800" i="11"/>
  <c r="AK1800" i="11" s="1"/>
  <c r="AE1800" i="11"/>
  <c r="AF1800" i="11" s="1"/>
  <c r="Z1800" i="11"/>
  <c r="AA1800" i="11" s="1"/>
  <c r="U1800" i="11"/>
  <c r="V1800" i="11" s="1"/>
  <c r="Q1800" i="11"/>
  <c r="R1800" i="11" s="1"/>
  <c r="M1800" i="11"/>
  <c r="N1800" i="11" s="1"/>
  <c r="I1800" i="11"/>
  <c r="J1800" i="11" s="1"/>
  <c r="AT1799" i="11"/>
  <c r="AU1799" i="11" s="1"/>
  <c r="AO1799" i="11"/>
  <c r="AP1799" i="11" s="1"/>
  <c r="AJ1799" i="11"/>
  <c r="AK1799" i="11" s="1"/>
  <c r="AE1799" i="11"/>
  <c r="AF1799" i="11" s="1"/>
  <c r="Z1799" i="11"/>
  <c r="AA1799" i="11" s="1"/>
  <c r="U1799" i="11"/>
  <c r="V1799" i="11" s="1"/>
  <c r="Q1799" i="11"/>
  <c r="R1799" i="11" s="1"/>
  <c r="M1799" i="11"/>
  <c r="N1799" i="11" s="1"/>
  <c r="I1799" i="11"/>
  <c r="J1799" i="11" s="1"/>
  <c r="U1798" i="11"/>
  <c r="V1798" i="11" s="1"/>
  <c r="Q1798" i="11"/>
  <c r="R1798" i="11" s="1"/>
  <c r="M1798" i="11"/>
  <c r="N1798" i="11" s="1"/>
  <c r="I1798" i="11"/>
  <c r="J1798" i="11" s="1"/>
  <c r="AT1797" i="11"/>
  <c r="AU1797" i="11" s="1"/>
  <c r="AO1797" i="11"/>
  <c r="AP1797" i="11" s="1"/>
  <c r="AJ1797" i="11"/>
  <c r="AK1797" i="11" s="1"/>
  <c r="AE1797" i="11"/>
  <c r="AF1797" i="11" s="1"/>
  <c r="Z1797" i="11"/>
  <c r="AA1797" i="11" s="1"/>
  <c r="U1797" i="11"/>
  <c r="V1797" i="11" s="1"/>
  <c r="Q1797" i="11"/>
  <c r="R1797" i="11" s="1"/>
  <c r="M1797" i="11"/>
  <c r="N1797" i="11" s="1"/>
  <c r="I1797" i="11"/>
  <c r="J1797" i="11" s="1"/>
  <c r="U1796" i="11"/>
  <c r="V1796" i="11" s="1"/>
  <c r="Q1796" i="11"/>
  <c r="R1796" i="11" s="1"/>
  <c r="M1796" i="11"/>
  <c r="N1796" i="11" s="1"/>
  <c r="I1796" i="11"/>
  <c r="J1796" i="11" s="1"/>
  <c r="AT1795" i="11"/>
  <c r="AU1795" i="11" s="1"/>
  <c r="AO1795" i="11"/>
  <c r="AP1795" i="11" s="1"/>
  <c r="AJ1795" i="11"/>
  <c r="AK1795" i="11" s="1"/>
  <c r="AE1795" i="11"/>
  <c r="AF1795" i="11" s="1"/>
  <c r="Z1795" i="11"/>
  <c r="AA1795" i="11" s="1"/>
  <c r="U1795" i="11"/>
  <c r="V1795" i="11" s="1"/>
  <c r="Q1795" i="11"/>
  <c r="R1795" i="11" s="1"/>
  <c r="M1795" i="11"/>
  <c r="N1795" i="11" s="1"/>
  <c r="I1795" i="11"/>
  <c r="J1795" i="11" s="1"/>
  <c r="AT1794" i="11"/>
  <c r="AU1794" i="11" s="1"/>
  <c r="AJ1794" i="11"/>
  <c r="AK1794" i="11" s="1"/>
  <c r="AE1794" i="11"/>
  <c r="AF1794" i="11" s="1"/>
  <c r="Z1794" i="11"/>
  <c r="AA1794" i="11" s="1"/>
  <c r="U1794" i="11"/>
  <c r="V1794" i="11" s="1"/>
  <c r="Q1794" i="11"/>
  <c r="R1794" i="11" s="1"/>
  <c r="M1794" i="11"/>
  <c r="N1794" i="11" s="1"/>
  <c r="I1794" i="11"/>
  <c r="J1794" i="11" s="1"/>
  <c r="AT1793" i="11"/>
  <c r="AU1793" i="11" s="1"/>
  <c r="AO1793" i="11"/>
  <c r="AP1793" i="11" s="1"/>
  <c r="AJ1793" i="11"/>
  <c r="AK1793" i="11" s="1"/>
  <c r="AE1793" i="11"/>
  <c r="AF1793" i="11" s="1"/>
  <c r="Z1793" i="11"/>
  <c r="AA1793" i="11" s="1"/>
  <c r="U1793" i="11"/>
  <c r="V1793" i="11" s="1"/>
  <c r="Q1793" i="11"/>
  <c r="R1793" i="11" s="1"/>
  <c r="M1793" i="11"/>
  <c r="N1793" i="11" s="1"/>
  <c r="I1793" i="11"/>
  <c r="J1793" i="11" s="1"/>
  <c r="AT1792" i="11"/>
  <c r="AU1792" i="11" s="1"/>
  <c r="AO1792" i="11"/>
  <c r="AP1792" i="11" s="1"/>
  <c r="AJ1792" i="11"/>
  <c r="AK1792" i="11" s="1"/>
  <c r="AE1792" i="11"/>
  <c r="AF1792" i="11" s="1"/>
  <c r="Z1792" i="11"/>
  <c r="AA1792" i="11" s="1"/>
  <c r="U1792" i="11"/>
  <c r="V1792" i="11" s="1"/>
  <c r="Q1792" i="11"/>
  <c r="R1792" i="11" s="1"/>
  <c r="M1792" i="11"/>
  <c r="N1792" i="11" s="1"/>
  <c r="I1792" i="11"/>
  <c r="J1792" i="11" s="1"/>
  <c r="AO1791" i="11"/>
  <c r="AP1791" i="11" s="1"/>
  <c r="AJ1791" i="11"/>
  <c r="AK1791" i="11" s="1"/>
  <c r="AE1791" i="11"/>
  <c r="AF1791" i="11" s="1"/>
  <c r="Z1791" i="11"/>
  <c r="AA1791" i="11" s="1"/>
  <c r="U1791" i="11"/>
  <c r="V1791" i="11" s="1"/>
  <c r="Q1791" i="11"/>
  <c r="R1791" i="11" s="1"/>
  <c r="M1791" i="11"/>
  <c r="N1791" i="11" s="1"/>
  <c r="I1791" i="11"/>
  <c r="J1791" i="11" s="1"/>
  <c r="AT1790" i="11"/>
  <c r="AU1790" i="11" s="1"/>
  <c r="AO1790" i="11"/>
  <c r="AP1790" i="11" s="1"/>
  <c r="AJ1790" i="11"/>
  <c r="AK1790" i="11" s="1"/>
  <c r="AE1790" i="11"/>
  <c r="AF1790" i="11" s="1"/>
  <c r="Z1790" i="11"/>
  <c r="AA1790" i="11" s="1"/>
  <c r="U1790" i="11"/>
  <c r="V1790" i="11" s="1"/>
  <c r="Q1790" i="11"/>
  <c r="R1790" i="11" s="1"/>
  <c r="M1790" i="11"/>
  <c r="N1790" i="11" s="1"/>
  <c r="I1790" i="11"/>
  <c r="J1790" i="11" s="1"/>
  <c r="AT1789" i="11"/>
  <c r="AU1789" i="11" s="1"/>
  <c r="AO1789" i="11"/>
  <c r="AP1789" i="11" s="1"/>
  <c r="AJ1789" i="11"/>
  <c r="AK1789" i="11" s="1"/>
  <c r="AE1789" i="11"/>
  <c r="AF1789" i="11" s="1"/>
  <c r="Z1789" i="11"/>
  <c r="AA1789" i="11" s="1"/>
  <c r="U1789" i="11"/>
  <c r="V1789" i="11" s="1"/>
  <c r="Q1789" i="11"/>
  <c r="R1789" i="11" s="1"/>
  <c r="M1789" i="11"/>
  <c r="N1789" i="11" s="1"/>
  <c r="I1789" i="11"/>
  <c r="J1789" i="11" s="1"/>
  <c r="AE1788" i="11"/>
  <c r="AF1788" i="11" s="1"/>
  <c r="Z1788" i="11"/>
  <c r="AA1788" i="11" s="1"/>
  <c r="U1788" i="11"/>
  <c r="V1788" i="11" s="1"/>
  <c r="Q1788" i="11"/>
  <c r="R1788" i="11" s="1"/>
  <c r="M1788" i="11"/>
  <c r="N1788" i="11" s="1"/>
  <c r="I1788" i="11"/>
  <c r="J1788" i="11" s="1"/>
  <c r="AT1787" i="11"/>
  <c r="AU1787" i="11" s="1"/>
  <c r="AO1787" i="11"/>
  <c r="AP1787" i="11" s="1"/>
  <c r="AJ1787" i="11"/>
  <c r="AK1787" i="11" s="1"/>
  <c r="AE1787" i="11"/>
  <c r="AF1787" i="11" s="1"/>
  <c r="Z1787" i="11"/>
  <c r="AA1787" i="11" s="1"/>
  <c r="U1787" i="11"/>
  <c r="V1787" i="11" s="1"/>
  <c r="Q1787" i="11"/>
  <c r="R1787" i="11" s="1"/>
  <c r="M1787" i="11"/>
  <c r="N1787" i="11" s="1"/>
  <c r="I1787" i="11"/>
  <c r="J1787" i="11" s="1"/>
  <c r="AT1786" i="11"/>
  <c r="AU1786" i="11" s="1"/>
  <c r="AO1786" i="11"/>
  <c r="AP1786" i="11" s="1"/>
  <c r="AJ1786" i="11"/>
  <c r="AK1786" i="11" s="1"/>
  <c r="AE1786" i="11"/>
  <c r="AF1786" i="11" s="1"/>
  <c r="Z1786" i="11"/>
  <c r="AA1786" i="11" s="1"/>
  <c r="U1786" i="11"/>
  <c r="V1786" i="11" s="1"/>
  <c r="Q1786" i="11"/>
  <c r="R1786" i="11" s="1"/>
  <c r="M1786" i="11"/>
  <c r="N1786" i="11" s="1"/>
  <c r="I1786" i="11"/>
  <c r="J1786" i="11" s="1"/>
  <c r="AT1785" i="11"/>
  <c r="AU1785" i="11" s="1"/>
  <c r="AO1785" i="11"/>
  <c r="AP1785" i="11" s="1"/>
  <c r="AJ1785" i="11"/>
  <c r="AK1785" i="11" s="1"/>
  <c r="AE1785" i="11"/>
  <c r="AF1785" i="11" s="1"/>
  <c r="Z1785" i="11"/>
  <c r="AA1785" i="11" s="1"/>
  <c r="U1785" i="11"/>
  <c r="V1785" i="11" s="1"/>
  <c r="Q1785" i="11"/>
  <c r="R1785" i="11" s="1"/>
  <c r="M1785" i="11"/>
  <c r="N1785" i="11" s="1"/>
  <c r="I1785" i="11"/>
  <c r="J1785" i="11" s="1"/>
  <c r="AO1784" i="11"/>
  <c r="AP1784" i="11" s="1"/>
  <c r="AJ1784" i="11"/>
  <c r="AK1784" i="11" s="1"/>
  <c r="AE1784" i="11"/>
  <c r="AF1784" i="11" s="1"/>
  <c r="Z1784" i="11"/>
  <c r="AA1784" i="11" s="1"/>
  <c r="U1784" i="11"/>
  <c r="V1784" i="11" s="1"/>
  <c r="Q1784" i="11"/>
  <c r="R1784" i="11" s="1"/>
  <c r="M1784" i="11"/>
  <c r="N1784" i="11" s="1"/>
  <c r="I1784" i="11"/>
  <c r="J1784" i="11" s="1"/>
  <c r="U1783" i="11"/>
  <c r="V1783" i="11" s="1"/>
  <c r="Q1783" i="11"/>
  <c r="R1783" i="11" s="1"/>
  <c r="M1783" i="11"/>
  <c r="N1783" i="11" s="1"/>
  <c r="I1783" i="11"/>
  <c r="J1783" i="11" s="1"/>
  <c r="AT1782" i="11"/>
  <c r="AU1782" i="11" s="1"/>
  <c r="AO1782" i="11"/>
  <c r="AP1782" i="11" s="1"/>
  <c r="AJ1782" i="11"/>
  <c r="AK1782" i="11" s="1"/>
  <c r="AE1782" i="11"/>
  <c r="AF1782" i="11" s="1"/>
  <c r="Z1782" i="11"/>
  <c r="AA1782" i="11" s="1"/>
  <c r="U1782" i="11"/>
  <c r="V1782" i="11" s="1"/>
  <c r="Q1782" i="11"/>
  <c r="R1782" i="11" s="1"/>
  <c r="M1782" i="11"/>
  <c r="N1782" i="11" s="1"/>
  <c r="I1782" i="11"/>
  <c r="J1782" i="11" s="1"/>
  <c r="AT1781" i="11"/>
  <c r="AU1781" i="11" s="1"/>
  <c r="AO1781" i="11"/>
  <c r="AP1781" i="11" s="1"/>
  <c r="AJ1781" i="11"/>
  <c r="AK1781" i="11" s="1"/>
  <c r="AE1781" i="11"/>
  <c r="AF1781" i="11" s="1"/>
  <c r="Z1781" i="11"/>
  <c r="AA1781" i="11" s="1"/>
  <c r="U1781" i="11"/>
  <c r="V1781" i="11" s="1"/>
  <c r="Q1781" i="11"/>
  <c r="R1781" i="11" s="1"/>
  <c r="M1781" i="11"/>
  <c r="N1781" i="11" s="1"/>
  <c r="I1781" i="11"/>
  <c r="J1781" i="11" s="1"/>
  <c r="AT1780" i="11"/>
  <c r="AU1780" i="11" s="1"/>
  <c r="AO1780" i="11"/>
  <c r="AP1780" i="11" s="1"/>
  <c r="AJ1780" i="11"/>
  <c r="AK1780" i="11" s="1"/>
  <c r="AE1780" i="11"/>
  <c r="AF1780" i="11" s="1"/>
  <c r="Z1780" i="11"/>
  <c r="AA1780" i="11" s="1"/>
  <c r="U1780" i="11"/>
  <c r="V1780" i="11" s="1"/>
  <c r="Q1780" i="11"/>
  <c r="R1780" i="11" s="1"/>
  <c r="M1780" i="11"/>
  <c r="N1780" i="11" s="1"/>
  <c r="I1780" i="11"/>
  <c r="J1780" i="11" s="1"/>
  <c r="AT1779" i="11"/>
  <c r="AU1779" i="11" s="1"/>
  <c r="AO1779" i="11"/>
  <c r="AP1779" i="11" s="1"/>
  <c r="AJ1779" i="11"/>
  <c r="AK1779" i="11" s="1"/>
  <c r="AE1779" i="11"/>
  <c r="AF1779" i="11" s="1"/>
  <c r="Z1779" i="11"/>
  <c r="AA1779" i="11" s="1"/>
  <c r="U1779" i="11"/>
  <c r="V1779" i="11" s="1"/>
  <c r="Q1779" i="11"/>
  <c r="R1779" i="11" s="1"/>
  <c r="M1779" i="11"/>
  <c r="N1779" i="11" s="1"/>
  <c r="I1779" i="11"/>
  <c r="J1779" i="11" s="1"/>
  <c r="AT1778" i="11"/>
  <c r="AU1778" i="11" s="1"/>
  <c r="AO1778" i="11"/>
  <c r="AP1778" i="11" s="1"/>
  <c r="AJ1778" i="11"/>
  <c r="AK1778" i="11" s="1"/>
  <c r="AE1778" i="11"/>
  <c r="AF1778" i="11" s="1"/>
  <c r="Z1778" i="11"/>
  <c r="AA1778" i="11" s="1"/>
  <c r="U1778" i="11"/>
  <c r="V1778" i="11" s="1"/>
  <c r="Q1778" i="11"/>
  <c r="R1778" i="11" s="1"/>
  <c r="M1778" i="11"/>
  <c r="N1778" i="11" s="1"/>
  <c r="I1778" i="11"/>
  <c r="J1778" i="11" s="1"/>
  <c r="AT1777" i="11"/>
  <c r="AU1777" i="11" s="1"/>
  <c r="AO1777" i="11"/>
  <c r="AP1777" i="11" s="1"/>
  <c r="AJ1777" i="11"/>
  <c r="AK1777" i="11" s="1"/>
  <c r="AE1777" i="11"/>
  <c r="AF1777" i="11" s="1"/>
  <c r="Z1777" i="11"/>
  <c r="AA1777" i="11" s="1"/>
  <c r="U1777" i="11"/>
  <c r="V1777" i="11" s="1"/>
  <c r="Q1777" i="11"/>
  <c r="R1777" i="11" s="1"/>
  <c r="M1777" i="11"/>
  <c r="N1777" i="11" s="1"/>
  <c r="I1777" i="11"/>
  <c r="J1777" i="11" s="1"/>
  <c r="AT1776" i="11"/>
  <c r="AU1776" i="11" s="1"/>
  <c r="AO1776" i="11"/>
  <c r="AP1776" i="11" s="1"/>
  <c r="AJ1776" i="11"/>
  <c r="AK1776" i="11" s="1"/>
  <c r="AE1776" i="11"/>
  <c r="AF1776" i="11" s="1"/>
  <c r="Z1776" i="11"/>
  <c r="AA1776" i="11" s="1"/>
  <c r="U1776" i="11"/>
  <c r="V1776" i="11" s="1"/>
  <c r="Q1776" i="11"/>
  <c r="R1776" i="11" s="1"/>
  <c r="M1776" i="11"/>
  <c r="N1776" i="11" s="1"/>
  <c r="I1776" i="11"/>
  <c r="J1776" i="11" s="1"/>
  <c r="AT1775" i="11"/>
  <c r="AU1775" i="11" s="1"/>
  <c r="AO1775" i="11"/>
  <c r="AP1775" i="11" s="1"/>
  <c r="AJ1775" i="11"/>
  <c r="AK1775" i="11" s="1"/>
  <c r="AE1775" i="11"/>
  <c r="AF1775" i="11" s="1"/>
  <c r="Z1775" i="11"/>
  <c r="AA1775" i="11" s="1"/>
  <c r="U1775" i="11"/>
  <c r="V1775" i="11" s="1"/>
  <c r="Q1775" i="11"/>
  <c r="R1775" i="11" s="1"/>
  <c r="M1775" i="11"/>
  <c r="N1775" i="11" s="1"/>
  <c r="I1775" i="11"/>
  <c r="J1775" i="11" s="1"/>
  <c r="AT1774" i="11"/>
  <c r="AU1774" i="11" s="1"/>
  <c r="AO1774" i="11"/>
  <c r="AP1774" i="11" s="1"/>
  <c r="AJ1774" i="11"/>
  <c r="AK1774" i="11" s="1"/>
  <c r="AE1774" i="11"/>
  <c r="AF1774" i="11" s="1"/>
  <c r="Z1774" i="11"/>
  <c r="AA1774" i="11" s="1"/>
  <c r="U1774" i="11"/>
  <c r="V1774" i="11" s="1"/>
  <c r="Q1774" i="11"/>
  <c r="R1774" i="11" s="1"/>
  <c r="M1774" i="11"/>
  <c r="N1774" i="11" s="1"/>
  <c r="I1774" i="11"/>
  <c r="J1774" i="11" s="1"/>
  <c r="AT1773" i="11"/>
  <c r="AU1773" i="11" s="1"/>
  <c r="AO1773" i="11"/>
  <c r="AP1773" i="11" s="1"/>
  <c r="AJ1773" i="11"/>
  <c r="AK1773" i="11" s="1"/>
  <c r="AE1773" i="11"/>
  <c r="AF1773" i="11" s="1"/>
  <c r="Z1773" i="11"/>
  <c r="AA1773" i="11" s="1"/>
  <c r="U1773" i="11"/>
  <c r="V1773" i="11" s="1"/>
  <c r="Q1773" i="11"/>
  <c r="R1773" i="11" s="1"/>
  <c r="M1773" i="11"/>
  <c r="N1773" i="11" s="1"/>
  <c r="I1773" i="11"/>
  <c r="J1773" i="11" s="1"/>
  <c r="AT1772" i="11"/>
  <c r="AU1772" i="11" s="1"/>
  <c r="AO1772" i="11"/>
  <c r="AP1772" i="11" s="1"/>
  <c r="AJ1772" i="11"/>
  <c r="AK1772" i="11" s="1"/>
  <c r="AE1772" i="11"/>
  <c r="AF1772" i="11" s="1"/>
  <c r="Z1772" i="11"/>
  <c r="AA1772" i="11" s="1"/>
  <c r="U1772" i="11"/>
  <c r="V1772" i="11" s="1"/>
  <c r="Q1772" i="11"/>
  <c r="R1772" i="11" s="1"/>
  <c r="M1772" i="11"/>
  <c r="N1772" i="11" s="1"/>
  <c r="I1772" i="11"/>
  <c r="J1772" i="11" s="1"/>
  <c r="AT1771" i="11"/>
  <c r="AU1771" i="11" s="1"/>
  <c r="AO1771" i="11"/>
  <c r="AP1771" i="11" s="1"/>
  <c r="AJ1771" i="11"/>
  <c r="AK1771" i="11" s="1"/>
  <c r="AE1771" i="11"/>
  <c r="AF1771" i="11" s="1"/>
  <c r="Z1771" i="11"/>
  <c r="AA1771" i="11" s="1"/>
  <c r="U1771" i="11"/>
  <c r="V1771" i="11" s="1"/>
  <c r="Q1771" i="11"/>
  <c r="R1771" i="11" s="1"/>
  <c r="M1771" i="11"/>
  <c r="N1771" i="11" s="1"/>
  <c r="I1771" i="11"/>
  <c r="J1771" i="11" s="1"/>
  <c r="AT1770" i="11"/>
  <c r="AU1770" i="11" s="1"/>
  <c r="AO1770" i="11"/>
  <c r="AP1770" i="11" s="1"/>
  <c r="AJ1770" i="11"/>
  <c r="AK1770" i="11" s="1"/>
  <c r="AE1770" i="11"/>
  <c r="AF1770" i="11" s="1"/>
  <c r="Z1770" i="11"/>
  <c r="AA1770" i="11" s="1"/>
  <c r="U1770" i="11"/>
  <c r="V1770" i="11" s="1"/>
  <c r="Q1770" i="11"/>
  <c r="R1770" i="11" s="1"/>
  <c r="M1770" i="11"/>
  <c r="N1770" i="11" s="1"/>
  <c r="I1770" i="11"/>
  <c r="J1770" i="11" s="1"/>
  <c r="AT1769" i="11"/>
  <c r="AU1769" i="11" s="1"/>
  <c r="AO1769" i="11"/>
  <c r="AP1769" i="11" s="1"/>
  <c r="AJ1769" i="11"/>
  <c r="AK1769" i="11" s="1"/>
  <c r="AE1769" i="11"/>
  <c r="AF1769" i="11" s="1"/>
  <c r="Z1769" i="11"/>
  <c r="AA1769" i="11" s="1"/>
  <c r="U1769" i="11"/>
  <c r="V1769" i="11" s="1"/>
  <c r="Q1769" i="11"/>
  <c r="R1769" i="11" s="1"/>
  <c r="M1769" i="11"/>
  <c r="N1769" i="11" s="1"/>
  <c r="I1769" i="11"/>
  <c r="J1769" i="11" s="1"/>
  <c r="Z1768" i="11" l="1"/>
  <c r="AA1768" i="11" s="1"/>
  <c r="U1768" i="11"/>
  <c r="V1768" i="11" s="1"/>
  <c r="M1768" i="11"/>
  <c r="N1768" i="11" s="1"/>
  <c r="I1768" i="11"/>
  <c r="J1768" i="11" s="1"/>
  <c r="Z1767" i="11"/>
  <c r="AA1767" i="11" s="1"/>
  <c r="U1767" i="11"/>
  <c r="V1767" i="11" s="1"/>
  <c r="I1767" i="11"/>
  <c r="J1767" i="11" s="1"/>
  <c r="Z1766" i="11"/>
  <c r="AA1766" i="11" s="1"/>
  <c r="U1766" i="11"/>
  <c r="V1766" i="11" s="1"/>
  <c r="I1766" i="11"/>
  <c r="J1766" i="11" s="1"/>
  <c r="Z1765" i="11"/>
  <c r="AA1765" i="11" s="1"/>
  <c r="U1765" i="11"/>
  <c r="V1765" i="11" s="1"/>
  <c r="I1765" i="11"/>
  <c r="J1765" i="11" s="1"/>
  <c r="AE1764" i="11"/>
  <c r="AF1764" i="11" s="1"/>
  <c r="Z1764" i="11"/>
  <c r="AA1764" i="11" s="1"/>
  <c r="U1764" i="11"/>
  <c r="V1764" i="11" s="1"/>
  <c r="M1764" i="11"/>
  <c r="N1764" i="11" s="1"/>
  <c r="I1764" i="11"/>
  <c r="J1764" i="11" s="1"/>
  <c r="Z1763" i="11"/>
  <c r="AA1763" i="11" s="1"/>
  <c r="U1763" i="11"/>
  <c r="V1763" i="11" s="1"/>
  <c r="I1763" i="11"/>
  <c r="J1763" i="11" s="1"/>
  <c r="M1762" i="11"/>
  <c r="N1762" i="11" s="1"/>
  <c r="I1762" i="11"/>
  <c r="J1762" i="11" s="1"/>
  <c r="Z1761" i="11"/>
  <c r="AA1761" i="11" s="1"/>
  <c r="U1761" i="11"/>
  <c r="V1761" i="11" s="1"/>
  <c r="I1761" i="11"/>
  <c r="J1761" i="11" s="1"/>
  <c r="M1760" i="11"/>
  <c r="N1760" i="11" s="1"/>
  <c r="I1760" i="11"/>
  <c r="J1760" i="11" s="1"/>
  <c r="AE1759" i="11"/>
  <c r="AF1759" i="11" s="1"/>
  <c r="Z1759" i="11"/>
  <c r="AA1759" i="11" s="1"/>
  <c r="U1759" i="11"/>
  <c r="V1759" i="11" s="1"/>
  <c r="M1759" i="11"/>
  <c r="N1759" i="11" s="1"/>
  <c r="I1759" i="11"/>
  <c r="J1759" i="11" s="1"/>
  <c r="Z1758" i="11"/>
  <c r="AA1758" i="11" s="1"/>
  <c r="U1758" i="11"/>
  <c r="V1758" i="11" s="1"/>
  <c r="I1758" i="11"/>
  <c r="J1758" i="11" s="1"/>
  <c r="M1757" i="11"/>
  <c r="N1757" i="11" s="1"/>
  <c r="I1757" i="11"/>
  <c r="J1757" i="11" s="1"/>
  <c r="Z1756" i="11"/>
  <c r="AA1756" i="11" s="1"/>
  <c r="U1756" i="11"/>
  <c r="V1756" i="11" s="1"/>
  <c r="M1756" i="11"/>
  <c r="N1756" i="11" s="1"/>
  <c r="I1756" i="11"/>
  <c r="J1756" i="11" s="1"/>
  <c r="Z1755" i="11"/>
  <c r="AA1755" i="11" s="1"/>
  <c r="U1755" i="11"/>
  <c r="V1755" i="11" s="1"/>
  <c r="M1755" i="11"/>
  <c r="N1755" i="11" s="1"/>
  <c r="I1755" i="11"/>
  <c r="J1755" i="11" s="1"/>
  <c r="M1754" i="11"/>
  <c r="N1754" i="11" s="1"/>
  <c r="I1754" i="11"/>
  <c r="J1754" i="11" s="1"/>
  <c r="Z1753" i="11"/>
  <c r="AA1753" i="11" s="1"/>
  <c r="U1753" i="11"/>
  <c r="V1753" i="11" s="1"/>
  <c r="I1753" i="11"/>
  <c r="J1753" i="11" s="1"/>
  <c r="M1752" i="11"/>
  <c r="N1752" i="11" s="1"/>
  <c r="I1752" i="11"/>
  <c r="J1752" i="11" s="1"/>
  <c r="M1751" i="11"/>
  <c r="N1751" i="11" s="1"/>
  <c r="I1751" i="11"/>
  <c r="J1751" i="11" s="1"/>
  <c r="M1750" i="11"/>
  <c r="N1750" i="11" s="1"/>
  <c r="I1750" i="11"/>
  <c r="J1750" i="11" s="1"/>
  <c r="AE1749" i="11"/>
  <c r="AF1749" i="11" s="1"/>
  <c r="Z1749" i="11"/>
  <c r="AA1749" i="11" s="1"/>
  <c r="U1749" i="11"/>
  <c r="V1749" i="11" s="1"/>
  <c r="Q1749" i="11"/>
  <c r="R1749" i="11" s="1"/>
  <c r="M1749" i="11"/>
  <c r="N1749" i="11" s="1"/>
  <c r="I1749" i="11"/>
  <c r="J1749" i="11" s="1"/>
  <c r="M1748" i="11"/>
  <c r="N1748" i="11" s="1"/>
  <c r="I1748" i="11"/>
  <c r="J1748" i="11" s="1"/>
  <c r="M1747" i="11"/>
  <c r="N1747" i="11" s="1"/>
  <c r="I1747" i="11"/>
  <c r="J1747" i="11" s="1"/>
  <c r="AE1746" i="11"/>
  <c r="AF1746" i="11" s="1"/>
  <c r="Z1746" i="11"/>
  <c r="AA1746" i="11" s="1"/>
  <c r="U1746" i="11"/>
  <c r="V1746" i="11" s="1"/>
  <c r="M1746" i="11"/>
  <c r="N1746" i="11" s="1"/>
  <c r="I1746" i="11"/>
  <c r="J1746" i="11" s="1"/>
  <c r="Z1745" i="11"/>
  <c r="AA1745" i="11" s="1"/>
  <c r="U1745" i="11"/>
  <c r="V1745" i="11" s="1"/>
  <c r="M1745" i="11"/>
  <c r="N1745" i="11" s="1"/>
  <c r="I1745" i="11"/>
  <c r="J1745" i="11" s="1"/>
  <c r="Z1744" i="11"/>
  <c r="AA1744" i="11" s="1"/>
  <c r="U1744" i="11"/>
  <c r="V1744" i="11" s="1"/>
  <c r="I1744" i="11"/>
  <c r="J1744" i="11" s="1"/>
  <c r="Z1743" i="11"/>
  <c r="AA1743" i="11" s="1"/>
  <c r="U1743" i="11"/>
  <c r="V1743" i="11" s="1"/>
  <c r="I1743" i="11"/>
  <c r="J1743" i="11" s="1"/>
  <c r="AT1742" i="11"/>
  <c r="AU1742" i="11" s="1"/>
  <c r="AO1742" i="11"/>
  <c r="AP1742" i="11" s="1"/>
  <c r="AJ1742" i="11"/>
  <c r="AK1742" i="11" s="1"/>
  <c r="AE1742" i="11"/>
  <c r="AF1742" i="11" s="1"/>
  <c r="Z1742" i="11"/>
  <c r="AA1742" i="11" s="1"/>
  <c r="U1742" i="11"/>
  <c r="V1742" i="11" s="1"/>
  <c r="Q1742" i="11"/>
  <c r="R1742" i="11" s="1"/>
  <c r="M1742" i="11"/>
  <c r="N1742" i="11" s="1"/>
  <c r="I1742" i="11"/>
  <c r="J1742" i="11" s="1"/>
  <c r="AO1741" i="11"/>
  <c r="AP1741" i="11" s="1"/>
  <c r="AJ1741" i="11"/>
  <c r="AK1741" i="11" s="1"/>
  <c r="AE1741" i="11"/>
  <c r="AF1741" i="11" s="1"/>
  <c r="Z1741" i="11"/>
  <c r="AA1741" i="11" s="1"/>
  <c r="U1741" i="11"/>
  <c r="V1741" i="11" s="1"/>
  <c r="Q1741" i="11"/>
  <c r="R1741" i="11" s="1"/>
  <c r="M1741" i="11"/>
  <c r="N1741" i="11" s="1"/>
  <c r="I1741" i="11"/>
  <c r="J1741" i="11" s="1"/>
  <c r="AT1740" i="11"/>
  <c r="AU1740" i="11" s="1"/>
  <c r="AO1740" i="11"/>
  <c r="AP1740" i="11" s="1"/>
  <c r="AJ1740" i="11"/>
  <c r="AK1740" i="11" s="1"/>
  <c r="AE1740" i="11"/>
  <c r="AF1740" i="11" s="1"/>
  <c r="Z1740" i="11"/>
  <c r="AA1740" i="11" s="1"/>
  <c r="U1740" i="11"/>
  <c r="V1740" i="11" s="1"/>
  <c r="Q1740" i="11"/>
  <c r="R1740" i="11" s="1"/>
  <c r="M1740" i="11"/>
  <c r="N1740" i="11" s="1"/>
  <c r="I1740" i="11"/>
  <c r="J1740" i="11" s="1"/>
  <c r="AT1739" i="11"/>
  <c r="AU1739" i="11" s="1"/>
  <c r="AO1739" i="11"/>
  <c r="AP1739" i="11" s="1"/>
  <c r="AJ1739" i="11"/>
  <c r="AK1739" i="11" s="1"/>
  <c r="AE1739" i="11"/>
  <c r="AF1739" i="11" s="1"/>
  <c r="Z1739" i="11"/>
  <c r="AA1739" i="11" s="1"/>
  <c r="U1739" i="11"/>
  <c r="V1739" i="11" s="1"/>
  <c r="Q1739" i="11"/>
  <c r="R1739" i="11" s="1"/>
  <c r="M1739" i="11"/>
  <c r="N1739" i="11" s="1"/>
  <c r="I1739" i="11"/>
  <c r="J1739" i="11" s="1"/>
  <c r="AO1738" i="11"/>
  <c r="AP1738" i="11" s="1"/>
  <c r="AJ1738" i="11"/>
  <c r="AK1738" i="11" s="1"/>
  <c r="AE1738" i="11"/>
  <c r="AF1738" i="11" s="1"/>
  <c r="Z1738" i="11"/>
  <c r="AA1738" i="11" s="1"/>
  <c r="U1738" i="11"/>
  <c r="V1738" i="11" s="1"/>
  <c r="Q1738" i="11"/>
  <c r="R1738" i="11" s="1"/>
  <c r="M1738" i="11"/>
  <c r="N1738" i="11" s="1"/>
  <c r="I1738" i="11"/>
  <c r="J1738" i="11" s="1"/>
  <c r="AT1737" i="11"/>
  <c r="AU1737" i="11" s="1"/>
  <c r="AO1737" i="11"/>
  <c r="AP1737" i="11" s="1"/>
  <c r="AJ1737" i="11"/>
  <c r="AK1737" i="11" s="1"/>
  <c r="AE1737" i="11"/>
  <c r="AF1737" i="11" s="1"/>
  <c r="Z1737" i="11"/>
  <c r="AA1737" i="11" s="1"/>
  <c r="U1737" i="11"/>
  <c r="V1737" i="11" s="1"/>
  <c r="Q1737" i="11"/>
  <c r="R1737" i="11" s="1"/>
  <c r="M1737" i="11"/>
  <c r="N1737" i="11" s="1"/>
  <c r="I1737" i="11"/>
  <c r="J1737" i="11" s="1"/>
  <c r="AT1736" i="11"/>
  <c r="AU1736" i="11" s="1"/>
  <c r="AO1736" i="11"/>
  <c r="AP1736" i="11" s="1"/>
  <c r="AJ1736" i="11"/>
  <c r="AK1736" i="11" s="1"/>
  <c r="AE1736" i="11"/>
  <c r="AF1736" i="11" s="1"/>
  <c r="Z1736" i="11"/>
  <c r="AA1736" i="11" s="1"/>
  <c r="U1736" i="11"/>
  <c r="V1736" i="11" s="1"/>
  <c r="M1736" i="11"/>
  <c r="N1736" i="11" s="1"/>
  <c r="I1736" i="11"/>
  <c r="J1736" i="11" s="1"/>
  <c r="AT1735" i="11"/>
  <c r="AU1735" i="11" s="1"/>
  <c r="AO1735" i="11"/>
  <c r="AP1735" i="11" s="1"/>
  <c r="AJ1735" i="11"/>
  <c r="AK1735" i="11" s="1"/>
  <c r="AE1735" i="11"/>
  <c r="AF1735" i="11" s="1"/>
  <c r="Z1735" i="11"/>
  <c r="AA1735" i="11" s="1"/>
  <c r="U1735" i="11"/>
  <c r="V1735" i="11" s="1"/>
  <c r="Q1735" i="11"/>
  <c r="R1735" i="11" s="1"/>
  <c r="M1735" i="11"/>
  <c r="N1735" i="11" s="1"/>
  <c r="I1735" i="11"/>
  <c r="J1735" i="11" s="1"/>
  <c r="AT1734" i="11"/>
  <c r="AU1734" i="11" s="1"/>
  <c r="AO1734" i="11"/>
  <c r="AP1734" i="11" s="1"/>
  <c r="AJ1734" i="11"/>
  <c r="AK1734" i="11" s="1"/>
  <c r="AE1734" i="11"/>
  <c r="AF1734" i="11" s="1"/>
  <c r="Z1734" i="11"/>
  <c r="AA1734" i="11" s="1"/>
  <c r="U1734" i="11"/>
  <c r="V1734" i="11" s="1"/>
  <c r="Q1734" i="11"/>
  <c r="R1734" i="11" s="1"/>
  <c r="M1734" i="11"/>
  <c r="N1734" i="11" s="1"/>
  <c r="I1734" i="11"/>
  <c r="J1734" i="11" s="1"/>
  <c r="AT1733" i="11"/>
  <c r="AU1733" i="11" s="1"/>
  <c r="AO1733" i="11"/>
  <c r="AP1733" i="11" s="1"/>
  <c r="AJ1733" i="11"/>
  <c r="AK1733" i="11" s="1"/>
  <c r="AE1733" i="11"/>
  <c r="AF1733" i="11" s="1"/>
  <c r="Z1733" i="11"/>
  <c r="AA1733" i="11" s="1"/>
  <c r="U1733" i="11"/>
  <c r="V1733" i="11" s="1"/>
  <c r="Q1733" i="11"/>
  <c r="R1733" i="11" s="1"/>
  <c r="M1733" i="11"/>
  <c r="N1733" i="11" s="1"/>
  <c r="I1733" i="11"/>
  <c r="J1733" i="11" s="1"/>
  <c r="AT1732" i="11"/>
  <c r="AU1732" i="11" s="1"/>
  <c r="AO1732" i="11"/>
  <c r="AP1732" i="11" s="1"/>
  <c r="AJ1732" i="11"/>
  <c r="AK1732" i="11" s="1"/>
  <c r="AE1732" i="11"/>
  <c r="AF1732" i="11" s="1"/>
  <c r="Z1732" i="11"/>
  <c r="AA1732" i="11" s="1"/>
  <c r="U1732" i="11"/>
  <c r="V1732" i="11" s="1"/>
  <c r="Q1732" i="11"/>
  <c r="R1732" i="11" s="1"/>
  <c r="M1732" i="11"/>
  <c r="N1732" i="11" s="1"/>
  <c r="I1732" i="11"/>
  <c r="J1732" i="11" s="1"/>
  <c r="AJ1731" i="11"/>
  <c r="AK1731" i="11" s="1"/>
  <c r="AE1731" i="11"/>
  <c r="AF1731" i="11" s="1"/>
  <c r="Z1731" i="11"/>
  <c r="AA1731" i="11" s="1"/>
  <c r="U1731" i="11"/>
  <c r="V1731" i="11" s="1"/>
  <c r="Q1731" i="11"/>
  <c r="R1731" i="11" s="1"/>
  <c r="M1731" i="11"/>
  <c r="N1731" i="11" s="1"/>
  <c r="I1731" i="11"/>
  <c r="J1731" i="11" s="1"/>
  <c r="AT1730" i="11"/>
  <c r="AU1730" i="11" s="1"/>
  <c r="AO1730" i="11"/>
  <c r="AP1730" i="11" s="1"/>
  <c r="AJ1730" i="11"/>
  <c r="AK1730" i="11" s="1"/>
  <c r="AE1730" i="11"/>
  <c r="AF1730" i="11" s="1"/>
  <c r="Z1730" i="11"/>
  <c r="AA1730" i="11" s="1"/>
  <c r="U1730" i="11"/>
  <c r="V1730" i="11" s="1"/>
  <c r="Q1730" i="11"/>
  <c r="R1730" i="11" s="1"/>
  <c r="M1730" i="11"/>
  <c r="N1730" i="11" s="1"/>
  <c r="I1730" i="11"/>
  <c r="J1730" i="11" s="1"/>
  <c r="AT1729" i="11"/>
  <c r="AU1729" i="11" s="1"/>
  <c r="AO1729" i="11"/>
  <c r="AP1729" i="11" s="1"/>
  <c r="AJ1729" i="11"/>
  <c r="AK1729" i="11" s="1"/>
  <c r="AE1729" i="11"/>
  <c r="AF1729" i="11" s="1"/>
  <c r="Z1729" i="11"/>
  <c r="AA1729" i="11" s="1"/>
  <c r="U1729" i="11"/>
  <c r="V1729" i="11" s="1"/>
  <c r="Q1729" i="11"/>
  <c r="R1729" i="11" s="1"/>
  <c r="M1729" i="11"/>
  <c r="N1729" i="11" s="1"/>
  <c r="I1729" i="11"/>
  <c r="J1729" i="11" s="1"/>
  <c r="AT1728" i="11"/>
  <c r="AU1728" i="11" s="1"/>
  <c r="AO1728" i="11"/>
  <c r="AP1728" i="11" s="1"/>
  <c r="AJ1728" i="11"/>
  <c r="AK1728" i="11" s="1"/>
  <c r="AE1728" i="11"/>
  <c r="AF1728" i="11" s="1"/>
  <c r="Z1728" i="11"/>
  <c r="AA1728" i="11" s="1"/>
  <c r="U1728" i="11"/>
  <c r="V1728" i="11" s="1"/>
  <c r="Q1728" i="11"/>
  <c r="R1728" i="11" s="1"/>
  <c r="M1728" i="11"/>
  <c r="N1728" i="11" s="1"/>
  <c r="I1728" i="11"/>
  <c r="J1728" i="11" s="1"/>
  <c r="AT1727" i="11"/>
  <c r="AU1727" i="11" s="1"/>
  <c r="AO1727" i="11"/>
  <c r="AP1727" i="11" s="1"/>
  <c r="AJ1727" i="11"/>
  <c r="AK1727" i="11" s="1"/>
  <c r="AE1727" i="11"/>
  <c r="AF1727" i="11" s="1"/>
  <c r="Z1727" i="11"/>
  <c r="AA1727" i="11" s="1"/>
  <c r="U1727" i="11"/>
  <c r="V1727" i="11" s="1"/>
  <c r="Q1727" i="11"/>
  <c r="R1727" i="11" s="1"/>
  <c r="M1727" i="11"/>
  <c r="N1727" i="11" s="1"/>
  <c r="I1727" i="11"/>
  <c r="J1727" i="11" s="1"/>
  <c r="AT1726" i="11"/>
  <c r="AU1726" i="11" s="1"/>
  <c r="AO1726" i="11"/>
  <c r="AP1726" i="11" s="1"/>
  <c r="AJ1726" i="11"/>
  <c r="AK1726" i="11" s="1"/>
  <c r="AE1726" i="11"/>
  <c r="AF1726" i="11" s="1"/>
  <c r="Z1726" i="11"/>
  <c r="AA1726" i="11" s="1"/>
  <c r="U1726" i="11"/>
  <c r="V1726" i="11" s="1"/>
  <c r="Q1726" i="11"/>
  <c r="R1726" i="11" s="1"/>
  <c r="M1726" i="11"/>
  <c r="N1726" i="11" s="1"/>
  <c r="I1726" i="11"/>
  <c r="J1726" i="11" s="1"/>
  <c r="AT1725" i="11"/>
  <c r="AU1725" i="11" s="1"/>
  <c r="AO1725" i="11"/>
  <c r="AP1725" i="11" s="1"/>
  <c r="AJ1725" i="11"/>
  <c r="AK1725" i="11" s="1"/>
  <c r="AE1725" i="11"/>
  <c r="AF1725" i="11" s="1"/>
  <c r="Z1725" i="11"/>
  <c r="AA1725" i="11" s="1"/>
  <c r="U1725" i="11"/>
  <c r="V1725" i="11" s="1"/>
  <c r="Q1725" i="11"/>
  <c r="R1725" i="11" s="1"/>
  <c r="M1725" i="11"/>
  <c r="N1725" i="11" s="1"/>
  <c r="I1725" i="11"/>
  <c r="J1725" i="11" s="1"/>
  <c r="AT1724" i="11"/>
  <c r="AU1724" i="11" s="1"/>
  <c r="AO1724" i="11"/>
  <c r="AP1724" i="11" s="1"/>
  <c r="AJ1724" i="11"/>
  <c r="AK1724" i="11" s="1"/>
  <c r="AE1724" i="11"/>
  <c r="AF1724" i="11" s="1"/>
  <c r="Z1724" i="11"/>
  <c r="AA1724" i="11" s="1"/>
  <c r="U1724" i="11"/>
  <c r="V1724" i="11" s="1"/>
  <c r="Q1724" i="11"/>
  <c r="R1724" i="11" s="1"/>
  <c r="M1724" i="11"/>
  <c r="N1724" i="11" s="1"/>
  <c r="I1724" i="11"/>
  <c r="J1724" i="11" s="1"/>
  <c r="AT1723" i="11"/>
  <c r="AU1723" i="11" s="1"/>
  <c r="AO1723" i="11"/>
  <c r="AP1723" i="11" s="1"/>
  <c r="AJ1723" i="11"/>
  <c r="AK1723" i="11" s="1"/>
  <c r="AE1723" i="11"/>
  <c r="AF1723" i="11" s="1"/>
  <c r="Z1723" i="11"/>
  <c r="AA1723" i="11" s="1"/>
  <c r="U1723" i="11"/>
  <c r="V1723" i="11" s="1"/>
  <c r="Q1723" i="11"/>
  <c r="R1723" i="11" s="1"/>
  <c r="M1723" i="11"/>
  <c r="N1723" i="11" s="1"/>
  <c r="I1723" i="11"/>
  <c r="J1723" i="11" s="1"/>
  <c r="AT1722" i="11"/>
  <c r="AU1722" i="11" s="1"/>
  <c r="AO1722" i="11"/>
  <c r="AP1722" i="11" s="1"/>
  <c r="AJ1722" i="11"/>
  <c r="AK1722" i="11" s="1"/>
  <c r="AE1722" i="11"/>
  <c r="AF1722" i="11" s="1"/>
  <c r="Z1722" i="11"/>
  <c r="AA1722" i="11" s="1"/>
  <c r="U1722" i="11"/>
  <c r="V1722" i="11" s="1"/>
  <c r="Q1722" i="11"/>
  <c r="R1722" i="11" s="1"/>
  <c r="M1722" i="11"/>
  <c r="N1722" i="11" s="1"/>
  <c r="I1722" i="11"/>
  <c r="J1722" i="11" s="1"/>
  <c r="AT1721" i="11"/>
  <c r="AU1721" i="11" s="1"/>
  <c r="AO1721" i="11"/>
  <c r="AP1721" i="11" s="1"/>
  <c r="AJ1721" i="11"/>
  <c r="AK1721" i="11" s="1"/>
  <c r="AE1721" i="11"/>
  <c r="AF1721" i="11" s="1"/>
  <c r="Z1721" i="11"/>
  <c r="AA1721" i="11" s="1"/>
  <c r="U1721" i="11"/>
  <c r="V1721" i="11" s="1"/>
  <c r="Q1721" i="11"/>
  <c r="R1721" i="11" s="1"/>
  <c r="M1721" i="11"/>
  <c r="N1721" i="11" s="1"/>
  <c r="I1721" i="11"/>
  <c r="J1721" i="11" s="1"/>
  <c r="AT1720" i="11"/>
  <c r="AU1720" i="11" s="1"/>
  <c r="AO1720" i="11"/>
  <c r="AP1720" i="11" s="1"/>
  <c r="AJ1720" i="11"/>
  <c r="AK1720" i="11" s="1"/>
  <c r="AE1720" i="11"/>
  <c r="AF1720" i="11" s="1"/>
  <c r="Z1720" i="11"/>
  <c r="AA1720" i="11" s="1"/>
  <c r="U1720" i="11"/>
  <c r="V1720" i="11" s="1"/>
  <c r="Q1720" i="11"/>
  <c r="R1720" i="11" s="1"/>
  <c r="M1720" i="11"/>
  <c r="N1720" i="11" s="1"/>
  <c r="I1720" i="11"/>
  <c r="J1720" i="11" s="1"/>
  <c r="AT1719" i="11"/>
  <c r="AU1719" i="11" s="1"/>
  <c r="AO1719" i="11"/>
  <c r="AP1719" i="11" s="1"/>
  <c r="AJ1719" i="11"/>
  <c r="AK1719" i="11" s="1"/>
  <c r="AE1719" i="11"/>
  <c r="AF1719" i="11" s="1"/>
  <c r="Z1719" i="11"/>
  <c r="AA1719" i="11" s="1"/>
  <c r="U1719" i="11"/>
  <c r="V1719" i="11" s="1"/>
  <c r="Q1719" i="11"/>
  <c r="R1719" i="11" s="1"/>
  <c r="M1719" i="11"/>
  <c r="N1719" i="11" s="1"/>
  <c r="I1719" i="11"/>
  <c r="J1719" i="11" s="1"/>
  <c r="AT1718" i="11"/>
  <c r="AU1718" i="11" s="1"/>
  <c r="AO1718" i="11"/>
  <c r="AP1718" i="11" s="1"/>
  <c r="AJ1718" i="11"/>
  <c r="AK1718" i="11" s="1"/>
  <c r="AE1718" i="11"/>
  <c r="AF1718" i="11" s="1"/>
  <c r="Z1718" i="11"/>
  <c r="AA1718" i="11" s="1"/>
  <c r="U1718" i="11"/>
  <c r="V1718" i="11" s="1"/>
  <c r="Q1718" i="11"/>
  <c r="R1718" i="11" s="1"/>
  <c r="M1718" i="11"/>
  <c r="N1718" i="11" s="1"/>
  <c r="I1718" i="11"/>
  <c r="J1718" i="11" s="1"/>
  <c r="AO1717" i="11"/>
  <c r="AP1717" i="11" s="1"/>
  <c r="AJ1717" i="11"/>
  <c r="AK1717" i="11" s="1"/>
  <c r="Z1717" i="11"/>
  <c r="AA1717" i="11" s="1"/>
  <c r="U1717" i="11"/>
  <c r="V1717" i="11" s="1"/>
  <c r="Q1717" i="11"/>
  <c r="R1717" i="11" s="1"/>
  <c r="M1717" i="11"/>
  <c r="N1717" i="11" s="1"/>
  <c r="I1717" i="11"/>
  <c r="J1717" i="11" s="1"/>
  <c r="AT1716" i="11"/>
  <c r="AU1716" i="11" s="1"/>
  <c r="AO1716" i="11"/>
  <c r="AP1716" i="11" s="1"/>
  <c r="AJ1716" i="11"/>
  <c r="AK1716" i="11" s="1"/>
  <c r="AE1716" i="11"/>
  <c r="AF1716" i="11" s="1"/>
  <c r="Z1716" i="11"/>
  <c r="AA1716" i="11" s="1"/>
  <c r="U1716" i="11"/>
  <c r="V1716" i="11" s="1"/>
  <c r="Q1716" i="11"/>
  <c r="R1716" i="11" s="1"/>
  <c r="M1716" i="11"/>
  <c r="N1716" i="11" s="1"/>
  <c r="I1716" i="11"/>
  <c r="J1716" i="11" s="1"/>
  <c r="AT1715" i="11"/>
  <c r="AU1715" i="11" s="1"/>
  <c r="AO1715" i="11"/>
  <c r="AP1715" i="11" s="1"/>
  <c r="AJ1715" i="11"/>
  <c r="AK1715" i="11" s="1"/>
  <c r="AE1715" i="11"/>
  <c r="AF1715" i="11" s="1"/>
  <c r="Z1715" i="11"/>
  <c r="AA1715" i="11" s="1"/>
  <c r="U1715" i="11"/>
  <c r="V1715" i="11" s="1"/>
  <c r="Q1715" i="11"/>
  <c r="R1715" i="11" s="1"/>
  <c r="M1715" i="11"/>
  <c r="N1715" i="11" s="1"/>
  <c r="I1715" i="11"/>
  <c r="J1715" i="11" s="1"/>
  <c r="AT1714" i="11"/>
  <c r="AU1714" i="11" s="1"/>
  <c r="AO1714" i="11"/>
  <c r="AP1714" i="11" s="1"/>
  <c r="AJ1714" i="11"/>
  <c r="AK1714" i="11" s="1"/>
  <c r="AE1714" i="11"/>
  <c r="AF1714" i="11" s="1"/>
  <c r="Z1714" i="11"/>
  <c r="AA1714" i="11" s="1"/>
  <c r="U1714" i="11"/>
  <c r="V1714" i="11" s="1"/>
  <c r="Q1714" i="11"/>
  <c r="R1714" i="11" s="1"/>
  <c r="M1714" i="11"/>
  <c r="N1714" i="11" s="1"/>
  <c r="I1714" i="11"/>
  <c r="J1714" i="11" s="1"/>
  <c r="AT1713" i="11"/>
  <c r="AU1713" i="11" s="1"/>
  <c r="AO1713" i="11"/>
  <c r="AP1713" i="11" s="1"/>
  <c r="AJ1713" i="11"/>
  <c r="AK1713" i="11" s="1"/>
  <c r="AE1713" i="11"/>
  <c r="AF1713" i="11" s="1"/>
  <c r="Z1713" i="11"/>
  <c r="AA1713" i="11" s="1"/>
  <c r="U1713" i="11"/>
  <c r="V1713" i="11" s="1"/>
  <c r="Q1713" i="11"/>
  <c r="R1713" i="11" s="1"/>
  <c r="M1713" i="11"/>
  <c r="N1713" i="11" s="1"/>
  <c r="I1713" i="11"/>
  <c r="J1713" i="11" s="1"/>
  <c r="AJ1712" i="11"/>
  <c r="AK1712" i="11" s="1"/>
  <c r="AE1712" i="11"/>
  <c r="AF1712" i="11" s="1"/>
  <c r="Z1712" i="11"/>
  <c r="AA1712" i="11" s="1"/>
  <c r="U1712" i="11"/>
  <c r="V1712" i="11" s="1"/>
  <c r="Q1712" i="11"/>
  <c r="R1712" i="11" s="1"/>
  <c r="M1712" i="11"/>
  <c r="N1712" i="11" s="1"/>
  <c r="I1712" i="11"/>
  <c r="J1712" i="11" s="1"/>
  <c r="AT1711" i="11"/>
  <c r="AU1711" i="11" s="1"/>
  <c r="AO1711" i="11"/>
  <c r="AP1711" i="11" s="1"/>
  <c r="AJ1711" i="11"/>
  <c r="AK1711" i="11" s="1"/>
  <c r="AE1711" i="11"/>
  <c r="AF1711" i="11" s="1"/>
  <c r="Z1711" i="11"/>
  <c r="AA1711" i="11" s="1"/>
  <c r="U1711" i="11"/>
  <c r="V1711" i="11" s="1"/>
  <c r="Q1711" i="11"/>
  <c r="R1711" i="11" s="1"/>
  <c r="M1711" i="11"/>
  <c r="N1711" i="11" s="1"/>
  <c r="I1711" i="11"/>
  <c r="J1711" i="11" s="1"/>
  <c r="AT1710" i="11"/>
  <c r="AU1710" i="11" s="1"/>
  <c r="AO1710" i="11"/>
  <c r="AP1710" i="11" s="1"/>
  <c r="AJ1710" i="11"/>
  <c r="AK1710" i="11" s="1"/>
  <c r="AE1710" i="11"/>
  <c r="AF1710" i="11" s="1"/>
  <c r="Z1710" i="11"/>
  <c r="AA1710" i="11" s="1"/>
  <c r="U1710" i="11"/>
  <c r="V1710" i="11" s="1"/>
  <c r="Q1710" i="11"/>
  <c r="R1710" i="11" s="1"/>
  <c r="M1710" i="11"/>
  <c r="N1710" i="11" s="1"/>
  <c r="I1710" i="11"/>
  <c r="J1710" i="11" s="1"/>
  <c r="AT1709" i="11"/>
  <c r="AU1709" i="11" s="1"/>
  <c r="AO1709" i="11"/>
  <c r="AP1709" i="11" s="1"/>
  <c r="AJ1709" i="11"/>
  <c r="AK1709" i="11" s="1"/>
  <c r="AE1709" i="11"/>
  <c r="AF1709" i="11" s="1"/>
  <c r="Z1709" i="11"/>
  <c r="AA1709" i="11" s="1"/>
  <c r="U1709" i="11"/>
  <c r="V1709" i="11" s="1"/>
  <c r="Q1709" i="11"/>
  <c r="R1709" i="11" s="1"/>
  <c r="M1709" i="11"/>
  <c r="N1709" i="11" s="1"/>
  <c r="I1709" i="11"/>
  <c r="J1709" i="11" s="1"/>
  <c r="AT1708" i="11"/>
  <c r="AU1708" i="11" s="1"/>
  <c r="AO1708" i="11"/>
  <c r="AP1708" i="11" s="1"/>
  <c r="AJ1708" i="11"/>
  <c r="AK1708" i="11" s="1"/>
  <c r="AE1708" i="11"/>
  <c r="AF1708" i="11" s="1"/>
  <c r="Z1708" i="11"/>
  <c r="AA1708" i="11" s="1"/>
  <c r="U1708" i="11"/>
  <c r="V1708" i="11" s="1"/>
  <c r="Q1708" i="11"/>
  <c r="R1708" i="11" s="1"/>
  <c r="M1708" i="11"/>
  <c r="N1708" i="11" s="1"/>
  <c r="I1708" i="11"/>
  <c r="J1708" i="11" s="1"/>
  <c r="AT1707" i="11"/>
  <c r="AU1707" i="11" s="1"/>
  <c r="AO1707" i="11"/>
  <c r="AP1707" i="11" s="1"/>
  <c r="AJ1707" i="11"/>
  <c r="AK1707" i="11" s="1"/>
  <c r="AE1707" i="11"/>
  <c r="AF1707" i="11" s="1"/>
  <c r="Z1707" i="11"/>
  <c r="AA1707" i="11" s="1"/>
  <c r="U1707" i="11"/>
  <c r="V1707" i="11" s="1"/>
  <c r="Q1707" i="11"/>
  <c r="R1707" i="11" s="1"/>
  <c r="M1707" i="11"/>
  <c r="N1707" i="11" s="1"/>
  <c r="I1707" i="11"/>
  <c r="J1707" i="11" s="1"/>
  <c r="AT1706" i="11"/>
  <c r="AU1706" i="11" s="1"/>
  <c r="AO1706" i="11"/>
  <c r="AP1706" i="11" s="1"/>
  <c r="AJ1706" i="11"/>
  <c r="AK1706" i="11" s="1"/>
  <c r="AE1706" i="11"/>
  <c r="AF1706" i="11" s="1"/>
  <c r="Z1706" i="11"/>
  <c r="AA1706" i="11" s="1"/>
  <c r="U1706" i="11"/>
  <c r="V1706" i="11" s="1"/>
  <c r="Q1706" i="11"/>
  <c r="R1706" i="11" s="1"/>
  <c r="M1706" i="11"/>
  <c r="N1706" i="11" s="1"/>
  <c r="I1706" i="11"/>
  <c r="J1706" i="11" s="1"/>
  <c r="AT1705" i="11"/>
  <c r="AU1705" i="11" s="1"/>
  <c r="AO1705" i="11"/>
  <c r="AP1705" i="11" s="1"/>
  <c r="AJ1705" i="11"/>
  <c r="AK1705" i="11" s="1"/>
  <c r="AE1705" i="11"/>
  <c r="AF1705" i="11" s="1"/>
  <c r="Z1705" i="11"/>
  <c r="AA1705" i="11" s="1"/>
  <c r="U1705" i="11"/>
  <c r="V1705" i="11" s="1"/>
  <c r="Q1705" i="11"/>
  <c r="R1705" i="11" s="1"/>
  <c r="M1705" i="11"/>
  <c r="N1705" i="11" s="1"/>
  <c r="I1705" i="11"/>
  <c r="J1705" i="11" s="1"/>
  <c r="AT1704" i="11"/>
  <c r="AU1704" i="11" s="1"/>
  <c r="AO1704" i="11"/>
  <c r="AP1704" i="11" s="1"/>
  <c r="AJ1704" i="11"/>
  <c r="AK1704" i="11" s="1"/>
  <c r="AE1704" i="11"/>
  <c r="AF1704" i="11" s="1"/>
  <c r="Z1704" i="11"/>
  <c r="AA1704" i="11" s="1"/>
  <c r="U1704" i="11"/>
  <c r="V1704" i="11" s="1"/>
  <c r="Q1704" i="11"/>
  <c r="R1704" i="11" s="1"/>
  <c r="M1704" i="11"/>
  <c r="N1704" i="11" s="1"/>
  <c r="I1704" i="11"/>
  <c r="J1704" i="11" s="1"/>
  <c r="AT1703" i="11"/>
  <c r="AU1703" i="11" s="1"/>
  <c r="AO1703" i="11"/>
  <c r="AP1703" i="11" s="1"/>
  <c r="AJ1703" i="11"/>
  <c r="AK1703" i="11" s="1"/>
  <c r="AE1703" i="11"/>
  <c r="AF1703" i="11" s="1"/>
  <c r="Z1703" i="11"/>
  <c r="AA1703" i="11" s="1"/>
  <c r="U1703" i="11"/>
  <c r="V1703" i="11" s="1"/>
  <c r="Q1703" i="11"/>
  <c r="R1703" i="11" s="1"/>
  <c r="M1703" i="11"/>
  <c r="N1703" i="11" s="1"/>
  <c r="I1703" i="11"/>
  <c r="J1703" i="11" s="1"/>
  <c r="AT1702" i="11" l="1"/>
  <c r="AU1702" i="11" s="1"/>
  <c r="AO1702" i="11"/>
  <c r="AP1702" i="11" s="1"/>
  <c r="AJ1702" i="11"/>
  <c r="AK1702" i="11" s="1"/>
  <c r="AE1702" i="11"/>
  <c r="AF1702" i="11" s="1"/>
  <c r="Z1702" i="11"/>
  <c r="AA1702" i="11" s="1"/>
  <c r="U1702" i="11"/>
  <c r="V1702" i="11" s="1"/>
  <c r="Q1702" i="11"/>
  <c r="R1702" i="11" s="1"/>
  <c r="M1702" i="11"/>
  <c r="N1702" i="11" s="1"/>
  <c r="I1702" i="11"/>
  <c r="J1702" i="11" s="1"/>
  <c r="Z1701" i="11" l="1"/>
  <c r="AA1701" i="11" s="1"/>
  <c r="U1701" i="11"/>
  <c r="V1701" i="11" s="1"/>
  <c r="I1701" i="11"/>
  <c r="J1701" i="11" s="1"/>
  <c r="AO1700" i="11"/>
  <c r="AP1700" i="11" s="1"/>
  <c r="AJ1700" i="11"/>
  <c r="AK1700" i="11" s="1"/>
  <c r="AE1700" i="11"/>
  <c r="AF1700" i="11" s="1"/>
  <c r="Z1700" i="11"/>
  <c r="AA1700" i="11" s="1"/>
  <c r="U1700" i="11"/>
  <c r="V1700" i="11" s="1"/>
  <c r="I1700" i="11"/>
  <c r="J1700" i="11" s="1"/>
  <c r="Z1699" i="11"/>
  <c r="AA1699" i="11" s="1"/>
  <c r="U1699" i="11"/>
  <c r="V1699" i="11" s="1"/>
  <c r="I1699" i="11"/>
  <c r="J1699" i="11" s="1"/>
  <c r="AJ1698" i="11"/>
  <c r="AK1698" i="11" s="1"/>
  <c r="AE1698" i="11"/>
  <c r="AF1698" i="11" s="1"/>
  <c r="Z1698" i="11"/>
  <c r="AA1698" i="11" s="1"/>
  <c r="U1698" i="11"/>
  <c r="V1698" i="11" s="1"/>
  <c r="I1698" i="11"/>
  <c r="J1698" i="11" s="1"/>
  <c r="Z1697" i="11"/>
  <c r="AA1697" i="11" s="1"/>
  <c r="U1697" i="11"/>
  <c r="V1697" i="11" s="1"/>
  <c r="I1697" i="11"/>
  <c r="J1697" i="11" s="1"/>
  <c r="AJ1696" i="11"/>
  <c r="AK1696" i="11" s="1"/>
  <c r="AE1696" i="11"/>
  <c r="AF1696" i="11" s="1"/>
  <c r="Z1696" i="11"/>
  <c r="AA1696" i="11" s="1"/>
  <c r="U1696" i="11"/>
  <c r="V1696" i="11" s="1"/>
  <c r="I1696" i="11"/>
  <c r="J1696" i="11" s="1"/>
  <c r="Z1695" i="11"/>
  <c r="AA1695" i="11" s="1"/>
  <c r="U1695" i="11"/>
  <c r="V1695" i="11" s="1"/>
  <c r="I1695" i="11"/>
  <c r="J1695" i="11" s="1"/>
  <c r="M1694" i="11"/>
  <c r="N1694" i="11" s="1"/>
  <c r="I1694" i="11"/>
  <c r="J1694" i="11" s="1"/>
  <c r="Z1693" i="11"/>
  <c r="AA1693" i="11" s="1"/>
  <c r="U1693" i="11"/>
  <c r="V1693" i="11" s="1"/>
  <c r="I1693" i="11"/>
  <c r="J1693" i="11" s="1"/>
  <c r="AJ1692" i="11"/>
  <c r="AK1692" i="11" s="1"/>
  <c r="AE1692" i="11"/>
  <c r="AF1692" i="11" s="1"/>
  <c r="Z1692" i="11"/>
  <c r="AA1692" i="11" s="1"/>
  <c r="U1692" i="11"/>
  <c r="V1692" i="11" s="1"/>
  <c r="I1692" i="11"/>
  <c r="J1692" i="11" s="1"/>
  <c r="AJ1691" i="11"/>
  <c r="AK1691" i="11" s="1"/>
  <c r="AE1691" i="11"/>
  <c r="AF1691" i="11" s="1"/>
  <c r="Z1691" i="11"/>
  <c r="AA1691" i="11" s="1"/>
  <c r="U1691" i="11"/>
  <c r="V1691" i="11" s="1"/>
  <c r="I1691" i="11"/>
  <c r="J1691" i="11" s="1"/>
  <c r="AJ1690" i="11"/>
  <c r="AK1690" i="11" s="1"/>
  <c r="AE1690" i="11"/>
  <c r="AF1690" i="11" s="1"/>
  <c r="Z1690" i="11"/>
  <c r="AA1690" i="11" s="1"/>
  <c r="U1690" i="11"/>
  <c r="V1690" i="11" s="1"/>
  <c r="I1690" i="11"/>
  <c r="J1690" i="11" s="1"/>
  <c r="AE1689" i="11"/>
  <c r="AF1689" i="11" s="1"/>
  <c r="Z1689" i="11"/>
  <c r="AA1689" i="11" s="1"/>
  <c r="U1689" i="11"/>
  <c r="V1689" i="11" s="1"/>
  <c r="I1689" i="11"/>
  <c r="J1689" i="11" s="1"/>
  <c r="U1688" i="11"/>
  <c r="V1688" i="11" s="1"/>
  <c r="Q1688" i="11"/>
  <c r="R1688" i="11" s="1"/>
  <c r="M1688" i="11"/>
  <c r="N1688" i="11" s="1"/>
  <c r="I1688" i="11"/>
  <c r="J1688" i="11" s="1"/>
  <c r="AT1687" i="11"/>
  <c r="AU1687" i="11" s="1"/>
  <c r="AO1687" i="11"/>
  <c r="AP1687" i="11" s="1"/>
  <c r="AJ1687" i="11"/>
  <c r="AK1687" i="11" s="1"/>
  <c r="AE1687" i="11"/>
  <c r="AF1687" i="11" s="1"/>
  <c r="Z1687" i="11"/>
  <c r="AA1687" i="11" s="1"/>
  <c r="U1687" i="11"/>
  <c r="V1687" i="11" s="1"/>
  <c r="Q1687" i="11"/>
  <c r="R1687" i="11" s="1"/>
  <c r="M1687" i="11"/>
  <c r="N1687" i="11" s="1"/>
  <c r="I1687" i="11"/>
  <c r="J1687" i="11" s="1"/>
  <c r="AT1686" i="11"/>
  <c r="AU1686" i="11" s="1"/>
  <c r="AO1686" i="11"/>
  <c r="AP1686" i="11" s="1"/>
  <c r="AJ1686" i="11"/>
  <c r="AK1686" i="11" s="1"/>
  <c r="AE1686" i="11"/>
  <c r="AF1686" i="11" s="1"/>
  <c r="Z1686" i="11"/>
  <c r="AA1686" i="11" s="1"/>
  <c r="U1686" i="11"/>
  <c r="V1686" i="11" s="1"/>
  <c r="Q1686" i="11"/>
  <c r="R1686" i="11" s="1"/>
  <c r="M1686" i="11"/>
  <c r="N1686" i="11" s="1"/>
  <c r="I1686" i="11"/>
  <c r="J1686" i="11" s="1"/>
  <c r="AT1685" i="11"/>
  <c r="AU1685" i="11" s="1"/>
  <c r="AO1685" i="11"/>
  <c r="AP1685" i="11" s="1"/>
  <c r="AJ1685" i="11"/>
  <c r="AK1685" i="11" s="1"/>
  <c r="AE1685" i="11"/>
  <c r="AF1685" i="11" s="1"/>
  <c r="Z1685" i="11"/>
  <c r="AA1685" i="11" s="1"/>
  <c r="U1685" i="11"/>
  <c r="V1685" i="11" s="1"/>
  <c r="Q1685" i="11"/>
  <c r="R1685" i="11" s="1"/>
  <c r="M1685" i="11"/>
  <c r="N1685" i="11" s="1"/>
  <c r="I1685" i="11"/>
  <c r="J1685" i="11" s="1"/>
  <c r="AT1684" i="11"/>
  <c r="AU1684" i="11" s="1"/>
  <c r="AO1684" i="11"/>
  <c r="AP1684" i="11" s="1"/>
  <c r="AJ1684" i="11"/>
  <c r="AK1684" i="11" s="1"/>
  <c r="AE1684" i="11"/>
  <c r="AF1684" i="11" s="1"/>
  <c r="Z1684" i="11"/>
  <c r="AA1684" i="11" s="1"/>
  <c r="U1684" i="11"/>
  <c r="V1684" i="11" s="1"/>
  <c r="M1684" i="11"/>
  <c r="N1684" i="11" s="1"/>
  <c r="I1684" i="11"/>
  <c r="J1684" i="11" s="1"/>
  <c r="AT1683" i="11"/>
  <c r="AU1683" i="11" s="1"/>
  <c r="AO1683" i="11"/>
  <c r="AP1683" i="11" s="1"/>
  <c r="AJ1683" i="11"/>
  <c r="AK1683" i="11" s="1"/>
  <c r="AE1683" i="11"/>
  <c r="AF1683" i="11" s="1"/>
  <c r="Z1683" i="11"/>
  <c r="AA1683" i="11" s="1"/>
  <c r="U1683" i="11"/>
  <c r="V1683" i="11" s="1"/>
  <c r="Q1683" i="11"/>
  <c r="R1683" i="11" s="1"/>
  <c r="M1683" i="11"/>
  <c r="N1683" i="11" s="1"/>
  <c r="I1683" i="11"/>
  <c r="J1683" i="11" s="1"/>
  <c r="AT1682" i="11"/>
  <c r="AU1682" i="11" s="1"/>
  <c r="AO1682" i="11"/>
  <c r="AP1682" i="11" s="1"/>
  <c r="AJ1682" i="11"/>
  <c r="AK1682" i="11" s="1"/>
  <c r="AE1682" i="11"/>
  <c r="AF1682" i="11" s="1"/>
  <c r="Z1682" i="11"/>
  <c r="AA1682" i="11" s="1"/>
  <c r="U1682" i="11"/>
  <c r="V1682" i="11" s="1"/>
  <c r="M1682" i="11"/>
  <c r="N1682" i="11" s="1"/>
  <c r="I1682" i="11"/>
  <c r="J1682" i="11" s="1"/>
  <c r="AT1681" i="11"/>
  <c r="AU1681" i="11" s="1"/>
  <c r="AO1681" i="11"/>
  <c r="AP1681" i="11" s="1"/>
  <c r="AJ1681" i="11"/>
  <c r="AK1681" i="11" s="1"/>
  <c r="AE1681" i="11"/>
  <c r="AF1681" i="11" s="1"/>
  <c r="Z1681" i="11"/>
  <c r="AA1681" i="11" s="1"/>
  <c r="U1681" i="11"/>
  <c r="V1681" i="11" s="1"/>
  <c r="M1681" i="11"/>
  <c r="N1681" i="11" s="1"/>
  <c r="I1681" i="11"/>
  <c r="J1681" i="11" s="1"/>
  <c r="AT1680" i="11"/>
  <c r="AU1680" i="11" s="1"/>
  <c r="AO1680" i="11"/>
  <c r="AP1680" i="11" s="1"/>
  <c r="AJ1680" i="11"/>
  <c r="AK1680" i="11" s="1"/>
  <c r="AE1680" i="11"/>
  <c r="AF1680" i="11" s="1"/>
  <c r="Z1680" i="11"/>
  <c r="AA1680" i="11" s="1"/>
  <c r="U1680" i="11"/>
  <c r="V1680" i="11" s="1"/>
  <c r="Q1680" i="11"/>
  <c r="R1680" i="11" s="1"/>
  <c r="M1680" i="11"/>
  <c r="N1680" i="11" s="1"/>
  <c r="I1680" i="11"/>
  <c r="J1680" i="11" s="1"/>
  <c r="AT1679" i="11"/>
  <c r="AU1679" i="11" s="1"/>
  <c r="AO1679" i="11"/>
  <c r="AP1679" i="11" s="1"/>
  <c r="AJ1679" i="11"/>
  <c r="AK1679" i="11" s="1"/>
  <c r="AE1679" i="11"/>
  <c r="AF1679" i="11" s="1"/>
  <c r="Z1679" i="11"/>
  <c r="AA1679" i="11" s="1"/>
  <c r="U1679" i="11"/>
  <c r="V1679" i="11" s="1"/>
  <c r="Q1679" i="11"/>
  <c r="R1679" i="11" s="1"/>
  <c r="M1679" i="11"/>
  <c r="N1679" i="11" s="1"/>
  <c r="I1679" i="11"/>
  <c r="J1679" i="11" s="1"/>
  <c r="AT1678" i="11"/>
  <c r="AU1678" i="11" s="1"/>
  <c r="AO1678" i="11"/>
  <c r="AP1678" i="11" s="1"/>
  <c r="AJ1678" i="11"/>
  <c r="AK1678" i="11" s="1"/>
  <c r="AE1678" i="11"/>
  <c r="AF1678" i="11" s="1"/>
  <c r="Z1678" i="11"/>
  <c r="AA1678" i="11" s="1"/>
  <c r="U1678" i="11"/>
  <c r="V1678" i="11" s="1"/>
  <c r="Q1678" i="11"/>
  <c r="R1678" i="11" s="1"/>
  <c r="M1678" i="11"/>
  <c r="N1678" i="11" s="1"/>
  <c r="I1678" i="11"/>
  <c r="J1678" i="11" s="1"/>
  <c r="AT1677" i="11"/>
  <c r="AU1677" i="11" s="1"/>
  <c r="AO1677" i="11"/>
  <c r="AP1677" i="11" s="1"/>
  <c r="AJ1677" i="11"/>
  <c r="AK1677" i="11" s="1"/>
  <c r="AE1677" i="11"/>
  <c r="AF1677" i="11" s="1"/>
  <c r="Z1677" i="11"/>
  <c r="AA1677" i="11" s="1"/>
  <c r="U1677" i="11"/>
  <c r="V1677" i="11" s="1"/>
  <c r="Q1677" i="11"/>
  <c r="R1677" i="11" s="1"/>
  <c r="M1677" i="11"/>
  <c r="N1677" i="11" s="1"/>
  <c r="I1677" i="11"/>
  <c r="J1677" i="11" s="1"/>
  <c r="AT1676" i="11"/>
  <c r="AU1676" i="11" s="1"/>
  <c r="AO1676" i="11"/>
  <c r="AP1676" i="11" s="1"/>
  <c r="AJ1676" i="11"/>
  <c r="AK1676" i="11" s="1"/>
  <c r="AE1676" i="11"/>
  <c r="AF1676" i="11" s="1"/>
  <c r="Z1676" i="11"/>
  <c r="AA1676" i="11" s="1"/>
  <c r="U1676" i="11"/>
  <c r="V1676" i="11" s="1"/>
  <c r="Q1676" i="11"/>
  <c r="R1676" i="11" s="1"/>
  <c r="M1676" i="11"/>
  <c r="N1676" i="11" s="1"/>
  <c r="I1676" i="11"/>
  <c r="J1676" i="11" s="1"/>
  <c r="AT1675" i="11"/>
  <c r="AU1675" i="11" s="1"/>
  <c r="AO1675" i="11"/>
  <c r="AP1675" i="11" s="1"/>
  <c r="AJ1675" i="11"/>
  <c r="AK1675" i="11" s="1"/>
  <c r="AE1675" i="11"/>
  <c r="AF1675" i="11" s="1"/>
  <c r="Z1675" i="11"/>
  <c r="AA1675" i="11" s="1"/>
  <c r="U1675" i="11"/>
  <c r="V1675" i="11" s="1"/>
  <c r="Q1675" i="11"/>
  <c r="R1675" i="11" s="1"/>
  <c r="M1675" i="11"/>
  <c r="N1675" i="11" s="1"/>
  <c r="I1675" i="11"/>
  <c r="J1675" i="11" s="1"/>
  <c r="AT1674" i="11"/>
  <c r="AU1674" i="11" s="1"/>
  <c r="AO1674" i="11"/>
  <c r="AP1674" i="11" s="1"/>
  <c r="AJ1674" i="11"/>
  <c r="AK1674" i="11" s="1"/>
  <c r="AE1674" i="11"/>
  <c r="AF1674" i="11" s="1"/>
  <c r="Z1674" i="11"/>
  <c r="AA1674" i="11" s="1"/>
  <c r="U1674" i="11"/>
  <c r="V1674" i="11" s="1"/>
  <c r="Q1674" i="11"/>
  <c r="R1674" i="11" s="1"/>
  <c r="M1674" i="11"/>
  <c r="N1674" i="11" s="1"/>
  <c r="I1674" i="11"/>
  <c r="J1674" i="11" s="1"/>
  <c r="AT1673" i="11"/>
  <c r="AU1673" i="11" s="1"/>
  <c r="AO1673" i="11"/>
  <c r="AP1673" i="11" s="1"/>
  <c r="AJ1673" i="11"/>
  <c r="AK1673" i="11" s="1"/>
  <c r="AE1673" i="11"/>
  <c r="AF1673" i="11" s="1"/>
  <c r="Z1673" i="11"/>
  <c r="AA1673" i="11" s="1"/>
  <c r="U1673" i="11"/>
  <c r="V1673" i="11" s="1"/>
  <c r="Q1673" i="11"/>
  <c r="R1673" i="11" s="1"/>
  <c r="M1673" i="11"/>
  <c r="N1673" i="11" s="1"/>
  <c r="I1673" i="11"/>
  <c r="J1673" i="11" s="1"/>
  <c r="AT1672" i="11"/>
  <c r="AU1672" i="11" s="1"/>
  <c r="AO1672" i="11"/>
  <c r="AP1672" i="11" s="1"/>
  <c r="AJ1672" i="11"/>
  <c r="AK1672" i="11" s="1"/>
  <c r="AE1672" i="11"/>
  <c r="AF1672" i="11" s="1"/>
  <c r="Z1672" i="11"/>
  <c r="AA1672" i="11" s="1"/>
  <c r="U1672" i="11"/>
  <c r="V1672" i="11" s="1"/>
  <c r="Q1672" i="11"/>
  <c r="R1672" i="11" s="1"/>
  <c r="M1672" i="11"/>
  <c r="N1672" i="11" s="1"/>
  <c r="I1672" i="11"/>
  <c r="J1672" i="11" s="1"/>
  <c r="AT1671" i="11"/>
  <c r="AU1671" i="11" s="1"/>
  <c r="AO1671" i="11"/>
  <c r="AP1671" i="11" s="1"/>
  <c r="AJ1671" i="11"/>
  <c r="AK1671" i="11" s="1"/>
  <c r="AE1671" i="11"/>
  <c r="AF1671" i="11" s="1"/>
  <c r="Z1671" i="11"/>
  <c r="AA1671" i="11" s="1"/>
  <c r="U1671" i="11"/>
  <c r="V1671" i="11" s="1"/>
  <c r="M1671" i="11"/>
  <c r="N1671" i="11" s="1"/>
  <c r="I1671" i="11"/>
  <c r="J1671" i="11" s="1"/>
  <c r="AT1670" i="11"/>
  <c r="AU1670" i="11" s="1"/>
  <c r="AO1670" i="11"/>
  <c r="AP1670" i="11" s="1"/>
  <c r="AJ1670" i="11"/>
  <c r="AK1670" i="11" s="1"/>
  <c r="AE1670" i="11"/>
  <c r="AF1670" i="11" s="1"/>
  <c r="Z1670" i="11"/>
  <c r="AA1670" i="11" s="1"/>
  <c r="U1670" i="11"/>
  <c r="V1670" i="11" s="1"/>
  <c r="Q1670" i="11"/>
  <c r="R1670" i="11" s="1"/>
  <c r="M1670" i="11"/>
  <c r="N1670" i="11" s="1"/>
  <c r="I1670" i="11"/>
  <c r="J1670" i="11" s="1"/>
  <c r="AT1669" i="11"/>
  <c r="AU1669" i="11" s="1"/>
  <c r="AO1669" i="11"/>
  <c r="AP1669" i="11" s="1"/>
  <c r="AJ1669" i="11"/>
  <c r="AK1669" i="11" s="1"/>
  <c r="AE1669" i="11"/>
  <c r="AF1669" i="11" s="1"/>
  <c r="Z1669" i="11"/>
  <c r="AA1669" i="11" s="1"/>
  <c r="U1669" i="11"/>
  <c r="V1669" i="11" s="1"/>
  <c r="Q1669" i="11"/>
  <c r="R1669" i="11" s="1"/>
  <c r="M1669" i="11"/>
  <c r="N1669" i="11" s="1"/>
  <c r="I1669" i="11"/>
  <c r="J1669" i="11" s="1"/>
  <c r="AT1668" i="11"/>
  <c r="AU1668" i="11" s="1"/>
  <c r="AO1668" i="11"/>
  <c r="AP1668" i="11" s="1"/>
  <c r="AJ1668" i="11"/>
  <c r="AK1668" i="11" s="1"/>
  <c r="AE1668" i="11"/>
  <c r="AF1668" i="11" s="1"/>
  <c r="Z1668" i="11"/>
  <c r="AA1668" i="11" s="1"/>
  <c r="U1668" i="11"/>
  <c r="V1668" i="11" s="1"/>
  <c r="Q1668" i="11"/>
  <c r="R1668" i="11" s="1"/>
  <c r="M1668" i="11"/>
  <c r="N1668" i="11" s="1"/>
  <c r="I1668" i="11"/>
  <c r="J1668" i="11" s="1"/>
  <c r="AT1667" i="11"/>
  <c r="AU1667" i="11" s="1"/>
  <c r="AO1667" i="11"/>
  <c r="AP1667" i="11" s="1"/>
  <c r="AJ1667" i="11"/>
  <c r="AK1667" i="11" s="1"/>
  <c r="AE1667" i="11"/>
  <c r="AF1667" i="11" s="1"/>
  <c r="Z1667" i="11"/>
  <c r="AA1667" i="11" s="1"/>
  <c r="U1667" i="11"/>
  <c r="V1667" i="11" s="1"/>
  <c r="Q1667" i="11"/>
  <c r="R1667" i="11" s="1"/>
  <c r="M1667" i="11"/>
  <c r="N1667" i="11" s="1"/>
  <c r="I1667" i="11"/>
  <c r="J1667" i="11" s="1"/>
  <c r="AT1666" i="11"/>
  <c r="AU1666" i="11" s="1"/>
  <c r="AO1666" i="11"/>
  <c r="AP1666" i="11" s="1"/>
  <c r="AJ1666" i="11"/>
  <c r="AK1666" i="11" s="1"/>
  <c r="AE1666" i="11"/>
  <c r="AF1666" i="11" s="1"/>
  <c r="Z1666" i="11"/>
  <c r="AA1666" i="11" s="1"/>
  <c r="U1666" i="11"/>
  <c r="V1666" i="11" s="1"/>
  <c r="Q1666" i="11"/>
  <c r="R1666" i="11" s="1"/>
  <c r="M1666" i="11"/>
  <c r="N1666" i="11" s="1"/>
  <c r="I1666" i="11"/>
  <c r="J1666" i="11" s="1"/>
  <c r="AT1665" i="11"/>
  <c r="AU1665" i="11" s="1"/>
  <c r="AO1665" i="11"/>
  <c r="AP1665" i="11" s="1"/>
  <c r="AJ1665" i="11"/>
  <c r="AK1665" i="11" s="1"/>
  <c r="AE1665" i="11"/>
  <c r="AF1665" i="11" s="1"/>
  <c r="Z1665" i="11"/>
  <c r="AA1665" i="11" s="1"/>
  <c r="U1665" i="11"/>
  <c r="V1665" i="11" s="1"/>
  <c r="Q1665" i="11"/>
  <c r="R1665" i="11" s="1"/>
  <c r="M1665" i="11"/>
  <c r="N1665" i="11" s="1"/>
  <c r="I1665" i="11"/>
  <c r="J1665" i="11" s="1"/>
  <c r="AT1664" i="11"/>
  <c r="AU1664" i="11" s="1"/>
  <c r="AO1664" i="11"/>
  <c r="AP1664" i="11" s="1"/>
  <c r="AJ1664" i="11"/>
  <c r="AK1664" i="11" s="1"/>
  <c r="AE1664" i="11"/>
  <c r="AF1664" i="11" s="1"/>
  <c r="Z1664" i="11"/>
  <c r="AA1664" i="11" s="1"/>
  <c r="U1664" i="11"/>
  <c r="V1664" i="11" s="1"/>
  <c r="Q1664" i="11"/>
  <c r="R1664" i="11" s="1"/>
  <c r="M1664" i="11"/>
  <c r="N1664" i="11" s="1"/>
  <c r="I1664" i="11"/>
  <c r="J1664" i="11" s="1"/>
  <c r="AT1663" i="11"/>
  <c r="AU1663" i="11" s="1"/>
  <c r="AO1663" i="11"/>
  <c r="AP1663" i="11" s="1"/>
  <c r="AJ1663" i="11"/>
  <c r="AK1663" i="11" s="1"/>
  <c r="AE1663" i="11"/>
  <c r="AF1663" i="11" s="1"/>
  <c r="Z1663" i="11"/>
  <c r="AA1663" i="11" s="1"/>
  <c r="U1663" i="11"/>
  <c r="V1663" i="11" s="1"/>
  <c r="Q1663" i="11"/>
  <c r="R1663" i="11" s="1"/>
  <c r="M1663" i="11"/>
  <c r="N1663" i="11" s="1"/>
  <c r="I1663" i="11"/>
  <c r="J1663" i="11" s="1"/>
  <c r="AT1662" i="11"/>
  <c r="AU1662" i="11" s="1"/>
  <c r="AO1662" i="11"/>
  <c r="AP1662" i="11" s="1"/>
  <c r="AJ1662" i="11"/>
  <c r="AK1662" i="11" s="1"/>
  <c r="AE1662" i="11"/>
  <c r="AF1662" i="11" s="1"/>
  <c r="Z1662" i="11"/>
  <c r="AA1662" i="11" s="1"/>
  <c r="U1662" i="11"/>
  <c r="V1662" i="11" s="1"/>
  <c r="Q1662" i="11"/>
  <c r="R1662" i="11" s="1"/>
  <c r="M1662" i="11"/>
  <c r="N1662" i="11" s="1"/>
  <c r="I1662" i="11"/>
  <c r="J1662" i="11" s="1"/>
  <c r="AT1661" i="11"/>
  <c r="AU1661" i="11" s="1"/>
  <c r="AO1661" i="11"/>
  <c r="AP1661" i="11" s="1"/>
  <c r="AJ1661" i="11"/>
  <c r="AK1661" i="11" s="1"/>
  <c r="AE1661" i="11"/>
  <c r="AF1661" i="11" s="1"/>
  <c r="Z1661" i="11"/>
  <c r="AA1661" i="11" s="1"/>
  <c r="U1661" i="11"/>
  <c r="V1661" i="11" s="1"/>
  <c r="Q1661" i="11"/>
  <c r="R1661" i="11" s="1"/>
  <c r="M1661" i="11"/>
  <c r="N1661" i="11" s="1"/>
  <c r="I1661" i="11"/>
  <c r="J1661" i="11" s="1"/>
  <c r="AT1660" i="11"/>
  <c r="AU1660" i="11" s="1"/>
  <c r="AO1660" i="11"/>
  <c r="AP1660" i="11" s="1"/>
  <c r="AJ1660" i="11"/>
  <c r="AK1660" i="11" s="1"/>
  <c r="AE1660" i="11"/>
  <c r="AF1660" i="11" s="1"/>
  <c r="Z1660" i="11"/>
  <c r="AA1660" i="11" s="1"/>
  <c r="U1660" i="11"/>
  <c r="V1660" i="11" s="1"/>
  <c r="M1660" i="11"/>
  <c r="N1660" i="11" s="1"/>
  <c r="I1660" i="11"/>
  <c r="J1660" i="11" s="1"/>
  <c r="AT1659" i="11"/>
  <c r="AU1659" i="11" s="1"/>
  <c r="AO1659" i="11"/>
  <c r="AP1659" i="11" s="1"/>
  <c r="AJ1659" i="11"/>
  <c r="AK1659" i="11" s="1"/>
  <c r="AE1659" i="11"/>
  <c r="AF1659" i="11" s="1"/>
  <c r="Z1659" i="11"/>
  <c r="AA1659" i="11" s="1"/>
  <c r="U1659" i="11"/>
  <c r="V1659" i="11" s="1"/>
  <c r="Q1659" i="11"/>
  <c r="R1659" i="11" s="1"/>
  <c r="M1659" i="11"/>
  <c r="N1659" i="11" s="1"/>
  <c r="I1659" i="11"/>
  <c r="J1659" i="11" s="1"/>
  <c r="AT1658" i="11"/>
  <c r="AU1658" i="11" s="1"/>
  <c r="AO1658" i="11"/>
  <c r="AP1658" i="11" s="1"/>
  <c r="AJ1658" i="11"/>
  <c r="AK1658" i="11" s="1"/>
  <c r="AE1658" i="11"/>
  <c r="AF1658" i="11" s="1"/>
  <c r="Z1658" i="11"/>
  <c r="AA1658" i="11" s="1"/>
  <c r="U1658" i="11"/>
  <c r="V1658" i="11" s="1"/>
  <c r="M1658" i="11"/>
  <c r="N1658" i="11" s="1"/>
  <c r="I1658" i="11"/>
  <c r="J1658" i="11" s="1"/>
  <c r="AT1657" i="11"/>
  <c r="AU1657" i="11" s="1"/>
  <c r="AO1657" i="11"/>
  <c r="AP1657" i="11" s="1"/>
  <c r="AJ1657" i="11"/>
  <c r="AK1657" i="11" s="1"/>
  <c r="AE1657" i="11"/>
  <c r="AF1657" i="11" s="1"/>
  <c r="Z1657" i="11"/>
  <c r="AA1657" i="11" s="1"/>
  <c r="U1657" i="11"/>
  <c r="V1657" i="11" s="1"/>
  <c r="M1657" i="11"/>
  <c r="N1657" i="11" s="1"/>
  <c r="I1657" i="11"/>
  <c r="J1657" i="11" s="1"/>
  <c r="AT1656" i="11"/>
  <c r="AU1656" i="11" s="1"/>
  <c r="AO1656" i="11"/>
  <c r="AP1656" i="11" s="1"/>
  <c r="AJ1656" i="11"/>
  <c r="AK1656" i="11" s="1"/>
  <c r="AE1656" i="11"/>
  <c r="AF1656" i="11" s="1"/>
  <c r="Z1656" i="11"/>
  <c r="AA1656" i="11" s="1"/>
  <c r="U1656" i="11"/>
  <c r="V1656" i="11" s="1"/>
  <c r="Q1656" i="11"/>
  <c r="R1656" i="11" s="1"/>
  <c r="M1656" i="11"/>
  <c r="N1656" i="11" s="1"/>
  <c r="I1656" i="11"/>
  <c r="J1656" i="11" s="1"/>
  <c r="AT1655" i="11"/>
  <c r="AU1655" i="11" s="1"/>
  <c r="AO1655" i="11"/>
  <c r="AP1655" i="11" s="1"/>
  <c r="AJ1655" i="11"/>
  <c r="AK1655" i="11" s="1"/>
  <c r="AE1655" i="11"/>
  <c r="AF1655" i="11" s="1"/>
  <c r="Z1655" i="11"/>
  <c r="AA1655" i="11" s="1"/>
  <c r="U1655" i="11"/>
  <c r="V1655" i="11" s="1"/>
  <c r="Q1655" i="11"/>
  <c r="R1655" i="11" s="1"/>
  <c r="M1655" i="11"/>
  <c r="N1655" i="11" s="1"/>
  <c r="I1655" i="11"/>
  <c r="J1655" i="11" s="1"/>
  <c r="AT1654" i="11"/>
  <c r="AU1654" i="11" s="1"/>
  <c r="AO1654" i="11"/>
  <c r="AP1654" i="11" s="1"/>
  <c r="AJ1654" i="11"/>
  <c r="AK1654" i="11" s="1"/>
  <c r="AE1654" i="11"/>
  <c r="AF1654" i="11" s="1"/>
  <c r="Z1654" i="11"/>
  <c r="AA1654" i="11" s="1"/>
  <c r="U1654" i="11"/>
  <c r="V1654" i="11" s="1"/>
  <c r="Q1654" i="11"/>
  <c r="R1654" i="11" s="1"/>
  <c r="M1654" i="11"/>
  <c r="N1654" i="11" s="1"/>
  <c r="I1654" i="11"/>
  <c r="J1654" i="11" s="1"/>
  <c r="AT1653" i="11"/>
  <c r="AU1653" i="11" s="1"/>
  <c r="AO1653" i="11"/>
  <c r="AP1653" i="11" s="1"/>
  <c r="AJ1653" i="11"/>
  <c r="AK1653" i="11" s="1"/>
  <c r="AE1653" i="11"/>
  <c r="AF1653" i="11" s="1"/>
  <c r="Z1653" i="11"/>
  <c r="AA1653" i="11" s="1"/>
  <c r="U1653" i="11"/>
  <c r="V1653" i="11" s="1"/>
  <c r="Q1653" i="11"/>
  <c r="R1653" i="11" s="1"/>
  <c r="M1653" i="11"/>
  <c r="N1653" i="11" s="1"/>
  <c r="I1653" i="11"/>
  <c r="J1653" i="11" s="1"/>
  <c r="AT1652" i="11"/>
  <c r="AU1652" i="11" s="1"/>
  <c r="AO1652" i="11"/>
  <c r="AP1652" i="11" s="1"/>
  <c r="AJ1652" i="11"/>
  <c r="AK1652" i="11" s="1"/>
  <c r="AE1652" i="11"/>
  <c r="AF1652" i="11" s="1"/>
  <c r="Z1652" i="11"/>
  <c r="AA1652" i="11" s="1"/>
  <c r="U1652" i="11"/>
  <c r="V1652" i="11" s="1"/>
  <c r="M1652" i="11"/>
  <c r="N1652" i="11" s="1"/>
  <c r="I1652" i="11"/>
  <c r="J1652" i="11" s="1"/>
  <c r="AT1651" i="11"/>
  <c r="AU1651" i="11" s="1"/>
  <c r="AO1651" i="11"/>
  <c r="AP1651" i="11" s="1"/>
  <c r="AJ1651" i="11"/>
  <c r="AK1651" i="11" s="1"/>
  <c r="AE1651" i="11"/>
  <c r="AF1651" i="11" s="1"/>
  <c r="Z1651" i="11"/>
  <c r="AA1651" i="11" s="1"/>
  <c r="U1651" i="11"/>
  <c r="V1651" i="11" s="1"/>
  <c r="M1651" i="11"/>
  <c r="N1651" i="11" s="1"/>
  <c r="I1651" i="11"/>
  <c r="J1651" i="11" s="1"/>
  <c r="AT1650" i="11"/>
  <c r="AU1650" i="11" s="1"/>
  <c r="AO1650" i="11"/>
  <c r="AP1650" i="11" s="1"/>
  <c r="AJ1650" i="11"/>
  <c r="AK1650" i="11" s="1"/>
  <c r="AE1650" i="11"/>
  <c r="AF1650" i="11" s="1"/>
  <c r="Z1650" i="11"/>
  <c r="AA1650" i="11" s="1"/>
  <c r="U1650" i="11"/>
  <c r="V1650" i="11" s="1"/>
  <c r="M1650" i="11"/>
  <c r="N1650" i="11" s="1"/>
  <c r="I1650" i="11"/>
  <c r="J1650" i="11" s="1"/>
  <c r="AT1649" i="11"/>
  <c r="AU1649" i="11" s="1"/>
  <c r="AO1649" i="11"/>
  <c r="AP1649" i="11" s="1"/>
  <c r="AJ1649" i="11"/>
  <c r="AK1649" i="11" s="1"/>
  <c r="AE1649" i="11"/>
  <c r="AF1649" i="11" s="1"/>
  <c r="Z1649" i="11"/>
  <c r="AA1649" i="11" s="1"/>
  <c r="U1649" i="11"/>
  <c r="V1649" i="11" s="1"/>
  <c r="Q1649" i="11"/>
  <c r="R1649" i="11" s="1"/>
  <c r="M1649" i="11"/>
  <c r="N1649" i="11" s="1"/>
  <c r="I1649" i="11"/>
  <c r="J1649" i="11" s="1"/>
  <c r="AT1648" i="11"/>
  <c r="AU1648" i="11" s="1"/>
  <c r="AO1648" i="11"/>
  <c r="AP1648" i="11" s="1"/>
  <c r="AJ1648" i="11"/>
  <c r="AK1648" i="11" s="1"/>
  <c r="AE1648" i="11"/>
  <c r="AF1648" i="11" s="1"/>
  <c r="Z1648" i="11"/>
  <c r="AA1648" i="11" s="1"/>
  <c r="U1648" i="11"/>
  <c r="V1648" i="11" s="1"/>
  <c r="Q1648" i="11"/>
  <c r="R1648" i="11" s="1"/>
  <c r="M1648" i="11"/>
  <c r="N1648" i="11" s="1"/>
  <c r="I1648" i="11"/>
  <c r="J1648" i="11" s="1"/>
  <c r="AT1646" i="11" l="1"/>
  <c r="AU1646" i="11" s="1"/>
  <c r="AO1646" i="11"/>
  <c r="AP1646" i="11" s="1"/>
  <c r="AJ1646" i="11"/>
  <c r="AK1646" i="11" s="1"/>
  <c r="AE1646" i="11"/>
  <c r="AF1646" i="11" s="1"/>
  <c r="Z1646" i="11"/>
  <c r="AA1646" i="11" s="1"/>
  <c r="U1646" i="11"/>
  <c r="V1646" i="11" s="1"/>
  <c r="Q1646" i="11"/>
  <c r="R1646" i="11" s="1"/>
  <c r="M1646" i="11"/>
  <c r="N1646" i="11" s="1"/>
  <c r="I1646" i="11"/>
  <c r="J1646" i="11" s="1"/>
  <c r="AO1647" i="11" l="1"/>
  <c r="AP1647" i="11" s="1"/>
  <c r="AJ1647" i="11"/>
  <c r="AK1647" i="11" s="1"/>
  <c r="AE1647" i="11"/>
  <c r="AF1647" i="11" s="1"/>
  <c r="Z1647" i="11"/>
  <c r="AA1647" i="11" s="1"/>
  <c r="U1647" i="11"/>
  <c r="V1647" i="11" s="1"/>
  <c r="Q1647" i="11"/>
  <c r="R1647" i="11" s="1"/>
  <c r="M1647" i="11"/>
  <c r="N1647" i="11" s="1"/>
  <c r="I1647" i="11"/>
  <c r="J1647" i="11" s="1"/>
  <c r="U1645" i="11" l="1"/>
  <c r="V1645" i="11" s="1"/>
  <c r="M1645" i="11"/>
  <c r="N1645" i="11" s="1"/>
  <c r="I1645" i="11"/>
  <c r="J1645" i="11" s="1"/>
  <c r="M1644" i="11"/>
  <c r="N1644" i="11" s="1"/>
  <c r="I1644" i="11"/>
  <c r="J1644" i="11" s="1"/>
  <c r="M1643" i="11"/>
  <c r="N1643" i="11" s="1"/>
  <c r="I1643" i="11"/>
  <c r="J1643" i="11" s="1"/>
  <c r="Z1642" i="11"/>
  <c r="AA1642" i="11" s="1"/>
  <c r="U1642" i="11"/>
  <c r="V1642" i="11" s="1"/>
  <c r="I1642" i="11"/>
  <c r="J1642" i="11" s="1"/>
  <c r="U1641" i="11"/>
  <c r="V1641" i="11" s="1"/>
  <c r="I1641" i="11"/>
  <c r="J1641" i="11" s="1"/>
  <c r="AE1640" i="11"/>
  <c r="AF1640" i="11" s="1"/>
  <c r="Z1640" i="11"/>
  <c r="AA1640" i="11" s="1"/>
  <c r="U1640" i="11"/>
  <c r="V1640" i="11" s="1"/>
  <c r="M1640" i="11"/>
  <c r="N1640" i="11" s="1"/>
  <c r="I1640" i="11"/>
  <c r="J1640" i="11" s="1"/>
  <c r="U1639" i="11"/>
  <c r="V1639" i="11" s="1"/>
  <c r="I1639" i="11"/>
  <c r="J1639" i="11" s="1"/>
  <c r="M1638" i="11"/>
  <c r="N1638" i="11" s="1"/>
  <c r="I1638" i="11"/>
  <c r="J1638" i="11" s="1"/>
  <c r="Z1637" i="11"/>
  <c r="AA1637" i="11" s="1"/>
  <c r="U1637" i="11"/>
  <c r="V1637" i="11" s="1"/>
  <c r="I1637" i="11"/>
  <c r="J1637" i="11" s="1"/>
  <c r="M1636" i="11"/>
  <c r="N1636" i="11" s="1"/>
  <c r="I1636" i="11"/>
  <c r="J1636" i="11" s="1"/>
  <c r="M1635" i="11"/>
  <c r="N1635" i="11" s="1"/>
  <c r="I1635" i="11"/>
  <c r="J1635" i="11" s="1"/>
  <c r="M1634" i="11"/>
  <c r="N1634" i="11" s="1"/>
  <c r="I1634" i="11"/>
  <c r="J1634" i="11" s="1"/>
  <c r="M1633" i="11"/>
  <c r="N1633" i="11" s="1"/>
  <c r="I1633" i="11"/>
  <c r="J1633" i="11" s="1"/>
  <c r="U1632" i="11"/>
  <c r="V1632" i="11" s="1"/>
  <c r="M1632" i="11"/>
  <c r="N1632" i="11" s="1"/>
  <c r="I1632" i="11"/>
  <c r="J1632" i="11" s="1"/>
  <c r="AE1631" i="11"/>
  <c r="AF1631" i="11" s="1"/>
  <c r="Z1631" i="11"/>
  <c r="AA1631" i="11" s="1"/>
  <c r="U1631" i="11"/>
  <c r="V1631" i="11" s="1"/>
  <c r="M1631" i="11"/>
  <c r="N1631" i="11" s="1"/>
  <c r="I1631" i="11"/>
  <c r="J1631" i="11" s="1"/>
  <c r="Z1630" i="11"/>
  <c r="AA1630" i="11" s="1"/>
  <c r="U1630" i="11"/>
  <c r="V1630" i="11" s="1"/>
  <c r="M1630" i="11"/>
  <c r="N1630" i="11" s="1"/>
  <c r="I1630" i="11"/>
  <c r="J1630" i="11" s="1"/>
  <c r="Z1629" i="11"/>
  <c r="AA1629" i="11" s="1"/>
  <c r="U1629" i="11"/>
  <c r="V1629" i="11" s="1"/>
  <c r="M1629" i="11"/>
  <c r="N1629" i="11" s="1"/>
  <c r="I1629" i="11"/>
  <c r="J1629" i="11" s="1"/>
  <c r="Z1628" i="11"/>
  <c r="AA1628" i="11" s="1"/>
  <c r="U1628" i="11"/>
  <c r="V1628" i="11" s="1"/>
  <c r="I1628" i="11"/>
  <c r="J1628" i="11" s="1"/>
  <c r="AS1627" i="11"/>
  <c r="AR1627" i="11"/>
  <c r="AN1627" i="11"/>
  <c r="AM1627" i="11"/>
  <c r="AI1627" i="11"/>
  <c r="AH1627" i="11"/>
  <c r="AD1627" i="11"/>
  <c r="AC1627" i="11"/>
  <c r="Y1627" i="11"/>
  <c r="X1627" i="11"/>
  <c r="U1627" i="11"/>
  <c r="V1627" i="11" s="1"/>
  <c r="Q1627" i="11"/>
  <c r="R1627" i="11" s="1"/>
  <c r="M1627" i="11"/>
  <c r="N1627" i="11" s="1"/>
  <c r="I1627" i="11"/>
  <c r="J1627" i="11" s="1"/>
  <c r="U1626" i="11"/>
  <c r="V1626" i="11" s="1"/>
  <c r="Q1626" i="11"/>
  <c r="R1626" i="11" s="1"/>
  <c r="M1626" i="11"/>
  <c r="N1626" i="11" s="1"/>
  <c r="I1626" i="11"/>
  <c r="J1626" i="11" s="1"/>
  <c r="AT1625" i="11"/>
  <c r="AU1625" i="11" s="1"/>
  <c r="AO1625" i="11"/>
  <c r="AP1625" i="11" s="1"/>
  <c r="AJ1625" i="11"/>
  <c r="AK1625" i="11" s="1"/>
  <c r="AE1625" i="11"/>
  <c r="AF1625" i="11" s="1"/>
  <c r="Z1625" i="11"/>
  <c r="AA1625" i="11" s="1"/>
  <c r="U1625" i="11"/>
  <c r="V1625" i="11" s="1"/>
  <c r="Q1625" i="11"/>
  <c r="R1625" i="11" s="1"/>
  <c r="M1625" i="11"/>
  <c r="N1625" i="11" s="1"/>
  <c r="I1625" i="11"/>
  <c r="J1625" i="11" s="1"/>
  <c r="AT1624" i="11"/>
  <c r="AU1624" i="11" s="1"/>
  <c r="AO1624" i="11"/>
  <c r="AP1624" i="11" s="1"/>
  <c r="AJ1624" i="11"/>
  <c r="AK1624" i="11" s="1"/>
  <c r="AE1624" i="11"/>
  <c r="AF1624" i="11" s="1"/>
  <c r="Z1624" i="11"/>
  <c r="AA1624" i="11" s="1"/>
  <c r="U1624" i="11"/>
  <c r="V1624" i="11" s="1"/>
  <c r="Q1624" i="11"/>
  <c r="R1624" i="11" s="1"/>
  <c r="M1624" i="11"/>
  <c r="N1624" i="11" s="1"/>
  <c r="I1624" i="11"/>
  <c r="J1624" i="11" s="1"/>
  <c r="AT1623" i="11"/>
  <c r="AU1623" i="11" s="1"/>
  <c r="AO1623" i="11"/>
  <c r="AP1623" i="11" s="1"/>
  <c r="AJ1623" i="11"/>
  <c r="AK1623" i="11" s="1"/>
  <c r="AE1623" i="11"/>
  <c r="AF1623" i="11" s="1"/>
  <c r="Z1623" i="11"/>
  <c r="AA1623" i="11" s="1"/>
  <c r="U1623" i="11"/>
  <c r="V1623" i="11" s="1"/>
  <c r="Q1623" i="11"/>
  <c r="R1623" i="11" s="1"/>
  <c r="M1623" i="11"/>
  <c r="N1623" i="11" s="1"/>
  <c r="I1623" i="11"/>
  <c r="J1623" i="11" s="1"/>
  <c r="AT1622" i="11"/>
  <c r="AU1622" i="11" s="1"/>
  <c r="AO1622" i="11"/>
  <c r="AP1622" i="11" s="1"/>
  <c r="AJ1622" i="11"/>
  <c r="AK1622" i="11" s="1"/>
  <c r="AE1622" i="11"/>
  <c r="AF1622" i="11" s="1"/>
  <c r="Z1622" i="11"/>
  <c r="AA1622" i="11" s="1"/>
  <c r="U1622" i="11"/>
  <c r="V1622" i="11" s="1"/>
  <c r="Q1622" i="11"/>
  <c r="R1622" i="11" s="1"/>
  <c r="M1622" i="11"/>
  <c r="N1622" i="11" s="1"/>
  <c r="I1622" i="11"/>
  <c r="J1622" i="11" s="1"/>
  <c r="AT1621" i="11"/>
  <c r="AU1621" i="11" s="1"/>
  <c r="AO1621" i="11"/>
  <c r="AP1621" i="11" s="1"/>
  <c r="AJ1621" i="11"/>
  <c r="AK1621" i="11" s="1"/>
  <c r="AE1621" i="11"/>
  <c r="AF1621" i="11" s="1"/>
  <c r="Z1621" i="11"/>
  <c r="AA1621" i="11" s="1"/>
  <c r="U1621" i="11"/>
  <c r="V1621" i="11" s="1"/>
  <c r="Q1621" i="11"/>
  <c r="R1621" i="11" s="1"/>
  <c r="M1621" i="11"/>
  <c r="N1621" i="11" s="1"/>
  <c r="I1621" i="11"/>
  <c r="J1621" i="11" s="1"/>
  <c r="AT1620" i="11"/>
  <c r="AU1620" i="11" s="1"/>
  <c r="AO1620" i="11"/>
  <c r="AP1620" i="11" s="1"/>
  <c r="AJ1620" i="11"/>
  <c r="AK1620" i="11" s="1"/>
  <c r="AE1620" i="11"/>
  <c r="AF1620" i="11" s="1"/>
  <c r="Z1620" i="11"/>
  <c r="AA1620" i="11" s="1"/>
  <c r="U1620" i="11"/>
  <c r="V1620" i="11" s="1"/>
  <c r="Q1620" i="11"/>
  <c r="R1620" i="11" s="1"/>
  <c r="M1620" i="11"/>
  <c r="N1620" i="11" s="1"/>
  <c r="I1620" i="11"/>
  <c r="J1620" i="11" s="1"/>
  <c r="AT1619" i="11"/>
  <c r="AU1619" i="11" s="1"/>
  <c r="AO1619" i="11"/>
  <c r="AP1619" i="11" s="1"/>
  <c r="AJ1619" i="11"/>
  <c r="AK1619" i="11" s="1"/>
  <c r="AE1619" i="11"/>
  <c r="AF1619" i="11" s="1"/>
  <c r="Z1619" i="11"/>
  <c r="AA1619" i="11" s="1"/>
  <c r="U1619" i="11"/>
  <c r="V1619" i="11" s="1"/>
  <c r="Q1619" i="11"/>
  <c r="R1619" i="11" s="1"/>
  <c r="M1619" i="11"/>
  <c r="N1619" i="11" s="1"/>
  <c r="I1619" i="11"/>
  <c r="J1619" i="11" s="1"/>
  <c r="AJ1618" i="11"/>
  <c r="AK1618" i="11" s="1"/>
  <c r="AE1618" i="11"/>
  <c r="AF1618" i="11" s="1"/>
  <c r="Z1618" i="11"/>
  <c r="AA1618" i="11" s="1"/>
  <c r="U1618" i="11"/>
  <c r="V1618" i="11" s="1"/>
  <c r="M1618" i="11"/>
  <c r="N1618" i="11" s="1"/>
  <c r="I1618" i="11"/>
  <c r="J1618" i="11" s="1"/>
  <c r="AT1617" i="11"/>
  <c r="AU1617" i="11" s="1"/>
  <c r="AO1617" i="11"/>
  <c r="AP1617" i="11" s="1"/>
  <c r="AJ1617" i="11"/>
  <c r="AK1617" i="11" s="1"/>
  <c r="AE1617" i="11"/>
  <c r="AF1617" i="11" s="1"/>
  <c r="Z1617" i="11"/>
  <c r="AA1617" i="11" s="1"/>
  <c r="U1617" i="11"/>
  <c r="V1617" i="11" s="1"/>
  <c r="Q1617" i="11"/>
  <c r="R1617" i="11" s="1"/>
  <c r="M1617" i="11"/>
  <c r="N1617" i="11" s="1"/>
  <c r="I1617" i="11"/>
  <c r="J1617" i="11" s="1"/>
  <c r="AT1616" i="11"/>
  <c r="AU1616" i="11" s="1"/>
  <c r="AO1616" i="11"/>
  <c r="AP1616" i="11" s="1"/>
  <c r="AJ1616" i="11"/>
  <c r="AK1616" i="11" s="1"/>
  <c r="AE1616" i="11"/>
  <c r="AF1616" i="11" s="1"/>
  <c r="Z1616" i="11"/>
  <c r="AA1616" i="11" s="1"/>
  <c r="U1616" i="11"/>
  <c r="V1616" i="11" s="1"/>
  <c r="Q1616" i="11"/>
  <c r="R1616" i="11" s="1"/>
  <c r="M1616" i="11"/>
  <c r="N1616" i="11" s="1"/>
  <c r="I1616" i="11"/>
  <c r="J1616" i="11" s="1"/>
  <c r="AT1615" i="11"/>
  <c r="AU1615" i="11" s="1"/>
  <c r="AO1615" i="11"/>
  <c r="AP1615" i="11" s="1"/>
  <c r="AJ1615" i="11"/>
  <c r="AK1615" i="11" s="1"/>
  <c r="AE1615" i="11"/>
  <c r="AF1615" i="11" s="1"/>
  <c r="Z1615" i="11"/>
  <c r="AA1615" i="11" s="1"/>
  <c r="U1615" i="11"/>
  <c r="V1615" i="11" s="1"/>
  <c r="Q1615" i="11"/>
  <c r="R1615" i="11" s="1"/>
  <c r="M1615" i="11"/>
  <c r="N1615" i="11" s="1"/>
  <c r="I1615" i="11"/>
  <c r="J1615" i="11" s="1"/>
  <c r="AT1614" i="11"/>
  <c r="AU1614" i="11" s="1"/>
  <c r="AO1614" i="11"/>
  <c r="AP1614" i="11" s="1"/>
  <c r="AJ1614" i="11"/>
  <c r="AK1614" i="11" s="1"/>
  <c r="AE1614" i="11"/>
  <c r="AF1614" i="11" s="1"/>
  <c r="Z1614" i="11"/>
  <c r="AA1614" i="11" s="1"/>
  <c r="U1614" i="11"/>
  <c r="V1614" i="11" s="1"/>
  <c r="Q1614" i="11"/>
  <c r="R1614" i="11" s="1"/>
  <c r="M1614" i="11"/>
  <c r="N1614" i="11" s="1"/>
  <c r="I1614" i="11"/>
  <c r="J1614" i="11" s="1"/>
  <c r="AT1613" i="11"/>
  <c r="AU1613" i="11" s="1"/>
  <c r="AO1613" i="11"/>
  <c r="AP1613" i="11" s="1"/>
  <c r="AJ1613" i="11"/>
  <c r="AK1613" i="11" s="1"/>
  <c r="AE1613" i="11"/>
  <c r="AF1613" i="11" s="1"/>
  <c r="Z1613" i="11"/>
  <c r="AA1613" i="11" s="1"/>
  <c r="U1613" i="11"/>
  <c r="V1613" i="11" s="1"/>
  <c r="Q1613" i="11"/>
  <c r="R1613" i="11" s="1"/>
  <c r="M1613" i="11"/>
  <c r="N1613" i="11" s="1"/>
  <c r="I1613" i="11"/>
  <c r="J1613" i="11" s="1"/>
  <c r="AT1612" i="11"/>
  <c r="AU1612" i="11" s="1"/>
  <c r="AO1612" i="11"/>
  <c r="AP1612" i="11" s="1"/>
  <c r="AJ1612" i="11"/>
  <c r="AK1612" i="11" s="1"/>
  <c r="AE1612" i="11"/>
  <c r="AF1612" i="11" s="1"/>
  <c r="Z1612" i="11"/>
  <c r="AA1612" i="11" s="1"/>
  <c r="U1612" i="11"/>
  <c r="V1612" i="11" s="1"/>
  <c r="Q1612" i="11"/>
  <c r="R1612" i="11" s="1"/>
  <c r="M1612" i="11"/>
  <c r="N1612" i="11" s="1"/>
  <c r="I1612" i="11"/>
  <c r="J1612" i="11" s="1"/>
  <c r="AT1611" i="11"/>
  <c r="AU1611" i="11" s="1"/>
  <c r="AO1611" i="11"/>
  <c r="AP1611" i="11" s="1"/>
  <c r="AJ1611" i="11"/>
  <c r="AK1611" i="11" s="1"/>
  <c r="AE1611" i="11"/>
  <c r="AF1611" i="11" s="1"/>
  <c r="Z1611" i="11"/>
  <c r="AA1611" i="11" s="1"/>
  <c r="U1611" i="11"/>
  <c r="V1611" i="11" s="1"/>
  <c r="M1611" i="11"/>
  <c r="N1611" i="11" s="1"/>
  <c r="I1611" i="11"/>
  <c r="J1611" i="11" s="1"/>
  <c r="AT1610" i="11"/>
  <c r="AU1610" i="11" s="1"/>
  <c r="AO1610" i="11"/>
  <c r="AP1610" i="11" s="1"/>
  <c r="AJ1610" i="11"/>
  <c r="AK1610" i="11" s="1"/>
  <c r="AE1610" i="11"/>
  <c r="AF1610" i="11" s="1"/>
  <c r="Z1610" i="11"/>
  <c r="AA1610" i="11" s="1"/>
  <c r="U1610" i="11"/>
  <c r="V1610" i="11" s="1"/>
  <c r="Q1610" i="11"/>
  <c r="R1610" i="11" s="1"/>
  <c r="M1610" i="11"/>
  <c r="N1610" i="11" s="1"/>
  <c r="I1610" i="11"/>
  <c r="J1610" i="11" s="1"/>
  <c r="AT1609" i="11"/>
  <c r="AU1609" i="11" s="1"/>
  <c r="AO1609" i="11"/>
  <c r="AP1609" i="11" s="1"/>
  <c r="AJ1609" i="11"/>
  <c r="AK1609" i="11" s="1"/>
  <c r="AE1609" i="11"/>
  <c r="AF1609" i="11" s="1"/>
  <c r="U1609" i="11"/>
  <c r="V1609" i="11" s="1"/>
  <c r="Q1609" i="11"/>
  <c r="R1609" i="11" s="1"/>
  <c r="M1609" i="11"/>
  <c r="N1609" i="11" s="1"/>
  <c r="I1609" i="11"/>
  <c r="J1609" i="11" s="1"/>
  <c r="AT1608" i="11"/>
  <c r="AU1608" i="11" s="1"/>
  <c r="AO1608" i="11"/>
  <c r="AP1608" i="11" s="1"/>
  <c r="AJ1608" i="11"/>
  <c r="AK1608" i="11" s="1"/>
  <c r="AE1608" i="11"/>
  <c r="AF1608" i="11" s="1"/>
  <c r="Z1608" i="11"/>
  <c r="AA1608" i="11" s="1"/>
  <c r="U1608" i="11"/>
  <c r="V1608" i="11" s="1"/>
  <c r="Q1608" i="11"/>
  <c r="R1608" i="11" s="1"/>
  <c r="M1608" i="11"/>
  <c r="N1608" i="11" s="1"/>
  <c r="I1608" i="11"/>
  <c r="J1608" i="11" s="1"/>
  <c r="AT1607" i="11"/>
  <c r="AU1607" i="11" s="1"/>
  <c r="AO1607" i="11"/>
  <c r="AP1607" i="11" s="1"/>
  <c r="AJ1607" i="11"/>
  <c r="AK1607" i="11" s="1"/>
  <c r="AE1607" i="11"/>
  <c r="AF1607" i="11" s="1"/>
  <c r="Z1607" i="11"/>
  <c r="AA1607" i="11" s="1"/>
  <c r="U1607" i="11"/>
  <c r="V1607" i="11" s="1"/>
  <c r="Q1607" i="11"/>
  <c r="R1607" i="11" s="1"/>
  <c r="M1607" i="11"/>
  <c r="N1607" i="11" s="1"/>
  <c r="I1607" i="11"/>
  <c r="J1607" i="11" s="1"/>
  <c r="AT1606" i="11"/>
  <c r="AU1606" i="11" s="1"/>
  <c r="AO1606" i="11"/>
  <c r="AP1606" i="11" s="1"/>
  <c r="AJ1606" i="11"/>
  <c r="AK1606" i="11" s="1"/>
  <c r="AE1606" i="11"/>
  <c r="AF1606" i="11" s="1"/>
  <c r="Z1606" i="11"/>
  <c r="AA1606" i="11" s="1"/>
  <c r="U1606" i="11"/>
  <c r="V1606" i="11" s="1"/>
  <c r="Q1606" i="11"/>
  <c r="R1606" i="11" s="1"/>
  <c r="M1606" i="11"/>
  <c r="N1606" i="11" s="1"/>
  <c r="I1606" i="11"/>
  <c r="J1606" i="11" s="1"/>
  <c r="AT1605" i="11"/>
  <c r="AU1605" i="11" s="1"/>
  <c r="AO1605" i="11"/>
  <c r="AP1605" i="11" s="1"/>
  <c r="AJ1605" i="11"/>
  <c r="AK1605" i="11" s="1"/>
  <c r="AE1605" i="11"/>
  <c r="AF1605" i="11" s="1"/>
  <c r="Z1605" i="11"/>
  <c r="AA1605" i="11" s="1"/>
  <c r="U1605" i="11"/>
  <c r="V1605" i="11" s="1"/>
  <c r="Q1605" i="11"/>
  <c r="R1605" i="11" s="1"/>
  <c r="M1605" i="11"/>
  <c r="N1605" i="11" s="1"/>
  <c r="I1605" i="11"/>
  <c r="J1605" i="11" s="1"/>
  <c r="AT1604" i="11"/>
  <c r="AU1604" i="11" s="1"/>
  <c r="AO1604" i="11"/>
  <c r="AP1604" i="11" s="1"/>
  <c r="AJ1604" i="11"/>
  <c r="AK1604" i="11" s="1"/>
  <c r="AE1604" i="11"/>
  <c r="AF1604" i="11" s="1"/>
  <c r="Z1604" i="11"/>
  <c r="AA1604" i="11" s="1"/>
  <c r="U1604" i="11"/>
  <c r="V1604" i="11" s="1"/>
  <c r="Q1604" i="11"/>
  <c r="R1604" i="11" s="1"/>
  <c r="M1604" i="11"/>
  <c r="N1604" i="11" s="1"/>
  <c r="I1604" i="11"/>
  <c r="J1604" i="11" s="1"/>
  <c r="AT1603" i="11"/>
  <c r="AU1603" i="11" s="1"/>
  <c r="AO1603" i="11"/>
  <c r="AP1603" i="11" s="1"/>
  <c r="AJ1603" i="11"/>
  <c r="AK1603" i="11" s="1"/>
  <c r="AE1603" i="11"/>
  <c r="AF1603" i="11" s="1"/>
  <c r="Z1603" i="11"/>
  <c r="AA1603" i="11" s="1"/>
  <c r="U1603" i="11"/>
  <c r="V1603" i="11" s="1"/>
  <c r="Q1603" i="11"/>
  <c r="R1603" i="11" s="1"/>
  <c r="M1603" i="11"/>
  <c r="N1603" i="11" s="1"/>
  <c r="I1603" i="11"/>
  <c r="J1603" i="11" s="1"/>
  <c r="AO1627" i="11" l="1"/>
  <c r="AP1627" i="11" s="1"/>
  <c r="Z1627" i="11"/>
  <c r="AA1627" i="11" s="1"/>
  <c r="AJ1627" i="11"/>
  <c r="AK1627" i="11" s="1"/>
  <c r="AT1627" i="11"/>
  <c r="AU1627" i="11" s="1"/>
  <c r="AE1627" i="11"/>
  <c r="AF1627" i="11" s="1"/>
  <c r="AT1602" i="11"/>
  <c r="AU1602" i="11" s="1"/>
  <c r="AO1602" i="11"/>
  <c r="AP1602" i="11" s="1"/>
  <c r="AJ1602" i="11"/>
  <c r="AK1602" i="11" s="1"/>
  <c r="AE1602" i="11"/>
  <c r="AF1602" i="11" s="1"/>
  <c r="Z1602" i="11"/>
  <c r="AA1602" i="11" s="1"/>
  <c r="U1602" i="11"/>
  <c r="V1602" i="11" s="1"/>
  <c r="M1602" i="11"/>
  <c r="N1602" i="11" s="1"/>
  <c r="I1602" i="11"/>
  <c r="J1602" i="11" s="1"/>
  <c r="M1567" i="11" l="1"/>
  <c r="N1567" i="11" s="1"/>
  <c r="I1567" i="11"/>
  <c r="J1567" i="11" s="1"/>
  <c r="M1566" i="11"/>
  <c r="N1566" i="11" s="1"/>
  <c r="I1566" i="11"/>
  <c r="J1566" i="11" s="1"/>
  <c r="AE1565" i="11"/>
  <c r="AF1565" i="11" s="1"/>
  <c r="U1565" i="11"/>
  <c r="V1565" i="11" s="1"/>
  <c r="Q1565" i="11"/>
  <c r="R1565" i="11" s="1"/>
  <c r="I1565" i="11"/>
  <c r="J1565" i="11" s="1"/>
  <c r="M1564" i="11"/>
  <c r="N1564" i="11" s="1"/>
  <c r="I1564" i="11"/>
  <c r="J1564" i="11" s="1"/>
  <c r="Z1563" i="11"/>
  <c r="AA1563" i="11" s="1"/>
  <c r="U1563" i="11"/>
  <c r="V1563" i="11" s="1"/>
  <c r="M1563" i="11"/>
  <c r="N1563" i="11" s="1"/>
  <c r="I1563" i="11"/>
  <c r="J1563" i="11" s="1"/>
  <c r="M1562" i="11"/>
  <c r="N1562" i="11" s="1"/>
  <c r="I1562" i="11"/>
  <c r="J1562" i="11" s="1"/>
  <c r="Z1561" i="11"/>
  <c r="AA1561" i="11" s="1"/>
  <c r="U1561" i="11"/>
  <c r="V1561" i="11" s="1"/>
  <c r="I1561" i="11"/>
  <c r="J1561" i="11" s="1"/>
  <c r="M1560" i="11"/>
  <c r="N1560" i="11" s="1"/>
  <c r="I1560" i="11"/>
  <c r="J1560" i="11" s="1"/>
  <c r="Z1559" i="11"/>
  <c r="AA1559" i="11" s="1"/>
  <c r="U1559" i="11"/>
  <c r="V1559" i="11" s="1"/>
  <c r="M1559" i="11"/>
  <c r="N1559" i="11" s="1"/>
  <c r="I1559" i="11"/>
  <c r="J1559" i="11" s="1"/>
  <c r="M1558" i="11"/>
  <c r="N1558" i="11" s="1"/>
  <c r="I1558" i="11"/>
  <c r="J1558" i="11" s="1"/>
  <c r="Z1557" i="11"/>
  <c r="AA1557" i="11" s="1"/>
  <c r="U1557" i="11"/>
  <c r="V1557" i="11" s="1"/>
  <c r="Q1557" i="11"/>
  <c r="R1557" i="11" s="1"/>
  <c r="M1557" i="11"/>
  <c r="N1557" i="11" s="1"/>
  <c r="I1557" i="11"/>
  <c r="J1557" i="11" s="1"/>
  <c r="Z1556" i="11"/>
  <c r="AA1556" i="11" s="1"/>
  <c r="U1556" i="11"/>
  <c r="V1556" i="11" s="1"/>
  <c r="I1556" i="11"/>
  <c r="J1556" i="11" s="1"/>
  <c r="M1555" i="11"/>
  <c r="N1555" i="11" s="1"/>
  <c r="I1555" i="11"/>
  <c r="J1555" i="11" s="1"/>
  <c r="Z1554" i="11"/>
  <c r="AA1554" i="11" s="1"/>
  <c r="U1554" i="11"/>
  <c r="V1554" i="11" s="1"/>
  <c r="I1554" i="11"/>
  <c r="J1554" i="11" s="1"/>
  <c r="M1553" i="11"/>
  <c r="N1553" i="11" s="1"/>
  <c r="I1553" i="11"/>
  <c r="J1553" i="11" s="1"/>
  <c r="M1552" i="11"/>
  <c r="N1552" i="11" s="1"/>
  <c r="I1552" i="11"/>
  <c r="J1552" i="11" s="1"/>
  <c r="M1551" i="11"/>
  <c r="N1551" i="11" s="1"/>
  <c r="I1551" i="11"/>
  <c r="J1551" i="11" s="1"/>
  <c r="Z1550" i="11"/>
  <c r="AA1550" i="11" s="1"/>
  <c r="U1550" i="11"/>
  <c r="V1550" i="11" s="1"/>
  <c r="I1550" i="11"/>
  <c r="J1550" i="11" s="1"/>
  <c r="AT1549" i="11"/>
  <c r="AU1549" i="11" s="1"/>
  <c r="AO1549" i="11"/>
  <c r="AP1549" i="11" s="1"/>
  <c r="AJ1549" i="11"/>
  <c r="AK1549" i="11" s="1"/>
  <c r="AE1549" i="11"/>
  <c r="AF1549" i="11" s="1"/>
  <c r="Z1549" i="11"/>
  <c r="AA1549" i="11" s="1"/>
  <c r="U1549" i="11"/>
  <c r="V1549" i="11" s="1"/>
  <c r="Q1549" i="11"/>
  <c r="R1549" i="11" s="1"/>
  <c r="M1549" i="11"/>
  <c r="N1549" i="11" s="1"/>
  <c r="I1549" i="11"/>
  <c r="J1549" i="11" s="1"/>
  <c r="AT1548" i="11"/>
  <c r="AU1548" i="11" s="1"/>
  <c r="AO1548" i="11"/>
  <c r="AP1548" i="11" s="1"/>
  <c r="AJ1548" i="11"/>
  <c r="AK1548" i="11" s="1"/>
  <c r="AE1548" i="11"/>
  <c r="AF1548" i="11" s="1"/>
  <c r="Z1548" i="11"/>
  <c r="AA1548" i="11" s="1"/>
  <c r="U1548" i="11"/>
  <c r="V1548" i="11" s="1"/>
  <c r="Q1548" i="11"/>
  <c r="R1548" i="11" s="1"/>
  <c r="M1548" i="11"/>
  <c r="N1548" i="11" s="1"/>
  <c r="I1548" i="11"/>
  <c r="J1548" i="11" s="1"/>
  <c r="AT1547" i="11"/>
  <c r="AU1547" i="11" s="1"/>
  <c r="AO1547" i="11"/>
  <c r="AP1547" i="11" s="1"/>
  <c r="AJ1547" i="11"/>
  <c r="AK1547" i="11" s="1"/>
  <c r="AE1547" i="11"/>
  <c r="AF1547" i="11" s="1"/>
  <c r="Z1547" i="11"/>
  <c r="AA1547" i="11" s="1"/>
  <c r="U1547" i="11"/>
  <c r="V1547" i="11" s="1"/>
  <c r="Q1547" i="11"/>
  <c r="R1547" i="11" s="1"/>
  <c r="M1547" i="11"/>
  <c r="N1547" i="11" s="1"/>
  <c r="I1547" i="11"/>
  <c r="J1547" i="11" s="1"/>
  <c r="AT1546" i="11"/>
  <c r="AU1546" i="11" s="1"/>
  <c r="AO1546" i="11"/>
  <c r="AP1546" i="11" s="1"/>
  <c r="AJ1546" i="11"/>
  <c r="AK1546" i="11" s="1"/>
  <c r="AE1546" i="11"/>
  <c r="AF1546" i="11" s="1"/>
  <c r="Z1546" i="11"/>
  <c r="AA1546" i="11" s="1"/>
  <c r="U1546" i="11"/>
  <c r="V1546" i="11" s="1"/>
  <c r="Q1546" i="11"/>
  <c r="R1546" i="11" s="1"/>
  <c r="M1546" i="11"/>
  <c r="N1546" i="11" s="1"/>
  <c r="I1546" i="11"/>
  <c r="J1546" i="11" s="1"/>
  <c r="AT1545" i="11"/>
  <c r="AU1545" i="11" s="1"/>
  <c r="AO1545" i="11"/>
  <c r="AP1545" i="11" s="1"/>
  <c r="AJ1545" i="11"/>
  <c r="AK1545" i="11" s="1"/>
  <c r="AE1545" i="11"/>
  <c r="AF1545" i="11" s="1"/>
  <c r="Z1545" i="11"/>
  <c r="AA1545" i="11" s="1"/>
  <c r="U1545" i="11"/>
  <c r="V1545" i="11" s="1"/>
  <c r="Q1545" i="11"/>
  <c r="R1545" i="11" s="1"/>
  <c r="M1545" i="11"/>
  <c r="N1545" i="11" s="1"/>
  <c r="I1545" i="11"/>
  <c r="J1545" i="11" s="1"/>
  <c r="AT1544" i="11"/>
  <c r="AU1544" i="11" s="1"/>
  <c r="AO1544" i="11"/>
  <c r="AP1544" i="11" s="1"/>
  <c r="AJ1544" i="11"/>
  <c r="AK1544" i="11" s="1"/>
  <c r="AE1544" i="11"/>
  <c r="AF1544" i="11" s="1"/>
  <c r="Z1544" i="11"/>
  <c r="AA1544" i="11" s="1"/>
  <c r="U1544" i="11"/>
  <c r="V1544" i="11" s="1"/>
  <c r="Q1544" i="11"/>
  <c r="R1544" i="11" s="1"/>
  <c r="M1544" i="11"/>
  <c r="N1544" i="11" s="1"/>
  <c r="I1544" i="11"/>
  <c r="J1544" i="11" s="1"/>
  <c r="AT1543" i="11"/>
  <c r="AU1543" i="11" s="1"/>
  <c r="AO1543" i="11"/>
  <c r="AP1543" i="11" s="1"/>
  <c r="AJ1543" i="11"/>
  <c r="AK1543" i="11" s="1"/>
  <c r="AE1543" i="11"/>
  <c r="AF1543" i="11" s="1"/>
  <c r="Z1543" i="11"/>
  <c r="AA1543" i="11" s="1"/>
  <c r="U1543" i="11"/>
  <c r="V1543" i="11" s="1"/>
  <c r="Q1543" i="11"/>
  <c r="R1543" i="11" s="1"/>
  <c r="M1543" i="11"/>
  <c r="N1543" i="11" s="1"/>
  <c r="I1543" i="11"/>
  <c r="J1543" i="11" s="1"/>
  <c r="AT1542" i="11"/>
  <c r="AU1542" i="11" s="1"/>
  <c r="AO1542" i="11"/>
  <c r="AP1542" i="11" s="1"/>
  <c r="AJ1542" i="11"/>
  <c r="AK1542" i="11" s="1"/>
  <c r="AE1542" i="11"/>
  <c r="AF1542" i="11" s="1"/>
  <c r="Z1542" i="11"/>
  <c r="AA1542" i="11" s="1"/>
  <c r="U1542" i="11"/>
  <c r="V1542" i="11" s="1"/>
  <c r="Q1542" i="11"/>
  <c r="R1542" i="11" s="1"/>
  <c r="M1542" i="11"/>
  <c r="N1542" i="11" s="1"/>
  <c r="I1542" i="11"/>
  <c r="J1542" i="11" s="1"/>
  <c r="AT1541" i="11"/>
  <c r="AU1541" i="11" s="1"/>
  <c r="AO1541" i="11"/>
  <c r="AP1541" i="11" s="1"/>
  <c r="AJ1541" i="11"/>
  <c r="AK1541" i="11" s="1"/>
  <c r="AE1541" i="11"/>
  <c r="AF1541" i="11" s="1"/>
  <c r="Z1541" i="11"/>
  <c r="AA1541" i="11" s="1"/>
  <c r="U1541" i="11"/>
  <c r="V1541" i="11" s="1"/>
  <c r="Q1541" i="11"/>
  <c r="R1541" i="11" s="1"/>
  <c r="M1541" i="11"/>
  <c r="N1541" i="11" s="1"/>
  <c r="I1541" i="11"/>
  <c r="J1541" i="11" s="1"/>
  <c r="AT1540" i="11"/>
  <c r="AU1540" i="11" s="1"/>
  <c r="AO1540" i="11"/>
  <c r="AP1540" i="11" s="1"/>
  <c r="AJ1540" i="11"/>
  <c r="AK1540" i="11" s="1"/>
  <c r="AE1540" i="11"/>
  <c r="AF1540" i="11" s="1"/>
  <c r="Z1540" i="11"/>
  <c r="AA1540" i="11" s="1"/>
  <c r="U1540" i="11"/>
  <c r="V1540" i="11" s="1"/>
  <c r="Q1540" i="11"/>
  <c r="R1540" i="11" s="1"/>
  <c r="M1540" i="11"/>
  <c r="N1540" i="11" s="1"/>
  <c r="I1540" i="11"/>
  <c r="J1540" i="11" s="1"/>
  <c r="AT1539" i="11"/>
  <c r="AU1539" i="11" s="1"/>
  <c r="AO1539" i="11"/>
  <c r="AP1539" i="11" s="1"/>
  <c r="AJ1539" i="11"/>
  <c r="AK1539" i="11" s="1"/>
  <c r="AE1539" i="11"/>
  <c r="AF1539" i="11" s="1"/>
  <c r="Z1539" i="11"/>
  <c r="AA1539" i="11" s="1"/>
  <c r="U1539" i="11"/>
  <c r="V1539" i="11" s="1"/>
  <c r="Q1539" i="11"/>
  <c r="R1539" i="11" s="1"/>
  <c r="M1539" i="11"/>
  <c r="N1539" i="11" s="1"/>
  <c r="I1539" i="11"/>
  <c r="J1539" i="11" s="1"/>
  <c r="AT1538" i="11"/>
  <c r="AU1538" i="11" s="1"/>
  <c r="AO1538" i="11"/>
  <c r="AP1538" i="11" s="1"/>
  <c r="AJ1538" i="11"/>
  <c r="AK1538" i="11" s="1"/>
  <c r="AE1538" i="11"/>
  <c r="AF1538" i="11" s="1"/>
  <c r="Z1538" i="11"/>
  <c r="AA1538" i="11" s="1"/>
  <c r="U1538" i="11"/>
  <c r="V1538" i="11" s="1"/>
  <c r="Q1538" i="11"/>
  <c r="R1538" i="11" s="1"/>
  <c r="M1538" i="11"/>
  <c r="N1538" i="11" s="1"/>
  <c r="I1538" i="11"/>
  <c r="J1538" i="11" s="1"/>
  <c r="AT1537" i="11"/>
  <c r="AU1537" i="11" s="1"/>
  <c r="AO1537" i="11"/>
  <c r="AP1537" i="11" s="1"/>
  <c r="AJ1537" i="11"/>
  <c r="AK1537" i="11" s="1"/>
  <c r="AE1537" i="11"/>
  <c r="AF1537" i="11" s="1"/>
  <c r="Z1537" i="11"/>
  <c r="AA1537" i="11" s="1"/>
  <c r="U1537" i="11"/>
  <c r="V1537" i="11" s="1"/>
  <c r="Q1537" i="11"/>
  <c r="R1537" i="11" s="1"/>
  <c r="M1537" i="11"/>
  <c r="N1537" i="11" s="1"/>
  <c r="I1537" i="11"/>
  <c r="J1537" i="11" s="1"/>
  <c r="AT1536" i="11"/>
  <c r="AU1536" i="11" s="1"/>
  <c r="AO1536" i="11"/>
  <c r="AP1536" i="11" s="1"/>
  <c r="AJ1536" i="11"/>
  <c r="AK1536" i="11" s="1"/>
  <c r="AE1536" i="11"/>
  <c r="AF1536" i="11" s="1"/>
  <c r="Z1536" i="11"/>
  <c r="AA1536" i="11" s="1"/>
  <c r="U1536" i="11"/>
  <c r="V1536" i="11" s="1"/>
  <c r="Q1536" i="11"/>
  <c r="R1536" i="11" s="1"/>
  <c r="M1536" i="11"/>
  <c r="N1536" i="11" s="1"/>
  <c r="I1536" i="11"/>
  <c r="J1536" i="11" s="1"/>
  <c r="AT1535" i="11"/>
  <c r="AU1535" i="11" s="1"/>
  <c r="AO1535" i="11"/>
  <c r="AP1535" i="11" s="1"/>
  <c r="AJ1535" i="11"/>
  <c r="AK1535" i="11" s="1"/>
  <c r="AE1535" i="11"/>
  <c r="AF1535" i="11" s="1"/>
  <c r="Z1535" i="11"/>
  <c r="AA1535" i="11" s="1"/>
  <c r="U1535" i="11"/>
  <c r="V1535" i="11" s="1"/>
  <c r="Q1535" i="11"/>
  <c r="R1535" i="11" s="1"/>
  <c r="M1535" i="11"/>
  <c r="N1535" i="11" s="1"/>
  <c r="I1535" i="11"/>
  <c r="J1535" i="11" s="1"/>
  <c r="AT1534" i="11"/>
  <c r="AU1534" i="11" s="1"/>
  <c r="AO1534" i="11"/>
  <c r="AP1534" i="11" s="1"/>
  <c r="AJ1534" i="11"/>
  <c r="AK1534" i="11" s="1"/>
  <c r="AE1534" i="11"/>
  <c r="AF1534" i="11" s="1"/>
  <c r="Z1534" i="11"/>
  <c r="AA1534" i="11" s="1"/>
  <c r="U1534" i="11"/>
  <c r="V1534" i="11" s="1"/>
  <c r="Q1534" i="11"/>
  <c r="R1534" i="11" s="1"/>
  <c r="M1534" i="11"/>
  <c r="N1534" i="11" s="1"/>
  <c r="I1534" i="11"/>
  <c r="J1534" i="11" s="1"/>
  <c r="AT1533" i="11"/>
  <c r="AU1533" i="11" s="1"/>
  <c r="AO1533" i="11"/>
  <c r="AP1533" i="11" s="1"/>
  <c r="AJ1533" i="11"/>
  <c r="AK1533" i="11" s="1"/>
  <c r="AE1533" i="11"/>
  <c r="AF1533" i="11" s="1"/>
  <c r="Z1533" i="11"/>
  <c r="AA1533" i="11" s="1"/>
  <c r="U1533" i="11"/>
  <c r="V1533" i="11" s="1"/>
  <c r="Q1533" i="11"/>
  <c r="R1533" i="11" s="1"/>
  <c r="M1533" i="11"/>
  <c r="N1533" i="11" s="1"/>
  <c r="I1533" i="11"/>
  <c r="J1533" i="11" s="1"/>
  <c r="AT1532" i="11"/>
  <c r="AU1532" i="11" s="1"/>
  <c r="AO1532" i="11"/>
  <c r="AP1532" i="11" s="1"/>
  <c r="AJ1532" i="11"/>
  <c r="AK1532" i="11" s="1"/>
  <c r="AE1532" i="11"/>
  <c r="AF1532" i="11" s="1"/>
  <c r="Z1532" i="11"/>
  <c r="AA1532" i="11" s="1"/>
  <c r="U1532" i="11"/>
  <c r="V1532" i="11" s="1"/>
  <c r="Q1532" i="11"/>
  <c r="R1532" i="11" s="1"/>
  <c r="M1532" i="11"/>
  <c r="N1532" i="11" s="1"/>
  <c r="I1532" i="11"/>
  <c r="J1532" i="11" s="1"/>
  <c r="AT1531" i="11"/>
  <c r="AU1531" i="11" s="1"/>
  <c r="AO1531" i="11"/>
  <c r="AP1531" i="11" s="1"/>
  <c r="AJ1531" i="11"/>
  <c r="AK1531" i="11" s="1"/>
  <c r="AE1531" i="11"/>
  <c r="AF1531" i="11" s="1"/>
  <c r="Z1531" i="11"/>
  <c r="AA1531" i="11" s="1"/>
  <c r="U1531" i="11"/>
  <c r="V1531" i="11" s="1"/>
  <c r="Q1531" i="11"/>
  <c r="R1531" i="11" s="1"/>
  <c r="M1531" i="11"/>
  <c r="N1531" i="11" s="1"/>
  <c r="I1531" i="11"/>
  <c r="J1531" i="11" s="1"/>
  <c r="AT1530" i="11"/>
  <c r="AU1530" i="11" s="1"/>
  <c r="AO1530" i="11"/>
  <c r="AP1530" i="11" s="1"/>
  <c r="AJ1530" i="11"/>
  <c r="AK1530" i="11" s="1"/>
  <c r="AE1530" i="11"/>
  <c r="AF1530" i="11" s="1"/>
  <c r="U1530" i="11"/>
  <c r="V1530" i="11" s="1"/>
  <c r="Q1530" i="11"/>
  <c r="R1530" i="11" s="1"/>
  <c r="M1530" i="11"/>
  <c r="N1530" i="11" s="1"/>
  <c r="I1530" i="11"/>
  <c r="J1530" i="11" s="1"/>
  <c r="AT1529" i="11"/>
  <c r="AU1529" i="11" s="1"/>
  <c r="AO1529" i="11"/>
  <c r="AP1529" i="11" s="1"/>
  <c r="AJ1529" i="11"/>
  <c r="AK1529" i="11" s="1"/>
  <c r="AE1529" i="11"/>
  <c r="AF1529" i="11" s="1"/>
  <c r="Z1529" i="11"/>
  <c r="AA1529" i="11" s="1"/>
  <c r="U1529" i="11"/>
  <c r="V1529" i="11" s="1"/>
  <c r="Q1529" i="11"/>
  <c r="R1529" i="11" s="1"/>
  <c r="M1529" i="11"/>
  <c r="N1529" i="11" s="1"/>
  <c r="I1529" i="11"/>
  <c r="J1529" i="11" s="1"/>
  <c r="AT1528" i="11"/>
  <c r="AU1528" i="11" s="1"/>
  <c r="AO1528" i="11"/>
  <c r="AP1528" i="11" s="1"/>
  <c r="AJ1528" i="11"/>
  <c r="AK1528" i="11" s="1"/>
  <c r="AE1528" i="11"/>
  <c r="AF1528" i="11" s="1"/>
  <c r="U1528" i="11"/>
  <c r="V1528" i="11" s="1"/>
  <c r="Q1528" i="11"/>
  <c r="R1528" i="11" s="1"/>
  <c r="M1528" i="11"/>
  <c r="N1528" i="11" s="1"/>
  <c r="I1528" i="11"/>
  <c r="J1528" i="11" s="1"/>
  <c r="AT1527" i="11"/>
  <c r="AU1527" i="11" s="1"/>
  <c r="AO1527" i="11"/>
  <c r="AP1527" i="11" s="1"/>
  <c r="AJ1527" i="11"/>
  <c r="AK1527" i="11" s="1"/>
  <c r="AE1527" i="11"/>
  <c r="AF1527" i="11" s="1"/>
  <c r="Z1527" i="11"/>
  <c r="AA1527" i="11" s="1"/>
  <c r="U1527" i="11"/>
  <c r="V1527" i="11" s="1"/>
  <c r="Q1527" i="11"/>
  <c r="R1527" i="11" s="1"/>
  <c r="M1527" i="11"/>
  <c r="N1527" i="11" s="1"/>
  <c r="I1527" i="11"/>
  <c r="J1527" i="11" s="1"/>
  <c r="AT1526" i="11"/>
  <c r="AU1526" i="11" s="1"/>
  <c r="AO1526" i="11"/>
  <c r="AP1526" i="11" s="1"/>
  <c r="AJ1526" i="11"/>
  <c r="AK1526" i="11" s="1"/>
  <c r="AE1526" i="11"/>
  <c r="AF1526" i="11" s="1"/>
  <c r="Z1526" i="11"/>
  <c r="AA1526" i="11" s="1"/>
  <c r="U1526" i="11"/>
  <c r="V1526" i="11" s="1"/>
  <c r="Q1526" i="11"/>
  <c r="R1526" i="11" s="1"/>
  <c r="M1526" i="11"/>
  <c r="N1526" i="11" s="1"/>
  <c r="I1526" i="11"/>
  <c r="J1526" i="11" s="1"/>
  <c r="AT1525" i="11"/>
  <c r="AU1525" i="11" s="1"/>
  <c r="AO1525" i="11"/>
  <c r="AP1525" i="11" s="1"/>
  <c r="AJ1525" i="11"/>
  <c r="AK1525" i="11" s="1"/>
  <c r="AE1525" i="11"/>
  <c r="AF1525" i="11" s="1"/>
  <c r="Z1525" i="11"/>
  <c r="AA1525" i="11" s="1"/>
  <c r="U1525" i="11"/>
  <c r="V1525" i="11" s="1"/>
  <c r="Q1525" i="11"/>
  <c r="R1525" i="11" s="1"/>
  <c r="M1525" i="11"/>
  <c r="N1525" i="11" s="1"/>
  <c r="I1525" i="11"/>
  <c r="J1525" i="11" s="1"/>
  <c r="AT1524" i="11"/>
  <c r="AU1524" i="11" s="1"/>
  <c r="AO1524" i="11"/>
  <c r="AP1524" i="11" s="1"/>
  <c r="AJ1524" i="11"/>
  <c r="AK1524" i="11" s="1"/>
  <c r="AE1524" i="11"/>
  <c r="AF1524" i="11" s="1"/>
  <c r="Z1524" i="11"/>
  <c r="AA1524" i="11" s="1"/>
  <c r="U1524" i="11"/>
  <c r="V1524" i="11" s="1"/>
  <c r="Q1524" i="11"/>
  <c r="R1524" i="11" s="1"/>
  <c r="M1524" i="11"/>
  <c r="N1524" i="11" s="1"/>
  <c r="I1524" i="11"/>
  <c r="J1524" i="11" s="1"/>
  <c r="AT1523" i="11"/>
  <c r="AU1523" i="11" s="1"/>
  <c r="AO1523" i="11"/>
  <c r="AP1523" i="11" s="1"/>
  <c r="AJ1523" i="11"/>
  <c r="AK1523" i="11" s="1"/>
  <c r="AE1523" i="11"/>
  <c r="AF1523" i="11" s="1"/>
  <c r="Z1523" i="11"/>
  <c r="AA1523" i="11" s="1"/>
  <c r="U1523" i="11"/>
  <c r="V1523" i="11" s="1"/>
  <c r="Q1523" i="11"/>
  <c r="R1523" i="11" s="1"/>
  <c r="M1523" i="11"/>
  <c r="N1523" i="11" s="1"/>
  <c r="I1523" i="11"/>
  <c r="J1523" i="11" s="1"/>
  <c r="AT1522" i="11"/>
  <c r="AU1522" i="11" s="1"/>
  <c r="AO1522" i="11"/>
  <c r="AP1522" i="11" s="1"/>
  <c r="AJ1522" i="11"/>
  <c r="AK1522" i="11" s="1"/>
  <c r="AE1522" i="11"/>
  <c r="AF1522" i="11" s="1"/>
  <c r="U1522" i="11"/>
  <c r="V1522" i="11" s="1"/>
  <c r="Q1522" i="11"/>
  <c r="R1522" i="11" s="1"/>
  <c r="M1522" i="11"/>
  <c r="N1522" i="11" s="1"/>
  <c r="I1522" i="11"/>
  <c r="J1522" i="11" s="1"/>
  <c r="AT1521" i="11"/>
  <c r="AU1521" i="11" s="1"/>
  <c r="AO1521" i="11"/>
  <c r="AP1521" i="11" s="1"/>
  <c r="AJ1521" i="11"/>
  <c r="AK1521" i="11" s="1"/>
  <c r="AE1521" i="11"/>
  <c r="AF1521" i="11" s="1"/>
  <c r="Z1521" i="11"/>
  <c r="AA1521" i="11" s="1"/>
  <c r="U1521" i="11"/>
  <c r="V1521" i="11" s="1"/>
  <c r="Q1521" i="11"/>
  <c r="R1521" i="11" s="1"/>
  <c r="M1521" i="11"/>
  <c r="N1521" i="11" s="1"/>
  <c r="I1521" i="11"/>
  <c r="J1521" i="11" s="1"/>
  <c r="Z1520" i="11" l="1"/>
  <c r="AA1520" i="11" s="1"/>
  <c r="U1520" i="11"/>
  <c r="V1520" i="11" s="1"/>
  <c r="M1520" i="11"/>
  <c r="N1520" i="11" s="1"/>
  <c r="I1520" i="11"/>
  <c r="J1520" i="11" s="1"/>
  <c r="M1519" i="11"/>
  <c r="N1519" i="11" s="1"/>
  <c r="I1519" i="11"/>
  <c r="J1519" i="11" s="1"/>
  <c r="Z1518" i="11"/>
  <c r="AA1518" i="11" s="1"/>
  <c r="U1518" i="11"/>
  <c r="V1518" i="11" s="1"/>
  <c r="I1518" i="11"/>
  <c r="J1518" i="11" s="1"/>
  <c r="M1517" i="11"/>
  <c r="N1517" i="11" s="1"/>
  <c r="I1517" i="11"/>
  <c r="J1517" i="11" s="1"/>
  <c r="AE1516" i="11"/>
  <c r="AF1516" i="11" s="1"/>
  <c r="Z1516" i="11"/>
  <c r="AA1516" i="11" s="1"/>
  <c r="U1516" i="11"/>
  <c r="V1516" i="11" s="1"/>
  <c r="M1516" i="11"/>
  <c r="N1516" i="11" s="1"/>
  <c r="I1516" i="11"/>
  <c r="J1516" i="11" s="1"/>
  <c r="AE1515" i="11"/>
  <c r="AF1515" i="11" s="1"/>
  <c r="Z1515" i="11"/>
  <c r="AA1515" i="11" s="1"/>
  <c r="U1515" i="11"/>
  <c r="V1515" i="11" s="1"/>
  <c r="I1515" i="11"/>
  <c r="J1515" i="11" s="1"/>
  <c r="M1514" i="11"/>
  <c r="N1514" i="11" s="1"/>
  <c r="I1514" i="11"/>
  <c r="J1514" i="11" s="1"/>
  <c r="AE1512" i="11"/>
  <c r="AF1512" i="11" s="1"/>
  <c r="Z1512" i="11"/>
  <c r="AA1512" i="11" s="1"/>
  <c r="U1512" i="11"/>
  <c r="V1512" i="11" s="1"/>
  <c r="M1512" i="11"/>
  <c r="N1512" i="11" s="1"/>
  <c r="I1512" i="11"/>
  <c r="J1512" i="11" s="1"/>
  <c r="M1511" i="11"/>
  <c r="N1511" i="11" s="1"/>
  <c r="I1511" i="11"/>
  <c r="J1511" i="11" s="1"/>
  <c r="M1510" i="11"/>
  <c r="N1510" i="11" s="1"/>
  <c r="I1510" i="11"/>
  <c r="J1510" i="11" s="1"/>
  <c r="M1509" i="11"/>
  <c r="N1509" i="11" s="1"/>
  <c r="I1509" i="11"/>
  <c r="J1509" i="11" s="1"/>
  <c r="M1508" i="11"/>
  <c r="N1508" i="11" s="1"/>
  <c r="I1508" i="11"/>
  <c r="J1508" i="11" s="1"/>
  <c r="M1507" i="11"/>
  <c r="N1507" i="11" s="1"/>
  <c r="I1507" i="11"/>
  <c r="J1507" i="11" s="1"/>
  <c r="Z1506" i="11"/>
  <c r="AA1506" i="11" s="1"/>
  <c r="U1506" i="11"/>
  <c r="V1506" i="11" s="1"/>
  <c r="M1506" i="11"/>
  <c r="N1506" i="11" s="1"/>
  <c r="I1506" i="11"/>
  <c r="J1506" i="11" s="1"/>
  <c r="M1505" i="11"/>
  <c r="N1505" i="11" s="1"/>
  <c r="I1505" i="11"/>
  <c r="J1505" i="11" s="1"/>
  <c r="Z1504" i="11"/>
  <c r="AA1504" i="11" s="1"/>
  <c r="U1504" i="11"/>
  <c r="V1504" i="11" s="1"/>
  <c r="I1504" i="11"/>
  <c r="J1504" i="11" s="1"/>
  <c r="M1502" i="11"/>
  <c r="N1502" i="11" s="1"/>
  <c r="I1502" i="11"/>
  <c r="J1502" i="11" s="1"/>
  <c r="Z1501" i="11"/>
  <c r="AA1501" i="11" s="1"/>
  <c r="U1501" i="11"/>
  <c r="V1501" i="11" s="1"/>
  <c r="I1501" i="11"/>
  <c r="J1501" i="11" s="1"/>
  <c r="M1500" i="11"/>
  <c r="N1500" i="11" s="1"/>
  <c r="I1500" i="11"/>
  <c r="J1500" i="11" s="1"/>
  <c r="M1499" i="11"/>
  <c r="N1499" i="11" s="1"/>
  <c r="I1499" i="11"/>
  <c r="J1499" i="11" s="1"/>
  <c r="AJ1498" i="11"/>
  <c r="AK1498" i="11" s="1"/>
  <c r="AE1498" i="11"/>
  <c r="AF1498" i="11" s="1"/>
  <c r="Z1498" i="11"/>
  <c r="AA1498" i="11" s="1"/>
  <c r="U1498" i="11"/>
  <c r="V1498" i="11" s="1"/>
  <c r="I1498" i="11"/>
  <c r="J1498" i="11" s="1"/>
  <c r="AT1497" i="11"/>
  <c r="AU1497" i="11" s="1"/>
  <c r="AO1497" i="11"/>
  <c r="AP1497" i="11" s="1"/>
  <c r="AJ1497" i="11"/>
  <c r="AK1497" i="11" s="1"/>
  <c r="AE1497" i="11"/>
  <c r="AF1497" i="11" s="1"/>
  <c r="Z1497" i="11"/>
  <c r="AA1497" i="11" s="1"/>
  <c r="U1497" i="11"/>
  <c r="V1497" i="11" s="1"/>
  <c r="Q1497" i="11"/>
  <c r="R1497" i="11" s="1"/>
  <c r="M1497" i="11"/>
  <c r="N1497" i="11" s="1"/>
  <c r="I1497" i="11"/>
  <c r="J1497" i="11" s="1"/>
  <c r="AT1496" i="11"/>
  <c r="AU1496" i="11" s="1"/>
  <c r="AO1496" i="11"/>
  <c r="AP1496" i="11" s="1"/>
  <c r="AJ1496" i="11"/>
  <c r="AK1496" i="11" s="1"/>
  <c r="AE1496" i="11"/>
  <c r="AF1496" i="11" s="1"/>
  <c r="Z1496" i="11"/>
  <c r="AA1496" i="11" s="1"/>
  <c r="U1496" i="11"/>
  <c r="V1496" i="11" s="1"/>
  <c r="Q1496" i="11"/>
  <c r="R1496" i="11" s="1"/>
  <c r="M1496" i="11"/>
  <c r="N1496" i="11" s="1"/>
  <c r="I1496" i="11"/>
  <c r="J1496" i="11" s="1"/>
  <c r="AT1495" i="11"/>
  <c r="AU1495" i="11" s="1"/>
  <c r="AO1495" i="11"/>
  <c r="AP1495" i="11" s="1"/>
  <c r="AJ1495" i="11"/>
  <c r="AK1495" i="11" s="1"/>
  <c r="AE1495" i="11"/>
  <c r="AF1495" i="11" s="1"/>
  <c r="Z1495" i="11"/>
  <c r="AA1495" i="11" s="1"/>
  <c r="U1495" i="11"/>
  <c r="V1495" i="11" s="1"/>
  <c r="Q1495" i="11"/>
  <c r="R1495" i="11" s="1"/>
  <c r="M1495" i="11"/>
  <c r="N1495" i="11" s="1"/>
  <c r="I1495" i="11"/>
  <c r="J1495" i="11" s="1"/>
  <c r="AO1494" i="11"/>
  <c r="AP1494" i="11" s="1"/>
  <c r="AJ1494" i="11"/>
  <c r="AK1494" i="11" s="1"/>
  <c r="AE1494" i="11"/>
  <c r="AF1494" i="11" s="1"/>
  <c r="Z1494" i="11"/>
  <c r="AA1494" i="11" s="1"/>
  <c r="U1494" i="11"/>
  <c r="V1494" i="11" s="1"/>
  <c r="M1494" i="11"/>
  <c r="N1494" i="11" s="1"/>
  <c r="I1494" i="11"/>
  <c r="J1494" i="11" s="1"/>
  <c r="AT1493" i="11"/>
  <c r="AU1493" i="11" s="1"/>
  <c r="AO1493" i="11"/>
  <c r="AP1493" i="11" s="1"/>
  <c r="AJ1493" i="11"/>
  <c r="AK1493" i="11" s="1"/>
  <c r="AE1493" i="11"/>
  <c r="AF1493" i="11" s="1"/>
  <c r="Z1493" i="11"/>
  <c r="AA1493" i="11" s="1"/>
  <c r="U1493" i="11"/>
  <c r="V1493" i="11" s="1"/>
  <c r="M1493" i="11"/>
  <c r="N1493" i="11" s="1"/>
  <c r="I1493" i="11"/>
  <c r="J1493" i="11" s="1"/>
  <c r="AT1492" i="11"/>
  <c r="AU1492" i="11" s="1"/>
  <c r="AO1492" i="11"/>
  <c r="AP1492" i="11" s="1"/>
  <c r="AJ1492" i="11"/>
  <c r="AK1492" i="11" s="1"/>
  <c r="AE1492" i="11"/>
  <c r="AF1492" i="11" s="1"/>
  <c r="Z1492" i="11"/>
  <c r="AA1492" i="11" s="1"/>
  <c r="U1492" i="11"/>
  <c r="V1492" i="11" s="1"/>
  <c r="Q1492" i="11"/>
  <c r="R1492" i="11" s="1"/>
  <c r="M1492" i="11"/>
  <c r="N1492" i="11" s="1"/>
  <c r="I1492" i="11"/>
  <c r="J1492" i="11" s="1"/>
  <c r="AO1491" i="11"/>
  <c r="AP1491" i="11" s="1"/>
  <c r="AJ1491" i="11"/>
  <c r="AK1491" i="11" s="1"/>
  <c r="Z1491" i="11"/>
  <c r="AA1491" i="11" s="1"/>
  <c r="U1491" i="11"/>
  <c r="V1491" i="11" s="1"/>
  <c r="Q1491" i="11"/>
  <c r="R1491" i="11" s="1"/>
  <c r="M1491" i="11"/>
  <c r="N1491" i="11" s="1"/>
  <c r="I1491" i="11"/>
  <c r="J1491" i="11" s="1"/>
  <c r="AT1490" i="11"/>
  <c r="AU1490" i="11" s="1"/>
  <c r="AO1490" i="11"/>
  <c r="AP1490" i="11" s="1"/>
  <c r="AJ1490" i="11"/>
  <c r="AK1490" i="11" s="1"/>
  <c r="Z1490" i="11"/>
  <c r="AA1490" i="11" s="1"/>
  <c r="U1490" i="11"/>
  <c r="V1490" i="11" s="1"/>
  <c r="Q1490" i="11"/>
  <c r="R1490" i="11" s="1"/>
  <c r="M1490" i="11"/>
  <c r="N1490" i="11" s="1"/>
  <c r="I1490" i="11"/>
  <c r="J1490" i="11" s="1"/>
  <c r="AT1489" i="11"/>
  <c r="AU1489" i="11" s="1"/>
  <c r="AO1489" i="11"/>
  <c r="AP1489" i="11" s="1"/>
  <c r="AJ1489" i="11"/>
  <c r="AK1489" i="11" s="1"/>
  <c r="AE1489" i="11"/>
  <c r="AF1489" i="11" s="1"/>
  <c r="Z1489" i="11"/>
  <c r="AA1489" i="11" s="1"/>
  <c r="U1489" i="11"/>
  <c r="V1489" i="11" s="1"/>
  <c r="M1489" i="11"/>
  <c r="N1489" i="11" s="1"/>
  <c r="I1489" i="11"/>
  <c r="J1489" i="11" s="1"/>
  <c r="AJ1488" i="11"/>
  <c r="AK1488" i="11" s="1"/>
  <c r="AE1488" i="11"/>
  <c r="AF1488" i="11" s="1"/>
  <c r="Z1488" i="11"/>
  <c r="AA1488" i="11" s="1"/>
  <c r="U1488" i="11"/>
  <c r="V1488" i="11" s="1"/>
  <c r="Q1488" i="11"/>
  <c r="R1488" i="11" s="1"/>
  <c r="M1488" i="11"/>
  <c r="N1488" i="11" s="1"/>
  <c r="I1488" i="11"/>
  <c r="J1488" i="11" s="1"/>
  <c r="AT1487" i="11"/>
  <c r="AU1487" i="11" s="1"/>
  <c r="AO1487" i="11"/>
  <c r="AP1487" i="11" s="1"/>
  <c r="AJ1487" i="11"/>
  <c r="AK1487" i="11" s="1"/>
  <c r="AE1487" i="11"/>
  <c r="AF1487" i="11" s="1"/>
  <c r="Z1487" i="11"/>
  <c r="AA1487" i="11" s="1"/>
  <c r="U1487" i="11"/>
  <c r="V1487" i="11" s="1"/>
  <c r="Q1487" i="11"/>
  <c r="R1487" i="11" s="1"/>
  <c r="M1487" i="11"/>
  <c r="N1487" i="11" s="1"/>
  <c r="I1487" i="11"/>
  <c r="J1487" i="11" s="1"/>
  <c r="AO1486" i="11"/>
  <c r="AP1486" i="11" s="1"/>
  <c r="AJ1486" i="11"/>
  <c r="AK1486" i="11" s="1"/>
  <c r="AE1486" i="11"/>
  <c r="AF1486" i="11" s="1"/>
  <c r="Z1486" i="11"/>
  <c r="AA1486" i="11" s="1"/>
  <c r="U1486" i="11"/>
  <c r="V1486" i="11" s="1"/>
  <c r="Q1486" i="11"/>
  <c r="R1486" i="11" s="1"/>
  <c r="M1486" i="11"/>
  <c r="N1486" i="11" s="1"/>
  <c r="I1486" i="11"/>
  <c r="J1486" i="11" s="1"/>
  <c r="AT1485" i="11"/>
  <c r="AU1485" i="11" s="1"/>
  <c r="AO1485" i="11"/>
  <c r="AP1485" i="11" s="1"/>
  <c r="AJ1485" i="11"/>
  <c r="AK1485" i="11" s="1"/>
  <c r="AE1485" i="11"/>
  <c r="AF1485" i="11" s="1"/>
  <c r="Z1485" i="11"/>
  <c r="AA1485" i="11" s="1"/>
  <c r="U1485" i="11"/>
  <c r="V1485" i="11" s="1"/>
  <c r="Q1485" i="11"/>
  <c r="R1485" i="11" s="1"/>
  <c r="M1485" i="11"/>
  <c r="N1485" i="11" s="1"/>
  <c r="I1485" i="11"/>
  <c r="J1485" i="11" s="1"/>
  <c r="AT1484" i="11"/>
  <c r="AU1484" i="11" s="1"/>
  <c r="AO1484" i="11"/>
  <c r="AP1484" i="11" s="1"/>
  <c r="AJ1484" i="11"/>
  <c r="AK1484" i="11" s="1"/>
  <c r="AE1484" i="11"/>
  <c r="AF1484" i="11" s="1"/>
  <c r="Z1484" i="11"/>
  <c r="AA1484" i="11" s="1"/>
  <c r="U1484" i="11"/>
  <c r="V1484" i="11" s="1"/>
  <c r="M1484" i="11"/>
  <c r="N1484" i="11" s="1"/>
  <c r="I1484" i="11"/>
  <c r="J1484" i="11" s="1"/>
  <c r="AO1483" i="11"/>
  <c r="AP1483" i="11" s="1"/>
  <c r="AJ1483" i="11"/>
  <c r="AK1483" i="11" s="1"/>
  <c r="Z1483" i="11"/>
  <c r="AA1483" i="11" s="1"/>
  <c r="U1483" i="11"/>
  <c r="V1483" i="11" s="1"/>
  <c r="M1483" i="11"/>
  <c r="N1483" i="11" s="1"/>
  <c r="I1483" i="11"/>
  <c r="J1483" i="11" s="1"/>
  <c r="AJ1482" i="11"/>
  <c r="AK1482" i="11" s="1"/>
  <c r="AE1482" i="11"/>
  <c r="AF1482" i="11" s="1"/>
  <c r="Z1482" i="11"/>
  <c r="AA1482" i="11" s="1"/>
  <c r="U1482" i="11"/>
  <c r="V1482" i="11" s="1"/>
  <c r="Q1482" i="11"/>
  <c r="R1482" i="11" s="1"/>
  <c r="M1482" i="11"/>
  <c r="N1482" i="11" s="1"/>
  <c r="I1482" i="11"/>
  <c r="J1482" i="11" s="1"/>
  <c r="AT1481" i="11"/>
  <c r="AU1481" i="11" s="1"/>
  <c r="AO1481" i="11"/>
  <c r="AP1481" i="11" s="1"/>
  <c r="AJ1481" i="11"/>
  <c r="AK1481" i="11" s="1"/>
  <c r="AE1481" i="11"/>
  <c r="AF1481" i="11" s="1"/>
  <c r="Z1481" i="11"/>
  <c r="AA1481" i="11" s="1"/>
  <c r="U1481" i="11"/>
  <c r="V1481" i="11" s="1"/>
  <c r="Q1481" i="11"/>
  <c r="R1481" i="11" s="1"/>
  <c r="M1481" i="11"/>
  <c r="N1481" i="11" s="1"/>
  <c r="I1481" i="11"/>
  <c r="J1481" i="11" s="1"/>
  <c r="AT1480" i="11"/>
  <c r="AU1480" i="11" s="1"/>
  <c r="AO1480" i="11"/>
  <c r="AP1480" i="11" s="1"/>
  <c r="AJ1480" i="11"/>
  <c r="AK1480" i="11" s="1"/>
  <c r="AE1480" i="11"/>
  <c r="AF1480" i="11" s="1"/>
  <c r="Z1480" i="11"/>
  <c r="AA1480" i="11" s="1"/>
  <c r="U1480" i="11"/>
  <c r="V1480" i="11" s="1"/>
  <c r="Q1480" i="11"/>
  <c r="R1480" i="11" s="1"/>
  <c r="M1480" i="11"/>
  <c r="N1480" i="11" s="1"/>
  <c r="I1480" i="11"/>
  <c r="J1480" i="11" s="1"/>
  <c r="AT1479" i="11"/>
  <c r="AU1479" i="11" s="1"/>
  <c r="AO1479" i="11"/>
  <c r="AP1479" i="11" s="1"/>
  <c r="AJ1479" i="11"/>
  <c r="AK1479" i="11" s="1"/>
  <c r="AE1479" i="11"/>
  <c r="AF1479" i="11" s="1"/>
  <c r="Z1479" i="11"/>
  <c r="AA1479" i="11" s="1"/>
  <c r="U1479" i="11"/>
  <c r="V1479" i="11" s="1"/>
  <c r="Q1479" i="11"/>
  <c r="R1479" i="11" s="1"/>
  <c r="M1479" i="11"/>
  <c r="N1479" i="11" s="1"/>
  <c r="I1479" i="11"/>
  <c r="J1479" i="11" s="1"/>
  <c r="AJ1478" i="11"/>
  <c r="AK1478" i="11" s="1"/>
  <c r="AE1478" i="11"/>
  <c r="AF1478" i="11" s="1"/>
  <c r="Z1478" i="11"/>
  <c r="AA1478" i="11" s="1"/>
  <c r="U1478" i="11"/>
  <c r="V1478" i="11" s="1"/>
  <c r="Q1478" i="11"/>
  <c r="R1478" i="11" s="1"/>
  <c r="M1478" i="11"/>
  <c r="N1478" i="11" s="1"/>
  <c r="I1478" i="11"/>
  <c r="J1478" i="11" s="1"/>
  <c r="AT1477" i="11"/>
  <c r="AU1477" i="11" s="1"/>
  <c r="AO1477" i="11"/>
  <c r="AP1477" i="11" s="1"/>
  <c r="AJ1477" i="11"/>
  <c r="AK1477" i="11" s="1"/>
  <c r="AE1477" i="11"/>
  <c r="AF1477" i="11" s="1"/>
  <c r="Z1477" i="11"/>
  <c r="AA1477" i="11" s="1"/>
  <c r="U1477" i="11"/>
  <c r="V1477" i="11" s="1"/>
  <c r="M1477" i="11"/>
  <c r="N1477" i="11" s="1"/>
  <c r="I1477" i="11"/>
  <c r="J1477" i="11" s="1"/>
  <c r="AT1476" i="11"/>
  <c r="AU1476" i="11" s="1"/>
  <c r="AO1476" i="11"/>
  <c r="AP1476" i="11" s="1"/>
  <c r="AJ1476" i="11"/>
  <c r="AK1476" i="11" s="1"/>
  <c r="AE1476" i="11"/>
  <c r="AF1476" i="11" s="1"/>
  <c r="Z1476" i="11"/>
  <c r="AA1476" i="11" s="1"/>
  <c r="U1476" i="11"/>
  <c r="V1476" i="11" s="1"/>
  <c r="Q1476" i="11"/>
  <c r="R1476" i="11" s="1"/>
  <c r="M1476" i="11"/>
  <c r="N1476" i="11" s="1"/>
  <c r="I1476" i="11"/>
  <c r="J1476" i="11" s="1"/>
  <c r="AT1475" i="11"/>
  <c r="AU1475" i="11" s="1"/>
  <c r="AO1475" i="11"/>
  <c r="AP1475" i="11" s="1"/>
  <c r="AJ1475" i="11"/>
  <c r="AK1475" i="11" s="1"/>
  <c r="AE1475" i="11"/>
  <c r="AF1475" i="11" s="1"/>
  <c r="Z1475" i="11"/>
  <c r="AA1475" i="11" s="1"/>
  <c r="U1475" i="11"/>
  <c r="V1475" i="11" s="1"/>
  <c r="Q1475" i="11"/>
  <c r="R1475" i="11" s="1"/>
  <c r="M1475" i="11"/>
  <c r="N1475" i="11" s="1"/>
  <c r="I1475" i="11"/>
  <c r="J1475" i="11" s="1"/>
  <c r="AT1474" i="11"/>
  <c r="AU1474" i="11" s="1"/>
  <c r="AO1474" i="11"/>
  <c r="AP1474" i="11" s="1"/>
  <c r="AJ1474" i="11"/>
  <c r="AK1474" i="11" s="1"/>
  <c r="AE1474" i="11"/>
  <c r="AF1474" i="11" s="1"/>
  <c r="Z1474" i="11"/>
  <c r="AA1474" i="11" s="1"/>
  <c r="U1474" i="11"/>
  <c r="V1474" i="11" s="1"/>
  <c r="M1474" i="11"/>
  <c r="N1474" i="11" s="1"/>
  <c r="I1474" i="11"/>
  <c r="J1474" i="11" s="1"/>
  <c r="AT1473" i="11"/>
  <c r="AU1473" i="11" s="1"/>
  <c r="AO1473" i="11"/>
  <c r="AP1473" i="11" s="1"/>
  <c r="AJ1473" i="11"/>
  <c r="AK1473" i="11" s="1"/>
  <c r="AE1473" i="11"/>
  <c r="AF1473" i="11" s="1"/>
  <c r="Z1473" i="11"/>
  <c r="AA1473" i="11" s="1"/>
  <c r="U1473" i="11"/>
  <c r="V1473" i="11" s="1"/>
  <c r="Q1473" i="11"/>
  <c r="R1473" i="11" s="1"/>
  <c r="M1473" i="11"/>
  <c r="N1473" i="11" s="1"/>
  <c r="I1473" i="11"/>
  <c r="J1473" i="11" s="1"/>
  <c r="AO1472" i="11"/>
  <c r="AP1472" i="11" s="1"/>
  <c r="AJ1472" i="11"/>
  <c r="AK1472" i="11" s="1"/>
  <c r="AE1472" i="11"/>
  <c r="AF1472" i="11" s="1"/>
  <c r="Z1472" i="11"/>
  <c r="AA1472" i="11" s="1"/>
  <c r="U1472" i="11"/>
  <c r="V1472" i="11" s="1"/>
  <c r="M1472" i="11"/>
  <c r="N1472" i="11" s="1"/>
  <c r="I1472" i="11"/>
  <c r="J1472" i="11" s="1"/>
  <c r="AT1471" i="11"/>
  <c r="AU1471" i="11" s="1"/>
  <c r="AO1471" i="11"/>
  <c r="AP1471" i="11" s="1"/>
  <c r="AJ1471" i="11"/>
  <c r="AK1471" i="11" s="1"/>
  <c r="AE1471" i="11"/>
  <c r="AF1471" i="11" s="1"/>
  <c r="Z1471" i="11"/>
  <c r="AA1471" i="11" s="1"/>
  <c r="U1471" i="11"/>
  <c r="V1471" i="11" s="1"/>
  <c r="Q1471" i="11"/>
  <c r="R1471" i="11" s="1"/>
  <c r="M1471" i="11"/>
  <c r="N1471" i="11" s="1"/>
  <c r="I1471" i="11"/>
  <c r="J1471" i="11" s="1"/>
  <c r="AT1470" i="11"/>
  <c r="AU1470" i="11" s="1"/>
  <c r="AO1470" i="11"/>
  <c r="AP1470" i="11" s="1"/>
  <c r="AJ1470" i="11"/>
  <c r="AK1470" i="11" s="1"/>
  <c r="AE1470" i="11"/>
  <c r="AF1470" i="11" s="1"/>
  <c r="Z1470" i="11"/>
  <c r="AA1470" i="11" s="1"/>
  <c r="U1470" i="11"/>
  <c r="V1470" i="11" s="1"/>
  <c r="M1470" i="11"/>
  <c r="N1470" i="11" s="1"/>
  <c r="I1470" i="11"/>
  <c r="J1470" i="11" s="1"/>
  <c r="AT1469" i="11"/>
  <c r="AU1469" i="11" s="1"/>
  <c r="AO1469" i="11"/>
  <c r="AP1469" i="11" s="1"/>
  <c r="AJ1469" i="11"/>
  <c r="AK1469" i="11" s="1"/>
  <c r="AE1469" i="11"/>
  <c r="AF1469" i="11" s="1"/>
  <c r="Z1469" i="11"/>
  <c r="AA1469" i="11" s="1"/>
  <c r="U1469" i="11"/>
  <c r="V1469" i="11" s="1"/>
  <c r="Q1469" i="11"/>
  <c r="R1469" i="11" s="1"/>
  <c r="M1469" i="11"/>
  <c r="N1469" i="11" s="1"/>
  <c r="I1469" i="11"/>
  <c r="J1469" i="11" s="1"/>
  <c r="AT1468" i="11"/>
  <c r="AU1468" i="11" s="1"/>
  <c r="AO1468" i="11"/>
  <c r="AP1468" i="11" s="1"/>
  <c r="AJ1468" i="11"/>
  <c r="AK1468" i="11" s="1"/>
  <c r="AE1468" i="11"/>
  <c r="AF1468" i="11" s="1"/>
  <c r="Z1468" i="11"/>
  <c r="AA1468" i="11" s="1"/>
  <c r="U1468" i="11"/>
  <c r="V1468" i="11" s="1"/>
  <c r="Q1468" i="11"/>
  <c r="R1468" i="11" s="1"/>
  <c r="M1468" i="11"/>
  <c r="N1468" i="11" s="1"/>
  <c r="I1468" i="11"/>
  <c r="J1468" i="11" s="1"/>
  <c r="AT1467" i="11"/>
  <c r="AU1467" i="11" s="1"/>
  <c r="AO1467" i="11"/>
  <c r="AP1467" i="11" s="1"/>
  <c r="AJ1467" i="11"/>
  <c r="AK1467" i="11" s="1"/>
  <c r="AE1467" i="11"/>
  <c r="AF1467" i="11" s="1"/>
  <c r="Z1467" i="11"/>
  <c r="AA1467" i="11" s="1"/>
  <c r="U1467" i="11"/>
  <c r="V1467" i="11" s="1"/>
  <c r="M1467" i="11"/>
  <c r="N1467" i="11" s="1"/>
  <c r="I1467" i="11"/>
  <c r="J1467" i="11" s="1"/>
  <c r="AT1466" i="11"/>
  <c r="AU1466" i="11" s="1"/>
  <c r="AO1466" i="11"/>
  <c r="AP1466" i="11" s="1"/>
  <c r="AJ1466" i="11"/>
  <c r="AK1466" i="11" s="1"/>
  <c r="AE1466" i="11"/>
  <c r="AF1466" i="11" s="1"/>
  <c r="Z1466" i="11"/>
  <c r="AA1466" i="11" s="1"/>
  <c r="U1466" i="11"/>
  <c r="V1466" i="11" s="1"/>
  <c r="Q1466" i="11"/>
  <c r="R1466" i="11" s="1"/>
  <c r="M1466" i="11"/>
  <c r="N1466" i="11" s="1"/>
  <c r="I1466" i="11"/>
  <c r="J1466" i="11" s="1"/>
  <c r="AT1465" i="11"/>
  <c r="AU1465" i="11" s="1"/>
  <c r="AO1465" i="11"/>
  <c r="AP1465" i="11" s="1"/>
  <c r="AJ1465" i="11"/>
  <c r="AK1465" i="11" s="1"/>
  <c r="AE1465" i="11"/>
  <c r="AF1465" i="11" s="1"/>
  <c r="Z1465" i="11"/>
  <c r="AA1465" i="11" s="1"/>
  <c r="U1465" i="11"/>
  <c r="V1465" i="11" s="1"/>
  <c r="M1465" i="11"/>
  <c r="N1465" i="11" s="1"/>
  <c r="I1465" i="11"/>
  <c r="J1465" i="11" s="1"/>
  <c r="AT1464" i="11"/>
  <c r="AU1464" i="11" s="1"/>
  <c r="AO1464" i="11"/>
  <c r="AP1464" i="11" s="1"/>
  <c r="AJ1464" i="11"/>
  <c r="AK1464" i="11" s="1"/>
  <c r="AE1464" i="11"/>
  <c r="AF1464" i="11" s="1"/>
  <c r="Z1464" i="11"/>
  <c r="AA1464" i="11" s="1"/>
  <c r="U1464" i="11"/>
  <c r="V1464" i="11" s="1"/>
  <c r="Q1464" i="11"/>
  <c r="R1464" i="11" s="1"/>
  <c r="M1464" i="11"/>
  <c r="N1464" i="11" s="1"/>
  <c r="I1464" i="11"/>
  <c r="J1464" i="11" s="1"/>
  <c r="AT1463" i="11"/>
  <c r="AU1463" i="11" s="1"/>
  <c r="AO1463" i="11"/>
  <c r="AP1463" i="11" s="1"/>
  <c r="AJ1463" i="11"/>
  <c r="AK1463" i="11" s="1"/>
  <c r="AE1463" i="11"/>
  <c r="AF1463" i="11" s="1"/>
  <c r="Z1463" i="11"/>
  <c r="AA1463" i="11" s="1"/>
  <c r="U1463" i="11"/>
  <c r="V1463" i="11" s="1"/>
  <c r="Q1463" i="11"/>
  <c r="R1463" i="11" s="1"/>
  <c r="M1463" i="11"/>
  <c r="N1463" i="11" s="1"/>
  <c r="I1463" i="11"/>
  <c r="J1463" i="11" s="1"/>
  <c r="AT1462" i="11"/>
  <c r="AU1462" i="11" s="1"/>
  <c r="AO1462" i="11"/>
  <c r="AP1462" i="11" s="1"/>
  <c r="AJ1462" i="11"/>
  <c r="AK1462" i="11" s="1"/>
  <c r="AE1462" i="11"/>
  <c r="AF1462" i="11" s="1"/>
  <c r="Z1462" i="11"/>
  <c r="AA1462" i="11" s="1"/>
  <c r="U1462" i="11"/>
  <c r="V1462" i="11" s="1"/>
  <c r="M1462" i="11"/>
  <c r="N1462" i="11" s="1"/>
  <c r="I1462" i="11"/>
  <c r="J1462" i="11" s="1"/>
  <c r="AT1461" i="11"/>
  <c r="AU1461" i="11" s="1"/>
  <c r="AO1461" i="11"/>
  <c r="AP1461" i="11" s="1"/>
  <c r="AE1461" i="11"/>
  <c r="AF1461" i="11" s="1"/>
  <c r="Z1461" i="11"/>
  <c r="AA1461" i="11" s="1"/>
  <c r="U1461" i="11"/>
  <c r="V1461" i="11" s="1"/>
  <c r="M1461" i="11"/>
  <c r="N1461" i="11" s="1"/>
  <c r="I1461" i="11"/>
  <c r="J1461" i="11" s="1"/>
  <c r="AT1460" i="11"/>
  <c r="AU1460" i="11" s="1"/>
  <c r="AO1460" i="11"/>
  <c r="AP1460" i="11" s="1"/>
  <c r="AJ1460" i="11"/>
  <c r="AK1460" i="11" s="1"/>
  <c r="AE1460" i="11"/>
  <c r="AF1460" i="11" s="1"/>
  <c r="Z1460" i="11"/>
  <c r="AA1460" i="11" s="1"/>
  <c r="U1460" i="11"/>
  <c r="V1460" i="11" s="1"/>
  <c r="M1460" i="11"/>
  <c r="N1460" i="11" s="1"/>
  <c r="I1460" i="11"/>
  <c r="J1460" i="11" s="1"/>
  <c r="AT1459" i="11"/>
  <c r="AU1459" i="11" s="1"/>
  <c r="AO1459" i="11"/>
  <c r="AP1459" i="11" s="1"/>
  <c r="AJ1459" i="11"/>
  <c r="AK1459" i="11" s="1"/>
  <c r="AE1459" i="11"/>
  <c r="AF1459" i="11" s="1"/>
  <c r="Z1459" i="11"/>
  <c r="AA1459" i="11" s="1"/>
  <c r="U1459" i="11"/>
  <c r="V1459" i="11" s="1"/>
  <c r="Q1459" i="11"/>
  <c r="R1459" i="11" s="1"/>
  <c r="M1459" i="11"/>
  <c r="N1459" i="11" s="1"/>
  <c r="I1459" i="11"/>
  <c r="J1459" i="11" s="1"/>
  <c r="AT1458" i="11"/>
  <c r="AU1458" i="11" s="1"/>
  <c r="AO1458" i="11"/>
  <c r="AP1458" i="11" s="1"/>
  <c r="AJ1458" i="11"/>
  <c r="AK1458" i="11" s="1"/>
  <c r="AE1458" i="11"/>
  <c r="AF1458" i="11" s="1"/>
  <c r="Z1458" i="11"/>
  <c r="AA1458" i="11" s="1"/>
  <c r="U1458" i="11"/>
  <c r="V1458" i="11" s="1"/>
  <c r="Q1458" i="11"/>
  <c r="R1458" i="11" s="1"/>
  <c r="M1458" i="11"/>
  <c r="N1458" i="11" s="1"/>
  <c r="I1458" i="11"/>
  <c r="J1458" i="11" s="1"/>
  <c r="AT1457" i="11"/>
  <c r="AU1457" i="11" s="1"/>
  <c r="AO1457" i="11"/>
  <c r="AP1457" i="11" s="1"/>
  <c r="AE1457" i="11"/>
  <c r="AF1457" i="11" s="1"/>
  <c r="Z1457" i="11"/>
  <c r="AA1457" i="11" s="1"/>
  <c r="U1457" i="11"/>
  <c r="V1457" i="11" s="1"/>
  <c r="Q1457" i="11"/>
  <c r="R1457" i="11" s="1"/>
  <c r="M1457" i="11"/>
  <c r="N1457" i="11" s="1"/>
  <c r="I1457" i="11"/>
  <c r="J1457" i="11" s="1"/>
  <c r="AT1456" i="11"/>
  <c r="AU1456" i="11" s="1"/>
  <c r="AO1456" i="11"/>
  <c r="AP1456" i="11" s="1"/>
  <c r="AJ1456" i="11"/>
  <c r="AK1456" i="11" s="1"/>
  <c r="AE1456" i="11"/>
  <c r="AF1456" i="11" s="1"/>
  <c r="Z1456" i="11"/>
  <c r="AA1456" i="11" s="1"/>
  <c r="U1456" i="11"/>
  <c r="V1456" i="11" s="1"/>
  <c r="M1456" i="11"/>
  <c r="N1456" i="11" s="1"/>
  <c r="I1456" i="11"/>
  <c r="J1456" i="11" s="1"/>
  <c r="AT1455" i="11"/>
  <c r="AU1455" i="11" s="1"/>
  <c r="AO1455" i="11"/>
  <c r="AP1455" i="11" s="1"/>
  <c r="AJ1455" i="11"/>
  <c r="AK1455" i="11" s="1"/>
  <c r="AE1455" i="11"/>
  <c r="AF1455" i="11" s="1"/>
  <c r="Z1455" i="11"/>
  <c r="AA1455" i="11" s="1"/>
  <c r="U1455" i="11"/>
  <c r="V1455" i="11" s="1"/>
  <c r="Q1455" i="11"/>
  <c r="R1455" i="11" s="1"/>
  <c r="M1455" i="11"/>
  <c r="N1455" i="11" s="1"/>
  <c r="I1455" i="11"/>
  <c r="J1455" i="11" s="1"/>
  <c r="AT1454" i="11"/>
  <c r="AU1454" i="11" s="1"/>
  <c r="AO1454" i="11"/>
  <c r="AP1454" i="11" s="1"/>
  <c r="AJ1454" i="11"/>
  <c r="AK1454" i="11" s="1"/>
  <c r="AE1454" i="11"/>
  <c r="AF1454" i="11" s="1"/>
  <c r="Z1454" i="11"/>
  <c r="AA1454" i="11" s="1"/>
  <c r="U1454" i="11"/>
  <c r="V1454" i="11" s="1"/>
  <c r="M1454" i="11"/>
  <c r="N1454" i="11" s="1"/>
  <c r="I1454" i="11"/>
  <c r="J1454" i="11" s="1"/>
  <c r="AT1453" i="11"/>
  <c r="AU1453" i="11" s="1"/>
  <c r="AO1453" i="11"/>
  <c r="AP1453" i="11" s="1"/>
  <c r="AJ1453" i="11"/>
  <c r="AK1453" i="11" s="1"/>
  <c r="AE1453" i="11"/>
  <c r="AF1453" i="11" s="1"/>
  <c r="Z1453" i="11"/>
  <c r="AA1453" i="11" s="1"/>
  <c r="U1453" i="11"/>
  <c r="V1453" i="11" s="1"/>
  <c r="Q1453" i="11"/>
  <c r="R1453" i="11" s="1"/>
  <c r="M1453" i="11"/>
  <c r="N1453" i="11" s="1"/>
  <c r="I1453" i="11"/>
  <c r="J1453" i="11" s="1"/>
  <c r="AT1452" i="11"/>
  <c r="AU1452" i="11" s="1"/>
  <c r="AO1452" i="11"/>
  <c r="AP1452" i="11" s="1"/>
  <c r="AJ1452" i="11"/>
  <c r="AK1452" i="11" s="1"/>
  <c r="AE1452" i="11"/>
  <c r="AF1452" i="11" s="1"/>
  <c r="Z1452" i="11"/>
  <c r="AA1452" i="11" s="1"/>
  <c r="U1452" i="11"/>
  <c r="V1452" i="11" s="1"/>
  <c r="Q1452" i="11"/>
  <c r="R1452" i="11" s="1"/>
  <c r="M1452" i="11"/>
  <c r="N1452" i="11" s="1"/>
  <c r="I1452" i="11"/>
  <c r="J1452" i="11" s="1"/>
  <c r="AT1451" i="11"/>
  <c r="AU1451" i="11" s="1"/>
  <c r="AO1451" i="11"/>
  <c r="AP1451" i="11" s="1"/>
  <c r="AJ1451" i="11"/>
  <c r="AK1451" i="11" s="1"/>
  <c r="AE1451" i="11"/>
  <c r="AF1451" i="11" s="1"/>
  <c r="Z1451" i="11"/>
  <c r="AA1451" i="11" s="1"/>
  <c r="U1451" i="11"/>
  <c r="V1451" i="11" s="1"/>
  <c r="Q1451" i="11"/>
  <c r="R1451" i="11" s="1"/>
  <c r="M1451" i="11"/>
  <c r="N1451" i="11" s="1"/>
  <c r="I1451" i="11"/>
  <c r="J1451" i="11" s="1"/>
  <c r="AT1450" i="11"/>
  <c r="AU1450" i="11" s="1"/>
  <c r="AO1450" i="11"/>
  <c r="AP1450" i="11" s="1"/>
  <c r="AJ1450" i="11"/>
  <c r="AK1450" i="11" s="1"/>
  <c r="AE1450" i="11"/>
  <c r="AF1450" i="11" s="1"/>
  <c r="Z1450" i="11"/>
  <c r="AA1450" i="11" s="1"/>
  <c r="U1450" i="11"/>
  <c r="V1450" i="11" s="1"/>
  <c r="Q1450" i="11"/>
  <c r="R1450" i="11" s="1"/>
  <c r="M1450" i="11"/>
  <c r="N1450" i="11" s="1"/>
  <c r="I1450" i="11"/>
  <c r="J1450" i="11" s="1"/>
  <c r="AT1449" i="11"/>
  <c r="AU1449" i="11" s="1"/>
  <c r="AO1449" i="11"/>
  <c r="AP1449" i="11" s="1"/>
  <c r="AJ1449" i="11"/>
  <c r="AK1449" i="11" s="1"/>
  <c r="AE1449" i="11"/>
  <c r="AF1449" i="11" s="1"/>
  <c r="Z1449" i="11"/>
  <c r="AA1449" i="11" s="1"/>
  <c r="U1449" i="11"/>
  <c r="V1449" i="11" s="1"/>
  <c r="Q1449" i="11"/>
  <c r="R1449" i="11" s="1"/>
  <c r="M1449" i="11"/>
  <c r="N1449" i="11" s="1"/>
  <c r="I1449" i="11"/>
  <c r="J1449" i="11" s="1"/>
  <c r="AT1448" i="11"/>
  <c r="AU1448" i="11" s="1"/>
  <c r="AO1448" i="11"/>
  <c r="AP1448" i="11" s="1"/>
  <c r="AJ1448" i="11"/>
  <c r="AK1448" i="11" s="1"/>
  <c r="AE1448" i="11"/>
  <c r="AF1448" i="11" s="1"/>
  <c r="Z1448" i="11"/>
  <c r="AA1448" i="11" s="1"/>
  <c r="U1448" i="11"/>
  <c r="V1448" i="11" s="1"/>
  <c r="Q1448" i="11"/>
  <c r="R1448" i="11" s="1"/>
  <c r="M1448" i="11"/>
  <c r="N1448" i="11" s="1"/>
  <c r="I1448" i="11"/>
  <c r="J1448" i="11" s="1"/>
  <c r="AT1447" i="11"/>
  <c r="AU1447" i="11" s="1"/>
  <c r="AO1447" i="11"/>
  <c r="AP1447" i="11" s="1"/>
  <c r="AJ1447" i="11"/>
  <c r="AK1447" i="11" s="1"/>
  <c r="AE1447" i="11"/>
  <c r="AF1447" i="11" s="1"/>
  <c r="Z1447" i="11"/>
  <c r="AA1447" i="11" s="1"/>
  <c r="U1447" i="11"/>
  <c r="V1447" i="11" s="1"/>
  <c r="Q1447" i="11"/>
  <c r="R1447" i="11" s="1"/>
  <c r="M1447" i="11"/>
  <c r="N1447" i="11" s="1"/>
  <c r="I1447" i="11"/>
  <c r="J1447" i="11" s="1"/>
  <c r="AT1446" i="11"/>
  <c r="AU1446" i="11" s="1"/>
  <c r="AO1446" i="11"/>
  <c r="AP1446" i="11" s="1"/>
  <c r="AJ1446" i="11"/>
  <c r="AK1446" i="11" s="1"/>
  <c r="AE1446" i="11"/>
  <c r="AF1446" i="11" s="1"/>
  <c r="Z1446" i="11"/>
  <c r="AA1446" i="11" s="1"/>
  <c r="U1446" i="11"/>
  <c r="V1446" i="11" s="1"/>
  <c r="M1446" i="11"/>
  <c r="N1446" i="11" s="1"/>
  <c r="I1446" i="11"/>
  <c r="J1446" i="11" s="1"/>
  <c r="AT1445" i="11"/>
  <c r="AU1445" i="11" s="1"/>
  <c r="AJ1445" i="11"/>
  <c r="AK1445" i="11" s="1"/>
  <c r="Z1445" i="11"/>
  <c r="AA1445" i="11" s="1"/>
  <c r="U1445" i="11"/>
  <c r="V1445" i="11" s="1"/>
  <c r="Q1445" i="11"/>
  <c r="R1445" i="11" s="1"/>
  <c r="M1445" i="11"/>
  <c r="N1445" i="11" s="1"/>
  <c r="I1445" i="11"/>
  <c r="J1445" i="11" s="1"/>
  <c r="AT1444" i="11" l="1"/>
  <c r="AU1444" i="11" s="1"/>
  <c r="AJ1444" i="11"/>
  <c r="AK1444" i="11" s="1"/>
  <c r="Z1444" i="11"/>
  <c r="AA1444" i="11" s="1"/>
  <c r="U1444" i="11"/>
  <c r="V1444" i="11" s="1"/>
  <c r="Q1444" i="11"/>
  <c r="R1444" i="11" s="1"/>
  <c r="M1444" i="11"/>
  <c r="N1444" i="11" s="1"/>
  <c r="I1444" i="11"/>
  <c r="J1444" i="11" s="1"/>
  <c r="AT1384" i="11" l="1"/>
  <c r="AU1384" i="11" s="1"/>
  <c r="AO1384" i="11"/>
  <c r="AP1384" i="11" s="1"/>
  <c r="AJ1384" i="11"/>
  <c r="AK1384" i="11" s="1"/>
  <c r="AE1384" i="11"/>
  <c r="AF1384" i="11" s="1"/>
  <c r="Z1384" i="11"/>
  <c r="AA1384" i="11" s="1"/>
  <c r="U1384" i="11"/>
  <c r="V1384" i="11" s="1"/>
  <c r="Q1384" i="11"/>
  <c r="R1384" i="11" s="1"/>
  <c r="M1384" i="11"/>
  <c r="N1384" i="11" s="1"/>
  <c r="I1384" i="11"/>
  <c r="J1384" i="11" s="1"/>
  <c r="M1443" i="11" l="1"/>
  <c r="N1443" i="11" s="1"/>
  <c r="I1443" i="11"/>
  <c r="J1443" i="11" s="1"/>
  <c r="M1442" i="11"/>
  <c r="N1442" i="11" s="1"/>
  <c r="I1442" i="11"/>
  <c r="J1442" i="11" s="1"/>
  <c r="AE1441" i="11"/>
  <c r="AF1441" i="11" s="1"/>
  <c r="Z1441" i="11"/>
  <c r="AA1441" i="11" s="1"/>
  <c r="U1441" i="11"/>
  <c r="V1441" i="11" s="1"/>
  <c r="M1441" i="11"/>
  <c r="N1441" i="11" s="1"/>
  <c r="I1441" i="11"/>
  <c r="J1441" i="11" s="1"/>
  <c r="Z1440" i="11"/>
  <c r="AA1440" i="11" s="1"/>
  <c r="U1440" i="11"/>
  <c r="V1440" i="11" s="1"/>
  <c r="I1440" i="11"/>
  <c r="J1440" i="11" s="1"/>
  <c r="Z1439" i="11"/>
  <c r="AA1439" i="11" s="1"/>
  <c r="U1439" i="11"/>
  <c r="V1439" i="11" s="1"/>
  <c r="I1439" i="11"/>
  <c r="J1439" i="11" s="1"/>
  <c r="Z1438" i="11"/>
  <c r="AA1438" i="11" s="1"/>
  <c r="U1438" i="11"/>
  <c r="V1438" i="11" s="1"/>
  <c r="I1438" i="11"/>
  <c r="J1438" i="11" s="1"/>
  <c r="Z1437" i="11"/>
  <c r="AA1437" i="11" s="1"/>
  <c r="U1437" i="11"/>
  <c r="V1437" i="11" s="1"/>
  <c r="I1437" i="11"/>
  <c r="J1437" i="11" s="1"/>
  <c r="M1436" i="11"/>
  <c r="N1436" i="11" s="1"/>
  <c r="I1436" i="11"/>
  <c r="J1436" i="11" s="1"/>
  <c r="M1435" i="11"/>
  <c r="N1435" i="11" s="1"/>
  <c r="I1435" i="11"/>
  <c r="J1435" i="11" s="1"/>
  <c r="Z1434" i="11"/>
  <c r="AA1434" i="11" s="1"/>
  <c r="U1434" i="11"/>
  <c r="V1434" i="11" s="1"/>
  <c r="M1434" i="11"/>
  <c r="N1434" i="11" s="1"/>
  <c r="I1434" i="11"/>
  <c r="J1434" i="11" s="1"/>
  <c r="Z1433" i="11"/>
  <c r="AA1433" i="11" s="1"/>
  <c r="U1433" i="11"/>
  <c r="V1433" i="11" s="1"/>
  <c r="M1433" i="11"/>
  <c r="N1433" i="11" s="1"/>
  <c r="I1433" i="11"/>
  <c r="J1433" i="11" s="1"/>
  <c r="Z1432" i="11"/>
  <c r="AA1432" i="11" s="1"/>
  <c r="U1432" i="11"/>
  <c r="V1432" i="11" s="1"/>
  <c r="M1432" i="11"/>
  <c r="N1432" i="11" s="1"/>
  <c r="I1432" i="11"/>
  <c r="J1432" i="11" s="1"/>
  <c r="M1431" i="11"/>
  <c r="N1431" i="11" s="1"/>
  <c r="I1431" i="11"/>
  <c r="J1431" i="11" s="1"/>
  <c r="AE1430" i="11"/>
  <c r="AF1430" i="11" s="1"/>
  <c r="Z1430" i="11"/>
  <c r="AA1430" i="11" s="1"/>
  <c r="U1430" i="11"/>
  <c r="V1430" i="11" s="1"/>
  <c r="I1430" i="11"/>
  <c r="J1430" i="11" s="1"/>
  <c r="AE1429" i="11"/>
  <c r="AF1429" i="11" s="1"/>
  <c r="Z1429" i="11"/>
  <c r="AA1429" i="11" s="1"/>
  <c r="U1429" i="11"/>
  <c r="V1429" i="11" s="1"/>
  <c r="I1429" i="11"/>
  <c r="J1429" i="11" s="1"/>
  <c r="M1428" i="11"/>
  <c r="N1428" i="11" s="1"/>
  <c r="I1428" i="11"/>
  <c r="J1428" i="11" s="1"/>
  <c r="M1427" i="11"/>
  <c r="N1427" i="11" s="1"/>
  <c r="I1427" i="11"/>
  <c r="J1427" i="11" s="1"/>
  <c r="M1426" i="11"/>
  <c r="N1426" i="11" s="1"/>
  <c r="I1426" i="11"/>
  <c r="J1426" i="11" s="1"/>
  <c r="AE1425" i="11"/>
  <c r="AF1425" i="11" s="1"/>
  <c r="Z1425" i="11"/>
  <c r="AA1425" i="11" s="1"/>
  <c r="U1425" i="11"/>
  <c r="V1425" i="11" s="1"/>
  <c r="I1425" i="11"/>
  <c r="J1425" i="11" s="1"/>
  <c r="AE1424" i="11"/>
  <c r="AF1424" i="11" s="1"/>
  <c r="Z1424" i="11"/>
  <c r="AA1424" i="11" s="1"/>
  <c r="U1424" i="11"/>
  <c r="V1424" i="11" s="1"/>
  <c r="I1424" i="11"/>
  <c r="J1424" i="11" s="1"/>
  <c r="U1423" i="11"/>
  <c r="V1423" i="11" s="1"/>
  <c r="I1423" i="11"/>
  <c r="J1423" i="11" s="1"/>
  <c r="AE1422" i="11"/>
  <c r="AF1422" i="11" s="1"/>
  <c r="Z1422" i="11"/>
  <c r="AA1422" i="11" s="1"/>
  <c r="U1422" i="11"/>
  <c r="V1422" i="11" s="1"/>
  <c r="I1422" i="11"/>
  <c r="J1422" i="11" s="1"/>
  <c r="Z1421" i="11"/>
  <c r="AA1421" i="11" s="1"/>
  <c r="U1421" i="11"/>
  <c r="V1421" i="11" s="1"/>
  <c r="I1421" i="11"/>
  <c r="J1421" i="11" s="1"/>
  <c r="Z1420" i="11"/>
  <c r="AA1420" i="11" s="1"/>
  <c r="U1420" i="11"/>
  <c r="V1420" i="11" s="1"/>
  <c r="I1420" i="11"/>
  <c r="J1420" i="11" s="1"/>
  <c r="M1419" i="11"/>
  <c r="N1419" i="11" s="1"/>
  <c r="I1419" i="11"/>
  <c r="J1419" i="11" s="1"/>
  <c r="Z1418" i="11"/>
  <c r="AA1418" i="11" s="1"/>
  <c r="U1418" i="11"/>
  <c r="V1418" i="11" s="1"/>
  <c r="I1418" i="11"/>
  <c r="J1418" i="11" s="1"/>
  <c r="AT1417" i="11"/>
  <c r="AU1417" i="11" s="1"/>
  <c r="AO1417" i="11"/>
  <c r="AP1417" i="11" s="1"/>
  <c r="AJ1417" i="11"/>
  <c r="AK1417" i="11" s="1"/>
  <c r="AE1417" i="11"/>
  <c r="AF1417" i="11" s="1"/>
  <c r="Z1417" i="11"/>
  <c r="AA1417" i="11" s="1"/>
  <c r="U1417" i="11"/>
  <c r="V1417" i="11" s="1"/>
  <c r="Q1417" i="11"/>
  <c r="R1417" i="11" s="1"/>
  <c r="M1417" i="11"/>
  <c r="N1417" i="11" s="1"/>
  <c r="I1417" i="11"/>
  <c r="J1417" i="11" s="1"/>
  <c r="AT1416" i="11"/>
  <c r="AU1416" i="11" s="1"/>
  <c r="AO1416" i="11"/>
  <c r="AP1416" i="11" s="1"/>
  <c r="AJ1416" i="11"/>
  <c r="AK1416" i="11" s="1"/>
  <c r="AE1416" i="11"/>
  <c r="AF1416" i="11" s="1"/>
  <c r="Z1416" i="11"/>
  <c r="AA1416" i="11" s="1"/>
  <c r="U1416" i="11"/>
  <c r="V1416" i="11" s="1"/>
  <c r="Q1416" i="11"/>
  <c r="R1416" i="11" s="1"/>
  <c r="M1416" i="11"/>
  <c r="N1416" i="11" s="1"/>
  <c r="I1416" i="11"/>
  <c r="J1416" i="11" s="1"/>
  <c r="AT1415" i="11"/>
  <c r="AU1415" i="11" s="1"/>
  <c r="AO1415" i="11"/>
  <c r="AP1415" i="11" s="1"/>
  <c r="AJ1415" i="11"/>
  <c r="AK1415" i="11" s="1"/>
  <c r="AE1415" i="11"/>
  <c r="AF1415" i="11" s="1"/>
  <c r="Z1415" i="11"/>
  <c r="AA1415" i="11" s="1"/>
  <c r="U1415" i="11"/>
  <c r="V1415" i="11" s="1"/>
  <c r="Q1415" i="11"/>
  <c r="R1415" i="11" s="1"/>
  <c r="M1415" i="11"/>
  <c r="N1415" i="11" s="1"/>
  <c r="I1415" i="11"/>
  <c r="J1415" i="11" s="1"/>
  <c r="AT1414" i="11"/>
  <c r="AU1414" i="11" s="1"/>
  <c r="AO1414" i="11"/>
  <c r="AP1414" i="11" s="1"/>
  <c r="AJ1414" i="11"/>
  <c r="AK1414" i="11" s="1"/>
  <c r="AE1414" i="11"/>
  <c r="AF1414" i="11" s="1"/>
  <c r="Z1414" i="11"/>
  <c r="AA1414" i="11" s="1"/>
  <c r="U1414" i="11"/>
  <c r="V1414" i="11" s="1"/>
  <c r="Q1414" i="11"/>
  <c r="R1414" i="11" s="1"/>
  <c r="M1414" i="11"/>
  <c r="N1414" i="11" s="1"/>
  <c r="I1414" i="11"/>
  <c r="J1414" i="11" s="1"/>
  <c r="AT1413" i="11"/>
  <c r="AU1413" i="11" s="1"/>
  <c r="AO1413" i="11"/>
  <c r="AP1413" i="11" s="1"/>
  <c r="AJ1413" i="11"/>
  <c r="AK1413" i="11" s="1"/>
  <c r="AE1413" i="11"/>
  <c r="AF1413" i="11" s="1"/>
  <c r="Z1413" i="11"/>
  <c r="AA1413" i="11" s="1"/>
  <c r="U1413" i="11"/>
  <c r="V1413" i="11" s="1"/>
  <c r="Q1413" i="11"/>
  <c r="R1413" i="11" s="1"/>
  <c r="M1413" i="11"/>
  <c r="N1413" i="11" s="1"/>
  <c r="I1413" i="11"/>
  <c r="J1413" i="11" s="1"/>
  <c r="AT1412" i="11"/>
  <c r="AU1412" i="11" s="1"/>
  <c r="AO1412" i="11"/>
  <c r="AP1412" i="11" s="1"/>
  <c r="AJ1412" i="11"/>
  <c r="AK1412" i="11" s="1"/>
  <c r="AE1412" i="11"/>
  <c r="AF1412" i="11" s="1"/>
  <c r="Z1412" i="11"/>
  <c r="AA1412" i="11" s="1"/>
  <c r="U1412" i="11"/>
  <c r="V1412" i="11" s="1"/>
  <c r="Q1412" i="11"/>
  <c r="R1412" i="11" s="1"/>
  <c r="M1412" i="11"/>
  <c r="N1412" i="11" s="1"/>
  <c r="I1412" i="11"/>
  <c r="J1412" i="11" s="1"/>
  <c r="AT1411" i="11"/>
  <c r="AU1411" i="11" s="1"/>
  <c r="AO1411" i="11"/>
  <c r="AP1411" i="11" s="1"/>
  <c r="AJ1411" i="11"/>
  <c r="AK1411" i="11" s="1"/>
  <c r="AE1411" i="11"/>
  <c r="AF1411" i="11" s="1"/>
  <c r="Z1411" i="11"/>
  <c r="AA1411" i="11" s="1"/>
  <c r="U1411" i="11"/>
  <c r="V1411" i="11" s="1"/>
  <c r="Q1411" i="11"/>
  <c r="R1411" i="11" s="1"/>
  <c r="M1411" i="11"/>
  <c r="N1411" i="11" s="1"/>
  <c r="I1411" i="11"/>
  <c r="J1411" i="11" s="1"/>
  <c r="AT1410" i="11"/>
  <c r="AU1410" i="11" s="1"/>
  <c r="AO1410" i="11"/>
  <c r="AP1410" i="11" s="1"/>
  <c r="AJ1410" i="11"/>
  <c r="AK1410" i="11" s="1"/>
  <c r="AE1410" i="11"/>
  <c r="AF1410" i="11" s="1"/>
  <c r="Z1410" i="11"/>
  <c r="AA1410" i="11" s="1"/>
  <c r="U1410" i="11"/>
  <c r="V1410" i="11" s="1"/>
  <c r="Q1410" i="11"/>
  <c r="R1410" i="11" s="1"/>
  <c r="M1410" i="11"/>
  <c r="N1410" i="11" s="1"/>
  <c r="I1410" i="11"/>
  <c r="J1410" i="11" s="1"/>
  <c r="AT1409" i="11"/>
  <c r="AU1409" i="11" s="1"/>
  <c r="AO1409" i="11"/>
  <c r="AP1409" i="11" s="1"/>
  <c r="AJ1409" i="11"/>
  <c r="AK1409" i="11" s="1"/>
  <c r="AE1409" i="11"/>
  <c r="AF1409" i="11" s="1"/>
  <c r="Z1409" i="11"/>
  <c r="AA1409" i="11" s="1"/>
  <c r="U1409" i="11"/>
  <c r="V1409" i="11" s="1"/>
  <c r="M1409" i="11"/>
  <c r="N1409" i="11" s="1"/>
  <c r="I1409" i="11"/>
  <c r="J1409" i="11" s="1"/>
  <c r="AT1408" i="11"/>
  <c r="AU1408" i="11" s="1"/>
  <c r="AO1408" i="11"/>
  <c r="AP1408" i="11" s="1"/>
  <c r="AJ1408" i="11"/>
  <c r="AK1408" i="11" s="1"/>
  <c r="AE1408" i="11"/>
  <c r="AF1408" i="11" s="1"/>
  <c r="Z1408" i="11"/>
  <c r="AA1408" i="11" s="1"/>
  <c r="U1408" i="11"/>
  <c r="V1408" i="11" s="1"/>
  <c r="Q1408" i="11"/>
  <c r="R1408" i="11" s="1"/>
  <c r="M1408" i="11"/>
  <c r="N1408" i="11" s="1"/>
  <c r="I1408" i="11"/>
  <c r="J1408" i="11" s="1"/>
  <c r="AT1407" i="11"/>
  <c r="AU1407" i="11" s="1"/>
  <c r="AO1407" i="11"/>
  <c r="AP1407" i="11" s="1"/>
  <c r="AJ1407" i="11"/>
  <c r="AK1407" i="11" s="1"/>
  <c r="AE1407" i="11"/>
  <c r="AF1407" i="11" s="1"/>
  <c r="Z1407" i="11"/>
  <c r="AA1407" i="11" s="1"/>
  <c r="U1407" i="11"/>
  <c r="V1407" i="11" s="1"/>
  <c r="Q1407" i="11"/>
  <c r="R1407" i="11" s="1"/>
  <c r="M1407" i="11"/>
  <c r="N1407" i="11" s="1"/>
  <c r="I1407" i="11"/>
  <c r="J1407" i="11" s="1"/>
  <c r="AT1406" i="11"/>
  <c r="AU1406" i="11" s="1"/>
  <c r="AO1406" i="11"/>
  <c r="AP1406" i="11" s="1"/>
  <c r="AJ1406" i="11"/>
  <c r="AK1406" i="11" s="1"/>
  <c r="AE1406" i="11"/>
  <c r="AF1406" i="11" s="1"/>
  <c r="Z1406" i="11"/>
  <c r="AA1406" i="11" s="1"/>
  <c r="U1406" i="11"/>
  <c r="V1406" i="11" s="1"/>
  <c r="M1406" i="11"/>
  <c r="N1406" i="11" s="1"/>
  <c r="I1406" i="11"/>
  <c r="J1406" i="11" s="1"/>
  <c r="AT1405" i="11"/>
  <c r="AU1405" i="11" s="1"/>
  <c r="AJ1405" i="11"/>
  <c r="AK1405" i="11" s="1"/>
  <c r="AE1405" i="11"/>
  <c r="AF1405" i="11" s="1"/>
  <c r="Z1405" i="11"/>
  <c r="AA1405" i="11" s="1"/>
  <c r="U1405" i="11"/>
  <c r="V1405" i="11" s="1"/>
  <c r="Q1405" i="11"/>
  <c r="R1405" i="11" s="1"/>
  <c r="M1405" i="11"/>
  <c r="N1405" i="11" s="1"/>
  <c r="I1405" i="11"/>
  <c r="J1405" i="11" s="1"/>
  <c r="AT1404" i="11"/>
  <c r="AU1404" i="11" s="1"/>
  <c r="AO1404" i="11"/>
  <c r="AP1404" i="11" s="1"/>
  <c r="AJ1404" i="11"/>
  <c r="AK1404" i="11" s="1"/>
  <c r="AE1404" i="11"/>
  <c r="AF1404" i="11" s="1"/>
  <c r="Z1404" i="11"/>
  <c r="AA1404" i="11" s="1"/>
  <c r="U1404" i="11"/>
  <c r="V1404" i="11" s="1"/>
  <c r="Q1404" i="11"/>
  <c r="R1404" i="11" s="1"/>
  <c r="M1404" i="11"/>
  <c r="N1404" i="11" s="1"/>
  <c r="I1404" i="11"/>
  <c r="J1404" i="11" s="1"/>
  <c r="AT1403" i="11"/>
  <c r="AU1403" i="11" s="1"/>
  <c r="AO1403" i="11"/>
  <c r="AP1403" i="11" s="1"/>
  <c r="AJ1403" i="11"/>
  <c r="AK1403" i="11" s="1"/>
  <c r="AE1403" i="11"/>
  <c r="AF1403" i="11" s="1"/>
  <c r="Z1403" i="11"/>
  <c r="AA1403" i="11" s="1"/>
  <c r="U1403" i="11"/>
  <c r="V1403" i="11" s="1"/>
  <c r="Q1403" i="11"/>
  <c r="R1403" i="11" s="1"/>
  <c r="M1403" i="11"/>
  <c r="N1403" i="11" s="1"/>
  <c r="I1403" i="11"/>
  <c r="J1403" i="11" s="1"/>
  <c r="AT1402" i="11"/>
  <c r="AU1402" i="11" s="1"/>
  <c r="AO1402" i="11"/>
  <c r="AP1402" i="11" s="1"/>
  <c r="AJ1402" i="11"/>
  <c r="AK1402" i="11" s="1"/>
  <c r="AE1402" i="11"/>
  <c r="AF1402" i="11" s="1"/>
  <c r="Z1402" i="11"/>
  <c r="AA1402" i="11" s="1"/>
  <c r="U1402" i="11"/>
  <c r="V1402" i="11" s="1"/>
  <c r="Q1402" i="11"/>
  <c r="R1402" i="11" s="1"/>
  <c r="M1402" i="11"/>
  <c r="N1402" i="11" s="1"/>
  <c r="I1402" i="11"/>
  <c r="J1402" i="11" s="1"/>
  <c r="AT1401" i="11"/>
  <c r="AU1401" i="11" s="1"/>
  <c r="AO1401" i="11"/>
  <c r="AP1401" i="11" s="1"/>
  <c r="AJ1401" i="11"/>
  <c r="AK1401" i="11" s="1"/>
  <c r="AE1401" i="11"/>
  <c r="AF1401" i="11" s="1"/>
  <c r="U1401" i="11"/>
  <c r="V1401" i="11" s="1"/>
  <c r="Q1401" i="11"/>
  <c r="R1401" i="11" s="1"/>
  <c r="M1401" i="11"/>
  <c r="N1401" i="11" s="1"/>
  <c r="I1401" i="11"/>
  <c r="J1401" i="11" s="1"/>
  <c r="AT1400" i="11"/>
  <c r="AU1400" i="11" s="1"/>
  <c r="AO1400" i="11"/>
  <c r="AP1400" i="11" s="1"/>
  <c r="AJ1400" i="11"/>
  <c r="AK1400" i="11" s="1"/>
  <c r="AE1400" i="11"/>
  <c r="AF1400" i="11" s="1"/>
  <c r="Z1400" i="11"/>
  <c r="AA1400" i="11" s="1"/>
  <c r="U1400" i="11"/>
  <c r="V1400" i="11" s="1"/>
  <c r="Q1400" i="11"/>
  <c r="R1400" i="11" s="1"/>
  <c r="M1400" i="11"/>
  <c r="N1400" i="11" s="1"/>
  <c r="I1400" i="11"/>
  <c r="J1400" i="11" s="1"/>
  <c r="AT1399" i="11"/>
  <c r="AU1399" i="11" s="1"/>
  <c r="AO1399" i="11"/>
  <c r="AP1399" i="11" s="1"/>
  <c r="AJ1399" i="11"/>
  <c r="AK1399" i="11" s="1"/>
  <c r="AE1399" i="11"/>
  <c r="AF1399" i="11" s="1"/>
  <c r="Z1399" i="11"/>
  <c r="AA1399" i="11" s="1"/>
  <c r="U1399" i="11"/>
  <c r="V1399" i="11" s="1"/>
  <c r="Q1399" i="11"/>
  <c r="R1399" i="11" s="1"/>
  <c r="M1399" i="11"/>
  <c r="N1399" i="11" s="1"/>
  <c r="I1399" i="11"/>
  <c r="J1399" i="11" s="1"/>
  <c r="AT1398" i="11"/>
  <c r="AU1398" i="11" s="1"/>
  <c r="AO1398" i="11"/>
  <c r="AP1398" i="11" s="1"/>
  <c r="AJ1398" i="11"/>
  <c r="AK1398" i="11" s="1"/>
  <c r="AE1398" i="11"/>
  <c r="AF1398" i="11" s="1"/>
  <c r="Z1398" i="11"/>
  <c r="AA1398" i="11" s="1"/>
  <c r="U1398" i="11"/>
  <c r="V1398" i="11" s="1"/>
  <c r="Q1398" i="11"/>
  <c r="R1398" i="11" s="1"/>
  <c r="M1398" i="11"/>
  <c r="N1398" i="11" s="1"/>
  <c r="I1398" i="11"/>
  <c r="J1398" i="11" s="1"/>
  <c r="AT1397" i="11"/>
  <c r="AU1397" i="11" s="1"/>
  <c r="AO1397" i="11"/>
  <c r="AP1397" i="11" s="1"/>
  <c r="AJ1397" i="11"/>
  <c r="AK1397" i="11" s="1"/>
  <c r="AE1397" i="11"/>
  <c r="AF1397" i="11" s="1"/>
  <c r="Z1397" i="11"/>
  <c r="AA1397" i="11" s="1"/>
  <c r="U1397" i="11"/>
  <c r="V1397" i="11" s="1"/>
  <c r="Q1397" i="11"/>
  <c r="R1397" i="11" s="1"/>
  <c r="M1397" i="11"/>
  <c r="N1397" i="11" s="1"/>
  <c r="I1397" i="11"/>
  <c r="J1397" i="11" s="1"/>
  <c r="AT1396" i="11"/>
  <c r="AU1396" i="11" s="1"/>
  <c r="AJ1396" i="11"/>
  <c r="AK1396" i="11" s="1"/>
  <c r="AE1396" i="11"/>
  <c r="AF1396" i="11" s="1"/>
  <c r="Z1396" i="11"/>
  <c r="AA1396" i="11" s="1"/>
  <c r="U1396" i="11"/>
  <c r="V1396" i="11" s="1"/>
  <c r="Q1396" i="11"/>
  <c r="R1396" i="11" s="1"/>
  <c r="M1396" i="11"/>
  <c r="N1396" i="11" s="1"/>
  <c r="I1396" i="11"/>
  <c r="J1396" i="11" s="1"/>
  <c r="AT1395" i="11"/>
  <c r="AU1395" i="11" s="1"/>
  <c r="AO1395" i="11"/>
  <c r="AP1395" i="11" s="1"/>
  <c r="AJ1395" i="11"/>
  <c r="AK1395" i="11" s="1"/>
  <c r="AE1395" i="11"/>
  <c r="AF1395" i="11" s="1"/>
  <c r="Z1395" i="11"/>
  <c r="AA1395" i="11" s="1"/>
  <c r="U1395" i="11"/>
  <c r="V1395" i="11" s="1"/>
  <c r="Q1395" i="11"/>
  <c r="R1395" i="11" s="1"/>
  <c r="M1395" i="11"/>
  <c r="N1395" i="11" s="1"/>
  <c r="I1395" i="11"/>
  <c r="J1395" i="11" s="1"/>
  <c r="AT1394" i="11"/>
  <c r="AU1394" i="11" s="1"/>
  <c r="AO1394" i="11"/>
  <c r="AP1394" i="11" s="1"/>
  <c r="AJ1394" i="11"/>
  <c r="AK1394" i="11" s="1"/>
  <c r="AE1394" i="11"/>
  <c r="AF1394" i="11" s="1"/>
  <c r="Z1394" i="11"/>
  <c r="AA1394" i="11" s="1"/>
  <c r="U1394" i="11"/>
  <c r="V1394" i="11" s="1"/>
  <c r="M1394" i="11"/>
  <c r="N1394" i="11" s="1"/>
  <c r="I1394" i="11"/>
  <c r="J1394" i="11" s="1"/>
  <c r="AT1393" i="11"/>
  <c r="AU1393" i="11" s="1"/>
  <c r="AO1393" i="11"/>
  <c r="AP1393" i="11" s="1"/>
  <c r="AJ1393" i="11"/>
  <c r="AK1393" i="11" s="1"/>
  <c r="AE1393" i="11"/>
  <c r="AF1393" i="11" s="1"/>
  <c r="Z1393" i="11"/>
  <c r="AA1393" i="11" s="1"/>
  <c r="U1393" i="11"/>
  <c r="V1393" i="11" s="1"/>
  <c r="Q1393" i="11"/>
  <c r="R1393" i="11" s="1"/>
  <c r="M1393" i="11"/>
  <c r="N1393" i="11" s="1"/>
  <c r="I1393" i="11"/>
  <c r="J1393" i="11" s="1"/>
  <c r="AT1392" i="11"/>
  <c r="AU1392" i="11" s="1"/>
  <c r="AO1392" i="11"/>
  <c r="AP1392" i="11" s="1"/>
  <c r="AJ1392" i="11"/>
  <c r="AK1392" i="11" s="1"/>
  <c r="AE1392" i="11"/>
  <c r="AF1392" i="11" s="1"/>
  <c r="Z1392" i="11"/>
  <c r="AA1392" i="11" s="1"/>
  <c r="U1392" i="11"/>
  <c r="V1392" i="11" s="1"/>
  <c r="M1392" i="11"/>
  <c r="N1392" i="11" s="1"/>
  <c r="I1392" i="11"/>
  <c r="J1392" i="11" s="1"/>
  <c r="AT1391" i="11"/>
  <c r="AU1391" i="11" s="1"/>
  <c r="AO1391" i="11"/>
  <c r="AP1391" i="11" s="1"/>
  <c r="AJ1391" i="11"/>
  <c r="AK1391" i="11" s="1"/>
  <c r="AE1391" i="11"/>
  <c r="AF1391" i="11" s="1"/>
  <c r="Z1391" i="11"/>
  <c r="AA1391" i="11" s="1"/>
  <c r="U1391" i="11"/>
  <c r="V1391" i="11" s="1"/>
  <c r="M1391" i="11"/>
  <c r="N1391" i="11" s="1"/>
  <c r="I1391" i="11"/>
  <c r="J1391" i="11" s="1"/>
  <c r="AT1390" i="11"/>
  <c r="AU1390" i="11" s="1"/>
  <c r="AO1390" i="11"/>
  <c r="AP1390" i="11" s="1"/>
  <c r="AJ1390" i="11"/>
  <c r="AK1390" i="11" s="1"/>
  <c r="AE1390" i="11"/>
  <c r="AF1390" i="11" s="1"/>
  <c r="Z1390" i="11"/>
  <c r="AA1390" i="11" s="1"/>
  <c r="U1390" i="11"/>
  <c r="V1390" i="11" s="1"/>
  <c r="Q1390" i="11"/>
  <c r="R1390" i="11" s="1"/>
  <c r="M1390" i="11"/>
  <c r="N1390" i="11" s="1"/>
  <c r="I1390" i="11"/>
  <c r="J1390" i="11" s="1"/>
  <c r="AT1389" i="11"/>
  <c r="AU1389" i="11" s="1"/>
  <c r="AO1389" i="11"/>
  <c r="AP1389" i="11" s="1"/>
  <c r="AJ1389" i="11"/>
  <c r="AK1389" i="11" s="1"/>
  <c r="AE1389" i="11"/>
  <c r="AF1389" i="11" s="1"/>
  <c r="Z1389" i="11"/>
  <c r="AA1389" i="11" s="1"/>
  <c r="U1389" i="11"/>
  <c r="V1389" i="11" s="1"/>
  <c r="Q1389" i="11"/>
  <c r="R1389" i="11" s="1"/>
  <c r="M1389" i="11"/>
  <c r="N1389" i="11" s="1"/>
  <c r="I1389" i="11"/>
  <c r="J1389" i="11" s="1"/>
  <c r="AT1388" i="11"/>
  <c r="AU1388" i="11" s="1"/>
  <c r="AO1388" i="11"/>
  <c r="AP1388" i="11" s="1"/>
  <c r="AJ1388" i="11"/>
  <c r="AK1388" i="11" s="1"/>
  <c r="AE1388" i="11"/>
  <c r="AF1388" i="11" s="1"/>
  <c r="Z1388" i="11"/>
  <c r="AA1388" i="11" s="1"/>
  <c r="U1388" i="11"/>
  <c r="V1388" i="11" s="1"/>
  <c r="Q1388" i="11"/>
  <c r="R1388" i="11" s="1"/>
  <c r="M1388" i="11"/>
  <c r="N1388" i="11" s="1"/>
  <c r="I1388" i="11"/>
  <c r="J1388" i="11" s="1"/>
  <c r="AT1387" i="11"/>
  <c r="AU1387" i="11" s="1"/>
  <c r="AO1387" i="11"/>
  <c r="AP1387" i="11" s="1"/>
  <c r="AJ1387" i="11"/>
  <c r="AK1387" i="11" s="1"/>
  <c r="AE1387" i="11"/>
  <c r="AF1387" i="11" s="1"/>
  <c r="Z1387" i="11"/>
  <c r="AA1387" i="11" s="1"/>
  <c r="U1387" i="11"/>
  <c r="V1387" i="11" s="1"/>
  <c r="M1387" i="11"/>
  <c r="N1387" i="11" s="1"/>
  <c r="I1387" i="11"/>
  <c r="J1387" i="11" s="1"/>
  <c r="AT1386" i="11"/>
  <c r="AU1386" i="11" s="1"/>
  <c r="AO1386" i="11"/>
  <c r="AP1386" i="11" s="1"/>
  <c r="AJ1386" i="11"/>
  <c r="AK1386" i="11" s="1"/>
  <c r="AE1386" i="11"/>
  <c r="AF1386" i="11" s="1"/>
  <c r="Z1386" i="11"/>
  <c r="AA1386" i="11" s="1"/>
  <c r="U1386" i="11"/>
  <c r="V1386" i="11" s="1"/>
  <c r="Q1386" i="11"/>
  <c r="R1386" i="11" s="1"/>
  <c r="M1386" i="11"/>
  <c r="N1386" i="11" s="1"/>
  <c r="I1386" i="11"/>
  <c r="J1386" i="11" s="1"/>
  <c r="AT1385" i="11"/>
  <c r="AU1385" i="11" s="1"/>
  <c r="AO1385" i="11"/>
  <c r="AP1385" i="11" s="1"/>
  <c r="AJ1385" i="11"/>
  <c r="AK1385" i="11" s="1"/>
  <c r="AE1385" i="11"/>
  <c r="AF1385" i="11" s="1"/>
  <c r="Z1385" i="11"/>
  <c r="AA1385" i="11" s="1"/>
  <c r="U1385" i="11"/>
  <c r="V1385" i="11" s="1"/>
  <c r="Q1385" i="11"/>
  <c r="R1385" i="11" s="1"/>
  <c r="M1385" i="11"/>
  <c r="N1385" i="11" s="1"/>
  <c r="I1385" i="11"/>
  <c r="J1385" i="11" s="1"/>
  <c r="M1382" i="11"/>
  <c r="N1382" i="11" s="1"/>
  <c r="I1382" i="11"/>
  <c r="J1382" i="11" s="1"/>
  <c r="Z1381" i="11"/>
  <c r="AA1381" i="11" s="1"/>
  <c r="U1381" i="11"/>
  <c r="V1381" i="11" s="1"/>
  <c r="I1381" i="11"/>
  <c r="J1381" i="11" s="1"/>
  <c r="Z1380" i="11"/>
  <c r="AA1380" i="11" s="1"/>
  <c r="U1380" i="11"/>
  <c r="V1380" i="11" s="1"/>
  <c r="M1380" i="11"/>
  <c r="N1380" i="11" s="1"/>
  <c r="I1380" i="11"/>
  <c r="J1380" i="11" s="1"/>
  <c r="M1379" i="11"/>
  <c r="N1379" i="11" s="1"/>
  <c r="I1379" i="11"/>
  <c r="J1379" i="11" s="1"/>
  <c r="Z1378" i="11"/>
  <c r="AA1378" i="11" s="1"/>
  <c r="U1378" i="11"/>
  <c r="V1378" i="11" s="1"/>
  <c r="I1378" i="11"/>
  <c r="J1378" i="11" s="1"/>
  <c r="Z1377" i="11"/>
  <c r="AA1377" i="11" s="1"/>
  <c r="U1377" i="11"/>
  <c r="V1377" i="11" s="1"/>
  <c r="I1377" i="11"/>
  <c r="J1377" i="11" s="1"/>
  <c r="AJ1376" i="11"/>
  <c r="AK1376" i="11" s="1"/>
  <c r="AE1376" i="11"/>
  <c r="AF1376" i="11" s="1"/>
  <c r="Z1376" i="11"/>
  <c r="AA1376" i="11" s="1"/>
  <c r="U1376" i="11"/>
  <c r="V1376" i="11" s="1"/>
  <c r="I1376" i="11"/>
  <c r="J1376" i="11" s="1"/>
  <c r="Z1375" i="11"/>
  <c r="AA1375" i="11" s="1"/>
  <c r="U1375" i="11"/>
  <c r="V1375" i="11" s="1"/>
  <c r="I1375" i="11"/>
  <c r="J1375" i="11" s="1"/>
  <c r="AE1374" i="11"/>
  <c r="AF1374" i="11" s="1"/>
  <c r="Z1374" i="11"/>
  <c r="AA1374" i="11" s="1"/>
  <c r="U1374" i="11"/>
  <c r="V1374" i="11" s="1"/>
  <c r="I1374" i="11"/>
  <c r="J1374" i="11" s="1"/>
  <c r="Z1373" i="11"/>
  <c r="AA1373" i="11" s="1"/>
  <c r="U1373" i="11"/>
  <c r="V1373" i="11" s="1"/>
  <c r="M1373" i="11"/>
  <c r="N1373" i="11" s="1"/>
  <c r="I1373" i="11"/>
  <c r="J1373" i="11" s="1"/>
  <c r="AE1372" i="11"/>
  <c r="AF1372" i="11" s="1"/>
  <c r="Z1372" i="11"/>
  <c r="AA1372" i="11" s="1"/>
  <c r="U1372" i="11"/>
  <c r="V1372" i="11" s="1"/>
  <c r="I1372" i="11"/>
  <c r="J1372" i="11" s="1"/>
  <c r="Z1371" i="11"/>
  <c r="AA1371" i="11" s="1"/>
  <c r="U1371" i="11"/>
  <c r="V1371" i="11" s="1"/>
  <c r="M1371" i="11"/>
  <c r="N1371" i="11" s="1"/>
  <c r="I1371" i="11"/>
  <c r="J1371" i="11" s="1"/>
  <c r="AE1370" i="11"/>
  <c r="AF1370" i="11" s="1"/>
  <c r="Z1370" i="11"/>
  <c r="AA1370" i="11" s="1"/>
  <c r="U1370" i="11"/>
  <c r="V1370" i="11" s="1"/>
  <c r="I1370" i="11"/>
  <c r="J1370" i="11" s="1"/>
  <c r="Z1369" i="11"/>
  <c r="AA1369" i="11" s="1"/>
  <c r="U1369" i="11"/>
  <c r="V1369" i="11" s="1"/>
  <c r="M1369" i="11"/>
  <c r="N1369" i="11" s="1"/>
  <c r="I1369" i="11"/>
  <c r="J1369" i="11" s="1"/>
  <c r="Z1368" i="11"/>
  <c r="AA1368" i="11" s="1"/>
  <c r="U1368" i="11"/>
  <c r="V1368" i="11" s="1"/>
  <c r="M1368" i="11"/>
  <c r="N1368" i="11" s="1"/>
  <c r="I1368" i="11"/>
  <c r="J1368" i="11" s="1"/>
  <c r="M1367" i="11"/>
  <c r="N1367" i="11" s="1"/>
  <c r="I1367" i="11"/>
  <c r="J1367" i="11" s="1"/>
  <c r="Z1366" i="11"/>
  <c r="AA1366" i="11" s="1"/>
  <c r="U1366" i="11"/>
  <c r="V1366" i="11" s="1"/>
  <c r="I1366" i="11"/>
  <c r="J1366" i="11" s="1"/>
  <c r="Z1365" i="11"/>
  <c r="AA1365" i="11" s="1"/>
  <c r="U1365" i="11"/>
  <c r="V1365" i="11" s="1"/>
  <c r="I1365" i="11"/>
  <c r="J1365" i="11" s="1"/>
  <c r="Z1364" i="11"/>
  <c r="AA1364" i="11" s="1"/>
  <c r="U1364" i="11"/>
  <c r="V1364" i="11" s="1"/>
  <c r="I1364" i="11"/>
  <c r="J1364" i="11" s="1"/>
  <c r="M1363" i="11"/>
  <c r="N1363" i="11" s="1"/>
  <c r="I1363" i="11"/>
  <c r="J1363" i="11" s="1"/>
  <c r="Z1362" i="11"/>
  <c r="AA1362" i="11" s="1"/>
  <c r="U1362" i="11"/>
  <c r="V1362" i="11" s="1"/>
  <c r="M1362" i="11"/>
  <c r="N1362" i="11" s="1"/>
  <c r="I1362" i="11"/>
  <c r="J1362" i="11" s="1"/>
  <c r="Q1361" i="11"/>
  <c r="R1361" i="11" s="1"/>
  <c r="I1361" i="11"/>
  <c r="J1361" i="11" s="1"/>
  <c r="Z1360" i="11"/>
  <c r="AA1360" i="11" s="1"/>
  <c r="U1360" i="11"/>
  <c r="V1360" i="11" s="1"/>
  <c r="I1360" i="11"/>
  <c r="J1360" i="11" s="1"/>
  <c r="AJ1359" i="11"/>
  <c r="AK1359" i="11" s="1"/>
  <c r="AE1359" i="11"/>
  <c r="AF1359" i="11" s="1"/>
  <c r="Z1359" i="11"/>
  <c r="AA1359" i="11" s="1"/>
  <c r="U1359" i="11"/>
  <c r="V1359" i="11" s="1"/>
  <c r="I1359" i="11"/>
  <c r="J1359" i="11" s="1"/>
  <c r="Z1358" i="11"/>
  <c r="AA1358" i="11" s="1"/>
  <c r="U1358" i="11"/>
  <c r="V1358" i="11" s="1"/>
  <c r="I1358" i="11"/>
  <c r="J1358" i="11" s="1"/>
  <c r="M1357" i="11"/>
  <c r="N1357" i="11" s="1"/>
  <c r="I1357" i="11"/>
  <c r="J1357" i="11" s="1"/>
  <c r="Z1356" i="11"/>
  <c r="AA1356" i="11" s="1"/>
  <c r="U1356" i="11"/>
  <c r="V1356" i="11" s="1"/>
  <c r="I1356" i="11"/>
  <c r="J1356" i="11" s="1"/>
  <c r="AT1355" i="11"/>
  <c r="AO1355" i="11"/>
  <c r="AP1355" i="11" s="1"/>
  <c r="AJ1355" i="11"/>
  <c r="AK1355" i="11" s="1"/>
  <c r="AE1355" i="11"/>
  <c r="AF1355" i="11" s="1"/>
  <c r="Z1355" i="11"/>
  <c r="AA1355" i="11" s="1"/>
  <c r="U1355" i="11"/>
  <c r="V1355" i="11" s="1"/>
  <c r="Q1355" i="11"/>
  <c r="R1355" i="11" s="1"/>
  <c r="M1355" i="11"/>
  <c r="N1355" i="11" s="1"/>
  <c r="I1355" i="11"/>
  <c r="J1355" i="11" s="1"/>
  <c r="AT1354" i="11"/>
  <c r="AU1354" i="11" s="1"/>
  <c r="AO1354" i="11"/>
  <c r="AP1354" i="11" s="1"/>
  <c r="AJ1354" i="11"/>
  <c r="AK1354" i="11" s="1"/>
  <c r="AE1354" i="11"/>
  <c r="AF1354" i="11" s="1"/>
  <c r="Z1354" i="11"/>
  <c r="AA1354" i="11" s="1"/>
  <c r="U1354" i="11"/>
  <c r="V1354" i="11" s="1"/>
  <c r="Q1354" i="11"/>
  <c r="R1354" i="11" s="1"/>
  <c r="M1354" i="11"/>
  <c r="N1354" i="11" s="1"/>
  <c r="I1354" i="11"/>
  <c r="J1354" i="11" s="1"/>
  <c r="AT1353" i="11"/>
  <c r="AU1353" i="11" s="1"/>
  <c r="AO1353" i="11"/>
  <c r="AP1353" i="11" s="1"/>
  <c r="AJ1353" i="11"/>
  <c r="AK1353" i="11" s="1"/>
  <c r="AE1353" i="11"/>
  <c r="AF1353" i="11" s="1"/>
  <c r="Z1353" i="11"/>
  <c r="AA1353" i="11" s="1"/>
  <c r="U1353" i="11"/>
  <c r="V1353" i="11" s="1"/>
  <c r="Q1353" i="11"/>
  <c r="R1353" i="11" s="1"/>
  <c r="M1353" i="11"/>
  <c r="N1353" i="11" s="1"/>
  <c r="I1353" i="11"/>
  <c r="J1353" i="11" s="1"/>
  <c r="AT1352" i="11"/>
  <c r="AU1352" i="11" s="1"/>
  <c r="AO1352" i="11"/>
  <c r="AP1352" i="11" s="1"/>
  <c r="AJ1352" i="11"/>
  <c r="AK1352" i="11" s="1"/>
  <c r="AE1352" i="11"/>
  <c r="AF1352" i="11" s="1"/>
  <c r="Z1352" i="11"/>
  <c r="AA1352" i="11" s="1"/>
  <c r="U1352" i="11"/>
  <c r="V1352" i="11" s="1"/>
  <c r="Q1352" i="11"/>
  <c r="R1352" i="11" s="1"/>
  <c r="M1352" i="11"/>
  <c r="N1352" i="11" s="1"/>
  <c r="I1352" i="11"/>
  <c r="J1352" i="11" s="1"/>
  <c r="AT1351" i="11"/>
  <c r="AU1351" i="11" s="1"/>
  <c r="AO1351" i="11"/>
  <c r="AJ1351" i="11"/>
  <c r="AK1351" i="11" s="1"/>
  <c r="AE1351" i="11"/>
  <c r="AF1351" i="11" s="1"/>
  <c r="Z1351" i="11"/>
  <c r="AA1351" i="11" s="1"/>
  <c r="U1351" i="11"/>
  <c r="V1351" i="11" s="1"/>
  <c r="Q1351" i="11"/>
  <c r="R1351" i="11" s="1"/>
  <c r="M1351" i="11"/>
  <c r="N1351" i="11" s="1"/>
  <c r="I1351" i="11"/>
  <c r="J1351" i="11" s="1"/>
  <c r="AT1350" i="11"/>
  <c r="AU1350" i="11" s="1"/>
  <c r="AO1350" i="11"/>
  <c r="AP1350" i="11" s="1"/>
  <c r="AJ1350" i="11"/>
  <c r="AK1350" i="11" s="1"/>
  <c r="AE1350" i="11"/>
  <c r="AF1350" i="11" s="1"/>
  <c r="Z1350" i="11"/>
  <c r="AA1350" i="11" s="1"/>
  <c r="U1350" i="11"/>
  <c r="V1350" i="11" s="1"/>
  <c r="Q1350" i="11"/>
  <c r="R1350" i="11" s="1"/>
  <c r="M1350" i="11"/>
  <c r="N1350" i="11" s="1"/>
  <c r="I1350" i="11"/>
  <c r="J1350" i="11" s="1"/>
  <c r="AT1349" i="11"/>
  <c r="AU1349" i="11" s="1"/>
  <c r="AO1349" i="11"/>
  <c r="AP1349" i="11" s="1"/>
  <c r="AJ1349" i="11"/>
  <c r="AK1349" i="11" s="1"/>
  <c r="AE1349" i="11"/>
  <c r="AF1349" i="11" s="1"/>
  <c r="Z1349" i="11"/>
  <c r="AA1349" i="11" s="1"/>
  <c r="U1349" i="11"/>
  <c r="V1349" i="11" s="1"/>
  <c r="Q1349" i="11"/>
  <c r="R1349" i="11" s="1"/>
  <c r="M1349" i="11"/>
  <c r="N1349" i="11" s="1"/>
  <c r="I1349" i="11"/>
  <c r="J1349" i="11" s="1"/>
  <c r="AT1348" i="11"/>
  <c r="AU1348" i="11" s="1"/>
  <c r="AO1348" i="11"/>
  <c r="AP1348" i="11" s="1"/>
  <c r="AJ1348" i="11"/>
  <c r="AK1348" i="11" s="1"/>
  <c r="AE1348" i="11"/>
  <c r="AF1348" i="11" s="1"/>
  <c r="Z1348" i="11"/>
  <c r="U1348" i="11"/>
  <c r="V1348" i="11" s="1"/>
  <c r="Q1348" i="11"/>
  <c r="R1348" i="11" s="1"/>
  <c r="M1348" i="11"/>
  <c r="N1348" i="11" s="1"/>
  <c r="I1348" i="11"/>
  <c r="J1348" i="11" s="1"/>
  <c r="AJ1347" i="11"/>
  <c r="AK1347" i="11" s="1"/>
  <c r="AE1347" i="11"/>
  <c r="AF1347" i="11" s="1"/>
  <c r="Z1347" i="11"/>
  <c r="AA1347" i="11" s="1"/>
  <c r="U1347" i="11"/>
  <c r="V1347" i="11" s="1"/>
  <c r="Q1347" i="11"/>
  <c r="R1347" i="11" s="1"/>
  <c r="M1347" i="11"/>
  <c r="N1347" i="11" s="1"/>
  <c r="I1347" i="11"/>
  <c r="J1347" i="11" s="1"/>
  <c r="AT1346" i="11"/>
  <c r="AU1346" i="11" s="1"/>
  <c r="AO1346" i="11"/>
  <c r="AP1346" i="11" s="1"/>
  <c r="AJ1346" i="11"/>
  <c r="AK1346" i="11" s="1"/>
  <c r="AE1346" i="11"/>
  <c r="AF1346" i="11" s="1"/>
  <c r="Z1346" i="11"/>
  <c r="AA1346" i="11" s="1"/>
  <c r="U1346" i="11"/>
  <c r="V1346" i="11" s="1"/>
  <c r="Q1346" i="11"/>
  <c r="R1346" i="11" s="1"/>
  <c r="M1346" i="11"/>
  <c r="N1346" i="11" s="1"/>
  <c r="I1346" i="11"/>
  <c r="J1346" i="11" s="1"/>
  <c r="AT1345" i="11"/>
  <c r="AU1345" i="11" s="1"/>
  <c r="AO1345" i="11"/>
  <c r="AP1345" i="11" s="1"/>
  <c r="AJ1345" i="11"/>
  <c r="AK1345" i="11" s="1"/>
  <c r="AE1345" i="11"/>
  <c r="AF1345" i="11" s="1"/>
  <c r="Z1345" i="11"/>
  <c r="AA1345" i="11" s="1"/>
  <c r="U1345" i="11"/>
  <c r="V1345" i="11" s="1"/>
  <c r="Q1345" i="11"/>
  <c r="R1345" i="11" s="1"/>
  <c r="M1345" i="11"/>
  <c r="N1345" i="11" s="1"/>
  <c r="I1345" i="11"/>
  <c r="J1345" i="11" s="1"/>
  <c r="AT1344" i="11"/>
  <c r="AU1344" i="11" s="1"/>
  <c r="AO1344" i="11"/>
  <c r="AP1344" i="11" s="1"/>
  <c r="AJ1344" i="11"/>
  <c r="AK1344" i="11" s="1"/>
  <c r="AE1344" i="11"/>
  <c r="AF1344" i="11" s="1"/>
  <c r="Z1344" i="11"/>
  <c r="AA1344" i="11" s="1"/>
  <c r="U1344" i="11"/>
  <c r="V1344" i="11" s="1"/>
  <c r="Q1344" i="11"/>
  <c r="R1344" i="11" s="1"/>
  <c r="M1344" i="11"/>
  <c r="N1344" i="11" s="1"/>
  <c r="I1344" i="11"/>
  <c r="J1344" i="11" s="1"/>
  <c r="AT1343" i="11"/>
  <c r="AU1343" i="11" s="1"/>
  <c r="AO1343" i="11"/>
  <c r="AP1343" i="11" s="1"/>
  <c r="AJ1343" i="11"/>
  <c r="AK1343" i="11" s="1"/>
  <c r="AE1343" i="11"/>
  <c r="AF1343" i="11" s="1"/>
  <c r="Z1343" i="11"/>
  <c r="AA1343" i="11" s="1"/>
  <c r="U1343" i="11"/>
  <c r="V1343" i="11" s="1"/>
  <c r="Q1343" i="11"/>
  <c r="R1343" i="11" s="1"/>
  <c r="M1343" i="11"/>
  <c r="N1343" i="11" s="1"/>
  <c r="I1343" i="11"/>
  <c r="J1343" i="11" s="1"/>
  <c r="AT1342" i="11"/>
  <c r="AU1342" i="11" s="1"/>
  <c r="AO1342" i="11"/>
  <c r="AP1342" i="11" s="1"/>
  <c r="AJ1342" i="11"/>
  <c r="AK1342" i="11" s="1"/>
  <c r="AE1342" i="11"/>
  <c r="AF1342" i="11" s="1"/>
  <c r="Z1342" i="11"/>
  <c r="AA1342" i="11" s="1"/>
  <c r="U1342" i="11"/>
  <c r="V1342" i="11" s="1"/>
  <c r="Q1342" i="11"/>
  <c r="R1342" i="11" s="1"/>
  <c r="M1342" i="11"/>
  <c r="N1342" i="11" s="1"/>
  <c r="I1342" i="11"/>
  <c r="J1342" i="11" s="1"/>
  <c r="AT1341" i="11"/>
  <c r="AU1341" i="11" s="1"/>
  <c r="AO1341" i="11"/>
  <c r="AP1341" i="11" s="1"/>
  <c r="AJ1341" i="11"/>
  <c r="AK1341" i="11" s="1"/>
  <c r="AE1341" i="11"/>
  <c r="AF1341" i="11" s="1"/>
  <c r="Z1341" i="11"/>
  <c r="AA1341" i="11" s="1"/>
  <c r="U1341" i="11"/>
  <c r="V1341" i="11" s="1"/>
  <c r="Q1341" i="11"/>
  <c r="R1341" i="11" s="1"/>
  <c r="M1341" i="11"/>
  <c r="N1341" i="11" s="1"/>
  <c r="I1341" i="11"/>
  <c r="J1341" i="11" s="1"/>
  <c r="AT1340" i="11"/>
  <c r="AU1340" i="11" s="1"/>
  <c r="AO1340" i="11"/>
  <c r="AP1340" i="11" s="1"/>
  <c r="AJ1340" i="11"/>
  <c r="AK1340" i="11" s="1"/>
  <c r="AE1340" i="11"/>
  <c r="AF1340" i="11" s="1"/>
  <c r="Z1340" i="11"/>
  <c r="AA1340" i="11" s="1"/>
  <c r="U1340" i="11"/>
  <c r="V1340" i="11" s="1"/>
  <c r="Q1340" i="11"/>
  <c r="R1340" i="11" s="1"/>
  <c r="M1340" i="11"/>
  <c r="N1340" i="11" s="1"/>
  <c r="I1340" i="11"/>
  <c r="J1340" i="11" s="1"/>
  <c r="AT1339" i="11"/>
  <c r="AU1339" i="11" s="1"/>
  <c r="AO1339" i="11"/>
  <c r="AP1339" i="11" s="1"/>
  <c r="AJ1339" i="11"/>
  <c r="AK1339" i="11" s="1"/>
  <c r="AE1339" i="11"/>
  <c r="AF1339" i="11" s="1"/>
  <c r="Z1339" i="11"/>
  <c r="AA1339" i="11" s="1"/>
  <c r="U1339" i="11"/>
  <c r="V1339" i="11" s="1"/>
  <c r="Q1339" i="11"/>
  <c r="R1339" i="11" s="1"/>
  <c r="M1339" i="11"/>
  <c r="N1339" i="11" s="1"/>
  <c r="I1339" i="11"/>
  <c r="J1339" i="11" s="1"/>
  <c r="AT1338" i="11"/>
  <c r="AU1338" i="11" s="1"/>
  <c r="AO1338" i="11"/>
  <c r="AP1338" i="11" s="1"/>
  <c r="AJ1338" i="11"/>
  <c r="AK1338" i="11" s="1"/>
  <c r="AE1338" i="11"/>
  <c r="AF1338" i="11" s="1"/>
  <c r="Z1338" i="11"/>
  <c r="AA1338" i="11" s="1"/>
  <c r="U1338" i="11"/>
  <c r="V1338" i="11" s="1"/>
  <c r="Q1338" i="11"/>
  <c r="R1338" i="11" s="1"/>
  <c r="M1338" i="11"/>
  <c r="N1338" i="11" s="1"/>
  <c r="I1338" i="11"/>
  <c r="J1338" i="11" s="1"/>
  <c r="AT1337" i="11"/>
  <c r="AU1337" i="11" s="1"/>
  <c r="AO1337" i="11"/>
  <c r="AP1337" i="11" s="1"/>
  <c r="AJ1337" i="11"/>
  <c r="AK1337" i="11" s="1"/>
  <c r="AE1337" i="11"/>
  <c r="AF1337" i="11" s="1"/>
  <c r="Z1337" i="11"/>
  <c r="AA1337" i="11" s="1"/>
  <c r="U1337" i="11"/>
  <c r="V1337" i="11" s="1"/>
  <c r="Q1337" i="11"/>
  <c r="R1337" i="11" s="1"/>
  <c r="M1337" i="11"/>
  <c r="N1337" i="11" s="1"/>
  <c r="I1337" i="11"/>
  <c r="J1337" i="11" s="1"/>
  <c r="AT1336" i="11"/>
  <c r="AU1336" i="11" s="1"/>
  <c r="AO1336" i="11"/>
  <c r="AP1336" i="11" s="1"/>
  <c r="AJ1336" i="11"/>
  <c r="AK1336" i="11" s="1"/>
  <c r="AE1336" i="11"/>
  <c r="AF1336" i="11" s="1"/>
  <c r="Z1336" i="11"/>
  <c r="AA1336" i="11" s="1"/>
  <c r="U1336" i="11"/>
  <c r="V1336" i="11" s="1"/>
  <c r="Q1336" i="11"/>
  <c r="R1336" i="11" s="1"/>
  <c r="M1336" i="11"/>
  <c r="N1336" i="11" s="1"/>
  <c r="I1336" i="11"/>
  <c r="J1336" i="11" s="1"/>
  <c r="AT1335" i="11"/>
  <c r="AU1335" i="11" s="1"/>
  <c r="AO1335" i="11"/>
  <c r="AP1335" i="11" s="1"/>
  <c r="AJ1335" i="11"/>
  <c r="AK1335" i="11" s="1"/>
  <c r="AE1335" i="11"/>
  <c r="AF1335" i="11" s="1"/>
  <c r="Z1335" i="11"/>
  <c r="AA1335" i="11" s="1"/>
  <c r="U1335" i="11"/>
  <c r="V1335" i="11" s="1"/>
  <c r="Q1335" i="11"/>
  <c r="R1335" i="11" s="1"/>
  <c r="M1335" i="11"/>
  <c r="N1335" i="11" s="1"/>
  <c r="I1335" i="11"/>
  <c r="J1335" i="11" s="1"/>
  <c r="AT1334" i="11"/>
  <c r="AU1334" i="11" s="1"/>
  <c r="AO1334" i="11"/>
  <c r="AP1334" i="11" s="1"/>
  <c r="AJ1334" i="11"/>
  <c r="AK1334" i="11" s="1"/>
  <c r="AE1334" i="11"/>
  <c r="AF1334" i="11" s="1"/>
  <c r="Z1334" i="11"/>
  <c r="AA1334" i="11" s="1"/>
  <c r="U1334" i="11"/>
  <c r="V1334" i="11" s="1"/>
  <c r="Q1334" i="11"/>
  <c r="R1334" i="11" s="1"/>
  <c r="M1334" i="11"/>
  <c r="N1334" i="11" s="1"/>
  <c r="I1334" i="11"/>
  <c r="J1334" i="11" s="1"/>
  <c r="AT1333" i="11"/>
  <c r="AU1333" i="11" s="1"/>
  <c r="AO1333" i="11"/>
  <c r="AP1333" i="11" s="1"/>
  <c r="AJ1333" i="11"/>
  <c r="AK1333" i="11" s="1"/>
  <c r="AE1333" i="11"/>
  <c r="AF1333" i="11" s="1"/>
  <c r="Z1333" i="11"/>
  <c r="AA1333" i="11" s="1"/>
  <c r="U1333" i="11"/>
  <c r="V1333" i="11" s="1"/>
  <c r="Q1333" i="11"/>
  <c r="R1333" i="11" s="1"/>
  <c r="M1333" i="11"/>
  <c r="N1333" i="11" s="1"/>
  <c r="I1333" i="11"/>
  <c r="J1333" i="11" s="1"/>
  <c r="AT1332" i="11"/>
  <c r="AU1332" i="11" s="1"/>
  <c r="AO1332" i="11"/>
  <c r="AP1332" i="11" s="1"/>
  <c r="AJ1332" i="11"/>
  <c r="AK1332" i="11" s="1"/>
  <c r="AE1332" i="11"/>
  <c r="AF1332" i="11" s="1"/>
  <c r="Z1332" i="11"/>
  <c r="AA1332" i="11" s="1"/>
  <c r="U1332" i="11"/>
  <c r="V1332" i="11" s="1"/>
  <c r="Q1332" i="11"/>
  <c r="R1332" i="11" s="1"/>
  <c r="M1332" i="11"/>
  <c r="N1332" i="11" s="1"/>
  <c r="I1332" i="11"/>
  <c r="J1332" i="11" s="1"/>
  <c r="AT1331" i="11"/>
  <c r="AU1331" i="11" s="1"/>
  <c r="AO1331" i="11"/>
  <c r="AP1331" i="11" s="1"/>
  <c r="AJ1331" i="11"/>
  <c r="AK1331" i="11" s="1"/>
  <c r="AE1331" i="11"/>
  <c r="AF1331" i="11" s="1"/>
  <c r="Z1331" i="11"/>
  <c r="AA1331" i="11" s="1"/>
  <c r="U1331" i="11"/>
  <c r="V1331" i="11" s="1"/>
  <c r="Q1331" i="11"/>
  <c r="R1331" i="11" s="1"/>
  <c r="M1331" i="11"/>
  <c r="N1331" i="11" s="1"/>
  <c r="I1331" i="11"/>
  <c r="J1331" i="11" s="1"/>
  <c r="AT1330" i="11"/>
  <c r="AU1330" i="11" s="1"/>
  <c r="AO1330" i="11"/>
  <c r="AP1330" i="11" s="1"/>
  <c r="AJ1330" i="11"/>
  <c r="AK1330" i="11" s="1"/>
  <c r="AE1330" i="11"/>
  <c r="AF1330" i="11" s="1"/>
  <c r="Z1330" i="11"/>
  <c r="AA1330" i="11" s="1"/>
  <c r="U1330" i="11"/>
  <c r="V1330" i="11" s="1"/>
  <c r="Q1330" i="11"/>
  <c r="R1330" i="11" s="1"/>
  <c r="M1330" i="11"/>
  <c r="N1330" i="11" s="1"/>
  <c r="I1330" i="11"/>
  <c r="J1330" i="11" s="1"/>
  <c r="AT1329" i="11"/>
  <c r="AU1329" i="11" s="1"/>
  <c r="AO1329" i="11"/>
  <c r="AP1329" i="11" s="1"/>
  <c r="AJ1329" i="11"/>
  <c r="AK1329" i="11" s="1"/>
  <c r="AE1329" i="11"/>
  <c r="AF1329" i="11" s="1"/>
  <c r="Z1329" i="11"/>
  <c r="AA1329" i="11" s="1"/>
  <c r="U1329" i="11"/>
  <c r="V1329" i="11" s="1"/>
  <c r="Q1329" i="11"/>
  <c r="R1329" i="11" s="1"/>
  <c r="M1329" i="11"/>
  <c r="N1329" i="11" s="1"/>
  <c r="I1329" i="11"/>
  <c r="J1329" i="11" s="1"/>
  <c r="AT1328" i="11"/>
  <c r="AU1328" i="11" s="1"/>
  <c r="AO1328" i="11"/>
  <c r="AP1328" i="11" s="1"/>
  <c r="AJ1328" i="11"/>
  <c r="AK1328" i="11" s="1"/>
  <c r="AE1328" i="11"/>
  <c r="AF1328" i="11" s="1"/>
  <c r="Z1328" i="11"/>
  <c r="AA1328" i="11" s="1"/>
  <c r="U1328" i="11"/>
  <c r="V1328" i="11" s="1"/>
  <c r="Q1328" i="11"/>
  <c r="R1328" i="11" s="1"/>
  <c r="M1328" i="11"/>
  <c r="N1328" i="11" s="1"/>
  <c r="I1328" i="11"/>
  <c r="J1328" i="11" s="1"/>
  <c r="AO1327" i="11"/>
  <c r="AP1327" i="11" s="1"/>
  <c r="AJ1327" i="11"/>
  <c r="AK1327" i="11" s="1"/>
  <c r="AE1327" i="11"/>
  <c r="AF1327" i="11" s="1"/>
  <c r="Z1327" i="11"/>
  <c r="AA1327" i="11" s="1"/>
  <c r="U1327" i="11"/>
  <c r="V1327" i="11" s="1"/>
  <c r="Q1327" i="11"/>
  <c r="R1327" i="11" s="1"/>
  <c r="M1327" i="11"/>
  <c r="N1327" i="11" s="1"/>
  <c r="I1327" i="11"/>
  <c r="J1327" i="11" s="1"/>
  <c r="AO1326" i="11"/>
  <c r="AP1326" i="11" s="1"/>
  <c r="AJ1326" i="11"/>
  <c r="AK1326" i="11" s="1"/>
  <c r="AE1326" i="11"/>
  <c r="Z1326" i="11"/>
  <c r="AA1326" i="11" s="1"/>
  <c r="U1326" i="11"/>
  <c r="V1326" i="11" s="1"/>
  <c r="Q1326" i="11"/>
  <c r="R1326" i="11" s="1"/>
  <c r="M1326" i="11"/>
  <c r="N1326" i="11" s="1"/>
  <c r="I1326" i="11"/>
  <c r="J1326" i="11" s="1"/>
  <c r="AT1325" i="11"/>
  <c r="AU1325" i="11" s="1"/>
  <c r="AO1325" i="11"/>
  <c r="AP1325" i="11" s="1"/>
  <c r="AJ1325" i="11"/>
  <c r="AE1325" i="11"/>
  <c r="AF1325" i="11" s="1"/>
  <c r="Z1325" i="11"/>
  <c r="AA1325" i="11" s="1"/>
  <c r="U1325" i="11"/>
  <c r="V1325" i="11" s="1"/>
  <c r="Q1325" i="11"/>
  <c r="R1325" i="11" s="1"/>
  <c r="M1325" i="11"/>
  <c r="N1325" i="11" s="1"/>
  <c r="I1325" i="11"/>
  <c r="J1325" i="11" s="1"/>
  <c r="AT1324" i="11"/>
  <c r="AU1324" i="11" s="1"/>
  <c r="AO1324" i="11"/>
  <c r="AP1324" i="11" s="1"/>
  <c r="AJ1324" i="11"/>
  <c r="AK1324" i="11" s="1"/>
  <c r="AE1324" i="11"/>
  <c r="AF1324" i="11" s="1"/>
  <c r="Z1324" i="11"/>
  <c r="AA1324" i="11" s="1"/>
  <c r="U1324" i="11"/>
  <c r="V1324" i="11" s="1"/>
  <c r="Q1324" i="11"/>
  <c r="R1324" i="11" s="1"/>
  <c r="M1324" i="11"/>
  <c r="N1324" i="11" s="1"/>
  <c r="I1324" i="11"/>
  <c r="J1324" i="11" s="1"/>
  <c r="AT1323" i="11"/>
  <c r="AU1323" i="11" s="1"/>
  <c r="AO1323" i="11"/>
  <c r="AP1323" i="11" s="1"/>
  <c r="AJ1323" i="11"/>
  <c r="AK1323" i="11" s="1"/>
  <c r="AE1323" i="11"/>
  <c r="AF1323" i="11" s="1"/>
  <c r="Z1323" i="11"/>
  <c r="AA1323" i="11" s="1"/>
  <c r="U1323" i="11"/>
  <c r="V1323" i="11" s="1"/>
  <c r="Q1323" i="11"/>
  <c r="R1323" i="11" s="1"/>
  <c r="M1323" i="11"/>
  <c r="N1323" i="11" s="1"/>
  <c r="I1323" i="11"/>
  <c r="J1323" i="11" s="1"/>
  <c r="AT1322" i="11"/>
  <c r="AU1322" i="11" s="1"/>
  <c r="AO1322" i="11"/>
  <c r="AP1322" i="11" s="1"/>
  <c r="AJ1322" i="11"/>
  <c r="AK1322" i="11" s="1"/>
  <c r="AE1322" i="11"/>
  <c r="AF1322" i="11" s="1"/>
  <c r="Z1322" i="11"/>
  <c r="AA1322" i="11" s="1"/>
  <c r="U1322" i="11"/>
  <c r="V1322" i="11" s="1"/>
  <c r="Q1322" i="11"/>
  <c r="R1322" i="11" s="1"/>
  <c r="M1322" i="11"/>
  <c r="N1322" i="11" s="1"/>
  <c r="I1322" i="11"/>
  <c r="J1322" i="11" s="1"/>
  <c r="AT1321" i="11"/>
  <c r="AU1321" i="11" s="1"/>
  <c r="AO1321" i="11"/>
  <c r="AP1321" i="11" s="1"/>
  <c r="AJ1321" i="11"/>
  <c r="AK1321" i="11" s="1"/>
  <c r="AE1321" i="11"/>
  <c r="AF1321" i="11" s="1"/>
  <c r="Z1321" i="11"/>
  <c r="AA1321" i="11" s="1"/>
  <c r="U1321" i="11"/>
  <c r="V1321" i="11" s="1"/>
  <c r="Q1321" i="11"/>
  <c r="R1321" i="11" s="1"/>
  <c r="M1321" i="11"/>
  <c r="N1321" i="11" s="1"/>
  <c r="I1321" i="11"/>
  <c r="J1321" i="11" s="1"/>
  <c r="AT1320" i="11"/>
  <c r="AU1320" i="11" s="1"/>
  <c r="AO1320" i="11"/>
  <c r="AP1320" i="11" s="1"/>
  <c r="AJ1320" i="11"/>
  <c r="AK1320" i="11" s="1"/>
  <c r="AE1320" i="11"/>
  <c r="AF1320" i="11" s="1"/>
  <c r="Z1320" i="11"/>
  <c r="AA1320" i="11" s="1"/>
  <c r="U1320" i="11"/>
  <c r="V1320" i="11" s="1"/>
  <c r="Q1320" i="11"/>
  <c r="R1320" i="11" s="1"/>
  <c r="M1320" i="11"/>
  <c r="N1320" i="11" s="1"/>
  <c r="I1320" i="11"/>
  <c r="J1320" i="11" s="1"/>
  <c r="AT1319" i="11"/>
  <c r="AU1319" i="11" s="1"/>
  <c r="AO1319" i="11"/>
  <c r="AP1319" i="11" s="1"/>
  <c r="AJ1319" i="11"/>
  <c r="AK1319" i="11" s="1"/>
  <c r="AE1319" i="11"/>
  <c r="AF1319" i="11" s="1"/>
  <c r="Z1319" i="11"/>
  <c r="AA1319" i="11" s="1"/>
  <c r="U1319" i="11"/>
  <c r="V1319" i="11" s="1"/>
  <c r="Q1319" i="11"/>
  <c r="R1319" i="11" s="1"/>
  <c r="M1319" i="11"/>
  <c r="N1319" i="11" s="1"/>
  <c r="I1319" i="11"/>
  <c r="J1319" i="11" s="1"/>
  <c r="AT1318" i="11"/>
  <c r="AU1318" i="11" s="1"/>
  <c r="AO1318" i="11"/>
  <c r="AP1318" i="11" s="1"/>
  <c r="AJ1318" i="11"/>
  <c r="AK1318" i="11" s="1"/>
  <c r="AE1318" i="11"/>
  <c r="AF1318" i="11" s="1"/>
  <c r="Z1318" i="11"/>
  <c r="AA1318" i="11" s="1"/>
  <c r="U1318" i="11"/>
  <c r="V1318" i="11" s="1"/>
  <c r="Q1318" i="11"/>
  <c r="R1318" i="11" s="1"/>
  <c r="M1318" i="11"/>
  <c r="N1318" i="11" s="1"/>
  <c r="I1318" i="11"/>
  <c r="J1318" i="11" s="1"/>
  <c r="AT1317" i="11"/>
  <c r="AU1317" i="11" s="1"/>
  <c r="AO1317" i="11"/>
  <c r="AP1317" i="11" s="1"/>
  <c r="AJ1317" i="11"/>
  <c r="AK1317" i="11" s="1"/>
  <c r="AE1317" i="11"/>
  <c r="AF1317" i="11" s="1"/>
  <c r="Z1317" i="11"/>
  <c r="AA1317" i="11" s="1"/>
  <c r="U1317" i="11"/>
  <c r="V1317" i="11" s="1"/>
  <c r="Q1317" i="11"/>
  <c r="R1317" i="11" s="1"/>
  <c r="M1317" i="11"/>
  <c r="N1317" i="11" s="1"/>
  <c r="I1317" i="11"/>
  <c r="J1317" i="11" s="1"/>
  <c r="AT1316" i="11"/>
  <c r="AU1316" i="11" s="1"/>
  <c r="AO1316" i="11"/>
  <c r="AP1316" i="11" s="1"/>
  <c r="AJ1316" i="11"/>
  <c r="AK1316" i="11" s="1"/>
  <c r="AE1316" i="11"/>
  <c r="AF1316" i="11" s="1"/>
  <c r="Z1316" i="11"/>
  <c r="AA1316" i="11" s="1"/>
  <c r="U1316" i="11"/>
  <c r="V1316" i="11" s="1"/>
  <c r="Q1316" i="11"/>
  <c r="R1316" i="11" s="1"/>
  <c r="M1316" i="11"/>
  <c r="N1316" i="11" s="1"/>
  <c r="I1316" i="11"/>
  <c r="J1316" i="11" s="1"/>
  <c r="AT1315" i="11"/>
  <c r="AU1315" i="11" s="1"/>
  <c r="AO1315" i="11"/>
  <c r="AP1315" i="11" s="1"/>
  <c r="AJ1315" i="11"/>
  <c r="AK1315" i="11" s="1"/>
  <c r="AE1315" i="11"/>
  <c r="AF1315" i="11" s="1"/>
  <c r="Z1315" i="11"/>
  <c r="AA1315" i="11" s="1"/>
  <c r="U1315" i="11"/>
  <c r="V1315" i="11" s="1"/>
  <c r="Q1315" i="11"/>
  <c r="R1315" i="11" s="1"/>
  <c r="M1315" i="11"/>
  <c r="N1315" i="11" s="1"/>
  <c r="I1315" i="11"/>
  <c r="J1315" i="11" s="1"/>
  <c r="AT1314" i="11"/>
  <c r="AU1314" i="11" s="1"/>
  <c r="AO1314" i="11"/>
  <c r="AP1314" i="11" s="1"/>
  <c r="AJ1314" i="11"/>
  <c r="AK1314" i="11" s="1"/>
  <c r="AE1314" i="11"/>
  <c r="AF1314" i="11" s="1"/>
  <c r="Z1314" i="11"/>
  <c r="AA1314" i="11" s="1"/>
  <c r="U1314" i="11"/>
  <c r="V1314" i="11" s="1"/>
  <c r="M1314" i="11"/>
  <c r="N1314" i="11" s="1"/>
  <c r="I1314" i="11"/>
  <c r="J1314" i="11" s="1"/>
  <c r="U1313" i="11" l="1"/>
  <c r="V1313" i="11" s="1"/>
  <c r="M1313" i="11"/>
  <c r="N1313" i="11" s="1"/>
  <c r="I1313" i="11"/>
  <c r="J1313" i="11" s="1"/>
  <c r="M1312" i="11"/>
  <c r="N1312" i="11" s="1"/>
  <c r="I1312" i="11"/>
  <c r="J1312" i="11" s="1"/>
  <c r="U1311" i="11"/>
  <c r="V1311" i="11" s="1"/>
  <c r="I1311" i="11"/>
  <c r="J1311" i="11" s="1"/>
  <c r="J1310" i="11"/>
  <c r="I1310" i="11"/>
  <c r="U1309" i="11"/>
  <c r="V1309" i="11" s="1"/>
  <c r="M1309" i="11"/>
  <c r="N1309" i="11" s="1"/>
  <c r="I1309" i="11"/>
  <c r="J1309" i="11" s="1"/>
  <c r="U1308" i="11"/>
  <c r="V1308" i="11" s="1"/>
  <c r="M1308" i="11"/>
  <c r="N1308" i="11" s="1"/>
  <c r="I1308" i="11"/>
  <c r="J1308" i="11" s="1"/>
  <c r="U1307" i="11"/>
  <c r="V1307" i="11" s="1"/>
  <c r="I1307" i="11"/>
  <c r="J1307" i="11" s="1"/>
  <c r="V1306" i="11"/>
  <c r="I1306" i="11"/>
  <c r="J1306" i="11" s="1"/>
  <c r="J1305" i="11"/>
  <c r="I1305" i="11"/>
  <c r="M1304" i="11"/>
  <c r="N1304" i="11" s="1"/>
  <c r="I1304" i="11"/>
  <c r="J1304" i="11" s="1"/>
  <c r="U1303" i="11"/>
  <c r="V1303" i="11" s="1"/>
  <c r="I1303" i="11"/>
  <c r="J1303" i="11" s="1"/>
  <c r="U1302" i="11"/>
  <c r="V1302" i="11" s="1"/>
  <c r="I1302" i="11"/>
  <c r="J1302" i="11" s="1"/>
  <c r="M1301" i="11"/>
  <c r="N1301" i="11" s="1"/>
  <c r="I1301" i="11"/>
  <c r="J1301" i="11" s="1"/>
  <c r="U1300" i="11"/>
  <c r="V1300" i="11" s="1"/>
  <c r="I1300" i="11"/>
  <c r="J1300" i="11" s="1"/>
  <c r="M1299" i="11"/>
  <c r="N1299" i="11" s="1"/>
  <c r="I1299" i="11"/>
  <c r="J1299" i="11" s="1"/>
  <c r="U1298" i="11"/>
  <c r="V1298" i="11" s="1"/>
  <c r="M1298" i="11"/>
  <c r="N1298" i="11" s="1"/>
  <c r="I1298" i="11"/>
  <c r="J1298" i="11" s="1"/>
  <c r="U1297" i="11"/>
  <c r="V1297" i="11" s="1"/>
  <c r="I1297" i="11"/>
  <c r="J1297" i="11" s="1"/>
  <c r="U1296" i="11"/>
  <c r="V1296" i="11" s="1"/>
  <c r="I1296" i="11"/>
  <c r="J1296" i="11" s="1"/>
  <c r="M1295" i="11"/>
  <c r="N1295" i="11" s="1"/>
  <c r="I1295" i="11"/>
  <c r="J1295" i="11" s="1"/>
  <c r="U1294" i="11"/>
  <c r="V1294" i="11" s="1"/>
  <c r="I1294" i="11"/>
  <c r="J1294" i="11" s="1"/>
  <c r="M1293" i="11"/>
  <c r="N1293" i="11" s="1"/>
  <c r="I1293" i="11"/>
  <c r="J1293" i="11" s="1"/>
  <c r="V1292" i="11"/>
  <c r="U1292" i="11"/>
  <c r="J1292" i="11"/>
  <c r="I1292" i="11"/>
  <c r="U1291" i="11"/>
  <c r="V1291" i="11" s="1"/>
  <c r="I1291" i="11"/>
  <c r="J1291" i="11" s="1"/>
  <c r="U1290" i="11"/>
  <c r="V1290" i="11" s="1"/>
  <c r="Q1290" i="11"/>
  <c r="R1290" i="11" s="1"/>
  <c r="M1290" i="11"/>
  <c r="N1290" i="11" s="1"/>
  <c r="I1290" i="11"/>
  <c r="J1290" i="11" s="1"/>
  <c r="U1289" i="11"/>
  <c r="V1289" i="11" s="1"/>
  <c r="M1289" i="11"/>
  <c r="N1289" i="11" s="1"/>
  <c r="I1289" i="11"/>
  <c r="J1289" i="11" s="1"/>
  <c r="U1288" i="11"/>
  <c r="V1288" i="11" s="1"/>
  <c r="I1288" i="11"/>
  <c r="J1288" i="11" s="1"/>
  <c r="U1287" i="11"/>
  <c r="V1287" i="11" s="1"/>
  <c r="I1287" i="11"/>
  <c r="J1287" i="11" s="1"/>
  <c r="U1286" i="11"/>
  <c r="V1286" i="11" s="1"/>
  <c r="I1286" i="11"/>
  <c r="J1286" i="11" s="1"/>
  <c r="M1285" i="11"/>
  <c r="N1285" i="11" s="1"/>
  <c r="I1285" i="11"/>
  <c r="J1285" i="11" s="1"/>
  <c r="U1284" i="11"/>
  <c r="V1284" i="11" s="1"/>
  <c r="Q1284" i="11"/>
  <c r="R1284" i="11" s="1"/>
  <c r="M1284" i="11"/>
  <c r="N1284" i="11" s="1"/>
  <c r="I1284" i="11"/>
  <c r="J1284" i="11" s="1"/>
  <c r="U1283" i="11"/>
  <c r="V1283" i="11" s="1"/>
  <c r="I1283" i="11"/>
  <c r="J1283" i="11" s="1"/>
  <c r="U1282" i="11"/>
  <c r="V1282" i="11" s="1"/>
  <c r="I1282" i="11"/>
  <c r="J1282" i="11" s="1"/>
  <c r="U1281" i="11"/>
  <c r="V1281" i="11" s="1"/>
  <c r="I1281" i="11"/>
  <c r="J1281" i="11" s="1"/>
  <c r="U1280" i="11"/>
  <c r="V1280" i="11" s="1"/>
  <c r="M1280" i="11"/>
  <c r="N1280" i="11" s="1"/>
  <c r="I1280" i="11"/>
  <c r="J1280" i="11" s="1"/>
  <c r="U1279" i="11"/>
  <c r="V1279" i="11" s="1"/>
  <c r="I1279" i="11"/>
  <c r="J1279" i="11" s="1"/>
  <c r="U1278" i="11"/>
  <c r="V1278" i="11" s="1"/>
  <c r="M1278" i="11"/>
  <c r="N1278" i="11" s="1"/>
  <c r="I1278" i="11"/>
  <c r="J1278" i="11" s="1"/>
  <c r="U1277" i="11"/>
  <c r="V1277" i="11" s="1"/>
  <c r="I1277" i="11"/>
  <c r="J1277" i="11" s="1"/>
  <c r="U1276" i="11"/>
  <c r="V1276" i="11" s="1"/>
  <c r="I1276" i="11"/>
  <c r="J1276" i="11" s="1"/>
  <c r="U1275" i="11"/>
  <c r="V1275" i="11" s="1"/>
  <c r="M1275" i="11"/>
  <c r="N1275" i="11" s="1"/>
  <c r="I1275" i="11"/>
  <c r="J1275" i="11" s="1"/>
  <c r="U1274" i="11"/>
  <c r="V1274" i="11" s="1"/>
  <c r="I1274" i="11"/>
  <c r="J1274" i="11" s="1"/>
  <c r="U1273" i="11"/>
  <c r="V1273" i="11" s="1"/>
  <c r="I1273" i="11"/>
  <c r="J1273" i="11" s="1"/>
  <c r="M1272" i="11"/>
  <c r="N1272" i="11" s="1"/>
  <c r="I1272" i="11"/>
  <c r="J1272" i="11" s="1"/>
  <c r="U1271" i="11"/>
  <c r="V1271" i="11" s="1"/>
  <c r="Q1271" i="11"/>
  <c r="R1271" i="11" s="1"/>
  <c r="M1271" i="11"/>
  <c r="N1271" i="11" s="1"/>
  <c r="I1271" i="11"/>
  <c r="J1271" i="11" s="1"/>
  <c r="U1270" i="11"/>
  <c r="V1270" i="11" s="1"/>
  <c r="Q1270" i="11"/>
  <c r="R1270" i="11" s="1"/>
  <c r="M1270" i="11"/>
  <c r="N1270" i="11" s="1"/>
  <c r="I1270" i="11"/>
  <c r="J1270" i="11" s="1"/>
  <c r="U1269" i="11"/>
  <c r="V1269" i="11" s="1"/>
  <c r="Q1269" i="11"/>
  <c r="R1269" i="11" s="1"/>
  <c r="M1269" i="11"/>
  <c r="N1269" i="11" s="1"/>
  <c r="I1269" i="11"/>
  <c r="J1269" i="11" s="1"/>
  <c r="U1268" i="11"/>
  <c r="V1268" i="11" s="1"/>
  <c r="Q1268" i="11"/>
  <c r="R1268" i="11" s="1"/>
  <c r="M1268" i="11"/>
  <c r="N1268" i="11" s="1"/>
  <c r="I1268" i="11"/>
  <c r="J1268" i="11" s="1"/>
  <c r="U1267" i="11"/>
  <c r="V1267" i="11" s="1"/>
  <c r="Q1267" i="11"/>
  <c r="R1267" i="11" s="1"/>
  <c r="M1267" i="11"/>
  <c r="N1267" i="11" s="1"/>
  <c r="I1267" i="11"/>
  <c r="J1267" i="11" s="1"/>
  <c r="U1266" i="11"/>
  <c r="V1266" i="11" s="1"/>
  <c r="Q1266" i="11"/>
  <c r="R1266" i="11" s="1"/>
  <c r="M1266" i="11"/>
  <c r="N1266" i="11" s="1"/>
  <c r="I1266" i="11"/>
  <c r="J1266" i="11" s="1"/>
  <c r="U1265" i="11"/>
  <c r="V1265" i="11" s="1"/>
  <c r="Q1265" i="11"/>
  <c r="R1265" i="11" s="1"/>
  <c r="M1265" i="11"/>
  <c r="N1265" i="11" s="1"/>
  <c r="I1265" i="11"/>
  <c r="J1265" i="11" s="1"/>
  <c r="U1264" i="11"/>
  <c r="V1264" i="11" s="1"/>
  <c r="Q1264" i="11"/>
  <c r="R1264" i="11" s="1"/>
  <c r="M1264" i="11"/>
  <c r="N1264" i="11" s="1"/>
  <c r="I1264" i="11"/>
  <c r="J1264" i="11" s="1"/>
  <c r="U1263" i="11"/>
  <c r="V1263" i="11" s="1"/>
  <c r="Q1263" i="11"/>
  <c r="R1263" i="11" s="1"/>
  <c r="M1263" i="11"/>
  <c r="N1263" i="11" s="1"/>
  <c r="I1263" i="11"/>
  <c r="J1263" i="11" s="1"/>
  <c r="U1262" i="11"/>
  <c r="V1262" i="11" s="1"/>
  <c r="Q1262" i="11"/>
  <c r="R1262" i="11" s="1"/>
  <c r="M1262" i="11"/>
  <c r="N1262" i="11" s="1"/>
  <c r="I1262" i="11"/>
  <c r="J1262" i="11" s="1"/>
  <c r="U1261" i="11"/>
  <c r="V1261" i="11" s="1"/>
  <c r="Q1261" i="11"/>
  <c r="R1261" i="11" s="1"/>
  <c r="M1261" i="11"/>
  <c r="N1261" i="11" s="1"/>
  <c r="I1261" i="11"/>
  <c r="J1261" i="11" s="1"/>
  <c r="U1260" i="11"/>
  <c r="V1260" i="11" s="1"/>
  <c r="Q1260" i="11"/>
  <c r="R1260" i="11" s="1"/>
  <c r="M1260" i="11"/>
  <c r="N1260" i="11" s="1"/>
  <c r="I1260" i="11"/>
  <c r="J1260" i="11" s="1"/>
  <c r="U1259" i="11"/>
  <c r="V1259" i="11" s="1"/>
  <c r="Q1259" i="11"/>
  <c r="R1259" i="11" s="1"/>
  <c r="M1259" i="11"/>
  <c r="N1259" i="11" s="1"/>
  <c r="I1259" i="11"/>
  <c r="J1259" i="11" s="1"/>
  <c r="U1258" i="11"/>
  <c r="V1258" i="11" s="1"/>
  <c r="Q1258" i="11"/>
  <c r="R1258" i="11" s="1"/>
  <c r="M1258" i="11"/>
  <c r="N1258" i="11" s="1"/>
  <c r="I1258" i="11"/>
  <c r="J1258" i="11" s="1"/>
  <c r="U1257" i="11"/>
  <c r="V1257" i="11" s="1"/>
  <c r="Q1257" i="11"/>
  <c r="R1257" i="11" s="1"/>
  <c r="M1257" i="11"/>
  <c r="N1257" i="11" s="1"/>
  <c r="I1257" i="11"/>
  <c r="J1257" i="11" s="1"/>
  <c r="U1256" i="11"/>
  <c r="V1256" i="11" s="1"/>
  <c r="Q1256" i="11"/>
  <c r="R1256" i="11" s="1"/>
  <c r="M1256" i="11"/>
  <c r="N1256" i="11" s="1"/>
  <c r="I1256" i="11"/>
  <c r="J1256" i="11" s="1"/>
  <c r="U1255" i="11"/>
  <c r="V1255" i="11" s="1"/>
  <c r="Q1255" i="11"/>
  <c r="R1255" i="11" s="1"/>
  <c r="M1255" i="11"/>
  <c r="N1255" i="11" s="1"/>
  <c r="I1255" i="11"/>
  <c r="J1255" i="11" s="1"/>
  <c r="U1254" i="11"/>
  <c r="V1254" i="11" s="1"/>
  <c r="Q1254" i="11"/>
  <c r="R1254" i="11" s="1"/>
  <c r="M1254" i="11"/>
  <c r="N1254" i="11" s="1"/>
  <c r="I1254" i="11"/>
  <c r="J1254" i="11" s="1"/>
  <c r="U1253" i="11"/>
  <c r="V1253" i="11" s="1"/>
  <c r="Q1253" i="11"/>
  <c r="R1253" i="11" s="1"/>
  <c r="M1253" i="11"/>
  <c r="N1253" i="11" s="1"/>
  <c r="I1253" i="11"/>
  <c r="J1253" i="11" s="1"/>
  <c r="U1252" i="11"/>
  <c r="V1252" i="11" s="1"/>
  <c r="Q1252" i="11"/>
  <c r="R1252" i="11" s="1"/>
  <c r="M1252" i="11"/>
  <c r="N1252" i="11" s="1"/>
  <c r="I1252" i="11"/>
  <c r="J1252" i="11" s="1"/>
  <c r="U1251" i="11"/>
  <c r="V1251" i="11" s="1"/>
  <c r="Q1251" i="11"/>
  <c r="R1251" i="11" s="1"/>
  <c r="M1251" i="11"/>
  <c r="N1251" i="11" s="1"/>
  <c r="I1251" i="11"/>
  <c r="J1251" i="11" s="1"/>
  <c r="U1250" i="11"/>
  <c r="V1250" i="11" s="1"/>
  <c r="Q1250" i="11"/>
  <c r="R1250" i="11" s="1"/>
  <c r="M1250" i="11"/>
  <c r="N1250" i="11" s="1"/>
  <c r="I1250" i="11"/>
  <c r="J1250" i="11" s="1"/>
  <c r="U1249" i="11"/>
  <c r="V1249" i="11" s="1"/>
  <c r="Q1249" i="11"/>
  <c r="R1249" i="11" s="1"/>
  <c r="M1249" i="11"/>
  <c r="N1249" i="11" s="1"/>
  <c r="I1249" i="11"/>
  <c r="J1249" i="11" s="1"/>
  <c r="U1248" i="11"/>
  <c r="V1248" i="11" s="1"/>
  <c r="Q1248" i="11"/>
  <c r="R1248" i="11" s="1"/>
  <c r="M1248" i="11"/>
  <c r="N1248" i="11" s="1"/>
  <c r="I1248" i="11"/>
  <c r="J1248" i="11" s="1"/>
  <c r="U1247" i="11"/>
  <c r="V1247" i="11" s="1"/>
  <c r="Q1247" i="11"/>
  <c r="R1247" i="11" s="1"/>
  <c r="M1247" i="11"/>
  <c r="N1247" i="11" s="1"/>
  <c r="I1247" i="11"/>
  <c r="J1247" i="11" s="1"/>
  <c r="U1246" i="11"/>
  <c r="V1246" i="11" s="1"/>
  <c r="Q1246" i="11"/>
  <c r="R1246" i="11" s="1"/>
  <c r="M1246" i="11"/>
  <c r="N1246" i="11" s="1"/>
  <c r="I1246" i="11"/>
  <c r="J1246" i="11" s="1"/>
  <c r="U1245" i="11"/>
  <c r="V1245" i="11" s="1"/>
  <c r="Q1245" i="11"/>
  <c r="R1245" i="11" s="1"/>
  <c r="M1245" i="11"/>
  <c r="N1245" i="11" s="1"/>
  <c r="I1245" i="11"/>
  <c r="J1245" i="11" s="1"/>
  <c r="U1244" i="11"/>
  <c r="V1244" i="11" s="1"/>
  <c r="Q1244" i="11"/>
  <c r="R1244" i="11" s="1"/>
  <c r="M1244" i="11"/>
  <c r="N1244" i="11" s="1"/>
  <c r="I1244" i="11"/>
  <c r="J1244" i="11" s="1"/>
  <c r="U1243" i="11"/>
  <c r="V1243" i="11" s="1"/>
  <c r="Q1243" i="11"/>
  <c r="R1243" i="11" s="1"/>
  <c r="M1243" i="11"/>
  <c r="N1243" i="11" s="1"/>
  <c r="I1243" i="11"/>
  <c r="J1243" i="11" s="1"/>
  <c r="U1242" i="11"/>
  <c r="V1242" i="11" s="1"/>
  <c r="Q1242" i="11"/>
  <c r="R1242" i="11" s="1"/>
  <c r="M1242" i="11"/>
  <c r="N1242" i="11" s="1"/>
  <c r="I1242" i="11"/>
  <c r="J1242" i="11" s="1"/>
  <c r="U1241" i="11"/>
  <c r="V1241" i="11" s="1"/>
  <c r="Q1241" i="11"/>
  <c r="R1241" i="11" s="1"/>
  <c r="M1241" i="11"/>
  <c r="N1241" i="11" s="1"/>
  <c r="I1241" i="11"/>
  <c r="J1241" i="11" s="1"/>
  <c r="U1240" i="11"/>
  <c r="V1240" i="11" s="1"/>
  <c r="Q1240" i="11"/>
  <c r="R1240" i="11" s="1"/>
  <c r="M1240" i="11"/>
  <c r="N1240" i="11" s="1"/>
  <c r="I1240" i="11"/>
  <c r="J1240" i="11" s="1"/>
  <c r="U1239" i="11"/>
  <c r="V1239" i="11" s="1"/>
  <c r="Q1239" i="11"/>
  <c r="R1239" i="11" s="1"/>
  <c r="M1239" i="11"/>
  <c r="N1239" i="11" s="1"/>
  <c r="I1239" i="11"/>
  <c r="J1239" i="11" s="1"/>
  <c r="U1238" i="11"/>
  <c r="V1238" i="11" s="1"/>
  <c r="Q1238" i="11"/>
  <c r="R1238" i="11" s="1"/>
  <c r="M1238" i="11"/>
  <c r="N1238" i="11" s="1"/>
  <c r="I1238" i="11"/>
  <c r="J1238" i="11" s="1"/>
  <c r="U1237" i="11"/>
  <c r="V1237" i="11" s="1"/>
  <c r="Q1237" i="11"/>
  <c r="R1237" i="11" s="1"/>
  <c r="M1237" i="11"/>
  <c r="N1237" i="11" s="1"/>
  <c r="I1237" i="11"/>
  <c r="J1237" i="11" s="1"/>
  <c r="U1236" i="11"/>
  <c r="V1236" i="11" s="1"/>
  <c r="Q1236" i="11"/>
  <c r="R1236" i="11" s="1"/>
  <c r="M1236" i="11"/>
  <c r="N1236" i="11" s="1"/>
  <c r="I1236" i="11"/>
  <c r="J1236" i="11" s="1"/>
  <c r="U1235" i="11"/>
  <c r="V1235" i="11" s="1"/>
  <c r="Q1235" i="11"/>
  <c r="R1235" i="11" s="1"/>
  <c r="M1235" i="11"/>
  <c r="N1235" i="11" s="1"/>
  <c r="I1235" i="11"/>
  <c r="J1235" i="11" s="1"/>
  <c r="U1234" i="11"/>
  <c r="V1234" i="11" s="1"/>
  <c r="Q1234" i="11"/>
  <c r="R1234" i="11" s="1"/>
  <c r="M1234" i="11"/>
  <c r="N1234" i="11" s="1"/>
  <c r="I1234" i="11"/>
  <c r="J1234" i="11" s="1"/>
  <c r="U1233" i="11"/>
  <c r="V1233" i="11" s="1"/>
  <c r="Q1233" i="11"/>
  <c r="R1233" i="11" s="1"/>
  <c r="M1233" i="11"/>
  <c r="N1233" i="11" s="1"/>
  <c r="I1233" i="11"/>
  <c r="J1233" i="11" s="1"/>
  <c r="U1232" i="11"/>
  <c r="V1232" i="11" s="1"/>
  <c r="Q1232" i="11"/>
  <c r="R1232" i="11" s="1"/>
  <c r="M1232" i="11"/>
  <c r="N1232" i="11" s="1"/>
  <c r="I1232" i="11"/>
  <c r="J1232" i="11" s="1"/>
  <c r="U1231" i="11"/>
  <c r="V1231" i="11" s="1"/>
  <c r="Q1231" i="11"/>
  <c r="R1231" i="11" s="1"/>
  <c r="M1231" i="11"/>
  <c r="N1231" i="11" s="1"/>
  <c r="I1231" i="11"/>
  <c r="J1231" i="11" s="1"/>
  <c r="U1230" i="11"/>
  <c r="V1230" i="11" s="1"/>
  <c r="Q1230" i="11"/>
  <c r="R1230" i="11" s="1"/>
  <c r="M1230" i="11"/>
  <c r="N1230" i="11" s="1"/>
  <c r="I1230" i="11"/>
  <c r="J1230" i="11" s="1"/>
  <c r="U1229" i="11"/>
  <c r="V1229" i="11" s="1"/>
  <c r="Q1229" i="11"/>
  <c r="R1229" i="11" s="1"/>
  <c r="M1229" i="11"/>
  <c r="N1229" i="11" s="1"/>
  <c r="I1229" i="11"/>
  <c r="J1229" i="11" s="1"/>
  <c r="U1228" i="11"/>
  <c r="V1228" i="11" s="1"/>
  <c r="Q1228" i="11"/>
  <c r="R1228" i="11" s="1"/>
  <c r="M1228" i="11"/>
  <c r="N1228" i="11" s="1"/>
  <c r="I1228" i="11"/>
  <c r="J1228" i="11" s="1"/>
  <c r="U1227" i="11"/>
  <c r="V1227" i="11" s="1"/>
  <c r="Q1227" i="11"/>
  <c r="R1227" i="11" s="1"/>
  <c r="M1227" i="11"/>
  <c r="N1227" i="11" s="1"/>
  <c r="I1227" i="11"/>
  <c r="J1227" i="11" s="1"/>
  <c r="U1226" i="11"/>
  <c r="V1226" i="11" s="1"/>
  <c r="Q1226" i="11"/>
  <c r="R1226" i="11" s="1"/>
  <c r="M1226" i="11"/>
  <c r="N1226" i="11" s="1"/>
  <c r="I1226" i="11"/>
  <c r="J1226" i="11" s="1"/>
  <c r="U1225" i="11"/>
  <c r="V1225" i="11" s="1"/>
  <c r="Q1225" i="11"/>
  <c r="R1225" i="11" s="1"/>
  <c r="M1225" i="11"/>
  <c r="N1225" i="11" s="1"/>
  <c r="I1225" i="11"/>
  <c r="J1225" i="11" s="1"/>
  <c r="U1224" i="11"/>
  <c r="V1224" i="11" s="1"/>
  <c r="Q1224" i="11"/>
  <c r="R1224" i="11" s="1"/>
  <c r="M1224" i="11"/>
  <c r="N1224" i="11" s="1"/>
  <c r="I1224" i="11"/>
  <c r="J1224" i="11" s="1"/>
  <c r="U1223" i="11"/>
  <c r="V1223" i="11" s="1"/>
  <c r="Q1223" i="11"/>
  <c r="R1223" i="11" s="1"/>
  <c r="M1223" i="11"/>
  <c r="N1223" i="11" s="1"/>
  <c r="I1223" i="11"/>
  <c r="J1223" i="11" s="1"/>
  <c r="U1222" i="11"/>
  <c r="V1222" i="11" s="1"/>
  <c r="Q1222" i="11"/>
  <c r="R1222" i="11" s="1"/>
  <c r="M1222" i="11"/>
  <c r="N1222" i="11" s="1"/>
  <c r="I1222" i="11"/>
  <c r="J1222" i="11" s="1"/>
  <c r="U1221" i="11"/>
  <c r="V1221" i="11" s="1"/>
  <c r="Q1221" i="11"/>
  <c r="R1221" i="11" s="1"/>
  <c r="M1221" i="11"/>
  <c r="N1221" i="11" s="1"/>
  <c r="I1221" i="11"/>
  <c r="J1221" i="11" s="1"/>
  <c r="U1220" i="11"/>
  <c r="V1220" i="11" s="1"/>
  <c r="Q1220" i="11"/>
  <c r="R1220" i="11" s="1"/>
  <c r="M1220" i="11"/>
  <c r="N1220" i="11" s="1"/>
  <c r="I1220" i="11"/>
  <c r="J1220" i="11" s="1"/>
  <c r="U1219" i="11"/>
  <c r="V1219" i="11" s="1"/>
  <c r="Q1219" i="11"/>
  <c r="R1219" i="11" s="1"/>
  <c r="M1219" i="11"/>
  <c r="N1219" i="11" s="1"/>
  <c r="I1219" i="11"/>
  <c r="J1219" i="11" s="1"/>
  <c r="U1218" i="11"/>
  <c r="V1218" i="11" s="1"/>
  <c r="Q1218" i="11"/>
  <c r="R1218" i="11" s="1"/>
  <c r="M1218" i="11"/>
  <c r="N1218" i="11" s="1"/>
  <c r="I1218" i="11"/>
  <c r="J1218" i="11" s="1"/>
  <c r="U1217" i="11"/>
  <c r="V1217" i="11" s="1"/>
  <c r="Q1217" i="11"/>
  <c r="R1217" i="11" s="1"/>
  <c r="M1217" i="11"/>
  <c r="N1217" i="11" s="1"/>
  <c r="I1217" i="11"/>
  <c r="J1217" i="11" s="1"/>
  <c r="U1216" i="11"/>
  <c r="V1216" i="11" s="1"/>
  <c r="Q1216" i="11"/>
  <c r="R1216" i="11" s="1"/>
  <c r="M1216" i="11"/>
  <c r="N1216" i="11" s="1"/>
  <c r="I1216" i="11"/>
  <c r="J1216" i="11" s="1"/>
  <c r="U1215" i="11"/>
  <c r="V1215" i="11" s="1"/>
  <c r="Q1215" i="11"/>
  <c r="R1215" i="11" s="1"/>
  <c r="M1215" i="11"/>
  <c r="N1215" i="11" s="1"/>
  <c r="I1215" i="11"/>
  <c r="J1215" i="11" s="1"/>
  <c r="U1214" i="11"/>
  <c r="V1214" i="11" s="1"/>
  <c r="Q1214" i="11"/>
  <c r="R1214" i="11" s="1"/>
  <c r="M1214" i="11"/>
  <c r="N1214" i="11" s="1"/>
  <c r="I1214" i="11"/>
  <c r="J1214" i="11" s="1"/>
  <c r="U1213" i="11"/>
  <c r="V1213" i="11" s="1"/>
  <c r="Q1213" i="11"/>
  <c r="R1213" i="11" s="1"/>
  <c r="M1213" i="11"/>
  <c r="N1213" i="11" s="1"/>
  <c r="I1213" i="11"/>
  <c r="J1213" i="11" s="1"/>
  <c r="U1212" i="11"/>
  <c r="V1212" i="11" s="1"/>
  <c r="Q1212" i="11"/>
  <c r="R1212" i="11" s="1"/>
  <c r="M1212" i="11"/>
  <c r="N1212" i="11" s="1"/>
  <c r="I1212" i="11"/>
  <c r="J1212" i="11" s="1"/>
  <c r="U1211" i="11"/>
  <c r="V1211" i="11" s="1"/>
  <c r="Q1211" i="11"/>
  <c r="R1211" i="11" s="1"/>
  <c r="M1211" i="11"/>
  <c r="N1211" i="11" s="1"/>
  <c r="I1211" i="11"/>
  <c r="J1211" i="11" s="1"/>
  <c r="U1210" i="11"/>
  <c r="V1210" i="11" s="1"/>
  <c r="Q1210" i="11"/>
  <c r="R1210" i="11" s="1"/>
  <c r="M1210" i="11"/>
  <c r="N1210" i="11" s="1"/>
  <c r="I1210" i="11"/>
  <c r="J1210" i="11" s="1"/>
  <c r="U1209" i="11"/>
  <c r="V1209" i="11" s="1"/>
  <c r="Q1209" i="11"/>
  <c r="R1209" i="11" s="1"/>
  <c r="M1209" i="11"/>
  <c r="N1209" i="11" s="1"/>
  <c r="I1209" i="11"/>
  <c r="J1209" i="11" s="1"/>
  <c r="U1208" i="11"/>
  <c r="V1208" i="11" s="1"/>
  <c r="Q1208" i="11"/>
  <c r="R1208" i="11" s="1"/>
  <c r="M1208" i="11"/>
  <c r="N1208" i="11" s="1"/>
  <c r="I1208" i="11"/>
  <c r="J1208" i="11" s="1"/>
  <c r="U1207" i="11"/>
  <c r="V1207" i="11" s="1"/>
  <c r="Q1207" i="11"/>
  <c r="R1207" i="11" s="1"/>
  <c r="M1207" i="11"/>
  <c r="N1207" i="11" s="1"/>
  <c r="I1207" i="11"/>
  <c r="J1207" i="11" s="1"/>
  <c r="U1206" i="11"/>
  <c r="V1206" i="11" s="1"/>
  <c r="M1206" i="11"/>
  <c r="N1206" i="11" s="1"/>
  <c r="I1206" i="11"/>
  <c r="J1206" i="11" s="1"/>
  <c r="U1205" i="11"/>
  <c r="V1205" i="11" s="1"/>
  <c r="Q1205" i="11"/>
  <c r="R1205" i="11" s="1"/>
  <c r="M1205" i="11"/>
  <c r="N1205" i="11" s="1"/>
  <c r="I1205" i="11"/>
  <c r="J1205" i="11" s="1"/>
  <c r="U1204" i="11"/>
  <c r="V1204" i="11" s="1"/>
  <c r="Q1204" i="11"/>
  <c r="R1204" i="11" s="1"/>
  <c r="M1204" i="11"/>
  <c r="N1204" i="11" s="1"/>
  <c r="I1204" i="11"/>
  <c r="J1204" i="11" s="1"/>
  <c r="U1203" i="11"/>
  <c r="V1203" i="11" s="1"/>
  <c r="Q1203" i="11"/>
  <c r="R1203" i="11" s="1"/>
  <c r="M1203" i="11"/>
  <c r="N1203" i="11" s="1"/>
  <c r="I1203" i="11"/>
  <c r="J1203" i="11" s="1"/>
  <c r="U1202" i="11"/>
  <c r="V1202" i="11" s="1"/>
  <c r="Q1202" i="11"/>
  <c r="R1202" i="11" s="1"/>
  <c r="M1202" i="11"/>
  <c r="N1202" i="11" s="1"/>
  <c r="I1202" i="11"/>
  <c r="J1202" i="11" s="1"/>
  <c r="U1201" i="11"/>
  <c r="V1201" i="11" s="1"/>
  <c r="Q1201" i="11"/>
  <c r="R1201" i="11" s="1"/>
  <c r="M1201" i="11"/>
  <c r="N1201" i="11" s="1"/>
  <c r="I1201" i="11"/>
  <c r="J1201" i="11" s="1"/>
  <c r="U1200" i="11"/>
  <c r="V1200" i="11" s="1"/>
  <c r="Q1200" i="11"/>
  <c r="R1200" i="11" s="1"/>
  <c r="M1200" i="11"/>
  <c r="N1200" i="11" s="1"/>
  <c r="I1200" i="11"/>
  <c r="J1200" i="11" s="1"/>
  <c r="U1199" i="11"/>
  <c r="V1199" i="11" s="1"/>
  <c r="Q1199" i="11"/>
  <c r="R1199" i="11" s="1"/>
  <c r="M1199" i="11"/>
  <c r="N1199" i="11" s="1"/>
  <c r="I1199" i="11"/>
  <c r="J1199" i="11" s="1"/>
  <c r="U1198" i="11"/>
  <c r="V1198" i="11" s="1"/>
  <c r="Q1198" i="11"/>
  <c r="R1198" i="11" s="1"/>
  <c r="M1198" i="11"/>
  <c r="N1198" i="11" s="1"/>
  <c r="I1198" i="11"/>
  <c r="J1198" i="11" s="1"/>
  <c r="U1197" i="11"/>
  <c r="V1197" i="11" s="1"/>
  <c r="Q1197" i="11"/>
  <c r="R1197" i="11" s="1"/>
  <c r="M1197" i="11"/>
  <c r="N1197" i="11" s="1"/>
  <c r="I1197" i="11"/>
  <c r="J1197" i="11" s="1"/>
  <c r="U1196" i="11"/>
  <c r="V1196" i="11" s="1"/>
  <c r="Q1196" i="11"/>
  <c r="R1196" i="11" s="1"/>
  <c r="M1196" i="11"/>
  <c r="N1196" i="11" s="1"/>
  <c r="I1196" i="11"/>
  <c r="J1196" i="11" s="1"/>
  <c r="U1195" i="11"/>
  <c r="V1195" i="11" s="1"/>
  <c r="Q1195" i="11"/>
  <c r="R1195" i="11" s="1"/>
  <c r="M1195" i="11"/>
  <c r="N1195" i="11" s="1"/>
  <c r="I1195" i="11"/>
  <c r="J1195" i="11" s="1"/>
  <c r="Z1194" i="11" l="1"/>
  <c r="AA1194" i="11" s="1"/>
  <c r="U1194" i="11"/>
  <c r="V1194" i="11" s="1"/>
  <c r="I1194" i="11"/>
  <c r="J1194" i="11" s="1"/>
  <c r="M1193" i="11"/>
  <c r="N1193" i="11" s="1"/>
  <c r="I1193" i="11"/>
  <c r="J1193" i="11" s="1"/>
  <c r="AJ1192" i="11"/>
  <c r="AK1192" i="11" s="1"/>
  <c r="AE1192" i="11"/>
  <c r="AF1192" i="11" s="1"/>
  <c r="Z1192" i="11"/>
  <c r="AA1192" i="11" s="1"/>
  <c r="U1192" i="11"/>
  <c r="V1192" i="11" s="1"/>
  <c r="M1192" i="11"/>
  <c r="N1192" i="11" s="1"/>
  <c r="I1192" i="11"/>
  <c r="J1192" i="11" s="1"/>
  <c r="Z1191" i="11"/>
  <c r="AA1191" i="11" s="1"/>
  <c r="U1191" i="11"/>
  <c r="V1191" i="11" s="1"/>
  <c r="I1191" i="11"/>
  <c r="J1191" i="11" s="1"/>
  <c r="AO1190" i="11"/>
  <c r="AP1190" i="11" s="1"/>
  <c r="AJ1190" i="11"/>
  <c r="AK1190" i="11" s="1"/>
  <c r="AE1190" i="11"/>
  <c r="AF1190" i="11" s="1"/>
  <c r="Z1190" i="11"/>
  <c r="AA1190" i="11" s="1"/>
  <c r="U1190" i="11"/>
  <c r="V1190" i="11" s="1"/>
  <c r="M1190" i="11"/>
  <c r="N1190" i="11" s="1"/>
  <c r="I1190" i="11"/>
  <c r="J1190" i="11" s="1"/>
  <c r="Z1189" i="11"/>
  <c r="AA1189" i="11" s="1"/>
  <c r="U1189" i="11"/>
  <c r="V1189" i="11" s="1"/>
  <c r="M1189" i="11"/>
  <c r="N1189" i="11" s="1"/>
  <c r="I1189" i="11"/>
  <c r="J1189" i="11" s="1"/>
  <c r="Q1188" i="11"/>
  <c r="R1188" i="11" s="1"/>
  <c r="M1188" i="11"/>
  <c r="N1188" i="11" s="1"/>
  <c r="I1188" i="11"/>
  <c r="J1188" i="11" s="1"/>
  <c r="M1187" i="11"/>
  <c r="N1187" i="11" s="1"/>
  <c r="I1187" i="11"/>
  <c r="J1187" i="11" s="1"/>
  <c r="Z1186" i="11"/>
  <c r="AA1186" i="11" s="1"/>
  <c r="U1186" i="11"/>
  <c r="V1186" i="11" s="1"/>
  <c r="M1186" i="11"/>
  <c r="N1186" i="11" s="1"/>
  <c r="I1186" i="11"/>
  <c r="J1186" i="11" s="1"/>
  <c r="AO1185" i="11"/>
  <c r="AP1185" i="11" s="1"/>
  <c r="AJ1185" i="11"/>
  <c r="AK1185" i="11" s="1"/>
  <c r="AE1185" i="11"/>
  <c r="AF1185" i="11" s="1"/>
  <c r="Z1185" i="11"/>
  <c r="AA1185" i="11" s="1"/>
  <c r="U1185" i="11"/>
  <c r="V1185" i="11" s="1"/>
  <c r="M1185" i="11"/>
  <c r="N1185" i="11" s="1"/>
  <c r="I1185" i="11"/>
  <c r="J1185" i="11" s="1"/>
  <c r="M1184" i="11"/>
  <c r="N1184" i="11" s="1"/>
  <c r="I1184" i="11"/>
  <c r="J1184" i="11" s="1"/>
  <c r="AE1183" i="11"/>
  <c r="AF1183" i="11" s="1"/>
  <c r="Z1183" i="11"/>
  <c r="AA1183" i="11" s="1"/>
  <c r="U1183" i="11"/>
  <c r="V1183" i="11" s="1"/>
  <c r="M1183" i="11"/>
  <c r="N1183" i="11" s="1"/>
  <c r="I1183" i="11"/>
  <c r="J1183" i="11" s="1"/>
  <c r="Z1182" i="11"/>
  <c r="AA1182" i="11" s="1"/>
  <c r="U1182" i="11"/>
  <c r="V1182" i="11" s="1"/>
  <c r="I1182" i="11"/>
  <c r="J1182" i="11" s="1"/>
  <c r="AJ1181" i="11"/>
  <c r="AK1181" i="11" s="1"/>
  <c r="AE1181" i="11"/>
  <c r="AF1181" i="11" s="1"/>
  <c r="Z1181" i="11"/>
  <c r="AA1181" i="11" s="1"/>
  <c r="U1181" i="11"/>
  <c r="V1181" i="11" s="1"/>
  <c r="I1181" i="11"/>
  <c r="J1181" i="11" s="1"/>
  <c r="Q1180" i="11"/>
  <c r="R1180" i="11" s="1"/>
  <c r="M1180" i="11"/>
  <c r="N1180" i="11" s="1"/>
  <c r="I1180" i="11"/>
  <c r="J1180" i="11" s="1"/>
  <c r="M1179" i="11"/>
  <c r="N1179" i="11" s="1"/>
  <c r="I1179" i="11"/>
  <c r="J1179" i="11" s="1"/>
  <c r="M1178" i="11"/>
  <c r="N1178" i="11" s="1"/>
  <c r="I1178" i="11"/>
  <c r="J1178" i="11" s="1"/>
  <c r="Z1177" i="11"/>
  <c r="AA1177" i="11" s="1"/>
  <c r="U1177" i="11"/>
  <c r="V1177" i="11" s="1"/>
  <c r="M1177" i="11"/>
  <c r="N1177" i="11" s="1"/>
  <c r="I1177" i="11"/>
  <c r="J1177" i="11" s="1"/>
  <c r="Z1176" i="11"/>
  <c r="AA1176" i="11" s="1"/>
  <c r="U1176" i="11"/>
  <c r="V1176" i="11" s="1"/>
  <c r="M1176" i="11"/>
  <c r="N1176" i="11" s="1"/>
  <c r="I1176" i="11"/>
  <c r="J1176" i="11" s="1"/>
  <c r="M1175" i="11"/>
  <c r="N1175" i="11" s="1"/>
  <c r="I1175" i="11"/>
  <c r="J1175" i="11" s="1"/>
  <c r="AT1174" i="11"/>
  <c r="AU1174" i="11" s="1"/>
  <c r="AO1174" i="11"/>
  <c r="AP1174" i="11" s="1"/>
  <c r="AJ1174" i="11"/>
  <c r="AK1174" i="11" s="1"/>
  <c r="AE1174" i="11"/>
  <c r="AF1174" i="11" s="1"/>
  <c r="Z1174" i="11"/>
  <c r="AA1174" i="11" s="1"/>
  <c r="U1174" i="11"/>
  <c r="V1174" i="11" s="1"/>
  <c r="Q1174" i="11"/>
  <c r="R1174" i="11" s="1"/>
  <c r="M1174" i="11"/>
  <c r="N1174" i="11" s="1"/>
  <c r="I1174" i="11"/>
  <c r="J1174" i="11" s="1"/>
  <c r="AT1173" i="11"/>
  <c r="AU1173" i="11" s="1"/>
  <c r="AO1173" i="11"/>
  <c r="AP1173" i="11" s="1"/>
  <c r="AJ1173" i="11"/>
  <c r="AK1173" i="11" s="1"/>
  <c r="AE1173" i="11"/>
  <c r="AF1173" i="11" s="1"/>
  <c r="Z1173" i="11"/>
  <c r="AA1173" i="11" s="1"/>
  <c r="U1173" i="11"/>
  <c r="V1173" i="11" s="1"/>
  <c r="Q1173" i="11"/>
  <c r="R1173" i="11" s="1"/>
  <c r="M1173" i="11"/>
  <c r="N1173" i="11" s="1"/>
  <c r="I1173" i="11"/>
  <c r="J1173" i="11" s="1"/>
  <c r="AT1172" i="11"/>
  <c r="AU1172" i="11" s="1"/>
  <c r="AO1172" i="11"/>
  <c r="AP1172" i="11" s="1"/>
  <c r="AJ1172" i="11"/>
  <c r="AK1172" i="11" s="1"/>
  <c r="AE1172" i="11"/>
  <c r="AF1172" i="11" s="1"/>
  <c r="Z1172" i="11"/>
  <c r="AA1172" i="11" s="1"/>
  <c r="U1172" i="11"/>
  <c r="V1172" i="11" s="1"/>
  <c r="Q1172" i="11"/>
  <c r="R1172" i="11" s="1"/>
  <c r="M1172" i="11"/>
  <c r="N1172" i="11" s="1"/>
  <c r="I1172" i="11"/>
  <c r="J1172" i="11" s="1"/>
  <c r="AT1171" i="11"/>
  <c r="AU1171" i="11" s="1"/>
  <c r="AO1171" i="11"/>
  <c r="AP1171" i="11" s="1"/>
  <c r="AJ1171" i="11"/>
  <c r="AK1171" i="11" s="1"/>
  <c r="AE1171" i="11"/>
  <c r="AF1171" i="11" s="1"/>
  <c r="Z1171" i="11"/>
  <c r="AA1171" i="11" s="1"/>
  <c r="U1171" i="11"/>
  <c r="V1171" i="11" s="1"/>
  <c r="Q1171" i="11"/>
  <c r="R1171" i="11" s="1"/>
  <c r="M1171" i="11"/>
  <c r="N1171" i="11" s="1"/>
  <c r="I1171" i="11"/>
  <c r="J1171" i="11" s="1"/>
  <c r="AO1170" i="11"/>
  <c r="AP1170" i="11" s="1"/>
  <c r="AJ1170" i="11"/>
  <c r="AK1170" i="11" s="1"/>
  <c r="AE1170" i="11"/>
  <c r="AF1170" i="11" s="1"/>
  <c r="Z1170" i="11"/>
  <c r="AA1170" i="11" s="1"/>
  <c r="U1170" i="11"/>
  <c r="V1170" i="11" s="1"/>
  <c r="Q1170" i="11"/>
  <c r="R1170" i="11" s="1"/>
  <c r="M1170" i="11"/>
  <c r="N1170" i="11" s="1"/>
  <c r="I1170" i="11"/>
  <c r="J1170" i="11" s="1"/>
  <c r="AT1169" i="11"/>
  <c r="AU1169" i="11" s="1"/>
  <c r="AO1169" i="11"/>
  <c r="AP1169" i="11" s="1"/>
  <c r="AJ1169" i="11"/>
  <c r="AK1169" i="11" s="1"/>
  <c r="AE1169" i="11"/>
  <c r="AF1169" i="11" s="1"/>
  <c r="Z1169" i="11"/>
  <c r="AA1169" i="11" s="1"/>
  <c r="U1169" i="11"/>
  <c r="V1169" i="11" s="1"/>
  <c r="Q1169" i="11"/>
  <c r="R1169" i="11" s="1"/>
  <c r="M1169" i="11"/>
  <c r="N1169" i="11" s="1"/>
  <c r="I1169" i="11"/>
  <c r="J1169" i="11" s="1"/>
  <c r="AT1168" i="11"/>
  <c r="AU1168" i="11" s="1"/>
  <c r="AO1168" i="11"/>
  <c r="AP1168" i="11" s="1"/>
  <c r="AJ1168" i="11"/>
  <c r="AK1168" i="11" s="1"/>
  <c r="AE1168" i="11"/>
  <c r="AF1168" i="11" s="1"/>
  <c r="Z1168" i="11"/>
  <c r="AA1168" i="11" s="1"/>
  <c r="U1168" i="11"/>
  <c r="V1168" i="11" s="1"/>
  <c r="Q1168" i="11"/>
  <c r="R1168" i="11" s="1"/>
  <c r="M1168" i="11"/>
  <c r="N1168" i="11" s="1"/>
  <c r="I1168" i="11"/>
  <c r="J1168" i="11" s="1"/>
  <c r="AT1167" i="11"/>
  <c r="AU1167" i="11" s="1"/>
  <c r="AO1167" i="11"/>
  <c r="AP1167" i="11" s="1"/>
  <c r="AJ1167" i="11"/>
  <c r="AK1167" i="11" s="1"/>
  <c r="AE1167" i="11"/>
  <c r="AF1167" i="11" s="1"/>
  <c r="Z1167" i="11"/>
  <c r="AA1167" i="11" s="1"/>
  <c r="U1167" i="11"/>
  <c r="V1167" i="11" s="1"/>
  <c r="Q1167" i="11"/>
  <c r="R1167" i="11" s="1"/>
  <c r="M1167" i="11"/>
  <c r="N1167" i="11" s="1"/>
  <c r="I1167" i="11"/>
  <c r="J1167" i="11" s="1"/>
  <c r="AT1166" i="11"/>
  <c r="AU1166" i="11" s="1"/>
  <c r="AO1166" i="11"/>
  <c r="AP1166" i="11" s="1"/>
  <c r="AJ1166" i="11"/>
  <c r="AK1166" i="11" s="1"/>
  <c r="AE1166" i="11"/>
  <c r="AF1166" i="11" s="1"/>
  <c r="Z1166" i="11"/>
  <c r="AA1166" i="11" s="1"/>
  <c r="U1166" i="11"/>
  <c r="V1166" i="11" s="1"/>
  <c r="Q1166" i="11"/>
  <c r="R1166" i="11" s="1"/>
  <c r="M1166" i="11"/>
  <c r="N1166" i="11" s="1"/>
  <c r="I1166" i="11"/>
  <c r="J1166" i="11" s="1"/>
  <c r="AT1165" i="11"/>
  <c r="AU1165" i="11" s="1"/>
  <c r="AO1165" i="11"/>
  <c r="AP1165" i="11" s="1"/>
  <c r="AJ1165" i="11"/>
  <c r="AK1165" i="11" s="1"/>
  <c r="AE1165" i="11"/>
  <c r="AF1165" i="11" s="1"/>
  <c r="Z1165" i="11"/>
  <c r="AA1165" i="11" s="1"/>
  <c r="U1165" i="11"/>
  <c r="V1165" i="11" s="1"/>
  <c r="Q1165" i="11"/>
  <c r="R1165" i="11" s="1"/>
  <c r="M1165" i="11"/>
  <c r="N1165" i="11" s="1"/>
  <c r="I1165" i="11"/>
  <c r="J1165" i="11" s="1"/>
  <c r="AO1164" i="11"/>
  <c r="AP1164" i="11" s="1"/>
  <c r="AE1164" i="11"/>
  <c r="AF1164" i="11" s="1"/>
  <c r="Z1164" i="11"/>
  <c r="AA1164" i="11" s="1"/>
  <c r="U1164" i="11"/>
  <c r="V1164" i="11" s="1"/>
  <c r="Q1164" i="11"/>
  <c r="R1164" i="11" s="1"/>
  <c r="M1164" i="11"/>
  <c r="N1164" i="11" s="1"/>
  <c r="I1164" i="11"/>
  <c r="J1164" i="11" s="1"/>
  <c r="AT1163" i="11"/>
  <c r="AU1163" i="11" s="1"/>
  <c r="AO1163" i="11"/>
  <c r="AP1163" i="11" s="1"/>
  <c r="AJ1163" i="11"/>
  <c r="AK1163" i="11" s="1"/>
  <c r="AE1163" i="11"/>
  <c r="AF1163" i="11" s="1"/>
  <c r="Z1163" i="11"/>
  <c r="AA1163" i="11" s="1"/>
  <c r="U1163" i="11"/>
  <c r="V1163" i="11" s="1"/>
  <c r="Q1163" i="11"/>
  <c r="R1163" i="11" s="1"/>
  <c r="M1163" i="11"/>
  <c r="N1163" i="11" s="1"/>
  <c r="I1163" i="11"/>
  <c r="J1163" i="11" s="1"/>
  <c r="AT1162" i="11"/>
  <c r="AU1162" i="11" s="1"/>
  <c r="AO1162" i="11"/>
  <c r="AP1162" i="11" s="1"/>
  <c r="AJ1162" i="11"/>
  <c r="AK1162" i="11" s="1"/>
  <c r="AE1162" i="11"/>
  <c r="AF1162" i="11" s="1"/>
  <c r="Z1162" i="11"/>
  <c r="AA1162" i="11" s="1"/>
  <c r="U1162" i="11"/>
  <c r="V1162" i="11" s="1"/>
  <c r="Q1162" i="11"/>
  <c r="R1162" i="11" s="1"/>
  <c r="M1162" i="11"/>
  <c r="N1162" i="11" s="1"/>
  <c r="I1162" i="11"/>
  <c r="J1162" i="11" s="1"/>
  <c r="AT1161" i="11"/>
  <c r="AU1161" i="11" s="1"/>
  <c r="AO1161" i="11"/>
  <c r="AP1161" i="11" s="1"/>
  <c r="AJ1161" i="11"/>
  <c r="AK1161" i="11" s="1"/>
  <c r="AE1161" i="11"/>
  <c r="AF1161" i="11" s="1"/>
  <c r="Z1161" i="11"/>
  <c r="AA1161" i="11" s="1"/>
  <c r="U1161" i="11"/>
  <c r="V1161" i="11" s="1"/>
  <c r="Q1161" i="11"/>
  <c r="R1161" i="11" s="1"/>
  <c r="M1161" i="11"/>
  <c r="N1161" i="11" s="1"/>
  <c r="I1161" i="11"/>
  <c r="J1161" i="11" s="1"/>
  <c r="AT1160" i="11"/>
  <c r="AU1160" i="11" s="1"/>
  <c r="AO1160" i="11"/>
  <c r="AP1160" i="11" s="1"/>
  <c r="AE1160" i="11"/>
  <c r="AF1160" i="11" s="1"/>
  <c r="Z1160" i="11"/>
  <c r="AA1160" i="11" s="1"/>
  <c r="U1160" i="11"/>
  <c r="V1160" i="11" s="1"/>
  <c r="Q1160" i="11"/>
  <c r="R1160" i="11" s="1"/>
  <c r="M1160" i="11"/>
  <c r="N1160" i="11" s="1"/>
  <c r="I1160" i="11"/>
  <c r="J1160" i="11" s="1"/>
  <c r="AO1159" i="11"/>
  <c r="AP1159" i="11" s="1"/>
  <c r="AJ1159" i="11"/>
  <c r="AK1159" i="11" s="1"/>
  <c r="AE1159" i="11"/>
  <c r="AF1159" i="11" s="1"/>
  <c r="Z1159" i="11"/>
  <c r="AA1159" i="11" s="1"/>
  <c r="U1159" i="11"/>
  <c r="V1159" i="11" s="1"/>
  <c r="Q1159" i="11"/>
  <c r="R1159" i="11" s="1"/>
  <c r="M1159" i="11"/>
  <c r="N1159" i="11" s="1"/>
  <c r="I1159" i="11"/>
  <c r="J1159" i="11" s="1"/>
  <c r="AT1158" i="11"/>
  <c r="AU1158" i="11" s="1"/>
  <c r="AO1158" i="11"/>
  <c r="AP1158" i="11" s="1"/>
  <c r="AJ1158" i="11"/>
  <c r="AK1158" i="11" s="1"/>
  <c r="AE1158" i="11"/>
  <c r="AF1158" i="11" s="1"/>
  <c r="Z1158" i="11"/>
  <c r="AA1158" i="11" s="1"/>
  <c r="U1158" i="11"/>
  <c r="V1158" i="11" s="1"/>
  <c r="Q1158" i="11"/>
  <c r="R1158" i="11" s="1"/>
  <c r="M1158" i="11"/>
  <c r="N1158" i="11" s="1"/>
  <c r="I1158" i="11"/>
  <c r="J1158" i="11" s="1"/>
  <c r="AT1157" i="11"/>
  <c r="AU1157" i="11" s="1"/>
  <c r="AO1157" i="11"/>
  <c r="AP1157" i="11" s="1"/>
  <c r="AJ1157" i="11"/>
  <c r="AK1157" i="11" s="1"/>
  <c r="AE1157" i="11"/>
  <c r="AF1157" i="11" s="1"/>
  <c r="Z1157" i="11"/>
  <c r="AA1157" i="11" s="1"/>
  <c r="U1157" i="11"/>
  <c r="V1157" i="11" s="1"/>
  <c r="Q1157" i="11"/>
  <c r="R1157" i="11" s="1"/>
  <c r="M1157" i="11"/>
  <c r="N1157" i="11" s="1"/>
  <c r="I1157" i="11"/>
  <c r="J1157" i="11" s="1"/>
  <c r="AT1156" i="11"/>
  <c r="AU1156" i="11" s="1"/>
  <c r="AO1156" i="11"/>
  <c r="AP1156" i="11" s="1"/>
  <c r="AJ1156" i="11"/>
  <c r="AK1156" i="11" s="1"/>
  <c r="AE1156" i="11"/>
  <c r="AF1156" i="11" s="1"/>
  <c r="Z1156" i="11"/>
  <c r="AA1156" i="11" s="1"/>
  <c r="U1156" i="11"/>
  <c r="V1156" i="11" s="1"/>
  <c r="Q1156" i="11"/>
  <c r="R1156" i="11" s="1"/>
  <c r="M1156" i="11"/>
  <c r="N1156" i="11" s="1"/>
  <c r="I1156" i="11"/>
  <c r="J1156" i="11" s="1"/>
  <c r="AT1155" i="11"/>
  <c r="AU1155" i="11" s="1"/>
  <c r="AO1155" i="11"/>
  <c r="AP1155" i="11" s="1"/>
  <c r="AJ1155" i="11"/>
  <c r="AK1155" i="11" s="1"/>
  <c r="AE1155" i="11"/>
  <c r="AF1155" i="11" s="1"/>
  <c r="Z1155" i="11"/>
  <c r="AA1155" i="11" s="1"/>
  <c r="U1155" i="11"/>
  <c r="V1155" i="11" s="1"/>
  <c r="Q1155" i="11"/>
  <c r="R1155" i="11" s="1"/>
  <c r="M1155" i="11"/>
  <c r="N1155" i="11" s="1"/>
  <c r="I1155" i="11"/>
  <c r="J1155" i="11" s="1"/>
  <c r="AT1154" i="11"/>
  <c r="AU1154" i="11" s="1"/>
  <c r="AO1154" i="11"/>
  <c r="AP1154" i="11" s="1"/>
  <c r="AJ1154" i="11"/>
  <c r="AK1154" i="11" s="1"/>
  <c r="AE1154" i="11"/>
  <c r="AF1154" i="11" s="1"/>
  <c r="Z1154" i="11"/>
  <c r="AA1154" i="11" s="1"/>
  <c r="U1154" i="11"/>
  <c r="V1154" i="11" s="1"/>
  <c r="Q1154" i="11"/>
  <c r="R1154" i="11" s="1"/>
  <c r="M1154" i="11"/>
  <c r="N1154" i="11" s="1"/>
  <c r="I1154" i="11"/>
  <c r="J1154" i="11" s="1"/>
  <c r="AT1153" i="11"/>
  <c r="AU1153" i="11" s="1"/>
  <c r="AO1153" i="11"/>
  <c r="AP1153" i="11" s="1"/>
  <c r="AJ1153" i="11"/>
  <c r="AK1153" i="11" s="1"/>
  <c r="AE1153" i="11"/>
  <c r="AF1153" i="11" s="1"/>
  <c r="Z1153" i="11"/>
  <c r="AA1153" i="11" s="1"/>
  <c r="U1153" i="11"/>
  <c r="V1153" i="11" s="1"/>
  <c r="Q1153" i="11"/>
  <c r="R1153" i="11" s="1"/>
  <c r="M1153" i="11"/>
  <c r="N1153" i="11" s="1"/>
  <c r="I1153" i="11"/>
  <c r="J1153" i="11" s="1"/>
  <c r="AT1152" i="11"/>
  <c r="AU1152" i="11" s="1"/>
  <c r="AO1152" i="11"/>
  <c r="AP1152" i="11" s="1"/>
  <c r="AJ1152" i="11"/>
  <c r="AE1152" i="11"/>
  <c r="AF1152" i="11" s="1"/>
  <c r="Z1152" i="11"/>
  <c r="AA1152" i="11" s="1"/>
  <c r="U1152" i="11"/>
  <c r="V1152" i="11" s="1"/>
  <c r="Q1152" i="11"/>
  <c r="R1152" i="11" s="1"/>
  <c r="M1152" i="11"/>
  <c r="N1152" i="11" s="1"/>
  <c r="I1152" i="11"/>
  <c r="J1152" i="11" s="1"/>
  <c r="AT1151" i="11"/>
  <c r="AU1151" i="11" s="1"/>
  <c r="AO1151" i="11"/>
  <c r="AP1151" i="11" s="1"/>
  <c r="AJ1151" i="11"/>
  <c r="AK1151" i="11" s="1"/>
  <c r="AE1151" i="11"/>
  <c r="AF1151" i="11" s="1"/>
  <c r="Z1151" i="11"/>
  <c r="AA1151" i="11" s="1"/>
  <c r="U1151" i="11"/>
  <c r="V1151" i="11" s="1"/>
  <c r="Q1151" i="11"/>
  <c r="R1151" i="11" s="1"/>
  <c r="M1151" i="11"/>
  <c r="N1151" i="11" s="1"/>
  <c r="I1151" i="11"/>
  <c r="J1151" i="11" s="1"/>
  <c r="AT1150" i="11"/>
  <c r="AU1150" i="11" s="1"/>
  <c r="AO1150" i="11"/>
  <c r="AP1150" i="11" s="1"/>
  <c r="AJ1150" i="11"/>
  <c r="AK1150" i="11" s="1"/>
  <c r="AE1150" i="11"/>
  <c r="AF1150" i="11" s="1"/>
  <c r="Z1150" i="11"/>
  <c r="AA1150" i="11" s="1"/>
  <c r="U1150" i="11"/>
  <c r="V1150" i="11" s="1"/>
  <c r="Q1150" i="11"/>
  <c r="R1150" i="11" s="1"/>
  <c r="M1150" i="11"/>
  <c r="N1150" i="11" s="1"/>
  <c r="I1150" i="11"/>
  <c r="J1150" i="11" s="1"/>
  <c r="AT1149" i="11"/>
  <c r="AU1149" i="11" s="1"/>
  <c r="AO1149" i="11"/>
  <c r="AP1149" i="11" s="1"/>
  <c r="AJ1149" i="11"/>
  <c r="AK1149" i="11" s="1"/>
  <c r="AE1149" i="11"/>
  <c r="AF1149" i="11" s="1"/>
  <c r="Z1149" i="11"/>
  <c r="AA1149" i="11" s="1"/>
  <c r="U1149" i="11"/>
  <c r="V1149" i="11" s="1"/>
  <c r="Q1149" i="11"/>
  <c r="R1149" i="11" s="1"/>
  <c r="M1149" i="11"/>
  <c r="N1149" i="11" s="1"/>
  <c r="I1149" i="11"/>
  <c r="J1149" i="11" s="1"/>
  <c r="AT1148" i="11"/>
  <c r="AU1148" i="11" s="1"/>
  <c r="AO1148" i="11"/>
  <c r="AP1148" i="11" s="1"/>
  <c r="AJ1148" i="11"/>
  <c r="AK1148" i="11" s="1"/>
  <c r="AE1148" i="11"/>
  <c r="AF1148" i="11" s="1"/>
  <c r="Z1148" i="11"/>
  <c r="AA1148" i="11" s="1"/>
  <c r="U1148" i="11"/>
  <c r="V1148" i="11" s="1"/>
  <c r="Q1148" i="11"/>
  <c r="R1148" i="11" s="1"/>
  <c r="M1148" i="11"/>
  <c r="N1148" i="11" s="1"/>
  <c r="I1148" i="11"/>
  <c r="J1148" i="11" s="1"/>
  <c r="AJ1147" i="11" l="1"/>
  <c r="AK1147" i="11" s="1"/>
  <c r="AE1147" i="11"/>
  <c r="AF1147" i="11" s="1"/>
  <c r="Z1147" i="11"/>
  <c r="AA1147" i="11" s="1"/>
  <c r="U1147" i="11"/>
  <c r="V1147" i="11" s="1"/>
  <c r="I1147" i="11"/>
  <c r="J1147" i="11" s="1"/>
  <c r="AE1146" i="11"/>
  <c r="AF1146" i="11" s="1"/>
  <c r="Z1146" i="11"/>
  <c r="AA1146" i="11" s="1"/>
  <c r="U1146" i="11"/>
  <c r="V1146" i="11" s="1"/>
  <c r="I1146" i="11"/>
  <c r="J1146" i="11" s="1"/>
  <c r="M1145" i="11"/>
  <c r="N1145" i="11" s="1"/>
  <c r="I1145" i="11"/>
  <c r="J1145" i="11" s="1"/>
  <c r="Z1144" i="11"/>
  <c r="AA1144" i="11" s="1"/>
  <c r="U1144" i="11"/>
  <c r="V1144" i="11" s="1"/>
  <c r="I1144" i="11"/>
  <c r="J1144" i="11" s="1"/>
  <c r="Z1143" i="11"/>
  <c r="AA1143" i="11" s="1"/>
  <c r="U1143" i="11"/>
  <c r="V1143" i="11" s="1"/>
  <c r="M1143" i="11"/>
  <c r="N1143" i="11" s="1"/>
  <c r="I1143" i="11"/>
  <c r="J1143" i="11" s="1"/>
  <c r="Z1142" i="11"/>
  <c r="AA1142" i="11" s="1"/>
  <c r="U1142" i="11"/>
  <c r="V1142" i="11" s="1"/>
  <c r="Q1142" i="11"/>
  <c r="R1142" i="11" s="1"/>
  <c r="I1142" i="11"/>
  <c r="J1142" i="11" s="1"/>
  <c r="Z1141" i="11"/>
  <c r="AA1141" i="11" s="1"/>
  <c r="U1141" i="11"/>
  <c r="V1141" i="11" s="1"/>
  <c r="Q1141" i="11"/>
  <c r="R1141" i="11" s="1"/>
  <c r="I1141" i="11"/>
  <c r="J1141" i="11" s="1"/>
  <c r="Z1140" i="11"/>
  <c r="AA1140" i="11" s="1"/>
  <c r="U1140" i="11"/>
  <c r="V1140" i="11" s="1"/>
  <c r="I1140" i="11"/>
  <c r="J1140" i="11" s="1"/>
  <c r="Z1139" i="11"/>
  <c r="AA1139" i="11" s="1"/>
  <c r="U1139" i="11"/>
  <c r="V1139" i="11" s="1"/>
  <c r="I1139" i="11"/>
  <c r="J1139" i="11" s="1"/>
  <c r="Z1138" i="11"/>
  <c r="AA1138" i="11" s="1"/>
  <c r="U1138" i="11"/>
  <c r="V1138" i="11" s="1"/>
  <c r="M1138" i="11"/>
  <c r="N1138" i="11" s="1"/>
  <c r="I1138" i="11"/>
  <c r="J1138" i="11" s="1"/>
  <c r="Z1137" i="11"/>
  <c r="AA1137" i="11" s="1"/>
  <c r="U1137" i="11"/>
  <c r="V1137" i="11" s="1"/>
  <c r="I1137" i="11"/>
  <c r="J1137" i="11" s="1"/>
  <c r="Z1136" i="11"/>
  <c r="AA1136" i="11" s="1"/>
  <c r="U1136" i="11"/>
  <c r="V1136" i="11" s="1"/>
  <c r="M1136" i="11"/>
  <c r="N1136" i="11" s="1"/>
  <c r="I1136" i="11"/>
  <c r="J1136" i="11" s="1"/>
  <c r="AT1135" i="11"/>
  <c r="AU1135" i="11" s="1"/>
  <c r="AO1135" i="11"/>
  <c r="AP1135" i="11" s="1"/>
  <c r="AJ1135" i="11"/>
  <c r="AK1135" i="11" s="1"/>
  <c r="AE1135" i="11"/>
  <c r="AF1135" i="11" s="1"/>
  <c r="Z1135" i="11"/>
  <c r="AA1135" i="11" s="1"/>
  <c r="U1135" i="11"/>
  <c r="V1135" i="11" s="1"/>
  <c r="Q1135" i="11"/>
  <c r="R1135" i="11" s="1"/>
  <c r="M1135" i="11"/>
  <c r="N1135" i="11" s="1"/>
  <c r="I1135" i="11"/>
  <c r="J1135" i="11" s="1"/>
  <c r="AT1134" i="11"/>
  <c r="AU1134" i="11" s="1"/>
  <c r="AO1134" i="11"/>
  <c r="AP1134" i="11" s="1"/>
  <c r="AJ1134" i="11"/>
  <c r="AK1134" i="11" s="1"/>
  <c r="AE1134" i="11"/>
  <c r="AF1134" i="11" s="1"/>
  <c r="Z1134" i="11"/>
  <c r="AA1134" i="11" s="1"/>
  <c r="U1134" i="11"/>
  <c r="V1134" i="11" s="1"/>
  <c r="Q1134" i="11"/>
  <c r="R1134" i="11" s="1"/>
  <c r="M1134" i="11"/>
  <c r="N1134" i="11" s="1"/>
  <c r="I1134" i="11"/>
  <c r="J1134" i="11" s="1"/>
  <c r="AT1133" i="11"/>
  <c r="AU1133" i="11" s="1"/>
  <c r="AO1133" i="11"/>
  <c r="AP1133" i="11" s="1"/>
  <c r="AJ1133" i="11"/>
  <c r="AK1133" i="11" s="1"/>
  <c r="AE1133" i="11"/>
  <c r="AF1133" i="11" s="1"/>
  <c r="Z1133" i="11"/>
  <c r="AA1133" i="11" s="1"/>
  <c r="U1133" i="11"/>
  <c r="V1133" i="11" s="1"/>
  <c r="Q1133" i="11"/>
  <c r="R1133" i="11" s="1"/>
  <c r="M1133" i="11"/>
  <c r="N1133" i="11" s="1"/>
  <c r="I1133" i="11"/>
  <c r="J1133" i="11" s="1"/>
  <c r="AO1132" i="11"/>
  <c r="AP1132" i="11" s="1"/>
  <c r="AJ1132" i="11"/>
  <c r="AK1132" i="11" s="1"/>
  <c r="AE1132" i="11"/>
  <c r="AF1132" i="11" s="1"/>
  <c r="Z1132" i="11"/>
  <c r="AA1132" i="11" s="1"/>
  <c r="U1132" i="11"/>
  <c r="V1132" i="11" s="1"/>
  <c r="Q1132" i="11"/>
  <c r="R1132" i="11" s="1"/>
  <c r="M1132" i="11"/>
  <c r="N1132" i="11" s="1"/>
  <c r="I1132" i="11"/>
  <c r="J1132" i="11" s="1"/>
  <c r="AT1131" i="11"/>
  <c r="AU1131" i="11" s="1"/>
  <c r="AO1131" i="11"/>
  <c r="AP1131" i="11" s="1"/>
  <c r="AJ1131" i="11"/>
  <c r="AK1131" i="11" s="1"/>
  <c r="AE1131" i="11"/>
  <c r="AF1131" i="11" s="1"/>
  <c r="Z1131" i="11"/>
  <c r="AA1131" i="11" s="1"/>
  <c r="U1131" i="11"/>
  <c r="V1131" i="11" s="1"/>
  <c r="Q1131" i="11"/>
  <c r="R1131" i="11" s="1"/>
  <c r="M1131" i="11"/>
  <c r="N1131" i="11" s="1"/>
  <c r="I1131" i="11"/>
  <c r="J1131" i="11" s="1"/>
  <c r="AT1130" i="11"/>
  <c r="AU1130" i="11" s="1"/>
  <c r="AO1130" i="11"/>
  <c r="AP1130" i="11" s="1"/>
  <c r="AJ1130" i="11"/>
  <c r="AK1130" i="11" s="1"/>
  <c r="AE1130" i="11"/>
  <c r="AF1130" i="11" s="1"/>
  <c r="Z1130" i="11"/>
  <c r="AA1130" i="11" s="1"/>
  <c r="U1130" i="11"/>
  <c r="V1130" i="11" s="1"/>
  <c r="Q1130" i="11"/>
  <c r="R1130" i="11" s="1"/>
  <c r="M1130" i="11"/>
  <c r="N1130" i="11" s="1"/>
  <c r="I1130" i="11"/>
  <c r="J1130" i="11" s="1"/>
  <c r="AT1129" i="11"/>
  <c r="AU1129" i="11" s="1"/>
  <c r="AO1129" i="11"/>
  <c r="AP1129" i="11" s="1"/>
  <c r="AJ1129" i="11"/>
  <c r="AK1129" i="11" s="1"/>
  <c r="AE1129" i="11"/>
  <c r="AF1129" i="11" s="1"/>
  <c r="Z1129" i="11"/>
  <c r="AA1129" i="11" s="1"/>
  <c r="U1129" i="11"/>
  <c r="V1129" i="11" s="1"/>
  <c r="Q1129" i="11"/>
  <c r="R1129" i="11" s="1"/>
  <c r="M1129" i="11"/>
  <c r="N1129" i="11" s="1"/>
  <c r="I1129" i="11"/>
  <c r="J1129" i="11" s="1"/>
  <c r="AO1128" i="11"/>
  <c r="AP1128" i="11" s="1"/>
  <c r="AJ1128" i="11"/>
  <c r="AK1128" i="11" s="1"/>
  <c r="AE1128" i="11"/>
  <c r="AF1128" i="11" s="1"/>
  <c r="Z1128" i="11"/>
  <c r="AA1128" i="11" s="1"/>
  <c r="U1128" i="11"/>
  <c r="V1128" i="11" s="1"/>
  <c r="Q1128" i="11"/>
  <c r="R1128" i="11" s="1"/>
  <c r="M1128" i="11"/>
  <c r="N1128" i="11" s="1"/>
  <c r="I1128" i="11"/>
  <c r="J1128" i="11" s="1"/>
  <c r="AT1127" i="11"/>
  <c r="AU1127" i="11" s="1"/>
  <c r="AO1127" i="11"/>
  <c r="AP1127" i="11" s="1"/>
  <c r="AJ1127" i="11"/>
  <c r="AK1127" i="11" s="1"/>
  <c r="AE1127" i="11"/>
  <c r="AF1127" i="11" s="1"/>
  <c r="Z1127" i="11"/>
  <c r="AA1127" i="11" s="1"/>
  <c r="U1127" i="11"/>
  <c r="V1127" i="11" s="1"/>
  <c r="Q1127" i="11"/>
  <c r="R1127" i="11" s="1"/>
  <c r="M1127" i="11"/>
  <c r="N1127" i="11" s="1"/>
  <c r="I1127" i="11"/>
  <c r="J1127" i="11" s="1"/>
  <c r="AT1126" i="11"/>
  <c r="AU1126" i="11" s="1"/>
  <c r="AO1126" i="11"/>
  <c r="AP1126" i="11" s="1"/>
  <c r="AJ1126" i="11"/>
  <c r="AK1126" i="11" s="1"/>
  <c r="AE1126" i="11"/>
  <c r="AF1126" i="11" s="1"/>
  <c r="Z1126" i="11"/>
  <c r="AA1126" i="11" s="1"/>
  <c r="U1126" i="11"/>
  <c r="V1126" i="11" s="1"/>
  <c r="Q1126" i="11"/>
  <c r="R1126" i="11" s="1"/>
  <c r="M1126" i="11"/>
  <c r="N1126" i="11" s="1"/>
  <c r="I1126" i="11"/>
  <c r="J1126" i="11" s="1"/>
  <c r="AT1125" i="11"/>
  <c r="AU1125" i="11" s="1"/>
  <c r="AO1125" i="11"/>
  <c r="AP1125" i="11" s="1"/>
  <c r="AJ1125" i="11"/>
  <c r="AK1125" i="11" s="1"/>
  <c r="AE1125" i="11"/>
  <c r="AF1125" i="11" s="1"/>
  <c r="Z1125" i="11"/>
  <c r="AA1125" i="11" s="1"/>
  <c r="U1125" i="11"/>
  <c r="V1125" i="11" s="1"/>
  <c r="Q1125" i="11"/>
  <c r="R1125" i="11" s="1"/>
  <c r="M1125" i="11"/>
  <c r="N1125" i="11" s="1"/>
  <c r="I1125" i="11"/>
  <c r="J1125" i="11" s="1"/>
  <c r="AT1124" i="11"/>
  <c r="AU1124" i="11" s="1"/>
  <c r="AO1124" i="11"/>
  <c r="AP1124" i="11" s="1"/>
  <c r="AJ1124" i="11"/>
  <c r="AK1124" i="11" s="1"/>
  <c r="AE1124" i="11"/>
  <c r="AF1124" i="11" s="1"/>
  <c r="Z1124" i="11"/>
  <c r="AA1124" i="11" s="1"/>
  <c r="U1124" i="11"/>
  <c r="V1124" i="11" s="1"/>
  <c r="Q1124" i="11"/>
  <c r="R1124" i="11" s="1"/>
  <c r="M1124" i="11"/>
  <c r="N1124" i="11" s="1"/>
  <c r="I1124" i="11"/>
  <c r="J1124" i="11" s="1"/>
  <c r="AT1123" i="11"/>
  <c r="AU1123" i="11" s="1"/>
  <c r="AO1123" i="11"/>
  <c r="AP1123" i="11" s="1"/>
  <c r="AJ1123" i="11"/>
  <c r="AK1123" i="11" s="1"/>
  <c r="AE1123" i="11"/>
  <c r="AF1123" i="11" s="1"/>
  <c r="Z1123" i="11"/>
  <c r="AA1123" i="11" s="1"/>
  <c r="U1123" i="11"/>
  <c r="V1123" i="11" s="1"/>
  <c r="Q1123" i="11"/>
  <c r="R1123" i="11" s="1"/>
  <c r="M1123" i="11"/>
  <c r="N1123" i="11" s="1"/>
  <c r="I1123" i="11"/>
  <c r="J1123" i="11" s="1"/>
  <c r="AT1122" i="11"/>
  <c r="AU1122" i="11" s="1"/>
  <c r="AO1122" i="11"/>
  <c r="AP1122" i="11" s="1"/>
  <c r="AJ1122" i="11"/>
  <c r="AK1122" i="11" s="1"/>
  <c r="AE1122" i="11"/>
  <c r="AF1122" i="11" s="1"/>
  <c r="Z1122" i="11"/>
  <c r="AA1122" i="11" s="1"/>
  <c r="U1122" i="11"/>
  <c r="V1122" i="11" s="1"/>
  <c r="Q1122" i="11"/>
  <c r="R1122" i="11" s="1"/>
  <c r="M1122" i="11"/>
  <c r="N1122" i="11" s="1"/>
  <c r="I1122" i="11"/>
  <c r="J1122" i="11" s="1"/>
  <c r="AT1121" i="11"/>
  <c r="AU1121" i="11" s="1"/>
  <c r="AO1121" i="11"/>
  <c r="AP1121" i="11" s="1"/>
  <c r="AJ1121" i="11"/>
  <c r="AK1121" i="11" s="1"/>
  <c r="AE1121" i="11"/>
  <c r="AF1121" i="11" s="1"/>
  <c r="Z1121" i="11"/>
  <c r="AA1121" i="11" s="1"/>
  <c r="U1121" i="11"/>
  <c r="V1121" i="11" s="1"/>
  <c r="Q1121" i="11"/>
  <c r="R1121" i="11" s="1"/>
  <c r="M1121" i="11"/>
  <c r="N1121" i="11" s="1"/>
  <c r="I1121" i="11"/>
  <c r="J1121" i="11" s="1"/>
  <c r="AT1120" i="11"/>
  <c r="AU1120" i="11" s="1"/>
  <c r="AO1120" i="11"/>
  <c r="AP1120" i="11" s="1"/>
  <c r="AJ1120" i="11"/>
  <c r="AK1120" i="11" s="1"/>
  <c r="AE1120" i="11"/>
  <c r="AF1120" i="11" s="1"/>
  <c r="Z1120" i="11"/>
  <c r="AA1120" i="11" s="1"/>
  <c r="U1120" i="11"/>
  <c r="V1120" i="11" s="1"/>
  <c r="Q1120" i="11"/>
  <c r="R1120" i="11" s="1"/>
  <c r="M1120" i="11"/>
  <c r="N1120" i="11" s="1"/>
  <c r="I1120" i="11"/>
  <c r="J1120" i="11" s="1"/>
  <c r="AT1119" i="11"/>
  <c r="AU1119" i="11" s="1"/>
  <c r="AO1119" i="11"/>
  <c r="AP1119" i="11" s="1"/>
  <c r="AJ1119" i="11"/>
  <c r="AK1119" i="11" s="1"/>
  <c r="AE1119" i="11"/>
  <c r="AF1119" i="11" s="1"/>
  <c r="Z1119" i="11"/>
  <c r="AA1119" i="11" s="1"/>
  <c r="U1119" i="11"/>
  <c r="V1119" i="11" s="1"/>
  <c r="Q1119" i="11"/>
  <c r="R1119" i="11" s="1"/>
  <c r="I1119" i="11"/>
  <c r="J1119" i="11" s="1"/>
  <c r="M1118" i="11" l="1"/>
  <c r="N1118" i="11" s="1"/>
  <c r="I1118" i="11"/>
  <c r="J1118" i="11" s="1"/>
  <c r="Z1117" i="11"/>
  <c r="AA1117" i="11" s="1"/>
  <c r="U1117" i="11"/>
  <c r="V1117" i="11" s="1"/>
  <c r="M1117" i="11"/>
  <c r="N1117" i="11" s="1"/>
  <c r="I1117" i="11"/>
  <c r="J1117" i="11" s="1"/>
  <c r="AE1116" i="11"/>
  <c r="AF1116" i="11" s="1"/>
  <c r="Z1116" i="11"/>
  <c r="AA1116" i="11" s="1"/>
  <c r="U1116" i="11"/>
  <c r="V1116" i="11" s="1"/>
  <c r="I1116" i="11"/>
  <c r="J1116" i="11" s="1"/>
  <c r="AJ1115" i="11"/>
  <c r="AK1115" i="11" s="1"/>
  <c r="AE1115" i="11"/>
  <c r="AF1115" i="11" s="1"/>
  <c r="Z1115" i="11"/>
  <c r="AA1115" i="11" s="1"/>
  <c r="U1115" i="11"/>
  <c r="V1115" i="11" s="1"/>
  <c r="I1115" i="11"/>
  <c r="J1115" i="11" s="1"/>
  <c r="AE1114" i="11"/>
  <c r="AF1114" i="11" s="1"/>
  <c r="Z1114" i="11"/>
  <c r="AA1114" i="11" s="1"/>
  <c r="U1114" i="11"/>
  <c r="V1114" i="11" s="1"/>
  <c r="I1114" i="11"/>
  <c r="J1114" i="11" s="1"/>
  <c r="AE1113" i="11"/>
  <c r="AF1113" i="11" s="1"/>
  <c r="Z1113" i="11"/>
  <c r="AA1113" i="11" s="1"/>
  <c r="U1113" i="11"/>
  <c r="V1113" i="11" s="1"/>
  <c r="I1113" i="11"/>
  <c r="J1113" i="11" s="1"/>
  <c r="Z1112" i="11"/>
  <c r="AA1112" i="11" s="1"/>
  <c r="U1112" i="11"/>
  <c r="V1112" i="11" s="1"/>
  <c r="I1112" i="11"/>
  <c r="J1112" i="11" s="1"/>
  <c r="M1111" i="11"/>
  <c r="N1111" i="11" s="1"/>
  <c r="I1111" i="11"/>
  <c r="J1111" i="11" s="1"/>
  <c r="M1110" i="11"/>
  <c r="N1110" i="11" s="1"/>
  <c r="I1110" i="11"/>
  <c r="J1110" i="11" s="1"/>
  <c r="Z1109" i="11"/>
  <c r="AA1109" i="11" s="1"/>
  <c r="U1109" i="11"/>
  <c r="V1109" i="11" s="1"/>
  <c r="M1109" i="11"/>
  <c r="N1109" i="11" s="1"/>
  <c r="I1109" i="11"/>
  <c r="J1109" i="11" s="1"/>
  <c r="Z1108" i="11"/>
  <c r="AA1108" i="11" s="1"/>
  <c r="U1108" i="11"/>
  <c r="V1108" i="11" s="1"/>
  <c r="I1108" i="11"/>
  <c r="J1108" i="11" s="1"/>
  <c r="Z1107" i="11"/>
  <c r="AA1107" i="11" s="1"/>
  <c r="U1107" i="11"/>
  <c r="V1107" i="11" s="1"/>
  <c r="I1107" i="11"/>
  <c r="J1107" i="11" s="1"/>
  <c r="AT1106" i="11"/>
  <c r="AU1106" i="11" s="1"/>
  <c r="AO1106" i="11"/>
  <c r="AP1106" i="11" s="1"/>
  <c r="AJ1106" i="11"/>
  <c r="AK1106" i="11" s="1"/>
  <c r="AE1106" i="11"/>
  <c r="AF1106" i="11" s="1"/>
  <c r="Z1106" i="11"/>
  <c r="AA1106" i="11" s="1"/>
  <c r="U1106" i="11"/>
  <c r="V1106" i="11" s="1"/>
  <c r="Q1106" i="11"/>
  <c r="R1106" i="11" s="1"/>
  <c r="M1106" i="11"/>
  <c r="N1106" i="11" s="1"/>
  <c r="I1106" i="11"/>
  <c r="J1106" i="11" s="1"/>
  <c r="AT1105" i="11"/>
  <c r="AU1105" i="11" s="1"/>
  <c r="AO1105" i="11"/>
  <c r="AP1105" i="11" s="1"/>
  <c r="AJ1105" i="11"/>
  <c r="AK1105" i="11" s="1"/>
  <c r="AE1105" i="11"/>
  <c r="AF1105" i="11" s="1"/>
  <c r="Z1105" i="11"/>
  <c r="AA1105" i="11" s="1"/>
  <c r="U1105" i="11"/>
  <c r="V1105" i="11" s="1"/>
  <c r="Q1105" i="11"/>
  <c r="R1105" i="11" s="1"/>
  <c r="M1105" i="11"/>
  <c r="N1105" i="11" s="1"/>
  <c r="I1105" i="11"/>
  <c r="J1105" i="11" s="1"/>
  <c r="AT1104" i="11"/>
  <c r="AU1104" i="11" s="1"/>
  <c r="AO1104" i="11"/>
  <c r="AP1104" i="11" s="1"/>
  <c r="AJ1104" i="11"/>
  <c r="AK1104" i="11" s="1"/>
  <c r="AE1104" i="11"/>
  <c r="AF1104" i="11" s="1"/>
  <c r="Z1104" i="11"/>
  <c r="AA1104" i="11" s="1"/>
  <c r="U1104" i="11"/>
  <c r="V1104" i="11" s="1"/>
  <c r="Q1104" i="11"/>
  <c r="R1104" i="11" s="1"/>
  <c r="M1104" i="11"/>
  <c r="N1104" i="11" s="1"/>
  <c r="I1104" i="11"/>
  <c r="J1104" i="11" s="1"/>
  <c r="AT1103" i="11"/>
  <c r="AU1103" i="11" s="1"/>
  <c r="AO1103" i="11"/>
  <c r="AP1103" i="11" s="1"/>
  <c r="AJ1103" i="11"/>
  <c r="AK1103" i="11" s="1"/>
  <c r="AE1103" i="11"/>
  <c r="AF1103" i="11" s="1"/>
  <c r="Z1103" i="11"/>
  <c r="AA1103" i="11" s="1"/>
  <c r="U1103" i="11"/>
  <c r="V1103" i="11" s="1"/>
  <c r="Q1103" i="11"/>
  <c r="R1103" i="11" s="1"/>
  <c r="M1103" i="11"/>
  <c r="N1103" i="11" s="1"/>
  <c r="I1103" i="11"/>
  <c r="J1103" i="11" s="1"/>
  <c r="AT1102" i="11"/>
  <c r="AU1102" i="11" s="1"/>
  <c r="AO1102" i="11"/>
  <c r="AP1102" i="11" s="1"/>
  <c r="AJ1102" i="11"/>
  <c r="AK1102" i="11" s="1"/>
  <c r="AE1102" i="11"/>
  <c r="AF1102" i="11" s="1"/>
  <c r="Z1102" i="11"/>
  <c r="AA1102" i="11" s="1"/>
  <c r="U1102" i="11"/>
  <c r="V1102" i="11" s="1"/>
  <c r="Q1102" i="11"/>
  <c r="R1102" i="11" s="1"/>
  <c r="M1102" i="11"/>
  <c r="N1102" i="11" s="1"/>
  <c r="I1102" i="11"/>
  <c r="J1102" i="11" s="1"/>
  <c r="AT1101" i="11"/>
  <c r="AU1101" i="11" s="1"/>
  <c r="AO1101" i="11"/>
  <c r="AP1101" i="11" s="1"/>
  <c r="AJ1101" i="11"/>
  <c r="AK1101" i="11" s="1"/>
  <c r="AE1101" i="11"/>
  <c r="AF1101" i="11" s="1"/>
  <c r="Z1101" i="11"/>
  <c r="AA1101" i="11" s="1"/>
  <c r="U1101" i="11"/>
  <c r="V1101" i="11" s="1"/>
  <c r="M1101" i="11"/>
  <c r="N1101" i="11" s="1"/>
  <c r="I1101" i="11"/>
  <c r="J1101" i="11" s="1"/>
  <c r="AT1100" i="11"/>
  <c r="AU1100" i="11" s="1"/>
  <c r="AO1100" i="11"/>
  <c r="AP1100" i="11" s="1"/>
  <c r="AJ1100" i="11"/>
  <c r="AK1100" i="11" s="1"/>
  <c r="AE1100" i="11"/>
  <c r="AF1100" i="11" s="1"/>
  <c r="Z1100" i="11"/>
  <c r="AA1100" i="11" s="1"/>
  <c r="U1100" i="11"/>
  <c r="V1100" i="11" s="1"/>
  <c r="Q1100" i="11"/>
  <c r="R1100" i="11" s="1"/>
  <c r="M1100" i="11"/>
  <c r="N1100" i="11" s="1"/>
  <c r="I1100" i="11"/>
  <c r="J1100" i="11" s="1"/>
  <c r="AT1099" i="11"/>
  <c r="AU1099" i="11" s="1"/>
  <c r="AO1099" i="11"/>
  <c r="AP1099" i="11" s="1"/>
  <c r="AJ1099" i="11"/>
  <c r="AK1099" i="11" s="1"/>
  <c r="AE1099" i="11"/>
  <c r="AF1099" i="11" s="1"/>
  <c r="Z1099" i="11"/>
  <c r="AA1099" i="11" s="1"/>
  <c r="U1099" i="11"/>
  <c r="V1099" i="11" s="1"/>
  <c r="Q1099" i="11"/>
  <c r="R1099" i="11" s="1"/>
  <c r="M1099" i="11"/>
  <c r="N1099" i="11" s="1"/>
  <c r="I1099" i="11"/>
  <c r="J1099" i="11" s="1"/>
  <c r="AT1098" i="11"/>
  <c r="AU1098" i="11" s="1"/>
  <c r="AO1098" i="11"/>
  <c r="AP1098" i="11" s="1"/>
  <c r="AJ1098" i="11"/>
  <c r="AK1098" i="11" s="1"/>
  <c r="AE1098" i="11"/>
  <c r="AF1098" i="11" s="1"/>
  <c r="Z1098" i="11"/>
  <c r="AA1098" i="11" s="1"/>
  <c r="U1098" i="11"/>
  <c r="V1098" i="11" s="1"/>
  <c r="Q1098" i="11"/>
  <c r="R1098" i="11" s="1"/>
  <c r="M1098" i="11"/>
  <c r="N1098" i="11" s="1"/>
  <c r="I1098" i="11"/>
  <c r="J1098" i="11" s="1"/>
  <c r="AT1097" i="11"/>
  <c r="AU1097" i="11" s="1"/>
  <c r="AO1097" i="11"/>
  <c r="AP1097" i="11" s="1"/>
  <c r="AJ1097" i="11"/>
  <c r="AK1097" i="11" s="1"/>
  <c r="AE1097" i="11"/>
  <c r="AF1097" i="11" s="1"/>
  <c r="Z1097" i="11"/>
  <c r="AA1097" i="11" s="1"/>
  <c r="U1097" i="11"/>
  <c r="V1097" i="11" s="1"/>
  <c r="Q1097" i="11"/>
  <c r="R1097" i="11" s="1"/>
  <c r="M1097" i="11"/>
  <c r="N1097" i="11" s="1"/>
  <c r="I1097" i="11"/>
  <c r="J1097" i="11" s="1"/>
  <c r="AT1096" i="11"/>
  <c r="AU1096" i="11" s="1"/>
  <c r="AO1096" i="11"/>
  <c r="AP1096" i="11" s="1"/>
  <c r="AJ1096" i="11"/>
  <c r="AK1096" i="11" s="1"/>
  <c r="AE1096" i="11"/>
  <c r="AF1096" i="11" s="1"/>
  <c r="Z1096" i="11"/>
  <c r="AA1096" i="11" s="1"/>
  <c r="U1096" i="11"/>
  <c r="V1096" i="11" s="1"/>
  <c r="Q1096" i="11"/>
  <c r="R1096" i="11" s="1"/>
  <c r="M1096" i="11"/>
  <c r="N1096" i="11" s="1"/>
  <c r="I1096" i="11"/>
  <c r="J1096" i="11" s="1"/>
  <c r="AT1095" i="11"/>
  <c r="AU1095" i="11" s="1"/>
  <c r="AO1095" i="11"/>
  <c r="AP1095" i="11" s="1"/>
  <c r="AJ1095" i="11"/>
  <c r="AK1095" i="11" s="1"/>
  <c r="AE1095" i="11"/>
  <c r="AF1095" i="11" s="1"/>
  <c r="Z1095" i="11"/>
  <c r="AA1095" i="11" s="1"/>
  <c r="U1095" i="11"/>
  <c r="V1095" i="11" s="1"/>
  <c r="Q1095" i="11"/>
  <c r="R1095" i="11" s="1"/>
  <c r="M1095" i="11"/>
  <c r="N1095" i="11" s="1"/>
  <c r="I1095" i="11"/>
  <c r="J1095" i="11" s="1"/>
  <c r="AT1094" i="11"/>
  <c r="AU1094" i="11" s="1"/>
  <c r="AO1094" i="11"/>
  <c r="AP1094" i="11" s="1"/>
  <c r="AJ1094" i="11"/>
  <c r="AK1094" i="11" s="1"/>
  <c r="AE1094" i="11"/>
  <c r="AF1094" i="11" s="1"/>
  <c r="Z1094" i="11"/>
  <c r="AA1094" i="11" s="1"/>
  <c r="U1094" i="11"/>
  <c r="V1094" i="11" s="1"/>
  <c r="Q1094" i="11"/>
  <c r="R1094" i="11" s="1"/>
  <c r="M1094" i="11"/>
  <c r="N1094" i="11" s="1"/>
  <c r="I1094" i="11"/>
  <c r="J1094" i="11" s="1"/>
  <c r="AT1093" i="11"/>
  <c r="AU1093" i="11" s="1"/>
  <c r="AO1093" i="11"/>
  <c r="AP1093" i="11" s="1"/>
  <c r="AJ1093" i="11"/>
  <c r="AK1093" i="11" s="1"/>
  <c r="AE1093" i="11"/>
  <c r="AF1093" i="11" s="1"/>
  <c r="Z1093" i="11"/>
  <c r="AA1093" i="11" s="1"/>
  <c r="U1093" i="11"/>
  <c r="V1093" i="11" s="1"/>
  <c r="Q1093" i="11"/>
  <c r="R1093" i="11" s="1"/>
  <c r="M1093" i="11"/>
  <c r="N1093" i="11" s="1"/>
  <c r="I1093" i="11"/>
  <c r="J1093" i="11" s="1"/>
  <c r="AT1092" i="11"/>
  <c r="AU1092" i="11" s="1"/>
  <c r="AO1092" i="11"/>
  <c r="AP1092" i="11" s="1"/>
  <c r="AJ1092" i="11"/>
  <c r="AK1092" i="11" s="1"/>
  <c r="AE1092" i="11"/>
  <c r="AF1092" i="11" s="1"/>
  <c r="Z1092" i="11"/>
  <c r="AA1092" i="11" s="1"/>
  <c r="U1092" i="11"/>
  <c r="V1092" i="11" s="1"/>
  <c r="Q1092" i="11"/>
  <c r="R1092" i="11" s="1"/>
  <c r="M1092" i="11"/>
  <c r="N1092" i="11" s="1"/>
  <c r="I1092" i="11"/>
  <c r="J1092" i="11" s="1"/>
  <c r="AT1091" i="11"/>
  <c r="AU1091" i="11" s="1"/>
  <c r="AO1091" i="11"/>
  <c r="AP1091" i="11" s="1"/>
  <c r="AJ1091" i="11"/>
  <c r="AK1091" i="11" s="1"/>
  <c r="AE1091" i="11"/>
  <c r="AF1091" i="11" s="1"/>
  <c r="Z1091" i="11"/>
  <c r="AA1091" i="11" s="1"/>
  <c r="U1091" i="11"/>
  <c r="V1091" i="11" s="1"/>
  <c r="Q1091" i="11"/>
  <c r="R1091" i="11" s="1"/>
  <c r="M1091" i="11"/>
  <c r="N1091" i="11" s="1"/>
  <c r="I1091" i="11"/>
  <c r="J1091" i="11" s="1"/>
  <c r="AT1090" i="11"/>
  <c r="AU1090" i="11" s="1"/>
  <c r="AO1090" i="11"/>
  <c r="AP1090" i="11" s="1"/>
  <c r="AJ1090" i="11"/>
  <c r="AK1090" i="11" s="1"/>
  <c r="AE1090" i="11"/>
  <c r="AF1090" i="11" s="1"/>
  <c r="Z1090" i="11"/>
  <c r="AA1090" i="11" s="1"/>
  <c r="U1090" i="11"/>
  <c r="V1090" i="11" s="1"/>
  <c r="Q1090" i="11"/>
  <c r="R1090" i="11" s="1"/>
  <c r="M1090" i="11"/>
  <c r="N1090" i="11" s="1"/>
  <c r="I1090" i="11"/>
  <c r="J1090" i="11" s="1"/>
  <c r="AT1089" i="11"/>
  <c r="AU1089" i="11" s="1"/>
  <c r="AO1089" i="11"/>
  <c r="AP1089" i="11" s="1"/>
  <c r="AJ1089" i="11"/>
  <c r="AK1089" i="11" s="1"/>
  <c r="AE1089" i="11"/>
  <c r="AF1089" i="11" s="1"/>
  <c r="Z1089" i="11"/>
  <c r="AA1089" i="11" s="1"/>
  <c r="U1089" i="11"/>
  <c r="V1089" i="11" s="1"/>
  <c r="Q1089" i="11"/>
  <c r="R1089" i="11" s="1"/>
  <c r="M1089" i="11"/>
  <c r="N1089" i="11" s="1"/>
  <c r="I1089" i="11"/>
  <c r="J1089" i="11" s="1"/>
  <c r="AT1088" i="11"/>
  <c r="AU1088" i="11" s="1"/>
  <c r="AO1088" i="11"/>
  <c r="AP1088" i="11" s="1"/>
  <c r="AJ1088" i="11"/>
  <c r="AK1088" i="11" s="1"/>
  <c r="AE1088" i="11"/>
  <c r="AF1088" i="11" s="1"/>
  <c r="Z1088" i="11"/>
  <c r="AA1088" i="11" s="1"/>
  <c r="U1088" i="11"/>
  <c r="V1088" i="11" s="1"/>
  <c r="Q1088" i="11"/>
  <c r="R1088" i="11" s="1"/>
  <c r="M1088" i="11"/>
  <c r="N1088" i="11" s="1"/>
  <c r="I1088" i="11"/>
  <c r="J1088" i="11" s="1"/>
  <c r="Z1087" i="11" l="1"/>
  <c r="AA1087" i="11" s="1"/>
  <c r="U1087" i="11"/>
  <c r="V1087" i="11" s="1"/>
  <c r="M1087" i="11"/>
  <c r="N1087" i="11" s="1"/>
  <c r="I1087" i="11"/>
  <c r="J1087" i="11" s="1"/>
  <c r="Z1086" i="11"/>
  <c r="AA1086" i="11" s="1"/>
  <c r="U1086" i="11"/>
  <c r="V1086" i="11" s="1"/>
  <c r="I1086" i="11"/>
  <c r="J1086" i="11" s="1"/>
  <c r="M1085" i="11"/>
  <c r="N1085" i="11" s="1"/>
  <c r="I1085" i="11"/>
  <c r="J1085" i="11" s="1"/>
  <c r="M1084" i="11"/>
  <c r="N1084" i="11" s="1"/>
  <c r="I1084" i="11"/>
  <c r="J1084" i="11" s="1"/>
  <c r="Z1083" i="11"/>
  <c r="AA1083" i="11" s="1"/>
  <c r="U1083" i="11"/>
  <c r="V1083" i="11" s="1"/>
  <c r="M1083" i="11"/>
  <c r="N1083" i="11" s="1"/>
  <c r="I1083" i="11"/>
  <c r="J1083" i="11" s="1"/>
  <c r="Z1082" i="11"/>
  <c r="AA1082" i="11" s="1"/>
  <c r="U1082" i="11"/>
  <c r="V1082" i="11" s="1"/>
  <c r="M1082" i="11"/>
  <c r="N1082" i="11" s="1"/>
  <c r="I1082" i="11"/>
  <c r="J1082" i="11" s="1"/>
  <c r="Z1081" i="11"/>
  <c r="AA1081" i="11" s="1"/>
  <c r="U1081" i="11"/>
  <c r="V1081" i="11" s="1"/>
  <c r="I1081" i="11"/>
  <c r="J1081" i="11" s="1"/>
  <c r="Z1080" i="11"/>
  <c r="AA1080" i="11" s="1"/>
  <c r="U1080" i="11"/>
  <c r="V1080" i="11" s="1"/>
  <c r="I1080" i="11"/>
  <c r="J1080" i="11" s="1"/>
  <c r="AE1079" i="11"/>
  <c r="AF1079" i="11" s="1"/>
  <c r="Z1079" i="11"/>
  <c r="AA1079" i="11" s="1"/>
  <c r="U1079" i="11"/>
  <c r="V1079" i="11" s="1"/>
  <c r="M1079" i="11"/>
  <c r="N1079" i="11" s="1"/>
  <c r="I1079" i="11"/>
  <c r="J1079" i="11" s="1"/>
  <c r="M1078" i="11"/>
  <c r="N1078" i="11" s="1"/>
  <c r="I1078" i="11"/>
  <c r="J1078" i="11" s="1"/>
  <c r="M1077" i="11"/>
  <c r="N1077" i="11" s="1"/>
  <c r="I1077" i="11"/>
  <c r="J1077" i="11" s="1"/>
  <c r="AO1076" i="11"/>
  <c r="AP1076" i="11" s="1"/>
  <c r="AJ1076" i="11"/>
  <c r="AK1076" i="11" s="1"/>
  <c r="U1076" i="11"/>
  <c r="V1076" i="11" s="1"/>
  <c r="Q1076" i="11"/>
  <c r="R1076" i="11" s="1"/>
  <c r="M1076" i="11"/>
  <c r="N1076" i="11" s="1"/>
  <c r="I1076" i="11"/>
  <c r="J1076" i="11" s="1"/>
  <c r="AT1075" i="11"/>
  <c r="AU1075" i="11" s="1"/>
  <c r="AO1075" i="11"/>
  <c r="AP1075" i="11" s="1"/>
  <c r="AJ1075" i="11"/>
  <c r="AK1075" i="11" s="1"/>
  <c r="AE1075" i="11"/>
  <c r="AF1075" i="11" s="1"/>
  <c r="Z1075" i="11"/>
  <c r="AA1075" i="11" s="1"/>
  <c r="U1075" i="11"/>
  <c r="V1075" i="11" s="1"/>
  <c r="Q1075" i="11"/>
  <c r="R1075" i="11" s="1"/>
  <c r="M1075" i="11"/>
  <c r="N1075" i="11" s="1"/>
  <c r="I1075" i="11"/>
  <c r="J1075" i="11" s="1"/>
  <c r="AO1074" i="11"/>
  <c r="AP1074" i="11" s="1"/>
  <c r="AJ1074" i="11"/>
  <c r="AK1074" i="11" s="1"/>
  <c r="AE1074" i="11"/>
  <c r="AF1074" i="11" s="1"/>
  <c r="Z1074" i="11"/>
  <c r="AA1074" i="11" s="1"/>
  <c r="U1074" i="11"/>
  <c r="V1074" i="11" s="1"/>
  <c r="Q1074" i="11"/>
  <c r="R1074" i="11" s="1"/>
  <c r="M1074" i="11"/>
  <c r="N1074" i="11" s="1"/>
  <c r="I1074" i="11"/>
  <c r="J1074" i="11" s="1"/>
  <c r="AT1073" i="11"/>
  <c r="AU1073" i="11" s="1"/>
  <c r="AO1073" i="11"/>
  <c r="AP1073" i="11" s="1"/>
  <c r="AJ1073" i="11"/>
  <c r="AK1073" i="11" s="1"/>
  <c r="AE1073" i="11"/>
  <c r="AF1073" i="11" s="1"/>
  <c r="Z1073" i="11"/>
  <c r="AA1073" i="11" s="1"/>
  <c r="U1073" i="11"/>
  <c r="V1073" i="11" s="1"/>
  <c r="Q1073" i="11"/>
  <c r="R1073" i="11" s="1"/>
  <c r="M1073" i="11"/>
  <c r="N1073" i="11" s="1"/>
  <c r="I1073" i="11"/>
  <c r="J1073" i="11" s="1"/>
  <c r="AT1072" i="11"/>
  <c r="AU1072" i="11" s="1"/>
  <c r="AO1072" i="11"/>
  <c r="AP1072" i="11" s="1"/>
  <c r="AJ1072" i="11"/>
  <c r="AK1072" i="11" s="1"/>
  <c r="AE1072" i="11"/>
  <c r="AF1072" i="11" s="1"/>
  <c r="Z1072" i="11"/>
  <c r="AA1072" i="11" s="1"/>
  <c r="U1072" i="11"/>
  <c r="V1072" i="11" s="1"/>
  <c r="Q1072" i="11"/>
  <c r="R1072" i="11" s="1"/>
  <c r="M1072" i="11"/>
  <c r="N1072" i="11" s="1"/>
  <c r="I1072" i="11"/>
  <c r="J1072" i="11" s="1"/>
  <c r="AT1071" i="11"/>
  <c r="AU1071" i="11" s="1"/>
  <c r="AO1071" i="11"/>
  <c r="AP1071" i="11" s="1"/>
  <c r="AJ1071" i="11"/>
  <c r="AK1071" i="11" s="1"/>
  <c r="AE1071" i="11"/>
  <c r="AF1071" i="11" s="1"/>
  <c r="Z1071" i="11"/>
  <c r="AA1071" i="11" s="1"/>
  <c r="U1071" i="11"/>
  <c r="V1071" i="11" s="1"/>
  <c r="Q1071" i="11"/>
  <c r="R1071" i="11" s="1"/>
  <c r="M1071" i="11"/>
  <c r="N1071" i="11" s="1"/>
  <c r="I1071" i="11"/>
  <c r="J1071" i="11" s="1"/>
  <c r="AT1070" i="11"/>
  <c r="AU1070" i="11" s="1"/>
  <c r="AO1070" i="11"/>
  <c r="AP1070" i="11" s="1"/>
  <c r="AJ1070" i="11"/>
  <c r="AK1070" i="11" s="1"/>
  <c r="AE1070" i="11"/>
  <c r="AF1070" i="11" s="1"/>
  <c r="Z1070" i="11"/>
  <c r="AA1070" i="11" s="1"/>
  <c r="U1070" i="11"/>
  <c r="V1070" i="11" s="1"/>
  <c r="Q1070" i="11"/>
  <c r="R1070" i="11" s="1"/>
  <c r="M1070" i="11"/>
  <c r="N1070" i="11" s="1"/>
  <c r="I1070" i="11"/>
  <c r="J1070" i="11" s="1"/>
  <c r="AT1069" i="11"/>
  <c r="AU1069" i="11" s="1"/>
  <c r="AO1069" i="11"/>
  <c r="AP1069" i="11" s="1"/>
  <c r="AJ1069" i="11"/>
  <c r="AK1069" i="11" s="1"/>
  <c r="AE1069" i="11"/>
  <c r="AF1069" i="11" s="1"/>
  <c r="Z1069" i="11"/>
  <c r="AA1069" i="11" s="1"/>
  <c r="U1069" i="11"/>
  <c r="V1069" i="11" s="1"/>
  <c r="Q1069" i="11"/>
  <c r="R1069" i="11" s="1"/>
  <c r="M1069" i="11"/>
  <c r="N1069" i="11" s="1"/>
  <c r="I1069" i="11"/>
  <c r="J1069" i="11" s="1"/>
  <c r="AT1068" i="11"/>
  <c r="AU1068" i="11" s="1"/>
  <c r="AO1068" i="11"/>
  <c r="AP1068" i="11" s="1"/>
  <c r="AJ1068" i="11"/>
  <c r="AK1068" i="11" s="1"/>
  <c r="AE1068" i="11"/>
  <c r="AF1068" i="11" s="1"/>
  <c r="Z1068" i="11"/>
  <c r="AA1068" i="11" s="1"/>
  <c r="U1068" i="11"/>
  <c r="V1068" i="11" s="1"/>
  <c r="Q1068" i="11"/>
  <c r="R1068" i="11" s="1"/>
  <c r="M1068" i="11"/>
  <c r="N1068" i="11" s="1"/>
  <c r="I1068" i="11"/>
  <c r="J1068" i="11" s="1"/>
  <c r="AT1067" i="11"/>
  <c r="AU1067" i="11" s="1"/>
  <c r="AO1067" i="11"/>
  <c r="AP1067" i="11" s="1"/>
  <c r="AJ1067" i="11"/>
  <c r="AK1067" i="11" s="1"/>
  <c r="AE1067" i="11"/>
  <c r="AF1067" i="11" s="1"/>
  <c r="Z1067" i="11"/>
  <c r="AA1067" i="11" s="1"/>
  <c r="U1067" i="11"/>
  <c r="V1067" i="11" s="1"/>
  <c r="Q1067" i="11"/>
  <c r="R1067" i="11" s="1"/>
  <c r="M1067" i="11"/>
  <c r="N1067" i="11" s="1"/>
  <c r="I1067" i="11"/>
  <c r="J1067" i="11" s="1"/>
  <c r="AT1066" i="11"/>
  <c r="AU1066" i="11" s="1"/>
  <c r="AO1066" i="11"/>
  <c r="AP1066" i="11" s="1"/>
  <c r="AJ1066" i="11"/>
  <c r="AK1066" i="11" s="1"/>
  <c r="AE1066" i="11"/>
  <c r="AF1066" i="11" s="1"/>
  <c r="Z1066" i="11"/>
  <c r="AA1066" i="11" s="1"/>
  <c r="U1066" i="11"/>
  <c r="V1066" i="11" s="1"/>
  <c r="Q1066" i="11"/>
  <c r="R1066" i="11" s="1"/>
  <c r="M1066" i="11"/>
  <c r="N1066" i="11" s="1"/>
  <c r="I1066" i="11"/>
  <c r="J1066" i="11" s="1"/>
  <c r="AT1065" i="11"/>
  <c r="AU1065" i="11" s="1"/>
  <c r="AO1065" i="11"/>
  <c r="AP1065" i="11" s="1"/>
  <c r="AJ1065" i="11"/>
  <c r="AK1065" i="11" s="1"/>
  <c r="AE1065" i="11"/>
  <c r="AF1065" i="11" s="1"/>
  <c r="Z1065" i="11"/>
  <c r="AA1065" i="11" s="1"/>
  <c r="U1065" i="11"/>
  <c r="V1065" i="11" s="1"/>
  <c r="Q1065" i="11"/>
  <c r="R1065" i="11" s="1"/>
  <c r="M1065" i="11"/>
  <c r="N1065" i="11" s="1"/>
  <c r="I1065" i="11"/>
  <c r="J1065" i="11" s="1"/>
  <c r="AT1064" i="11"/>
  <c r="AU1064" i="11" s="1"/>
  <c r="AO1064" i="11"/>
  <c r="AP1064" i="11" s="1"/>
  <c r="AJ1064" i="11"/>
  <c r="AK1064" i="11" s="1"/>
  <c r="AE1064" i="11"/>
  <c r="AF1064" i="11" s="1"/>
  <c r="Z1064" i="11"/>
  <c r="AA1064" i="11" s="1"/>
  <c r="U1064" i="11"/>
  <c r="V1064" i="11" s="1"/>
  <c r="Q1064" i="11"/>
  <c r="R1064" i="11" s="1"/>
  <c r="M1064" i="11"/>
  <c r="N1064" i="11" s="1"/>
  <c r="I1064" i="11"/>
  <c r="J1064" i="11" s="1"/>
  <c r="AT1063" i="11"/>
  <c r="AU1063" i="11" s="1"/>
  <c r="AO1063" i="11"/>
  <c r="AP1063" i="11" s="1"/>
  <c r="AJ1063" i="11"/>
  <c r="AK1063" i="11" s="1"/>
  <c r="AE1063" i="11"/>
  <c r="AF1063" i="11" s="1"/>
  <c r="Z1063" i="11"/>
  <c r="AA1063" i="11" s="1"/>
  <c r="U1063" i="11"/>
  <c r="V1063" i="11" s="1"/>
  <c r="Q1063" i="11"/>
  <c r="R1063" i="11" s="1"/>
  <c r="M1063" i="11"/>
  <c r="N1063" i="11" s="1"/>
  <c r="I1063" i="11"/>
  <c r="J1063" i="11" s="1"/>
  <c r="AT1062" i="11"/>
  <c r="AU1062" i="11" s="1"/>
  <c r="AO1062" i="11"/>
  <c r="AP1062" i="11" s="1"/>
  <c r="AJ1062" i="11"/>
  <c r="AK1062" i="11" s="1"/>
  <c r="AE1062" i="11"/>
  <c r="AF1062" i="11" s="1"/>
  <c r="Z1062" i="11"/>
  <c r="AA1062" i="11" s="1"/>
  <c r="U1062" i="11"/>
  <c r="V1062" i="11" s="1"/>
  <c r="Q1062" i="11"/>
  <c r="R1062" i="11" s="1"/>
  <c r="M1062" i="11"/>
  <c r="N1062" i="11" s="1"/>
  <c r="I1062" i="11"/>
  <c r="J1062" i="11" s="1"/>
  <c r="AT1016" i="11" l="1"/>
  <c r="AU1016" i="11" s="1"/>
  <c r="AO1016" i="11"/>
  <c r="AP1016" i="11" s="1"/>
  <c r="AJ1016" i="11"/>
  <c r="AK1016" i="11" s="1"/>
  <c r="Z1016" i="11"/>
  <c r="AA1016" i="11" s="1"/>
  <c r="U1016" i="11"/>
  <c r="V1016" i="11" s="1"/>
  <c r="Q1016" i="11"/>
  <c r="R1016" i="11" s="1"/>
  <c r="M1016" i="11"/>
  <c r="N1016" i="11" s="1"/>
  <c r="I1016" i="11"/>
  <c r="J1016" i="11" s="1"/>
  <c r="AT1061" i="11" l="1"/>
  <c r="AU1061" i="11" s="1"/>
  <c r="AO1061" i="11"/>
  <c r="AP1061" i="11" s="1"/>
  <c r="AJ1061" i="11"/>
  <c r="AK1061" i="11" s="1"/>
  <c r="AE1061" i="11"/>
  <c r="AF1061" i="11" s="1"/>
  <c r="Z1061" i="11"/>
  <c r="AA1061" i="11" s="1"/>
  <c r="U1061" i="11"/>
  <c r="V1061" i="11" s="1"/>
  <c r="I1061" i="11"/>
  <c r="J1061" i="11" s="1"/>
  <c r="Z1060" i="11"/>
  <c r="AA1060" i="11" s="1"/>
  <c r="U1060" i="11"/>
  <c r="V1060" i="11" s="1"/>
  <c r="M1060" i="11"/>
  <c r="N1060" i="11" s="1"/>
  <c r="I1060" i="11"/>
  <c r="J1060" i="11" s="1"/>
  <c r="AJ1059" i="11"/>
  <c r="AK1059" i="11" s="1"/>
  <c r="AE1059" i="11"/>
  <c r="AF1059" i="11" s="1"/>
  <c r="Z1059" i="11"/>
  <c r="AA1059" i="11" s="1"/>
  <c r="U1059" i="11"/>
  <c r="V1059" i="11" s="1"/>
  <c r="I1059" i="11"/>
  <c r="J1059" i="11" s="1"/>
  <c r="M1058" i="11"/>
  <c r="N1058" i="11" s="1"/>
  <c r="I1058" i="11"/>
  <c r="J1058" i="11" s="1"/>
  <c r="AE1056" i="11"/>
  <c r="AF1056" i="11" s="1"/>
  <c r="Z1056" i="11"/>
  <c r="AA1056" i="11" s="1"/>
  <c r="U1056" i="11"/>
  <c r="V1056" i="11" s="1"/>
  <c r="Q1056" i="11"/>
  <c r="R1056" i="11" s="1"/>
  <c r="I1056" i="11"/>
  <c r="J1056" i="11" s="1"/>
  <c r="M1055" i="11"/>
  <c r="N1055" i="11" s="1"/>
  <c r="I1055" i="11"/>
  <c r="J1055" i="11" s="1"/>
  <c r="M1053" i="11"/>
  <c r="N1053" i="11" s="1"/>
  <c r="I1053" i="11"/>
  <c r="J1053" i="11" s="1"/>
  <c r="Z1052" i="11"/>
  <c r="AA1052" i="11" s="1"/>
  <c r="U1052" i="11"/>
  <c r="V1052" i="11" s="1"/>
  <c r="M1052" i="11"/>
  <c r="N1052" i="11" s="1"/>
  <c r="I1052" i="11"/>
  <c r="J1052" i="11" s="1"/>
  <c r="AE1051" i="11"/>
  <c r="AF1051" i="11" s="1"/>
  <c r="Z1051" i="11"/>
  <c r="AA1051" i="11" s="1"/>
  <c r="U1051" i="11"/>
  <c r="V1051" i="11" s="1"/>
  <c r="M1051" i="11"/>
  <c r="N1051" i="11" s="1"/>
  <c r="I1051" i="11"/>
  <c r="J1051" i="11" s="1"/>
  <c r="Z1050" i="11"/>
  <c r="AA1050" i="11" s="1"/>
  <c r="U1050" i="11"/>
  <c r="V1050" i="11" s="1"/>
  <c r="M1050" i="11"/>
  <c r="N1050" i="11" s="1"/>
  <c r="I1050" i="11"/>
  <c r="J1050" i="11" s="1"/>
  <c r="Q1049" i="11"/>
  <c r="R1049" i="11" s="1"/>
  <c r="I1049" i="11"/>
  <c r="J1049" i="11" s="1"/>
  <c r="Z1048" i="11"/>
  <c r="AA1048" i="11" s="1"/>
  <c r="U1048" i="11"/>
  <c r="V1048" i="11" s="1"/>
  <c r="M1048" i="11"/>
  <c r="N1048" i="11" s="1"/>
  <c r="I1048" i="11"/>
  <c r="J1048" i="11" s="1"/>
  <c r="AE1047" i="11"/>
  <c r="AF1047" i="11" s="1"/>
  <c r="Z1047" i="11"/>
  <c r="AA1047" i="11" s="1"/>
  <c r="U1047" i="11"/>
  <c r="V1047" i="11" s="1"/>
  <c r="I1047" i="11"/>
  <c r="J1047" i="11" s="1"/>
  <c r="M1046" i="11"/>
  <c r="N1046" i="11" s="1"/>
  <c r="I1046" i="11"/>
  <c r="J1046" i="11" s="1"/>
  <c r="AT1045" i="11"/>
  <c r="AU1045" i="11" s="1"/>
  <c r="AO1045" i="11"/>
  <c r="AP1045" i="11" s="1"/>
  <c r="AJ1045" i="11"/>
  <c r="AK1045" i="11" s="1"/>
  <c r="AE1045" i="11"/>
  <c r="AF1045" i="11" s="1"/>
  <c r="Z1045" i="11"/>
  <c r="AA1045" i="11" s="1"/>
  <c r="U1045" i="11"/>
  <c r="V1045" i="11" s="1"/>
  <c r="Q1045" i="11"/>
  <c r="R1045" i="11" s="1"/>
  <c r="M1045" i="11"/>
  <c r="N1045" i="11" s="1"/>
  <c r="I1045" i="11"/>
  <c r="J1045" i="11" s="1"/>
  <c r="AT1044" i="11"/>
  <c r="AU1044" i="11" s="1"/>
  <c r="AO1044" i="11"/>
  <c r="AP1044" i="11" s="1"/>
  <c r="AJ1044" i="11"/>
  <c r="AK1044" i="11" s="1"/>
  <c r="AE1044" i="11"/>
  <c r="AF1044" i="11" s="1"/>
  <c r="Z1044" i="11"/>
  <c r="AA1044" i="11" s="1"/>
  <c r="U1044" i="11"/>
  <c r="V1044" i="11" s="1"/>
  <c r="Q1044" i="11"/>
  <c r="R1044" i="11" s="1"/>
  <c r="M1044" i="11"/>
  <c r="N1044" i="11" s="1"/>
  <c r="I1044" i="11"/>
  <c r="J1044" i="11" s="1"/>
  <c r="AT1043" i="11"/>
  <c r="AU1043" i="11" s="1"/>
  <c r="AO1043" i="11"/>
  <c r="AP1043" i="11" s="1"/>
  <c r="AJ1043" i="11"/>
  <c r="AK1043" i="11" s="1"/>
  <c r="AE1043" i="11"/>
  <c r="AF1043" i="11" s="1"/>
  <c r="Z1043" i="11"/>
  <c r="AA1043" i="11" s="1"/>
  <c r="U1043" i="11"/>
  <c r="V1043" i="11" s="1"/>
  <c r="M1043" i="11"/>
  <c r="N1043" i="11" s="1"/>
  <c r="I1043" i="11"/>
  <c r="J1043" i="11" s="1"/>
  <c r="AT1042" i="11"/>
  <c r="AU1042" i="11" s="1"/>
  <c r="AO1042" i="11"/>
  <c r="AP1042" i="11" s="1"/>
  <c r="AJ1042" i="11"/>
  <c r="AK1042" i="11" s="1"/>
  <c r="AE1042" i="11"/>
  <c r="AF1042" i="11" s="1"/>
  <c r="Z1042" i="11"/>
  <c r="AA1042" i="11" s="1"/>
  <c r="U1042" i="11"/>
  <c r="V1042" i="11" s="1"/>
  <c r="Q1042" i="11"/>
  <c r="R1042" i="11" s="1"/>
  <c r="M1042" i="11"/>
  <c r="N1042" i="11" s="1"/>
  <c r="I1042" i="11"/>
  <c r="J1042" i="11" s="1"/>
  <c r="AT1041" i="11"/>
  <c r="AU1041" i="11" s="1"/>
  <c r="AO1041" i="11"/>
  <c r="AP1041" i="11" s="1"/>
  <c r="AJ1041" i="11"/>
  <c r="AK1041" i="11" s="1"/>
  <c r="AE1041" i="11"/>
  <c r="AF1041" i="11" s="1"/>
  <c r="Z1041" i="11"/>
  <c r="AA1041" i="11" s="1"/>
  <c r="U1041" i="11"/>
  <c r="V1041" i="11" s="1"/>
  <c r="Q1041" i="11"/>
  <c r="R1041" i="11" s="1"/>
  <c r="M1041" i="11"/>
  <c r="N1041" i="11" s="1"/>
  <c r="I1041" i="11"/>
  <c r="J1041" i="11" s="1"/>
  <c r="AT1040" i="11"/>
  <c r="AU1040" i="11" s="1"/>
  <c r="AO1040" i="11"/>
  <c r="AP1040" i="11" s="1"/>
  <c r="AJ1040" i="11"/>
  <c r="AK1040" i="11" s="1"/>
  <c r="AE1040" i="11"/>
  <c r="AF1040" i="11" s="1"/>
  <c r="Z1040" i="11"/>
  <c r="AA1040" i="11" s="1"/>
  <c r="U1040" i="11"/>
  <c r="V1040" i="11" s="1"/>
  <c r="Q1040" i="11"/>
  <c r="R1040" i="11" s="1"/>
  <c r="M1040" i="11"/>
  <c r="N1040" i="11" s="1"/>
  <c r="I1040" i="11"/>
  <c r="J1040" i="11" s="1"/>
  <c r="AT1039" i="11"/>
  <c r="AU1039" i="11" s="1"/>
  <c r="AO1039" i="11"/>
  <c r="AP1039" i="11" s="1"/>
  <c r="AJ1039" i="11"/>
  <c r="AK1039" i="11" s="1"/>
  <c r="AE1039" i="11"/>
  <c r="AF1039" i="11" s="1"/>
  <c r="Z1039" i="11"/>
  <c r="AA1039" i="11" s="1"/>
  <c r="U1039" i="11"/>
  <c r="V1039" i="11" s="1"/>
  <c r="Q1039" i="11"/>
  <c r="R1039" i="11" s="1"/>
  <c r="M1039" i="11"/>
  <c r="N1039" i="11" s="1"/>
  <c r="I1039" i="11"/>
  <c r="J1039" i="11" s="1"/>
  <c r="AT1038" i="11"/>
  <c r="AU1038" i="11" s="1"/>
  <c r="AO1038" i="11"/>
  <c r="AP1038" i="11" s="1"/>
  <c r="AJ1038" i="11"/>
  <c r="AK1038" i="11" s="1"/>
  <c r="AE1038" i="11"/>
  <c r="AF1038" i="11" s="1"/>
  <c r="Z1038" i="11"/>
  <c r="AA1038" i="11" s="1"/>
  <c r="U1038" i="11"/>
  <c r="V1038" i="11" s="1"/>
  <c r="Q1038" i="11"/>
  <c r="R1038" i="11" s="1"/>
  <c r="M1038" i="11"/>
  <c r="N1038" i="11" s="1"/>
  <c r="I1038" i="11"/>
  <c r="J1038" i="11" s="1"/>
  <c r="AT1037" i="11"/>
  <c r="AU1037" i="11" s="1"/>
  <c r="AO1037" i="11"/>
  <c r="AP1037" i="11" s="1"/>
  <c r="AJ1037" i="11"/>
  <c r="AK1037" i="11" s="1"/>
  <c r="Z1037" i="11"/>
  <c r="AA1037" i="11" s="1"/>
  <c r="U1037" i="11"/>
  <c r="V1037" i="11" s="1"/>
  <c r="Q1037" i="11"/>
  <c r="R1037" i="11" s="1"/>
  <c r="M1037" i="11"/>
  <c r="N1037" i="11" s="1"/>
  <c r="I1037" i="11"/>
  <c r="J1037" i="11" s="1"/>
  <c r="AT1036" i="11"/>
  <c r="AU1036" i="11" s="1"/>
  <c r="AO1036" i="11"/>
  <c r="AP1036" i="11" s="1"/>
  <c r="AJ1036" i="11"/>
  <c r="AK1036" i="11" s="1"/>
  <c r="AE1036" i="11"/>
  <c r="AF1036" i="11" s="1"/>
  <c r="Z1036" i="11"/>
  <c r="AA1036" i="11" s="1"/>
  <c r="U1036" i="11"/>
  <c r="V1036" i="11" s="1"/>
  <c r="Q1036" i="11"/>
  <c r="R1036" i="11" s="1"/>
  <c r="M1036" i="11"/>
  <c r="N1036" i="11" s="1"/>
  <c r="I1036" i="11"/>
  <c r="J1036" i="11" s="1"/>
  <c r="AT1035" i="11"/>
  <c r="AU1035" i="11" s="1"/>
  <c r="AO1035" i="11"/>
  <c r="AP1035" i="11" s="1"/>
  <c r="AJ1035" i="11"/>
  <c r="AK1035" i="11" s="1"/>
  <c r="AE1035" i="11"/>
  <c r="AF1035" i="11" s="1"/>
  <c r="Z1035" i="11"/>
  <c r="AA1035" i="11" s="1"/>
  <c r="U1035" i="11"/>
  <c r="V1035" i="11" s="1"/>
  <c r="Q1035" i="11"/>
  <c r="R1035" i="11" s="1"/>
  <c r="M1035" i="11"/>
  <c r="N1035" i="11" s="1"/>
  <c r="I1035" i="11"/>
  <c r="J1035" i="11" s="1"/>
  <c r="AT1034" i="11"/>
  <c r="AU1034" i="11" s="1"/>
  <c r="AO1034" i="11"/>
  <c r="AP1034" i="11" s="1"/>
  <c r="AJ1034" i="11"/>
  <c r="AK1034" i="11" s="1"/>
  <c r="Z1034" i="11"/>
  <c r="AA1034" i="11" s="1"/>
  <c r="U1034" i="11"/>
  <c r="V1034" i="11" s="1"/>
  <c r="Q1034" i="11"/>
  <c r="R1034" i="11" s="1"/>
  <c r="M1034" i="11"/>
  <c r="N1034" i="11" s="1"/>
  <c r="I1034" i="11"/>
  <c r="J1034" i="11" s="1"/>
  <c r="AT1033" i="11"/>
  <c r="AU1033" i="11" s="1"/>
  <c r="AO1033" i="11"/>
  <c r="AP1033" i="11" s="1"/>
  <c r="AJ1033" i="11"/>
  <c r="AK1033" i="11" s="1"/>
  <c r="AE1033" i="11"/>
  <c r="AF1033" i="11" s="1"/>
  <c r="Z1033" i="11"/>
  <c r="AA1033" i="11" s="1"/>
  <c r="U1033" i="11"/>
  <c r="V1033" i="11" s="1"/>
  <c r="Q1033" i="11"/>
  <c r="R1033" i="11" s="1"/>
  <c r="M1033" i="11"/>
  <c r="N1033" i="11" s="1"/>
  <c r="I1033" i="11"/>
  <c r="J1033" i="11" s="1"/>
  <c r="AT1032" i="11"/>
  <c r="AU1032" i="11" s="1"/>
  <c r="AO1032" i="11"/>
  <c r="AP1032" i="11" s="1"/>
  <c r="AJ1032" i="11"/>
  <c r="AK1032" i="11" s="1"/>
  <c r="AE1032" i="11"/>
  <c r="AF1032" i="11" s="1"/>
  <c r="Z1032" i="11"/>
  <c r="AA1032" i="11" s="1"/>
  <c r="U1032" i="11"/>
  <c r="V1032" i="11" s="1"/>
  <c r="Q1032" i="11"/>
  <c r="R1032" i="11" s="1"/>
  <c r="M1032" i="11"/>
  <c r="N1032" i="11" s="1"/>
  <c r="I1032" i="11"/>
  <c r="J1032" i="11" s="1"/>
  <c r="AT1031" i="11"/>
  <c r="AU1031" i="11" s="1"/>
  <c r="AO1031" i="11"/>
  <c r="AP1031" i="11" s="1"/>
  <c r="AJ1031" i="11"/>
  <c r="AK1031" i="11" s="1"/>
  <c r="AE1031" i="11"/>
  <c r="AF1031" i="11" s="1"/>
  <c r="Z1031" i="11"/>
  <c r="AA1031" i="11" s="1"/>
  <c r="U1031" i="11"/>
  <c r="V1031" i="11" s="1"/>
  <c r="Q1031" i="11"/>
  <c r="R1031" i="11" s="1"/>
  <c r="M1031" i="11"/>
  <c r="N1031" i="11" s="1"/>
  <c r="I1031" i="11"/>
  <c r="J1031" i="11" s="1"/>
  <c r="AT1030" i="11"/>
  <c r="AU1030" i="11" s="1"/>
  <c r="AO1030" i="11"/>
  <c r="AP1030" i="11" s="1"/>
  <c r="AJ1030" i="11"/>
  <c r="AK1030" i="11" s="1"/>
  <c r="AE1030" i="11"/>
  <c r="AF1030" i="11" s="1"/>
  <c r="Z1030" i="11"/>
  <c r="AA1030" i="11" s="1"/>
  <c r="U1030" i="11"/>
  <c r="V1030" i="11" s="1"/>
  <c r="Q1030" i="11"/>
  <c r="R1030" i="11" s="1"/>
  <c r="M1030" i="11"/>
  <c r="N1030" i="11" s="1"/>
  <c r="I1030" i="11"/>
  <c r="J1030" i="11" s="1"/>
  <c r="AT1029" i="11"/>
  <c r="AU1029" i="11" s="1"/>
  <c r="AO1029" i="11"/>
  <c r="AP1029" i="11" s="1"/>
  <c r="AJ1029" i="11"/>
  <c r="AK1029" i="11" s="1"/>
  <c r="AE1029" i="11"/>
  <c r="AF1029" i="11" s="1"/>
  <c r="Z1029" i="11"/>
  <c r="AA1029" i="11" s="1"/>
  <c r="U1029" i="11"/>
  <c r="V1029" i="11" s="1"/>
  <c r="Q1029" i="11"/>
  <c r="R1029" i="11" s="1"/>
  <c r="M1029" i="11"/>
  <c r="N1029" i="11" s="1"/>
  <c r="I1029" i="11"/>
  <c r="J1029" i="11" s="1"/>
  <c r="AT1028" i="11"/>
  <c r="AU1028" i="11" s="1"/>
  <c r="AO1028" i="11"/>
  <c r="AP1028" i="11" s="1"/>
  <c r="AJ1028" i="11"/>
  <c r="AK1028" i="11" s="1"/>
  <c r="AE1028" i="11"/>
  <c r="AF1028" i="11" s="1"/>
  <c r="Z1028" i="11"/>
  <c r="AA1028" i="11" s="1"/>
  <c r="U1028" i="11"/>
  <c r="V1028" i="11" s="1"/>
  <c r="Q1028" i="11"/>
  <c r="R1028" i="11" s="1"/>
  <c r="M1028" i="11"/>
  <c r="N1028" i="11" s="1"/>
  <c r="I1028" i="11"/>
  <c r="J1028" i="11" s="1"/>
  <c r="AT1027" i="11"/>
  <c r="AU1027" i="11" s="1"/>
  <c r="AO1027" i="11"/>
  <c r="AP1027" i="11" s="1"/>
  <c r="AJ1027" i="11"/>
  <c r="AK1027" i="11" s="1"/>
  <c r="AE1027" i="11"/>
  <c r="AF1027" i="11" s="1"/>
  <c r="Z1027" i="11"/>
  <c r="AA1027" i="11" s="1"/>
  <c r="U1027" i="11"/>
  <c r="V1027" i="11" s="1"/>
  <c r="Q1027" i="11"/>
  <c r="R1027" i="11" s="1"/>
  <c r="M1027" i="11"/>
  <c r="N1027" i="11" s="1"/>
  <c r="I1027" i="11"/>
  <c r="J1027" i="11" s="1"/>
  <c r="AT1026" i="11"/>
  <c r="AU1026" i="11" s="1"/>
  <c r="AJ1026" i="11"/>
  <c r="AK1026" i="11" s="1"/>
  <c r="AE1026" i="11"/>
  <c r="AF1026" i="11" s="1"/>
  <c r="Z1026" i="11"/>
  <c r="AA1026" i="11" s="1"/>
  <c r="U1026" i="11"/>
  <c r="V1026" i="11" s="1"/>
  <c r="Q1026" i="11"/>
  <c r="R1026" i="11" s="1"/>
  <c r="M1026" i="11"/>
  <c r="N1026" i="11" s="1"/>
  <c r="I1026" i="11"/>
  <c r="J1026" i="11" s="1"/>
  <c r="AT1025" i="11"/>
  <c r="AU1025" i="11" s="1"/>
  <c r="AO1025" i="11"/>
  <c r="AP1025" i="11" s="1"/>
  <c r="AJ1025" i="11"/>
  <c r="AK1025" i="11" s="1"/>
  <c r="AE1025" i="11"/>
  <c r="AF1025" i="11" s="1"/>
  <c r="Z1025" i="11"/>
  <c r="AA1025" i="11" s="1"/>
  <c r="U1025" i="11"/>
  <c r="V1025" i="11" s="1"/>
  <c r="Q1025" i="11"/>
  <c r="R1025" i="11" s="1"/>
  <c r="M1025" i="11"/>
  <c r="N1025" i="11" s="1"/>
  <c r="I1025" i="11"/>
  <c r="J1025" i="11" s="1"/>
  <c r="AT1024" i="11"/>
  <c r="AU1024" i="11" s="1"/>
  <c r="AO1024" i="11"/>
  <c r="AP1024" i="11" s="1"/>
  <c r="AJ1024" i="11"/>
  <c r="AK1024" i="11" s="1"/>
  <c r="AE1024" i="11"/>
  <c r="AF1024" i="11" s="1"/>
  <c r="Z1024" i="11"/>
  <c r="AA1024" i="11" s="1"/>
  <c r="U1024" i="11"/>
  <c r="V1024" i="11" s="1"/>
  <c r="Q1024" i="11"/>
  <c r="R1024" i="11" s="1"/>
  <c r="M1024" i="11"/>
  <c r="N1024" i="11" s="1"/>
  <c r="I1024" i="11"/>
  <c r="J1024" i="11" s="1"/>
  <c r="AT1023" i="11"/>
  <c r="AU1023" i="11" s="1"/>
  <c r="AO1023" i="11"/>
  <c r="AP1023" i="11" s="1"/>
  <c r="AJ1023" i="11"/>
  <c r="AK1023" i="11" s="1"/>
  <c r="AE1023" i="11"/>
  <c r="AF1023" i="11" s="1"/>
  <c r="Z1023" i="11"/>
  <c r="AA1023" i="11" s="1"/>
  <c r="U1023" i="11"/>
  <c r="V1023" i="11" s="1"/>
  <c r="Q1023" i="11"/>
  <c r="R1023" i="11" s="1"/>
  <c r="M1023" i="11"/>
  <c r="N1023" i="11" s="1"/>
  <c r="I1023" i="11"/>
  <c r="J1023" i="11" s="1"/>
  <c r="AT1022" i="11"/>
  <c r="AU1022" i="11" s="1"/>
  <c r="AO1022" i="11"/>
  <c r="AP1022" i="11" s="1"/>
  <c r="AJ1022" i="11"/>
  <c r="AK1022" i="11" s="1"/>
  <c r="AE1022" i="11"/>
  <c r="AF1022" i="11" s="1"/>
  <c r="Z1022" i="11"/>
  <c r="AA1022" i="11" s="1"/>
  <c r="U1022" i="11"/>
  <c r="V1022" i="11" s="1"/>
  <c r="Q1022" i="11"/>
  <c r="R1022" i="11" s="1"/>
  <c r="M1022" i="11"/>
  <c r="N1022" i="11" s="1"/>
  <c r="I1022" i="11"/>
  <c r="J1022" i="11" s="1"/>
  <c r="AT1021" i="11"/>
  <c r="AU1021" i="11" s="1"/>
  <c r="AO1021" i="11"/>
  <c r="AP1021" i="11" s="1"/>
  <c r="AJ1021" i="11"/>
  <c r="AK1021" i="11" s="1"/>
  <c r="AE1021" i="11"/>
  <c r="AF1021" i="11" s="1"/>
  <c r="Z1021" i="11"/>
  <c r="AA1021" i="11" s="1"/>
  <c r="U1021" i="11"/>
  <c r="V1021" i="11" s="1"/>
  <c r="Q1021" i="11"/>
  <c r="R1021" i="11" s="1"/>
  <c r="M1021" i="11"/>
  <c r="N1021" i="11" s="1"/>
  <c r="I1021" i="11"/>
  <c r="J1021" i="11" s="1"/>
  <c r="AT1020" i="11"/>
  <c r="AU1020" i="11" s="1"/>
  <c r="AO1020" i="11"/>
  <c r="AP1020" i="11" s="1"/>
  <c r="AJ1020" i="11"/>
  <c r="AK1020" i="11" s="1"/>
  <c r="AE1020" i="11"/>
  <c r="AF1020" i="11" s="1"/>
  <c r="U1020" i="11"/>
  <c r="V1020" i="11" s="1"/>
  <c r="Q1020" i="11"/>
  <c r="R1020" i="11" s="1"/>
  <c r="M1020" i="11"/>
  <c r="N1020" i="11" s="1"/>
  <c r="I1020" i="11"/>
  <c r="J1020" i="11" s="1"/>
  <c r="AT1019" i="11"/>
  <c r="AU1019" i="11" s="1"/>
  <c r="AJ1019" i="11"/>
  <c r="AK1019" i="11" s="1"/>
  <c r="AE1019" i="11"/>
  <c r="AF1019" i="11" s="1"/>
  <c r="Z1019" i="11"/>
  <c r="AA1019" i="11" s="1"/>
  <c r="U1019" i="11"/>
  <c r="V1019" i="11" s="1"/>
  <c r="Q1019" i="11"/>
  <c r="R1019" i="11" s="1"/>
  <c r="M1019" i="11"/>
  <c r="N1019" i="11" s="1"/>
  <c r="I1019" i="11"/>
  <c r="J1019" i="11" s="1"/>
  <c r="AO1018" i="11"/>
  <c r="AP1018" i="11" s="1"/>
  <c r="AJ1018" i="11"/>
  <c r="AK1018" i="11" s="1"/>
  <c r="AE1018" i="11"/>
  <c r="AF1018" i="11" s="1"/>
  <c r="Z1018" i="11"/>
  <c r="AA1018" i="11" s="1"/>
  <c r="U1018" i="11"/>
  <c r="V1018" i="11" s="1"/>
  <c r="Q1018" i="11"/>
  <c r="R1018" i="11" s="1"/>
  <c r="M1018" i="11"/>
  <c r="N1018" i="11" s="1"/>
  <c r="I1018" i="11"/>
  <c r="J1018" i="11" s="1"/>
  <c r="AO1017" i="11"/>
  <c r="AP1017" i="11" s="1"/>
  <c r="AJ1017" i="11"/>
  <c r="AK1017" i="11" s="1"/>
  <c r="AE1017" i="11"/>
  <c r="AF1017" i="11" s="1"/>
  <c r="Z1017" i="11"/>
  <c r="AA1017" i="11" s="1"/>
  <c r="U1017" i="11"/>
  <c r="V1017" i="11" s="1"/>
  <c r="Q1017" i="11"/>
  <c r="R1017" i="11" s="1"/>
  <c r="M1017" i="11"/>
  <c r="N1017" i="11" s="1"/>
  <c r="I1017" i="11"/>
  <c r="J1017" i="11" s="1"/>
  <c r="M1015" i="11" l="1"/>
  <c r="N1015" i="11" s="1"/>
  <c r="I1015" i="11"/>
  <c r="J1015" i="11" s="1"/>
  <c r="M1014" i="11"/>
  <c r="N1014" i="11" s="1"/>
  <c r="I1014" i="11"/>
  <c r="J1014" i="11" s="1"/>
  <c r="Z1013" i="11"/>
  <c r="AA1013" i="11" s="1"/>
  <c r="U1013" i="11"/>
  <c r="V1013" i="11" s="1"/>
  <c r="I1013" i="11"/>
  <c r="J1013" i="11" s="1"/>
  <c r="Q1012" i="11"/>
  <c r="R1012" i="11" s="1"/>
  <c r="I1012" i="11"/>
  <c r="J1012" i="11" s="1"/>
  <c r="M1011" i="11"/>
  <c r="N1011" i="11" s="1"/>
  <c r="I1011" i="11"/>
  <c r="J1011" i="11" s="1"/>
  <c r="Z1010" i="11"/>
  <c r="AA1010" i="11" s="1"/>
  <c r="U1010" i="11"/>
  <c r="V1010" i="11" s="1"/>
  <c r="M1010" i="11"/>
  <c r="N1010" i="11" s="1"/>
  <c r="I1010" i="11"/>
  <c r="J1010" i="11" s="1"/>
  <c r="Z1009" i="11"/>
  <c r="AA1009" i="11" s="1"/>
  <c r="U1009" i="11"/>
  <c r="V1009" i="11" s="1"/>
  <c r="I1009" i="11"/>
  <c r="J1009" i="11" s="1"/>
  <c r="AE1008" i="11"/>
  <c r="AF1008" i="11" s="1"/>
  <c r="Z1008" i="11"/>
  <c r="AA1008" i="11" s="1"/>
  <c r="U1008" i="11"/>
  <c r="V1008" i="11" s="1"/>
  <c r="Q1008" i="11"/>
  <c r="R1008" i="11" s="1"/>
  <c r="I1008" i="11"/>
  <c r="J1008" i="11" s="1"/>
  <c r="M1007" i="11"/>
  <c r="N1007" i="11" s="1"/>
  <c r="I1007" i="11"/>
  <c r="J1007" i="11" s="1"/>
  <c r="M1006" i="11"/>
  <c r="N1006" i="11" s="1"/>
  <c r="I1006" i="11"/>
  <c r="J1006" i="11" s="1"/>
  <c r="M1005" i="11"/>
  <c r="N1005" i="11" s="1"/>
  <c r="I1005" i="11"/>
  <c r="J1005" i="11" s="1"/>
  <c r="M1004" i="11"/>
  <c r="N1004" i="11" s="1"/>
  <c r="I1004" i="11"/>
  <c r="J1004" i="11" s="1"/>
  <c r="M1003" i="11"/>
  <c r="N1003" i="11" s="1"/>
  <c r="I1003" i="11"/>
  <c r="J1003" i="11" s="1"/>
  <c r="Z1002" i="11"/>
  <c r="AA1002" i="11" s="1"/>
  <c r="U1002" i="11"/>
  <c r="V1002" i="11" s="1"/>
  <c r="M1002" i="11"/>
  <c r="N1002" i="11" s="1"/>
  <c r="I1002" i="11"/>
  <c r="J1002" i="11" s="1"/>
  <c r="AT1001" i="11"/>
  <c r="AU1001" i="11" s="1"/>
  <c r="AO1001" i="11"/>
  <c r="AP1001" i="11" s="1"/>
  <c r="AJ1001" i="11"/>
  <c r="AK1001" i="11" s="1"/>
  <c r="AE1001" i="11"/>
  <c r="AF1001" i="11" s="1"/>
  <c r="Z1001" i="11"/>
  <c r="AA1001" i="11" s="1"/>
  <c r="U1001" i="11"/>
  <c r="V1001" i="11" s="1"/>
  <c r="M1001" i="11"/>
  <c r="N1001" i="11" s="1"/>
  <c r="I1001" i="11"/>
  <c r="J1001" i="11" s="1"/>
  <c r="AJ1000" i="11"/>
  <c r="AK1000" i="11" s="1"/>
  <c r="AE1000" i="11"/>
  <c r="AF1000" i="11" s="1"/>
  <c r="U1000" i="11"/>
  <c r="V1000" i="11" s="1"/>
  <c r="M1000" i="11"/>
  <c r="N1000" i="11" s="1"/>
  <c r="I1000" i="11"/>
  <c r="J1000" i="11" s="1"/>
  <c r="AT999" i="11"/>
  <c r="AU999" i="11" s="1"/>
  <c r="AO999" i="11"/>
  <c r="AP999" i="11" s="1"/>
  <c r="AJ999" i="11"/>
  <c r="AK999" i="11" s="1"/>
  <c r="AE999" i="11"/>
  <c r="AF999" i="11" s="1"/>
  <c r="Z999" i="11"/>
  <c r="AA999" i="11" s="1"/>
  <c r="U999" i="11"/>
  <c r="V999" i="11" s="1"/>
  <c r="Q999" i="11"/>
  <c r="R999" i="11" s="1"/>
  <c r="M999" i="11"/>
  <c r="N999" i="11" s="1"/>
  <c r="I999" i="11"/>
  <c r="J999" i="11" s="1"/>
  <c r="AT998" i="11"/>
  <c r="AU998" i="11" s="1"/>
  <c r="AO998" i="11"/>
  <c r="AP998" i="11" s="1"/>
  <c r="AJ998" i="11"/>
  <c r="AK998" i="11" s="1"/>
  <c r="AE998" i="11"/>
  <c r="AF998" i="11" s="1"/>
  <c r="Z998" i="11"/>
  <c r="AA998" i="11" s="1"/>
  <c r="U998" i="11"/>
  <c r="V998" i="11" s="1"/>
  <c r="Q998" i="11"/>
  <c r="R998" i="11" s="1"/>
  <c r="M998" i="11"/>
  <c r="N998" i="11" s="1"/>
  <c r="I998" i="11"/>
  <c r="J998" i="11" s="1"/>
  <c r="AT997" i="11"/>
  <c r="AU997" i="11" s="1"/>
  <c r="AO997" i="11"/>
  <c r="AP997" i="11" s="1"/>
  <c r="AJ997" i="11"/>
  <c r="AK997" i="11" s="1"/>
  <c r="AE997" i="11"/>
  <c r="AF997" i="11" s="1"/>
  <c r="Z997" i="11"/>
  <c r="AA997" i="11" s="1"/>
  <c r="U997" i="11"/>
  <c r="V997" i="11" s="1"/>
  <c r="M997" i="11"/>
  <c r="N997" i="11" s="1"/>
  <c r="I997" i="11"/>
  <c r="J997" i="11" s="1"/>
  <c r="AO996" i="11"/>
  <c r="AP996" i="11" s="1"/>
  <c r="AJ996" i="11"/>
  <c r="AK996" i="11" s="1"/>
  <c r="AE996" i="11"/>
  <c r="AF996" i="11" s="1"/>
  <c r="Z996" i="11"/>
  <c r="AA996" i="11" s="1"/>
  <c r="U996" i="11"/>
  <c r="V996" i="11" s="1"/>
  <c r="Q996" i="11"/>
  <c r="R996" i="11" s="1"/>
  <c r="M996" i="11"/>
  <c r="N996" i="11" s="1"/>
  <c r="I996" i="11"/>
  <c r="J996" i="11" s="1"/>
  <c r="AT995" i="11"/>
  <c r="AU995" i="11" s="1"/>
  <c r="AO995" i="11"/>
  <c r="AP995" i="11" s="1"/>
  <c r="AJ995" i="11"/>
  <c r="AK995" i="11" s="1"/>
  <c r="AE995" i="11"/>
  <c r="AF995" i="11" s="1"/>
  <c r="Z995" i="11"/>
  <c r="AA995" i="11" s="1"/>
  <c r="U995" i="11"/>
  <c r="V995" i="11" s="1"/>
  <c r="Q995" i="11"/>
  <c r="R995" i="11" s="1"/>
  <c r="M995" i="11"/>
  <c r="N995" i="11" s="1"/>
  <c r="I995" i="11"/>
  <c r="J995" i="11" s="1"/>
  <c r="AJ994" i="11"/>
  <c r="AK994" i="11" s="1"/>
  <c r="AE994" i="11"/>
  <c r="AF994" i="11" s="1"/>
  <c r="Z994" i="11"/>
  <c r="AA994" i="11" s="1"/>
  <c r="U994" i="11"/>
  <c r="V994" i="11" s="1"/>
  <c r="Q994" i="11"/>
  <c r="R994" i="11" s="1"/>
  <c r="M994" i="11"/>
  <c r="N994" i="11" s="1"/>
  <c r="I994" i="11"/>
  <c r="J994" i="11" s="1"/>
  <c r="Z993" i="11"/>
  <c r="AA993" i="11" s="1"/>
  <c r="U993" i="11"/>
  <c r="V993" i="11" s="1"/>
  <c r="M993" i="11"/>
  <c r="N993" i="11" s="1"/>
  <c r="I993" i="11"/>
  <c r="J993" i="11" s="1"/>
  <c r="AO992" i="11"/>
  <c r="AP992" i="11" s="1"/>
  <c r="AJ992" i="11"/>
  <c r="AK992" i="11" s="1"/>
  <c r="AE992" i="11"/>
  <c r="AF992" i="11" s="1"/>
  <c r="Z992" i="11"/>
  <c r="AA992" i="11" s="1"/>
  <c r="U992" i="11"/>
  <c r="V992" i="11" s="1"/>
  <c r="Q992" i="11"/>
  <c r="R992" i="11" s="1"/>
  <c r="M992" i="11"/>
  <c r="N992" i="11" s="1"/>
  <c r="I992" i="11"/>
  <c r="J992" i="11" s="1"/>
  <c r="AT991" i="11"/>
  <c r="AU991" i="11" s="1"/>
  <c r="AO991" i="11"/>
  <c r="AP991" i="11" s="1"/>
  <c r="AJ991" i="11"/>
  <c r="AK991" i="11" s="1"/>
  <c r="Z991" i="11"/>
  <c r="AA991" i="11" s="1"/>
  <c r="U991" i="11"/>
  <c r="V991" i="11" s="1"/>
  <c r="M991" i="11"/>
  <c r="N991" i="11" s="1"/>
  <c r="I991" i="11"/>
  <c r="J991" i="11" s="1"/>
  <c r="AT990" i="11"/>
  <c r="AU990" i="11" s="1"/>
  <c r="AO990" i="11"/>
  <c r="AP990" i="11" s="1"/>
  <c r="AJ990" i="11"/>
  <c r="AK990" i="11" s="1"/>
  <c r="AE990" i="11"/>
  <c r="AF990" i="11" s="1"/>
  <c r="Z990" i="11"/>
  <c r="AA990" i="11" s="1"/>
  <c r="U990" i="11"/>
  <c r="V990" i="11" s="1"/>
  <c r="M990" i="11"/>
  <c r="N990" i="11" s="1"/>
  <c r="I990" i="11"/>
  <c r="J990" i="11" s="1"/>
  <c r="AT989" i="11"/>
  <c r="AU989" i="11" s="1"/>
  <c r="AO989" i="11"/>
  <c r="AP989" i="11" s="1"/>
  <c r="AJ989" i="11"/>
  <c r="AK989" i="11" s="1"/>
  <c r="AE989" i="11"/>
  <c r="AF989" i="11" s="1"/>
  <c r="Z989" i="11"/>
  <c r="AA989" i="11" s="1"/>
  <c r="U989" i="11"/>
  <c r="V989" i="11" s="1"/>
  <c r="Q989" i="11"/>
  <c r="R989" i="11" s="1"/>
  <c r="M989" i="11"/>
  <c r="N989" i="11" s="1"/>
  <c r="I989" i="11"/>
  <c r="J989" i="11" s="1"/>
  <c r="AJ988" i="11"/>
  <c r="AK988" i="11" s="1"/>
  <c r="AE988" i="11"/>
  <c r="AF988" i="11" s="1"/>
  <c r="Z988" i="11"/>
  <c r="AA988" i="11" s="1"/>
  <c r="U988" i="11"/>
  <c r="V988" i="11" s="1"/>
  <c r="M988" i="11"/>
  <c r="N988" i="11" s="1"/>
  <c r="I988" i="11"/>
  <c r="J988" i="11" s="1"/>
  <c r="AT987" i="11"/>
  <c r="AU987" i="11" s="1"/>
  <c r="AO987" i="11"/>
  <c r="AP987" i="11" s="1"/>
  <c r="AJ987" i="11"/>
  <c r="AK987" i="11" s="1"/>
  <c r="AE987" i="11"/>
  <c r="AF987" i="11" s="1"/>
  <c r="Z987" i="11"/>
  <c r="AA987" i="11" s="1"/>
  <c r="U987" i="11"/>
  <c r="V987" i="11" s="1"/>
  <c r="M987" i="11"/>
  <c r="N987" i="11" s="1"/>
  <c r="I987" i="11"/>
  <c r="J987" i="11" s="1"/>
  <c r="AT986" i="11"/>
  <c r="AU986" i="11" s="1"/>
  <c r="AO986" i="11"/>
  <c r="AP986" i="11" s="1"/>
  <c r="AJ986" i="11"/>
  <c r="AK986" i="11" s="1"/>
  <c r="AE986" i="11"/>
  <c r="AF986" i="11" s="1"/>
  <c r="Z986" i="11"/>
  <c r="AA986" i="11" s="1"/>
  <c r="U986" i="11"/>
  <c r="V986" i="11" s="1"/>
  <c r="M986" i="11"/>
  <c r="N986" i="11" s="1"/>
  <c r="I986" i="11"/>
  <c r="J986" i="11" s="1"/>
  <c r="AT985" i="11"/>
  <c r="AU985" i="11" s="1"/>
  <c r="AO985" i="11"/>
  <c r="AP985" i="11" s="1"/>
  <c r="AJ985" i="11"/>
  <c r="AK985" i="11" s="1"/>
  <c r="AE985" i="11"/>
  <c r="AF985" i="11" s="1"/>
  <c r="Z985" i="11"/>
  <c r="AA985" i="11" s="1"/>
  <c r="U985" i="11"/>
  <c r="V985" i="11" s="1"/>
  <c r="M985" i="11"/>
  <c r="N985" i="11" s="1"/>
  <c r="I985" i="11"/>
  <c r="J985" i="11" s="1"/>
  <c r="AJ984" i="11"/>
  <c r="AK984" i="11" s="1"/>
  <c r="AE984" i="11"/>
  <c r="AF984" i="11" s="1"/>
  <c r="Z984" i="11"/>
  <c r="AA984" i="11" s="1"/>
  <c r="U984" i="11"/>
  <c r="V984" i="11" s="1"/>
  <c r="M984" i="11"/>
  <c r="N984" i="11" s="1"/>
  <c r="I984" i="11"/>
  <c r="J984" i="11" s="1"/>
  <c r="AT983" i="11"/>
  <c r="AU983" i="11" s="1"/>
  <c r="AO983" i="11"/>
  <c r="AP983" i="11" s="1"/>
  <c r="AJ983" i="11"/>
  <c r="AK983" i="11" s="1"/>
  <c r="AE983" i="11"/>
  <c r="AF983" i="11" s="1"/>
  <c r="Z983" i="11"/>
  <c r="AA983" i="11" s="1"/>
  <c r="U983" i="11"/>
  <c r="V983" i="11" s="1"/>
  <c r="M983" i="11"/>
  <c r="N983" i="11" s="1"/>
  <c r="I983" i="11"/>
  <c r="J983" i="11" s="1"/>
  <c r="AT982" i="11"/>
  <c r="AU982" i="11" s="1"/>
  <c r="AO982" i="11"/>
  <c r="AP982" i="11" s="1"/>
  <c r="AJ982" i="11"/>
  <c r="AK982" i="11" s="1"/>
  <c r="AE982" i="11"/>
  <c r="AF982" i="11" s="1"/>
  <c r="Z982" i="11"/>
  <c r="AA982" i="11" s="1"/>
  <c r="U982" i="11"/>
  <c r="V982" i="11" s="1"/>
  <c r="M982" i="11"/>
  <c r="N982" i="11" s="1"/>
  <c r="I982" i="11"/>
  <c r="J982" i="11" s="1"/>
  <c r="AT981" i="11"/>
  <c r="AU981" i="11" s="1"/>
  <c r="AO981" i="11"/>
  <c r="AP981" i="11" s="1"/>
  <c r="AJ981" i="11"/>
  <c r="AK981" i="11" s="1"/>
  <c r="AE981" i="11"/>
  <c r="AF981" i="11" s="1"/>
  <c r="Z981" i="11"/>
  <c r="AA981" i="11" s="1"/>
  <c r="U981" i="11"/>
  <c r="V981" i="11" s="1"/>
  <c r="M981" i="11"/>
  <c r="N981" i="11" s="1"/>
  <c r="I981" i="11"/>
  <c r="J981" i="11" s="1"/>
  <c r="AT980" i="11"/>
  <c r="AU980" i="11" s="1"/>
  <c r="AO980" i="11"/>
  <c r="AP980" i="11" s="1"/>
  <c r="AJ980" i="11"/>
  <c r="AK980" i="11" s="1"/>
  <c r="AE980" i="11"/>
  <c r="AF980" i="11" s="1"/>
  <c r="Z980" i="11"/>
  <c r="AA980" i="11" s="1"/>
  <c r="U980" i="11"/>
  <c r="V980" i="11" s="1"/>
  <c r="M980" i="11"/>
  <c r="N980" i="11" s="1"/>
  <c r="I980" i="11"/>
  <c r="J980" i="11" s="1"/>
  <c r="AT979" i="11"/>
  <c r="AU979" i="11" s="1"/>
  <c r="AO979" i="11"/>
  <c r="AP979" i="11" s="1"/>
  <c r="AJ979" i="11"/>
  <c r="AK979" i="11" s="1"/>
  <c r="AE979" i="11"/>
  <c r="AF979" i="11" s="1"/>
  <c r="Z979" i="11"/>
  <c r="AA979" i="11" s="1"/>
  <c r="U979" i="11"/>
  <c r="V979" i="11" s="1"/>
  <c r="Q979" i="11"/>
  <c r="R979" i="11" s="1"/>
  <c r="M979" i="11"/>
  <c r="N979" i="11" s="1"/>
  <c r="I979" i="11"/>
  <c r="J979" i="11" s="1"/>
  <c r="AT978" i="11"/>
  <c r="AU978" i="11" s="1"/>
  <c r="AO978" i="11"/>
  <c r="AP978" i="11" s="1"/>
  <c r="AJ978" i="11"/>
  <c r="AK978" i="11" s="1"/>
  <c r="AE978" i="11"/>
  <c r="AF978" i="11" s="1"/>
  <c r="Z978" i="11"/>
  <c r="AA978" i="11" s="1"/>
  <c r="U978" i="11"/>
  <c r="V978" i="11" s="1"/>
  <c r="M978" i="11"/>
  <c r="N978" i="11" s="1"/>
  <c r="I978" i="11"/>
  <c r="J978" i="11" s="1"/>
  <c r="AT977" i="11"/>
  <c r="AU977" i="11" s="1"/>
  <c r="AO977" i="11"/>
  <c r="AP977" i="11" s="1"/>
  <c r="AJ977" i="11"/>
  <c r="AK977" i="11" s="1"/>
  <c r="AE977" i="11"/>
  <c r="AF977" i="11" s="1"/>
  <c r="Z977" i="11"/>
  <c r="AA977" i="11" s="1"/>
  <c r="U977" i="11"/>
  <c r="V977" i="11" s="1"/>
  <c r="M977" i="11"/>
  <c r="N977" i="11" s="1"/>
  <c r="I977" i="11"/>
  <c r="J977" i="11" s="1"/>
  <c r="AT976" i="11"/>
  <c r="AU976" i="11" s="1"/>
  <c r="AO976" i="11"/>
  <c r="AP976" i="11" s="1"/>
  <c r="AJ976" i="11"/>
  <c r="AK976" i="11" s="1"/>
  <c r="AE976" i="11"/>
  <c r="AF976" i="11" s="1"/>
  <c r="Z976" i="11"/>
  <c r="AA976" i="11" s="1"/>
  <c r="U976" i="11"/>
  <c r="V976" i="11" s="1"/>
  <c r="M976" i="11"/>
  <c r="N976" i="11" s="1"/>
  <c r="I976" i="11"/>
  <c r="J976" i="11" s="1"/>
  <c r="AT975" i="11"/>
  <c r="AU975" i="11" s="1"/>
  <c r="AO975" i="11"/>
  <c r="AP975" i="11" s="1"/>
  <c r="AJ975" i="11"/>
  <c r="AK975" i="11" s="1"/>
  <c r="AE975" i="11"/>
  <c r="AF975" i="11" s="1"/>
  <c r="Z975" i="11"/>
  <c r="AA975" i="11" s="1"/>
  <c r="U975" i="11"/>
  <c r="V975" i="11" s="1"/>
  <c r="M975" i="11"/>
  <c r="N975" i="11" s="1"/>
  <c r="I975" i="11"/>
  <c r="J975" i="11" s="1"/>
  <c r="AS974" i="11"/>
  <c r="AR974" i="11"/>
  <c r="AN974" i="11"/>
  <c r="AM974" i="11"/>
  <c r="AI974" i="11"/>
  <c r="AH974" i="11"/>
  <c r="AD974" i="11"/>
  <c r="AC974" i="11"/>
  <c r="Y974" i="11"/>
  <c r="X974" i="11"/>
  <c r="U974" i="11"/>
  <c r="V974" i="11" s="1"/>
  <c r="M974" i="11"/>
  <c r="N974" i="11" s="1"/>
  <c r="I974" i="11"/>
  <c r="J974" i="11" s="1"/>
  <c r="AT973" i="11"/>
  <c r="AU973" i="11" s="1"/>
  <c r="AO973" i="11"/>
  <c r="AP973" i="11" s="1"/>
  <c r="AJ973" i="11"/>
  <c r="AK973" i="11" s="1"/>
  <c r="AE973" i="11"/>
  <c r="AF973" i="11" s="1"/>
  <c r="Z973" i="11"/>
  <c r="AA973" i="11" s="1"/>
  <c r="U973" i="11"/>
  <c r="V973" i="11" s="1"/>
  <c r="M973" i="11"/>
  <c r="N973" i="11" s="1"/>
  <c r="I973" i="11"/>
  <c r="J973" i="11" s="1"/>
  <c r="AT972" i="11"/>
  <c r="AU972" i="11" s="1"/>
  <c r="AO972" i="11"/>
  <c r="AP972" i="11" s="1"/>
  <c r="AJ972" i="11"/>
  <c r="AK972" i="11" s="1"/>
  <c r="AE972" i="11"/>
  <c r="AF972" i="11" s="1"/>
  <c r="Z972" i="11"/>
  <c r="AA972" i="11" s="1"/>
  <c r="U972" i="11"/>
  <c r="V972" i="11" s="1"/>
  <c r="M972" i="11"/>
  <c r="N972" i="11" s="1"/>
  <c r="I972" i="11"/>
  <c r="J972" i="11" s="1"/>
  <c r="Z974" i="11" l="1"/>
  <c r="AA974" i="11" s="1"/>
  <c r="AT974" i="11"/>
  <c r="AU974" i="11" s="1"/>
  <c r="AE974" i="11"/>
  <c r="AF974" i="11" s="1"/>
  <c r="AJ974" i="11"/>
  <c r="AK974" i="11" s="1"/>
  <c r="AO974" i="11"/>
  <c r="AP974" i="11" s="1"/>
  <c r="AT971" i="11"/>
  <c r="AU971" i="11" s="1"/>
  <c r="AO971" i="11"/>
  <c r="AP971" i="11" s="1"/>
  <c r="AJ971" i="11"/>
  <c r="AK971" i="11" s="1"/>
  <c r="AE971" i="11"/>
  <c r="AF971" i="11" s="1"/>
  <c r="Z971" i="11"/>
  <c r="AA971" i="11" s="1"/>
  <c r="U971" i="11"/>
  <c r="V971" i="11" s="1"/>
  <c r="Q971" i="11"/>
  <c r="R971" i="11" s="1"/>
  <c r="M971" i="11"/>
  <c r="N971" i="11" s="1"/>
  <c r="I971" i="11"/>
  <c r="J971" i="11" s="1"/>
  <c r="AS970" i="11" l="1"/>
  <c r="AR970" i="11"/>
  <c r="AN970" i="11"/>
  <c r="AM970" i="11"/>
  <c r="AI970" i="11"/>
  <c r="AH970" i="11"/>
  <c r="AJ970" i="11" s="1"/>
  <c r="AK970" i="11" s="1"/>
  <c r="AD970" i="11"/>
  <c r="AC970" i="11"/>
  <c r="Y970" i="11"/>
  <c r="X970" i="11"/>
  <c r="U970" i="11"/>
  <c r="V970" i="11" s="1"/>
  <c r="Q970" i="11"/>
  <c r="R970" i="11" s="1"/>
  <c r="M970" i="11"/>
  <c r="N970" i="11" s="1"/>
  <c r="I970" i="11"/>
  <c r="J970" i="11" s="1"/>
  <c r="Z970" i="11" l="1"/>
  <c r="AA970" i="11" s="1"/>
  <c r="AT970" i="11"/>
  <c r="AU970" i="11" s="1"/>
  <c r="AE970" i="11"/>
  <c r="AF970" i="11" s="1"/>
  <c r="AO970" i="11"/>
  <c r="AP970" i="11" s="1"/>
  <c r="AT969" i="11"/>
  <c r="AU969" i="11" s="1"/>
  <c r="AO969" i="11"/>
  <c r="AP969" i="11" s="1"/>
  <c r="AJ969" i="11"/>
  <c r="AK969" i="11" s="1"/>
  <c r="AE969" i="11"/>
  <c r="AF969" i="11" s="1"/>
  <c r="Z969" i="11"/>
  <c r="AA969" i="11" s="1"/>
  <c r="U969" i="11"/>
  <c r="V969" i="11" s="1"/>
  <c r="M969" i="11"/>
  <c r="N969" i="11" s="1"/>
  <c r="I969" i="11"/>
  <c r="J969" i="11" s="1"/>
  <c r="M886" i="11" l="1"/>
  <c r="N886" i="11" s="1"/>
  <c r="I886" i="11"/>
  <c r="J886" i="11" s="1"/>
  <c r="M885" i="11"/>
  <c r="N885" i="11" s="1"/>
  <c r="I885" i="11"/>
  <c r="J885" i="11" s="1"/>
  <c r="Z884" i="11"/>
  <c r="AA884" i="11" s="1"/>
  <c r="U884" i="11"/>
  <c r="V884" i="11" s="1"/>
  <c r="I884" i="11"/>
  <c r="J884" i="11" s="1"/>
  <c r="M883" i="11"/>
  <c r="N883" i="11" s="1"/>
  <c r="I883" i="11"/>
  <c r="J883" i="11" s="1"/>
  <c r="Z882" i="11"/>
  <c r="AA882" i="11" s="1"/>
  <c r="U882" i="11"/>
  <c r="V882" i="11" s="1"/>
  <c r="I882" i="11"/>
  <c r="J882" i="11" s="1"/>
  <c r="AE881" i="11"/>
  <c r="AF881" i="11" s="1"/>
  <c r="Z881" i="11"/>
  <c r="AA881" i="11" s="1"/>
  <c r="U881" i="11"/>
  <c r="V881" i="11" s="1"/>
  <c r="M881" i="11"/>
  <c r="N881" i="11" s="1"/>
  <c r="I881" i="11"/>
  <c r="J881" i="11" s="1"/>
  <c r="Z880" i="11"/>
  <c r="AA880" i="11" s="1"/>
  <c r="U880" i="11"/>
  <c r="V880" i="11" s="1"/>
  <c r="I880" i="11"/>
  <c r="J880" i="11" s="1"/>
  <c r="Z879" i="11"/>
  <c r="AA879" i="11" s="1"/>
  <c r="U879" i="11"/>
  <c r="V879" i="11" s="1"/>
  <c r="I879" i="11"/>
  <c r="J879" i="11" s="1"/>
  <c r="M878" i="11"/>
  <c r="N878" i="11" s="1"/>
  <c r="I878" i="11"/>
  <c r="J878" i="11" s="1"/>
  <c r="M877" i="11"/>
  <c r="N877" i="11" s="1"/>
  <c r="I877" i="11"/>
  <c r="J877" i="11" s="1"/>
  <c r="M876" i="11"/>
  <c r="N876" i="11" s="1"/>
  <c r="I876" i="11"/>
  <c r="J876" i="11" s="1"/>
  <c r="Z875" i="11"/>
  <c r="AA875" i="11" s="1"/>
  <c r="U875" i="11"/>
  <c r="V875" i="11" s="1"/>
  <c r="M875" i="11"/>
  <c r="N875" i="11" s="1"/>
  <c r="I875" i="11"/>
  <c r="J875" i="11" s="1"/>
  <c r="Z874" i="11"/>
  <c r="AA874" i="11" s="1"/>
  <c r="U874" i="11"/>
  <c r="V874" i="11" s="1"/>
  <c r="M874" i="11"/>
  <c r="N874" i="11" s="1"/>
  <c r="I874" i="11"/>
  <c r="J874" i="11" s="1"/>
  <c r="M873" i="11"/>
  <c r="N873" i="11" s="1"/>
  <c r="I873" i="11"/>
  <c r="J873" i="11" s="1"/>
  <c r="Z872" i="11"/>
  <c r="AA872" i="11" s="1"/>
  <c r="U872" i="11"/>
  <c r="V872" i="11" s="1"/>
  <c r="I872" i="11"/>
  <c r="J872" i="11" s="1"/>
  <c r="M871" i="11"/>
  <c r="N871" i="11" s="1"/>
  <c r="I871" i="11"/>
  <c r="J871" i="11" s="1"/>
  <c r="Z870" i="11"/>
  <c r="AA870" i="11" s="1"/>
  <c r="U870" i="11"/>
  <c r="V870" i="11" s="1"/>
  <c r="M870" i="11"/>
  <c r="N870" i="11" s="1"/>
  <c r="I870" i="11"/>
  <c r="J870" i="11" s="1"/>
  <c r="M869" i="11"/>
  <c r="N869" i="11" s="1"/>
  <c r="I869" i="11"/>
  <c r="J869" i="11" s="1"/>
  <c r="Z868" i="11"/>
  <c r="AA868" i="11" s="1"/>
  <c r="U868" i="11"/>
  <c r="V868" i="11" s="1"/>
  <c r="I868" i="11"/>
  <c r="J868" i="11" s="1"/>
  <c r="M867" i="11"/>
  <c r="N867" i="11" s="1"/>
  <c r="I867" i="11"/>
  <c r="J867" i="11" s="1"/>
  <c r="M866" i="11"/>
  <c r="N866" i="11" s="1"/>
  <c r="I866" i="11"/>
  <c r="J866" i="11" s="1"/>
  <c r="Z865" i="11"/>
  <c r="AA865" i="11" s="1"/>
  <c r="U865" i="11"/>
  <c r="V865" i="11" s="1"/>
  <c r="M865" i="11"/>
  <c r="N865" i="11" s="1"/>
  <c r="I865" i="11"/>
  <c r="J865" i="11" s="1"/>
  <c r="AT864" i="11"/>
  <c r="AU864" i="11" s="1"/>
  <c r="AO864" i="11"/>
  <c r="AP864" i="11" s="1"/>
  <c r="AJ864" i="11"/>
  <c r="AK864" i="11" s="1"/>
  <c r="AE864" i="11"/>
  <c r="AF864" i="11" s="1"/>
  <c r="Z864" i="11"/>
  <c r="AA864" i="11" s="1"/>
  <c r="U864" i="11"/>
  <c r="V864" i="11" s="1"/>
  <c r="I864" i="11"/>
  <c r="J864" i="11" s="1"/>
  <c r="AT863" i="11"/>
  <c r="AU863" i="11" s="1"/>
  <c r="AJ863" i="11"/>
  <c r="AK863" i="11" s="1"/>
  <c r="AE863" i="11"/>
  <c r="AF863" i="11" s="1"/>
  <c r="Z863" i="11"/>
  <c r="AA863" i="11" s="1"/>
  <c r="U863" i="11"/>
  <c r="V863" i="11" s="1"/>
  <c r="Q863" i="11"/>
  <c r="R863" i="11" s="1"/>
  <c r="M863" i="11"/>
  <c r="N863" i="11" s="1"/>
  <c r="I863" i="11"/>
  <c r="J863" i="11" s="1"/>
  <c r="AT862" i="11"/>
  <c r="AU862" i="11" s="1"/>
  <c r="AO862" i="11"/>
  <c r="AP862" i="11" s="1"/>
  <c r="AJ862" i="11"/>
  <c r="AK862" i="11" s="1"/>
  <c r="AE862" i="11"/>
  <c r="AF862" i="11" s="1"/>
  <c r="Z862" i="11"/>
  <c r="AA862" i="11" s="1"/>
  <c r="U862" i="11"/>
  <c r="V862" i="11" s="1"/>
  <c r="Q862" i="11"/>
  <c r="R862" i="11" s="1"/>
  <c r="M862" i="11"/>
  <c r="N862" i="11" s="1"/>
  <c r="I862" i="11"/>
  <c r="J862" i="11" s="1"/>
  <c r="AT861" i="11"/>
  <c r="AU861" i="11" s="1"/>
  <c r="AO861" i="11"/>
  <c r="AP861" i="11" s="1"/>
  <c r="AJ861" i="11"/>
  <c r="AK861" i="11" s="1"/>
  <c r="AE861" i="11"/>
  <c r="AF861" i="11" s="1"/>
  <c r="Z861" i="11"/>
  <c r="AA861" i="11" s="1"/>
  <c r="U861" i="11"/>
  <c r="V861" i="11" s="1"/>
  <c r="Q861" i="11"/>
  <c r="R861" i="11" s="1"/>
  <c r="M861" i="11"/>
  <c r="N861" i="11" s="1"/>
  <c r="I861" i="11"/>
  <c r="J861" i="11" s="1"/>
  <c r="AT860" i="11"/>
  <c r="AU860" i="11" s="1"/>
  <c r="AO860" i="11"/>
  <c r="AP860" i="11" s="1"/>
  <c r="AJ860" i="11"/>
  <c r="AK860" i="11" s="1"/>
  <c r="AE860" i="11"/>
  <c r="AF860" i="11" s="1"/>
  <c r="Z860" i="11"/>
  <c r="AA860" i="11" s="1"/>
  <c r="U860" i="11"/>
  <c r="V860" i="11" s="1"/>
  <c r="Q860" i="11"/>
  <c r="R860" i="11" s="1"/>
  <c r="M860" i="11"/>
  <c r="N860" i="11" s="1"/>
  <c r="I860" i="11"/>
  <c r="J860" i="11" s="1"/>
  <c r="AJ859" i="11"/>
  <c r="AK859" i="11" s="1"/>
  <c r="AE859" i="11"/>
  <c r="AF859" i="11" s="1"/>
  <c r="Z859" i="11"/>
  <c r="AA859" i="11" s="1"/>
  <c r="U859" i="11"/>
  <c r="V859" i="11" s="1"/>
  <c r="Q859" i="11"/>
  <c r="R859" i="11" s="1"/>
  <c r="M859" i="11"/>
  <c r="N859" i="11" s="1"/>
  <c r="I859" i="11"/>
  <c r="J859" i="11" s="1"/>
  <c r="AT858" i="11"/>
  <c r="AU858" i="11" s="1"/>
  <c r="AO858" i="11"/>
  <c r="AP858" i="11" s="1"/>
  <c r="AJ858" i="11"/>
  <c r="AK858" i="11" s="1"/>
  <c r="AE858" i="11"/>
  <c r="AF858" i="11" s="1"/>
  <c r="Z858" i="11"/>
  <c r="AA858" i="11" s="1"/>
  <c r="U858" i="11"/>
  <c r="V858" i="11" s="1"/>
  <c r="Q858" i="11"/>
  <c r="R858" i="11" s="1"/>
  <c r="M858" i="11"/>
  <c r="N858" i="11" s="1"/>
  <c r="I858" i="11"/>
  <c r="J858" i="11" s="1"/>
  <c r="AT857" i="11"/>
  <c r="AU857" i="11" s="1"/>
  <c r="AO857" i="11"/>
  <c r="AP857" i="11" s="1"/>
  <c r="AJ857" i="11"/>
  <c r="AK857" i="11" s="1"/>
  <c r="AE857" i="11"/>
  <c r="AF857" i="11" s="1"/>
  <c r="Z857" i="11"/>
  <c r="AA857" i="11" s="1"/>
  <c r="U857" i="11"/>
  <c r="V857" i="11" s="1"/>
  <c r="Q857" i="11"/>
  <c r="R857" i="11" s="1"/>
  <c r="M857" i="11"/>
  <c r="N857" i="11" s="1"/>
  <c r="I857" i="11"/>
  <c r="J857" i="11" s="1"/>
  <c r="AT856" i="11"/>
  <c r="AU856" i="11" s="1"/>
  <c r="AO856" i="11"/>
  <c r="AP856" i="11" s="1"/>
  <c r="AJ856" i="11"/>
  <c r="AK856" i="11" s="1"/>
  <c r="Z856" i="11"/>
  <c r="AA856" i="11" s="1"/>
  <c r="U856" i="11"/>
  <c r="V856" i="11" s="1"/>
  <c r="Q856" i="11"/>
  <c r="R856" i="11" s="1"/>
  <c r="M856" i="11"/>
  <c r="N856" i="11" s="1"/>
  <c r="I856" i="11"/>
  <c r="J856" i="11" s="1"/>
  <c r="AT855" i="11"/>
  <c r="AU855" i="11" s="1"/>
  <c r="AO855" i="11"/>
  <c r="AP855" i="11" s="1"/>
  <c r="AJ855" i="11"/>
  <c r="AK855" i="11" s="1"/>
  <c r="AE855" i="11"/>
  <c r="AF855" i="11" s="1"/>
  <c r="Z855" i="11"/>
  <c r="AA855" i="11" s="1"/>
  <c r="U855" i="11"/>
  <c r="V855" i="11" s="1"/>
  <c r="Q855" i="11"/>
  <c r="R855" i="11" s="1"/>
  <c r="M855" i="11"/>
  <c r="N855" i="11" s="1"/>
  <c r="I855" i="11"/>
  <c r="J855" i="11" s="1"/>
  <c r="AT854" i="11"/>
  <c r="AU854" i="11" s="1"/>
  <c r="AO854" i="11"/>
  <c r="AP854" i="11" s="1"/>
  <c r="AJ854" i="11"/>
  <c r="AK854" i="11" s="1"/>
  <c r="AE854" i="11"/>
  <c r="AF854" i="11" s="1"/>
  <c r="Z854" i="11"/>
  <c r="AA854" i="11" s="1"/>
  <c r="U854" i="11"/>
  <c r="V854" i="11" s="1"/>
  <c r="Q854" i="11"/>
  <c r="R854" i="11" s="1"/>
  <c r="M854" i="11"/>
  <c r="N854" i="11" s="1"/>
  <c r="I854" i="11"/>
  <c r="J854" i="11" s="1"/>
  <c r="AT853" i="11"/>
  <c r="AU853" i="11" s="1"/>
  <c r="AO853" i="11"/>
  <c r="AP853" i="11" s="1"/>
  <c r="AJ853" i="11"/>
  <c r="AK853" i="11" s="1"/>
  <c r="AE853" i="11"/>
  <c r="AF853" i="11" s="1"/>
  <c r="Z853" i="11"/>
  <c r="AA853" i="11" s="1"/>
  <c r="U853" i="11"/>
  <c r="V853" i="11" s="1"/>
  <c r="Q853" i="11"/>
  <c r="R853" i="11" s="1"/>
  <c r="M853" i="11"/>
  <c r="N853" i="11" s="1"/>
  <c r="I853" i="11"/>
  <c r="J853" i="11" s="1"/>
  <c r="AT852" i="11"/>
  <c r="AU852" i="11" s="1"/>
  <c r="AO852" i="11"/>
  <c r="AP852" i="11" s="1"/>
  <c r="AJ852" i="11"/>
  <c r="AK852" i="11" s="1"/>
  <c r="AE852" i="11"/>
  <c r="AF852" i="11" s="1"/>
  <c r="Z852" i="11"/>
  <c r="AA852" i="11" s="1"/>
  <c r="U852" i="11"/>
  <c r="V852" i="11" s="1"/>
  <c r="Q852" i="11"/>
  <c r="R852" i="11" s="1"/>
  <c r="M852" i="11"/>
  <c r="N852" i="11" s="1"/>
  <c r="I852" i="11"/>
  <c r="J852" i="11" s="1"/>
  <c r="AT851" i="11"/>
  <c r="AU851" i="11" s="1"/>
  <c r="AO851" i="11"/>
  <c r="AP851" i="11" s="1"/>
  <c r="AJ851" i="11"/>
  <c r="AK851" i="11" s="1"/>
  <c r="AE851" i="11"/>
  <c r="AF851" i="11" s="1"/>
  <c r="Z851" i="11"/>
  <c r="AA851" i="11" s="1"/>
  <c r="U851" i="11"/>
  <c r="V851" i="11" s="1"/>
  <c r="Q851" i="11"/>
  <c r="R851" i="11" s="1"/>
  <c r="M851" i="11"/>
  <c r="N851" i="11" s="1"/>
  <c r="I851" i="11"/>
  <c r="J851" i="11" s="1"/>
  <c r="AO850" i="11"/>
  <c r="AP850" i="11" s="1"/>
  <c r="AJ850" i="11"/>
  <c r="AK850" i="11" s="1"/>
  <c r="AE850" i="11"/>
  <c r="AF850" i="11" s="1"/>
  <c r="Z850" i="11"/>
  <c r="AA850" i="11" s="1"/>
  <c r="U850" i="11"/>
  <c r="V850" i="11" s="1"/>
  <c r="Q850" i="11"/>
  <c r="R850" i="11" s="1"/>
  <c r="M850" i="11"/>
  <c r="N850" i="11" s="1"/>
  <c r="I850" i="11"/>
  <c r="J850" i="11" s="1"/>
  <c r="AT849" i="11"/>
  <c r="AU849" i="11" s="1"/>
  <c r="AJ849" i="11"/>
  <c r="AK849" i="11" s="1"/>
  <c r="AE849" i="11"/>
  <c r="AF849" i="11" s="1"/>
  <c r="U849" i="11"/>
  <c r="V849" i="11" s="1"/>
  <c r="Q849" i="11"/>
  <c r="R849" i="11" s="1"/>
  <c r="M849" i="11"/>
  <c r="N849" i="11" s="1"/>
  <c r="I849" i="11"/>
  <c r="J849" i="11" s="1"/>
  <c r="AT848" i="11"/>
  <c r="AU848" i="11" s="1"/>
  <c r="AO848" i="11"/>
  <c r="AP848" i="11" s="1"/>
  <c r="AJ848" i="11"/>
  <c r="AK848" i="11" s="1"/>
  <c r="AE848" i="11"/>
  <c r="AF848" i="11" s="1"/>
  <c r="Z848" i="11"/>
  <c r="AA848" i="11" s="1"/>
  <c r="U848" i="11"/>
  <c r="V848" i="11" s="1"/>
  <c r="Q848" i="11"/>
  <c r="R848" i="11" s="1"/>
  <c r="M848" i="11"/>
  <c r="N848" i="11" s="1"/>
  <c r="I848" i="11"/>
  <c r="J848" i="11" s="1"/>
  <c r="AT847" i="11"/>
  <c r="AU847" i="11" s="1"/>
  <c r="AO847" i="11"/>
  <c r="AP847" i="11" s="1"/>
  <c r="AJ847" i="11"/>
  <c r="AK847" i="11" s="1"/>
  <c r="AE847" i="11"/>
  <c r="AF847" i="11" s="1"/>
  <c r="Z847" i="11"/>
  <c r="AA847" i="11" s="1"/>
  <c r="U847" i="11"/>
  <c r="V847" i="11" s="1"/>
  <c r="Q847" i="11"/>
  <c r="R847" i="11" s="1"/>
  <c r="M847" i="11"/>
  <c r="N847" i="11" s="1"/>
  <c r="I847" i="11"/>
  <c r="J847" i="11" s="1"/>
  <c r="AT846" i="11"/>
  <c r="AU846" i="11" s="1"/>
  <c r="AO846" i="11"/>
  <c r="AP846" i="11" s="1"/>
  <c r="AJ846" i="11"/>
  <c r="AK846" i="11" s="1"/>
  <c r="AE846" i="11"/>
  <c r="AF846" i="11" s="1"/>
  <c r="Z846" i="11"/>
  <c r="AA846" i="11" s="1"/>
  <c r="U846" i="11"/>
  <c r="V846" i="11" s="1"/>
  <c r="Q846" i="11"/>
  <c r="R846" i="11" s="1"/>
  <c r="M846" i="11"/>
  <c r="N846" i="11" s="1"/>
  <c r="I846" i="11"/>
  <c r="J846" i="11" s="1"/>
  <c r="AT845" i="11"/>
  <c r="AU845" i="11" s="1"/>
  <c r="AO845" i="11"/>
  <c r="AP845" i="11" s="1"/>
  <c r="AJ845" i="11"/>
  <c r="AK845" i="11" s="1"/>
  <c r="AE845" i="11"/>
  <c r="AF845" i="11" s="1"/>
  <c r="Z845" i="11"/>
  <c r="AA845" i="11" s="1"/>
  <c r="U845" i="11"/>
  <c r="V845" i="11" s="1"/>
  <c r="Q845" i="11"/>
  <c r="R845" i="11" s="1"/>
  <c r="M845" i="11"/>
  <c r="N845" i="11" s="1"/>
  <c r="I845" i="11"/>
  <c r="J845" i="11" s="1"/>
  <c r="AT844" i="11"/>
  <c r="AU844" i="11" s="1"/>
  <c r="AO844" i="11"/>
  <c r="AP844" i="11" s="1"/>
  <c r="AJ844" i="11"/>
  <c r="AK844" i="11" s="1"/>
  <c r="AE844" i="11"/>
  <c r="AF844" i="11" s="1"/>
  <c r="Z844" i="11"/>
  <c r="AA844" i="11" s="1"/>
  <c r="U844" i="11"/>
  <c r="V844" i="11" s="1"/>
  <c r="Q844" i="11"/>
  <c r="R844" i="11" s="1"/>
  <c r="M844" i="11"/>
  <c r="N844" i="11" s="1"/>
  <c r="I844" i="11"/>
  <c r="J844" i="11" s="1"/>
  <c r="AT843" i="11"/>
  <c r="AU843" i="11" s="1"/>
  <c r="AO843" i="11"/>
  <c r="AP843" i="11" s="1"/>
  <c r="AJ843" i="11"/>
  <c r="AK843" i="11" s="1"/>
  <c r="AE843" i="11"/>
  <c r="AF843" i="11" s="1"/>
  <c r="Z843" i="11"/>
  <c r="AA843" i="11" s="1"/>
  <c r="U843" i="11"/>
  <c r="V843" i="11" s="1"/>
  <c r="Q843" i="11"/>
  <c r="R843" i="11" s="1"/>
  <c r="M843" i="11"/>
  <c r="N843" i="11" s="1"/>
  <c r="I843" i="11"/>
  <c r="J843" i="11" s="1"/>
  <c r="AT842" i="11"/>
  <c r="AU842" i="11" s="1"/>
  <c r="AO842" i="11"/>
  <c r="AP842" i="11" s="1"/>
  <c r="AJ842" i="11"/>
  <c r="AK842" i="11" s="1"/>
  <c r="AE842" i="11"/>
  <c r="AF842" i="11" s="1"/>
  <c r="Z842" i="11"/>
  <c r="AA842" i="11" s="1"/>
  <c r="U842" i="11"/>
  <c r="V842" i="11" s="1"/>
  <c r="Q842" i="11"/>
  <c r="R842" i="11" s="1"/>
  <c r="M842" i="11"/>
  <c r="N842" i="11" s="1"/>
  <c r="I842" i="11"/>
  <c r="J842" i="11" s="1"/>
  <c r="AT841" i="11"/>
  <c r="AU841" i="11" s="1"/>
  <c r="AO841" i="11"/>
  <c r="AP841" i="11" s="1"/>
  <c r="AJ841" i="11"/>
  <c r="AK841" i="11" s="1"/>
  <c r="AE841" i="11"/>
  <c r="AF841" i="11" s="1"/>
  <c r="Z841" i="11"/>
  <c r="AA841" i="11" s="1"/>
  <c r="U841" i="11"/>
  <c r="V841" i="11" s="1"/>
  <c r="Q841" i="11"/>
  <c r="R841" i="11" s="1"/>
  <c r="M841" i="11"/>
  <c r="N841" i="11" s="1"/>
  <c r="I841" i="11"/>
  <c r="J841" i="11" s="1"/>
  <c r="AT840" i="11"/>
  <c r="AU840" i="11" s="1"/>
  <c r="AO840" i="11"/>
  <c r="AP840" i="11" s="1"/>
  <c r="AJ840" i="11"/>
  <c r="AK840" i="11" s="1"/>
  <c r="AE840" i="11"/>
  <c r="AF840" i="11" s="1"/>
  <c r="Z840" i="11"/>
  <c r="AA840" i="11" s="1"/>
  <c r="U840" i="11"/>
  <c r="V840" i="11" s="1"/>
  <c r="Q840" i="11"/>
  <c r="R840" i="11" s="1"/>
  <c r="M840" i="11"/>
  <c r="N840" i="11" s="1"/>
  <c r="I840" i="11"/>
  <c r="J840" i="11" s="1"/>
  <c r="AT839" i="11"/>
  <c r="AU839" i="11" s="1"/>
  <c r="AO839" i="11"/>
  <c r="AP839" i="11" s="1"/>
  <c r="AJ839" i="11"/>
  <c r="AK839" i="11" s="1"/>
  <c r="AE839" i="11"/>
  <c r="AF839" i="11" s="1"/>
  <c r="Z839" i="11"/>
  <c r="AA839" i="11" s="1"/>
  <c r="U839" i="11"/>
  <c r="V839" i="11" s="1"/>
  <c r="Q839" i="11"/>
  <c r="R839" i="11" s="1"/>
  <c r="M839" i="11"/>
  <c r="N839" i="11" s="1"/>
  <c r="I839" i="11"/>
  <c r="J839" i="11" s="1"/>
  <c r="AT838" i="11"/>
  <c r="AU838" i="11" s="1"/>
  <c r="AO838" i="11"/>
  <c r="AP838" i="11" s="1"/>
  <c r="AJ838" i="11"/>
  <c r="AK838" i="11" s="1"/>
  <c r="AE838" i="11"/>
  <c r="AF838" i="11" s="1"/>
  <c r="Z838" i="11"/>
  <c r="AA838" i="11" s="1"/>
  <c r="U838" i="11"/>
  <c r="V838" i="11" s="1"/>
  <c r="Q838" i="11"/>
  <c r="R838" i="11" s="1"/>
  <c r="M838" i="11"/>
  <c r="N838" i="11" s="1"/>
  <c r="I838" i="11"/>
  <c r="J838" i="11" s="1"/>
  <c r="AT837" i="11"/>
  <c r="AU837" i="11" s="1"/>
  <c r="AO837" i="11"/>
  <c r="AP837" i="11" s="1"/>
  <c r="AJ837" i="11"/>
  <c r="AK837" i="11" s="1"/>
  <c r="AE837" i="11"/>
  <c r="AF837" i="11" s="1"/>
  <c r="Z837" i="11"/>
  <c r="AA837" i="11" s="1"/>
  <c r="U837" i="11"/>
  <c r="V837" i="11" s="1"/>
  <c r="Q837" i="11"/>
  <c r="R837" i="11" s="1"/>
  <c r="M837" i="11"/>
  <c r="N837" i="11" s="1"/>
  <c r="I837" i="11"/>
  <c r="J837" i="11" s="1"/>
  <c r="AT836" i="11"/>
  <c r="AU836" i="11" s="1"/>
  <c r="AO836" i="11"/>
  <c r="AP836" i="11" s="1"/>
  <c r="AJ836" i="11"/>
  <c r="AK836" i="11" s="1"/>
  <c r="AE836" i="11"/>
  <c r="AF836" i="11" s="1"/>
  <c r="Z836" i="11"/>
  <c r="AA836" i="11" s="1"/>
  <c r="U836" i="11"/>
  <c r="V836" i="11" s="1"/>
  <c r="Q836" i="11"/>
  <c r="R836" i="11" s="1"/>
  <c r="M836" i="11"/>
  <c r="N836" i="11" s="1"/>
  <c r="I836" i="11"/>
  <c r="J836" i="11" s="1"/>
  <c r="AT835" i="11"/>
  <c r="AU835" i="11" s="1"/>
  <c r="AO835" i="11"/>
  <c r="AP835" i="11" s="1"/>
  <c r="AJ835" i="11"/>
  <c r="AK835" i="11" s="1"/>
  <c r="AE835" i="11"/>
  <c r="AF835" i="11" s="1"/>
  <c r="Z835" i="11"/>
  <c r="AA835" i="11" s="1"/>
  <c r="U835" i="11"/>
  <c r="V835" i="11" s="1"/>
  <c r="Q835" i="11"/>
  <c r="R835" i="11" s="1"/>
  <c r="M835" i="11"/>
  <c r="N835" i="11" s="1"/>
  <c r="I835" i="11"/>
  <c r="J835" i="11" s="1"/>
  <c r="AT834" i="11"/>
  <c r="AU834" i="11" s="1"/>
  <c r="AO834" i="11"/>
  <c r="AP834" i="11" s="1"/>
  <c r="AJ834" i="11"/>
  <c r="AK834" i="11" s="1"/>
  <c r="AE834" i="11"/>
  <c r="AF834" i="11" s="1"/>
  <c r="Z834" i="11"/>
  <c r="AA834" i="11" s="1"/>
  <c r="U834" i="11"/>
  <c r="V834" i="11" s="1"/>
  <c r="Q834" i="11"/>
  <c r="R834" i="11" s="1"/>
  <c r="M834" i="11"/>
  <c r="N834" i="11" s="1"/>
  <c r="I834" i="11"/>
  <c r="J834" i="11" s="1"/>
  <c r="AT833" i="11"/>
  <c r="AU833" i="11" s="1"/>
  <c r="AO833" i="11"/>
  <c r="AP833" i="11" s="1"/>
  <c r="AJ833" i="11"/>
  <c r="AK833" i="11" s="1"/>
  <c r="AE833" i="11"/>
  <c r="AF833" i="11" s="1"/>
  <c r="Z833" i="11"/>
  <c r="AA833" i="11" s="1"/>
  <c r="U833" i="11"/>
  <c r="V833" i="11" s="1"/>
  <c r="M833" i="11"/>
  <c r="N833" i="11" s="1"/>
  <c r="I833" i="11"/>
  <c r="J833" i="11" s="1"/>
  <c r="AT832" i="11"/>
  <c r="AU832" i="11" s="1"/>
  <c r="AO832" i="11"/>
  <c r="AP832" i="11" s="1"/>
  <c r="AJ832" i="11"/>
  <c r="AK832" i="11" s="1"/>
  <c r="AE832" i="11"/>
  <c r="AF832" i="11" s="1"/>
  <c r="Z832" i="11"/>
  <c r="AA832" i="11" s="1"/>
  <c r="U832" i="11"/>
  <c r="V832" i="11" s="1"/>
  <c r="Q832" i="11"/>
  <c r="R832" i="11" s="1"/>
  <c r="M832" i="11"/>
  <c r="N832" i="11" s="1"/>
  <c r="I832" i="11"/>
  <c r="J832" i="11" s="1"/>
  <c r="AT831" i="11"/>
  <c r="AU831" i="11" s="1"/>
  <c r="AO831" i="11"/>
  <c r="AP831" i="11" s="1"/>
  <c r="AJ831" i="11"/>
  <c r="AK831" i="11" s="1"/>
  <c r="AE831" i="11"/>
  <c r="AF831" i="11" s="1"/>
  <c r="Z831" i="11"/>
  <c r="AA831" i="11" s="1"/>
  <c r="U831" i="11"/>
  <c r="V831" i="11" s="1"/>
  <c r="Q831" i="11"/>
  <c r="R831" i="11" s="1"/>
  <c r="M831" i="11"/>
  <c r="N831" i="11" s="1"/>
  <c r="I831" i="11"/>
  <c r="J831" i="11" s="1"/>
  <c r="AT830" i="11"/>
  <c r="AU830" i="11" s="1"/>
  <c r="AO830" i="11"/>
  <c r="AP830" i="11" s="1"/>
  <c r="AJ830" i="11"/>
  <c r="AK830" i="11" s="1"/>
  <c r="AE830" i="11"/>
  <c r="AF830" i="11" s="1"/>
  <c r="Z830" i="11"/>
  <c r="AA830" i="11" s="1"/>
  <c r="U830" i="11"/>
  <c r="V830" i="11" s="1"/>
  <c r="Q830" i="11"/>
  <c r="R830" i="11" s="1"/>
  <c r="M830" i="11"/>
  <c r="N830" i="11" s="1"/>
  <c r="I830" i="11"/>
  <c r="J830" i="11" s="1"/>
  <c r="AT829" i="11"/>
  <c r="AU829" i="11" s="1"/>
  <c r="AO829" i="11"/>
  <c r="AP829" i="11" s="1"/>
  <c r="AJ829" i="11"/>
  <c r="AK829" i="11" s="1"/>
  <c r="AE829" i="11"/>
  <c r="AF829" i="11" s="1"/>
  <c r="Z829" i="11"/>
  <c r="AA829" i="11" s="1"/>
  <c r="U829" i="11"/>
  <c r="V829" i="11" s="1"/>
  <c r="Q829" i="11"/>
  <c r="R829" i="11" s="1"/>
  <c r="M829" i="11"/>
  <c r="N829" i="11" s="1"/>
  <c r="I829" i="11"/>
  <c r="J829" i="11" s="1"/>
  <c r="AT828" i="11"/>
  <c r="AU828" i="11" s="1"/>
  <c r="AO828" i="11"/>
  <c r="AP828" i="11" s="1"/>
  <c r="AJ828" i="11"/>
  <c r="AK828" i="11" s="1"/>
  <c r="AE828" i="11"/>
  <c r="AF828" i="11" s="1"/>
  <c r="Z828" i="11"/>
  <c r="AA828" i="11" s="1"/>
  <c r="U828" i="11"/>
  <c r="V828" i="11" s="1"/>
  <c r="Q828" i="11"/>
  <c r="R828" i="11" s="1"/>
  <c r="M828" i="11"/>
  <c r="N828" i="11" s="1"/>
  <c r="I828" i="11"/>
  <c r="J828" i="11" s="1"/>
  <c r="AT827" i="11"/>
  <c r="AU827" i="11" s="1"/>
  <c r="AO827" i="11"/>
  <c r="AP827" i="11" s="1"/>
  <c r="AJ827" i="11"/>
  <c r="AK827" i="11" s="1"/>
  <c r="AE827" i="11"/>
  <c r="AF827" i="11" s="1"/>
  <c r="Z827" i="11"/>
  <c r="AA827" i="11" s="1"/>
  <c r="U827" i="11"/>
  <c r="V827" i="11" s="1"/>
  <c r="Q827" i="11"/>
  <c r="R827" i="11" s="1"/>
  <c r="M827" i="11"/>
  <c r="N827" i="11" s="1"/>
  <c r="I827" i="11"/>
  <c r="J827" i="11" s="1"/>
  <c r="AT826" i="11"/>
  <c r="AU826" i="11" s="1"/>
  <c r="AO826" i="11"/>
  <c r="AP826" i="11" s="1"/>
  <c r="AJ826" i="11"/>
  <c r="AK826" i="11" s="1"/>
  <c r="AE826" i="11"/>
  <c r="AF826" i="11" s="1"/>
  <c r="Z826" i="11"/>
  <c r="AA826" i="11" s="1"/>
  <c r="U826" i="11"/>
  <c r="V826" i="11" s="1"/>
  <c r="Q826" i="11"/>
  <c r="R826" i="11" s="1"/>
  <c r="M826" i="11"/>
  <c r="N826" i="11" s="1"/>
  <c r="I826" i="11"/>
  <c r="J826" i="11" s="1"/>
  <c r="AT825" i="11"/>
  <c r="AU825" i="11" s="1"/>
  <c r="AO825" i="11"/>
  <c r="AP825" i="11" s="1"/>
  <c r="AJ825" i="11"/>
  <c r="AK825" i="11" s="1"/>
  <c r="AE825" i="11"/>
  <c r="AF825" i="11" s="1"/>
  <c r="Z825" i="11"/>
  <c r="AA825" i="11" s="1"/>
  <c r="U825" i="11"/>
  <c r="V825" i="11" s="1"/>
  <c r="Q825" i="11"/>
  <c r="R825" i="11" s="1"/>
  <c r="M825" i="11"/>
  <c r="N825" i="11" s="1"/>
  <c r="I825" i="11"/>
  <c r="J825" i="11" s="1"/>
  <c r="AT824" i="11"/>
  <c r="AU824" i="11" s="1"/>
  <c r="AO824" i="11"/>
  <c r="AP824" i="11" s="1"/>
  <c r="AJ824" i="11"/>
  <c r="AK824" i="11" s="1"/>
  <c r="AE824" i="11"/>
  <c r="AF824" i="11" s="1"/>
  <c r="Z824" i="11"/>
  <c r="AA824" i="11" s="1"/>
  <c r="U824" i="11"/>
  <c r="V824" i="11" s="1"/>
  <c r="M824" i="11"/>
  <c r="N824" i="11" s="1"/>
  <c r="I824" i="11"/>
  <c r="J824" i="11" s="1"/>
  <c r="AT823" i="11"/>
  <c r="AU823" i="11" s="1"/>
  <c r="AO823" i="11"/>
  <c r="AP823" i="11" s="1"/>
  <c r="AJ823" i="11"/>
  <c r="AK823" i="11" s="1"/>
  <c r="AE823" i="11"/>
  <c r="AF823" i="11" s="1"/>
  <c r="Z823" i="11"/>
  <c r="AA823" i="11" s="1"/>
  <c r="U823" i="11"/>
  <c r="V823" i="11" s="1"/>
  <c r="Q823" i="11"/>
  <c r="R823" i="11" s="1"/>
  <c r="M823" i="11"/>
  <c r="N823" i="11" s="1"/>
  <c r="I823" i="11"/>
  <c r="J823" i="11" s="1"/>
  <c r="AT822" i="11"/>
  <c r="AU822" i="11" s="1"/>
  <c r="AO822" i="11"/>
  <c r="AP822" i="11" s="1"/>
  <c r="AK822" i="11"/>
  <c r="AE822" i="11"/>
  <c r="AF822" i="11" s="1"/>
  <c r="Z822" i="11"/>
  <c r="AA822" i="11" s="1"/>
  <c r="U822" i="11"/>
  <c r="V822" i="11" s="1"/>
  <c r="Q822" i="11"/>
  <c r="R822" i="11" s="1"/>
  <c r="M822" i="11"/>
  <c r="N822" i="11" s="1"/>
  <c r="I822" i="11"/>
  <c r="J822" i="11" s="1"/>
  <c r="AT821" i="11"/>
  <c r="AU821" i="11" s="1"/>
  <c r="AO821" i="11"/>
  <c r="AP821" i="11" s="1"/>
  <c r="AJ821" i="11"/>
  <c r="AK821" i="11" s="1"/>
  <c r="AE821" i="11"/>
  <c r="AF821" i="11" s="1"/>
  <c r="Z821" i="11"/>
  <c r="AA821" i="11" s="1"/>
  <c r="U821" i="11"/>
  <c r="V821" i="11" s="1"/>
  <c r="Q821" i="11"/>
  <c r="R821" i="11" s="1"/>
  <c r="M821" i="11"/>
  <c r="N821" i="11" s="1"/>
  <c r="I821" i="11"/>
  <c r="J821" i="11" s="1"/>
  <c r="AT820" i="11"/>
  <c r="AU820" i="11" s="1"/>
  <c r="AO820" i="11"/>
  <c r="AP820" i="11" s="1"/>
  <c r="AJ820" i="11"/>
  <c r="AK820" i="11" s="1"/>
  <c r="AE820" i="11"/>
  <c r="AF820" i="11" s="1"/>
  <c r="Z820" i="11"/>
  <c r="AA820" i="11" s="1"/>
  <c r="U820" i="11"/>
  <c r="V820" i="11" s="1"/>
  <c r="Q820" i="11"/>
  <c r="R820" i="11" s="1"/>
  <c r="M820" i="11"/>
  <c r="N820" i="11" s="1"/>
  <c r="I820" i="11"/>
  <c r="J820" i="11" s="1"/>
  <c r="AT819" i="11"/>
  <c r="AU819" i="11" s="1"/>
  <c r="AO819" i="11"/>
  <c r="AP819" i="11" s="1"/>
  <c r="AJ819" i="11"/>
  <c r="AK819" i="11" s="1"/>
  <c r="AE819" i="11"/>
  <c r="AF819" i="11" s="1"/>
  <c r="Z819" i="11"/>
  <c r="AA819" i="11" s="1"/>
  <c r="U819" i="11"/>
  <c r="V819" i="11" s="1"/>
  <c r="Q819" i="11"/>
  <c r="R819" i="11" s="1"/>
  <c r="M819" i="11"/>
  <c r="N819" i="11" s="1"/>
  <c r="I819" i="11"/>
  <c r="J819" i="11" s="1"/>
  <c r="AT818" i="11"/>
  <c r="AU818" i="11" s="1"/>
  <c r="AO818" i="11"/>
  <c r="AP818" i="11" s="1"/>
  <c r="AE818" i="11"/>
  <c r="AF818" i="11" s="1"/>
  <c r="Z818" i="11"/>
  <c r="AA818" i="11" s="1"/>
  <c r="U818" i="11"/>
  <c r="V818" i="11" s="1"/>
  <c r="Q818" i="11"/>
  <c r="R818" i="11" s="1"/>
  <c r="M818" i="11"/>
  <c r="N818" i="11" s="1"/>
  <c r="I818" i="11"/>
  <c r="J818" i="11" s="1"/>
  <c r="AT817" i="11"/>
  <c r="AU817" i="11" s="1"/>
  <c r="AO817" i="11"/>
  <c r="AP817" i="11" s="1"/>
  <c r="AJ817" i="11"/>
  <c r="AK817" i="11" s="1"/>
  <c r="AE817" i="11"/>
  <c r="AF817" i="11" s="1"/>
  <c r="Z817" i="11"/>
  <c r="AA817" i="11" s="1"/>
  <c r="U817" i="11"/>
  <c r="V817" i="11" s="1"/>
  <c r="Q817" i="11"/>
  <c r="R817" i="11" s="1"/>
  <c r="M817" i="11"/>
  <c r="N817" i="11" s="1"/>
  <c r="I817" i="11"/>
  <c r="J817" i="11" s="1"/>
  <c r="AT816" i="11"/>
  <c r="AU816" i="11" s="1"/>
  <c r="AO816" i="11"/>
  <c r="AP816" i="11" s="1"/>
  <c r="AJ816" i="11"/>
  <c r="AK816" i="11" s="1"/>
  <c r="AE816" i="11"/>
  <c r="AF816" i="11" s="1"/>
  <c r="Z816" i="11"/>
  <c r="AA816" i="11" s="1"/>
  <c r="U816" i="11"/>
  <c r="V816" i="11" s="1"/>
  <c r="Q816" i="11"/>
  <c r="R816" i="11" s="1"/>
  <c r="M816" i="11"/>
  <c r="N816" i="11" s="1"/>
  <c r="I816" i="11"/>
  <c r="J816" i="11" s="1"/>
  <c r="AT815" i="11"/>
  <c r="AU815" i="11" s="1"/>
  <c r="AO815" i="11"/>
  <c r="AP815" i="11" s="1"/>
  <c r="AJ815" i="11"/>
  <c r="AK815" i="11" s="1"/>
  <c r="AE815" i="11"/>
  <c r="AF815" i="11" s="1"/>
  <c r="Z815" i="11"/>
  <c r="AA815" i="11" s="1"/>
  <c r="U815" i="11"/>
  <c r="V815" i="11" s="1"/>
  <c r="Q815" i="11"/>
  <c r="R815" i="11" s="1"/>
  <c r="M815" i="11"/>
  <c r="N815" i="11" s="1"/>
  <c r="I815" i="11"/>
  <c r="J815" i="11" s="1"/>
  <c r="AT814" i="11"/>
  <c r="AU814" i="11" s="1"/>
  <c r="AO814" i="11"/>
  <c r="AP814" i="11" s="1"/>
  <c r="AJ814" i="11"/>
  <c r="AK814" i="11" s="1"/>
  <c r="AE814" i="11"/>
  <c r="AF814" i="11" s="1"/>
  <c r="Z814" i="11"/>
  <c r="AA814" i="11" s="1"/>
  <c r="U814" i="11"/>
  <c r="V814" i="11" s="1"/>
  <c r="M814" i="11"/>
  <c r="N814" i="11" s="1"/>
  <c r="I814" i="11"/>
  <c r="J814" i="11" s="1"/>
  <c r="AT813" i="11"/>
  <c r="AU813" i="11" s="1"/>
  <c r="AO813" i="11"/>
  <c r="AP813" i="11" s="1"/>
  <c r="AJ813" i="11"/>
  <c r="AK813" i="11" s="1"/>
  <c r="AE813" i="11"/>
  <c r="AF813" i="11" s="1"/>
  <c r="Z813" i="11"/>
  <c r="AA813" i="11" s="1"/>
  <c r="U813" i="11"/>
  <c r="V813" i="11" s="1"/>
  <c r="Q813" i="11"/>
  <c r="R813" i="11" s="1"/>
  <c r="M813" i="11"/>
  <c r="N813" i="11" s="1"/>
  <c r="I813" i="11"/>
  <c r="J813" i="11" s="1"/>
  <c r="AT812" i="11"/>
  <c r="AU812" i="11" s="1"/>
  <c r="AO812" i="11"/>
  <c r="AP812" i="11" s="1"/>
  <c r="AJ812" i="11"/>
  <c r="AK812" i="11" s="1"/>
  <c r="AE812" i="11"/>
  <c r="AF812" i="11" s="1"/>
  <c r="Z812" i="11"/>
  <c r="AA812" i="11" s="1"/>
  <c r="U812" i="11"/>
  <c r="V812" i="11" s="1"/>
  <c r="M812" i="11"/>
  <c r="N812" i="11" s="1"/>
  <c r="I812" i="11"/>
  <c r="J812" i="11" s="1"/>
  <c r="AT811" i="11"/>
  <c r="AU811" i="11" s="1"/>
  <c r="AO811" i="11"/>
  <c r="AP811" i="11" s="1"/>
  <c r="AJ811" i="11"/>
  <c r="AK811" i="11" s="1"/>
  <c r="AE811" i="11"/>
  <c r="AF811" i="11" s="1"/>
  <c r="Z811" i="11"/>
  <c r="AA811" i="11" s="1"/>
  <c r="U811" i="11"/>
  <c r="V811" i="11" s="1"/>
  <c r="Q811" i="11"/>
  <c r="R811" i="11" s="1"/>
  <c r="M811" i="11"/>
  <c r="N811" i="11" s="1"/>
  <c r="I811" i="11"/>
  <c r="J811" i="11" s="1"/>
  <c r="Z809" i="11" l="1"/>
  <c r="AA809" i="11" s="1"/>
  <c r="U809" i="11"/>
  <c r="V809" i="11" s="1"/>
  <c r="M809" i="11"/>
  <c r="N809" i="11" s="1"/>
  <c r="I809" i="11"/>
  <c r="J809" i="11" s="1"/>
  <c r="M808" i="11"/>
  <c r="N808" i="11" s="1"/>
  <c r="I808" i="11"/>
  <c r="J808" i="11" s="1"/>
  <c r="AE807" i="11"/>
  <c r="AF807" i="11" s="1"/>
  <c r="Z807" i="11"/>
  <c r="AA807" i="11" s="1"/>
  <c r="U807" i="11"/>
  <c r="V807" i="11" s="1"/>
  <c r="I807" i="11"/>
  <c r="J807" i="11" s="1"/>
  <c r="Z806" i="11"/>
  <c r="AA806" i="11" s="1"/>
  <c r="U806" i="11"/>
  <c r="V806" i="11" s="1"/>
  <c r="I806" i="11"/>
  <c r="J806" i="11" s="1"/>
  <c r="AE805" i="11"/>
  <c r="AF805" i="11" s="1"/>
  <c r="Z805" i="11"/>
  <c r="AA805" i="11" s="1"/>
  <c r="U805" i="11"/>
  <c r="V805" i="11" s="1"/>
  <c r="I805" i="11"/>
  <c r="J805" i="11" s="1"/>
  <c r="Z804" i="11"/>
  <c r="AA804" i="11" s="1"/>
  <c r="U804" i="11"/>
  <c r="V804" i="11" s="1"/>
  <c r="I804" i="11"/>
  <c r="J804" i="11" s="1"/>
  <c r="Z803" i="11"/>
  <c r="AA803" i="11" s="1"/>
  <c r="U803" i="11"/>
  <c r="V803" i="11" s="1"/>
  <c r="I803" i="11"/>
  <c r="J803" i="11" s="1"/>
  <c r="Z802" i="11"/>
  <c r="AA802" i="11" s="1"/>
  <c r="U802" i="11"/>
  <c r="V802" i="11" s="1"/>
  <c r="M802" i="11"/>
  <c r="N802" i="11" s="1"/>
  <c r="I802" i="11"/>
  <c r="J802" i="11" s="1"/>
  <c r="Z801" i="11"/>
  <c r="AA801" i="11" s="1"/>
  <c r="U801" i="11"/>
  <c r="V801" i="11" s="1"/>
  <c r="I801" i="11"/>
  <c r="J801" i="11" s="1"/>
  <c r="AE800" i="11"/>
  <c r="Z800" i="11"/>
  <c r="AA800" i="11" s="1"/>
  <c r="U800" i="11"/>
  <c r="V800" i="11" s="1"/>
  <c r="M800" i="11"/>
  <c r="N800" i="11" s="1"/>
  <c r="I800" i="11"/>
  <c r="J800" i="11" s="1"/>
  <c r="Z799" i="11"/>
  <c r="AA799" i="11" s="1"/>
  <c r="U799" i="11"/>
  <c r="V799" i="11" s="1"/>
  <c r="I799" i="11"/>
  <c r="J799" i="11" s="1"/>
  <c r="AE798" i="11"/>
  <c r="AF798" i="11" s="1"/>
  <c r="Z798" i="11"/>
  <c r="AA798" i="11" s="1"/>
  <c r="U798" i="11"/>
  <c r="V798" i="11" s="1"/>
  <c r="M798" i="11"/>
  <c r="N798" i="11" s="1"/>
  <c r="I798" i="11"/>
  <c r="J798" i="11" s="1"/>
  <c r="AE797" i="11"/>
  <c r="Z797" i="11"/>
  <c r="AA797" i="11" s="1"/>
  <c r="U797" i="11"/>
  <c r="V797" i="11" s="1"/>
  <c r="M797" i="11"/>
  <c r="N797" i="11" s="1"/>
  <c r="I797" i="11"/>
  <c r="J797" i="11" s="1"/>
  <c r="M796" i="11"/>
  <c r="N796" i="11" s="1"/>
  <c r="I796" i="11"/>
  <c r="J796" i="11" s="1"/>
  <c r="Z794" i="11"/>
  <c r="AA794" i="11" s="1"/>
  <c r="U794" i="11"/>
  <c r="V794" i="11" s="1"/>
  <c r="I794" i="11"/>
  <c r="J794" i="11" s="1"/>
  <c r="Z793" i="11"/>
  <c r="AA793" i="11" s="1"/>
  <c r="U793" i="11"/>
  <c r="V793" i="11" s="1"/>
  <c r="I793" i="11"/>
  <c r="J793" i="11" s="1"/>
  <c r="M792" i="11"/>
  <c r="N792" i="11" s="1"/>
  <c r="I792" i="11"/>
  <c r="J792" i="11" s="1"/>
  <c r="Z791" i="11"/>
  <c r="AA791" i="11" s="1"/>
  <c r="U791" i="11"/>
  <c r="V791" i="11" s="1"/>
  <c r="I791" i="11"/>
  <c r="J791" i="11" s="1"/>
  <c r="M790" i="11"/>
  <c r="N790" i="11" s="1"/>
  <c r="I790" i="11"/>
  <c r="J790" i="11" s="1"/>
  <c r="Z789" i="11"/>
  <c r="AA789" i="11" s="1"/>
  <c r="U789" i="11"/>
  <c r="V789" i="11" s="1"/>
  <c r="I789" i="11"/>
  <c r="J789" i="11" s="1"/>
  <c r="Z788" i="11"/>
  <c r="AA788" i="11" s="1"/>
  <c r="U788" i="11"/>
  <c r="V788" i="11" s="1"/>
  <c r="I788" i="11"/>
  <c r="J788" i="11" s="1"/>
  <c r="Z787" i="11"/>
  <c r="AA787" i="11" s="1"/>
  <c r="U787" i="11"/>
  <c r="V787" i="11" s="1"/>
  <c r="I787" i="11"/>
  <c r="J787" i="11" s="1"/>
  <c r="Z786" i="11"/>
  <c r="AA786" i="11" s="1"/>
  <c r="U786" i="11"/>
  <c r="V786" i="11" s="1"/>
  <c r="I786" i="11"/>
  <c r="J786" i="11" s="1"/>
  <c r="Z785" i="11"/>
  <c r="AA785" i="11" s="1"/>
  <c r="U785" i="11"/>
  <c r="V785" i="11" s="1"/>
  <c r="I785" i="11"/>
  <c r="J785" i="11" s="1"/>
  <c r="Z784" i="11"/>
  <c r="AA784" i="11" s="1"/>
  <c r="U784" i="11"/>
  <c r="V784" i="11" s="1"/>
  <c r="I784" i="11"/>
  <c r="J784" i="11" s="1"/>
  <c r="AE783" i="11"/>
  <c r="AF783" i="11" s="1"/>
  <c r="Z783" i="11"/>
  <c r="AA783" i="11" s="1"/>
  <c r="U783" i="11"/>
  <c r="V783" i="11" s="1"/>
  <c r="I783" i="11"/>
  <c r="J783" i="11" s="1"/>
  <c r="Z782" i="11"/>
  <c r="AA782" i="11" s="1"/>
  <c r="U782" i="11"/>
  <c r="V782" i="11" s="1"/>
  <c r="I782" i="11"/>
  <c r="J782" i="11" s="1"/>
  <c r="Z781" i="11"/>
  <c r="AA781" i="11" s="1"/>
  <c r="U781" i="11"/>
  <c r="V781" i="11" s="1"/>
  <c r="M781" i="11"/>
  <c r="N781" i="11" s="1"/>
  <c r="I781" i="11"/>
  <c r="J781" i="11" s="1"/>
  <c r="M780" i="11"/>
  <c r="N780" i="11" s="1"/>
  <c r="I780" i="11"/>
  <c r="J780" i="11" s="1"/>
  <c r="M779" i="11"/>
  <c r="N779" i="11" s="1"/>
  <c r="I779" i="11"/>
  <c r="J779" i="11" s="1"/>
  <c r="M778" i="11"/>
  <c r="N778" i="11" s="1"/>
  <c r="I778" i="11"/>
  <c r="J778" i="11" s="1"/>
  <c r="Z777" i="11"/>
  <c r="AA777" i="11" s="1"/>
  <c r="U777" i="11"/>
  <c r="V777" i="11" s="1"/>
  <c r="I777" i="11"/>
  <c r="J777" i="11" s="1"/>
  <c r="Z776" i="11"/>
  <c r="AA776" i="11" s="1"/>
  <c r="U776" i="11"/>
  <c r="V776" i="11" s="1"/>
  <c r="I776" i="11"/>
  <c r="J776" i="11" s="1"/>
  <c r="AE775" i="11"/>
  <c r="AF775" i="11" s="1"/>
  <c r="Z775" i="11"/>
  <c r="AA775" i="11" s="1"/>
  <c r="U775" i="11"/>
  <c r="V775" i="11" s="1"/>
  <c r="M775" i="11"/>
  <c r="N775" i="11" s="1"/>
  <c r="I775" i="11"/>
  <c r="J775" i="11" s="1"/>
  <c r="AE774" i="11"/>
  <c r="AF774" i="11" s="1"/>
  <c r="Z774" i="11"/>
  <c r="AA774" i="11" s="1"/>
  <c r="U774" i="11"/>
  <c r="V774" i="11" s="1"/>
  <c r="M774" i="11"/>
  <c r="N774" i="11" s="1"/>
  <c r="I774" i="11"/>
  <c r="J774" i="11" s="1"/>
  <c r="AJ773" i="11"/>
  <c r="AK773" i="11" s="1"/>
  <c r="AE773" i="11"/>
  <c r="AF773" i="11" s="1"/>
  <c r="Z773" i="11"/>
  <c r="AA773" i="11" s="1"/>
  <c r="U773" i="11"/>
  <c r="V773" i="11" s="1"/>
  <c r="Q773" i="11"/>
  <c r="R773" i="11" s="1"/>
  <c r="M773" i="11"/>
  <c r="N773" i="11" s="1"/>
  <c r="I773" i="11"/>
  <c r="J773" i="11" s="1"/>
  <c r="AT772" i="11"/>
  <c r="AU772" i="11" s="1"/>
  <c r="AO772" i="11"/>
  <c r="AP772" i="11" s="1"/>
  <c r="AJ772" i="11"/>
  <c r="AK772" i="11" s="1"/>
  <c r="AE772" i="11"/>
  <c r="AF772" i="11" s="1"/>
  <c r="Z772" i="11"/>
  <c r="AA772" i="11" s="1"/>
  <c r="U772" i="11"/>
  <c r="V772" i="11" s="1"/>
  <c r="Q772" i="11"/>
  <c r="R772" i="11" s="1"/>
  <c r="M772" i="11"/>
  <c r="N772" i="11" s="1"/>
  <c r="I772" i="11"/>
  <c r="J772" i="11" s="1"/>
  <c r="AJ771" i="11"/>
  <c r="AK771" i="11" s="1"/>
  <c r="AE771" i="11"/>
  <c r="AF771" i="11" s="1"/>
  <c r="Z771" i="11"/>
  <c r="AA771" i="11" s="1"/>
  <c r="U771" i="11"/>
  <c r="V771" i="11" s="1"/>
  <c r="Q771" i="11"/>
  <c r="R771" i="11" s="1"/>
  <c r="M771" i="11"/>
  <c r="N771" i="11" s="1"/>
  <c r="I771" i="11"/>
  <c r="J771" i="11" s="1"/>
  <c r="AT770" i="11"/>
  <c r="AU770" i="11" s="1"/>
  <c r="AO770" i="11"/>
  <c r="AP770" i="11" s="1"/>
  <c r="AJ770" i="11"/>
  <c r="AK770" i="11" s="1"/>
  <c r="AE770" i="11"/>
  <c r="AF770" i="11" s="1"/>
  <c r="Z770" i="11"/>
  <c r="AA770" i="11" s="1"/>
  <c r="U770" i="11"/>
  <c r="V770" i="11" s="1"/>
  <c r="Q770" i="11"/>
  <c r="R770" i="11" s="1"/>
  <c r="M770" i="11"/>
  <c r="N770" i="11" s="1"/>
  <c r="I770" i="11"/>
  <c r="J770" i="11" s="1"/>
  <c r="AJ769" i="11"/>
  <c r="AK769" i="11" s="1"/>
  <c r="AE769" i="11"/>
  <c r="AF769" i="11" s="1"/>
  <c r="Z769" i="11"/>
  <c r="AA769" i="11" s="1"/>
  <c r="U769" i="11"/>
  <c r="V769" i="11" s="1"/>
  <c r="Q769" i="11"/>
  <c r="R769" i="11" s="1"/>
  <c r="M769" i="11"/>
  <c r="N769" i="11" s="1"/>
  <c r="I769" i="11"/>
  <c r="J769" i="11" s="1"/>
  <c r="AT768" i="11"/>
  <c r="AU768" i="11" s="1"/>
  <c r="AO768" i="11"/>
  <c r="AP768" i="11" s="1"/>
  <c r="AJ768" i="11"/>
  <c r="AK768" i="11" s="1"/>
  <c r="AE768" i="11"/>
  <c r="AF768" i="11" s="1"/>
  <c r="Z768" i="11"/>
  <c r="AA768" i="11" s="1"/>
  <c r="U768" i="11"/>
  <c r="V768" i="11" s="1"/>
  <c r="Q768" i="11"/>
  <c r="R768" i="11" s="1"/>
  <c r="M768" i="11"/>
  <c r="N768" i="11" s="1"/>
  <c r="I768" i="11"/>
  <c r="J768" i="11" s="1"/>
  <c r="AT767" i="11"/>
  <c r="AU767" i="11" s="1"/>
  <c r="AO767" i="11"/>
  <c r="AP767" i="11" s="1"/>
  <c r="AJ767" i="11"/>
  <c r="AK767" i="11" s="1"/>
  <c r="AE767" i="11"/>
  <c r="AF767" i="11" s="1"/>
  <c r="Z767" i="11"/>
  <c r="AA767" i="11" s="1"/>
  <c r="U767" i="11"/>
  <c r="V767" i="11" s="1"/>
  <c r="Q767" i="11"/>
  <c r="R767" i="11" s="1"/>
  <c r="M767" i="11"/>
  <c r="N767" i="11" s="1"/>
  <c r="I767" i="11"/>
  <c r="J767" i="11" s="1"/>
  <c r="AO766" i="11"/>
  <c r="AP766" i="11" s="1"/>
  <c r="AJ766" i="11"/>
  <c r="AK766" i="11" s="1"/>
  <c r="AE766" i="11"/>
  <c r="AF766" i="11" s="1"/>
  <c r="Z766" i="11"/>
  <c r="AA766" i="11" s="1"/>
  <c r="U766" i="11"/>
  <c r="V766" i="11" s="1"/>
  <c r="Q766" i="11"/>
  <c r="R766" i="11" s="1"/>
  <c r="M766" i="11"/>
  <c r="N766" i="11" s="1"/>
  <c r="I766" i="11"/>
  <c r="J766" i="11" s="1"/>
  <c r="AT765" i="11"/>
  <c r="AU765" i="11" s="1"/>
  <c r="AO765" i="11"/>
  <c r="AP765" i="11" s="1"/>
  <c r="AJ765" i="11"/>
  <c r="AK765" i="11" s="1"/>
  <c r="AE765" i="11"/>
  <c r="AF765" i="11" s="1"/>
  <c r="Z765" i="11"/>
  <c r="AA765" i="11" s="1"/>
  <c r="U765" i="11"/>
  <c r="V765" i="11" s="1"/>
  <c r="Q765" i="11"/>
  <c r="R765" i="11" s="1"/>
  <c r="M765" i="11"/>
  <c r="N765" i="11" s="1"/>
  <c r="I765" i="11"/>
  <c r="J765" i="11" s="1"/>
  <c r="AT764" i="11"/>
  <c r="AU764" i="11" s="1"/>
  <c r="AO764" i="11"/>
  <c r="AP764" i="11" s="1"/>
  <c r="AJ764" i="11"/>
  <c r="AK764" i="11" s="1"/>
  <c r="AE764" i="11"/>
  <c r="AF764" i="11" s="1"/>
  <c r="Z764" i="11"/>
  <c r="AA764" i="11" s="1"/>
  <c r="U764" i="11"/>
  <c r="V764" i="11" s="1"/>
  <c r="Q764" i="11"/>
  <c r="R764" i="11" s="1"/>
  <c r="M764" i="11"/>
  <c r="N764" i="11" s="1"/>
  <c r="I764" i="11"/>
  <c r="J764" i="11" s="1"/>
  <c r="AT763" i="11"/>
  <c r="AU763" i="11" s="1"/>
  <c r="AO763" i="11"/>
  <c r="AP763" i="11" s="1"/>
  <c r="AJ763" i="11"/>
  <c r="AK763" i="11" s="1"/>
  <c r="AE763" i="11"/>
  <c r="AF763" i="11" s="1"/>
  <c r="Z763" i="11"/>
  <c r="AA763" i="11" s="1"/>
  <c r="U763" i="11"/>
  <c r="V763" i="11" s="1"/>
  <c r="Q763" i="11"/>
  <c r="R763" i="11" s="1"/>
  <c r="M763" i="11"/>
  <c r="N763" i="11" s="1"/>
  <c r="I763" i="11"/>
  <c r="J763" i="11" s="1"/>
  <c r="AT762" i="11"/>
  <c r="AU762" i="11" s="1"/>
  <c r="AO762" i="11"/>
  <c r="AP762" i="11" s="1"/>
  <c r="AJ762" i="11"/>
  <c r="AK762" i="11" s="1"/>
  <c r="AE762" i="11"/>
  <c r="AF762" i="11" s="1"/>
  <c r="Z762" i="11"/>
  <c r="AA762" i="11" s="1"/>
  <c r="U762" i="11"/>
  <c r="V762" i="11" s="1"/>
  <c r="Q762" i="11"/>
  <c r="R762" i="11" s="1"/>
  <c r="M762" i="11"/>
  <c r="N762" i="11" s="1"/>
  <c r="I762" i="11"/>
  <c r="J762" i="11" s="1"/>
  <c r="AE761" i="11"/>
  <c r="AF761" i="11" s="1"/>
  <c r="Z761" i="11"/>
  <c r="AA761" i="11" s="1"/>
  <c r="U761" i="11"/>
  <c r="V761" i="11" s="1"/>
  <c r="Q761" i="11"/>
  <c r="R761" i="11" s="1"/>
  <c r="M761" i="11"/>
  <c r="N761" i="11" s="1"/>
  <c r="I761" i="11"/>
  <c r="J761" i="11" s="1"/>
  <c r="AJ760" i="11"/>
  <c r="AK760" i="11" s="1"/>
  <c r="AE760" i="11"/>
  <c r="AF760" i="11" s="1"/>
  <c r="Z760" i="11"/>
  <c r="AA760" i="11" s="1"/>
  <c r="U760" i="11"/>
  <c r="V760" i="11" s="1"/>
  <c r="M760" i="11"/>
  <c r="N760" i="11" s="1"/>
  <c r="I760" i="11"/>
  <c r="J760" i="11" s="1"/>
  <c r="AT759" i="11"/>
  <c r="AU759" i="11" s="1"/>
  <c r="AO759" i="11"/>
  <c r="AP759" i="11" s="1"/>
  <c r="AJ759" i="11"/>
  <c r="AK759" i="11" s="1"/>
  <c r="AE759" i="11"/>
  <c r="AF759" i="11" s="1"/>
  <c r="Z759" i="11"/>
  <c r="AA759" i="11" s="1"/>
  <c r="U759" i="11"/>
  <c r="V759" i="11" s="1"/>
  <c r="Q759" i="11"/>
  <c r="R759" i="11" s="1"/>
  <c r="M759" i="11"/>
  <c r="N759" i="11" s="1"/>
  <c r="I759" i="11"/>
  <c r="J759" i="11" s="1"/>
  <c r="AT758" i="11"/>
  <c r="AU758" i="11" s="1"/>
  <c r="AO758" i="11"/>
  <c r="AP758" i="11" s="1"/>
  <c r="AJ758" i="11"/>
  <c r="AK758" i="11" s="1"/>
  <c r="AE758" i="11"/>
  <c r="AF758" i="11" s="1"/>
  <c r="Z758" i="11"/>
  <c r="AA758" i="11" s="1"/>
  <c r="U758" i="11"/>
  <c r="V758" i="11" s="1"/>
  <c r="Q758" i="11"/>
  <c r="R758" i="11" s="1"/>
  <c r="M758" i="11"/>
  <c r="N758" i="11" s="1"/>
  <c r="I758" i="11"/>
  <c r="J758" i="11" s="1"/>
  <c r="AT757" i="11"/>
  <c r="AU757" i="11" s="1"/>
  <c r="AO757" i="11"/>
  <c r="AP757" i="11" s="1"/>
  <c r="AJ757" i="11"/>
  <c r="AK757" i="11" s="1"/>
  <c r="AE757" i="11"/>
  <c r="AF757" i="11" s="1"/>
  <c r="Z757" i="11"/>
  <c r="AA757" i="11" s="1"/>
  <c r="U757" i="11"/>
  <c r="V757" i="11" s="1"/>
  <c r="Q757" i="11"/>
  <c r="R757" i="11" s="1"/>
  <c r="M757" i="11"/>
  <c r="N757" i="11" s="1"/>
  <c r="I757" i="11"/>
  <c r="J757" i="11" s="1"/>
  <c r="AT756" i="11"/>
  <c r="AU756" i="11" s="1"/>
  <c r="AO756" i="11"/>
  <c r="AP756" i="11" s="1"/>
  <c r="AJ756" i="11"/>
  <c r="AK756" i="11" s="1"/>
  <c r="AE756" i="11"/>
  <c r="AF756" i="11" s="1"/>
  <c r="Z756" i="11"/>
  <c r="AA756" i="11" s="1"/>
  <c r="U756" i="11"/>
  <c r="V756" i="11" s="1"/>
  <c r="Q756" i="11"/>
  <c r="R756" i="11" s="1"/>
  <c r="M756" i="11"/>
  <c r="N756" i="11" s="1"/>
  <c r="I756" i="11"/>
  <c r="J756" i="11" s="1"/>
  <c r="AJ755" i="11"/>
  <c r="AK755" i="11" s="1"/>
  <c r="AE755" i="11"/>
  <c r="AF755" i="11" s="1"/>
  <c r="Z755" i="11"/>
  <c r="AA755" i="11" s="1"/>
  <c r="U755" i="11"/>
  <c r="V755" i="11" s="1"/>
  <c r="M755" i="11"/>
  <c r="N755" i="11" s="1"/>
  <c r="I755" i="11"/>
  <c r="J755" i="11" s="1"/>
  <c r="AJ754" i="11"/>
  <c r="AK754" i="11" s="1"/>
  <c r="Z754" i="11"/>
  <c r="AA754" i="11" s="1"/>
  <c r="U754" i="11"/>
  <c r="V754" i="11" s="1"/>
  <c r="M754" i="11"/>
  <c r="N754" i="11" s="1"/>
  <c r="I754" i="11"/>
  <c r="J754" i="11" s="1"/>
  <c r="AO753" i="11"/>
  <c r="AP753" i="11" s="1"/>
  <c r="AJ753" i="11"/>
  <c r="AK753" i="11" s="1"/>
  <c r="AE753" i="11"/>
  <c r="AF753" i="11" s="1"/>
  <c r="Z753" i="11"/>
  <c r="AA753" i="11" s="1"/>
  <c r="U753" i="11"/>
  <c r="V753" i="11" s="1"/>
  <c r="Q753" i="11"/>
  <c r="R753" i="11" s="1"/>
  <c r="M753" i="11"/>
  <c r="N753" i="11" s="1"/>
  <c r="I753" i="11"/>
  <c r="J753" i="11" s="1"/>
  <c r="AO752" i="11"/>
  <c r="AP752" i="11" s="1"/>
  <c r="AJ752" i="11"/>
  <c r="AK752" i="11" s="1"/>
  <c r="AE752" i="11"/>
  <c r="AF752" i="11" s="1"/>
  <c r="Z752" i="11"/>
  <c r="AA752" i="11" s="1"/>
  <c r="U752" i="11"/>
  <c r="V752" i="11" s="1"/>
  <c r="Q752" i="11"/>
  <c r="R752" i="11" s="1"/>
  <c r="M752" i="11"/>
  <c r="N752" i="11" s="1"/>
  <c r="I752" i="11"/>
  <c r="J752" i="11" s="1"/>
  <c r="AT751" i="11"/>
  <c r="AU751" i="11" s="1"/>
  <c r="AO751" i="11"/>
  <c r="AP751" i="11" s="1"/>
  <c r="AJ751" i="11"/>
  <c r="AK751" i="11" s="1"/>
  <c r="Z751" i="11"/>
  <c r="AA751" i="11" s="1"/>
  <c r="U751" i="11"/>
  <c r="V751" i="11" s="1"/>
  <c r="Q751" i="11"/>
  <c r="R751" i="11" s="1"/>
  <c r="M751" i="11"/>
  <c r="N751" i="11" s="1"/>
  <c r="I751" i="11"/>
  <c r="J751" i="11" s="1"/>
  <c r="AJ750" i="11"/>
  <c r="AK750" i="11" s="1"/>
  <c r="AE750" i="11"/>
  <c r="AF750" i="11" s="1"/>
  <c r="Z750" i="11"/>
  <c r="AA750" i="11" s="1"/>
  <c r="U750" i="11"/>
  <c r="V750" i="11" s="1"/>
  <c r="M750" i="11"/>
  <c r="N750" i="11" s="1"/>
  <c r="I750" i="11"/>
  <c r="J750" i="11" s="1"/>
  <c r="AO749" i="11"/>
  <c r="AP749" i="11" s="1"/>
  <c r="AJ749" i="11"/>
  <c r="AK749" i="11" s="1"/>
  <c r="AE749" i="11"/>
  <c r="AF749" i="11" s="1"/>
  <c r="Z749" i="11"/>
  <c r="AA749" i="11" s="1"/>
  <c r="U749" i="11"/>
  <c r="V749" i="11" s="1"/>
  <c r="Q749" i="11"/>
  <c r="R749" i="11" s="1"/>
  <c r="M749" i="11"/>
  <c r="N749" i="11" s="1"/>
  <c r="I749" i="11"/>
  <c r="J749" i="11" s="1"/>
  <c r="AT748" i="11"/>
  <c r="AU748" i="11" s="1"/>
  <c r="AO748" i="11"/>
  <c r="AP748" i="11" s="1"/>
  <c r="AJ748" i="11"/>
  <c r="AK748" i="11" s="1"/>
  <c r="AE748" i="11"/>
  <c r="AF748" i="11" s="1"/>
  <c r="Z748" i="11"/>
  <c r="AA748" i="11" s="1"/>
  <c r="U748" i="11"/>
  <c r="V748" i="11" s="1"/>
  <c r="M748" i="11"/>
  <c r="N748" i="11" s="1"/>
  <c r="I748" i="11"/>
  <c r="J748" i="11" s="1"/>
  <c r="AO747" i="11"/>
  <c r="AP747" i="11" s="1"/>
  <c r="AJ747" i="11"/>
  <c r="AK747" i="11" s="1"/>
  <c r="AE747" i="11"/>
  <c r="AF747" i="11" s="1"/>
  <c r="Z747" i="11"/>
  <c r="AA747" i="11" s="1"/>
  <c r="U747" i="11"/>
  <c r="V747" i="11" s="1"/>
  <c r="Q747" i="11"/>
  <c r="R747" i="11" s="1"/>
  <c r="M747" i="11"/>
  <c r="N747" i="11" s="1"/>
  <c r="I747" i="11"/>
  <c r="J747" i="11" s="1"/>
  <c r="AT746" i="11"/>
  <c r="AU746" i="11" s="1"/>
  <c r="AO746" i="11"/>
  <c r="AP746" i="11" s="1"/>
  <c r="AJ746" i="11"/>
  <c r="AK746" i="11" s="1"/>
  <c r="AE746" i="11"/>
  <c r="AF746" i="11" s="1"/>
  <c r="Z746" i="11"/>
  <c r="AA746" i="11" s="1"/>
  <c r="U746" i="11"/>
  <c r="V746" i="11" s="1"/>
  <c r="Q746" i="11"/>
  <c r="R746" i="11" s="1"/>
  <c r="M746" i="11"/>
  <c r="N746" i="11" s="1"/>
  <c r="I746" i="11"/>
  <c r="J746" i="11" s="1"/>
  <c r="Z745" i="11"/>
  <c r="AA745" i="11" s="1"/>
  <c r="U745" i="11"/>
  <c r="V745" i="11" s="1"/>
  <c r="Q745" i="11"/>
  <c r="R745" i="11" s="1"/>
  <c r="M745" i="11"/>
  <c r="N745" i="11" s="1"/>
  <c r="I745" i="11"/>
  <c r="J745" i="11" s="1"/>
  <c r="AT744" i="11"/>
  <c r="AU744" i="11" s="1"/>
  <c r="AO744" i="11"/>
  <c r="AP744" i="11" s="1"/>
  <c r="AJ744" i="11"/>
  <c r="AK744" i="11" s="1"/>
  <c r="AE744" i="11"/>
  <c r="AF744" i="11" s="1"/>
  <c r="Z744" i="11"/>
  <c r="AA744" i="11" s="1"/>
  <c r="U744" i="11"/>
  <c r="V744" i="11" s="1"/>
  <c r="Q744" i="11"/>
  <c r="R744" i="11" s="1"/>
  <c r="M744" i="11"/>
  <c r="N744" i="11" s="1"/>
  <c r="I744" i="11"/>
  <c r="J744" i="11" s="1"/>
  <c r="AT743" i="11"/>
  <c r="AU743" i="11" s="1"/>
  <c r="AO743" i="11"/>
  <c r="AP743" i="11" s="1"/>
  <c r="AJ743" i="11"/>
  <c r="AK743" i="11" s="1"/>
  <c r="AE743" i="11"/>
  <c r="AF743" i="11" s="1"/>
  <c r="Z743" i="11"/>
  <c r="AA743" i="11" s="1"/>
  <c r="U743" i="11"/>
  <c r="V743" i="11" s="1"/>
  <c r="M743" i="11"/>
  <c r="N743" i="11" s="1"/>
  <c r="I743" i="11"/>
  <c r="J743" i="11" s="1"/>
  <c r="AT742" i="11"/>
  <c r="AU742" i="11" s="1"/>
  <c r="AO742" i="11"/>
  <c r="AP742" i="11" s="1"/>
  <c r="AJ742" i="11"/>
  <c r="AK742" i="11" s="1"/>
  <c r="AE742" i="11"/>
  <c r="AF742" i="11" s="1"/>
  <c r="Z742" i="11"/>
  <c r="AA742" i="11" s="1"/>
  <c r="U742" i="11"/>
  <c r="V742" i="11" s="1"/>
  <c r="Q742" i="11"/>
  <c r="R742" i="11" s="1"/>
  <c r="M742" i="11"/>
  <c r="N742" i="11" s="1"/>
  <c r="I742" i="11"/>
  <c r="J742" i="11" s="1"/>
  <c r="AT741" i="11"/>
  <c r="AU741" i="11" s="1"/>
  <c r="AO741" i="11"/>
  <c r="AP741" i="11" s="1"/>
  <c r="AJ741" i="11"/>
  <c r="AK741" i="11" s="1"/>
  <c r="AE741" i="11"/>
  <c r="AF741" i="11" s="1"/>
  <c r="Z741" i="11"/>
  <c r="AA741" i="11" s="1"/>
  <c r="U741" i="11"/>
  <c r="V741" i="11" s="1"/>
  <c r="Q741" i="11"/>
  <c r="R741" i="11" s="1"/>
  <c r="M741" i="11"/>
  <c r="N741" i="11" s="1"/>
  <c r="I741" i="11"/>
  <c r="J741" i="11" s="1"/>
  <c r="AT740" i="11"/>
  <c r="AU740" i="11" s="1"/>
  <c r="AO740" i="11"/>
  <c r="AP740" i="11" s="1"/>
  <c r="AJ740" i="11"/>
  <c r="AK740" i="11" s="1"/>
  <c r="AE740" i="11"/>
  <c r="AF740" i="11" s="1"/>
  <c r="Z740" i="11"/>
  <c r="AA740" i="11" s="1"/>
  <c r="U740" i="11"/>
  <c r="V740" i="11" s="1"/>
  <c r="Q740" i="11"/>
  <c r="R740" i="11" s="1"/>
  <c r="M740" i="11"/>
  <c r="N740" i="11" s="1"/>
  <c r="I740" i="11"/>
  <c r="J740" i="11" s="1"/>
  <c r="AT739" i="11"/>
  <c r="AU739" i="11" s="1"/>
  <c r="AO739" i="11"/>
  <c r="AP739" i="11" s="1"/>
  <c r="AJ739" i="11"/>
  <c r="AK739" i="11" s="1"/>
  <c r="AE739" i="11"/>
  <c r="AF739" i="11" s="1"/>
  <c r="Z739" i="11"/>
  <c r="AA739" i="11" s="1"/>
  <c r="U739" i="11"/>
  <c r="V739" i="11" s="1"/>
  <c r="M739" i="11"/>
  <c r="N739" i="11" s="1"/>
  <c r="I739" i="11"/>
  <c r="J739" i="11" s="1"/>
  <c r="AT738" i="11"/>
  <c r="AU738" i="11" s="1"/>
  <c r="AO738" i="11"/>
  <c r="AP738" i="11" s="1"/>
  <c r="AJ738" i="11"/>
  <c r="AK738" i="11" s="1"/>
  <c r="AE738" i="11"/>
  <c r="AF738" i="11" s="1"/>
  <c r="Z738" i="11"/>
  <c r="AA738" i="11" s="1"/>
  <c r="U738" i="11"/>
  <c r="V738" i="11" s="1"/>
  <c r="M738" i="11"/>
  <c r="N738" i="11" s="1"/>
  <c r="I738" i="11"/>
  <c r="J738" i="11" s="1"/>
  <c r="AT737" i="11"/>
  <c r="AU737" i="11" s="1"/>
  <c r="AO737" i="11"/>
  <c r="AP737" i="11" s="1"/>
  <c r="AJ737" i="11"/>
  <c r="AK737" i="11" s="1"/>
  <c r="AE737" i="11"/>
  <c r="AF737" i="11" s="1"/>
  <c r="Z737" i="11"/>
  <c r="AA737" i="11" s="1"/>
  <c r="U737" i="11"/>
  <c r="V737" i="11" s="1"/>
  <c r="M737" i="11"/>
  <c r="N737" i="11" s="1"/>
  <c r="I737" i="11"/>
  <c r="J737" i="11" s="1"/>
  <c r="AT736" i="11"/>
  <c r="AU736" i="11" s="1"/>
  <c r="AO736" i="11"/>
  <c r="AP736" i="11" s="1"/>
  <c r="AJ736" i="11"/>
  <c r="AK736" i="11" s="1"/>
  <c r="AE736" i="11"/>
  <c r="AF736" i="11" s="1"/>
  <c r="Z736" i="11"/>
  <c r="AA736" i="11" s="1"/>
  <c r="U736" i="11"/>
  <c r="V736" i="11" s="1"/>
  <c r="M736" i="11"/>
  <c r="N736" i="11" s="1"/>
  <c r="I736" i="11"/>
  <c r="J736" i="11" s="1"/>
  <c r="AE735" i="11"/>
  <c r="AF735" i="11" s="1"/>
  <c r="Z735" i="11"/>
  <c r="AA735" i="11" s="1"/>
  <c r="U735" i="11"/>
  <c r="V735" i="11" s="1"/>
  <c r="M735" i="11"/>
  <c r="N735" i="11" s="1"/>
  <c r="I735" i="11"/>
  <c r="J735" i="11" s="1"/>
  <c r="AT734" i="11"/>
  <c r="AU734" i="11" s="1"/>
  <c r="AO734" i="11"/>
  <c r="AP734" i="11" s="1"/>
  <c r="AJ734" i="11"/>
  <c r="AK734" i="11" s="1"/>
  <c r="AE734" i="11"/>
  <c r="AF734" i="11" s="1"/>
  <c r="Z734" i="11"/>
  <c r="AA734" i="11" s="1"/>
  <c r="U734" i="11"/>
  <c r="V734" i="11" s="1"/>
  <c r="M734" i="11"/>
  <c r="N734" i="11" s="1"/>
  <c r="I734" i="11"/>
  <c r="J734" i="11" s="1"/>
  <c r="AT733" i="11"/>
  <c r="AU733" i="11" s="1"/>
  <c r="AO733" i="11"/>
  <c r="AP733" i="11" s="1"/>
  <c r="AJ733" i="11"/>
  <c r="AK733" i="11" s="1"/>
  <c r="AE733" i="11"/>
  <c r="AF733" i="11" s="1"/>
  <c r="Z733" i="11"/>
  <c r="AA733" i="11" s="1"/>
  <c r="U733" i="11"/>
  <c r="V733" i="11" s="1"/>
  <c r="M733" i="11"/>
  <c r="N733" i="11" s="1"/>
  <c r="I733" i="11"/>
  <c r="J733" i="11" s="1"/>
  <c r="AT732" i="11"/>
  <c r="AU732" i="11" s="1"/>
  <c r="AO732" i="11"/>
  <c r="AP732" i="11" s="1"/>
  <c r="AJ732" i="11"/>
  <c r="AK732" i="11" s="1"/>
  <c r="AE732" i="11"/>
  <c r="AF732" i="11" s="1"/>
  <c r="Z732" i="11"/>
  <c r="AA732" i="11" s="1"/>
  <c r="U732" i="11"/>
  <c r="V732" i="11" s="1"/>
  <c r="M732" i="11"/>
  <c r="N732" i="11" s="1"/>
  <c r="I732" i="11"/>
  <c r="J732" i="11" s="1"/>
  <c r="AJ731" i="11"/>
  <c r="AK731" i="11" s="1"/>
  <c r="AE731" i="11"/>
  <c r="AF731" i="11" s="1"/>
  <c r="Z731" i="11"/>
  <c r="AA731" i="11" s="1"/>
  <c r="U731" i="11"/>
  <c r="V731" i="11" s="1"/>
  <c r="M731" i="11"/>
  <c r="N731" i="11" s="1"/>
  <c r="I731" i="11"/>
  <c r="J731" i="11" s="1"/>
  <c r="AT730" i="11"/>
  <c r="AU730" i="11" s="1"/>
  <c r="AO730" i="11"/>
  <c r="AP730" i="11" s="1"/>
  <c r="AJ730" i="11"/>
  <c r="AK730" i="11" s="1"/>
  <c r="AE730" i="11"/>
  <c r="AF730" i="11" s="1"/>
  <c r="Z730" i="11"/>
  <c r="AA730" i="11" s="1"/>
  <c r="U730" i="11"/>
  <c r="V730" i="11" s="1"/>
  <c r="M730" i="11"/>
  <c r="N730" i="11" s="1"/>
  <c r="I730" i="11"/>
  <c r="J730" i="11" s="1"/>
  <c r="AT729" i="11"/>
  <c r="AU729" i="11" s="1"/>
  <c r="AO729" i="11"/>
  <c r="AP729" i="11" s="1"/>
  <c r="AJ729" i="11"/>
  <c r="AK729" i="11" s="1"/>
  <c r="AE729" i="11"/>
  <c r="AF729" i="11" s="1"/>
  <c r="Z729" i="11"/>
  <c r="AA729" i="11" s="1"/>
  <c r="U729" i="11"/>
  <c r="V729" i="11" s="1"/>
  <c r="M729" i="11"/>
  <c r="N729" i="11" s="1"/>
  <c r="I729" i="11"/>
  <c r="J729" i="11" s="1"/>
  <c r="AT728" i="11"/>
  <c r="AU728" i="11" s="1"/>
  <c r="AO728" i="11"/>
  <c r="AP728" i="11" s="1"/>
  <c r="AJ728" i="11"/>
  <c r="AK728" i="11" s="1"/>
  <c r="AE728" i="11"/>
  <c r="AF728" i="11" s="1"/>
  <c r="Z728" i="11"/>
  <c r="AA728" i="11" s="1"/>
  <c r="U728" i="11"/>
  <c r="V728" i="11" s="1"/>
  <c r="Q728" i="11"/>
  <c r="R728" i="11" s="1"/>
  <c r="M728" i="11"/>
  <c r="N728" i="11" s="1"/>
  <c r="I728" i="11"/>
  <c r="J728" i="11" s="1"/>
  <c r="AT727" i="11"/>
  <c r="AU727" i="11" s="1"/>
  <c r="AO727" i="11"/>
  <c r="AP727" i="11" s="1"/>
  <c r="AJ727" i="11"/>
  <c r="AK727" i="11" s="1"/>
  <c r="AE727" i="11"/>
  <c r="AF727" i="11" s="1"/>
  <c r="Z727" i="11"/>
  <c r="AA727" i="11" s="1"/>
  <c r="U727" i="11"/>
  <c r="V727" i="11" s="1"/>
  <c r="Q727" i="11"/>
  <c r="R727" i="11" s="1"/>
  <c r="M727" i="11"/>
  <c r="N727" i="11" s="1"/>
  <c r="I727" i="11"/>
  <c r="J727" i="11" s="1"/>
  <c r="AT726" i="11"/>
  <c r="AU726" i="11" s="1"/>
  <c r="AO726" i="11"/>
  <c r="AP726" i="11" s="1"/>
  <c r="AJ726" i="11"/>
  <c r="AK726" i="11" s="1"/>
  <c r="AE726" i="11"/>
  <c r="AF726" i="11" s="1"/>
  <c r="Z726" i="11"/>
  <c r="AA726" i="11" s="1"/>
  <c r="U726" i="11"/>
  <c r="V726" i="11" s="1"/>
  <c r="Q726" i="11"/>
  <c r="R726" i="11" s="1"/>
  <c r="M726" i="11"/>
  <c r="N726" i="11" s="1"/>
  <c r="I726" i="11"/>
  <c r="J726" i="11" s="1"/>
  <c r="AT725" i="11"/>
  <c r="AU725" i="11" s="1"/>
  <c r="AO725" i="11"/>
  <c r="AP725" i="11" s="1"/>
  <c r="AJ725" i="11"/>
  <c r="AK725" i="11" s="1"/>
  <c r="AE725" i="11"/>
  <c r="AF725" i="11" s="1"/>
  <c r="Z725" i="11"/>
  <c r="AA725" i="11" s="1"/>
  <c r="U725" i="11"/>
  <c r="V725" i="11" s="1"/>
  <c r="M725" i="11"/>
  <c r="N725" i="11" s="1"/>
  <c r="I725" i="11"/>
  <c r="J725" i="11" s="1"/>
  <c r="AT724" i="11"/>
  <c r="AU724" i="11" s="1"/>
  <c r="AO724" i="11"/>
  <c r="AP724" i="11" s="1"/>
  <c r="AJ724" i="11"/>
  <c r="AK724" i="11" s="1"/>
  <c r="AE724" i="11"/>
  <c r="AF724" i="11" s="1"/>
  <c r="Z724" i="11"/>
  <c r="AA724" i="11" s="1"/>
  <c r="U724" i="11"/>
  <c r="V724" i="11" s="1"/>
  <c r="Q724" i="11"/>
  <c r="R724" i="11" s="1"/>
  <c r="M724" i="11"/>
  <c r="N724" i="11" s="1"/>
  <c r="I724" i="11"/>
  <c r="J724" i="11" s="1"/>
  <c r="AT723" i="11"/>
  <c r="AU723" i="11" s="1"/>
  <c r="AO723" i="11"/>
  <c r="AP723" i="11" s="1"/>
  <c r="AJ723" i="11"/>
  <c r="AK723" i="11" s="1"/>
  <c r="AE723" i="11"/>
  <c r="AF723" i="11" s="1"/>
  <c r="Z723" i="11"/>
  <c r="AA723" i="11" s="1"/>
  <c r="U723" i="11"/>
  <c r="V723" i="11" s="1"/>
  <c r="Q723" i="11"/>
  <c r="R723" i="11" s="1"/>
  <c r="M723" i="11"/>
  <c r="N723" i="11" s="1"/>
  <c r="I723" i="11"/>
  <c r="J723" i="11" s="1"/>
  <c r="AT722" i="11"/>
  <c r="AU722" i="11" s="1"/>
  <c r="AO722" i="11"/>
  <c r="AP722" i="11" s="1"/>
  <c r="AJ722" i="11"/>
  <c r="AK722" i="11" s="1"/>
  <c r="AE722" i="11"/>
  <c r="AF722" i="11" s="1"/>
  <c r="Z722" i="11"/>
  <c r="AA722" i="11" s="1"/>
  <c r="U722" i="11"/>
  <c r="V722" i="11" s="1"/>
  <c r="Q722" i="11"/>
  <c r="R722" i="11" s="1"/>
  <c r="M722" i="11"/>
  <c r="N722" i="11" s="1"/>
  <c r="I722" i="11"/>
  <c r="J722" i="11" s="1"/>
  <c r="AT721" i="11"/>
  <c r="AU721" i="11" s="1"/>
  <c r="AO721" i="11"/>
  <c r="AP721" i="11" s="1"/>
  <c r="AJ721" i="11"/>
  <c r="AK721" i="11" s="1"/>
  <c r="AE721" i="11"/>
  <c r="AF721" i="11" s="1"/>
  <c r="Z721" i="11"/>
  <c r="AA721" i="11" s="1"/>
  <c r="U721" i="11"/>
  <c r="V721" i="11" s="1"/>
  <c r="Q721" i="11"/>
  <c r="R721" i="11" s="1"/>
  <c r="M721" i="11"/>
  <c r="N721" i="11" s="1"/>
  <c r="I721" i="11"/>
  <c r="J721" i="11" s="1"/>
  <c r="AT720" i="11"/>
  <c r="AU720" i="11" s="1"/>
  <c r="AO720" i="11"/>
  <c r="AP720" i="11" s="1"/>
  <c r="AJ720" i="11"/>
  <c r="AK720" i="11" s="1"/>
  <c r="AE720" i="11"/>
  <c r="AF720" i="11" s="1"/>
  <c r="Z720" i="11"/>
  <c r="AA720" i="11" s="1"/>
  <c r="U720" i="11"/>
  <c r="V720" i="11" s="1"/>
  <c r="Q720" i="11"/>
  <c r="R720" i="11" s="1"/>
  <c r="M720" i="11"/>
  <c r="N720" i="11" s="1"/>
  <c r="I720" i="11"/>
  <c r="J720" i="11" s="1"/>
  <c r="AT719" i="11"/>
  <c r="AU719" i="11" s="1"/>
  <c r="AO719" i="11"/>
  <c r="AP719" i="11" s="1"/>
  <c r="AJ719" i="11"/>
  <c r="AK719" i="11" s="1"/>
  <c r="AE719" i="11"/>
  <c r="AF719" i="11" s="1"/>
  <c r="Z719" i="11"/>
  <c r="AA719" i="11" s="1"/>
  <c r="U719" i="11"/>
  <c r="V719" i="11" s="1"/>
  <c r="M719" i="11"/>
  <c r="N719" i="11" s="1"/>
  <c r="I719" i="11"/>
  <c r="J719" i="11" s="1"/>
  <c r="AT718" i="11"/>
  <c r="AU718" i="11" s="1"/>
  <c r="AO718" i="11"/>
  <c r="AP718" i="11" s="1"/>
  <c r="AJ718" i="11"/>
  <c r="AK718" i="11" s="1"/>
  <c r="AE718" i="11"/>
  <c r="AF718" i="11" s="1"/>
  <c r="Z718" i="11"/>
  <c r="AA718" i="11" s="1"/>
  <c r="U718" i="11"/>
  <c r="V718" i="11" s="1"/>
  <c r="Q718" i="11"/>
  <c r="R718" i="11" s="1"/>
  <c r="M718" i="11"/>
  <c r="N718" i="11" s="1"/>
  <c r="I718" i="11"/>
  <c r="J718" i="11" s="1"/>
  <c r="AT717" i="11"/>
  <c r="AU717" i="11" s="1"/>
  <c r="AO717" i="11"/>
  <c r="AP717" i="11" s="1"/>
  <c r="AJ717" i="11"/>
  <c r="AK717" i="11" s="1"/>
  <c r="AE717" i="11"/>
  <c r="AF717" i="11" s="1"/>
  <c r="Z717" i="11"/>
  <c r="AA717" i="11" s="1"/>
  <c r="U717" i="11"/>
  <c r="V717" i="11" s="1"/>
  <c r="Q717" i="11"/>
  <c r="R717" i="11" s="1"/>
  <c r="M717" i="11"/>
  <c r="N717" i="11" s="1"/>
  <c r="I717" i="11"/>
  <c r="J717" i="11" s="1"/>
  <c r="AT716" i="11"/>
  <c r="AU716" i="11" s="1"/>
  <c r="AO716" i="11"/>
  <c r="AP716" i="11" s="1"/>
  <c r="AJ716" i="11"/>
  <c r="AK716" i="11" s="1"/>
  <c r="AE716" i="11"/>
  <c r="AF716" i="11" s="1"/>
  <c r="Z716" i="11"/>
  <c r="AA716" i="11" s="1"/>
  <c r="U716" i="11"/>
  <c r="V716" i="11" s="1"/>
  <c r="Q716" i="11"/>
  <c r="R716" i="11" s="1"/>
  <c r="M716" i="11"/>
  <c r="N716" i="11" s="1"/>
  <c r="I716" i="11"/>
  <c r="J716" i="11" s="1"/>
  <c r="AT715" i="11"/>
  <c r="AU715" i="11" s="1"/>
  <c r="AO715" i="11"/>
  <c r="AP715" i="11" s="1"/>
  <c r="AJ715" i="11"/>
  <c r="AK715" i="11" s="1"/>
  <c r="AE715" i="11"/>
  <c r="AF715" i="11" s="1"/>
  <c r="Z715" i="11"/>
  <c r="AA715" i="11" s="1"/>
  <c r="U715" i="11"/>
  <c r="V715" i="11" s="1"/>
  <c r="Q715" i="11"/>
  <c r="R715" i="11" s="1"/>
  <c r="M715" i="11"/>
  <c r="N715" i="11" s="1"/>
  <c r="I715" i="11"/>
  <c r="J715" i="11" s="1"/>
  <c r="AT714" i="11"/>
  <c r="AU714" i="11" s="1"/>
  <c r="AO714" i="11"/>
  <c r="AP714" i="11" s="1"/>
  <c r="AJ714" i="11"/>
  <c r="AK714" i="11" s="1"/>
  <c r="AE714" i="11"/>
  <c r="AF714" i="11" s="1"/>
  <c r="Z714" i="11"/>
  <c r="AA714" i="11" s="1"/>
  <c r="U714" i="11"/>
  <c r="V714" i="11" s="1"/>
  <c r="Q714" i="11"/>
  <c r="R714" i="11" s="1"/>
  <c r="M714" i="11"/>
  <c r="N714" i="11" s="1"/>
  <c r="I714" i="11"/>
  <c r="J714" i="11" s="1"/>
  <c r="M712" i="11" l="1"/>
  <c r="N712" i="11" s="1"/>
  <c r="I712" i="11"/>
  <c r="J712" i="11" s="1"/>
  <c r="M711" i="11"/>
  <c r="N711" i="11" s="1"/>
  <c r="I711" i="11"/>
  <c r="J711" i="11" s="1"/>
  <c r="M710" i="11"/>
  <c r="N710" i="11" s="1"/>
  <c r="I710" i="11"/>
  <c r="J710" i="11" s="1"/>
  <c r="Z709" i="11"/>
  <c r="AA709" i="11" s="1"/>
  <c r="U709" i="11"/>
  <c r="V709" i="11" s="1"/>
  <c r="Q709" i="11"/>
  <c r="R709" i="11" s="1"/>
  <c r="M709" i="11"/>
  <c r="N709" i="11" s="1"/>
  <c r="I709" i="11"/>
  <c r="J709" i="11" s="1"/>
  <c r="Z708" i="11"/>
  <c r="AA708" i="11" s="1"/>
  <c r="U708" i="11"/>
  <c r="V708" i="11" s="1"/>
  <c r="I708" i="11"/>
  <c r="J708" i="11" s="1"/>
  <c r="M707" i="11"/>
  <c r="N707" i="11" s="1"/>
  <c r="I707" i="11"/>
  <c r="J707" i="11" s="1"/>
  <c r="M706" i="11"/>
  <c r="N706" i="11" s="1"/>
  <c r="I706" i="11"/>
  <c r="J706" i="11" s="1"/>
  <c r="Z705" i="11"/>
  <c r="AA705" i="11" s="1"/>
  <c r="U705" i="11"/>
  <c r="V705" i="11" s="1"/>
  <c r="M705" i="11"/>
  <c r="N705" i="11" s="1"/>
  <c r="I705" i="11"/>
  <c r="J705" i="11" s="1"/>
  <c r="Z704" i="11"/>
  <c r="AA704" i="11" s="1"/>
  <c r="U704" i="11"/>
  <c r="V704" i="11" s="1"/>
  <c r="I704" i="11"/>
  <c r="J704" i="11" s="1"/>
  <c r="Z703" i="11"/>
  <c r="AA703" i="11" s="1"/>
  <c r="U703" i="11"/>
  <c r="V703" i="11" s="1"/>
  <c r="M703" i="11"/>
  <c r="N703" i="11" s="1"/>
  <c r="I703" i="11"/>
  <c r="J703" i="11" s="1"/>
  <c r="Z702" i="11"/>
  <c r="AA702" i="11" s="1"/>
  <c r="U702" i="11"/>
  <c r="V702" i="11" s="1"/>
  <c r="M702" i="11"/>
  <c r="N702" i="11" s="1"/>
  <c r="I702" i="11"/>
  <c r="J702" i="11" s="1"/>
  <c r="M701" i="11"/>
  <c r="N701" i="11" s="1"/>
  <c r="I701" i="11"/>
  <c r="J701" i="11" s="1"/>
  <c r="Z700" i="11"/>
  <c r="AA700" i="11" s="1"/>
  <c r="U700" i="11"/>
  <c r="V700" i="11" s="1"/>
  <c r="I700" i="11"/>
  <c r="J700" i="11" s="1"/>
  <c r="AE699" i="11"/>
  <c r="Z699" i="11"/>
  <c r="AA699" i="11" s="1"/>
  <c r="U699" i="11"/>
  <c r="V699" i="11" s="1"/>
  <c r="M699" i="11"/>
  <c r="N699" i="11" s="1"/>
  <c r="I699" i="11"/>
  <c r="J699" i="11" s="1"/>
  <c r="Z698" i="11"/>
  <c r="AA698" i="11" s="1"/>
  <c r="U698" i="11"/>
  <c r="V698" i="11" s="1"/>
  <c r="M698" i="11"/>
  <c r="N698" i="11" s="1"/>
  <c r="I698" i="11"/>
  <c r="J698" i="11" s="1"/>
  <c r="Z697" i="11"/>
  <c r="AA697" i="11" s="1"/>
  <c r="U697" i="11"/>
  <c r="V697" i="11" s="1"/>
  <c r="I697" i="11"/>
  <c r="J697" i="11" s="1"/>
  <c r="M696" i="11"/>
  <c r="N696" i="11" s="1"/>
  <c r="I696" i="11"/>
  <c r="J696" i="11" s="1"/>
  <c r="M695" i="11"/>
  <c r="N695" i="11" s="1"/>
  <c r="I695" i="11"/>
  <c r="J695" i="11" s="1"/>
  <c r="Z694" i="11"/>
  <c r="AA694" i="11" s="1"/>
  <c r="U694" i="11"/>
  <c r="V694" i="11" s="1"/>
  <c r="I694" i="11"/>
  <c r="J694" i="11" s="1"/>
  <c r="Z693" i="11"/>
  <c r="AA693" i="11" s="1"/>
  <c r="U693" i="11"/>
  <c r="V693" i="11" s="1"/>
  <c r="M693" i="11"/>
  <c r="N693" i="11" s="1"/>
  <c r="I693" i="11"/>
  <c r="J693" i="11" s="1"/>
  <c r="Z692" i="11"/>
  <c r="AA692" i="11" s="1"/>
  <c r="U692" i="11"/>
  <c r="V692" i="11" s="1"/>
  <c r="I692" i="11"/>
  <c r="J692" i="11" s="1"/>
  <c r="AT691" i="11"/>
  <c r="AU691" i="11" s="1"/>
  <c r="AO691" i="11"/>
  <c r="AP691" i="11" s="1"/>
  <c r="AJ691" i="11"/>
  <c r="AK691" i="11" s="1"/>
  <c r="AE691" i="11"/>
  <c r="AF691" i="11" s="1"/>
  <c r="Z691" i="11"/>
  <c r="AA691" i="11" s="1"/>
  <c r="U691" i="11"/>
  <c r="V691" i="11" s="1"/>
  <c r="Q691" i="11"/>
  <c r="R691" i="11" s="1"/>
  <c r="M691" i="11"/>
  <c r="N691" i="11" s="1"/>
  <c r="I691" i="11"/>
  <c r="J691" i="11" s="1"/>
  <c r="AT690" i="11"/>
  <c r="AU690" i="11" s="1"/>
  <c r="AO690" i="11"/>
  <c r="AP690" i="11" s="1"/>
  <c r="AJ690" i="11"/>
  <c r="AK690" i="11" s="1"/>
  <c r="AE690" i="11"/>
  <c r="AF690" i="11" s="1"/>
  <c r="Z690" i="11"/>
  <c r="AA690" i="11" s="1"/>
  <c r="U690" i="11"/>
  <c r="V690" i="11" s="1"/>
  <c r="Q690" i="11"/>
  <c r="R690" i="11" s="1"/>
  <c r="M690" i="11"/>
  <c r="N690" i="11" s="1"/>
  <c r="I690" i="11"/>
  <c r="J690" i="11" s="1"/>
  <c r="AT689" i="11"/>
  <c r="AU689" i="11" s="1"/>
  <c r="AO689" i="11"/>
  <c r="AP689" i="11" s="1"/>
  <c r="AJ689" i="11"/>
  <c r="AK689" i="11" s="1"/>
  <c r="AE689" i="11"/>
  <c r="AF689" i="11" s="1"/>
  <c r="Z689" i="11"/>
  <c r="AA689" i="11" s="1"/>
  <c r="U689" i="11"/>
  <c r="V689" i="11" s="1"/>
  <c r="Q689" i="11"/>
  <c r="R689" i="11" s="1"/>
  <c r="M689" i="11"/>
  <c r="N689" i="11" s="1"/>
  <c r="I689" i="11"/>
  <c r="J689" i="11" s="1"/>
  <c r="AO688" i="11"/>
  <c r="AP688" i="11" s="1"/>
  <c r="AJ688" i="11"/>
  <c r="AK688" i="11" s="1"/>
  <c r="AE688" i="11"/>
  <c r="AF688" i="11" s="1"/>
  <c r="Z688" i="11"/>
  <c r="AA688" i="11" s="1"/>
  <c r="U688" i="11"/>
  <c r="V688" i="11" s="1"/>
  <c r="Q688" i="11"/>
  <c r="R688" i="11" s="1"/>
  <c r="M688" i="11"/>
  <c r="N688" i="11" s="1"/>
  <c r="I688" i="11"/>
  <c r="J688" i="11" s="1"/>
  <c r="AT687" i="11"/>
  <c r="AU687" i="11" s="1"/>
  <c r="AO687" i="11"/>
  <c r="AP687" i="11" s="1"/>
  <c r="AJ687" i="11"/>
  <c r="AK687" i="11" s="1"/>
  <c r="AE687" i="11"/>
  <c r="AF687" i="11" s="1"/>
  <c r="Z687" i="11"/>
  <c r="AA687" i="11" s="1"/>
  <c r="U687" i="11"/>
  <c r="V687" i="11" s="1"/>
  <c r="Q687" i="11"/>
  <c r="R687" i="11" s="1"/>
  <c r="M687" i="11"/>
  <c r="N687" i="11" s="1"/>
  <c r="I687" i="11"/>
  <c r="J687" i="11" s="1"/>
  <c r="AT686" i="11"/>
  <c r="AU686" i="11" s="1"/>
  <c r="AO686" i="11"/>
  <c r="AP686" i="11" s="1"/>
  <c r="AJ686" i="11"/>
  <c r="AK686" i="11" s="1"/>
  <c r="AE686" i="11"/>
  <c r="AF686" i="11" s="1"/>
  <c r="Z686" i="11"/>
  <c r="AA686" i="11" s="1"/>
  <c r="U686" i="11"/>
  <c r="V686" i="11" s="1"/>
  <c r="Q686" i="11"/>
  <c r="R686" i="11" s="1"/>
  <c r="M686" i="11"/>
  <c r="N686" i="11" s="1"/>
  <c r="I686" i="11"/>
  <c r="J686" i="11" s="1"/>
  <c r="AT685" i="11"/>
  <c r="AU685" i="11" s="1"/>
  <c r="AO685" i="11"/>
  <c r="AP685" i="11" s="1"/>
  <c r="AJ685" i="11"/>
  <c r="AK685" i="11" s="1"/>
  <c r="AE685" i="11"/>
  <c r="AF685" i="11" s="1"/>
  <c r="Z685" i="11"/>
  <c r="AA685" i="11" s="1"/>
  <c r="U685" i="11"/>
  <c r="V685" i="11" s="1"/>
  <c r="Q685" i="11"/>
  <c r="R685" i="11" s="1"/>
  <c r="M685" i="11"/>
  <c r="N685" i="11" s="1"/>
  <c r="I685" i="11"/>
  <c r="J685" i="11" s="1"/>
  <c r="AT684" i="11"/>
  <c r="AU684" i="11" s="1"/>
  <c r="AO684" i="11"/>
  <c r="AP684" i="11" s="1"/>
  <c r="AJ684" i="11"/>
  <c r="AK684" i="11" s="1"/>
  <c r="AE684" i="11"/>
  <c r="AF684" i="11" s="1"/>
  <c r="Z684" i="11"/>
  <c r="AA684" i="11" s="1"/>
  <c r="U684" i="11"/>
  <c r="V684" i="11" s="1"/>
  <c r="Q684" i="11"/>
  <c r="R684" i="11" s="1"/>
  <c r="M684" i="11"/>
  <c r="N684" i="11" s="1"/>
  <c r="I684" i="11"/>
  <c r="J684" i="11" s="1"/>
  <c r="AT683" i="11"/>
  <c r="AU683" i="11" s="1"/>
  <c r="AO683" i="11"/>
  <c r="AP683" i="11" s="1"/>
  <c r="AJ683" i="11"/>
  <c r="AK683" i="11" s="1"/>
  <c r="AE683" i="11"/>
  <c r="AF683" i="11" s="1"/>
  <c r="Z683" i="11"/>
  <c r="AA683" i="11" s="1"/>
  <c r="U683" i="11"/>
  <c r="V683" i="11" s="1"/>
  <c r="Q683" i="11"/>
  <c r="R683" i="11" s="1"/>
  <c r="M683" i="11"/>
  <c r="N683" i="11" s="1"/>
  <c r="I683" i="11"/>
  <c r="J683" i="11" s="1"/>
  <c r="AT682" i="11"/>
  <c r="AU682" i="11" s="1"/>
  <c r="AO682" i="11"/>
  <c r="AP682" i="11" s="1"/>
  <c r="AJ682" i="11"/>
  <c r="AK682" i="11" s="1"/>
  <c r="AE682" i="11"/>
  <c r="AF682" i="11" s="1"/>
  <c r="Z682" i="11"/>
  <c r="AA682" i="11" s="1"/>
  <c r="U682" i="11"/>
  <c r="V682" i="11" s="1"/>
  <c r="Q682" i="11"/>
  <c r="R682" i="11" s="1"/>
  <c r="M682" i="11"/>
  <c r="N682" i="11" s="1"/>
  <c r="I682" i="11"/>
  <c r="J682" i="11" s="1"/>
  <c r="AT681" i="11"/>
  <c r="AU681" i="11" s="1"/>
  <c r="AO681" i="11"/>
  <c r="AP681" i="11" s="1"/>
  <c r="AJ681" i="11"/>
  <c r="AK681" i="11" s="1"/>
  <c r="AE681" i="11"/>
  <c r="AF681" i="11" s="1"/>
  <c r="Z681" i="11"/>
  <c r="AA681" i="11" s="1"/>
  <c r="U681" i="11"/>
  <c r="V681" i="11" s="1"/>
  <c r="M681" i="11"/>
  <c r="N681" i="11" s="1"/>
  <c r="I681" i="11"/>
  <c r="J681" i="11" s="1"/>
  <c r="AT680" i="11"/>
  <c r="AU680" i="11" s="1"/>
  <c r="AO680" i="11"/>
  <c r="AP680" i="11" s="1"/>
  <c r="AJ680" i="11"/>
  <c r="AK680" i="11" s="1"/>
  <c r="AE680" i="11"/>
  <c r="AF680" i="11" s="1"/>
  <c r="Z680" i="11"/>
  <c r="AA680" i="11" s="1"/>
  <c r="U680" i="11"/>
  <c r="V680" i="11" s="1"/>
  <c r="Q680" i="11"/>
  <c r="R680" i="11" s="1"/>
  <c r="M680" i="11"/>
  <c r="N680" i="11" s="1"/>
  <c r="I680" i="11"/>
  <c r="J680" i="11" s="1"/>
  <c r="AT679" i="11"/>
  <c r="AU679" i="11" s="1"/>
  <c r="AO679" i="11"/>
  <c r="AP679" i="11" s="1"/>
  <c r="AJ679" i="11"/>
  <c r="AK679" i="11" s="1"/>
  <c r="AE679" i="11"/>
  <c r="AF679" i="11" s="1"/>
  <c r="Z679" i="11"/>
  <c r="AA679" i="11" s="1"/>
  <c r="U679" i="11"/>
  <c r="V679" i="11" s="1"/>
  <c r="M679" i="11"/>
  <c r="N679" i="11" s="1"/>
  <c r="I679" i="11"/>
  <c r="J679" i="11" s="1"/>
  <c r="AT678" i="11"/>
  <c r="AU678" i="11" s="1"/>
  <c r="AO678" i="11"/>
  <c r="AP678" i="11" s="1"/>
  <c r="AJ678" i="11"/>
  <c r="AK678" i="11" s="1"/>
  <c r="AE678" i="11"/>
  <c r="AF678" i="11" s="1"/>
  <c r="Z678" i="11"/>
  <c r="AA678" i="11" s="1"/>
  <c r="U678" i="11"/>
  <c r="V678" i="11" s="1"/>
  <c r="Q678" i="11"/>
  <c r="R678" i="11" s="1"/>
  <c r="M678" i="11"/>
  <c r="N678" i="11" s="1"/>
  <c r="I678" i="11"/>
  <c r="J678" i="11" s="1"/>
  <c r="AT677" i="11"/>
  <c r="AU677" i="11" s="1"/>
  <c r="AO677" i="11"/>
  <c r="AP677" i="11" s="1"/>
  <c r="AJ677" i="11"/>
  <c r="AK677" i="11" s="1"/>
  <c r="AE677" i="11"/>
  <c r="AF677" i="11" s="1"/>
  <c r="Z677" i="11"/>
  <c r="AA677" i="11" s="1"/>
  <c r="U677" i="11"/>
  <c r="V677" i="11" s="1"/>
  <c r="Q677" i="11"/>
  <c r="R677" i="11" s="1"/>
  <c r="M677" i="11"/>
  <c r="N677" i="11" s="1"/>
  <c r="I677" i="11"/>
  <c r="J677" i="11" s="1"/>
  <c r="AT676" i="11"/>
  <c r="AU676" i="11" s="1"/>
  <c r="AO676" i="11"/>
  <c r="AP676" i="11" s="1"/>
  <c r="AJ676" i="11"/>
  <c r="AK676" i="11" s="1"/>
  <c r="AE676" i="11"/>
  <c r="AF676" i="11" s="1"/>
  <c r="Z676" i="11"/>
  <c r="AA676" i="11" s="1"/>
  <c r="U676" i="11"/>
  <c r="V676" i="11" s="1"/>
  <c r="Q676" i="11"/>
  <c r="R676" i="11" s="1"/>
  <c r="M676" i="11"/>
  <c r="N676" i="11" s="1"/>
  <c r="I676" i="11"/>
  <c r="J676" i="11" s="1"/>
  <c r="AT675" i="11"/>
  <c r="AU675" i="11" s="1"/>
  <c r="AO675" i="11"/>
  <c r="AP675" i="11" s="1"/>
  <c r="AJ675" i="11"/>
  <c r="AK675" i="11" s="1"/>
  <c r="AE675" i="11"/>
  <c r="AF675" i="11" s="1"/>
  <c r="Z675" i="11"/>
  <c r="AA675" i="11" s="1"/>
  <c r="U675" i="11"/>
  <c r="V675" i="11" s="1"/>
  <c r="Q675" i="11"/>
  <c r="R675" i="11" s="1"/>
  <c r="M675" i="11"/>
  <c r="N675" i="11" s="1"/>
  <c r="I675" i="11"/>
  <c r="J675" i="11" s="1"/>
  <c r="AT674" i="11"/>
  <c r="AU674" i="11" s="1"/>
  <c r="AO674" i="11"/>
  <c r="AP674" i="11" s="1"/>
  <c r="AJ674" i="11"/>
  <c r="AK674" i="11" s="1"/>
  <c r="AE674" i="11"/>
  <c r="U674" i="11"/>
  <c r="V674" i="11" s="1"/>
  <c r="Q674" i="11"/>
  <c r="R674" i="11" s="1"/>
  <c r="M674" i="11"/>
  <c r="N674" i="11" s="1"/>
  <c r="I674" i="11"/>
  <c r="J674" i="11" s="1"/>
  <c r="AT673" i="11"/>
  <c r="AU673" i="11" s="1"/>
  <c r="AO673" i="11"/>
  <c r="AP673" i="11" s="1"/>
  <c r="AJ673" i="11"/>
  <c r="AK673" i="11" s="1"/>
  <c r="AE673" i="11"/>
  <c r="AF673" i="11" s="1"/>
  <c r="Z673" i="11"/>
  <c r="AA673" i="11" s="1"/>
  <c r="U673" i="11"/>
  <c r="V673" i="11" s="1"/>
  <c r="Q673" i="11"/>
  <c r="R673" i="11" s="1"/>
  <c r="M673" i="11"/>
  <c r="N673" i="11" s="1"/>
  <c r="I673" i="11"/>
  <c r="J673" i="11" s="1"/>
  <c r="AO672" i="11"/>
  <c r="AP672" i="11" s="1"/>
  <c r="AJ672" i="11"/>
  <c r="AK672" i="11" s="1"/>
  <c r="AE672" i="11"/>
  <c r="AF672" i="11" s="1"/>
  <c r="Z672" i="11"/>
  <c r="AA672" i="11" s="1"/>
  <c r="U672" i="11"/>
  <c r="V672" i="11" s="1"/>
  <c r="Q672" i="11"/>
  <c r="R672" i="11" s="1"/>
  <c r="M672" i="11"/>
  <c r="N672" i="11" s="1"/>
  <c r="I672" i="11"/>
  <c r="J672" i="11" s="1"/>
  <c r="AT671" i="11"/>
  <c r="AU671" i="11" s="1"/>
  <c r="AO671" i="11"/>
  <c r="AP671" i="11" s="1"/>
  <c r="AJ671" i="11"/>
  <c r="AK671" i="11" s="1"/>
  <c r="AE671" i="11"/>
  <c r="AF671" i="11" s="1"/>
  <c r="Z671" i="11"/>
  <c r="AA671" i="11" s="1"/>
  <c r="U671" i="11"/>
  <c r="V671" i="11" s="1"/>
  <c r="Q671" i="11"/>
  <c r="R671" i="11" s="1"/>
  <c r="M671" i="11"/>
  <c r="N671" i="11" s="1"/>
  <c r="I671" i="11"/>
  <c r="J671" i="11" s="1"/>
  <c r="AJ670" i="11"/>
  <c r="AK670" i="11" s="1"/>
  <c r="AE670" i="11"/>
  <c r="AF670" i="11" s="1"/>
  <c r="Z670" i="11"/>
  <c r="AA670" i="11" s="1"/>
  <c r="U670" i="11"/>
  <c r="V670" i="11" s="1"/>
  <c r="Q670" i="11"/>
  <c r="R670" i="11" s="1"/>
  <c r="M670" i="11"/>
  <c r="N670" i="11" s="1"/>
  <c r="I670" i="11"/>
  <c r="J670" i="11" s="1"/>
  <c r="AT669" i="11"/>
  <c r="AU669" i="11" s="1"/>
  <c r="AO669" i="11"/>
  <c r="AP669" i="11" s="1"/>
  <c r="AJ669" i="11"/>
  <c r="AK669" i="11" s="1"/>
  <c r="AE669" i="11"/>
  <c r="AF669" i="11" s="1"/>
  <c r="Z669" i="11"/>
  <c r="AA669" i="11" s="1"/>
  <c r="U669" i="11"/>
  <c r="V669" i="11" s="1"/>
  <c r="Q669" i="11"/>
  <c r="R669" i="11" s="1"/>
  <c r="M669" i="11"/>
  <c r="N669" i="11" s="1"/>
  <c r="I669" i="11"/>
  <c r="J669" i="11" s="1"/>
  <c r="AT668" i="11"/>
  <c r="AU668" i="11" s="1"/>
  <c r="AO668" i="11"/>
  <c r="AP668" i="11" s="1"/>
  <c r="AJ668" i="11"/>
  <c r="AK668" i="11" s="1"/>
  <c r="AE668" i="11"/>
  <c r="AF668" i="11" s="1"/>
  <c r="Z668" i="11"/>
  <c r="AA668" i="11" s="1"/>
  <c r="U668" i="11"/>
  <c r="V668" i="11" s="1"/>
  <c r="Q668" i="11"/>
  <c r="R668" i="11" s="1"/>
  <c r="M668" i="11"/>
  <c r="N668" i="11" s="1"/>
  <c r="I668" i="11"/>
  <c r="J668" i="11" s="1"/>
  <c r="AT667" i="11"/>
  <c r="AU667" i="11" s="1"/>
  <c r="AO667" i="11"/>
  <c r="AP667" i="11" s="1"/>
  <c r="AJ667" i="11"/>
  <c r="AK667" i="11" s="1"/>
  <c r="AE667" i="11"/>
  <c r="AF667" i="11" s="1"/>
  <c r="Z667" i="11"/>
  <c r="AA667" i="11" s="1"/>
  <c r="U667" i="11"/>
  <c r="V667" i="11" s="1"/>
  <c r="Q667" i="11"/>
  <c r="R667" i="11" s="1"/>
  <c r="M667" i="11"/>
  <c r="N667" i="11" s="1"/>
  <c r="I667" i="11"/>
  <c r="J667" i="11" s="1"/>
  <c r="AT666" i="11"/>
  <c r="AU666" i="11" s="1"/>
  <c r="AO666" i="11"/>
  <c r="AP666" i="11" s="1"/>
  <c r="AJ666" i="11"/>
  <c r="AK666" i="11" s="1"/>
  <c r="Z666" i="11"/>
  <c r="AA666" i="11" s="1"/>
  <c r="U666" i="11"/>
  <c r="V666" i="11" s="1"/>
  <c r="Q666" i="11"/>
  <c r="R666" i="11" s="1"/>
  <c r="M666" i="11"/>
  <c r="N666" i="11" s="1"/>
  <c r="I666" i="11"/>
  <c r="J666" i="11" s="1"/>
  <c r="AT665" i="11"/>
  <c r="AU665" i="11" s="1"/>
  <c r="AO665" i="11"/>
  <c r="AP665" i="11" s="1"/>
  <c r="AJ665" i="11"/>
  <c r="AK665" i="11" s="1"/>
  <c r="AE665" i="11"/>
  <c r="AF665" i="11" s="1"/>
  <c r="Z665" i="11"/>
  <c r="AA665" i="11" s="1"/>
  <c r="U665" i="11"/>
  <c r="V665" i="11" s="1"/>
  <c r="Q665" i="11"/>
  <c r="R665" i="11" s="1"/>
  <c r="M665" i="11"/>
  <c r="N665" i="11" s="1"/>
  <c r="I665" i="11"/>
  <c r="J665" i="11" s="1"/>
  <c r="AT664" i="11"/>
  <c r="AU664" i="11" s="1"/>
  <c r="AO664" i="11"/>
  <c r="AP664" i="11" s="1"/>
  <c r="AJ664" i="11"/>
  <c r="AK664" i="11" s="1"/>
  <c r="AE664" i="11"/>
  <c r="AF664" i="11" s="1"/>
  <c r="Z664" i="11"/>
  <c r="AA664" i="11" s="1"/>
  <c r="U664" i="11"/>
  <c r="V664" i="11" s="1"/>
  <c r="Q664" i="11"/>
  <c r="R664" i="11" s="1"/>
  <c r="M664" i="11"/>
  <c r="N664" i="11" s="1"/>
  <c r="I664" i="11"/>
  <c r="J664" i="11" s="1"/>
  <c r="AT663" i="11"/>
  <c r="AU663" i="11" s="1"/>
  <c r="AO663" i="11"/>
  <c r="AP663" i="11" s="1"/>
  <c r="AJ663" i="11"/>
  <c r="AK663" i="11" s="1"/>
  <c r="AE663" i="11"/>
  <c r="AF663" i="11" s="1"/>
  <c r="Z663" i="11"/>
  <c r="AA663" i="11" s="1"/>
  <c r="U663" i="11"/>
  <c r="V663" i="11" s="1"/>
  <c r="Q663" i="11"/>
  <c r="R663" i="11" s="1"/>
  <c r="M663" i="11"/>
  <c r="N663" i="11" s="1"/>
  <c r="I663" i="11"/>
  <c r="J663" i="11" s="1"/>
  <c r="AT662" i="11"/>
  <c r="AU662" i="11" s="1"/>
  <c r="AO662" i="11"/>
  <c r="AP662" i="11" s="1"/>
  <c r="AJ662" i="11"/>
  <c r="AK662" i="11" s="1"/>
  <c r="AE662" i="11"/>
  <c r="AF662" i="11" s="1"/>
  <c r="Z662" i="11"/>
  <c r="AA662" i="11" s="1"/>
  <c r="U662" i="11"/>
  <c r="V662" i="11" s="1"/>
  <c r="Q662" i="11"/>
  <c r="R662" i="11" s="1"/>
  <c r="M662" i="11"/>
  <c r="N662" i="11" s="1"/>
  <c r="I662" i="11"/>
  <c r="J662" i="11" s="1"/>
  <c r="AT661" i="11"/>
  <c r="AU661" i="11" s="1"/>
  <c r="AO661" i="11"/>
  <c r="AP661" i="11" s="1"/>
  <c r="AJ661" i="11"/>
  <c r="AK661" i="11" s="1"/>
  <c r="AE661" i="11"/>
  <c r="AF661" i="11" s="1"/>
  <c r="Z661" i="11"/>
  <c r="AA661" i="11" s="1"/>
  <c r="U661" i="11"/>
  <c r="V661" i="11" s="1"/>
  <c r="Q661" i="11"/>
  <c r="R661" i="11" s="1"/>
  <c r="M661" i="11"/>
  <c r="N661" i="11" s="1"/>
  <c r="I661" i="11"/>
  <c r="J661" i="11" s="1"/>
  <c r="AT660" i="11"/>
  <c r="AU660" i="11" s="1"/>
  <c r="AO660" i="11"/>
  <c r="AP660" i="11" s="1"/>
  <c r="AJ660" i="11"/>
  <c r="AK660" i="11" s="1"/>
  <c r="AE660" i="11"/>
  <c r="AF660" i="11" s="1"/>
  <c r="Z660" i="11"/>
  <c r="AA660" i="11" s="1"/>
  <c r="U660" i="11"/>
  <c r="V660" i="11" s="1"/>
  <c r="Q660" i="11"/>
  <c r="R660" i="11" s="1"/>
  <c r="M660" i="11"/>
  <c r="N660" i="11" s="1"/>
  <c r="I660" i="11"/>
  <c r="J660" i="11" s="1"/>
  <c r="AT659" i="11"/>
  <c r="AU659" i="11" s="1"/>
  <c r="AO659" i="11"/>
  <c r="AP659" i="11" s="1"/>
  <c r="AJ659" i="11"/>
  <c r="AK659" i="11" s="1"/>
  <c r="AE659" i="11"/>
  <c r="AF659" i="11" s="1"/>
  <c r="Z659" i="11"/>
  <c r="AA659" i="11" s="1"/>
  <c r="U659" i="11"/>
  <c r="V659" i="11" s="1"/>
  <c r="Q659" i="11"/>
  <c r="R659" i="11" s="1"/>
  <c r="M659" i="11"/>
  <c r="N659" i="11" s="1"/>
  <c r="I659" i="11"/>
  <c r="J659" i="11" s="1"/>
  <c r="AT658" i="11"/>
  <c r="AU658" i="11" s="1"/>
  <c r="AO658" i="11"/>
  <c r="AP658" i="11" s="1"/>
  <c r="AJ658" i="11"/>
  <c r="AK658" i="11" s="1"/>
  <c r="AE658" i="11"/>
  <c r="AF658" i="11" s="1"/>
  <c r="Z658" i="11"/>
  <c r="AA658" i="11" s="1"/>
  <c r="U658" i="11"/>
  <c r="V658" i="11" s="1"/>
  <c r="Q658" i="11"/>
  <c r="R658" i="11" s="1"/>
  <c r="M658" i="11"/>
  <c r="N658" i="11" s="1"/>
  <c r="I658" i="11"/>
  <c r="J658" i="11" s="1"/>
  <c r="AT657" i="11"/>
  <c r="AU657" i="11" s="1"/>
  <c r="AO657" i="11"/>
  <c r="AP657" i="11" s="1"/>
  <c r="AJ657" i="11"/>
  <c r="AK657" i="11" s="1"/>
  <c r="AE657" i="11"/>
  <c r="AF657" i="11" s="1"/>
  <c r="Z657" i="11"/>
  <c r="AA657" i="11" s="1"/>
  <c r="U657" i="11"/>
  <c r="V657" i="11" s="1"/>
  <c r="Q657" i="11"/>
  <c r="R657" i="11" s="1"/>
  <c r="M657" i="11"/>
  <c r="N657" i="11" s="1"/>
  <c r="I657" i="11"/>
  <c r="J657" i="11" s="1"/>
  <c r="Z656" i="11" l="1"/>
  <c r="AA656" i="11" s="1"/>
  <c r="U656" i="11"/>
  <c r="V656" i="11" s="1"/>
  <c r="I656" i="11"/>
  <c r="J656" i="11" s="1"/>
  <c r="M655" i="11"/>
  <c r="N655" i="11" s="1"/>
  <c r="I655" i="11"/>
  <c r="J655" i="11" s="1"/>
  <c r="AO654" i="11"/>
  <c r="AP654" i="11" s="1"/>
  <c r="AJ654" i="11"/>
  <c r="AK654" i="11" s="1"/>
  <c r="AE654" i="11"/>
  <c r="AF654" i="11" s="1"/>
  <c r="Z654" i="11"/>
  <c r="AA654" i="11" s="1"/>
  <c r="U654" i="11"/>
  <c r="V654" i="11" s="1"/>
  <c r="M654" i="11"/>
  <c r="N654" i="11" s="1"/>
  <c r="I654" i="11"/>
  <c r="J654" i="11" s="1"/>
  <c r="Z653" i="11"/>
  <c r="AA653" i="11" s="1"/>
  <c r="U653" i="11"/>
  <c r="V653" i="11" s="1"/>
  <c r="I653" i="11"/>
  <c r="J653" i="11" s="1"/>
  <c r="M652" i="11"/>
  <c r="N652" i="11" s="1"/>
  <c r="I652" i="11"/>
  <c r="J652" i="11" s="1"/>
  <c r="Z651" i="11"/>
  <c r="AA651" i="11" s="1"/>
  <c r="U651" i="11"/>
  <c r="V651" i="11" s="1"/>
  <c r="M651" i="11"/>
  <c r="N651" i="11" s="1"/>
  <c r="I651" i="11"/>
  <c r="J651" i="11" s="1"/>
  <c r="AJ650" i="11"/>
  <c r="AK650" i="11" s="1"/>
  <c r="AE650" i="11"/>
  <c r="AF650" i="11" s="1"/>
  <c r="Z650" i="11"/>
  <c r="AA650" i="11" s="1"/>
  <c r="U650" i="11"/>
  <c r="V650" i="11" s="1"/>
  <c r="M650" i="11"/>
  <c r="N650" i="11" s="1"/>
  <c r="I650" i="11"/>
  <c r="J650" i="11" s="1"/>
  <c r="AE649" i="11"/>
  <c r="AF649" i="11" s="1"/>
  <c r="Z649" i="11"/>
  <c r="AA649" i="11" s="1"/>
  <c r="U649" i="11"/>
  <c r="V649" i="11" s="1"/>
  <c r="I649" i="11"/>
  <c r="J649" i="11" s="1"/>
  <c r="M648" i="11"/>
  <c r="N648" i="11" s="1"/>
  <c r="I648" i="11"/>
  <c r="J648" i="11" s="1"/>
  <c r="Z647" i="11"/>
  <c r="AA647" i="11" s="1"/>
  <c r="U647" i="11"/>
  <c r="V647" i="11" s="1"/>
  <c r="I647" i="11"/>
  <c r="J647" i="11" s="1"/>
  <c r="M646" i="11"/>
  <c r="N646" i="11" s="1"/>
  <c r="I646" i="11"/>
  <c r="J646" i="11" s="1"/>
  <c r="AT645" i="11"/>
  <c r="AU645" i="11" s="1"/>
  <c r="AO645" i="11"/>
  <c r="AP645" i="11" s="1"/>
  <c r="AJ645" i="11"/>
  <c r="AK645" i="11" s="1"/>
  <c r="AE645" i="11"/>
  <c r="AF645" i="11" s="1"/>
  <c r="Z645" i="11"/>
  <c r="AA645" i="11" s="1"/>
  <c r="U645" i="11"/>
  <c r="V645" i="11" s="1"/>
  <c r="Q645" i="11"/>
  <c r="R645" i="11" s="1"/>
  <c r="M645" i="11"/>
  <c r="N645" i="11" s="1"/>
  <c r="I645" i="11"/>
  <c r="J645" i="11" s="1"/>
  <c r="AT644" i="11"/>
  <c r="AU644" i="11" s="1"/>
  <c r="AO644" i="11"/>
  <c r="AP644" i="11" s="1"/>
  <c r="AJ644" i="11"/>
  <c r="AK644" i="11" s="1"/>
  <c r="AE644" i="11"/>
  <c r="AF644" i="11" s="1"/>
  <c r="Z644" i="11"/>
  <c r="AA644" i="11" s="1"/>
  <c r="U644" i="11"/>
  <c r="V644" i="11" s="1"/>
  <c r="Q644" i="11"/>
  <c r="R644" i="11" s="1"/>
  <c r="N644" i="11"/>
  <c r="I644" i="11"/>
  <c r="J644" i="11" s="1"/>
  <c r="AT643" i="11"/>
  <c r="AU643" i="11" s="1"/>
  <c r="AO643" i="11"/>
  <c r="AP643" i="11" s="1"/>
  <c r="AJ643" i="11"/>
  <c r="AK643" i="11" s="1"/>
  <c r="AE643" i="11"/>
  <c r="AF643" i="11" s="1"/>
  <c r="Z643" i="11"/>
  <c r="AA643" i="11" s="1"/>
  <c r="U643" i="11"/>
  <c r="V643" i="11" s="1"/>
  <c r="Q643" i="11"/>
  <c r="R643" i="11" s="1"/>
  <c r="M643" i="11"/>
  <c r="N643" i="11" s="1"/>
  <c r="I643" i="11"/>
  <c r="J643" i="11" s="1"/>
  <c r="AT642" i="11"/>
  <c r="AU642" i="11" s="1"/>
  <c r="AO642" i="11"/>
  <c r="AP642" i="11" s="1"/>
  <c r="AJ642" i="11"/>
  <c r="AK642" i="11" s="1"/>
  <c r="AE642" i="11"/>
  <c r="AF642" i="11" s="1"/>
  <c r="Z642" i="11"/>
  <c r="AA642" i="11" s="1"/>
  <c r="U642" i="11"/>
  <c r="V642" i="11" s="1"/>
  <c r="Q642" i="11"/>
  <c r="R642" i="11" s="1"/>
  <c r="M642" i="11"/>
  <c r="N642" i="11" s="1"/>
  <c r="I642" i="11"/>
  <c r="J642" i="11" s="1"/>
  <c r="AT641" i="11"/>
  <c r="AU641" i="11" s="1"/>
  <c r="AO641" i="11"/>
  <c r="AP641" i="11" s="1"/>
  <c r="AJ641" i="11"/>
  <c r="AK641" i="11" s="1"/>
  <c r="AE641" i="11"/>
  <c r="AF641" i="11" s="1"/>
  <c r="Z641" i="11"/>
  <c r="AA641" i="11" s="1"/>
  <c r="U641" i="11"/>
  <c r="V641" i="11" s="1"/>
  <c r="Q641" i="11"/>
  <c r="R641" i="11" s="1"/>
  <c r="M641" i="11"/>
  <c r="N641" i="11" s="1"/>
  <c r="I641" i="11"/>
  <c r="J641" i="11" s="1"/>
  <c r="AT640" i="11"/>
  <c r="AU640" i="11" s="1"/>
  <c r="AO640" i="11"/>
  <c r="AP640" i="11" s="1"/>
  <c r="AJ640" i="11"/>
  <c r="AK640" i="11" s="1"/>
  <c r="AE640" i="11"/>
  <c r="AF640" i="11" s="1"/>
  <c r="Z640" i="11"/>
  <c r="AA640" i="11" s="1"/>
  <c r="U640" i="11"/>
  <c r="V640" i="11" s="1"/>
  <c r="Q640" i="11"/>
  <c r="R640" i="11" s="1"/>
  <c r="M640" i="11"/>
  <c r="N640" i="11" s="1"/>
  <c r="I640" i="11"/>
  <c r="J640" i="11" s="1"/>
  <c r="AO639" i="11"/>
  <c r="AP639" i="11" s="1"/>
  <c r="AJ639" i="11"/>
  <c r="AK639" i="11" s="1"/>
  <c r="AE639" i="11"/>
  <c r="AF639" i="11" s="1"/>
  <c r="Z639" i="11"/>
  <c r="AA639" i="11" s="1"/>
  <c r="U639" i="11"/>
  <c r="V639" i="11" s="1"/>
  <c r="M639" i="11"/>
  <c r="N639" i="11" s="1"/>
  <c r="I639" i="11"/>
  <c r="J639" i="11" s="1"/>
  <c r="AT638" i="11"/>
  <c r="AU638" i="11" s="1"/>
  <c r="AO638" i="11"/>
  <c r="AP638" i="11" s="1"/>
  <c r="AJ638" i="11"/>
  <c r="AK638" i="11" s="1"/>
  <c r="AE638" i="11"/>
  <c r="AF638" i="11" s="1"/>
  <c r="Z638" i="11"/>
  <c r="AA638" i="11" s="1"/>
  <c r="U638" i="11"/>
  <c r="V638" i="11" s="1"/>
  <c r="Q638" i="11"/>
  <c r="R638" i="11" s="1"/>
  <c r="M638" i="11"/>
  <c r="N638" i="11" s="1"/>
  <c r="I638" i="11"/>
  <c r="J638" i="11" s="1"/>
  <c r="AT637" i="11"/>
  <c r="AU637" i="11" s="1"/>
  <c r="AO637" i="11"/>
  <c r="AP637" i="11" s="1"/>
  <c r="AJ637" i="11"/>
  <c r="AK637" i="11" s="1"/>
  <c r="AE637" i="11"/>
  <c r="AF637" i="11" s="1"/>
  <c r="Z637" i="11"/>
  <c r="AA637" i="11" s="1"/>
  <c r="U637" i="11"/>
  <c r="V637" i="11" s="1"/>
  <c r="Q637" i="11"/>
  <c r="R637" i="11" s="1"/>
  <c r="M637" i="11"/>
  <c r="N637" i="11" s="1"/>
  <c r="I637" i="11"/>
  <c r="J637" i="11" s="1"/>
  <c r="AO636" i="11"/>
  <c r="AP636" i="11" s="1"/>
  <c r="AJ636" i="11"/>
  <c r="AK636" i="11" s="1"/>
  <c r="AE636" i="11"/>
  <c r="AF636" i="11" s="1"/>
  <c r="Z636" i="11"/>
  <c r="AA636" i="11" s="1"/>
  <c r="U636" i="11"/>
  <c r="V636" i="11" s="1"/>
  <c r="Q636" i="11"/>
  <c r="R636" i="11" s="1"/>
  <c r="M636" i="11"/>
  <c r="N636" i="11" s="1"/>
  <c r="I636" i="11"/>
  <c r="J636" i="11" s="1"/>
  <c r="AT635" i="11"/>
  <c r="AU635" i="11" s="1"/>
  <c r="AO635" i="11"/>
  <c r="AP635" i="11" s="1"/>
  <c r="AJ635" i="11"/>
  <c r="AK635" i="11" s="1"/>
  <c r="AE635" i="11"/>
  <c r="AF635" i="11" s="1"/>
  <c r="Z635" i="11"/>
  <c r="AA635" i="11" s="1"/>
  <c r="U635" i="11"/>
  <c r="V635" i="11" s="1"/>
  <c r="Q635" i="11"/>
  <c r="R635" i="11" s="1"/>
  <c r="M635" i="11"/>
  <c r="N635" i="11" s="1"/>
  <c r="I635" i="11"/>
  <c r="J635" i="11" s="1"/>
  <c r="AT634" i="11"/>
  <c r="AU634" i="11" s="1"/>
  <c r="AO634" i="11"/>
  <c r="AP634" i="11" s="1"/>
  <c r="AJ634" i="11"/>
  <c r="AK634" i="11" s="1"/>
  <c r="AE634" i="11"/>
  <c r="AF634" i="11" s="1"/>
  <c r="Z634" i="11"/>
  <c r="AA634" i="11" s="1"/>
  <c r="U634" i="11"/>
  <c r="V634" i="11" s="1"/>
  <c r="Q634" i="11"/>
  <c r="R634" i="11" s="1"/>
  <c r="M634" i="11"/>
  <c r="N634" i="11" s="1"/>
  <c r="I634" i="11"/>
  <c r="J634" i="11" s="1"/>
  <c r="AT633" i="11"/>
  <c r="AU633" i="11" s="1"/>
  <c r="AO633" i="11"/>
  <c r="AP633" i="11" s="1"/>
  <c r="AJ633" i="11"/>
  <c r="AK633" i="11" s="1"/>
  <c r="AE633" i="11"/>
  <c r="AF633" i="11" s="1"/>
  <c r="Z633" i="11"/>
  <c r="AA633" i="11" s="1"/>
  <c r="U633" i="11"/>
  <c r="V633" i="11" s="1"/>
  <c r="Q633" i="11"/>
  <c r="R633" i="11" s="1"/>
  <c r="M633" i="11"/>
  <c r="N633" i="11" s="1"/>
  <c r="I633" i="11"/>
  <c r="J633" i="11" s="1"/>
  <c r="AT632" i="11"/>
  <c r="AU632" i="11" s="1"/>
  <c r="AO632" i="11"/>
  <c r="AP632" i="11" s="1"/>
  <c r="AJ632" i="11"/>
  <c r="AK632" i="11" s="1"/>
  <c r="AE632" i="11"/>
  <c r="AF632" i="11" s="1"/>
  <c r="Z632" i="11"/>
  <c r="AA632" i="11" s="1"/>
  <c r="U632" i="11"/>
  <c r="V632" i="11" s="1"/>
  <c r="Q632" i="11"/>
  <c r="R632" i="11" s="1"/>
  <c r="M632" i="11"/>
  <c r="N632" i="11" s="1"/>
  <c r="I632" i="11"/>
  <c r="J632" i="11" s="1"/>
  <c r="AT631" i="11"/>
  <c r="AU631" i="11" s="1"/>
  <c r="AO631" i="11"/>
  <c r="AP631" i="11" s="1"/>
  <c r="AJ631" i="11"/>
  <c r="AK631" i="11" s="1"/>
  <c r="AE631" i="11"/>
  <c r="AF631" i="11" s="1"/>
  <c r="Z631" i="11"/>
  <c r="AA631" i="11" s="1"/>
  <c r="U631" i="11"/>
  <c r="V631" i="11" s="1"/>
  <c r="Q631" i="11"/>
  <c r="R631" i="11" s="1"/>
  <c r="M631" i="11"/>
  <c r="N631" i="11" s="1"/>
  <c r="I631" i="11"/>
  <c r="J631" i="11" s="1"/>
  <c r="AO630" i="11"/>
  <c r="AP630" i="11" s="1"/>
  <c r="AJ630" i="11"/>
  <c r="AK630" i="11" s="1"/>
  <c r="AE630" i="11"/>
  <c r="AF630" i="11" s="1"/>
  <c r="Z630" i="11"/>
  <c r="AA630" i="11" s="1"/>
  <c r="U630" i="11"/>
  <c r="V630" i="11" s="1"/>
  <c r="Q630" i="11"/>
  <c r="R630" i="11" s="1"/>
  <c r="M630" i="11"/>
  <c r="N630" i="11" s="1"/>
  <c r="I630" i="11"/>
  <c r="J630" i="11" s="1"/>
  <c r="AT629" i="11"/>
  <c r="AU629" i="11" s="1"/>
  <c r="AO629" i="11"/>
  <c r="AP629" i="11" s="1"/>
  <c r="AJ629" i="11"/>
  <c r="AK629" i="11" s="1"/>
  <c r="AE629" i="11"/>
  <c r="AF629" i="11" s="1"/>
  <c r="Z629" i="11"/>
  <c r="AA629" i="11" s="1"/>
  <c r="U629" i="11"/>
  <c r="V629" i="11" s="1"/>
  <c r="Q629" i="11"/>
  <c r="R629" i="11" s="1"/>
  <c r="M629" i="11"/>
  <c r="N629" i="11" s="1"/>
  <c r="I629" i="11"/>
  <c r="J629" i="11" s="1"/>
  <c r="AT628" i="11"/>
  <c r="AU628" i="11" s="1"/>
  <c r="AO628" i="11"/>
  <c r="AP628" i="11" s="1"/>
  <c r="AJ628" i="11"/>
  <c r="AK628" i="11" s="1"/>
  <c r="AE628" i="11"/>
  <c r="AF628" i="11" s="1"/>
  <c r="Z628" i="11"/>
  <c r="AA628" i="11" s="1"/>
  <c r="U628" i="11"/>
  <c r="V628" i="11" s="1"/>
  <c r="Q628" i="11"/>
  <c r="R628" i="11" s="1"/>
  <c r="M628" i="11"/>
  <c r="N628" i="11" s="1"/>
  <c r="I628" i="11"/>
  <c r="J628" i="11" s="1"/>
  <c r="AT627" i="11"/>
  <c r="AU627" i="11" s="1"/>
  <c r="AO627" i="11"/>
  <c r="AP627" i="11" s="1"/>
  <c r="AJ627" i="11"/>
  <c r="AK627" i="11" s="1"/>
  <c r="AE627" i="11"/>
  <c r="AF627" i="11" s="1"/>
  <c r="Z627" i="11"/>
  <c r="AA627" i="11" s="1"/>
  <c r="U627" i="11"/>
  <c r="V627" i="11" s="1"/>
  <c r="Q627" i="11"/>
  <c r="R627" i="11" s="1"/>
  <c r="M627" i="11"/>
  <c r="N627" i="11" s="1"/>
  <c r="I627" i="11"/>
  <c r="J627" i="11" s="1"/>
  <c r="AT626" i="11"/>
  <c r="AU626" i="11" s="1"/>
  <c r="AP626" i="11"/>
  <c r="AJ626" i="11"/>
  <c r="AE626" i="11"/>
  <c r="AF626" i="11" s="1"/>
  <c r="Z626" i="11"/>
  <c r="AA626" i="11" s="1"/>
  <c r="U626" i="11"/>
  <c r="V626" i="11" s="1"/>
  <c r="Q626" i="11"/>
  <c r="R626" i="11" s="1"/>
  <c r="M626" i="11"/>
  <c r="N626" i="11" s="1"/>
  <c r="I626" i="11"/>
  <c r="J626" i="11" s="1"/>
  <c r="AT625" i="11"/>
  <c r="AU625" i="11" s="1"/>
  <c r="AO625" i="11"/>
  <c r="AP625" i="11" s="1"/>
  <c r="AJ625" i="11"/>
  <c r="AK625" i="11" s="1"/>
  <c r="AE625" i="11"/>
  <c r="AF625" i="11" s="1"/>
  <c r="Z625" i="11"/>
  <c r="AA625" i="11" s="1"/>
  <c r="U625" i="11"/>
  <c r="V625" i="11" s="1"/>
  <c r="Q625" i="11"/>
  <c r="R625" i="11" s="1"/>
  <c r="M625" i="11"/>
  <c r="N625" i="11" s="1"/>
  <c r="I625" i="11"/>
  <c r="J625" i="11" s="1"/>
  <c r="AT624" i="11"/>
  <c r="AU624" i="11" s="1"/>
  <c r="AO624" i="11"/>
  <c r="AP624" i="11" s="1"/>
  <c r="AJ624" i="11"/>
  <c r="AK624" i="11" s="1"/>
  <c r="AE624" i="11"/>
  <c r="AF624" i="11" s="1"/>
  <c r="Z624" i="11"/>
  <c r="AA624" i="11" s="1"/>
  <c r="U624" i="11"/>
  <c r="V624" i="11" s="1"/>
  <c r="Q624" i="11"/>
  <c r="R624" i="11" s="1"/>
  <c r="M624" i="11"/>
  <c r="N624" i="11" s="1"/>
  <c r="I624" i="11"/>
  <c r="J624" i="11" s="1"/>
  <c r="AT623" i="11"/>
  <c r="AU623" i="11" s="1"/>
  <c r="AO623" i="11"/>
  <c r="AP623" i="11" s="1"/>
  <c r="AJ623" i="11"/>
  <c r="AK623" i="11" s="1"/>
  <c r="AE623" i="11"/>
  <c r="AF623" i="11" s="1"/>
  <c r="Z623" i="11"/>
  <c r="AA623" i="11" s="1"/>
  <c r="U623" i="11"/>
  <c r="V623" i="11" s="1"/>
  <c r="Q623" i="11"/>
  <c r="R623" i="11" s="1"/>
  <c r="M623" i="11"/>
  <c r="N623" i="11" s="1"/>
  <c r="I623" i="11"/>
  <c r="J623" i="11" s="1"/>
  <c r="AT622" i="11"/>
  <c r="AU622" i="11" s="1"/>
  <c r="AO622" i="11"/>
  <c r="AP622" i="11" s="1"/>
  <c r="AJ622" i="11"/>
  <c r="AK622" i="11" s="1"/>
  <c r="AE622" i="11"/>
  <c r="AF622" i="11" s="1"/>
  <c r="Z622" i="11"/>
  <c r="AA622" i="11" s="1"/>
  <c r="U622" i="11"/>
  <c r="V622" i="11" s="1"/>
  <c r="Q622" i="11"/>
  <c r="R622" i="11" s="1"/>
  <c r="M622" i="11"/>
  <c r="N622" i="11" s="1"/>
  <c r="I622" i="11"/>
  <c r="J622" i="11" s="1"/>
  <c r="AT621" i="11"/>
  <c r="M620" i="11" l="1"/>
  <c r="N620" i="11" s="1"/>
  <c r="I620" i="11"/>
  <c r="J620" i="11" s="1"/>
  <c r="N619" i="11"/>
  <c r="J619" i="11"/>
  <c r="M618" i="11"/>
  <c r="N618" i="11" s="1"/>
  <c r="I618" i="11"/>
  <c r="J618" i="11" s="1"/>
  <c r="Z617" i="11"/>
  <c r="AA617" i="11" s="1"/>
  <c r="U617" i="11"/>
  <c r="V617" i="11" s="1"/>
  <c r="I617" i="11"/>
  <c r="J617" i="11" s="1"/>
  <c r="AE616" i="11"/>
  <c r="AF616" i="11" s="1"/>
  <c r="Z616" i="11"/>
  <c r="AA616" i="11" s="1"/>
  <c r="U616" i="11"/>
  <c r="V616" i="11" s="1"/>
  <c r="I616" i="11"/>
  <c r="J616" i="11" s="1"/>
  <c r="M615" i="11"/>
  <c r="N615" i="11" s="1"/>
  <c r="I615" i="11"/>
  <c r="J615" i="11" s="1"/>
  <c r="M614" i="11"/>
  <c r="N614" i="11" s="1"/>
  <c r="I614" i="11"/>
  <c r="J614" i="11" s="1"/>
  <c r="AE613" i="11"/>
  <c r="Z613" i="11"/>
  <c r="AA613" i="11" s="1"/>
  <c r="U613" i="11"/>
  <c r="V613" i="11" s="1"/>
  <c r="M613" i="11"/>
  <c r="N613" i="11" s="1"/>
  <c r="I613" i="11"/>
  <c r="J613" i="11" s="1"/>
  <c r="M612" i="11"/>
  <c r="N612" i="11" s="1"/>
  <c r="I612" i="11"/>
  <c r="J612" i="11" s="1"/>
  <c r="AT611" i="11"/>
  <c r="AU611" i="11" s="1"/>
  <c r="AO611" i="11"/>
  <c r="AP611" i="11" s="1"/>
  <c r="AJ611" i="11"/>
  <c r="AK611" i="11" s="1"/>
  <c r="AE611" i="11"/>
  <c r="AF611" i="11" s="1"/>
  <c r="Z611" i="11"/>
  <c r="AA611" i="11" s="1"/>
  <c r="U611" i="11"/>
  <c r="V611" i="11" s="1"/>
  <c r="M611" i="11"/>
  <c r="N611" i="11" s="1"/>
  <c r="I611" i="11"/>
  <c r="J611" i="11" s="1"/>
  <c r="Z610" i="11"/>
  <c r="AA610" i="11" s="1"/>
  <c r="U610" i="11"/>
  <c r="V610" i="11" s="1"/>
  <c r="I610" i="11"/>
  <c r="J610" i="11" s="1"/>
  <c r="U609" i="11"/>
  <c r="V609" i="11" s="1"/>
  <c r="AE608" i="11"/>
  <c r="AF608" i="11" s="1"/>
  <c r="Z608" i="11"/>
  <c r="AA608" i="11" s="1"/>
  <c r="U608" i="11"/>
  <c r="V608" i="11" s="1"/>
  <c r="M608" i="11"/>
  <c r="N608" i="11" s="1"/>
  <c r="I608" i="11"/>
  <c r="J608" i="11" s="1"/>
  <c r="M607" i="11"/>
  <c r="N607" i="11" s="1"/>
  <c r="I607" i="11"/>
  <c r="J607" i="11" s="1"/>
  <c r="AJ606" i="11"/>
  <c r="AK606" i="11" s="1"/>
  <c r="AE606" i="11"/>
  <c r="AF606" i="11" s="1"/>
  <c r="Z606" i="11"/>
  <c r="AA606" i="11" s="1"/>
  <c r="U606" i="11"/>
  <c r="V606" i="11" s="1"/>
  <c r="M606" i="11"/>
  <c r="N606" i="11" s="1"/>
  <c r="I606" i="11"/>
  <c r="J606" i="11" s="1"/>
  <c r="M605" i="11"/>
  <c r="N605" i="11" s="1"/>
  <c r="I605" i="11"/>
  <c r="J605" i="11" s="1"/>
  <c r="Z604" i="11"/>
  <c r="AA604" i="11" s="1"/>
  <c r="U604" i="11"/>
  <c r="V604" i="11" s="1"/>
  <c r="I604" i="11"/>
  <c r="J604" i="11" s="1"/>
  <c r="Z603" i="11"/>
  <c r="U603" i="11"/>
  <c r="V603" i="11" s="1"/>
  <c r="I603" i="11"/>
  <c r="J603" i="11" s="1"/>
  <c r="Z602" i="11"/>
  <c r="AA602" i="11" s="1"/>
  <c r="U602" i="11"/>
  <c r="V602" i="11" s="1"/>
  <c r="M602" i="11"/>
  <c r="N602" i="11" s="1"/>
  <c r="I602" i="11"/>
  <c r="J602" i="11" s="1"/>
  <c r="Z601" i="11"/>
  <c r="AA601" i="11" s="1"/>
  <c r="U601" i="11"/>
  <c r="V601" i="11" s="1"/>
  <c r="M601" i="11"/>
  <c r="N601" i="11" s="1"/>
  <c r="I601" i="11"/>
  <c r="J601" i="11" s="1"/>
  <c r="M600" i="11"/>
  <c r="N600" i="11" s="1"/>
  <c r="I600" i="11"/>
  <c r="J600" i="11" s="1"/>
  <c r="AT599" i="11"/>
  <c r="AU599" i="11" s="1"/>
  <c r="AO599" i="11"/>
  <c r="AP599" i="11" s="1"/>
  <c r="AJ599" i="11"/>
  <c r="AK599" i="11" s="1"/>
  <c r="AE599" i="11"/>
  <c r="AF599" i="11" s="1"/>
  <c r="Z599" i="11"/>
  <c r="AA599" i="11" s="1"/>
  <c r="U599" i="11"/>
  <c r="V599" i="11" s="1"/>
  <c r="Q599" i="11"/>
  <c r="R599" i="11" s="1"/>
  <c r="M599" i="11"/>
  <c r="N599" i="11" s="1"/>
  <c r="I599" i="11"/>
  <c r="J599" i="11" s="1"/>
  <c r="AO598" i="11"/>
  <c r="AP598" i="11" s="1"/>
  <c r="AJ598" i="11"/>
  <c r="AK598" i="11" s="1"/>
  <c r="AE598" i="11"/>
  <c r="AF598" i="11" s="1"/>
  <c r="Z598" i="11"/>
  <c r="AA598" i="11" s="1"/>
  <c r="U598" i="11"/>
  <c r="V598" i="11" s="1"/>
  <c r="Q598" i="11"/>
  <c r="R598" i="11" s="1"/>
  <c r="M598" i="11"/>
  <c r="N598" i="11" s="1"/>
  <c r="I598" i="11"/>
  <c r="J598" i="11" s="1"/>
  <c r="AT597" i="11"/>
  <c r="AU597" i="11" s="1"/>
  <c r="AO597" i="11"/>
  <c r="AP597" i="11" s="1"/>
  <c r="AJ597" i="11"/>
  <c r="AK597" i="11" s="1"/>
  <c r="AE597" i="11"/>
  <c r="AF597" i="11" s="1"/>
  <c r="Z597" i="11"/>
  <c r="AA597" i="11" s="1"/>
  <c r="U597" i="11"/>
  <c r="V597" i="11" s="1"/>
  <c r="Q597" i="11"/>
  <c r="R597" i="11" s="1"/>
  <c r="M597" i="11"/>
  <c r="N597" i="11" s="1"/>
  <c r="I597" i="11"/>
  <c r="J597" i="11" s="1"/>
  <c r="AT596" i="11"/>
  <c r="AU596" i="11" s="1"/>
  <c r="AO596" i="11"/>
  <c r="AP596" i="11" s="1"/>
  <c r="AJ596" i="11"/>
  <c r="AK596" i="11" s="1"/>
  <c r="AE596" i="11"/>
  <c r="AF596" i="11" s="1"/>
  <c r="Z596" i="11"/>
  <c r="AA596" i="11" s="1"/>
  <c r="U596" i="11"/>
  <c r="V596" i="11" s="1"/>
  <c r="Q596" i="11"/>
  <c r="R596" i="11" s="1"/>
  <c r="M596" i="11"/>
  <c r="N596" i="11" s="1"/>
  <c r="I596" i="11"/>
  <c r="J596" i="11" s="1"/>
  <c r="AT595" i="11"/>
  <c r="AU595" i="11" s="1"/>
  <c r="AO595" i="11"/>
  <c r="AP595" i="11" s="1"/>
  <c r="AJ595" i="11"/>
  <c r="AK595" i="11" s="1"/>
  <c r="AE595" i="11"/>
  <c r="AF595" i="11" s="1"/>
  <c r="Z595" i="11"/>
  <c r="AA595" i="11" s="1"/>
  <c r="U595" i="11"/>
  <c r="V595" i="11" s="1"/>
  <c r="Q595" i="11"/>
  <c r="R595" i="11" s="1"/>
  <c r="M595" i="11"/>
  <c r="N595" i="11" s="1"/>
  <c r="I595" i="11"/>
  <c r="J595" i="11" s="1"/>
  <c r="AT594" i="11"/>
  <c r="AU594" i="11" s="1"/>
  <c r="AO594" i="11"/>
  <c r="AP594" i="11" s="1"/>
  <c r="AJ594" i="11"/>
  <c r="AK594" i="11" s="1"/>
  <c r="AE594" i="11"/>
  <c r="AF594" i="11" s="1"/>
  <c r="Z594" i="11"/>
  <c r="AA594" i="11" s="1"/>
  <c r="U594" i="11"/>
  <c r="V594" i="11" s="1"/>
  <c r="Q594" i="11"/>
  <c r="R594" i="11" s="1"/>
  <c r="M594" i="11"/>
  <c r="N594" i="11" s="1"/>
  <c r="I594" i="11"/>
  <c r="J594" i="11" s="1"/>
  <c r="AT593" i="11"/>
  <c r="AU593" i="11" s="1"/>
  <c r="AO593" i="11"/>
  <c r="AP593" i="11" s="1"/>
  <c r="AJ593" i="11"/>
  <c r="AK593" i="11" s="1"/>
  <c r="AE593" i="11"/>
  <c r="AF593" i="11" s="1"/>
  <c r="Z593" i="11"/>
  <c r="AA593" i="11" s="1"/>
  <c r="U593" i="11"/>
  <c r="V593" i="11" s="1"/>
  <c r="Q593" i="11"/>
  <c r="R593" i="11" s="1"/>
  <c r="M593" i="11"/>
  <c r="N593" i="11" s="1"/>
  <c r="I593" i="11"/>
  <c r="J593" i="11" s="1"/>
  <c r="AE592" i="11"/>
  <c r="AF592" i="11" s="1"/>
  <c r="Z592" i="11"/>
  <c r="AA592" i="11" s="1"/>
  <c r="U592" i="11"/>
  <c r="V592" i="11" s="1"/>
  <c r="Q592" i="11"/>
  <c r="R592" i="11" s="1"/>
  <c r="M592" i="11"/>
  <c r="N592" i="11" s="1"/>
  <c r="I592" i="11"/>
  <c r="J592" i="11" s="1"/>
  <c r="AT591" i="11"/>
  <c r="AU591" i="11" s="1"/>
  <c r="AO591" i="11"/>
  <c r="AP591" i="11" s="1"/>
  <c r="AJ591" i="11"/>
  <c r="AK591" i="11" s="1"/>
  <c r="AE591" i="11"/>
  <c r="AF591" i="11" s="1"/>
  <c r="Z591" i="11"/>
  <c r="AA591" i="11" s="1"/>
  <c r="U591" i="11"/>
  <c r="V591" i="11" s="1"/>
  <c r="Q591" i="11"/>
  <c r="R591" i="11" s="1"/>
  <c r="M591" i="11"/>
  <c r="N591" i="11" s="1"/>
  <c r="I591" i="11"/>
  <c r="J591" i="11" s="1"/>
  <c r="AT590" i="11"/>
  <c r="AU590" i="11" s="1"/>
  <c r="AO590" i="11"/>
  <c r="AP590" i="11" s="1"/>
  <c r="AJ590" i="11"/>
  <c r="AK590" i="11" s="1"/>
  <c r="AE590" i="11"/>
  <c r="AF590" i="11" s="1"/>
  <c r="Z590" i="11"/>
  <c r="AA590" i="11" s="1"/>
  <c r="U590" i="11"/>
  <c r="V590" i="11" s="1"/>
  <c r="Q590" i="11"/>
  <c r="R590" i="11" s="1"/>
  <c r="M590" i="11"/>
  <c r="N590" i="11" s="1"/>
  <c r="I590" i="11"/>
  <c r="J590" i="11" s="1"/>
  <c r="AT589" i="11"/>
  <c r="AU589" i="11" s="1"/>
  <c r="AO589" i="11"/>
  <c r="AP589" i="11" s="1"/>
  <c r="AJ589" i="11"/>
  <c r="AK589" i="11" s="1"/>
  <c r="AE589" i="11"/>
  <c r="AF589" i="11" s="1"/>
  <c r="Z589" i="11"/>
  <c r="AA589" i="11" s="1"/>
  <c r="U589" i="11"/>
  <c r="V589" i="11" s="1"/>
  <c r="Q589" i="11"/>
  <c r="R589" i="11" s="1"/>
  <c r="M589" i="11"/>
  <c r="N589" i="11" s="1"/>
  <c r="I589" i="11"/>
  <c r="J589" i="11" s="1"/>
  <c r="AT588" i="11"/>
  <c r="AU588" i="11" s="1"/>
  <c r="AO588" i="11"/>
  <c r="AP588" i="11" s="1"/>
  <c r="AJ588" i="11"/>
  <c r="AK588" i="11" s="1"/>
  <c r="AE588" i="11"/>
  <c r="AF588" i="11" s="1"/>
  <c r="Z588" i="11"/>
  <c r="AA588" i="11" s="1"/>
  <c r="U588" i="11"/>
  <c r="V588" i="11" s="1"/>
  <c r="Q588" i="11"/>
  <c r="R588" i="11" s="1"/>
  <c r="M588" i="11"/>
  <c r="N588" i="11" s="1"/>
  <c r="I588" i="11"/>
  <c r="J588" i="11" s="1"/>
  <c r="AT587" i="11"/>
  <c r="AU587" i="11" s="1"/>
  <c r="AO587" i="11"/>
  <c r="AP587" i="11" s="1"/>
  <c r="AJ587" i="11"/>
  <c r="AK587" i="11" s="1"/>
  <c r="AE587" i="11"/>
  <c r="AF587" i="11" s="1"/>
  <c r="Z587" i="11"/>
  <c r="AA587" i="11" s="1"/>
  <c r="U587" i="11"/>
  <c r="V587" i="11" s="1"/>
  <c r="Q587" i="11"/>
  <c r="R587" i="11" s="1"/>
  <c r="M587" i="11"/>
  <c r="N587" i="11" s="1"/>
  <c r="I587" i="11"/>
  <c r="J587" i="11" s="1"/>
  <c r="AO586" i="11"/>
  <c r="AP586" i="11" s="1"/>
  <c r="AJ586" i="11"/>
  <c r="AK586" i="11" s="1"/>
  <c r="AE586" i="11"/>
  <c r="AF586" i="11" s="1"/>
  <c r="Z586" i="11"/>
  <c r="AA586" i="11" s="1"/>
  <c r="U586" i="11"/>
  <c r="V586" i="11" s="1"/>
  <c r="Q586" i="11"/>
  <c r="R586" i="11" s="1"/>
  <c r="M586" i="11"/>
  <c r="N586" i="11" s="1"/>
  <c r="I586" i="11"/>
  <c r="J586" i="11" s="1"/>
  <c r="AT585" i="11"/>
  <c r="AU585" i="11" s="1"/>
  <c r="AO585" i="11"/>
  <c r="AP585" i="11" s="1"/>
  <c r="AJ585" i="11"/>
  <c r="AK585" i="11" s="1"/>
  <c r="AE585" i="11"/>
  <c r="AF585" i="11" s="1"/>
  <c r="Z585" i="11"/>
  <c r="AA585" i="11" s="1"/>
  <c r="U585" i="11"/>
  <c r="V585" i="11" s="1"/>
  <c r="Q585" i="11"/>
  <c r="R585" i="11" s="1"/>
  <c r="M585" i="11"/>
  <c r="N585" i="11" s="1"/>
  <c r="I585" i="11"/>
  <c r="J585" i="11" s="1"/>
  <c r="AT584" i="11"/>
  <c r="AU584" i="11" s="1"/>
  <c r="AO584" i="11"/>
  <c r="AP584" i="11" s="1"/>
  <c r="AJ584" i="11"/>
  <c r="AK584" i="11" s="1"/>
  <c r="AE584" i="11"/>
  <c r="AF584" i="11" s="1"/>
  <c r="Z584" i="11"/>
  <c r="AA584" i="11" s="1"/>
  <c r="U584" i="11"/>
  <c r="V584" i="11" s="1"/>
  <c r="Q584" i="11"/>
  <c r="R584" i="11" s="1"/>
  <c r="M584" i="11"/>
  <c r="N584" i="11" s="1"/>
  <c r="I584" i="11"/>
  <c r="J584" i="11" s="1"/>
  <c r="AT583" i="11"/>
  <c r="AU583" i="11" s="1"/>
  <c r="AO583" i="11"/>
  <c r="AP583" i="11" s="1"/>
  <c r="AJ583" i="11"/>
  <c r="AK583" i="11" s="1"/>
  <c r="AE583" i="11"/>
  <c r="AF583" i="11" s="1"/>
  <c r="Z583" i="11"/>
  <c r="AA583" i="11" s="1"/>
  <c r="U583" i="11"/>
  <c r="V583" i="11" s="1"/>
  <c r="Q583" i="11"/>
  <c r="R583" i="11" s="1"/>
  <c r="M583" i="11"/>
  <c r="N583" i="11" s="1"/>
  <c r="I583" i="11"/>
  <c r="J583" i="11" s="1"/>
  <c r="AT582" i="11"/>
  <c r="AU582" i="11" s="1"/>
  <c r="AO582" i="11"/>
  <c r="AP582" i="11" s="1"/>
  <c r="AJ582" i="11"/>
  <c r="AK582" i="11" s="1"/>
  <c r="AE582" i="11"/>
  <c r="AF582" i="11" s="1"/>
  <c r="Z582" i="11"/>
  <c r="AA582" i="11" s="1"/>
  <c r="U582" i="11"/>
  <c r="V582" i="11" s="1"/>
  <c r="Q582" i="11"/>
  <c r="R582" i="11" s="1"/>
  <c r="M582" i="11"/>
  <c r="N582" i="11" s="1"/>
  <c r="I582" i="11"/>
  <c r="J582" i="11" s="1"/>
  <c r="AT581" i="11"/>
  <c r="AU581" i="11" s="1"/>
  <c r="AO581" i="11"/>
  <c r="AP581" i="11" s="1"/>
  <c r="AJ581" i="11"/>
  <c r="AK581" i="11" s="1"/>
  <c r="AE581" i="11"/>
  <c r="AF581" i="11" s="1"/>
  <c r="Z581" i="11"/>
  <c r="AA581" i="11" s="1"/>
  <c r="U581" i="11"/>
  <c r="V581" i="11" s="1"/>
  <c r="Q581" i="11"/>
  <c r="R581" i="11" s="1"/>
  <c r="M581" i="11"/>
  <c r="N581" i="11" s="1"/>
  <c r="I581" i="11"/>
  <c r="J581" i="11" s="1"/>
  <c r="AT580" i="11"/>
  <c r="AU580" i="11" s="1"/>
  <c r="AO580" i="11"/>
  <c r="AP580" i="11" s="1"/>
  <c r="AJ580" i="11"/>
  <c r="AK580" i="11" s="1"/>
  <c r="AE580" i="11"/>
  <c r="AF580" i="11" s="1"/>
  <c r="Z580" i="11"/>
  <c r="AA580" i="11" s="1"/>
  <c r="U580" i="11"/>
  <c r="V580" i="11" s="1"/>
  <c r="Q580" i="11"/>
  <c r="R580" i="11" s="1"/>
  <c r="M580" i="11"/>
  <c r="N580" i="11" s="1"/>
  <c r="I580" i="11"/>
  <c r="J580" i="11" s="1"/>
  <c r="AT579" i="11"/>
  <c r="AU579" i="11" s="1"/>
  <c r="AO579" i="11"/>
  <c r="AP579" i="11" s="1"/>
  <c r="AJ579" i="11"/>
  <c r="AK579" i="11" s="1"/>
  <c r="AE579" i="11"/>
  <c r="AF579" i="11" s="1"/>
  <c r="Z579" i="11"/>
  <c r="AA579" i="11" s="1"/>
  <c r="U579" i="11"/>
  <c r="V579" i="11" s="1"/>
  <c r="Q579" i="11"/>
  <c r="R579" i="11" s="1"/>
  <c r="M579" i="11"/>
  <c r="N579" i="11" s="1"/>
  <c r="I579" i="11"/>
  <c r="J579" i="11" s="1"/>
  <c r="AT578" i="11"/>
  <c r="AU578" i="11" s="1"/>
  <c r="AO578" i="11"/>
  <c r="AP578" i="11" s="1"/>
  <c r="AJ578" i="11"/>
  <c r="AK578" i="11" s="1"/>
  <c r="AE578" i="11"/>
  <c r="AF578" i="11" s="1"/>
  <c r="U578" i="11"/>
  <c r="V578" i="11" s="1"/>
  <c r="Q578" i="11"/>
  <c r="R578" i="11" s="1"/>
  <c r="M578" i="11"/>
  <c r="N578" i="11" s="1"/>
  <c r="I578" i="11"/>
  <c r="J578" i="11" s="1"/>
  <c r="AT577" i="11"/>
  <c r="AU577" i="11" s="1"/>
  <c r="AO577" i="11"/>
  <c r="AP577" i="11" s="1"/>
  <c r="AJ577" i="11"/>
  <c r="AK577" i="11" s="1"/>
  <c r="AE577" i="11"/>
  <c r="AF577" i="11" s="1"/>
  <c r="Z577" i="11"/>
  <c r="AA577" i="11" s="1"/>
  <c r="U577" i="11"/>
  <c r="V577" i="11" s="1"/>
  <c r="Q577" i="11"/>
  <c r="R577" i="11" s="1"/>
  <c r="M577" i="11"/>
  <c r="N577" i="11" s="1"/>
  <c r="I577" i="11"/>
  <c r="J577" i="11" s="1"/>
  <c r="AT576" i="11"/>
  <c r="AU576" i="11" s="1"/>
  <c r="AO576" i="11"/>
  <c r="AP576" i="11" s="1"/>
  <c r="AJ576" i="11"/>
  <c r="AK576" i="11" s="1"/>
  <c r="AE576" i="11"/>
  <c r="AF576" i="11" s="1"/>
  <c r="Z576" i="11"/>
  <c r="AA576" i="11" s="1"/>
  <c r="U576" i="11"/>
  <c r="V576" i="11" s="1"/>
  <c r="Q576" i="11"/>
  <c r="R576" i="11" s="1"/>
  <c r="M576" i="11"/>
  <c r="N576" i="11" s="1"/>
  <c r="I576" i="11"/>
  <c r="J576" i="11" s="1"/>
  <c r="AT575" i="11"/>
  <c r="AU575" i="11" s="1"/>
  <c r="AO575" i="11"/>
  <c r="AP575" i="11" s="1"/>
  <c r="AJ575" i="11"/>
  <c r="AK575" i="11" s="1"/>
  <c r="AE575" i="11"/>
  <c r="AF575" i="11" s="1"/>
  <c r="Z575" i="11"/>
  <c r="AA575" i="11" s="1"/>
  <c r="U575" i="11"/>
  <c r="V575" i="11" s="1"/>
  <c r="Q575" i="11"/>
  <c r="R575" i="11" s="1"/>
  <c r="M575" i="11"/>
  <c r="N575" i="11" s="1"/>
  <c r="I575" i="11"/>
  <c r="J575" i="11" s="1"/>
  <c r="AT574" i="11"/>
  <c r="AU574" i="11" s="1"/>
  <c r="AO574" i="11"/>
  <c r="AP574" i="11" s="1"/>
  <c r="AJ574" i="11"/>
  <c r="AK574" i="11" s="1"/>
  <c r="AE574" i="11"/>
  <c r="AF574" i="11" s="1"/>
  <c r="Z574" i="11"/>
  <c r="AA574" i="11" s="1"/>
  <c r="U574" i="11"/>
  <c r="V574" i="11" s="1"/>
  <c r="Q574" i="11"/>
  <c r="R574" i="11" s="1"/>
  <c r="M574" i="11"/>
  <c r="N574" i="11" s="1"/>
  <c r="I574" i="11"/>
  <c r="J574" i="11" s="1"/>
  <c r="AT573" i="11"/>
  <c r="AU573" i="11" s="1"/>
  <c r="AO573" i="11"/>
  <c r="AP573" i="11" s="1"/>
  <c r="AJ573" i="11"/>
  <c r="AK573" i="11" s="1"/>
  <c r="AE573" i="11"/>
  <c r="AF573" i="11" s="1"/>
  <c r="Z573" i="11"/>
  <c r="AA573" i="11" s="1"/>
  <c r="U573" i="11"/>
  <c r="V573" i="11" s="1"/>
  <c r="Q573" i="11"/>
  <c r="R573" i="11" s="1"/>
  <c r="M573" i="11"/>
  <c r="N573" i="11" s="1"/>
  <c r="I573" i="11"/>
  <c r="J573" i="11" s="1"/>
  <c r="AT572" i="11"/>
  <c r="AU572" i="11" s="1"/>
  <c r="AO572" i="11"/>
  <c r="AP572" i="11" s="1"/>
  <c r="AJ572" i="11"/>
  <c r="AK572" i="11" s="1"/>
  <c r="AE572" i="11"/>
  <c r="AF572" i="11" s="1"/>
  <c r="Z572" i="11"/>
  <c r="AA572" i="11" s="1"/>
  <c r="U572" i="11"/>
  <c r="V572" i="11" s="1"/>
  <c r="Q572" i="11"/>
  <c r="R572" i="11" s="1"/>
  <c r="M572" i="11"/>
  <c r="N572" i="11" s="1"/>
  <c r="I572" i="11"/>
  <c r="J572" i="11" s="1"/>
  <c r="AT571" i="11"/>
  <c r="AU571" i="11" s="1"/>
  <c r="AO571" i="11"/>
  <c r="AP571" i="11" s="1"/>
  <c r="AJ571" i="11"/>
  <c r="AK571" i="11" s="1"/>
  <c r="AE571" i="11"/>
  <c r="AF571" i="11" s="1"/>
  <c r="Z571" i="11"/>
  <c r="AA571" i="11" s="1"/>
  <c r="U571" i="11"/>
  <c r="V571" i="11" s="1"/>
  <c r="Q571" i="11"/>
  <c r="R571" i="11" s="1"/>
  <c r="M571" i="11"/>
  <c r="N571" i="11" s="1"/>
  <c r="I571" i="11"/>
  <c r="J571" i="11" s="1"/>
  <c r="AT570" i="11"/>
  <c r="AU570" i="11" s="1"/>
  <c r="AO570" i="11"/>
  <c r="AP570" i="11" s="1"/>
  <c r="AJ570" i="11"/>
  <c r="AK570" i="11" s="1"/>
  <c r="AE570" i="11"/>
  <c r="AF570" i="11" s="1"/>
  <c r="Z570" i="11"/>
  <c r="AA570" i="11" s="1"/>
  <c r="U570" i="11"/>
  <c r="V570" i="11" s="1"/>
  <c r="Q570" i="11"/>
  <c r="R570" i="11" s="1"/>
  <c r="M570" i="11"/>
  <c r="N570" i="11" s="1"/>
  <c r="I570" i="11"/>
  <c r="J570" i="11" s="1"/>
  <c r="AT569" i="11"/>
  <c r="AU569" i="11" s="1"/>
  <c r="AO569" i="11"/>
  <c r="AP569" i="11" s="1"/>
  <c r="AJ569" i="11"/>
  <c r="AK569" i="11" s="1"/>
  <c r="AE569" i="11"/>
  <c r="AF569" i="11" s="1"/>
  <c r="Z569" i="11"/>
  <c r="AA569" i="11" s="1"/>
  <c r="U569" i="11"/>
  <c r="V569" i="11" s="1"/>
  <c r="Q569" i="11"/>
  <c r="R569" i="11" s="1"/>
  <c r="M569" i="11"/>
  <c r="N569" i="11" s="1"/>
  <c r="I569" i="11"/>
  <c r="J569" i="11" s="1"/>
  <c r="AT568" i="11"/>
  <c r="AU568" i="11" s="1"/>
  <c r="AO568" i="11"/>
  <c r="AP568" i="11" s="1"/>
  <c r="AJ568" i="11"/>
  <c r="AK568" i="11" s="1"/>
  <c r="AE568" i="11"/>
  <c r="AF568" i="11" s="1"/>
  <c r="Z568" i="11"/>
  <c r="AA568" i="11" s="1"/>
  <c r="U568" i="11"/>
  <c r="V568" i="11" s="1"/>
  <c r="Q568" i="11"/>
  <c r="R568" i="11" s="1"/>
  <c r="M568" i="11"/>
  <c r="N568" i="11" s="1"/>
  <c r="I568" i="11"/>
  <c r="J568" i="11" s="1"/>
  <c r="AT567" i="11"/>
  <c r="AU567" i="11" s="1"/>
  <c r="AO567" i="11"/>
  <c r="AP567" i="11" s="1"/>
  <c r="AJ567" i="11"/>
  <c r="AK567" i="11" s="1"/>
  <c r="AE567" i="11"/>
  <c r="AF567" i="11" s="1"/>
  <c r="Z567" i="11"/>
  <c r="AA567" i="11" s="1"/>
  <c r="U567" i="11"/>
  <c r="V567" i="11" s="1"/>
  <c r="Q567" i="11"/>
  <c r="R567" i="11" s="1"/>
  <c r="M567" i="11"/>
  <c r="N567" i="11" s="1"/>
  <c r="I567" i="11"/>
  <c r="J567" i="11" s="1"/>
  <c r="AT566" i="11"/>
  <c r="AU566" i="11" s="1"/>
  <c r="AO566" i="11"/>
  <c r="AP566" i="11" s="1"/>
  <c r="AJ566" i="11"/>
  <c r="AK566" i="11" s="1"/>
  <c r="AE566" i="11"/>
  <c r="AF566" i="11" s="1"/>
  <c r="Z566" i="11"/>
  <c r="AA566" i="11" s="1"/>
  <c r="U566" i="11"/>
  <c r="V566" i="11" s="1"/>
  <c r="Q566" i="11"/>
  <c r="R566" i="11" s="1"/>
  <c r="M566" i="11"/>
  <c r="N566" i="11" s="1"/>
  <c r="I566" i="11"/>
  <c r="J566" i="11" s="1"/>
  <c r="AT565" i="11"/>
  <c r="AU565" i="11" s="1"/>
  <c r="AO565" i="11"/>
  <c r="AP565" i="11" s="1"/>
  <c r="AJ565" i="11"/>
  <c r="AK565" i="11" s="1"/>
  <c r="AE565" i="11"/>
  <c r="AF565" i="11" s="1"/>
  <c r="Z565" i="11"/>
  <c r="AA565" i="11" s="1"/>
  <c r="U565" i="11"/>
  <c r="V565" i="11" s="1"/>
  <c r="Q565" i="11"/>
  <c r="R565" i="11" s="1"/>
  <c r="M565" i="11"/>
  <c r="N565" i="11" s="1"/>
  <c r="I565" i="11"/>
  <c r="J565" i="11" s="1"/>
  <c r="AT564" i="11"/>
  <c r="AU564" i="11" s="1"/>
  <c r="AO564" i="11"/>
  <c r="AP564" i="11" s="1"/>
  <c r="AJ564" i="11"/>
  <c r="AK564" i="11" s="1"/>
  <c r="AE564" i="11"/>
  <c r="AF564" i="11" s="1"/>
  <c r="Z564" i="11"/>
  <c r="AA564" i="11" s="1"/>
  <c r="U564" i="11"/>
  <c r="V564" i="11" s="1"/>
  <c r="Q564" i="11"/>
  <c r="R564" i="11" s="1"/>
  <c r="M564" i="11"/>
  <c r="N564" i="11" s="1"/>
  <c r="I564" i="11"/>
  <c r="J564" i="11" s="1"/>
  <c r="AT563" i="11"/>
  <c r="AU563" i="11" s="1"/>
  <c r="AO563" i="11"/>
  <c r="AP563" i="11" s="1"/>
  <c r="AJ563" i="11"/>
  <c r="AK563" i="11" s="1"/>
  <c r="AE563" i="11"/>
  <c r="AF563" i="11" s="1"/>
  <c r="Z563" i="11"/>
  <c r="AA563" i="11" s="1"/>
  <c r="U563" i="11"/>
  <c r="V563" i="11" s="1"/>
  <c r="Q563" i="11"/>
  <c r="R563" i="11" s="1"/>
  <c r="M563" i="11"/>
  <c r="N563" i="11" s="1"/>
  <c r="I563" i="11"/>
  <c r="J563" i="11" s="1"/>
  <c r="AT562" i="11"/>
  <c r="AU562" i="11" s="1"/>
  <c r="AO562" i="11"/>
  <c r="AP562" i="11" s="1"/>
  <c r="AJ562" i="11"/>
  <c r="AK562" i="11" s="1"/>
  <c r="AE562" i="11"/>
  <c r="AF562" i="11" s="1"/>
  <c r="Z562" i="11"/>
  <c r="AA562" i="11" s="1"/>
  <c r="U562" i="11"/>
  <c r="V562" i="11" s="1"/>
  <c r="Q562" i="11"/>
  <c r="R562" i="11" s="1"/>
  <c r="M562" i="11"/>
  <c r="N562" i="11" s="1"/>
  <c r="I562" i="11"/>
  <c r="J562" i="11" s="1"/>
  <c r="AT561" i="11"/>
  <c r="AU561" i="11" s="1"/>
  <c r="AO561" i="11"/>
  <c r="AP561" i="11" s="1"/>
  <c r="AJ561" i="11"/>
  <c r="AK561" i="11" s="1"/>
  <c r="AE561" i="11"/>
  <c r="AF561" i="11" s="1"/>
  <c r="Z561" i="11"/>
  <c r="AA561" i="11" s="1"/>
  <c r="U561" i="11"/>
  <c r="V561" i="11" s="1"/>
  <c r="Q561" i="11"/>
  <c r="R561" i="11" s="1"/>
  <c r="M561" i="11"/>
  <c r="N561" i="11" s="1"/>
  <c r="I561" i="11"/>
  <c r="J561" i="11" s="1"/>
  <c r="AT560" i="11"/>
  <c r="AU560" i="11" s="1"/>
  <c r="AO560" i="11"/>
  <c r="AP560" i="11" s="1"/>
  <c r="AJ560" i="11"/>
  <c r="AK560" i="11" s="1"/>
  <c r="AE560" i="11"/>
  <c r="AF560" i="11" s="1"/>
  <c r="Z560" i="11"/>
  <c r="AA560" i="11" s="1"/>
  <c r="U560" i="11"/>
  <c r="V560" i="11" s="1"/>
  <c r="Q560" i="11"/>
  <c r="R560" i="11" s="1"/>
  <c r="M560" i="11"/>
  <c r="N560" i="11" s="1"/>
  <c r="I560" i="11"/>
  <c r="J560" i="11" s="1"/>
  <c r="AT559" i="11"/>
  <c r="AU559" i="11" s="1"/>
  <c r="AO559" i="11"/>
  <c r="AP559" i="11" s="1"/>
  <c r="AJ559" i="11"/>
  <c r="AK559" i="11" s="1"/>
  <c r="AE559" i="11"/>
  <c r="AF559" i="11" s="1"/>
  <c r="Z559" i="11"/>
  <c r="AA559" i="11" s="1"/>
  <c r="U559" i="11"/>
  <c r="V559" i="11" s="1"/>
  <c r="Q559" i="11"/>
  <c r="R559" i="11" s="1"/>
  <c r="M559" i="11"/>
  <c r="N559" i="11" s="1"/>
  <c r="I559" i="11"/>
  <c r="J559" i="11" s="1"/>
  <c r="AT558" i="11"/>
  <c r="AU558" i="11" s="1"/>
  <c r="AO558" i="11"/>
  <c r="AP558" i="11" s="1"/>
  <c r="AJ558" i="11"/>
  <c r="AK558" i="11" s="1"/>
  <c r="AE558" i="11"/>
  <c r="AF558" i="11" s="1"/>
  <c r="Z558" i="11"/>
  <c r="AA558" i="11" s="1"/>
  <c r="U558" i="11"/>
  <c r="V558" i="11" s="1"/>
  <c r="Q558" i="11"/>
  <c r="R558" i="11" s="1"/>
  <c r="M558" i="11"/>
  <c r="N558" i="11" s="1"/>
  <c r="I558" i="11"/>
  <c r="J558" i="11" s="1"/>
  <c r="AT557" i="11"/>
  <c r="AU557" i="11" s="1"/>
  <c r="AJ557" i="11"/>
  <c r="AK557" i="11" s="1"/>
  <c r="AE557" i="11"/>
  <c r="AF557" i="11" s="1"/>
  <c r="Z557" i="11"/>
  <c r="AA557" i="11" s="1"/>
  <c r="U557" i="11"/>
  <c r="V557" i="11" s="1"/>
  <c r="Q557" i="11"/>
  <c r="R557" i="11" s="1"/>
  <c r="M557" i="11"/>
  <c r="N557" i="11" s="1"/>
  <c r="I557" i="11"/>
  <c r="J557" i="11" s="1"/>
  <c r="AT556" i="11"/>
  <c r="AU556" i="11" s="1"/>
  <c r="AO556" i="11"/>
  <c r="AP556" i="11" s="1"/>
  <c r="AJ556" i="11"/>
  <c r="AK556" i="11" s="1"/>
  <c r="AE556" i="11"/>
  <c r="AF556" i="11" s="1"/>
  <c r="Z556" i="11"/>
  <c r="AA556" i="11" s="1"/>
  <c r="Q556" i="11"/>
  <c r="R556" i="11" s="1"/>
  <c r="M556" i="11"/>
  <c r="N556" i="11" s="1"/>
  <c r="I556" i="11"/>
  <c r="J556" i="11" s="1"/>
  <c r="M555" i="11"/>
  <c r="N555" i="11" s="1"/>
  <c r="I555" i="11"/>
  <c r="J555" i="11" s="1"/>
  <c r="M554" i="11"/>
  <c r="N554" i="11" s="1"/>
  <c r="I554" i="11"/>
  <c r="J554" i="11" s="1"/>
  <c r="Z553" i="11"/>
  <c r="AA553" i="11" s="1"/>
  <c r="U553" i="11"/>
  <c r="V553" i="11" s="1"/>
  <c r="M553" i="11"/>
  <c r="N553" i="11" s="1"/>
  <c r="I553" i="11"/>
  <c r="J553" i="11" s="1"/>
  <c r="M552" i="11"/>
  <c r="N552" i="11" s="1"/>
  <c r="I552" i="11"/>
  <c r="J552" i="11" s="1"/>
  <c r="Z551" i="11"/>
  <c r="AA551" i="11" s="1"/>
  <c r="U551" i="11"/>
  <c r="V551" i="11" s="1"/>
  <c r="M551" i="11"/>
  <c r="N551" i="11" s="1"/>
  <c r="I551" i="11"/>
  <c r="J551" i="11" s="1"/>
  <c r="AJ550" i="11"/>
  <c r="AK550" i="11" s="1"/>
  <c r="AE550" i="11"/>
  <c r="AF550" i="11" s="1"/>
  <c r="Z550" i="11"/>
  <c r="AA550" i="11" s="1"/>
  <c r="U550" i="11"/>
  <c r="V550" i="11" s="1"/>
  <c r="M550" i="11"/>
  <c r="N550" i="11" s="1"/>
  <c r="I550" i="11"/>
  <c r="J550" i="11" s="1"/>
  <c r="M549" i="11"/>
  <c r="N549" i="11" s="1"/>
  <c r="I549" i="11"/>
  <c r="J549" i="11" s="1"/>
  <c r="Z548" i="11"/>
  <c r="AA548" i="11" s="1"/>
  <c r="U548" i="11"/>
  <c r="V548" i="11" s="1"/>
  <c r="M548" i="11"/>
  <c r="N548" i="11" s="1"/>
  <c r="I548" i="11"/>
  <c r="J548" i="11" s="1"/>
  <c r="Z547" i="11"/>
  <c r="AA547" i="11" s="1"/>
  <c r="U547" i="11"/>
  <c r="V547" i="11" s="1"/>
  <c r="I547" i="11"/>
  <c r="J547" i="11" s="1"/>
  <c r="AE546" i="11"/>
  <c r="AF546" i="11" s="1"/>
  <c r="Z546" i="11"/>
  <c r="AA546" i="11" s="1"/>
  <c r="U546" i="11"/>
  <c r="V546" i="11" s="1"/>
  <c r="I546" i="11"/>
  <c r="J546" i="11" s="1"/>
  <c r="M545" i="11"/>
  <c r="N545" i="11" s="1"/>
  <c r="I545" i="11"/>
  <c r="J545" i="11" s="1"/>
  <c r="Q544" i="11"/>
  <c r="R544" i="11" s="1"/>
  <c r="I544" i="11"/>
  <c r="J544" i="11" s="1"/>
  <c r="M543" i="11"/>
  <c r="N543" i="11" s="1"/>
  <c r="I543" i="11"/>
  <c r="J543" i="11" s="1"/>
  <c r="Z542" i="11"/>
  <c r="AA542" i="11" s="1"/>
  <c r="U542" i="11"/>
  <c r="V542" i="11" s="1"/>
  <c r="I542" i="11"/>
  <c r="J542" i="11" s="1"/>
  <c r="AE541" i="11"/>
  <c r="AF541" i="11" s="1"/>
  <c r="Z541" i="11"/>
  <c r="AA541" i="11" s="1"/>
  <c r="U541" i="11"/>
  <c r="V541" i="11" s="1"/>
  <c r="Q541" i="11"/>
  <c r="R541" i="11" s="1"/>
  <c r="M541" i="11"/>
  <c r="N541" i="11" s="1"/>
  <c r="I541" i="11"/>
  <c r="J541" i="11" s="1"/>
  <c r="M540" i="11"/>
  <c r="N540" i="11" s="1"/>
  <c r="I540" i="11"/>
  <c r="J540" i="11" s="1"/>
  <c r="Z539" i="11"/>
  <c r="AA539" i="11" s="1"/>
  <c r="U539" i="11"/>
  <c r="V539" i="11" s="1"/>
  <c r="M539" i="11"/>
  <c r="N539" i="11" s="1"/>
  <c r="I539" i="11"/>
  <c r="J539" i="11" s="1"/>
  <c r="AT538" i="11"/>
  <c r="AU538" i="11" s="1"/>
  <c r="AO538" i="11"/>
  <c r="AP538" i="11" s="1"/>
  <c r="AJ538" i="11"/>
  <c r="AK538" i="11" s="1"/>
  <c r="AE538" i="11"/>
  <c r="AF538" i="11" s="1"/>
  <c r="Z538" i="11"/>
  <c r="AA538" i="11" s="1"/>
  <c r="U538" i="11"/>
  <c r="V538" i="11" s="1"/>
  <c r="I538" i="11"/>
  <c r="J538" i="11" s="1"/>
  <c r="AT537" i="11"/>
  <c r="AU537" i="11" s="1"/>
  <c r="AO537" i="11"/>
  <c r="AP537" i="11" s="1"/>
  <c r="AJ537" i="11"/>
  <c r="AK537" i="11" s="1"/>
  <c r="AE537" i="11"/>
  <c r="AF537" i="11" s="1"/>
  <c r="Z537" i="11"/>
  <c r="AA537" i="11" s="1"/>
  <c r="U537" i="11"/>
  <c r="V537" i="11" s="1"/>
  <c r="Q537" i="11"/>
  <c r="R537" i="11" s="1"/>
  <c r="M537" i="11"/>
  <c r="N537" i="11" s="1"/>
  <c r="I537" i="11"/>
  <c r="J537" i="11" s="1"/>
  <c r="AT536" i="11"/>
  <c r="AU536" i="11" s="1"/>
  <c r="AO536" i="11"/>
  <c r="AP536" i="11" s="1"/>
  <c r="AJ536" i="11"/>
  <c r="AK536" i="11" s="1"/>
  <c r="AE536" i="11"/>
  <c r="AF536" i="11" s="1"/>
  <c r="Z536" i="11"/>
  <c r="AA536" i="11" s="1"/>
  <c r="U536" i="11"/>
  <c r="V536" i="11" s="1"/>
  <c r="Q536" i="11"/>
  <c r="R536" i="11" s="1"/>
  <c r="M536" i="11"/>
  <c r="N536" i="11" s="1"/>
  <c r="I536" i="11"/>
  <c r="J536" i="11" s="1"/>
  <c r="AT535" i="11"/>
  <c r="AU535" i="11" s="1"/>
  <c r="AO535" i="11"/>
  <c r="AP535" i="11" s="1"/>
  <c r="AJ535" i="11"/>
  <c r="AK535" i="11" s="1"/>
  <c r="AE535" i="11"/>
  <c r="AF535" i="11" s="1"/>
  <c r="Z535" i="11"/>
  <c r="AA535" i="11" s="1"/>
  <c r="U535" i="11"/>
  <c r="V535" i="11" s="1"/>
  <c r="Q535" i="11"/>
  <c r="R535" i="11" s="1"/>
  <c r="M535" i="11"/>
  <c r="N535" i="11" s="1"/>
  <c r="I535" i="11"/>
  <c r="J535" i="11" s="1"/>
  <c r="AT534" i="11"/>
  <c r="AU534" i="11" s="1"/>
  <c r="AO534" i="11"/>
  <c r="AP534" i="11" s="1"/>
  <c r="AJ534" i="11"/>
  <c r="AK534" i="11" s="1"/>
  <c r="AE534" i="11"/>
  <c r="AF534" i="11" s="1"/>
  <c r="Z534" i="11"/>
  <c r="AA534" i="11" s="1"/>
  <c r="U534" i="11"/>
  <c r="V534" i="11" s="1"/>
  <c r="Q534" i="11"/>
  <c r="R534" i="11" s="1"/>
  <c r="M534" i="11"/>
  <c r="N534" i="11" s="1"/>
  <c r="I534" i="11"/>
  <c r="J534" i="11" s="1"/>
  <c r="AT533" i="11"/>
  <c r="AU533" i="11" s="1"/>
  <c r="AO533" i="11"/>
  <c r="AP533" i="11" s="1"/>
  <c r="AJ533" i="11"/>
  <c r="AK533" i="11" s="1"/>
  <c r="AE533" i="11"/>
  <c r="AF533" i="11" s="1"/>
  <c r="Z533" i="11"/>
  <c r="AA533" i="11" s="1"/>
  <c r="U533" i="11"/>
  <c r="V533" i="11" s="1"/>
  <c r="Q533" i="11"/>
  <c r="R533" i="11" s="1"/>
  <c r="M533" i="11"/>
  <c r="N533" i="11" s="1"/>
  <c r="I533" i="11"/>
  <c r="J533" i="11" s="1"/>
  <c r="AT532" i="11"/>
  <c r="AU532" i="11" s="1"/>
  <c r="AO532" i="11"/>
  <c r="AP532" i="11" s="1"/>
  <c r="AJ532" i="11"/>
  <c r="AK532" i="11" s="1"/>
  <c r="AE532" i="11"/>
  <c r="AF532" i="11" s="1"/>
  <c r="Z532" i="11"/>
  <c r="AA532" i="11" s="1"/>
  <c r="U532" i="11"/>
  <c r="V532" i="11" s="1"/>
  <c r="Q532" i="11"/>
  <c r="R532" i="11" s="1"/>
  <c r="M532" i="11"/>
  <c r="N532" i="11" s="1"/>
  <c r="I532" i="11"/>
  <c r="J532" i="11" s="1"/>
  <c r="AT531" i="11"/>
  <c r="AU531" i="11" s="1"/>
  <c r="AO531" i="11"/>
  <c r="AP531" i="11" s="1"/>
  <c r="AJ531" i="11"/>
  <c r="AK531" i="11" s="1"/>
  <c r="AE531" i="11"/>
  <c r="AF531" i="11" s="1"/>
  <c r="Z531" i="11"/>
  <c r="AA531" i="11" s="1"/>
  <c r="U531" i="11"/>
  <c r="V531" i="11" s="1"/>
  <c r="Q531" i="11"/>
  <c r="R531" i="11" s="1"/>
  <c r="M531" i="11"/>
  <c r="N531" i="11" s="1"/>
  <c r="I531" i="11"/>
  <c r="J531" i="11" s="1"/>
  <c r="AT530" i="11"/>
  <c r="AU530" i="11" s="1"/>
  <c r="AJ530" i="11"/>
  <c r="AK530" i="11" s="1"/>
  <c r="AE530" i="11"/>
  <c r="AF530" i="11" s="1"/>
  <c r="Z530" i="11"/>
  <c r="AA530" i="11" s="1"/>
  <c r="U530" i="11"/>
  <c r="V530" i="11" s="1"/>
  <c r="Q530" i="11"/>
  <c r="R530" i="11" s="1"/>
  <c r="M530" i="11"/>
  <c r="N530" i="11" s="1"/>
  <c r="I530" i="11"/>
  <c r="J530" i="11" s="1"/>
  <c r="AT529" i="11"/>
  <c r="AU529" i="11" s="1"/>
  <c r="AO529" i="11"/>
  <c r="AP529" i="11" s="1"/>
  <c r="AJ529" i="11"/>
  <c r="AK529" i="11" s="1"/>
  <c r="AE529" i="11"/>
  <c r="AF529" i="11" s="1"/>
  <c r="Z529" i="11"/>
  <c r="AA529" i="11" s="1"/>
  <c r="U529" i="11"/>
  <c r="V529" i="11" s="1"/>
  <c r="Q529" i="11"/>
  <c r="R529" i="11" s="1"/>
  <c r="M529" i="11"/>
  <c r="N529" i="11" s="1"/>
  <c r="I529" i="11"/>
  <c r="J529" i="11" s="1"/>
  <c r="AT528" i="11"/>
  <c r="AU528" i="11" s="1"/>
  <c r="AO528" i="11"/>
  <c r="AP528" i="11" s="1"/>
  <c r="AJ528" i="11"/>
  <c r="AK528" i="11" s="1"/>
  <c r="AE528" i="11"/>
  <c r="AF528" i="11" s="1"/>
  <c r="Z528" i="11"/>
  <c r="AA528" i="11" s="1"/>
  <c r="U528" i="11"/>
  <c r="V528" i="11" s="1"/>
  <c r="Q528" i="11"/>
  <c r="R528" i="11" s="1"/>
  <c r="M528" i="11"/>
  <c r="N528" i="11" s="1"/>
  <c r="I528" i="11"/>
  <c r="J528" i="11" s="1"/>
  <c r="AT527" i="11"/>
  <c r="AU527" i="11" s="1"/>
  <c r="AO527" i="11"/>
  <c r="AP527" i="11" s="1"/>
  <c r="AJ527" i="11"/>
  <c r="AK527" i="11" s="1"/>
  <c r="AE527" i="11"/>
  <c r="AF527" i="11" s="1"/>
  <c r="Z527" i="11"/>
  <c r="AA527" i="11" s="1"/>
  <c r="U527" i="11"/>
  <c r="V527" i="11" s="1"/>
  <c r="Q527" i="11"/>
  <c r="R527" i="11" s="1"/>
  <c r="M527" i="11"/>
  <c r="N527" i="11" s="1"/>
  <c r="I527" i="11"/>
  <c r="J527" i="11" s="1"/>
  <c r="AT526" i="11"/>
  <c r="AU526" i="11" s="1"/>
  <c r="AO526" i="11"/>
  <c r="AP526" i="11" s="1"/>
  <c r="AJ526" i="11"/>
  <c r="AK526" i="11" s="1"/>
  <c r="AE526" i="11"/>
  <c r="AF526" i="11" s="1"/>
  <c r="Z526" i="11"/>
  <c r="AA526" i="11" s="1"/>
  <c r="U526" i="11"/>
  <c r="V526" i="11" s="1"/>
  <c r="Q526" i="11"/>
  <c r="R526" i="11" s="1"/>
  <c r="M526" i="11"/>
  <c r="N526" i="11" s="1"/>
  <c r="I526" i="11"/>
  <c r="J526" i="11" s="1"/>
  <c r="AJ525" i="11"/>
  <c r="AK525" i="11" s="1"/>
  <c r="AE525" i="11"/>
  <c r="AF525" i="11" s="1"/>
  <c r="Z525" i="11"/>
  <c r="AA525" i="11" s="1"/>
  <c r="U525" i="11"/>
  <c r="V525" i="11" s="1"/>
  <c r="Q525" i="11"/>
  <c r="R525" i="11" s="1"/>
  <c r="M525" i="11"/>
  <c r="N525" i="11" s="1"/>
  <c r="I525" i="11"/>
  <c r="J525" i="11" s="1"/>
  <c r="AT524" i="11"/>
  <c r="AU524" i="11" s="1"/>
  <c r="AO524" i="11"/>
  <c r="AP524" i="11" s="1"/>
  <c r="AJ524" i="11"/>
  <c r="AK524" i="11" s="1"/>
  <c r="AE524" i="11"/>
  <c r="AF524" i="11" s="1"/>
  <c r="Z524" i="11"/>
  <c r="AA524" i="11" s="1"/>
  <c r="U524" i="11"/>
  <c r="V524" i="11" s="1"/>
  <c r="Q524" i="11"/>
  <c r="R524" i="11" s="1"/>
  <c r="M524" i="11"/>
  <c r="N524" i="11" s="1"/>
  <c r="I524" i="11"/>
  <c r="J524" i="11" s="1"/>
  <c r="AT523" i="11"/>
  <c r="AU523" i="11" s="1"/>
  <c r="AO523" i="11"/>
  <c r="AP523" i="11" s="1"/>
  <c r="AJ523" i="11"/>
  <c r="AK523" i="11" s="1"/>
  <c r="AE523" i="11"/>
  <c r="AF523" i="11" s="1"/>
  <c r="Z523" i="11"/>
  <c r="AA523" i="11" s="1"/>
  <c r="U523" i="11"/>
  <c r="V523" i="11" s="1"/>
  <c r="Q523" i="11"/>
  <c r="R523" i="11" s="1"/>
  <c r="M523" i="11"/>
  <c r="N523" i="11" s="1"/>
  <c r="I523" i="11"/>
  <c r="J523" i="11" s="1"/>
  <c r="AT522" i="11"/>
  <c r="AU522" i="11" s="1"/>
  <c r="AO522" i="11"/>
  <c r="AP522" i="11" s="1"/>
  <c r="AJ522" i="11"/>
  <c r="AK522" i="11" s="1"/>
  <c r="AE522" i="11"/>
  <c r="AF522" i="11" s="1"/>
  <c r="Z522" i="11"/>
  <c r="AA522" i="11" s="1"/>
  <c r="U522" i="11"/>
  <c r="V522" i="11" s="1"/>
  <c r="Q522" i="11"/>
  <c r="R522" i="11" s="1"/>
  <c r="M522" i="11"/>
  <c r="N522" i="11" s="1"/>
  <c r="I522" i="11"/>
  <c r="J522" i="11" s="1"/>
  <c r="AT521" i="11"/>
  <c r="AU521" i="11" s="1"/>
  <c r="AO521" i="11"/>
  <c r="AP521" i="11" s="1"/>
  <c r="AJ521" i="11"/>
  <c r="AK521" i="11" s="1"/>
  <c r="AE521" i="11"/>
  <c r="AF521" i="11" s="1"/>
  <c r="Z521" i="11"/>
  <c r="AA521" i="11" s="1"/>
  <c r="U521" i="11"/>
  <c r="V521" i="11" s="1"/>
  <c r="Q521" i="11"/>
  <c r="R521" i="11" s="1"/>
  <c r="M521" i="11"/>
  <c r="N521" i="11" s="1"/>
  <c r="I521" i="11"/>
  <c r="J521" i="11" s="1"/>
  <c r="AT520" i="11"/>
  <c r="AU520" i="11" s="1"/>
  <c r="AO520" i="11"/>
  <c r="AP520" i="11" s="1"/>
  <c r="AJ520" i="11"/>
  <c r="AK520" i="11" s="1"/>
  <c r="AE520" i="11"/>
  <c r="AF520" i="11" s="1"/>
  <c r="Z520" i="11"/>
  <c r="AA520" i="11" s="1"/>
  <c r="U520" i="11"/>
  <c r="V520" i="11" s="1"/>
  <c r="Q520" i="11"/>
  <c r="R520" i="11" s="1"/>
  <c r="M520" i="11"/>
  <c r="N520" i="11" s="1"/>
  <c r="I520" i="11"/>
  <c r="J520" i="11" s="1"/>
  <c r="AT519" i="11"/>
  <c r="AU519" i="11" s="1"/>
  <c r="AO519" i="11"/>
  <c r="AP519" i="11" s="1"/>
  <c r="AJ519" i="11"/>
  <c r="AK519" i="11" s="1"/>
  <c r="AE519" i="11"/>
  <c r="AF519" i="11" s="1"/>
  <c r="Z519" i="11"/>
  <c r="AA519" i="11" s="1"/>
  <c r="U519" i="11"/>
  <c r="V519" i="11" s="1"/>
  <c r="Q519" i="11"/>
  <c r="R519" i="11" s="1"/>
  <c r="M519" i="11"/>
  <c r="N519" i="11" s="1"/>
  <c r="I519" i="11"/>
  <c r="J519" i="11" s="1"/>
  <c r="AT518" i="11"/>
  <c r="AU518" i="11" s="1"/>
  <c r="AO518" i="11"/>
  <c r="AP518" i="11" s="1"/>
  <c r="AJ518" i="11"/>
  <c r="AK518" i="11" s="1"/>
  <c r="AE518" i="11"/>
  <c r="AF518" i="11" s="1"/>
  <c r="U518" i="11"/>
  <c r="V518" i="11" s="1"/>
  <c r="Q518" i="11"/>
  <c r="R518" i="11" s="1"/>
  <c r="M518" i="11"/>
  <c r="N518" i="11" s="1"/>
  <c r="I518" i="11"/>
  <c r="J518" i="11" s="1"/>
  <c r="AT517" i="11"/>
  <c r="AU517" i="11" s="1"/>
  <c r="AO517" i="11"/>
  <c r="AP517" i="11" s="1"/>
  <c r="AJ517" i="11"/>
  <c r="AK517" i="11" s="1"/>
  <c r="AE517" i="11"/>
  <c r="AF517" i="11" s="1"/>
  <c r="Z517" i="11"/>
  <c r="AA517" i="11" s="1"/>
  <c r="U517" i="11"/>
  <c r="V517" i="11" s="1"/>
  <c r="Q517" i="11"/>
  <c r="R517" i="11" s="1"/>
  <c r="M517" i="11"/>
  <c r="N517" i="11" s="1"/>
  <c r="I517" i="11"/>
  <c r="J517" i="11" s="1"/>
  <c r="AT516" i="11"/>
  <c r="AU516" i="11" s="1"/>
  <c r="AO516" i="11"/>
  <c r="AP516" i="11" s="1"/>
  <c r="AJ516" i="11"/>
  <c r="AK516" i="11" s="1"/>
  <c r="AE516" i="11"/>
  <c r="AF516" i="11" s="1"/>
  <c r="Z516" i="11"/>
  <c r="AA516" i="11" s="1"/>
  <c r="U516" i="11"/>
  <c r="V516" i="11" s="1"/>
  <c r="Q516" i="11"/>
  <c r="R516" i="11" s="1"/>
  <c r="M516" i="11"/>
  <c r="N516" i="11" s="1"/>
  <c r="I516" i="11"/>
  <c r="J516" i="11" s="1"/>
  <c r="AT515" i="11"/>
  <c r="AU515" i="11" s="1"/>
  <c r="AO515" i="11"/>
  <c r="AP515" i="11" s="1"/>
  <c r="AJ515" i="11"/>
  <c r="AK515" i="11" s="1"/>
  <c r="U515" i="11"/>
  <c r="V515" i="11" s="1"/>
  <c r="Q515" i="11"/>
  <c r="R515" i="11" s="1"/>
  <c r="M515" i="11"/>
  <c r="N515" i="11" s="1"/>
  <c r="I515" i="11"/>
  <c r="J515" i="11" s="1"/>
  <c r="AT514" i="11"/>
  <c r="AU514" i="11" s="1"/>
  <c r="AO514" i="11"/>
  <c r="AP514" i="11" s="1"/>
  <c r="AJ514" i="11"/>
  <c r="AK514" i="11" s="1"/>
  <c r="AE514" i="11"/>
  <c r="AF514" i="11" s="1"/>
  <c r="Z514" i="11"/>
  <c r="AA514" i="11" s="1"/>
  <c r="U514" i="11"/>
  <c r="V514" i="11" s="1"/>
  <c r="Q514" i="11"/>
  <c r="R514" i="11" s="1"/>
  <c r="M514" i="11"/>
  <c r="N514" i="11" s="1"/>
  <c r="I514" i="11"/>
  <c r="J514" i="11" s="1"/>
  <c r="AT513" i="11"/>
  <c r="AU513" i="11" s="1"/>
  <c r="AO513" i="11"/>
  <c r="AP513" i="11" s="1"/>
  <c r="AJ513" i="11"/>
  <c r="AK513" i="11" s="1"/>
  <c r="AE513" i="11"/>
  <c r="AF513" i="11" s="1"/>
  <c r="Z513" i="11"/>
  <c r="AA513" i="11" s="1"/>
  <c r="U513" i="11"/>
  <c r="V513" i="11" s="1"/>
  <c r="Q513" i="11"/>
  <c r="R513" i="11" s="1"/>
  <c r="M513" i="11"/>
  <c r="N513" i="11" s="1"/>
  <c r="I513" i="11"/>
  <c r="J513" i="11" s="1"/>
  <c r="AT512" i="11"/>
  <c r="AU512" i="11" s="1"/>
  <c r="AO512" i="11"/>
  <c r="AP512" i="11" s="1"/>
  <c r="AJ512" i="11"/>
  <c r="AK512" i="11" s="1"/>
  <c r="AE512" i="11"/>
  <c r="AF512" i="11" s="1"/>
  <c r="Z512" i="11"/>
  <c r="AA512" i="11" s="1"/>
  <c r="U512" i="11"/>
  <c r="V512" i="11" s="1"/>
  <c r="Q512" i="11"/>
  <c r="R512" i="11" s="1"/>
  <c r="M512" i="11"/>
  <c r="N512" i="11" s="1"/>
  <c r="I512" i="11"/>
  <c r="J512" i="11" s="1"/>
  <c r="AT511" i="11"/>
  <c r="AU511" i="11" s="1"/>
  <c r="AO511" i="11"/>
  <c r="AP511" i="11" s="1"/>
  <c r="AJ511" i="11"/>
  <c r="AK511" i="11" s="1"/>
  <c r="AE511" i="11"/>
  <c r="AF511" i="11" s="1"/>
  <c r="Z511" i="11"/>
  <c r="AA511" i="11" s="1"/>
  <c r="U511" i="11"/>
  <c r="V511" i="11" s="1"/>
  <c r="Q511" i="11"/>
  <c r="R511" i="11" s="1"/>
  <c r="M511" i="11"/>
  <c r="N511" i="11" s="1"/>
  <c r="I511" i="11"/>
  <c r="J511" i="11" s="1"/>
  <c r="AT510" i="11"/>
  <c r="AU510" i="11" s="1"/>
  <c r="AO510" i="11"/>
  <c r="AP510" i="11" s="1"/>
  <c r="AJ510" i="11"/>
  <c r="AK510" i="11" s="1"/>
  <c r="AE510" i="11"/>
  <c r="AF510" i="11" s="1"/>
  <c r="Z510" i="11"/>
  <c r="AA510" i="11" s="1"/>
  <c r="U510" i="11"/>
  <c r="V510" i="11" s="1"/>
  <c r="Q510" i="11"/>
  <c r="R510" i="11" s="1"/>
  <c r="M510" i="11"/>
  <c r="N510" i="11" s="1"/>
  <c r="I510" i="11"/>
  <c r="J510" i="11" s="1"/>
  <c r="AT509" i="11"/>
  <c r="AU509" i="11" s="1"/>
  <c r="AO509" i="11"/>
  <c r="AP509" i="11" s="1"/>
  <c r="AJ509" i="11"/>
  <c r="AK509" i="11" s="1"/>
  <c r="AE509" i="11"/>
  <c r="AF509" i="11" s="1"/>
  <c r="Z509" i="11"/>
  <c r="AA509" i="11" s="1"/>
  <c r="U509" i="11"/>
  <c r="V509" i="11" s="1"/>
  <c r="Q509" i="11"/>
  <c r="R509" i="11" s="1"/>
  <c r="M509" i="11"/>
  <c r="N509" i="11" s="1"/>
  <c r="I509" i="11"/>
  <c r="J509" i="11" s="1"/>
  <c r="AT508" i="11"/>
  <c r="AU508" i="11" s="1"/>
  <c r="AO508" i="11"/>
  <c r="AP508" i="11" s="1"/>
  <c r="AJ508" i="11"/>
  <c r="AK508" i="11" s="1"/>
  <c r="AE508" i="11"/>
  <c r="AF508" i="11" s="1"/>
  <c r="Z508" i="11"/>
  <c r="AA508" i="11" s="1"/>
  <c r="U508" i="11"/>
  <c r="V508" i="11" s="1"/>
  <c r="Q508" i="11"/>
  <c r="R508" i="11" s="1"/>
  <c r="M508" i="11"/>
  <c r="N508" i="11" s="1"/>
  <c r="I508" i="11"/>
  <c r="J508" i="11" s="1"/>
  <c r="AT507" i="11"/>
  <c r="AU507" i="11" s="1"/>
  <c r="AO507" i="11"/>
  <c r="AP507" i="11" s="1"/>
  <c r="AJ507" i="11"/>
  <c r="AK507" i="11" s="1"/>
  <c r="AE507" i="11"/>
  <c r="AF507" i="11" s="1"/>
  <c r="Z507" i="11"/>
  <c r="AA507" i="11" s="1"/>
  <c r="U507" i="11"/>
  <c r="V507" i="11" s="1"/>
  <c r="Q507" i="11"/>
  <c r="R507" i="11" s="1"/>
  <c r="M507" i="11"/>
  <c r="N507" i="11" s="1"/>
  <c r="I507" i="11"/>
  <c r="J507" i="11" s="1"/>
  <c r="AT506" i="11"/>
  <c r="AU506" i="11" s="1"/>
  <c r="AO506" i="11"/>
  <c r="AP506" i="11" s="1"/>
  <c r="AJ506" i="11"/>
  <c r="AK506" i="11" s="1"/>
  <c r="AE506" i="11"/>
  <c r="AF506" i="11" s="1"/>
  <c r="Z506" i="11"/>
  <c r="AA506" i="11" s="1"/>
  <c r="U506" i="11"/>
  <c r="V506" i="11" s="1"/>
  <c r="Q506" i="11"/>
  <c r="R506" i="11" s="1"/>
  <c r="M506" i="11"/>
  <c r="N506" i="11" s="1"/>
  <c r="I506" i="11"/>
  <c r="J506" i="11" s="1"/>
  <c r="AT505" i="11"/>
  <c r="AU505" i="11" s="1"/>
  <c r="AO505" i="11"/>
  <c r="AP505" i="11" s="1"/>
  <c r="AJ505" i="11"/>
  <c r="AK505" i="11" s="1"/>
  <c r="AE505" i="11"/>
  <c r="AF505" i="11" s="1"/>
  <c r="Z505" i="11"/>
  <c r="AA505" i="11" s="1"/>
  <c r="U505" i="11"/>
  <c r="V505" i="11" s="1"/>
  <c r="Q505" i="11"/>
  <c r="R505" i="11" s="1"/>
  <c r="M505" i="11"/>
  <c r="N505" i="11" s="1"/>
  <c r="I505" i="11"/>
  <c r="J505" i="11" s="1"/>
  <c r="AT504" i="11"/>
  <c r="AU504" i="11" s="1"/>
  <c r="AO504" i="11"/>
  <c r="AP504" i="11" s="1"/>
  <c r="AJ504" i="11"/>
  <c r="AK504" i="11" s="1"/>
  <c r="AE504" i="11"/>
  <c r="AF504" i="11" s="1"/>
  <c r="Z504" i="11"/>
  <c r="AA504" i="11" s="1"/>
  <c r="U504" i="11"/>
  <c r="V504" i="11" s="1"/>
  <c r="Q504" i="11"/>
  <c r="R504" i="11" s="1"/>
  <c r="M504" i="11"/>
  <c r="N504" i="11" s="1"/>
  <c r="I504" i="11"/>
  <c r="J504" i="11" s="1"/>
  <c r="AT503" i="11"/>
  <c r="AU503" i="11" s="1"/>
  <c r="AO503" i="11"/>
  <c r="AP503" i="11" s="1"/>
  <c r="AJ503" i="11"/>
  <c r="AK503" i="11" s="1"/>
  <c r="AE503" i="11"/>
  <c r="AF503" i="11" s="1"/>
  <c r="Z503" i="11"/>
  <c r="AA503" i="11" s="1"/>
  <c r="U503" i="11"/>
  <c r="V503" i="11" s="1"/>
  <c r="M503" i="11"/>
  <c r="N503" i="11" s="1"/>
  <c r="I503" i="11"/>
  <c r="J503" i="11" s="1"/>
  <c r="AT502" i="11"/>
  <c r="AU502" i="11" s="1"/>
  <c r="AO502" i="11"/>
  <c r="AP502" i="11" s="1"/>
  <c r="AJ502" i="11"/>
  <c r="AK502" i="11" s="1"/>
  <c r="AE502" i="11"/>
  <c r="AF502" i="11" s="1"/>
  <c r="Z502" i="11"/>
  <c r="AA502" i="11" s="1"/>
  <c r="U502" i="11"/>
  <c r="V502" i="11" s="1"/>
  <c r="Q502" i="11"/>
  <c r="R502" i="11" s="1"/>
  <c r="M502" i="11"/>
  <c r="N502" i="11" s="1"/>
  <c r="I502" i="11"/>
  <c r="J502" i="11" s="1"/>
  <c r="AT501" i="11"/>
  <c r="AU501" i="11" s="1"/>
  <c r="AO501" i="11"/>
  <c r="AP501" i="11" s="1"/>
  <c r="AJ501" i="11"/>
  <c r="AK501" i="11" s="1"/>
  <c r="AE501" i="11"/>
  <c r="AF501" i="11" s="1"/>
  <c r="Z501" i="11"/>
  <c r="AA501" i="11" s="1"/>
  <c r="U501" i="11"/>
  <c r="V501" i="11" s="1"/>
  <c r="Q501" i="11"/>
  <c r="R501" i="11" s="1"/>
  <c r="M501" i="11"/>
  <c r="N501" i="11" s="1"/>
  <c r="I501" i="11"/>
  <c r="J501" i="11" s="1"/>
  <c r="U500" i="11"/>
  <c r="V500" i="11" s="1"/>
  <c r="Q500" i="11"/>
  <c r="R500" i="11" s="1"/>
  <c r="M500" i="11"/>
  <c r="N500" i="11" s="1"/>
  <c r="I500" i="11"/>
  <c r="J500" i="11" s="1"/>
  <c r="AT499" i="11"/>
  <c r="AU499" i="11" s="1"/>
  <c r="AO499" i="11"/>
  <c r="AP499" i="11" s="1"/>
  <c r="AJ499" i="11"/>
  <c r="AK499" i="11" s="1"/>
  <c r="AE499" i="11"/>
  <c r="AF499" i="11" s="1"/>
  <c r="Z499" i="11"/>
  <c r="AA499" i="11" s="1"/>
  <c r="U499" i="11"/>
  <c r="V499" i="11" s="1"/>
  <c r="Q499" i="11"/>
  <c r="R499" i="11" s="1"/>
  <c r="M499" i="11"/>
  <c r="N499" i="11" s="1"/>
  <c r="I499" i="11"/>
  <c r="J499" i="11" s="1"/>
  <c r="AT498" i="11"/>
  <c r="AU498" i="11" s="1"/>
  <c r="AO498" i="11"/>
  <c r="AP498" i="11" s="1"/>
  <c r="AJ498" i="11"/>
  <c r="AK498" i="11" s="1"/>
  <c r="AE498" i="11"/>
  <c r="AF498" i="11" s="1"/>
  <c r="Z498" i="11"/>
  <c r="AA498" i="11" s="1"/>
  <c r="U498" i="11"/>
  <c r="V498" i="11" s="1"/>
  <c r="M498" i="11"/>
  <c r="N498" i="11" s="1"/>
  <c r="I498" i="11"/>
  <c r="J498" i="11" s="1"/>
  <c r="AT497" i="11"/>
  <c r="AU497" i="11" s="1"/>
  <c r="AO497" i="11"/>
  <c r="AP497" i="11" s="1"/>
  <c r="AJ497" i="11"/>
  <c r="AK497" i="11" s="1"/>
  <c r="AE497" i="11"/>
  <c r="AF497" i="11" s="1"/>
  <c r="Z497" i="11"/>
  <c r="AA497" i="11" s="1"/>
  <c r="U497" i="11"/>
  <c r="V497" i="11" s="1"/>
  <c r="Q497" i="11"/>
  <c r="R497" i="11" s="1"/>
  <c r="M497" i="11"/>
  <c r="N497" i="11" s="1"/>
  <c r="I497" i="11"/>
  <c r="J497" i="11" s="1"/>
  <c r="AT496" i="11"/>
  <c r="AU496" i="11" s="1"/>
  <c r="AO496" i="11"/>
  <c r="AP496" i="11" s="1"/>
  <c r="AJ496" i="11"/>
  <c r="AK496" i="11" s="1"/>
  <c r="AE496" i="11"/>
  <c r="AF496" i="11" s="1"/>
  <c r="Z496" i="11"/>
  <c r="AA496" i="11" s="1"/>
  <c r="U496" i="11"/>
  <c r="V496" i="11" s="1"/>
  <c r="Q496" i="11"/>
  <c r="R496" i="11" s="1"/>
  <c r="M496" i="11"/>
  <c r="N496" i="11" s="1"/>
  <c r="I496" i="11"/>
  <c r="J496" i="11" s="1"/>
  <c r="AT495" i="11"/>
  <c r="AU495" i="11" s="1"/>
  <c r="AO495" i="11"/>
  <c r="AP495" i="11" s="1"/>
  <c r="AJ495" i="11"/>
  <c r="AK495" i="11" s="1"/>
  <c r="AE495" i="11"/>
  <c r="AF495" i="11" s="1"/>
  <c r="Z495" i="11"/>
  <c r="AA495" i="11" s="1"/>
  <c r="U495" i="11"/>
  <c r="V495" i="11" s="1"/>
  <c r="Q495" i="11"/>
  <c r="R495" i="11" s="1"/>
  <c r="M495" i="11"/>
  <c r="N495" i="11" s="1"/>
  <c r="I495" i="11"/>
  <c r="J495" i="11" s="1"/>
  <c r="AT494" i="11"/>
  <c r="AU494" i="11" s="1"/>
  <c r="AO494" i="11"/>
  <c r="AP494" i="11" s="1"/>
  <c r="AJ494" i="11"/>
  <c r="AK494" i="11" s="1"/>
  <c r="AE494" i="11"/>
  <c r="AF494" i="11" s="1"/>
  <c r="Z494" i="11"/>
  <c r="AA494" i="11" s="1"/>
  <c r="U494" i="11"/>
  <c r="V494" i="11" s="1"/>
  <c r="Q494" i="11"/>
  <c r="R494" i="11" s="1"/>
  <c r="M494" i="11"/>
  <c r="N494" i="11" s="1"/>
  <c r="I494" i="11"/>
  <c r="J494" i="11" s="1"/>
  <c r="AT493" i="11"/>
  <c r="AU493" i="11" s="1"/>
  <c r="AO493" i="11"/>
  <c r="AP493" i="11" s="1"/>
  <c r="AJ493" i="11"/>
  <c r="AK493" i="11" s="1"/>
  <c r="AE493" i="11"/>
  <c r="AF493" i="11" s="1"/>
  <c r="Z493" i="11"/>
  <c r="AA493" i="11" s="1"/>
  <c r="U493" i="11"/>
  <c r="V493" i="11" s="1"/>
  <c r="M493" i="11"/>
  <c r="N493" i="11" s="1"/>
  <c r="I493" i="11"/>
  <c r="J493" i="11" s="1"/>
  <c r="AT492" i="11"/>
  <c r="AU492" i="11" s="1"/>
  <c r="AO492" i="11"/>
  <c r="AP492" i="11" s="1"/>
  <c r="AJ492" i="11"/>
  <c r="AK492" i="11" s="1"/>
  <c r="AE492" i="11"/>
  <c r="AF492" i="11" s="1"/>
  <c r="Z492" i="11"/>
  <c r="AA492" i="11" s="1"/>
  <c r="U492" i="11"/>
  <c r="V492" i="11" s="1"/>
  <c r="Q492" i="11"/>
  <c r="R492" i="11" s="1"/>
  <c r="M492" i="11"/>
  <c r="N492" i="11" s="1"/>
  <c r="I492" i="11"/>
  <c r="J492" i="11" s="1"/>
  <c r="AO491" i="11"/>
  <c r="AP491" i="11" s="1"/>
  <c r="AJ491" i="11"/>
  <c r="AK491" i="11" s="1"/>
  <c r="AE491" i="11"/>
  <c r="AF491" i="11" s="1"/>
  <c r="Z491" i="11"/>
  <c r="AA491" i="11" s="1"/>
  <c r="U491" i="11"/>
  <c r="V491" i="11" s="1"/>
  <c r="Q491" i="11"/>
  <c r="R491" i="11" s="1"/>
  <c r="M491" i="11"/>
  <c r="N491" i="11" s="1"/>
  <c r="I491" i="11"/>
  <c r="J491" i="11" s="1"/>
  <c r="AT490" i="11"/>
  <c r="AU490" i="11" s="1"/>
  <c r="AO490" i="11"/>
  <c r="AP490" i="11" s="1"/>
  <c r="AJ490" i="11"/>
  <c r="AK490" i="11" s="1"/>
  <c r="AE490" i="11"/>
  <c r="AF490" i="11" s="1"/>
  <c r="Z490" i="11"/>
  <c r="AA490" i="11" s="1"/>
  <c r="U490" i="11"/>
  <c r="V490" i="11" s="1"/>
  <c r="Q490" i="11"/>
  <c r="R490" i="11" s="1"/>
  <c r="M490" i="11"/>
  <c r="N490" i="11" s="1"/>
  <c r="I490" i="11"/>
  <c r="J490" i="11" s="1"/>
  <c r="AO489" i="11"/>
  <c r="AP489" i="11" s="1"/>
  <c r="AJ489" i="11"/>
  <c r="AK489" i="11" s="1"/>
  <c r="AE489" i="11"/>
  <c r="AF489" i="11" s="1"/>
  <c r="Z489" i="11"/>
  <c r="AA489" i="11" s="1"/>
  <c r="U489" i="11"/>
  <c r="V489" i="11" s="1"/>
  <c r="Q489" i="11"/>
  <c r="R489" i="11" s="1"/>
  <c r="M489" i="11"/>
  <c r="N489" i="11" s="1"/>
  <c r="I489" i="11"/>
  <c r="J489" i="11" s="1"/>
  <c r="AJ488" i="11"/>
  <c r="AK488" i="11" s="1"/>
  <c r="AE488" i="11"/>
  <c r="AF488" i="11" s="1"/>
  <c r="Z488" i="11"/>
  <c r="AA488" i="11" s="1"/>
  <c r="U488" i="11"/>
  <c r="V488" i="11" s="1"/>
  <c r="Q488" i="11"/>
  <c r="R488" i="11" s="1"/>
  <c r="M488" i="11"/>
  <c r="N488" i="11" s="1"/>
  <c r="I488" i="11"/>
  <c r="J488" i="11" s="1"/>
  <c r="AT487" i="11"/>
  <c r="AU487" i="11" s="1"/>
  <c r="AO487" i="11"/>
  <c r="AP487" i="11" s="1"/>
  <c r="AJ487" i="11"/>
  <c r="AK487" i="11" s="1"/>
  <c r="AE487" i="11"/>
  <c r="AF487" i="11" s="1"/>
  <c r="Z487" i="11"/>
  <c r="AA487" i="11" s="1"/>
  <c r="U487" i="11"/>
  <c r="V487" i="11" s="1"/>
  <c r="Q487" i="11"/>
  <c r="R487" i="11" s="1"/>
  <c r="M487" i="11"/>
  <c r="N487" i="11" s="1"/>
  <c r="I487" i="11"/>
  <c r="J487" i="11" s="1"/>
  <c r="AT486" i="11"/>
  <c r="AU486" i="11" s="1"/>
  <c r="AO486" i="11"/>
  <c r="AP486" i="11" s="1"/>
  <c r="AJ486" i="11"/>
  <c r="AK486" i="11" s="1"/>
  <c r="AE486" i="11"/>
  <c r="AF486" i="11" s="1"/>
  <c r="Z486" i="11"/>
  <c r="AA486" i="11" s="1"/>
  <c r="U486" i="11"/>
  <c r="V486" i="11" s="1"/>
  <c r="Q486" i="11"/>
  <c r="R486" i="11" s="1"/>
  <c r="M486" i="11"/>
  <c r="N486" i="11" s="1"/>
  <c r="I486" i="11"/>
  <c r="J486" i="11" s="1"/>
  <c r="AT485" i="11"/>
  <c r="AU485" i="11" s="1"/>
  <c r="AO485" i="11"/>
  <c r="AP485" i="11" s="1"/>
  <c r="AJ485" i="11"/>
  <c r="AK485" i="11" s="1"/>
  <c r="AE485" i="11"/>
  <c r="AF485" i="11" s="1"/>
  <c r="Z485" i="11"/>
  <c r="AA485" i="11" s="1"/>
  <c r="U485" i="11"/>
  <c r="V485" i="11" s="1"/>
  <c r="Q485" i="11"/>
  <c r="R485" i="11" s="1"/>
  <c r="M485" i="11"/>
  <c r="N485" i="11" s="1"/>
  <c r="I485" i="11"/>
  <c r="J485" i="11" s="1"/>
  <c r="AT484" i="11"/>
  <c r="AU484" i="11" s="1"/>
  <c r="AO484" i="11"/>
  <c r="AP484" i="11" s="1"/>
  <c r="AJ484" i="11"/>
  <c r="AK484" i="11" s="1"/>
  <c r="AE484" i="11"/>
  <c r="AF484" i="11" s="1"/>
  <c r="Z484" i="11"/>
  <c r="AA484" i="11" s="1"/>
  <c r="U484" i="11"/>
  <c r="V484" i="11" s="1"/>
  <c r="Q484" i="11"/>
  <c r="R484" i="11" s="1"/>
  <c r="M484" i="11"/>
  <c r="N484" i="11" s="1"/>
  <c r="I484" i="11"/>
  <c r="J484" i="11" s="1"/>
  <c r="AT483" i="11"/>
  <c r="AU483" i="11" s="1"/>
  <c r="AO483" i="11"/>
  <c r="AP483" i="11" s="1"/>
  <c r="AJ483" i="11"/>
  <c r="AK483" i="11" s="1"/>
  <c r="AE483" i="11"/>
  <c r="AF483" i="11" s="1"/>
  <c r="Z483" i="11"/>
  <c r="AA483" i="11" s="1"/>
  <c r="U483" i="11"/>
  <c r="V483" i="11" s="1"/>
  <c r="Q483" i="11"/>
  <c r="R483" i="11" s="1"/>
  <c r="M483" i="11"/>
  <c r="N483" i="11" s="1"/>
  <c r="I483" i="11"/>
  <c r="J483" i="11" s="1"/>
  <c r="AT482" i="11"/>
  <c r="AU482" i="11" s="1"/>
  <c r="AO482" i="11"/>
  <c r="AP482" i="11" s="1"/>
  <c r="AJ482" i="11"/>
  <c r="AK482" i="11" s="1"/>
  <c r="AE482" i="11"/>
  <c r="AF482" i="11" s="1"/>
  <c r="Z482" i="11"/>
  <c r="AA482" i="11" s="1"/>
  <c r="U482" i="11"/>
  <c r="V482" i="11" s="1"/>
  <c r="Q482" i="11"/>
  <c r="R482" i="11" s="1"/>
  <c r="M482" i="11"/>
  <c r="N482" i="11" s="1"/>
  <c r="I482" i="11"/>
  <c r="J482" i="11" s="1"/>
  <c r="AT481" i="11"/>
  <c r="AU481" i="11" s="1"/>
  <c r="AO481" i="11"/>
  <c r="AP481" i="11" s="1"/>
  <c r="AJ481" i="11"/>
  <c r="AK481" i="11" s="1"/>
  <c r="Z481" i="11"/>
  <c r="AA481" i="11" s="1"/>
  <c r="U481" i="11"/>
  <c r="V481" i="11" s="1"/>
  <c r="Q481" i="11"/>
  <c r="R481" i="11" s="1"/>
  <c r="M481" i="11"/>
  <c r="N481" i="11" s="1"/>
  <c r="I481" i="11"/>
  <c r="J481" i="11" s="1"/>
  <c r="AT480" i="11"/>
  <c r="AU480" i="11" s="1"/>
  <c r="AO480" i="11"/>
  <c r="AP480" i="11" s="1"/>
  <c r="AJ480" i="11"/>
  <c r="AK480" i="11" s="1"/>
  <c r="Z480" i="11"/>
  <c r="AA480" i="11" s="1"/>
  <c r="U480" i="11"/>
  <c r="V480" i="11" s="1"/>
  <c r="Q480" i="11"/>
  <c r="R480" i="11" s="1"/>
  <c r="M480" i="11"/>
  <c r="N480" i="11" s="1"/>
  <c r="I480" i="11"/>
  <c r="J480" i="11" s="1"/>
  <c r="AT479" i="11"/>
  <c r="AU479" i="11" s="1"/>
  <c r="AO479" i="11"/>
  <c r="AP479" i="11" s="1"/>
  <c r="AJ479" i="11"/>
  <c r="AK479" i="11" s="1"/>
  <c r="AE479" i="11"/>
  <c r="AF479" i="11" s="1"/>
  <c r="Z479" i="11"/>
  <c r="AA479" i="11" s="1"/>
  <c r="U479" i="11"/>
  <c r="V479" i="11" s="1"/>
  <c r="Q479" i="11"/>
  <c r="R479" i="11" s="1"/>
  <c r="M479" i="11"/>
  <c r="N479" i="11" s="1"/>
  <c r="I479" i="11"/>
  <c r="J479" i="11" s="1"/>
  <c r="M478" i="11" l="1"/>
  <c r="N478" i="11" s="1"/>
  <c r="I478" i="11"/>
  <c r="J478" i="11" s="1"/>
  <c r="M477" i="11"/>
  <c r="N477" i="11" s="1"/>
  <c r="I477" i="11"/>
  <c r="J477" i="11" s="1"/>
  <c r="U476" i="11"/>
  <c r="V476" i="11" s="1"/>
  <c r="I476" i="11"/>
  <c r="J476" i="11" s="1"/>
  <c r="Z475" i="11"/>
  <c r="AA475" i="11" s="1"/>
  <c r="U475" i="11"/>
  <c r="V475" i="11" s="1"/>
  <c r="I475" i="11"/>
  <c r="J475" i="11" s="1"/>
  <c r="Z474" i="11"/>
  <c r="AA474" i="11" s="1"/>
  <c r="U474" i="11"/>
  <c r="V474" i="11" s="1"/>
  <c r="M474" i="11"/>
  <c r="N474" i="11" s="1"/>
  <c r="I474" i="11"/>
  <c r="J474" i="11" s="1"/>
  <c r="AT473" i="11"/>
  <c r="AU473" i="11" s="1"/>
  <c r="AO473" i="11"/>
  <c r="AP473" i="11" s="1"/>
  <c r="AJ473" i="11"/>
  <c r="AK473" i="11" s="1"/>
  <c r="AE473" i="11"/>
  <c r="AF473" i="11" s="1"/>
  <c r="Z473" i="11"/>
  <c r="AA473" i="11" s="1"/>
  <c r="U473" i="11"/>
  <c r="V473" i="11" s="1"/>
  <c r="I473" i="11"/>
  <c r="J473" i="11" s="1"/>
  <c r="AJ472" i="11"/>
  <c r="AK472" i="11" s="1"/>
  <c r="AE472" i="11"/>
  <c r="AF472" i="11" s="1"/>
  <c r="Z472" i="11"/>
  <c r="AA472" i="11" s="1"/>
  <c r="U472" i="11"/>
  <c r="V472" i="11" s="1"/>
  <c r="M472" i="11"/>
  <c r="N472" i="11" s="1"/>
  <c r="I472" i="11"/>
  <c r="J472" i="11" s="1"/>
  <c r="Z471" i="11"/>
  <c r="AA471" i="11" s="1"/>
  <c r="U471" i="11"/>
  <c r="V471" i="11" s="1"/>
  <c r="I471" i="11"/>
  <c r="J471" i="11" s="1"/>
  <c r="Z470" i="11"/>
  <c r="AA470" i="11" s="1"/>
  <c r="U470" i="11"/>
  <c r="V470" i="11" s="1"/>
  <c r="Q470" i="11"/>
  <c r="R470" i="11" s="1"/>
  <c r="I470" i="11"/>
  <c r="J470" i="11" s="1"/>
  <c r="Z469" i="11"/>
  <c r="AA469" i="11" s="1"/>
  <c r="U469" i="11"/>
  <c r="V469" i="11" s="1"/>
  <c r="I469" i="11"/>
  <c r="J469" i="11" s="1"/>
  <c r="Z468" i="11"/>
  <c r="AA468" i="11" s="1"/>
  <c r="U468" i="11"/>
  <c r="V468" i="11" s="1"/>
  <c r="M468" i="11"/>
  <c r="N468" i="11" s="1"/>
  <c r="I468" i="11"/>
  <c r="J468" i="11" s="1"/>
  <c r="M467" i="11"/>
  <c r="N467" i="11" s="1"/>
  <c r="I467" i="11"/>
  <c r="J467" i="11" s="1"/>
  <c r="AT466" i="11"/>
  <c r="AU466" i="11" s="1"/>
  <c r="AO466" i="11"/>
  <c r="AP466" i="11" s="1"/>
  <c r="AJ466" i="11"/>
  <c r="AK466" i="11" s="1"/>
  <c r="AE466" i="11"/>
  <c r="AF466" i="11" s="1"/>
  <c r="Z466" i="11"/>
  <c r="AA466" i="11" s="1"/>
  <c r="U466" i="11"/>
  <c r="V466" i="11" s="1"/>
  <c r="Q466" i="11"/>
  <c r="R466" i="11" s="1"/>
  <c r="M466" i="11"/>
  <c r="N466" i="11" s="1"/>
  <c r="I466" i="11"/>
  <c r="J466" i="11" s="1"/>
  <c r="AT465" i="11"/>
  <c r="AU465" i="11" s="1"/>
  <c r="AO465" i="11"/>
  <c r="AP465" i="11" s="1"/>
  <c r="AJ465" i="11"/>
  <c r="AK465" i="11" s="1"/>
  <c r="AE465" i="11"/>
  <c r="AF465" i="11" s="1"/>
  <c r="Z465" i="11"/>
  <c r="AA465" i="11" s="1"/>
  <c r="U465" i="11"/>
  <c r="V465" i="11" s="1"/>
  <c r="Q465" i="11"/>
  <c r="R465" i="11" s="1"/>
  <c r="M465" i="11"/>
  <c r="N465" i="11" s="1"/>
  <c r="I465" i="11"/>
  <c r="J465" i="11" s="1"/>
  <c r="AT464" i="11"/>
  <c r="AU464" i="11" s="1"/>
  <c r="AO464" i="11"/>
  <c r="AP464" i="11" s="1"/>
  <c r="AJ464" i="11"/>
  <c r="AK464" i="11" s="1"/>
  <c r="AE464" i="11"/>
  <c r="AF464" i="11" s="1"/>
  <c r="Z464" i="11"/>
  <c r="AA464" i="11" s="1"/>
  <c r="U464" i="11"/>
  <c r="V464" i="11" s="1"/>
  <c r="Q464" i="11"/>
  <c r="R464" i="11" s="1"/>
  <c r="M464" i="11"/>
  <c r="N464" i="11" s="1"/>
  <c r="I464" i="11"/>
  <c r="J464" i="11" s="1"/>
  <c r="AT463" i="11"/>
  <c r="AU463" i="11" s="1"/>
  <c r="AO463" i="11"/>
  <c r="AP463" i="11" s="1"/>
  <c r="AJ463" i="11"/>
  <c r="AK463" i="11" s="1"/>
  <c r="AE463" i="11"/>
  <c r="AF463" i="11" s="1"/>
  <c r="Z463" i="11"/>
  <c r="AA463" i="11" s="1"/>
  <c r="U463" i="11"/>
  <c r="V463" i="11" s="1"/>
  <c r="Q463" i="11"/>
  <c r="R463" i="11" s="1"/>
  <c r="M463" i="11"/>
  <c r="N463" i="11" s="1"/>
  <c r="I463" i="11"/>
  <c r="J463" i="11" s="1"/>
  <c r="AT462" i="11"/>
  <c r="AU462" i="11" s="1"/>
  <c r="AO462" i="11"/>
  <c r="AP462" i="11" s="1"/>
  <c r="AJ462" i="11"/>
  <c r="AK462" i="11" s="1"/>
  <c r="AE462" i="11"/>
  <c r="AF462" i="11" s="1"/>
  <c r="Z462" i="11"/>
  <c r="AA462" i="11" s="1"/>
  <c r="U462" i="11"/>
  <c r="V462" i="11" s="1"/>
  <c r="Q462" i="11"/>
  <c r="R462" i="11" s="1"/>
  <c r="M462" i="11"/>
  <c r="N462" i="11" s="1"/>
  <c r="I462" i="11"/>
  <c r="J462" i="11" s="1"/>
  <c r="AT460" i="11"/>
  <c r="AU460" i="11" s="1"/>
  <c r="AO460" i="11"/>
  <c r="AP460" i="11" s="1"/>
  <c r="AJ460" i="11"/>
  <c r="AK460" i="11" s="1"/>
  <c r="AE460" i="11"/>
  <c r="AF460" i="11" s="1"/>
  <c r="Z460" i="11"/>
  <c r="AA460" i="11" s="1"/>
  <c r="U460" i="11"/>
  <c r="V460" i="11" s="1"/>
  <c r="Q460" i="11"/>
  <c r="R460" i="11" s="1"/>
  <c r="M460" i="11"/>
  <c r="N460" i="11" s="1"/>
  <c r="I460" i="11"/>
  <c r="J460" i="11" s="1"/>
  <c r="AT459" i="11"/>
  <c r="AU459" i="11" s="1"/>
  <c r="AO459" i="11"/>
  <c r="AP459" i="11" s="1"/>
  <c r="AJ459" i="11"/>
  <c r="AK459" i="11" s="1"/>
  <c r="AE459" i="11"/>
  <c r="AF459" i="11" s="1"/>
  <c r="Z459" i="11"/>
  <c r="AA459" i="11" s="1"/>
  <c r="U459" i="11"/>
  <c r="V459" i="11" s="1"/>
  <c r="Q459" i="11"/>
  <c r="R459" i="11" s="1"/>
  <c r="M459" i="11"/>
  <c r="N459" i="11" s="1"/>
  <c r="I459" i="11"/>
  <c r="J459" i="11" s="1"/>
  <c r="AT456" i="11"/>
  <c r="AU456" i="11" s="1"/>
  <c r="AO456" i="11"/>
  <c r="AP456" i="11" s="1"/>
  <c r="AJ456" i="11"/>
  <c r="AK456" i="11" s="1"/>
  <c r="AE456" i="11"/>
  <c r="AF456" i="11" s="1"/>
  <c r="Z456" i="11"/>
  <c r="AA456" i="11" s="1"/>
  <c r="U456" i="11"/>
  <c r="V456" i="11" s="1"/>
  <c r="Q456" i="11"/>
  <c r="R456" i="11" s="1"/>
  <c r="M456" i="11"/>
  <c r="N456" i="11" s="1"/>
  <c r="I456" i="11"/>
  <c r="J456" i="11" s="1"/>
  <c r="AE455" i="11"/>
  <c r="AF455" i="11" s="1"/>
  <c r="Z455" i="11"/>
  <c r="AA455" i="11" s="1"/>
  <c r="U455" i="11"/>
  <c r="V455" i="11" s="1"/>
  <c r="Q455" i="11"/>
  <c r="R455" i="11" s="1"/>
  <c r="M455" i="11"/>
  <c r="N455" i="11" s="1"/>
  <c r="I455" i="11"/>
  <c r="J455" i="11" s="1"/>
  <c r="AT454" i="11"/>
  <c r="AU454" i="11" s="1"/>
  <c r="AO454" i="11"/>
  <c r="AP454" i="11" s="1"/>
  <c r="AJ454" i="11"/>
  <c r="AK454" i="11" s="1"/>
  <c r="AE454" i="11"/>
  <c r="AF454" i="11" s="1"/>
  <c r="Z454" i="11"/>
  <c r="AA454" i="11" s="1"/>
  <c r="U454" i="11"/>
  <c r="V454" i="11" s="1"/>
  <c r="Q454" i="11"/>
  <c r="R454" i="11" s="1"/>
  <c r="M454" i="11"/>
  <c r="N454" i="11" s="1"/>
  <c r="I454" i="11"/>
  <c r="J454" i="11" s="1"/>
  <c r="AT453" i="11"/>
  <c r="AU453" i="11" s="1"/>
  <c r="AO453" i="11"/>
  <c r="AP453" i="11" s="1"/>
  <c r="AJ453" i="11"/>
  <c r="AK453" i="11" s="1"/>
  <c r="AE453" i="11"/>
  <c r="AF453" i="11" s="1"/>
  <c r="Z453" i="11"/>
  <c r="AA453" i="11" s="1"/>
  <c r="U453" i="11"/>
  <c r="V453" i="11" s="1"/>
  <c r="Q453" i="11"/>
  <c r="R453" i="11" s="1"/>
  <c r="M453" i="11"/>
  <c r="N453" i="11" s="1"/>
  <c r="I453" i="11"/>
  <c r="J453" i="11" s="1"/>
  <c r="AT452" i="11"/>
  <c r="AU452" i="11" s="1"/>
  <c r="AO452" i="11"/>
  <c r="AP452" i="11" s="1"/>
  <c r="AJ452" i="11"/>
  <c r="AK452" i="11" s="1"/>
  <c r="AE452" i="11"/>
  <c r="AF452" i="11" s="1"/>
  <c r="Z452" i="11"/>
  <c r="AA452" i="11" s="1"/>
  <c r="U452" i="11"/>
  <c r="V452" i="11" s="1"/>
  <c r="Q452" i="11"/>
  <c r="R452" i="11" s="1"/>
  <c r="M452" i="11"/>
  <c r="N452" i="11" s="1"/>
  <c r="I452" i="11"/>
  <c r="J452" i="11" s="1"/>
  <c r="AT451" i="11"/>
  <c r="AU451" i="11" s="1"/>
  <c r="AO451" i="11"/>
  <c r="AP451" i="11" s="1"/>
  <c r="AJ451" i="11"/>
  <c r="AK451" i="11" s="1"/>
  <c r="AE451" i="11"/>
  <c r="AF451" i="11" s="1"/>
  <c r="Z451" i="11"/>
  <c r="AA451" i="11" s="1"/>
  <c r="U451" i="11"/>
  <c r="V451" i="11" s="1"/>
  <c r="Q451" i="11"/>
  <c r="R451" i="11" s="1"/>
  <c r="M451" i="11"/>
  <c r="N451" i="11" s="1"/>
  <c r="I451" i="11"/>
  <c r="J451" i="11" s="1"/>
  <c r="AT450" i="11"/>
  <c r="AU450" i="11" s="1"/>
  <c r="AO450" i="11"/>
  <c r="AP450" i="11" s="1"/>
  <c r="AJ450" i="11"/>
  <c r="AK450" i="11" s="1"/>
  <c r="AE450" i="11"/>
  <c r="AF450" i="11" s="1"/>
  <c r="Z450" i="11"/>
  <c r="AA450" i="11" s="1"/>
  <c r="U450" i="11"/>
  <c r="V450" i="11" s="1"/>
  <c r="Q450" i="11"/>
  <c r="R450" i="11" s="1"/>
  <c r="M450" i="11"/>
  <c r="N450" i="11" s="1"/>
  <c r="I450" i="11"/>
  <c r="J450" i="11" s="1"/>
  <c r="AT449" i="11"/>
  <c r="AU449" i="11" s="1"/>
  <c r="AO449" i="11"/>
  <c r="AP449" i="11" s="1"/>
  <c r="AJ449" i="11"/>
  <c r="AK449" i="11" s="1"/>
  <c r="AE449" i="11"/>
  <c r="AF449" i="11" s="1"/>
  <c r="Z449" i="11"/>
  <c r="AA449" i="11" s="1"/>
  <c r="U449" i="11"/>
  <c r="V449" i="11" s="1"/>
  <c r="Q449" i="11"/>
  <c r="R449" i="11" s="1"/>
  <c r="M449" i="11"/>
  <c r="N449" i="11" s="1"/>
  <c r="I449" i="11"/>
  <c r="J449" i="11" s="1"/>
  <c r="AT448" i="11"/>
  <c r="AU448" i="11" s="1"/>
  <c r="AO448" i="11"/>
  <c r="AP448" i="11" s="1"/>
  <c r="AJ448" i="11"/>
  <c r="AK448" i="11" s="1"/>
  <c r="AE448" i="11"/>
  <c r="AF448" i="11" s="1"/>
  <c r="Z448" i="11"/>
  <c r="AA448" i="11" s="1"/>
  <c r="U448" i="11"/>
  <c r="V448" i="11" s="1"/>
  <c r="Q448" i="11"/>
  <c r="R448" i="11" s="1"/>
  <c r="M448" i="11"/>
  <c r="N448" i="11" s="1"/>
  <c r="I448" i="11"/>
  <c r="J448" i="11" s="1"/>
  <c r="AT447" i="11"/>
  <c r="AU447" i="11" s="1"/>
  <c r="AO447" i="11"/>
  <c r="AP447" i="11" s="1"/>
  <c r="AJ447" i="11"/>
  <c r="AK447" i="11" s="1"/>
  <c r="AE447" i="11"/>
  <c r="AF447" i="11" s="1"/>
  <c r="Z447" i="11"/>
  <c r="AA447" i="11" s="1"/>
  <c r="U447" i="11"/>
  <c r="V447" i="11" s="1"/>
  <c r="Q447" i="11"/>
  <c r="R447" i="11" s="1"/>
  <c r="M447" i="11"/>
  <c r="N447" i="11" s="1"/>
  <c r="I447" i="11"/>
  <c r="J447" i="11" s="1"/>
  <c r="AT446" i="11"/>
  <c r="AU446" i="11" s="1"/>
  <c r="AO446" i="11"/>
  <c r="AP446" i="11" s="1"/>
  <c r="AJ446" i="11"/>
  <c r="AK446" i="11" s="1"/>
  <c r="AE446" i="11"/>
  <c r="AF446" i="11" s="1"/>
  <c r="Z446" i="11"/>
  <c r="AA446" i="11" s="1"/>
  <c r="U446" i="11"/>
  <c r="V446" i="11" s="1"/>
  <c r="Q446" i="11"/>
  <c r="R446" i="11" s="1"/>
  <c r="M446" i="11"/>
  <c r="N446" i="11" s="1"/>
  <c r="I446" i="11"/>
  <c r="J446" i="11" s="1"/>
  <c r="AT445" i="11"/>
  <c r="AU445" i="11" s="1"/>
  <c r="AO445" i="11"/>
  <c r="AP445" i="11" s="1"/>
  <c r="AJ445" i="11"/>
  <c r="AK445" i="11" s="1"/>
  <c r="AE445" i="11"/>
  <c r="AF445" i="11" s="1"/>
  <c r="Z445" i="11"/>
  <c r="AA445" i="11" s="1"/>
  <c r="U445" i="11"/>
  <c r="V445" i="11" s="1"/>
  <c r="Q445" i="11"/>
  <c r="R445" i="11" s="1"/>
  <c r="M445" i="11"/>
  <c r="N445" i="11" s="1"/>
  <c r="I445" i="11"/>
  <c r="J445" i="11" s="1"/>
  <c r="AT444" i="11"/>
  <c r="AU444" i="11" s="1"/>
  <c r="AO444" i="11"/>
  <c r="AP444" i="11" s="1"/>
  <c r="AJ444" i="11"/>
  <c r="AK444" i="11" s="1"/>
  <c r="AE444" i="11"/>
  <c r="AF444" i="11" s="1"/>
  <c r="Z444" i="11"/>
  <c r="AA444" i="11" s="1"/>
  <c r="U444" i="11"/>
  <c r="V444" i="11" s="1"/>
  <c r="Q444" i="11"/>
  <c r="R444" i="11" s="1"/>
  <c r="M444" i="11"/>
  <c r="N444" i="11" s="1"/>
  <c r="I444" i="11"/>
  <c r="J444" i="11" s="1"/>
  <c r="AT443" i="11"/>
  <c r="AU443" i="11" s="1"/>
  <c r="AO443" i="11"/>
  <c r="AP443" i="11" s="1"/>
  <c r="AJ443" i="11"/>
  <c r="AK443" i="11" s="1"/>
  <c r="AE443" i="11"/>
  <c r="AF443" i="11" s="1"/>
  <c r="Z443" i="11"/>
  <c r="AA443" i="11" s="1"/>
  <c r="U443" i="11"/>
  <c r="V443" i="11" s="1"/>
  <c r="Q443" i="11"/>
  <c r="R443" i="11" s="1"/>
  <c r="M443" i="11"/>
  <c r="N443" i="11" s="1"/>
  <c r="I443" i="11"/>
  <c r="J443" i="11" s="1"/>
  <c r="AT442" i="11"/>
  <c r="AU442" i="11" s="1"/>
  <c r="AO442" i="11"/>
  <c r="AP442" i="11" s="1"/>
  <c r="AJ442" i="11"/>
  <c r="AK442" i="11" s="1"/>
  <c r="AE442" i="11"/>
  <c r="AF442" i="11" s="1"/>
  <c r="Z442" i="11"/>
  <c r="AA442" i="11" s="1"/>
  <c r="U442" i="11"/>
  <c r="V442" i="11" s="1"/>
  <c r="Q442" i="11"/>
  <c r="R442" i="11" s="1"/>
  <c r="M442" i="11"/>
  <c r="N442" i="11" s="1"/>
  <c r="I442" i="11"/>
  <c r="J442" i="11" s="1"/>
  <c r="AT441" i="11"/>
  <c r="AU441" i="11" s="1"/>
  <c r="AO441" i="11"/>
  <c r="AP441" i="11" s="1"/>
  <c r="AJ441" i="11"/>
  <c r="AK441" i="11" s="1"/>
  <c r="AE441" i="11"/>
  <c r="AF441" i="11" s="1"/>
  <c r="Z441" i="11"/>
  <c r="AA441" i="11" s="1"/>
  <c r="U441" i="11"/>
  <c r="V441" i="11" s="1"/>
  <c r="Q441" i="11"/>
  <c r="R441" i="11" s="1"/>
  <c r="M441" i="11"/>
  <c r="N441" i="11" s="1"/>
  <c r="I441" i="11"/>
  <c r="J441" i="11" s="1"/>
  <c r="AT440" i="11"/>
  <c r="AU440" i="11" s="1"/>
  <c r="AO440" i="11"/>
  <c r="AP440" i="11" s="1"/>
  <c r="AJ440" i="11"/>
  <c r="AK440" i="11" s="1"/>
  <c r="AE440" i="11"/>
  <c r="AF440" i="11" s="1"/>
  <c r="Z440" i="11"/>
  <c r="AA440" i="11" s="1"/>
  <c r="U440" i="11"/>
  <c r="V440" i="11" s="1"/>
  <c r="Q440" i="11"/>
  <c r="R440" i="11" s="1"/>
  <c r="M440" i="11"/>
  <c r="N440" i="11" s="1"/>
  <c r="I440" i="11"/>
  <c r="J440" i="11" s="1"/>
  <c r="AT439" i="11"/>
  <c r="AU439" i="11" s="1"/>
  <c r="AO439" i="11"/>
  <c r="AP439" i="11" s="1"/>
  <c r="AJ439" i="11"/>
  <c r="AK439" i="11" s="1"/>
  <c r="AE439" i="11"/>
  <c r="AF439" i="11" s="1"/>
  <c r="Z439" i="11"/>
  <c r="AA439" i="11" s="1"/>
  <c r="U439" i="11"/>
  <c r="V439" i="11" s="1"/>
  <c r="Q439" i="11"/>
  <c r="R439" i="11" s="1"/>
  <c r="M439" i="11"/>
  <c r="N439" i="11" s="1"/>
  <c r="I439" i="11"/>
  <c r="J439" i="11" s="1"/>
  <c r="AT438" i="11"/>
  <c r="AU438" i="11" s="1"/>
  <c r="AO438" i="11"/>
  <c r="AP438" i="11" s="1"/>
  <c r="AJ438" i="11"/>
  <c r="AK438" i="11" s="1"/>
  <c r="AE438" i="11"/>
  <c r="AF438" i="11" s="1"/>
  <c r="Z438" i="11"/>
  <c r="AA438" i="11" s="1"/>
  <c r="U438" i="11"/>
  <c r="V438" i="11" s="1"/>
  <c r="Q438" i="11"/>
  <c r="R438" i="11" s="1"/>
  <c r="M438" i="11"/>
  <c r="N438" i="11" s="1"/>
  <c r="I438" i="11"/>
  <c r="J438" i="11" s="1"/>
  <c r="AT436" i="11"/>
  <c r="AU436" i="11" s="1"/>
  <c r="AO436" i="11"/>
  <c r="AP436" i="11" s="1"/>
  <c r="AJ436" i="11"/>
  <c r="AK436" i="11" s="1"/>
  <c r="AE436" i="11"/>
  <c r="AF436" i="11" s="1"/>
  <c r="Z436" i="11"/>
  <c r="AA436" i="11" s="1"/>
  <c r="U436" i="11"/>
  <c r="V436" i="11" s="1"/>
  <c r="Q436" i="11"/>
  <c r="R436" i="11" s="1"/>
  <c r="M436" i="11"/>
  <c r="N436" i="11" s="1"/>
  <c r="I436" i="11"/>
  <c r="J436" i="11" s="1"/>
  <c r="AT435" i="11"/>
  <c r="AU435" i="11" s="1"/>
  <c r="AJ435" i="11"/>
  <c r="AK435" i="11" s="1"/>
  <c r="AE435" i="11"/>
  <c r="AF435" i="11" s="1"/>
  <c r="Z435" i="11"/>
  <c r="AA435" i="11" s="1"/>
  <c r="U435" i="11"/>
  <c r="V435" i="11" s="1"/>
  <c r="Q435" i="11"/>
  <c r="R435" i="11" s="1"/>
  <c r="M435" i="11"/>
  <c r="N435" i="11" s="1"/>
  <c r="I435" i="11"/>
  <c r="J435" i="11" s="1"/>
  <c r="AT434" i="11"/>
  <c r="AU434" i="11" s="1"/>
  <c r="AO434" i="11"/>
  <c r="AP434" i="11" s="1"/>
  <c r="AJ434" i="11"/>
  <c r="AK434" i="11" s="1"/>
  <c r="AE434" i="11"/>
  <c r="AF434" i="11" s="1"/>
  <c r="Z434" i="11"/>
  <c r="AA434" i="11" s="1"/>
  <c r="U434" i="11"/>
  <c r="V434" i="11" s="1"/>
  <c r="Q434" i="11"/>
  <c r="R434" i="11" s="1"/>
  <c r="M434" i="11"/>
  <c r="N434" i="11" s="1"/>
  <c r="I434" i="11"/>
  <c r="J434" i="11" s="1"/>
  <c r="AT433" i="11"/>
  <c r="AU433" i="11" s="1"/>
  <c r="AO433" i="11"/>
  <c r="AP433" i="11" s="1"/>
  <c r="AJ433" i="11"/>
  <c r="AK433" i="11" s="1"/>
  <c r="AE433" i="11"/>
  <c r="AF433" i="11" s="1"/>
  <c r="Z433" i="11"/>
  <c r="AA433" i="11" s="1"/>
  <c r="U433" i="11"/>
  <c r="V433" i="11" s="1"/>
  <c r="Q433" i="11"/>
  <c r="R433" i="11" s="1"/>
  <c r="M433" i="11"/>
  <c r="N433" i="11" s="1"/>
  <c r="I433" i="11"/>
  <c r="J433" i="11" s="1"/>
  <c r="AT432" i="11"/>
  <c r="AU432" i="11" s="1"/>
  <c r="AO432" i="11"/>
  <c r="AP432" i="11" s="1"/>
  <c r="AE432" i="11"/>
  <c r="AF432" i="11" s="1"/>
  <c r="Z432" i="11"/>
  <c r="AA432" i="11" s="1"/>
  <c r="U432" i="11"/>
  <c r="V432" i="11" s="1"/>
  <c r="Q432" i="11"/>
  <c r="R432" i="11" s="1"/>
  <c r="M432" i="11"/>
  <c r="N432" i="11" s="1"/>
  <c r="I432" i="11"/>
  <c r="J432" i="11" s="1"/>
  <c r="AT342" i="11" l="1"/>
  <c r="AU342" i="11" s="1"/>
  <c r="AO342" i="11"/>
  <c r="AP342" i="11" s="1"/>
  <c r="AJ342" i="11"/>
  <c r="AK342" i="11" s="1"/>
  <c r="AE342" i="11"/>
  <c r="AF342" i="11" s="1"/>
  <c r="Z342" i="11"/>
  <c r="AA342" i="11" s="1"/>
  <c r="U342" i="11"/>
  <c r="V342" i="11" s="1"/>
  <c r="Q342" i="11"/>
  <c r="R342" i="11" s="1"/>
  <c r="M342" i="11"/>
  <c r="N342" i="11" s="1"/>
  <c r="I342" i="11"/>
  <c r="J342" i="11" s="1"/>
  <c r="M393" i="11" l="1"/>
  <c r="N393" i="11" s="1"/>
  <c r="I393" i="11"/>
  <c r="J393" i="11" s="1"/>
  <c r="M392" i="11"/>
  <c r="N392" i="11" s="1"/>
  <c r="I392" i="11"/>
  <c r="J392" i="11" s="1"/>
  <c r="M391" i="11"/>
  <c r="N391" i="11" s="1"/>
  <c r="I391" i="11"/>
  <c r="J391" i="11" s="1"/>
  <c r="Z390" i="11"/>
  <c r="AA390" i="11" s="1"/>
  <c r="U390" i="11"/>
  <c r="V390" i="11" s="1"/>
  <c r="M390" i="11"/>
  <c r="N390" i="11" s="1"/>
  <c r="I390" i="11"/>
  <c r="J390" i="11" s="1"/>
  <c r="Z389" i="11"/>
  <c r="AA389" i="11" s="1"/>
  <c r="U389" i="11"/>
  <c r="V389" i="11" s="1"/>
  <c r="M389" i="11"/>
  <c r="N389" i="11" s="1"/>
  <c r="I389" i="11"/>
  <c r="J389" i="11" s="1"/>
  <c r="AJ388" i="11"/>
  <c r="AK388" i="11" s="1"/>
  <c r="AE388" i="11"/>
  <c r="AF388" i="11" s="1"/>
  <c r="Z388" i="11"/>
  <c r="AA388" i="11" s="1"/>
  <c r="U388" i="11"/>
  <c r="V388" i="11" s="1"/>
  <c r="M388" i="11"/>
  <c r="N388" i="11" s="1"/>
  <c r="I388" i="11"/>
  <c r="J388" i="11" s="1"/>
  <c r="M387" i="11"/>
  <c r="N387" i="11" s="1"/>
  <c r="I387" i="11"/>
  <c r="J387" i="11" s="1"/>
  <c r="AE386" i="11"/>
  <c r="AF386" i="11" s="1"/>
  <c r="Z386" i="11"/>
  <c r="AA386" i="11" s="1"/>
  <c r="U386" i="11"/>
  <c r="V386" i="11" s="1"/>
  <c r="M386" i="11"/>
  <c r="N386" i="11" s="1"/>
  <c r="I386" i="11"/>
  <c r="J386" i="11" s="1"/>
  <c r="Z385" i="11"/>
  <c r="AA385" i="11" s="1"/>
  <c r="U385" i="11"/>
  <c r="V385" i="11" s="1"/>
  <c r="M385" i="11"/>
  <c r="N385" i="11" s="1"/>
  <c r="I385" i="11"/>
  <c r="J385" i="11" s="1"/>
  <c r="Z384" i="11"/>
  <c r="AA384" i="11" s="1"/>
  <c r="U384" i="11"/>
  <c r="V384" i="11" s="1"/>
  <c r="M384" i="11"/>
  <c r="N384" i="11" s="1"/>
  <c r="I384" i="11"/>
  <c r="J384" i="11" s="1"/>
  <c r="M383" i="11"/>
  <c r="N383" i="11" s="1"/>
  <c r="I383" i="11"/>
  <c r="J383" i="11" s="1"/>
  <c r="Z382" i="11"/>
  <c r="AA382" i="11" s="1"/>
  <c r="U382" i="11"/>
  <c r="V382" i="11" s="1"/>
  <c r="M382" i="11"/>
  <c r="N382" i="11" s="1"/>
  <c r="I382" i="11"/>
  <c r="J382" i="11" s="1"/>
  <c r="M381" i="11"/>
  <c r="N381" i="11" s="1"/>
  <c r="I381" i="11"/>
  <c r="J381" i="11" s="1"/>
  <c r="M380" i="11"/>
  <c r="N380" i="11" s="1"/>
  <c r="I380" i="11"/>
  <c r="J380" i="11" s="1"/>
  <c r="I379" i="11"/>
  <c r="J379" i="11" s="1"/>
  <c r="Z378" i="11"/>
  <c r="AA378" i="11" s="1"/>
  <c r="U378" i="11"/>
  <c r="V378" i="11" s="1"/>
  <c r="I378" i="11"/>
  <c r="J378" i="11" s="1"/>
  <c r="M377" i="11"/>
  <c r="N377" i="11" s="1"/>
  <c r="I377" i="11"/>
  <c r="J377" i="11" s="1"/>
  <c r="AT376" i="11"/>
  <c r="AU376" i="11" s="1"/>
  <c r="AO376" i="11"/>
  <c r="AP376" i="11" s="1"/>
  <c r="AJ376" i="11"/>
  <c r="AK376" i="11" s="1"/>
  <c r="AE376" i="11"/>
  <c r="AF376" i="11" s="1"/>
  <c r="Z376" i="11"/>
  <c r="AA376" i="11" s="1"/>
  <c r="U376" i="11"/>
  <c r="V376" i="11" s="1"/>
  <c r="M376" i="11"/>
  <c r="N376" i="11" s="1"/>
  <c r="I376" i="11"/>
  <c r="J376" i="11" s="1"/>
  <c r="AT375" i="11"/>
  <c r="AU375" i="11" s="1"/>
  <c r="AO375" i="11"/>
  <c r="AP375" i="11" s="1"/>
  <c r="AJ375" i="11"/>
  <c r="AK375" i="11" s="1"/>
  <c r="AE375" i="11"/>
  <c r="AF375" i="11" s="1"/>
  <c r="Z375" i="11"/>
  <c r="AA375" i="11" s="1"/>
  <c r="U375" i="11"/>
  <c r="V375" i="11" s="1"/>
  <c r="Q375" i="11"/>
  <c r="R375" i="11" s="1"/>
  <c r="M375" i="11"/>
  <c r="N375" i="11" s="1"/>
  <c r="I375" i="11"/>
  <c r="J375" i="11" s="1"/>
  <c r="AT374" i="11"/>
  <c r="AU374" i="11" s="1"/>
  <c r="AO374" i="11"/>
  <c r="AP374" i="11" s="1"/>
  <c r="AJ374" i="11"/>
  <c r="AK374" i="11" s="1"/>
  <c r="AE374" i="11"/>
  <c r="AF374" i="11" s="1"/>
  <c r="Z374" i="11"/>
  <c r="AA374" i="11" s="1"/>
  <c r="U374" i="11"/>
  <c r="V374" i="11" s="1"/>
  <c r="Q374" i="11"/>
  <c r="R374" i="11" s="1"/>
  <c r="M374" i="11"/>
  <c r="N374" i="11" s="1"/>
  <c r="I374" i="11"/>
  <c r="J374" i="11" s="1"/>
  <c r="AT373" i="11"/>
  <c r="AU373" i="11" s="1"/>
  <c r="AO373" i="11"/>
  <c r="AP373" i="11" s="1"/>
  <c r="AJ373" i="11"/>
  <c r="AK373" i="11" s="1"/>
  <c r="AE373" i="11"/>
  <c r="AF373" i="11" s="1"/>
  <c r="Z373" i="11"/>
  <c r="AA373" i="11" s="1"/>
  <c r="U373" i="11"/>
  <c r="V373" i="11" s="1"/>
  <c r="Q373" i="11"/>
  <c r="R373" i="11" s="1"/>
  <c r="M373" i="11"/>
  <c r="N373" i="11" s="1"/>
  <c r="I373" i="11"/>
  <c r="J373" i="11" s="1"/>
  <c r="AT372" i="11"/>
  <c r="AU372" i="11" s="1"/>
  <c r="AO372" i="11"/>
  <c r="AP372" i="11" s="1"/>
  <c r="AJ372" i="11"/>
  <c r="AK372" i="11" s="1"/>
  <c r="AE372" i="11"/>
  <c r="AF372" i="11" s="1"/>
  <c r="Z372" i="11"/>
  <c r="AA372" i="11" s="1"/>
  <c r="U372" i="11"/>
  <c r="V372" i="11" s="1"/>
  <c r="Q372" i="11"/>
  <c r="R372" i="11" s="1"/>
  <c r="M372" i="11"/>
  <c r="N372" i="11" s="1"/>
  <c r="I372" i="11"/>
  <c r="J372" i="11" s="1"/>
  <c r="AT371" i="11"/>
  <c r="AU371" i="11" s="1"/>
  <c r="AJ371" i="11"/>
  <c r="AK371" i="11" s="1"/>
  <c r="AE371" i="11"/>
  <c r="AF371" i="11" s="1"/>
  <c r="Z371" i="11"/>
  <c r="AA371" i="11" s="1"/>
  <c r="U371" i="11"/>
  <c r="V371" i="11" s="1"/>
  <c r="Q371" i="11"/>
  <c r="R371" i="11" s="1"/>
  <c r="M371" i="11"/>
  <c r="N371" i="11" s="1"/>
  <c r="I371" i="11"/>
  <c r="J371" i="11" s="1"/>
  <c r="AT370" i="11"/>
  <c r="AU370" i="11" s="1"/>
  <c r="AO370" i="11"/>
  <c r="AP370" i="11" s="1"/>
  <c r="AJ370" i="11"/>
  <c r="AK370" i="11" s="1"/>
  <c r="AE370" i="11"/>
  <c r="AF370" i="11" s="1"/>
  <c r="Z370" i="11"/>
  <c r="AA370" i="11" s="1"/>
  <c r="U370" i="11"/>
  <c r="V370" i="11" s="1"/>
  <c r="Q370" i="11"/>
  <c r="R370" i="11" s="1"/>
  <c r="M370" i="11"/>
  <c r="N370" i="11" s="1"/>
  <c r="I370" i="11"/>
  <c r="J370" i="11" s="1"/>
  <c r="AT369" i="11"/>
  <c r="AU369" i="11" s="1"/>
  <c r="AO369" i="11"/>
  <c r="AP369" i="11" s="1"/>
  <c r="AJ369" i="11"/>
  <c r="AK369" i="11" s="1"/>
  <c r="AE369" i="11"/>
  <c r="AF369" i="11" s="1"/>
  <c r="Z369" i="11"/>
  <c r="AA369" i="11" s="1"/>
  <c r="U369" i="11"/>
  <c r="V369" i="11" s="1"/>
  <c r="Q369" i="11"/>
  <c r="R369" i="11" s="1"/>
  <c r="M369" i="11"/>
  <c r="N369" i="11" s="1"/>
  <c r="I369" i="11"/>
  <c r="J369" i="11" s="1"/>
  <c r="AT368" i="11"/>
  <c r="AU368" i="11" s="1"/>
  <c r="AO368" i="11"/>
  <c r="AP368" i="11" s="1"/>
  <c r="AJ368" i="11"/>
  <c r="AK368" i="11" s="1"/>
  <c r="AE368" i="11"/>
  <c r="AF368" i="11" s="1"/>
  <c r="Z368" i="11"/>
  <c r="AA368" i="11" s="1"/>
  <c r="U368" i="11"/>
  <c r="V368" i="11" s="1"/>
  <c r="Q368" i="11"/>
  <c r="R368" i="11" s="1"/>
  <c r="M368" i="11"/>
  <c r="N368" i="11" s="1"/>
  <c r="I368" i="11"/>
  <c r="J368" i="11" s="1"/>
  <c r="AT367" i="11"/>
  <c r="AU367" i="11" s="1"/>
  <c r="AO367" i="11"/>
  <c r="AP367" i="11" s="1"/>
  <c r="AJ367" i="11"/>
  <c r="AK367" i="11" s="1"/>
  <c r="AE367" i="11"/>
  <c r="AF367" i="11" s="1"/>
  <c r="Z367" i="11"/>
  <c r="AA367" i="11" s="1"/>
  <c r="U367" i="11"/>
  <c r="V367" i="11" s="1"/>
  <c r="Q367" i="11"/>
  <c r="R367" i="11" s="1"/>
  <c r="M367" i="11"/>
  <c r="N367" i="11" s="1"/>
  <c r="I367" i="11"/>
  <c r="J367" i="11" s="1"/>
  <c r="AT366" i="11"/>
  <c r="AU366" i="11" s="1"/>
  <c r="AO366" i="11"/>
  <c r="AP366" i="11" s="1"/>
  <c r="AJ366" i="11"/>
  <c r="AK366" i="11" s="1"/>
  <c r="AE366" i="11"/>
  <c r="AF366" i="11" s="1"/>
  <c r="Z366" i="11"/>
  <c r="AA366" i="11" s="1"/>
  <c r="U366" i="11"/>
  <c r="V366" i="11" s="1"/>
  <c r="Q366" i="11"/>
  <c r="R366" i="11" s="1"/>
  <c r="M366" i="11"/>
  <c r="N366" i="11" s="1"/>
  <c r="I366" i="11"/>
  <c r="J366" i="11" s="1"/>
  <c r="AT365" i="11"/>
  <c r="AU365" i="11" s="1"/>
  <c r="AO365" i="11"/>
  <c r="AP365" i="11" s="1"/>
  <c r="AJ365" i="11"/>
  <c r="AK365" i="11" s="1"/>
  <c r="AE365" i="11"/>
  <c r="AF365" i="11" s="1"/>
  <c r="Z365" i="11"/>
  <c r="AA365" i="11" s="1"/>
  <c r="U365" i="11"/>
  <c r="V365" i="11" s="1"/>
  <c r="Q365" i="11"/>
  <c r="R365" i="11" s="1"/>
  <c r="M365" i="11"/>
  <c r="N365" i="11" s="1"/>
  <c r="I365" i="11"/>
  <c r="J365" i="11" s="1"/>
  <c r="AT364" i="11"/>
  <c r="AU364" i="11" s="1"/>
  <c r="AO364" i="11"/>
  <c r="AP364" i="11" s="1"/>
  <c r="AJ364" i="11"/>
  <c r="AK364" i="11" s="1"/>
  <c r="AE364" i="11"/>
  <c r="AF364" i="11" s="1"/>
  <c r="Z364" i="11"/>
  <c r="AA364" i="11" s="1"/>
  <c r="U364" i="11"/>
  <c r="V364" i="11" s="1"/>
  <c r="Q364" i="11"/>
  <c r="R364" i="11" s="1"/>
  <c r="M364" i="11"/>
  <c r="N364" i="11" s="1"/>
  <c r="I364" i="11"/>
  <c r="J364" i="11" s="1"/>
  <c r="AT363" i="11"/>
  <c r="AU363" i="11" s="1"/>
  <c r="AO363" i="11"/>
  <c r="AP363" i="11" s="1"/>
  <c r="AJ363" i="11"/>
  <c r="AK363" i="11" s="1"/>
  <c r="Z363" i="11"/>
  <c r="AA363" i="11" s="1"/>
  <c r="U363" i="11"/>
  <c r="V363" i="11" s="1"/>
  <c r="Q363" i="11"/>
  <c r="R363" i="11" s="1"/>
  <c r="M363" i="11"/>
  <c r="N363" i="11" s="1"/>
  <c r="I363" i="11"/>
  <c r="J363" i="11" s="1"/>
  <c r="AT362" i="11"/>
  <c r="AU362" i="11" s="1"/>
  <c r="AO362" i="11"/>
  <c r="AP362" i="11" s="1"/>
  <c r="AJ362" i="11"/>
  <c r="AK362" i="11" s="1"/>
  <c r="AE362" i="11"/>
  <c r="AF362" i="11" s="1"/>
  <c r="U362" i="11"/>
  <c r="V362" i="11" s="1"/>
  <c r="Q362" i="11"/>
  <c r="R362" i="11" s="1"/>
  <c r="M362" i="11"/>
  <c r="N362" i="11" s="1"/>
  <c r="I362" i="11"/>
  <c r="J362" i="11" s="1"/>
  <c r="AT361" i="11"/>
  <c r="AU361" i="11" s="1"/>
  <c r="AO361" i="11"/>
  <c r="AP361" i="11" s="1"/>
  <c r="AJ361" i="11"/>
  <c r="AK361" i="11" s="1"/>
  <c r="AE361" i="11"/>
  <c r="AF361" i="11" s="1"/>
  <c r="Z361" i="11"/>
  <c r="AA361" i="11" s="1"/>
  <c r="U361" i="11"/>
  <c r="V361" i="11" s="1"/>
  <c r="Q361" i="11"/>
  <c r="R361" i="11" s="1"/>
  <c r="M361" i="11"/>
  <c r="N361" i="11" s="1"/>
  <c r="I361" i="11"/>
  <c r="J361" i="11" s="1"/>
  <c r="AT360" i="11"/>
  <c r="AU360" i="11" s="1"/>
  <c r="AO360" i="11"/>
  <c r="AP360" i="11" s="1"/>
  <c r="AJ360" i="11"/>
  <c r="AK360" i="11" s="1"/>
  <c r="AE360" i="11"/>
  <c r="AF360" i="11" s="1"/>
  <c r="Z360" i="11"/>
  <c r="AA360" i="11" s="1"/>
  <c r="U360" i="11"/>
  <c r="V360" i="11" s="1"/>
  <c r="Q360" i="11"/>
  <c r="R360" i="11" s="1"/>
  <c r="M360" i="11"/>
  <c r="N360" i="11" s="1"/>
  <c r="I360" i="11"/>
  <c r="J360" i="11" s="1"/>
  <c r="AT359" i="11"/>
  <c r="AU359" i="11" s="1"/>
  <c r="AJ359" i="11"/>
  <c r="AK359" i="11" s="1"/>
  <c r="AE359" i="11"/>
  <c r="AF359" i="11" s="1"/>
  <c r="Z359" i="11"/>
  <c r="AA359" i="11" s="1"/>
  <c r="U359" i="11"/>
  <c r="V359" i="11" s="1"/>
  <c r="Q359" i="11"/>
  <c r="R359" i="11" s="1"/>
  <c r="M359" i="11"/>
  <c r="N359" i="11" s="1"/>
  <c r="I359" i="11"/>
  <c r="J359" i="11" s="1"/>
  <c r="AT358" i="11"/>
  <c r="AU358" i="11" s="1"/>
  <c r="AE358" i="11"/>
  <c r="AF358" i="11" s="1"/>
  <c r="Z358" i="11"/>
  <c r="AA358" i="11" s="1"/>
  <c r="U358" i="11"/>
  <c r="V358" i="11" s="1"/>
  <c r="Q358" i="11"/>
  <c r="R358" i="11" s="1"/>
  <c r="M358" i="11"/>
  <c r="N358" i="11" s="1"/>
  <c r="I358" i="11"/>
  <c r="J358" i="11" s="1"/>
  <c r="AP357" i="11"/>
  <c r="AJ357" i="11"/>
  <c r="AK357" i="11" s="1"/>
  <c r="AE357" i="11"/>
  <c r="AF357" i="11" s="1"/>
  <c r="Z357" i="11"/>
  <c r="AA357" i="11" s="1"/>
  <c r="U357" i="11"/>
  <c r="V357" i="11" s="1"/>
  <c r="Q357" i="11"/>
  <c r="R357" i="11" s="1"/>
  <c r="M357" i="11"/>
  <c r="N357" i="11" s="1"/>
  <c r="I357" i="11"/>
  <c r="J357" i="11" s="1"/>
  <c r="AT356" i="11"/>
  <c r="AU356" i="11" s="1"/>
  <c r="AO356" i="11"/>
  <c r="AP356" i="11" s="1"/>
  <c r="AJ356" i="11"/>
  <c r="AK356" i="11" s="1"/>
  <c r="AE356" i="11"/>
  <c r="AF356" i="11" s="1"/>
  <c r="Z356" i="11"/>
  <c r="AA356" i="11" s="1"/>
  <c r="U356" i="11"/>
  <c r="V356" i="11" s="1"/>
  <c r="Q356" i="11"/>
  <c r="R356" i="11" s="1"/>
  <c r="M356" i="11"/>
  <c r="N356" i="11" s="1"/>
  <c r="I356" i="11"/>
  <c r="J356" i="11" s="1"/>
  <c r="AT355" i="11"/>
  <c r="AU355" i="11" s="1"/>
  <c r="AO355" i="11"/>
  <c r="AP355" i="11" s="1"/>
  <c r="AJ355" i="11"/>
  <c r="AK355" i="11" s="1"/>
  <c r="AE355" i="11"/>
  <c r="AF355" i="11" s="1"/>
  <c r="Z355" i="11"/>
  <c r="AA355" i="11" s="1"/>
  <c r="U355" i="11"/>
  <c r="V355" i="11" s="1"/>
  <c r="Q355" i="11"/>
  <c r="R355" i="11" s="1"/>
  <c r="M355" i="11"/>
  <c r="N355" i="11" s="1"/>
  <c r="I355" i="11"/>
  <c r="J355" i="11" s="1"/>
  <c r="AT354" i="11"/>
  <c r="AU354" i="11" s="1"/>
  <c r="AO354" i="11"/>
  <c r="AP354" i="11" s="1"/>
  <c r="AJ354" i="11"/>
  <c r="AK354" i="11" s="1"/>
  <c r="AE354" i="11"/>
  <c r="AF354" i="11" s="1"/>
  <c r="Z354" i="11"/>
  <c r="AA354" i="11" s="1"/>
  <c r="U354" i="11"/>
  <c r="V354" i="11" s="1"/>
  <c r="Q354" i="11"/>
  <c r="R354" i="11" s="1"/>
  <c r="M354" i="11"/>
  <c r="N354" i="11" s="1"/>
  <c r="I354" i="11"/>
  <c r="J354" i="11" s="1"/>
  <c r="AT353" i="11"/>
  <c r="AU353" i="11" s="1"/>
  <c r="AO353" i="11"/>
  <c r="AP353" i="11" s="1"/>
  <c r="AE353" i="11"/>
  <c r="AF353" i="11" s="1"/>
  <c r="Z353" i="11"/>
  <c r="AA353" i="11" s="1"/>
  <c r="U353" i="11"/>
  <c r="V353" i="11" s="1"/>
  <c r="Q353" i="11"/>
  <c r="R353" i="11" s="1"/>
  <c r="M353" i="11"/>
  <c r="N353" i="11" s="1"/>
  <c r="I353" i="11"/>
  <c r="J353" i="11" s="1"/>
  <c r="AT352" i="11"/>
  <c r="AU352" i="11" s="1"/>
  <c r="AE352" i="11"/>
  <c r="AF352" i="11" s="1"/>
  <c r="Z352" i="11"/>
  <c r="AA352" i="11" s="1"/>
  <c r="U352" i="11"/>
  <c r="V352" i="11" s="1"/>
  <c r="Q352" i="11"/>
  <c r="R352" i="11" s="1"/>
  <c r="M352" i="11"/>
  <c r="N352" i="11" s="1"/>
  <c r="I352" i="11"/>
  <c r="J352" i="11" s="1"/>
  <c r="AT351" i="11"/>
  <c r="AU351" i="11" s="1"/>
  <c r="AO351" i="11"/>
  <c r="AP351" i="11" s="1"/>
  <c r="AJ351" i="11"/>
  <c r="AK351" i="11" s="1"/>
  <c r="AE351" i="11"/>
  <c r="AF351" i="11" s="1"/>
  <c r="Z351" i="11"/>
  <c r="AA351" i="11" s="1"/>
  <c r="U351" i="11"/>
  <c r="V351" i="11" s="1"/>
  <c r="Q351" i="11"/>
  <c r="R351" i="11" s="1"/>
  <c r="M351" i="11"/>
  <c r="N351" i="11" s="1"/>
  <c r="I351" i="11"/>
  <c r="J351" i="11" s="1"/>
  <c r="AT350" i="11"/>
  <c r="AU350" i="11" s="1"/>
  <c r="AO350" i="11"/>
  <c r="AP350" i="11" s="1"/>
  <c r="AJ350" i="11"/>
  <c r="AK350" i="11" s="1"/>
  <c r="AE350" i="11"/>
  <c r="AF350" i="11" s="1"/>
  <c r="Z350" i="11"/>
  <c r="AA350" i="11" s="1"/>
  <c r="U350" i="11"/>
  <c r="V350" i="11" s="1"/>
  <c r="Q350" i="11"/>
  <c r="R350" i="11" s="1"/>
  <c r="M350" i="11"/>
  <c r="N350" i="11" s="1"/>
  <c r="I350" i="11"/>
  <c r="J350" i="11" s="1"/>
  <c r="AT349" i="11"/>
  <c r="AU349" i="11" s="1"/>
  <c r="AO349" i="11"/>
  <c r="AP349" i="11" s="1"/>
  <c r="AJ349" i="11"/>
  <c r="AK349" i="11" s="1"/>
  <c r="AE349" i="11"/>
  <c r="AF349" i="11" s="1"/>
  <c r="Z349" i="11"/>
  <c r="AA349" i="11" s="1"/>
  <c r="U349" i="11"/>
  <c r="V349" i="11" s="1"/>
  <c r="Q349" i="11"/>
  <c r="R349" i="11" s="1"/>
  <c r="M349" i="11"/>
  <c r="N349" i="11" s="1"/>
  <c r="I349" i="11"/>
  <c r="J349" i="11" s="1"/>
  <c r="AT348" i="11"/>
  <c r="AU348" i="11" s="1"/>
  <c r="AO348" i="11"/>
  <c r="AP348" i="11" s="1"/>
  <c r="AJ348" i="11"/>
  <c r="AK348" i="11" s="1"/>
  <c r="AE348" i="11"/>
  <c r="AF348" i="11" s="1"/>
  <c r="Z348" i="11"/>
  <c r="AA348" i="11" s="1"/>
  <c r="U348" i="11"/>
  <c r="V348" i="11" s="1"/>
  <c r="Q348" i="11"/>
  <c r="R348" i="11" s="1"/>
  <c r="M348" i="11"/>
  <c r="N348" i="11" s="1"/>
  <c r="I348" i="11"/>
  <c r="J348" i="11" s="1"/>
  <c r="AT347" i="11"/>
  <c r="AU347" i="11" s="1"/>
  <c r="AO347" i="11"/>
  <c r="AP347" i="11" s="1"/>
  <c r="AJ347" i="11"/>
  <c r="AK347" i="11" s="1"/>
  <c r="AE347" i="11"/>
  <c r="AF347" i="11" s="1"/>
  <c r="Z347" i="11"/>
  <c r="AA347" i="11" s="1"/>
  <c r="U347" i="11"/>
  <c r="V347" i="11" s="1"/>
  <c r="Q347" i="11"/>
  <c r="R347" i="11" s="1"/>
  <c r="M347" i="11"/>
  <c r="N347" i="11" s="1"/>
  <c r="I347" i="11"/>
  <c r="J347" i="11" s="1"/>
  <c r="AT346" i="11"/>
  <c r="AU346" i="11" s="1"/>
  <c r="AO346" i="11"/>
  <c r="AP346" i="11" s="1"/>
  <c r="AJ346" i="11"/>
  <c r="AK346" i="11" s="1"/>
  <c r="AE346" i="11"/>
  <c r="AF346" i="11" s="1"/>
  <c r="Z346" i="11"/>
  <c r="AA346" i="11" s="1"/>
  <c r="U346" i="11"/>
  <c r="V346" i="11" s="1"/>
  <c r="Q346" i="11"/>
  <c r="R346" i="11" s="1"/>
  <c r="M346" i="11"/>
  <c r="N346" i="11" s="1"/>
  <c r="I346" i="11"/>
  <c r="J346" i="11" s="1"/>
  <c r="AT345" i="11"/>
  <c r="AU345" i="11" s="1"/>
  <c r="AJ345" i="11"/>
  <c r="AK345" i="11" s="1"/>
  <c r="AE345" i="11"/>
  <c r="AF345" i="11" s="1"/>
  <c r="Z345" i="11"/>
  <c r="AA345" i="11" s="1"/>
  <c r="U345" i="11"/>
  <c r="V345" i="11" s="1"/>
  <c r="Q345" i="11"/>
  <c r="R345" i="11" s="1"/>
  <c r="M345" i="11"/>
  <c r="N345" i="11" s="1"/>
  <c r="I345" i="11"/>
  <c r="J345" i="11" s="1"/>
  <c r="AT344" i="11"/>
  <c r="AU344" i="11" s="1"/>
  <c r="AO344" i="11"/>
  <c r="AP344" i="11" s="1"/>
  <c r="AJ344" i="11"/>
  <c r="AK344" i="11" s="1"/>
  <c r="AE344" i="11"/>
  <c r="AF344" i="11" s="1"/>
  <c r="Z344" i="11"/>
  <c r="AA344" i="11" s="1"/>
  <c r="U344" i="11"/>
  <c r="V344" i="11" s="1"/>
  <c r="Q344" i="11"/>
  <c r="R344" i="11" s="1"/>
  <c r="M344" i="11"/>
  <c r="N344" i="11" s="1"/>
  <c r="I344" i="11"/>
  <c r="J344" i="11" s="1"/>
  <c r="AT343" i="11"/>
  <c r="AU343" i="11" s="1"/>
  <c r="AO343" i="11"/>
  <c r="AP343" i="11" s="1"/>
  <c r="AJ343" i="11"/>
  <c r="AK343" i="11" s="1"/>
  <c r="AE343" i="11"/>
  <c r="AF343" i="11" s="1"/>
  <c r="Z343" i="11"/>
  <c r="AA343" i="11" s="1"/>
  <c r="U343" i="11"/>
  <c r="V343" i="11" s="1"/>
  <c r="Q343" i="11"/>
  <c r="R343" i="11" s="1"/>
  <c r="M343" i="11"/>
  <c r="N343" i="11" s="1"/>
  <c r="I343" i="11"/>
  <c r="J343" i="11" s="1"/>
  <c r="M341" i="11" l="1"/>
  <c r="N341" i="11" s="1"/>
  <c r="I341" i="11"/>
  <c r="J341" i="11" s="1"/>
  <c r="M340" i="11"/>
  <c r="N340" i="11" s="1"/>
  <c r="I340" i="11"/>
  <c r="J340" i="11" s="1"/>
  <c r="M339" i="11"/>
  <c r="N339" i="11" s="1"/>
  <c r="I339" i="11"/>
  <c r="J339" i="11" s="1"/>
  <c r="M338" i="11"/>
  <c r="N338" i="11" s="1"/>
  <c r="I338" i="11"/>
  <c r="J338" i="11" s="1"/>
  <c r="M337" i="11"/>
  <c r="N337" i="11" s="1"/>
  <c r="I337" i="11"/>
  <c r="J337" i="11" s="1"/>
  <c r="M336" i="11"/>
  <c r="N336" i="11" s="1"/>
  <c r="I336" i="11"/>
  <c r="J336" i="11" s="1"/>
  <c r="Z335" i="11"/>
  <c r="AA335" i="11" s="1"/>
  <c r="U335" i="11"/>
  <c r="V335" i="11" s="1"/>
  <c r="I335" i="11"/>
  <c r="J335" i="11" s="1"/>
  <c r="Z334" i="11"/>
  <c r="AA334" i="11" s="1"/>
  <c r="U334" i="11"/>
  <c r="V334" i="11" s="1"/>
  <c r="I334" i="11"/>
  <c r="J334" i="11" s="1"/>
  <c r="Z333" i="11"/>
  <c r="AA333" i="11" s="1"/>
  <c r="U333" i="11"/>
  <c r="V333" i="11" s="1"/>
  <c r="M333" i="11"/>
  <c r="N333" i="11" s="1"/>
  <c r="I333" i="11"/>
  <c r="J333" i="11" s="1"/>
  <c r="M332" i="11"/>
  <c r="N332" i="11" s="1"/>
  <c r="I332" i="11"/>
  <c r="J332" i="11" s="1"/>
  <c r="Z331" i="11"/>
  <c r="AA331" i="11" s="1"/>
  <c r="U331" i="11"/>
  <c r="V331" i="11" s="1"/>
  <c r="I331" i="11"/>
  <c r="J331" i="11" s="1"/>
  <c r="AO330" i="11"/>
  <c r="AP330" i="11" s="1"/>
  <c r="AJ330" i="11"/>
  <c r="AK330" i="11" s="1"/>
  <c r="AE330" i="11"/>
  <c r="AF330" i="11" s="1"/>
  <c r="Z330" i="11"/>
  <c r="AA330" i="11" s="1"/>
  <c r="U330" i="11"/>
  <c r="V330" i="11" s="1"/>
  <c r="I330" i="11"/>
  <c r="J330" i="11" s="1"/>
  <c r="M329" i="11"/>
  <c r="N329" i="11" s="1"/>
  <c r="I329" i="11"/>
  <c r="J329" i="11" s="1"/>
  <c r="AO328" i="11"/>
  <c r="AP328" i="11" s="1"/>
  <c r="AJ328" i="11"/>
  <c r="AK328" i="11" s="1"/>
  <c r="AE328" i="11"/>
  <c r="AF328" i="11" s="1"/>
  <c r="Z328" i="11"/>
  <c r="AA328" i="11" s="1"/>
  <c r="U328" i="11"/>
  <c r="V328" i="11" s="1"/>
  <c r="Q328" i="11"/>
  <c r="R328" i="11" s="1"/>
  <c r="M328" i="11"/>
  <c r="N328" i="11" s="1"/>
  <c r="I328" i="11"/>
  <c r="J328" i="11" s="1"/>
  <c r="AT327" i="11"/>
  <c r="AU327" i="11" s="1"/>
  <c r="AO327" i="11"/>
  <c r="AP327" i="11" s="1"/>
  <c r="AJ327" i="11"/>
  <c r="AK327" i="11" s="1"/>
  <c r="AE327" i="11"/>
  <c r="AF327" i="11" s="1"/>
  <c r="Z327" i="11"/>
  <c r="AA327" i="11" s="1"/>
  <c r="U327" i="11"/>
  <c r="V327" i="11" s="1"/>
  <c r="Q327" i="11"/>
  <c r="R327" i="11" s="1"/>
  <c r="M327" i="11"/>
  <c r="N327" i="11" s="1"/>
  <c r="I327" i="11"/>
  <c r="J327" i="11" s="1"/>
  <c r="AT326" i="11"/>
  <c r="AU326" i="11" s="1"/>
  <c r="AO326" i="11"/>
  <c r="AP326" i="11" s="1"/>
  <c r="AJ326" i="11"/>
  <c r="AK326" i="11" s="1"/>
  <c r="AE326" i="11"/>
  <c r="AF326" i="11" s="1"/>
  <c r="Z326" i="11"/>
  <c r="AA326" i="11" s="1"/>
  <c r="U326" i="11"/>
  <c r="V326" i="11" s="1"/>
  <c r="Q326" i="11"/>
  <c r="R326" i="11" s="1"/>
  <c r="M326" i="11"/>
  <c r="N326" i="11" s="1"/>
  <c r="I326" i="11"/>
  <c r="J326" i="11" s="1"/>
  <c r="AT325" i="11"/>
  <c r="AU325" i="11" s="1"/>
  <c r="AO325" i="11"/>
  <c r="AP325" i="11" s="1"/>
  <c r="AJ325" i="11"/>
  <c r="AK325" i="11" s="1"/>
  <c r="AE325" i="11"/>
  <c r="AF325" i="11" s="1"/>
  <c r="Z325" i="11"/>
  <c r="AA325" i="11" s="1"/>
  <c r="U325" i="11"/>
  <c r="V325" i="11" s="1"/>
  <c r="Q325" i="11"/>
  <c r="R325" i="11" s="1"/>
  <c r="M325" i="11"/>
  <c r="N325" i="11" s="1"/>
  <c r="I325" i="11"/>
  <c r="J325" i="11" s="1"/>
  <c r="AT324" i="11"/>
  <c r="AU324" i="11" s="1"/>
  <c r="AO324" i="11"/>
  <c r="AP324" i="11" s="1"/>
  <c r="AJ324" i="11"/>
  <c r="AK324" i="11" s="1"/>
  <c r="AE324" i="11"/>
  <c r="AF324" i="11" s="1"/>
  <c r="Z324" i="11"/>
  <c r="AA324" i="11" s="1"/>
  <c r="U324" i="11"/>
  <c r="V324" i="11" s="1"/>
  <c r="Q324" i="11"/>
  <c r="R324" i="11" s="1"/>
  <c r="M324" i="11"/>
  <c r="N324" i="11" s="1"/>
  <c r="I324" i="11"/>
  <c r="J324" i="11" s="1"/>
  <c r="AT323" i="11"/>
  <c r="AU323" i="11" s="1"/>
  <c r="AO323" i="11"/>
  <c r="AP323" i="11" s="1"/>
  <c r="AJ323" i="11"/>
  <c r="AK323" i="11" s="1"/>
  <c r="AE323" i="11"/>
  <c r="AF323" i="11" s="1"/>
  <c r="Z323" i="11"/>
  <c r="AA323" i="11" s="1"/>
  <c r="U323" i="11"/>
  <c r="V323" i="11" s="1"/>
  <c r="Q323" i="11"/>
  <c r="R323" i="11" s="1"/>
  <c r="M323" i="11"/>
  <c r="N323" i="11" s="1"/>
  <c r="I323" i="11"/>
  <c r="J323" i="11" s="1"/>
  <c r="AT322" i="11"/>
  <c r="AU322" i="11" s="1"/>
  <c r="AO322" i="11"/>
  <c r="AP322" i="11" s="1"/>
  <c r="AJ322" i="11"/>
  <c r="AK322" i="11" s="1"/>
  <c r="AE322" i="11"/>
  <c r="AF322" i="11" s="1"/>
  <c r="Z322" i="11"/>
  <c r="AA322" i="11" s="1"/>
  <c r="U322" i="11"/>
  <c r="V322" i="11" s="1"/>
  <c r="Q322" i="11"/>
  <c r="R322" i="11" s="1"/>
  <c r="M322" i="11"/>
  <c r="N322" i="11" s="1"/>
  <c r="I322" i="11"/>
  <c r="J322" i="11" s="1"/>
  <c r="AT321" i="11"/>
  <c r="AU321" i="11" s="1"/>
  <c r="AO321" i="11"/>
  <c r="AP321" i="11" s="1"/>
  <c r="AJ321" i="11"/>
  <c r="AK321" i="11" s="1"/>
  <c r="AE321" i="11"/>
  <c r="AF321" i="11" s="1"/>
  <c r="Z321" i="11"/>
  <c r="AA321" i="11" s="1"/>
  <c r="U321" i="11"/>
  <c r="V321" i="11" s="1"/>
  <c r="Q321" i="11"/>
  <c r="R321" i="11" s="1"/>
  <c r="M321" i="11"/>
  <c r="N321" i="11" s="1"/>
  <c r="I321" i="11"/>
  <c r="J321" i="11" s="1"/>
  <c r="AT320" i="11"/>
  <c r="AU320" i="11" s="1"/>
  <c r="AO320" i="11"/>
  <c r="AP320" i="11" s="1"/>
  <c r="AJ320" i="11"/>
  <c r="AK320" i="11" s="1"/>
  <c r="AE320" i="11"/>
  <c r="AF320" i="11" s="1"/>
  <c r="Z320" i="11"/>
  <c r="AA320" i="11" s="1"/>
  <c r="U320" i="11"/>
  <c r="V320" i="11" s="1"/>
  <c r="Q320" i="11"/>
  <c r="R320" i="11" s="1"/>
  <c r="M320" i="11"/>
  <c r="N320" i="11" s="1"/>
  <c r="I320" i="11"/>
  <c r="J320" i="11" s="1"/>
  <c r="AT319" i="11"/>
  <c r="AU319" i="11" s="1"/>
  <c r="AO319" i="11"/>
  <c r="AP319" i="11" s="1"/>
  <c r="AJ319" i="11"/>
  <c r="AK319" i="11" s="1"/>
  <c r="AE319" i="11"/>
  <c r="AF319" i="11" s="1"/>
  <c r="Z319" i="11"/>
  <c r="AA319" i="11" s="1"/>
  <c r="U319" i="11"/>
  <c r="V319" i="11" s="1"/>
  <c r="Q319" i="11"/>
  <c r="R319" i="11" s="1"/>
  <c r="M319" i="11"/>
  <c r="N319" i="11" s="1"/>
  <c r="I319" i="11"/>
  <c r="J319" i="11" s="1"/>
  <c r="AT318" i="11"/>
  <c r="AU318" i="11" s="1"/>
  <c r="AO318" i="11"/>
  <c r="AP318" i="11" s="1"/>
  <c r="AJ318" i="11"/>
  <c r="AK318" i="11" s="1"/>
  <c r="AE318" i="11"/>
  <c r="AF318" i="11" s="1"/>
  <c r="Z318" i="11"/>
  <c r="AA318" i="11" s="1"/>
  <c r="U318" i="11"/>
  <c r="V318" i="11" s="1"/>
  <c r="Q318" i="11"/>
  <c r="R318" i="11" s="1"/>
  <c r="M318" i="11"/>
  <c r="N318" i="11" s="1"/>
  <c r="I318" i="11"/>
  <c r="J318" i="11" s="1"/>
  <c r="AT317" i="11"/>
  <c r="AU317" i="11" s="1"/>
  <c r="AO317" i="11"/>
  <c r="AP317" i="11" s="1"/>
  <c r="AJ317" i="11"/>
  <c r="AK317" i="11" s="1"/>
  <c r="AE317" i="11"/>
  <c r="AF317" i="11" s="1"/>
  <c r="Z317" i="11"/>
  <c r="AA317" i="11" s="1"/>
  <c r="U317" i="11"/>
  <c r="V317" i="11" s="1"/>
  <c r="Q317" i="11"/>
  <c r="R317" i="11" s="1"/>
  <c r="M317" i="11"/>
  <c r="N317" i="11" s="1"/>
  <c r="I317" i="11"/>
  <c r="J317" i="11" s="1"/>
  <c r="AT316" i="11"/>
  <c r="AU316" i="11" s="1"/>
  <c r="AO316" i="11"/>
  <c r="AP316" i="11" s="1"/>
  <c r="AJ316" i="11"/>
  <c r="AK316" i="11" s="1"/>
  <c r="AE316" i="11"/>
  <c r="AF316" i="11" s="1"/>
  <c r="Z316" i="11"/>
  <c r="AA316" i="11" s="1"/>
  <c r="U316" i="11"/>
  <c r="V316" i="11" s="1"/>
  <c r="Q316" i="11"/>
  <c r="R316" i="11" s="1"/>
  <c r="M316" i="11"/>
  <c r="N316" i="11" s="1"/>
  <c r="I316" i="11"/>
  <c r="J316" i="11" s="1"/>
  <c r="AT315" i="11"/>
  <c r="AU315" i="11" s="1"/>
  <c r="AO315" i="11"/>
  <c r="AP315" i="11" s="1"/>
  <c r="AJ315" i="11"/>
  <c r="AK315" i="11" s="1"/>
  <c r="AE315" i="11"/>
  <c r="AF315" i="11" s="1"/>
  <c r="Z315" i="11"/>
  <c r="AA315" i="11" s="1"/>
  <c r="U315" i="11"/>
  <c r="V315" i="11" s="1"/>
  <c r="Q315" i="11"/>
  <c r="R315" i="11" s="1"/>
  <c r="M315" i="11"/>
  <c r="N315" i="11" s="1"/>
  <c r="I315" i="11"/>
  <c r="J315" i="11" s="1"/>
  <c r="AT314" i="11"/>
  <c r="AU314" i="11" s="1"/>
  <c r="AO314" i="11"/>
  <c r="AP314" i="11" s="1"/>
  <c r="AJ314" i="11"/>
  <c r="AK314" i="11" s="1"/>
  <c r="AE314" i="11"/>
  <c r="AF314" i="11" s="1"/>
  <c r="Z314" i="11"/>
  <c r="AA314" i="11" s="1"/>
  <c r="U314" i="11"/>
  <c r="V314" i="11" s="1"/>
  <c r="Q314" i="11"/>
  <c r="R314" i="11" s="1"/>
  <c r="M314" i="11"/>
  <c r="N314" i="11" s="1"/>
  <c r="I314" i="11"/>
  <c r="J314" i="11" s="1"/>
  <c r="AT313" i="11"/>
  <c r="AU313" i="11" s="1"/>
  <c r="AO313" i="11"/>
  <c r="AP313" i="11" s="1"/>
  <c r="AJ313" i="11"/>
  <c r="AK313" i="11" s="1"/>
  <c r="AE313" i="11"/>
  <c r="AF313" i="11" s="1"/>
  <c r="Z313" i="11"/>
  <c r="AA313" i="11" s="1"/>
  <c r="U313" i="11"/>
  <c r="V313" i="11" s="1"/>
  <c r="Q313" i="11"/>
  <c r="R313" i="11" s="1"/>
  <c r="M313" i="11"/>
  <c r="N313" i="11" s="1"/>
  <c r="I313" i="11"/>
  <c r="J313" i="11" s="1"/>
  <c r="AT312" i="11"/>
  <c r="AU312" i="11" s="1"/>
  <c r="AO312" i="11"/>
  <c r="AP312" i="11" s="1"/>
  <c r="AJ312" i="11"/>
  <c r="AK312" i="11" s="1"/>
  <c r="AE312" i="11"/>
  <c r="AF312" i="11" s="1"/>
  <c r="Z312" i="11"/>
  <c r="AA312" i="11" s="1"/>
  <c r="U312" i="11"/>
  <c r="V312" i="11" s="1"/>
  <c r="Q312" i="11"/>
  <c r="R312" i="11" s="1"/>
  <c r="M312" i="11"/>
  <c r="N312" i="11" s="1"/>
  <c r="I312" i="11"/>
  <c r="J312" i="11" s="1"/>
  <c r="AT311" i="11"/>
  <c r="AU311" i="11" s="1"/>
  <c r="AO311" i="11"/>
  <c r="AP311" i="11" s="1"/>
  <c r="AJ311" i="11"/>
  <c r="AK311" i="11" s="1"/>
  <c r="AE311" i="11"/>
  <c r="AF311" i="11" s="1"/>
  <c r="Z311" i="11"/>
  <c r="AA311" i="11" s="1"/>
  <c r="U311" i="11"/>
  <c r="V311" i="11" s="1"/>
  <c r="Q311" i="11"/>
  <c r="R311" i="11" s="1"/>
  <c r="M311" i="11"/>
  <c r="N311" i="11" s="1"/>
  <c r="I311" i="11"/>
  <c r="J311" i="11" s="1"/>
  <c r="AT310" i="11"/>
  <c r="AU310" i="11" s="1"/>
  <c r="AO310" i="11"/>
  <c r="AP310" i="11" s="1"/>
  <c r="AJ310" i="11"/>
  <c r="AK310" i="11" s="1"/>
  <c r="AE310" i="11"/>
  <c r="AF310" i="11" s="1"/>
  <c r="Z310" i="11"/>
  <c r="AA310" i="11" s="1"/>
  <c r="U310" i="11"/>
  <c r="V310" i="11" s="1"/>
  <c r="Q310" i="11"/>
  <c r="R310" i="11" s="1"/>
  <c r="M310" i="11"/>
  <c r="N310" i="11" s="1"/>
  <c r="I310" i="11"/>
  <c r="J310" i="11" s="1"/>
  <c r="AJ309" i="11"/>
  <c r="AK309" i="11" s="1"/>
  <c r="Z309" i="11"/>
  <c r="AA309" i="11" s="1"/>
  <c r="U309" i="11"/>
  <c r="V309" i="11" s="1"/>
  <c r="Q309" i="11"/>
  <c r="R309" i="11" s="1"/>
  <c r="M309" i="11"/>
  <c r="N309" i="11" s="1"/>
  <c r="I309" i="11"/>
  <c r="J309" i="11" s="1"/>
  <c r="AT308" i="11"/>
  <c r="AU308" i="11" s="1"/>
  <c r="AO308" i="11"/>
  <c r="AP308" i="11" s="1"/>
  <c r="AJ308" i="11"/>
  <c r="AK308" i="11" s="1"/>
  <c r="AE308" i="11"/>
  <c r="AF308" i="11" s="1"/>
  <c r="Z308" i="11"/>
  <c r="AA308" i="11" s="1"/>
  <c r="U308" i="11"/>
  <c r="V308" i="11" s="1"/>
  <c r="Q308" i="11"/>
  <c r="R308" i="11" s="1"/>
  <c r="M308" i="11"/>
  <c r="N308" i="11" s="1"/>
  <c r="I308" i="11"/>
  <c r="J308" i="11" s="1"/>
  <c r="AT307" i="11"/>
  <c r="AU307" i="11" s="1"/>
  <c r="AO307" i="11"/>
  <c r="AP307" i="11" s="1"/>
  <c r="AJ307" i="11"/>
  <c r="AK307" i="11" s="1"/>
  <c r="AE307" i="11"/>
  <c r="AF307" i="11" s="1"/>
  <c r="Z307" i="11"/>
  <c r="AA307" i="11" s="1"/>
  <c r="U307" i="11"/>
  <c r="V307" i="11" s="1"/>
  <c r="Q307" i="11"/>
  <c r="R307" i="11" s="1"/>
  <c r="M307" i="11"/>
  <c r="N307" i="11" s="1"/>
  <c r="I307" i="11"/>
  <c r="J307" i="11" s="1"/>
  <c r="AT306" i="11"/>
  <c r="AU306" i="11" s="1"/>
  <c r="AO306" i="11"/>
  <c r="AP306" i="11" s="1"/>
  <c r="AJ306" i="11"/>
  <c r="AK306" i="11" s="1"/>
  <c r="AE306" i="11"/>
  <c r="AF306" i="11" s="1"/>
  <c r="Z306" i="11"/>
  <c r="AA306" i="11" s="1"/>
  <c r="U306" i="11"/>
  <c r="V306" i="11" s="1"/>
  <c r="Q306" i="11"/>
  <c r="R306" i="11" s="1"/>
  <c r="M306" i="11"/>
  <c r="N306" i="11" s="1"/>
  <c r="I306" i="11"/>
  <c r="J306" i="11" s="1"/>
  <c r="AT305" i="11"/>
  <c r="AU305" i="11" s="1"/>
  <c r="AO305" i="11"/>
  <c r="AP305" i="11" s="1"/>
  <c r="AJ305" i="11"/>
  <c r="AK305" i="11" s="1"/>
  <c r="AE305" i="11"/>
  <c r="AF305" i="11" s="1"/>
  <c r="Z305" i="11"/>
  <c r="AA305" i="11" s="1"/>
  <c r="U305" i="11"/>
  <c r="V305" i="11" s="1"/>
  <c r="Q305" i="11"/>
  <c r="R305" i="11" s="1"/>
  <c r="M305" i="11"/>
  <c r="N305" i="11" s="1"/>
  <c r="I305" i="11"/>
  <c r="J305" i="11" s="1"/>
  <c r="AT304" i="11"/>
  <c r="AU304" i="11" s="1"/>
  <c r="AO304" i="11"/>
  <c r="AP304" i="11" s="1"/>
  <c r="AJ304" i="11"/>
  <c r="AK304" i="11" s="1"/>
  <c r="AE304" i="11"/>
  <c r="AF304" i="11" s="1"/>
  <c r="Z304" i="11"/>
  <c r="AA304" i="11" s="1"/>
  <c r="U304" i="11"/>
  <c r="V304" i="11" s="1"/>
  <c r="Q304" i="11"/>
  <c r="R304" i="11" s="1"/>
  <c r="M304" i="11"/>
  <c r="N304" i="11" s="1"/>
  <c r="I304" i="11"/>
  <c r="J304" i="11" s="1"/>
  <c r="AT303" i="11"/>
  <c r="AU303" i="11" s="1"/>
  <c r="AO303" i="11"/>
  <c r="AP303" i="11" s="1"/>
  <c r="AJ303" i="11"/>
  <c r="AK303" i="11" s="1"/>
  <c r="AE303" i="11"/>
  <c r="AF303" i="11" s="1"/>
  <c r="Z303" i="11"/>
  <c r="AA303" i="11" s="1"/>
  <c r="U303" i="11"/>
  <c r="V303" i="11" s="1"/>
  <c r="Q303" i="11"/>
  <c r="R303" i="11" s="1"/>
  <c r="M303" i="11"/>
  <c r="N303" i="11" s="1"/>
  <c r="I303" i="11"/>
  <c r="J303" i="11" s="1"/>
  <c r="AT302" i="11"/>
  <c r="AU302" i="11" s="1"/>
  <c r="AO302" i="11"/>
  <c r="AP302" i="11" s="1"/>
  <c r="AJ302" i="11"/>
  <c r="AK302" i="11" s="1"/>
  <c r="AE302" i="11"/>
  <c r="AF302" i="11" s="1"/>
  <c r="Z302" i="11"/>
  <c r="AA302" i="11" s="1"/>
  <c r="U302" i="11"/>
  <c r="V302" i="11" s="1"/>
  <c r="Q302" i="11"/>
  <c r="R302" i="11" s="1"/>
  <c r="M302" i="11"/>
  <c r="N302" i="11" s="1"/>
  <c r="I302" i="11"/>
  <c r="J302" i="11" s="1"/>
  <c r="AT301" i="11"/>
  <c r="AU301" i="11" s="1"/>
  <c r="AO301" i="11"/>
  <c r="AP301" i="11" s="1"/>
  <c r="AJ301" i="11"/>
  <c r="AK301" i="11" s="1"/>
  <c r="AE301" i="11"/>
  <c r="AF301" i="11" s="1"/>
  <c r="Z301" i="11"/>
  <c r="AA301" i="11" s="1"/>
  <c r="U301" i="11"/>
  <c r="V301" i="11" s="1"/>
  <c r="Q301" i="11"/>
  <c r="R301" i="11" s="1"/>
  <c r="M301" i="11"/>
  <c r="N301" i="11" s="1"/>
  <c r="I301" i="11"/>
  <c r="J301" i="11" s="1"/>
  <c r="AT300" i="11"/>
  <c r="AU300" i="11" s="1"/>
  <c r="AO300" i="11"/>
  <c r="AP300" i="11" s="1"/>
  <c r="AJ300" i="11"/>
  <c r="AK300" i="11" s="1"/>
  <c r="AE300" i="11"/>
  <c r="AF300" i="11" s="1"/>
  <c r="Z300" i="11"/>
  <c r="AA300" i="11" s="1"/>
  <c r="U300" i="11"/>
  <c r="V300" i="11" s="1"/>
  <c r="Q300" i="11"/>
  <c r="R300" i="11" s="1"/>
  <c r="M300" i="11"/>
  <c r="N300" i="11" s="1"/>
  <c r="I300" i="11"/>
  <c r="J300" i="11" s="1"/>
  <c r="AT299" i="11"/>
  <c r="AU299" i="11" s="1"/>
  <c r="AO299" i="11"/>
  <c r="AP299" i="11" s="1"/>
  <c r="AJ299" i="11"/>
  <c r="AK299" i="11" s="1"/>
  <c r="AE299" i="11"/>
  <c r="AF299" i="11" s="1"/>
  <c r="Z299" i="11"/>
  <c r="AA299" i="11" s="1"/>
  <c r="U299" i="11"/>
  <c r="V299" i="11" s="1"/>
  <c r="Q299" i="11"/>
  <c r="R299" i="11" s="1"/>
  <c r="M299" i="11"/>
  <c r="N299" i="11" s="1"/>
  <c r="I299" i="11"/>
  <c r="J299" i="11" s="1"/>
  <c r="AO298" i="11"/>
  <c r="AP298" i="11" s="1"/>
  <c r="AJ298" i="11"/>
  <c r="AK298" i="11" s="1"/>
  <c r="AE298" i="11"/>
  <c r="AF298" i="11" s="1"/>
  <c r="Z298" i="11"/>
  <c r="AA298" i="11" s="1"/>
  <c r="U298" i="11"/>
  <c r="V298" i="11" s="1"/>
  <c r="Q298" i="11"/>
  <c r="R298" i="11" s="1"/>
  <c r="M298" i="11"/>
  <c r="N298" i="11" s="1"/>
  <c r="I298" i="11"/>
  <c r="J298" i="11" s="1"/>
  <c r="AT297" i="11"/>
  <c r="AU297" i="11" s="1"/>
  <c r="AO297" i="11"/>
  <c r="AP297" i="11" s="1"/>
  <c r="AJ297" i="11"/>
  <c r="AK297" i="11" s="1"/>
  <c r="AE297" i="11"/>
  <c r="AF297" i="11" s="1"/>
  <c r="Z297" i="11"/>
  <c r="AA297" i="11" s="1"/>
  <c r="U297" i="11"/>
  <c r="V297" i="11" s="1"/>
  <c r="Q297" i="11"/>
  <c r="R297" i="11" s="1"/>
  <c r="M297" i="11"/>
  <c r="N297" i="11" s="1"/>
  <c r="I297" i="11"/>
  <c r="J297" i="11" s="1"/>
  <c r="AT296" i="11"/>
  <c r="AU296" i="11" s="1"/>
  <c r="AO296" i="11"/>
  <c r="AP296" i="11" s="1"/>
  <c r="AJ296" i="11"/>
  <c r="AK296" i="11" s="1"/>
  <c r="AE296" i="11"/>
  <c r="AF296" i="11" s="1"/>
  <c r="Z296" i="11"/>
  <c r="AA296" i="11" s="1"/>
  <c r="U296" i="11"/>
  <c r="V296" i="11" s="1"/>
  <c r="Q296" i="11"/>
  <c r="R296" i="11" s="1"/>
  <c r="M296" i="11"/>
  <c r="N296" i="11" s="1"/>
  <c r="I296" i="11"/>
  <c r="J296" i="11" s="1"/>
  <c r="M295" i="11" l="1"/>
  <c r="N295" i="11" s="1"/>
  <c r="I295" i="11"/>
  <c r="J295" i="11" s="1"/>
  <c r="Z294" i="11"/>
  <c r="AA294" i="11" s="1"/>
  <c r="U294" i="11"/>
  <c r="V294" i="11" s="1"/>
  <c r="M294" i="11"/>
  <c r="N294" i="11" s="1"/>
  <c r="I294" i="11"/>
  <c r="J294" i="11" s="1"/>
  <c r="Z293" i="11"/>
  <c r="AA293" i="11" s="1"/>
  <c r="U293" i="11"/>
  <c r="V293" i="11" s="1"/>
  <c r="M293" i="11"/>
  <c r="N293" i="11" s="1"/>
  <c r="I293" i="11"/>
  <c r="J293" i="11" s="1"/>
  <c r="Z292" i="11"/>
  <c r="AA292" i="11" s="1"/>
  <c r="U292" i="11"/>
  <c r="V292" i="11" s="1"/>
  <c r="I292" i="11"/>
  <c r="J292" i="11" s="1"/>
  <c r="Z291" i="11"/>
  <c r="AA291" i="11" s="1"/>
  <c r="U291" i="11"/>
  <c r="V291" i="11" s="1"/>
  <c r="I291" i="11"/>
  <c r="J291" i="11" s="1"/>
  <c r="Z290" i="11"/>
  <c r="AA290" i="11" s="1"/>
  <c r="U290" i="11"/>
  <c r="V290" i="11" s="1"/>
  <c r="I290" i="11"/>
  <c r="J290" i="11" s="1"/>
  <c r="AE289" i="11"/>
  <c r="AF289" i="11" s="1"/>
  <c r="Z289" i="11"/>
  <c r="AA289" i="11" s="1"/>
  <c r="U289" i="11"/>
  <c r="V289" i="11" s="1"/>
  <c r="I289" i="11"/>
  <c r="J289" i="11" s="1"/>
  <c r="Z288" i="11"/>
  <c r="AA288" i="11" s="1"/>
  <c r="U288" i="11"/>
  <c r="V288" i="11" s="1"/>
  <c r="I288" i="11"/>
  <c r="J288" i="11" s="1"/>
  <c r="M287" i="11"/>
  <c r="N287" i="11" s="1"/>
  <c r="I287" i="11"/>
  <c r="J287" i="11" s="1"/>
  <c r="Z286" i="11"/>
  <c r="AA286" i="11" s="1"/>
  <c r="U286" i="11"/>
  <c r="V286" i="11" s="1"/>
  <c r="M286" i="11"/>
  <c r="N286" i="11" s="1"/>
  <c r="I286" i="11"/>
  <c r="J286" i="11" s="1"/>
  <c r="Z285" i="11"/>
  <c r="AA285" i="11" s="1"/>
  <c r="U285" i="11"/>
  <c r="V285" i="11" s="1"/>
  <c r="M285" i="11"/>
  <c r="N285" i="11" s="1"/>
  <c r="I285" i="11"/>
  <c r="J285" i="11" s="1"/>
  <c r="M284" i="11"/>
  <c r="N284" i="11" s="1"/>
  <c r="I284" i="11"/>
  <c r="J284" i="11" s="1"/>
  <c r="M283" i="11"/>
  <c r="N283" i="11" s="1"/>
  <c r="I283" i="11"/>
  <c r="J283" i="11" s="1"/>
  <c r="M282" i="11"/>
  <c r="N282" i="11" s="1"/>
  <c r="I282" i="11"/>
  <c r="J282" i="11" s="1"/>
  <c r="Z281" i="11"/>
  <c r="AA281" i="11" s="1"/>
  <c r="U281" i="11"/>
  <c r="V281" i="11" s="1"/>
  <c r="I281" i="11"/>
  <c r="J281" i="11" s="1"/>
  <c r="Q280" i="11"/>
  <c r="R280" i="11" s="1"/>
  <c r="M280" i="11"/>
  <c r="N280" i="11" s="1"/>
  <c r="I280" i="11"/>
  <c r="J280" i="11" s="1"/>
  <c r="M279" i="11"/>
  <c r="N279" i="11" s="1"/>
  <c r="I279" i="11"/>
  <c r="J279" i="11" s="1"/>
  <c r="Z278" i="11"/>
  <c r="AA278" i="11" s="1"/>
  <c r="U278" i="11"/>
  <c r="V278" i="11" s="1"/>
  <c r="I278" i="11"/>
  <c r="J278" i="11" s="1"/>
  <c r="M277" i="11"/>
  <c r="N277" i="11" s="1"/>
  <c r="I277" i="11"/>
  <c r="J277" i="11" s="1"/>
  <c r="M276" i="11"/>
  <c r="N276" i="11" s="1"/>
  <c r="I276" i="11"/>
  <c r="J276" i="11" s="1"/>
  <c r="AT275" i="11"/>
  <c r="AU275" i="11" s="1"/>
  <c r="AO275" i="11"/>
  <c r="AP275" i="11" s="1"/>
  <c r="AJ275" i="11"/>
  <c r="AK275" i="11" s="1"/>
  <c r="AE275" i="11"/>
  <c r="AF275" i="11" s="1"/>
  <c r="Z275" i="11"/>
  <c r="AA275" i="11" s="1"/>
  <c r="U275" i="11"/>
  <c r="V275" i="11" s="1"/>
  <c r="Q275" i="11"/>
  <c r="R275" i="11" s="1"/>
  <c r="M275" i="11"/>
  <c r="N275" i="11" s="1"/>
  <c r="I275" i="11"/>
  <c r="J275" i="11" s="1"/>
  <c r="AO274" i="11"/>
  <c r="AP274" i="11" s="1"/>
  <c r="AJ274" i="11"/>
  <c r="AK274" i="11" s="1"/>
  <c r="AE274" i="11"/>
  <c r="AF274" i="11" s="1"/>
  <c r="Z274" i="11"/>
  <c r="AA274" i="11" s="1"/>
  <c r="U274" i="11"/>
  <c r="V274" i="11" s="1"/>
  <c r="Q274" i="11"/>
  <c r="R274" i="11" s="1"/>
  <c r="M274" i="11"/>
  <c r="N274" i="11" s="1"/>
  <c r="I274" i="11"/>
  <c r="J274" i="11" s="1"/>
  <c r="AT273" i="11"/>
  <c r="AU273" i="11" s="1"/>
  <c r="AO273" i="11"/>
  <c r="AP273" i="11" s="1"/>
  <c r="AJ273" i="11"/>
  <c r="AK273" i="11" s="1"/>
  <c r="AE273" i="11"/>
  <c r="AF273" i="11" s="1"/>
  <c r="Z273" i="11"/>
  <c r="AA273" i="11" s="1"/>
  <c r="U273" i="11"/>
  <c r="V273" i="11" s="1"/>
  <c r="Q273" i="11"/>
  <c r="R273" i="11" s="1"/>
  <c r="M273" i="11"/>
  <c r="N273" i="11" s="1"/>
  <c r="I273" i="11"/>
  <c r="J273" i="11" s="1"/>
  <c r="AO272" i="11"/>
  <c r="AP272" i="11" s="1"/>
  <c r="AJ272" i="11"/>
  <c r="AK272" i="11" s="1"/>
  <c r="AE272" i="11"/>
  <c r="AF272" i="11" s="1"/>
  <c r="Z272" i="11"/>
  <c r="AA272" i="11" s="1"/>
  <c r="U272" i="11"/>
  <c r="V272" i="11" s="1"/>
  <c r="Q272" i="11"/>
  <c r="R272" i="11" s="1"/>
  <c r="M272" i="11"/>
  <c r="N272" i="11" s="1"/>
  <c r="I272" i="11"/>
  <c r="J272" i="11" s="1"/>
  <c r="AT271" i="11"/>
  <c r="AU271" i="11" s="1"/>
  <c r="AO271" i="11"/>
  <c r="AP271" i="11" s="1"/>
  <c r="AJ271" i="11"/>
  <c r="AK271" i="11" s="1"/>
  <c r="AE271" i="11"/>
  <c r="AF271" i="11" s="1"/>
  <c r="Z271" i="11"/>
  <c r="AA271" i="11" s="1"/>
  <c r="U271" i="11"/>
  <c r="V271" i="11" s="1"/>
  <c r="Q271" i="11"/>
  <c r="R271" i="11" s="1"/>
  <c r="M271" i="11"/>
  <c r="N271" i="11" s="1"/>
  <c r="I271" i="11"/>
  <c r="J271" i="11" s="1"/>
  <c r="AT270" i="11"/>
  <c r="AU270" i="11" s="1"/>
  <c r="AO270" i="11"/>
  <c r="AP270" i="11" s="1"/>
  <c r="AJ270" i="11"/>
  <c r="AK270" i="11" s="1"/>
  <c r="AE270" i="11"/>
  <c r="AF270" i="11" s="1"/>
  <c r="Z270" i="11"/>
  <c r="AA270" i="11" s="1"/>
  <c r="U270" i="11"/>
  <c r="V270" i="11" s="1"/>
  <c r="Q270" i="11"/>
  <c r="R270" i="11" s="1"/>
  <c r="M270" i="11"/>
  <c r="N270" i="11" s="1"/>
  <c r="I270" i="11"/>
  <c r="J270" i="11" s="1"/>
  <c r="AT269" i="11"/>
  <c r="AU269" i="11" s="1"/>
  <c r="AO269" i="11"/>
  <c r="AP269" i="11" s="1"/>
  <c r="AJ269" i="11"/>
  <c r="AK269" i="11" s="1"/>
  <c r="AE269" i="11"/>
  <c r="AF269" i="11" s="1"/>
  <c r="Z269" i="11"/>
  <c r="AA269" i="11" s="1"/>
  <c r="U269" i="11"/>
  <c r="V269" i="11" s="1"/>
  <c r="Q269" i="11"/>
  <c r="R269" i="11" s="1"/>
  <c r="M269" i="11"/>
  <c r="N269" i="11" s="1"/>
  <c r="I269" i="11"/>
  <c r="J269" i="11" s="1"/>
  <c r="AT268" i="11"/>
  <c r="AU268" i="11" s="1"/>
  <c r="AO268" i="11"/>
  <c r="AP268" i="11" s="1"/>
  <c r="AJ268" i="11"/>
  <c r="AK268" i="11" s="1"/>
  <c r="AE268" i="11"/>
  <c r="AF268" i="11" s="1"/>
  <c r="Z268" i="11"/>
  <c r="AA268" i="11" s="1"/>
  <c r="U268" i="11"/>
  <c r="V268" i="11" s="1"/>
  <c r="Q268" i="11"/>
  <c r="R268" i="11" s="1"/>
  <c r="M268" i="11"/>
  <c r="N268" i="11" s="1"/>
  <c r="I268" i="11"/>
  <c r="J268" i="11" s="1"/>
  <c r="AT267" i="11"/>
  <c r="AU267" i="11" s="1"/>
  <c r="AO267" i="11"/>
  <c r="AP267" i="11" s="1"/>
  <c r="AJ267" i="11"/>
  <c r="AK267" i="11" s="1"/>
  <c r="AE267" i="11"/>
  <c r="AF267" i="11" s="1"/>
  <c r="Z267" i="11"/>
  <c r="AA267" i="11" s="1"/>
  <c r="U267" i="11"/>
  <c r="V267" i="11" s="1"/>
  <c r="Q267" i="11"/>
  <c r="R267" i="11" s="1"/>
  <c r="M267" i="11"/>
  <c r="N267" i="11" s="1"/>
  <c r="I267" i="11"/>
  <c r="J267" i="11" s="1"/>
  <c r="AT266" i="11"/>
  <c r="AU266" i="11" s="1"/>
  <c r="AO266" i="11"/>
  <c r="AP266" i="11" s="1"/>
  <c r="AJ266" i="11"/>
  <c r="AK266" i="11" s="1"/>
  <c r="AE266" i="11"/>
  <c r="AF266" i="11" s="1"/>
  <c r="Z266" i="11"/>
  <c r="AA266" i="11" s="1"/>
  <c r="U266" i="11"/>
  <c r="V266" i="11" s="1"/>
  <c r="Q266" i="11"/>
  <c r="R266" i="11" s="1"/>
  <c r="M266" i="11"/>
  <c r="N266" i="11" s="1"/>
  <c r="I266" i="11"/>
  <c r="J266" i="11" s="1"/>
  <c r="AT265" i="11"/>
  <c r="AU265" i="11" s="1"/>
  <c r="AO265" i="11"/>
  <c r="AP265" i="11" s="1"/>
  <c r="AJ265" i="11"/>
  <c r="AK265" i="11" s="1"/>
  <c r="AE265" i="11"/>
  <c r="AF265" i="11" s="1"/>
  <c r="Z265" i="11"/>
  <c r="AA265" i="11" s="1"/>
  <c r="U265" i="11"/>
  <c r="V265" i="11" s="1"/>
  <c r="Q265" i="11"/>
  <c r="R265" i="11" s="1"/>
  <c r="M265" i="11"/>
  <c r="N265" i="11" s="1"/>
  <c r="I265" i="11"/>
  <c r="J265" i="11" s="1"/>
  <c r="AT264" i="11"/>
  <c r="AU264" i="11" s="1"/>
  <c r="AO264" i="11"/>
  <c r="AP264" i="11" s="1"/>
  <c r="AJ264" i="11"/>
  <c r="AK264" i="11" s="1"/>
  <c r="AE264" i="11"/>
  <c r="AF264" i="11" s="1"/>
  <c r="Z264" i="11"/>
  <c r="AA264" i="11" s="1"/>
  <c r="U264" i="11"/>
  <c r="V264" i="11" s="1"/>
  <c r="Q264" i="11"/>
  <c r="R264" i="11" s="1"/>
  <c r="M264" i="11"/>
  <c r="N264" i="11" s="1"/>
  <c r="I264" i="11"/>
  <c r="J264" i="11" s="1"/>
  <c r="AT263" i="11"/>
  <c r="AU263" i="11" s="1"/>
  <c r="AO263" i="11"/>
  <c r="AP263" i="11" s="1"/>
  <c r="AJ263" i="11"/>
  <c r="AK263" i="11" s="1"/>
  <c r="AE263" i="11"/>
  <c r="AF263" i="11" s="1"/>
  <c r="Z263" i="11"/>
  <c r="AA263" i="11" s="1"/>
  <c r="U263" i="11"/>
  <c r="V263" i="11" s="1"/>
  <c r="Q263" i="11"/>
  <c r="R263" i="11" s="1"/>
  <c r="M263" i="11"/>
  <c r="N263" i="11" s="1"/>
  <c r="I263" i="11"/>
  <c r="J263" i="11" s="1"/>
  <c r="AO262" i="11"/>
  <c r="AP262" i="11" s="1"/>
  <c r="AJ262" i="11"/>
  <c r="AK262" i="11" s="1"/>
  <c r="AE262" i="11"/>
  <c r="AF262" i="11" s="1"/>
  <c r="Z262" i="11"/>
  <c r="AA262" i="11" s="1"/>
  <c r="U262" i="11"/>
  <c r="V262" i="11" s="1"/>
  <c r="Q262" i="11"/>
  <c r="R262" i="11" s="1"/>
  <c r="M262" i="11"/>
  <c r="N262" i="11" s="1"/>
  <c r="I262" i="11"/>
  <c r="J262" i="11" s="1"/>
  <c r="AT261" i="11"/>
  <c r="AU261" i="11" s="1"/>
  <c r="AO261" i="11"/>
  <c r="AP261" i="11" s="1"/>
  <c r="AJ261" i="11"/>
  <c r="AK261" i="11" s="1"/>
  <c r="AE261" i="11"/>
  <c r="AF261" i="11" s="1"/>
  <c r="Z261" i="11"/>
  <c r="AA261" i="11" s="1"/>
  <c r="U261" i="11"/>
  <c r="V261" i="11" s="1"/>
  <c r="Q261" i="11"/>
  <c r="R261" i="11" s="1"/>
  <c r="M261" i="11"/>
  <c r="N261" i="11" s="1"/>
  <c r="I261" i="11"/>
  <c r="J261" i="11" s="1"/>
  <c r="AT260" i="11"/>
  <c r="AU260" i="11" s="1"/>
  <c r="AO260" i="11"/>
  <c r="AP260" i="11" s="1"/>
  <c r="AJ260" i="11"/>
  <c r="AK260" i="11" s="1"/>
  <c r="AE260" i="11"/>
  <c r="AF260" i="11" s="1"/>
  <c r="Z260" i="11"/>
  <c r="AA260" i="11" s="1"/>
  <c r="U260" i="11"/>
  <c r="V260" i="11" s="1"/>
  <c r="Q260" i="11"/>
  <c r="R260" i="11" s="1"/>
  <c r="M260" i="11"/>
  <c r="N260" i="11" s="1"/>
  <c r="I260" i="11"/>
  <c r="J260" i="11" s="1"/>
  <c r="AT259" i="11"/>
  <c r="AU259" i="11" s="1"/>
  <c r="AO259" i="11"/>
  <c r="AP259" i="11" s="1"/>
  <c r="AJ259" i="11"/>
  <c r="AK259" i="11" s="1"/>
  <c r="AE259" i="11"/>
  <c r="AF259" i="11" s="1"/>
  <c r="Z259" i="11"/>
  <c r="AA259" i="11" s="1"/>
  <c r="U259" i="11"/>
  <c r="V259" i="11" s="1"/>
  <c r="Q259" i="11"/>
  <c r="R259" i="11" s="1"/>
  <c r="M259" i="11"/>
  <c r="N259" i="11" s="1"/>
  <c r="I259" i="11"/>
  <c r="J259" i="11" s="1"/>
  <c r="AT258" i="11"/>
  <c r="AU258" i="11" s="1"/>
  <c r="AO258" i="11"/>
  <c r="AP258" i="11" s="1"/>
  <c r="AJ258" i="11"/>
  <c r="AK258" i="11" s="1"/>
  <c r="AE258" i="11"/>
  <c r="AF258" i="11" s="1"/>
  <c r="Z258" i="11"/>
  <c r="AA258" i="11" s="1"/>
  <c r="U258" i="11"/>
  <c r="V258" i="11" s="1"/>
  <c r="Q258" i="11"/>
  <c r="R258" i="11" s="1"/>
  <c r="M258" i="11"/>
  <c r="N258" i="11" s="1"/>
  <c r="I258" i="11"/>
  <c r="J258" i="11" s="1"/>
  <c r="AT257" i="11"/>
  <c r="AU257" i="11" s="1"/>
  <c r="AO257" i="11"/>
  <c r="AP257" i="11" s="1"/>
  <c r="AJ257" i="11"/>
  <c r="AK257" i="11" s="1"/>
  <c r="AE257" i="11"/>
  <c r="AF257" i="11" s="1"/>
  <c r="Z257" i="11"/>
  <c r="AA257" i="11" s="1"/>
  <c r="U257" i="11"/>
  <c r="V257" i="11" s="1"/>
  <c r="Q257" i="11"/>
  <c r="R257" i="11" s="1"/>
  <c r="M257" i="11"/>
  <c r="N257" i="11" s="1"/>
  <c r="I257" i="11"/>
  <c r="J257" i="11" s="1"/>
  <c r="AT256" i="11"/>
  <c r="AU256" i="11" s="1"/>
  <c r="AO256" i="11"/>
  <c r="AP256" i="11" s="1"/>
  <c r="AJ256" i="11"/>
  <c r="AK256" i="11" s="1"/>
  <c r="AE256" i="11"/>
  <c r="AF256" i="11" s="1"/>
  <c r="Z256" i="11"/>
  <c r="AA256" i="11" s="1"/>
  <c r="U256" i="11"/>
  <c r="V256" i="11" s="1"/>
  <c r="Q256" i="11"/>
  <c r="R256" i="11" s="1"/>
  <c r="M256" i="11"/>
  <c r="N256" i="11" s="1"/>
  <c r="I256" i="11"/>
  <c r="J256" i="11" s="1"/>
  <c r="Z255" i="11"/>
  <c r="AA255" i="11" s="1"/>
  <c r="U255" i="11"/>
  <c r="V255" i="11" s="1"/>
  <c r="Q255" i="11"/>
  <c r="R255" i="11" s="1"/>
  <c r="M255" i="11"/>
  <c r="N255" i="11" s="1"/>
  <c r="I255" i="11"/>
  <c r="J255" i="11" s="1"/>
  <c r="AT254" i="11"/>
  <c r="AU254" i="11" s="1"/>
  <c r="AO254" i="11"/>
  <c r="AP254" i="11" s="1"/>
  <c r="AJ254" i="11"/>
  <c r="AK254" i="11" s="1"/>
  <c r="AE254" i="11"/>
  <c r="AF254" i="11" s="1"/>
  <c r="Z254" i="11"/>
  <c r="AA254" i="11" s="1"/>
  <c r="U254" i="11"/>
  <c r="V254" i="11" s="1"/>
  <c r="Q254" i="11"/>
  <c r="R254" i="11" s="1"/>
  <c r="M254" i="11"/>
  <c r="N254" i="11" s="1"/>
  <c r="I254" i="11"/>
  <c r="J254" i="11" s="1"/>
  <c r="AT253" i="11"/>
  <c r="AU253" i="11" s="1"/>
  <c r="AO253" i="11"/>
  <c r="AP253" i="11" s="1"/>
  <c r="AJ253" i="11"/>
  <c r="AK253" i="11" s="1"/>
  <c r="AE253" i="11"/>
  <c r="AF253" i="11" s="1"/>
  <c r="Z253" i="11"/>
  <c r="AA253" i="11" s="1"/>
  <c r="U253" i="11"/>
  <c r="V253" i="11" s="1"/>
  <c r="Q253" i="11"/>
  <c r="R253" i="11" s="1"/>
  <c r="M253" i="11"/>
  <c r="N253" i="11" s="1"/>
  <c r="I253" i="11"/>
  <c r="J253" i="11" s="1"/>
  <c r="AO252" i="11"/>
  <c r="AP252" i="11" s="1"/>
  <c r="AJ252" i="11"/>
  <c r="AK252" i="11" s="1"/>
  <c r="AE252" i="11"/>
  <c r="AF252" i="11" s="1"/>
  <c r="Z252" i="11"/>
  <c r="AA252" i="11" s="1"/>
  <c r="U252" i="11"/>
  <c r="V252" i="11" s="1"/>
  <c r="Q252" i="11"/>
  <c r="R252" i="11" s="1"/>
  <c r="M252" i="11"/>
  <c r="N252" i="11" s="1"/>
  <c r="I252" i="11"/>
  <c r="J252" i="11" s="1"/>
  <c r="AT251" i="11"/>
  <c r="AU251" i="11" s="1"/>
  <c r="AO251" i="11"/>
  <c r="AP251" i="11" s="1"/>
  <c r="AJ251" i="11"/>
  <c r="AK251" i="11" s="1"/>
  <c r="AE251" i="11"/>
  <c r="AF251" i="11" s="1"/>
  <c r="Z251" i="11"/>
  <c r="AA251" i="11" s="1"/>
  <c r="U251" i="11"/>
  <c r="V251" i="11" s="1"/>
  <c r="Q251" i="11"/>
  <c r="R251" i="11" s="1"/>
  <c r="M251" i="11"/>
  <c r="N251" i="11" s="1"/>
  <c r="I251" i="11"/>
  <c r="J251" i="11" s="1"/>
  <c r="AT250" i="11"/>
  <c r="AU250" i="11" s="1"/>
  <c r="AO250" i="11"/>
  <c r="AP250" i="11" s="1"/>
  <c r="AJ250" i="11"/>
  <c r="AK250" i="11" s="1"/>
  <c r="AE250" i="11"/>
  <c r="AF250" i="11" s="1"/>
  <c r="Z250" i="11"/>
  <c r="AA250" i="11" s="1"/>
  <c r="U250" i="11"/>
  <c r="V250" i="11" s="1"/>
  <c r="Q250" i="11"/>
  <c r="R250" i="11" s="1"/>
  <c r="M250" i="11"/>
  <c r="N250" i="11" s="1"/>
  <c r="I250" i="11"/>
  <c r="J250" i="11" s="1"/>
  <c r="AJ249" i="11"/>
  <c r="AK249" i="11" s="1"/>
  <c r="AE249" i="11"/>
  <c r="AF249" i="11" s="1"/>
  <c r="Z249" i="11"/>
  <c r="AA249" i="11" s="1"/>
  <c r="U249" i="11"/>
  <c r="V249" i="11" s="1"/>
  <c r="Q249" i="11"/>
  <c r="R249" i="11" s="1"/>
  <c r="M249" i="11"/>
  <c r="N249" i="11" s="1"/>
  <c r="I249" i="11"/>
  <c r="J249" i="11" s="1"/>
  <c r="AO248" i="11"/>
  <c r="AP248" i="11" s="1"/>
  <c r="AJ248" i="11"/>
  <c r="AK248" i="11" s="1"/>
  <c r="AE248" i="11"/>
  <c r="AF248" i="11" s="1"/>
  <c r="Z248" i="11"/>
  <c r="AA248" i="11" s="1"/>
  <c r="U248" i="11"/>
  <c r="V248" i="11" s="1"/>
  <c r="Q248" i="11"/>
  <c r="R248" i="11" s="1"/>
  <c r="M248" i="11"/>
  <c r="N248" i="11" s="1"/>
  <c r="I248" i="11"/>
  <c r="J248" i="11" s="1"/>
  <c r="AT247" i="11"/>
  <c r="AU247" i="11" s="1"/>
  <c r="AO247" i="11"/>
  <c r="AP247" i="11" s="1"/>
  <c r="AJ247" i="11"/>
  <c r="AK247" i="11" s="1"/>
  <c r="AE247" i="11"/>
  <c r="AF247" i="11" s="1"/>
  <c r="Z247" i="11"/>
  <c r="AA247" i="11" s="1"/>
  <c r="U247" i="11"/>
  <c r="V247" i="11" s="1"/>
  <c r="Q247" i="11"/>
  <c r="R247" i="11" s="1"/>
  <c r="M247" i="11"/>
  <c r="N247" i="11" s="1"/>
  <c r="I247" i="11"/>
  <c r="J247" i="11" s="1"/>
  <c r="AO246" i="11"/>
  <c r="AP246" i="11" s="1"/>
  <c r="AJ246" i="11"/>
  <c r="AK246" i="11" s="1"/>
  <c r="AE246" i="11"/>
  <c r="AF246" i="11" s="1"/>
  <c r="Z246" i="11"/>
  <c r="AA246" i="11" s="1"/>
  <c r="U246" i="11"/>
  <c r="V246" i="11" s="1"/>
  <c r="Q246" i="11"/>
  <c r="R246" i="11" s="1"/>
  <c r="M246" i="11"/>
  <c r="N246" i="11" s="1"/>
  <c r="I246" i="11"/>
  <c r="J246" i="11" s="1"/>
  <c r="AJ245" i="11"/>
  <c r="AK245" i="11" s="1"/>
  <c r="AE245" i="11"/>
  <c r="AF245" i="11" s="1"/>
  <c r="Z245" i="11"/>
  <c r="AA245" i="11" s="1"/>
  <c r="U245" i="11"/>
  <c r="V245" i="11" s="1"/>
  <c r="Q245" i="11"/>
  <c r="R245" i="11" s="1"/>
  <c r="M245" i="11"/>
  <c r="N245" i="11" s="1"/>
  <c r="I245" i="11"/>
  <c r="J245" i="11" s="1"/>
  <c r="AT244" i="11"/>
  <c r="AU244" i="11" s="1"/>
  <c r="AO244" i="11"/>
  <c r="AP244" i="11" s="1"/>
  <c r="AJ244" i="11"/>
  <c r="AK244" i="11" s="1"/>
  <c r="AE244" i="11"/>
  <c r="AF244" i="11" s="1"/>
  <c r="Z244" i="11"/>
  <c r="AA244" i="11" s="1"/>
  <c r="U244" i="11"/>
  <c r="V244" i="11" s="1"/>
  <c r="Q244" i="11"/>
  <c r="R244" i="11" s="1"/>
  <c r="M244" i="11"/>
  <c r="N244" i="11" s="1"/>
  <c r="I244" i="11"/>
  <c r="J244" i="11" s="1"/>
  <c r="AT243" i="11"/>
  <c r="AU243" i="11" s="1"/>
  <c r="AO243" i="11"/>
  <c r="AP243" i="11" s="1"/>
  <c r="AJ243" i="11"/>
  <c r="AK243" i="11" s="1"/>
  <c r="AE243" i="11"/>
  <c r="AF243" i="11" s="1"/>
  <c r="Z243" i="11"/>
  <c r="AA243" i="11" s="1"/>
  <c r="U243" i="11"/>
  <c r="V243" i="11" s="1"/>
  <c r="Q243" i="11"/>
  <c r="R243" i="11" s="1"/>
  <c r="M243" i="11"/>
  <c r="N243" i="11" s="1"/>
  <c r="I243" i="11"/>
  <c r="J243" i="11" s="1"/>
  <c r="AT242" i="11"/>
  <c r="AU242" i="11" s="1"/>
  <c r="AO242" i="11"/>
  <c r="AP242" i="11" s="1"/>
  <c r="AJ242" i="11"/>
  <c r="AK242" i="11" s="1"/>
  <c r="AE242" i="11"/>
  <c r="AF242" i="11" s="1"/>
  <c r="Z242" i="11"/>
  <c r="AA242" i="11" s="1"/>
  <c r="U242" i="11"/>
  <c r="V242" i="11" s="1"/>
  <c r="Q242" i="11"/>
  <c r="R242" i="11" s="1"/>
  <c r="M242" i="11"/>
  <c r="N242" i="11" s="1"/>
  <c r="I242" i="11"/>
  <c r="J242" i="11" s="1"/>
  <c r="AT241" i="11"/>
  <c r="AU241" i="11" s="1"/>
  <c r="AO241" i="11"/>
  <c r="AP241" i="11" s="1"/>
  <c r="AJ241" i="11"/>
  <c r="AK241" i="11" s="1"/>
  <c r="AE241" i="11"/>
  <c r="AF241" i="11" s="1"/>
  <c r="Z241" i="11"/>
  <c r="AA241" i="11" s="1"/>
  <c r="U241" i="11"/>
  <c r="V241" i="11" s="1"/>
  <c r="Q241" i="11"/>
  <c r="R241" i="11" s="1"/>
  <c r="M241" i="11"/>
  <c r="N241" i="11" s="1"/>
  <c r="I241" i="11"/>
  <c r="J241" i="11" s="1"/>
  <c r="AF240" i="11"/>
  <c r="Z240" i="11"/>
  <c r="AA240" i="11" s="1"/>
  <c r="U240" i="11"/>
  <c r="V240" i="11" s="1"/>
  <c r="Q240" i="11"/>
  <c r="R240" i="11" s="1"/>
  <c r="M240" i="11"/>
  <c r="N240" i="11" s="1"/>
  <c r="I240" i="11"/>
  <c r="J240" i="11" s="1"/>
  <c r="AT239" i="11"/>
  <c r="AU239" i="11" s="1"/>
  <c r="AO239" i="11"/>
  <c r="AP239" i="11" s="1"/>
  <c r="AJ239" i="11"/>
  <c r="AK239" i="11" s="1"/>
  <c r="AE239" i="11"/>
  <c r="AF239" i="11" s="1"/>
  <c r="Z239" i="11"/>
  <c r="AA239" i="11" s="1"/>
  <c r="U239" i="11"/>
  <c r="V239" i="11" s="1"/>
  <c r="Q239" i="11"/>
  <c r="R239" i="11" s="1"/>
  <c r="M239" i="11"/>
  <c r="N239" i="11" s="1"/>
  <c r="I239" i="11"/>
  <c r="J239" i="11" s="1"/>
  <c r="AT238" i="11"/>
  <c r="AU238" i="11" s="1"/>
  <c r="AO238" i="11"/>
  <c r="AP238" i="11" s="1"/>
  <c r="AJ238" i="11"/>
  <c r="AK238" i="11" s="1"/>
  <c r="AE238" i="11"/>
  <c r="AF238" i="11" s="1"/>
  <c r="Z238" i="11"/>
  <c r="AA238" i="11" s="1"/>
  <c r="U238" i="11"/>
  <c r="V238" i="11" s="1"/>
  <c r="Q238" i="11"/>
  <c r="R238" i="11" s="1"/>
  <c r="M238" i="11"/>
  <c r="N238" i="11" s="1"/>
  <c r="I238" i="11"/>
  <c r="J238" i="11" s="1"/>
  <c r="AT237" i="11"/>
  <c r="AU237" i="11" s="1"/>
  <c r="AO237" i="11"/>
  <c r="AP237" i="11" s="1"/>
  <c r="AJ237" i="11"/>
  <c r="AK237" i="11" s="1"/>
  <c r="AE237" i="11"/>
  <c r="AF237" i="11" s="1"/>
  <c r="Z237" i="11"/>
  <c r="AA237" i="11" s="1"/>
  <c r="U237" i="11"/>
  <c r="V237" i="11" s="1"/>
  <c r="Q237" i="11"/>
  <c r="R237" i="11" s="1"/>
  <c r="M237" i="11"/>
  <c r="N237" i="11" s="1"/>
  <c r="I237" i="11"/>
  <c r="J237" i="11" s="1"/>
  <c r="AT236" i="11"/>
  <c r="AU236" i="11" s="1"/>
  <c r="AO236" i="11"/>
  <c r="AP236" i="11" s="1"/>
  <c r="AJ236" i="11"/>
  <c r="AK236" i="11" s="1"/>
  <c r="AE236" i="11"/>
  <c r="AF236" i="11" s="1"/>
  <c r="Z236" i="11"/>
  <c r="AA236" i="11" s="1"/>
  <c r="U236" i="11"/>
  <c r="V236" i="11" s="1"/>
  <c r="Q236" i="11"/>
  <c r="R236" i="11" s="1"/>
  <c r="M236" i="11"/>
  <c r="N236" i="11" s="1"/>
  <c r="I236" i="11"/>
  <c r="J236" i="11" s="1"/>
  <c r="AT7" i="11" l="1"/>
  <c r="AU7" i="11" s="1"/>
  <c r="AO7" i="11"/>
  <c r="AP7" i="11" s="1"/>
  <c r="AJ7" i="11"/>
  <c r="AK7" i="11" s="1"/>
  <c r="AE7" i="11"/>
  <c r="AF7" i="11" s="1"/>
  <c r="Z7" i="11"/>
  <c r="AA7" i="11" s="1"/>
  <c r="AE180" i="11" l="1"/>
  <c r="AF180" i="11" s="1"/>
  <c r="Z235" i="11"/>
  <c r="AA235" i="11" s="1"/>
  <c r="AE234" i="11"/>
  <c r="AF234" i="11" s="1"/>
  <c r="Z234" i="11"/>
  <c r="AA234" i="11" s="1"/>
  <c r="AE233" i="11"/>
  <c r="AF233" i="11" s="1"/>
  <c r="X233" i="11"/>
  <c r="Z232" i="11"/>
  <c r="AA232" i="11" s="1"/>
  <c r="Z229" i="11"/>
  <c r="AA229" i="11" s="1"/>
  <c r="Z228" i="11"/>
  <c r="AA228" i="11" s="1"/>
  <c r="Z227" i="11"/>
  <c r="AA227" i="11" s="1"/>
  <c r="Z225" i="11"/>
  <c r="AA225" i="11" s="1"/>
  <c r="Z224" i="11"/>
  <c r="AA224" i="11" s="1"/>
  <c r="Z223" i="11"/>
  <c r="AA223" i="11" s="1"/>
  <c r="Z222" i="11"/>
  <c r="AA222" i="11" s="1"/>
  <c r="AE219" i="11"/>
  <c r="AF219" i="11" s="1"/>
  <c r="Z219" i="11"/>
  <c r="AA219" i="11" s="1"/>
  <c r="AJ217" i="11"/>
  <c r="AK217" i="11" s="1"/>
  <c r="AE217" i="11"/>
  <c r="AF217" i="11" s="1"/>
  <c r="Z217" i="11"/>
  <c r="AA217" i="11" s="1"/>
  <c r="AE216" i="11"/>
  <c r="AF216" i="11" s="1"/>
  <c r="Z215" i="11"/>
  <c r="AA215" i="11" s="1"/>
  <c r="Z214" i="11"/>
  <c r="AA214" i="11" s="1"/>
  <c r="Z213" i="11"/>
  <c r="AA213" i="11" s="1"/>
  <c r="Z211" i="11"/>
  <c r="AA211" i="11" s="1"/>
  <c r="Z209" i="11"/>
  <c r="AA209" i="11" s="1"/>
  <c r="Z208" i="11"/>
  <c r="AA208" i="11" s="1"/>
  <c r="Z207" i="11"/>
  <c r="AA207" i="11" s="1"/>
  <c r="AE206" i="11"/>
  <c r="AF206" i="11" s="1"/>
  <c r="Z206" i="11"/>
  <c r="AA206" i="11" s="1"/>
  <c r="Z201" i="11"/>
  <c r="AA201" i="11" s="1"/>
  <c r="Z199" i="11"/>
  <c r="AA199" i="11" s="1"/>
  <c r="Z197" i="11"/>
  <c r="AA197" i="11" s="1"/>
  <c r="Z195" i="11"/>
  <c r="AA195" i="11" s="1"/>
  <c r="Z194" i="11"/>
  <c r="AA194" i="11" s="1"/>
  <c r="Z190" i="11"/>
  <c r="AA190" i="11" s="1"/>
  <c r="Z188" i="11"/>
  <c r="AA188" i="11" s="1"/>
  <c r="AJ187" i="11"/>
  <c r="AK187" i="11" s="1"/>
  <c r="AE187" i="11"/>
  <c r="AF187" i="11" s="1"/>
  <c r="Y187" i="11"/>
  <c r="Z187" i="11" s="1"/>
  <c r="AA187" i="11" s="1"/>
  <c r="AT185" i="11"/>
  <c r="AU185" i="11" s="1"/>
  <c r="AO185" i="11"/>
  <c r="AP185" i="11" s="1"/>
  <c r="AJ185" i="11"/>
  <c r="AK185" i="11" s="1"/>
  <c r="AE185" i="11"/>
  <c r="AF185" i="11" s="1"/>
  <c r="Z185" i="11"/>
  <c r="AA185" i="11" s="1"/>
  <c r="AT184" i="11"/>
  <c r="AU184" i="11" s="1"/>
  <c r="AO184" i="11"/>
  <c r="AP184" i="11" s="1"/>
  <c r="AJ184" i="11"/>
  <c r="AK184" i="11" s="1"/>
  <c r="AE184" i="11"/>
  <c r="AF184" i="11" s="1"/>
  <c r="Z184" i="11"/>
  <c r="AA184" i="11" s="1"/>
  <c r="AT183" i="11"/>
  <c r="AU183" i="11" s="1"/>
  <c r="AO183" i="11"/>
  <c r="AP183" i="11" s="1"/>
  <c r="AJ183" i="11"/>
  <c r="AK183" i="11" s="1"/>
  <c r="AE183" i="11"/>
  <c r="AF183" i="11" s="1"/>
  <c r="Z183" i="11"/>
  <c r="AA183" i="11" s="1"/>
  <c r="AT182" i="11"/>
  <c r="AU182" i="11" s="1"/>
  <c r="AO182" i="11"/>
  <c r="AP182" i="11" s="1"/>
  <c r="AJ182" i="11"/>
  <c r="AK182" i="11" s="1"/>
  <c r="AE182" i="11"/>
  <c r="AF182" i="11" s="1"/>
  <c r="Z182" i="11"/>
  <c r="AA182" i="11" s="1"/>
  <c r="AT181" i="11"/>
  <c r="AU181" i="11" s="1"/>
  <c r="AJ181" i="11"/>
  <c r="AK181" i="11" s="1"/>
  <c r="Z181" i="11"/>
  <c r="AA181" i="11" s="1"/>
  <c r="AT180" i="11"/>
  <c r="AU180" i="11" s="1"/>
  <c r="AO180" i="11"/>
  <c r="AP180" i="11" s="1"/>
  <c r="AJ180" i="11"/>
  <c r="AK180" i="11" s="1"/>
  <c r="Z180" i="11"/>
  <c r="AA180" i="11" s="1"/>
  <c r="AT179" i="11"/>
  <c r="AU179" i="11" s="1"/>
  <c r="AO179" i="11"/>
  <c r="AP179" i="11" s="1"/>
  <c r="AJ179" i="11"/>
  <c r="AK179" i="11" s="1"/>
  <c r="AE179" i="11"/>
  <c r="AF179" i="11" s="1"/>
  <c r="Z179" i="11"/>
  <c r="AA179" i="11" s="1"/>
  <c r="AT178" i="11"/>
  <c r="AU178" i="11" s="1"/>
  <c r="AO178" i="11"/>
  <c r="AP178" i="11" s="1"/>
  <c r="AJ178" i="11"/>
  <c r="AK178" i="11" s="1"/>
  <c r="AE178" i="11"/>
  <c r="AF178" i="11" s="1"/>
  <c r="Z178" i="11"/>
  <c r="AA178" i="11" s="1"/>
  <c r="AT177" i="11"/>
  <c r="AU177" i="11" s="1"/>
  <c r="AO177" i="11"/>
  <c r="AP177" i="11" s="1"/>
  <c r="AJ177" i="11"/>
  <c r="AK177" i="11" s="1"/>
  <c r="AE177" i="11"/>
  <c r="AF177" i="11" s="1"/>
  <c r="Z177" i="11"/>
  <c r="AA177" i="11" s="1"/>
  <c r="AT176" i="11"/>
  <c r="AU176" i="11" s="1"/>
  <c r="AO176" i="11"/>
  <c r="AP176" i="11" s="1"/>
  <c r="AJ176" i="11"/>
  <c r="AK176" i="11" s="1"/>
  <c r="AE176" i="11"/>
  <c r="AF176" i="11" s="1"/>
  <c r="Z176" i="11"/>
  <c r="AA176" i="11" s="1"/>
  <c r="AJ175" i="11"/>
  <c r="AK175" i="11" s="1"/>
  <c r="AE175" i="11"/>
  <c r="AF175" i="11" s="1"/>
  <c r="Z175" i="11"/>
  <c r="AA175" i="11" s="1"/>
  <c r="AT174" i="11"/>
  <c r="AU174" i="11" s="1"/>
  <c r="AO174" i="11"/>
  <c r="AP174" i="11" s="1"/>
  <c r="AJ174" i="11"/>
  <c r="AK174" i="11" s="1"/>
  <c r="AE174" i="11"/>
  <c r="AF174" i="11" s="1"/>
  <c r="Z174" i="11"/>
  <c r="AA174" i="11" s="1"/>
  <c r="AT173" i="11"/>
  <c r="AU173" i="11" s="1"/>
  <c r="AO173" i="11"/>
  <c r="AP173" i="11" s="1"/>
  <c r="AJ173" i="11"/>
  <c r="AK173" i="11" s="1"/>
  <c r="AE173" i="11"/>
  <c r="AF173" i="11" s="1"/>
  <c r="Z173" i="11"/>
  <c r="AA173" i="11" s="1"/>
  <c r="AT172" i="11"/>
  <c r="AU172" i="11" s="1"/>
  <c r="AO172" i="11"/>
  <c r="AP172" i="11" s="1"/>
  <c r="AJ172" i="11"/>
  <c r="AK172" i="11" s="1"/>
  <c r="AE172" i="11"/>
  <c r="AF172" i="11" s="1"/>
  <c r="Z172" i="11"/>
  <c r="AA172" i="11" s="1"/>
  <c r="AT171" i="11"/>
  <c r="AU171" i="11" s="1"/>
  <c r="AO171" i="11"/>
  <c r="AP171" i="11" s="1"/>
  <c r="AJ171" i="11"/>
  <c r="AK171" i="11" s="1"/>
  <c r="AE171" i="11"/>
  <c r="AF171" i="11" s="1"/>
  <c r="Z171" i="11"/>
  <c r="AA171" i="11" s="1"/>
  <c r="AT170" i="11"/>
  <c r="AU170" i="11" s="1"/>
  <c r="AO170" i="11"/>
  <c r="AP170" i="11" s="1"/>
  <c r="AJ170" i="11"/>
  <c r="AK170" i="11" s="1"/>
  <c r="AE170" i="11"/>
  <c r="AF170" i="11" s="1"/>
  <c r="Z170" i="11"/>
  <c r="AA170" i="11" s="1"/>
  <c r="AT169" i="11"/>
  <c r="AU169" i="11" s="1"/>
  <c r="AO169" i="11"/>
  <c r="AP169" i="11" s="1"/>
  <c r="AJ169" i="11"/>
  <c r="AK169" i="11" s="1"/>
  <c r="AE169" i="11"/>
  <c r="AF169" i="11" s="1"/>
  <c r="Z169" i="11"/>
  <c r="AA169" i="11" s="1"/>
  <c r="Z168" i="11"/>
  <c r="AA168" i="11" s="1"/>
  <c r="AT167" i="11"/>
  <c r="AU167" i="11" s="1"/>
  <c r="AO167" i="11"/>
  <c r="AP167" i="11" s="1"/>
  <c r="AJ167" i="11"/>
  <c r="AK167" i="11" s="1"/>
  <c r="AE167" i="11"/>
  <c r="AF167" i="11" s="1"/>
  <c r="Z167" i="11"/>
  <c r="AA167" i="11" s="1"/>
  <c r="AT166" i="11"/>
  <c r="AU166" i="11" s="1"/>
  <c r="AO166" i="11"/>
  <c r="AP166" i="11" s="1"/>
  <c r="AJ166" i="11"/>
  <c r="AK166" i="11" s="1"/>
  <c r="AE166" i="11"/>
  <c r="AF166" i="11" s="1"/>
  <c r="Z166" i="11"/>
  <c r="AA166" i="11" s="1"/>
  <c r="AT165" i="11"/>
  <c r="AU165" i="11" s="1"/>
  <c r="AO165" i="11"/>
  <c r="AP165" i="11" s="1"/>
  <c r="AJ165" i="11"/>
  <c r="AK165" i="11" s="1"/>
  <c r="AE165" i="11"/>
  <c r="AF165" i="11" s="1"/>
  <c r="Z165" i="11"/>
  <c r="AA165" i="11" s="1"/>
  <c r="AT163" i="11"/>
  <c r="AU163" i="11" s="1"/>
  <c r="AO163" i="11"/>
  <c r="AP163" i="11" s="1"/>
  <c r="AJ163" i="11"/>
  <c r="AK163" i="11" s="1"/>
  <c r="AE163" i="11"/>
  <c r="AF163" i="11" s="1"/>
  <c r="Z163" i="11"/>
  <c r="AA163" i="11" s="1"/>
  <c r="AT162" i="11"/>
  <c r="AU162" i="11" s="1"/>
  <c r="AO162" i="11"/>
  <c r="AP162" i="11" s="1"/>
  <c r="AJ162" i="11"/>
  <c r="AK162" i="11" s="1"/>
  <c r="AE162" i="11"/>
  <c r="AF162" i="11" s="1"/>
  <c r="Z162" i="11"/>
  <c r="AA162" i="11" s="1"/>
  <c r="AT161" i="11"/>
  <c r="AU161" i="11" s="1"/>
  <c r="AO161" i="11"/>
  <c r="AP161" i="11" s="1"/>
  <c r="AJ161" i="11"/>
  <c r="AK161" i="11" s="1"/>
  <c r="AE161" i="11"/>
  <c r="AF161" i="11" s="1"/>
  <c r="Z161" i="11"/>
  <c r="AA161" i="11" s="1"/>
  <c r="AT160" i="11"/>
  <c r="AU160" i="11" s="1"/>
  <c r="AO160" i="11"/>
  <c r="AP160" i="11" s="1"/>
  <c r="AJ160" i="11"/>
  <c r="AK160" i="11" s="1"/>
  <c r="AE160" i="11"/>
  <c r="AF160" i="11" s="1"/>
  <c r="Z160" i="11"/>
  <c r="AA160" i="11" s="1"/>
  <c r="AT159" i="11"/>
  <c r="AU159" i="11" s="1"/>
  <c r="AO159" i="11"/>
  <c r="AP159" i="11" s="1"/>
  <c r="AJ159" i="11"/>
  <c r="AK159" i="11" s="1"/>
  <c r="AE159" i="11"/>
  <c r="AF159" i="11" s="1"/>
  <c r="Z159" i="11"/>
  <c r="AA159" i="11" s="1"/>
  <c r="AT158" i="11"/>
  <c r="AU158" i="11" s="1"/>
  <c r="AO158" i="11"/>
  <c r="AP158" i="11" s="1"/>
  <c r="AJ158" i="11"/>
  <c r="AK158" i="11" s="1"/>
  <c r="AE158" i="11"/>
  <c r="AF158" i="11" s="1"/>
  <c r="Z158" i="11"/>
  <c r="AA158" i="11" s="1"/>
  <c r="AT157" i="11"/>
  <c r="AU157" i="11" s="1"/>
  <c r="AO157" i="11"/>
  <c r="AP157" i="11" s="1"/>
  <c r="AJ157" i="11"/>
  <c r="AK157" i="11" s="1"/>
  <c r="AE157" i="11"/>
  <c r="AF157" i="11" s="1"/>
  <c r="Z157" i="11"/>
  <c r="AA157" i="11" s="1"/>
  <c r="AT156" i="11"/>
  <c r="AU156" i="11" s="1"/>
  <c r="AO156" i="11"/>
  <c r="AP156" i="11" s="1"/>
  <c r="AJ156" i="11"/>
  <c r="AK156" i="11" s="1"/>
  <c r="AE156" i="11"/>
  <c r="AF156" i="11" s="1"/>
  <c r="Z156" i="11"/>
  <c r="AA156" i="11" s="1"/>
  <c r="AT155" i="11"/>
  <c r="AU155" i="11" s="1"/>
  <c r="AO155" i="11"/>
  <c r="AP155" i="11" s="1"/>
  <c r="AJ155" i="11"/>
  <c r="AK155" i="11" s="1"/>
  <c r="AE155" i="11"/>
  <c r="AF155" i="11" s="1"/>
  <c r="Z155" i="11"/>
  <c r="AA155" i="11" s="1"/>
  <c r="AT154" i="11"/>
  <c r="AU154" i="11" s="1"/>
  <c r="AO154" i="11"/>
  <c r="AP154" i="11" s="1"/>
  <c r="AJ154" i="11"/>
  <c r="AK154" i="11" s="1"/>
  <c r="AE154" i="11"/>
  <c r="AF154" i="11" s="1"/>
  <c r="Z154" i="11"/>
  <c r="AA154" i="11" s="1"/>
  <c r="AT153" i="11"/>
  <c r="AU153" i="11" s="1"/>
  <c r="AO153" i="11"/>
  <c r="AP153" i="11" s="1"/>
  <c r="AJ153" i="11"/>
  <c r="AK153" i="11" s="1"/>
  <c r="AE153" i="11"/>
  <c r="AF153" i="11" s="1"/>
  <c r="Z153" i="11"/>
  <c r="AA153" i="11" s="1"/>
  <c r="AE152" i="11"/>
  <c r="AF152" i="11" s="1"/>
  <c r="Z152" i="11"/>
  <c r="AA152" i="11" s="1"/>
  <c r="AT151" i="11"/>
  <c r="AU151" i="11" s="1"/>
  <c r="AO151" i="11"/>
  <c r="AP151" i="11" s="1"/>
  <c r="AJ151" i="11"/>
  <c r="AK151" i="11" s="1"/>
  <c r="AE151" i="11"/>
  <c r="AF151" i="11" s="1"/>
  <c r="Z151" i="11"/>
  <c r="AA151" i="11" s="1"/>
  <c r="AT150" i="11"/>
  <c r="AU150" i="11" s="1"/>
  <c r="AO150" i="11"/>
  <c r="AP150" i="11" s="1"/>
  <c r="AJ150" i="11"/>
  <c r="AK150" i="11" s="1"/>
  <c r="AE150" i="11"/>
  <c r="AF150" i="11" s="1"/>
  <c r="Z150" i="11"/>
  <c r="AA150" i="11" s="1"/>
  <c r="AT149" i="11"/>
  <c r="AU149" i="11" s="1"/>
  <c r="AJ149" i="11"/>
  <c r="AK149" i="11" s="1"/>
  <c r="AE149" i="11"/>
  <c r="AF149" i="11" s="1"/>
  <c r="Z149" i="11"/>
  <c r="AA149" i="11" s="1"/>
  <c r="AT148" i="11"/>
  <c r="AU148" i="11" s="1"/>
  <c r="AO148" i="11"/>
  <c r="AP148" i="11" s="1"/>
  <c r="AJ148" i="11"/>
  <c r="AK148" i="11" s="1"/>
  <c r="AE148" i="11"/>
  <c r="AF148" i="11" s="1"/>
  <c r="Z148" i="11"/>
  <c r="AA148" i="11" s="1"/>
  <c r="AT147" i="11"/>
  <c r="AU147" i="11" s="1"/>
  <c r="AO147" i="11"/>
  <c r="AP147" i="11" s="1"/>
  <c r="AJ147" i="11"/>
  <c r="AK147" i="11" s="1"/>
  <c r="AE147" i="11"/>
  <c r="AF147" i="11" s="1"/>
  <c r="Z147" i="11"/>
  <c r="AA147" i="11" s="1"/>
  <c r="AT146" i="11"/>
  <c r="AU146" i="11" s="1"/>
  <c r="AO146" i="11"/>
  <c r="AP146" i="11" s="1"/>
  <c r="AJ146" i="11"/>
  <c r="AK146" i="11" s="1"/>
  <c r="AE146" i="11"/>
  <c r="AF146" i="11" s="1"/>
  <c r="Z146" i="11"/>
  <c r="AA146" i="11" s="1"/>
  <c r="AT145" i="11"/>
  <c r="AU145" i="11" s="1"/>
  <c r="AO145" i="11"/>
  <c r="AP145" i="11" s="1"/>
  <c r="AJ145" i="11"/>
  <c r="AK145" i="11" s="1"/>
  <c r="AE145" i="11"/>
  <c r="AF145" i="11" s="1"/>
  <c r="Z145" i="11"/>
  <c r="AA145" i="11" s="1"/>
  <c r="AT144" i="11"/>
  <c r="AU144" i="11" s="1"/>
  <c r="AO144" i="11"/>
  <c r="AP144" i="11" s="1"/>
  <c r="AJ144" i="11"/>
  <c r="AK144" i="11" s="1"/>
  <c r="Z144" i="11"/>
  <c r="AA144" i="11" s="1"/>
  <c r="AT143" i="11"/>
  <c r="AU143" i="11" s="1"/>
  <c r="AO143" i="11"/>
  <c r="AP143" i="11" s="1"/>
  <c r="AJ143" i="11"/>
  <c r="AK143" i="11" s="1"/>
  <c r="AE143" i="11"/>
  <c r="AF143" i="11" s="1"/>
  <c r="Z143" i="11"/>
  <c r="AA143" i="11" s="1"/>
  <c r="AT142" i="11"/>
  <c r="AU142" i="11" s="1"/>
  <c r="AO142" i="11"/>
  <c r="AP142" i="11" s="1"/>
  <c r="AJ142" i="11"/>
  <c r="AK142" i="11" s="1"/>
  <c r="AE142" i="11"/>
  <c r="AF142" i="11" s="1"/>
  <c r="Z142" i="11"/>
  <c r="AA142" i="11" s="1"/>
  <c r="AT141" i="11"/>
  <c r="AU141" i="11" s="1"/>
  <c r="AO141" i="11"/>
  <c r="AP141" i="11" s="1"/>
  <c r="AJ141" i="11"/>
  <c r="AK141" i="11" s="1"/>
  <c r="AE141" i="11"/>
  <c r="AF141" i="11" s="1"/>
  <c r="AT140" i="11"/>
  <c r="AU140" i="11" s="1"/>
  <c r="AO140" i="11"/>
  <c r="AP140" i="11" s="1"/>
  <c r="AJ140" i="11"/>
  <c r="AK140" i="11" s="1"/>
  <c r="AE140" i="11"/>
  <c r="AF140" i="11" s="1"/>
  <c r="Z140" i="11"/>
  <c r="AA140" i="11" s="1"/>
  <c r="AT139" i="11"/>
  <c r="AU139" i="11" s="1"/>
  <c r="AO139" i="11"/>
  <c r="AP139" i="11" s="1"/>
  <c r="AJ139" i="11"/>
  <c r="AK139" i="11" s="1"/>
  <c r="AE139" i="11"/>
  <c r="AF139" i="11" s="1"/>
  <c r="Z139" i="11"/>
  <c r="AA139" i="11" s="1"/>
  <c r="AT138" i="11"/>
  <c r="AU138" i="11" s="1"/>
  <c r="AO138" i="11"/>
  <c r="AP138" i="11" s="1"/>
  <c r="AJ138" i="11"/>
  <c r="AK138" i="11" s="1"/>
  <c r="AE138" i="11"/>
  <c r="AF138" i="11" s="1"/>
  <c r="Z138" i="11"/>
  <c r="AA138" i="11" s="1"/>
  <c r="AT137" i="11"/>
  <c r="AU137" i="11" s="1"/>
  <c r="AO137" i="11"/>
  <c r="AP137" i="11" s="1"/>
  <c r="AJ137" i="11"/>
  <c r="AK137" i="11" s="1"/>
  <c r="AE137" i="11"/>
  <c r="AF137" i="11" s="1"/>
  <c r="Z137" i="11"/>
  <c r="AA137" i="11" s="1"/>
  <c r="AO136" i="11"/>
  <c r="AP136" i="11" s="1"/>
  <c r="AJ136" i="11"/>
  <c r="AK136" i="11" s="1"/>
  <c r="AE136" i="11"/>
  <c r="AF136" i="11" s="1"/>
  <c r="Z136" i="11"/>
  <c r="AA136" i="11" s="1"/>
  <c r="AT135" i="11"/>
  <c r="AU135" i="11" s="1"/>
  <c r="AO135" i="11"/>
  <c r="AP135" i="11" s="1"/>
  <c r="AJ135" i="11"/>
  <c r="AK135" i="11" s="1"/>
  <c r="AE135" i="11"/>
  <c r="AF135" i="11" s="1"/>
  <c r="Z135" i="11"/>
  <c r="AA135" i="11" s="1"/>
  <c r="AO134" i="11"/>
  <c r="AP134" i="11" s="1"/>
  <c r="AJ134" i="11"/>
  <c r="AK134" i="11" s="1"/>
  <c r="AE134" i="11"/>
  <c r="AF134" i="11" s="1"/>
  <c r="Z134" i="11"/>
  <c r="AA134" i="11" s="1"/>
  <c r="AT133" i="11"/>
  <c r="AU133" i="11" s="1"/>
  <c r="AO133" i="11"/>
  <c r="AP133" i="11" s="1"/>
  <c r="AJ133" i="11"/>
  <c r="AK133" i="11" s="1"/>
  <c r="AE133" i="11"/>
  <c r="AF133" i="11" s="1"/>
  <c r="Z133" i="11"/>
  <c r="AA133" i="11" s="1"/>
  <c r="AT132" i="11"/>
  <c r="AU132" i="11" s="1"/>
  <c r="AO132" i="11"/>
  <c r="AP132" i="11" s="1"/>
  <c r="AJ132" i="11"/>
  <c r="AK132" i="11" s="1"/>
  <c r="AE132" i="11"/>
  <c r="AF132" i="11" s="1"/>
  <c r="Z132" i="11"/>
  <c r="AA132" i="11" s="1"/>
  <c r="AT131" i="11"/>
  <c r="AU131" i="11" s="1"/>
  <c r="AO131" i="11"/>
  <c r="AP131" i="11" s="1"/>
  <c r="AJ131" i="11"/>
  <c r="AK131" i="11" s="1"/>
  <c r="AE131" i="11"/>
  <c r="AF131" i="11" s="1"/>
  <c r="Z131" i="11"/>
  <c r="AA131" i="11" s="1"/>
  <c r="AT130" i="11"/>
  <c r="AU130" i="11" s="1"/>
  <c r="AO130" i="11"/>
  <c r="AP130" i="11" s="1"/>
  <c r="AJ130" i="11"/>
  <c r="AK130" i="11" s="1"/>
  <c r="AE130" i="11"/>
  <c r="AF130" i="11" s="1"/>
  <c r="Z130" i="11"/>
  <c r="AA130" i="11" s="1"/>
  <c r="AT129" i="11"/>
  <c r="AU129" i="11" s="1"/>
  <c r="AO129" i="11"/>
  <c r="AP129" i="11" s="1"/>
  <c r="AJ129" i="11"/>
  <c r="AK129" i="11" s="1"/>
  <c r="AE129" i="11"/>
  <c r="AF129" i="11" s="1"/>
  <c r="Z129" i="11"/>
  <c r="AA129" i="11" s="1"/>
  <c r="AT128" i="11"/>
  <c r="AU128" i="11" s="1"/>
  <c r="AO128" i="11"/>
  <c r="AP128" i="11" s="1"/>
  <c r="AJ128" i="11"/>
  <c r="AK128" i="11" s="1"/>
  <c r="AE128" i="11"/>
  <c r="AF128" i="11" s="1"/>
  <c r="Z128" i="11"/>
  <c r="AA128" i="11" s="1"/>
  <c r="AT127" i="11"/>
  <c r="AU127" i="11" s="1"/>
  <c r="AO127" i="11"/>
  <c r="AP127" i="11" s="1"/>
  <c r="AJ127" i="11"/>
  <c r="AK127" i="11" s="1"/>
  <c r="AE127" i="11"/>
  <c r="AF127" i="11" s="1"/>
  <c r="Z127" i="11"/>
  <c r="AA127" i="11" s="1"/>
  <c r="AT126" i="11"/>
  <c r="AU126" i="11" s="1"/>
  <c r="AO126" i="11"/>
  <c r="AP126" i="11" s="1"/>
  <c r="AJ126" i="11"/>
  <c r="AK126" i="11" s="1"/>
  <c r="AE126" i="11"/>
  <c r="AF126" i="11" s="1"/>
  <c r="Z126" i="11"/>
  <c r="AA126" i="11" s="1"/>
  <c r="AT125" i="11"/>
  <c r="AU125" i="11" s="1"/>
  <c r="AO125" i="11"/>
  <c r="AP125" i="11" s="1"/>
  <c r="AJ125" i="11"/>
  <c r="AK125" i="11" s="1"/>
  <c r="AE125" i="11"/>
  <c r="AF125" i="11" s="1"/>
  <c r="Z125" i="11"/>
  <c r="AA125" i="11" s="1"/>
  <c r="AT124" i="11"/>
  <c r="AU124" i="11" s="1"/>
  <c r="AO124" i="11"/>
  <c r="AP124" i="11" s="1"/>
  <c r="AJ124" i="11"/>
  <c r="AK124" i="11" s="1"/>
  <c r="AE124" i="11"/>
  <c r="AF124" i="11" s="1"/>
  <c r="Z124" i="11"/>
  <c r="AA124" i="11" s="1"/>
  <c r="AJ123" i="11"/>
  <c r="AK123" i="11" s="1"/>
  <c r="AE123" i="11"/>
  <c r="AF123" i="11" s="1"/>
  <c r="Z123" i="11"/>
  <c r="AA123" i="11" s="1"/>
  <c r="AT122" i="11"/>
  <c r="AU122" i="11" s="1"/>
  <c r="AO122" i="11"/>
  <c r="AP122" i="11" s="1"/>
  <c r="AJ122" i="11"/>
  <c r="AK122" i="11" s="1"/>
  <c r="AE122" i="11"/>
  <c r="AF122" i="11" s="1"/>
  <c r="Z122" i="11"/>
  <c r="AA122" i="11" s="1"/>
  <c r="AT121" i="11"/>
  <c r="AU121" i="11" s="1"/>
  <c r="AO121" i="11"/>
  <c r="AP121" i="11" s="1"/>
  <c r="AJ121" i="11"/>
  <c r="AK121" i="11" s="1"/>
  <c r="AE121" i="11"/>
  <c r="AF121" i="11" s="1"/>
  <c r="Z121" i="11"/>
  <c r="AA121" i="11" s="1"/>
  <c r="AT120" i="11"/>
  <c r="AU120" i="11" s="1"/>
  <c r="AO120" i="11"/>
  <c r="AP120" i="11" s="1"/>
  <c r="AJ120" i="11"/>
  <c r="AK120" i="11" s="1"/>
  <c r="AE120" i="11"/>
  <c r="AF120" i="11" s="1"/>
  <c r="Z120" i="11"/>
  <c r="AA120" i="11" s="1"/>
  <c r="AT119" i="11"/>
  <c r="AU119" i="11" s="1"/>
  <c r="AO119" i="11"/>
  <c r="AP119" i="11" s="1"/>
  <c r="AJ119" i="11"/>
  <c r="AK119" i="11" s="1"/>
  <c r="AE119" i="11"/>
  <c r="AF119" i="11" s="1"/>
  <c r="Z119" i="11"/>
  <c r="AA119" i="11" s="1"/>
  <c r="AT118" i="11"/>
  <c r="AU118" i="11" s="1"/>
  <c r="AO118" i="11"/>
  <c r="AP118" i="11" s="1"/>
  <c r="AJ118" i="11"/>
  <c r="AK118" i="11" s="1"/>
  <c r="AE118" i="11"/>
  <c r="AF118" i="11" s="1"/>
  <c r="Z118" i="11"/>
  <c r="AA118" i="11" s="1"/>
  <c r="AT117" i="11"/>
  <c r="AU117" i="11" s="1"/>
  <c r="AO117" i="11"/>
  <c r="AP117" i="11" s="1"/>
  <c r="AJ117" i="11"/>
  <c r="AK117" i="11" s="1"/>
  <c r="AE117" i="11"/>
  <c r="AF117" i="11" s="1"/>
  <c r="Z117" i="11"/>
  <c r="AA117" i="11" s="1"/>
  <c r="AT116" i="11"/>
  <c r="AU116" i="11" s="1"/>
  <c r="AO116" i="11"/>
  <c r="AP116" i="11" s="1"/>
  <c r="AJ116" i="11"/>
  <c r="AK116" i="11" s="1"/>
  <c r="AE116" i="11"/>
  <c r="AF116" i="11" s="1"/>
  <c r="Z116" i="11"/>
  <c r="AA116" i="11" s="1"/>
  <c r="AT115" i="11"/>
  <c r="AU115" i="11" s="1"/>
  <c r="AO115" i="11"/>
  <c r="AP115" i="11" s="1"/>
  <c r="AJ115" i="11"/>
  <c r="AK115" i="11" s="1"/>
  <c r="AE115" i="11"/>
  <c r="AF115" i="11" s="1"/>
  <c r="Z115" i="11"/>
  <c r="AA115" i="11" s="1"/>
  <c r="AT114" i="11"/>
  <c r="AU114" i="11" s="1"/>
  <c r="AO114" i="11"/>
  <c r="AP114" i="11" s="1"/>
  <c r="AJ114" i="11"/>
  <c r="AK114" i="11" s="1"/>
  <c r="AE114" i="11"/>
  <c r="AF114" i="11" s="1"/>
  <c r="Z114" i="11"/>
  <c r="AA114" i="11" s="1"/>
  <c r="AT113" i="11"/>
  <c r="AU113" i="11" s="1"/>
  <c r="AO113" i="11"/>
  <c r="AP113" i="11" s="1"/>
  <c r="AJ113" i="11"/>
  <c r="AK113" i="11" s="1"/>
  <c r="AE113" i="11"/>
  <c r="AF113" i="11" s="1"/>
  <c r="Z113" i="11"/>
  <c r="AA113" i="11" s="1"/>
  <c r="AT112" i="11"/>
  <c r="AU112" i="11" s="1"/>
  <c r="AO112" i="11"/>
  <c r="AP112" i="11" s="1"/>
  <c r="AJ112" i="11"/>
  <c r="AK112" i="11" s="1"/>
  <c r="AE112" i="11"/>
  <c r="AF112" i="11" s="1"/>
  <c r="Z112" i="11"/>
  <c r="AA112" i="11" s="1"/>
  <c r="AT111" i="11"/>
  <c r="AU111" i="11" s="1"/>
  <c r="AO111" i="11"/>
  <c r="AP111" i="11" s="1"/>
  <c r="AJ111" i="11"/>
  <c r="AK111" i="11" s="1"/>
  <c r="AE111" i="11"/>
  <c r="AF111" i="11" s="1"/>
  <c r="Z111" i="11"/>
  <c r="AA111" i="11" s="1"/>
  <c r="AT110" i="11"/>
  <c r="AU110" i="11" s="1"/>
  <c r="AO110" i="11"/>
  <c r="AP110" i="11" s="1"/>
  <c r="AJ110" i="11"/>
  <c r="AK110" i="11" s="1"/>
  <c r="AE110" i="11"/>
  <c r="AF110" i="11" s="1"/>
  <c r="Z110" i="11"/>
  <c r="AA110" i="11" s="1"/>
  <c r="AT109" i="11"/>
  <c r="AU109" i="11" s="1"/>
  <c r="AO109" i="11"/>
  <c r="AP109" i="11" s="1"/>
  <c r="AJ109" i="11"/>
  <c r="AK109" i="11" s="1"/>
  <c r="AE109" i="11"/>
  <c r="AF109" i="11" s="1"/>
  <c r="Z109" i="11"/>
  <c r="AA109" i="11" s="1"/>
  <c r="AT108" i="11"/>
  <c r="AU108" i="11" s="1"/>
  <c r="AO108" i="11"/>
  <c r="AP108" i="11" s="1"/>
  <c r="AJ108" i="11"/>
  <c r="AK108" i="11" s="1"/>
  <c r="AE108" i="11"/>
  <c r="AF108" i="11" s="1"/>
  <c r="Z108" i="11"/>
  <c r="AA108" i="11" s="1"/>
  <c r="AT107" i="11"/>
  <c r="AU107" i="11" s="1"/>
  <c r="AO107" i="11"/>
  <c r="AP107" i="11" s="1"/>
  <c r="AJ107" i="11"/>
  <c r="AK107" i="11" s="1"/>
  <c r="AE107" i="11"/>
  <c r="AF107" i="11" s="1"/>
  <c r="Z107" i="11"/>
  <c r="AA107" i="11" s="1"/>
  <c r="AT106" i="11"/>
  <c r="AU106" i="11" s="1"/>
  <c r="AO106" i="11"/>
  <c r="AP106" i="11" s="1"/>
  <c r="AJ106" i="11"/>
  <c r="AK106" i="11" s="1"/>
  <c r="AE106" i="11"/>
  <c r="AF106" i="11" s="1"/>
  <c r="Z106" i="11"/>
  <c r="AA106" i="11" s="1"/>
  <c r="AT105" i="11"/>
  <c r="AU105" i="11" s="1"/>
  <c r="AO105" i="11"/>
  <c r="AP105" i="11" s="1"/>
  <c r="AJ105" i="11"/>
  <c r="AK105" i="11" s="1"/>
  <c r="AE105" i="11"/>
  <c r="AF105" i="11" s="1"/>
  <c r="Z105" i="11"/>
  <c r="AA105" i="11" s="1"/>
  <c r="AT103" i="11"/>
  <c r="AU103" i="11" s="1"/>
  <c r="AO103" i="11"/>
  <c r="AP103" i="11" s="1"/>
  <c r="AJ103" i="11"/>
  <c r="AK103" i="11" s="1"/>
  <c r="AE103" i="11"/>
  <c r="AF103" i="11" s="1"/>
  <c r="Z103" i="11"/>
  <c r="AA103" i="11" s="1"/>
  <c r="AO102" i="11"/>
  <c r="AP102" i="11" s="1"/>
  <c r="AJ102" i="11"/>
  <c r="AK102" i="11" s="1"/>
  <c r="AE102" i="11"/>
  <c r="AF102" i="11" s="1"/>
  <c r="Z102" i="11"/>
  <c r="AA102" i="11" s="1"/>
  <c r="AT101" i="11"/>
  <c r="AU101" i="11" s="1"/>
  <c r="AO101" i="11"/>
  <c r="AP101" i="11" s="1"/>
  <c r="AJ101" i="11"/>
  <c r="AK101" i="11" s="1"/>
  <c r="AE101" i="11"/>
  <c r="AF101" i="11" s="1"/>
  <c r="Z101" i="11"/>
  <c r="AA101" i="11" s="1"/>
  <c r="AT100" i="11"/>
  <c r="AU100" i="11" s="1"/>
  <c r="AO100" i="11"/>
  <c r="AP100" i="11" s="1"/>
  <c r="AJ100" i="11"/>
  <c r="AK100" i="11" s="1"/>
  <c r="AE100" i="11"/>
  <c r="AF100" i="11" s="1"/>
  <c r="Z100" i="11"/>
  <c r="AA100" i="11" s="1"/>
  <c r="AT99" i="11"/>
  <c r="AU99" i="11" s="1"/>
  <c r="AO99" i="11"/>
  <c r="AP99" i="11" s="1"/>
  <c r="AJ99" i="11"/>
  <c r="AK99" i="11" s="1"/>
  <c r="AE99" i="11"/>
  <c r="AF99" i="11" s="1"/>
  <c r="Z99" i="11"/>
  <c r="AA99" i="11" s="1"/>
  <c r="AT98" i="11"/>
  <c r="AU98" i="11" s="1"/>
  <c r="AO98" i="11"/>
  <c r="AP98" i="11" s="1"/>
  <c r="AJ98" i="11"/>
  <c r="AK98" i="11" s="1"/>
  <c r="AE98" i="11"/>
  <c r="AF98" i="11" s="1"/>
  <c r="Z98" i="11"/>
  <c r="AA98" i="11" s="1"/>
  <c r="AT97" i="11"/>
  <c r="AU97" i="11" s="1"/>
  <c r="AO97" i="11"/>
  <c r="AP97" i="11" s="1"/>
  <c r="AJ97" i="11"/>
  <c r="AK97" i="11" s="1"/>
  <c r="AE97" i="11"/>
  <c r="AF97" i="11" s="1"/>
  <c r="Z97" i="11"/>
  <c r="AA97" i="11" s="1"/>
  <c r="AT96" i="11"/>
  <c r="AU96" i="11" s="1"/>
  <c r="AO96" i="11"/>
  <c r="AP96" i="11" s="1"/>
  <c r="AJ96" i="11"/>
  <c r="AK96" i="11" s="1"/>
  <c r="AE96" i="11"/>
  <c r="AF96" i="11" s="1"/>
  <c r="Z96" i="11"/>
  <c r="AA96" i="11" s="1"/>
  <c r="AO95" i="11"/>
  <c r="AP95" i="11" s="1"/>
  <c r="AJ95" i="11"/>
  <c r="AK95" i="11" s="1"/>
  <c r="AE95" i="11"/>
  <c r="AF95" i="11" s="1"/>
  <c r="Z95" i="11"/>
  <c r="AA95" i="11" s="1"/>
  <c r="AT94" i="11"/>
  <c r="AU94" i="11" s="1"/>
  <c r="AO94" i="11"/>
  <c r="AP94" i="11" s="1"/>
  <c r="AJ94" i="11"/>
  <c r="AK94" i="11" s="1"/>
  <c r="AE94" i="11"/>
  <c r="AF94" i="11" s="1"/>
  <c r="Z94" i="11"/>
  <c r="AA94" i="11" s="1"/>
  <c r="AT93" i="11"/>
  <c r="AU93" i="11" s="1"/>
  <c r="AO93" i="11"/>
  <c r="AP93" i="11" s="1"/>
  <c r="AJ93" i="11"/>
  <c r="AK93" i="11" s="1"/>
  <c r="AE93" i="11"/>
  <c r="AF93" i="11" s="1"/>
  <c r="Z93" i="11"/>
  <c r="AA93" i="11" s="1"/>
  <c r="AT92" i="11"/>
  <c r="AU92" i="11" s="1"/>
  <c r="AO92" i="11"/>
  <c r="AP92" i="11" s="1"/>
  <c r="AJ92" i="11"/>
  <c r="AK92" i="11" s="1"/>
  <c r="AE92" i="11"/>
  <c r="AF92" i="11" s="1"/>
  <c r="Z92" i="11"/>
  <c r="AA92" i="11" s="1"/>
  <c r="AT91" i="11"/>
  <c r="AU91" i="11" s="1"/>
  <c r="AO91" i="11"/>
  <c r="AP91" i="11" s="1"/>
  <c r="AJ91" i="11"/>
  <c r="AK91" i="11" s="1"/>
  <c r="AE91" i="11"/>
  <c r="AF91" i="11" s="1"/>
  <c r="Z91" i="11"/>
  <c r="AA91" i="11" s="1"/>
  <c r="AT90" i="11"/>
  <c r="AU90" i="11" s="1"/>
  <c r="AO90" i="11"/>
  <c r="AP90" i="11" s="1"/>
  <c r="AJ90" i="11"/>
  <c r="AK90" i="11" s="1"/>
  <c r="AE90" i="11"/>
  <c r="AF90" i="11" s="1"/>
  <c r="Z90" i="11"/>
  <c r="AA90" i="11" s="1"/>
  <c r="AT89" i="11"/>
  <c r="AU89" i="11" s="1"/>
  <c r="AO89" i="11"/>
  <c r="AP89" i="11" s="1"/>
  <c r="AJ89" i="11"/>
  <c r="AK89" i="11" s="1"/>
  <c r="AE89" i="11"/>
  <c r="AF89" i="11" s="1"/>
  <c r="Z89" i="11"/>
  <c r="AA89" i="11" s="1"/>
  <c r="AT88" i="11"/>
  <c r="AU88" i="11" s="1"/>
  <c r="AO88" i="11"/>
  <c r="AP88" i="11" s="1"/>
  <c r="AJ88" i="11"/>
  <c r="AK88" i="11" s="1"/>
  <c r="AE88" i="11"/>
  <c r="AF88" i="11" s="1"/>
  <c r="Z88" i="11"/>
  <c r="AA88" i="11" s="1"/>
  <c r="AT87" i="11"/>
  <c r="AU87" i="11" s="1"/>
  <c r="AO87" i="11"/>
  <c r="AP87" i="11" s="1"/>
  <c r="AJ87" i="11"/>
  <c r="AK87" i="11" s="1"/>
  <c r="AE87" i="11"/>
  <c r="AF87" i="11" s="1"/>
  <c r="Z87" i="11"/>
  <c r="AA87" i="11" s="1"/>
  <c r="AT86" i="11"/>
  <c r="AU86" i="11" s="1"/>
  <c r="AO86" i="11"/>
  <c r="AP86" i="11" s="1"/>
  <c r="AJ86" i="11"/>
  <c r="AK86" i="11" s="1"/>
  <c r="AE86" i="11"/>
  <c r="AF86" i="11" s="1"/>
  <c r="Z86" i="11"/>
  <c r="AA86" i="11" s="1"/>
  <c r="AT85" i="11"/>
  <c r="AU85" i="11" s="1"/>
  <c r="AO85" i="11"/>
  <c r="AP85" i="11" s="1"/>
  <c r="AJ85" i="11"/>
  <c r="AK85" i="11" s="1"/>
  <c r="AE85" i="11"/>
  <c r="AF85" i="11" s="1"/>
  <c r="Z85" i="11"/>
  <c r="AA85" i="11" s="1"/>
  <c r="AT84" i="11"/>
  <c r="AU84" i="11" s="1"/>
  <c r="AO84" i="11"/>
  <c r="AP84" i="11" s="1"/>
  <c r="AJ84" i="11"/>
  <c r="AK84" i="11" s="1"/>
  <c r="AE84" i="11"/>
  <c r="AF84" i="11" s="1"/>
  <c r="Z84" i="11"/>
  <c r="AA84" i="11" s="1"/>
  <c r="AT83" i="11"/>
  <c r="AU83" i="11" s="1"/>
  <c r="AO83" i="11"/>
  <c r="AP83" i="11" s="1"/>
  <c r="AJ83" i="11"/>
  <c r="AK83" i="11" s="1"/>
  <c r="AE83" i="11"/>
  <c r="AF83" i="11" s="1"/>
  <c r="Z83" i="11"/>
  <c r="AA83" i="11" s="1"/>
  <c r="AT82" i="11"/>
  <c r="AU82" i="11" s="1"/>
  <c r="AO82" i="11"/>
  <c r="AP82" i="11" s="1"/>
  <c r="AJ82" i="11"/>
  <c r="AK82" i="11" s="1"/>
  <c r="AE82" i="11"/>
  <c r="AF82" i="11" s="1"/>
  <c r="Z82" i="11"/>
  <c r="AA82" i="11" s="1"/>
  <c r="AT81" i="11"/>
  <c r="AU81" i="11" s="1"/>
  <c r="AO81" i="11"/>
  <c r="AP81" i="11" s="1"/>
  <c r="AJ81" i="11"/>
  <c r="AK81" i="11" s="1"/>
  <c r="AE81" i="11"/>
  <c r="AF81" i="11" s="1"/>
  <c r="Z81" i="11"/>
  <c r="AA81" i="11" s="1"/>
  <c r="AJ80" i="11"/>
  <c r="AK80" i="11" s="1"/>
  <c r="AE80" i="11"/>
  <c r="AF80" i="11" s="1"/>
  <c r="Z80" i="11"/>
  <c r="AA80" i="11" s="1"/>
  <c r="AT79" i="11"/>
  <c r="AU79" i="11" s="1"/>
  <c r="AO79" i="11"/>
  <c r="AP79" i="11" s="1"/>
  <c r="AJ79" i="11"/>
  <c r="AK79" i="11" s="1"/>
  <c r="AE79" i="11"/>
  <c r="AF79" i="11" s="1"/>
  <c r="Z79" i="11"/>
  <c r="AA79" i="11" s="1"/>
  <c r="AE76" i="11"/>
  <c r="AF76" i="11" s="1"/>
  <c r="Z76" i="11"/>
  <c r="AA76" i="11" s="1"/>
  <c r="AT75" i="11"/>
  <c r="AU75" i="11" s="1"/>
  <c r="AO75" i="11"/>
  <c r="AP75" i="11" s="1"/>
  <c r="AJ75" i="11"/>
  <c r="AK75" i="11" s="1"/>
  <c r="AE75" i="11"/>
  <c r="AF75" i="11" s="1"/>
  <c r="Z75" i="11"/>
  <c r="AA75" i="11" s="1"/>
  <c r="AT74" i="11"/>
  <c r="AU74" i="11" s="1"/>
  <c r="AO74" i="11"/>
  <c r="AP74" i="11" s="1"/>
  <c r="AJ74" i="11"/>
  <c r="AK74" i="11" s="1"/>
  <c r="AE74" i="11"/>
  <c r="AF74" i="11" s="1"/>
  <c r="Z74" i="11"/>
  <c r="AA74" i="11" s="1"/>
  <c r="AT73" i="11"/>
  <c r="AU73" i="11" s="1"/>
  <c r="AO73" i="11"/>
  <c r="AP73" i="11" s="1"/>
  <c r="AJ73" i="11"/>
  <c r="AK73" i="11" s="1"/>
  <c r="AE73" i="11"/>
  <c r="AF73" i="11" s="1"/>
  <c r="Z73" i="11"/>
  <c r="AA73" i="11" s="1"/>
  <c r="AT72" i="11"/>
  <c r="AU72" i="11" s="1"/>
  <c r="AO72" i="11"/>
  <c r="AP72" i="11" s="1"/>
  <c r="AJ72" i="11"/>
  <c r="AK72" i="11" s="1"/>
  <c r="AE72" i="11"/>
  <c r="AF72" i="11" s="1"/>
  <c r="Z72" i="11"/>
  <c r="AA72" i="11" s="1"/>
  <c r="AT71" i="11"/>
  <c r="AU71" i="11" s="1"/>
  <c r="AO71" i="11"/>
  <c r="AP71" i="11" s="1"/>
  <c r="AJ71" i="11"/>
  <c r="AK71" i="11" s="1"/>
  <c r="AE71" i="11"/>
  <c r="AF71" i="11" s="1"/>
  <c r="Z71" i="11"/>
  <c r="AA71" i="11" s="1"/>
  <c r="AT70" i="11"/>
  <c r="AU70" i="11" s="1"/>
  <c r="AO70" i="11"/>
  <c r="AP70" i="11" s="1"/>
  <c r="AJ70" i="11"/>
  <c r="AK70" i="11" s="1"/>
  <c r="AE70" i="11"/>
  <c r="AF70" i="11" s="1"/>
  <c r="Z70" i="11"/>
  <c r="AA70" i="11" s="1"/>
  <c r="AT68" i="11"/>
  <c r="AU68" i="11" s="1"/>
  <c r="AO68" i="11"/>
  <c r="AP68" i="11" s="1"/>
  <c r="AJ68" i="11"/>
  <c r="AK68" i="11" s="1"/>
  <c r="AE68" i="11"/>
  <c r="AF68" i="11" s="1"/>
  <c r="Z68" i="11"/>
  <c r="AA68" i="11" s="1"/>
  <c r="AT67" i="11"/>
  <c r="AU67" i="11" s="1"/>
  <c r="AO67" i="11"/>
  <c r="AP67" i="11" s="1"/>
  <c r="AJ67" i="11"/>
  <c r="AK67" i="11" s="1"/>
  <c r="AE67" i="11"/>
  <c r="AF67" i="11" s="1"/>
  <c r="Z67" i="11"/>
  <c r="AA67" i="11" s="1"/>
  <c r="AJ66" i="11"/>
  <c r="AK66" i="11" s="1"/>
  <c r="AE66" i="11"/>
  <c r="AF66" i="11" s="1"/>
  <c r="Z66" i="11"/>
  <c r="AA66" i="11" s="1"/>
  <c r="AO65" i="11"/>
  <c r="AP65" i="11" s="1"/>
  <c r="AJ65" i="11"/>
  <c r="AK65" i="11" s="1"/>
  <c r="AE65" i="11"/>
  <c r="AF65" i="11" s="1"/>
  <c r="Z65" i="11"/>
  <c r="AA65" i="11" s="1"/>
  <c r="AT64" i="11"/>
  <c r="AU64" i="11" s="1"/>
  <c r="AO64" i="11"/>
  <c r="AP64" i="11" s="1"/>
  <c r="AJ64" i="11"/>
  <c r="AK64" i="11" s="1"/>
  <c r="AE64" i="11"/>
  <c r="AF64" i="11" s="1"/>
  <c r="Z64" i="11"/>
  <c r="AA64" i="11" s="1"/>
  <c r="AT63" i="11"/>
  <c r="AU63" i="11" s="1"/>
  <c r="AO63" i="11"/>
  <c r="AP63" i="11" s="1"/>
  <c r="AJ63" i="11"/>
  <c r="AK63" i="11" s="1"/>
  <c r="AE63" i="11"/>
  <c r="AF63" i="11" s="1"/>
  <c r="Z63" i="11"/>
  <c r="AA63" i="11" s="1"/>
  <c r="AT62" i="11"/>
  <c r="AU62" i="11" s="1"/>
  <c r="AO62" i="11"/>
  <c r="AP62" i="11" s="1"/>
  <c r="AJ62" i="11"/>
  <c r="AK62" i="11" s="1"/>
  <c r="AE62" i="11"/>
  <c r="AF62" i="11" s="1"/>
  <c r="Z62" i="11"/>
  <c r="AA62" i="11" s="1"/>
  <c r="AT61" i="11"/>
  <c r="AU61" i="11" s="1"/>
  <c r="AO61" i="11"/>
  <c r="AP61" i="11" s="1"/>
  <c r="AJ61" i="11"/>
  <c r="AK61" i="11" s="1"/>
  <c r="AE61" i="11"/>
  <c r="AF61" i="11" s="1"/>
  <c r="Z61" i="11"/>
  <c r="AA61" i="11" s="1"/>
  <c r="AT60" i="11"/>
  <c r="AU60" i="11" s="1"/>
  <c r="AO60" i="11"/>
  <c r="AP60" i="11" s="1"/>
  <c r="AJ60" i="11"/>
  <c r="AK60" i="11" s="1"/>
  <c r="AE60" i="11"/>
  <c r="AF60" i="11" s="1"/>
  <c r="Z60" i="11"/>
  <c r="AA60" i="11" s="1"/>
  <c r="AT59" i="11"/>
  <c r="AU59" i="11" s="1"/>
  <c r="AO59" i="11"/>
  <c r="AP59" i="11" s="1"/>
  <c r="AJ59" i="11"/>
  <c r="AK59" i="11" s="1"/>
  <c r="AE59" i="11"/>
  <c r="AF59" i="11" s="1"/>
  <c r="Z59" i="11"/>
  <c r="AA59" i="11" s="1"/>
  <c r="AT58" i="11"/>
  <c r="AU58" i="11" s="1"/>
  <c r="AO58" i="11"/>
  <c r="AP58" i="11" s="1"/>
  <c r="AJ58" i="11"/>
  <c r="AK58" i="11" s="1"/>
  <c r="AE58" i="11"/>
  <c r="AF58" i="11" s="1"/>
  <c r="Z58" i="11"/>
  <c r="AA58" i="11" s="1"/>
  <c r="AT57" i="11"/>
  <c r="AU57" i="11" s="1"/>
  <c r="AO57" i="11"/>
  <c r="AP57" i="11" s="1"/>
  <c r="AJ57" i="11"/>
  <c r="AK57" i="11" s="1"/>
  <c r="AE57" i="11"/>
  <c r="AF57" i="11" s="1"/>
  <c r="Z57" i="11"/>
  <c r="AA57" i="11" s="1"/>
  <c r="AT56" i="11"/>
  <c r="AU56" i="11" s="1"/>
  <c r="AO56" i="11"/>
  <c r="AP56" i="11" s="1"/>
  <c r="AJ56" i="11"/>
  <c r="AK56" i="11" s="1"/>
  <c r="AE56" i="11"/>
  <c r="AF56" i="11" s="1"/>
  <c r="Z56" i="11"/>
  <c r="AA56" i="11" s="1"/>
  <c r="AT55" i="11"/>
  <c r="AU55" i="11" s="1"/>
  <c r="AO55" i="11"/>
  <c r="AP55" i="11" s="1"/>
  <c r="AJ55" i="11"/>
  <c r="AK55" i="11" s="1"/>
  <c r="AE55" i="11"/>
  <c r="AF55" i="11" s="1"/>
  <c r="Z55" i="11"/>
  <c r="AA55" i="11" s="1"/>
  <c r="AT54" i="11"/>
  <c r="AU54" i="11" s="1"/>
  <c r="AO54" i="11"/>
  <c r="AP54" i="11" s="1"/>
  <c r="AJ54" i="11"/>
  <c r="AK54" i="11" s="1"/>
  <c r="AE54" i="11"/>
  <c r="AF54" i="11" s="1"/>
  <c r="Z54" i="11"/>
  <c r="AA54" i="11" s="1"/>
  <c r="AT53" i="11"/>
  <c r="AU53" i="11" s="1"/>
  <c r="AO53" i="11"/>
  <c r="AP53" i="11" s="1"/>
  <c r="AJ53" i="11"/>
  <c r="AK53" i="11" s="1"/>
  <c r="AE53" i="11"/>
  <c r="AF53" i="11" s="1"/>
  <c r="Z53" i="11"/>
  <c r="AA53" i="11" s="1"/>
  <c r="AT52" i="11"/>
  <c r="AU52" i="11" s="1"/>
  <c r="AO52" i="11"/>
  <c r="AP52" i="11" s="1"/>
  <c r="AJ52" i="11"/>
  <c r="AK52" i="11" s="1"/>
  <c r="AE52" i="11"/>
  <c r="AF52" i="11" s="1"/>
  <c r="Z52" i="11"/>
  <c r="AA52" i="11" s="1"/>
  <c r="AT51" i="11"/>
  <c r="AU51" i="11" s="1"/>
  <c r="AO51" i="11"/>
  <c r="AP51" i="11" s="1"/>
  <c r="AJ51" i="11"/>
  <c r="AK51" i="11" s="1"/>
  <c r="AE51" i="11"/>
  <c r="AF51" i="11" s="1"/>
  <c r="Z51" i="11"/>
  <c r="AA51" i="11" s="1"/>
  <c r="AT50" i="11"/>
  <c r="AU50" i="11" s="1"/>
  <c r="AO50" i="11"/>
  <c r="AP50" i="11" s="1"/>
  <c r="AJ50" i="11"/>
  <c r="AK50" i="11" s="1"/>
  <c r="AE50" i="11"/>
  <c r="AF50" i="11" s="1"/>
  <c r="Z50" i="11"/>
  <c r="AA50" i="11" s="1"/>
  <c r="AO49" i="11"/>
  <c r="AP49" i="11" s="1"/>
  <c r="AJ49" i="11"/>
  <c r="AK49" i="11" s="1"/>
  <c r="AE49" i="11"/>
  <c r="AF49" i="11" s="1"/>
  <c r="Z49" i="11"/>
  <c r="AA49" i="11" s="1"/>
  <c r="AT48" i="11"/>
  <c r="AU48" i="11" s="1"/>
  <c r="AO48" i="11"/>
  <c r="AP48" i="11" s="1"/>
  <c r="AJ48" i="11"/>
  <c r="AK48" i="11" s="1"/>
  <c r="AE48" i="11"/>
  <c r="AF48" i="11" s="1"/>
  <c r="Z48" i="11"/>
  <c r="AA48" i="11" s="1"/>
  <c r="AT47" i="11"/>
  <c r="AU47" i="11" s="1"/>
  <c r="AO47" i="11"/>
  <c r="AP47" i="11" s="1"/>
  <c r="AJ47" i="11"/>
  <c r="AK47" i="11" s="1"/>
  <c r="AE47" i="11"/>
  <c r="AF47" i="11" s="1"/>
  <c r="Z47" i="11"/>
  <c r="AA47" i="11" s="1"/>
  <c r="AT46" i="11"/>
  <c r="AU46" i="11" s="1"/>
  <c r="AO46" i="11"/>
  <c r="AP46" i="11" s="1"/>
  <c r="AJ46" i="11"/>
  <c r="AK46" i="11" s="1"/>
  <c r="AE46" i="11"/>
  <c r="AF46" i="11" s="1"/>
  <c r="Z46" i="11"/>
  <c r="AA46" i="11" s="1"/>
  <c r="AT45" i="11"/>
  <c r="AU45" i="11" s="1"/>
  <c r="AO45" i="11"/>
  <c r="AP45" i="11" s="1"/>
  <c r="AJ45" i="11"/>
  <c r="AK45" i="11" s="1"/>
  <c r="AE45" i="11"/>
  <c r="AF45" i="11" s="1"/>
  <c r="Z45" i="11"/>
  <c r="AA45" i="11" s="1"/>
  <c r="AT44" i="11"/>
  <c r="AU44" i="11" s="1"/>
  <c r="AO44" i="11"/>
  <c r="AP44" i="11" s="1"/>
  <c r="AJ44" i="11"/>
  <c r="AK44" i="11" s="1"/>
  <c r="AE44" i="11"/>
  <c r="AF44" i="11" s="1"/>
  <c r="Z44" i="11"/>
  <c r="AA44" i="11" s="1"/>
  <c r="AT41" i="11"/>
  <c r="AU41" i="11" s="1"/>
  <c r="AO41" i="11"/>
  <c r="AP41" i="11" s="1"/>
  <c r="AJ41" i="11"/>
  <c r="AK41" i="11" s="1"/>
  <c r="AE41" i="11"/>
  <c r="AF41" i="11" s="1"/>
  <c r="Z41" i="11"/>
  <c r="AA41" i="11" s="1"/>
  <c r="AT38" i="11"/>
  <c r="AU38" i="11" s="1"/>
  <c r="AO38" i="11"/>
  <c r="AP38" i="11" s="1"/>
  <c r="AJ38" i="11"/>
  <c r="AK38" i="11" s="1"/>
  <c r="AE38" i="11"/>
  <c r="AF38" i="11" s="1"/>
  <c r="Z38" i="11"/>
  <c r="AA38" i="11" s="1"/>
  <c r="AT36" i="11"/>
  <c r="AU36" i="11" s="1"/>
  <c r="AO36" i="11"/>
  <c r="AP36" i="11" s="1"/>
  <c r="AJ36" i="11"/>
  <c r="AK36" i="11" s="1"/>
  <c r="AE36" i="11"/>
  <c r="AF36" i="11" s="1"/>
  <c r="Z36" i="11"/>
  <c r="AA36" i="11" s="1"/>
  <c r="AT35" i="11"/>
  <c r="AU35" i="11" s="1"/>
  <c r="AO35" i="11"/>
  <c r="AP35" i="11" s="1"/>
  <c r="AJ35" i="11"/>
  <c r="AK35" i="11" s="1"/>
  <c r="AE35" i="11"/>
  <c r="AF35" i="11" s="1"/>
  <c r="Z35" i="11"/>
  <c r="AA35" i="11" s="1"/>
  <c r="AT34" i="11"/>
  <c r="AU34" i="11" s="1"/>
  <c r="AJ34" i="11"/>
  <c r="AK34" i="11" s="1"/>
  <c r="AE34" i="11"/>
  <c r="AF34" i="11" s="1"/>
  <c r="Z34" i="11"/>
  <c r="AA34" i="11" s="1"/>
  <c r="AT33" i="11"/>
  <c r="AU33" i="11" s="1"/>
  <c r="AO33" i="11"/>
  <c r="AP33" i="11" s="1"/>
  <c r="AJ33" i="11"/>
  <c r="AK33" i="11" s="1"/>
  <c r="AE33" i="11"/>
  <c r="AF33" i="11" s="1"/>
  <c r="Z33" i="11"/>
  <c r="AA33" i="11" s="1"/>
  <c r="AJ32" i="11"/>
  <c r="AK32" i="11" s="1"/>
  <c r="AE32" i="11"/>
  <c r="AF32" i="11" s="1"/>
  <c r="Z32" i="11"/>
  <c r="AA32" i="11" s="1"/>
  <c r="AT31" i="11"/>
  <c r="AU31" i="11" s="1"/>
  <c r="AO31" i="11"/>
  <c r="AP31" i="11" s="1"/>
  <c r="AJ31" i="11"/>
  <c r="AK31" i="11" s="1"/>
  <c r="AE31" i="11"/>
  <c r="AF31" i="11" s="1"/>
  <c r="Z31" i="11"/>
  <c r="AA31" i="11" s="1"/>
  <c r="AT29" i="11"/>
  <c r="AU29" i="11" s="1"/>
  <c r="AO29" i="11"/>
  <c r="AP29" i="11" s="1"/>
  <c r="AJ29" i="11"/>
  <c r="AK29" i="11" s="1"/>
  <c r="AE29" i="11"/>
  <c r="AF29" i="11" s="1"/>
  <c r="Z29" i="11"/>
  <c r="AA29" i="11" s="1"/>
  <c r="AT28" i="11"/>
  <c r="AU28" i="11" s="1"/>
  <c r="AO28" i="11"/>
  <c r="AP28" i="11" s="1"/>
  <c r="AJ28" i="11"/>
  <c r="AK28" i="11" s="1"/>
  <c r="AE28" i="11"/>
  <c r="AF28" i="11" s="1"/>
  <c r="Z28" i="11"/>
  <c r="AA28" i="11" s="1"/>
  <c r="AT27" i="11"/>
  <c r="AU27" i="11" s="1"/>
  <c r="AO27" i="11"/>
  <c r="AP27" i="11" s="1"/>
  <c r="AJ27" i="11"/>
  <c r="AK27" i="11" s="1"/>
  <c r="AE27" i="11"/>
  <c r="AF27" i="11" s="1"/>
  <c r="Z27" i="11"/>
  <c r="AA27" i="11" s="1"/>
  <c r="AT26" i="11"/>
  <c r="AU26" i="11" s="1"/>
  <c r="AO26" i="11"/>
  <c r="AP26" i="11" s="1"/>
  <c r="AJ26" i="11"/>
  <c r="AK26" i="11" s="1"/>
  <c r="AE26" i="11"/>
  <c r="AF26" i="11" s="1"/>
  <c r="Z26" i="11"/>
  <c r="AA26" i="11" s="1"/>
  <c r="AT24" i="11"/>
  <c r="AU24" i="11" s="1"/>
  <c r="AO24" i="11"/>
  <c r="AP24" i="11" s="1"/>
  <c r="AJ24" i="11"/>
  <c r="AK24" i="11" s="1"/>
  <c r="AE24" i="11"/>
  <c r="AF24" i="11" s="1"/>
  <c r="Z24" i="11"/>
  <c r="AA24" i="11" s="1"/>
  <c r="AT22" i="11"/>
  <c r="AU22" i="11" s="1"/>
  <c r="AO22" i="11"/>
  <c r="AP22" i="11" s="1"/>
  <c r="AJ22" i="11"/>
  <c r="AK22" i="11" s="1"/>
  <c r="AE22" i="11"/>
  <c r="AF22" i="11" s="1"/>
  <c r="Z22" i="11"/>
  <c r="AA22" i="11" s="1"/>
  <c r="AT21" i="11"/>
  <c r="AU21" i="11" s="1"/>
  <c r="AO21" i="11"/>
  <c r="AP21" i="11" s="1"/>
  <c r="AJ21" i="11"/>
  <c r="AK21" i="11" s="1"/>
  <c r="AE21" i="11"/>
  <c r="AF21" i="11" s="1"/>
  <c r="Z21" i="11"/>
  <c r="AA21" i="11" s="1"/>
  <c r="AT20" i="11"/>
  <c r="AU20" i="11" s="1"/>
  <c r="AO20" i="11"/>
  <c r="AP20" i="11" s="1"/>
  <c r="AJ20" i="11"/>
  <c r="AK20" i="11" s="1"/>
  <c r="AE20" i="11"/>
  <c r="AF20" i="11" s="1"/>
  <c r="Z20" i="11"/>
  <c r="AA20" i="11" s="1"/>
  <c r="AT19" i="11"/>
  <c r="AU19" i="11" s="1"/>
  <c r="AO19" i="11"/>
  <c r="AP19" i="11" s="1"/>
  <c r="AJ19" i="11"/>
  <c r="AK19" i="11" s="1"/>
  <c r="AE19" i="11"/>
  <c r="AF19" i="11" s="1"/>
  <c r="Z19" i="11"/>
  <c r="AA19" i="11" s="1"/>
  <c r="AT18" i="11"/>
  <c r="AU18" i="11" s="1"/>
  <c r="AO18" i="11"/>
  <c r="AP18" i="11" s="1"/>
  <c r="AJ18" i="11"/>
  <c r="AK18" i="11" s="1"/>
  <c r="AE18" i="11"/>
  <c r="AF18" i="11" s="1"/>
  <c r="Z18" i="11"/>
  <c r="AA18" i="11" s="1"/>
  <c r="AT17" i="11"/>
  <c r="AU17" i="11" s="1"/>
  <c r="AO17" i="11"/>
  <c r="AP17" i="11" s="1"/>
  <c r="AJ17" i="11"/>
  <c r="AK17" i="11" s="1"/>
  <c r="AE17" i="11"/>
  <c r="AF17" i="11" s="1"/>
  <c r="Z17" i="11"/>
  <c r="AA17" i="11" s="1"/>
  <c r="AT16" i="11"/>
  <c r="AU16" i="11" s="1"/>
  <c r="AO16" i="11"/>
  <c r="AP16" i="11" s="1"/>
  <c r="AJ16" i="11"/>
  <c r="AK16" i="11" s="1"/>
  <c r="AE16" i="11"/>
  <c r="AF16" i="11" s="1"/>
  <c r="Z16" i="11"/>
  <c r="AA16" i="11" s="1"/>
  <c r="AT15" i="11"/>
  <c r="AU15" i="11" s="1"/>
  <c r="AO15" i="11"/>
  <c r="AP15" i="11" s="1"/>
  <c r="AE15" i="11"/>
  <c r="AF15" i="11" s="1"/>
  <c r="Z15" i="11"/>
  <c r="AA15" i="11" s="1"/>
  <c r="AO14" i="11"/>
  <c r="AP14" i="11" s="1"/>
  <c r="AJ14" i="11"/>
  <c r="AK14" i="11" s="1"/>
  <c r="AE14" i="11"/>
  <c r="AF14" i="11" s="1"/>
  <c r="Z14" i="11"/>
  <c r="AA14" i="11" s="1"/>
  <c r="AT13" i="11"/>
  <c r="AU13" i="11" s="1"/>
  <c r="AO13" i="11"/>
  <c r="AP13" i="11" s="1"/>
  <c r="AJ13" i="11"/>
  <c r="AK13" i="11" s="1"/>
  <c r="AE13" i="11"/>
  <c r="AF13" i="11" s="1"/>
  <c r="Z13" i="11"/>
  <c r="AA13" i="11" s="1"/>
  <c r="AT12" i="11"/>
  <c r="AU12" i="11" s="1"/>
  <c r="AO12" i="11"/>
  <c r="AP12" i="11" s="1"/>
  <c r="AJ12" i="11"/>
  <c r="AK12" i="11" s="1"/>
  <c r="AE12" i="11"/>
  <c r="AF12" i="11" s="1"/>
  <c r="Z12" i="11"/>
  <c r="AA12" i="11" s="1"/>
  <c r="AT11" i="11"/>
  <c r="AU11" i="11" s="1"/>
  <c r="AO11" i="11"/>
  <c r="AP11" i="11" s="1"/>
  <c r="AJ11" i="11"/>
  <c r="AK11" i="11" s="1"/>
  <c r="AE11" i="11"/>
  <c r="AF11" i="11" s="1"/>
  <c r="Z11" i="11"/>
  <c r="AA11" i="11" s="1"/>
  <c r="AT10" i="11"/>
  <c r="AU10" i="11" s="1"/>
  <c r="AO10" i="11"/>
  <c r="AP10" i="11" s="1"/>
  <c r="AJ10" i="11"/>
  <c r="AK10" i="11" s="1"/>
  <c r="AE10" i="11"/>
  <c r="AF10" i="11" s="1"/>
  <c r="Z10" i="11"/>
  <c r="AA10" i="11" s="1"/>
  <c r="AT9" i="11"/>
  <c r="AU9" i="11" s="1"/>
  <c r="AO9" i="11"/>
  <c r="AP9" i="11" s="1"/>
  <c r="AJ9" i="11"/>
  <c r="AK9" i="11" s="1"/>
  <c r="AE9" i="11"/>
  <c r="AF9" i="11" s="1"/>
  <c r="Z9" i="11"/>
  <c r="AA9" i="11" s="1"/>
  <c r="AT8" i="11"/>
  <c r="AU8" i="11" s="1"/>
  <c r="AO8" i="11"/>
  <c r="AP8" i="11" s="1"/>
  <c r="AJ8" i="11"/>
  <c r="AK8" i="11" s="1"/>
  <c r="AE8" i="11"/>
  <c r="AF8" i="11" s="1"/>
  <c r="Z8" i="11"/>
  <c r="AA8" i="11" s="1"/>
  <c r="Z233" i="11" l="1"/>
  <c r="AA233" i="11" s="1"/>
  <c r="T3157" i="12"/>
  <c r="T3156" i="12"/>
  <c r="T3155" i="12"/>
  <c r="T3154" i="12"/>
  <c r="T3153" i="12"/>
  <c r="T3152" i="12"/>
  <c r="T3151" i="12"/>
  <c r="T3150" i="12"/>
  <c r="T3149" i="12"/>
  <c r="T3148" i="12"/>
  <c r="T3147" i="12"/>
  <c r="T3146" i="12"/>
  <c r="T3145" i="12"/>
  <c r="T3144" i="12"/>
  <c r="T3143" i="12"/>
  <c r="T3142" i="12"/>
  <c r="T3141" i="12"/>
  <c r="T3140" i="12"/>
  <c r="T3139" i="12"/>
  <c r="T3138" i="12"/>
  <c r="T3137" i="12"/>
  <c r="T3136" i="12"/>
  <c r="T3135" i="12"/>
  <c r="T3134" i="12"/>
  <c r="T3133" i="12"/>
  <c r="T3132" i="12"/>
  <c r="T3131" i="12"/>
  <c r="T3130" i="12"/>
  <c r="T3129" i="12"/>
  <c r="T3128" i="12"/>
  <c r="T3127" i="12"/>
  <c r="T3126" i="12"/>
  <c r="T3125" i="12"/>
  <c r="T3124" i="12"/>
  <c r="T3123" i="12"/>
  <c r="T3122" i="12"/>
  <c r="T3121" i="12"/>
  <c r="T3120" i="12"/>
  <c r="T3119" i="12"/>
  <c r="T3118" i="12"/>
  <c r="T3117" i="12"/>
  <c r="T3116" i="12"/>
  <c r="T3115" i="12"/>
  <c r="T3114" i="12"/>
  <c r="T3113" i="12"/>
  <c r="T3112" i="12"/>
  <c r="T3111" i="12"/>
  <c r="T3110" i="12"/>
  <c r="T3109" i="12"/>
  <c r="T3108" i="12"/>
  <c r="T3107" i="12"/>
  <c r="T3106" i="12"/>
  <c r="T3105" i="12"/>
  <c r="T3104" i="12"/>
  <c r="T3103" i="12"/>
  <c r="T3102" i="12"/>
  <c r="T3101" i="12"/>
  <c r="T3100" i="12"/>
  <c r="T3099" i="12"/>
  <c r="T3098" i="12"/>
  <c r="T3097" i="12"/>
  <c r="T3096" i="12"/>
  <c r="T3095" i="12"/>
  <c r="T3094" i="12"/>
  <c r="T3093" i="12"/>
  <c r="T3092" i="12"/>
  <c r="T3091" i="12"/>
  <c r="T3090" i="12"/>
  <c r="T3089" i="12"/>
  <c r="T3088" i="12"/>
  <c r="T3087" i="12"/>
  <c r="T3086" i="12"/>
  <c r="T3085" i="12"/>
  <c r="T3084" i="12"/>
  <c r="T3083" i="12"/>
  <c r="T3082" i="12"/>
  <c r="T3081" i="12"/>
  <c r="T3080" i="12"/>
  <c r="T3079" i="12"/>
  <c r="T3078" i="12"/>
  <c r="T3077" i="12"/>
  <c r="T3076" i="12"/>
  <c r="T3075" i="12"/>
  <c r="T3074" i="12"/>
  <c r="T3073" i="12"/>
  <c r="T3072" i="12"/>
  <c r="T3071" i="12"/>
  <c r="T3070" i="12"/>
  <c r="T3069" i="12"/>
  <c r="T3068" i="12"/>
  <c r="T3067" i="12"/>
  <c r="T3066" i="12"/>
  <c r="T3065" i="12"/>
  <c r="T3064" i="12"/>
  <c r="T3063" i="12"/>
  <c r="T3062" i="12"/>
  <c r="T3061" i="12"/>
  <c r="T3060" i="12"/>
  <c r="T3059" i="12"/>
  <c r="T3058" i="12"/>
  <c r="T3057" i="12"/>
  <c r="T3056" i="12"/>
  <c r="T3055" i="12"/>
  <c r="T3054" i="12"/>
  <c r="T3053" i="12"/>
  <c r="T3052" i="12"/>
  <c r="T3051" i="12"/>
  <c r="T3050" i="12"/>
  <c r="T3049" i="12"/>
  <c r="T3048" i="12"/>
  <c r="T3047" i="12"/>
  <c r="T3046" i="12"/>
  <c r="T3045" i="12"/>
  <c r="T3044" i="12"/>
  <c r="T3043" i="12"/>
  <c r="T3042" i="12"/>
  <c r="T3041" i="12"/>
  <c r="T3040" i="12"/>
  <c r="T3039" i="12"/>
  <c r="T3038" i="12"/>
  <c r="T3037" i="12"/>
  <c r="T3036" i="12"/>
  <c r="T3035" i="12"/>
  <c r="T3034" i="12"/>
  <c r="T3033" i="12"/>
  <c r="T3032" i="12"/>
  <c r="T3031" i="12"/>
  <c r="T3030" i="12"/>
  <c r="T3029" i="12"/>
  <c r="T3028" i="12"/>
  <c r="T3027" i="12"/>
  <c r="T3026" i="12"/>
  <c r="T3025" i="12"/>
  <c r="T3024" i="12"/>
  <c r="T3023" i="12"/>
  <c r="T3022" i="12"/>
  <c r="T3021" i="12"/>
  <c r="T3020" i="12"/>
  <c r="T3019" i="12"/>
  <c r="T3018" i="12"/>
  <c r="T3017" i="12"/>
  <c r="T3016" i="12"/>
  <c r="T3015" i="12"/>
  <c r="T3014" i="12"/>
  <c r="T3013" i="12"/>
  <c r="T3012" i="12"/>
  <c r="T3011" i="12"/>
  <c r="T3010" i="12"/>
  <c r="T3009" i="12"/>
  <c r="T3008" i="12"/>
  <c r="T3007" i="12"/>
  <c r="T3006" i="12"/>
  <c r="T3005" i="12"/>
  <c r="T3004" i="12"/>
  <c r="T3003" i="12"/>
  <c r="T3002" i="12"/>
  <c r="T3001" i="12"/>
  <c r="T3000" i="12"/>
  <c r="T2999" i="12"/>
  <c r="T2998" i="12"/>
  <c r="T2997" i="12"/>
  <c r="T2996" i="12"/>
  <c r="T2995" i="12"/>
  <c r="T2994" i="12"/>
  <c r="T2993" i="12"/>
  <c r="T2992" i="12"/>
  <c r="T2991" i="12"/>
  <c r="T2990" i="12"/>
  <c r="T2989" i="12"/>
  <c r="T2988" i="12"/>
  <c r="T2987" i="12"/>
  <c r="T2986" i="12"/>
  <c r="T2985" i="12"/>
  <c r="T2984" i="12"/>
  <c r="T2983" i="12"/>
  <c r="T2982" i="12"/>
  <c r="T2981" i="12"/>
  <c r="T2980" i="12"/>
  <c r="T2979" i="12"/>
  <c r="T2978" i="12"/>
  <c r="T2977" i="12"/>
  <c r="T2976" i="12"/>
  <c r="T2975" i="12"/>
  <c r="T2974" i="12"/>
  <c r="T2973" i="12"/>
  <c r="T2972" i="12"/>
  <c r="T2971" i="12"/>
  <c r="T2970" i="12"/>
  <c r="T2969" i="12"/>
  <c r="T2968" i="12"/>
  <c r="T2967" i="12"/>
  <c r="T2966" i="12"/>
  <c r="T2965" i="12"/>
  <c r="T2964" i="12"/>
  <c r="T2963" i="12"/>
  <c r="T2962" i="12"/>
  <c r="T2961" i="12"/>
  <c r="T2960" i="12"/>
  <c r="T2959" i="12"/>
  <c r="T2958" i="12"/>
  <c r="T2957" i="12"/>
  <c r="T2956" i="12"/>
  <c r="T2955" i="12"/>
  <c r="T2954" i="12"/>
  <c r="T2953" i="12"/>
  <c r="T2952" i="12"/>
  <c r="T2951" i="12"/>
  <c r="T2950" i="12"/>
  <c r="T2949" i="12"/>
  <c r="T2948" i="12"/>
  <c r="T2947" i="12"/>
  <c r="T2946" i="12"/>
  <c r="T2945" i="12"/>
  <c r="T2944" i="12"/>
  <c r="T2943" i="12"/>
  <c r="T2942" i="12"/>
  <c r="T2941" i="12"/>
  <c r="T2940" i="12"/>
  <c r="T2939" i="12"/>
  <c r="T2938" i="12"/>
  <c r="T2937" i="12"/>
  <c r="T2936" i="12"/>
  <c r="T2935" i="12"/>
  <c r="T2934" i="12"/>
  <c r="T2933" i="12"/>
  <c r="T2932" i="12"/>
  <c r="T2931" i="12"/>
  <c r="T2930" i="12"/>
  <c r="T2929" i="12"/>
  <c r="T2928" i="12"/>
  <c r="T2927" i="12"/>
  <c r="T2926" i="12"/>
  <c r="T2925" i="12"/>
  <c r="T2924" i="12"/>
  <c r="T2923" i="12"/>
  <c r="T2922" i="12"/>
  <c r="T2921" i="12"/>
  <c r="T2920" i="12"/>
  <c r="T2919" i="12"/>
  <c r="T2918" i="12"/>
  <c r="T2917" i="12"/>
  <c r="T2916" i="12"/>
  <c r="T2915" i="12"/>
  <c r="T2914" i="12"/>
  <c r="T2913" i="12"/>
  <c r="T2912" i="12"/>
  <c r="T2911" i="12"/>
  <c r="T2910" i="12"/>
  <c r="T2909" i="12"/>
  <c r="T2908" i="12"/>
  <c r="T2907" i="12"/>
  <c r="T2906" i="12"/>
  <c r="T2905" i="12"/>
  <c r="T2904" i="12"/>
  <c r="T2903" i="12"/>
  <c r="T2902" i="12"/>
  <c r="T2901" i="12"/>
  <c r="T2900" i="12"/>
  <c r="T2899" i="12"/>
  <c r="T2898" i="12"/>
  <c r="T2897" i="12"/>
  <c r="T2896" i="12"/>
  <c r="T2895" i="12"/>
  <c r="T2894" i="12"/>
  <c r="T2893" i="12"/>
  <c r="T2892" i="12"/>
  <c r="T2891" i="12"/>
  <c r="T2890" i="12"/>
  <c r="T2889" i="12"/>
  <c r="T2888" i="12"/>
  <c r="T2887" i="12"/>
  <c r="T2886" i="12"/>
  <c r="T2885" i="12"/>
  <c r="T2884" i="12"/>
  <c r="T2883" i="12"/>
  <c r="T2882" i="12"/>
  <c r="T2881" i="12"/>
  <c r="T2880" i="12"/>
  <c r="T2879" i="12"/>
  <c r="T2878" i="12"/>
  <c r="T2877" i="12"/>
  <c r="T2876" i="12"/>
  <c r="T2875" i="12"/>
  <c r="T2874" i="12"/>
  <c r="T2873" i="12"/>
  <c r="T2872" i="12"/>
  <c r="T2871" i="12"/>
  <c r="T2870" i="12"/>
  <c r="T2869" i="12"/>
  <c r="T2868" i="12"/>
  <c r="T2867" i="12"/>
  <c r="T2866" i="12"/>
  <c r="T2865" i="12"/>
  <c r="T2864" i="12"/>
  <c r="T2863" i="12"/>
  <c r="T2862" i="12"/>
  <c r="T2861" i="12"/>
  <c r="T2860" i="12"/>
  <c r="T2859" i="12"/>
  <c r="T2858" i="12"/>
  <c r="T2857" i="12"/>
  <c r="T2856" i="12"/>
  <c r="T2855" i="12"/>
  <c r="T2854" i="12"/>
  <c r="T2853" i="12"/>
  <c r="T2852" i="12"/>
  <c r="T2851" i="12"/>
  <c r="T2850" i="12"/>
  <c r="T2849" i="12"/>
  <c r="T2848" i="12"/>
  <c r="T2847" i="12"/>
  <c r="T2846" i="12"/>
  <c r="T2845" i="12"/>
  <c r="T2844" i="12"/>
  <c r="T2843" i="12"/>
  <c r="T2842" i="12"/>
  <c r="T2841" i="12"/>
  <c r="T2840" i="12"/>
  <c r="T2839" i="12"/>
  <c r="T2838" i="12"/>
  <c r="T2837" i="12"/>
  <c r="T2836" i="12"/>
  <c r="T2835" i="12"/>
  <c r="T2834" i="12"/>
  <c r="T2833" i="12"/>
  <c r="T2832" i="12"/>
  <c r="T2831" i="12"/>
  <c r="T2830" i="12"/>
  <c r="T2829" i="12"/>
  <c r="T2828" i="12"/>
  <c r="T2827" i="12"/>
  <c r="T2826" i="12"/>
  <c r="T2825" i="12"/>
  <c r="T2824" i="12"/>
  <c r="T2823" i="12"/>
  <c r="T2822" i="12"/>
  <c r="T2821" i="12"/>
  <c r="T2820" i="12"/>
  <c r="T2819" i="12"/>
  <c r="T2818" i="12"/>
  <c r="T2817" i="12"/>
  <c r="T2816" i="12"/>
  <c r="T2815" i="12"/>
  <c r="T2814" i="12"/>
  <c r="T2813" i="12"/>
  <c r="T2812" i="12"/>
  <c r="T2811" i="12"/>
  <c r="T2810" i="12"/>
  <c r="T2809" i="12"/>
  <c r="T2808" i="12"/>
  <c r="T2807" i="12"/>
  <c r="T2806" i="12"/>
  <c r="T2805" i="12"/>
  <c r="T2804" i="12"/>
  <c r="T2803" i="12"/>
  <c r="T2802" i="12"/>
  <c r="T2801" i="12"/>
  <c r="T2800" i="12"/>
  <c r="T2799" i="12"/>
  <c r="T2798" i="12"/>
  <c r="T2797" i="12"/>
  <c r="T2796" i="12"/>
  <c r="T2795" i="12"/>
  <c r="T2794" i="12"/>
  <c r="T2793" i="12"/>
  <c r="T2792" i="12"/>
  <c r="T2791" i="12"/>
  <c r="T2790" i="12"/>
  <c r="T2789" i="12"/>
  <c r="T2788" i="12"/>
  <c r="T2787" i="12"/>
  <c r="T2786" i="12"/>
  <c r="T2785" i="12"/>
  <c r="T2784" i="12"/>
  <c r="T2783" i="12"/>
  <c r="T2782" i="12"/>
  <c r="T2781" i="12"/>
  <c r="T2780" i="12"/>
  <c r="T2779" i="12"/>
  <c r="T2778" i="12"/>
  <c r="T2777" i="12"/>
  <c r="T2776" i="12"/>
  <c r="T2775" i="12"/>
  <c r="T2774" i="12"/>
  <c r="T2773" i="12"/>
  <c r="T2772" i="12"/>
  <c r="T2771" i="12"/>
  <c r="T2770" i="12"/>
  <c r="T2769" i="12"/>
  <c r="T2768" i="12"/>
  <c r="T2767" i="12"/>
  <c r="T2766" i="12"/>
  <c r="T2765" i="12"/>
  <c r="T2764" i="12"/>
  <c r="T2763" i="12"/>
  <c r="T2762" i="12"/>
  <c r="T2761" i="12"/>
  <c r="T2760" i="12"/>
  <c r="T2759" i="12"/>
  <c r="T2758" i="12"/>
  <c r="T2757" i="12"/>
  <c r="T2756" i="12"/>
  <c r="T2755" i="12"/>
  <c r="T2754" i="12"/>
  <c r="T2753" i="12"/>
  <c r="T2752" i="12"/>
  <c r="T2751" i="12"/>
  <c r="T2750" i="12"/>
  <c r="T2749" i="12"/>
  <c r="T2748" i="12"/>
  <c r="T2747" i="12"/>
  <c r="T2746" i="12"/>
  <c r="T2745" i="12"/>
  <c r="T2744" i="12"/>
  <c r="T2743" i="12"/>
  <c r="T2742" i="12"/>
  <c r="T2741" i="12"/>
  <c r="T2740" i="12"/>
  <c r="T2739" i="12"/>
  <c r="T2738" i="12"/>
  <c r="T2737" i="12"/>
  <c r="T2736" i="12"/>
  <c r="T2735" i="12"/>
  <c r="T2734" i="12"/>
  <c r="T2733" i="12"/>
  <c r="T2732" i="12"/>
  <c r="T2731" i="12"/>
  <c r="T2730" i="12"/>
  <c r="T2729" i="12"/>
  <c r="T2728" i="12"/>
  <c r="T2727" i="12"/>
  <c r="T2726" i="12"/>
  <c r="T2725" i="12"/>
  <c r="T2724" i="12"/>
  <c r="T2723" i="12"/>
  <c r="T2722" i="12"/>
  <c r="T2721" i="12"/>
  <c r="T2720" i="12"/>
  <c r="T2719" i="12"/>
  <c r="T2718" i="12"/>
  <c r="T2717" i="12"/>
  <c r="T2716" i="12"/>
  <c r="T2715" i="12"/>
  <c r="T2714" i="12"/>
  <c r="T2713" i="12"/>
  <c r="T2712" i="12"/>
  <c r="T2711" i="12"/>
  <c r="T2710" i="12"/>
  <c r="T2709" i="12"/>
  <c r="T2708" i="12"/>
  <c r="T2707" i="12"/>
  <c r="T2706" i="12"/>
  <c r="T2705" i="12"/>
  <c r="T2704" i="12"/>
  <c r="T2703" i="12"/>
  <c r="T2702" i="12"/>
  <c r="T2701" i="12"/>
  <c r="T2700" i="12"/>
  <c r="T2699" i="12"/>
  <c r="T2698" i="12"/>
  <c r="T2697" i="12"/>
  <c r="T2696" i="12"/>
  <c r="T2695" i="12"/>
  <c r="T2694" i="12"/>
  <c r="T2693" i="12"/>
  <c r="T2692" i="12"/>
  <c r="T2691" i="12"/>
  <c r="T2690" i="12"/>
  <c r="T2689" i="12"/>
  <c r="T2688" i="12"/>
  <c r="T2687" i="12"/>
  <c r="T2686" i="12"/>
  <c r="T2685" i="12"/>
  <c r="T2684" i="12"/>
  <c r="T2683" i="12"/>
  <c r="T2682" i="12"/>
  <c r="T2681" i="12"/>
  <c r="T2680" i="12"/>
  <c r="T2679" i="12"/>
  <c r="T2678" i="12"/>
  <c r="T2677" i="12"/>
  <c r="T2676" i="12"/>
  <c r="T2675" i="12"/>
  <c r="T2674" i="12"/>
  <c r="T2673" i="12"/>
  <c r="T2672" i="12"/>
  <c r="T2671" i="12"/>
  <c r="T2670" i="12"/>
  <c r="T2669" i="12"/>
  <c r="T2668" i="12"/>
  <c r="T2667" i="12"/>
  <c r="T2666" i="12"/>
  <c r="T2665" i="12"/>
  <c r="T2664" i="12"/>
  <c r="T2663" i="12"/>
  <c r="T2662" i="12"/>
  <c r="T2661" i="12"/>
  <c r="T2660" i="12"/>
  <c r="T2659" i="12"/>
  <c r="T2658" i="12"/>
  <c r="T2657" i="12"/>
  <c r="T2656" i="12"/>
  <c r="T2655" i="12"/>
  <c r="T2654" i="12"/>
  <c r="T2653" i="12"/>
  <c r="T2652" i="12"/>
  <c r="T2651" i="12"/>
  <c r="T2650" i="12"/>
  <c r="T2649" i="12"/>
  <c r="T2648" i="12"/>
  <c r="T2647" i="12"/>
  <c r="T2646" i="12"/>
  <c r="T2645" i="12"/>
  <c r="T2644" i="12"/>
  <c r="T2643" i="12"/>
  <c r="T2642" i="12"/>
  <c r="T2641" i="12"/>
  <c r="T2640" i="12"/>
  <c r="T2639" i="12"/>
  <c r="T2638" i="12"/>
  <c r="T2637" i="12"/>
  <c r="T2636" i="12"/>
  <c r="T2635" i="12"/>
  <c r="T2634" i="12"/>
  <c r="T2633" i="12"/>
  <c r="T2632" i="12"/>
  <c r="T2631" i="12"/>
  <c r="T2630" i="12"/>
  <c r="T2629" i="12"/>
  <c r="T2628" i="12"/>
  <c r="T2627" i="12"/>
  <c r="T2626" i="12"/>
  <c r="T2625" i="12"/>
  <c r="T2624" i="12"/>
  <c r="T2623" i="12"/>
  <c r="T2622" i="12"/>
  <c r="T2621" i="12"/>
  <c r="T2620" i="12"/>
  <c r="T2619" i="12"/>
  <c r="T2618" i="12"/>
  <c r="T2617" i="12"/>
  <c r="T2616" i="12"/>
  <c r="T2615" i="12"/>
  <c r="T2614" i="12"/>
  <c r="T2613" i="12"/>
  <c r="T2612" i="12"/>
  <c r="T2611" i="12"/>
  <c r="T2610" i="12"/>
  <c r="T2609" i="12"/>
  <c r="T2608" i="12"/>
  <c r="T2607" i="12"/>
  <c r="T2606" i="12"/>
  <c r="T2605" i="12"/>
  <c r="T2604" i="12"/>
  <c r="T2603" i="12"/>
  <c r="T2602" i="12"/>
  <c r="T2601" i="12"/>
  <c r="T2600" i="12"/>
  <c r="T2599" i="12"/>
  <c r="T2598" i="12"/>
  <c r="T2597" i="12"/>
  <c r="T2596" i="12"/>
  <c r="T2595" i="12"/>
  <c r="T2594" i="12"/>
  <c r="T2593" i="12"/>
  <c r="T2592" i="12"/>
  <c r="T2591" i="12"/>
  <c r="T2590" i="12"/>
  <c r="T2589" i="12"/>
  <c r="T2588" i="12"/>
  <c r="T2587" i="12"/>
  <c r="T2586" i="12"/>
  <c r="T2585" i="12"/>
  <c r="T2584" i="12"/>
  <c r="T2583" i="12"/>
  <c r="T2582" i="12"/>
  <c r="T2581" i="12"/>
  <c r="T2580" i="12"/>
  <c r="T2579" i="12"/>
  <c r="T2578" i="12"/>
  <c r="T2577" i="12"/>
  <c r="T2576" i="12"/>
  <c r="T2575" i="12"/>
  <c r="T2574" i="12"/>
  <c r="T2573" i="12"/>
  <c r="T2572" i="12"/>
  <c r="T2571" i="12"/>
  <c r="T2570" i="12"/>
  <c r="T2569" i="12"/>
  <c r="T2568" i="12"/>
  <c r="T2567" i="12"/>
  <c r="T2566" i="12"/>
  <c r="T2565" i="12"/>
  <c r="T2564" i="12"/>
  <c r="T2563" i="12"/>
  <c r="T2562" i="12"/>
  <c r="T2561" i="12"/>
  <c r="T2560" i="12"/>
  <c r="T2559" i="12"/>
  <c r="T2558" i="12"/>
  <c r="T2557" i="12"/>
  <c r="T2556" i="12"/>
  <c r="T2555" i="12"/>
  <c r="T2554" i="12"/>
  <c r="T2553" i="12"/>
  <c r="T2552" i="12"/>
  <c r="T2551" i="12"/>
  <c r="T2550" i="12"/>
  <c r="T2549" i="12"/>
  <c r="T2548" i="12"/>
  <c r="T2547" i="12"/>
  <c r="T2546" i="12"/>
  <c r="T2545" i="12"/>
  <c r="T2544" i="12"/>
  <c r="T2543" i="12"/>
  <c r="T2542" i="12"/>
  <c r="T2541" i="12"/>
  <c r="T2540" i="12"/>
  <c r="T2539" i="12"/>
  <c r="T2538" i="12"/>
  <c r="T2537" i="12"/>
  <c r="T2536" i="12"/>
  <c r="T2535" i="12"/>
  <c r="T2534" i="12"/>
  <c r="T2533" i="12"/>
  <c r="T2532" i="12"/>
  <c r="T2531" i="12"/>
  <c r="T2530" i="12"/>
  <c r="T2529" i="12"/>
  <c r="T2528" i="12"/>
  <c r="T2527" i="12"/>
  <c r="T2526" i="12"/>
  <c r="T2525" i="12"/>
  <c r="T2524" i="12"/>
  <c r="T2523" i="12"/>
  <c r="T2522" i="12"/>
  <c r="T2521" i="12"/>
  <c r="T2520" i="12"/>
  <c r="T2519" i="12"/>
  <c r="T2518" i="12"/>
  <c r="T2517" i="12"/>
  <c r="T2516" i="12"/>
  <c r="T2515" i="12"/>
  <c r="T2514" i="12"/>
  <c r="T2513" i="12"/>
  <c r="T2512" i="12"/>
  <c r="T2511" i="12"/>
  <c r="T2510" i="12"/>
  <c r="T2509" i="12"/>
  <c r="T2508" i="12"/>
  <c r="T2507" i="12"/>
  <c r="T2506" i="12"/>
  <c r="T2505" i="12"/>
  <c r="T2504" i="12"/>
  <c r="T2503" i="12"/>
  <c r="T2502" i="12"/>
  <c r="T2501" i="12"/>
  <c r="T2500" i="12"/>
  <c r="T2499" i="12"/>
  <c r="T2498" i="12"/>
  <c r="T2497" i="12"/>
  <c r="T2496" i="12"/>
  <c r="T2495" i="12"/>
  <c r="T2494" i="12"/>
  <c r="T2493" i="12"/>
  <c r="T2492" i="12"/>
  <c r="T2491" i="12"/>
  <c r="T2490" i="12"/>
  <c r="T2489" i="12"/>
  <c r="T2488" i="12"/>
  <c r="T2487" i="12"/>
  <c r="T2486" i="12"/>
  <c r="T2485" i="12"/>
  <c r="T2484" i="12"/>
  <c r="T2483" i="12"/>
  <c r="T2482" i="12"/>
  <c r="T2481" i="12"/>
  <c r="T2480" i="12"/>
  <c r="T2479" i="12"/>
  <c r="T2478" i="12"/>
  <c r="T2477" i="12"/>
  <c r="T2476" i="12"/>
  <c r="T2475" i="12"/>
  <c r="T2474" i="12"/>
  <c r="T2473" i="12"/>
  <c r="T2472" i="12"/>
  <c r="T2471" i="12"/>
  <c r="T2470" i="12"/>
  <c r="T2469" i="12"/>
  <c r="T2468" i="12"/>
  <c r="T2467" i="12"/>
  <c r="T2466" i="12"/>
  <c r="T2465" i="12"/>
  <c r="T2464" i="12"/>
  <c r="T2463" i="12"/>
  <c r="T2462" i="12"/>
  <c r="T2461" i="12"/>
  <c r="T2460" i="12"/>
  <c r="T2459" i="12"/>
  <c r="T2458" i="12"/>
  <c r="T2457" i="12"/>
  <c r="T2456" i="12"/>
  <c r="T2455" i="12"/>
  <c r="T2454" i="12"/>
  <c r="T2453" i="12"/>
  <c r="T2452" i="12"/>
  <c r="T2451" i="12"/>
  <c r="T2450" i="12"/>
  <c r="T2449" i="12"/>
  <c r="T2448" i="12"/>
  <c r="T2447" i="12"/>
  <c r="T2446" i="12"/>
  <c r="T2445" i="12"/>
  <c r="T2444" i="12"/>
  <c r="T2443" i="12"/>
  <c r="T2442" i="12"/>
  <c r="T2441" i="12"/>
  <c r="T2440" i="12"/>
  <c r="T2439" i="12"/>
  <c r="T2438" i="12"/>
  <c r="T2437" i="12"/>
  <c r="T2436" i="12"/>
  <c r="T2435" i="12"/>
  <c r="T2434" i="12"/>
  <c r="T2433" i="12"/>
  <c r="T2432" i="12"/>
  <c r="T2431" i="12"/>
  <c r="T2430" i="12"/>
  <c r="T2429" i="12"/>
  <c r="T2428" i="12"/>
  <c r="T2427" i="12"/>
  <c r="T2426" i="12"/>
  <c r="T2425" i="12"/>
  <c r="T2424" i="12"/>
  <c r="T2423" i="12"/>
  <c r="T2422" i="12"/>
  <c r="T2421" i="12"/>
  <c r="T2420" i="12"/>
  <c r="T2419" i="12"/>
  <c r="T2418" i="12"/>
  <c r="T2417" i="12"/>
  <c r="T2416" i="12"/>
  <c r="T2415" i="12"/>
  <c r="T2414" i="12"/>
  <c r="T2413" i="12"/>
  <c r="T2412" i="12"/>
  <c r="T2411" i="12"/>
  <c r="T2410" i="12"/>
  <c r="T2409" i="12"/>
  <c r="T2408" i="12"/>
  <c r="T2407" i="12"/>
  <c r="T2406" i="12"/>
  <c r="T2405" i="12"/>
  <c r="T2404" i="12"/>
  <c r="T2403" i="12"/>
  <c r="T2402" i="12"/>
  <c r="T2401" i="12"/>
  <c r="T2400" i="12"/>
  <c r="T2399" i="12"/>
  <c r="T2398" i="12"/>
  <c r="T2397" i="12"/>
  <c r="T2396" i="12"/>
  <c r="T2395" i="12"/>
  <c r="T2394" i="12"/>
  <c r="T2393" i="12"/>
  <c r="T2392" i="12"/>
  <c r="T2391" i="12"/>
  <c r="T2390" i="12"/>
  <c r="T2389" i="12"/>
  <c r="T2388" i="12"/>
  <c r="T2387" i="12"/>
  <c r="T2386" i="12"/>
  <c r="T2385" i="12"/>
  <c r="T2384" i="12"/>
  <c r="T2383" i="12"/>
  <c r="T2382" i="12"/>
  <c r="T2381" i="12"/>
  <c r="T2380" i="12"/>
  <c r="T2379" i="12"/>
  <c r="T2378" i="12"/>
  <c r="T2377" i="12"/>
  <c r="T2376" i="12"/>
  <c r="T2375" i="12"/>
  <c r="T2374" i="12"/>
  <c r="T2373" i="12"/>
  <c r="T2372" i="12"/>
  <c r="T2371" i="12"/>
  <c r="T2370" i="12"/>
  <c r="T2369" i="12"/>
  <c r="T2368" i="12"/>
  <c r="T2367" i="12"/>
  <c r="T2366" i="12"/>
  <c r="T2365" i="12"/>
  <c r="T2364" i="12"/>
  <c r="T2363" i="12"/>
  <c r="T2362" i="12"/>
  <c r="T2361" i="12"/>
  <c r="T2360" i="12"/>
  <c r="T2359" i="12"/>
  <c r="T2358" i="12"/>
  <c r="T2357" i="12"/>
  <c r="T2356" i="12"/>
  <c r="T2355" i="12"/>
  <c r="T2354" i="12"/>
  <c r="T2353" i="12"/>
  <c r="T2352" i="12"/>
  <c r="T2351" i="12"/>
  <c r="T2350" i="12"/>
  <c r="T2349" i="12"/>
  <c r="T2348" i="12"/>
  <c r="T2347" i="12"/>
  <c r="T2346" i="12"/>
  <c r="T2345" i="12"/>
  <c r="T2344" i="12"/>
  <c r="T2343" i="12"/>
  <c r="T2342" i="12"/>
  <c r="T2341" i="12"/>
  <c r="T2340" i="12"/>
  <c r="T2339" i="12"/>
  <c r="T2338" i="12"/>
  <c r="T2337" i="12"/>
  <c r="T2336" i="12"/>
  <c r="T2335" i="12"/>
  <c r="T2334" i="12"/>
  <c r="T2333" i="12"/>
  <c r="T2332" i="12"/>
  <c r="T2331" i="12"/>
  <c r="T2330" i="12"/>
  <c r="T2329" i="12"/>
  <c r="T2328" i="12"/>
  <c r="T2327" i="12"/>
  <c r="T2326" i="12"/>
  <c r="T2325" i="12"/>
  <c r="T2324" i="12"/>
  <c r="T2323" i="12"/>
  <c r="T2322" i="12"/>
  <c r="T2321" i="12"/>
  <c r="T2320" i="12"/>
  <c r="T2319" i="12"/>
  <c r="T2318" i="12"/>
  <c r="T2317" i="12"/>
  <c r="T2316" i="12"/>
  <c r="T2315" i="12"/>
  <c r="T2314" i="12"/>
  <c r="T2313" i="12"/>
  <c r="T2312" i="12"/>
  <c r="T2311" i="12"/>
  <c r="T2310" i="12"/>
  <c r="T2309" i="12"/>
  <c r="T2308" i="12"/>
  <c r="T2307" i="12"/>
  <c r="T2306" i="12"/>
  <c r="T2305" i="12"/>
  <c r="T2304" i="12"/>
  <c r="T2303" i="12"/>
  <c r="T2302" i="12"/>
  <c r="T2301" i="12"/>
  <c r="T2300" i="12"/>
  <c r="T2299" i="12"/>
  <c r="T2298" i="12"/>
  <c r="T2297" i="12"/>
  <c r="T2296" i="12"/>
  <c r="T2295" i="12"/>
  <c r="T2294" i="12"/>
  <c r="T2293" i="12"/>
  <c r="T2292" i="12"/>
  <c r="T2291" i="12"/>
  <c r="T2290" i="12"/>
  <c r="T2289" i="12"/>
  <c r="T2288" i="12"/>
  <c r="T2287" i="12"/>
  <c r="T2286" i="12"/>
  <c r="T2285" i="12"/>
  <c r="T2284" i="12"/>
  <c r="T2283" i="12"/>
  <c r="T2282" i="12"/>
  <c r="T2281" i="12"/>
  <c r="T2280" i="12"/>
  <c r="T2279" i="12"/>
  <c r="T2278" i="12"/>
  <c r="T2277" i="12"/>
  <c r="T2276" i="12"/>
  <c r="T2275" i="12"/>
  <c r="T2274" i="12"/>
  <c r="T2273" i="12"/>
  <c r="T2272" i="12"/>
  <c r="T2271" i="12"/>
  <c r="T2270" i="12"/>
  <c r="T2269" i="12"/>
  <c r="T2268" i="12"/>
  <c r="T2267" i="12"/>
  <c r="T2266" i="12"/>
  <c r="T2265" i="12"/>
  <c r="T2264" i="12"/>
  <c r="T2263" i="12"/>
  <c r="T2262" i="12"/>
  <c r="T2261" i="12"/>
  <c r="T2260" i="12"/>
  <c r="T2259" i="12"/>
  <c r="T2258" i="12"/>
  <c r="T2257" i="12"/>
  <c r="T2256" i="12"/>
  <c r="T2255" i="12"/>
  <c r="T2254" i="12"/>
  <c r="T2253" i="12"/>
  <c r="T2252" i="12"/>
  <c r="T2251" i="12"/>
  <c r="T2250" i="12"/>
  <c r="T2249" i="12"/>
  <c r="T2248" i="12"/>
  <c r="T2247" i="12"/>
  <c r="T2246" i="12"/>
  <c r="T2245" i="12"/>
  <c r="T2244" i="12"/>
  <c r="T2243" i="12"/>
  <c r="T2242" i="12"/>
  <c r="T2241" i="12"/>
  <c r="T2240" i="12"/>
  <c r="T2239" i="12"/>
  <c r="T2238" i="12"/>
  <c r="T2237" i="12"/>
  <c r="T2236" i="12"/>
  <c r="T2235" i="12"/>
  <c r="T2234" i="12"/>
  <c r="T2233" i="12"/>
  <c r="T2232" i="12"/>
  <c r="T2231" i="12"/>
  <c r="T2230" i="12"/>
  <c r="T2229" i="12"/>
  <c r="T2228" i="12"/>
  <c r="T2227" i="12"/>
  <c r="T2226" i="12"/>
  <c r="T2225" i="12"/>
  <c r="T2224" i="12"/>
  <c r="T2223" i="12"/>
  <c r="T2222" i="12"/>
  <c r="T2221" i="12"/>
  <c r="T2220" i="12"/>
  <c r="T2219" i="12"/>
  <c r="T2218" i="12"/>
  <c r="T2217" i="12"/>
  <c r="T2216" i="12"/>
  <c r="T2215" i="12"/>
  <c r="T2214" i="12"/>
  <c r="T2213" i="12"/>
  <c r="T2212" i="12"/>
  <c r="T2211" i="12"/>
  <c r="T2210" i="12"/>
  <c r="T2209" i="12"/>
  <c r="T2208" i="12"/>
  <c r="T2207" i="12"/>
  <c r="T2206" i="12"/>
  <c r="T2205" i="12"/>
  <c r="T2204" i="12"/>
  <c r="T2203" i="12"/>
  <c r="T2202" i="12"/>
  <c r="T2201" i="12"/>
  <c r="T2200" i="12"/>
  <c r="T2199" i="12"/>
  <c r="T2198" i="12"/>
  <c r="T2197" i="12"/>
  <c r="T2196" i="12"/>
  <c r="T2195" i="12"/>
  <c r="T2194" i="12"/>
  <c r="T2193" i="12"/>
  <c r="T2192" i="12"/>
  <c r="T2191" i="12"/>
  <c r="T2190" i="12"/>
  <c r="T2189" i="12"/>
  <c r="T2188" i="12"/>
  <c r="T2187" i="12"/>
  <c r="T2186" i="12"/>
  <c r="T2185" i="12"/>
  <c r="T2184" i="12"/>
  <c r="T2183" i="12"/>
  <c r="T2182" i="12"/>
  <c r="T2181" i="12"/>
  <c r="T2180" i="12"/>
  <c r="T2179" i="12"/>
  <c r="T2178" i="12"/>
  <c r="T2177" i="12"/>
  <c r="T2176" i="12"/>
  <c r="T2175" i="12"/>
  <c r="T2174" i="12"/>
  <c r="T2173" i="12"/>
  <c r="T2172" i="12"/>
  <c r="T2171" i="12"/>
  <c r="T2170" i="12"/>
  <c r="T2169" i="12"/>
  <c r="T2168" i="12"/>
  <c r="T2167" i="12"/>
  <c r="T2166" i="12"/>
  <c r="T2165" i="12"/>
  <c r="T2164" i="12"/>
  <c r="T2163" i="12"/>
  <c r="T2162" i="12"/>
  <c r="T2161" i="12"/>
  <c r="T2160" i="12"/>
  <c r="T2159" i="12"/>
  <c r="T2158" i="12"/>
  <c r="T2157" i="12"/>
  <c r="T2156" i="12"/>
  <c r="T2155" i="12"/>
  <c r="T2154" i="12"/>
  <c r="T2153" i="12"/>
  <c r="T2152" i="12"/>
  <c r="T2151" i="12"/>
  <c r="T2150" i="12"/>
  <c r="T2149" i="12"/>
  <c r="T2148" i="12"/>
  <c r="T2147" i="12"/>
  <c r="T2146" i="12"/>
  <c r="T2145" i="12"/>
  <c r="T2144" i="12"/>
  <c r="T2143" i="12"/>
  <c r="T2142" i="12"/>
  <c r="T2141" i="12"/>
  <c r="T2140" i="12"/>
  <c r="T2139" i="12"/>
  <c r="T2138" i="12"/>
  <c r="T2137" i="12"/>
  <c r="T2136" i="12"/>
  <c r="T2135" i="12"/>
  <c r="T2134" i="12"/>
  <c r="T2133" i="12"/>
  <c r="T2132" i="12"/>
  <c r="T2131" i="12"/>
  <c r="T2130" i="12"/>
  <c r="T2129" i="12"/>
  <c r="T2128" i="12"/>
  <c r="T2127" i="12"/>
  <c r="T2126" i="12"/>
  <c r="T2125" i="12"/>
  <c r="T2124" i="12"/>
  <c r="T2123" i="12"/>
  <c r="T2122" i="12"/>
  <c r="T2121" i="12"/>
  <c r="T2120" i="12"/>
  <c r="T2119" i="12"/>
  <c r="T2118" i="12"/>
  <c r="T2117" i="12"/>
  <c r="T2116" i="12"/>
  <c r="T2115" i="12"/>
  <c r="T2114" i="12"/>
  <c r="T2113" i="12"/>
  <c r="T2112" i="12"/>
  <c r="T2111" i="12"/>
  <c r="T2110" i="12"/>
  <c r="T2109" i="12"/>
  <c r="T2108" i="12"/>
  <c r="T2107" i="12"/>
  <c r="T2106" i="12"/>
  <c r="T2105" i="12"/>
  <c r="T2104" i="12"/>
  <c r="T2103" i="12"/>
  <c r="T2102" i="12"/>
  <c r="T2101" i="12"/>
  <c r="T2100" i="12"/>
  <c r="T2099" i="12"/>
  <c r="T2098" i="12"/>
  <c r="T2097" i="12"/>
  <c r="T2096" i="12"/>
  <c r="T2095" i="12"/>
  <c r="T2094" i="12"/>
  <c r="T2093" i="12"/>
  <c r="T2092" i="12"/>
  <c r="T2091" i="12"/>
  <c r="T2090" i="12"/>
  <c r="T2089" i="12"/>
  <c r="T2088" i="12"/>
  <c r="T2087" i="12"/>
  <c r="T2086" i="12"/>
  <c r="T2085" i="12"/>
  <c r="T2084" i="12"/>
  <c r="T2083" i="12"/>
  <c r="T2082" i="12"/>
  <c r="T2081" i="12"/>
  <c r="T2080" i="12"/>
  <c r="T2079" i="12"/>
  <c r="T2078" i="12"/>
  <c r="T2077" i="12"/>
  <c r="T2076" i="12"/>
  <c r="T2075" i="12"/>
  <c r="T2074" i="12"/>
  <c r="T2073" i="12"/>
  <c r="T2072" i="12"/>
  <c r="T2071" i="12"/>
  <c r="T2070" i="12"/>
  <c r="T2069" i="12"/>
  <c r="T2068" i="12"/>
  <c r="T2067" i="12"/>
  <c r="T2066" i="12"/>
  <c r="T2065" i="12"/>
  <c r="T2064" i="12"/>
  <c r="T2063" i="12"/>
  <c r="T2062" i="12"/>
  <c r="T2061" i="12"/>
  <c r="T2060" i="12"/>
  <c r="T2059" i="12"/>
  <c r="T2058" i="12"/>
  <c r="T2057" i="12"/>
  <c r="T2056" i="12"/>
  <c r="T2055" i="12"/>
  <c r="T2054" i="12"/>
  <c r="T2053" i="12"/>
  <c r="T2052" i="12"/>
  <c r="T2051" i="12"/>
  <c r="T2050" i="12"/>
  <c r="T2049" i="12"/>
  <c r="T2048" i="12"/>
  <c r="T2047" i="12"/>
  <c r="T2046" i="12"/>
  <c r="T2045" i="12"/>
  <c r="T2044" i="12"/>
  <c r="T2043" i="12"/>
  <c r="T2042" i="12"/>
  <c r="T2041" i="12"/>
  <c r="T2040" i="12"/>
  <c r="T2039" i="12"/>
  <c r="T2038" i="12"/>
  <c r="T2037" i="12"/>
  <c r="T2036" i="12"/>
  <c r="T2035" i="12"/>
  <c r="T2034" i="12"/>
  <c r="T2033" i="12"/>
  <c r="T2032" i="12"/>
  <c r="T2031" i="12"/>
  <c r="T2030" i="12"/>
  <c r="T2029" i="12"/>
  <c r="T2028" i="12"/>
  <c r="T2027" i="12"/>
  <c r="T2026" i="12"/>
  <c r="T2025" i="12"/>
  <c r="T2024" i="12"/>
  <c r="T2023" i="12"/>
  <c r="T2022" i="12"/>
  <c r="T2021" i="12"/>
  <c r="T2020" i="12"/>
  <c r="T2019" i="12"/>
  <c r="T2018" i="12"/>
  <c r="T2017" i="12"/>
  <c r="T2016" i="12"/>
  <c r="T2015" i="12"/>
  <c r="T2014" i="12"/>
  <c r="T2013" i="12"/>
  <c r="T2012" i="12"/>
  <c r="T2011" i="12"/>
  <c r="T2010" i="12"/>
  <c r="T2009" i="12"/>
  <c r="T2008" i="12"/>
  <c r="T2007" i="12"/>
  <c r="T2006" i="12"/>
  <c r="T2005" i="12"/>
  <c r="T2004" i="12"/>
  <c r="T2003" i="12"/>
  <c r="T2002" i="12"/>
  <c r="T2001" i="12"/>
  <c r="T2000" i="12"/>
  <c r="T1999" i="12"/>
  <c r="T1998" i="12"/>
  <c r="T1997" i="12"/>
  <c r="T1996" i="12"/>
  <c r="T1995" i="12"/>
  <c r="T1994" i="12"/>
  <c r="T1993" i="12"/>
  <c r="T1992" i="12"/>
  <c r="T1991" i="12"/>
  <c r="T1990" i="12"/>
  <c r="T1989" i="12"/>
  <c r="T1988" i="12"/>
  <c r="T1987" i="12"/>
  <c r="T1986" i="12"/>
  <c r="T1985" i="12"/>
  <c r="T1984" i="12"/>
  <c r="T1983" i="12"/>
  <c r="T1982" i="12"/>
  <c r="T1981" i="12"/>
  <c r="T1980" i="12"/>
  <c r="T1979" i="12"/>
  <c r="T1978" i="12"/>
  <c r="T1977" i="12"/>
  <c r="T1976" i="12"/>
  <c r="T1975" i="12"/>
  <c r="T1974" i="12"/>
  <c r="T1973" i="12"/>
  <c r="T1972" i="12"/>
  <c r="T1971" i="12"/>
  <c r="T1970" i="12"/>
  <c r="T1969" i="12"/>
  <c r="T1968" i="12"/>
  <c r="T1967" i="12"/>
  <c r="T1966" i="12"/>
  <c r="T1965" i="12"/>
  <c r="T1964" i="12"/>
  <c r="T1963" i="12"/>
  <c r="T1962" i="12"/>
  <c r="T1961" i="12"/>
  <c r="T1960" i="12"/>
  <c r="T1959" i="12"/>
  <c r="T1958" i="12"/>
  <c r="T1957" i="12"/>
  <c r="T1956" i="12"/>
  <c r="T1955" i="12"/>
  <c r="T1954" i="12"/>
  <c r="T1953" i="12"/>
  <c r="T1952" i="12"/>
  <c r="T1951" i="12"/>
  <c r="T1950" i="12"/>
  <c r="T1949" i="12"/>
  <c r="T1948" i="12"/>
  <c r="T1947" i="12"/>
  <c r="T1946" i="12"/>
  <c r="T1945" i="12"/>
  <c r="T1944" i="12"/>
  <c r="T1943" i="12"/>
  <c r="T1942" i="12"/>
  <c r="T1941" i="12"/>
  <c r="T1940" i="12"/>
  <c r="T1939" i="12"/>
  <c r="T1938" i="12"/>
  <c r="T1937" i="12"/>
  <c r="T1936" i="12"/>
  <c r="T1935" i="12"/>
  <c r="T1934" i="12"/>
  <c r="T1933" i="12"/>
  <c r="T1932" i="12"/>
  <c r="T1931" i="12"/>
  <c r="T1930" i="12"/>
  <c r="T1929" i="12"/>
  <c r="T1928" i="12"/>
  <c r="T1927" i="12"/>
  <c r="T1926" i="12"/>
  <c r="T1925" i="12"/>
  <c r="T1924" i="12"/>
  <c r="T1923" i="12"/>
  <c r="T1922" i="12"/>
  <c r="T1921" i="12"/>
  <c r="T1920" i="12"/>
  <c r="T1919" i="12"/>
  <c r="T1918" i="12"/>
  <c r="T1917" i="12"/>
  <c r="T1916" i="12"/>
  <c r="T1915" i="12"/>
  <c r="T1914" i="12"/>
  <c r="T1913" i="12"/>
  <c r="T1912" i="12"/>
  <c r="T1911" i="12"/>
  <c r="T1910" i="12"/>
  <c r="T1909" i="12"/>
  <c r="T1908" i="12"/>
  <c r="T1907" i="12"/>
  <c r="T1906" i="12"/>
  <c r="T1905" i="12"/>
  <c r="T1904" i="12"/>
  <c r="T1903" i="12"/>
  <c r="T1902" i="12"/>
  <c r="T1901" i="12"/>
  <c r="T1900" i="12"/>
  <c r="T1899" i="12"/>
  <c r="T1898" i="12"/>
  <c r="T1897" i="12"/>
  <c r="T1896" i="12"/>
  <c r="T1895" i="12"/>
  <c r="T1894" i="12"/>
  <c r="T1893" i="12"/>
  <c r="T1892" i="12"/>
  <c r="T1891" i="12"/>
  <c r="T1890" i="12"/>
  <c r="T1889" i="12"/>
  <c r="T1888" i="12"/>
  <c r="T1887" i="12"/>
  <c r="T1886" i="12"/>
  <c r="T1885" i="12"/>
  <c r="T1884" i="12"/>
  <c r="T1883" i="12"/>
  <c r="T1882" i="12"/>
  <c r="T1881" i="12"/>
  <c r="T1880" i="12"/>
  <c r="T1879" i="12"/>
  <c r="T1878" i="12"/>
  <c r="T1877" i="12"/>
  <c r="T1876" i="12"/>
  <c r="T1875" i="12"/>
  <c r="T1874" i="12"/>
  <c r="T1873" i="12"/>
  <c r="T1872" i="12"/>
  <c r="T1871" i="12"/>
  <c r="T1870" i="12"/>
  <c r="T1869" i="12"/>
  <c r="T1868" i="12"/>
  <c r="T1867" i="12"/>
  <c r="T1866" i="12"/>
  <c r="T1865" i="12"/>
  <c r="T1864" i="12"/>
  <c r="T1863" i="12"/>
  <c r="T1862" i="12"/>
  <c r="T1861" i="12"/>
  <c r="T1860" i="12"/>
  <c r="T1859" i="12"/>
  <c r="T1858" i="12"/>
  <c r="T1857" i="12"/>
  <c r="T1856" i="12"/>
  <c r="T1855" i="12"/>
  <c r="T1854" i="12"/>
  <c r="T1853" i="12"/>
  <c r="T1852" i="12"/>
  <c r="T1851" i="12"/>
  <c r="T1850" i="12"/>
  <c r="T1849" i="12"/>
  <c r="T1848" i="12"/>
  <c r="T1847" i="12"/>
  <c r="T1846" i="12"/>
  <c r="T1845" i="12"/>
  <c r="T1844" i="12"/>
  <c r="T1843" i="12"/>
  <c r="T1842" i="12"/>
  <c r="T1841" i="12"/>
  <c r="T1840" i="12"/>
  <c r="T1839" i="12"/>
  <c r="T1838" i="12"/>
  <c r="T1837" i="12"/>
  <c r="T1836" i="12"/>
  <c r="T1835" i="12"/>
  <c r="T1834" i="12"/>
  <c r="T1833" i="12"/>
  <c r="T1832" i="12"/>
  <c r="T1831" i="12"/>
  <c r="T1830" i="12"/>
  <c r="T1829" i="12"/>
  <c r="T1828" i="12"/>
  <c r="T1827" i="12"/>
  <c r="T1826" i="12"/>
  <c r="T1825" i="12"/>
  <c r="T1824" i="12"/>
  <c r="T1823" i="12"/>
  <c r="T1822" i="12"/>
  <c r="T1821" i="12"/>
  <c r="T1820" i="12"/>
  <c r="T1819" i="12"/>
  <c r="T1818" i="12"/>
  <c r="T1817" i="12"/>
  <c r="T1816" i="12"/>
  <c r="T1815" i="12"/>
  <c r="T1814" i="12"/>
  <c r="T1813" i="12"/>
  <c r="T1812" i="12"/>
  <c r="T1811" i="12"/>
  <c r="T1810" i="12"/>
  <c r="T1809" i="12"/>
  <c r="T1808" i="12"/>
  <c r="T1807" i="12"/>
  <c r="T1806" i="12"/>
  <c r="T1805" i="12"/>
  <c r="T1804" i="12"/>
  <c r="T1803" i="12"/>
  <c r="T1802" i="12"/>
  <c r="T1801" i="12"/>
  <c r="T1800" i="12"/>
  <c r="T1799" i="12"/>
  <c r="T1798" i="12"/>
  <c r="T1797" i="12"/>
  <c r="T1796" i="12"/>
  <c r="T1795" i="12"/>
  <c r="T1794" i="12"/>
  <c r="T1793" i="12"/>
  <c r="T1792" i="12"/>
  <c r="T1791" i="12"/>
  <c r="T1790" i="12"/>
  <c r="T1789" i="12"/>
  <c r="T1788" i="12"/>
  <c r="T1787" i="12"/>
  <c r="T1786" i="12"/>
  <c r="T1785" i="12"/>
  <c r="T1784" i="12"/>
  <c r="T1783" i="12"/>
  <c r="T1782" i="12"/>
  <c r="T1781" i="12"/>
  <c r="T1780" i="12"/>
  <c r="T1779" i="12"/>
  <c r="T1778" i="12"/>
  <c r="T1777" i="12"/>
  <c r="T1776" i="12"/>
  <c r="T1775" i="12"/>
  <c r="T1774" i="12"/>
  <c r="T1773" i="12"/>
  <c r="T1772" i="12"/>
  <c r="T1771" i="12"/>
  <c r="T1770" i="12"/>
  <c r="T1769" i="12"/>
  <c r="T1768" i="12"/>
  <c r="T1767" i="12"/>
  <c r="T1766" i="12"/>
  <c r="T1765" i="12"/>
  <c r="T1764" i="12"/>
  <c r="T1763" i="12"/>
  <c r="T1762" i="12"/>
  <c r="T1761" i="12"/>
  <c r="T1760" i="12"/>
  <c r="T1759" i="12"/>
  <c r="T1758" i="12"/>
  <c r="T1757" i="12"/>
  <c r="T1756" i="12"/>
  <c r="T1755" i="12"/>
  <c r="T1754" i="12"/>
  <c r="T1753" i="12"/>
  <c r="T1752" i="12"/>
  <c r="T1751" i="12"/>
  <c r="T1750" i="12"/>
  <c r="T1749" i="12"/>
  <c r="T1748" i="12"/>
  <c r="T1747" i="12"/>
  <c r="T1746" i="12"/>
  <c r="T1745" i="12"/>
  <c r="T1744" i="12"/>
  <c r="T1743" i="12"/>
  <c r="T1742" i="12"/>
  <c r="T1741" i="12"/>
  <c r="T1740" i="12"/>
  <c r="T1739" i="12"/>
  <c r="T1738" i="12"/>
  <c r="T1737" i="12"/>
  <c r="T1736" i="12"/>
  <c r="T1735" i="12"/>
  <c r="T1734" i="12"/>
  <c r="T1733" i="12"/>
  <c r="T1732" i="12"/>
  <c r="T1731" i="12"/>
  <c r="T1730" i="12"/>
  <c r="T1729" i="12"/>
  <c r="T1728" i="12"/>
  <c r="T1727" i="12"/>
  <c r="T1726" i="12"/>
  <c r="T1725" i="12"/>
  <c r="T1724" i="12"/>
  <c r="T1723" i="12"/>
  <c r="T1722" i="12"/>
  <c r="T1721" i="12"/>
  <c r="T1720" i="12"/>
  <c r="T1719" i="12"/>
  <c r="T1718" i="12"/>
  <c r="T1717" i="12"/>
  <c r="T1716" i="12"/>
  <c r="T1715" i="12"/>
  <c r="T1714" i="12"/>
  <c r="T1713" i="12"/>
  <c r="T1712" i="12"/>
  <c r="T1711" i="12"/>
  <c r="T1710" i="12"/>
  <c r="T1709" i="12"/>
  <c r="T1708" i="12"/>
  <c r="T1707" i="12"/>
  <c r="T1706" i="12"/>
  <c r="T1705" i="12"/>
  <c r="T1704" i="12"/>
  <c r="T1703" i="12"/>
  <c r="T1702" i="12"/>
  <c r="T1701" i="12"/>
  <c r="T1700" i="12"/>
  <c r="T1699" i="12"/>
  <c r="T1698" i="12"/>
  <c r="T1697" i="12"/>
  <c r="T1696" i="12"/>
  <c r="T1695" i="12"/>
  <c r="T1694" i="12"/>
  <c r="T1693" i="12"/>
  <c r="T1692" i="12"/>
  <c r="T1691" i="12"/>
  <c r="T1690" i="12"/>
  <c r="T1689" i="12"/>
  <c r="T1688" i="12"/>
  <c r="T1687" i="12"/>
  <c r="T1686" i="12"/>
  <c r="T1685" i="12"/>
  <c r="T1684" i="12"/>
  <c r="T1683" i="12"/>
  <c r="T1682" i="12"/>
  <c r="T1681" i="12"/>
  <c r="T1680" i="12"/>
  <c r="T1679" i="12"/>
  <c r="T1678" i="12"/>
  <c r="T1677" i="12"/>
  <c r="T1676" i="12"/>
  <c r="T1675" i="12"/>
  <c r="T1674" i="12"/>
  <c r="T1673" i="12"/>
  <c r="T1672" i="12"/>
  <c r="T1671" i="12"/>
  <c r="T1670" i="12"/>
  <c r="T1669" i="12"/>
  <c r="T1668" i="12"/>
  <c r="T1667" i="12"/>
  <c r="T1666" i="12"/>
  <c r="T1665" i="12"/>
  <c r="T1664" i="12"/>
  <c r="T1663" i="12"/>
  <c r="T1662" i="12"/>
  <c r="T1661" i="12"/>
  <c r="T1660" i="12"/>
  <c r="T1659" i="12"/>
  <c r="T1658" i="12"/>
  <c r="T1657" i="12"/>
  <c r="T1656" i="12"/>
  <c r="T1655" i="12"/>
  <c r="T1654" i="12"/>
  <c r="T1653" i="12"/>
  <c r="T1652" i="12"/>
  <c r="T1651" i="12"/>
  <c r="T1650" i="12"/>
  <c r="T1649" i="12"/>
  <c r="T1648" i="12"/>
  <c r="T1647" i="12"/>
  <c r="T1646" i="12"/>
  <c r="T1645" i="12"/>
  <c r="T1644" i="12"/>
  <c r="T1643" i="12"/>
  <c r="T1642" i="12"/>
  <c r="T1641" i="12"/>
  <c r="T1640" i="12"/>
  <c r="T1639" i="12"/>
  <c r="T1638" i="12"/>
  <c r="T1637" i="12"/>
  <c r="T1636" i="12"/>
  <c r="T1635" i="12"/>
  <c r="T1634" i="12"/>
  <c r="T1633" i="12"/>
  <c r="T1632" i="12"/>
  <c r="T1631" i="12"/>
  <c r="T1630" i="12"/>
  <c r="T1629" i="12"/>
  <c r="T1628" i="12"/>
  <c r="T1627" i="12"/>
  <c r="T1626" i="12"/>
  <c r="T1625" i="12"/>
  <c r="T1624" i="12"/>
  <c r="T1623" i="12"/>
  <c r="T1622" i="12"/>
  <c r="T1621" i="12"/>
  <c r="T1620" i="12"/>
  <c r="T1619" i="12"/>
  <c r="T1618" i="12"/>
  <c r="T1617" i="12"/>
  <c r="T1616" i="12"/>
  <c r="T1615" i="12"/>
  <c r="T1614" i="12"/>
  <c r="T1613" i="12"/>
  <c r="T1612" i="12"/>
  <c r="T1611" i="12"/>
  <c r="T1610" i="12"/>
  <c r="T1609" i="12"/>
  <c r="T1608" i="12"/>
  <c r="T1607" i="12"/>
  <c r="T1606" i="12"/>
  <c r="T1605" i="12"/>
  <c r="T1604" i="12"/>
  <c r="T1603" i="12"/>
  <c r="T1602" i="12"/>
  <c r="T1601" i="12"/>
  <c r="T1600" i="12"/>
  <c r="T1599" i="12"/>
  <c r="T1598" i="12"/>
  <c r="T1597" i="12"/>
  <c r="T1596" i="12"/>
  <c r="T1595" i="12"/>
  <c r="T1594" i="12"/>
  <c r="T1593" i="12"/>
  <c r="T1592" i="12"/>
  <c r="T1591" i="12"/>
  <c r="T1590" i="12"/>
  <c r="T1589" i="12"/>
  <c r="T1588" i="12"/>
  <c r="T1587" i="12"/>
  <c r="T1586" i="12"/>
  <c r="T1585" i="12"/>
  <c r="T1584" i="12"/>
  <c r="T1583" i="12"/>
  <c r="T1582" i="12"/>
  <c r="T1581" i="12"/>
  <c r="T1580" i="12"/>
  <c r="T1579" i="12"/>
  <c r="T1578" i="12"/>
  <c r="T1577" i="12"/>
  <c r="T1576" i="12"/>
  <c r="T1575" i="12"/>
  <c r="T1574" i="12"/>
  <c r="T1573" i="12"/>
  <c r="T1572" i="12"/>
  <c r="T1571" i="12"/>
  <c r="T1570" i="12"/>
  <c r="T1569" i="12"/>
  <c r="T1568" i="12"/>
  <c r="T1567" i="12"/>
  <c r="T1566" i="12"/>
  <c r="T1565" i="12"/>
  <c r="T1564" i="12"/>
  <c r="T1563" i="12"/>
  <c r="T1562" i="12"/>
  <c r="T1561" i="12"/>
  <c r="T1560" i="12"/>
  <c r="T1559" i="12"/>
  <c r="T1558" i="12"/>
  <c r="T1557" i="12"/>
  <c r="T1556" i="12"/>
  <c r="T1555" i="12"/>
  <c r="T1554" i="12"/>
  <c r="T1553" i="12"/>
  <c r="T1552" i="12"/>
  <c r="T1551" i="12"/>
  <c r="T1550" i="12"/>
  <c r="T1549" i="12"/>
  <c r="T1548" i="12"/>
  <c r="T1547" i="12"/>
  <c r="T1546" i="12"/>
  <c r="T1545" i="12"/>
  <c r="T1544" i="12"/>
  <c r="T1543" i="12"/>
  <c r="T1542" i="12"/>
  <c r="T1541" i="12"/>
  <c r="T1540" i="12"/>
  <c r="T1539" i="12"/>
  <c r="T1538" i="12"/>
  <c r="T1537" i="12"/>
  <c r="T1536" i="12"/>
  <c r="T1535" i="12"/>
  <c r="T1534" i="12"/>
  <c r="T1533" i="12"/>
  <c r="T1532" i="12"/>
  <c r="T1531" i="12"/>
  <c r="T1530" i="12"/>
  <c r="T1529" i="12"/>
  <c r="T1528" i="12"/>
  <c r="T1527" i="12"/>
  <c r="T1526" i="12"/>
  <c r="T1525" i="12"/>
  <c r="T1524" i="12"/>
  <c r="T1523" i="12"/>
  <c r="T1522" i="12"/>
  <c r="T1521" i="12"/>
  <c r="T1520" i="12"/>
  <c r="T1519" i="12"/>
  <c r="T1518" i="12"/>
  <c r="T1517" i="12"/>
  <c r="T1516" i="12"/>
  <c r="T1515" i="12"/>
  <c r="T1514" i="12"/>
  <c r="T1513" i="12"/>
  <c r="T1512" i="12"/>
  <c r="T1511" i="12"/>
  <c r="T1510" i="12"/>
  <c r="T1509" i="12"/>
  <c r="T1508" i="12"/>
  <c r="T1507" i="12"/>
  <c r="T1506" i="12"/>
  <c r="T1505" i="12"/>
  <c r="T1504" i="12"/>
  <c r="T1503" i="12"/>
  <c r="T1502" i="12"/>
  <c r="T1501" i="12"/>
  <c r="T1500" i="12"/>
  <c r="T1499" i="12"/>
  <c r="T1498" i="12"/>
  <c r="T1497" i="12"/>
  <c r="T1496" i="12"/>
  <c r="T1495" i="12"/>
  <c r="T1494" i="12"/>
  <c r="T1493" i="12"/>
  <c r="T1492" i="12"/>
  <c r="T1491" i="12"/>
  <c r="T1490" i="12"/>
  <c r="T1489" i="12"/>
  <c r="T1488" i="12"/>
  <c r="T1487" i="12"/>
  <c r="T1486" i="12"/>
  <c r="T1485" i="12"/>
  <c r="T1484" i="12"/>
  <c r="T1483" i="12"/>
  <c r="T1482" i="12"/>
  <c r="T1481" i="12"/>
  <c r="T1480" i="12"/>
  <c r="T1479" i="12"/>
  <c r="T1478" i="12"/>
  <c r="T1477" i="12"/>
  <c r="T1476" i="12"/>
  <c r="T1475" i="12"/>
  <c r="T1474" i="12"/>
  <c r="T1473" i="12"/>
  <c r="T1472" i="12"/>
  <c r="T1471" i="12"/>
  <c r="T1470" i="12"/>
  <c r="T1469" i="12"/>
  <c r="T1468" i="12"/>
  <c r="T1467" i="12"/>
  <c r="T1466" i="12"/>
  <c r="T1465" i="12"/>
  <c r="T1464" i="12"/>
  <c r="T1463" i="12"/>
  <c r="T1462" i="12"/>
  <c r="T1461" i="12"/>
  <c r="T1460" i="12"/>
  <c r="T1459" i="12"/>
  <c r="T1458" i="12"/>
  <c r="T1457" i="12"/>
  <c r="T1456" i="12"/>
  <c r="T1455" i="12"/>
  <c r="T1454" i="12"/>
  <c r="T1453" i="12"/>
  <c r="T1452" i="12"/>
  <c r="T1451" i="12"/>
  <c r="T1450" i="12"/>
  <c r="T1449" i="12"/>
  <c r="T1448" i="12"/>
  <c r="T1447" i="12"/>
  <c r="T1446" i="12"/>
  <c r="T1445" i="12"/>
  <c r="T1444" i="12"/>
  <c r="T1443" i="12"/>
  <c r="T1442" i="12"/>
  <c r="T1441" i="12"/>
  <c r="T1440" i="12"/>
  <c r="T1439" i="12"/>
  <c r="T1438" i="12"/>
  <c r="T1437" i="12"/>
  <c r="T1436" i="12"/>
  <c r="T1435" i="12"/>
  <c r="T1434" i="12"/>
  <c r="T1433" i="12"/>
  <c r="T1432" i="12"/>
  <c r="T1431" i="12"/>
  <c r="T1430" i="12"/>
  <c r="T1429" i="12"/>
  <c r="T1428" i="12"/>
  <c r="T1427" i="12"/>
  <c r="T1426" i="12"/>
  <c r="T1425" i="12"/>
  <c r="T1424" i="12"/>
  <c r="T1423" i="12"/>
  <c r="T1422" i="12"/>
  <c r="T1421" i="12"/>
  <c r="T1420" i="12"/>
  <c r="T1419" i="12"/>
  <c r="T1418" i="12"/>
  <c r="T1417" i="12"/>
  <c r="T1416" i="12"/>
  <c r="T1415" i="12"/>
  <c r="T1414" i="12"/>
  <c r="T1413" i="12"/>
  <c r="T1412" i="12"/>
  <c r="T1411" i="12"/>
  <c r="T1410" i="12"/>
  <c r="T1409" i="12"/>
  <c r="T1408" i="12"/>
  <c r="T1407" i="12"/>
  <c r="T1406" i="12"/>
  <c r="T1405" i="12"/>
  <c r="T1404" i="12"/>
  <c r="T1403" i="12"/>
  <c r="T1402" i="12"/>
  <c r="T1401" i="12"/>
  <c r="T1400" i="12"/>
  <c r="T1399" i="12"/>
  <c r="T1398" i="12"/>
  <c r="T1397" i="12"/>
  <c r="T1396" i="12"/>
  <c r="T1395" i="12"/>
  <c r="T1394" i="12"/>
  <c r="T1393" i="12"/>
  <c r="T1392" i="12"/>
  <c r="T1391" i="12"/>
  <c r="T1390" i="12"/>
  <c r="T1389" i="12"/>
  <c r="T1388" i="12"/>
  <c r="T1387" i="12"/>
  <c r="T1386" i="12"/>
  <c r="T1385" i="12"/>
  <c r="T1384" i="12"/>
  <c r="T1383" i="12"/>
  <c r="T1382" i="12"/>
  <c r="T1381" i="12"/>
  <c r="T1380" i="12"/>
  <c r="T1379" i="12"/>
  <c r="T1378" i="12"/>
  <c r="T1377" i="12"/>
  <c r="T1376" i="12"/>
  <c r="T1375" i="12"/>
  <c r="T1374" i="12"/>
  <c r="T1373" i="12"/>
  <c r="T1372" i="12"/>
  <c r="T1371" i="12"/>
  <c r="T1370" i="12"/>
  <c r="T1369" i="12"/>
  <c r="T1368" i="12"/>
  <c r="T1367" i="12"/>
  <c r="T1366" i="12"/>
  <c r="T1365" i="12"/>
  <c r="T1364" i="12"/>
  <c r="T1363" i="12"/>
  <c r="T1362" i="12"/>
  <c r="T1361" i="12"/>
  <c r="T1360" i="12"/>
  <c r="T1359" i="12"/>
  <c r="T1358" i="12"/>
  <c r="T1357" i="12"/>
  <c r="T1356" i="12"/>
  <c r="T1355" i="12"/>
  <c r="T1354" i="12"/>
  <c r="T1353" i="12"/>
  <c r="T1352" i="12"/>
  <c r="T1351" i="12"/>
  <c r="T1350" i="12"/>
  <c r="T1349" i="12"/>
  <c r="T1348" i="12"/>
  <c r="T1347" i="12"/>
  <c r="T1346" i="12"/>
  <c r="T1345" i="12"/>
  <c r="T1344" i="12"/>
  <c r="T1343" i="12"/>
  <c r="T1342" i="12"/>
  <c r="T1341" i="12"/>
  <c r="T1340" i="12"/>
  <c r="T1339" i="12"/>
  <c r="T1338" i="12"/>
  <c r="T1337" i="12"/>
  <c r="T1336" i="12"/>
  <c r="T1335" i="12"/>
  <c r="T1334" i="12"/>
  <c r="T1333" i="12"/>
  <c r="T1332" i="12"/>
  <c r="T1331" i="12"/>
  <c r="T1330" i="12"/>
  <c r="T1329" i="12"/>
  <c r="T1328" i="12"/>
  <c r="T1327" i="12"/>
  <c r="T1326" i="12"/>
  <c r="T1325" i="12"/>
  <c r="T1324" i="12"/>
  <c r="T1323" i="12"/>
  <c r="T1322" i="12"/>
  <c r="T1321" i="12"/>
  <c r="T1320" i="12"/>
  <c r="T1319" i="12"/>
  <c r="T1318" i="12"/>
  <c r="T1317" i="12"/>
  <c r="T1316" i="12"/>
  <c r="T1315" i="12"/>
  <c r="T1314" i="12"/>
  <c r="T1313" i="12"/>
  <c r="T1312" i="12"/>
  <c r="T1311" i="12"/>
  <c r="T1310" i="12"/>
  <c r="T1309" i="12"/>
  <c r="T1308" i="12"/>
  <c r="T1307" i="12"/>
  <c r="T1306" i="12"/>
  <c r="T1305" i="12"/>
  <c r="T1304" i="12"/>
  <c r="T1303" i="12"/>
  <c r="T1302" i="12"/>
  <c r="T1301" i="12"/>
  <c r="T1300" i="12"/>
  <c r="T1299" i="12"/>
  <c r="T1298" i="12"/>
  <c r="T1297" i="12"/>
  <c r="T1296" i="12"/>
  <c r="T1295" i="12"/>
  <c r="T1294" i="12"/>
  <c r="T1293" i="12"/>
  <c r="T1292" i="12"/>
  <c r="T1291" i="12"/>
  <c r="T1290" i="12"/>
  <c r="T1289" i="12"/>
  <c r="T1288" i="12"/>
  <c r="T1287" i="12"/>
  <c r="T1286" i="12"/>
  <c r="T1285" i="12"/>
  <c r="T1284" i="12"/>
  <c r="T1283" i="12"/>
  <c r="T1282" i="12"/>
  <c r="T1281" i="12"/>
  <c r="T1280" i="12"/>
  <c r="T1279" i="12"/>
  <c r="T1278" i="12"/>
  <c r="T1277" i="12"/>
  <c r="T1276" i="12"/>
  <c r="T1275" i="12"/>
  <c r="T1274" i="12"/>
  <c r="T1273" i="12"/>
  <c r="T1272" i="12"/>
  <c r="T1271" i="12"/>
  <c r="T1270" i="12"/>
  <c r="T1269" i="12"/>
  <c r="T1268" i="12"/>
  <c r="T1267" i="12"/>
  <c r="T1266" i="12"/>
  <c r="T1265" i="12"/>
  <c r="T1264" i="12"/>
  <c r="T1263" i="12"/>
  <c r="T1262" i="12"/>
  <c r="T1261" i="12"/>
  <c r="T1260" i="12"/>
  <c r="T1259" i="12"/>
  <c r="T1258" i="12"/>
  <c r="T1257" i="12"/>
  <c r="T1256" i="12"/>
  <c r="T1255" i="12"/>
  <c r="T1254" i="12"/>
  <c r="T1253" i="12"/>
  <c r="T1252" i="12"/>
  <c r="T1251" i="12"/>
  <c r="T1250" i="12"/>
  <c r="T1249" i="12"/>
  <c r="T1248" i="12"/>
  <c r="T1247" i="12"/>
  <c r="T1246" i="12"/>
  <c r="T1245" i="12"/>
  <c r="T1244" i="12"/>
  <c r="T1243" i="12"/>
  <c r="T1242" i="12"/>
  <c r="T1241" i="12"/>
  <c r="T1240" i="12"/>
  <c r="T1239" i="12"/>
  <c r="T1238" i="12"/>
  <c r="T1237" i="12"/>
  <c r="T1236" i="12"/>
  <c r="T1235" i="12"/>
  <c r="T1234" i="12"/>
  <c r="T1233" i="12"/>
  <c r="T1232" i="12"/>
  <c r="T1231" i="12"/>
  <c r="T1230" i="12"/>
  <c r="T1229" i="12"/>
  <c r="T1228" i="12"/>
  <c r="T1227" i="12"/>
  <c r="T1226" i="12"/>
  <c r="T1225" i="12"/>
  <c r="T1224" i="12"/>
  <c r="T1223" i="12"/>
  <c r="T1222" i="12"/>
  <c r="T1221" i="12"/>
  <c r="T1220" i="12"/>
  <c r="T1219" i="12"/>
  <c r="T1218" i="12"/>
  <c r="T1217" i="12"/>
  <c r="T1216" i="12"/>
  <c r="T1215" i="12"/>
  <c r="T1214" i="12"/>
  <c r="T1213" i="12"/>
  <c r="T1212" i="12"/>
  <c r="T1211" i="12"/>
  <c r="T1210" i="12"/>
  <c r="T1209" i="12"/>
  <c r="T1208" i="12"/>
  <c r="T1207" i="12"/>
  <c r="T1206" i="12"/>
  <c r="T1205" i="12"/>
  <c r="T1204" i="12"/>
  <c r="T1203" i="12"/>
  <c r="T1202" i="12"/>
  <c r="T1201" i="12"/>
  <c r="T1200" i="12"/>
  <c r="T1199" i="12"/>
  <c r="T1198" i="12"/>
  <c r="T1197" i="12"/>
  <c r="T1196" i="12"/>
  <c r="T1195" i="12"/>
  <c r="T1194" i="12"/>
  <c r="T1193" i="12"/>
  <c r="T1192" i="12"/>
  <c r="T1191" i="12"/>
  <c r="T1190" i="12"/>
  <c r="T1189" i="12"/>
  <c r="T1188" i="12"/>
  <c r="T1187" i="12"/>
  <c r="T1186" i="12"/>
  <c r="T1185" i="12"/>
  <c r="T1184" i="12"/>
  <c r="T1183" i="12"/>
  <c r="T1182" i="12"/>
  <c r="T1181" i="12"/>
  <c r="T1180" i="12"/>
  <c r="T1179" i="12"/>
  <c r="T1178" i="12"/>
  <c r="T1177" i="12"/>
  <c r="T1176" i="12"/>
  <c r="T1175" i="12"/>
  <c r="T1174" i="12"/>
  <c r="T1173" i="12"/>
  <c r="T1172" i="12"/>
  <c r="T1171" i="12"/>
  <c r="T1170" i="12"/>
  <c r="T1169" i="12"/>
  <c r="T1168" i="12"/>
  <c r="T1167" i="12"/>
  <c r="T1166" i="12"/>
  <c r="T1165" i="12"/>
  <c r="T1164" i="12"/>
  <c r="T1163" i="12"/>
  <c r="T1162" i="12"/>
  <c r="T1161" i="12"/>
  <c r="T1160" i="12"/>
  <c r="T1159" i="12"/>
  <c r="T1158" i="12"/>
  <c r="T1157" i="12"/>
  <c r="T1156" i="12"/>
  <c r="T1155" i="12"/>
  <c r="T1154" i="12"/>
  <c r="T1153" i="12"/>
  <c r="T1152" i="12"/>
  <c r="T1151" i="12"/>
  <c r="T1150" i="12"/>
  <c r="T1149" i="12"/>
  <c r="T1148" i="12"/>
  <c r="T1147" i="12"/>
  <c r="T1146" i="12"/>
  <c r="T1145" i="12"/>
  <c r="T1144" i="12"/>
  <c r="T1143" i="12"/>
  <c r="T1142" i="12"/>
  <c r="T1141" i="12"/>
  <c r="T1140" i="12"/>
  <c r="T1139" i="12"/>
  <c r="T1138" i="12"/>
  <c r="T1137" i="12"/>
  <c r="T1136" i="12"/>
  <c r="T1135" i="12"/>
  <c r="T1134" i="12"/>
  <c r="T1133" i="12"/>
  <c r="T1132" i="12"/>
  <c r="T1131" i="12"/>
  <c r="T1130" i="12"/>
  <c r="T1129" i="12"/>
  <c r="T1128" i="12"/>
  <c r="T1127" i="12"/>
  <c r="T1126" i="12"/>
  <c r="T1125" i="12"/>
  <c r="T1124" i="12"/>
  <c r="T1123" i="12"/>
  <c r="T1122" i="12"/>
  <c r="T1121" i="12"/>
  <c r="T1120" i="12"/>
  <c r="T1119" i="12"/>
  <c r="T1118" i="12"/>
  <c r="T1117" i="12"/>
  <c r="T1116" i="12"/>
  <c r="T1115" i="12"/>
  <c r="T1114" i="12"/>
  <c r="T1113" i="12"/>
  <c r="T1112" i="12"/>
  <c r="T1111" i="12"/>
  <c r="T1110" i="12"/>
  <c r="T1109" i="12"/>
  <c r="T1108" i="12"/>
  <c r="T1107" i="12"/>
  <c r="T1106" i="12"/>
  <c r="T1105" i="12"/>
  <c r="T1104" i="12"/>
  <c r="T1103" i="12"/>
  <c r="T1102" i="12"/>
  <c r="T1101" i="12"/>
  <c r="T1100" i="12"/>
  <c r="T1099" i="12"/>
  <c r="T1098" i="12"/>
  <c r="T1097" i="12"/>
  <c r="T1096" i="12"/>
  <c r="T1095" i="12"/>
  <c r="T1094" i="12"/>
  <c r="T1093" i="12"/>
  <c r="T1092" i="12"/>
  <c r="T1091" i="12"/>
  <c r="T1090" i="12"/>
  <c r="T1089" i="12"/>
  <c r="T1088" i="12"/>
  <c r="T1087" i="12"/>
  <c r="T1086" i="12"/>
  <c r="T1085" i="12"/>
  <c r="T1084" i="12"/>
  <c r="T1083" i="12"/>
  <c r="T1082" i="12"/>
  <c r="T1081" i="12"/>
  <c r="T1080" i="12"/>
  <c r="T1079" i="12"/>
  <c r="T1078" i="12"/>
  <c r="T1077" i="12"/>
  <c r="T1076" i="12"/>
  <c r="T1075" i="12"/>
  <c r="T1074" i="12"/>
  <c r="T1073" i="12"/>
  <c r="T1072" i="12"/>
  <c r="T1071" i="12"/>
  <c r="T1070" i="12"/>
  <c r="T1069" i="12"/>
  <c r="T1068" i="12"/>
  <c r="T1067" i="12"/>
  <c r="T1066" i="12"/>
  <c r="T1065" i="12"/>
  <c r="T1064" i="12"/>
  <c r="T1063" i="12"/>
  <c r="T1062" i="12"/>
  <c r="T1061" i="12"/>
  <c r="T1060" i="12"/>
  <c r="T1059" i="12"/>
  <c r="T1058" i="12"/>
  <c r="T1057" i="12"/>
  <c r="T1056" i="12"/>
  <c r="T1055" i="12"/>
  <c r="T1054" i="12"/>
  <c r="T1053" i="12"/>
  <c r="T1052" i="12"/>
  <c r="T1051" i="12"/>
  <c r="T1050" i="12"/>
  <c r="T1049" i="12"/>
  <c r="T1048" i="12"/>
  <c r="T1047" i="12"/>
  <c r="T1046" i="12"/>
  <c r="T1045" i="12"/>
  <c r="T1044" i="12"/>
  <c r="T1043" i="12"/>
  <c r="T1042" i="12"/>
  <c r="T1041" i="12"/>
  <c r="T1040" i="12"/>
  <c r="T1039" i="12"/>
  <c r="T1038" i="12"/>
  <c r="T1037" i="12"/>
  <c r="T1036" i="12"/>
  <c r="T1035" i="12"/>
  <c r="T1034" i="12"/>
  <c r="T1033" i="12"/>
  <c r="T1032" i="12"/>
  <c r="T1031" i="12"/>
  <c r="T1030" i="12"/>
  <c r="T1029" i="12"/>
  <c r="T1028" i="12"/>
  <c r="T1027" i="12"/>
  <c r="T1026" i="12"/>
  <c r="T1025" i="12"/>
  <c r="T1024" i="12"/>
  <c r="T1023" i="12"/>
  <c r="T1022" i="12"/>
  <c r="T1021" i="12"/>
  <c r="T1020" i="12"/>
  <c r="T1019" i="12"/>
  <c r="T1018" i="12"/>
  <c r="T1017" i="12"/>
  <c r="T1016" i="12"/>
  <c r="T1015" i="12"/>
  <c r="T1014" i="12"/>
  <c r="T1013" i="12"/>
  <c r="T1012" i="12"/>
  <c r="T1011" i="12"/>
  <c r="T1010" i="12"/>
  <c r="T1009" i="12"/>
  <c r="T1008" i="12"/>
  <c r="T1007" i="12"/>
  <c r="T1006" i="12"/>
  <c r="T1005" i="12"/>
  <c r="T1004" i="12"/>
  <c r="T1003" i="12"/>
  <c r="T1002" i="12"/>
  <c r="T1001" i="12"/>
  <c r="T1000" i="12"/>
  <c r="T999" i="12"/>
  <c r="T998" i="12"/>
  <c r="T997" i="12"/>
  <c r="T996" i="12"/>
  <c r="T995" i="12"/>
  <c r="T994" i="12"/>
  <c r="T993" i="12"/>
  <c r="T992" i="12"/>
  <c r="T991" i="12"/>
  <c r="T990" i="12"/>
  <c r="T989" i="12"/>
  <c r="T988" i="12"/>
  <c r="T987" i="12"/>
  <c r="T986" i="12"/>
  <c r="T985" i="12"/>
  <c r="T984" i="12"/>
  <c r="T983" i="12"/>
  <c r="T982" i="12"/>
  <c r="T981" i="12"/>
  <c r="T980" i="12"/>
  <c r="T979" i="12"/>
  <c r="T978" i="12"/>
  <c r="T977" i="12"/>
  <c r="T976" i="12"/>
  <c r="T975" i="12"/>
  <c r="T974" i="12"/>
  <c r="T973" i="12"/>
  <c r="T972" i="12"/>
  <c r="T971" i="12"/>
  <c r="T970" i="12"/>
  <c r="T969" i="12"/>
  <c r="T968" i="12"/>
  <c r="T967" i="12"/>
  <c r="T966" i="12"/>
  <c r="T965" i="12"/>
  <c r="T964" i="12"/>
  <c r="T963" i="12"/>
  <c r="T962" i="12"/>
  <c r="T961" i="12"/>
  <c r="T960" i="12"/>
  <c r="T959" i="12"/>
  <c r="T958" i="12"/>
  <c r="T957" i="12"/>
  <c r="T956" i="12"/>
  <c r="T955" i="12"/>
  <c r="T954" i="12"/>
  <c r="T953" i="12"/>
  <c r="T952" i="12"/>
  <c r="T951" i="12"/>
  <c r="T950" i="12"/>
  <c r="T949" i="12"/>
  <c r="T948" i="12"/>
  <c r="T947" i="12"/>
  <c r="T946" i="12"/>
  <c r="T945" i="12"/>
  <c r="T944" i="12"/>
  <c r="T943" i="12"/>
  <c r="T942" i="12"/>
  <c r="T941" i="12"/>
  <c r="T940" i="12"/>
  <c r="T939" i="12"/>
  <c r="T938" i="12"/>
  <c r="T937" i="12"/>
  <c r="T936" i="12"/>
  <c r="T935" i="12"/>
  <c r="T934" i="12"/>
  <c r="T933" i="12"/>
  <c r="T932" i="12"/>
  <c r="T931" i="12"/>
  <c r="T930" i="12"/>
  <c r="T929" i="12"/>
  <c r="T928" i="12"/>
  <c r="T927" i="12"/>
  <c r="T926" i="12"/>
  <c r="T925" i="12"/>
  <c r="T924" i="12"/>
  <c r="T923" i="12"/>
  <c r="T922" i="12"/>
  <c r="T921" i="12"/>
  <c r="T920" i="12"/>
  <c r="T919" i="12"/>
  <c r="T918" i="12"/>
  <c r="T917" i="12"/>
  <c r="T916" i="12"/>
  <c r="T915" i="12"/>
  <c r="T914" i="12"/>
  <c r="T913" i="12"/>
  <c r="T912" i="12"/>
  <c r="T911" i="12"/>
  <c r="T910" i="12"/>
  <c r="T909" i="12"/>
  <c r="T908" i="12"/>
  <c r="T907" i="12"/>
  <c r="T906" i="12"/>
  <c r="T905" i="12"/>
  <c r="T904" i="12"/>
  <c r="T903" i="12"/>
  <c r="T902" i="12"/>
  <c r="T901" i="12"/>
  <c r="T900" i="12"/>
  <c r="T899" i="12"/>
  <c r="T898" i="12"/>
  <c r="T897" i="12"/>
  <c r="T896" i="12"/>
  <c r="T895" i="12"/>
  <c r="T894" i="12"/>
  <c r="T893" i="12"/>
  <c r="T892" i="12"/>
  <c r="T891" i="12"/>
  <c r="T890" i="12"/>
  <c r="T889" i="12"/>
  <c r="T888" i="12"/>
  <c r="T887" i="12"/>
  <c r="T886" i="12"/>
  <c r="T885" i="12"/>
  <c r="T884" i="12"/>
  <c r="T883" i="12"/>
  <c r="T882" i="12"/>
  <c r="T881" i="12"/>
  <c r="T880" i="12"/>
  <c r="T879" i="12"/>
  <c r="T878" i="12"/>
  <c r="T877" i="12"/>
  <c r="T876" i="12"/>
  <c r="T875" i="12"/>
  <c r="T874" i="12"/>
  <c r="T873" i="12"/>
  <c r="T872" i="12"/>
  <c r="T871" i="12"/>
  <c r="T870" i="12"/>
  <c r="T869" i="12"/>
  <c r="T868" i="12"/>
  <c r="T867" i="12"/>
  <c r="T866" i="12"/>
  <c r="T865" i="12"/>
  <c r="T864" i="12"/>
  <c r="T863" i="12"/>
  <c r="T862" i="12"/>
  <c r="T861" i="12"/>
  <c r="T860" i="12"/>
  <c r="T859" i="12"/>
  <c r="T858" i="12"/>
  <c r="T857" i="12"/>
  <c r="T856" i="12"/>
  <c r="T855" i="12"/>
  <c r="T854" i="12"/>
  <c r="T853" i="12"/>
  <c r="T852" i="12"/>
  <c r="T851" i="12"/>
  <c r="T850" i="12"/>
  <c r="T849" i="12"/>
  <c r="T848" i="12"/>
  <c r="T847" i="12"/>
  <c r="T846" i="12"/>
  <c r="T845" i="12"/>
  <c r="T844" i="12"/>
  <c r="T843" i="12"/>
  <c r="T842" i="12"/>
  <c r="T841" i="12"/>
  <c r="T840" i="12"/>
  <c r="T839" i="12"/>
  <c r="T838" i="12"/>
  <c r="T837" i="12"/>
  <c r="T836" i="12"/>
  <c r="T835" i="12"/>
  <c r="T834" i="12"/>
  <c r="T833" i="12"/>
  <c r="T832" i="12"/>
  <c r="T831" i="12"/>
  <c r="T830" i="12"/>
  <c r="T829" i="12"/>
  <c r="T828" i="12"/>
  <c r="T827" i="12"/>
  <c r="T826" i="12"/>
  <c r="T825" i="12"/>
  <c r="T824" i="12"/>
  <c r="T823" i="12"/>
  <c r="T822" i="12"/>
  <c r="T821" i="12"/>
  <c r="T820" i="12"/>
  <c r="T819" i="12"/>
  <c r="T818" i="12"/>
  <c r="T817" i="12"/>
  <c r="T816" i="12"/>
  <c r="T815" i="12"/>
  <c r="T814" i="12"/>
  <c r="T813" i="12"/>
  <c r="T812" i="12"/>
  <c r="T811" i="12"/>
  <c r="T810" i="12"/>
  <c r="T809" i="12"/>
  <c r="T808" i="12"/>
  <c r="T807" i="12"/>
  <c r="T806" i="12"/>
  <c r="T805" i="12"/>
  <c r="T804" i="12"/>
  <c r="T803" i="12"/>
  <c r="T802" i="12"/>
  <c r="T801" i="12"/>
  <c r="T800" i="12"/>
  <c r="T799" i="12"/>
  <c r="T798" i="12"/>
  <c r="T797" i="12"/>
  <c r="T796" i="12"/>
  <c r="T795" i="12"/>
  <c r="T794" i="12"/>
  <c r="T793" i="12"/>
  <c r="T792" i="12"/>
  <c r="T791" i="12"/>
  <c r="T790" i="12"/>
  <c r="T789" i="12"/>
  <c r="T788" i="12"/>
  <c r="T787" i="12"/>
  <c r="T786" i="12"/>
  <c r="T785" i="12"/>
  <c r="T784" i="12"/>
  <c r="T783" i="12"/>
  <c r="T782" i="12"/>
  <c r="T781" i="12"/>
  <c r="T780" i="12"/>
  <c r="T779" i="12"/>
  <c r="T778" i="12"/>
  <c r="T777" i="12"/>
  <c r="T776" i="12"/>
  <c r="T775" i="12"/>
  <c r="T774" i="12"/>
  <c r="T773" i="12"/>
  <c r="T772" i="12"/>
  <c r="T771" i="12"/>
  <c r="T770" i="12"/>
  <c r="T769" i="12"/>
  <c r="T768" i="12"/>
  <c r="T767" i="12"/>
  <c r="T766" i="12"/>
  <c r="T765" i="12"/>
  <c r="T764" i="12"/>
  <c r="T763" i="12"/>
  <c r="T762" i="12"/>
  <c r="T761" i="12"/>
  <c r="T760" i="12"/>
  <c r="T759" i="12"/>
  <c r="T758" i="12"/>
  <c r="T757" i="12"/>
  <c r="T756" i="12"/>
  <c r="T755" i="12"/>
  <c r="T754" i="12"/>
  <c r="T753" i="12"/>
  <c r="T752" i="12"/>
  <c r="T751" i="12"/>
  <c r="T750" i="12"/>
  <c r="T749" i="12"/>
  <c r="T748" i="12"/>
  <c r="T747" i="12"/>
  <c r="T746" i="12"/>
  <c r="T745" i="12"/>
  <c r="T744" i="12"/>
  <c r="T743" i="12"/>
  <c r="T742" i="12"/>
  <c r="T741" i="12"/>
  <c r="T740" i="12"/>
  <c r="T739" i="12"/>
  <c r="T738" i="12"/>
  <c r="T737" i="12"/>
  <c r="T736" i="12"/>
  <c r="T735" i="12"/>
  <c r="T734" i="12"/>
  <c r="T733" i="12"/>
  <c r="T732" i="12"/>
  <c r="T731" i="12"/>
  <c r="T730" i="12"/>
  <c r="T729" i="12"/>
  <c r="T728" i="12"/>
  <c r="T727" i="12"/>
  <c r="T726" i="12"/>
  <c r="T725" i="12"/>
  <c r="T724" i="12"/>
  <c r="T723" i="12"/>
  <c r="T722" i="12"/>
  <c r="T721" i="12"/>
  <c r="T720" i="12"/>
  <c r="T719" i="12"/>
  <c r="T718" i="12"/>
  <c r="T717" i="12"/>
  <c r="T716" i="12"/>
  <c r="T715" i="12"/>
  <c r="T714" i="12"/>
  <c r="T713" i="12"/>
  <c r="T712" i="12"/>
  <c r="T711" i="12"/>
  <c r="T710" i="12"/>
  <c r="T709" i="12"/>
  <c r="T708" i="12"/>
  <c r="T707" i="12"/>
  <c r="T706" i="12"/>
  <c r="T705" i="12"/>
  <c r="T704" i="12"/>
  <c r="T703" i="12"/>
  <c r="T702" i="12"/>
  <c r="T701" i="12"/>
  <c r="T700" i="12"/>
  <c r="T699" i="12"/>
  <c r="T698" i="12"/>
  <c r="T697" i="12"/>
  <c r="T696" i="12"/>
  <c r="T695" i="12"/>
  <c r="T694" i="12"/>
  <c r="T693" i="12"/>
  <c r="T692" i="12"/>
  <c r="T691" i="12"/>
  <c r="T690" i="12"/>
  <c r="T689" i="12"/>
  <c r="T688" i="12"/>
  <c r="T687" i="12"/>
  <c r="T686" i="12"/>
  <c r="T685" i="12"/>
  <c r="T684" i="12"/>
  <c r="T683" i="12"/>
  <c r="T682" i="12"/>
  <c r="T681" i="12"/>
  <c r="T680" i="12"/>
  <c r="T679" i="12"/>
  <c r="T678" i="12"/>
  <c r="T677" i="12"/>
  <c r="T676" i="12"/>
  <c r="T675" i="12"/>
  <c r="T674" i="12"/>
  <c r="T673" i="12"/>
  <c r="T672" i="12"/>
  <c r="T671" i="12"/>
  <c r="T670" i="12"/>
  <c r="T669" i="12"/>
  <c r="T668" i="12"/>
  <c r="T667" i="12"/>
  <c r="T666" i="12"/>
  <c r="T665" i="12"/>
  <c r="T664" i="12"/>
  <c r="T663" i="12"/>
  <c r="T662" i="12"/>
  <c r="T661" i="12"/>
  <c r="T660" i="12"/>
  <c r="T659" i="12"/>
  <c r="T658" i="12"/>
  <c r="T657" i="12"/>
  <c r="T656" i="12"/>
  <c r="T655" i="12"/>
  <c r="T654" i="12"/>
  <c r="T653" i="12"/>
  <c r="T652" i="12"/>
  <c r="T651" i="12"/>
  <c r="T650" i="12"/>
  <c r="T649" i="12"/>
  <c r="T648" i="12"/>
  <c r="T647" i="12"/>
  <c r="T646" i="12"/>
  <c r="T645" i="12"/>
  <c r="T644" i="12"/>
  <c r="T643" i="12"/>
  <c r="T642" i="12"/>
  <c r="T641" i="12"/>
  <c r="T640" i="12"/>
  <c r="T639" i="12"/>
  <c r="T638" i="12"/>
  <c r="T637" i="12"/>
  <c r="T636" i="12"/>
  <c r="T635" i="12"/>
  <c r="T634" i="12"/>
  <c r="T633" i="12"/>
  <c r="T632" i="12"/>
  <c r="T631" i="12"/>
  <c r="T630" i="12"/>
  <c r="T629" i="12"/>
  <c r="T628" i="12"/>
  <c r="T627" i="12"/>
  <c r="T626" i="12"/>
  <c r="T625" i="12"/>
  <c r="T624" i="12"/>
  <c r="T623" i="12"/>
  <c r="T622" i="12"/>
  <c r="T621" i="12"/>
  <c r="T620" i="12"/>
  <c r="T619" i="12"/>
  <c r="T618" i="12"/>
  <c r="T617" i="12"/>
  <c r="T616" i="12"/>
  <c r="T615" i="12"/>
  <c r="T614" i="12"/>
  <c r="T613" i="12"/>
  <c r="T612" i="12"/>
  <c r="T611" i="12"/>
  <c r="T610" i="12"/>
  <c r="T609" i="12"/>
  <c r="T608" i="12"/>
  <c r="T607" i="12"/>
  <c r="T606" i="12"/>
  <c r="T605" i="12"/>
  <c r="T604" i="12"/>
  <c r="T603" i="12"/>
  <c r="T602" i="12"/>
  <c r="T601" i="12"/>
  <c r="T600" i="12"/>
  <c r="T599" i="12"/>
  <c r="T598" i="12"/>
  <c r="T597" i="12"/>
  <c r="T596" i="12"/>
  <c r="T595" i="12"/>
  <c r="T594" i="12"/>
  <c r="T593" i="12"/>
  <c r="T592" i="12"/>
  <c r="T591" i="12"/>
  <c r="T590" i="12"/>
  <c r="T589" i="12"/>
  <c r="T588" i="12"/>
  <c r="T587" i="12"/>
  <c r="T586" i="12"/>
  <c r="T585" i="12"/>
  <c r="T584" i="12"/>
  <c r="T583" i="12"/>
  <c r="T582" i="12"/>
  <c r="T581" i="12"/>
  <c r="T580" i="12"/>
  <c r="T579" i="12"/>
  <c r="T578" i="12"/>
  <c r="T577" i="12"/>
  <c r="T576" i="12"/>
  <c r="T575" i="12"/>
  <c r="T574" i="12"/>
  <c r="T573" i="12"/>
  <c r="T572" i="12"/>
  <c r="T571" i="12"/>
  <c r="T570" i="12"/>
  <c r="T569" i="12"/>
  <c r="T568" i="12"/>
  <c r="T567" i="12"/>
  <c r="T566" i="12"/>
  <c r="T565" i="12"/>
  <c r="T564" i="12"/>
  <c r="T563" i="12"/>
  <c r="T562" i="12"/>
  <c r="T561" i="12"/>
  <c r="T560" i="12"/>
  <c r="T559" i="12"/>
  <c r="T558" i="12"/>
  <c r="T557" i="12"/>
  <c r="T556" i="12"/>
  <c r="T555" i="12"/>
  <c r="T554" i="12"/>
  <c r="T553" i="12"/>
  <c r="T552" i="12"/>
  <c r="T551" i="12"/>
  <c r="T550" i="12"/>
  <c r="T549" i="12"/>
  <c r="T548" i="12"/>
  <c r="T547" i="12"/>
  <c r="T546" i="12"/>
  <c r="T545" i="12"/>
  <c r="T544" i="12"/>
  <c r="T543" i="12"/>
  <c r="T542" i="12"/>
  <c r="T541" i="12"/>
  <c r="T540" i="12"/>
  <c r="T539" i="12"/>
  <c r="T538" i="12"/>
  <c r="T537" i="12"/>
  <c r="T536" i="12"/>
  <c r="T535" i="12"/>
  <c r="T534" i="12"/>
  <c r="T533" i="12"/>
  <c r="T532" i="12"/>
  <c r="T531" i="12"/>
  <c r="T530" i="12"/>
  <c r="T529" i="12"/>
  <c r="T528" i="12"/>
  <c r="T527" i="12"/>
  <c r="T526" i="12"/>
  <c r="T525" i="12"/>
  <c r="T524" i="12"/>
  <c r="T523" i="12"/>
  <c r="T522" i="12"/>
  <c r="T521" i="12"/>
  <c r="T520" i="12"/>
  <c r="T519" i="12"/>
  <c r="T518" i="12"/>
  <c r="T517" i="12"/>
  <c r="T516" i="12"/>
  <c r="T515" i="12"/>
  <c r="T514" i="12"/>
  <c r="T513" i="12"/>
  <c r="T512" i="12"/>
  <c r="T511" i="12"/>
  <c r="T510" i="12"/>
  <c r="T509" i="12"/>
  <c r="T508" i="12"/>
  <c r="T507" i="12"/>
  <c r="T506" i="12"/>
  <c r="T505" i="12"/>
  <c r="T504" i="12"/>
  <c r="T503" i="12"/>
  <c r="T502" i="12"/>
  <c r="T501" i="12"/>
  <c r="T500" i="12"/>
  <c r="T499" i="12"/>
  <c r="T498" i="12"/>
  <c r="T497" i="12"/>
  <c r="T496" i="12"/>
  <c r="T495" i="12"/>
  <c r="T494" i="12"/>
  <c r="T493" i="12"/>
  <c r="T492" i="12"/>
  <c r="T491" i="12"/>
  <c r="T490" i="12"/>
  <c r="T489" i="12"/>
  <c r="T488" i="12"/>
  <c r="T487" i="12"/>
  <c r="T486" i="12"/>
  <c r="T485" i="12"/>
  <c r="T484" i="12"/>
  <c r="T483" i="12"/>
  <c r="T482" i="12"/>
  <c r="T481" i="12"/>
  <c r="T480" i="12"/>
  <c r="T479" i="12"/>
  <c r="T478" i="12"/>
  <c r="T477" i="12"/>
  <c r="T476" i="12"/>
  <c r="T475" i="12"/>
  <c r="T474" i="12"/>
  <c r="T473" i="12"/>
  <c r="T472" i="12"/>
  <c r="T471" i="12"/>
  <c r="T470" i="12"/>
  <c r="T469" i="12"/>
  <c r="T468" i="12"/>
  <c r="T467" i="12"/>
  <c r="T466" i="12"/>
  <c r="T465" i="12"/>
  <c r="T464" i="12"/>
  <c r="T463" i="12"/>
  <c r="T462" i="12"/>
  <c r="T461" i="12"/>
  <c r="T460" i="12"/>
  <c r="T459" i="12"/>
  <c r="T458" i="12"/>
  <c r="T457" i="12"/>
  <c r="T456" i="12"/>
  <c r="T455" i="12"/>
  <c r="T454" i="12"/>
  <c r="T453" i="12"/>
  <c r="T452" i="12"/>
  <c r="T451" i="12"/>
  <c r="T450" i="12"/>
  <c r="T449" i="12"/>
  <c r="T448" i="12"/>
  <c r="T447" i="12"/>
  <c r="T446" i="12"/>
  <c r="T445" i="12"/>
  <c r="T444" i="12"/>
  <c r="T443" i="12"/>
  <c r="T442" i="12"/>
  <c r="T441" i="12"/>
  <c r="T440" i="12"/>
  <c r="T439" i="12"/>
  <c r="T438" i="12"/>
  <c r="T437" i="12"/>
  <c r="T436" i="12"/>
  <c r="T435" i="12"/>
  <c r="T434" i="12"/>
  <c r="T433" i="12"/>
  <c r="T432" i="12"/>
  <c r="T431" i="12"/>
  <c r="T430" i="12"/>
  <c r="T429" i="12"/>
  <c r="T428" i="12"/>
  <c r="T427" i="12"/>
  <c r="T426" i="12"/>
  <c r="T425" i="12"/>
  <c r="T424" i="12"/>
  <c r="T423" i="12"/>
  <c r="T422" i="12"/>
  <c r="T421" i="12"/>
  <c r="T420" i="12"/>
  <c r="T419" i="12"/>
  <c r="T418" i="12"/>
  <c r="T417" i="12"/>
  <c r="T416" i="12"/>
  <c r="T415" i="12"/>
  <c r="T414" i="12"/>
  <c r="T413" i="12"/>
  <c r="T412" i="12"/>
  <c r="T411" i="12"/>
  <c r="T410" i="12"/>
  <c r="T409" i="12"/>
  <c r="T408" i="12"/>
  <c r="T407" i="12"/>
  <c r="T406" i="12"/>
  <c r="T405" i="12"/>
  <c r="T404" i="12"/>
  <c r="T403" i="12"/>
  <c r="T402" i="12"/>
  <c r="T401" i="12"/>
  <c r="T400" i="12"/>
  <c r="T399" i="12"/>
  <c r="T398" i="12"/>
  <c r="T397" i="12"/>
  <c r="T396" i="12"/>
  <c r="T395" i="12"/>
  <c r="T394" i="12"/>
  <c r="T393" i="12"/>
  <c r="T392" i="12"/>
  <c r="T391" i="12"/>
  <c r="T390" i="12"/>
  <c r="T389" i="12"/>
  <c r="T388" i="12"/>
  <c r="T387" i="12"/>
  <c r="T386" i="12"/>
  <c r="T385" i="12"/>
  <c r="T384" i="12"/>
  <c r="T383" i="12"/>
  <c r="T382" i="12"/>
  <c r="T381" i="12"/>
  <c r="T380" i="12"/>
  <c r="T379" i="12"/>
  <c r="T378" i="12"/>
  <c r="T377" i="12"/>
  <c r="T376" i="12"/>
  <c r="T375" i="12"/>
  <c r="T374" i="12"/>
  <c r="T373" i="12"/>
  <c r="T372" i="12"/>
  <c r="T371" i="12"/>
  <c r="T370" i="12"/>
  <c r="T369" i="12"/>
  <c r="T368" i="12"/>
  <c r="T367" i="12"/>
  <c r="T366" i="12"/>
  <c r="T365" i="12"/>
  <c r="T364" i="12"/>
  <c r="T363" i="12"/>
  <c r="T362" i="12"/>
  <c r="T361" i="12"/>
  <c r="T360" i="12"/>
  <c r="T359" i="12"/>
  <c r="T358" i="12"/>
  <c r="T357" i="12"/>
  <c r="T356" i="12"/>
  <c r="T355" i="12"/>
  <c r="T354" i="12"/>
  <c r="T353" i="12"/>
  <c r="T352" i="12"/>
  <c r="T351" i="12"/>
  <c r="T350" i="12"/>
  <c r="T349" i="12"/>
  <c r="T348" i="12"/>
  <c r="T347" i="12"/>
  <c r="T346" i="12"/>
  <c r="T345" i="12"/>
  <c r="T344" i="12"/>
  <c r="T343" i="12"/>
  <c r="T342" i="12"/>
  <c r="T341" i="12"/>
  <c r="T340" i="12"/>
  <c r="T339" i="12"/>
  <c r="T338" i="12"/>
  <c r="T337" i="12"/>
  <c r="T336" i="12"/>
  <c r="T335" i="12"/>
  <c r="T334" i="12"/>
  <c r="T333" i="12"/>
  <c r="T332" i="12"/>
  <c r="T331" i="12"/>
  <c r="T330" i="12"/>
  <c r="T329" i="12"/>
  <c r="T328" i="12"/>
  <c r="T327" i="12"/>
  <c r="T326" i="12"/>
  <c r="T325" i="12"/>
  <c r="T324" i="12"/>
  <c r="T323" i="12"/>
  <c r="T322" i="12"/>
  <c r="T321" i="12"/>
  <c r="T320" i="12"/>
  <c r="T319" i="12"/>
  <c r="T318" i="12"/>
  <c r="T317" i="12"/>
  <c r="T316" i="12"/>
  <c r="T315" i="12"/>
  <c r="T314" i="12"/>
  <c r="T313" i="12"/>
  <c r="T312" i="12"/>
  <c r="T311" i="12"/>
  <c r="T310" i="12"/>
  <c r="T309" i="12"/>
  <c r="T308" i="12"/>
  <c r="T307" i="12"/>
  <c r="T306" i="12"/>
  <c r="T305" i="12"/>
  <c r="T304" i="12"/>
  <c r="T303" i="12"/>
  <c r="T302" i="12"/>
  <c r="T301" i="12"/>
  <c r="T300" i="12"/>
  <c r="T299" i="12"/>
  <c r="T298" i="12"/>
  <c r="T297" i="12"/>
  <c r="T296" i="12"/>
  <c r="T295" i="12"/>
  <c r="T294" i="12"/>
  <c r="T293" i="12"/>
  <c r="T292" i="12"/>
  <c r="T291" i="12"/>
  <c r="T290" i="12"/>
  <c r="T289" i="12"/>
  <c r="T288" i="12"/>
  <c r="T287" i="12"/>
  <c r="T286" i="12"/>
  <c r="T285" i="12"/>
  <c r="T284" i="12"/>
  <c r="T283" i="12"/>
  <c r="T282" i="12"/>
  <c r="T281" i="12"/>
  <c r="T280" i="12"/>
  <c r="T279" i="12"/>
  <c r="T278" i="12"/>
  <c r="T277" i="12"/>
  <c r="T276" i="12"/>
  <c r="T275" i="12"/>
  <c r="T274" i="12"/>
  <c r="T273" i="12"/>
  <c r="T272" i="12"/>
  <c r="T271" i="12"/>
  <c r="T270" i="12"/>
  <c r="T269" i="12"/>
  <c r="T268" i="12"/>
  <c r="T267" i="12"/>
  <c r="T266" i="12"/>
  <c r="T265" i="12"/>
  <c r="T264" i="12"/>
  <c r="T263" i="12"/>
  <c r="T262" i="12"/>
  <c r="T261" i="12"/>
  <c r="T260" i="12"/>
  <c r="T259" i="12"/>
  <c r="T258" i="12"/>
  <c r="T257" i="12"/>
  <c r="T256" i="12"/>
  <c r="T255" i="12"/>
  <c r="T254" i="12"/>
  <c r="T253" i="12"/>
  <c r="T252" i="12"/>
  <c r="T251" i="12"/>
  <c r="T250" i="12"/>
  <c r="T249" i="12"/>
  <c r="T248" i="12"/>
  <c r="T247" i="12"/>
  <c r="T246" i="12"/>
  <c r="T245" i="12"/>
  <c r="T244" i="12"/>
  <c r="T243" i="12"/>
  <c r="T242" i="12"/>
  <c r="T241" i="12"/>
  <c r="T240" i="12"/>
  <c r="T239" i="12"/>
  <c r="T238" i="12"/>
  <c r="T237" i="12"/>
  <c r="T236" i="12"/>
  <c r="T235" i="12"/>
  <c r="T234" i="12"/>
  <c r="T233" i="12"/>
  <c r="T232" i="12"/>
  <c r="T231" i="12"/>
  <c r="T230" i="12"/>
  <c r="T229" i="12"/>
  <c r="T228" i="12"/>
  <c r="T227" i="12"/>
  <c r="T226" i="12"/>
  <c r="T225" i="12"/>
  <c r="T224" i="12"/>
  <c r="T223" i="12"/>
  <c r="T222" i="12"/>
  <c r="T221" i="12"/>
  <c r="T220" i="12"/>
  <c r="T219" i="12"/>
  <c r="T218" i="12"/>
  <c r="T217" i="12"/>
  <c r="T216" i="12"/>
  <c r="T215" i="12"/>
  <c r="T214" i="12"/>
  <c r="T213" i="12"/>
  <c r="T212" i="12"/>
  <c r="T211" i="12"/>
  <c r="T210" i="12"/>
  <c r="T209" i="12"/>
  <c r="T208" i="12"/>
  <c r="T207" i="12"/>
  <c r="T206" i="12"/>
  <c r="T205" i="12"/>
  <c r="T204" i="12"/>
  <c r="T203" i="12"/>
  <c r="T202" i="12"/>
  <c r="T201" i="12"/>
  <c r="T200" i="12"/>
  <c r="T199" i="12"/>
  <c r="T198" i="12"/>
  <c r="T197" i="12"/>
  <c r="T196" i="12"/>
  <c r="T195" i="12"/>
  <c r="T194" i="12"/>
  <c r="T193" i="12"/>
  <c r="T192" i="12"/>
  <c r="T191" i="12"/>
  <c r="T190" i="12"/>
  <c r="T189" i="12"/>
  <c r="T188" i="12"/>
  <c r="T187" i="12"/>
  <c r="T186" i="12"/>
  <c r="T184" i="12"/>
  <c r="T183" i="12"/>
  <c r="T182" i="12"/>
  <c r="T181" i="12"/>
  <c r="T180" i="12"/>
  <c r="T179" i="12"/>
  <c r="T178" i="12"/>
  <c r="T177" i="12"/>
  <c r="T176" i="12"/>
  <c r="T175" i="12"/>
  <c r="T174" i="12"/>
  <c r="T173" i="12"/>
  <c r="T172" i="12"/>
  <c r="T171" i="12"/>
  <c r="T170" i="12"/>
  <c r="T169" i="12"/>
  <c r="T168" i="12"/>
  <c r="T167" i="12"/>
  <c r="T166" i="12"/>
  <c r="T165" i="12"/>
  <c r="T164" i="12"/>
  <c r="T163" i="12"/>
  <c r="T162" i="12"/>
  <c r="T161" i="12"/>
  <c r="T160" i="12"/>
  <c r="T159" i="12"/>
  <c r="T158" i="12"/>
  <c r="T157" i="12"/>
  <c r="T156" i="12"/>
  <c r="T155" i="12"/>
  <c r="T154" i="12"/>
  <c r="T153" i="12"/>
  <c r="T152" i="12"/>
  <c r="T151" i="12"/>
  <c r="T150" i="12"/>
  <c r="T149" i="12"/>
  <c r="T148" i="12"/>
  <c r="T147" i="12"/>
  <c r="T146" i="12"/>
  <c r="T145" i="12"/>
  <c r="T144" i="12"/>
  <c r="T143" i="12"/>
  <c r="T142" i="12"/>
  <c r="T141" i="12"/>
  <c r="T140" i="12"/>
  <c r="T139" i="12"/>
  <c r="T138" i="12"/>
  <c r="T137" i="12"/>
  <c r="T136" i="12"/>
  <c r="T135" i="12"/>
  <c r="T134" i="12"/>
  <c r="T133" i="12"/>
  <c r="T132" i="12"/>
  <c r="T131" i="12"/>
  <c r="T130" i="12"/>
  <c r="T129" i="12"/>
  <c r="T128" i="12"/>
  <c r="T127" i="12"/>
  <c r="T126" i="12"/>
  <c r="T125" i="12"/>
  <c r="T124" i="12"/>
  <c r="T123" i="12"/>
  <c r="T122" i="12"/>
  <c r="T121" i="12"/>
  <c r="T120" i="12"/>
  <c r="T119" i="12"/>
  <c r="T118" i="12"/>
  <c r="T117" i="12"/>
  <c r="T116" i="12"/>
  <c r="T115" i="12"/>
  <c r="T114" i="12"/>
  <c r="T113" i="12"/>
  <c r="T112" i="12"/>
  <c r="T111" i="12"/>
  <c r="T110" i="12"/>
  <c r="T109" i="12"/>
  <c r="T108" i="12"/>
  <c r="T107" i="12"/>
  <c r="T106" i="12"/>
  <c r="T105" i="12"/>
  <c r="T104" i="12"/>
  <c r="T103" i="12"/>
  <c r="T102" i="12"/>
  <c r="T101" i="12"/>
  <c r="T100" i="12"/>
  <c r="T99" i="12"/>
  <c r="T98" i="12"/>
  <c r="T97" i="12"/>
  <c r="T96" i="12"/>
  <c r="T95" i="12"/>
  <c r="T94" i="12"/>
  <c r="T93" i="12"/>
  <c r="T92" i="12"/>
  <c r="T91" i="12"/>
  <c r="T90" i="12"/>
  <c r="T89" i="12"/>
  <c r="T88" i="12"/>
  <c r="T87" i="12"/>
  <c r="T86" i="12"/>
  <c r="T85" i="12"/>
  <c r="T84" i="12"/>
  <c r="T83" i="12"/>
  <c r="T82" i="12"/>
  <c r="T81" i="12"/>
  <c r="T80" i="12"/>
  <c r="T79" i="12"/>
  <c r="T78" i="12"/>
  <c r="T77" i="12"/>
  <c r="T76" i="12"/>
  <c r="T75" i="12"/>
  <c r="T74" i="12"/>
  <c r="T73" i="12"/>
  <c r="T72" i="12"/>
  <c r="T71" i="12"/>
  <c r="T70" i="12"/>
  <c r="T69" i="12"/>
  <c r="T68" i="12"/>
  <c r="T67" i="12"/>
  <c r="T66" i="12"/>
  <c r="T65" i="12"/>
  <c r="T64" i="12"/>
  <c r="T63" i="12"/>
  <c r="T62" i="12"/>
  <c r="T61" i="12"/>
  <c r="T60" i="12"/>
  <c r="T59" i="12"/>
  <c r="T58" i="12"/>
  <c r="T57" i="12"/>
  <c r="T56" i="12"/>
  <c r="T55" i="12"/>
  <c r="T54" i="12"/>
  <c r="T53" i="12"/>
  <c r="T52" i="12"/>
  <c r="T51" i="12"/>
  <c r="T50" i="12"/>
  <c r="T49" i="12"/>
  <c r="T48" i="12"/>
  <c r="T47" i="12"/>
  <c r="T46" i="12"/>
  <c r="T45" i="12"/>
  <c r="T44" i="12"/>
  <c r="T43" i="12"/>
  <c r="T42" i="12"/>
  <c r="T41" i="12"/>
  <c r="T40" i="12"/>
  <c r="T39" i="12"/>
  <c r="T38" i="12"/>
  <c r="T37" i="12"/>
  <c r="T36" i="12"/>
  <c r="T35" i="12"/>
  <c r="T34" i="12"/>
  <c r="T33" i="12"/>
  <c r="T32" i="12"/>
  <c r="T31" i="12"/>
  <c r="T30" i="12"/>
  <c r="T29" i="12"/>
  <c r="T28" i="12"/>
  <c r="T27" i="12"/>
  <c r="T26" i="12"/>
  <c r="T25" i="12"/>
  <c r="T24" i="12"/>
  <c r="T23" i="12"/>
  <c r="T22" i="12"/>
  <c r="T21" i="12"/>
  <c r="T20" i="12"/>
  <c r="T19" i="12"/>
  <c r="T18" i="12"/>
  <c r="T17" i="12"/>
  <c r="T16" i="12"/>
  <c r="T15" i="12"/>
  <c r="T14" i="12"/>
  <c r="T13" i="12"/>
  <c r="T12" i="12"/>
  <c r="T11" i="12"/>
  <c r="T10" i="12"/>
  <c r="T9" i="12"/>
  <c r="T8" i="12"/>
  <c r="T7" i="12"/>
  <c r="T6" i="12"/>
  <c r="T5" i="12"/>
  <c r="K3157" i="12" l="1"/>
  <c r="J3157" i="12"/>
  <c r="I3157" i="12"/>
  <c r="H3157" i="12"/>
  <c r="G3157" i="12"/>
  <c r="F3157" i="12"/>
  <c r="E3157" i="12"/>
  <c r="D3157" i="12"/>
  <c r="K3156" i="12"/>
  <c r="J3156" i="12"/>
  <c r="I3156" i="12"/>
  <c r="H3156" i="12"/>
  <c r="G3156" i="12"/>
  <c r="F3156" i="12"/>
  <c r="E3156" i="12"/>
  <c r="D3156" i="12"/>
  <c r="K3155" i="12"/>
  <c r="J3155" i="12"/>
  <c r="I3155" i="12"/>
  <c r="H3155" i="12"/>
  <c r="G3155" i="12"/>
  <c r="F3155" i="12"/>
  <c r="E3155" i="12"/>
  <c r="D3155" i="12"/>
  <c r="K3154" i="12"/>
  <c r="J3154" i="12"/>
  <c r="I3154" i="12"/>
  <c r="H3154" i="12"/>
  <c r="G3154" i="12"/>
  <c r="F3154" i="12"/>
  <c r="E3154" i="12"/>
  <c r="D3154" i="12"/>
  <c r="K3153" i="12"/>
  <c r="J3153" i="12"/>
  <c r="I3153" i="12"/>
  <c r="H3153" i="12"/>
  <c r="G3153" i="12"/>
  <c r="F3153" i="12"/>
  <c r="E3153" i="12"/>
  <c r="D3153" i="12"/>
  <c r="K3152" i="12"/>
  <c r="J3152" i="12"/>
  <c r="I3152" i="12"/>
  <c r="H3152" i="12"/>
  <c r="G3152" i="12"/>
  <c r="F3152" i="12"/>
  <c r="E3152" i="12"/>
  <c r="D3152" i="12"/>
  <c r="K3151" i="12"/>
  <c r="J3151" i="12"/>
  <c r="I3151" i="12"/>
  <c r="H3151" i="12"/>
  <c r="G3151" i="12"/>
  <c r="F3151" i="12"/>
  <c r="E3151" i="12"/>
  <c r="D3151" i="12"/>
  <c r="K3150" i="12"/>
  <c r="J3150" i="12"/>
  <c r="I3150" i="12"/>
  <c r="H3150" i="12"/>
  <c r="G3150" i="12"/>
  <c r="F3150" i="12"/>
  <c r="E3150" i="12"/>
  <c r="D3150" i="12"/>
  <c r="K3149" i="12"/>
  <c r="J3149" i="12"/>
  <c r="I3149" i="12"/>
  <c r="H3149" i="12"/>
  <c r="G3149" i="12"/>
  <c r="F3149" i="12"/>
  <c r="E3149" i="12"/>
  <c r="D3149" i="12"/>
  <c r="K3148" i="12"/>
  <c r="J3148" i="12"/>
  <c r="I3148" i="12"/>
  <c r="H3148" i="12"/>
  <c r="G3148" i="12"/>
  <c r="F3148" i="12"/>
  <c r="E3148" i="12"/>
  <c r="D3148" i="12"/>
  <c r="K3147" i="12"/>
  <c r="J3147" i="12"/>
  <c r="I3147" i="12"/>
  <c r="H3147" i="12"/>
  <c r="G3147" i="12"/>
  <c r="F3147" i="12"/>
  <c r="E3147" i="12"/>
  <c r="D3147" i="12"/>
  <c r="K3146" i="12"/>
  <c r="J3146" i="12"/>
  <c r="I3146" i="12"/>
  <c r="H3146" i="12"/>
  <c r="G3146" i="12"/>
  <c r="F3146" i="12"/>
  <c r="E3146" i="12"/>
  <c r="D3146" i="12"/>
  <c r="K3145" i="12"/>
  <c r="J3145" i="12"/>
  <c r="I3145" i="12"/>
  <c r="H3145" i="12"/>
  <c r="G3145" i="12"/>
  <c r="F3145" i="12"/>
  <c r="E3145" i="12"/>
  <c r="D3145" i="12"/>
  <c r="K3144" i="12"/>
  <c r="J3144" i="12"/>
  <c r="I3144" i="12"/>
  <c r="H3144" i="12"/>
  <c r="G3144" i="12"/>
  <c r="F3144" i="12"/>
  <c r="E3144" i="12"/>
  <c r="D3144" i="12"/>
  <c r="K3143" i="12"/>
  <c r="J3143" i="12"/>
  <c r="I3143" i="12"/>
  <c r="H3143" i="12"/>
  <c r="G3143" i="12"/>
  <c r="F3143" i="12"/>
  <c r="E3143" i="12"/>
  <c r="D3143" i="12"/>
  <c r="K3142" i="12"/>
  <c r="J3142" i="12"/>
  <c r="I3142" i="12"/>
  <c r="H3142" i="12"/>
  <c r="G3142" i="12"/>
  <c r="F3142" i="12"/>
  <c r="E3142" i="12"/>
  <c r="D3142" i="12"/>
  <c r="K3141" i="12"/>
  <c r="J3141" i="12"/>
  <c r="I3141" i="12"/>
  <c r="H3141" i="12"/>
  <c r="G3141" i="12"/>
  <c r="F3141" i="12"/>
  <c r="E3141" i="12"/>
  <c r="D3141" i="12"/>
  <c r="K3140" i="12"/>
  <c r="J3140" i="12"/>
  <c r="I3140" i="12"/>
  <c r="H3140" i="12"/>
  <c r="G3140" i="12"/>
  <c r="F3140" i="12"/>
  <c r="E3140" i="12"/>
  <c r="D3140" i="12"/>
  <c r="K3139" i="12"/>
  <c r="J3139" i="12"/>
  <c r="I3139" i="12"/>
  <c r="H3139" i="12"/>
  <c r="G3139" i="12"/>
  <c r="F3139" i="12"/>
  <c r="E3139" i="12"/>
  <c r="D3139" i="12"/>
  <c r="K3138" i="12"/>
  <c r="J3138" i="12"/>
  <c r="I3138" i="12"/>
  <c r="H3138" i="12"/>
  <c r="G3138" i="12"/>
  <c r="F3138" i="12"/>
  <c r="E3138" i="12"/>
  <c r="D3138" i="12"/>
  <c r="K3137" i="12"/>
  <c r="J3137" i="12"/>
  <c r="I3137" i="12"/>
  <c r="H3137" i="12"/>
  <c r="G3137" i="12"/>
  <c r="F3137" i="12"/>
  <c r="E3137" i="12"/>
  <c r="D3137" i="12"/>
  <c r="K3136" i="12"/>
  <c r="J3136" i="12"/>
  <c r="I3136" i="12"/>
  <c r="H3136" i="12"/>
  <c r="G3136" i="12"/>
  <c r="F3136" i="12"/>
  <c r="E3136" i="12"/>
  <c r="D3136" i="12"/>
  <c r="K3135" i="12"/>
  <c r="J3135" i="12"/>
  <c r="I3135" i="12"/>
  <c r="H3135" i="12"/>
  <c r="G3135" i="12"/>
  <c r="F3135" i="12"/>
  <c r="E3135" i="12"/>
  <c r="D3135" i="12"/>
  <c r="K3134" i="12"/>
  <c r="J3134" i="12"/>
  <c r="I3134" i="12"/>
  <c r="H3134" i="12"/>
  <c r="G3134" i="12"/>
  <c r="F3134" i="12"/>
  <c r="E3134" i="12"/>
  <c r="D3134" i="12"/>
  <c r="K3133" i="12"/>
  <c r="J3133" i="12"/>
  <c r="I3133" i="12"/>
  <c r="H3133" i="12"/>
  <c r="G3133" i="12"/>
  <c r="F3133" i="12"/>
  <c r="E3133" i="12"/>
  <c r="D3133" i="12"/>
  <c r="K3132" i="12"/>
  <c r="J3132" i="12"/>
  <c r="I3132" i="12"/>
  <c r="H3132" i="12"/>
  <c r="G3132" i="12"/>
  <c r="F3132" i="12"/>
  <c r="E3132" i="12"/>
  <c r="D3132" i="12"/>
  <c r="K3131" i="12"/>
  <c r="J3131" i="12"/>
  <c r="I3131" i="12"/>
  <c r="H3131" i="12"/>
  <c r="G3131" i="12"/>
  <c r="F3131" i="12"/>
  <c r="E3131" i="12"/>
  <c r="D3131" i="12"/>
  <c r="K3130" i="12"/>
  <c r="J3130" i="12"/>
  <c r="I3130" i="12"/>
  <c r="H3130" i="12"/>
  <c r="G3130" i="12"/>
  <c r="F3130" i="12"/>
  <c r="E3130" i="12"/>
  <c r="D3130" i="12"/>
  <c r="K3129" i="12"/>
  <c r="J3129" i="12"/>
  <c r="I3129" i="12"/>
  <c r="H3129" i="12"/>
  <c r="G3129" i="12"/>
  <c r="F3129" i="12"/>
  <c r="E3129" i="12"/>
  <c r="D3129" i="12"/>
  <c r="K3128" i="12"/>
  <c r="J3128" i="12"/>
  <c r="I3128" i="12"/>
  <c r="H3128" i="12"/>
  <c r="G3128" i="12"/>
  <c r="F3128" i="12"/>
  <c r="E3128" i="12"/>
  <c r="D3128" i="12"/>
  <c r="K3127" i="12"/>
  <c r="J3127" i="12"/>
  <c r="I3127" i="12"/>
  <c r="H3127" i="12"/>
  <c r="G3127" i="12"/>
  <c r="F3127" i="12"/>
  <c r="E3127" i="12"/>
  <c r="D3127" i="12"/>
  <c r="K3126" i="12"/>
  <c r="J3126" i="12"/>
  <c r="I3126" i="12"/>
  <c r="H3126" i="12"/>
  <c r="G3126" i="12"/>
  <c r="F3126" i="12"/>
  <c r="E3126" i="12"/>
  <c r="D3126" i="12"/>
  <c r="K3125" i="12"/>
  <c r="J3125" i="12"/>
  <c r="I3125" i="12"/>
  <c r="H3125" i="12"/>
  <c r="G3125" i="12"/>
  <c r="F3125" i="12"/>
  <c r="E3125" i="12"/>
  <c r="D3125" i="12"/>
  <c r="K3124" i="12"/>
  <c r="J3124" i="12"/>
  <c r="I3124" i="12"/>
  <c r="H3124" i="12"/>
  <c r="G3124" i="12"/>
  <c r="F3124" i="12"/>
  <c r="E3124" i="12"/>
  <c r="D3124" i="12"/>
  <c r="K3123" i="12"/>
  <c r="J3123" i="12"/>
  <c r="I3123" i="12"/>
  <c r="H3123" i="12"/>
  <c r="G3123" i="12"/>
  <c r="F3123" i="12"/>
  <c r="E3123" i="12"/>
  <c r="D3123" i="12"/>
  <c r="K3122" i="12"/>
  <c r="J3122" i="12"/>
  <c r="I3122" i="12"/>
  <c r="H3122" i="12"/>
  <c r="G3122" i="12"/>
  <c r="F3122" i="12"/>
  <c r="E3122" i="12"/>
  <c r="D3122" i="12"/>
  <c r="K3121" i="12"/>
  <c r="J3121" i="12"/>
  <c r="I3121" i="12"/>
  <c r="H3121" i="12"/>
  <c r="G3121" i="12"/>
  <c r="F3121" i="12"/>
  <c r="E3121" i="12"/>
  <c r="D3121" i="12"/>
  <c r="K3120" i="12"/>
  <c r="J3120" i="12"/>
  <c r="I3120" i="12"/>
  <c r="H3120" i="12"/>
  <c r="G3120" i="12"/>
  <c r="F3120" i="12"/>
  <c r="E3120" i="12"/>
  <c r="D3120" i="12"/>
  <c r="K3119" i="12"/>
  <c r="J3119" i="12"/>
  <c r="I3119" i="12"/>
  <c r="H3119" i="12"/>
  <c r="G3119" i="12"/>
  <c r="F3119" i="12"/>
  <c r="E3119" i="12"/>
  <c r="D3119" i="12"/>
  <c r="K3118" i="12"/>
  <c r="J3118" i="12"/>
  <c r="I3118" i="12"/>
  <c r="H3118" i="12"/>
  <c r="G3118" i="12"/>
  <c r="F3118" i="12"/>
  <c r="E3118" i="12"/>
  <c r="D3118" i="12"/>
  <c r="K3117" i="12"/>
  <c r="J3117" i="12"/>
  <c r="I3117" i="12"/>
  <c r="H3117" i="12"/>
  <c r="G3117" i="12"/>
  <c r="F3117" i="12"/>
  <c r="E3117" i="12"/>
  <c r="D3117" i="12"/>
  <c r="K3116" i="12"/>
  <c r="J3116" i="12"/>
  <c r="I3116" i="12"/>
  <c r="H3116" i="12"/>
  <c r="G3116" i="12"/>
  <c r="F3116" i="12"/>
  <c r="E3116" i="12"/>
  <c r="D3116" i="12"/>
  <c r="K3115" i="12"/>
  <c r="J3115" i="12"/>
  <c r="I3115" i="12"/>
  <c r="H3115" i="12"/>
  <c r="G3115" i="12"/>
  <c r="F3115" i="12"/>
  <c r="E3115" i="12"/>
  <c r="D3115" i="12"/>
  <c r="K3114" i="12"/>
  <c r="J3114" i="12"/>
  <c r="I3114" i="12"/>
  <c r="H3114" i="12"/>
  <c r="G3114" i="12"/>
  <c r="F3114" i="12"/>
  <c r="E3114" i="12"/>
  <c r="D3114" i="12"/>
  <c r="K3113" i="12"/>
  <c r="J3113" i="12"/>
  <c r="I3113" i="12"/>
  <c r="H3113" i="12"/>
  <c r="G3113" i="12"/>
  <c r="F3113" i="12"/>
  <c r="E3113" i="12"/>
  <c r="D3113" i="12"/>
  <c r="K3112" i="12"/>
  <c r="J3112" i="12"/>
  <c r="I3112" i="12"/>
  <c r="H3112" i="12"/>
  <c r="G3112" i="12"/>
  <c r="F3112" i="12"/>
  <c r="E3112" i="12"/>
  <c r="D3112" i="12"/>
  <c r="K3111" i="12"/>
  <c r="J3111" i="12"/>
  <c r="I3111" i="12"/>
  <c r="H3111" i="12"/>
  <c r="G3111" i="12"/>
  <c r="F3111" i="12"/>
  <c r="E3111" i="12"/>
  <c r="D3111" i="12"/>
  <c r="K3110" i="12"/>
  <c r="J3110" i="12"/>
  <c r="I3110" i="12"/>
  <c r="H3110" i="12"/>
  <c r="G3110" i="12"/>
  <c r="F3110" i="12"/>
  <c r="E3110" i="12"/>
  <c r="D3110" i="12"/>
  <c r="K3109" i="12"/>
  <c r="J3109" i="12"/>
  <c r="I3109" i="12"/>
  <c r="H3109" i="12"/>
  <c r="G3109" i="12"/>
  <c r="F3109" i="12"/>
  <c r="E3109" i="12"/>
  <c r="D3109" i="12"/>
  <c r="K3108" i="12"/>
  <c r="J3108" i="12"/>
  <c r="I3108" i="12"/>
  <c r="H3108" i="12"/>
  <c r="G3108" i="12"/>
  <c r="F3108" i="12"/>
  <c r="E3108" i="12"/>
  <c r="D3108" i="12"/>
  <c r="K3107" i="12"/>
  <c r="J3107" i="12"/>
  <c r="I3107" i="12"/>
  <c r="H3107" i="12"/>
  <c r="G3107" i="12"/>
  <c r="F3107" i="12"/>
  <c r="E3107" i="12"/>
  <c r="D3107" i="12"/>
  <c r="K3106" i="12"/>
  <c r="J3106" i="12"/>
  <c r="I3106" i="12"/>
  <c r="H3106" i="12"/>
  <c r="G3106" i="12"/>
  <c r="F3106" i="12"/>
  <c r="E3106" i="12"/>
  <c r="D3106" i="12"/>
  <c r="K3105" i="12"/>
  <c r="J3105" i="12"/>
  <c r="I3105" i="12"/>
  <c r="H3105" i="12"/>
  <c r="G3105" i="12"/>
  <c r="F3105" i="12"/>
  <c r="E3105" i="12"/>
  <c r="D3105" i="12"/>
  <c r="K3104" i="12"/>
  <c r="J3104" i="12"/>
  <c r="I3104" i="12"/>
  <c r="H3104" i="12"/>
  <c r="G3104" i="12"/>
  <c r="F3104" i="12"/>
  <c r="E3104" i="12"/>
  <c r="D3104" i="12"/>
  <c r="K3103" i="12"/>
  <c r="J3103" i="12"/>
  <c r="I3103" i="12"/>
  <c r="H3103" i="12"/>
  <c r="G3103" i="12"/>
  <c r="F3103" i="12"/>
  <c r="E3103" i="12"/>
  <c r="D3103" i="12"/>
  <c r="K3102" i="12"/>
  <c r="J3102" i="12"/>
  <c r="I3102" i="12"/>
  <c r="H3102" i="12"/>
  <c r="G3102" i="12"/>
  <c r="F3102" i="12"/>
  <c r="E3102" i="12"/>
  <c r="D3102" i="12"/>
  <c r="K3101" i="12"/>
  <c r="J3101" i="12"/>
  <c r="I3101" i="12"/>
  <c r="H3101" i="12"/>
  <c r="G3101" i="12"/>
  <c r="F3101" i="12"/>
  <c r="E3101" i="12"/>
  <c r="D3101" i="12"/>
  <c r="K3100" i="12"/>
  <c r="J3100" i="12"/>
  <c r="I3100" i="12"/>
  <c r="H3100" i="12"/>
  <c r="G3100" i="12"/>
  <c r="F3100" i="12"/>
  <c r="E3100" i="12"/>
  <c r="D3100" i="12"/>
  <c r="K3099" i="12"/>
  <c r="J3099" i="12"/>
  <c r="I3099" i="12"/>
  <c r="H3099" i="12"/>
  <c r="G3099" i="12"/>
  <c r="F3099" i="12"/>
  <c r="E3099" i="12"/>
  <c r="D3099" i="12"/>
  <c r="K3098" i="12"/>
  <c r="J3098" i="12"/>
  <c r="I3098" i="12"/>
  <c r="H3098" i="12"/>
  <c r="G3098" i="12"/>
  <c r="F3098" i="12"/>
  <c r="E3098" i="12"/>
  <c r="D3098" i="12"/>
  <c r="K3097" i="12"/>
  <c r="J3097" i="12"/>
  <c r="I3097" i="12"/>
  <c r="H3097" i="12"/>
  <c r="G3097" i="12"/>
  <c r="F3097" i="12"/>
  <c r="E3097" i="12"/>
  <c r="D3097" i="12"/>
  <c r="K3096" i="12"/>
  <c r="J3096" i="12"/>
  <c r="I3096" i="12"/>
  <c r="H3096" i="12"/>
  <c r="G3096" i="12"/>
  <c r="F3096" i="12"/>
  <c r="E3096" i="12"/>
  <c r="D3096" i="12"/>
  <c r="K3095" i="12"/>
  <c r="J3095" i="12"/>
  <c r="I3095" i="12"/>
  <c r="H3095" i="12"/>
  <c r="G3095" i="12"/>
  <c r="F3095" i="12"/>
  <c r="E3095" i="12"/>
  <c r="D3095" i="12"/>
  <c r="K3094" i="12"/>
  <c r="J3094" i="12"/>
  <c r="I3094" i="12"/>
  <c r="H3094" i="12"/>
  <c r="G3094" i="12"/>
  <c r="F3094" i="12"/>
  <c r="E3094" i="12"/>
  <c r="D3094" i="12"/>
  <c r="K3093" i="12"/>
  <c r="J3093" i="12"/>
  <c r="I3093" i="12"/>
  <c r="H3093" i="12"/>
  <c r="G3093" i="12"/>
  <c r="F3093" i="12"/>
  <c r="E3093" i="12"/>
  <c r="D3093" i="12"/>
  <c r="K3092" i="12"/>
  <c r="J3092" i="12"/>
  <c r="I3092" i="12"/>
  <c r="H3092" i="12"/>
  <c r="G3092" i="12"/>
  <c r="F3092" i="12"/>
  <c r="E3092" i="12"/>
  <c r="D3092" i="12"/>
  <c r="K3091" i="12"/>
  <c r="J3091" i="12"/>
  <c r="I3091" i="12"/>
  <c r="H3091" i="12"/>
  <c r="G3091" i="12"/>
  <c r="F3091" i="12"/>
  <c r="E3091" i="12"/>
  <c r="D3091" i="12"/>
  <c r="K3090" i="12"/>
  <c r="J3090" i="12"/>
  <c r="I3090" i="12"/>
  <c r="H3090" i="12"/>
  <c r="G3090" i="12"/>
  <c r="F3090" i="12"/>
  <c r="E3090" i="12"/>
  <c r="D3090" i="12"/>
  <c r="K3089" i="12"/>
  <c r="J3089" i="12"/>
  <c r="I3089" i="12"/>
  <c r="H3089" i="12"/>
  <c r="G3089" i="12"/>
  <c r="F3089" i="12"/>
  <c r="E3089" i="12"/>
  <c r="D3089" i="12"/>
  <c r="K3088" i="12"/>
  <c r="J3088" i="12"/>
  <c r="I3088" i="12"/>
  <c r="H3088" i="12"/>
  <c r="G3088" i="12"/>
  <c r="F3088" i="12"/>
  <c r="E3088" i="12"/>
  <c r="D3088" i="12"/>
  <c r="K3087" i="12"/>
  <c r="J3087" i="12"/>
  <c r="I3087" i="12"/>
  <c r="H3087" i="12"/>
  <c r="G3087" i="12"/>
  <c r="F3087" i="12"/>
  <c r="E3087" i="12"/>
  <c r="D3087" i="12"/>
  <c r="K3086" i="12"/>
  <c r="J3086" i="12"/>
  <c r="I3086" i="12"/>
  <c r="H3086" i="12"/>
  <c r="G3086" i="12"/>
  <c r="F3086" i="12"/>
  <c r="E3086" i="12"/>
  <c r="D3086" i="12"/>
  <c r="K3085" i="12"/>
  <c r="J3085" i="12"/>
  <c r="I3085" i="12"/>
  <c r="H3085" i="12"/>
  <c r="G3085" i="12"/>
  <c r="F3085" i="12"/>
  <c r="E3085" i="12"/>
  <c r="D3085" i="12"/>
  <c r="K3084" i="12"/>
  <c r="J3084" i="12"/>
  <c r="I3084" i="12"/>
  <c r="H3084" i="12"/>
  <c r="G3084" i="12"/>
  <c r="F3084" i="12"/>
  <c r="E3084" i="12"/>
  <c r="D3084" i="12"/>
  <c r="K3083" i="12"/>
  <c r="J3083" i="12"/>
  <c r="I3083" i="12"/>
  <c r="H3083" i="12"/>
  <c r="G3083" i="12"/>
  <c r="F3083" i="12"/>
  <c r="E3083" i="12"/>
  <c r="D3083" i="12"/>
  <c r="K3082" i="12"/>
  <c r="J3082" i="12"/>
  <c r="I3082" i="12"/>
  <c r="H3082" i="12"/>
  <c r="G3082" i="12"/>
  <c r="F3082" i="12"/>
  <c r="E3082" i="12"/>
  <c r="D3082" i="12"/>
  <c r="K3081" i="12"/>
  <c r="J3081" i="12"/>
  <c r="I3081" i="12"/>
  <c r="H3081" i="12"/>
  <c r="G3081" i="12"/>
  <c r="F3081" i="12"/>
  <c r="E3081" i="12"/>
  <c r="D3081" i="12"/>
  <c r="K3080" i="12"/>
  <c r="J3080" i="12"/>
  <c r="I3080" i="12"/>
  <c r="H3080" i="12"/>
  <c r="G3080" i="12"/>
  <c r="F3080" i="12"/>
  <c r="E3080" i="12"/>
  <c r="D3080" i="12"/>
  <c r="K3079" i="12"/>
  <c r="J3079" i="12"/>
  <c r="I3079" i="12"/>
  <c r="H3079" i="12"/>
  <c r="G3079" i="12"/>
  <c r="F3079" i="12"/>
  <c r="E3079" i="12"/>
  <c r="D3079" i="12"/>
  <c r="K3078" i="12"/>
  <c r="J3078" i="12"/>
  <c r="I3078" i="12"/>
  <c r="H3078" i="12"/>
  <c r="G3078" i="12"/>
  <c r="F3078" i="12"/>
  <c r="E3078" i="12"/>
  <c r="D3078" i="12"/>
  <c r="K3077" i="12"/>
  <c r="J3077" i="12"/>
  <c r="I3077" i="12"/>
  <c r="H3077" i="12"/>
  <c r="G3077" i="12"/>
  <c r="F3077" i="12"/>
  <c r="E3077" i="12"/>
  <c r="D3077" i="12"/>
  <c r="K3076" i="12"/>
  <c r="J3076" i="12"/>
  <c r="I3076" i="12"/>
  <c r="H3076" i="12"/>
  <c r="G3076" i="12"/>
  <c r="F3076" i="12"/>
  <c r="E3076" i="12"/>
  <c r="D3076" i="12"/>
  <c r="K3075" i="12"/>
  <c r="J3075" i="12"/>
  <c r="I3075" i="12"/>
  <c r="H3075" i="12"/>
  <c r="G3075" i="12"/>
  <c r="F3075" i="12"/>
  <c r="E3075" i="12"/>
  <c r="D3075" i="12"/>
  <c r="K3074" i="12"/>
  <c r="J3074" i="12"/>
  <c r="I3074" i="12"/>
  <c r="H3074" i="12"/>
  <c r="G3074" i="12"/>
  <c r="F3074" i="12"/>
  <c r="E3074" i="12"/>
  <c r="D3074" i="12"/>
  <c r="K3073" i="12"/>
  <c r="J3073" i="12"/>
  <c r="I3073" i="12"/>
  <c r="H3073" i="12"/>
  <c r="G3073" i="12"/>
  <c r="F3073" i="12"/>
  <c r="E3073" i="12"/>
  <c r="D3073" i="12"/>
  <c r="K3072" i="12"/>
  <c r="J3072" i="12"/>
  <c r="I3072" i="12"/>
  <c r="H3072" i="12"/>
  <c r="G3072" i="12"/>
  <c r="F3072" i="12"/>
  <c r="E3072" i="12"/>
  <c r="D3072" i="12"/>
  <c r="K3071" i="12"/>
  <c r="J3071" i="12"/>
  <c r="I3071" i="12"/>
  <c r="H3071" i="12"/>
  <c r="G3071" i="12"/>
  <c r="F3071" i="12"/>
  <c r="E3071" i="12"/>
  <c r="D3071" i="12"/>
  <c r="K3070" i="12"/>
  <c r="J3070" i="12"/>
  <c r="I3070" i="12"/>
  <c r="H3070" i="12"/>
  <c r="G3070" i="12"/>
  <c r="F3070" i="12"/>
  <c r="E3070" i="12"/>
  <c r="D3070" i="12"/>
  <c r="K3069" i="12"/>
  <c r="J3069" i="12"/>
  <c r="I3069" i="12"/>
  <c r="H3069" i="12"/>
  <c r="G3069" i="12"/>
  <c r="F3069" i="12"/>
  <c r="E3069" i="12"/>
  <c r="D3069" i="12"/>
  <c r="K3068" i="12"/>
  <c r="J3068" i="12"/>
  <c r="I3068" i="12"/>
  <c r="H3068" i="12"/>
  <c r="G3068" i="12"/>
  <c r="F3068" i="12"/>
  <c r="E3068" i="12"/>
  <c r="D3068" i="12"/>
  <c r="K3067" i="12"/>
  <c r="J3067" i="12"/>
  <c r="I3067" i="12"/>
  <c r="H3067" i="12"/>
  <c r="G3067" i="12"/>
  <c r="F3067" i="12"/>
  <c r="E3067" i="12"/>
  <c r="D3067" i="12"/>
  <c r="K3066" i="12"/>
  <c r="J3066" i="12"/>
  <c r="I3066" i="12"/>
  <c r="H3066" i="12"/>
  <c r="G3066" i="12"/>
  <c r="F3066" i="12"/>
  <c r="E3066" i="12"/>
  <c r="D3066" i="12"/>
  <c r="K3065" i="12"/>
  <c r="J3065" i="12"/>
  <c r="I3065" i="12"/>
  <c r="H3065" i="12"/>
  <c r="G3065" i="12"/>
  <c r="F3065" i="12"/>
  <c r="E3065" i="12"/>
  <c r="D3065" i="12"/>
  <c r="K3064" i="12"/>
  <c r="J3064" i="12"/>
  <c r="I3064" i="12"/>
  <c r="H3064" i="12"/>
  <c r="G3064" i="12"/>
  <c r="F3064" i="12"/>
  <c r="E3064" i="12"/>
  <c r="D3064" i="12"/>
  <c r="K3063" i="12"/>
  <c r="J3063" i="12"/>
  <c r="I3063" i="12"/>
  <c r="H3063" i="12"/>
  <c r="G3063" i="12"/>
  <c r="F3063" i="12"/>
  <c r="E3063" i="12"/>
  <c r="D3063" i="12"/>
  <c r="K3062" i="12"/>
  <c r="J3062" i="12"/>
  <c r="I3062" i="12"/>
  <c r="H3062" i="12"/>
  <c r="G3062" i="12"/>
  <c r="F3062" i="12"/>
  <c r="E3062" i="12"/>
  <c r="D3062" i="12"/>
  <c r="K3061" i="12"/>
  <c r="J3061" i="12"/>
  <c r="I3061" i="12"/>
  <c r="H3061" i="12"/>
  <c r="G3061" i="12"/>
  <c r="F3061" i="12"/>
  <c r="E3061" i="12"/>
  <c r="D3061" i="12"/>
  <c r="K3060" i="12"/>
  <c r="J3060" i="12"/>
  <c r="I3060" i="12"/>
  <c r="H3060" i="12"/>
  <c r="G3060" i="12"/>
  <c r="F3060" i="12"/>
  <c r="E3060" i="12"/>
  <c r="D3060" i="12"/>
  <c r="K3059" i="12"/>
  <c r="J3059" i="12"/>
  <c r="I3059" i="12"/>
  <c r="H3059" i="12"/>
  <c r="G3059" i="12"/>
  <c r="F3059" i="12"/>
  <c r="E3059" i="12"/>
  <c r="D3059" i="12"/>
  <c r="K3058" i="12"/>
  <c r="J3058" i="12"/>
  <c r="I3058" i="12"/>
  <c r="H3058" i="12"/>
  <c r="G3058" i="12"/>
  <c r="F3058" i="12"/>
  <c r="E3058" i="12"/>
  <c r="D3058" i="12"/>
  <c r="K3057" i="12"/>
  <c r="J3057" i="12"/>
  <c r="I3057" i="12"/>
  <c r="H3057" i="12"/>
  <c r="G3057" i="12"/>
  <c r="F3057" i="12"/>
  <c r="E3057" i="12"/>
  <c r="D3057" i="12"/>
  <c r="K3056" i="12"/>
  <c r="J3056" i="12"/>
  <c r="I3056" i="12"/>
  <c r="H3056" i="12"/>
  <c r="G3056" i="12"/>
  <c r="F3056" i="12"/>
  <c r="E3056" i="12"/>
  <c r="D3056" i="12"/>
  <c r="K3055" i="12"/>
  <c r="J3055" i="12"/>
  <c r="I3055" i="12"/>
  <c r="H3055" i="12"/>
  <c r="G3055" i="12"/>
  <c r="F3055" i="12"/>
  <c r="E3055" i="12"/>
  <c r="D3055" i="12"/>
  <c r="K3054" i="12"/>
  <c r="J3054" i="12"/>
  <c r="I3054" i="12"/>
  <c r="H3054" i="12"/>
  <c r="G3054" i="12"/>
  <c r="F3054" i="12"/>
  <c r="E3054" i="12"/>
  <c r="D3054" i="12"/>
  <c r="K3053" i="12"/>
  <c r="J3053" i="12"/>
  <c r="I3053" i="12"/>
  <c r="H3053" i="12"/>
  <c r="G3053" i="12"/>
  <c r="F3053" i="12"/>
  <c r="E3053" i="12"/>
  <c r="D3053" i="12"/>
  <c r="K3052" i="12"/>
  <c r="J3052" i="12"/>
  <c r="I3052" i="12"/>
  <c r="H3052" i="12"/>
  <c r="G3052" i="12"/>
  <c r="F3052" i="12"/>
  <c r="E3052" i="12"/>
  <c r="D3052" i="12"/>
  <c r="K3051" i="12"/>
  <c r="J3051" i="12"/>
  <c r="I3051" i="12"/>
  <c r="H3051" i="12"/>
  <c r="G3051" i="12"/>
  <c r="F3051" i="12"/>
  <c r="E3051" i="12"/>
  <c r="D3051" i="12"/>
  <c r="K3050" i="12"/>
  <c r="J3050" i="12"/>
  <c r="I3050" i="12"/>
  <c r="H3050" i="12"/>
  <c r="G3050" i="12"/>
  <c r="F3050" i="12"/>
  <c r="E3050" i="12"/>
  <c r="D3050" i="12"/>
  <c r="K3049" i="12"/>
  <c r="J3049" i="12"/>
  <c r="I3049" i="12"/>
  <c r="H3049" i="12"/>
  <c r="G3049" i="12"/>
  <c r="F3049" i="12"/>
  <c r="E3049" i="12"/>
  <c r="D3049" i="12"/>
  <c r="K3048" i="12"/>
  <c r="J3048" i="12"/>
  <c r="I3048" i="12"/>
  <c r="H3048" i="12"/>
  <c r="G3048" i="12"/>
  <c r="F3048" i="12"/>
  <c r="E3048" i="12"/>
  <c r="D3048" i="12"/>
  <c r="K3047" i="12"/>
  <c r="J3047" i="12"/>
  <c r="I3047" i="12"/>
  <c r="H3047" i="12"/>
  <c r="G3047" i="12"/>
  <c r="F3047" i="12"/>
  <c r="E3047" i="12"/>
  <c r="D3047" i="12"/>
  <c r="K3046" i="12"/>
  <c r="J3046" i="12"/>
  <c r="I3046" i="12"/>
  <c r="H3046" i="12"/>
  <c r="G3046" i="12"/>
  <c r="F3046" i="12"/>
  <c r="E3046" i="12"/>
  <c r="D3046" i="12"/>
  <c r="K3045" i="12"/>
  <c r="J3045" i="12"/>
  <c r="I3045" i="12"/>
  <c r="H3045" i="12"/>
  <c r="G3045" i="12"/>
  <c r="F3045" i="12"/>
  <c r="E3045" i="12"/>
  <c r="D3045" i="12"/>
  <c r="K3044" i="12"/>
  <c r="J3044" i="12"/>
  <c r="I3044" i="12"/>
  <c r="H3044" i="12"/>
  <c r="G3044" i="12"/>
  <c r="F3044" i="12"/>
  <c r="E3044" i="12"/>
  <c r="D3044" i="12"/>
  <c r="K3043" i="12"/>
  <c r="J3043" i="12"/>
  <c r="I3043" i="12"/>
  <c r="H3043" i="12"/>
  <c r="G3043" i="12"/>
  <c r="F3043" i="12"/>
  <c r="E3043" i="12"/>
  <c r="D3043" i="12"/>
  <c r="K3042" i="12"/>
  <c r="J3042" i="12"/>
  <c r="I3042" i="12"/>
  <c r="H3042" i="12"/>
  <c r="G3042" i="12"/>
  <c r="F3042" i="12"/>
  <c r="E3042" i="12"/>
  <c r="D3042" i="12"/>
  <c r="K3041" i="12"/>
  <c r="J3041" i="12"/>
  <c r="I3041" i="12"/>
  <c r="H3041" i="12"/>
  <c r="G3041" i="12"/>
  <c r="F3041" i="12"/>
  <c r="E3041" i="12"/>
  <c r="D3041" i="12"/>
  <c r="K3040" i="12"/>
  <c r="J3040" i="12"/>
  <c r="I3040" i="12"/>
  <c r="H3040" i="12"/>
  <c r="G3040" i="12"/>
  <c r="F3040" i="12"/>
  <c r="E3040" i="12"/>
  <c r="D3040" i="12"/>
  <c r="K3039" i="12"/>
  <c r="J3039" i="12"/>
  <c r="I3039" i="12"/>
  <c r="H3039" i="12"/>
  <c r="G3039" i="12"/>
  <c r="F3039" i="12"/>
  <c r="E3039" i="12"/>
  <c r="D3039" i="12"/>
  <c r="K3038" i="12"/>
  <c r="J3038" i="12"/>
  <c r="I3038" i="12"/>
  <c r="H3038" i="12"/>
  <c r="G3038" i="12"/>
  <c r="F3038" i="12"/>
  <c r="E3038" i="12"/>
  <c r="D3038" i="12"/>
  <c r="K3037" i="12"/>
  <c r="J3037" i="12"/>
  <c r="I3037" i="12"/>
  <c r="H3037" i="12"/>
  <c r="G3037" i="12"/>
  <c r="F3037" i="12"/>
  <c r="E3037" i="12"/>
  <c r="D3037" i="12"/>
  <c r="K3036" i="12"/>
  <c r="J3036" i="12"/>
  <c r="I3036" i="12"/>
  <c r="H3036" i="12"/>
  <c r="G3036" i="12"/>
  <c r="F3036" i="12"/>
  <c r="E3036" i="12"/>
  <c r="D3036" i="12"/>
  <c r="K3035" i="12"/>
  <c r="J3035" i="12"/>
  <c r="I3035" i="12"/>
  <c r="H3035" i="12"/>
  <c r="G3035" i="12"/>
  <c r="F3035" i="12"/>
  <c r="E3035" i="12"/>
  <c r="D3035" i="12"/>
  <c r="K3034" i="12"/>
  <c r="J3034" i="12"/>
  <c r="I3034" i="12"/>
  <c r="H3034" i="12"/>
  <c r="G3034" i="12"/>
  <c r="F3034" i="12"/>
  <c r="E3034" i="12"/>
  <c r="D3034" i="12"/>
  <c r="K3033" i="12"/>
  <c r="J3033" i="12"/>
  <c r="I3033" i="12"/>
  <c r="H3033" i="12"/>
  <c r="G3033" i="12"/>
  <c r="F3033" i="12"/>
  <c r="E3033" i="12"/>
  <c r="D3033" i="12"/>
  <c r="K3032" i="12"/>
  <c r="J3032" i="12"/>
  <c r="I3032" i="12"/>
  <c r="H3032" i="12"/>
  <c r="G3032" i="12"/>
  <c r="F3032" i="12"/>
  <c r="E3032" i="12"/>
  <c r="D3032" i="12"/>
  <c r="K3031" i="12"/>
  <c r="J3031" i="12"/>
  <c r="I3031" i="12"/>
  <c r="H3031" i="12"/>
  <c r="G3031" i="12"/>
  <c r="F3031" i="12"/>
  <c r="E3031" i="12"/>
  <c r="D3031" i="12"/>
  <c r="K3030" i="12"/>
  <c r="J3030" i="12"/>
  <c r="I3030" i="12"/>
  <c r="H3030" i="12"/>
  <c r="G3030" i="12"/>
  <c r="F3030" i="12"/>
  <c r="E3030" i="12"/>
  <c r="D3030" i="12"/>
  <c r="K3029" i="12"/>
  <c r="J3029" i="12"/>
  <c r="I3029" i="12"/>
  <c r="H3029" i="12"/>
  <c r="G3029" i="12"/>
  <c r="F3029" i="12"/>
  <c r="E3029" i="12"/>
  <c r="D3029" i="12"/>
  <c r="K3028" i="12"/>
  <c r="J3028" i="12"/>
  <c r="I3028" i="12"/>
  <c r="H3028" i="12"/>
  <c r="G3028" i="12"/>
  <c r="F3028" i="12"/>
  <c r="E3028" i="12"/>
  <c r="D3028" i="12"/>
  <c r="K3027" i="12"/>
  <c r="J3027" i="12"/>
  <c r="I3027" i="12"/>
  <c r="H3027" i="12"/>
  <c r="G3027" i="12"/>
  <c r="F3027" i="12"/>
  <c r="E3027" i="12"/>
  <c r="D3027" i="12"/>
  <c r="K3026" i="12"/>
  <c r="J3026" i="12"/>
  <c r="I3026" i="12"/>
  <c r="H3026" i="12"/>
  <c r="G3026" i="12"/>
  <c r="F3026" i="12"/>
  <c r="E3026" i="12"/>
  <c r="D3026" i="12"/>
  <c r="K3025" i="12"/>
  <c r="J3025" i="12"/>
  <c r="I3025" i="12"/>
  <c r="H3025" i="12"/>
  <c r="G3025" i="12"/>
  <c r="F3025" i="12"/>
  <c r="E3025" i="12"/>
  <c r="D3025" i="12"/>
  <c r="K3024" i="12"/>
  <c r="J3024" i="12"/>
  <c r="I3024" i="12"/>
  <c r="H3024" i="12"/>
  <c r="G3024" i="12"/>
  <c r="F3024" i="12"/>
  <c r="E3024" i="12"/>
  <c r="D3024" i="12"/>
  <c r="K3023" i="12"/>
  <c r="J3023" i="12"/>
  <c r="I3023" i="12"/>
  <c r="H3023" i="12"/>
  <c r="G3023" i="12"/>
  <c r="F3023" i="12"/>
  <c r="E3023" i="12"/>
  <c r="D3023" i="12"/>
  <c r="K3022" i="12"/>
  <c r="J3022" i="12"/>
  <c r="I3022" i="12"/>
  <c r="H3022" i="12"/>
  <c r="G3022" i="12"/>
  <c r="F3022" i="12"/>
  <c r="E3022" i="12"/>
  <c r="D3022" i="12"/>
  <c r="K3021" i="12"/>
  <c r="J3021" i="12"/>
  <c r="I3021" i="12"/>
  <c r="H3021" i="12"/>
  <c r="G3021" i="12"/>
  <c r="F3021" i="12"/>
  <c r="E3021" i="12"/>
  <c r="D3021" i="12"/>
  <c r="K3020" i="12"/>
  <c r="J3020" i="12"/>
  <c r="I3020" i="12"/>
  <c r="H3020" i="12"/>
  <c r="G3020" i="12"/>
  <c r="F3020" i="12"/>
  <c r="E3020" i="12"/>
  <c r="D3020" i="12"/>
  <c r="K3019" i="12"/>
  <c r="J3019" i="12"/>
  <c r="I3019" i="12"/>
  <c r="H3019" i="12"/>
  <c r="G3019" i="12"/>
  <c r="F3019" i="12"/>
  <c r="E3019" i="12"/>
  <c r="D3019" i="12"/>
  <c r="K3018" i="12"/>
  <c r="J3018" i="12"/>
  <c r="I3018" i="12"/>
  <c r="H3018" i="12"/>
  <c r="G3018" i="12"/>
  <c r="F3018" i="12"/>
  <c r="E3018" i="12"/>
  <c r="D3018" i="12"/>
  <c r="K3017" i="12"/>
  <c r="J3017" i="12"/>
  <c r="I3017" i="12"/>
  <c r="H3017" i="12"/>
  <c r="G3017" i="12"/>
  <c r="F3017" i="12"/>
  <c r="E3017" i="12"/>
  <c r="D3017" i="12"/>
  <c r="K3016" i="12"/>
  <c r="J3016" i="12"/>
  <c r="I3016" i="12"/>
  <c r="H3016" i="12"/>
  <c r="G3016" i="12"/>
  <c r="F3016" i="12"/>
  <c r="E3016" i="12"/>
  <c r="D3016" i="12"/>
  <c r="K3015" i="12"/>
  <c r="J3015" i="12"/>
  <c r="I3015" i="12"/>
  <c r="H3015" i="12"/>
  <c r="G3015" i="12"/>
  <c r="F3015" i="12"/>
  <c r="E3015" i="12"/>
  <c r="D3015" i="12"/>
  <c r="K3014" i="12"/>
  <c r="J3014" i="12"/>
  <c r="I3014" i="12"/>
  <c r="H3014" i="12"/>
  <c r="G3014" i="12"/>
  <c r="F3014" i="12"/>
  <c r="E3014" i="12"/>
  <c r="D3014" i="12"/>
  <c r="K3013" i="12"/>
  <c r="J3013" i="12"/>
  <c r="I3013" i="12"/>
  <c r="H3013" i="12"/>
  <c r="G3013" i="12"/>
  <c r="F3013" i="12"/>
  <c r="E3013" i="12"/>
  <c r="D3013" i="12"/>
  <c r="K3012" i="12"/>
  <c r="J3012" i="12"/>
  <c r="I3012" i="12"/>
  <c r="H3012" i="12"/>
  <c r="G3012" i="12"/>
  <c r="F3012" i="12"/>
  <c r="E3012" i="12"/>
  <c r="D3012" i="12"/>
  <c r="K3011" i="12"/>
  <c r="J3011" i="12"/>
  <c r="I3011" i="12"/>
  <c r="H3011" i="12"/>
  <c r="G3011" i="12"/>
  <c r="F3011" i="12"/>
  <c r="E3011" i="12"/>
  <c r="D3011" i="12"/>
  <c r="K3010" i="12"/>
  <c r="J3010" i="12"/>
  <c r="I3010" i="12"/>
  <c r="H3010" i="12"/>
  <c r="G3010" i="12"/>
  <c r="F3010" i="12"/>
  <c r="E3010" i="12"/>
  <c r="D3010" i="12"/>
  <c r="K3009" i="12"/>
  <c r="J3009" i="12"/>
  <c r="I3009" i="12"/>
  <c r="H3009" i="12"/>
  <c r="G3009" i="12"/>
  <c r="F3009" i="12"/>
  <c r="E3009" i="12"/>
  <c r="D3009" i="12"/>
  <c r="K3008" i="12"/>
  <c r="J3008" i="12"/>
  <c r="I3008" i="12"/>
  <c r="H3008" i="12"/>
  <c r="G3008" i="12"/>
  <c r="F3008" i="12"/>
  <c r="E3008" i="12"/>
  <c r="D3008" i="12"/>
  <c r="K3007" i="12"/>
  <c r="J3007" i="12"/>
  <c r="I3007" i="12"/>
  <c r="H3007" i="12"/>
  <c r="G3007" i="12"/>
  <c r="F3007" i="12"/>
  <c r="E3007" i="12"/>
  <c r="D3007" i="12"/>
  <c r="K3006" i="12"/>
  <c r="J3006" i="12"/>
  <c r="I3006" i="12"/>
  <c r="H3006" i="12"/>
  <c r="G3006" i="12"/>
  <c r="F3006" i="12"/>
  <c r="E3006" i="12"/>
  <c r="D3006" i="12"/>
  <c r="K3005" i="12"/>
  <c r="J3005" i="12"/>
  <c r="I3005" i="12"/>
  <c r="H3005" i="12"/>
  <c r="G3005" i="12"/>
  <c r="F3005" i="12"/>
  <c r="E3005" i="12"/>
  <c r="D3005" i="12"/>
  <c r="K3004" i="12"/>
  <c r="J3004" i="12"/>
  <c r="I3004" i="12"/>
  <c r="H3004" i="12"/>
  <c r="G3004" i="12"/>
  <c r="F3004" i="12"/>
  <c r="E3004" i="12"/>
  <c r="D3004" i="12"/>
  <c r="K3003" i="12"/>
  <c r="J3003" i="12"/>
  <c r="I3003" i="12"/>
  <c r="H3003" i="12"/>
  <c r="G3003" i="12"/>
  <c r="F3003" i="12"/>
  <c r="E3003" i="12"/>
  <c r="D3003" i="12"/>
  <c r="K3002" i="12"/>
  <c r="J3002" i="12"/>
  <c r="I3002" i="12"/>
  <c r="H3002" i="12"/>
  <c r="G3002" i="12"/>
  <c r="F3002" i="12"/>
  <c r="E3002" i="12"/>
  <c r="D3002" i="12"/>
  <c r="K3001" i="12"/>
  <c r="J3001" i="12"/>
  <c r="I3001" i="12"/>
  <c r="H3001" i="12"/>
  <c r="G3001" i="12"/>
  <c r="F3001" i="12"/>
  <c r="E3001" i="12"/>
  <c r="D3001" i="12"/>
  <c r="K3000" i="12"/>
  <c r="J3000" i="12"/>
  <c r="I3000" i="12"/>
  <c r="H3000" i="12"/>
  <c r="G3000" i="12"/>
  <c r="F3000" i="12"/>
  <c r="E3000" i="12"/>
  <c r="D3000" i="12"/>
  <c r="K2999" i="12"/>
  <c r="J2999" i="12"/>
  <c r="I2999" i="12"/>
  <c r="H2999" i="12"/>
  <c r="G2999" i="12"/>
  <c r="F2999" i="12"/>
  <c r="E2999" i="12"/>
  <c r="D2999" i="12"/>
  <c r="K2998" i="12"/>
  <c r="J2998" i="12"/>
  <c r="I2998" i="12"/>
  <c r="H2998" i="12"/>
  <c r="G2998" i="12"/>
  <c r="F2998" i="12"/>
  <c r="E2998" i="12"/>
  <c r="D2998" i="12"/>
  <c r="K2997" i="12"/>
  <c r="J2997" i="12"/>
  <c r="I2997" i="12"/>
  <c r="H2997" i="12"/>
  <c r="G2997" i="12"/>
  <c r="F2997" i="12"/>
  <c r="E2997" i="12"/>
  <c r="D2997" i="12"/>
  <c r="K2996" i="12"/>
  <c r="J2996" i="12"/>
  <c r="I2996" i="12"/>
  <c r="H2996" i="12"/>
  <c r="G2996" i="12"/>
  <c r="F2996" i="12"/>
  <c r="E2996" i="12"/>
  <c r="D2996" i="12"/>
  <c r="K2995" i="12"/>
  <c r="J2995" i="12"/>
  <c r="I2995" i="12"/>
  <c r="H2995" i="12"/>
  <c r="G2995" i="12"/>
  <c r="F2995" i="12"/>
  <c r="E2995" i="12"/>
  <c r="D2995" i="12"/>
  <c r="K2994" i="12"/>
  <c r="J2994" i="12"/>
  <c r="I2994" i="12"/>
  <c r="H2994" i="12"/>
  <c r="G2994" i="12"/>
  <c r="F2994" i="12"/>
  <c r="E2994" i="12"/>
  <c r="D2994" i="12"/>
  <c r="K2993" i="12"/>
  <c r="J2993" i="12"/>
  <c r="I2993" i="12"/>
  <c r="H2993" i="12"/>
  <c r="G2993" i="12"/>
  <c r="F2993" i="12"/>
  <c r="E2993" i="12"/>
  <c r="D2993" i="12"/>
  <c r="K2992" i="12"/>
  <c r="J2992" i="12"/>
  <c r="I2992" i="12"/>
  <c r="H2992" i="12"/>
  <c r="G2992" i="12"/>
  <c r="F2992" i="12"/>
  <c r="E2992" i="12"/>
  <c r="D2992" i="12"/>
  <c r="K2991" i="12"/>
  <c r="J2991" i="12"/>
  <c r="I2991" i="12"/>
  <c r="H2991" i="12"/>
  <c r="G2991" i="12"/>
  <c r="F2991" i="12"/>
  <c r="E2991" i="12"/>
  <c r="D2991" i="12"/>
  <c r="K2990" i="12"/>
  <c r="J2990" i="12"/>
  <c r="I2990" i="12"/>
  <c r="H2990" i="12"/>
  <c r="G2990" i="12"/>
  <c r="F2990" i="12"/>
  <c r="E2990" i="12"/>
  <c r="D2990" i="12"/>
  <c r="K2989" i="12"/>
  <c r="J2989" i="12"/>
  <c r="I2989" i="12"/>
  <c r="H2989" i="12"/>
  <c r="G2989" i="12"/>
  <c r="F2989" i="12"/>
  <c r="E2989" i="12"/>
  <c r="D2989" i="12"/>
  <c r="K2988" i="12"/>
  <c r="J2988" i="12"/>
  <c r="I2988" i="12"/>
  <c r="H2988" i="12"/>
  <c r="G2988" i="12"/>
  <c r="F2988" i="12"/>
  <c r="E2988" i="12"/>
  <c r="D2988" i="12"/>
  <c r="K2987" i="12"/>
  <c r="J2987" i="12"/>
  <c r="I2987" i="12"/>
  <c r="H2987" i="12"/>
  <c r="G2987" i="12"/>
  <c r="F2987" i="12"/>
  <c r="E2987" i="12"/>
  <c r="D2987" i="12"/>
  <c r="K2986" i="12"/>
  <c r="J2986" i="12"/>
  <c r="I2986" i="12"/>
  <c r="H2986" i="12"/>
  <c r="G2986" i="12"/>
  <c r="F2986" i="12"/>
  <c r="E2986" i="12"/>
  <c r="D2986" i="12"/>
  <c r="K2985" i="12"/>
  <c r="J2985" i="12"/>
  <c r="I2985" i="12"/>
  <c r="H2985" i="12"/>
  <c r="G2985" i="12"/>
  <c r="F2985" i="12"/>
  <c r="E2985" i="12"/>
  <c r="D2985" i="12"/>
  <c r="K2984" i="12"/>
  <c r="J2984" i="12"/>
  <c r="I2984" i="12"/>
  <c r="H2984" i="12"/>
  <c r="G2984" i="12"/>
  <c r="F2984" i="12"/>
  <c r="E2984" i="12"/>
  <c r="D2984" i="12"/>
  <c r="K2983" i="12"/>
  <c r="J2983" i="12"/>
  <c r="I2983" i="12"/>
  <c r="H2983" i="12"/>
  <c r="G2983" i="12"/>
  <c r="F2983" i="12"/>
  <c r="E2983" i="12"/>
  <c r="D2983" i="12"/>
  <c r="K2982" i="12"/>
  <c r="J2982" i="12"/>
  <c r="I2982" i="12"/>
  <c r="H2982" i="12"/>
  <c r="G2982" i="12"/>
  <c r="F2982" i="12"/>
  <c r="E2982" i="12"/>
  <c r="D2982" i="12"/>
  <c r="K2981" i="12"/>
  <c r="J2981" i="12"/>
  <c r="I2981" i="12"/>
  <c r="H2981" i="12"/>
  <c r="G2981" i="12"/>
  <c r="F2981" i="12"/>
  <c r="E2981" i="12"/>
  <c r="D2981" i="12"/>
  <c r="K2980" i="12"/>
  <c r="J2980" i="12"/>
  <c r="I2980" i="12"/>
  <c r="H2980" i="12"/>
  <c r="G2980" i="12"/>
  <c r="F2980" i="12"/>
  <c r="E2980" i="12"/>
  <c r="D2980" i="12"/>
  <c r="K2979" i="12"/>
  <c r="J2979" i="12"/>
  <c r="I2979" i="12"/>
  <c r="H2979" i="12"/>
  <c r="G2979" i="12"/>
  <c r="F2979" i="12"/>
  <c r="E2979" i="12"/>
  <c r="D2979" i="12"/>
  <c r="K2978" i="12"/>
  <c r="J2978" i="12"/>
  <c r="I2978" i="12"/>
  <c r="H2978" i="12"/>
  <c r="G2978" i="12"/>
  <c r="F2978" i="12"/>
  <c r="E2978" i="12"/>
  <c r="D2978" i="12"/>
  <c r="K2977" i="12"/>
  <c r="J2977" i="12"/>
  <c r="I2977" i="12"/>
  <c r="H2977" i="12"/>
  <c r="G2977" i="12"/>
  <c r="F2977" i="12"/>
  <c r="E2977" i="12"/>
  <c r="D2977" i="12"/>
  <c r="K2976" i="12"/>
  <c r="J2976" i="12"/>
  <c r="I2976" i="12"/>
  <c r="H2976" i="12"/>
  <c r="G2976" i="12"/>
  <c r="F2976" i="12"/>
  <c r="E2976" i="12"/>
  <c r="D2976" i="12"/>
  <c r="K2975" i="12"/>
  <c r="J2975" i="12"/>
  <c r="I2975" i="12"/>
  <c r="H2975" i="12"/>
  <c r="G2975" i="12"/>
  <c r="F2975" i="12"/>
  <c r="E2975" i="12"/>
  <c r="D2975" i="12"/>
  <c r="K2974" i="12"/>
  <c r="J2974" i="12"/>
  <c r="I2974" i="12"/>
  <c r="H2974" i="12"/>
  <c r="G2974" i="12"/>
  <c r="F2974" i="12"/>
  <c r="E2974" i="12"/>
  <c r="D2974" i="12"/>
  <c r="K2973" i="12"/>
  <c r="J2973" i="12"/>
  <c r="I2973" i="12"/>
  <c r="H2973" i="12"/>
  <c r="G2973" i="12"/>
  <c r="F2973" i="12"/>
  <c r="E2973" i="12"/>
  <c r="D2973" i="12"/>
  <c r="K2972" i="12"/>
  <c r="J2972" i="12"/>
  <c r="I2972" i="12"/>
  <c r="H2972" i="12"/>
  <c r="G2972" i="12"/>
  <c r="F2972" i="12"/>
  <c r="E2972" i="12"/>
  <c r="D2972" i="12"/>
  <c r="K2971" i="12"/>
  <c r="J2971" i="12"/>
  <c r="I2971" i="12"/>
  <c r="H2971" i="12"/>
  <c r="G2971" i="12"/>
  <c r="F2971" i="12"/>
  <c r="E2971" i="12"/>
  <c r="D2971" i="12"/>
  <c r="K2970" i="12"/>
  <c r="J2970" i="12"/>
  <c r="I2970" i="12"/>
  <c r="H2970" i="12"/>
  <c r="G2970" i="12"/>
  <c r="F2970" i="12"/>
  <c r="E2970" i="12"/>
  <c r="D2970" i="12"/>
  <c r="K2969" i="12"/>
  <c r="J2969" i="12"/>
  <c r="I2969" i="12"/>
  <c r="H2969" i="12"/>
  <c r="G2969" i="12"/>
  <c r="F2969" i="12"/>
  <c r="E2969" i="12"/>
  <c r="D2969" i="12"/>
  <c r="K2968" i="12"/>
  <c r="J2968" i="12"/>
  <c r="I2968" i="12"/>
  <c r="H2968" i="12"/>
  <c r="G2968" i="12"/>
  <c r="F2968" i="12"/>
  <c r="E2968" i="12"/>
  <c r="D2968" i="12"/>
  <c r="K2967" i="12"/>
  <c r="J2967" i="12"/>
  <c r="I2967" i="12"/>
  <c r="H2967" i="12"/>
  <c r="G2967" i="12"/>
  <c r="F2967" i="12"/>
  <c r="E2967" i="12"/>
  <c r="D2967" i="12"/>
  <c r="K2966" i="12"/>
  <c r="J2966" i="12"/>
  <c r="I2966" i="12"/>
  <c r="H2966" i="12"/>
  <c r="G2966" i="12"/>
  <c r="F2966" i="12"/>
  <c r="E2966" i="12"/>
  <c r="D2966" i="12"/>
  <c r="K2965" i="12"/>
  <c r="J2965" i="12"/>
  <c r="I2965" i="12"/>
  <c r="H2965" i="12"/>
  <c r="G2965" i="12"/>
  <c r="F2965" i="12"/>
  <c r="E2965" i="12"/>
  <c r="D2965" i="12"/>
  <c r="K2964" i="12"/>
  <c r="J2964" i="12"/>
  <c r="I2964" i="12"/>
  <c r="H2964" i="12"/>
  <c r="G2964" i="12"/>
  <c r="F2964" i="12"/>
  <c r="E2964" i="12"/>
  <c r="D2964" i="12"/>
  <c r="K2963" i="12"/>
  <c r="J2963" i="12"/>
  <c r="I2963" i="12"/>
  <c r="H2963" i="12"/>
  <c r="G2963" i="12"/>
  <c r="F2963" i="12"/>
  <c r="E2963" i="12"/>
  <c r="D2963" i="12"/>
  <c r="K2962" i="12"/>
  <c r="J2962" i="12"/>
  <c r="I2962" i="12"/>
  <c r="H2962" i="12"/>
  <c r="G2962" i="12"/>
  <c r="F2962" i="12"/>
  <c r="E2962" i="12"/>
  <c r="D2962" i="12"/>
  <c r="K2961" i="12"/>
  <c r="J2961" i="12"/>
  <c r="I2961" i="12"/>
  <c r="H2961" i="12"/>
  <c r="G2961" i="12"/>
  <c r="F2961" i="12"/>
  <c r="E2961" i="12"/>
  <c r="D2961" i="12"/>
  <c r="K2960" i="12"/>
  <c r="J2960" i="12"/>
  <c r="I2960" i="12"/>
  <c r="H2960" i="12"/>
  <c r="G2960" i="12"/>
  <c r="F2960" i="12"/>
  <c r="E2960" i="12"/>
  <c r="D2960" i="12"/>
  <c r="K2959" i="12"/>
  <c r="J2959" i="12"/>
  <c r="I2959" i="12"/>
  <c r="H2959" i="12"/>
  <c r="G2959" i="12"/>
  <c r="F2959" i="12"/>
  <c r="E2959" i="12"/>
  <c r="D2959" i="12"/>
  <c r="K2958" i="12"/>
  <c r="J2958" i="12"/>
  <c r="I2958" i="12"/>
  <c r="H2958" i="12"/>
  <c r="G2958" i="12"/>
  <c r="F2958" i="12"/>
  <c r="E2958" i="12"/>
  <c r="D2958" i="12"/>
  <c r="K2957" i="12"/>
  <c r="J2957" i="12"/>
  <c r="I2957" i="12"/>
  <c r="H2957" i="12"/>
  <c r="G2957" i="12"/>
  <c r="F2957" i="12"/>
  <c r="E2957" i="12"/>
  <c r="D2957" i="12"/>
  <c r="K2956" i="12"/>
  <c r="J2956" i="12"/>
  <c r="I2956" i="12"/>
  <c r="H2956" i="12"/>
  <c r="G2956" i="12"/>
  <c r="F2956" i="12"/>
  <c r="E2956" i="12"/>
  <c r="D2956" i="12"/>
  <c r="K2955" i="12"/>
  <c r="J2955" i="12"/>
  <c r="I2955" i="12"/>
  <c r="H2955" i="12"/>
  <c r="G2955" i="12"/>
  <c r="F2955" i="12"/>
  <c r="E2955" i="12"/>
  <c r="D2955" i="12"/>
  <c r="K2954" i="12"/>
  <c r="J2954" i="12"/>
  <c r="I2954" i="12"/>
  <c r="H2954" i="12"/>
  <c r="G2954" i="12"/>
  <c r="F2954" i="12"/>
  <c r="E2954" i="12"/>
  <c r="D2954" i="12"/>
  <c r="K2953" i="12"/>
  <c r="J2953" i="12"/>
  <c r="I2953" i="12"/>
  <c r="H2953" i="12"/>
  <c r="G2953" i="12"/>
  <c r="F2953" i="12"/>
  <c r="E2953" i="12"/>
  <c r="D2953" i="12"/>
  <c r="K2952" i="12"/>
  <c r="J2952" i="12"/>
  <c r="I2952" i="12"/>
  <c r="H2952" i="12"/>
  <c r="G2952" i="12"/>
  <c r="F2952" i="12"/>
  <c r="E2952" i="12"/>
  <c r="D2952" i="12"/>
  <c r="K2951" i="12"/>
  <c r="J2951" i="12"/>
  <c r="I2951" i="12"/>
  <c r="H2951" i="12"/>
  <c r="G2951" i="12"/>
  <c r="F2951" i="12"/>
  <c r="E2951" i="12"/>
  <c r="D2951" i="12"/>
  <c r="K2950" i="12"/>
  <c r="J2950" i="12"/>
  <c r="I2950" i="12"/>
  <c r="H2950" i="12"/>
  <c r="G2950" i="12"/>
  <c r="F2950" i="12"/>
  <c r="E2950" i="12"/>
  <c r="D2950" i="12"/>
  <c r="K2949" i="12"/>
  <c r="J2949" i="12"/>
  <c r="I2949" i="12"/>
  <c r="H2949" i="12"/>
  <c r="G2949" i="12"/>
  <c r="F2949" i="12"/>
  <c r="E2949" i="12"/>
  <c r="D2949" i="12"/>
  <c r="K2948" i="12"/>
  <c r="J2948" i="12"/>
  <c r="I2948" i="12"/>
  <c r="H2948" i="12"/>
  <c r="G2948" i="12"/>
  <c r="F2948" i="12"/>
  <c r="E2948" i="12"/>
  <c r="D2948" i="12"/>
  <c r="K2947" i="12"/>
  <c r="J2947" i="12"/>
  <c r="I2947" i="12"/>
  <c r="H2947" i="12"/>
  <c r="G2947" i="12"/>
  <c r="F2947" i="12"/>
  <c r="E2947" i="12"/>
  <c r="D2947" i="12"/>
  <c r="K2946" i="12"/>
  <c r="J2946" i="12"/>
  <c r="I2946" i="12"/>
  <c r="H2946" i="12"/>
  <c r="G2946" i="12"/>
  <c r="F2946" i="12"/>
  <c r="E2946" i="12"/>
  <c r="D2946" i="12"/>
  <c r="K2945" i="12"/>
  <c r="J2945" i="12"/>
  <c r="I2945" i="12"/>
  <c r="H2945" i="12"/>
  <c r="G2945" i="12"/>
  <c r="F2945" i="12"/>
  <c r="E2945" i="12"/>
  <c r="D2945" i="12"/>
  <c r="K2944" i="12"/>
  <c r="J2944" i="12"/>
  <c r="I2944" i="12"/>
  <c r="H2944" i="12"/>
  <c r="G2944" i="12"/>
  <c r="F2944" i="12"/>
  <c r="E2944" i="12"/>
  <c r="D2944" i="12"/>
  <c r="K2943" i="12"/>
  <c r="J2943" i="12"/>
  <c r="I2943" i="12"/>
  <c r="H2943" i="12"/>
  <c r="G2943" i="12"/>
  <c r="F2943" i="12"/>
  <c r="E2943" i="12"/>
  <c r="D2943" i="12"/>
  <c r="K2942" i="12"/>
  <c r="J2942" i="12"/>
  <c r="I2942" i="12"/>
  <c r="H2942" i="12"/>
  <c r="G2942" i="12"/>
  <c r="F2942" i="12"/>
  <c r="E2942" i="12"/>
  <c r="D2942" i="12"/>
  <c r="K2941" i="12"/>
  <c r="J2941" i="12"/>
  <c r="I2941" i="12"/>
  <c r="H2941" i="12"/>
  <c r="G2941" i="12"/>
  <c r="F2941" i="12"/>
  <c r="E2941" i="12"/>
  <c r="D2941" i="12"/>
  <c r="K2940" i="12"/>
  <c r="J2940" i="12"/>
  <c r="I2940" i="12"/>
  <c r="H2940" i="12"/>
  <c r="G2940" i="12"/>
  <c r="F2940" i="12"/>
  <c r="E2940" i="12"/>
  <c r="D2940" i="12"/>
  <c r="K2939" i="12"/>
  <c r="J2939" i="12"/>
  <c r="I2939" i="12"/>
  <c r="H2939" i="12"/>
  <c r="G2939" i="12"/>
  <c r="F2939" i="12"/>
  <c r="E2939" i="12"/>
  <c r="D2939" i="12"/>
  <c r="K2938" i="12"/>
  <c r="J2938" i="12"/>
  <c r="I2938" i="12"/>
  <c r="H2938" i="12"/>
  <c r="G2938" i="12"/>
  <c r="F2938" i="12"/>
  <c r="E2938" i="12"/>
  <c r="D2938" i="12"/>
  <c r="K2937" i="12"/>
  <c r="J2937" i="12"/>
  <c r="I2937" i="12"/>
  <c r="H2937" i="12"/>
  <c r="G2937" i="12"/>
  <c r="F2937" i="12"/>
  <c r="E2937" i="12"/>
  <c r="D2937" i="12"/>
  <c r="K2936" i="12"/>
  <c r="J2936" i="12"/>
  <c r="I2936" i="12"/>
  <c r="H2936" i="12"/>
  <c r="G2936" i="12"/>
  <c r="F2936" i="12"/>
  <c r="E2936" i="12"/>
  <c r="D2936" i="12"/>
  <c r="K2935" i="12"/>
  <c r="J2935" i="12"/>
  <c r="I2935" i="12"/>
  <c r="H2935" i="12"/>
  <c r="G2935" i="12"/>
  <c r="F2935" i="12"/>
  <c r="E2935" i="12"/>
  <c r="D2935" i="12"/>
  <c r="K2934" i="12"/>
  <c r="J2934" i="12"/>
  <c r="I2934" i="12"/>
  <c r="H2934" i="12"/>
  <c r="G2934" i="12"/>
  <c r="F2934" i="12"/>
  <c r="E2934" i="12"/>
  <c r="D2934" i="12"/>
  <c r="K2933" i="12"/>
  <c r="J2933" i="12"/>
  <c r="I2933" i="12"/>
  <c r="H2933" i="12"/>
  <c r="G2933" i="12"/>
  <c r="F2933" i="12"/>
  <c r="E2933" i="12"/>
  <c r="D2933" i="12"/>
  <c r="K2932" i="12"/>
  <c r="J2932" i="12"/>
  <c r="I2932" i="12"/>
  <c r="H2932" i="12"/>
  <c r="G2932" i="12"/>
  <c r="F2932" i="12"/>
  <c r="E2932" i="12"/>
  <c r="D2932" i="12"/>
  <c r="K2931" i="12"/>
  <c r="J2931" i="12"/>
  <c r="I2931" i="12"/>
  <c r="H2931" i="12"/>
  <c r="G2931" i="12"/>
  <c r="F2931" i="12"/>
  <c r="E2931" i="12"/>
  <c r="D2931" i="12"/>
  <c r="K2930" i="12"/>
  <c r="J2930" i="12"/>
  <c r="I2930" i="12"/>
  <c r="H2930" i="12"/>
  <c r="G2930" i="12"/>
  <c r="F2930" i="12"/>
  <c r="E2930" i="12"/>
  <c r="D2930" i="12"/>
  <c r="K2929" i="12"/>
  <c r="J2929" i="12"/>
  <c r="I2929" i="12"/>
  <c r="H2929" i="12"/>
  <c r="G2929" i="12"/>
  <c r="F2929" i="12"/>
  <c r="E2929" i="12"/>
  <c r="D2929" i="12"/>
  <c r="K2928" i="12"/>
  <c r="J2928" i="12"/>
  <c r="I2928" i="12"/>
  <c r="H2928" i="12"/>
  <c r="G2928" i="12"/>
  <c r="F2928" i="12"/>
  <c r="E2928" i="12"/>
  <c r="D2928" i="12"/>
  <c r="K2927" i="12"/>
  <c r="J2927" i="12"/>
  <c r="I2927" i="12"/>
  <c r="H2927" i="12"/>
  <c r="G2927" i="12"/>
  <c r="F2927" i="12"/>
  <c r="E2927" i="12"/>
  <c r="D2927" i="12"/>
  <c r="K2926" i="12"/>
  <c r="J2926" i="12"/>
  <c r="I2926" i="12"/>
  <c r="H2926" i="12"/>
  <c r="G2926" i="12"/>
  <c r="F2926" i="12"/>
  <c r="E2926" i="12"/>
  <c r="D2926" i="12"/>
  <c r="K2925" i="12"/>
  <c r="J2925" i="12"/>
  <c r="I2925" i="12"/>
  <c r="H2925" i="12"/>
  <c r="G2925" i="12"/>
  <c r="F2925" i="12"/>
  <c r="E2925" i="12"/>
  <c r="D2925" i="12"/>
  <c r="K2924" i="12"/>
  <c r="J2924" i="12"/>
  <c r="I2924" i="12"/>
  <c r="H2924" i="12"/>
  <c r="G2924" i="12"/>
  <c r="F2924" i="12"/>
  <c r="E2924" i="12"/>
  <c r="D2924" i="12"/>
  <c r="K2923" i="12"/>
  <c r="J2923" i="12"/>
  <c r="I2923" i="12"/>
  <c r="H2923" i="12"/>
  <c r="G2923" i="12"/>
  <c r="F2923" i="12"/>
  <c r="E2923" i="12"/>
  <c r="D2923" i="12"/>
  <c r="K2922" i="12"/>
  <c r="J2922" i="12"/>
  <c r="I2922" i="12"/>
  <c r="H2922" i="12"/>
  <c r="G2922" i="12"/>
  <c r="F2922" i="12"/>
  <c r="E2922" i="12"/>
  <c r="D2922" i="12"/>
  <c r="K2921" i="12"/>
  <c r="J2921" i="12"/>
  <c r="I2921" i="12"/>
  <c r="H2921" i="12"/>
  <c r="G2921" i="12"/>
  <c r="F2921" i="12"/>
  <c r="E2921" i="12"/>
  <c r="D2921" i="12"/>
  <c r="K2920" i="12"/>
  <c r="J2920" i="12"/>
  <c r="I2920" i="12"/>
  <c r="H2920" i="12"/>
  <c r="G2920" i="12"/>
  <c r="F2920" i="12"/>
  <c r="E2920" i="12"/>
  <c r="D2920" i="12"/>
  <c r="K2919" i="12"/>
  <c r="J2919" i="12"/>
  <c r="I2919" i="12"/>
  <c r="H2919" i="12"/>
  <c r="G2919" i="12"/>
  <c r="F2919" i="12"/>
  <c r="E2919" i="12"/>
  <c r="D2919" i="12"/>
  <c r="K2918" i="12"/>
  <c r="J2918" i="12"/>
  <c r="I2918" i="12"/>
  <c r="H2918" i="12"/>
  <c r="G2918" i="12"/>
  <c r="F2918" i="12"/>
  <c r="E2918" i="12"/>
  <c r="D2918" i="12"/>
  <c r="K2917" i="12"/>
  <c r="J2917" i="12"/>
  <c r="I2917" i="12"/>
  <c r="H2917" i="12"/>
  <c r="G2917" i="12"/>
  <c r="F2917" i="12"/>
  <c r="E2917" i="12"/>
  <c r="D2917" i="12"/>
  <c r="K2916" i="12"/>
  <c r="J2916" i="12"/>
  <c r="I2916" i="12"/>
  <c r="H2916" i="12"/>
  <c r="G2916" i="12"/>
  <c r="F2916" i="12"/>
  <c r="E2916" i="12"/>
  <c r="D2916" i="12"/>
  <c r="K2915" i="12"/>
  <c r="J2915" i="12"/>
  <c r="I2915" i="12"/>
  <c r="H2915" i="12"/>
  <c r="G2915" i="12"/>
  <c r="F2915" i="12"/>
  <c r="E2915" i="12"/>
  <c r="D2915" i="12"/>
  <c r="K2914" i="12"/>
  <c r="J2914" i="12"/>
  <c r="I2914" i="12"/>
  <c r="H2914" i="12"/>
  <c r="G2914" i="12"/>
  <c r="F2914" i="12"/>
  <c r="E2914" i="12"/>
  <c r="D2914" i="12"/>
  <c r="K2913" i="12"/>
  <c r="J2913" i="12"/>
  <c r="I2913" i="12"/>
  <c r="H2913" i="12"/>
  <c r="G2913" i="12"/>
  <c r="F2913" i="12"/>
  <c r="E2913" i="12"/>
  <c r="D2913" i="12"/>
  <c r="K2912" i="12"/>
  <c r="J2912" i="12"/>
  <c r="I2912" i="12"/>
  <c r="H2912" i="12"/>
  <c r="G2912" i="12"/>
  <c r="F2912" i="12"/>
  <c r="E2912" i="12"/>
  <c r="D2912" i="12"/>
  <c r="K2911" i="12"/>
  <c r="J2911" i="12"/>
  <c r="I2911" i="12"/>
  <c r="H2911" i="12"/>
  <c r="G2911" i="12"/>
  <c r="F2911" i="12"/>
  <c r="E2911" i="12"/>
  <c r="D2911" i="12"/>
  <c r="K2910" i="12"/>
  <c r="J2910" i="12"/>
  <c r="I2910" i="12"/>
  <c r="H2910" i="12"/>
  <c r="G2910" i="12"/>
  <c r="F2910" i="12"/>
  <c r="E2910" i="12"/>
  <c r="D2910" i="12"/>
  <c r="K2909" i="12"/>
  <c r="J2909" i="12"/>
  <c r="I2909" i="12"/>
  <c r="H2909" i="12"/>
  <c r="G2909" i="12"/>
  <c r="F2909" i="12"/>
  <c r="E2909" i="12"/>
  <c r="D2909" i="12"/>
  <c r="K2908" i="12"/>
  <c r="J2908" i="12"/>
  <c r="I2908" i="12"/>
  <c r="H2908" i="12"/>
  <c r="G2908" i="12"/>
  <c r="F2908" i="12"/>
  <c r="E2908" i="12"/>
  <c r="D2908" i="12"/>
  <c r="K2907" i="12"/>
  <c r="J2907" i="12"/>
  <c r="I2907" i="12"/>
  <c r="H2907" i="12"/>
  <c r="G2907" i="12"/>
  <c r="F2907" i="12"/>
  <c r="E2907" i="12"/>
  <c r="D2907" i="12"/>
  <c r="K2906" i="12"/>
  <c r="J2906" i="12"/>
  <c r="I2906" i="12"/>
  <c r="H2906" i="12"/>
  <c r="G2906" i="12"/>
  <c r="F2906" i="12"/>
  <c r="E2906" i="12"/>
  <c r="D2906" i="12"/>
  <c r="K2905" i="12"/>
  <c r="J2905" i="12"/>
  <c r="I2905" i="12"/>
  <c r="H2905" i="12"/>
  <c r="G2905" i="12"/>
  <c r="F2905" i="12"/>
  <c r="E2905" i="12"/>
  <c r="D2905" i="12"/>
  <c r="K2904" i="12"/>
  <c r="J2904" i="12"/>
  <c r="I2904" i="12"/>
  <c r="H2904" i="12"/>
  <c r="G2904" i="12"/>
  <c r="F2904" i="12"/>
  <c r="E2904" i="12"/>
  <c r="D2904" i="12"/>
  <c r="K2903" i="12"/>
  <c r="J2903" i="12"/>
  <c r="I2903" i="12"/>
  <c r="H2903" i="12"/>
  <c r="G2903" i="12"/>
  <c r="F2903" i="12"/>
  <c r="E2903" i="12"/>
  <c r="D2903" i="12"/>
  <c r="K2902" i="12"/>
  <c r="J2902" i="12"/>
  <c r="I2902" i="12"/>
  <c r="H2902" i="12"/>
  <c r="G2902" i="12"/>
  <c r="F2902" i="12"/>
  <c r="E2902" i="12"/>
  <c r="D2902" i="12"/>
  <c r="K2901" i="12"/>
  <c r="J2901" i="12"/>
  <c r="I2901" i="12"/>
  <c r="H2901" i="12"/>
  <c r="G2901" i="12"/>
  <c r="F2901" i="12"/>
  <c r="E2901" i="12"/>
  <c r="D2901" i="12"/>
  <c r="K2900" i="12"/>
  <c r="J2900" i="12"/>
  <c r="I2900" i="12"/>
  <c r="H2900" i="12"/>
  <c r="G2900" i="12"/>
  <c r="F2900" i="12"/>
  <c r="E2900" i="12"/>
  <c r="D2900" i="12"/>
  <c r="K2899" i="12"/>
  <c r="J2899" i="12"/>
  <c r="I2899" i="12"/>
  <c r="H2899" i="12"/>
  <c r="G2899" i="12"/>
  <c r="F2899" i="12"/>
  <c r="E2899" i="12"/>
  <c r="D2899" i="12"/>
  <c r="K2898" i="12"/>
  <c r="J2898" i="12"/>
  <c r="I2898" i="12"/>
  <c r="H2898" i="12"/>
  <c r="G2898" i="12"/>
  <c r="F2898" i="12"/>
  <c r="E2898" i="12"/>
  <c r="D2898" i="12"/>
  <c r="K2897" i="12"/>
  <c r="J2897" i="12"/>
  <c r="I2897" i="12"/>
  <c r="H2897" i="12"/>
  <c r="G2897" i="12"/>
  <c r="F2897" i="12"/>
  <c r="E2897" i="12"/>
  <c r="D2897" i="12"/>
  <c r="K2896" i="12"/>
  <c r="J2896" i="12"/>
  <c r="I2896" i="12"/>
  <c r="H2896" i="12"/>
  <c r="G2896" i="12"/>
  <c r="F2896" i="12"/>
  <c r="E2896" i="12"/>
  <c r="D2896" i="12"/>
  <c r="K2895" i="12"/>
  <c r="J2895" i="12"/>
  <c r="I2895" i="12"/>
  <c r="H2895" i="12"/>
  <c r="G2895" i="12"/>
  <c r="F2895" i="12"/>
  <c r="E2895" i="12"/>
  <c r="D2895" i="12"/>
  <c r="K2894" i="12"/>
  <c r="J2894" i="12"/>
  <c r="I2894" i="12"/>
  <c r="H2894" i="12"/>
  <c r="G2894" i="12"/>
  <c r="F2894" i="12"/>
  <c r="E2894" i="12"/>
  <c r="D2894" i="12"/>
  <c r="K2893" i="12"/>
  <c r="J2893" i="12"/>
  <c r="I2893" i="12"/>
  <c r="H2893" i="12"/>
  <c r="G2893" i="12"/>
  <c r="F2893" i="12"/>
  <c r="E2893" i="12"/>
  <c r="D2893" i="12"/>
  <c r="K2892" i="12"/>
  <c r="J2892" i="12"/>
  <c r="I2892" i="12"/>
  <c r="H2892" i="12"/>
  <c r="G2892" i="12"/>
  <c r="F2892" i="12"/>
  <c r="E2892" i="12"/>
  <c r="D2892" i="12"/>
  <c r="K2891" i="12"/>
  <c r="J2891" i="12"/>
  <c r="I2891" i="12"/>
  <c r="H2891" i="12"/>
  <c r="G2891" i="12"/>
  <c r="F2891" i="12"/>
  <c r="E2891" i="12"/>
  <c r="D2891" i="12"/>
  <c r="K2890" i="12"/>
  <c r="J2890" i="12"/>
  <c r="I2890" i="12"/>
  <c r="H2890" i="12"/>
  <c r="G2890" i="12"/>
  <c r="F2890" i="12"/>
  <c r="E2890" i="12"/>
  <c r="D2890" i="12"/>
  <c r="K2889" i="12"/>
  <c r="J2889" i="12"/>
  <c r="I2889" i="12"/>
  <c r="H2889" i="12"/>
  <c r="G2889" i="12"/>
  <c r="F2889" i="12"/>
  <c r="E2889" i="12"/>
  <c r="D2889" i="12"/>
  <c r="K2888" i="12"/>
  <c r="J2888" i="12"/>
  <c r="I2888" i="12"/>
  <c r="H2888" i="12"/>
  <c r="G2888" i="12"/>
  <c r="F2888" i="12"/>
  <c r="E2888" i="12"/>
  <c r="D2888" i="12"/>
  <c r="K2887" i="12"/>
  <c r="J2887" i="12"/>
  <c r="I2887" i="12"/>
  <c r="H2887" i="12"/>
  <c r="G2887" i="12"/>
  <c r="F2887" i="12"/>
  <c r="E2887" i="12"/>
  <c r="D2887" i="12"/>
  <c r="K2886" i="12"/>
  <c r="J2886" i="12"/>
  <c r="I2886" i="12"/>
  <c r="H2886" i="12"/>
  <c r="G2886" i="12"/>
  <c r="F2886" i="12"/>
  <c r="E2886" i="12"/>
  <c r="D2886" i="12"/>
  <c r="K2885" i="12"/>
  <c r="J2885" i="12"/>
  <c r="I2885" i="12"/>
  <c r="H2885" i="12"/>
  <c r="G2885" i="12"/>
  <c r="F2885" i="12"/>
  <c r="E2885" i="12"/>
  <c r="D2885" i="12"/>
  <c r="K2884" i="12"/>
  <c r="J2884" i="12"/>
  <c r="I2884" i="12"/>
  <c r="H2884" i="12"/>
  <c r="G2884" i="12"/>
  <c r="F2884" i="12"/>
  <c r="E2884" i="12"/>
  <c r="D2884" i="12"/>
  <c r="K2883" i="12"/>
  <c r="J2883" i="12"/>
  <c r="I2883" i="12"/>
  <c r="H2883" i="12"/>
  <c r="G2883" i="12"/>
  <c r="F2883" i="12"/>
  <c r="E2883" i="12"/>
  <c r="D2883" i="12"/>
  <c r="K2882" i="12"/>
  <c r="J2882" i="12"/>
  <c r="I2882" i="12"/>
  <c r="H2882" i="12"/>
  <c r="G2882" i="12"/>
  <c r="F2882" i="12"/>
  <c r="E2882" i="12"/>
  <c r="D2882" i="12"/>
  <c r="K2881" i="12"/>
  <c r="J2881" i="12"/>
  <c r="I2881" i="12"/>
  <c r="H2881" i="12"/>
  <c r="G2881" i="12"/>
  <c r="F2881" i="12"/>
  <c r="E2881" i="12"/>
  <c r="D2881" i="12"/>
  <c r="K2880" i="12"/>
  <c r="J2880" i="12"/>
  <c r="I2880" i="12"/>
  <c r="H2880" i="12"/>
  <c r="G2880" i="12"/>
  <c r="F2880" i="12"/>
  <c r="E2880" i="12"/>
  <c r="D2880" i="12"/>
  <c r="K2879" i="12"/>
  <c r="J2879" i="12"/>
  <c r="I2879" i="12"/>
  <c r="H2879" i="12"/>
  <c r="G2879" i="12"/>
  <c r="F2879" i="12"/>
  <c r="E2879" i="12"/>
  <c r="D2879" i="12"/>
  <c r="K2878" i="12"/>
  <c r="J2878" i="12"/>
  <c r="I2878" i="12"/>
  <c r="H2878" i="12"/>
  <c r="G2878" i="12"/>
  <c r="F2878" i="12"/>
  <c r="E2878" i="12"/>
  <c r="D2878" i="12"/>
  <c r="K2877" i="12"/>
  <c r="J2877" i="12"/>
  <c r="I2877" i="12"/>
  <c r="H2877" i="12"/>
  <c r="G2877" i="12"/>
  <c r="F2877" i="12"/>
  <c r="E2877" i="12"/>
  <c r="D2877" i="12"/>
  <c r="K2876" i="12"/>
  <c r="J2876" i="12"/>
  <c r="I2876" i="12"/>
  <c r="H2876" i="12"/>
  <c r="G2876" i="12"/>
  <c r="F2876" i="12"/>
  <c r="E2876" i="12"/>
  <c r="D2876" i="12"/>
  <c r="K2875" i="12"/>
  <c r="J2875" i="12"/>
  <c r="I2875" i="12"/>
  <c r="H2875" i="12"/>
  <c r="G2875" i="12"/>
  <c r="F2875" i="12"/>
  <c r="E2875" i="12"/>
  <c r="D2875" i="12"/>
  <c r="K2874" i="12"/>
  <c r="J2874" i="12"/>
  <c r="I2874" i="12"/>
  <c r="H2874" i="12"/>
  <c r="G2874" i="12"/>
  <c r="F2874" i="12"/>
  <c r="E2874" i="12"/>
  <c r="D2874" i="12"/>
  <c r="K2873" i="12"/>
  <c r="J2873" i="12"/>
  <c r="I2873" i="12"/>
  <c r="H2873" i="12"/>
  <c r="G2873" i="12"/>
  <c r="F2873" i="12"/>
  <c r="E2873" i="12"/>
  <c r="D2873" i="12"/>
  <c r="K2872" i="12"/>
  <c r="J2872" i="12"/>
  <c r="I2872" i="12"/>
  <c r="H2872" i="12"/>
  <c r="G2872" i="12"/>
  <c r="F2872" i="12"/>
  <c r="E2872" i="12"/>
  <c r="D2872" i="12"/>
  <c r="K2871" i="12"/>
  <c r="J2871" i="12"/>
  <c r="I2871" i="12"/>
  <c r="H2871" i="12"/>
  <c r="G2871" i="12"/>
  <c r="F2871" i="12"/>
  <c r="E2871" i="12"/>
  <c r="D2871" i="12"/>
  <c r="K2870" i="12"/>
  <c r="J2870" i="12"/>
  <c r="I2870" i="12"/>
  <c r="H2870" i="12"/>
  <c r="G2870" i="12"/>
  <c r="F2870" i="12"/>
  <c r="E2870" i="12"/>
  <c r="D2870" i="12"/>
  <c r="K2869" i="12"/>
  <c r="J2869" i="12"/>
  <c r="I2869" i="12"/>
  <c r="H2869" i="12"/>
  <c r="G2869" i="12"/>
  <c r="F2869" i="12"/>
  <c r="E2869" i="12"/>
  <c r="D2869" i="12"/>
  <c r="K2868" i="12"/>
  <c r="J2868" i="12"/>
  <c r="I2868" i="12"/>
  <c r="H2868" i="12"/>
  <c r="G2868" i="12"/>
  <c r="F2868" i="12"/>
  <c r="E2868" i="12"/>
  <c r="D2868" i="12"/>
  <c r="K2867" i="12"/>
  <c r="J2867" i="12"/>
  <c r="I2867" i="12"/>
  <c r="H2867" i="12"/>
  <c r="G2867" i="12"/>
  <c r="F2867" i="12"/>
  <c r="E2867" i="12"/>
  <c r="D2867" i="12"/>
  <c r="K2866" i="12"/>
  <c r="J2866" i="12"/>
  <c r="I2866" i="12"/>
  <c r="H2866" i="12"/>
  <c r="G2866" i="12"/>
  <c r="F2866" i="12"/>
  <c r="E2866" i="12"/>
  <c r="D2866" i="12"/>
  <c r="K2865" i="12"/>
  <c r="J2865" i="12"/>
  <c r="I2865" i="12"/>
  <c r="H2865" i="12"/>
  <c r="G2865" i="12"/>
  <c r="F2865" i="12"/>
  <c r="E2865" i="12"/>
  <c r="D2865" i="12"/>
  <c r="K2864" i="12"/>
  <c r="J2864" i="12"/>
  <c r="I2864" i="12"/>
  <c r="H2864" i="12"/>
  <c r="G2864" i="12"/>
  <c r="F2864" i="12"/>
  <c r="E2864" i="12"/>
  <c r="D2864" i="12"/>
  <c r="K2863" i="12"/>
  <c r="J2863" i="12"/>
  <c r="I2863" i="12"/>
  <c r="H2863" i="12"/>
  <c r="G2863" i="12"/>
  <c r="F2863" i="12"/>
  <c r="E2863" i="12"/>
  <c r="D2863" i="12"/>
  <c r="K2862" i="12"/>
  <c r="J2862" i="12"/>
  <c r="I2862" i="12"/>
  <c r="H2862" i="12"/>
  <c r="G2862" i="12"/>
  <c r="F2862" i="12"/>
  <c r="E2862" i="12"/>
  <c r="D2862" i="12"/>
  <c r="K2861" i="12"/>
  <c r="J2861" i="12"/>
  <c r="I2861" i="12"/>
  <c r="H2861" i="12"/>
  <c r="G2861" i="12"/>
  <c r="F2861" i="12"/>
  <c r="E2861" i="12"/>
  <c r="D2861" i="12"/>
  <c r="K2860" i="12"/>
  <c r="J2860" i="12"/>
  <c r="I2860" i="12"/>
  <c r="H2860" i="12"/>
  <c r="G2860" i="12"/>
  <c r="F2860" i="12"/>
  <c r="E2860" i="12"/>
  <c r="D2860" i="12"/>
  <c r="K2859" i="12"/>
  <c r="J2859" i="12"/>
  <c r="I2859" i="12"/>
  <c r="H2859" i="12"/>
  <c r="G2859" i="12"/>
  <c r="F2859" i="12"/>
  <c r="E2859" i="12"/>
  <c r="D2859" i="12"/>
  <c r="K2858" i="12"/>
  <c r="J2858" i="12"/>
  <c r="I2858" i="12"/>
  <c r="H2858" i="12"/>
  <c r="G2858" i="12"/>
  <c r="F2858" i="12"/>
  <c r="E2858" i="12"/>
  <c r="D2858" i="12"/>
  <c r="K2857" i="12"/>
  <c r="J2857" i="12"/>
  <c r="I2857" i="12"/>
  <c r="H2857" i="12"/>
  <c r="G2857" i="12"/>
  <c r="F2857" i="12"/>
  <c r="E2857" i="12"/>
  <c r="D2857" i="12"/>
  <c r="K2856" i="12"/>
  <c r="J2856" i="12"/>
  <c r="I2856" i="12"/>
  <c r="H2856" i="12"/>
  <c r="G2856" i="12"/>
  <c r="F2856" i="12"/>
  <c r="E2856" i="12"/>
  <c r="D2856" i="12"/>
  <c r="K2855" i="12"/>
  <c r="J2855" i="12"/>
  <c r="I2855" i="12"/>
  <c r="H2855" i="12"/>
  <c r="G2855" i="12"/>
  <c r="F2855" i="12"/>
  <c r="E2855" i="12"/>
  <c r="D2855" i="12"/>
  <c r="K2854" i="12"/>
  <c r="J2854" i="12"/>
  <c r="I2854" i="12"/>
  <c r="H2854" i="12"/>
  <c r="G2854" i="12"/>
  <c r="F2854" i="12"/>
  <c r="E2854" i="12"/>
  <c r="D2854" i="12"/>
  <c r="K2853" i="12"/>
  <c r="J2853" i="12"/>
  <c r="I2853" i="12"/>
  <c r="H2853" i="12"/>
  <c r="G2853" i="12"/>
  <c r="F2853" i="12"/>
  <c r="E2853" i="12"/>
  <c r="D2853" i="12"/>
  <c r="K2852" i="12"/>
  <c r="J2852" i="12"/>
  <c r="I2852" i="12"/>
  <c r="H2852" i="12"/>
  <c r="G2852" i="12"/>
  <c r="F2852" i="12"/>
  <c r="E2852" i="12"/>
  <c r="D2852" i="12"/>
  <c r="K2851" i="12"/>
  <c r="J2851" i="12"/>
  <c r="I2851" i="12"/>
  <c r="H2851" i="12"/>
  <c r="G2851" i="12"/>
  <c r="F2851" i="12"/>
  <c r="E2851" i="12"/>
  <c r="D2851" i="12"/>
  <c r="K2850" i="12"/>
  <c r="J2850" i="12"/>
  <c r="I2850" i="12"/>
  <c r="H2850" i="12"/>
  <c r="G2850" i="12"/>
  <c r="F2850" i="12"/>
  <c r="E2850" i="12"/>
  <c r="D2850" i="12"/>
  <c r="K2849" i="12"/>
  <c r="J2849" i="12"/>
  <c r="I2849" i="12"/>
  <c r="H2849" i="12"/>
  <c r="G2849" i="12"/>
  <c r="F2849" i="12"/>
  <c r="E2849" i="12"/>
  <c r="D2849" i="12"/>
  <c r="K2848" i="12"/>
  <c r="J2848" i="12"/>
  <c r="I2848" i="12"/>
  <c r="H2848" i="12"/>
  <c r="G2848" i="12"/>
  <c r="F2848" i="12"/>
  <c r="E2848" i="12"/>
  <c r="D2848" i="12"/>
  <c r="K2847" i="12"/>
  <c r="J2847" i="12"/>
  <c r="I2847" i="12"/>
  <c r="H2847" i="12"/>
  <c r="G2847" i="12"/>
  <c r="F2847" i="12"/>
  <c r="E2847" i="12"/>
  <c r="D2847" i="12"/>
  <c r="K2846" i="12"/>
  <c r="J2846" i="12"/>
  <c r="I2846" i="12"/>
  <c r="H2846" i="12"/>
  <c r="G2846" i="12"/>
  <c r="F2846" i="12"/>
  <c r="E2846" i="12"/>
  <c r="D2846" i="12"/>
  <c r="K2845" i="12"/>
  <c r="J2845" i="12"/>
  <c r="I2845" i="12"/>
  <c r="H2845" i="12"/>
  <c r="G2845" i="12"/>
  <c r="F2845" i="12"/>
  <c r="E2845" i="12"/>
  <c r="D2845" i="12"/>
  <c r="K2844" i="12"/>
  <c r="J2844" i="12"/>
  <c r="I2844" i="12"/>
  <c r="H2844" i="12"/>
  <c r="G2844" i="12"/>
  <c r="F2844" i="12"/>
  <c r="E2844" i="12"/>
  <c r="D2844" i="12"/>
  <c r="K2843" i="12"/>
  <c r="J2843" i="12"/>
  <c r="I2843" i="12"/>
  <c r="H2843" i="12"/>
  <c r="G2843" i="12"/>
  <c r="F2843" i="12"/>
  <c r="E2843" i="12"/>
  <c r="D2843" i="12"/>
  <c r="K2842" i="12"/>
  <c r="J2842" i="12"/>
  <c r="I2842" i="12"/>
  <c r="H2842" i="12"/>
  <c r="G2842" i="12"/>
  <c r="F2842" i="12"/>
  <c r="E2842" i="12"/>
  <c r="D2842" i="12"/>
  <c r="K2841" i="12"/>
  <c r="J2841" i="12"/>
  <c r="I2841" i="12"/>
  <c r="H2841" i="12"/>
  <c r="G2841" i="12"/>
  <c r="F2841" i="12"/>
  <c r="E2841" i="12"/>
  <c r="D2841" i="12"/>
  <c r="K2840" i="12"/>
  <c r="J2840" i="12"/>
  <c r="I2840" i="12"/>
  <c r="H2840" i="12"/>
  <c r="G2840" i="12"/>
  <c r="F2840" i="12"/>
  <c r="E2840" i="12"/>
  <c r="D2840" i="12"/>
  <c r="K2839" i="12"/>
  <c r="J2839" i="12"/>
  <c r="I2839" i="12"/>
  <c r="H2839" i="12"/>
  <c r="G2839" i="12"/>
  <c r="F2839" i="12"/>
  <c r="E2839" i="12"/>
  <c r="D2839" i="12"/>
  <c r="K2838" i="12"/>
  <c r="J2838" i="12"/>
  <c r="I2838" i="12"/>
  <c r="H2838" i="12"/>
  <c r="G2838" i="12"/>
  <c r="F2838" i="12"/>
  <c r="E2838" i="12"/>
  <c r="D2838" i="12"/>
  <c r="K2837" i="12"/>
  <c r="J2837" i="12"/>
  <c r="I2837" i="12"/>
  <c r="H2837" i="12"/>
  <c r="G2837" i="12"/>
  <c r="F2837" i="12"/>
  <c r="E2837" i="12"/>
  <c r="D2837" i="12"/>
  <c r="K2836" i="12"/>
  <c r="J2836" i="12"/>
  <c r="I2836" i="12"/>
  <c r="H2836" i="12"/>
  <c r="G2836" i="12"/>
  <c r="F2836" i="12"/>
  <c r="E2836" i="12"/>
  <c r="D2836" i="12"/>
  <c r="K2835" i="12"/>
  <c r="J2835" i="12"/>
  <c r="I2835" i="12"/>
  <c r="H2835" i="12"/>
  <c r="G2835" i="12"/>
  <c r="F2835" i="12"/>
  <c r="E2835" i="12"/>
  <c r="D2835" i="12"/>
  <c r="K2834" i="12"/>
  <c r="J2834" i="12"/>
  <c r="I2834" i="12"/>
  <c r="H2834" i="12"/>
  <c r="G2834" i="12"/>
  <c r="F2834" i="12"/>
  <c r="E2834" i="12"/>
  <c r="D2834" i="12"/>
  <c r="K2833" i="12"/>
  <c r="J2833" i="12"/>
  <c r="I2833" i="12"/>
  <c r="H2833" i="12"/>
  <c r="G2833" i="12"/>
  <c r="F2833" i="12"/>
  <c r="E2833" i="12"/>
  <c r="D2833" i="12"/>
  <c r="K2832" i="12"/>
  <c r="J2832" i="12"/>
  <c r="I2832" i="12"/>
  <c r="H2832" i="12"/>
  <c r="G2832" i="12"/>
  <c r="F2832" i="12"/>
  <c r="E2832" i="12"/>
  <c r="D2832" i="12"/>
  <c r="K2831" i="12"/>
  <c r="J2831" i="12"/>
  <c r="I2831" i="12"/>
  <c r="H2831" i="12"/>
  <c r="G2831" i="12"/>
  <c r="F2831" i="12"/>
  <c r="E2831" i="12"/>
  <c r="D2831" i="12"/>
  <c r="K2830" i="12"/>
  <c r="J2830" i="12"/>
  <c r="I2830" i="12"/>
  <c r="H2830" i="12"/>
  <c r="G2830" i="12"/>
  <c r="F2830" i="12"/>
  <c r="E2830" i="12"/>
  <c r="D2830" i="12"/>
  <c r="K2829" i="12"/>
  <c r="J2829" i="12"/>
  <c r="I2829" i="12"/>
  <c r="H2829" i="12"/>
  <c r="G2829" i="12"/>
  <c r="F2829" i="12"/>
  <c r="E2829" i="12"/>
  <c r="D2829" i="12"/>
  <c r="K2828" i="12"/>
  <c r="J2828" i="12"/>
  <c r="I2828" i="12"/>
  <c r="H2828" i="12"/>
  <c r="G2828" i="12"/>
  <c r="F2828" i="12"/>
  <c r="E2828" i="12"/>
  <c r="D2828" i="12"/>
  <c r="K2827" i="12"/>
  <c r="J2827" i="12"/>
  <c r="I2827" i="12"/>
  <c r="H2827" i="12"/>
  <c r="G2827" i="12"/>
  <c r="F2827" i="12"/>
  <c r="E2827" i="12"/>
  <c r="D2827" i="12"/>
  <c r="K2826" i="12"/>
  <c r="J2826" i="12"/>
  <c r="I2826" i="12"/>
  <c r="H2826" i="12"/>
  <c r="G2826" i="12"/>
  <c r="F2826" i="12"/>
  <c r="E2826" i="12"/>
  <c r="D2826" i="12"/>
  <c r="K2825" i="12"/>
  <c r="J2825" i="12"/>
  <c r="I2825" i="12"/>
  <c r="H2825" i="12"/>
  <c r="G2825" i="12"/>
  <c r="F2825" i="12"/>
  <c r="E2825" i="12"/>
  <c r="D2825" i="12"/>
  <c r="K2824" i="12"/>
  <c r="J2824" i="12"/>
  <c r="I2824" i="12"/>
  <c r="H2824" i="12"/>
  <c r="G2824" i="12"/>
  <c r="F2824" i="12"/>
  <c r="E2824" i="12"/>
  <c r="D2824" i="12"/>
  <c r="K2823" i="12"/>
  <c r="J2823" i="12"/>
  <c r="I2823" i="12"/>
  <c r="H2823" i="12"/>
  <c r="G2823" i="12"/>
  <c r="F2823" i="12"/>
  <c r="E2823" i="12"/>
  <c r="D2823" i="12"/>
  <c r="K2822" i="12"/>
  <c r="J2822" i="12"/>
  <c r="I2822" i="12"/>
  <c r="H2822" i="12"/>
  <c r="G2822" i="12"/>
  <c r="F2822" i="12"/>
  <c r="E2822" i="12"/>
  <c r="D2822" i="12"/>
  <c r="K2821" i="12"/>
  <c r="J2821" i="12"/>
  <c r="I2821" i="12"/>
  <c r="H2821" i="12"/>
  <c r="G2821" i="12"/>
  <c r="F2821" i="12"/>
  <c r="E2821" i="12"/>
  <c r="D2821" i="12"/>
  <c r="K2820" i="12"/>
  <c r="J2820" i="12"/>
  <c r="I2820" i="12"/>
  <c r="H2820" i="12"/>
  <c r="G2820" i="12"/>
  <c r="F2820" i="12"/>
  <c r="E2820" i="12"/>
  <c r="D2820" i="12"/>
  <c r="K2819" i="12"/>
  <c r="J2819" i="12"/>
  <c r="I2819" i="12"/>
  <c r="H2819" i="12"/>
  <c r="G2819" i="12"/>
  <c r="F2819" i="12"/>
  <c r="E2819" i="12"/>
  <c r="D2819" i="12"/>
  <c r="K2818" i="12"/>
  <c r="J2818" i="12"/>
  <c r="I2818" i="12"/>
  <c r="H2818" i="12"/>
  <c r="G2818" i="12"/>
  <c r="F2818" i="12"/>
  <c r="E2818" i="12"/>
  <c r="D2818" i="12"/>
  <c r="K2817" i="12"/>
  <c r="J2817" i="12"/>
  <c r="I2817" i="12"/>
  <c r="H2817" i="12"/>
  <c r="G2817" i="12"/>
  <c r="F2817" i="12"/>
  <c r="E2817" i="12"/>
  <c r="D2817" i="12"/>
  <c r="K2816" i="12"/>
  <c r="J2816" i="12"/>
  <c r="I2816" i="12"/>
  <c r="H2816" i="12"/>
  <c r="G2816" i="12"/>
  <c r="F2816" i="12"/>
  <c r="E2816" i="12"/>
  <c r="D2816" i="12"/>
  <c r="K2815" i="12"/>
  <c r="J2815" i="12"/>
  <c r="I2815" i="12"/>
  <c r="H2815" i="12"/>
  <c r="G2815" i="12"/>
  <c r="F2815" i="12"/>
  <c r="E2815" i="12"/>
  <c r="D2815" i="12"/>
  <c r="K2814" i="12"/>
  <c r="J2814" i="12"/>
  <c r="I2814" i="12"/>
  <c r="H2814" i="12"/>
  <c r="G2814" i="12"/>
  <c r="F2814" i="12"/>
  <c r="E2814" i="12"/>
  <c r="D2814" i="12"/>
  <c r="K2813" i="12"/>
  <c r="J2813" i="12"/>
  <c r="I2813" i="12"/>
  <c r="H2813" i="12"/>
  <c r="G2813" i="12"/>
  <c r="F2813" i="12"/>
  <c r="E2813" i="12"/>
  <c r="D2813" i="12"/>
  <c r="K2812" i="12"/>
  <c r="J2812" i="12"/>
  <c r="I2812" i="12"/>
  <c r="H2812" i="12"/>
  <c r="G2812" i="12"/>
  <c r="F2812" i="12"/>
  <c r="E2812" i="12"/>
  <c r="D2812" i="12"/>
  <c r="K2811" i="12"/>
  <c r="J2811" i="12"/>
  <c r="I2811" i="12"/>
  <c r="H2811" i="12"/>
  <c r="G2811" i="12"/>
  <c r="F2811" i="12"/>
  <c r="E2811" i="12"/>
  <c r="D2811" i="12"/>
  <c r="K2810" i="12"/>
  <c r="J2810" i="12"/>
  <c r="I2810" i="12"/>
  <c r="H2810" i="12"/>
  <c r="G2810" i="12"/>
  <c r="F2810" i="12"/>
  <c r="E2810" i="12"/>
  <c r="D2810" i="12"/>
  <c r="K2809" i="12"/>
  <c r="J2809" i="12"/>
  <c r="I2809" i="12"/>
  <c r="H2809" i="12"/>
  <c r="G2809" i="12"/>
  <c r="F2809" i="12"/>
  <c r="E2809" i="12"/>
  <c r="D2809" i="12"/>
  <c r="K2808" i="12"/>
  <c r="J2808" i="12"/>
  <c r="I2808" i="12"/>
  <c r="H2808" i="12"/>
  <c r="G2808" i="12"/>
  <c r="F2808" i="12"/>
  <c r="E2808" i="12"/>
  <c r="D2808" i="12"/>
  <c r="K2807" i="12"/>
  <c r="J2807" i="12"/>
  <c r="I2807" i="12"/>
  <c r="H2807" i="12"/>
  <c r="G2807" i="12"/>
  <c r="F2807" i="12"/>
  <c r="E2807" i="12"/>
  <c r="D2807" i="12"/>
  <c r="K2806" i="12"/>
  <c r="J2806" i="12"/>
  <c r="I2806" i="12"/>
  <c r="H2806" i="12"/>
  <c r="G2806" i="12"/>
  <c r="F2806" i="12"/>
  <c r="E2806" i="12"/>
  <c r="D2806" i="12"/>
  <c r="K2805" i="12"/>
  <c r="J2805" i="12"/>
  <c r="I2805" i="12"/>
  <c r="H2805" i="12"/>
  <c r="G2805" i="12"/>
  <c r="F2805" i="12"/>
  <c r="E2805" i="12"/>
  <c r="D2805" i="12"/>
  <c r="K2804" i="12"/>
  <c r="J2804" i="12"/>
  <c r="I2804" i="12"/>
  <c r="H2804" i="12"/>
  <c r="G2804" i="12"/>
  <c r="F2804" i="12"/>
  <c r="E2804" i="12"/>
  <c r="D2804" i="12"/>
  <c r="K2803" i="12"/>
  <c r="J2803" i="12"/>
  <c r="I2803" i="12"/>
  <c r="H2803" i="12"/>
  <c r="G2803" i="12"/>
  <c r="F2803" i="12"/>
  <c r="E2803" i="12"/>
  <c r="D2803" i="12"/>
  <c r="K2802" i="12"/>
  <c r="J2802" i="12"/>
  <c r="I2802" i="12"/>
  <c r="H2802" i="12"/>
  <c r="G2802" i="12"/>
  <c r="F2802" i="12"/>
  <c r="E2802" i="12"/>
  <c r="D2802" i="12"/>
  <c r="K2801" i="12"/>
  <c r="J2801" i="12"/>
  <c r="I2801" i="12"/>
  <c r="H2801" i="12"/>
  <c r="G2801" i="12"/>
  <c r="F2801" i="12"/>
  <c r="E2801" i="12"/>
  <c r="D2801" i="12"/>
  <c r="K2800" i="12"/>
  <c r="J2800" i="12"/>
  <c r="I2800" i="12"/>
  <c r="H2800" i="12"/>
  <c r="G2800" i="12"/>
  <c r="F2800" i="12"/>
  <c r="E2800" i="12"/>
  <c r="D2800" i="12"/>
  <c r="K2799" i="12"/>
  <c r="J2799" i="12"/>
  <c r="I2799" i="12"/>
  <c r="H2799" i="12"/>
  <c r="G2799" i="12"/>
  <c r="F2799" i="12"/>
  <c r="E2799" i="12"/>
  <c r="D2799" i="12"/>
  <c r="K2798" i="12"/>
  <c r="J2798" i="12"/>
  <c r="I2798" i="12"/>
  <c r="H2798" i="12"/>
  <c r="G2798" i="12"/>
  <c r="F2798" i="12"/>
  <c r="E2798" i="12"/>
  <c r="D2798" i="12"/>
  <c r="K2797" i="12"/>
  <c r="J2797" i="12"/>
  <c r="I2797" i="12"/>
  <c r="H2797" i="12"/>
  <c r="G2797" i="12"/>
  <c r="F2797" i="12"/>
  <c r="E2797" i="12"/>
  <c r="D2797" i="12"/>
  <c r="K2796" i="12"/>
  <c r="J2796" i="12"/>
  <c r="I2796" i="12"/>
  <c r="H2796" i="12"/>
  <c r="G2796" i="12"/>
  <c r="F2796" i="12"/>
  <c r="E2796" i="12"/>
  <c r="D2796" i="12"/>
  <c r="K2795" i="12"/>
  <c r="J2795" i="12"/>
  <c r="I2795" i="12"/>
  <c r="H2795" i="12"/>
  <c r="G2795" i="12"/>
  <c r="F2795" i="12"/>
  <c r="E2795" i="12"/>
  <c r="D2795" i="12"/>
  <c r="K2794" i="12"/>
  <c r="J2794" i="12"/>
  <c r="I2794" i="12"/>
  <c r="H2794" i="12"/>
  <c r="G2794" i="12"/>
  <c r="F2794" i="12"/>
  <c r="E2794" i="12"/>
  <c r="D2794" i="12"/>
  <c r="K2793" i="12"/>
  <c r="J2793" i="12"/>
  <c r="I2793" i="12"/>
  <c r="H2793" i="12"/>
  <c r="G2793" i="12"/>
  <c r="F2793" i="12"/>
  <c r="E2793" i="12"/>
  <c r="D2793" i="12"/>
  <c r="K2792" i="12"/>
  <c r="J2792" i="12"/>
  <c r="I2792" i="12"/>
  <c r="H2792" i="12"/>
  <c r="G2792" i="12"/>
  <c r="F2792" i="12"/>
  <c r="E2792" i="12"/>
  <c r="D2792" i="12"/>
  <c r="K2791" i="12"/>
  <c r="J2791" i="12"/>
  <c r="I2791" i="12"/>
  <c r="H2791" i="12"/>
  <c r="G2791" i="12"/>
  <c r="F2791" i="12"/>
  <c r="E2791" i="12"/>
  <c r="D2791" i="12"/>
  <c r="K2790" i="12"/>
  <c r="J2790" i="12"/>
  <c r="I2790" i="12"/>
  <c r="H2790" i="12"/>
  <c r="G2790" i="12"/>
  <c r="F2790" i="12"/>
  <c r="E2790" i="12"/>
  <c r="D2790" i="12"/>
  <c r="K2789" i="12"/>
  <c r="J2789" i="12"/>
  <c r="I2789" i="12"/>
  <c r="H2789" i="12"/>
  <c r="G2789" i="12"/>
  <c r="F2789" i="12"/>
  <c r="E2789" i="12"/>
  <c r="D2789" i="12"/>
  <c r="K2788" i="12"/>
  <c r="J2788" i="12"/>
  <c r="I2788" i="12"/>
  <c r="H2788" i="12"/>
  <c r="G2788" i="12"/>
  <c r="F2788" i="12"/>
  <c r="E2788" i="12"/>
  <c r="D2788" i="12"/>
  <c r="K2787" i="12"/>
  <c r="J2787" i="12"/>
  <c r="I2787" i="12"/>
  <c r="H2787" i="12"/>
  <c r="G2787" i="12"/>
  <c r="F2787" i="12"/>
  <c r="E2787" i="12"/>
  <c r="D2787" i="12"/>
  <c r="K2786" i="12"/>
  <c r="J2786" i="12"/>
  <c r="I2786" i="12"/>
  <c r="H2786" i="12"/>
  <c r="G2786" i="12"/>
  <c r="F2786" i="12"/>
  <c r="E2786" i="12"/>
  <c r="D2786" i="12"/>
  <c r="K2785" i="12"/>
  <c r="J2785" i="12"/>
  <c r="I2785" i="12"/>
  <c r="H2785" i="12"/>
  <c r="G2785" i="12"/>
  <c r="F2785" i="12"/>
  <c r="E2785" i="12"/>
  <c r="D2785" i="12"/>
  <c r="K2784" i="12"/>
  <c r="J2784" i="12"/>
  <c r="I2784" i="12"/>
  <c r="H2784" i="12"/>
  <c r="G2784" i="12"/>
  <c r="F2784" i="12"/>
  <c r="E2784" i="12"/>
  <c r="D2784" i="12"/>
  <c r="K2783" i="12"/>
  <c r="J2783" i="12"/>
  <c r="I2783" i="12"/>
  <c r="H2783" i="12"/>
  <c r="G2783" i="12"/>
  <c r="F2783" i="12"/>
  <c r="E2783" i="12"/>
  <c r="D2783" i="12"/>
  <c r="K2782" i="12"/>
  <c r="J2782" i="12"/>
  <c r="I2782" i="12"/>
  <c r="H2782" i="12"/>
  <c r="G2782" i="12"/>
  <c r="F2782" i="12"/>
  <c r="E2782" i="12"/>
  <c r="D2782" i="12"/>
  <c r="K2781" i="12"/>
  <c r="J2781" i="12"/>
  <c r="I2781" i="12"/>
  <c r="H2781" i="12"/>
  <c r="G2781" i="12"/>
  <c r="F2781" i="12"/>
  <c r="E2781" i="12"/>
  <c r="D2781" i="12"/>
  <c r="K2780" i="12"/>
  <c r="J2780" i="12"/>
  <c r="I2780" i="12"/>
  <c r="H2780" i="12"/>
  <c r="G2780" i="12"/>
  <c r="F2780" i="12"/>
  <c r="E2780" i="12"/>
  <c r="D2780" i="12"/>
  <c r="K2779" i="12"/>
  <c r="J2779" i="12"/>
  <c r="I2779" i="12"/>
  <c r="H2779" i="12"/>
  <c r="G2779" i="12"/>
  <c r="F2779" i="12"/>
  <c r="E2779" i="12"/>
  <c r="D2779" i="12"/>
  <c r="K2778" i="12"/>
  <c r="J2778" i="12"/>
  <c r="I2778" i="12"/>
  <c r="H2778" i="12"/>
  <c r="G2778" i="12"/>
  <c r="F2778" i="12"/>
  <c r="E2778" i="12"/>
  <c r="D2778" i="12"/>
  <c r="K2777" i="12"/>
  <c r="J2777" i="12"/>
  <c r="I2777" i="12"/>
  <c r="H2777" i="12"/>
  <c r="G2777" i="12"/>
  <c r="F2777" i="12"/>
  <c r="E2777" i="12"/>
  <c r="D2777" i="12"/>
  <c r="K2776" i="12"/>
  <c r="J2776" i="12"/>
  <c r="I2776" i="12"/>
  <c r="H2776" i="12"/>
  <c r="G2776" i="12"/>
  <c r="F2776" i="12"/>
  <c r="E2776" i="12"/>
  <c r="D2776" i="12"/>
  <c r="K2775" i="12"/>
  <c r="J2775" i="12"/>
  <c r="I2775" i="12"/>
  <c r="H2775" i="12"/>
  <c r="G2775" i="12"/>
  <c r="F2775" i="12"/>
  <c r="E2775" i="12"/>
  <c r="D2775" i="12"/>
  <c r="K2774" i="12"/>
  <c r="J2774" i="12"/>
  <c r="I2774" i="12"/>
  <c r="H2774" i="12"/>
  <c r="G2774" i="12"/>
  <c r="F2774" i="12"/>
  <c r="E2774" i="12"/>
  <c r="D2774" i="12"/>
  <c r="K2773" i="12"/>
  <c r="J2773" i="12"/>
  <c r="I2773" i="12"/>
  <c r="H2773" i="12"/>
  <c r="G2773" i="12"/>
  <c r="F2773" i="12"/>
  <c r="E2773" i="12"/>
  <c r="D2773" i="12"/>
  <c r="K2772" i="12"/>
  <c r="J2772" i="12"/>
  <c r="I2772" i="12"/>
  <c r="H2772" i="12"/>
  <c r="G2772" i="12"/>
  <c r="F2772" i="12"/>
  <c r="E2772" i="12"/>
  <c r="D2772" i="12"/>
  <c r="K2771" i="12"/>
  <c r="J2771" i="12"/>
  <c r="I2771" i="12"/>
  <c r="H2771" i="12"/>
  <c r="G2771" i="12"/>
  <c r="F2771" i="12"/>
  <c r="E2771" i="12"/>
  <c r="D2771" i="12"/>
  <c r="K2770" i="12"/>
  <c r="J2770" i="12"/>
  <c r="I2770" i="12"/>
  <c r="H2770" i="12"/>
  <c r="G2770" i="12"/>
  <c r="F2770" i="12"/>
  <c r="E2770" i="12"/>
  <c r="D2770" i="12"/>
  <c r="K2769" i="12"/>
  <c r="J2769" i="12"/>
  <c r="I2769" i="12"/>
  <c r="H2769" i="12"/>
  <c r="G2769" i="12"/>
  <c r="F2769" i="12"/>
  <c r="E2769" i="12"/>
  <c r="D2769" i="12"/>
  <c r="K2768" i="12"/>
  <c r="J2768" i="12"/>
  <c r="I2768" i="12"/>
  <c r="H2768" i="12"/>
  <c r="G2768" i="12"/>
  <c r="F2768" i="12"/>
  <c r="E2768" i="12"/>
  <c r="D2768" i="12"/>
  <c r="K2767" i="12"/>
  <c r="J2767" i="12"/>
  <c r="I2767" i="12"/>
  <c r="H2767" i="12"/>
  <c r="G2767" i="12"/>
  <c r="F2767" i="12"/>
  <c r="E2767" i="12"/>
  <c r="D2767" i="12"/>
  <c r="K2766" i="12"/>
  <c r="J2766" i="12"/>
  <c r="I2766" i="12"/>
  <c r="H2766" i="12"/>
  <c r="G2766" i="12"/>
  <c r="F2766" i="12"/>
  <c r="E2766" i="12"/>
  <c r="D2766" i="12"/>
  <c r="K2765" i="12"/>
  <c r="J2765" i="12"/>
  <c r="I2765" i="12"/>
  <c r="H2765" i="12"/>
  <c r="G2765" i="12"/>
  <c r="F2765" i="12"/>
  <c r="E2765" i="12"/>
  <c r="D2765" i="12"/>
  <c r="K2764" i="12"/>
  <c r="J2764" i="12"/>
  <c r="I2764" i="12"/>
  <c r="H2764" i="12"/>
  <c r="G2764" i="12"/>
  <c r="F2764" i="12"/>
  <c r="E2764" i="12"/>
  <c r="D2764" i="12"/>
  <c r="K2763" i="12"/>
  <c r="J2763" i="12"/>
  <c r="I2763" i="12"/>
  <c r="H2763" i="12"/>
  <c r="G2763" i="12"/>
  <c r="F2763" i="12"/>
  <c r="E2763" i="12"/>
  <c r="D2763" i="12"/>
  <c r="K2762" i="12"/>
  <c r="J2762" i="12"/>
  <c r="I2762" i="12"/>
  <c r="H2762" i="12"/>
  <c r="G2762" i="12"/>
  <c r="F2762" i="12"/>
  <c r="E2762" i="12"/>
  <c r="D2762" i="12"/>
  <c r="K2761" i="12"/>
  <c r="J2761" i="12"/>
  <c r="I2761" i="12"/>
  <c r="H2761" i="12"/>
  <c r="G2761" i="12"/>
  <c r="F2761" i="12"/>
  <c r="E2761" i="12"/>
  <c r="D2761" i="12"/>
  <c r="K2760" i="12"/>
  <c r="J2760" i="12"/>
  <c r="I2760" i="12"/>
  <c r="H2760" i="12"/>
  <c r="G2760" i="12"/>
  <c r="F2760" i="12"/>
  <c r="E2760" i="12"/>
  <c r="D2760" i="12"/>
  <c r="K2759" i="12"/>
  <c r="J2759" i="12"/>
  <c r="I2759" i="12"/>
  <c r="H2759" i="12"/>
  <c r="G2759" i="12"/>
  <c r="F2759" i="12"/>
  <c r="E2759" i="12"/>
  <c r="D2759" i="12"/>
  <c r="K2758" i="12"/>
  <c r="J2758" i="12"/>
  <c r="I2758" i="12"/>
  <c r="H2758" i="12"/>
  <c r="G2758" i="12"/>
  <c r="F2758" i="12"/>
  <c r="E2758" i="12"/>
  <c r="D2758" i="12"/>
  <c r="K2757" i="12"/>
  <c r="J2757" i="12"/>
  <c r="I2757" i="12"/>
  <c r="H2757" i="12"/>
  <c r="G2757" i="12"/>
  <c r="F2757" i="12"/>
  <c r="E2757" i="12"/>
  <c r="D2757" i="12"/>
  <c r="K2756" i="12"/>
  <c r="J2756" i="12"/>
  <c r="I2756" i="12"/>
  <c r="H2756" i="12"/>
  <c r="G2756" i="12"/>
  <c r="F2756" i="12"/>
  <c r="E2756" i="12"/>
  <c r="D2756" i="12"/>
  <c r="K2755" i="12"/>
  <c r="J2755" i="12"/>
  <c r="I2755" i="12"/>
  <c r="H2755" i="12"/>
  <c r="G2755" i="12"/>
  <c r="F2755" i="12"/>
  <c r="E2755" i="12"/>
  <c r="D2755" i="12"/>
  <c r="K2754" i="12"/>
  <c r="J2754" i="12"/>
  <c r="I2754" i="12"/>
  <c r="H2754" i="12"/>
  <c r="G2754" i="12"/>
  <c r="F2754" i="12"/>
  <c r="E2754" i="12"/>
  <c r="D2754" i="12"/>
  <c r="K2753" i="12"/>
  <c r="J2753" i="12"/>
  <c r="I2753" i="12"/>
  <c r="H2753" i="12"/>
  <c r="G2753" i="12"/>
  <c r="F2753" i="12"/>
  <c r="E2753" i="12"/>
  <c r="D2753" i="12"/>
  <c r="K2752" i="12"/>
  <c r="J2752" i="12"/>
  <c r="I2752" i="12"/>
  <c r="H2752" i="12"/>
  <c r="G2752" i="12"/>
  <c r="F2752" i="12"/>
  <c r="E2752" i="12"/>
  <c r="D2752" i="12"/>
  <c r="K2751" i="12"/>
  <c r="J2751" i="12"/>
  <c r="I2751" i="12"/>
  <c r="H2751" i="12"/>
  <c r="G2751" i="12"/>
  <c r="F2751" i="12"/>
  <c r="E2751" i="12"/>
  <c r="D2751" i="12"/>
  <c r="K2750" i="12"/>
  <c r="J2750" i="12"/>
  <c r="I2750" i="12"/>
  <c r="H2750" i="12"/>
  <c r="G2750" i="12"/>
  <c r="F2750" i="12"/>
  <c r="E2750" i="12"/>
  <c r="D2750" i="12"/>
  <c r="K2749" i="12"/>
  <c r="J2749" i="12"/>
  <c r="I2749" i="12"/>
  <c r="H2749" i="12"/>
  <c r="G2749" i="12"/>
  <c r="F2749" i="12"/>
  <c r="E2749" i="12"/>
  <c r="D2749" i="12"/>
  <c r="K2748" i="12"/>
  <c r="J2748" i="12"/>
  <c r="I2748" i="12"/>
  <c r="H2748" i="12"/>
  <c r="G2748" i="12"/>
  <c r="F2748" i="12"/>
  <c r="E2748" i="12"/>
  <c r="D2748" i="12"/>
  <c r="K2747" i="12"/>
  <c r="J2747" i="12"/>
  <c r="I2747" i="12"/>
  <c r="H2747" i="12"/>
  <c r="G2747" i="12"/>
  <c r="F2747" i="12"/>
  <c r="E2747" i="12"/>
  <c r="D2747" i="12"/>
  <c r="K2746" i="12"/>
  <c r="J2746" i="12"/>
  <c r="I2746" i="12"/>
  <c r="H2746" i="12"/>
  <c r="G2746" i="12"/>
  <c r="F2746" i="12"/>
  <c r="E2746" i="12"/>
  <c r="D2746" i="12"/>
  <c r="K2745" i="12"/>
  <c r="J2745" i="12"/>
  <c r="I2745" i="12"/>
  <c r="H2745" i="12"/>
  <c r="G2745" i="12"/>
  <c r="F2745" i="12"/>
  <c r="E2745" i="12"/>
  <c r="D2745" i="12"/>
  <c r="K2744" i="12"/>
  <c r="J2744" i="12"/>
  <c r="I2744" i="12"/>
  <c r="H2744" i="12"/>
  <c r="G2744" i="12"/>
  <c r="F2744" i="12"/>
  <c r="E2744" i="12"/>
  <c r="D2744" i="12"/>
  <c r="K2743" i="12"/>
  <c r="J2743" i="12"/>
  <c r="I2743" i="12"/>
  <c r="H2743" i="12"/>
  <c r="G2743" i="12"/>
  <c r="F2743" i="12"/>
  <c r="E2743" i="12"/>
  <c r="D2743" i="12"/>
  <c r="K2742" i="12"/>
  <c r="J2742" i="12"/>
  <c r="I2742" i="12"/>
  <c r="H2742" i="12"/>
  <c r="G2742" i="12"/>
  <c r="F2742" i="12"/>
  <c r="E2742" i="12"/>
  <c r="D2742" i="12"/>
  <c r="K2741" i="12"/>
  <c r="J2741" i="12"/>
  <c r="I2741" i="12"/>
  <c r="H2741" i="12"/>
  <c r="G2741" i="12"/>
  <c r="F2741" i="12"/>
  <c r="E2741" i="12"/>
  <c r="D2741" i="12"/>
  <c r="K2740" i="12"/>
  <c r="J2740" i="12"/>
  <c r="I2740" i="12"/>
  <c r="H2740" i="12"/>
  <c r="G2740" i="12"/>
  <c r="F2740" i="12"/>
  <c r="E2740" i="12"/>
  <c r="D2740" i="12"/>
  <c r="K2739" i="12"/>
  <c r="J2739" i="12"/>
  <c r="I2739" i="12"/>
  <c r="H2739" i="12"/>
  <c r="G2739" i="12"/>
  <c r="F2739" i="12"/>
  <c r="E2739" i="12"/>
  <c r="D2739" i="12"/>
  <c r="K2738" i="12"/>
  <c r="J2738" i="12"/>
  <c r="I2738" i="12"/>
  <c r="H2738" i="12"/>
  <c r="G2738" i="12"/>
  <c r="F2738" i="12"/>
  <c r="E2738" i="12"/>
  <c r="D2738" i="12"/>
  <c r="K2737" i="12"/>
  <c r="J2737" i="12"/>
  <c r="I2737" i="12"/>
  <c r="H2737" i="12"/>
  <c r="G2737" i="12"/>
  <c r="F2737" i="12"/>
  <c r="E2737" i="12"/>
  <c r="D2737" i="12"/>
  <c r="K2736" i="12"/>
  <c r="J2736" i="12"/>
  <c r="I2736" i="12"/>
  <c r="H2736" i="12"/>
  <c r="G2736" i="12"/>
  <c r="F2736" i="12"/>
  <c r="E2736" i="12"/>
  <c r="D2736" i="12"/>
  <c r="K2735" i="12"/>
  <c r="J2735" i="12"/>
  <c r="I2735" i="12"/>
  <c r="H2735" i="12"/>
  <c r="G2735" i="12"/>
  <c r="F2735" i="12"/>
  <c r="E2735" i="12"/>
  <c r="D2735" i="12"/>
  <c r="K2734" i="12"/>
  <c r="J2734" i="12"/>
  <c r="I2734" i="12"/>
  <c r="H2734" i="12"/>
  <c r="G2734" i="12"/>
  <c r="F2734" i="12"/>
  <c r="E2734" i="12"/>
  <c r="D2734" i="12"/>
  <c r="K2733" i="12"/>
  <c r="J2733" i="12"/>
  <c r="I2733" i="12"/>
  <c r="H2733" i="12"/>
  <c r="G2733" i="12"/>
  <c r="F2733" i="12"/>
  <c r="E2733" i="12"/>
  <c r="D2733" i="12"/>
  <c r="K2732" i="12"/>
  <c r="J2732" i="12"/>
  <c r="I2732" i="12"/>
  <c r="H2732" i="12"/>
  <c r="G2732" i="12"/>
  <c r="F2732" i="12"/>
  <c r="E2732" i="12"/>
  <c r="D2732" i="12"/>
  <c r="K2731" i="12"/>
  <c r="J2731" i="12"/>
  <c r="I2731" i="12"/>
  <c r="H2731" i="12"/>
  <c r="G2731" i="12"/>
  <c r="F2731" i="12"/>
  <c r="E2731" i="12"/>
  <c r="D2731" i="12"/>
  <c r="K2730" i="12"/>
  <c r="J2730" i="12"/>
  <c r="I2730" i="12"/>
  <c r="H2730" i="12"/>
  <c r="G2730" i="12"/>
  <c r="F2730" i="12"/>
  <c r="E2730" i="12"/>
  <c r="D2730" i="12"/>
  <c r="K2729" i="12"/>
  <c r="J2729" i="12"/>
  <c r="I2729" i="12"/>
  <c r="H2729" i="12"/>
  <c r="G2729" i="12"/>
  <c r="F2729" i="12"/>
  <c r="E2729" i="12"/>
  <c r="D2729" i="12"/>
  <c r="K2728" i="12"/>
  <c r="J2728" i="12"/>
  <c r="I2728" i="12"/>
  <c r="H2728" i="12"/>
  <c r="G2728" i="12"/>
  <c r="F2728" i="12"/>
  <c r="E2728" i="12"/>
  <c r="D2728" i="12"/>
  <c r="K2727" i="12"/>
  <c r="J2727" i="12"/>
  <c r="I2727" i="12"/>
  <c r="H2727" i="12"/>
  <c r="G2727" i="12"/>
  <c r="F2727" i="12"/>
  <c r="E2727" i="12"/>
  <c r="D2727" i="12"/>
  <c r="K2726" i="12"/>
  <c r="J2726" i="12"/>
  <c r="I2726" i="12"/>
  <c r="H2726" i="12"/>
  <c r="G2726" i="12"/>
  <c r="F2726" i="12"/>
  <c r="E2726" i="12"/>
  <c r="D2726" i="12"/>
  <c r="K2725" i="12"/>
  <c r="J2725" i="12"/>
  <c r="I2725" i="12"/>
  <c r="H2725" i="12"/>
  <c r="G2725" i="12"/>
  <c r="F2725" i="12"/>
  <c r="E2725" i="12"/>
  <c r="D2725" i="12"/>
  <c r="K2724" i="12"/>
  <c r="J2724" i="12"/>
  <c r="I2724" i="12"/>
  <c r="H2724" i="12"/>
  <c r="G2724" i="12"/>
  <c r="F2724" i="12"/>
  <c r="E2724" i="12"/>
  <c r="D2724" i="12"/>
  <c r="K2723" i="12"/>
  <c r="J2723" i="12"/>
  <c r="I2723" i="12"/>
  <c r="H2723" i="12"/>
  <c r="G2723" i="12"/>
  <c r="F2723" i="12"/>
  <c r="E2723" i="12"/>
  <c r="D2723" i="12"/>
  <c r="K2722" i="12"/>
  <c r="J2722" i="12"/>
  <c r="I2722" i="12"/>
  <c r="H2722" i="12"/>
  <c r="G2722" i="12"/>
  <c r="F2722" i="12"/>
  <c r="E2722" i="12"/>
  <c r="D2722" i="12"/>
  <c r="K2721" i="12"/>
  <c r="J2721" i="12"/>
  <c r="I2721" i="12"/>
  <c r="H2721" i="12"/>
  <c r="G2721" i="12"/>
  <c r="F2721" i="12"/>
  <c r="E2721" i="12"/>
  <c r="D2721" i="12"/>
  <c r="K2720" i="12"/>
  <c r="J2720" i="12"/>
  <c r="I2720" i="12"/>
  <c r="H2720" i="12"/>
  <c r="G2720" i="12"/>
  <c r="F2720" i="12"/>
  <c r="E2720" i="12"/>
  <c r="D2720" i="12"/>
  <c r="K2719" i="12"/>
  <c r="J2719" i="12"/>
  <c r="I2719" i="12"/>
  <c r="H2719" i="12"/>
  <c r="G2719" i="12"/>
  <c r="F2719" i="12"/>
  <c r="E2719" i="12"/>
  <c r="D2719" i="12"/>
  <c r="K2718" i="12"/>
  <c r="J2718" i="12"/>
  <c r="I2718" i="12"/>
  <c r="H2718" i="12"/>
  <c r="G2718" i="12"/>
  <c r="F2718" i="12"/>
  <c r="E2718" i="12"/>
  <c r="D2718" i="12"/>
  <c r="K2717" i="12"/>
  <c r="J2717" i="12"/>
  <c r="I2717" i="12"/>
  <c r="H2717" i="12"/>
  <c r="G2717" i="12"/>
  <c r="F2717" i="12"/>
  <c r="E2717" i="12"/>
  <c r="D2717" i="12"/>
  <c r="K2716" i="12"/>
  <c r="J2716" i="12"/>
  <c r="I2716" i="12"/>
  <c r="H2716" i="12"/>
  <c r="G2716" i="12"/>
  <c r="F2716" i="12"/>
  <c r="E2716" i="12"/>
  <c r="D2716" i="12"/>
  <c r="K2715" i="12"/>
  <c r="J2715" i="12"/>
  <c r="I2715" i="12"/>
  <c r="H2715" i="12"/>
  <c r="G2715" i="12"/>
  <c r="F2715" i="12"/>
  <c r="E2715" i="12"/>
  <c r="D2715" i="12"/>
  <c r="K2714" i="12"/>
  <c r="J2714" i="12"/>
  <c r="I2714" i="12"/>
  <c r="H2714" i="12"/>
  <c r="G2714" i="12"/>
  <c r="F2714" i="12"/>
  <c r="E2714" i="12"/>
  <c r="D2714" i="12"/>
  <c r="K2713" i="12"/>
  <c r="J2713" i="12"/>
  <c r="I2713" i="12"/>
  <c r="H2713" i="12"/>
  <c r="G2713" i="12"/>
  <c r="F2713" i="12"/>
  <c r="E2713" i="12"/>
  <c r="D2713" i="12"/>
  <c r="K2712" i="12"/>
  <c r="J2712" i="12"/>
  <c r="I2712" i="12"/>
  <c r="H2712" i="12"/>
  <c r="G2712" i="12"/>
  <c r="F2712" i="12"/>
  <c r="E2712" i="12"/>
  <c r="D2712" i="12"/>
  <c r="K2711" i="12"/>
  <c r="J2711" i="12"/>
  <c r="I2711" i="12"/>
  <c r="H2711" i="12"/>
  <c r="G2711" i="12"/>
  <c r="F2711" i="12"/>
  <c r="E2711" i="12"/>
  <c r="D2711" i="12"/>
  <c r="K2710" i="12"/>
  <c r="J2710" i="12"/>
  <c r="I2710" i="12"/>
  <c r="H2710" i="12"/>
  <c r="G2710" i="12"/>
  <c r="F2710" i="12"/>
  <c r="E2710" i="12"/>
  <c r="D2710" i="12"/>
  <c r="K2709" i="12"/>
  <c r="J2709" i="12"/>
  <c r="I2709" i="12"/>
  <c r="H2709" i="12"/>
  <c r="G2709" i="12"/>
  <c r="F2709" i="12"/>
  <c r="E2709" i="12"/>
  <c r="D2709" i="12"/>
  <c r="K2708" i="12"/>
  <c r="J2708" i="12"/>
  <c r="I2708" i="12"/>
  <c r="H2708" i="12"/>
  <c r="G2708" i="12"/>
  <c r="F2708" i="12"/>
  <c r="E2708" i="12"/>
  <c r="D2708" i="12"/>
  <c r="K2707" i="12"/>
  <c r="J2707" i="12"/>
  <c r="I2707" i="12"/>
  <c r="H2707" i="12"/>
  <c r="G2707" i="12"/>
  <c r="F2707" i="12"/>
  <c r="E2707" i="12"/>
  <c r="D2707" i="12"/>
  <c r="K2706" i="12"/>
  <c r="J2706" i="12"/>
  <c r="I2706" i="12"/>
  <c r="H2706" i="12"/>
  <c r="G2706" i="12"/>
  <c r="F2706" i="12"/>
  <c r="E2706" i="12"/>
  <c r="D2706" i="12"/>
  <c r="K2705" i="12"/>
  <c r="J2705" i="12"/>
  <c r="I2705" i="12"/>
  <c r="H2705" i="12"/>
  <c r="G2705" i="12"/>
  <c r="F2705" i="12"/>
  <c r="E2705" i="12"/>
  <c r="D2705" i="12"/>
  <c r="K2704" i="12"/>
  <c r="J2704" i="12"/>
  <c r="I2704" i="12"/>
  <c r="H2704" i="12"/>
  <c r="G2704" i="12"/>
  <c r="F2704" i="12"/>
  <c r="E2704" i="12"/>
  <c r="D2704" i="12"/>
  <c r="K2703" i="12"/>
  <c r="J2703" i="12"/>
  <c r="I2703" i="12"/>
  <c r="H2703" i="12"/>
  <c r="G2703" i="12"/>
  <c r="F2703" i="12"/>
  <c r="E2703" i="12"/>
  <c r="D2703" i="12"/>
  <c r="K2702" i="12"/>
  <c r="J2702" i="12"/>
  <c r="I2702" i="12"/>
  <c r="H2702" i="12"/>
  <c r="G2702" i="12"/>
  <c r="F2702" i="12"/>
  <c r="E2702" i="12"/>
  <c r="D2702" i="12"/>
  <c r="K2701" i="12"/>
  <c r="J2701" i="12"/>
  <c r="I2701" i="12"/>
  <c r="H2701" i="12"/>
  <c r="G2701" i="12"/>
  <c r="F2701" i="12"/>
  <c r="E2701" i="12"/>
  <c r="D2701" i="12"/>
  <c r="K2700" i="12"/>
  <c r="J2700" i="12"/>
  <c r="I2700" i="12"/>
  <c r="H2700" i="12"/>
  <c r="G2700" i="12"/>
  <c r="F2700" i="12"/>
  <c r="E2700" i="12"/>
  <c r="D2700" i="12"/>
  <c r="K2699" i="12"/>
  <c r="J2699" i="12"/>
  <c r="I2699" i="12"/>
  <c r="H2699" i="12"/>
  <c r="G2699" i="12"/>
  <c r="F2699" i="12"/>
  <c r="E2699" i="12"/>
  <c r="D2699" i="12"/>
  <c r="K2698" i="12"/>
  <c r="J2698" i="12"/>
  <c r="I2698" i="12"/>
  <c r="H2698" i="12"/>
  <c r="G2698" i="12"/>
  <c r="F2698" i="12"/>
  <c r="E2698" i="12"/>
  <c r="D2698" i="12"/>
  <c r="K2697" i="12"/>
  <c r="J2697" i="12"/>
  <c r="I2697" i="12"/>
  <c r="H2697" i="12"/>
  <c r="G2697" i="12"/>
  <c r="F2697" i="12"/>
  <c r="E2697" i="12"/>
  <c r="D2697" i="12"/>
  <c r="K2696" i="12"/>
  <c r="J2696" i="12"/>
  <c r="I2696" i="12"/>
  <c r="H2696" i="12"/>
  <c r="G2696" i="12"/>
  <c r="F2696" i="12"/>
  <c r="E2696" i="12"/>
  <c r="D2696" i="12"/>
  <c r="K2695" i="12"/>
  <c r="J2695" i="12"/>
  <c r="I2695" i="12"/>
  <c r="H2695" i="12"/>
  <c r="G2695" i="12"/>
  <c r="F2695" i="12"/>
  <c r="E2695" i="12"/>
  <c r="D2695" i="12"/>
  <c r="K2694" i="12"/>
  <c r="J2694" i="12"/>
  <c r="I2694" i="12"/>
  <c r="H2694" i="12"/>
  <c r="G2694" i="12"/>
  <c r="F2694" i="12"/>
  <c r="E2694" i="12"/>
  <c r="D2694" i="12"/>
  <c r="K2693" i="12"/>
  <c r="J2693" i="12"/>
  <c r="I2693" i="12"/>
  <c r="H2693" i="12"/>
  <c r="G2693" i="12"/>
  <c r="F2693" i="12"/>
  <c r="E2693" i="12"/>
  <c r="D2693" i="12"/>
  <c r="K2692" i="12"/>
  <c r="J2692" i="12"/>
  <c r="I2692" i="12"/>
  <c r="H2692" i="12"/>
  <c r="G2692" i="12"/>
  <c r="F2692" i="12"/>
  <c r="E2692" i="12"/>
  <c r="D2692" i="12"/>
  <c r="K2691" i="12"/>
  <c r="J2691" i="12"/>
  <c r="I2691" i="12"/>
  <c r="H2691" i="12"/>
  <c r="G2691" i="12"/>
  <c r="F2691" i="12"/>
  <c r="E2691" i="12"/>
  <c r="D2691" i="12"/>
  <c r="K2690" i="12"/>
  <c r="J2690" i="12"/>
  <c r="I2690" i="12"/>
  <c r="H2690" i="12"/>
  <c r="G2690" i="12"/>
  <c r="F2690" i="12"/>
  <c r="E2690" i="12"/>
  <c r="D2690" i="12"/>
  <c r="K2689" i="12"/>
  <c r="J2689" i="12"/>
  <c r="I2689" i="12"/>
  <c r="H2689" i="12"/>
  <c r="G2689" i="12"/>
  <c r="F2689" i="12"/>
  <c r="E2689" i="12"/>
  <c r="D2689" i="12"/>
  <c r="K2688" i="12"/>
  <c r="J2688" i="12"/>
  <c r="I2688" i="12"/>
  <c r="H2688" i="12"/>
  <c r="G2688" i="12"/>
  <c r="F2688" i="12"/>
  <c r="E2688" i="12"/>
  <c r="D2688" i="12"/>
  <c r="K2687" i="12"/>
  <c r="J2687" i="12"/>
  <c r="I2687" i="12"/>
  <c r="H2687" i="12"/>
  <c r="G2687" i="12"/>
  <c r="F2687" i="12"/>
  <c r="E2687" i="12"/>
  <c r="D2687" i="12"/>
  <c r="K2686" i="12"/>
  <c r="J2686" i="12"/>
  <c r="I2686" i="12"/>
  <c r="H2686" i="12"/>
  <c r="G2686" i="12"/>
  <c r="F2686" i="12"/>
  <c r="E2686" i="12"/>
  <c r="D2686" i="12"/>
  <c r="K2685" i="12"/>
  <c r="J2685" i="12"/>
  <c r="I2685" i="12"/>
  <c r="H2685" i="12"/>
  <c r="G2685" i="12"/>
  <c r="F2685" i="12"/>
  <c r="E2685" i="12"/>
  <c r="D2685" i="12"/>
  <c r="K2684" i="12"/>
  <c r="J2684" i="12"/>
  <c r="I2684" i="12"/>
  <c r="H2684" i="12"/>
  <c r="G2684" i="12"/>
  <c r="F2684" i="12"/>
  <c r="E2684" i="12"/>
  <c r="D2684" i="12"/>
  <c r="K2683" i="12"/>
  <c r="J2683" i="12"/>
  <c r="I2683" i="12"/>
  <c r="H2683" i="12"/>
  <c r="G2683" i="12"/>
  <c r="F2683" i="12"/>
  <c r="E2683" i="12"/>
  <c r="D2683" i="12"/>
  <c r="K2682" i="12"/>
  <c r="J2682" i="12"/>
  <c r="I2682" i="12"/>
  <c r="H2682" i="12"/>
  <c r="G2682" i="12"/>
  <c r="F2682" i="12"/>
  <c r="E2682" i="12"/>
  <c r="D2682" i="12"/>
  <c r="K2681" i="12"/>
  <c r="J2681" i="12"/>
  <c r="I2681" i="12"/>
  <c r="H2681" i="12"/>
  <c r="G2681" i="12"/>
  <c r="F2681" i="12"/>
  <c r="E2681" i="12"/>
  <c r="D2681" i="12"/>
  <c r="K2680" i="12"/>
  <c r="J2680" i="12"/>
  <c r="I2680" i="12"/>
  <c r="H2680" i="12"/>
  <c r="G2680" i="12"/>
  <c r="F2680" i="12"/>
  <c r="E2680" i="12"/>
  <c r="D2680" i="12"/>
  <c r="K2679" i="12"/>
  <c r="J2679" i="12"/>
  <c r="I2679" i="12"/>
  <c r="H2679" i="12"/>
  <c r="G2679" i="12"/>
  <c r="F2679" i="12"/>
  <c r="E2679" i="12"/>
  <c r="D2679" i="12"/>
  <c r="K2678" i="12"/>
  <c r="J2678" i="12"/>
  <c r="I2678" i="12"/>
  <c r="H2678" i="12"/>
  <c r="G2678" i="12"/>
  <c r="F2678" i="12"/>
  <c r="E2678" i="12"/>
  <c r="D2678" i="12"/>
  <c r="K2677" i="12"/>
  <c r="J2677" i="12"/>
  <c r="I2677" i="12"/>
  <c r="H2677" i="12"/>
  <c r="G2677" i="12"/>
  <c r="F2677" i="12"/>
  <c r="E2677" i="12"/>
  <c r="D2677" i="12"/>
  <c r="K2676" i="12"/>
  <c r="J2676" i="12"/>
  <c r="I2676" i="12"/>
  <c r="H2676" i="12"/>
  <c r="G2676" i="12"/>
  <c r="F2676" i="12"/>
  <c r="E2676" i="12"/>
  <c r="D2676" i="12"/>
  <c r="K2675" i="12"/>
  <c r="J2675" i="12"/>
  <c r="I2675" i="12"/>
  <c r="H2675" i="12"/>
  <c r="G2675" i="12"/>
  <c r="F2675" i="12"/>
  <c r="E2675" i="12"/>
  <c r="D2675" i="12"/>
  <c r="K2674" i="12"/>
  <c r="J2674" i="12"/>
  <c r="I2674" i="12"/>
  <c r="H2674" i="12"/>
  <c r="G2674" i="12"/>
  <c r="F2674" i="12"/>
  <c r="E2674" i="12"/>
  <c r="D2674" i="12"/>
  <c r="K2673" i="12"/>
  <c r="J2673" i="12"/>
  <c r="I2673" i="12"/>
  <c r="H2673" i="12"/>
  <c r="G2673" i="12"/>
  <c r="F2673" i="12"/>
  <c r="E2673" i="12"/>
  <c r="D2673" i="12"/>
  <c r="K2672" i="12"/>
  <c r="J2672" i="12"/>
  <c r="I2672" i="12"/>
  <c r="H2672" i="12"/>
  <c r="G2672" i="12"/>
  <c r="F2672" i="12"/>
  <c r="E2672" i="12"/>
  <c r="D2672" i="12"/>
  <c r="K2671" i="12"/>
  <c r="J2671" i="12"/>
  <c r="I2671" i="12"/>
  <c r="H2671" i="12"/>
  <c r="G2671" i="12"/>
  <c r="F2671" i="12"/>
  <c r="E2671" i="12"/>
  <c r="D2671" i="12"/>
  <c r="K2670" i="12"/>
  <c r="J2670" i="12"/>
  <c r="I2670" i="12"/>
  <c r="H2670" i="12"/>
  <c r="G2670" i="12"/>
  <c r="F2670" i="12"/>
  <c r="E2670" i="12"/>
  <c r="D2670" i="12"/>
  <c r="K2669" i="12"/>
  <c r="J2669" i="12"/>
  <c r="I2669" i="12"/>
  <c r="H2669" i="12"/>
  <c r="G2669" i="12"/>
  <c r="F2669" i="12"/>
  <c r="E2669" i="12"/>
  <c r="D2669" i="12"/>
  <c r="K2668" i="12"/>
  <c r="J2668" i="12"/>
  <c r="I2668" i="12"/>
  <c r="H2668" i="12"/>
  <c r="G2668" i="12"/>
  <c r="F2668" i="12"/>
  <c r="E2668" i="12"/>
  <c r="D2668" i="12"/>
  <c r="K2667" i="12"/>
  <c r="J2667" i="12"/>
  <c r="I2667" i="12"/>
  <c r="H2667" i="12"/>
  <c r="G2667" i="12"/>
  <c r="F2667" i="12"/>
  <c r="E2667" i="12"/>
  <c r="D2667" i="12"/>
  <c r="K2666" i="12"/>
  <c r="J2666" i="12"/>
  <c r="I2666" i="12"/>
  <c r="H2666" i="12"/>
  <c r="G2666" i="12"/>
  <c r="F2666" i="12"/>
  <c r="E2666" i="12"/>
  <c r="D2666" i="12"/>
  <c r="K2665" i="12"/>
  <c r="J2665" i="12"/>
  <c r="I2665" i="12"/>
  <c r="H2665" i="12"/>
  <c r="G2665" i="12"/>
  <c r="F2665" i="12"/>
  <c r="E2665" i="12"/>
  <c r="D2665" i="12"/>
  <c r="K2664" i="12"/>
  <c r="J2664" i="12"/>
  <c r="I2664" i="12"/>
  <c r="H2664" i="12"/>
  <c r="G2664" i="12"/>
  <c r="F2664" i="12"/>
  <c r="E2664" i="12"/>
  <c r="D2664" i="12"/>
  <c r="K2663" i="12"/>
  <c r="J2663" i="12"/>
  <c r="I2663" i="12"/>
  <c r="H2663" i="12"/>
  <c r="G2663" i="12"/>
  <c r="F2663" i="12"/>
  <c r="E2663" i="12"/>
  <c r="D2663" i="12"/>
  <c r="K2662" i="12"/>
  <c r="J2662" i="12"/>
  <c r="I2662" i="12"/>
  <c r="H2662" i="12"/>
  <c r="G2662" i="12"/>
  <c r="F2662" i="12"/>
  <c r="E2662" i="12"/>
  <c r="D2662" i="12"/>
  <c r="K2661" i="12"/>
  <c r="J2661" i="12"/>
  <c r="I2661" i="12"/>
  <c r="H2661" i="12"/>
  <c r="G2661" i="12"/>
  <c r="F2661" i="12"/>
  <c r="E2661" i="12"/>
  <c r="D2661" i="12"/>
  <c r="K2660" i="12"/>
  <c r="J2660" i="12"/>
  <c r="I2660" i="12"/>
  <c r="H2660" i="12"/>
  <c r="G2660" i="12"/>
  <c r="F2660" i="12"/>
  <c r="E2660" i="12"/>
  <c r="D2660" i="12"/>
  <c r="K2659" i="12"/>
  <c r="J2659" i="12"/>
  <c r="I2659" i="12"/>
  <c r="H2659" i="12"/>
  <c r="G2659" i="12"/>
  <c r="F2659" i="12"/>
  <c r="E2659" i="12"/>
  <c r="D2659" i="12"/>
  <c r="K2658" i="12"/>
  <c r="J2658" i="12"/>
  <c r="I2658" i="12"/>
  <c r="H2658" i="12"/>
  <c r="G2658" i="12"/>
  <c r="F2658" i="12"/>
  <c r="E2658" i="12"/>
  <c r="D2658" i="12"/>
  <c r="K2657" i="12"/>
  <c r="J2657" i="12"/>
  <c r="I2657" i="12"/>
  <c r="H2657" i="12"/>
  <c r="G2657" i="12"/>
  <c r="F2657" i="12"/>
  <c r="E2657" i="12"/>
  <c r="D2657" i="12"/>
  <c r="K2656" i="12"/>
  <c r="J2656" i="12"/>
  <c r="I2656" i="12"/>
  <c r="H2656" i="12"/>
  <c r="G2656" i="12"/>
  <c r="F2656" i="12"/>
  <c r="E2656" i="12"/>
  <c r="D2656" i="12"/>
  <c r="K2655" i="12"/>
  <c r="J2655" i="12"/>
  <c r="I2655" i="12"/>
  <c r="H2655" i="12"/>
  <c r="G2655" i="12"/>
  <c r="F2655" i="12"/>
  <c r="E2655" i="12"/>
  <c r="D2655" i="12"/>
  <c r="K2654" i="12"/>
  <c r="J2654" i="12"/>
  <c r="I2654" i="12"/>
  <c r="H2654" i="12"/>
  <c r="G2654" i="12"/>
  <c r="F2654" i="12"/>
  <c r="E2654" i="12"/>
  <c r="D2654" i="12"/>
  <c r="K2653" i="12"/>
  <c r="J2653" i="12"/>
  <c r="I2653" i="12"/>
  <c r="H2653" i="12"/>
  <c r="G2653" i="12"/>
  <c r="F2653" i="12"/>
  <c r="E2653" i="12"/>
  <c r="D2653" i="12"/>
  <c r="K2652" i="12"/>
  <c r="J2652" i="12"/>
  <c r="I2652" i="12"/>
  <c r="H2652" i="12"/>
  <c r="G2652" i="12"/>
  <c r="F2652" i="12"/>
  <c r="E2652" i="12"/>
  <c r="D2652" i="12"/>
  <c r="K2651" i="12"/>
  <c r="J2651" i="12"/>
  <c r="I2651" i="12"/>
  <c r="H2651" i="12"/>
  <c r="G2651" i="12"/>
  <c r="F2651" i="12"/>
  <c r="E2651" i="12"/>
  <c r="D2651" i="12"/>
  <c r="K2650" i="12"/>
  <c r="J2650" i="12"/>
  <c r="I2650" i="12"/>
  <c r="H2650" i="12"/>
  <c r="G2650" i="12"/>
  <c r="F2650" i="12"/>
  <c r="E2650" i="12"/>
  <c r="D2650" i="12"/>
  <c r="K2649" i="12"/>
  <c r="J2649" i="12"/>
  <c r="I2649" i="12"/>
  <c r="H2649" i="12"/>
  <c r="G2649" i="12"/>
  <c r="F2649" i="12"/>
  <c r="E2649" i="12"/>
  <c r="D2649" i="12"/>
  <c r="K2648" i="12"/>
  <c r="J2648" i="12"/>
  <c r="I2648" i="12"/>
  <c r="H2648" i="12"/>
  <c r="G2648" i="12"/>
  <c r="F2648" i="12"/>
  <c r="E2648" i="12"/>
  <c r="D2648" i="12"/>
  <c r="K2647" i="12"/>
  <c r="J2647" i="12"/>
  <c r="I2647" i="12"/>
  <c r="H2647" i="12"/>
  <c r="G2647" i="12"/>
  <c r="F2647" i="12"/>
  <c r="E2647" i="12"/>
  <c r="D2647" i="12"/>
  <c r="K2646" i="12"/>
  <c r="J2646" i="12"/>
  <c r="I2646" i="12"/>
  <c r="H2646" i="12"/>
  <c r="G2646" i="12"/>
  <c r="F2646" i="12"/>
  <c r="E2646" i="12"/>
  <c r="D2646" i="12"/>
  <c r="K2645" i="12"/>
  <c r="J2645" i="12"/>
  <c r="I2645" i="12"/>
  <c r="H2645" i="12"/>
  <c r="G2645" i="12"/>
  <c r="F2645" i="12"/>
  <c r="E2645" i="12"/>
  <c r="D2645" i="12"/>
  <c r="K2644" i="12"/>
  <c r="J2644" i="12"/>
  <c r="I2644" i="12"/>
  <c r="H2644" i="12"/>
  <c r="G2644" i="12"/>
  <c r="F2644" i="12"/>
  <c r="E2644" i="12"/>
  <c r="D2644" i="12"/>
  <c r="K2643" i="12"/>
  <c r="J2643" i="12"/>
  <c r="I2643" i="12"/>
  <c r="H2643" i="12"/>
  <c r="G2643" i="12"/>
  <c r="F2643" i="12"/>
  <c r="E2643" i="12"/>
  <c r="D2643" i="12"/>
  <c r="K2642" i="12"/>
  <c r="J2642" i="12"/>
  <c r="I2642" i="12"/>
  <c r="H2642" i="12"/>
  <c r="G2642" i="12"/>
  <c r="F2642" i="12"/>
  <c r="E2642" i="12"/>
  <c r="D2642" i="12"/>
  <c r="K2641" i="12"/>
  <c r="J2641" i="12"/>
  <c r="I2641" i="12"/>
  <c r="H2641" i="12"/>
  <c r="G2641" i="12"/>
  <c r="F2641" i="12"/>
  <c r="E2641" i="12"/>
  <c r="D2641" i="12"/>
  <c r="K2640" i="12"/>
  <c r="J2640" i="12"/>
  <c r="I2640" i="12"/>
  <c r="H2640" i="12"/>
  <c r="G2640" i="12"/>
  <c r="F2640" i="12"/>
  <c r="E2640" i="12"/>
  <c r="D2640" i="12"/>
  <c r="K2639" i="12"/>
  <c r="J2639" i="12"/>
  <c r="I2639" i="12"/>
  <c r="H2639" i="12"/>
  <c r="G2639" i="12"/>
  <c r="F2639" i="12"/>
  <c r="E2639" i="12"/>
  <c r="D2639" i="12"/>
  <c r="K2638" i="12"/>
  <c r="J2638" i="12"/>
  <c r="I2638" i="12"/>
  <c r="H2638" i="12"/>
  <c r="G2638" i="12"/>
  <c r="F2638" i="12"/>
  <c r="E2638" i="12"/>
  <c r="D2638" i="12"/>
  <c r="K2637" i="12"/>
  <c r="J2637" i="12"/>
  <c r="I2637" i="12"/>
  <c r="H2637" i="12"/>
  <c r="G2637" i="12"/>
  <c r="F2637" i="12"/>
  <c r="E2637" i="12"/>
  <c r="D2637" i="12"/>
  <c r="K2636" i="12"/>
  <c r="J2636" i="12"/>
  <c r="I2636" i="12"/>
  <c r="H2636" i="12"/>
  <c r="G2636" i="12"/>
  <c r="F2636" i="12"/>
  <c r="E2636" i="12"/>
  <c r="D2636" i="12"/>
  <c r="K2635" i="12"/>
  <c r="J2635" i="12"/>
  <c r="I2635" i="12"/>
  <c r="H2635" i="12"/>
  <c r="G2635" i="12"/>
  <c r="F2635" i="12"/>
  <c r="E2635" i="12"/>
  <c r="D2635" i="12"/>
  <c r="K2634" i="12"/>
  <c r="J2634" i="12"/>
  <c r="I2634" i="12"/>
  <c r="H2634" i="12"/>
  <c r="G2634" i="12"/>
  <c r="F2634" i="12"/>
  <c r="E2634" i="12"/>
  <c r="D2634" i="12"/>
  <c r="K2633" i="12"/>
  <c r="J2633" i="12"/>
  <c r="I2633" i="12"/>
  <c r="H2633" i="12"/>
  <c r="G2633" i="12"/>
  <c r="F2633" i="12"/>
  <c r="E2633" i="12"/>
  <c r="D2633" i="12"/>
  <c r="K2632" i="12"/>
  <c r="J2632" i="12"/>
  <c r="I2632" i="12"/>
  <c r="H2632" i="12"/>
  <c r="G2632" i="12"/>
  <c r="F2632" i="12"/>
  <c r="E2632" i="12"/>
  <c r="D2632" i="12"/>
  <c r="K2631" i="12"/>
  <c r="J2631" i="12"/>
  <c r="I2631" i="12"/>
  <c r="H2631" i="12"/>
  <c r="G2631" i="12"/>
  <c r="F2631" i="12"/>
  <c r="E2631" i="12"/>
  <c r="D2631" i="12"/>
  <c r="K2630" i="12"/>
  <c r="J2630" i="12"/>
  <c r="I2630" i="12"/>
  <c r="H2630" i="12"/>
  <c r="G2630" i="12"/>
  <c r="F2630" i="12"/>
  <c r="E2630" i="12"/>
  <c r="D2630" i="12"/>
  <c r="K2629" i="12"/>
  <c r="J2629" i="12"/>
  <c r="I2629" i="12"/>
  <c r="H2629" i="12"/>
  <c r="G2629" i="12"/>
  <c r="F2629" i="12"/>
  <c r="E2629" i="12"/>
  <c r="D2629" i="12"/>
  <c r="K2628" i="12"/>
  <c r="J2628" i="12"/>
  <c r="I2628" i="12"/>
  <c r="H2628" i="12"/>
  <c r="G2628" i="12"/>
  <c r="F2628" i="12"/>
  <c r="E2628" i="12"/>
  <c r="D2628" i="12"/>
  <c r="K2627" i="12"/>
  <c r="J2627" i="12"/>
  <c r="I2627" i="12"/>
  <c r="H2627" i="12"/>
  <c r="G2627" i="12"/>
  <c r="F2627" i="12"/>
  <c r="E2627" i="12"/>
  <c r="D2627" i="12"/>
  <c r="K2626" i="12"/>
  <c r="J2626" i="12"/>
  <c r="I2626" i="12"/>
  <c r="H2626" i="12"/>
  <c r="G2626" i="12"/>
  <c r="F2626" i="12"/>
  <c r="E2626" i="12"/>
  <c r="D2626" i="12"/>
  <c r="K2625" i="12"/>
  <c r="J2625" i="12"/>
  <c r="I2625" i="12"/>
  <c r="H2625" i="12"/>
  <c r="G2625" i="12"/>
  <c r="F2625" i="12"/>
  <c r="E2625" i="12"/>
  <c r="D2625" i="12"/>
  <c r="K2624" i="12"/>
  <c r="J2624" i="12"/>
  <c r="I2624" i="12"/>
  <c r="H2624" i="12"/>
  <c r="G2624" i="12"/>
  <c r="F2624" i="12"/>
  <c r="E2624" i="12"/>
  <c r="D2624" i="12"/>
  <c r="K2623" i="12"/>
  <c r="J2623" i="12"/>
  <c r="I2623" i="12"/>
  <c r="H2623" i="12"/>
  <c r="G2623" i="12"/>
  <c r="F2623" i="12"/>
  <c r="E2623" i="12"/>
  <c r="D2623" i="12"/>
  <c r="K2622" i="12"/>
  <c r="J2622" i="12"/>
  <c r="I2622" i="12"/>
  <c r="H2622" i="12"/>
  <c r="G2622" i="12"/>
  <c r="F2622" i="12"/>
  <c r="E2622" i="12"/>
  <c r="D2622" i="12"/>
  <c r="K2621" i="12"/>
  <c r="J2621" i="12"/>
  <c r="I2621" i="12"/>
  <c r="H2621" i="12"/>
  <c r="G2621" i="12"/>
  <c r="F2621" i="12"/>
  <c r="E2621" i="12"/>
  <c r="D2621" i="12"/>
  <c r="K2620" i="12"/>
  <c r="J2620" i="12"/>
  <c r="I2620" i="12"/>
  <c r="H2620" i="12"/>
  <c r="G2620" i="12"/>
  <c r="F2620" i="12"/>
  <c r="E2620" i="12"/>
  <c r="D2620" i="12"/>
  <c r="K2619" i="12"/>
  <c r="J2619" i="12"/>
  <c r="I2619" i="12"/>
  <c r="H2619" i="12"/>
  <c r="G2619" i="12"/>
  <c r="F2619" i="12"/>
  <c r="E2619" i="12"/>
  <c r="D2619" i="12"/>
  <c r="K2618" i="12"/>
  <c r="J2618" i="12"/>
  <c r="I2618" i="12"/>
  <c r="H2618" i="12"/>
  <c r="G2618" i="12"/>
  <c r="F2618" i="12"/>
  <c r="E2618" i="12"/>
  <c r="D2618" i="12"/>
  <c r="K2617" i="12"/>
  <c r="J2617" i="12"/>
  <c r="I2617" i="12"/>
  <c r="H2617" i="12"/>
  <c r="G2617" i="12"/>
  <c r="F2617" i="12"/>
  <c r="E2617" i="12"/>
  <c r="D2617" i="12"/>
  <c r="K2616" i="12"/>
  <c r="J2616" i="12"/>
  <c r="I2616" i="12"/>
  <c r="H2616" i="12"/>
  <c r="G2616" i="12"/>
  <c r="F2616" i="12"/>
  <c r="E2616" i="12"/>
  <c r="D2616" i="12"/>
  <c r="K2615" i="12"/>
  <c r="J2615" i="12"/>
  <c r="I2615" i="12"/>
  <c r="H2615" i="12"/>
  <c r="G2615" i="12"/>
  <c r="F2615" i="12"/>
  <c r="E2615" i="12"/>
  <c r="D2615" i="12"/>
  <c r="K2614" i="12"/>
  <c r="J2614" i="12"/>
  <c r="I2614" i="12"/>
  <c r="H2614" i="12"/>
  <c r="G2614" i="12"/>
  <c r="F2614" i="12"/>
  <c r="E2614" i="12"/>
  <c r="D2614" i="12"/>
  <c r="K2613" i="12"/>
  <c r="J2613" i="12"/>
  <c r="I2613" i="12"/>
  <c r="H2613" i="12"/>
  <c r="G2613" i="12"/>
  <c r="F2613" i="12"/>
  <c r="E2613" i="12"/>
  <c r="D2613" i="12"/>
  <c r="K2612" i="12"/>
  <c r="J2612" i="12"/>
  <c r="I2612" i="12"/>
  <c r="H2612" i="12"/>
  <c r="G2612" i="12"/>
  <c r="F2612" i="12"/>
  <c r="E2612" i="12"/>
  <c r="D2612" i="12"/>
  <c r="K2611" i="12"/>
  <c r="J2611" i="12"/>
  <c r="I2611" i="12"/>
  <c r="H2611" i="12"/>
  <c r="G2611" i="12"/>
  <c r="F2611" i="12"/>
  <c r="E2611" i="12"/>
  <c r="D2611" i="12"/>
  <c r="K2610" i="12"/>
  <c r="J2610" i="12"/>
  <c r="I2610" i="12"/>
  <c r="H2610" i="12"/>
  <c r="G2610" i="12"/>
  <c r="F2610" i="12"/>
  <c r="E2610" i="12"/>
  <c r="D2610" i="12"/>
  <c r="K2609" i="12"/>
  <c r="J2609" i="12"/>
  <c r="I2609" i="12"/>
  <c r="H2609" i="12"/>
  <c r="G2609" i="12"/>
  <c r="F2609" i="12"/>
  <c r="E2609" i="12"/>
  <c r="D2609" i="12"/>
  <c r="K2608" i="12"/>
  <c r="J2608" i="12"/>
  <c r="I2608" i="12"/>
  <c r="H2608" i="12"/>
  <c r="G2608" i="12"/>
  <c r="F2608" i="12"/>
  <c r="E2608" i="12"/>
  <c r="D2608" i="12"/>
  <c r="K2607" i="12"/>
  <c r="J2607" i="12"/>
  <c r="I2607" i="12"/>
  <c r="H2607" i="12"/>
  <c r="G2607" i="12"/>
  <c r="F2607" i="12"/>
  <c r="E2607" i="12"/>
  <c r="D2607" i="12"/>
  <c r="K2606" i="12"/>
  <c r="J2606" i="12"/>
  <c r="I2606" i="12"/>
  <c r="H2606" i="12"/>
  <c r="G2606" i="12"/>
  <c r="F2606" i="12"/>
  <c r="E2606" i="12"/>
  <c r="D2606" i="12"/>
  <c r="K2605" i="12"/>
  <c r="J2605" i="12"/>
  <c r="I2605" i="12"/>
  <c r="H2605" i="12"/>
  <c r="G2605" i="12"/>
  <c r="F2605" i="12"/>
  <c r="E2605" i="12"/>
  <c r="D2605" i="12"/>
  <c r="K2604" i="12"/>
  <c r="J2604" i="12"/>
  <c r="I2604" i="12"/>
  <c r="H2604" i="12"/>
  <c r="G2604" i="12"/>
  <c r="F2604" i="12"/>
  <c r="E2604" i="12"/>
  <c r="D2604" i="12"/>
  <c r="K2603" i="12"/>
  <c r="J2603" i="12"/>
  <c r="I2603" i="12"/>
  <c r="H2603" i="12"/>
  <c r="G2603" i="12"/>
  <c r="F2603" i="12"/>
  <c r="E2603" i="12"/>
  <c r="D2603" i="12"/>
  <c r="K2602" i="12"/>
  <c r="J2602" i="12"/>
  <c r="I2602" i="12"/>
  <c r="H2602" i="12"/>
  <c r="G2602" i="12"/>
  <c r="F2602" i="12"/>
  <c r="E2602" i="12"/>
  <c r="D2602" i="12"/>
  <c r="K2601" i="12"/>
  <c r="J2601" i="12"/>
  <c r="I2601" i="12"/>
  <c r="H2601" i="12"/>
  <c r="G2601" i="12"/>
  <c r="F2601" i="12"/>
  <c r="E2601" i="12"/>
  <c r="D2601" i="12"/>
  <c r="K2600" i="12"/>
  <c r="J2600" i="12"/>
  <c r="I2600" i="12"/>
  <c r="H2600" i="12"/>
  <c r="G2600" i="12"/>
  <c r="F2600" i="12"/>
  <c r="E2600" i="12"/>
  <c r="D2600" i="12"/>
  <c r="K2599" i="12"/>
  <c r="J2599" i="12"/>
  <c r="I2599" i="12"/>
  <c r="H2599" i="12"/>
  <c r="G2599" i="12"/>
  <c r="F2599" i="12"/>
  <c r="E2599" i="12"/>
  <c r="D2599" i="12"/>
  <c r="K2598" i="12"/>
  <c r="J2598" i="12"/>
  <c r="I2598" i="12"/>
  <c r="H2598" i="12"/>
  <c r="G2598" i="12"/>
  <c r="F2598" i="12"/>
  <c r="E2598" i="12"/>
  <c r="D2598" i="12"/>
  <c r="K2597" i="12"/>
  <c r="J2597" i="12"/>
  <c r="I2597" i="12"/>
  <c r="H2597" i="12"/>
  <c r="G2597" i="12"/>
  <c r="F2597" i="12"/>
  <c r="E2597" i="12"/>
  <c r="D2597" i="12"/>
  <c r="K2596" i="12"/>
  <c r="J2596" i="12"/>
  <c r="I2596" i="12"/>
  <c r="H2596" i="12"/>
  <c r="G2596" i="12"/>
  <c r="F2596" i="12"/>
  <c r="E2596" i="12"/>
  <c r="D2596" i="12"/>
  <c r="K2595" i="12"/>
  <c r="J2595" i="12"/>
  <c r="I2595" i="12"/>
  <c r="H2595" i="12"/>
  <c r="G2595" i="12"/>
  <c r="F2595" i="12"/>
  <c r="E2595" i="12"/>
  <c r="D2595" i="12"/>
  <c r="K2594" i="12"/>
  <c r="J2594" i="12"/>
  <c r="I2594" i="12"/>
  <c r="H2594" i="12"/>
  <c r="G2594" i="12"/>
  <c r="F2594" i="12"/>
  <c r="E2594" i="12"/>
  <c r="D2594" i="12"/>
  <c r="K2593" i="12"/>
  <c r="J2593" i="12"/>
  <c r="I2593" i="12"/>
  <c r="H2593" i="12"/>
  <c r="G2593" i="12"/>
  <c r="F2593" i="12"/>
  <c r="E2593" i="12"/>
  <c r="D2593" i="12"/>
  <c r="K2592" i="12"/>
  <c r="J2592" i="12"/>
  <c r="I2592" i="12"/>
  <c r="H2592" i="12"/>
  <c r="G2592" i="12"/>
  <c r="F2592" i="12"/>
  <c r="E2592" i="12"/>
  <c r="D2592" i="12"/>
  <c r="K2591" i="12"/>
  <c r="J2591" i="12"/>
  <c r="I2591" i="12"/>
  <c r="H2591" i="12"/>
  <c r="G2591" i="12"/>
  <c r="F2591" i="12"/>
  <c r="E2591" i="12"/>
  <c r="D2591" i="12"/>
  <c r="K2590" i="12"/>
  <c r="J2590" i="12"/>
  <c r="I2590" i="12"/>
  <c r="H2590" i="12"/>
  <c r="G2590" i="12"/>
  <c r="F2590" i="12"/>
  <c r="E2590" i="12"/>
  <c r="D2590" i="12"/>
  <c r="K2589" i="12"/>
  <c r="J2589" i="12"/>
  <c r="I2589" i="12"/>
  <c r="H2589" i="12"/>
  <c r="G2589" i="12"/>
  <c r="F2589" i="12"/>
  <c r="E2589" i="12"/>
  <c r="D2589" i="12"/>
  <c r="K2588" i="12"/>
  <c r="J2588" i="12"/>
  <c r="I2588" i="12"/>
  <c r="H2588" i="12"/>
  <c r="G2588" i="12"/>
  <c r="F2588" i="12"/>
  <c r="E2588" i="12"/>
  <c r="D2588" i="12"/>
  <c r="K2587" i="12"/>
  <c r="J2587" i="12"/>
  <c r="I2587" i="12"/>
  <c r="H2587" i="12"/>
  <c r="G2587" i="12"/>
  <c r="F2587" i="12"/>
  <c r="E2587" i="12"/>
  <c r="D2587" i="12"/>
  <c r="K2586" i="12"/>
  <c r="J2586" i="12"/>
  <c r="I2586" i="12"/>
  <c r="H2586" i="12"/>
  <c r="G2586" i="12"/>
  <c r="F2586" i="12"/>
  <c r="E2586" i="12"/>
  <c r="D2586" i="12"/>
  <c r="K2585" i="12"/>
  <c r="J2585" i="12"/>
  <c r="I2585" i="12"/>
  <c r="H2585" i="12"/>
  <c r="G2585" i="12"/>
  <c r="F2585" i="12"/>
  <c r="E2585" i="12"/>
  <c r="D2585" i="12"/>
  <c r="K2584" i="12"/>
  <c r="J2584" i="12"/>
  <c r="I2584" i="12"/>
  <c r="H2584" i="12"/>
  <c r="G2584" i="12"/>
  <c r="F2584" i="12"/>
  <c r="E2584" i="12"/>
  <c r="D2584" i="12"/>
  <c r="K2583" i="12"/>
  <c r="J2583" i="12"/>
  <c r="I2583" i="12"/>
  <c r="H2583" i="12"/>
  <c r="G2583" i="12"/>
  <c r="F2583" i="12"/>
  <c r="E2583" i="12"/>
  <c r="D2583" i="12"/>
  <c r="K2582" i="12"/>
  <c r="J2582" i="12"/>
  <c r="I2582" i="12"/>
  <c r="H2582" i="12"/>
  <c r="G2582" i="12"/>
  <c r="F2582" i="12"/>
  <c r="E2582" i="12"/>
  <c r="D2582" i="12"/>
  <c r="K2581" i="12"/>
  <c r="J2581" i="12"/>
  <c r="I2581" i="12"/>
  <c r="H2581" i="12"/>
  <c r="G2581" i="12"/>
  <c r="F2581" i="12"/>
  <c r="E2581" i="12"/>
  <c r="D2581" i="12"/>
  <c r="K2580" i="12"/>
  <c r="J2580" i="12"/>
  <c r="I2580" i="12"/>
  <c r="H2580" i="12"/>
  <c r="G2580" i="12"/>
  <c r="F2580" i="12"/>
  <c r="E2580" i="12"/>
  <c r="D2580" i="12"/>
  <c r="K2579" i="12"/>
  <c r="J2579" i="12"/>
  <c r="I2579" i="12"/>
  <c r="H2579" i="12"/>
  <c r="G2579" i="12"/>
  <c r="F2579" i="12"/>
  <c r="E2579" i="12"/>
  <c r="D2579" i="12"/>
  <c r="K2578" i="12"/>
  <c r="J2578" i="12"/>
  <c r="I2578" i="12"/>
  <c r="H2578" i="12"/>
  <c r="G2578" i="12"/>
  <c r="F2578" i="12"/>
  <c r="E2578" i="12"/>
  <c r="D2578" i="12"/>
  <c r="K2577" i="12"/>
  <c r="J2577" i="12"/>
  <c r="I2577" i="12"/>
  <c r="H2577" i="12"/>
  <c r="G2577" i="12"/>
  <c r="F2577" i="12"/>
  <c r="E2577" i="12"/>
  <c r="D2577" i="12"/>
  <c r="K2576" i="12"/>
  <c r="J2576" i="12"/>
  <c r="I2576" i="12"/>
  <c r="H2576" i="12"/>
  <c r="G2576" i="12"/>
  <c r="F2576" i="12"/>
  <c r="E2576" i="12"/>
  <c r="D2576" i="12"/>
  <c r="K2575" i="12"/>
  <c r="J2575" i="12"/>
  <c r="I2575" i="12"/>
  <c r="H2575" i="12"/>
  <c r="G2575" i="12"/>
  <c r="F2575" i="12"/>
  <c r="E2575" i="12"/>
  <c r="D2575" i="12"/>
  <c r="K2574" i="12"/>
  <c r="J2574" i="12"/>
  <c r="I2574" i="12"/>
  <c r="H2574" i="12"/>
  <c r="G2574" i="12"/>
  <c r="F2574" i="12"/>
  <c r="E2574" i="12"/>
  <c r="D2574" i="12"/>
  <c r="K2573" i="12"/>
  <c r="J2573" i="12"/>
  <c r="I2573" i="12"/>
  <c r="H2573" i="12"/>
  <c r="G2573" i="12"/>
  <c r="F2573" i="12"/>
  <c r="E2573" i="12"/>
  <c r="D2573" i="12"/>
  <c r="K2572" i="12"/>
  <c r="J2572" i="12"/>
  <c r="I2572" i="12"/>
  <c r="H2572" i="12"/>
  <c r="G2572" i="12"/>
  <c r="F2572" i="12"/>
  <c r="E2572" i="12"/>
  <c r="D2572" i="12"/>
  <c r="K2571" i="12"/>
  <c r="J2571" i="12"/>
  <c r="I2571" i="12"/>
  <c r="H2571" i="12"/>
  <c r="G2571" i="12"/>
  <c r="F2571" i="12"/>
  <c r="E2571" i="12"/>
  <c r="D2571" i="12"/>
  <c r="K2570" i="12"/>
  <c r="J2570" i="12"/>
  <c r="I2570" i="12"/>
  <c r="H2570" i="12"/>
  <c r="G2570" i="12"/>
  <c r="F2570" i="12"/>
  <c r="E2570" i="12"/>
  <c r="D2570" i="12"/>
  <c r="K2569" i="12"/>
  <c r="J2569" i="12"/>
  <c r="I2569" i="12"/>
  <c r="H2569" i="12"/>
  <c r="G2569" i="12"/>
  <c r="F2569" i="12"/>
  <c r="E2569" i="12"/>
  <c r="D2569" i="12"/>
  <c r="K2568" i="12"/>
  <c r="J2568" i="12"/>
  <c r="I2568" i="12"/>
  <c r="H2568" i="12"/>
  <c r="G2568" i="12"/>
  <c r="F2568" i="12"/>
  <c r="E2568" i="12"/>
  <c r="D2568" i="12"/>
  <c r="K2567" i="12"/>
  <c r="J2567" i="12"/>
  <c r="I2567" i="12"/>
  <c r="H2567" i="12"/>
  <c r="G2567" i="12"/>
  <c r="F2567" i="12"/>
  <c r="E2567" i="12"/>
  <c r="D2567" i="12"/>
  <c r="K2566" i="12"/>
  <c r="J2566" i="12"/>
  <c r="I2566" i="12"/>
  <c r="H2566" i="12"/>
  <c r="G2566" i="12"/>
  <c r="F2566" i="12"/>
  <c r="E2566" i="12"/>
  <c r="D2566" i="12"/>
  <c r="K2565" i="12"/>
  <c r="J2565" i="12"/>
  <c r="I2565" i="12"/>
  <c r="H2565" i="12"/>
  <c r="G2565" i="12"/>
  <c r="F2565" i="12"/>
  <c r="E2565" i="12"/>
  <c r="D2565" i="12"/>
  <c r="K2564" i="12"/>
  <c r="J2564" i="12"/>
  <c r="I2564" i="12"/>
  <c r="H2564" i="12"/>
  <c r="G2564" i="12"/>
  <c r="F2564" i="12"/>
  <c r="E2564" i="12"/>
  <c r="D2564" i="12"/>
  <c r="K2563" i="12"/>
  <c r="J2563" i="12"/>
  <c r="I2563" i="12"/>
  <c r="H2563" i="12"/>
  <c r="G2563" i="12"/>
  <c r="F2563" i="12"/>
  <c r="E2563" i="12"/>
  <c r="D2563" i="12"/>
  <c r="K2562" i="12"/>
  <c r="J2562" i="12"/>
  <c r="I2562" i="12"/>
  <c r="H2562" i="12"/>
  <c r="G2562" i="12"/>
  <c r="F2562" i="12"/>
  <c r="E2562" i="12"/>
  <c r="D2562" i="12"/>
  <c r="K2561" i="12"/>
  <c r="J2561" i="12"/>
  <c r="I2561" i="12"/>
  <c r="H2561" i="12"/>
  <c r="G2561" i="12"/>
  <c r="F2561" i="12"/>
  <c r="E2561" i="12"/>
  <c r="D2561" i="12"/>
  <c r="K2560" i="12"/>
  <c r="J2560" i="12"/>
  <c r="I2560" i="12"/>
  <c r="H2560" i="12"/>
  <c r="G2560" i="12"/>
  <c r="F2560" i="12"/>
  <c r="E2560" i="12"/>
  <c r="D2560" i="12"/>
  <c r="K2559" i="12"/>
  <c r="J2559" i="12"/>
  <c r="I2559" i="12"/>
  <c r="H2559" i="12"/>
  <c r="G2559" i="12"/>
  <c r="F2559" i="12"/>
  <c r="E2559" i="12"/>
  <c r="D2559" i="12"/>
  <c r="K2558" i="12"/>
  <c r="J2558" i="12"/>
  <c r="I2558" i="12"/>
  <c r="H2558" i="12"/>
  <c r="G2558" i="12"/>
  <c r="F2558" i="12"/>
  <c r="E2558" i="12"/>
  <c r="D2558" i="12"/>
  <c r="K2557" i="12"/>
  <c r="J2557" i="12"/>
  <c r="I2557" i="12"/>
  <c r="H2557" i="12"/>
  <c r="G2557" i="12"/>
  <c r="F2557" i="12"/>
  <c r="E2557" i="12"/>
  <c r="D2557" i="12"/>
  <c r="K2556" i="12"/>
  <c r="J2556" i="12"/>
  <c r="I2556" i="12"/>
  <c r="H2556" i="12"/>
  <c r="G2556" i="12"/>
  <c r="F2556" i="12"/>
  <c r="E2556" i="12"/>
  <c r="D2556" i="12"/>
  <c r="K2555" i="12"/>
  <c r="J2555" i="12"/>
  <c r="I2555" i="12"/>
  <c r="H2555" i="12"/>
  <c r="G2555" i="12"/>
  <c r="F2555" i="12"/>
  <c r="E2555" i="12"/>
  <c r="D2555" i="12"/>
  <c r="K2554" i="12"/>
  <c r="J2554" i="12"/>
  <c r="I2554" i="12"/>
  <c r="H2554" i="12"/>
  <c r="G2554" i="12"/>
  <c r="F2554" i="12"/>
  <c r="E2554" i="12"/>
  <c r="D2554" i="12"/>
  <c r="K2553" i="12"/>
  <c r="J2553" i="12"/>
  <c r="I2553" i="12"/>
  <c r="H2553" i="12"/>
  <c r="G2553" i="12"/>
  <c r="F2553" i="12"/>
  <c r="E2553" i="12"/>
  <c r="D2553" i="12"/>
  <c r="K2552" i="12"/>
  <c r="J2552" i="12"/>
  <c r="I2552" i="12"/>
  <c r="H2552" i="12"/>
  <c r="G2552" i="12"/>
  <c r="F2552" i="12"/>
  <c r="E2552" i="12"/>
  <c r="D2552" i="12"/>
  <c r="K2551" i="12"/>
  <c r="J2551" i="12"/>
  <c r="I2551" i="12"/>
  <c r="H2551" i="12"/>
  <c r="G2551" i="12"/>
  <c r="F2551" i="12"/>
  <c r="E2551" i="12"/>
  <c r="D2551" i="12"/>
  <c r="K2550" i="12"/>
  <c r="J2550" i="12"/>
  <c r="I2550" i="12"/>
  <c r="H2550" i="12"/>
  <c r="G2550" i="12"/>
  <c r="F2550" i="12"/>
  <c r="E2550" i="12"/>
  <c r="D2550" i="12"/>
  <c r="K2549" i="12"/>
  <c r="J2549" i="12"/>
  <c r="I2549" i="12"/>
  <c r="H2549" i="12"/>
  <c r="G2549" i="12"/>
  <c r="F2549" i="12"/>
  <c r="E2549" i="12"/>
  <c r="D2549" i="12"/>
  <c r="K2548" i="12"/>
  <c r="J2548" i="12"/>
  <c r="I2548" i="12"/>
  <c r="H2548" i="12"/>
  <c r="G2548" i="12"/>
  <c r="F2548" i="12"/>
  <c r="E2548" i="12"/>
  <c r="D2548" i="12"/>
  <c r="K2547" i="12"/>
  <c r="J2547" i="12"/>
  <c r="I2547" i="12"/>
  <c r="H2547" i="12"/>
  <c r="G2547" i="12"/>
  <c r="F2547" i="12"/>
  <c r="E2547" i="12"/>
  <c r="D2547" i="12"/>
  <c r="K2546" i="12"/>
  <c r="J2546" i="12"/>
  <c r="I2546" i="12"/>
  <c r="H2546" i="12"/>
  <c r="G2546" i="12"/>
  <c r="F2546" i="12"/>
  <c r="E2546" i="12"/>
  <c r="D2546" i="12"/>
  <c r="K2545" i="12"/>
  <c r="J2545" i="12"/>
  <c r="I2545" i="12"/>
  <c r="H2545" i="12"/>
  <c r="G2545" i="12"/>
  <c r="F2545" i="12"/>
  <c r="E2545" i="12"/>
  <c r="D2545" i="12"/>
  <c r="K2544" i="12"/>
  <c r="J2544" i="12"/>
  <c r="I2544" i="12"/>
  <c r="H2544" i="12"/>
  <c r="G2544" i="12"/>
  <c r="F2544" i="12"/>
  <c r="E2544" i="12"/>
  <c r="D2544" i="12"/>
  <c r="K2543" i="12"/>
  <c r="J2543" i="12"/>
  <c r="I2543" i="12"/>
  <c r="H2543" i="12"/>
  <c r="G2543" i="12"/>
  <c r="F2543" i="12"/>
  <c r="E2543" i="12"/>
  <c r="D2543" i="12"/>
  <c r="K2542" i="12"/>
  <c r="J2542" i="12"/>
  <c r="I2542" i="12"/>
  <c r="H2542" i="12"/>
  <c r="G2542" i="12"/>
  <c r="F2542" i="12"/>
  <c r="E2542" i="12"/>
  <c r="D2542" i="12"/>
  <c r="K2541" i="12"/>
  <c r="J2541" i="12"/>
  <c r="I2541" i="12"/>
  <c r="H2541" i="12"/>
  <c r="G2541" i="12"/>
  <c r="F2541" i="12"/>
  <c r="E2541" i="12"/>
  <c r="D2541" i="12"/>
  <c r="K2540" i="12"/>
  <c r="J2540" i="12"/>
  <c r="I2540" i="12"/>
  <c r="H2540" i="12"/>
  <c r="G2540" i="12"/>
  <c r="F2540" i="12"/>
  <c r="E2540" i="12"/>
  <c r="D2540" i="12"/>
  <c r="K2539" i="12"/>
  <c r="J2539" i="12"/>
  <c r="I2539" i="12"/>
  <c r="H2539" i="12"/>
  <c r="G2539" i="12"/>
  <c r="F2539" i="12"/>
  <c r="E2539" i="12"/>
  <c r="D2539" i="12"/>
  <c r="K2538" i="12"/>
  <c r="J2538" i="12"/>
  <c r="I2538" i="12"/>
  <c r="H2538" i="12"/>
  <c r="G2538" i="12"/>
  <c r="F2538" i="12"/>
  <c r="E2538" i="12"/>
  <c r="D2538" i="12"/>
  <c r="K2537" i="12"/>
  <c r="J2537" i="12"/>
  <c r="I2537" i="12"/>
  <c r="H2537" i="12"/>
  <c r="G2537" i="12"/>
  <c r="F2537" i="12"/>
  <c r="E2537" i="12"/>
  <c r="D2537" i="12"/>
  <c r="K2536" i="12"/>
  <c r="J2536" i="12"/>
  <c r="I2536" i="12"/>
  <c r="H2536" i="12"/>
  <c r="G2536" i="12"/>
  <c r="F2536" i="12"/>
  <c r="E2536" i="12"/>
  <c r="D2536" i="12"/>
  <c r="K2535" i="12"/>
  <c r="J2535" i="12"/>
  <c r="I2535" i="12"/>
  <c r="H2535" i="12"/>
  <c r="G2535" i="12"/>
  <c r="F2535" i="12"/>
  <c r="E2535" i="12"/>
  <c r="D2535" i="12"/>
  <c r="K2534" i="12"/>
  <c r="J2534" i="12"/>
  <c r="I2534" i="12"/>
  <c r="H2534" i="12"/>
  <c r="G2534" i="12"/>
  <c r="F2534" i="12"/>
  <c r="E2534" i="12"/>
  <c r="D2534" i="12"/>
  <c r="K2533" i="12"/>
  <c r="J2533" i="12"/>
  <c r="I2533" i="12"/>
  <c r="H2533" i="12"/>
  <c r="G2533" i="12"/>
  <c r="F2533" i="12"/>
  <c r="E2533" i="12"/>
  <c r="D2533" i="12"/>
  <c r="K2532" i="12"/>
  <c r="J2532" i="12"/>
  <c r="I2532" i="12"/>
  <c r="H2532" i="12"/>
  <c r="G2532" i="12"/>
  <c r="F2532" i="12"/>
  <c r="E2532" i="12"/>
  <c r="D2532" i="12"/>
  <c r="K2531" i="12"/>
  <c r="J2531" i="12"/>
  <c r="I2531" i="12"/>
  <c r="H2531" i="12"/>
  <c r="G2531" i="12"/>
  <c r="F2531" i="12"/>
  <c r="E2531" i="12"/>
  <c r="D2531" i="12"/>
  <c r="K2530" i="12"/>
  <c r="J2530" i="12"/>
  <c r="I2530" i="12"/>
  <c r="H2530" i="12"/>
  <c r="G2530" i="12"/>
  <c r="F2530" i="12"/>
  <c r="E2530" i="12"/>
  <c r="D2530" i="12"/>
  <c r="K2529" i="12"/>
  <c r="J2529" i="12"/>
  <c r="I2529" i="12"/>
  <c r="H2529" i="12"/>
  <c r="G2529" i="12"/>
  <c r="F2529" i="12"/>
  <c r="E2529" i="12"/>
  <c r="D2529" i="12"/>
  <c r="K2528" i="12"/>
  <c r="J2528" i="12"/>
  <c r="I2528" i="12"/>
  <c r="H2528" i="12"/>
  <c r="G2528" i="12"/>
  <c r="F2528" i="12"/>
  <c r="E2528" i="12"/>
  <c r="D2528" i="12"/>
  <c r="K2527" i="12"/>
  <c r="J2527" i="12"/>
  <c r="I2527" i="12"/>
  <c r="H2527" i="12"/>
  <c r="G2527" i="12"/>
  <c r="F2527" i="12"/>
  <c r="E2527" i="12"/>
  <c r="D2527" i="12"/>
  <c r="K2526" i="12"/>
  <c r="J2526" i="12"/>
  <c r="I2526" i="12"/>
  <c r="H2526" i="12"/>
  <c r="G2526" i="12"/>
  <c r="F2526" i="12"/>
  <c r="E2526" i="12"/>
  <c r="D2526" i="12"/>
  <c r="K2525" i="12"/>
  <c r="J2525" i="12"/>
  <c r="I2525" i="12"/>
  <c r="H2525" i="12"/>
  <c r="G2525" i="12"/>
  <c r="F2525" i="12"/>
  <c r="E2525" i="12"/>
  <c r="D2525" i="12"/>
  <c r="K2524" i="12"/>
  <c r="J2524" i="12"/>
  <c r="I2524" i="12"/>
  <c r="H2524" i="12"/>
  <c r="G2524" i="12"/>
  <c r="F2524" i="12"/>
  <c r="E2524" i="12"/>
  <c r="D2524" i="12"/>
  <c r="K2523" i="12"/>
  <c r="J2523" i="12"/>
  <c r="I2523" i="12"/>
  <c r="H2523" i="12"/>
  <c r="G2523" i="12"/>
  <c r="F2523" i="12"/>
  <c r="E2523" i="12"/>
  <c r="D2523" i="12"/>
  <c r="K2522" i="12"/>
  <c r="J2522" i="12"/>
  <c r="I2522" i="12"/>
  <c r="H2522" i="12"/>
  <c r="G2522" i="12"/>
  <c r="F2522" i="12"/>
  <c r="E2522" i="12"/>
  <c r="D2522" i="12"/>
  <c r="K2521" i="12"/>
  <c r="J2521" i="12"/>
  <c r="I2521" i="12"/>
  <c r="H2521" i="12"/>
  <c r="G2521" i="12"/>
  <c r="F2521" i="12"/>
  <c r="E2521" i="12"/>
  <c r="D2521" i="12"/>
  <c r="K2520" i="12"/>
  <c r="J2520" i="12"/>
  <c r="I2520" i="12"/>
  <c r="H2520" i="12"/>
  <c r="G2520" i="12"/>
  <c r="F2520" i="12"/>
  <c r="E2520" i="12"/>
  <c r="D2520" i="12"/>
  <c r="K2519" i="12"/>
  <c r="J2519" i="12"/>
  <c r="I2519" i="12"/>
  <c r="H2519" i="12"/>
  <c r="G2519" i="12"/>
  <c r="F2519" i="12"/>
  <c r="E2519" i="12"/>
  <c r="D2519" i="12"/>
  <c r="K2518" i="12"/>
  <c r="J2518" i="12"/>
  <c r="I2518" i="12"/>
  <c r="H2518" i="12"/>
  <c r="G2518" i="12"/>
  <c r="F2518" i="12"/>
  <c r="E2518" i="12"/>
  <c r="D2518" i="12"/>
  <c r="K2517" i="12"/>
  <c r="J2517" i="12"/>
  <c r="I2517" i="12"/>
  <c r="H2517" i="12"/>
  <c r="G2517" i="12"/>
  <c r="F2517" i="12"/>
  <c r="E2517" i="12"/>
  <c r="D2517" i="12"/>
  <c r="K2516" i="12"/>
  <c r="J2516" i="12"/>
  <c r="I2516" i="12"/>
  <c r="H2516" i="12"/>
  <c r="G2516" i="12"/>
  <c r="F2516" i="12"/>
  <c r="E2516" i="12"/>
  <c r="D2516" i="12"/>
  <c r="K2515" i="12"/>
  <c r="J2515" i="12"/>
  <c r="I2515" i="12"/>
  <c r="H2515" i="12"/>
  <c r="G2515" i="12"/>
  <c r="F2515" i="12"/>
  <c r="E2515" i="12"/>
  <c r="D2515" i="12"/>
  <c r="K2514" i="12"/>
  <c r="J2514" i="12"/>
  <c r="I2514" i="12"/>
  <c r="H2514" i="12"/>
  <c r="G2514" i="12"/>
  <c r="F2514" i="12"/>
  <c r="E2514" i="12"/>
  <c r="D2514" i="12"/>
  <c r="K2513" i="12"/>
  <c r="J2513" i="12"/>
  <c r="I2513" i="12"/>
  <c r="H2513" i="12"/>
  <c r="G2513" i="12"/>
  <c r="F2513" i="12"/>
  <c r="E2513" i="12"/>
  <c r="D2513" i="12"/>
  <c r="K2512" i="12"/>
  <c r="J2512" i="12"/>
  <c r="I2512" i="12"/>
  <c r="H2512" i="12"/>
  <c r="G2512" i="12"/>
  <c r="F2512" i="12"/>
  <c r="E2512" i="12"/>
  <c r="D2512" i="12"/>
  <c r="K2511" i="12"/>
  <c r="J2511" i="12"/>
  <c r="I2511" i="12"/>
  <c r="H2511" i="12"/>
  <c r="G2511" i="12"/>
  <c r="F2511" i="12"/>
  <c r="E2511" i="12"/>
  <c r="D2511" i="12"/>
  <c r="K2510" i="12"/>
  <c r="J2510" i="12"/>
  <c r="I2510" i="12"/>
  <c r="H2510" i="12"/>
  <c r="G2510" i="12"/>
  <c r="F2510" i="12"/>
  <c r="E2510" i="12"/>
  <c r="D2510" i="12"/>
  <c r="K2509" i="12"/>
  <c r="J2509" i="12"/>
  <c r="I2509" i="12"/>
  <c r="H2509" i="12"/>
  <c r="G2509" i="12"/>
  <c r="F2509" i="12"/>
  <c r="E2509" i="12"/>
  <c r="D2509" i="12"/>
  <c r="K2508" i="12"/>
  <c r="J2508" i="12"/>
  <c r="I2508" i="12"/>
  <c r="H2508" i="12"/>
  <c r="G2508" i="12"/>
  <c r="F2508" i="12"/>
  <c r="E2508" i="12"/>
  <c r="D2508" i="12"/>
  <c r="K2507" i="12"/>
  <c r="J2507" i="12"/>
  <c r="I2507" i="12"/>
  <c r="H2507" i="12"/>
  <c r="G2507" i="12"/>
  <c r="F2507" i="12"/>
  <c r="E2507" i="12"/>
  <c r="D2507" i="12"/>
  <c r="K2506" i="12"/>
  <c r="J2506" i="12"/>
  <c r="I2506" i="12"/>
  <c r="H2506" i="12"/>
  <c r="G2506" i="12"/>
  <c r="F2506" i="12"/>
  <c r="E2506" i="12"/>
  <c r="D2506" i="12"/>
  <c r="K2505" i="12"/>
  <c r="J2505" i="12"/>
  <c r="I2505" i="12"/>
  <c r="H2505" i="12"/>
  <c r="G2505" i="12"/>
  <c r="F2505" i="12"/>
  <c r="E2505" i="12"/>
  <c r="D2505" i="12"/>
  <c r="K2504" i="12"/>
  <c r="J2504" i="12"/>
  <c r="I2504" i="12"/>
  <c r="H2504" i="12"/>
  <c r="G2504" i="12"/>
  <c r="F2504" i="12"/>
  <c r="E2504" i="12"/>
  <c r="D2504" i="12"/>
  <c r="K2503" i="12"/>
  <c r="J2503" i="12"/>
  <c r="I2503" i="12"/>
  <c r="H2503" i="12"/>
  <c r="G2503" i="12"/>
  <c r="F2503" i="12"/>
  <c r="E2503" i="12"/>
  <c r="D2503" i="12"/>
  <c r="K2502" i="12"/>
  <c r="J2502" i="12"/>
  <c r="I2502" i="12"/>
  <c r="H2502" i="12"/>
  <c r="G2502" i="12"/>
  <c r="F2502" i="12"/>
  <c r="E2502" i="12"/>
  <c r="D2502" i="12"/>
  <c r="K2501" i="12"/>
  <c r="J2501" i="12"/>
  <c r="I2501" i="12"/>
  <c r="H2501" i="12"/>
  <c r="G2501" i="12"/>
  <c r="F2501" i="12"/>
  <c r="E2501" i="12"/>
  <c r="D2501" i="12"/>
  <c r="K2500" i="12"/>
  <c r="J2500" i="12"/>
  <c r="I2500" i="12"/>
  <c r="H2500" i="12"/>
  <c r="G2500" i="12"/>
  <c r="F2500" i="12"/>
  <c r="E2500" i="12"/>
  <c r="D2500" i="12"/>
  <c r="K2499" i="12"/>
  <c r="J2499" i="12"/>
  <c r="I2499" i="12"/>
  <c r="H2499" i="12"/>
  <c r="G2499" i="12"/>
  <c r="F2499" i="12"/>
  <c r="E2499" i="12"/>
  <c r="D2499" i="12"/>
  <c r="K2498" i="12"/>
  <c r="J2498" i="12"/>
  <c r="I2498" i="12"/>
  <c r="H2498" i="12"/>
  <c r="G2498" i="12"/>
  <c r="F2498" i="12"/>
  <c r="E2498" i="12"/>
  <c r="D2498" i="12"/>
  <c r="K2497" i="12"/>
  <c r="J2497" i="12"/>
  <c r="I2497" i="12"/>
  <c r="H2497" i="12"/>
  <c r="G2497" i="12"/>
  <c r="F2497" i="12"/>
  <c r="E2497" i="12"/>
  <c r="D2497" i="12"/>
  <c r="K2496" i="12"/>
  <c r="J2496" i="12"/>
  <c r="I2496" i="12"/>
  <c r="H2496" i="12"/>
  <c r="G2496" i="12"/>
  <c r="F2496" i="12"/>
  <c r="E2496" i="12"/>
  <c r="D2496" i="12"/>
  <c r="K2495" i="12"/>
  <c r="J2495" i="12"/>
  <c r="I2495" i="12"/>
  <c r="H2495" i="12"/>
  <c r="G2495" i="12"/>
  <c r="F2495" i="12"/>
  <c r="E2495" i="12"/>
  <c r="D2495" i="12"/>
  <c r="K2494" i="12"/>
  <c r="J2494" i="12"/>
  <c r="I2494" i="12"/>
  <c r="H2494" i="12"/>
  <c r="G2494" i="12"/>
  <c r="F2494" i="12"/>
  <c r="E2494" i="12"/>
  <c r="D2494" i="12"/>
  <c r="K2493" i="12"/>
  <c r="J2493" i="12"/>
  <c r="I2493" i="12"/>
  <c r="H2493" i="12"/>
  <c r="G2493" i="12"/>
  <c r="F2493" i="12"/>
  <c r="E2493" i="12"/>
  <c r="D2493" i="12"/>
  <c r="K2492" i="12"/>
  <c r="J2492" i="12"/>
  <c r="I2492" i="12"/>
  <c r="H2492" i="12"/>
  <c r="G2492" i="12"/>
  <c r="F2492" i="12"/>
  <c r="E2492" i="12"/>
  <c r="D2492" i="12"/>
  <c r="K2491" i="12"/>
  <c r="J2491" i="12"/>
  <c r="I2491" i="12"/>
  <c r="H2491" i="12"/>
  <c r="G2491" i="12"/>
  <c r="F2491" i="12"/>
  <c r="E2491" i="12"/>
  <c r="D2491" i="12"/>
  <c r="K2490" i="12"/>
  <c r="J2490" i="12"/>
  <c r="I2490" i="12"/>
  <c r="H2490" i="12"/>
  <c r="G2490" i="12"/>
  <c r="F2490" i="12"/>
  <c r="E2490" i="12"/>
  <c r="D2490" i="12"/>
  <c r="K2489" i="12"/>
  <c r="J2489" i="12"/>
  <c r="I2489" i="12"/>
  <c r="H2489" i="12"/>
  <c r="G2489" i="12"/>
  <c r="F2489" i="12"/>
  <c r="E2489" i="12"/>
  <c r="D2489" i="12"/>
  <c r="K2488" i="12"/>
  <c r="J2488" i="12"/>
  <c r="I2488" i="12"/>
  <c r="H2488" i="12"/>
  <c r="G2488" i="12"/>
  <c r="F2488" i="12"/>
  <c r="E2488" i="12"/>
  <c r="D2488" i="12"/>
  <c r="K2487" i="12"/>
  <c r="J2487" i="12"/>
  <c r="I2487" i="12"/>
  <c r="H2487" i="12"/>
  <c r="G2487" i="12"/>
  <c r="F2487" i="12"/>
  <c r="E2487" i="12"/>
  <c r="D2487" i="12"/>
  <c r="K2486" i="12"/>
  <c r="J2486" i="12"/>
  <c r="I2486" i="12"/>
  <c r="H2486" i="12"/>
  <c r="G2486" i="12"/>
  <c r="F2486" i="12"/>
  <c r="E2486" i="12"/>
  <c r="D2486" i="12"/>
  <c r="K2485" i="12"/>
  <c r="J2485" i="12"/>
  <c r="I2485" i="12"/>
  <c r="H2485" i="12"/>
  <c r="G2485" i="12"/>
  <c r="F2485" i="12"/>
  <c r="E2485" i="12"/>
  <c r="D2485" i="12"/>
  <c r="K2484" i="12"/>
  <c r="J2484" i="12"/>
  <c r="I2484" i="12"/>
  <c r="H2484" i="12"/>
  <c r="G2484" i="12"/>
  <c r="F2484" i="12"/>
  <c r="E2484" i="12"/>
  <c r="D2484" i="12"/>
  <c r="K2483" i="12"/>
  <c r="J2483" i="12"/>
  <c r="I2483" i="12"/>
  <c r="H2483" i="12"/>
  <c r="G2483" i="12"/>
  <c r="F2483" i="12"/>
  <c r="E2483" i="12"/>
  <c r="D2483" i="12"/>
  <c r="K2482" i="12"/>
  <c r="J2482" i="12"/>
  <c r="I2482" i="12"/>
  <c r="H2482" i="12"/>
  <c r="G2482" i="12"/>
  <c r="F2482" i="12"/>
  <c r="E2482" i="12"/>
  <c r="D2482" i="12"/>
  <c r="K2481" i="12"/>
  <c r="J2481" i="12"/>
  <c r="I2481" i="12"/>
  <c r="H2481" i="12"/>
  <c r="G2481" i="12"/>
  <c r="F2481" i="12"/>
  <c r="E2481" i="12"/>
  <c r="D2481" i="12"/>
  <c r="K2480" i="12"/>
  <c r="J2480" i="12"/>
  <c r="I2480" i="12"/>
  <c r="H2480" i="12"/>
  <c r="G2480" i="12"/>
  <c r="F2480" i="12"/>
  <c r="E2480" i="12"/>
  <c r="D2480" i="12"/>
  <c r="K2479" i="12"/>
  <c r="J2479" i="12"/>
  <c r="I2479" i="12"/>
  <c r="H2479" i="12"/>
  <c r="G2479" i="12"/>
  <c r="F2479" i="12"/>
  <c r="E2479" i="12"/>
  <c r="D2479" i="12"/>
  <c r="K2478" i="12"/>
  <c r="J2478" i="12"/>
  <c r="I2478" i="12"/>
  <c r="H2478" i="12"/>
  <c r="G2478" i="12"/>
  <c r="F2478" i="12"/>
  <c r="E2478" i="12"/>
  <c r="D2478" i="12"/>
  <c r="K2477" i="12"/>
  <c r="J2477" i="12"/>
  <c r="I2477" i="12"/>
  <c r="H2477" i="12"/>
  <c r="G2477" i="12"/>
  <c r="F2477" i="12"/>
  <c r="E2477" i="12"/>
  <c r="D2477" i="12"/>
  <c r="K2476" i="12"/>
  <c r="J2476" i="12"/>
  <c r="I2476" i="12"/>
  <c r="H2476" i="12"/>
  <c r="G2476" i="12"/>
  <c r="F2476" i="12"/>
  <c r="E2476" i="12"/>
  <c r="D2476" i="12"/>
  <c r="K2475" i="12"/>
  <c r="J2475" i="12"/>
  <c r="I2475" i="12"/>
  <c r="H2475" i="12"/>
  <c r="G2475" i="12"/>
  <c r="F2475" i="12"/>
  <c r="E2475" i="12"/>
  <c r="D2475" i="12"/>
  <c r="K2474" i="12"/>
  <c r="J2474" i="12"/>
  <c r="I2474" i="12"/>
  <c r="H2474" i="12"/>
  <c r="G2474" i="12"/>
  <c r="F2474" i="12"/>
  <c r="E2474" i="12"/>
  <c r="D2474" i="12"/>
  <c r="K2473" i="12"/>
  <c r="J2473" i="12"/>
  <c r="I2473" i="12"/>
  <c r="H2473" i="12"/>
  <c r="G2473" i="12"/>
  <c r="F2473" i="12"/>
  <c r="E2473" i="12"/>
  <c r="D2473" i="12"/>
  <c r="K2472" i="12"/>
  <c r="J2472" i="12"/>
  <c r="I2472" i="12"/>
  <c r="H2472" i="12"/>
  <c r="G2472" i="12"/>
  <c r="F2472" i="12"/>
  <c r="E2472" i="12"/>
  <c r="D2472" i="12"/>
  <c r="K2471" i="12"/>
  <c r="J2471" i="12"/>
  <c r="I2471" i="12"/>
  <c r="H2471" i="12"/>
  <c r="G2471" i="12"/>
  <c r="F2471" i="12"/>
  <c r="E2471" i="12"/>
  <c r="D2471" i="12"/>
  <c r="K2470" i="12"/>
  <c r="J2470" i="12"/>
  <c r="I2470" i="12"/>
  <c r="H2470" i="12"/>
  <c r="G2470" i="12"/>
  <c r="F2470" i="12"/>
  <c r="E2470" i="12"/>
  <c r="D2470" i="12"/>
  <c r="K2469" i="12"/>
  <c r="J2469" i="12"/>
  <c r="I2469" i="12"/>
  <c r="H2469" i="12"/>
  <c r="G2469" i="12"/>
  <c r="F2469" i="12"/>
  <c r="E2469" i="12"/>
  <c r="D2469" i="12"/>
  <c r="K2468" i="12"/>
  <c r="J2468" i="12"/>
  <c r="I2468" i="12"/>
  <c r="H2468" i="12"/>
  <c r="G2468" i="12"/>
  <c r="F2468" i="12"/>
  <c r="E2468" i="12"/>
  <c r="D2468" i="12"/>
  <c r="K2467" i="12"/>
  <c r="J2467" i="12"/>
  <c r="I2467" i="12"/>
  <c r="H2467" i="12"/>
  <c r="G2467" i="12"/>
  <c r="F2467" i="12"/>
  <c r="E2467" i="12"/>
  <c r="D2467" i="12"/>
  <c r="K2466" i="12"/>
  <c r="J2466" i="12"/>
  <c r="I2466" i="12"/>
  <c r="H2466" i="12"/>
  <c r="G2466" i="12"/>
  <c r="F2466" i="12"/>
  <c r="E2466" i="12"/>
  <c r="D2466" i="12"/>
  <c r="K2465" i="12"/>
  <c r="J2465" i="12"/>
  <c r="I2465" i="12"/>
  <c r="H2465" i="12"/>
  <c r="G2465" i="12"/>
  <c r="F2465" i="12"/>
  <c r="E2465" i="12"/>
  <c r="D2465" i="12"/>
  <c r="K2464" i="12"/>
  <c r="J2464" i="12"/>
  <c r="I2464" i="12"/>
  <c r="H2464" i="12"/>
  <c r="G2464" i="12"/>
  <c r="F2464" i="12"/>
  <c r="E2464" i="12"/>
  <c r="D2464" i="12"/>
  <c r="K2463" i="12"/>
  <c r="J2463" i="12"/>
  <c r="I2463" i="12"/>
  <c r="H2463" i="12"/>
  <c r="G2463" i="12"/>
  <c r="F2463" i="12"/>
  <c r="E2463" i="12"/>
  <c r="D2463" i="12"/>
  <c r="K2462" i="12"/>
  <c r="J2462" i="12"/>
  <c r="I2462" i="12"/>
  <c r="H2462" i="12"/>
  <c r="G2462" i="12"/>
  <c r="F2462" i="12"/>
  <c r="E2462" i="12"/>
  <c r="D2462" i="12"/>
  <c r="K2461" i="12"/>
  <c r="J2461" i="12"/>
  <c r="I2461" i="12"/>
  <c r="H2461" i="12"/>
  <c r="G2461" i="12"/>
  <c r="F2461" i="12"/>
  <c r="E2461" i="12"/>
  <c r="D2461" i="12"/>
  <c r="K2460" i="12"/>
  <c r="J2460" i="12"/>
  <c r="I2460" i="12"/>
  <c r="H2460" i="12"/>
  <c r="G2460" i="12"/>
  <c r="F2460" i="12"/>
  <c r="E2460" i="12"/>
  <c r="D2460" i="12"/>
  <c r="K2459" i="12"/>
  <c r="J2459" i="12"/>
  <c r="I2459" i="12"/>
  <c r="H2459" i="12"/>
  <c r="G2459" i="12"/>
  <c r="F2459" i="12"/>
  <c r="E2459" i="12"/>
  <c r="D2459" i="12"/>
  <c r="K2458" i="12"/>
  <c r="J2458" i="12"/>
  <c r="I2458" i="12"/>
  <c r="H2458" i="12"/>
  <c r="G2458" i="12"/>
  <c r="F2458" i="12"/>
  <c r="E2458" i="12"/>
  <c r="D2458" i="12"/>
  <c r="K2457" i="12"/>
  <c r="J2457" i="12"/>
  <c r="I2457" i="12"/>
  <c r="H2457" i="12"/>
  <c r="G2457" i="12"/>
  <c r="F2457" i="12"/>
  <c r="E2457" i="12"/>
  <c r="D2457" i="12"/>
  <c r="K2456" i="12"/>
  <c r="J2456" i="12"/>
  <c r="I2456" i="12"/>
  <c r="H2456" i="12"/>
  <c r="G2456" i="12"/>
  <c r="F2456" i="12"/>
  <c r="E2456" i="12"/>
  <c r="D2456" i="12"/>
  <c r="K2455" i="12"/>
  <c r="J2455" i="12"/>
  <c r="I2455" i="12"/>
  <c r="H2455" i="12"/>
  <c r="G2455" i="12"/>
  <c r="F2455" i="12"/>
  <c r="E2455" i="12"/>
  <c r="D2455" i="12"/>
  <c r="K2454" i="12"/>
  <c r="J2454" i="12"/>
  <c r="I2454" i="12"/>
  <c r="H2454" i="12"/>
  <c r="G2454" i="12"/>
  <c r="F2454" i="12"/>
  <c r="E2454" i="12"/>
  <c r="D2454" i="12"/>
  <c r="K2453" i="12"/>
  <c r="J2453" i="12"/>
  <c r="I2453" i="12"/>
  <c r="H2453" i="12"/>
  <c r="G2453" i="12"/>
  <c r="F2453" i="12"/>
  <c r="E2453" i="12"/>
  <c r="D2453" i="12"/>
  <c r="K2452" i="12"/>
  <c r="J2452" i="12"/>
  <c r="I2452" i="12"/>
  <c r="H2452" i="12"/>
  <c r="G2452" i="12"/>
  <c r="F2452" i="12"/>
  <c r="E2452" i="12"/>
  <c r="D2452" i="12"/>
  <c r="K2451" i="12"/>
  <c r="J2451" i="12"/>
  <c r="I2451" i="12"/>
  <c r="H2451" i="12"/>
  <c r="G2451" i="12"/>
  <c r="F2451" i="12"/>
  <c r="E2451" i="12"/>
  <c r="D2451" i="12"/>
  <c r="K2450" i="12"/>
  <c r="J2450" i="12"/>
  <c r="I2450" i="12"/>
  <c r="H2450" i="12"/>
  <c r="G2450" i="12"/>
  <c r="F2450" i="12"/>
  <c r="E2450" i="12"/>
  <c r="D2450" i="12"/>
  <c r="K2449" i="12"/>
  <c r="J2449" i="12"/>
  <c r="I2449" i="12"/>
  <c r="H2449" i="12"/>
  <c r="G2449" i="12"/>
  <c r="F2449" i="12"/>
  <c r="E2449" i="12"/>
  <c r="D2449" i="12"/>
  <c r="K2448" i="12"/>
  <c r="J2448" i="12"/>
  <c r="I2448" i="12"/>
  <c r="H2448" i="12"/>
  <c r="G2448" i="12"/>
  <c r="F2448" i="12"/>
  <c r="E2448" i="12"/>
  <c r="D2448" i="12"/>
  <c r="K2447" i="12"/>
  <c r="J2447" i="12"/>
  <c r="I2447" i="12"/>
  <c r="H2447" i="12"/>
  <c r="G2447" i="12"/>
  <c r="F2447" i="12"/>
  <c r="E2447" i="12"/>
  <c r="D2447" i="12"/>
  <c r="K2446" i="12"/>
  <c r="J2446" i="12"/>
  <c r="I2446" i="12"/>
  <c r="H2446" i="12"/>
  <c r="G2446" i="12"/>
  <c r="F2446" i="12"/>
  <c r="E2446" i="12"/>
  <c r="D2446" i="12"/>
  <c r="K2445" i="12"/>
  <c r="J2445" i="12"/>
  <c r="I2445" i="12"/>
  <c r="H2445" i="12"/>
  <c r="G2445" i="12"/>
  <c r="F2445" i="12"/>
  <c r="E2445" i="12"/>
  <c r="D2445" i="12"/>
  <c r="K2444" i="12"/>
  <c r="J2444" i="12"/>
  <c r="I2444" i="12"/>
  <c r="H2444" i="12"/>
  <c r="G2444" i="12"/>
  <c r="F2444" i="12"/>
  <c r="E2444" i="12"/>
  <c r="D2444" i="12"/>
  <c r="K2443" i="12"/>
  <c r="J2443" i="12"/>
  <c r="I2443" i="12"/>
  <c r="H2443" i="12"/>
  <c r="G2443" i="12"/>
  <c r="F2443" i="12"/>
  <c r="E2443" i="12"/>
  <c r="D2443" i="12"/>
  <c r="K2442" i="12"/>
  <c r="J2442" i="12"/>
  <c r="I2442" i="12"/>
  <c r="H2442" i="12"/>
  <c r="G2442" i="12"/>
  <c r="F2442" i="12"/>
  <c r="E2442" i="12"/>
  <c r="D2442" i="12"/>
  <c r="K2441" i="12"/>
  <c r="J2441" i="12"/>
  <c r="I2441" i="12"/>
  <c r="H2441" i="12"/>
  <c r="G2441" i="12"/>
  <c r="F2441" i="12"/>
  <c r="E2441" i="12"/>
  <c r="D2441" i="12"/>
  <c r="K2440" i="12"/>
  <c r="J2440" i="12"/>
  <c r="I2440" i="12"/>
  <c r="H2440" i="12"/>
  <c r="G2440" i="12"/>
  <c r="F2440" i="12"/>
  <c r="E2440" i="12"/>
  <c r="D2440" i="12"/>
  <c r="K2439" i="12"/>
  <c r="J2439" i="12"/>
  <c r="I2439" i="12"/>
  <c r="H2439" i="12"/>
  <c r="G2439" i="12"/>
  <c r="F2439" i="12"/>
  <c r="E2439" i="12"/>
  <c r="D2439" i="12"/>
  <c r="K2438" i="12"/>
  <c r="J2438" i="12"/>
  <c r="I2438" i="12"/>
  <c r="H2438" i="12"/>
  <c r="G2438" i="12"/>
  <c r="F2438" i="12"/>
  <c r="E2438" i="12"/>
  <c r="D2438" i="12"/>
  <c r="K2437" i="12"/>
  <c r="J2437" i="12"/>
  <c r="I2437" i="12"/>
  <c r="H2437" i="12"/>
  <c r="G2437" i="12"/>
  <c r="F2437" i="12"/>
  <c r="E2437" i="12"/>
  <c r="D2437" i="12"/>
  <c r="K2436" i="12"/>
  <c r="J2436" i="12"/>
  <c r="I2436" i="12"/>
  <c r="H2436" i="12"/>
  <c r="G2436" i="12"/>
  <c r="F2436" i="12"/>
  <c r="E2436" i="12"/>
  <c r="D2436" i="12"/>
  <c r="K2435" i="12"/>
  <c r="J2435" i="12"/>
  <c r="I2435" i="12"/>
  <c r="H2435" i="12"/>
  <c r="G2435" i="12"/>
  <c r="F2435" i="12"/>
  <c r="E2435" i="12"/>
  <c r="D2435" i="12"/>
  <c r="K2434" i="12"/>
  <c r="J2434" i="12"/>
  <c r="I2434" i="12"/>
  <c r="H2434" i="12"/>
  <c r="G2434" i="12"/>
  <c r="F2434" i="12"/>
  <c r="E2434" i="12"/>
  <c r="D2434" i="12"/>
  <c r="K2433" i="12"/>
  <c r="J2433" i="12"/>
  <c r="I2433" i="12"/>
  <c r="H2433" i="12"/>
  <c r="G2433" i="12"/>
  <c r="F2433" i="12"/>
  <c r="E2433" i="12"/>
  <c r="D2433" i="12"/>
  <c r="K2432" i="12"/>
  <c r="J2432" i="12"/>
  <c r="I2432" i="12"/>
  <c r="H2432" i="12"/>
  <c r="G2432" i="12"/>
  <c r="F2432" i="12"/>
  <c r="E2432" i="12"/>
  <c r="D2432" i="12"/>
  <c r="K2431" i="12"/>
  <c r="J2431" i="12"/>
  <c r="I2431" i="12"/>
  <c r="H2431" i="12"/>
  <c r="G2431" i="12"/>
  <c r="F2431" i="12"/>
  <c r="E2431" i="12"/>
  <c r="D2431" i="12"/>
  <c r="K2430" i="12"/>
  <c r="J2430" i="12"/>
  <c r="I2430" i="12"/>
  <c r="H2430" i="12"/>
  <c r="G2430" i="12"/>
  <c r="F2430" i="12"/>
  <c r="E2430" i="12"/>
  <c r="D2430" i="12"/>
  <c r="K2429" i="12"/>
  <c r="J2429" i="12"/>
  <c r="I2429" i="12"/>
  <c r="H2429" i="12"/>
  <c r="G2429" i="12"/>
  <c r="F2429" i="12"/>
  <c r="E2429" i="12"/>
  <c r="D2429" i="12"/>
  <c r="K2428" i="12"/>
  <c r="J2428" i="12"/>
  <c r="I2428" i="12"/>
  <c r="H2428" i="12"/>
  <c r="G2428" i="12"/>
  <c r="F2428" i="12"/>
  <c r="E2428" i="12"/>
  <c r="D2428" i="12"/>
  <c r="K2427" i="12"/>
  <c r="J2427" i="12"/>
  <c r="I2427" i="12"/>
  <c r="H2427" i="12"/>
  <c r="G2427" i="12"/>
  <c r="F2427" i="12"/>
  <c r="E2427" i="12"/>
  <c r="D2427" i="12"/>
  <c r="K2426" i="12"/>
  <c r="J2426" i="12"/>
  <c r="I2426" i="12"/>
  <c r="H2426" i="12"/>
  <c r="G2426" i="12"/>
  <c r="F2426" i="12"/>
  <c r="E2426" i="12"/>
  <c r="D2426" i="12"/>
  <c r="K2425" i="12"/>
  <c r="J2425" i="12"/>
  <c r="I2425" i="12"/>
  <c r="H2425" i="12"/>
  <c r="G2425" i="12"/>
  <c r="F2425" i="12"/>
  <c r="E2425" i="12"/>
  <c r="D2425" i="12"/>
  <c r="K2424" i="12"/>
  <c r="J2424" i="12"/>
  <c r="I2424" i="12"/>
  <c r="H2424" i="12"/>
  <c r="G2424" i="12"/>
  <c r="F2424" i="12"/>
  <c r="E2424" i="12"/>
  <c r="D2424" i="12"/>
  <c r="K2423" i="12"/>
  <c r="J2423" i="12"/>
  <c r="I2423" i="12"/>
  <c r="H2423" i="12"/>
  <c r="G2423" i="12"/>
  <c r="F2423" i="12"/>
  <c r="E2423" i="12"/>
  <c r="D2423" i="12"/>
  <c r="K2422" i="12"/>
  <c r="J2422" i="12"/>
  <c r="I2422" i="12"/>
  <c r="H2422" i="12"/>
  <c r="G2422" i="12"/>
  <c r="F2422" i="12"/>
  <c r="E2422" i="12"/>
  <c r="D2422" i="12"/>
  <c r="K2421" i="12"/>
  <c r="J2421" i="12"/>
  <c r="I2421" i="12"/>
  <c r="H2421" i="12"/>
  <c r="G2421" i="12"/>
  <c r="F2421" i="12"/>
  <c r="E2421" i="12"/>
  <c r="D2421" i="12"/>
  <c r="K2420" i="12"/>
  <c r="J2420" i="12"/>
  <c r="I2420" i="12"/>
  <c r="H2420" i="12"/>
  <c r="G2420" i="12"/>
  <c r="F2420" i="12"/>
  <c r="E2420" i="12"/>
  <c r="D2420" i="12"/>
  <c r="K2419" i="12"/>
  <c r="J2419" i="12"/>
  <c r="I2419" i="12"/>
  <c r="H2419" i="12"/>
  <c r="G2419" i="12"/>
  <c r="F2419" i="12"/>
  <c r="E2419" i="12"/>
  <c r="D2419" i="12"/>
  <c r="K2418" i="12"/>
  <c r="J2418" i="12"/>
  <c r="I2418" i="12"/>
  <c r="H2418" i="12"/>
  <c r="G2418" i="12"/>
  <c r="F2418" i="12"/>
  <c r="E2418" i="12"/>
  <c r="D2418" i="12"/>
  <c r="K2417" i="12"/>
  <c r="J2417" i="12"/>
  <c r="I2417" i="12"/>
  <c r="H2417" i="12"/>
  <c r="G2417" i="12"/>
  <c r="F2417" i="12"/>
  <c r="E2417" i="12"/>
  <c r="D2417" i="12"/>
  <c r="K2416" i="12"/>
  <c r="J2416" i="12"/>
  <c r="I2416" i="12"/>
  <c r="H2416" i="12"/>
  <c r="G2416" i="12"/>
  <c r="F2416" i="12"/>
  <c r="E2416" i="12"/>
  <c r="D2416" i="12"/>
  <c r="K2415" i="12"/>
  <c r="J2415" i="12"/>
  <c r="I2415" i="12"/>
  <c r="H2415" i="12"/>
  <c r="G2415" i="12"/>
  <c r="F2415" i="12"/>
  <c r="E2415" i="12"/>
  <c r="D2415" i="12"/>
  <c r="K2414" i="12"/>
  <c r="J2414" i="12"/>
  <c r="I2414" i="12"/>
  <c r="H2414" i="12"/>
  <c r="G2414" i="12"/>
  <c r="F2414" i="12"/>
  <c r="E2414" i="12"/>
  <c r="D2414" i="12"/>
  <c r="K2413" i="12"/>
  <c r="J2413" i="12"/>
  <c r="I2413" i="12"/>
  <c r="H2413" i="12"/>
  <c r="G2413" i="12"/>
  <c r="F2413" i="12"/>
  <c r="E2413" i="12"/>
  <c r="D2413" i="12"/>
  <c r="K2412" i="12"/>
  <c r="J2412" i="12"/>
  <c r="I2412" i="12"/>
  <c r="H2412" i="12"/>
  <c r="G2412" i="12"/>
  <c r="F2412" i="12"/>
  <c r="E2412" i="12"/>
  <c r="D2412" i="12"/>
  <c r="K2411" i="12"/>
  <c r="J2411" i="12"/>
  <c r="I2411" i="12"/>
  <c r="H2411" i="12"/>
  <c r="G2411" i="12"/>
  <c r="F2411" i="12"/>
  <c r="E2411" i="12"/>
  <c r="D2411" i="12"/>
  <c r="K2410" i="12"/>
  <c r="J2410" i="12"/>
  <c r="I2410" i="12"/>
  <c r="H2410" i="12"/>
  <c r="G2410" i="12"/>
  <c r="F2410" i="12"/>
  <c r="E2410" i="12"/>
  <c r="D2410" i="12"/>
  <c r="K2409" i="12"/>
  <c r="J2409" i="12"/>
  <c r="I2409" i="12"/>
  <c r="H2409" i="12"/>
  <c r="G2409" i="12"/>
  <c r="F2409" i="12"/>
  <c r="E2409" i="12"/>
  <c r="D2409" i="12"/>
  <c r="K2408" i="12"/>
  <c r="J2408" i="12"/>
  <c r="I2408" i="12"/>
  <c r="H2408" i="12"/>
  <c r="G2408" i="12"/>
  <c r="F2408" i="12"/>
  <c r="E2408" i="12"/>
  <c r="D2408" i="12"/>
  <c r="K2407" i="12"/>
  <c r="J2407" i="12"/>
  <c r="I2407" i="12"/>
  <c r="H2407" i="12"/>
  <c r="G2407" i="12"/>
  <c r="F2407" i="12"/>
  <c r="E2407" i="12"/>
  <c r="D2407" i="12"/>
  <c r="K2406" i="12"/>
  <c r="J2406" i="12"/>
  <c r="I2406" i="12"/>
  <c r="H2406" i="12"/>
  <c r="G2406" i="12"/>
  <c r="F2406" i="12"/>
  <c r="E2406" i="12"/>
  <c r="D2406" i="12"/>
  <c r="K2405" i="12"/>
  <c r="J2405" i="12"/>
  <c r="I2405" i="12"/>
  <c r="H2405" i="12"/>
  <c r="G2405" i="12"/>
  <c r="F2405" i="12"/>
  <c r="E2405" i="12"/>
  <c r="D2405" i="12"/>
  <c r="K2404" i="12"/>
  <c r="J2404" i="12"/>
  <c r="I2404" i="12"/>
  <c r="H2404" i="12"/>
  <c r="G2404" i="12"/>
  <c r="F2404" i="12"/>
  <c r="E2404" i="12"/>
  <c r="D2404" i="12"/>
  <c r="K2403" i="12"/>
  <c r="J2403" i="12"/>
  <c r="I2403" i="12"/>
  <c r="H2403" i="12"/>
  <c r="G2403" i="12"/>
  <c r="F2403" i="12"/>
  <c r="E2403" i="12"/>
  <c r="D2403" i="12"/>
  <c r="K2402" i="12"/>
  <c r="J2402" i="12"/>
  <c r="I2402" i="12"/>
  <c r="H2402" i="12"/>
  <c r="G2402" i="12"/>
  <c r="F2402" i="12"/>
  <c r="E2402" i="12"/>
  <c r="D2402" i="12"/>
  <c r="K2401" i="12"/>
  <c r="J2401" i="12"/>
  <c r="I2401" i="12"/>
  <c r="H2401" i="12"/>
  <c r="G2401" i="12"/>
  <c r="F2401" i="12"/>
  <c r="E2401" i="12"/>
  <c r="D2401" i="12"/>
  <c r="K2400" i="12"/>
  <c r="J2400" i="12"/>
  <c r="I2400" i="12"/>
  <c r="H2400" i="12"/>
  <c r="G2400" i="12"/>
  <c r="F2400" i="12"/>
  <c r="E2400" i="12"/>
  <c r="D2400" i="12"/>
  <c r="K2399" i="12"/>
  <c r="J2399" i="12"/>
  <c r="I2399" i="12"/>
  <c r="H2399" i="12"/>
  <c r="G2399" i="12"/>
  <c r="F2399" i="12"/>
  <c r="E2399" i="12"/>
  <c r="D2399" i="12"/>
  <c r="K2398" i="12"/>
  <c r="J2398" i="12"/>
  <c r="I2398" i="12"/>
  <c r="H2398" i="12"/>
  <c r="G2398" i="12"/>
  <c r="F2398" i="12"/>
  <c r="E2398" i="12"/>
  <c r="D2398" i="12"/>
  <c r="K2397" i="12"/>
  <c r="J2397" i="12"/>
  <c r="I2397" i="12"/>
  <c r="H2397" i="12"/>
  <c r="G2397" i="12"/>
  <c r="F2397" i="12"/>
  <c r="E2397" i="12"/>
  <c r="D2397" i="12"/>
  <c r="K2396" i="12"/>
  <c r="J2396" i="12"/>
  <c r="I2396" i="12"/>
  <c r="H2396" i="12"/>
  <c r="G2396" i="12"/>
  <c r="F2396" i="12"/>
  <c r="E2396" i="12"/>
  <c r="D2396" i="12"/>
  <c r="K2395" i="12"/>
  <c r="J2395" i="12"/>
  <c r="I2395" i="12"/>
  <c r="H2395" i="12"/>
  <c r="G2395" i="12"/>
  <c r="F2395" i="12"/>
  <c r="E2395" i="12"/>
  <c r="D2395" i="12"/>
  <c r="K2394" i="12"/>
  <c r="J2394" i="12"/>
  <c r="I2394" i="12"/>
  <c r="H2394" i="12"/>
  <c r="G2394" i="12"/>
  <c r="F2394" i="12"/>
  <c r="E2394" i="12"/>
  <c r="D2394" i="12"/>
  <c r="K2393" i="12"/>
  <c r="J2393" i="12"/>
  <c r="I2393" i="12"/>
  <c r="H2393" i="12"/>
  <c r="G2393" i="12"/>
  <c r="F2393" i="12"/>
  <c r="E2393" i="12"/>
  <c r="D2393" i="12"/>
  <c r="K2392" i="12"/>
  <c r="J2392" i="12"/>
  <c r="I2392" i="12"/>
  <c r="H2392" i="12"/>
  <c r="G2392" i="12"/>
  <c r="F2392" i="12"/>
  <c r="E2392" i="12"/>
  <c r="D2392" i="12"/>
  <c r="K2391" i="12"/>
  <c r="J2391" i="12"/>
  <c r="I2391" i="12"/>
  <c r="H2391" i="12"/>
  <c r="G2391" i="12"/>
  <c r="F2391" i="12"/>
  <c r="E2391" i="12"/>
  <c r="D2391" i="12"/>
  <c r="K2390" i="12"/>
  <c r="J2390" i="12"/>
  <c r="I2390" i="12"/>
  <c r="H2390" i="12"/>
  <c r="G2390" i="12"/>
  <c r="F2390" i="12"/>
  <c r="E2390" i="12"/>
  <c r="D2390" i="12"/>
  <c r="K2389" i="12"/>
  <c r="J2389" i="12"/>
  <c r="I2389" i="12"/>
  <c r="H2389" i="12"/>
  <c r="G2389" i="12"/>
  <c r="F2389" i="12"/>
  <c r="E2389" i="12"/>
  <c r="D2389" i="12"/>
  <c r="K2388" i="12"/>
  <c r="J2388" i="12"/>
  <c r="I2388" i="12"/>
  <c r="H2388" i="12"/>
  <c r="G2388" i="12"/>
  <c r="F2388" i="12"/>
  <c r="E2388" i="12"/>
  <c r="D2388" i="12"/>
  <c r="K2387" i="12"/>
  <c r="J2387" i="12"/>
  <c r="I2387" i="12"/>
  <c r="H2387" i="12"/>
  <c r="G2387" i="12"/>
  <c r="F2387" i="12"/>
  <c r="E2387" i="12"/>
  <c r="D2387" i="12"/>
  <c r="K2386" i="12"/>
  <c r="J2386" i="12"/>
  <c r="I2386" i="12"/>
  <c r="H2386" i="12"/>
  <c r="G2386" i="12"/>
  <c r="F2386" i="12"/>
  <c r="E2386" i="12"/>
  <c r="D2386" i="12"/>
  <c r="K2385" i="12"/>
  <c r="J2385" i="12"/>
  <c r="I2385" i="12"/>
  <c r="H2385" i="12"/>
  <c r="G2385" i="12"/>
  <c r="F2385" i="12"/>
  <c r="E2385" i="12"/>
  <c r="D2385" i="12"/>
  <c r="K2384" i="12"/>
  <c r="J2384" i="12"/>
  <c r="I2384" i="12"/>
  <c r="H2384" i="12"/>
  <c r="G2384" i="12"/>
  <c r="F2384" i="12"/>
  <c r="E2384" i="12"/>
  <c r="D2384" i="12"/>
  <c r="K2383" i="12"/>
  <c r="J2383" i="12"/>
  <c r="I2383" i="12"/>
  <c r="H2383" i="12"/>
  <c r="G2383" i="12"/>
  <c r="F2383" i="12"/>
  <c r="E2383" i="12"/>
  <c r="D2383" i="12"/>
  <c r="K2382" i="12"/>
  <c r="J2382" i="12"/>
  <c r="I2382" i="12"/>
  <c r="H2382" i="12"/>
  <c r="G2382" i="12"/>
  <c r="F2382" i="12"/>
  <c r="E2382" i="12"/>
  <c r="D2382" i="12"/>
  <c r="K2381" i="12"/>
  <c r="J2381" i="12"/>
  <c r="I2381" i="12"/>
  <c r="H2381" i="12"/>
  <c r="G2381" i="12"/>
  <c r="F2381" i="12"/>
  <c r="E2381" i="12"/>
  <c r="D2381" i="12"/>
  <c r="K2380" i="12"/>
  <c r="J2380" i="12"/>
  <c r="I2380" i="12"/>
  <c r="H2380" i="12"/>
  <c r="G2380" i="12"/>
  <c r="F2380" i="12"/>
  <c r="E2380" i="12"/>
  <c r="D2380" i="12"/>
  <c r="K2379" i="12"/>
  <c r="J2379" i="12"/>
  <c r="I2379" i="12"/>
  <c r="H2379" i="12"/>
  <c r="G2379" i="12"/>
  <c r="F2379" i="12"/>
  <c r="E2379" i="12"/>
  <c r="D2379" i="12"/>
  <c r="K2378" i="12"/>
  <c r="J2378" i="12"/>
  <c r="I2378" i="12"/>
  <c r="H2378" i="12"/>
  <c r="G2378" i="12"/>
  <c r="F2378" i="12"/>
  <c r="E2378" i="12"/>
  <c r="D2378" i="12"/>
  <c r="K2377" i="12"/>
  <c r="J2377" i="12"/>
  <c r="I2377" i="12"/>
  <c r="H2377" i="12"/>
  <c r="G2377" i="12"/>
  <c r="F2377" i="12"/>
  <c r="E2377" i="12"/>
  <c r="D2377" i="12"/>
  <c r="K2376" i="12"/>
  <c r="J2376" i="12"/>
  <c r="I2376" i="12"/>
  <c r="H2376" i="12"/>
  <c r="G2376" i="12"/>
  <c r="F2376" i="12"/>
  <c r="E2376" i="12"/>
  <c r="D2376" i="12"/>
  <c r="K2375" i="12"/>
  <c r="J2375" i="12"/>
  <c r="I2375" i="12"/>
  <c r="H2375" i="12"/>
  <c r="G2375" i="12"/>
  <c r="F2375" i="12"/>
  <c r="E2375" i="12"/>
  <c r="D2375" i="12"/>
  <c r="K2374" i="12"/>
  <c r="J2374" i="12"/>
  <c r="I2374" i="12"/>
  <c r="H2374" i="12"/>
  <c r="G2374" i="12"/>
  <c r="F2374" i="12"/>
  <c r="E2374" i="12"/>
  <c r="D2374" i="12"/>
  <c r="K2373" i="12"/>
  <c r="J2373" i="12"/>
  <c r="I2373" i="12"/>
  <c r="H2373" i="12"/>
  <c r="G2373" i="12"/>
  <c r="F2373" i="12"/>
  <c r="E2373" i="12"/>
  <c r="D2373" i="12"/>
  <c r="K2372" i="12"/>
  <c r="J2372" i="12"/>
  <c r="I2372" i="12"/>
  <c r="H2372" i="12"/>
  <c r="G2372" i="12"/>
  <c r="F2372" i="12"/>
  <c r="E2372" i="12"/>
  <c r="D2372" i="12"/>
  <c r="K2371" i="12"/>
  <c r="J2371" i="12"/>
  <c r="I2371" i="12"/>
  <c r="H2371" i="12"/>
  <c r="G2371" i="12"/>
  <c r="F2371" i="12"/>
  <c r="E2371" i="12"/>
  <c r="D2371" i="12"/>
  <c r="K2370" i="12"/>
  <c r="J2370" i="12"/>
  <c r="I2370" i="12"/>
  <c r="H2370" i="12"/>
  <c r="G2370" i="12"/>
  <c r="F2370" i="12"/>
  <c r="E2370" i="12"/>
  <c r="D2370" i="12"/>
  <c r="K2369" i="12"/>
  <c r="J2369" i="12"/>
  <c r="I2369" i="12"/>
  <c r="H2369" i="12"/>
  <c r="G2369" i="12"/>
  <c r="F2369" i="12"/>
  <c r="E2369" i="12"/>
  <c r="D2369" i="12"/>
  <c r="K2368" i="12"/>
  <c r="J2368" i="12"/>
  <c r="I2368" i="12"/>
  <c r="H2368" i="12"/>
  <c r="G2368" i="12"/>
  <c r="F2368" i="12"/>
  <c r="E2368" i="12"/>
  <c r="D2368" i="12"/>
  <c r="K2367" i="12"/>
  <c r="J2367" i="12"/>
  <c r="I2367" i="12"/>
  <c r="H2367" i="12"/>
  <c r="G2367" i="12"/>
  <c r="F2367" i="12"/>
  <c r="E2367" i="12"/>
  <c r="D2367" i="12"/>
  <c r="K2366" i="12"/>
  <c r="J2366" i="12"/>
  <c r="I2366" i="12"/>
  <c r="H2366" i="12"/>
  <c r="G2366" i="12"/>
  <c r="F2366" i="12"/>
  <c r="E2366" i="12"/>
  <c r="D2366" i="12"/>
  <c r="K2365" i="12"/>
  <c r="J2365" i="12"/>
  <c r="I2365" i="12"/>
  <c r="H2365" i="12"/>
  <c r="G2365" i="12"/>
  <c r="F2365" i="12"/>
  <c r="E2365" i="12"/>
  <c r="D2365" i="12"/>
  <c r="K2364" i="12"/>
  <c r="J2364" i="12"/>
  <c r="I2364" i="12"/>
  <c r="H2364" i="12"/>
  <c r="G2364" i="12"/>
  <c r="F2364" i="12"/>
  <c r="E2364" i="12"/>
  <c r="D2364" i="12"/>
  <c r="K2363" i="12"/>
  <c r="J2363" i="12"/>
  <c r="I2363" i="12"/>
  <c r="H2363" i="12"/>
  <c r="G2363" i="12"/>
  <c r="F2363" i="12"/>
  <c r="E2363" i="12"/>
  <c r="D2363" i="12"/>
  <c r="K2362" i="12"/>
  <c r="J2362" i="12"/>
  <c r="I2362" i="12"/>
  <c r="H2362" i="12"/>
  <c r="G2362" i="12"/>
  <c r="F2362" i="12"/>
  <c r="E2362" i="12"/>
  <c r="D2362" i="12"/>
  <c r="K2361" i="12"/>
  <c r="J2361" i="12"/>
  <c r="I2361" i="12"/>
  <c r="H2361" i="12"/>
  <c r="G2361" i="12"/>
  <c r="F2361" i="12"/>
  <c r="E2361" i="12"/>
  <c r="D2361" i="12"/>
  <c r="K2360" i="12"/>
  <c r="J2360" i="12"/>
  <c r="I2360" i="12"/>
  <c r="H2360" i="12"/>
  <c r="G2360" i="12"/>
  <c r="F2360" i="12"/>
  <c r="E2360" i="12"/>
  <c r="D2360" i="12"/>
  <c r="K2359" i="12"/>
  <c r="J2359" i="12"/>
  <c r="I2359" i="12"/>
  <c r="H2359" i="12"/>
  <c r="G2359" i="12"/>
  <c r="F2359" i="12"/>
  <c r="E2359" i="12"/>
  <c r="D2359" i="12"/>
  <c r="K2358" i="12"/>
  <c r="J2358" i="12"/>
  <c r="I2358" i="12"/>
  <c r="H2358" i="12"/>
  <c r="G2358" i="12"/>
  <c r="F2358" i="12"/>
  <c r="E2358" i="12"/>
  <c r="D2358" i="12"/>
  <c r="K2357" i="12"/>
  <c r="J2357" i="12"/>
  <c r="I2357" i="12"/>
  <c r="H2357" i="12"/>
  <c r="G2357" i="12"/>
  <c r="F2357" i="12"/>
  <c r="E2357" i="12"/>
  <c r="D2357" i="12"/>
  <c r="K2356" i="12"/>
  <c r="J2356" i="12"/>
  <c r="I2356" i="12"/>
  <c r="H2356" i="12"/>
  <c r="G2356" i="12"/>
  <c r="F2356" i="12"/>
  <c r="E2356" i="12"/>
  <c r="D2356" i="12"/>
  <c r="K2355" i="12"/>
  <c r="J2355" i="12"/>
  <c r="I2355" i="12"/>
  <c r="H2355" i="12"/>
  <c r="G2355" i="12"/>
  <c r="F2355" i="12"/>
  <c r="E2355" i="12"/>
  <c r="D2355" i="12"/>
  <c r="K2354" i="12"/>
  <c r="J2354" i="12"/>
  <c r="I2354" i="12"/>
  <c r="H2354" i="12"/>
  <c r="G2354" i="12"/>
  <c r="F2354" i="12"/>
  <c r="E2354" i="12"/>
  <c r="D2354" i="12"/>
  <c r="K2353" i="12"/>
  <c r="J2353" i="12"/>
  <c r="I2353" i="12"/>
  <c r="H2353" i="12"/>
  <c r="G2353" i="12"/>
  <c r="F2353" i="12"/>
  <c r="E2353" i="12"/>
  <c r="D2353" i="12"/>
  <c r="K2352" i="12"/>
  <c r="J2352" i="12"/>
  <c r="I2352" i="12"/>
  <c r="H2352" i="12"/>
  <c r="G2352" i="12"/>
  <c r="F2352" i="12"/>
  <c r="E2352" i="12"/>
  <c r="D2352" i="12"/>
  <c r="K2351" i="12"/>
  <c r="J2351" i="12"/>
  <c r="I2351" i="12"/>
  <c r="H2351" i="12"/>
  <c r="G2351" i="12"/>
  <c r="F2351" i="12"/>
  <c r="E2351" i="12"/>
  <c r="D2351" i="12"/>
  <c r="K2350" i="12"/>
  <c r="J2350" i="12"/>
  <c r="I2350" i="12"/>
  <c r="H2350" i="12"/>
  <c r="G2350" i="12"/>
  <c r="F2350" i="12"/>
  <c r="E2350" i="12"/>
  <c r="D2350" i="12"/>
  <c r="K2349" i="12"/>
  <c r="J2349" i="12"/>
  <c r="I2349" i="12"/>
  <c r="H2349" i="12"/>
  <c r="G2349" i="12"/>
  <c r="F2349" i="12"/>
  <c r="E2349" i="12"/>
  <c r="D2349" i="12"/>
  <c r="K2348" i="12"/>
  <c r="J2348" i="12"/>
  <c r="I2348" i="12"/>
  <c r="H2348" i="12"/>
  <c r="G2348" i="12"/>
  <c r="F2348" i="12"/>
  <c r="E2348" i="12"/>
  <c r="D2348" i="12"/>
  <c r="K2347" i="12"/>
  <c r="J2347" i="12"/>
  <c r="I2347" i="12"/>
  <c r="H2347" i="12"/>
  <c r="G2347" i="12"/>
  <c r="F2347" i="12"/>
  <c r="E2347" i="12"/>
  <c r="D2347" i="12"/>
  <c r="K2346" i="12"/>
  <c r="J2346" i="12"/>
  <c r="I2346" i="12"/>
  <c r="H2346" i="12"/>
  <c r="G2346" i="12"/>
  <c r="F2346" i="12"/>
  <c r="E2346" i="12"/>
  <c r="D2346" i="12"/>
  <c r="K2345" i="12"/>
  <c r="J2345" i="12"/>
  <c r="I2345" i="12"/>
  <c r="H2345" i="12"/>
  <c r="G2345" i="12"/>
  <c r="F2345" i="12"/>
  <c r="E2345" i="12"/>
  <c r="D2345" i="12"/>
  <c r="K2344" i="12"/>
  <c r="J2344" i="12"/>
  <c r="I2344" i="12"/>
  <c r="H2344" i="12"/>
  <c r="G2344" i="12"/>
  <c r="F2344" i="12"/>
  <c r="E2344" i="12"/>
  <c r="D2344" i="12"/>
  <c r="K2343" i="12"/>
  <c r="J2343" i="12"/>
  <c r="I2343" i="12"/>
  <c r="H2343" i="12"/>
  <c r="G2343" i="12"/>
  <c r="F2343" i="12"/>
  <c r="E2343" i="12"/>
  <c r="D2343" i="12"/>
  <c r="K2342" i="12"/>
  <c r="J2342" i="12"/>
  <c r="I2342" i="12"/>
  <c r="H2342" i="12"/>
  <c r="G2342" i="12"/>
  <c r="F2342" i="12"/>
  <c r="E2342" i="12"/>
  <c r="D2342" i="12"/>
  <c r="K2341" i="12"/>
  <c r="J2341" i="12"/>
  <c r="I2341" i="12"/>
  <c r="H2341" i="12"/>
  <c r="G2341" i="12"/>
  <c r="F2341" i="12"/>
  <c r="E2341" i="12"/>
  <c r="D2341" i="12"/>
  <c r="K2340" i="12"/>
  <c r="J2340" i="12"/>
  <c r="I2340" i="12"/>
  <c r="H2340" i="12"/>
  <c r="G2340" i="12"/>
  <c r="F2340" i="12"/>
  <c r="E2340" i="12"/>
  <c r="D2340" i="12"/>
  <c r="K2339" i="12"/>
  <c r="J2339" i="12"/>
  <c r="I2339" i="12"/>
  <c r="H2339" i="12"/>
  <c r="G2339" i="12"/>
  <c r="F2339" i="12"/>
  <c r="E2339" i="12"/>
  <c r="D2339" i="12"/>
  <c r="K2338" i="12"/>
  <c r="J2338" i="12"/>
  <c r="I2338" i="12"/>
  <c r="H2338" i="12"/>
  <c r="G2338" i="12"/>
  <c r="F2338" i="12"/>
  <c r="E2338" i="12"/>
  <c r="D2338" i="12"/>
  <c r="K2337" i="12"/>
  <c r="J2337" i="12"/>
  <c r="I2337" i="12"/>
  <c r="H2337" i="12"/>
  <c r="G2337" i="12"/>
  <c r="F2337" i="12"/>
  <c r="E2337" i="12"/>
  <c r="D2337" i="12"/>
  <c r="K2336" i="12"/>
  <c r="J2336" i="12"/>
  <c r="I2336" i="12"/>
  <c r="H2336" i="12"/>
  <c r="G2336" i="12"/>
  <c r="F2336" i="12"/>
  <c r="E2336" i="12"/>
  <c r="D2336" i="12"/>
  <c r="K2335" i="12"/>
  <c r="J2335" i="12"/>
  <c r="I2335" i="12"/>
  <c r="H2335" i="12"/>
  <c r="G2335" i="12"/>
  <c r="F2335" i="12"/>
  <c r="E2335" i="12"/>
  <c r="D2335" i="12"/>
  <c r="K2334" i="12"/>
  <c r="J2334" i="12"/>
  <c r="I2334" i="12"/>
  <c r="H2334" i="12"/>
  <c r="G2334" i="12"/>
  <c r="F2334" i="12"/>
  <c r="E2334" i="12"/>
  <c r="D2334" i="12"/>
  <c r="K2333" i="12"/>
  <c r="J2333" i="12"/>
  <c r="I2333" i="12"/>
  <c r="H2333" i="12"/>
  <c r="G2333" i="12"/>
  <c r="F2333" i="12"/>
  <c r="E2333" i="12"/>
  <c r="D2333" i="12"/>
  <c r="K2332" i="12"/>
  <c r="J2332" i="12"/>
  <c r="I2332" i="12"/>
  <c r="H2332" i="12"/>
  <c r="G2332" i="12"/>
  <c r="F2332" i="12"/>
  <c r="E2332" i="12"/>
  <c r="D2332" i="12"/>
  <c r="K2331" i="12"/>
  <c r="J2331" i="12"/>
  <c r="I2331" i="12"/>
  <c r="H2331" i="12"/>
  <c r="G2331" i="12"/>
  <c r="F2331" i="12"/>
  <c r="E2331" i="12"/>
  <c r="D2331" i="12"/>
  <c r="K2330" i="12"/>
  <c r="J2330" i="12"/>
  <c r="I2330" i="12"/>
  <c r="H2330" i="12"/>
  <c r="G2330" i="12"/>
  <c r="F2330" i="12"/>
  <c r="E2330" i="12"/>
  <c r="D2330" i="12"/>
  <c r="K2329" i="12"/>
  <c r="J2329" i="12"/>
  <c r="I2329" i="12"/>
  <c r="H2329" i="12"/>
  <c r="G2329" i="12"/>
  <c r="F2329" i="12"/>
  <c r="E2329" i="12"/>
  <c r="D2329" i="12"/>
  <c r="K2328" i="12"/>
  <c r="J2328" i="12"/>
  <c r="I2328" i="12"/>
  <c r="H2328" i="12"/>
  <c r="G2328" i="12"/>
  <c r="F2328" i="12"/>
  <c r="E2328" i="12"/>
  <c r="D2328" i="12"/>
  <c r="K2327" i="12"/>
  <c r="J2327" i="12"/>
  <c r="I2327" i="12"/>
  <c r="H2327" i="12"/>
  <c r="G2327" i="12"/>
  <c r="F2327" i="12"/>
  <c r="E2327" i="12"/>
  <c r="D2327" i="12"/>
  <c r="K2326" i="12"/>
  <c r="J2326" i="12"/>
  <c r="I2326" i="12"/>
  <c r="H2326" i="12"/>
  <c r="G2326" i="12"/>
  <c r="F2326" i="12"/>
  <c r="E2326" i="12"/>
  <c r="D2326" i="12"/>
  <c r="K2325" i="12"/>
  <c r="J2325" i="12"/>
  <c r="I2325" i="12"/>
  <c r="H2325" i="12"/>
  <c r="G2325" i="12"/>
  <c r="F2325" i="12"/>
  <c r="E2325" i="12"/>
  <c r="D2325" i="12"/>
  <c r="K2324" i="12"/>
  <c r="J2324" i="12"/>
  <c r="I2324" i="12"/>
  <c r="H2324" i="12"/>
  <c r="G2324" i="12"/>
  <c r="F2324" i="12"/>
  <c r="E2324" i="12"/>
  <c r="D2324" i="12"/>
  <c r="K2323" i="12"/>
  <c r="J2323" i="12"/>
  <c r="I2323" i="12"/>
  <c r="H2323" i="12"/>
  <c r="G2323" i="12"/>
  <c r="F2323" i="12"/>
  <c r="E2323" i="12"/>
  <c r="D2323" i="12"/>
  <c r="K2322" i="12"/>
  <c r="J2322" i="12"/>
  <c r="I2322" i="12"/>
  <c r="H2322" i="12"/>
  <c r="G2322" i="12"/>
  <c r="F2322" i="12"/>
  <c r="E2322" i="12"/>
  <c r="D2322" i="12"/>
  <c r="K2321" i="12"/>
  <c r="J2321" i="12"/>
  <c r="I2321" i="12"/>
  <c r="H2321" i="12"/>
  <c r="G2321" i="12"/>
  <c r="F2321" i="12"/>
  <c r="E2321" i="12"/>
  <c r="D2321" i="12"/>
  <c r="K2320" i="12"/>
  <c r="J2320" i="12"/>
  <c r="I2320" i="12"/>
  <c r="H2320" i="12"/>
  <c r="G2320" i="12"/>
  <c r="F2320" i="12"/>
  <c r="E2320" i="12"/>
  <c r="D2320" i="12"/>
  <c r="K2319" i="12"/>
  <c r="J2319" i="12"/>
  <c r="I2319" i="12"/>
  <c r="H2319" i="12"/>
  <c r="G2319" i="12"/>
  <c r="F2319" i="12"/>
  <c r="E2319" i="12"/>
  <c r="D2319" i="12"/>
  <c r="K2318" i="12"/>
  <c r="J2318" i="12"/>
  <c r="I2318" i="12"/>
  <c r="H2318" i="12"/>
  <c r="G2318" i="12"/>
  <c r="F2318" i="12"/>
  <c r="E2318" i="12"/>
  <c r="D2318" i="12"/>
  <c r="K2317" i="12"/>
  <c r="J2317" i="12"/>
  <c r="I2317" i="12"/>
  <c r="H2317" i="12"/>
  <c r="G2317" i="12"/>
  <c r="F2317" i="12"/>
  <c r="E2317" i="12"/>
  <c r="D2317" i="12"/>
  <c r="K2316" i="12"/>
  <c r="J2316" i="12"/>
  <c r="I2316" i="12"/>
  <c r="H2316" i="12"/>
  <c r="G2316" i="12"/>
  <c r="F2316" i="12"/>
  <c r="E2316" i="12"/>
  <c r="D2316" i="12"/>
  <c r="K2315" i="12"/>
  <c r="J2315" i="12"/>
  <c r="I2315" i="12"/>
  <c r="H2315" i="12"/>
  <c r="G2315" i="12"/>
  <c r="F2315" i="12"/>
  <c r="E2315" i="12"/>
  <c r="D2315" i="12"/>
  <c r="K2314" i="12"/>
  <c r="J2314" i="12"/>
  <c r="I2314" i="12"/>
  <c r="H2314" i="12"/>
  <c r="G2314" i="12"/>
  <c r="F2314" i="12"/>
  <c r="E2314" i="12"/>
  <c r="D2314" i="12"/>
  <c r="K2313" i="12"/>
  <c r="J2313" i="12"/>
  <c r="I2313" i="12"/>
  <c r="H2313" i="12"/>
  <c r="G2313" i="12"/>
  <c r="F2313" i="12"/>
  <c r="E2313" i="12"/>
  <c r="D2313" i="12"/>
  <c r="K2312" i="12"/>
  <c r="J2312" i="12"/>
  <c r="I2312" i="12"/>
  <c r="H2312" i="12"/>
  <c r="G2312" i="12"/>
  <c r="F2312" i="12"/>
  <c r="E2312" i="12"/>
  <c r="D2312" i="12"/>
  <c r="K2311" i="12"/>
  <c r="J2311" i="12"/>
  <c r="I2311" i="12"/>
  <c r="H2311" i="12"/>
  <c r="G2311" i="12"/>
  <c r="F2311" i="12"/>
  <c r="E2311" i="12"/>
  <c r="D2311" i="12"/>
  <c r="K2310" i="12"/>
  <c r="J2310" i="12"/>
  <c r="I2310" i="12"/>
  <c r="H2310" i="12"/>
  <c r="G2310" i="12"/>
  <c r="F2310" i="12"/>
  <c r="E2310" i="12"/>
  <c r="D2310" i="12"/>
  <c r="K2309" i="12"/>
  <c r="J2309" i="12"/>
  <c r="I2309" i="12"/>
  <c r="H2309" i="12"/>
  <c r="G2309" i="12"/>
  <c r="F2309" i="12"/>
  <c r="E2309" i="12"/>
  <c r="D2309" i="12"/>
  <c r="K2308" i="12"/>
  <c r="J2308" i="12"/>
  <c r="I2308" i="12"/>
  <c r="H2308" i="12"/>
  <c r="G2308" i="12"/>
  <c r="F2308" i="12"/>
  <c r="E2308" i="12"/>
  <c r="D2308" i="12"/>
  <c r="K2307" i="12"/>
  <c r="J2307" i="12"/>
  <c r="I2307" i="12"/>
  <c r="H2307" i="12"/>
  <c r="G2307" i="12"/>
  <c r="F2307" i="12"/>
  <c r="E2307" i="12"/>
  <c r="D2307" i="12"/>
  <c r="K2306" i="12"/>
  <c r="J2306" i="12"/>
  <c r="I2306" i="12"/>
  <c r="H2306" i="12"/>
  <c r="G2306" i="12"/>
  <c r="F2306" i="12"/>
  <c r="E2306" i="12"/>
  <c r="D2306" i="12"/>
  <c r="K2305" i="12"/>
  <c r="J2305" i="12"/>
  <c r="I2305" i="12"/>
  <c r="H2305" i="12"/>
  <c r="G2305" i="12"/>
  <c r="F2305" i="12"/>
  <c r="E2305" i="12"/>
  <c r="D2305" i="12"/>
  <c r="K2304" i="12"/>
  <c r="J2304" i="12"/>
  <c r="I2304" i="12"/>
  <c r="H2304" i="12"/>
  <c r="G2304" i="12"/>
  <c r="F2304" i="12"/>
  <c r="E2304" i="12"/>
  <c r="D2304" i="12"/>
  <c r="K2303" i="12"/>
  <c r="J2303" i="12"/>
  <c r="I2303" i="12"/>
  <c r="H2303" i="12"/>
  <c r="G2303" i="12"/>
  <c r="F2303" i="12"/>
  <c r="E2303" i="12"/>
  <c r="D2303" i="12"/>
  <c r="K2302" i="12"/>
  <c r="J2302" i="12"/>
  <c r="I2302" i="12"/>
  <c r="H2302" i="12"/>
  <c r="G2302" i="12"/>
  <c r="F2302" i="12"/>
  <c r="E2302" i="12"/>
  <c r="D2302" i="12"/>
  <c r="K2301" i="12"/>
  <c r="J2301" i="12"/>
  <c r="I2301" i="12"/>
  <c r="H2301" i="12"/>
  <c r="G2301" i="12"/>
  <c r="F2301" i="12"/>
  <c r="E2301" i="12"/>
  <c r="D2301" i="12"/>
  <c r="K2300" i="12"/>
  <c r="J2300" i="12"/>
  <c r="I2300" i="12"/>
  <c r="H2300" i="12"/>
  <c r="G2300" i="12"/>
  <c r="F2300" i="12"/>
  <c r="E2300" i="12"/>
  <c r="D2300" i="12"/>
  <c r="K2299" i="12"/>
  <c r="J2299" i="12"/>
  <c r="I2299" i="12"/>
  <c r="H2299" i="12"/>
  <c r="G2299" i="12"/>
  <c r="F2299" i="12"/>
  <c r="E2299" i="12"/>
  <c r="D2299" i="12"/>
  <c r="K2298" i="12"/>
  <c r="J2298" i="12"/>
  <c r="I2298" i="12"/>
  <c r="H2298" i="12"/>
  <c r="G2298" i="12"/>
  <c r="F2298" i="12"/>
  <c r="E2298" i="12"/>
  <c r="D2298" i="12"/>
  <c r="K2297" i="12"/>
  <c r="J2297" i="12"/>
  <c r="I2297" i="12"/>
  <c r="H2297" i="12"/>
  <c r="G2297" i="12"/>
  <c r="F2297" i="12"/>
  <c r="E2297" i="12"/>
  <c r="D2297" i="12"/>
  <c r="K2296" i="12"/>
  <c r="J2296" i="12"/>
  <c r="I2296" i="12"/>
  <c r="H2296" i="12"/>
  <c r="G2296" i="12"/>
  <c r="F2296" i="12"/>
  <c r="E2296" i="12"/>
  <c r="D2296" i="12"/>
  <c r="K2295" i="12"/>
  <c r="J2295" i="12"/>
  <c r="I2295" i="12"/>
  <c r="H2295" i="12"/>
  <c r="G2295" i="12"/>
  <c r="F2295" i="12"/>
  <c r="E2295" i="12"/>
  <c r="D2295" i="12"/>
  <c r="K2294" i="12"/>
  <c r="J2294" i="12"/>
  <c r="I2294" i="12"/>
  <c r="H2294" i="12"/>
  <c r="G2294" i="12"/>
  <c r="F2294" i="12"/>
  <c r="E2294" i="12"/>
  <c r="D2294" i="12"/>
  <c r="K2293" i="12"/>
  <c r="J2293" i="12"/>
  <c r="I2293" i="12"/>
  <c r="H2293" i="12"/>
  <c r="G2293" i="12"/>
  <c r="F2293" i="12"/>
  <c r="E2293" i="12"/>
  <c r="D2293" i="12"/>
  <c r="K2292" i="12"/>
  <c r="J2292" i="12"/>
  <c r="I2292" i="12"/>
  <c r="H2292" i="12"/>
  <c r="G2292" i="12"/>
  <c r="F2292" i="12"/>
  <c r="E2292" i="12"/>
  <c r="D2292" i="12"/>
  <c r="K2291" i="12"/>
  <c r="J2291" i="12"/>
  <c r="I2291" i="12"/>
  <c r="H2291" i="12"/>
  <c r="G2291" i="12"/>
  <c r="F2291" i="12"/>
  <c r="E2291" i="12"/>
  <c r="D2291" i="12"/>
  <c r="K2290" i="12"/>
  <c r="J2290" i="12"/>
  <c r="I2290" i="12"/>
  <c r="H2290" i="12"/>
  <c r="G2290" i="12"/>
  <c r="F2290" i="12"/>
  <c r="E2290" i="12"/>
  <c r="D2290" i="12"/>
  <c r="K2289" i="12"/>
  <c r="J2289" i="12"/>
  <c r="I2289" i="12"/>
  <c r="H2289" i="12"/>
  <c r="G2289" i="12"/>
  <c r="F2289" i="12"/>
  <c r="E2289" i="12"/>
  <c r="D2289" i="12"/>
  <c r="K2288" i="12"/>
  <c r="J2288" i="12"/>
  <c r="I2288" i="12"/>
  <c r="H2288" i="12"/>
  <c r="G2288" i="12"/>
  <c r="F2288" i="12"/>
  <c r="E2288" i="12"/>
  <c r="D2288" i="12"/>
  <c r="K2287" i="12"/>
  <c r="J2287" i="12"/>
  <c r="I2287" i="12"/>
  <c r="H2287" i="12"/>
  <c r="G2287" i="12"/>
  <c r="F2287" i="12"/>
  <c r="E2287" i="12"/>
  <c r="D2287" i="12"/>
  <c r="K2286" i="12"/>
  <c r="J2286" i="12"/>
  <c r="I2286" i="12"/>
  <c r="H2286" i="12"/>
  <c r="G2286" i="12"/>
  <c r="F2286" i="12"/>
  <c r="E2286" i="12"/>
  <c r="D2286" i="12"/>
  <c r="K2285" i="12"/>
  <c r="J2285" i="12"/>
  <c r="I2285" i="12"/>
  <c r="H2285" i="12"/>
  <c r="G2285" i="12"/>
  <c r="F2285" i="12"/>
  <c r="E2285" i="12"/>
  <c r="D2285" i="12"/>
  <c r="K2284" i="12"/>
  <c r="J2284" i="12"/>
  <c r="I2284" i="12"/>
  <c r="H2284" i="12"/>
  <c r="G2284" i="12"/>
  <c r="F2284" i="12"/>
  <c r="E2284" i="12"/>
  <c r="D2284" i="12"/>
  <c r="K2283" i="12"/>
  <c r="J2283" i="12"/>
  <c r="I2283" i="12"/>
  <c r="H2283" i="12"/>
  <c r="G2283" i="12"/>
  <c r="F2283" i="12"/>
  <c r="E2283" i="12"/>
  <c r="D2283" i="12"/>
  <c r="K2282" i="12"/>
  <c r="J2282" i="12"/>
  <c r="I2282" i="12"/>
  <c r="H2282" i="12"/>
  <c r="G2282" i="12"/>
  <c r="F2282" i="12"/>
  <c r="E2282" i="12"/>
  <c r="D2282" i="12"/>
  <c r="K2281" i="12"/>
  <c r="J2281" i="12"/>
  <c r="I2281" i="12"/>
  <c r="H2281" i="12"/>
  <c r="G2281" i="12"/>
  <c r="F2281" i="12"/>
  <c r="E2281" i="12"/>
  <c r="D2281" i="12"/>
  <c r="K2280" i="12"/>
  <c r="J2280" i="12"/>
  <c r="I2280" i="12"/>
  <c r="H2280" i="12"/>
  <c r="G2280" i="12"/>
  <c r="F2280" i="12"/>
  <c r="E2280" i="12"/>
  <c r="D2280" i="12"/>
  <c r="K2279" i="12"/>
  <c r="J2279" i="12"/>
  <c r="I2279" i="12"/>
  <c r="H2279" i="12"/>
  <c r="G2279" i="12"/>
  <c r="F2279" i="12"/>
  <c r="E2279" i="12"/>
  <c r="D2279" i="12"/>
  <c r="K2278" i="12"/>
  <c r="J2278" i="12"/>
  <c r="I2278" i="12"/>
  <c r="H2278" i="12"/>
  <c r="G2278" i="12"/>
  <c r="F2278" i="12"/>
  <c r="E2278" i="12"/>
  <c r="D2278" i="12"/>
  <c r="K2277" i="12"/>
  <c r="J2277" i="12"/>
  <c r="I2277" i="12"/>
  <c r="H2277" i="12"/>
  <c r="G2277" i="12"/>
  <c r="F2277" i="12"/>
  <c r="E2277" i="12"/>
  <c r="D2277" i="12"/>
  <c r="K2276" i="12"/>
  <c r="J2276" i="12"/>
  <c r="I2276" i="12"/>
  <c r="H2276" i="12"/>
  <c r="G2276" i="12"/>
  <c r="F2276" i="12"/>
  <c r="E2276" i="12"/>
  <c r="D2276" i="12"/>
  <c r="K2275" i="12"/>
  <c r="J2275" i="12"/>
  <c r="I2275" i="12"/>
  <c r="H2275" i="12"/>
  <c r="G2275" i="12"/>
  <c r="F2275" i="12"/>
  <c r="E2275" i="12"/>
  <c r="D2275" i="12"/>
  <c r="K2274" i="12"/>
  <c r="J2274" i="12"/>
  <c r="I2274" i="12"/>
  <c r="H2274" i="12"/>
  <c r="G2274" i="12"/>
  <c r="F2274" i="12"/>
  <c r="E2274" i="12"/>
  <c r="D2274" i="12"/>
  <c r="K2273" i="12"/>
  <c r="J2273" i="12"/>
  <c r="I2273" i="12"/>
  <c r="H2273" i="12"/>
  <c r="G2273" i="12"/>
  <c r="F2273" i="12"/>
  <c r="E2273" i="12"/>
  <c r="D2273" i="12"/>
  <c r="K2272" i="12"/>
  <c r="J2272" i="12"/>
  <c r="I2272" i="12"/>
  <c r="H2272" i="12"/>
  <c r="G2272" i="12"/>
  <c r="F2272" i="12"/>
  <c r="E2272" i="12"/>
  <c r="D2272" i="12"/>
  <c r="K2271" i="12"/>
  <c r="J2271" i="12"/>
  <c r="I2271" i="12"/>
  <c r="H2271" i="12"/>
  <c r="G2271" i="12"/>
  <c r="F2271" i="12"/>
  <c r="E2271" i="12"/>
  <c r="D2271" i="12"/>
  <c r="K2270" i="12"/>
  <c r="J2270" i="12"/>
  <c r="I2270" i="12"/>
  <c r="H2270" i="12"/>
  <c r="G2270" i="12"/>
  <c r="F2270" i="12"/>
  <c r="E2270" i="12"/>
  <c r="D2270" i="12"/>
  <c r="K2269" i="12"/>
  <c r="J2269" i="12"/>
  <c r="I2269" i="12"/>
  <c r="H2269" i="12"/>
  <c r="G2269" i="12"/>
  <c r="F2269" i="12"/>
  <c r="E2269" i="12"/>
  <c r="D2269" i="12"/>
  <c r="K2268" i="12"/>
  <c r="J2268" i="12"/>
  <c r="I2268" i="12"/>
  <c r="H2268" i="12"/>
  <c r="G2268" i="12"/>
  <c r="F2268" i="12"/>
  <c r="E2268" i="12"/>
  <c r="D2268" i="12"/>
  <c r="K2267" i="12"/>
  <c r="J2267" i="12"/>
  <c r="I2267" i="12"/>
  <c r="H2267" i="12"/>
  <c r="G2267" i="12"/>
  <c r="F2267" i="12"/>
  <c r="E2267" i="12"/>
  <c r="D2267" i="12"/>
  <c r="K2266" i="12"/>
  <c r="J2266" i="12"/>
  <c r="I2266" i="12"/>
  <c r="H2266" i="12"/>
  <c r="G2266" i="12"/>
  <c r="F2266" i="12"/>
  <c r="E2266" i="12"/>
  <c r="D2266" i="12"/>
  <c r="K2265" i="12"/>
  <c r="J2265" i="12"/>
  <c r="I2265" i="12"/>
  <c r="H2265" i="12"/>
  <c r="G2265" i="12"/>
  <c r="F2265" i="12"/>
  <c r="E2265" i="12"/>
  <c r="D2265" i="12"/>
  <c r="K2264" i="12"/>
  <c r="J2264" i="12"/>
  <c r="I2264" i="12"/>
  <c r="H2264" i="12"/>
  <c r="G2264" i="12"/>
  <c r="F2264" i="12"/>
  <c r="E2264" i="12"/>
  <c r="D2264" i="12"/>
  <c r="K2263" i="12"/>
  <c r="J2263" i="12"/>
  <c r="I2263" i="12"/>
  <c r="H2263" i="12"/>
  <c r="G2263" i="12"/>
  <c r="F2263" i="12"/>
  <c r="E2263" i="12"/>
  <c r="D2263" i="12"/>
  <c r="K2262" i="12"/>
  <c r="J2262" i="12"/>
  <c r="I2262" i="12"/>
  <c r="H2262" i="12"/>
  <c r="G2262" i="12"/>
  <c r="F2262" i="12"/>
  <c r="E2262" i="12"/>
  <c r="D2262" i="12"/>
  <c r="K2261" i="12"/>
  <c r="J2261" i="12"/>
  <c r="I2261" i="12"/>
  <c r="H2261" i="12"/>
  <c r="G2261" i="12"/>
  <c r="F2261" i="12"/>
  <c r="E2261" i="12"/>
  <c r="D2261" i="12"/>
  <c r="K2260" i="12"/>
  <c r="J2260" i="12"/>
  <c r="I2260" i="12"/>
  <c r="H2260" i="12"/>
  <c r="G2260" i="12"/>
  <c r="F2260" i="12"/>
  <c r="E2260" i="12"/>
  <c r="D2260" i="12"/>
  <c r="K2259" i="12"/>
  <c r="J2259" i="12"/>
  <c r="I2259" i="12"/>
  <c r="H2259" i="12"/>
  <c r="G2259" i="12"/>
  <c r="F2259" i="12"/>
  <c r="E2259" i="12"/>
  <c r="D2259" i="12"/>
  <c r="K2258" i="12"/>
  <c r="J2258" i="12"/>
  <c r="I2258" i="12"/>
  <c r="H2258" i="12"/>
  <c r="G2258" i="12"/>
  <c r="F2258" i="12"/>
  <c r="E2258" i="12"/>
  <c r="D2258" i="12"/>
  <c r="K2257" i="12"/>
  <c r="J2257" i="12"/>
  <c r="I2257" i="12"/>
  <c r="H2257" i="12"/>
  <c r="G2257" i="12"/>
  <c r="F2257" i="12"/>
  <c r="E2257" i="12"/>
  <c r="D2257" i="12"/>
  <c r="K2256" i="12"/>
  <c r="J2256" i="12"/>
  <c r="I2256" i="12"/>
  <c r="H2256" i="12"/>
  <c r="G2256" i="12"/>
  <c r="F2256" i="12"/>
  <c r="E2256" i="12"/>
  <c r="D2256" i="12"/>
  <c r="K2255" i="12"/>
  <c r="J2255" i="12"/>
  <c r="I2255" i="12"/>
  <c r="H2255" i="12"/>
  <c r="G2255" i="12"/>
  <c r="F2255" i="12"/>
  <c r="E2255" i="12"/>
  <c r="D2255" i="12"/>
  <c r="K2254" i="12"/>
  <c r="J2254" i="12"/>
  <c r="I2254" i="12"/>
  <c r="H2254" i="12"/>
  <c r="G2254" i="12"/>
  <c r="F2254" i="12"/>
  <c r="E2254" i="12"/>
  <c r="D2254" i="12"/>
  <c r="K2253" i="12"/>
  <c r="J2253" i="12"/>
  <c r="I2253" i="12"/>
  <c r="H2253" i="12"/>
  <c r="G2253" i="12"/>
  <c r="F2253" i="12"/>
  <c r="E2253" i="12"/>
  <c r="D2253" i="12"/>
  <c r="K2252" i="12"/>
  <c r="J2252" i="12"/>
  <c r="I2252" i="12"/>
  <c r="H2252" i="12"/>
  <c r="G2252" i="12"/>
  <c r="F2252" i="12"/>
  <c r="E2252" i="12"/>
  <c r="D2252" i="12"/>
  <c r="K2251" i="12"/>
  <c r="J2251" i="12"/>
  <c r="I2251" i="12"/>
  <c r="H2251" i="12"/>
  <c r="G2251" i="12"/>
  <c r="F2251" i="12"/>
  <c r="E2251" i="12"/>
  <c r="D2251" i="12"/>
  <c r="K2250" i="12"/>
  <c r="J2250" i="12"/>
  <c r="I2250" i="12"/>
  <c r="H2250" i="12"/>
  <c r="G2250" i="12"/>
  <c r="F2250" i="12"/>
  <c r="E2250" i="12"/>
  <c r="D2250" i="12"/>
  <c r="K2249" i="12"/>
  <c r="J2249" i="12"/>
  <c r="I2249" i="12"/>
  <c r="H2249" i="12"/>
  <c r="G2249" i="12"/>
  <c r="F2249" i="12"/>
  <c r="E2249" i="12"/>
  <c r="D2249" i="12"/>
  <c r="K2248" i="12"/>
  <c r="J2248" i="12"/>
  <c r="I2248" i="12"/>
  <c r="H2248" i="12"/>
  <c r="G2248" i="12"/>
  <c r="F2248" i="12"/>
  <c r="E2248" i="12"/>
  <c r="D2248" i="12"/>
  <c r="K2247" i="12"/>
  <c r="J2247" i="12"/>
  <c r="I2247" i="12"/>
  <c r="H2247" i="12"/>
  <c r="G2247" i="12"/>
  <c r="F2247" i="12"/>
  <c r="E2247" i="12"/>
  <c r="D2247" i="12"/>
  <c r="K2246" i="12"/>
  <c r="J2246" i="12"/>
  <c r="I2246" i="12"/>
  <c r="H2246" i="12"/>
  <c r="G2246" i="12"/>
  <c r="F2246" i="12"/>
  <c r="E2246" i="12"/>
  <c r="D2246" i="12"/>
  <c r="K2245" i="12"/>
  <c r="J2245" i="12"/>
  <c r="I2245" i="12"/>
  <c r="H2245" i="12"/>
  <c r="G2245" i="12"/>
  <c r="F2245" i="12"/>
  <c r="E2245" i="12"/>
  <c r="D2245" i="12"/>
  <c r="K2244" i="12"/>
  <c r="J2244" i="12"/>
  <c r="I2244" i="12"/>
  <c r="H2244" i="12"/>
  <c r="G2244" i="12"/>
  <c r="F2244" i="12"/>
  <c r="E2244" i="12"/>
  <c r="D2244" i="12"/>
  <c r="K2243" i="12"/>
  <c r="J2243" i="12"/>
  <c r="I2243" i="12"/>
  <c r="H2243" i="12"/>
  <c r="G2243" i="12"/>
  <c r="F2243" i="12"/>
  <c r="E2243" i="12"/>
  <c r="D2243" i="12"/>
  <c r="K2242" i="12"/>
  <c r="J2242" i="12"/>
  <c r="I2242" i="12"/>
  <c r="H2242" i="12"/>
  <c r="G2242" i="12"/>
  <c r="F2242" i="12"/>
  <c r="E2242" i="12"/>
  <c r="D2242" i="12"/>
  <c r="K2241" i="12"/>
  <c r="J2241" i="12"/>
  <c r="I2241" i="12"/>
  <c r="H2241" i="12"/>
  <c r="G2241" i="12"/>
  <c r="F2241" i="12"/>
  <c r="E2241" i="12"/>
  <c r="D2241" i="12"/>
  <c r="K2240" i="12"/>
  <c r="J2240" i="12"/>
  <c r="I2240" i="12"/>
  <c r="H2240" i="12"/>
  <c r="G2240" i="12"/>
  <c r="F2240" i="12"/>
  <c r="E2240" i="12"/>
  <c r="D2240" i="12"/>
  <c r="K2239" i="12"/>
  <c r="J2239" i="12"/>
  <c r="I2239" i="12"/>
  <c r="H2239" i="12"/>
  <c r="G2239" i="12"/>
  <c r="F2239" i="12"/>
  <c r="E2239" i="12"/>
  <c r="D2239" i="12"/>
  <c r="K2238" i="12"/>
  <c r="J2238" i="12"/>
  <c r="I2238" i="12"/>
  <c r="H2238" i="12"/>
  <c r="G2238" i="12"/>
  <c r="F2238" i="12"/>
  <c r="E2238" i="12"/>
  <c r="D2238" i="12"/>
  <c r="K2237" i="12"/>
  <c r="J2237" i="12"/>
  <c r="I2237" i="12"/>
  <c r="H2237" i="12"/>
  <c r="G2237" i="12"/>
  <c r="F2237" i="12"/>
  <c r="E2237" i="12"/>
  <c r="D2237" i="12"/>
  <c r="K2236" i="12"/>
  <c r="J2236" i="12"/>
  <c r="I2236" i="12"/>
  <c r="H2236" i="12"/>
  <c r="G2236" i="12"/>
  <c r="F2236" i="12"/>
  <c r="E2236" i="12"/>
  <c r="D2236" i="12"/>
  <c r="K2235" i="12"/>
  <c r="J2235" i="12"/>
  <c r="I2235" i="12"/>
  <c r="H2235" i="12"/>
  <c r="G2235" i="12"/>
  <c r="F2235" i="12"/>
  <c r="E2235" i="12"/>
  <c r="D2235" i="12"/>
  <c r="K2234" i="12"/>
  <c r="J2234" i="12"/>
  <c r="I2234" i="12"/>
  <c r="H2234" i="12"/>
  <c r="G2234" i="12"/>
  <c r="F2234" i="12"/>
  <c r="E2234" i="12"/>
  <c r="D2234" i="12"/>
  <c r="K2233" i="12"/>
  <c r="J2233" i="12"/>
  <c r="I2233" i="12"/>
  <c r="H2233" i="12"/>
  <c r="G2233" i="12"/>
  <c r="F2233" i="12"/>
  <c r="E2233" i="12"/>
  <c r="D2233" i="12"/>
  <c r="K2232" i="12"/>
  <c r="J2232" i="12"/>
  <c r="I2232" i="12"/>
  <c r="H2232" i="12"/>
  <c r="G2232" i="12"/>
  <c r="F2232" i="12"/>
  <c r="E2232" i="12"/>
  <c r="D2232" i="12"/>
  <c r="K2231" i="12"/>
  <c r="J2231" i="12"/>
  <c r="I2231" i="12"/>
  <c r="H2231" i="12"/>
  <c r="G2231" i="12"/>
  <c r="F2231" i="12"/>
  <c r="E2231" i="12"/>
  <c r="D2231" i="12"/>
  <c r="K2230" i="12"/>
  <c r="J2230" i="12"/>
  <c r="I2230" i="12"/>
  <c r="H2230" i="12"/>
  <c r="G2230" i="12"/>
  <c r="F2230" i="12"/>
  <c r="E2230" i="12"/>
  <c r="D2230" i="12"/>
  <c r="K2229" i="12"/>
  <c r="J2229" i="12"/>
  <c r="I2229" i="12"/>
  <c r="H2229" i="12"/>
  <c r="G2229" i="12"/>
  <c r="F2229" i="12"/>
  <c r="E2229" i="12"/>
  <c r="D2229" i="12"/>
  <c r="K2228" i="12"/>
  <c r="J2228" i="12"/>
  <c r="I2228" i="12"/>
  <c r="H2228" i="12"/>
  <c r="G2228" i="12"/>
  <c r="F2228" i="12"/>
  <c r="E2228" i="12"/>
  <c r="D2228" i="12"/>
  <c r="K2227" i="12"/>
  <c r="J2227" i="12"/>
  <c r="I2227" i="12"/>
  <c r="H2227" i="12"/>
  <c r="G2227" i="12"/>
  <c r="F2227" i="12"/>
  <c r="E2227" i="12"/>
  <c r="D2227" i="12"/>
  <c r="K2226" i="12"/>
  <c r="J2226" i="12"/>
  <c r="I2226" i="12"/>
  <c r="H2226" i="12"/>
  <c r="G2226" i="12"/>
  <c r="F2226" i="12"/>
  <c r="E2226" i="12"/>
  <c r="D2226" i="12"/>
  <c r="K2225" i="12"/>
  <c r="J2225" i="12"/>
  <c r="I2225" i="12"/>
  <c r="H2225" i="12"/>
  <c r="G2225" i="12"/>
  <c r="F2225" i="12"/>
  <c r="E2225" i="12"/>
  <c r="D2225" i="12"/>
  <c r="K2224" i="12"/>
  <c r="J2224" i="12"/>
  <c r="I2224" i="12"/>
  <c r="H2224" i="12"/>
  <c r="G2224" i="12"/>
  <c r="F2224" i="12"/>
  <c r="E2224" i="12"/>
  <c r="D2224" i="12"/>
  <c r="K2223" i="12"/>
  <c r="J2223" i="12"/>
  <c r="I2223" i="12"/>
  <c r="H2223" i="12"/>
  <c r="G2223" i="12"/>
  <c r="F2223" i="12"/>
  <c r="E2223" i="12"/>
  <c r="D2223" i="12"/>
  <c r="K2222" i="12"/>
  <c r="J2222" i="12"/>
  <c r="I2222" i="12"/>
  <c r="H2222" i="12"/>
  <c r="G2222" i="12"/>
  <c r="F2222" i="12"/>
  <c r="E2222" i="12"/>
  <c r="D2222" i="12"/>
  <c r="K2221" i="12"/>
  <c r="J2221" i="12"/>
  <c r="I2221" i="12"/>
  <c r="H2221" i="12"/>
  <c r="G2221" i="12"/>
  <c r="F2221" i="12"/>
  <c r="E2221" i="12"/>
  <c r="D2221" i="12"/>
  <c r="K2220" i="12"/>
  <c r="J2220" i="12"/>
  <c r="I2220" i="12"/>
  <c r="H2220" i="12"/>
  <c r="G2220" i="12"/>
  <c r="F2220" i="12"/>
  <c r="E2220" i="12"/>
  <c r="D2220" i="12"/>
  <c r="K2219" i="12"/>
  <c r="J2219" i="12"/>
  <c r="I2219" i="12"/>
  <c r="H2219" i="12"/>
  <c r="G2219" i="12"/>
  <c r="F2219" i="12"/>
  <c r="E2219" i="12"/>
  <c r="D2219" i="12"/>
  <c r="K2218" i="12"/>
  <c r="J2218" i="12"/>
  <c r="I2218" i="12"/>
  <c r="H2218" i="12"/>
  <c r="G2218" i="12"/>
  <c r="F2218" i="12"/>
  <c r="E2218" i="12"/>
  <c r="D2218" i="12"/>
  <c r="K2217" i="12"/>
  <c r="J2217" i="12"/>
  <c r="I2217" i="12"/>
  <c r="H2217" i="12"/>
  <c r="G2217" i="12"/>
  <c r="F2217" i="12"/>
  <c r="E2217" i="12"/>
  <c r="D2217" i="12"/>
  <c r="K2216" i="12"/>
  <c r="J2216" i="12"/>
  <c r="I2216" i="12"/>
  <c r="H2216" i="12"/>
  <c r="G2216" i="12"/>
  <c r="F2216" i="12"/>
  <c r="E2216" i="12"/>
  <c r="D2216" i="12"/>
  <c r="K2215" i="12"/>
  <c r="J2215" i="12"/>
  <c r="I2215" i="12"/>
  <c r="H2215" i="12"/>
  <c r="G2215" i="12"/>
  <c r="F2215" i="12"/>
  <c r="E2215" i="12"/>
  <c r="D2215" i="12"/>
  <c r="K2214" i="12"/>
  <c r="J2214" i="12"/>
  <c r="I2214" i="12"/>
  <c r="H2214" i="12"/>
  <c r="G2214" i="12"/>
  <c r="F2214" i="12"/>
  <c r="E2214" i="12"/>
  <c r="D2214" i="12"/>
  <c r="K2213" i="12"/>
  <c r="J2213" i="12"/>
  <c r="I2213" i="12"/>
  <c r="H2213" i="12"/>
  <c r="G2213" i="12"/>
  <c r="F2213" i="12"/>
  <c r="E2213" i="12"/>
  <c r="D2213" i="12"/>
  <c r="K2212" i="12"/>
  <c r="J2212" i="12"/>
  <c r="I2212" i="12"/>
  <c r="H2212" i="12"/>
  <c r="G2212" i="12"/>
  <c r="F2212" i="12"/>
  <c r="E2212" i="12"/>
  <c r="D2212" i="12"/>
  <c r="K2211" i="12"/>
  <c r="J2211" i="12"/>
  <c r="I2211" i="12"/>
  <c r="H2211" i="12"/>
  <c r="G2211" i="12"/>
  <c r="F2211" i="12"/>
  <c r="E2211" i="12"/>
  <c r="D2211" i="12"/>
  <c r="K2210" i="12"/>
  <c r="J2210" i="12"/>
  <c r="I2210" i="12"/>
  <c r="H2210" i="12"/>
  <c r="G2210" i="12"/>
  <c r="F2210" i="12"/>
  <c r="E2210" i="12"/>
  <c r="D2210" i="12"/>
  <c r="K2209" i="12"/>
  <c r="J2209" i="12"/>
  <c r="I2209" i="12"/>
  <c r="H2209" i="12"/>
  <c r="G2209" i="12"/>
  <c r="F2209" i="12"/>
  <c r="E2209" i="12"/>
  <c r="D2209" i="12"/>
  <c r="K2208" i="12"/>
  <c r="J2208" i="12"/>
  <c r="I2208" i="12"/>
  <c r="H2208" i="12"/>
  <c r="G2208" i="12"/>
  <c r="F2208" i="12"/>
  <c r="E2208" i="12"/>
  <c r="D2208" i="12"/>
  <c r="K2207" i="12"/>
  <c r="J2207" i="12"/>
  <c r="I2207" i="12"/>
  <c r="H2207" i="12"/>
  <c r="G2207" i="12"/>
  <c r="F2207" i="12"/>
  <c r="E2207" i="12"/>
  <c r="D2207" i="12"/>
  <c r="K2206" i="12"/>
  <c r="J2206" i="12"/>
  <c r="I2206" i="12"/>
  <c r="H2206" i="12"/>
  <c r="G2206" i="12"/>
  <c r="F2206" i="12"/>
  <c r="E2206" i="12"/>
  <c r="D2206" i="12"/>
  <c r="K2205" i="12"/>
  <c r="J2205" i="12"/>
  <c r="I2205" i="12"/>
  <c r="H2205" i="12"/>
  <c r="G2205" i="12"/>
  <c r="F2205" i="12"/>
  <c r="E2205" i="12"/>
  <c r="D2205" i="12"/>
  <c r="K2204" i="12"/>
  <c r="J2204" i="12"/>
  <c r="I2204" i="12"/>
  <c r="H2204" i="12"/>
  <c r="G2204" i="12"/>
  <c r="F2204" i="12"/>
  <c r="E2204" i="12"/>
  <c r="D2204" i="12"/>
  <c r="K2203" i="12"/>
  <c r="J2203" i="12"/>
  <c r="I2203" i="12"/>
  <c r="H2203" i="12"/>
  <c r="G2203" i="12"/>
  <c r="F2203" i="12"/>
  <c r="E2203" i="12"/>
  <c r="D2203" i="12"/>
  <c r="K2202" i="12"/>
  <c r="J2202" i="12"/>
  <c r="I2202" i="12"/>
  <c r="H2202" i="12"/>
  <c r="G2202" i="12"/>
  <c r="F2202" i="12"/>
  <c r="E2202" i="12"/>
  <c r="D2202" i="12"/>
  <c r="K2201" i="12"/>
  <c r="J2201" i="12"/>
  <c r="I2201" i="12"/>
  <c r="H2201" i="12"/>
  <c r="G2201" i="12"/>
  <c r="F2201" i="12"/>
  <c r="E2201" i="12"/>
  <c r="D2201" i="12"/>
  <c r="K2200" i="12"/>
  <c r="J2200" i="12"/>
  <c r="I2200" i="12"/>
  <c r="H2200" i="12"/>
  <c r="G2200" i="12"/>
  <c r="F2200" i="12"/>
  <c r="E2200" i="12"/>
  <c r="D2200" i="12"/>
  <c r="K2199" i="12"/>
  <c r="J2199" i="12"/>
  <c r="I2199" i="12"/>
  <c r="H2199" i="12"/>
  <c r="G2199" i="12"/>
  <c r="F2199" i="12"/>
  <c r="E2199" i="12"/>
  <c r="D2199" i="12"/>
  <c r="K2198" i="12"/>
  <c r="J2198" i="12"/>
  <c r="I2198" i="12"/>
  <c r="H2198" i="12"/>
  <c r="G2198" i="12"/>
  <c r="F2198" i="12"/>
  <c r="E2198" i="12"/>
  <c r="D2198" i="12"/>
  <c r="K2197" i="12"/>
  <c r="J2197" i="12"/>
  <c r="I2197" i="12"/>
  <c r="H2197" i="12"/>
  <c r="G2197" i="12"/>
  <c r="F2197" i="12"/>
  <c r="E2197" i="12"/>
  <c r="D2197" i="12"/>
  <c r="K2196" i="12"/>
  <c r="J2196" i="12"/>
  <c r="I2196" i="12"/>
  <c r="H2196" i="12"/>
  <c r="G2196" i="12"/>
  <c r="F2196" i="12"/>
  <c r="E2196" i="12"/>
  <c r="D2196" i="12"/>
  <c r="K2195" i="12"/>
  <c r="J2195" i="12"/>
  <c r="I2195" i="12"/>
  <c r="H2195" i="12"/>
  <c r="G2195" i="12"/>
  <c r="F2195" i="12"/>
  <c r="E2195" i="12"/>
  <c r="D2195" i="12"/>
  <c r="K2194" i="12"/>
  <c r="J2194" i="12"/>
  <c r="I2194" i="12"/>
  <c r="H2194" i="12"/>
  <c r="G2194" i="12"/>
  <c r="F2194" i="12"/>
  <c r="E2194" i="12"/>
  <c r="D2194" i="12"/>
  <c r="K2193" i="12"/>
  <c r="J2193" i="12"/>
  <c r="I2193" i="12"/>
  <c r="H2193" i="12"/>
  <c r="G2193" i="12"/>
  <c r="F2193" i="12"/>
  <c r="E2193" i="12"/>
  <c r="D2193" i="12"/>
  <c r="K2192" i="12"/>
  <c r="J2192" i="12"/>
  <c r="I2192" i="12"/>
  <c r="H2192" i="12"/>
  <c r="G2192" i="12"/>
  <c r="F2192" i="12"/>
  <c r="E2192" i="12"/>
  <c r="D2192" i="12"/>
  <c r="K2191" i="12"/>
  <c r="J2191" i="12"/>
  <c r="I2191" i="12"/>
  <c r="H2191" i="12"/>
  <c r="G2191" i="12"/>
  <c r="F2191" i="12"/>
  <c r="E2191" i="12"/>
  <c r="D2191" i="12"/>
  <c r="K2190" i="12"/>
  <c r="J2190" i="12"/>
  <c r="I2190" i="12"/>
  <c r="H2190" i="12"/>
  <c r="G2190" i="12"/>
  <c r="F2190" i="12"/>
  <c r="E2190" i="12"/>
  <c r="D2190" i="12"/>
  <c r="K2189" i="12"/>
  <c r="J2189" i="12"/>
  <c r="I2189" i="12"/>
  <c r="H2189" i="12"/>
  <c r="G2189" i="12"/>
  <c r="F2189" i="12"/>
  <c r="E2189" i="12"/>
  <c r="D2189" i="12"/>
  <c r="K2188" i="12"/>
  <c r="J2188" i="12"/>
  <c r="I2188" i="12"/>
  <c r="H2188" i="12"/>
  <c r="G2188" i="12"/>
  <c r="F2188" i="12"/>
  <c r="E2188" i="12"/>
  <c r="D2188" i="12"/>
  <c r="K2187" i="12"/>
  <c r="J2187" i="12"/>
  <c r="I2187" i="12"/>
  <c r="H2187" i="12"/>
  <c r="G2187" i="12"/>
  <c r="F2187" i="12"/>
  <c r="E2187" i="12"/>
  <c r="D2187" i="12"/>
  <c r="K2186" i="12"/>
  <c r="J2186" i="12"/>
  <c r="I2186" i="12"/>
  <c r="H2186" i="12"/>
  <c r="G2186" i="12"/>
  <c r="F2186" i="12"/>
  <c r="E2186" i="12"/>
  <c r="D2186" i="12"/>
  <c r="K2185" i="12"/>
  <c r="J2185" i="12"/>
  <c r="I2185" i="12"/>
  <c r="H2185" i="12"/>
  <c r="G2185" i="12"/>
  <c r="F2185" i="12"/>
  <c r="E2185" i="12"/>
  <c r="D2185" i="12"/>
  <c r="K2184" i="12"/>
  <c r="J2184" i="12"/>
  <c r="I2184" i="12"/>
  <c r="H2184" i="12"/>
  <c r="G2184" i="12"/>
  <c r="F2184" i="12"/>
  <c r="E2184" i="12"/>
  <c r="D2184" i="12"/>
  <c r="K2183" i="12"/>
  <c r="J2183" i="12"/>
  <c r="I2183" i="12"/>
  <c r="H2183" i="12"/>
  <c r="G2183" i="12"/>
  <c r="F2183" i="12"/>
  <c r="E2183" i="12"/>
  <c r="D2183" i="12"/>
  <c r="K2182" i="12"/>
  <c r="J2182" i="12"/>
  <c r="I2182" i="12"/>
  <c r="H2182" i="12"/>
  <c r="G2182" i="12"/>
  <c r="F2182" i="12"/>
  <c r="E2182" i="12"/>
  <c r="D2182" i="12"/>
  <c r="K2181" i="12"/>
  <c r="J2181" i="12"/>
  <c r="I2181" i="12"/>
  <c r="H2181" i="12"/>
  <c r="G2181" i="12"/>
  <c r="F2181" i="12"/>
  <c r="E2181" i="12"/>
  <c r="D2181" i="12"/>
  <c r="K2180" i="12"/>
  <c r="J2180" i="12"/>
  <c r="I2180" i="12"/>
  <c r="H2180" i="12"/>
  <c r="G2180" i="12"/>
  <c r="F2180" i="12"/>
  <c r="E2180" i="12"/>
  <c r="D2180" i="12"/>
  <c r="K2179" i="12"/>
  <c r="J2179" i="12"/>
  <c r="I2179" i="12"/>
  <c r="H2179" i="12"/>
  <c r="G2179" i="12"/>
  <c r="F2179" i="12"/>
  <c r="E2179" i="12"/>
  <c r="D2179" i="12"/>
  <c r="K2178" i="12"/>
  <c r="J2178" i="12"/>
  <c r="I2178" i="12"/>
  <c r="H2178" i="12"/>
  <c r="G2178" i="12"/>
  <c r="F2178" i="12"/>
  <c r="E2178" i="12"/>
  <c r="D2178" i="12"/>
  <c r="K2177" i="12"/>
  <c r="J2177" i="12"/>
  <c r="I2177" i="12"/>
  <c r="H2177" i="12"/>
  <c r="G2177" i="12"/>
  <c r="F2177" i="12"/>
  <c r="E2177" i="12"/>
  <c r="D2177" i="12"/>
  <c r="K2176" i="12"/>
  <c r="J2176" i="12"/>
  <c r="I2176" i="12"/>
  <c r="H2176" i="12"/>
  <c r="G2176" i="12"/>
  <c r="F2176" i="12"/>
  <c r="E2176" i="12"/>
  <c r="D2176" i="12"/>
  <c r="K2175" i="12"/>
  <c r="J2175" i="12"/>
  <c r="I2175" i="12"/>
  <c r="H2175" i="12"/>
  <c r="G2175" i="12"/>
  <c r="F2175" i="12"/>
  <c r="E2175" i="12"/>
  <c r="D2175" i="12"/>
  <c r="K2174" i="12"/>
  <c r="J2174" i="12"/>
  <c r="I2174" i="12"/>
  <c r="H2174" i="12"/>
  <c r="G2174" i="12"/>
  <c r="F2174" i="12"/>
  <c r="E2174" i="12"/>
  <c r="D2174" i="12"/>
  <c r="K2173" i="12"/>
  <c r="J2173" i="12"/>
  <c r="I2173" i="12"/>
  <c r="H2173" i="12"/>
  <c r="G2173" i="12"/>
  <c r="F2173" i="12"/>
  <c r="E2173" i="12"/>
  <c r="D2173" i="12"/>
  <c r="K2172" i="12"/>
  <c r="J2172" i="12"/>
  <c r="I2172" i="12"/>
  <c r="H2172" i="12"/>
  <c r="G2172" i="12"/>
  <c r="F2172" i="12"/>
  <c r="E2172" i="12"/>
  <c r="D2172" i="12"/>
  <c r="K2171" i="12"/>
  <c r="J2171" i="12"/>
  <c r="I2171" i="12"/>
  <c r="H2171" i="12"/>
  <c r="G2171" i="12"/>
  <c r="F2171" i="12"/>
  <c r="E2171" i="12"/>
  <c r="D2171" i="12"/>
  <c r="K2170" i="12"/>
  <c r="J2170" i="12"/>
  <c r="I2170" i="12"/>
  <c r="H2170" i="12"/>
  <c r="G2170" i="12"/>
  <c r="F2170" i="12"/>
  <c r="E2170" i="12"/>
  <c r="D2170" i="12"/>
  <c r="K2169" i="12"/>
  <c r="J2169" i="12"/>
  <c r="I2169" i="12"/>
  <c r="H2169" i="12"/>
  <c r="G2169" i="12"/>
  <c r="F2169" i="12"/>
  <c r="E2169" i="12"/>
  <c r="D2169" i="12"/>
  <c r="K2168" i="12"/>
  <c r="J2168" i="12"/>
  <c r="I2168" i="12"/>
  <c r="H2168" i="12"/>
  <c r="G2168" i="12"/>
  <c r="F2168" i="12"/>
  <c r="E2168" i="12"/>
  <c r="D2168" i="12"/>
  <c r="K2167" i="12"/>
  <c r="J2167" i="12"/>
  <c r="I2167" i="12"/>
  <c r="H2167" i="12"/>
  <c r="G2167" i="12"/>
  <c r="F2167" i="12"/>
  <c r="E2167" i="12"/>
  <c r="D2167" i="12"/>
  <c r="K2166" i="12"/>
  <c r="J2166" i="12"/>
  <c r="I2166" i="12"/>
  <c r="H2166" i="12"/>
  <c r="G2166" i="12"/>
  <c r="F2166" i="12"/>
  <c r="E2166" i="12"/>
  <c r="D2166" i="12"/>
  <c r="K2165" i="12"/>
  <c r="J2165" i="12"/>
  <c r="I2165" i="12"/>
  <c r="H2165" i="12"/>
  <c r="G2165" i="12"/>
  <c r="F2165" i="12"/>
  <c r="E2165" i="12"/>
  <c r="D2165" i="12"/>
  <c r="K2164" i="12"/>
  <c r="J2164" i="12"/>
  <c r="I2164" i="12"/>
  <c r="H2164" i="12"/>
  <c r="G2164" i="12"/>
  <c r="F2164" i="12"/>
  <c r="E2164" i="12"/>
  <c r="D2164" i="12"/>
  <c r="K2163" i="12"/>
  <c r="J2163" i="12"/>
  <c r="I2163" i="12"/>
  <c r="H2163" i="12"/>
  <c r="G2163" i="12"/>
  <c r="F2163" i="12"/>
  <c r="E2163" i="12"/>
  <c r="D2163" i="12"/>
  <c r="K2162" i="12"/>
  <c r="J2162" i="12"/>
  <c r="I2162" i="12"/>
  <c r="H2162" i="12"/>
  <c r="G2162" i="12"/>
  <c r="F2162" i="12"/>
  <c r="E2162" i="12"/>
  <c r="D2162" i="12"/>
  <c r="K2161" i="12"/>
  <c r="J2161" i="12"/>
  <c r="I2161" i="12"/>
  <c r="H2161" i="12"/>
  <c r="G2161" i="12"/>
  <c r="F2161" i="12"/>
  <c r="E2161" i="12"/>
  <c r="D2161" i="12"/>
  <c r="K2160" i="12"/>
  <c r="J2160" i="12"/>
  <c r="I2160" i="12"/>
  <c r="H2160" i="12"/>
  <c r="G2160" i="12"/>
  <c r="F2160" i="12"/>
  <c r="E2160" i="12"/>
  <c r="D2160" i="12"/>
  <c r="K2159" i="12"/>
  <c r="J2159" i="12"/>
  <c r="I2159" i="12"/>
  <c r="H2159" i="12"/>
  <c r="G2159" i="12"/>
  <c r="F2159" i="12"/>
  <c r="E2159" i="12"/>
  <c r="D2159" i="12"/>
  <c r="K2158" i="12"/>
  <c r="J2158" i="12"/>
  <c r="I2158" i="12"/>
  <c r="H2158" i="12"/>
  <c r="G2158" i="12"/>
  <c r="F2158" i="12"/>
  <c r="E2158" i="12"/>
  <c r="D2158" i="12"/>
  <c r="K2157" i="12"/>
  <c r="J2157" i="12"/>
  <c r="I2157" i="12"/>
  <c r="H2157" i="12"/>
  <c r="G2157" i="12"/>
  <c r="F2157" i="12"/>
  <c r="E2157" i="12"/>
  <c r="D2157" i="12"/>
  <c r="K2156" i="12"/>
  <c r="J2156" i="12"/>
  <c r="I2156" i="12"/>
  <c r="H2156" i="12"/>
  <c r="G2156" i="12"/>
  <c r="F2156" i="12"/>
  <c r="E2156" i="12"/>
  <c r="D2156" i="12"/>
  <c r="K2155" i="12"/>
  <c r="J2155" i="12"/>
  <c r="I2155" i="12"/>
  <c r="H2155" i="12"/>
  <c r="G2155" i="12"/>
  <c r="F2155" i="12"/>
  <c r="E2155" i="12"/>
  <c r="D2155" i="12"/>
  <c r="K2154" i="12"/>
  <c r="J2154" i="12"/>
  <c r="I2154" i="12"/>
  <c r="H2154" i="12"/>
  <c r="G2154" i="12"/>
  <c r="F2154" i="12"/>
  <c r="E2154" i="12"/>
  <c r="D2154" i="12"/>
  <c r="K2153" i="12"/>
  <c r="J2153" i="12"/>
  <c r="I2153" i="12"/>
  <c r="H2153" i="12"/>
  <c r="G2153" i="12"/>
  <c r="F2153" i="12"/>
  <c r="E2153" i="12"/>
  <c r="D2153" i="12"/>
  <c r="K2152" i="12"/>
  <c r="J2152" i="12"/>
  <c r="I2152" i="12"/>
  <c r="H2152" i="12"/>
  <c r="G2152" i="12"/>
  <c r="F2152" i="12"/>
  <c r="E2152" i="12"/>
  <c r="D2152" i="12"/>
  <c r="K2151" i="12"/>
  <c r="J2151" i="12"/>
  <c r="I2151" i="12"/>
  <c r="H2151" i="12"/>
  <c r="G2151" i="12"/>
  <c r="F2151" i="12"/>
  <c r="E2151" i="12"/>
  <c r="D2151" i="12"/>
  <c r="K2150" i="12"/>
  <c r="J2150" i="12"/>
  <c r="I2150" i="12"/>
  <c r="H2150" i="12"/>
  <c r="G2150" i="12"/>
  <c r="F2150" i="12"/>
  <c r="E2150" i="12"/>
  <c r="D2150" i="12"/>
  <c r="K2149" i="12"/>
  <c r="J2149" i="12"/>
  <c r="I2149" i="12"/>
  <c r="H2149" i="12"/>
  <c r="G2149" i="12"/>
  <c r="F2149" i="12"/>
  <c r="E2149" i="12"/>
  <c r="D2149" i="12"/>
  <c r="K2148" i="12"/>
  <c r="J2148" i="12"/>
  <c r="I2148" i="12"/>
  <c r="H2148" i="12"/>
  <c r="G2148" i="12"/>
  <c r="F2148" i="12"/>
  <c r="E2148" i="12"/>
  <c r="D2148" i="12"/>
  <c r="K2147" i="12"/>
  <c r="J2147" i="12"/>
  <c r="I2147" i="12"/>
  <c r="H2147" i="12"/>
  <c r="G2147" i="12"/>
  <c r="F2147" i="12"/>
  <c r="E2147" i="12"/>
  <c r="D2147" i="12"/>
  <c r="K2146" i="12"/>
  <c r="J2146" i="12"/>
  <c r="I2146" i="12"/>
  <c r="H2146" i="12"/>
  <c r="G2146" i="12"/>
  <c r="F2146" i="12"/>
  <c r="E2146" i="12"/>
  <c r="D2146" i="12"/>
  <c r="K2145" i="12"/>
  <c r="J2145" i="12"/>
  <c r="I2145" i="12"/>
  <c r="H2145" i="12"/>
  <c r="G2145" i="12"/>
  <c r="F2145" i="12"/>
  <c r="E2145" i="12"/>
  <c r="D2145" i="12"/>
  <c r="K2144" i="12"/>
  <c r="J2144" i="12"/>
  <c r="I2144" i="12"/>
  <c r="H2144" i="12"/>
  <c r="G2144" i="12"/>
  <c r="F2144" i="12"/>
  <c r="E2144" i="12"/>
  <c r="D2144" i="12"/>
  <c r="K2143" i="12"/>
  <c r="J2143" i="12"/>
  <c r="I2143" i="12"/>
  <c r="H2143" i="12"/>
  <c r="G2143" i="12"/>
  <c r="F2143" i="12"/>
  <c r="E2143" i="12"/>
  <c r="D2143" i="12"/>
  <c r="K2142" i="12"/>
  <c r="J2142" i="12"/>
  <c r="I2142" i="12"/>
  <c r="H2142" i="12"/>
  <c r="G2142" i="12"/>
  <c r="F2142" i="12"/>
  <c r="E2142" i="12"/>
  <c r="D2142" i="12"/>
  <c r="K2141" i="12"/>
  <c r="J2141" i="12"/>
  <c r="I2141" i="12"/>
  <c r="H2141" i="12"/>
  <c r="G2141" i="12"/>
  <c r="F2141" i="12"/>
  <c r="E2141" i="12"/>
  <c r="D2141" i="12"/>
  <c r="K2140" i="12"/>
  <c r="J2140" i="12"/>
  <c r="I2140" i="12"/>
  <c r="H2140" i="12"/>
  <c r="G2140" i="12"/>
  <c r="F2140" i="12"/>
  <c r="E2140" i="12"/>
  <c r="D2140" i="12"/>
  <c r="K2139" i="12"/>
  <c r="J2139" i="12"/>
  <c r="I2139" i="12"/>
  <c r="H2139" i="12"/>
  <c r="G2139" i="12"/>
  <c r="F2139" i="12"/>
  <c r="E2139" i="12"/>
  <c r="D2139" i="12"/>
  <c r="K2138" i="12"/>
  <c r="J2138" i="12"/>
  <c r="I2138" i="12"/>
  <c r="H2138" i="12"/>
  <c r="G2138" i="12"/>
  <c r="F2138" i="12"/>
  <c r="E2138" i="12"/>
  <c r="D2138" i="12"/>
  <c r="K2137" i="12"/>
  <c r="J2137" i="12"/>
  <c r="I2137" i="12"/>
  <c r="H2137" i="12"/>
  <c r="G2137" i="12"/>
  <c r="F2137" i="12"/>
  <c r="E2137" i="12"/>
  <c r="D2137" i="12"/>
  <c r="K2136" i="12"/>
  <c r="J2136" i="12"/>
  <c r="I2136" i="12"/>
  <c r="H2136" i="12"/>
  <c r="G2136" i="12"/>
  <c r="F2136" i="12"/>
  <c r="E2136" i="12"/>
  <c r="D2136" i="12"/>
  <c r="K2135" i="12"/>
  <c r="J2135" i="12"/>
  <c r="I2135" i="12"/>
  <c r="H2135" i="12"/>
  <c r="G2135" i="12"/>
  <c r="F2135" i="12"/>
  <c r="E2135" i="12"/>
  <c r="D2135" i="12"/>
  <c r="K2134" i="12"/>
  <c r="J2134" i="12"/>
  <c r="I2134" i="12"/>
  <c r="H2134" i="12"/>
  <c r="G2134" i="12"/>
  <c r="F2134" i="12"/>
  <c r="E2134" i="12"/>
  <c r="D2134" i="12"/>
  <c r="K2133" i="12"/>
  <c r="J2133" i="12"/>
  <c r="I2133" i="12"/>
  <c r="H2133" i="12"/>
  <c r="G2133" i="12"/>
  <c r="F2133" i="12"/>
  <c r="E2133" i="12"/>
  <c r="D2133" i="12"/>
  <c r="K2132" i="12"/>
  <c r="J2132" i="12"/>
  <c r="I2132" i="12"/>
  <c r="H2132" i="12"/>
  <c r="G2132" i="12"/>
  <c r="F2132" i="12"/>
  <c r="E2132" i="12"/>
  <c r="D2132" i="12"/>
  <c r="K2131" i="12"/>
  <c r="J2131" i="12"/>
  <c r="I2131" i="12"/>
  <c r="H2131" i="12"/>
  <c r="G2131" i="12"/>
  <c r="F2131" i="12"/>
  <c r="E2131" i="12"/>
  <c r="D2131" i="12"/>
  <c r="K2130" i="12"/>
  <c r="J2130" i="12"/>
  <c r="I2130" i="12"/>
  <c r="H2130" i="12"/>
  <c r="G2130" i="12"/>
  <c r="F2130" i="12"/>
  <c r="E2130" i="12"/>
  <c r="D2130" i="12"/>
  <c r="K2129" i="12"/>
  <c r="J2129" i="12"/>
  <c r="I2129" i="12"/>
  <c r="H2129" i="12"/>
  <c r="G2129" i="12"/>
  <c r="F2129" i="12"/>
  <c r="E2129" i="12"/>
  <c r="D2129" i="12"/>
  <c r="K2128" i="12"/>
  <c r="J2128" i="12"/>
  <c r="I2128" i="12"/>
  <c r="H2128" i="12"/>
  <c r="G2128" i="12"/>
  <c r="F2128" i="12"/>
  <c r="E2128" i="12"/>
  <c r="D2128" i="12"/>
  <c r="K2127" i="12"/>
  <c r="J2127" i="12"/>
  <c r="I2127" i="12"/>
  <c r="H2127" i="12"/>
  <c r="G2127" i="12"/>
  <c r="F2127" i="12"/>
  <c r="E2127" i="12"/>
  <c r="D2127" i="12"/>
  <c r="K2126" i="12"/>
  <c r="J2126" i="12"/>
  <c r="I2126" i="12"/>
  <c r="H2126" i="12"/>
  <c r="G2126" i="12"/>
  <c r="F2126" i="12"/>
  <c r="E2126" i="12"/>
  <c r="D2126" i="12"/>
  <c r="K2125" i="12"/>
  <c r="J2125" i="12"/>
  <c r="I2125" i="12"/>
  <c r="H2125" i="12"/>
  <c r="G2125" i="12"/>
  <c r="F2125" i="12"/>
  <c r="E2125" i="12"/>
  <c r="D2125" i="12"/>
  <c r="K2124" i="12"/>
  <c r="J2124" i="12"/>
  <c r="I2124" i="12"/>
  <c r="H2124" i="12"/>
  <c r="G2124" i="12"/>
  <c r="F2124" i="12"/>
  <c r="E2124" i="12"/>
  <c r="D2124" i="12"/>
  <c r="K2123" i="12"/>
  <c r="J2123" i="12"/>
  <c r="I2123" i="12"/>
  <c r="H2123" i="12"/>
  <c r="G2123" i="12"/>
  <c r="F2123" i="12"/>
  <c r="E2123" i="12"/>
  <c r="D2123" i="12"/>
  <c r="K2122" i="12"/>
  <c r="J2122" i="12"/>
  <c r="I2122" i="12"/>
  <c r="H2122" i="12"/>
  <c r="G2122" i="12"/>
  <c r="F2122" i="12"/>
  <c r="E2122" i="12"/>
  <c r="D2122" i="12"/>
  <c r="K2121" i="12"/>
  <c r="J2121" i="12"/>
  <c r="I2121" i="12"/>
  <c r="H2121" i="12"/>
  <c r="G2121" i="12"/>
  <c r="F2121" i="12"/>
  <c r="E2121" i="12"/>
  <c r="D2121" i="12"/>
  <c r="K2120" i="12"/>
  <c r="J2120" i="12"/>
  <c r="I2120" i="12"/>
  <c r="H2120" i="12"/>
  <c r="G2120" i="12"/>
  <c r="F2120" i="12"/>
  <c r="E2120" i="12"/>
  <c r="D2120" i="12"/>
  <c r="K2119" i="12"/>
  <c r="J2119" i="12"/>
  <c r="I2119" i="12"/>
  <c r="H2119" i="12"/>
  <c r="G2119" i="12"/>
  <c r="F2119" i="12"/>
  <c r="E2119" i="12"/>
  <c r="D2119" i="12"/>
  <c r="K2118" i="12"/>
  <c r="J2118" i="12"/>
  <c r="I2118" i="12"/>
  <c r="H2118" i="12"/>
  <c r="G2118" i="12"/>
  <c r="F2118" i="12"/>
  <c r="E2118" i="12"/>
  <c r="D2118" i="12"/>
  <c r="K2117" i="12"/>
  <c r="J2117" i="12"/>
  <c r="I2117" i="12"/>
  <c r="H2117" i="12"/>
  <c r="G2117" i="12"/>
  <c r="F2117" i="12"/>
  <c r="E2117" i="12"/>
  <c r="D2117" i="12"/>
  <c r="K2116" i="12"/>
  <c r="J2116" i="12"/>
  <c r="I2116" i="12"/>
  <c r="H2116" i="12"/>
  <c r="G2116" i="12"/>
  <c r="F2116" i="12"/>
  <c r="E2116" i="12"/>
  <c r="D2116" i="12"/>
  <c r="K2115" i="12"/>
  <c r="J2115" i="12"/>
  <c r="I2115" i="12"/>
  <c r="H2115" i="12"/>
  <c r="G2115" i="12"/>
  <c r="F2115" i="12"/>
  <c r="E2115" i="12"/>
  <c r="D2115" i="12"/>
  <c r="K2114" i="12"/>
  <c r="J2114" i="12"/>
  <c r="I2114" i="12"/>
  <c r="H2114" i="12"/>
  <c r="G2114" i="12"/>
  <c r="F2114" i="12"/>
  <c r="E2114" i="12"/>
  <c r="D2114" i="12"/>
  <c r="K2113" i="12"/>
  <c r="J2113" i="12"/>
  <c r="I2113" i="12"/>
  <c r="H2113" i="12"/>
  <c r="G2113" i="12"/>
  <c r="F2113" i="12"/>
  <c r="E2113" i="12"/>
  <c r="D2113" i="12"/>
  <c r="K2112" i="12"/>
  <c r="J2112" i="12"/>
  <c r="I2112" i="12"/>
  <c r="H2112" i="12"/>
  <c r="G2112" i="12"/>
  <c r="F2112" i="12"/>
  <c r="E2112" i="12"/>
  <c r="D2112" i="12"/>
  <c r="K2111" i="12"/>
  <c r="J2111" i="12"/>
  <c r="I2111" i="12"/>
  <c r="H2111" i="12"/>
  <c r="G2111" i="12"/>
  <c r="F2111" i="12"/>
  <c r="E2111" i="12"/>
  <c r="D2111" i="12"/>
  <c r="K2110" i="12"/>
  <c r="J2110" i="12"/>
  <c r="I2110" i="12"/>
  <c r="H2110" i="12"/>
  <c r="G2110" i="12"/>
  <c r="F2110" i="12"/>
  <c r="E2110" i="12"/>
  <c r="D2110" i="12"/>
  <c r="K2109" i="12"/>
  <c r="J2109" i="12"/>
  <c r="I2109" i="12"/>
  <c r="H2109" i="12"/>
  <c r="G2109" i="12"/>
  <c r="F2109" i="12"/>
  <c r="E2109" i="12"/>
  <c r="D2109" i="12"/>
  <c r="K2108" i="12"/>
  <c r="J2108" i="12"/>
  <c r="I2108" i="12"/>
  <c r="H2108" i="12"/>
  <c r="G2108" i="12"/>
  <c r="F2108" i="12"/>
  <c r="E2108" i="12"/>
  <c r="D2108" i="12"/>
  <c r="K2107" i="12"/>
  <c r="J2107" i="12"/>
  <c r="I2107" i="12"/>
  <c r="H2107" i="12"/>
  <c r="G2107" i="12"/>
  <c r="F2107" i="12"/>
  <c r="E2107" i="12"/>
  <c r="D2107" i="12"/>
  <c r="K2106" i="12"/>
  <c r="J2106" i="12"/>
  <c r="I2106" i="12"/>
  <c r="H2106" i="12"/>
  <c r="G2106" i="12"/>
  <c r="F2106" i="12"/>
  <c r="E2106" i="12"/>
  <c r="D2106" i="12"/>
  <c r="K2105" i="12"/>
  <c r="J2105" i="12"/>
  <c r="I2105" i="12"/>
  <c r="H2105" i="12"/>
  <c r="G2105" i="12"/>
  <c r="F2105" i="12"/>
  <c r="E2105" i="12"/>
  <c r="D2105" i="12"/>
  <c r="K2104" i="12"/>
  <c r="J2104" i="12"/>
  <c r="I2104" i="12"/>
  <c r="H2104" i="12"/>
  <c r="G2104" i="12"/>
  <c r="F2104" i="12"/>
  <c r="E2104" i="12"/>
  <c r="D2104" i="12"/>
  <c r="K2103" i="12"/>
  <c r="J2103" i="12"/>
  <c r="I2103" i="12"/>
  <c r="H2103" i="12"/>
  <c r="G2103" i="12"/>
  <c r="F2103" i="12"/>
  <c r="E2103" i="12"/>
  <c r="D2103" i="12"/>
  <c r="K2102" i="12"/>
  <c r="J2102" i="12"/>
  <c r="I2102" i="12"/>
  <c r="H2102" i="12"/>
  <c r="G2102" i="12"/>
  <c r="F2102" i="12"/>
  <c r="E2102" i="12"/>
  <c r="D2102" i="12"/>
  <c r="K2101" i="12"/>
  <c r="J2101" i="12"/>
  <c r="I2101" i="12"/>
  <c r="H2101" i="12"/>
  <c r="G2101" i="12"/>
  <c r="F2101" i="12"/>
  <c r="E2101" i="12"/>
  <c r="D2101" i="12"/>
  <c r="K2100" i="12"/>
  <c r="J2100" i="12"/>
  <c r="I2100" i="12"/>
  <c r="H2100" i="12"/>
  <c r="G2100" i="12"/>
  <c r="F2100" i="12"/>
  <c r="E2100" i="12"/>
  <c r="D2100" i="12"/>
  <c r="K2099" i="12"/>
  <c r="J2099" i="12"/>
  <c r="I2099" i="12"/>
  <c r="H2099" i="12"/>
  <c r="G2099" i="12"/>
  <c r="F2099" i="12"/>
  <c r="E2099" i="12"/>
  <c r="D2099" i="12"/>
  <c r="K2098" i="12"/>
  <c r="J2098" i="12"/>
  <c r="I2098" i="12"/>
  <c r="H2098" i="12"/>
  <c r="G2098" i="12"/>
  <c r="F2098" i="12"/>
  <c r="E2098" i="12"/>
  <c r="D2098" i="12"/>
  <c r="K2097" i="12"/>
  <c r="J2097" i="12"/>
  <c r="I2097" i="12"/>
  <c r="H2097" i="12"/>
  <c r="G2097" i="12"/>
  <c r="F2097" i="12"/>
  <c r="E2097" i="12"/>
  <c r="D2097" i="12"/>
  <c r="K2096" i="12"/>
  <c r="J2096" i="12"/>
  <c r="I2096" i="12"/>
  <c r="H2096" i="12"/>
  <c r="G2096" i="12"/>
  <c r="F2096" i="12"/>
  <c r="E2096" i="12"/>
  <c r="D2096" i="12"/>
  <c r="K2095" i="12"/>
  <c r="J2095" i="12"/>
  <c r="I2095" i="12"/>
  <c r="H2095" i="12"/>
  <c r="G2095" i="12"/>
  <c r="F2095" i="12"/>
  <c r="E2095" i="12"/>
  <c r="D2095" i="12"/>
  <c r="K2094" i="12"/>
  <c r="J2094" i="12"/>
  <c r="I2094" i="12"/>
  <c r="H2094" i="12"/>
  <c r="G2094" i="12"/>
  <c r="F2094" i="12"/>
  <c r="E2094" i="12"/>
  <c r="D2094" i="12"/>
  <c r="K2093" i="12"/>
  <c r="J2093" i="12"/>
  <c r="I2093" i="12"/>
  <c r="H2093" i="12"/>
  <c r="G2093" i="12"/>
  <c r="F2093" i="12"/>
  <c r="E2093" i="12"/>
  <c r="D2093" i="12"/>
  <c r="K2092" i="12"/>
  <c r="J2092" i="12"/>
  <c r="I2092" i="12"/>
  <c r="H2092" i="12"/>
  <c r="G2092" i="12"/>
  <c r="F2092" i="12"/>
  <c r="E2092" i="12"/>
  <c r="D2092" i="12"/>
  <c r="K2091" i="12"/>
  <c r="J2091" i="12"/>
  <c r="I2091" i="12"/>
  <c r="H2091" i="12"/>
  <c r="G2091" i="12"/>
  <c r="F2091" i="12"/>
  <c r="E2091" i="12"/>
  <c r="D2091" i="12"/>
  <c r="K2090" i="12"/>
  <c r="J2090" i="12"/>
  <c r="I2090" i="12"/>
  <c r="H2090" i="12"/>
  <c r="G2090" i="12"/>
  <c r="F2090" i="12"/>
  <c r="E2090" i="12"/>
  <c r="D2090" i="12"/>
  <c r="K2089" i="12"/>
  <c r="J2089" i="12"/>
  <c r="I2089" i="12"/>
  <c r="H2089" i="12"/>
  <c r="G2089" i="12"/>
  <c r="F2089" i="12"/>
  <c r="E2089" i="12"/>
  <c r="D2089" i="12"/>
  <c r="K2088" i="12"/>
  <c r="J2088" i="12"/>
  <c r="I2088" i="12"/>
  <c r="H2088" i="12"/>
  <c r="G2088" i="12"/>
  <c r="F2088" i="12"/>
  <c r="E2088" i="12"/>
  <c r="D2088" i="12"/>
  <c r="K2087" i="12"/>
  <c r="J2087" i="12"/>
  <c r="I2087" i="12"/>
  <c r="H2087" i="12"/>
  <c r="G2087" i="12"/>
  <c r="F2087" i="12"/>
  <c r="E2087" i="12"/>
  <c r="D2087" i="12"/>
  <c r="K2086" i="12"/>
  <c r="J2086" i="12"/>
  <c r="I2086" i="12"/>
  <c r="H2086" i="12"/>
  <c r="G2086" i="12"/>
  <c r="F2086" i="12"/>
  <c r="E2086" i="12"/>
  <c r="D2086" i="12"/>
  <c r="K2085" i="12"/>
  <c r="J2085" i="12"/>
  <c r="I2085" i="12"/>
  <c r="H2085" i="12"/>
  <c r="G2085" i="12"/>
  <c r="F2085" i="12"/>
  <c r="E2085" i="12"/>
  <c r="D2085" i="12"/>
  <c r="K2084" i="12"/>
  <c r="J2084" i="12"/>
  <c r="I2084" i="12"/>
  <c r="H2084" i="12"/>
  <c r="G2084" i="12"/>
  <c r="F2084" i="12"/>
  <c r="E2084" i="12"/>
  <c r="D2084" i="12"/>
  <c r="K2083" i="12"/>
  <c r="J2083" i="12"/>
  <c r="I2083" i="12"/>
  <c r="H2083" i="12"/>
  <c r="G2083" i="12"/>
  <c r="F2083" i="12"/>
  <c r="E2083" i="12"/>
  <c r="D2083" i="12"/>
  <c r="K2082" i="12"/>
  <c r="J2082" i="12"/>
  <c r="I2082" i="12"/>
  <c r="H2082" i="12"/>
  <c r="G2082" i="12"/>
  <c r="F2082" i="12"/>
  <c r="E2082" i="12"/>
  <c r="D2082" i="12"/>
  <c r="K2081" i="12"/>
  <c r="J2081" i="12"/>
  <c r="I2081" i="12"/>
  <c r="H2081" i="12"/>
  <c r="G2081" i="12"/>
  <c r="F2081" i="12"/>
  <c r="E2081" i="12"/>
  <c r="D2081" i="12"/>
  <c r="K2080" i="12"/>
  <c r="J2080" i="12"/>
  <c r="I2080" i="12"/>
  <c r="H2080" i="12"/>
  <c r="G2080" i="12"/>
  <c r="F2080" i="12"/>
  <c r="E2080" i="12"/>
  <c r="D2080" i="12"/>
  <c r="K2079" i="12"/>
  <c r="J2079" i="12"/>
  <c r="I2079" i="12"/>
  <c r="H2079" i="12"/>
  <c r="G2079" i="12"/>
  <c r="F2079" i="12"/>
  <c r="E2079" i="12"/>
  <c r="D2079" i="12"/>
  <c r="K2078" i="12"/>
  <c r="J2078" i="12"/>
  <c r="I2078" i="12"/>
  <c r="H2078" i="12"/>
  <c r="G2078" i="12"/>
  <c r="F2078" i="12"/>
  <c r="E2078" i="12"/>
  <c r="D2078" i="12"/>
  <c r="K2077" i="12"/>
  <c r="J2077" i="12"/>
  <c r="I2077" i="12"/>
  <c r="H2077" i="12"/>
  <c r="G2077" i="12"/>
  <c r="F2077" i="12"/>
  <c r="E2077" i="12"/>
  <c r="D2077" i="12"/>
  <c r="K2076" i="12"/>
  <c r="J2076" i="12"/>
  <c r="I2076" i="12"/>
  <c r="H2076" i="12"/>
  <c r="G2076" i="12"/>
  <c r="F2076" i="12"/>
  <c r="E2076" i="12"/>
  <c r="D2076" i="12"/>
  <c r="K2075" i="12"/>
  <c r="J2075" i="12"/>
  <c r="I2075" i="12"/>
  <c r="H2075" i="12"/>
  <c r="G2075" i="12"/>
  <c r="F2075" i="12"/>
  <c r="E2075" i="12"/>
  <c r="D2075" i="12"/>
  <c r="K2074" i="12"/>
  <c r="J2074" i="12"/>
  <c r="I2074" i="12"/>
  <c r="H2074" i="12"/>
  <c r="G2074" i="12"/>
  <c r="F2074" i="12"/>
  <c r="E2074" i="12"/>
  <c r="D2074" i="12"/>
  <c r="K2073" i="12"/>
  <c r="J2073" i="12"/>
  <c r="I2073" i="12"/>
  <c r="H2073" i="12"/>
  <c r="G2073" i="12"/>
  <c r="F2073" i="12"/>
  <c r="E2073" i="12"/>
  <c r="D2073" i="12"/>
  <c r="K2072" i="12"/>
  <c r="J2072" i="12"/>
  <c r="I2072" i="12"/>
  <c r="H2072" i="12"/>
  <c r="G2072" i="12"/>
  <c r="F2072" i="12"/>
  <c r="E2072" i="12"/>
  <c r="D2072" i="12"/>
  <c r="K2071" i="12"/>
  <c r="J2071" i="12"/>
  <c r="I2071" i="12"/>
  <c r="H2071" i="12"/>
  <c r="G2071" i="12"/>
  <c r="F2071" i="12"/>
  <c r="E2071" i="12"/>
  <c r="D2071" i="12"/>
  <c r="K2070" i="12"/>
  <c r="J2070" i="12"/>
  <c r="I2070" i="12"/>
  <c r="H2070" i="12"/>
  <c r="G2070" i="12"/>
  <c r="F2070" i="12"/>
  <c r="E2070" i="12"/>
  <c r="D2070" i="12"/>
  <c r="K2069" i="12"/>
  <c r="J2069" i="12"/>
  <c r="I2069" i="12"/>
  <c r="H2069" i="12"/>
  <c r="G2069" i="12"/>
  <c r="F2069" i="12"/>
  <c r="E2069" i="12"/>
  <c r="D2069" i="12"/>
  <c r="K2068" i="12"/>
  <c r="J2068" i="12"/>
  <c r="I2068" i="12"/>
  <c r="H2068" i="12"/>
  <c r="G2068" i="12"/>
  <c r="F2068" i="12"/>
  <c r="E2068" i="12"/>
  <c r="D2068" i="12"/>
  <c r="K2067" i="12"/>
  <c r="J2067" i="12"/>
  <c r="I2067" i="12"/>
  <c r="H2067" i="12"/>
  <c r="G2067" i="12"/>
  <c r="F2067" i="12"/>
  <c r="E2067" i="12"/>
  <c r="D2067" i="12"/>
  <c r="K2066" i="12"/>
  <c r="J2066" i="12"/>
  <c r="I2066" i="12"/>
  <c r="H2066" i="12"/>
  <c r="G2066" i="12"/>
  <c r="F2066" i="12"/>
  <c r="E2066" i="12"/>
  <c r="D2066" i="12"/>
  <c r="K2065" i="12"/>
  <c r="J2065" i="12"/>
  <c r="I2065" i="12"/>
  <c r="H2065" i="12"/>
  <c r="G2065" i="12"/>
  <c r="F2065" i="12"/>
  <c r="E2065" i="12"/>
  <c r="D2065" i="12"/>
  <c r="K2064" i="12"/>
  <c r="J2064" i="12"/>
  <c r="I2064" i="12"/>
  <c r="H2064" i="12"/>
  <c r="G2064" i="12"/>
  <c r="F2064" i="12"/>
  <c r="E2064" i="12"/>
  <c r="D2064" i="12"/>
  <c r="K2063" i="12"/>
  <c r="J2063" i="12"/>
  <c r="I2063" i="12"/>
  <c r="H2063" i="12"/>
  <c r="G2063" i="12"/>
  <c r="F2063" i="12"/>
  <c r="E2063" i="12"/>
  <c r="D2063" i="12"/>
  <c r="K2062" i="12"/>
  <c r="J2062" i="12"/>
  <c r="I2062" i="12"/>
  <c r="H2062" i="12"/>
  <c r="G2062" i="12"/>
  <c r="F2062" i="12"/>
  <c r="E2062" i="12"/>
  <c r="D2062" i="12"/>
  <c r="K2061" i="12"/>
  <c r="J2061" i="12"/>
  <c r="I2061" i="12"/>
  <c r="H2061" i="12"/>
  <c r="G2061" i="12"/>
  <c r="F2061" i="12"/>
  <c r="E2061" i="12"/>
  <c r="D2061" i="12"/>
  <c r="K2060" i="12"/>
  <c r="J2060" i="12"/>
  <c r="I2060" i="12"/>
  <c r="H2060" i="12"/>
  <c r="G2060" i="12"/>
  <c r="F2060" i="12"/>
  <c r="E2060" i="12"/>
  <c r="D2060" i="12"/>
  <c r="K2059" i="12"/>
  <c r="J2059" i="12"/>
  <c r="I2059" i="12"/>
  <c r="H2059" i="12"/>
  <c r="G2059" i="12"/>
  <c r="F2059" i="12"/>
  <c r="E2059" i="12"/>
  <c r="D2059" i="12"/>
  <c r="K2058" i="12"/>
  <c r="J2058" i="12"/>
  <c r="I2058" i="12"/>
  <c r="H2058" i="12"/>
  <c r="G2058" i="12"/>
  <c r="F2058" i="12"/>
  <c r="E2058" i="12"/>
  <c r="D2058" i="12"/>
  <c r="K2057" i="12"/>
  <c r="J2057" i="12"/>
  <c r="I2057" i="12"/>
  <c r="H2057" i="12"/>
  <c r="G2057" i="12"/>
  <c r="F2057" i="12"/>
  <c r="E2057" i="12"/>
  <c r="D2057" i="12"/>
  <c r="K2056" i="12"/>
  <c r="J2056" i="12"/>
  <c r="I2056" i="12"/>
  <c r="H2056" i="12"/>
  <c r="G2056" i="12"/>
  <c r="F2056" i="12"/>
  <c r="E2056" i="12"/>
  <c r="D2056" i="12"/>
  <c r="K2055" i="12"/>
  <c r="J2055" i="12"/>
  <c r="I2055" i="12"/>
  <c r="H2055" i="12"/>
  <c r="G2055" i="12"/>
  <c r="F2055" i="12"/>
  <c r="E2055" i="12"/>
  <c r="D2055" i="12"/>
  <c r="K2054" i="12"/>
  <c r="J2054" i="12"/>
  <c r="I2054" i="12"/>
  <c r="H2054" i="12"/>
  <c r="G2054" i="12"/>
  <c r="F2054" i="12"/>
  <c r="E2054" i="12"/>
  <c r="D2054" i="12"/>
  <c r="K2053" i="12"/>
  <c r="J2053" i="12"/>
  <c r="I2053" i="12"/>
  <c r="H2053" i="12"/>
  <c r="G2053" i="12"/>
  <c r="F2053" i="12"/>
  <c r="E2053" i="12"/>
  <c r="D2053" i="12"/>
  <c r="K2052" i="12"/>
  <c r="J2052" i="12"/>
  <c r="I2052" i="12"/>
  <c r="H2052" i="12"/>
  <c r="G2052" i="12"/>
  <c r="F2052" i="12"/>
  <c r="E2052" i="12"/>
  <c r="D2052" i="12"/>
  <c r="K2051" i="12"/>
  <c r="J2051" i="12"/>
  <c r="I2051" i="12"/>
  <c r="H2051" i="12"/>
  <c r="G2051" i="12"/>
  <c r="F2051" i="12"/>
  <c r="E2051" i="12"/>
  <c r="D2051" i="12"/>
  <c r="K2050" i="12"/>
  <c r="J2050" i="12"/>
  <c r="I2050" i="12"/>
  <c r="H2050" i="12"/>
  <c r="G2050" i="12"/>
  <c r="F2050" i="12"/>
  <c r="E2050" i="12"/>
  <c r="D2050" i="12"/>
  <c r="K2049" i="12"/>
  <c r="J2049" i="12"/>
  <c r="I2049" i="12"/>
  <c r="H2049" i="12"/>
  <c r="G2049" i="12"/>
  <c r="F2049" i="12"/>
  <c r="E2049" i="12"/>
  <c r="D2049" i="12"/>
  <c r="K2048" i="12"/>
  <c r="J2048" i="12"/>
  <c r="I2048" i="12"/>
  <c r="H2048" i="12"/>
  <c r="G2048" i="12"/>
  <c r="F2048" i="12"/>
  <c r="E2048" i="12"/>
  <c r="D2048" i="12"/>
  <c r="K2047" i="12"/>
  <c r="J2047" i="12"/>
  <c r="I2047" i="12"/>
  <c r="H2047" i="12"/>
  <c r="G2047" i="12"/>
  <c r="F2047" i="12"/>
  <c r="E2047" i="12"/>
  <c r="D2047" i="12"/>
  <c r="K2046" i="12"/>
  <c r="J2046" i="12"/>
  <c r="I2046" i="12"/>
  <c r="H2046" i="12"/>
  <c r="G2046" i="12"/>
  <c r="F2046" i="12"/>
  <c r="E2046" i="12"/>
  <c r="D2046" i="12"/>
  <c r="K2045" i="12"/>
  <c r="J2045" i="12"/>
  <c r="I2045" i="12"/>
  <c r="H2045" i="12"/>
  <c r="G2045" i="12"/>
  <c r="F2045" i="12"/>
  <c r="E2045" i="12"/>
  <c r="D2045" i="12"/>
  <c r="K2044" i="12"/>
  <c r="J2044" i="12"/>
  <c r="I2044" i="12"/>
  <c r="H2044" i="12"/>
  <c r="G2044" i="12"/>
  <c r="F2044" i="12"/>
  <c r="E2044" i="12"/>
  <c r="D2044" i="12"/>
  <c r="K2043" i="12"/>
  <c r="J2043" i="12"/>
  <c r="I2043" i="12"/>
  <c r="H2043" i="12"/>
  <c r="G2043" i="12"/>
  <c r="F2043" i="12"/>
  <c r="E2043" i="12"/>
  <c r="D2043" i="12"/>
  <c r="K2042" i="12"/>
  <c r="J2042" i="12"/>
  <c r="I2042" i="12"/>
  <c r="H2042" i="12"/>
  <c r="G2042" i="12"/>
  <c r="F2042" i="12"/>
  <c r="E2042" i="12"/>
  <c r="D2042" i="12"/>
  <c r="K2041" i="12"/>
  <c r="J2041" i="12"/>
  <c r="I2041" i="12"/>
  <c r="H2041" i="12"/>
  <c r="G2041" i="12"/>
  <c r="F2041" i="12"/>
  <c r="E2041" i="12"/>
  <c r="D2041" i="12"/>
  <c r="K2040" i="12"/>
  <c r="J2040" i="12"/>
  <c r="I2040" i="12"/>
  <c r="H2040" i="12"/>
  <c r="G2040" i="12"/>
  <c r="F2040" i="12"/>
  <c r="E2040" i="12"/>
  <c r="D2040" i="12"/>
  <c r="K2039" i="12"/>
  <c r="J2039" i="12"/>
  <c r="I2039" i="12"/>
  <c r="H2039" i="12"/>
  <c r="G2039" i="12"/>
  <c r="F2039" i="12"/>
  <c r="E2039" i="12"/>
  <c r="D2039" i="12"/>
  <c r="K2038" i="12"/>
  <c r="J2038" i="12"/>
  <c r="I2038" i="12"/>
  <c r="H2038" i="12"/>
  <c r="G2038" i="12"/>
  <c r="F2038" i="12"/>
  <c r="E2038" i="12"/>
  <c r="D2038" i="12"/>
  <c r="K2037" i="12"/>
  <c r="J2037" i="12"/>
  <c r="I2037" i="12"/>
  <c r="H2037" i="12"/>
  <c r="G2037" i="12"/>
  <c r="F2037" i="12"/>
  <c r="E2037" i="12"/>
  <c r="D2037" i="12"/>
  <c r="K2036" i="12"/>
  <c r="J2036" i="12"/>
  <c r="I2036" i="12"/>
  <c r="H2036" i="12"/>
  <c r="G2036" i="12"/>
  <c r="F2036" i="12"/>
  <c r="E2036" i="12"/>
  <c r="D2036" i="12"/>
  <c r="K2035" i="12"/>
  <c r="J2035" i="12"/>
  <c r="I2035" i="12"/>
  <c r="H2035" i="12"/>
  <c r="G2035" i="12"/>
  <c r="F2035" i="12"/>
  <c r="E2035" i="12"/>
  <c r="D2035" i="12"/>
  <c r="K2034" i="12"/>
  <c r="J2034" i="12"/>
  <c r="I2034" i="12"/>
  <c r="H2034" i="12"/>
  <c r="G2034" i="12"/>
  <c r="F2034" i="12"/>
  <c r="E2034" i="12"/>
  <c r="D2034" i="12"/>
  <c r="K2033" i="12"/>
  <c r="J2033" i="12"/>
  <c r="I2033" i="12"/>
  <c r="H2033" i="12"/>
  <c r="G2033" i="12"/>
  <c r="F2033" i="12"/>
  <c r="E2033" i="12"/>
  <c r="D2033" i="12"/>
  <c r="K2032" i="12"/>
  <c r="J2032" i="12"/>
  <c r="I2032" i="12"/>
  <c r="H2032" i="12"/>
  <c r="G2032" i="12"/>
  <c r="F2032" i="12"/>
  <c r="E2032" i="12"/>
  <c r="D2032" i="12"/>
  <c r="K2031" i="12"/>
  <c r="J2031" i="12"/>
  <c r="I2031" i="12"/>
  <c r="H2031" i="12"/>
  <c r="G2031" i="12"/>
  <c r="F2031" i="12"/>
  <c r="E2031" i="12"/>
  <c r="D2031" i="12"/>
  <c r="K2030" i="12"/>
  <c r="J2030" i="12"/>
  <c r="I2030" i="12"/>
  <c r="H2030" i="12"/>
  <c r="G2030" i="12"/>
  <c r="F2030" i="12"/>
  <c r="E2030" i="12"/>
  <c r="D2030" i="12"/>
  <c r="K2029" i="12"/>
  <c r="J2029" i="12"/>
  <c r="I2029" i="12"/>
  <c r="H2029" i="12"/>
  <c r="G2029" i="12"/>
  <c r="F2029" i="12"/>
  <c r="E2029" i="12"/>
  <c r="D2029" i="12"/>
  <c r="K2028" i="12"/>
  <c r="J2028" i="12"/>
  <c r="I2028" i="12"/>
  <c r="H2028" i="12"/>
  <c r="G2028" i="12"/>
  <c r="F2028" i="12"/>
  <c r="E2028" i="12"/>
  <c r="D2028" i="12"/>
  <c r="K2027" i="12"/>
  <c r="J2027" i="12"/>
  <c r="I2027" i="12"/>
  <c r="H2027" i="12"/>
  <c r="G2027" i="12"/>
  <c r="F2027" i="12"/>
  <c r="E2027" i="12"/>
  <c r="D2027" i="12"/>
  <c r="K2026" i="12"/>
  <c r="J2026" i="12"/>
  <c r="I2026" i="12"/>
  <c r="H2026" i="12"/>
  <c r="G2026" i="12"/>
  <c r="F2026" i="12"/>
  <c r="E2026" i="12"/>
  <c r="D2026" i="12"/>
  <c r="K2025" i="12"/>
  <c r="J2025" i="12"/>
  <c r="I2025" i="12"/>
  <c r="H2025" i="12"/>
  <c r="G2025" i="12"/>
  <c r="F2025" i="12"/>
  <c r="E2025" i="12"/>
  <c r="D2025" i="12"/>
  <c r="K2024" i="12"/>
  <c r="J2024" i="12"/>
  <c r="I2024" i="12"/>
  <c r="H2024" i="12"/>
  <c r="G2024" i="12"/>
  <c r="F2024" i="12"/>
  <c r="E2024" i="12"/>
  <c r="D2024" i="12"/>
  <c r="K2023" i="12"/>
  <c r="J2023" i="12"/>
  <c r="I2023" i="12"/>
  <c r="H2023" i="12"/>
  <c r="G2023" i="12"/>
  <c r="F2023" i="12"/>
  <c r="E2023" i="12"/>
  <c r="D2023" i="12"/>
  <c r="K2022" i="12"/>
  <c r="J2022" i="12"/>
  <c r="I2022" i="12"/>
  <c r="H2022" i="12"/>
  <c r="G2022" i="12"/>
  <c r="F2022" i="12"/>
  <c r="E2022" i="12"/>
  <c r="D2022" i="12"/>
  <c r="K2021" i="12"/>
  <c r="J2021" i="12"/>
  <c r="I2021" i="12"/>
  <c r="H2021" i="12"/>
  <c r="G2021" i="12"/>
  <c r="F2021" i="12"/>
  <c r="E2021" i="12"/>
  <c r="D2021" i="12"/>
  <c r="K2020" i="12"/>
  <c r="J2020" i="12"/>
  <c r="I2020" i="12"/>
  <c r="H2020" i="12"/>
  <c r="G2020" i="12"/>
  <c r="F2020" i="12"/>
  <c r="E2020" i="12"/>
  <c r="D2020" i="12"/>
  <c r="K2019" i="12"/>
  <c r="J2019" i="12"/>
  <c r="I2019" i="12"/>
  <c r="H2019" i="12"/>
  <c r="G2019" i="12"/>
  <c r="F2019" i="12"/>
  <c r="E2019" i="12"/>
  <c r="D2019" i="12"/>
  <c r="K2018" i="12"/>
  <c r="J2018" i="12"/>
  <c r="I2018" i="12"/>
  <c r="H2018" i="12"/>
  <c r="G2018" i="12"/>
  <c r="F2018" i="12"/>
  <c r="E2018" i="12"/>
  <c r="D2018" i="12"/>
  <c r="K2017" i="12"/>
  <c r="J2017" i="12"/>
  <c r="I2017" i="12"/>
  <c r="H2017" i="12"/>
  <c r="G2017" i="12"/>
  <c r="F2017" i="12"/>
  <c r="E2017" i="12"/>
  <c r="D2017" i="12"/>
  <c r="K2016" i="12"/>
  <c r="J2016" i="12"/>
  <c r="I2016" i="12"/>
  <c r="H2016" i="12"/>
  <c r="G2016" i="12"/>
  <c r="F2016" i="12"/>
  <c r="E2016" i="12"/>
  <c r="D2016" i="12"/>
  <c r="K2015" i="12"/>
  <c r="J2015" i="12"/>
  <c r="I2015" i="12"/>
  <c r="H2015" i="12"/>
  <c r="G2015" i="12"/>
  <c r="F2015" i="12"/>
  <c r="E2015" i="12"/>
  <c r="D2015" i="12"/>
  <c r="K2014" i="12"/>
  <c r="J2014" i="12"/>
  <c r="I2014" i="12"/>
  <c r="H2014" i="12"/>
  <c r="G2014" i="12"/>
  <c r="F2014" i="12"/>
  <c r="E2014" i="12"/>
  <c r="D2014" i="12"/>
  <c r="K2013" i="12"/>
  <c r="J2013" i="12"/>
  <c r="I2013" i="12"/>
  <c r="H2013" i="12"/>
  <c r="G2013" i="12"/>
  <c r="F2013" i="12"/>
  <c r="E2013" i="12"/>
  <c r="D2013" i="12"/>
  <c r="K2012" i="12"/>
  <c r="J2012" i="12"/>
  <c r="I2012" i="12"/>
  <c r="H2012" i="12"/>
  <c r="G2012" i="12"/>
  <c r="F2012" i="12"/>
  <c r="E2012" i="12"/>
  <c r="D2012" i="12"/>
  <c r="K2011" i="12"/>
  <c r="J2011" i="12"/>
  <c r="I2011" i="12"/>
  <c r="H2011" i="12"/>
  <c r="G2011" i="12"/>
  <c r="F2011" i="12"/>
  <c r="E2011" i="12"/>
  <c r="D2011" i="12"/>
  <c r="K2010" i="12"/>
  <c r="J2010" i="12"/>
  <c r="I2010" i="12"/>
  <c r="H2010" i="12"/>
  <c r="G2010" i="12"/>
  <c r="F2010" i="12"/>
  <c r="E2010" i="12"/>
  <c r="D2010" i="12"/>
  <c r="K2009" i="12"/>
  <c r="J2009" i="12"/>
  <c r="I2009" i="12"/>
  <c r="H2009" i="12"/>
  <c r="G2009" i="12"/>
  <c r="F2009" i="12"/>
  <c r="E2009" i="12"/>
  <c r="D2009" i="12"/>
  <c r="K2008" i="12"/>
  <c r="J2008" i="12"/>
  <c r="I2008" i="12"/>
  <c r="H2008" i="12"/>
  <c r="G2008" i="12"/>
  <c r="F2008" i="12"/>
  <c r="E2008" i="12"/>
  <c r="D2008" i="12"/>
  <c r="K2007" i="12"/>
  <c r="J2007" i="12"/>
  <c r="I2007" i="12"/>
  <c r="H2007" i="12"/>
  <c r="G2007" i="12"/>
  <c r="F2007" i="12"/>
  <c r="E2007" i="12"/>
  <c r="D2007" i="12"/>
  <c r="K2006" i="12"/>
  <c r="J2006" i="12"/>
  <c r="I2006" i="12"/>
  <c r="H2006" i="12"/>
  <c r="G2006" i="12"/>
  <c r="F2006" i="12"/>
  <c r="E2006" i="12"/>
  <c r="D2006" i="12"/>
  <c r="K2005" i="12"/>
  <c r="J2005" i="12"/>
  <c r="I2005" i="12"/>
  <c r="H2005" i="12"/>
  <c r="G2005" i="12"/>
  <c r="F2005" i="12"/>
  <c r="E2005" i="12"/>
  <c r="D2005" i="12"/>
  <c r="K2004" i="12"/>
  <c r="J2004" i="12"/>
  <c r="I2004" i="12"/>
  <c r="H2004" i="12"/>
  <c r="G2004" i="12"/>
  <c r="F2004" i="12"/>
  <c r="E2004" i="12"/>
  <c r="D2004" i="12"/>
  <c r="K2003" i="12"/>
  <c r="J2003" i="12"/>
  <c r="I2003" i="12"/>
  <c r="H2003" i="12"/>
  <c r="G2003" i="12"/>
  <c r="F2003" i="12"/>
  <c r="E2003" i="12"/>
  <c r="D2003" i="12"/>
  <c r="K2002" i="12"/>
  <c r="J2002" i="12"/>
  <c r="I2002" i="12"/>
  <c r="H2002" i="12"/>
  <c r="G2002" i="12"/>
  <c r="F2002" i="12"/>
  <c r="E2002" i="12"/>
  <c r="D2002" i="12"/>
  <c r="K2001" i="12"/>
  <c r="J2001" i="12"/>
  <c r="I2001" i="12"/>
  <c r="H2001" i="12"/>
  <c r="G2001" i="12"/>
  <c r="F2001" i="12"/>
  <c r="E2001" i="12"/>
  <c r="D2001" i="12"/>
  <c r="K2000" i="12"/>
  <c r="J2000" i="12"/>
  <c r="I2000" i="12"/>
  <c r="H2000" i="12"/>
  <c r="G2000" i="12"/>
  <c r="F2000" i="12"/>
  <c r="E2000" i="12"/>
  <c r="D2000" i="12"/>
  <c r="K1999" i="12"/>
  <c r="J1999" i="12"/>
  <c r="I1999" i="12"/>
  <c r="H1999" i="12"/>
  <c r="G1999" i="12"/>
  <c r="F1999" i="12"/>
  <c r="E1999" i="12"/>
  <c r="D1999" i="12"/>
  <c r="K1998" i="12"/>
  <c r="J1998" i="12"/>
  <c r="I1998" i="12"/>
  <c r="H1998" i="12"/>
  <c r="G1998" i="12"/>
  <c r="F1998" i="12"/>
  <c r="E1998" i="12"/>
  <c r="D1998" i="12"/>
  <c r="K1997" i="12"/>
  <c r="J1997" i="12"/>
  <c r="I1997" i="12"/>
  <c r="H1997" i="12"/>
  <c r="G1997" i="12"/>
  <c r="F1997" i="12"/>
  <c r="E1997" i="12"/>
  <c r="D1997" i="12"/>
  <c r="K1996" i="12"/>
  <c r="J1996" i="12"/>
  <c r="I1996" i="12"/>
  <c r="H1996" i="12"/>
  <c r="G1996" i="12"/>
  <c r="F1996" i="12"/>
  <c r="E1996" i="12"/>
  <c r="D1996" i="12"/>
  <c r="K1995" i="12"/>
  <c r="J1995" i="12"/>
  <c r="I1995" i="12"/>
  <c r="H1995" i="12"/>
  <c r="G1995" i="12"/>
  <c r="F1995" i="12"/>
  <c r="E1995" i="12"/>
  <c r="D1995" i="12"/>
  <c r="K1994" i="12"/>
  <c r="J1994" i="12"/>
  <c r="I1994" i="12"/>
  <c r="H1994" i="12"/>
  <c r="G1994" i="12"/>
  <c r="F1994" i="12"/>
  <c r="E1994" i="12"/>
  <c r="D1994" i="12"/>
  <c r="K1993" i="12"/>
  <c r="J1993" i="12"/>
  <c r="I1993" i="12"/>
  <c r="H1993" i="12"/>
  <c r="G1993" i="12"/>
  <c r="F1993" i="12"/>
  <c r="E1993" i="12"/>
  <c r="D1993" i="12"/>
  <c r="K1992" i="12"/>
  <c r="J1992" i="12"/>
  <c r="I1992" i="12"/>
  <c r="H1992" i="12"/>
  <c r="G1992" i="12"/>
  <c r="F1992" i="12"/>
  <c r="E1992" i="12"/>
  <c r="D1992" i="12"/>
  <c r="K1991" i="12"/>
  <c r="J1991" i="12"/>
  <c r="I1991" i="12"/>
  <c r="H1991" i="12"/>
  <c r="G1991" i="12"/>
  <c r="F1991" i="12"/>
  <c r="E1991" i="12"/>
  <c r="D1991" i="12"/>
  <c r="K1990" i="12"/>
  <c r="J1990" i="12"/>
  <c r="I1990" i="12"/>
  <c r="H1990" i="12"/>
  <c r="G1990" i="12"/>
  <c r="F1990" i="12"/>
  <c r="E1990" i="12"/>
  <c r="D1990" i="12"/>
  <c r="K1989" i="12"/>
  <c r="J1989" i="12"/>
  <c r="I1989" i="12"/>
  <c r="H1989" i="12"/>
  <c r="G1989" i="12"/>
  <c r="F1989" i="12"/>
  <c r="E1989" i="12"/>
  <c r="D1989" i="12"/>
  <c r="K1988" i="12"/>
  <c r="J1988" i="12"/>
  <c r="I1988" i="12"/>
  <c r="H1988" i="12"/>
  <c r="G1988" i="12"/>
  <c r="F1988" i="12"/>
  <c r="E1988" i="12"/>
  <c r="D1988" i="12"/>
  <c r="K1987" i="12"/>
  <c r="J1987" i="12"/>
  <c r="I1987" i="12"/>
  <c r="H1987" i="12"/>
  <c r="G1987" i="12"/>
  <c r="F1987" i="12"/>
  <c r="E1987" i="12"/>
  <c r="D1987" i="12"/>
  <c r="K1986" i="12"/>
  <c r="J1986" i="12"/>
  <c r="I1986" i="12"/>
  <c r="H1986" i="12"/>
  <c r="G1986" i="12"/>
  <c r="F1986" i="12"/>
  <c r="E1986" i="12"/>
  <c r="D1986" i="12"/>
  <c r="K1985" i="12"/>
  <c r="J1985" i="12"/>
  <c r="I1985" i="12"/>
  <c r="H1985" i="12"/>
  <c r="G1985" i="12"/>
  <c r="F1985" i="12"/>
  <c r="E1985" i="12"/>
  <c r="D1985" i="12"/>
  <c r="K1984" i="12"/>
  <c r="J1984" i="12"/>
  <c r="I1984" i="12"/>
  <c r="H1984" i="12"/>
  <c r="G1984" i="12"/>
  <c r="F1984" i="12"/>
  <c r="E1984" i="12"/>
  <c r="D1984" i="12"/>
  <c r="K1983" i="12"/>
  <c r="J1983" i="12"/>
  <c r="I1983" i="12"/>
  <c r="H1983" i="12"/>
  <c r="G1983" i="12"/>
  <c r="F1983" i="12"/>
  <c r="E1983" i="12"/>
  <c r="D1983" i="12"/>
  <c r="K1982" i="12"/>
  <c r="J1982" i="12"/>
  <c r="I1982" i="12"/>
  <c r="H1982" i="12"/>
  <c r="G1982" i="12"/>
  <c r="F1982" i="12"/>
  <c r="E1982" i="12"/>
  <c r="D1982" i="12"/>
  <c r="K1981" i="12"/>
  <c r="J1981" i="12"/>
  <c r="I1981" i="12"/>
  <c r="H1981" i="12"/>
  <c r="G1981" i="12"/>
  <c r="F1981" i="12"/>
  <c r="E1981" i="12"/>
  <c r="D1981" i="12"/>
  <c r="K1980" i="12"/>
  <c r="J1980" i="12"/>
  <c r="I1980" i="12"/>
  <c r="H1980" i="12"/>
  <c r="G1980" i="12"/>
  <c r="F1980" i="12"/>
  <c r="E1980" i="12"/>
  <c r="D1980" i="12"/>
  <c r="K1979" i="12"/>
  <c r="J1979" i="12"/>
  <c r="I1979" i="12"/>
  <c r="H1979" i="12"/>
  <c r="G1979" i="12"/>
  <c r="F1979" i="12"/>
  <c r="E1979" i="12"/>
  <c r="D1979" i="12"/>
  <c r="K1978" i="12"/>
  <c r="J1978" i="12"/>
  <c r="I1978" i="12"/>
  <c r="H1978" i="12"/>
  <c r="G1978" i="12"/>
  <c r="F1978" i="12"/>
  <c r="E1978" i="12"/>
  <c r="D1978" i="12"/>
  <c r="K1977" i="12"/>
  <c r="J1977" i="12"/>
  <c r="I1977" i="12"/>
  <c r="H1977" i="12"/>
  <c r="G1977" i="12"/>
  <c r="F1977" i="12"/>
  <c r="E1977" i="12"/>
  <c r="D1977" i="12"/>
  <c r="K1976" i="12"/>
  <c r="J1976" i="12"/>
  <c r="I1976" i="12"/>
  <c r="H1976" i="12"/>
  <c r="G1976" i="12"/>
  <c r="F1976" i="12"/>
  <c r="E1976" i="12"/>
  <c r="D1976" i="12"/>
  <c r="K1975" i="12"/>
  <c r="J1975" i="12"/>
  <c r="I1975" i="12"/>
  <c r="H1975" i="12"/>
  <c r="G1975" i="12"/>
  <c r="F1975" i="12"/>
  <c r="E1975" i="12"/>
  <c r="D1975" i="12"/>
  <c r="K1974" i="12"/>
  <c r="J1974" i="12"/>
  <c r="I1974" i="12"/>
  <c r="H1974" i="12"/>
  <c r="G1974" i="12"/>
  <c r="F1974" i="12"/>
  <c r="E1974" i="12"/>
  <c r="D1974" i="12"/>
  <c r="K1973" i="12"/>
  <c r="J1973" i="12"/>
  <c r="I1973" i="12"/>
  <c r="H1973" i="12"/>
  <c r="G1973" i="12"/>
  <c r="F1973" i="12"/>
  <c r="E1973" i="12"/>
  <c r="D1973" i="12"/>
  <c r="K1972" i="12"/>
  <c r="J1972" i="12"/>
  <c r="I1972" i="12"/>
  <c r="H1972" i="12"/>
  <c r="G1972" i="12"/>
  <c r="F1972" i="12"/>
  <c r="E1972" i="12"/>
  <c r="D1972" i="12"/>
  <c r="K1971" i="12"/>
  <c r="J1971" i="12"/>
  <c r="I1971" i="12"/>
  <c r="H1971" i="12"/>
  <c r="G1971" i="12"/>
  <c r="F1971" i="12"/>
  <c r="E1971" i="12"/>
  <c r="D1971" i="12"/>
  <c r="K1970" i="12"/>
  <c r="J1970" i="12"/>
  <c r="I1970" i="12"/>
  <c r="H1970" i="12"/>
  <c r="G1970" i="12"/>
  <c r="F1970" i="12"/>
  <c r="E1970" i="12"/>
  <c r="D1970" i="12"/>
  <c r="K1969" i="12"/>
  <c r="J1969" i="12"/>
  <c r="I1969" i="12"/>
  <c r="H1969" i="12"/>
  <c r="G1969" i="12"/>
  <c r="F1969" i="12"/>
  <c r="E1969" i="12"/>
  <c r="D1969" i="12"/>
  <c r="K1968" i="12"/>
  <c r="J1968" i="12"/>
  <c r="I1968" i="12"/>
  <c r="H1968" i="12"/>
  <c r="G1968" i="12"/>
  <c r="F1968" i="12"/>
  <c r="E1968" i="12"/>
  <c r="D1968" i="12"/>
  <c r="K1967" i="12"/>
  <c r="J1967" i="12"/>
  <c r="I1967" i="12"/>
  <c r="H1967" i="12"/>
  <c r="G1967" i="12"/>
  <c r="F1967" i="12"/>
  <c r="E1967" i="12"/>
  <c r="D1967" i="12"/>
  <c r="K1966" i="12"/>
  <c r="J1966" i="12"/>
  <c r="I1966" i="12"/>
  <c r="H1966" i="12"/>
  <c r="G1966" i="12"/>
  <c r="F1966" i="12"/>
  <c r="E1966" i="12"/>
  <c r="D1966" i="12"/>
  <c r="K1965" i="12"/>
  <c r="J1965" i="12"/>
  <c r="I1965" i="12"/>
  <c r="H1965" i="12"/>
  <c r="G1965" i="12"/>
  <c r="F1965" i="12"/>
  <c r="E1965" i="12"/>
  <c r="D1965" i="12"/>
  <c r="K1964" i="12"/>
  <c r="J1964" i="12"/>
  <c r="I1964" i="12"/>
  <c r="H1964" i="12"/>
  <c r="G1964" i="12"/>
  <c r="F1964" i="12"/>
  <c r="E1964" i="12"/>
  <c r="D1964" i="12"/>
  <c r="K1963" i="12"/>
  <c r="J1963" i="12"/>
  <c r="I1963" i="12"/>
  <c r="H1963" i="12"/>
  <c r="G1963" i="12"/>
  <c r="F1963" i="12"/>
  <c r="E1963" i="12"/>
  <c r="D1963" i="12"/>
  <c r="K1962" i="12"/>
  <c r="J1962" i="12"/>
  <c r="I1962" i="12"/>
  <c r="H1962" i="12"/>
  <c r="G1962" i="12"/>
  <c r="F1962" i="12"/>
  <c r="E1962" i="12"/>
  <c r="D1962" i="12"/>
  <c r="K1961" i="12"/>
  <c r="J1961" i="12"/>
  <c r="I1961" i="12"/>
  <c r="H1961" i="12"/>
  <c r="G1961" i="12"/>
  <c r="F1961" i="12"/>
  <c r="E1961" i="12"/>
  <c r="D1961" i="12"/>
  <c r="K1960" i="12"/>
  <c r="J1960" i="12"/>
  <c r="I1960" i="12"/>
  <c r="H1960" i="12"/>
  <c r="G1960" i="12"/>
  <c r="F1960" i="12"/>
  <c r="E1960" i="12"/>
  <c r="D1960" i="12"/>
  <c r="K1959" i="12"/>
  <c r="J1959" i="12"/>
  <c r="I1959" i="12"/>
  <c r="H1959" i="12"/>
  <c r="G1959" i="12"/>
  <c r="F1959" i="12"/>
  <c r="E1959" i="12"/>
  <c r="D1959" i="12"/>
  <c r="K1958" i="12"/>
  <c r="J1958" i="12"/>
  <c r="I1958" i="12"/>
  <c r="H1958" i="12"/>
  <c r="G1958" i="12"/>
  <c r="F1958" i="12"/>
  <c r="E1958" i="12"/>
  <c r="D1958" i="12"/>
  <c r="K1957" i="12"/>
  <c r="J1957" i="12"/>
  <c r="I1957" i="12"/>
  <c r="H1957" i="12"/>
  <c r="G1957" i="12"/>
  <c r="F1957" i="12"/>
  <c r="E1957" i="12"/>
  <c r="D1957" i="12"/>
  <c r="K1956" i="12"/>
  <c r="J1956" i="12"/>
  <c r="I1956" i="12"/>
  <c r="H1956" i="12"/>
  <c r="G1956" i="12"/>
  <c r="F1956" i="12"/>
  <c r="E1956" i="12"/>
  <c r="D1956" i="12"/>
  <c r="K1955" i="12"/>
  <c r="J1955" i="12"/>
  <c r="I1955" i="12"/>
  <c r="H1955" i="12"/>
  <c r="G1955" i="12"/>
  <c r="F1955" i="12"/>
  <c r="E1955" i="12"/>
  <c r="D1955" i="12"/>
  <c r="K1954" i="12"/>
  <c r="J1954" i="12"/>
  <c r="I1954" i="12"/>
  <c r="H1954" i="12"/>
  <c r="G1954" i="12"/>
  <c r="F1954" i="12"/>
  <c r="E1954" i="12"/>
  <c r="D1954" i="12"/>
  <c r="K1953" i="12"/>
  <c r="J1953" i="12"/>
  <c r="I1953" i="12"/>
  <c r="H1953" i="12"/>
  <c r="G1953" i="12"/>
  <c r="F1953" i="12"/>
  <c r="E1953" i="12"/>
  <c r="D1953" i="12"/>
  <c r="K1952" i="12"/>
  <c r="J1952" i="12"/>
  <c r="I1952" i="12"/>
  <c r="H1952" i="12"/>
  <c r="G1952" i="12"/>
  <c r="F1952" i="12"/>
  <c r="E1952" i="12"/>
  <c r="D1952" i="12"/>
  <c r="K1951" i="12"/>
  <c r="J1951" i="12"/>
  <c r="I1951" i="12"/>
  <c r="H1951" i="12"/>
  <c r="G1951" i="12"/>
  <c r="F1951" i="12"/>
  <c r="E1951" i="12"/>
  <c r="D1951" i="12"/>
  <c r="K1950" i="12"/>
  <c r="J1950" i="12"/>
  <c r="I1950" i="12"/>
  <c r="H1950" i="12"/>
  <c r="G1950" i="12"/>
  <c r="F1950" i="12"/>
  <c r="E1950" i="12"/>
  <c r="D1950" i="12"/>
  <c r="K1949" i="12"/>
  <c r="J1949" i="12"/>
  <c r="I1949" i="12"/>
  <c r="H1949" i="12"/>
  <c r="G1949" i="12"/>
  <c r="F1949" i="12"/>
  <c r="E1949" i="12"/>
  <c r="D1949" i="12"/>
  <c r="K1948" i="12"/>
  <c r="J1948" i="12"/>
  <c r="I1948" i="12"/>
  <c r="H1948" i="12"/>
  <c r="G1948" i="12"/>
  <c r="F1948" i="12"/>
  <c r="E1948" i="12"/>
  <c r="D1948" i="12"/>
  <c r="K1947" i="12"/>
  <c r="J1947" i="12"/>
  <c r="I1947" i="12"/>
  <c r="H1947" i="12"/>
  <c r="G1947" i="12"/>
  <c r="F1947" i="12"/>
  <c r="E1947" i="12"/>
  <c r="D1947" i="12"/>
  <c r="K1946" i="12"/>
  <c r="J1946" i="12"/>
  <c r="I1946" i="12"/>
  <c r="H1946" i="12"/>
  <c r="G1946" i="12"/>
  <c r="F1946" i="12"/>
  <c r="E1946" i="12"/>
  <c r="D1946" i="12"/>
  <c r="K1945" i="12"/>
  <c r="J1945" i="12"/>
  <c r="I1945" i="12"/>
  <c r="H1945" i="12"/>
  <c r="G1945" i="12"/>
  <c r="F1945" i="12"/>
  <c r="E1945" i="12"/>
  <c r="D1945" i="12"/>
  <c r="K1944" i="12"/>
  <c r="J1944" i="12"/>
  <c r="I1944" i="12"/>
  <c r="H1944" i="12"/>
  <c r="G1944" i="12"/>
  <c r="F1944" i="12"/>
  <c r="E1944" i="12"/>
  <c r="D1944" i="12"/>
  <c r="K1943" i="12"/>
  <c r="J1943" i="12"/>
  <c r="I1943" i="12"/>
  <c r="H1943" i="12"/>
  <c r="G1943" i="12"/>
  <c r="F1943" i="12"/>
  <c r="E1943" i="12"/>
  <c r="D1943" i="12"/>
  <c r="K1942" i="12"/>
  <c r="J1942" i="12"/>
  <c r="I1942" i="12"/>
  <c r="H1942" i="12"/>
  <c r="G1942" i="12"/>
  <c r="F1942" i="12"/>
  <c r="E1942" i="12"/>
  <c r="D1942" i="12"/>
  <c r="K1941" i="12"/>
  <c r="J1941" i="12"/>
  <c r="I1941" i="12"/>
  <c r="H1941" i="12"/>
  <c r="G1941" i="12"/>
  <c r="F1941" i="12"/>
  <c r="E1941" i="12"/>
  <c r="D1941" i="12"/>
  <c r="K1940" i="12"/>
  <c r="J1940" i="12"/>
  <c r="I1940" i="12"/>
  <c r="H1940" i="12"/>
  <c r="G1940" i="12"/>
  <c r="F1940" i="12"/>
  <c r="E1940" i="12"/>
  <c r="D1940" i="12"/>
  <c r="K1939" i="12"/>
  <c r="J1939" i="12"/>
  <c r="I1939" i="12"/>
  <c r="H1939" i="12"/>
  <c r="G1939" i="12"/>
  <c r="F1939" i="12"/>
  <c r="E1939" i="12"/>
  <c r="D1939" i="12"/>
  <c r="K1938" i="12"/>
  <c r="J1938" i="12"/>
  <c r="I1938" i="12"/>
  <c r="H1938" i="12"/>
  <c r="G1938" i="12"/>
  <c r="F1938" i="12"/>
  <c r="E1938" i="12"/>
  <c r="D1938" i="12"/>
  <c r="K1937" i="12"/>
  <c r="J1937" i="12"/>
  <c r="I1937" i="12"/>
  <c r="H1937" i="12"/>
  <c r="G1937" i="12"/>
  <c r="F1937" i="12"/>
  <c r="E1937" i="12"/>
  <c r="D1937" i="12"/>
  <c r="K1936" i="12"/>
  <c r="J1936" i="12"/>
  <c r="I1936" i="12"/>
  <c r="H1936" i="12"/>
  <c r="G1936" i="12"/>
  <c r="F1936" i="12"/>
  <c r="E1936" i="12"/>
  <c r="D1936" i="12"/>
  <c r="K1935" i="12"/>
  <c r="J1935" i="12"/>
  <c r="I1935" i="12"/>
  <c r="H1935" i="12"/>
  <c r="G1935" i="12"/>
  <c r="F1935" i="12"/>
  <c r="E1935" i="12"/>
  <c r="D1935" i="12"/>
  <c r="K1934" i="12"/>
  <c r="J1934" i="12"/>
  <c r="I1934" i="12"/>
  <c r="H1934" i="12"/>
  <c r="G1934" i="12"/>
  <c r="F1934" i="12"/>
  <c r="E1934" i="12"/>
  <c r="D1934" i="12"/>
  <c r="K1933" i="12"/>
  <c r="J1933" i="12"/>
  <c r="I1933" i="12"/>
  <c r="H1933" i="12"/>
  <c r="G1933" i="12"/>
  <c r="F1933" i="12"/>
  <c r="E1933" i="12"/>
  <c r="D1933" i="12"/>
  <c r="K1932" i="12"/>
  <c r="J1932" i="12"/>
  <c r="I1932" i="12"/>
  <c r="H1932" i="12"/>
  <c r="G1932" i="12"/>
  <c r="F1932" i="12"/>
  <c r="E1932" i="12"/>
  <c r="D1932" i="12"/>
  <c r="K1931" i="12"/>
  <c r="J1931" i="12"/>
  <c r="I1931" i="12"/>
  <c r="H1931" i="12"/>
  <c r="G1931" i="12"/>
  <c r="F1931" i="12"/>
  <c r="E1931" i="12"/>
  <c r="D1931" i="12"/>
  <c r="K1930" i="12"/>
  <c r="J1930" i="12"/>
  <c r="I1930" i="12"/>
  <c r="H1930" i="12"/>
  <c r="G1930" i="12"/>
  <c r="F1930" i="12"/>
  <c r="E1930" i="12"/>
  <c r="D1930" i="12"/>
  <c r="K1929" i="12"/>
  <c r="J1929" i="12"/>
  <c r="I1929" i="12"/>
  <c r="H1929" i="12"/>
  <c r="G1929" i="12"/>
  <c r="F1929" i="12"/>
  <c r="E1929" i="12"/>
  <c r="D1929" i="12"/>
  <c r="K1928" i="12"/>
  <c r="J1928" i="12"/>
  <c r="I1928" i="12"/>
  <c r="H1928" i="12"/>
  <c r="G1928" i="12"/>
  <c r="F1928" i="12"/>
  <c r="E1928" i="12"/>
  <c r="D1928" i="12"/>
  <c r="K1927" i="12"/>
  <c r="J1927" i="12"/>
  <c r="I1927" i="12"/>
  <c r="H1927" i="12"/>
  <c r="G1927" i="12"/>
  <c r="F1927" i="12"/>
  <c r="E1927" i="12"/>
  <c r="D1927" i="12"/>
  <c r="K1926" i="12"/>
  <c r="J1926" i="12"/>
  <c r="I1926" i="12"/>
  <c r="H1926" i="12"/>
  <c r="G1926" i="12"/>
  <c r="F1926" i="12"/>
  <c r="E1926" i="12"/>
  <c r="D1926" i="12"/>
  <c r="K1925" i="12"/>
  <c r="J1925" i="12"/>
  <c r="I1925" i="12"/>
  <c r="H1925" i="12"/>
  <c r="G1925" i="12"/>
  <c r="F1925" i="12"/>
  <c r="E1925" i="12"/>
  <c r="D1925" i="12"/>
  <c r="K1924" i="12"/>
  <c r="J1924" i="12"/>
  <c r="I1924" i="12"/>
  <c r="H1924" i="12"/>
  <c r="G1924" i="12"/>
  <c r="F1924" i="12"/>
  <c r="E1924" i="12"/>
  <c r="D1924" i="12"/>
  <c r="K1923" i="12"/>
  <c r="J1923" i="12"/>
  <c r="I1923" i="12"/>
  <c r="H1923" i="12"/>
  <c r="G1923" i="12"/>
  <c r="F1923" i="12"/>
  <c r="E1923" i="12"/>
  <c r="D1923" i="12"/>
  <c r="K1922" i="12"/>
  <c r="J1922" i="12"/>
  <c r="I1922" i="12"/>
  <c r="H1922" i="12"/>
  <c r="G1922" i="12"/>
  <c r="F1922" i="12"/>
  <c r="E1922" i="12"/>
  <c r="D1922" i="12"/>
  <c r="K1921" i="12"/>
  <c r="J1921" i="12"/>
  <c r="I1921" i="12"/>
  <c r="H1921" i="12"/>
  <c r="G1921" i="12"/>
  <c r="F1921" i="12"/>
  <c r="E1921" i="12"/>
  <c r="D1921" i="12"/>
  <c r="K1920" i="12"/>
  <c r="J1920" i="12"/>
  <c r="I1920" i="12"/>
  <c r="H1920" i="12"/>
  <c r="G1920" i="12"/>
  <c r="F1920" i="12"/>
  <c r="E1920" i="12"/>
  <c r="D1920" i="12"/>
  <c r="K1919" i="12"/>
  <c r="J1919" i="12"/>
  <c r="I1919" i="12"/>
  <c r="H1919" i="12"/>
  <c r="G1919" i="12"/>
  <c r="F1919" i="12"/>
  <c r="E1919" i="12"/>
  <c r="D1919" i="12"/>
  <c r="K1918" i="12"/>
  <c r="J1918" i="12"/>
  <c r="I1918" i="12"/>
  <c r="H1918" i="12"/>
  <c r="G1918" i="12"/>
  <c r="F1918" i="12"/>
  <c r="E1918" i="12"/>
  <c r="D1918" i="12"/>
  <c r="K1917" i="12"/>
  <c r="J1917" i="12"/>
  <c r="I1917" i="12"/>
  <c r="H1917" i="12"/>
  <c r="G1917" i="12"/>
  <c r="F1917" i="12"/>
  <c r="E1917" i="12"/>
  <c r="D1917" i="12"/>
  <c r="K1916" i="12"/>
  <c r="J1916" i="12"/>
  <c r="I1916" i="12"/>
  <c r="H1916" i="12"/>
  <c r="G1916" i="12"/>
  <c r="F1916" i="12"/>
  <c r="E1916" i="12"/>
  <c r="D1916" i="12"/>
  <c r="K1915" i="12"/>
  <c r="J1915" i="12"/>
  <c r="I1915" i="12"/>
  <c r="H1915" i="12"/>
  <c r="G1915" i="12"/>
  <c r="F1915" i="12"/>
  <c r="E1915" i="12"/>
  <c r="D1915" i="12"/>
  <c r="K1914" i="12"/>
  <c r="J1914" i="12"/>
  <c r="I1914" i="12"/>
  <c r="H1914" i="12"/>
  <c r="G1914" i="12"/>
  <c r="F1914" i="12"/>
  <c r="E1914" i="12"/>
  <c r="D1914" i="12"/>
  <c r="K1913" i="12"/>
  <c r="J1913" i="12"/>
  <c r="I1913" i="12"/>
  <c r="H1913" i="12"/>
  <c r="G1913" i="12"/>
  <c r="F1913" i="12"/>
  <c r="E1913" i="12"/>
  <c r="D1913" i="12"/>
  <c r="K1912" i="12"/>
  <c r="J1912" i="12"/>
  <c r="I1912" i="12"/>
  <c r="H1912" i="12"/>
  <c r="G1912" i="12"/>
  <c r="F1912" i="12"/>
  <c r="E1912" i="12"/>
  <c r="D1912" i="12"/>
  <c r="K1911" i="12"/>
  <c r="J1911" i="12"/>
  <c r="I1911" i="12"/>
  <c r="H1911" i="12"/>
  <c r="G1911" i="12"/>
  <c r="F1911" i="12"/>
  <c r="E1911" i="12"/>
  <c r="D1911" i="12"/>
  <c r="K1910" i="12"/>
  <c r="J1910" i="12"/>
  <c r="I1910" i="12"/>
  <c r="H1910" i="12"/>
  <c r="G1910" i="12"/>
  <c r="F1910" i="12"/>
  <c r="E1910" i="12"/>
  <c r="D1910" i="12"/>
  <c r="K1909" i="12"/>
  <c r="J1909" i="12"/>
  <c r="I1909" i="12"/>
  <c r="H1909" i="12"/>
  <c r="G1909" i="12"/>
  <c r="F1909" i="12"/>
  <c r="E1909" i="12"/>
  <c r="D1909" i="12"/>
  <c r="K1908" i="12"/>
  <c r="J1908" i="12"/>
  <c r="I1908" i="12"/>
  <c r="H1908" i="12"/>
  <c r="G1908" i="12"/>
  <c r="F1908" i="12"/>
  <c r="E1908" i="12"/>
  <c r="D1908" i="12"/>
  <c r="K1907" i="12"/>
  <c r="J1907" i="12"/>
  <c r="I1907" i="12"/>
  <c r="H1907" i="12"/>
  <c r="G1907" i="12"/>
  <c r="F1907" i="12"/>
  <c r="E1907" i="12"/>
  <c r="D1907" i="12"/>
  <c r="K1906" i="12"/>
  <c r="J1906" i="12"/>
  <c r="I1906" i="12"/>
  <c r="H1906" i="12"/>
  <c r="G1906" i="12"/>
  <c r="F1906" i="12"/>
  <c r="E1906" i="12"/>
  <c r="D1906" i="12"/>
  <c r="K1905" i="12"/>
  <c r="J1905" i="12"/>
  <c r="I1905" i="12"/>
  <c r="H1905" i="12"/>
  <c r="G1905" i="12"/>
  <c r="F1905" i="12"/>
  <c r="E1905" i="12"/>
  <c r="D1905" i="12"/>
  <c r="K1904" i="12"/>
  <c r="J1904" i="12"/>
  <c r="I1904" i="12"/>
  <c r="H1904" i="12"/>
  <c r="G1904" i="12"/>
  <c r="F1904" i="12"/>
  <c r="E1904" i="12"/>
  <c r="D1904" i="12"/>
  <c r="K1903" i="12"/>
  <c r="J1903" i="12"/>
  <c r="I1903" i="12"/>
  <c r="H1903" i="12"/>
  <c r="G1903" i="12"/>
  <c r="F1903" i="12"/>
  <c r="E1903" i="12"/>
  <c r="D1903" i="12"/>
  <c r="K1902" i="12"/>
  <c r="J1902" i="12"/>
  <c r="I1902" i="12"/>
  <c r="H1902" i="12"/>
  <c r="G1902" i="12"/>
  <c r="F1902" i="12"/>
  <c r="E1902" i="12"/>
  <c r="D1902" i="12"/>
  <c r="K1901" i="12"/>
  <c r="J1901" i="12"/>
  <c r="I1901" i="12"/>
  <c r="H1901" i="12"/>
  <c r="G1901" i="12"/>
  <c r="F1901" i="12"/>
  <c r="E1901" i="12"/>
  <c r="D1901" i="12"/>
  <c r="K1900" i="12"/>
  <c r="J1900" i="12"/>
  <c r="I1900" i="12"/>
  <c r="H1900" i="12"/>
  <c r="G1900" i="12"/>
  <c r="F1900" i="12"/>
  <c r="E1900" i="12"/>
  <c r="D1900" i="12"/>
  <c r="K1899" i="12"/>
  <c r="J1899" i="12"/>
  <c r="I1899" i="12"/>
  <c r="H1899" i="12"/>
  <c r="G1899" i="12"/>
  <c r="F1899" i="12"/>
  <c r="E1899" i="12"/>
  <c r="D1899" i="12"/>
  <c r="K1898" i="12"/>
  <c r="J1898" i="12"/>
  <c r="I1898" i="12"/>
  <c r="H1898" i="12"/>
  <c r="G1898" i="12"/>
  <c r="F1898" i="12"/>
  <c r="E1898" i="12"/>
  <c r="D1898" i="12"/>
  <c r="K1897" i="12"/>
  <c r="J1897" i="12"/>
  <c r="I1897" i="12"/>
  <c r="H1897" i="12"/>
  <c r="G1897" i="12"/>
  <c r="F1897" i="12"/>
  <c r="E1897" i="12"/>
  <c r="D1897" i="12"/>
  <c r="K1896" i="12"/>
  <c r="J1896" i="12"/>
  <c r="I1896" i="12"/>
  <c r="H1896" i="12"/>
  <c r="G1896" i="12"/>
  <c r="F1896" i="12"/>
  <c r="E1896" i="12"/>
  <c r="D1896" i="12"/>
  <c r="K1895" i="12"/>
  <c r="J1895" i="12"/>
  <c r="I1895" i="12"/>
  <c r="H1895" i="12"/>
  <c r="G1895" i="12"/>
  <c r="F1895" i="12"/>
  <c r="E1895" i="12"/>
  <c r="D1895" i="12"/>
  <c r="K1894" i="12"/>
  <c r="J1894" i="12"/>
  <c r="I1894" i="12"/>
  <c r="H1894" i="12"/>
  <c r="G1894" i="12"/>
  <c r="F1894" i="12"/>
  <c r="E1894" i="12"/>
  <c r="D1894" i="12"/>
  <c r="K1893" i="12"/>
  <c r="J1893" i="12"/>
  <c r="I1893" i="12"/>
  <c r="H1893" i="12"/>
  <c r="G1893" i="12"/>
  <c r="F1893" i="12"/>
  <c r="E1893" i="12"/>
  <c r="D1893" i="12"/>
  <c r="K1892" i="12"/>
  <c r="J1892" i="12"/>
  <c r="I1892" i="12"/>
  <c r="H1892" i="12"/>
  <c r="G1892" i="12"/>
  <c r="F1892" i="12"/>
  <c r="E1892" i="12"/>
  <c r="D1892" i="12"/>
  <c r="K1891" i="12"/>
  <c r="J1891" i="12"/>
  <c r="I1891" i="12"/>
  <c r="H1891" i="12"/>
  <c r="G1891" i="12"/>
  <c r="F1891" i="12"/>
  <c r="E1891" i="12"/>
  <c r="D1891" i="12"/>
  <c r="K1890" i="12"/>
  <c r="J1890" i="12"/>
  <c r="I1890" i="12"/>
  <c r="H1890" i="12"/>
  <c r="G1890" i="12"/>
  <c r="F1890" i="12"/>
  <c r="E1890" i="12"/>
  <c r="D1890" i="12"/>
  <c r="K1889" i="12"/>
  <c r="J1889" i="12"/>
  <c r="I1889" i="12"/>
  <c r="H1889" i="12"/>
  <c r="G1889" i="12"/>
  <c r="F1889" i="12"/>
  <c r="E1889" i="12"/>
  <c r="D1889" i="12"/>
  <c r="K1888" i="12"/>
  <c r="J1888" i="12"/>
  <c r="I1888" i="12"/>
  <c r="H1888" i="12"/>
  <c r="G1888" i="12"/>
  <c r="F1888" i="12"/>
  <c r="E1888" i="12"/>
  <c r="D1888" i="12"/>
  <c r="K1887" i="12"/>
  <c r="J1887" i="12"/>
  <c r="I1887" i="12"/>
  <c r="H1887" i="12"/>
  <c r="G1887" i="12"/>
  <c r="F1887" i="12"/>
  <c r="E1887" i="12"/>
  <c r="D1887" i="12"/>
  <c r="K1886" i="12"/>
  <c r="J1886" i="12"/>
  <c r="I1886" i="12"/>
  <c r="H1886" i="12"/>
  <c r="G1886" i="12"/>
  <c r="F1886" i="12"/>
  <c r="E1886" i="12"/>
  <c r="D1886" i="12"/>
  <c r="K1885" i="12"/>
  <c r="J1885" i="12"/>
  <c r="I1885" i="12"/>
  <c r="H1885" i="12"/>
  <c r="G1885" i="12"/>
  <c r="F1885" i="12"/>
  <c r="E1885" i="12"/>
  <c r="D1885" i="12"/>
  <c r="K1884" i="12"/>
  <c r="J1884" i="12"/>
  <c r="I1884" i="12"/>
  <c r="H1884" i="12"/>
  <c r="G1884" i="12"/>
  <c r="F1884" i="12"/>
  <c r="E1884" i="12"/>
  <c r="D1884" i="12"/>
  <c r="K1883" i="12"/>
  <c r="J1883" i="12"/>
  <c r="I1883" i="12"/>
  <c r="H1883" i="12"/>
  <c r="G1883" i="12"/>
  <c r="F1883" i="12"/>
  <c r="E1883" i="12"/>
  <c r="D1883" i="12"/>
  <c r="K1882" i="12"/>
  <c r="J1882" i="12"/>
  <c r="I1882" i="12"/>
  <c r="H1882" i="12"/>
  <c r="G1882" i="12"/>
  <c r="F1882" i="12"/>
  <c r="E1882" i="12"/>
  <c r="D1882" i="12"/>
  <c r="K1881" i="12"/>
  <c r="J1881" i="12"/>
  <c r="I1881" i="12"/>
  <c r="H1881" i="12"/>
  <c r="G1881" i="12"/>
  <c r="F1881" i="12"/>
  <c r="E1881" i="12"/>
  <c r="D1881" i="12"/>
  <c r="K1880" i="12"/>
  <c r="J1880" i="12"/>
  <c r="I1880" i="12"/>
  <c r="H1880" i="12"/>
  <c r="G1880" i="12"/>
  <c r="F1880" i="12"/>
  <c r="E1880" i="12"/>
  <c r="D1880" i="12"/>
  <c r="K1879" i="12"/>
  <c r="J1879" i="12"/>
  <c r="I1879" i="12"/>
  <c r="H1879" i="12"/>
  <c r="G1879" i="12"/>
  <c r="F1879" i="12"/>
  <c r="E1879" i="12"/>
  <c r="D1879" i="12"/>
  <c r="K1878" i="12"/>
  <c r="J1878" i="12"/>
  <c r="I1878" i="12"/>
  <c r="H1878" i="12"/>
  <c r="G1878" i="12"/>
  <c r="F1878" i="12"/>
  <c r="E1878" i="12"/>
  <c r="D1878" i="12"/>
  <c r="K1877" i="12"/>
  <c r="J1877" i="12"/>
  <c r="I1877" i="12"/>
  <c r="H1877" i="12"/>
  <c r="G1877" i="12"/>
  <c r="F1877" i="12"/>
  <c r="E1877" i="12"/>
  <c r="D1877" i="12"/>
  <c r="K1876" i="12"/>
  <c r="J1876" i="12"/>
  <c r="I1876" i="12"/>
  <c r="H1876" i="12"/>
  <c r="G1876" i="12"/>
  <c r="F1876" i="12"/>
  <c r="E1876" i="12"/>
  <c r="D1876" i="12"/>
  <c r="K1875" i="12"/>
  <c r="J1875" i="12"/>
  <c r="I1875" i="12"/>
  <c r="H1875" i="12"/>
  <c r="G1875" i="12"/>
  <c r="F1875" i="12"/>
  <c r="E1875" i="12"/>
  <c r="D1875" i="12"/>
  <c r="K1874" i="12"/>
  <c r="J1874" i="12"/>
  <c r="I1874" i="12"/>
  <c r="H1874" i="12"/>
  <c r="G1874" i="12"/>
  <c r="F1874" i="12"/>
  <c r="E1874" i="12"/>
  <c r="D1874" i="12"/>
  <c r="K1873" i="12"/>
  <c r="J1873" i="12"/>
  <c r="I1873" i="12"/>
  <c r="H1873" i="12"/>
  <c r="G1873" i="12"/>
  <c r="F1873" i="12"/>
  <c r="E1873" i="12"/>
  <c r="D1873" i="12"/>
  <c r="K1872" i="12"/>
  <c r="J1872" i="12"/>
  <c r="I1872" i="12"/>
  <c r="H1872" i="12"/>
  <c r="G1872" i="12"/>
  <c r="F1872" i="12"/>
  <c r="E1872" i="12"/>
  <c r="D1872" i="12"/>
  <c r="K1871" i="12"/>
  <c r="J1871" i="12"/>
  <c r="I1871" i="12"/>
  <c r="H1871" i="12"/>
  <c r="G1871" i="12"/>
  <c r="F1871" i="12"/>
  <c r="E1871" i="12"/>
  <c r="D1871" i="12"/>
  <c r="K1870" i="12"/>
  <c r="J1870" i="12"/>
  <c r="I1870" i="12"/>
  <c r="H1870" i="12"/>
  <c r="G1870" i="12"/>
  <c r="F1870" i="12"/>
  <c r="E1870" i="12"/>
  <c r="D1870" i="12"/>
  <c r="K1869" i="12"/>
  <c r="J1869" i="12"/>
  <c r="I1869" i="12"/>
  <c r="H1869" i="12"/>
  <c r="G1869" i="12"/>
  <c r="F1869" i="12"/>
  <c r="E1869" i="12"/>
  <c r="D1869" i="12"/>
  <c r="K1868" i="12"/>
  <c r="J1868" i="12"/>
  <c r="I1868" i="12"/>
  <c r="H1868" i="12"/>
  <c r="G1868" i="12"/>
  <c r="F1868" i="12"/>
  <c r="E1868" i="12"/>
  <c r="D1868" i="12"/>
  <c r="K1867" i="12"/>
  <c r="J1867" i="12"/>
  <c r="I1867" i="12"/>
  <c r="H1867" i="12"/>
  <c r="G1867" i="12"/>
  <c r="F1867" i="12"/>
  <c r="E1867" i="12"/>
  <c r="D1867" i="12"/>
  <c r="K1866" i="12"/>
  <c r="J1866" i="12"/>
  <c r="I1866" i="12"/>
  <c r="H1866" i="12"/>
  <c r="G1866" i="12"/>
  <c r="F1866" i="12"/>
  <c r="E1866" i="12"/>
  <c r="D1866" i="12"/>
  <c r="K1865" i="12"/>
  <c r="J1865" i="12"/>
  <c r="I1865" i="12"/>
  <c r="H1865" i="12"/>
  <c r="G1865" i="12"/>
  <c r="F1865" i="12"/>
  <c r="E1865" i="12"/>
  <c r="D1865" i="12"/>
  <c r="K1864" i="12"/>
  <c r="J1864" i="12"/>
  <c r="I1864" i="12"/>
  <c r="H1864" i="12"/>
  <c r="G1864" i="12"/>
  <c r="F1864" i="12"/>
  <c r="E1864" i="12"/>
  <c r="D1864" i="12"/>
  <c r="K1863" i="12"/>
  <c r="J1863" i="12"/>
  <c r="I1863" i="12"/>
  <c r="H1863" i="12"/>
  <c r="G1863" i="12"/>
  <c r="F1863" i="12"/>
  <c r="E1863" i="12"/>
  <c r="D1863" i="12"/>
  <c r="K1862" i="12"/>
  <c r="J1862" i="12"/>
  <c r="I1862" i="12"/>
  <c r="H1862" i="12"/>
  <c r="G1862" i="12"/>
  <c r="F1862" i="12"/>
  <c r="E1862" i="12"/>
  <c r="D1862" i="12"/>
  <c r="K1861" i="12"/>
  <c r="J1861" i="12"/>
  <c r="I1861" i="12"/>
  <c r="H1861" i="12"/>
  <c r="G1861" i="12"/>
  <c r="F1861" i="12"/>
  <c r="E1861" i="12"/>
  <c r="D1861" i="12"/>
  <c r="K1860" i="12"/>
  <c r="J1860" i="12"/>
  <c r="I1860" i="12"/>
  <c r="H1860" i="12"/>
  <c r="G1860" i="12"/>
  <c r="F1860" i="12"/>
  <c r="E1860" i="12"/>
  <c r="D1860" i="12"/>
  <c r="K1859" i="12"/>
  <c r="J1859" i="12"/>
  <c r="I1859" i="12"/>
  <c r="H1859" i="12"/>
  <c r="G1859" i="12"/>
  <c r="F1859" i="12"/>
  <c r="E1859" i="12"/>
  <c r="D1859" i="12"/>
  <c r="K1858" i="12"/>
  <c r="J1858" i="12"/>
  <c r="I1858" i="12"/>
  <c r="H1858" i="12"/>
  <c r="G1858" i="12"/>
  <c r="F1858" i="12"/>
  <c r="E1858" i="12"/>
  <c r="D1858" i="12"/>
  <c r="K1857" i="12"/>
  <c r="J1857" i="12"/>
  <c r="I1857" i="12"/>
  <c r="H1857" i="12"/>
  <c r="G1857" i="12"/>
  <c r="F1857" i="12"/>
  <c r="E1857" i="12"/>
  <c r="D1857" i="12"/>
  <c r="K1856" i="12"/>
  <c r="J1856" i="12"/>
  <c r="I1856" i="12"/>
  <c r="H1856" i="12"/>
  <c r="G1856" i="12"/>
  <c r="F1856" i="12"/>
  <c r="E1856" i="12"/>
  <c r="D1856" i="12"/>
  <c r="K1855" i="12"/>
  <c r="J1855" i="12"/>
  <c r="I1855" i="12"/>
  <c r="H1855" i="12"/>
  <c r="G1855" i="12"/>
  <c r="F1855" i="12"/>
  <c r="E1855" i="12"/>
  <c r="D1855" i="12"/>
  <c r="K1854" i="12"/>
  <c r="J1854" i="12"/>
  <c r="I1854" i="12"/>
  <c r="H1854" i="12"/>
  <c r="G1854" i="12"/>
  <c r="F1854" i="12"/>
  <c r="E1854" i="12"/>
  <c r="D1854" i="12"/>
  <c r="K1853" i="12"/>
  <c r="J1853" i="12"/>
  <c r="I1853" i="12"/>
  <c r="H1853" i="12"/>
  <c r="G1853" i="12"/>
  <c r="F1853" i="12"/>
  <c r="E1853" i="12"/>
  <c r="D1853" i="12"/>
  <c r="K1852" i="12"/>
  <c r="J1852" i="12"/>
  <c r="I1852" i="12"/>
  <c r="H1852" i="12"/>
  <c r="G1852" i="12"/>
  <c r="F1852" i="12"/>
  <c r="E1852" i="12"/>
  <c r="D1852" i="12"/>
  <c r="K1851" i="12"/>
  <c r="J1851" i="12"/>
  <c r="I1851" i="12"/>
  <c r="H1851" i="12"/>
  <c r="G1851" i="12"/>
  <c r="F1851" i="12"/>
  <c r="E1851" i="12"/>
  <c r="D1851" i="12"/>
  <c r="K1850" i="12"/>
  <c r="J1850" i="12"/>
  <c r="I1850" i="12"/>
  <c r="H1850" i="12"/>
  <c r="G1850" i="12"/>
  <c r="F1850" i="12"/>
  <c r="E1850" i="12"/>
  <c r="D1850" i="12"/>
  <c r="K1849" i="12"/>
  <c r="J1849" i="12"/>
  <c r="I1849" i="12"/>
  <c r="H1849" i="12"/>
  <c r="G1849" i="12"/>
  <c r="F1849" i="12"/>
  <c r="E1849" i="12"/>
  <c r="D1849" i="12"/>
  <c r="K1848" i="12"/>
  <c r="J1848" i="12"/>
  <c r="I1848" i="12"/>
  <c r="H1848" i="12"/>
  <c r="G1848" i="12"/>
  <c r="F1848" i="12"/>
  <c r="E1848" i="12"/>
  <c r="D1848" i="12"/>
  <c r="K1847" i="12"/>
  <c r="J1847" i="12"/>
  <c r="I1847" i="12"/>
  <c r="H1847" i="12"/>
  <c r="G1847" i="12"/>
  <c r="F1847" i="12"/>
  <c r="E1847" i="12"/>
  <c r="D1847" i="12"/>
  <c r="K1846" i="12"/>
  <c r="J1846" i="12"/>
  <c r="I1846" i="12"/>
  <c r="H1846" i="12"/>
  <c r="G1846" i="12"/>
  <c r="F1846" i="12"/>
  <c r="E1846" i="12"/>
  <c r="D1846" i="12"/>
  <c r="K1845" i="12"/>
  <c r="J1845" i="12"/>
  <c r="I1845" i="12"/>
  <c r="H1845" i="12"/>
  <c r="G1845" i="12"/>
  <c r="F1845" i="12"/>
  <c r="E1845" i="12"/>
  <c r="D1845" i="12"/>
  <c r="K1844" i="12"/>
  <c r="J1844" i="12"/>
  <c r="I1844" i="12"/>
  <c r="H1844" i="12"/>
  <c r="G1844" i="12"/>
  <c r="F1844" i="12"/>
  <c r="E1844" i="12"/>
  <c r="D1844" i="12"/>
  <c r="K1843" i="12"/>
  <c r="J1843" i="12"/>
  <c r="I1843" i="12"/>
  <c r="H1843" i="12"/>
  <c r="G1843" i="12"/>
  <c r="F1843" i="12"/>
  <c r="E1843" i="12"/>
  <c r="D1843" i="12"/>
  <c r="K1842" i="12"/>
  <c r="J1842" i="12"/>
  <c r="I1842" i="12"/>
  <c r="H1842" i="12"/>
  <c r="G1842" i="12"/>
  <c r="F1842" i="12"/>
  <c r="E1842" i="12"/>
  <c r="D1842" i="12"/>
  <c r="K1841" i="12"/>
  <c r="J1841" i="12"/>
  <c r="I1841" i="12"/>
  <c r="H1841" i="12"/>
  <c r="G1841" i="12"/>
  <c r="F1841" i="12"/>
  <c r="E1841" i="12"/>
  <c r="D1841" i="12"/>
  <c r="K1840" i="12"/>
  <c r="J1840" i="12"/>
  <c r="I1840" i="12"/>
  <c r="H1840" i="12"/>
  <c r="G1840" i="12"/>
  <c r="F1840" i="12"/>
  <c r="E1840" i="12"/>
  <c r="D1840" i="12"/>
  <c r="K1839" i="12"/>
  <c r="J1839" i="12"/>
  <c r="I1839" i="12"/>
  <c r="H1839" i="12"/>
  <c r="G1839" i="12"/>
  <c r="F1839" i="12"/>
  <c r="E1839" i="12"/>
  <c r="D1839" i="12"/>
  <c r="K1838" i="12"/>
  <c r="J1838" i="12"/>
  <c r="I1838" i="12"/>
  <c r="H1838" i="12"/>
  <c r="G1838" i="12"/>
  <c r="F1838" i="12"/>
  <c r="E1838" i="12"/>
  <c r="D1838" i="12"/>
  <c r="K1837" i="12"/>
  <c r="J1837" i="12"/>
  <c r="I1837" i="12"/>
  <c r="H1837" i="12"/>
  <c r="G1837" i="12"/>
  <c r="F1837" i="12"/>
  <c r="E1837" i="12"/>
  <c r="D1837" i="12"/>
  <c r="K1836" i="12"/>
  <c r="J1836" i="12"/>
  <c r="I1836" i="12"/>
  <c r="H1836" i="12"/>
  <c r="G1836" i="12"/>
  <c r="F1836" i="12"/>
  <c r="E1836" i="12"/>
  <c r="D1836" i="12"/>
  <c r="K1835" i="12"/>
  <c r="J1835" i="12"/>
  <c r="I1835" i="12"/>
  <c r="H1835" i="12"/>
  <c r="G1835" i="12"/>
  <c r="F1835" i="12"/>
  <c r="E1835" i="12"/>
  <c r="D1835" i="12"/>
  <c r="K1834" i="12"/>
  <c r="J1834" i="12"/>
  <c r="I1834" i="12"/>
  <c r="H1834" i="12"/>
  <c r="G1834" i="12"/>
  <c r="F1834" i="12"/>
  <c r="E1834" i="12"/>
  <c r="D1834" i="12"/>
  <c r="K1833" i="12"/>
  <c r="J1833" i="12"/>
  <c r="I1833" i="12"/>
  <c r="H1833" i="12"/>
  <c r="G1833" i="12"/>
  <c r="F1833" i="12"/>
  <c r="E1833" i="12"/>
  <c r="D1833" i="12"/>
  <c r="K1832" i="12"/>
  <c r="J1832" i="12"/>
  <c r="I1832" i="12"/>
  <c r="H1832" i="12"/>
  <c r="G1832" i="12"/>
  <c r="F1832" i="12"/>
  <c r="E1832" i="12"/>
  <c r="D1832" i="12"/>
  <c r="K1831" i="12"/>
  <c r="J1831" i="12"/>
  <c r="I1831" i="12"/>
  <c r="H1831" i="12"/>
  <c r="G1831" i="12"/>
  <c r="F1831" i="12"/>
  <c r="E1831" i="12"/>
  <c r="D1831" i="12"/>
  <c r="K1830" i="12"/>
  <c r="J1830" i="12"/>
  <c r="I1830" i="12"/>
  <c r="H1830" i="12"/>
  <c r="G1830" i="12"/>
  <c r="F1830" i="12"/>
  <c r="E1830" i="12"/>
  <c r="D1830" i="12"/>
  <c r="K1829" i="12"/>
  <c r="J1829" i="12"/>
  <c r="I1829" i="12"/>
  <c r="H1829" i="12"/>
  <c r="G1829" i="12"/>
  <c r="F1829" i="12"/>
  <c r="E1829" i="12"/>
  <c r="D1829" i="12"/>
  <c r="K1828" i="12"/>
  <c r="J1828" i="12"/>
  <c r="I1828" i="12"/>
  <c r="H1828" i="12"/>
  <c r="G1828" i="12"/>
  <c r="F1828" i="12"/>
  <c r="E1828" i="12"/>
  <c r="D1828" i="12"/>
  <c r="K1827" i="12"/>
  <c r="J1827" i="12"/>
  <c r="I1827" i="12"/>
  <c r="H1827" i="12"/>
  <c r="G1827" i="12"/>
  <c r="F1827" i="12"/>
  <c r="E1827" i="12"/>
  <c r="D1827" i="12"/>
  <c r="K1826" i="12"/>
  <c r="J1826" i="12"/>
  <c r="I1826" i="12"/>
  <c r="H1826" i="12"/>
  <c r="G1826" i="12"/>
  <c r="F1826" i="12"/>
  <c r="E1826" i="12"/>
  <c r="D1826" i="12"/>
  <c r="K1825" i="12"/>
  <c r="J1825" i="12"/>
  <c r="I1825" i="12"/>
  <c r="H1825" i="12"/>
  <c r="G1825" i="12"/>
  <c r="F1825" i="12"/>
  <c r="E1825" i="12"/>
  <c r="D1825" i="12"/>
  <c r="K1824" i="12"/>
  <c r="J1824" i="12"/>
  <c r="I1824" i="12"/>
  <c r="H1824" i="12"/>
  <c r="G1824" i="12"/>
  <c r="F1824" i="12"/>
  <c r="E1824" i="12"/>
  <c r="D1824" i="12"/>
  <c r="K1823" i="12"/>
  <c r="J1823" i="12"/>
  <c r="I1823" i="12"/>
  <c r="H1823" i="12"/>
  <c r="G1823" i="12"/>
  <c r="F1823" i="12"/>
  <c r="E1823" i="12"/>
  <c r="D1823" i="12"/>
  <c r="K1822" i="12"/>
  <c r="J1822" i="12"/>
  <c r="I1822" i="12"/>
  <c r="H1822" i="12"/>
  <c r="G1822" i="12"/>
  <c r="F1822" i="12"/>
  <c r="E1822" i="12"/>
  <c r="D1822" i="12"/>
  <c r="K1821" i="12"/>
  <c r="J1821" i="12"/>
  <c r="I1821" i="12"/>
  <c r="H1821" i="12"/>
  <c r="G1821" i="12"/>
  <c r="F1821" i="12"/>
  <c r="E1821" i="12"/>
  <c r="D1821" i="12"/>
  <c r="K1820" i="12"/>
  <c r="J1820" i="12"/>
  <c r="I1820" i="12"/>
  <c r="H1820" i="12"/>
  <c r="G1820" i="12"/>
  <c r="F1820" i="12"/>
  <c r="E1820" i="12"/>
  <c r="D1820" i="12"/>
  <c r="K1819" i="12"/>
  <c r="J1819" i="12"/>
  <c r="I1819" i="12"/>
  <c r="H1819" i="12"/>
  <c r="G1819" i="12"/>
  <c r="F1819" i="12"/>
  <c r="E1819" i="12"/>
  <c r="D1819" i="12"/>
  <c r="K1818" i="12"/>
  <c r="J1818" i="12"/>
  <c r="I1818" i="12"/>
  <c r="H1818" i="12"/>
  <c r="G1818" i="12"/>
  <c r="F1818" i="12"/>
  <c r="E1818" i="12"/>
  <c r="D1818" i="12"/>
  <c r="K1817" i="12"/>
  <c r="J1817" i="12"/>
  <c r="I1817" i="12"/>
  <c r="H1817" i="12"/>
  <c r="G1817" i="12"/>
  <c r="F1817" i="12"/>
  <c r="E1817" i="12"/>
  <c r="D1817" i="12"/>
  <c r="K1816" i="12"/>
  <c r="J1816" i="12"/>
  <c r="I1816" i="12"/>
  <c r="H1816" i="12"/>
  <c r="G1816" i="12"/>
  <c r="F1816" i="12"/>
  <c r="E1816" i="12"/>
  <c r="D1816" i="12"/>
  <c r="K1815" i="12"/>
  <c r="J1815" i="12"/>
  <c r="I1815" i="12"/>
  <c r="H1815" i="12"/>
  <c r="G1815" i="12"/>
  <c r="F1815" i="12"/>
  <c r="E1815" i="12"/>
  <c r="D1815" i="12"/>
  <c r="K1814" i="12"/>
  <c r="J1814" i="12"/>
  <c r="I1814" i="12"/>
  <c r="H1814" i="12"/>
  <c r="G1814" i="12"/>
  <c r="F1814" i="12"/>
  <c r="E1814" i="12"/>
  <c r="D1814" i="12"/>
  <c r="K1813" i="12"/>
  <c r="J1813" i="12"/>
  <c r="I1813" i="12"/>
  <c r="H1813" i="12"/>
  <c r="G1813" i="12"/>
  <c r="F1813" i="12"/>
  <c r="E1813" i="12"/>
  <c r="D1813" i="12"/>
  <c r="K1812" i="12"/>
  <c r="J1812" i="12"/>
  <c r="I1812" i="12"/>
  <c r="H1812" i="12"/>
  <c r="G1812" i="12"/>
  <c r="F1812" i="12"/>
  <c r="E1812" i="12"/>
  <c r="D1812" i="12"/>
  <c r="K1811" i="12"/>
  <c r="J1811" i="12"/>
  <c r="I1811" i="12"/>
  <c r="H1811" i="12"/>
  <c r="G1811" i="12"/>
  <c r="F1811" i="12"/>
  <c r="E1811" i="12"/>
  <c r="D1811" i="12"/>
  <c r="K1810" i="12"/>
  <c r="J1810" i="12"/>
  <c r="I1810" i="12"/>
  <c r="H1810" i="12"/>
  <c r="G1810" i="12"/>
  <c r="F1810" i="12"/>
  <c r="E1810" i="12"/>
  <c r="D1810" i="12"/>
  <c r="K1809" i="12"/>
  <c r="J1809" i="12"/>
  <c r="I1809" i="12"/>
  <c r="H1809" i="12"/>
  <c r="G1809" i="12"/>
  <c r="F1809" i="12"/>
  <c r="E1809" i="12"/>
  <c r="D1809" i="12"/>
  <c r="K1808" i="12"/>
  <c r="J1808" i="12"/>
  <c r="I1808" i="12"/>
  <c r="H1808" i="12"/>
  <c r="G1808" i="12"/>
  <c r="F1808" i="12"/>
  <c r="E1808" i="12"/>
  <c r="D1808" i="12"/>
  <c r="K1807" i="12"/>
  <c r="J1807" i="12"/>
  <c r="I1807" i="12"/>
  <c r="H1807" i="12"/>
  <c r="G1807" i="12"/>
  <c r="F1807" i="12"/>
  <c r="E1807" i="12"/>
  <c r="D1807" i="12"/>
  <c r="K1806" i="12"/>
  <c r="J1806" i="12"/>
  <c r="I1806" i="12"/>
  <c r="H1806" i="12"/>
  <c r="G1806" i="12"/>
  <c r="F1806" i="12"/>
  <c r="E1806" i="12"/>
  <c r="D1806" i="12"/>
  <c r="K1805" i="12"/>
  <c r="J1805" i="12"/>
  <c r="I1805" i="12"/>
  <c r="H1805" i="12"/>
  <c r="G1805" i="12"/>
  <c r="F1805" i="12"/>
  <c r="E1805" i="12"/>
  <c r="D1805" i="12"/>
  <c r="K1804" i="12"/>
  <c r="J1804" i="12"/>
  <c r="I1804" i="12"/>
  <c r="H1804" i="12"/>
  <c r="G1804" i="12"/>
  <c r="F1804" i="12"/>
  <c r="E1804" i="12"/>
  <c r="D1804" i="12"/>
  <c r="K1803" i="12"/>
  <c r="J1803" i="12"/>
  <c r="I1803" i="12"/>
  <c r="H1803" i="12"/>
  <c r="G1803" i="12"/>
  <c r="F1803" i="12"/>
  <c r="E1803" i="12"/>
  <c r="D1803" i="12"/>
  <c r="K1802" i="12"/>
  <c r="J1802" i="12"/>
  <c r="I1802" i="12"/>
  <c r="H1802" i="12"/>
  <c r="G1802" i="12"/>
  <c r="F1802" i="12"/>
  <c r="E1802" i="12"/>
  <c r="D1802" i="12"/>
  <c r="K1801" i="12"/>
  <c r="J1801" i="12"/>
  <c r="I1801" i="12"/>
  <c r="H1801" i="12"/>
  <c r="G1801" i="12"/>
  <c r="F1801" i="12"/>
  <c r="E1801" i="12"/>
  <c r="D1801" i="12"/>
  <c r="K1800" i="12"/>
  <c r="J1800" i="12"/>
  <c r="I1800" i="12"/>
  <c r="H1800" i="12"/>
  <c r="G1800" i="12"/>
  <c r="F1800" i="12"/>
  <c r="E1800" i="12"/>
  <c r="D1800" i="12"/>
  <c r="K1799" i="12"/>
  <c r="J1799" i="12"/>
  <c r="I1799" i="12"/>
  <c r="H1799" i="12"/>
  <c r="G1799" i="12"/>
  <c r="F1799" i="12"/>
  <c r="E1799" i="12"/>
  <c r="D1799" i="12"/>
  <c r="K1798" i="12"/>
  <c r="J1798" i="12"/>
  <c r="I1798" i="12"/>
  <c r="H1798" i="12"/>
  <c r="G1798" i="12"/>
  <c r="F1798" i="12"/>
  <c r="E1798" i="12"/>
  <c r="D1798" i="12"/>
  <c r="K1797" i="12"/>
  <c r="J1797" i="12"/>
  <c r="I1797" i="12"/>
  <c r="H1797" i="12"/>
  <c r="G1797" i="12"/>
  <c r="F1797" i="12"/>
  <c r="E1797" i="12"/>
  <c r="D1797" i="12"/>
  <c r="K1796" i="12"/>
  <c r="J1796" i="12"/>
  <c r="I1796" i="12"/>
  <c r="H1796" i="12"/>
  <c r="G1796" i="12"/>
  <c r="F1796" i="12"/>
  <c r="E1796" i="12"/>
  <c r="D1796" i="12"/>
  <c r="K1795" i="12"/>
  <c r="J1795" i="12"/>
  <c r="I1795" i="12"/>
  <c r="H1795" i="12"/>
  <c r="G1795" i="12"/>
  <c r="F1795" i="12"/>
  <c r="E1795" i="12"/>
  <c r="D1795" i="12"/>
  <c r="K1794" i="12"/>
  <c r="J1794" i="12"/>
  <c r="I1794" i="12"/>
  <c r="H1794" i="12"/>
  <c r="G1794" i="12"/>
  <c r="F1794" i="12"/>
  <c r="E1794" i="12"/>
  <c r="D1794" i="12"/>
  <c r="K1793" i="12"/>
  <c r="J1793" i="12"/>
  <c r="I1793" i="12"/>
  <c r="H1793" i="12"/>
  <c r="G1793" i="12"/>
  <c r="F1793" i="12"/>
  <c r="E1793" i="12"/>
  <c r="D1793" i="12"/>
  <c r="K1792" i="12"/>
  <c r="J1792" i="12"/>
  <c r="I1792" i="12"/>
  <c r="H1792" i="12"/>
  <c r="G1792" i="12"/>
  <c r="F1792" i="12"/>
  <c r="E1792" i="12"/>
  <c r="D1792" i="12"/>
  <c r="K1791" i="12"/>
  <c r="J1791" i="12"/>
  <c r="I1791" i="12"/>
  <c r="H1791" i="12"/>
  <c r="G1791" i="12"/>
  <c r="F1791" i="12"/>
  <c r="E1791" i="12"/>
  <c r="D1791" i="12"/>
  <c r="K1790" i="12"/>
  <c r="J1790" i="12"/>
  <c r="I1790" i="12"/>
  <c r="H1790" i="12"/>
  <c r="G1790" i="12"/>
  <c r="F1790" i="12"/>
  <c r="E1790" i="12"/>
  <c r="D1790" i="12"/>
  <c r="K1789" i="12"/>
  <c r="J1789" i="12"/>
  <c r="I1789" i="12"/>
  <c r="H1789" i="12"/>
  <c r="G1789" i="12"/>
  <c r="F1789" i="12"/>
  <c r="E1789" i="12"/>
  <c r="D1789" i="12"/>
  <c r="K1788" i="12"/>
  <c r="J1788" i="12"/>
  <c r="I1788" i="12"/>
  <c r="H1788" i="12"/>
  <c r="G1788" i="12"/>
  <c r="F1788" i="12"/>
  <c r="E1788" i="12"/>
  <c r="D1788" i="12"/>
  <c r="K1787" i="12"/>
  <c r="J1787" i="12"/>
  <c r="I1787" i="12"/>
  <c r="H1787" i="12"/>
  <c r="G1787" i="12"/>
  <c r="F1787" i="12"/>
  <c r="E1787" i="12"/>
  <c r="D1787" i="12"/>
  <c r="K1786" i="12"/>
  <c r="J1786" i="12"/>
  <c r="I1786" i="12"/>
  <c r="H1786" i="12"/>
  <c r="G1786" i="12"/>
  <c r="F1786" i="12"/>
  <c r="E1786" i="12"/>
  <c r="D1786" i="12"/>
  <c r="K1785" i="12"/>
  <c r="J1785" i="12"/>
  <c r="I1785" i="12"/>
  <c r="H1785" i="12"/>
  <c r="G1785" i="12"/>
  <c r="F1785" i="12"/>
  <c r="E1785" i="12"/>
  <c r="D1785" i="12"/>
  <c r="K1784" i="12"/>
  <c r="J1784" i="12"/>
  <c r="I1784" i="12"/>
  <c r="H1784" i="12"/>
  <c r="G1784" i="12"/>
  <c r="F1784" i="12"/>
  <c r="E1784" i="12"/>
  <c r="D1784" i="12"/>
  <c r="K1783" i="12"/>
  <c r="J1783" i="12"/>
  <c r="I1783" i="12"/>
  <c r="H1783" i="12"/>
  <c r="G1783" i="12"/>
  <c r="F1783" i="12"/>
  <c r="E1783" i="12"/>
  <c r="D1783" i="12"/>
  <c r="K1782" i="12"/>
  <c r="J1782" i="12"/>
  <c r="I1782" i="12"/>
  <c r="H1782" i="12"/>
  <c r="G1782" i="12"/>
  <c r="F1782" i="12"/>
  <c r="E1782" i="12"/>
  <c r="D1782" i="12"/>
  <c r="K1781" i="12"/>
  <c r="J1781" i="12"/>
  <c r="I1781" i="12"/>
  <c r="H1781" i="12"/>
  <c r="G1781" i="12"/>
  <c r="F1781" i="12"/>
  <c r="E1781" i="12"/>
  <c r="D1781" i="12"/>
  <c r="K1780" i="12"/>
  <c r="J1780" i="12"/>
  <c r="I1780" i="12"/>
  <c r="H1780" i="12"/>
  <c r="G1780" i="12"/>
  <c r="F1780" i="12"/>
  <c r="E1780" i="12"/>
  <c r="D1780" i="12"/>
  <c r="K1779" i="12"/>
  <c r="J1779" i="12"/>
  <c r="I1779" i="12"/>
  <c r="H1779" i="12"/>
  <c r="G1779" i="12"/>
  <c r="F1779" i="12"/>
  <c r="E1779" i="12"/>
  <c r="D1779" i="12"/>
  <c r="K1778" i="12"/>
  <c r="J1778" i="12"/>
  <c r="I1778" i="12"/>
  <c r="H1778" i="12"/>
  <c r="G1778" i="12"/>
  <c r="F1778" i="12"/>
  <c r="E1778" i="12"/>
  <c r="D1778" i="12"/>
  <c r="K1777" i="12"/>
  <c r="J1777" i="12"/>
  <c r="I1777" i="12"/>
  <c r="H1777" i="12"/>
  <c r="G1777" i="12"/>
  <c r="F1777" i="12"/>
  <c r="E1777" i="12"/>
  <c r="D1777" i="12"/>
  <c r="K1776" i="12"/>
  <c r="J1776" i="12"/>
  <c r="I1776" i="12"/>
  <c r="H1776" i="12"/>
  <c r="G1776" i="12"/>
  <c r="F1776" i="12"/>
  <c r="E1776" i="12"/>
  <c r="D1776" i="12"/>
  <c r="K1775" i="12"/>
  <c r="J1775" i="12"/>
  <c r="I1775" i="12"/>
  <c r="H1775" i="12"/>
  <c r="G1775" i="12"/>
  <c r="F1775" i="12"/>
  <c r="E1775" i="12"/>
  <c r="D1775" i="12"/>
  <c r="K1774" i="12"/>
  <c r="J1774" i="12"/>
  <c r="I1774" i="12"/>
  <c r="H1774" i="12"/>
  <c r="G1774" i="12"/>
  <c r="F1774" i="12"/>
  <c r="E1774" i="12"/>
  <c r="D1774" i="12"/>
  <c r="K1773" i="12"/>
  <c r="J1773" i="12"/>
  <c r="I1773" i="12"/>
  <c r="H1773" i="12"/>
  <c r="G1773" i="12"/>
  <c r="F1773" i="12"/>
  <c r="E1773" i="12"/>
  <c r="D1773" i="12"/>
  <c r="K1772" i="12"/>
  <c r="J1772" i="12"/>
  <c r="I1772" i="12"/>
  <c r="H1772" i="12"/>
  <c r="G1772" i="12"/>
  <c r="F1772" i="12"/>
  <c r="E1772" i="12"/>
  <c r="D1772" i="12"/>
  <c r="K1771" i="12"/>
  <c r="J1771" i="12"/>
  <c r="I1771" i="12"/>
  <c r="H1771" i="12"/>
  <c r="G1771" i="12"/>
  <c r="F1771" i="12"/>
  <c r="E1771" i="12"/>
  <c r="D1771" i="12"/>
  <c r="K1770" i="12"/>
  <c r="J1770" i="12"/>
  <c r="I1770" i="12"/>
  <c r="H1770" i="12"/>
  <c r="G1770" i="12"/>
  <c r="F1770" i="12"/>
  <c r="E1770" i="12"/>
  <c r="D1770" i="12"/>
  <c r="K1769" i="12"/>
  <c r="J1769" i="12"/>
  <c r="I1769" i="12"/>
  <c r="H1769" i="12"/>
  <c r="G1769" i="12"/>
  <c r="F1769" i="12"/>
  <c r="E1769" i="12"/>
  <c r="D1769" i="12"/>
  <c r="K1768" i="12"/>
  <c r="J1768" i="12"/>
  <c r="I1768" i="12"/>
  <c r="H1768" i="12"/>
  <c r="G1768" i="12"/>
  <c r="F1768" i="12"/>
  <c r="E1768" i="12"/>
  <c r="D1768" i="12"/>
  <c r="K1767" i="12"/>
  <c r="J1767" i="12"/>
  <c r="I1767" i="12"/>
  <c r="H1767" i="12"/>
  <c r="G1767" i="12"/>
  <c r="F1767" i="12"/>
  <c r="E1767" i="12"/>
  <c r="D1767" i="12"/>
  <c r="K1766" i="12"/>
  <c r="J1766" i="12"/>
  <c r="I1766" i="12"/>
  <c r="H1766" i="12"/>
  <c r="G1766" i="12"/>
  <c r="F1766" i="12"/>
  <c r="E1766" i="12"/>
  <c r="D1766" i="12"/>
  <c r="K1765" i="12"/>
  <c r="J1765" i="12"/>
  <c r="I1765" i="12"/>
  <c r="H1765" i="12"/>
  <c r="G1765" i="12"/>
  <c r="F1765" i="12"/>
  <c r="E1765" i="12"/>
  <c r="D1765" i="12"/>
  <c r="K1764" i="12"/>
  <c r="J1764" i="12"/>
  <c r="I1764" i="12"/>
  <c r="H1764" i="12"/>
  <c r="G1764" i="12"/>
  <c r="F1764" i="12"/>
  <c r="E1764" i="12"/>
  <c r="D1764" i="12"/>
  <c r="K1763" i="12"/>
  <c r="J1763" i="12"/>
  <c r="I1763" i="12"/>
  <c r="H1763" i="12"/>
  <c r="G1763" i="12"/>
  <c r="F1763" i="12"/>
  <c r="E1763" i="12"/>
  <c r="D1763" i="12"/>
  <c r="K1762" i="12"/>
  <c r="J1762" i="12"/>
  <c r="I1762" i="12"/>
  <c r="H1762" i="12"/>
  <c r="G1762" i="12"/>
  <c r="F1762" i="12"/>
  <c r="E1762" i="12"/>
  <c r="D1762" i="12"/>
  <c r="K1761" i="12"/>
  <c r="J1761" i="12"/>
  <c r="I1761" i="12"/>
  <c r="H1761" i="12"/>
  <c r="G1761" i="12"/>
  <c r="F1761" i="12"/>
  <c r="E1761" i="12"/>
  <c r="D1761" i="12"/>
  <c r="K1760" i="12"/>
  <c r="J1760" i="12"/>
  <c r="I1760" i="12"/>
  <c r="H1760" i="12"/>
  <c r="G1760" i="12"/>
  <c r="F1760" i="12"/>
  <c r="E1760" i="12"/>
  <c r="D1760" i="12"/>
  <c r="K1759" i="12"/>
  <c r="J1759" i="12"/>
  <c r="I1759" i="12"/>
  <c r="H1759" i="12"/>
  <c r="G1759" i="12"/>
  <c r="F1759" i="12"/>
  <c r="E1759" i="12"/>
  <c r="D1759" i="12"/>
  <c r="K1758" i="12"/>
  <c r="J1758" i="12"/>
  <c r="I1758" i="12"/>
  <c r="H1758" i="12"/>
  <c r="G1758" i="12"/>
  <c r="F1758" i="12"/>
  <c r="E1758" i="12"/>
  <c r="D1758" i="12"/>
  <c r="K1757" i="12"/>
  <c r="J1757" i="12"/>
  <c r="I1757" i="12"/>
  <c r="H1757" i="12"/>
  <c r="G1757" i="12"/>
  <c r="F1757" i="12"/>
  <c r="E1757" i="12"/>
  <c r="D1757" i="12"/>
  <c r="K1756" i="12"/>
  <c r="J1756" i="12"/>
  <c r="I1756" i="12"/>
  <c r="H1756" i="12"/>
  <c r="G1756" i="12"/>
  <c r="F1756" i="12"/>
  <c r="E1756" i="12"/>
  <c r="D1756" i="12"/>
  <c r="K1755" i="12"/>
  <c r="J1755" i="12"/>
  <c r="I1755" i="12"/>
  <c r="H1755" i="12"/>
  <c r="G1755" i="12"/>
  <c r="F1755" i="12"/>
  <c r="E1755" i="12"/>
  <c r="D1755" i="12"/>
  <c r="K1754" i="12"/>
  <c r="J1754" i="12"/>
  <c r="I1754" i="12"/>
  <c r="H1754" i="12"/>
  <c r="G1754" i="12"/>
  <c r="F1754" i="12"/>
  <c r="E1754" i="12"/>
  <c r="D1754" i="12"/>
  <c r="K1753" i="12"/>
  <c r="J1753" i="12"/>
  <c r="I1753" i="12"/>
  <c r="H1753" i="12"/>
  <c r="G1753" i="12"/>
  <c r="F1753" i="12"/>
  <c r="E1753" i="12"/>
  <c r="D1753" i="12"/>
  <c r="K1752" i="12"/>
  <c r="J1752" i="12"/>
  <c r="I1752" i="12"/>
  <c r="H1752" i="12"/>
  <c r="G1752" i="12"/>
  <c r="F1752" i="12"/>
  <c r="E1752" i="12"/>
  <c r="D1752" i="12"/>
  <c r="K1751" i="12"/>
  <c r="J1751" i="12"/>
  <c r="I1751" i="12"/>
  <c r="H1751" i="12"/>
  <c r="G1751" i="12"/>
  <c r="F1751" i="12"/>
  <c r="E1751" i="12"/>
  <c r="D1751" i="12"/>
  <c r="K1750" i="12"/>
  <c r="J1750" i="12"/>
  <c r="I1750" i="12"/>
  <c r="H1750" i="12"/>
  <c r="G1750" i="12"/>
  <c r="F1750" i="12"/>
  <c r="E1750" i="12"/>
  <c r="D1750" i="12"/>
  <c r="K1749" i="12"/>
  <c r="J1749" i="12"/>
  <c r="I1749" i="12"/>
  <c r="H1749" i="12"/>
  <c r="G1749" i="12"/>
  <c r="F1749" i="12"/>
  <c r="E1749" i="12"/>
  <c r="D1749" i="12"/>
  <c r="K1748" i="12"/>
  <c r="J1748" i="12"/>
  <c r="I1748" i="12"/>
  <c r="H1748" i="12"/>
  <c r="G1748" i="12"/>
  <c r="F1748" i="12"/>
  <c r="E1748" i="12"/>
  <c r="D1748" i="12"/>
  <c r="K1747" i="12"/>
  <c r="J1747" i="12"/>
  <c r="I1747" i="12"/>
  <c r="H1747" i="12"/>
  <c r="G1747" i="12"/>
  <c r="F1747" i="12"/>
  <c r="E1747" i="12"/>
  <c r="D1747" i="12"/>
  <c r="K1746" i="12"/>
  <c r="J1746" i="12"/>
  <c r="I1746" i="12"/>
  <c r="H1746" i="12"/>
  <c r="G1746" i="12"/>
  <c r="F1746" i="12"/>
  <c r="E1746" i="12"/>
  <c r="D1746" i="12"/>
  <c r="K1745" i="12"/>
  <c r="J1745" i="12"/>
  <c r="I1745" i="12"/>
  <c r="H1745" i="12"/>
  <c r="G1745" i="12"/>
  <c r="F1745" i="12"/>
  <c r="E1745" i="12"/>
  <c r="D1745" i="12"/>
  <c r="K1744" i="12"/>
  <c r="J1744" i="12"/>
  <c r="I1744" i="12"/>
  <c r="H1744" i="12"/>
  <c r="G1744" i="12"/>
  <c r="F1744" i="12"/>
  <c r="E1744" i="12"/>
  <c r="D1744" i="12"/>
  <c r="K1743" i="12"/>
  <c r="J1743" i="12"/>
  <c r="I1743" i="12"/>
  <c r="H1743" i="12"/>
  <c r="G1743" i="12"/>
  <c r="F1743" i="12"/>
  <c r="E1743" i="12"/>
  <c r="D1743" i="12"/>
  <c r="K1742" i="12"/>
  <c r="J1742" i="12"/>
  <c r="I1742" i="12"/>
  <c r="H1742" i="12"/>
  <c r="G1742" i="12"/>
  <c r="F1742" i="12"/>
  <c r="E1742" i="12"/>
  <c r="D1742" i="12"/>
  <c r="K1741" i="12"/>
  <c r="J1741" i="12"/>
  <c r="I1741" i="12"/>
  <c r="H1741" i="12"/>
  <c r="G1741" i="12"/>
  <c r="F1741" i="12"/>
  <c r="E1741" i="12"/>
  <c r="D1741" i="12"/>
  <c r="K1740" i="12"/>
  <c r="J1740" i="12"/>
  <c r="I1740" i="12"/>
  <c r="H1740" i="12"/>
  <c r="G1740" i="12"/>
  <c r="F1740" i="12"/>
  <c r="E1740" i="12"/>
  <c r="D1740" i="12"/>
  <c r="K1739" i="12"/>
  <c r="J1739" i="12"/>
  <c r="I1739" i="12"/>
  <c r="H1739" i="12"/>
  <c r="G1739" i="12"/>
  <c r="F1739" i="12"/>
  <c r="E1739" i="12"/>
  <c r="D1739" i="12"/>
  <c r="K1738" i="12"/>
  <c r="J1738" i="12"/>
  <c r="I1738" i="12"/>
  <c r="H1738" i="12"/>
  <c r="G1738" i="12"/>
  <c r="F1738" i="12"/>
  <c r="E1738" i="12"/>
  <c r="D1738" i="12"/>
  <c r="K1737" i="12"/>
  <c r="J1737" i="12"/>
  <c r="I1737" i="12"/>
  <c r="H1737" i="12"/>
  <c r="G1737" i="12"/>
  <c r="F1737" i="12"/>
  <c r="E1737" i="12"/>
  <c r="D1737" i="12"/>
  <c r="K1736" i="12"/>
  <c r="J1736" i="12"/>
  <c r="I1736" i="12"/>
  <c r="H1736" i="12"/>
  <c r="G1736" i="12"/>
  <c r="F1736" i="12"/>
  <c r="E1736" i="12"/>
  <c r="D1736" i="12"/>
  <c r="K1735" i="12"/>
  <c r="J1735" i="12"/>
  <c r="I1735" i="12"/>
  <c r="H1735" i="12"/>
  <c r="G1735" i="12"/>
  <c r="F1735" i="12"/>
  <c r="E1735" i="12"/>
  <c r="D1735" i="12"/>
  <c r="K1734" i="12"/>
  <c r="J1734" i="12"/>
  <c r="I1734" i="12"/>
  <c r="H1734" i="12"/>
  <c r="G1734" i="12"/>
  <c r="F1734" i="12"/>
  <c r="E1734" i="12"/>
  <c r="D1734" i="12"/>
  <c r="K1733" i="12"/>
  <c r="J1733" i="12"/>
  <c r="I1733" i="12"/>
  <c r="H1733" i="12"/>
  <c r="G1733" i="12"/>
  <c r="F1733" i="12"/>
  <c r="E1733" i="12"/>
  <c r="D1733" i="12"/>
  <c r="K1732" i="12"/>
  <c r="J1732" i="12"/>
  <c r="I1732" i="12"/>
  <c r="H1732" i="12"/>
  <c r="G1732" i="12"/>
  <c r="F1732" i="12"/>
  <c r="E1732" i="12"/>
  <c r="D1732" i="12"/>
  <c r="K1731" i="12"/>
  <c r="J1731" i="12"/>
  <c r="I1731" i="12"/>
  <c r="H1731" i="12"/>
  <c r="G1731" i="12"/>
  <c r="F1731" i="12"/>
  <c r="E1731" i="12"/>
  <c r="D1731" i="12"/>
  <c r="K1730" i="12"/>
  <c r="J1730" i="12"/>
  <c r="I1730" i="12"/>
  <c r="H1730" i="12"/>
  <c r="G1730" i="12"/>
  <c r="F1730" i="12"/>
  <c r="E1730" i="12"/>
  <c r="D1730" i="12"/>
  <c r="K1729" i="12"/>
  <c r="J1729" i="12"/>
  <c r="I1729" i="12"/>
  <c r="H1729" i="12"/>
  <c r="G1729" i="12"/>
  <c r="F1729" i="12"/>
  <c r="E1729" i="12"/>
  <c r="D1729" i="12"/>
  <c r="K1728" i="12"/>
  <c r="J1728" i="12"/>
  <c r="I1728" i="12"/>
  <c r="H1728" i="12"/>
  <c r="G1728" i="12"/>
  <c r="F1728" i="12"/>
  <c r="E1728" i="12"/>
  <c r="D1728" i="12"/>
  <c r="K1727" i="12"/>
  <c r="J1727" i="12"/>
  <c r="I1727" i="12"/>
  <c r="H1727" i="12"/>
  <c r="G1727" i="12"/>
  <c r="F1727" i="12"/>
  <c r="E1727" i="12"/>
  <c r="D1727" i="12"/>
  <c r="K1726" i="12"/>
  <c r="J1726" i="12"/>
  <c r="I1726" i="12"/>
  <c r="H1726" i="12"/>
  <c r="G1726" i="12"/>
  <c r="F1726" i="12"/>
  <c r="E1726" i="12"/>
  <c r="D1726" i="12"/>
  <c r="K1725" i="12"/>
  <c r="J1725" i="12"/>
  <c r="I1725" i="12"/>
  <c r="H1725" i="12"/>
  <c r="G1725" i="12"/>
  <c r="F1725" i="12"/>
  <c r="E1725" i="12"/>
  <c r="D1725" i="12"/>
  <c r="K1724" i="12"/>
  <c r="J1724" i="12"/>
  <c r="I1724" i="12"/>
  <c r="H1724" i="12"/>
  <c r="G1724" i="12"/>
  <c r="F1724" i="12"/>
  <c r="E1724" i="12"/>
  <c r="D1724" i="12"/>
  <c r="K1723" i="12"/>
  <c r="J1723" i="12"/>
  <c r="I1723" i="12"/>
  <c r="H1723" i="12"/>
  <c r="G1723" i="12"/>
  <c r="F1723" i="12"/>
  <c r="E1723" i="12"/>
  <c r="D1723" i="12"/>
  <c r="K1722" i="12"/>
  <c r="J1722" i="12"/>
  <c r="I1722" i="12"/>
  <c r="H1722" i="12"/>
  <c r="G1722" i="12"/>
  <c r="F1722" i="12"/>
  <c r="E1722" i="12"/>
  <c r="D1722" i="12"/>
  <c r="K1721" i="12"/>
  <c r="J1721" i="12"/>
  <c r="I1721" i="12"/>
  <c r="H1721" i="12"/>
  <c r="G1721" i="12"/>
  <c r="F1721" i="12"/>
  <c r="E1721" i="12"/>
  <c r="D1721" i="12"/>
  <c r="K1720" i="12"/>
  <c r="J1720" i="12"/>
  <c r="I1720" i="12"/>
  <c r="H1720" i="12"/>
  <c r="G1720" i="12"/>
  <c r="F1720" i="12"/>
  <c r="E1720" i="12"/>
  <c r="D1720" i="12"/>
  <c r="K1719" i="12"/>
  <c r="J1719" i="12"/>
  <c r="I1719" i="12"/>
  <c r="H1719" i="12"/>
  <c r="G1719" i="12"/>
  <c r="F1719" i="12"/>
  <c r="E1719" i="12"/>
  <c r="D1719" i="12"/>
  <c r="K1718" i="12"/>
  <c r="J1718" i="12"/>
  <c r="I1718" i="12"/>
  <c r="H1718" i="12"/>
  <c r="G1718" i="12"/>
  <c r="F1718" i="12"/>
  <c r="E1718" i="12"/>
  <c r="D1718" i="12"/>
  <c r="K1717" i="12"/>
  <c r="J1717" i="12"/>
  <c r="I1717" i="12"/>
  <c r="H1717" i="12"/>
  <c r="G1717" i="12"/>
  <c r="F1717" i="12"/>
  <c r="E1717" i="12"/>
  <c r="D1717" i="12"/>
  <c r="K1716" i="12"/>
  <c r="J1716" i="12"/>
  <c r="I1716" i="12"/>
  <c r="H1716" i="12"/>
  <c r="G1716" i="12"/>
  <c r="F1716" i="12"/>
  <c r="E1716" i="12"/>
  <c r="D1716" i="12"/>
  <c r="K1715" i="12"/>
  <c r="J1715" i="12"/>
  <c r="I1715" i="12"/>
  <c r="H1715" i="12"/>
  <c r="G1715" i="12"/>
  <c r="F1715" i="12"/>
  <c r="E1715" i="12"/>
  <c r="D1715" i="12"/>
  <c r="K1714" i="12"/>
  <c r="J1714" i="12"/>
  <c r="I1714" i="12"/>
  <c r="H1714" i="12"/>
  <c r="G1714" i="12"/>
  <c r="F1714" i="12"/>
  <c r="E1714" i="12"/>
  <c r="D1714" i="12"/>
  <c r="K1713" i="12"/>
  <c r="J1713" i="12"/>
  <c r="I1713" i="12"/>
  <c r="H1713" i="12"/>
  <c r="G1713" i="12"/>
  <c r="F1713" i="12"/>
  <c r="E1713" i="12"/>
  <c r="D1713" i="12"/>
  <c r="K1712" i="12"/>
  <c r="J1712" i="12"/>
  <c r="I1712" i="12"/>
  <c r="H1712" i="12"/>
  <c r="G1712" i="12"/>
  <c r="F1712" i="12"/>
  <c r="E1712" i="12"/>
  <c r="D1712" i="12"/>
  <c r="K1711" i="12"/>
  <c r="J1711" i="12"/>
  <c r="I1711" i="12"/>
  <c r="H1711" i="12"/>
  <c r="G1711" i="12"/>
  <c r="F1711" i="12"/>
  <c r="E1711" i="12"/>
  <c r="D1711" i="12"/>
  <c r="K1710" i="12"/>
  <c r="J1710" i="12"/>
  <c r="I1710" i="12"/>
  <c r="H1710" i="12"/>
  <c r="G1710" i="12"/>
  <c r="F1710" i="12"/>
  <c r="E1710" i="12"/>
  <c r="D1710" i="12"/>
  <c r="K1709" i="12"/>
  <c r="J1709" i="12"/>
  <c r="I1709" i="12"/>
  <c r="H1709" i="12"/>
  <c r="G1709" i="12"/>
  <c r="F1709" i="12"/>
  <c r="E1709" i="12"/>
  <c r="D1709" i="12"/>
  <c r="K1708" i="12"/>
  <c r="J1708" i="12"/>
  <c r="I1708" i="12"/>
  <c r="H1708" i="12"/>
  <c r="G1708" i="12"/>
  <c r="F1708" i="12"/>
  <c r="E1708" i="12"/>
  <c r="D1708" i="12"/>
  <c r="K1707" i="12"/>
  <c r="J1707" i="12"/>
  <c r="I1707" i="12"/>
  <c r="H1707" i="12"/>
  <c r="G1707" i="12"/>
  <c r="F1707" i="12"/>
  <c r="E1707" i="12"/>
  <c r="D1707" i="12"/>
  <c r="K1706" i="12"/>
  <c r="J1706" i="12"/>
  <c r="I1706" i="12"/>
  <c r="H1706" i="12"/>
  <c r="G1706" i="12"/>
  <c r="F1706" i="12"/>
  <c r="E1706" i="12"/>
  <c r="D1706" i="12"/>
  <c r="K1705" i="12"/>
  <c r="J1705" i="12"/>
  <c r="I1705" i="12"/>
  <c r="H1705" i="12"/>
  <c r="G1705" i="12"/>
  <c r="F1705" i="12"/>
  <c r="E1705" i="12"/>
  <c r="D1705" i="12"/>
  <c r="K1704" i="12"/>
  <c r="J1704" i="12"/>
  <c r="I1704" i="12"/>
  <c r="H1704" i="12"/>
  <c r="G1704" i="12"/>
  <c r="F1704" i="12"/>
  <c r="E1704" i="12"/>
  <c r="D1704" i="12"/>
  <c r="K1703" i="12"/>
  <c r="J1703" i="12"/>
  <c r="I1703" i="12"/>
  <c r="H1703" i="12"/>
  <c r="G1703" i="12"/>
  <c r="F1703" i="12"/>
  <c r="E1703" i="12"/>
  <c r="D1703" i="12"/>
  <c r="K1702" i="12"/>
  <c r="J1702" i="12"/>
  <c r="I1702" i="12"/>
  <c r="H1702" i="12"/>
  <c r="G1702" i="12"/>
  <c r="F1702" i="12"/>
  <c r="E1702" i="12"/>
  <c r="D1702" i="12"/>
  <c r="K1701" i="12"/>
  <c r="J1701" i="12"/>
  <c r="I1701" i="12"/>
  <c r="H1701" i="12"/>
  <c r="G1701" i="12"/>
  <c r="F1701" i="12"/>
  <c r="E1701" i="12"/>
  <c r="D1701" i="12"/>
  <c r="K1700" i="12"/>
  <c r="J1700" i="12"/>
  <c r="I1700" i="12"/>
  <c r="H1700" i="12"/>
  <c r="G1700" i="12"/>
  <c r="F1700" i="12"/>
  <c r="E1700" i="12"/>
  <c r="D1700" i="12"/>
  <c r="K1699" i="12"/>
  <c r="J1699" i="12"/>
  <c r="I1699" i="12"/>
  <c r="H1699" i="12"/>
  <c r="G1699" i="12"/>
  <c r="F1699" i="12"/>
  <c r="E1699" i="12"/>
  <c r="D1699" i="12"/>
  <c r="K1698" i="12"/>
  <c r="J1698" i="12"/>
  <c r="I1698" i="12"/>
  <c r="H1698" i="12"/>
  <c r="G1698" i="12"/>
  <c r="F1698" i="12"/>
  <c r="E1698" i="12"/>
  <c r="D1698" i="12"/>
  <c r="K1697" i="12"/>
  <c r="J1697" i="12"/>
  <c r="I1697" i="12"/>
  <c r="H1697" i="12"/>
  <c r="G1697" i="12"/>
  <c r="F1697" i="12"/>
  <c r="E1697" i="12"/>
  <c r="D1697" i="12"/>
  <c r="K1696" i="12"/>
  <c r="J1696" i="12"/>
  <c r="I1696" i="12"/>
  <c r="H1696" i="12"/>
  <c r="G1696" i="12"/>
  <c r="F1696" i="12"/>
  <c r="E1696" i="12"/>
  <c r="D1696" i="12"/>
  <c r="K1695" i="12"/>
  <c r="J1695" i="12"/>
  <c r="I1695" i="12"/>
  <c r="H1695" i="12"/>
  <c r="G1695" i="12"/>
  <c r="F1695" i="12"/>
  <c r="E1695" i="12"/>
  <c r="D1695" i="12"/>
  <c r="K1694" i="12"/>
  <c r="J1694" i="12"/>
  <c r="I1694" i="12"/>
  <c r="H1694" i="12"/>
  <c r="G1694" i="12"/>
  <c r="F1694" i="12"/>
  <c r="E1694" i="12"/>
  <c r="D1694" i="12"/>
  <c r="K1693" i="12"/>
  <c r="J1693" i="12"/>
  <c r="I1693" i="12"/>
  <c r="H1693" i="12"/>
  <c r="G1693" i="12"/>
  <c r="F1693" i="12"/>
  <c r="E1693" i="12"/>
  <c r="D1693" i="12"/>
  <c r="K1692" i="12"/>
  <c r="J1692" i="12"/>
  <c r="I1692" i="12"/>
  <c r="H1692" i="12"/>
  <c r="G1692" i="12"/>
  <c r="F1692" i="12"/>
  <c r="E1692" i="12"/>
  <c r="D1692" i="12"/>
  <c r="K1691" i="12"/>
  <c r="J1691" i="12"/>
  <c r="I1691" i="12"/>
  <c r="H1691" i="12"/>
  <c r="G1691" i="12"/>
  <c r="F1691" i="12"/>
  <c r="E1691" i="12"/>
  <c r="D1691" i="12"/>
  <c r="K1690" i="12"/>
  <c r="J1690" i="12"/>
  <c r="I1690" i="12"/>
  <c r="H1690" i="12"/>
  <c r="G1690" i="12"/>
  <c r="F1690" i="12"/>
  <c r="E1690" i="12"/>
  <c r="D1690" i="12"/>
  <c r="K1689" i="12"/>
  <c r="J1689" i="12"/>
  <c r="I1689" i="12"/>
  <c r="H1689" i="12"/>
  <c r="G1689" i="12"/>
  <c r="F1689" i="12"/>
  <c r="E1689" i="12"/>
  <c r="D1689" i="12"/>
  <c r="K1688" i="12"/>
  <c r="J1688" i="12"/>
  <c r="I1688" i="12"/>
  <c r="H1688" i="12"/>
  <c r="G1688" i="12"/>
  <c r="F1688" i="12"/>
  <c r="E1688" i="12"/>
  <c r="D1688" i="12"/>
  <c r="K1687" i="12"/>
  <c r="J1687" i="12"/>
  <c r="I1687" i="12"/>
  <c r="H1687" i="12"/>
  <c r="G1687" i="12"/>
  <c r="F1687" i="12"/>
  <c r="E1687" i="12"/>
  <c r="D1687" i="12"/>
  <c r="K1686" i="12"/>
  <c r="J1686" i="12"/>
  <c r="I1686" i="12"/>
  <c r="H1686" i="12"/>
  <c r="G1686" i="12"/>
  <c r="F1686" i="12"/>
  <c r="E1686" i="12"/>
  <c r="D1686" i="12"/>
  <c r="K1685" i="12"/>
  <c r="J1685" i="12"/>
  <c r="I1685" i="12"/>
  <c r="H1685" i="12"/>
  <c r="G1685" i="12"/>
  <c r="F1685" i="12"/>
  <c r="E1685" i="12"/>
  <c r="D1685" i="12"/>
  <c r="K1684" i="12"/>
  <c r="J1684" i="12"/>
  <c r="I1684" i="12"/>
  <c r="H1684" i="12"/>
  <c r="G1684" i="12"/>
  <c r="F1684" i="12"/>
  <c r="E1684" i="12"/>
  <c r="D1684" i="12"/>
  <c r="K1683" i="12"/>
  <c r="J1683" i="12"/>
  <c r="I1683" i="12"/>
  <c r="H1683" i="12"/>
  <c r="G1683" i="12"/>
  <c r="F1683" i="12"/>
  <c r="E1683" i="12"/>
  <c r="D1683" i="12"/>
  <c r="K1682" i="12"/>
  <c r="J1682" i="12"/>
  <c r="I1682" i="12"/>
  <c r="H1682" i="12"/>
  <c r="G1682" i="12"/>
  <c r="F1682" i="12"/>
  <c r="E1682" i="12"/>
  <c r="D1682" i="12"/>
  <c r="K1681" i="12"/>
  <c r="J1681" i="12"/>
  <c r="I1681" i="12"/>
  <c r="H1681" i="12"/>
  <c r="G1681" i="12"/>
  <c r="F1681" i="12"/>
  <c r="E1681" i="12"/>
  <c r="D1681" i="12"/>
  <c r="K1680" i="12"/>
  <c r="J1680" i="12"/>
  <c r="I1680" i="12"/>
  <c r="H1680" i="12"/>
  <c r="G1680" i="12"/>
  <c r="F1680" i="12"/>
  <c r="E1680" i="12"/>
  <c r="D1680" i="12"/>
  <c r="K1679" i="12"/>
  <c r="J1679" i="12"/>
  <c r="I1679" i="12"/>
  <c r="H1679" i="12"/>
  <c r="G1679" i="12"/>
  <c r="F1679" i="12"/>
  <c r="E1679" i="12"/>
  <c r="D1679" i="12"/>
  <c r="K1678" i="12"/>
  <c r="J1678" i="12"/>
  <c r="I1678" i="12"/>
  <c r="H1678" i="12"/>
  <c r="G1678" i="12"/>
  <c r="F1678" i="12"/>
  <c r="E1678" i="12"/>
  <c r="D1678" i="12"/>
  <c r="K1677" i="12"/>
  <c r="J1677" i="12"/>
  <c r="I1677" i="12"/>
  <c r="H1677" i="12"/>
  <c r="G1677" i="12"/>
  <c r="F1677" i="12"/>
  <c r="E1677" i="12"/>
  <c r="D1677" i="12"/>
  <c r="K1676" i="12"/>
  <c r="J1676" i="12"/>
  <c r="I1676" i="12"/>
  <c r="H1676" i="12"/>
  <c r="G1676" i="12"/>
  <c r="F1676" i="12"/>
  <c r="E1676" i="12"/>
  <c r="D1676" i="12"/>
  <c r="K1675" i="12"/>
  <c r="J1675" i="12"/>
  <c r="I1675" i="12"/>
  <c r="H1675" i="12"/>
  <c r="G1675" i="12"/>
  <c r="F1675" i="12"/>
  <c r="E1675" i="12"/>
  <c r="D1675" i="12"/>
  <c r="K1674" i="12"/>
  <c r="J1674" i="12"/>
  <c r="I1674" i="12"/>
  <c r="H1674" i="12"/>
  <c r="G1674" i="12"/>
  <c r="F1674" i="12"/>
  <c r="E1674" i="12"/>
  <c r="D1674" i="12"/>
  <c r="K1673" i="12"/>
  <c r="J1673" i="12"/>
  <c r="I1673" i="12"/>
  <c r="H1673" i="12"/>
  <c r="G1673" i="12"/>
  <c r="F1673" i="12"/>
  <c r="E1673" i="12"/>
  <c r="D1673" i="12"/>
  <c r="K1672" i="12"/>
  <c r="J1672" i="12"/>
  <c r="I1672" i="12"/>
  <c r="H1672" i="12"/>
  <c r="G1672" i="12"/>
  <c r="F1672" i="12"/>
  <c r="E1672" i="12"/>
  <c r="D1672" i="12"/>
  <c r="K1671" i="12"/>
  <c r="J1671" i="12"/>
  <c r="I1671" i="12"/>
  <c r="H1671" i="12"/>
  <c r="G1671" i="12"/>
  <c r="F1671" i="12"/>
  <c r="E1671" i="12"/>
  <c r="D1671" i="12"/>
  <c r="K1670" i="12"/>
  <c r="J1670" i="12"/>
  <c r="I1670" i="12"/>
  <c r="H1670" i="12"/>
  <c r="G1670" i="12"/>
  <c r="F1670" i="12"/>
  <c r="E1670" i="12"/>
  <c r="D1670" i="12"/>
  <c r="K1669" i="12"/>
  <c r="J1669" i="12"/>
  <c r="I1669" i="12"/>
  <c r="H1669" i="12"/>
  <c r="G1669" i="12"/>
  <c r="F1669" i="12"/>
  <c r="E1669" i="12"/>
  <c r="D1669" i="12"/>
  <c r="K1668" i="12"/>
  <c r="J1668" i="12"/>
  <c r="I1668" i="12"/>
  <c r="H1668" i="12"/>
  <c r="G1668" i="12"/>
  <c r="F1668" i="12"/>
  <c r="E1668" i="12"/>
  <c r="D1668" i="12"/>
  <c r="K1667" i="12"/>
  <c r="J1667" i="12"/>
  <c r="I1667" i="12"/>
  <c r="H1667" i="12"/>
  <c r="G1667" i="12"/>
  <c r="F1667" i="12"/>
  <c r="E1667" i="12"/>
  <c r="D1667" i="12"/>
  <c r="K1666" i="12"/>
  <c r="J1666" i="12"/>
  <c r="I1666" i="12"/>
  <c r="H1666" i="12"/>
  <c r="G1666" i="12"/>
  <c r="F1666" i="12"/>
  <c r="E1666" i="12"/>
  <c r="D1666" i="12"/>
  <c r="K1665" i="12"/>
  <c r="J1665" i="12"/>
  <c r="I1665" i="12"/>
  <c r="H1665" i="12"/>
  <c r="G1665" i="12"/>
  <c r="F1665" i="12"/>
  <c r="E1665" i="12"/>
  <c r="D1665" i="12"/>
  <c r="K1664" i="12"/>
  <c r="J1664" i="12"/>
  <c r="I1664" i="12"/>
  <c r="H1664" i="12"/>
  <c r="G1664" i="12"/>
  <c r="F1664" i="12"/>
  <c r="E1664" i="12"/>
  <c r="D1664" i="12"/>
  <c r="K1663" i="12"/>
  <c r="J1663" i="12"/>
  <c r="I1663" i="12"/>
  <c r="H1663" i="12"/>
  <c r="G1663" i="12"/>
  <c r="F1663" i="12"/>
  <c r="E1663" i="12"/>
  <c r="D1663" i="12"/>
  <c r="K1662" i="12"/>
  <c r="J1662" i="12"/>
  <c r="I1662" i="12"/>
  <c r="H1662" i="12"/>
  <c r="G1662" i="12"/>
  <c r="F1662" i="12"/>
  <c r="E1662" i="12"/>
  <c r="D1662" i="12"/>
  <c r="K1661" i="12"/>
  <c r="J1661" i="12"/>
  <c r="I1661" i="12"/>
  <c r="H1661" i="12"/>
  <c r="G1661" i="12"/>
  <c r="F1661" i="12"/>
  <c r="E1661" i="12"/>
  <c r="D1661" i="12"/>
  <c r="K1660" i="12"/>
  <c r="J1660" i="12"/>
  <c r="I1660" i="12"/>
  <c r="H1660" i="12"/>
  <c r="G1660" i="12"/>
  <c r="F1660" i="12"/>
  <c r="E1660" i="12"/>
  <c r="D1660" i="12"/>
  <c r="K1659" i="12"/>
  <c r="J1659" i="12"/>
  <c r="I1659" i="12"/>
  <c r="H1659" i="12"/>
  <c r="G1659" i="12"/>
  <c r="F1659" i="12"/>
  <c r="E1659" i="12"/>
  <c r="D1659" i="12"/>
  <c r="K1658" i="12"/>
  <c r="J1658" i="12"/>
  <c r="I1658" i="12"/>
  <c r="H1658" i="12"/>
  <c r="G1658" i="12"/>
  <c r="F1658" i="12"/>
  <c r="E1658" i="12"/>
  <c r="D1658" i="12"/>
  <c r="K1657" i="12"/>
  <c r="J1657" i="12"/>
  <c r="I1657" i="12"/>
  <c r="H1657" i="12"/>
  <c r="G1657" i="12"/>
  <c r="F1657" i="12"/>
  <c r="E1657" i="12"/>
  <c r="D1657" i="12"/>
  <c r="K1656" i="12"/>
  <c r="J1656" i="12"/>
  <c r="I1656" i="12"/>
  <c r="H1656" i="12"/>
  <c r="G1656" i="12"/>
  <c r="F1656" i="12"/>
  <c r="E1656" i="12"/>
  <c r="D1656" i="12"/>
  <c r="K1655" i="12"/>
  <c r="J1655" i="12"/>
  <c r="I1655" i="12"/>
  <c r="H1655" i="12"/>
  <c r="G1655" i="12"/>
  <c r="F1655" i="12"/>
  <c r="E1655" i="12"/>
  <c r="D1655" i="12"/>
  <c r="K1654" i="12"/>
  <c r="J1654" i="12"/>
  <c r="I1654" i="12"/>
  <c r="H1654" i="12"/>
  <c r="G1654" i="12"/>
  <c r="F1654" i="12"/>
  <c r="E1654" i="12"/>
  <c r="D1654" i="12"/>
  <c r="K1653" i="12"/>
  <c r="J1653" i="12"/>
  <c r="I1653" i="12"/>
  <c r="H1653" i="12"/>
  <c r="G1653" i="12"/>
  <c r="F1653" i="12"/>
  <c r="E1653" i="12"/>
  <c r="D1653" i="12"/>
  <c r="K1652" i="12"/>
  <c r="J1652" i="12"/>
  <c r="I1652" i="12"/>
  <c r="H1652" i="12"/>
  <c r="G1652" i="12"/>
  <c r="F1652" i="12"/>
  <c r="E1652" i="12"/>
  <c r="D1652" i="12"/>
  <c r="K1651" i="12"/>
  <c r="J1651" i="12"/>
  <c r="I1651" i="12"/>
  <c r="H1651" i="12"/>
  <c r="G1651" i="12"/>
  <c r="F1651" i="12"/>
  <c r="E1651" i="12"/>
  <c r="D1651" i="12"/>
  <c r="K1650" i="12"/>
  <c r="J1650" i="12"/>
  <c r="I1650" i="12"/>
  <c r="H1650" i="12"/>
  <c r="G1650" i="12"/>
  <c r="F1650" i="12"/>
  <c r="E1650" i="12"/>
  <c r="D1650" i="12"/>
  <c r="K1649" i="12"/>
  <c r="J1649" i="12"/>
  <c r="I1649" i="12"/>
  <c r="H1649" i="12"/>
  <c r="G1649" i="12"/>
  <c r="F1649" i="12"/>
  <c r="E1649" i="12"/>
  <c r="D1649" i="12"/>
  <c r="K1648" i="12"/>
  <c r="J1648" i="12"/>
  <c r="I1648" i="12"/>
  <c r="H1648" i="12"/>
  <c r="G1648" i="12"/>
  <c r="F1648" i="12"/>
  <c r="E1648" i="12"/>
  <c r="D1648" i="12"/>
  <c r="K1647" i="12"/>
  <c r="J1647" i="12"/>
  <c r="I1647" i="12"/>
  <c r="H1647" i="12"/>
  <c r="G1647" i="12"/>
  <c r="F1647" i="12"/>
  <c r="E1647" i="12"/>
  <c r="D1647" i="12"/>
  <c r="K1646" i="12"/>
  <c r="J1646" i="12"/>
  <c r="I1646" i="12"/>
  <c r="H1646" i="12"/>
  <c r="G1646" i="12"/>
  <c r="F1646" i="12"/>
  <c r="E1646" i="12"/>
  <c r="D1646" i="12"/>
  <c r="K1645" i="12"/>
  <c r="J1645" i="12"/>
  <c r="I1645" i="12"/>
  <c r="H1645" i="12"/>
  <c r="G1645" i="12"/>
  <c r="F1645" i="12"/>
  <c r="E1645" i="12"/>
  <c r="D1645" i="12"/>
  <c r="K1644" i="12"/>
  <c r="J1644" i="12"/>
  <c r="I1644" i="12"/>
  <c r="H1644" i="12"/>
  <c r="G1644" i="12"/>
  <c r="F1644" i="12"/>
  <c r="E1644" i="12"/>
  <c r="D1644" i="12"/>
  <c r="K1643" i="12"/>
  <c r="J1643" i="12"/>
  <c r="I1643" i="12"/>
  <c r="H1643" i="12"/>
  <c r="G1643" i="12"/>
  <c r="F1643" i="12"/>
  <c r="E1643" i="12"/>
  <c r="D1643" i="12"/>
  <c r="K1642" i="12"/>
  <c r="J1642" i="12"/>
  <c r="I1642" i="12"/>
  <c r="H1642" i="12"/>
  <c r="G1642" i="12"/>
  <c r="F1642" i="12"/>
  <c r="E1642" i="12"/>
  <c r="D1642" i="12"/>
  <c r="K1641" i="12"/>
  <c r="J1641" i="12"/>
  <c r="I1641" i="12"/>
  <c r="H1641" i="12"/>
  <c r="G1641" i="12"/>
  <c r="F1641" i="12"/>
  <c r="E1641" i="12"/>
  <c r="D1641" i="12"/>
  <c r="K1640" i="12"/>
  <c r="J1640" i="12"/>
  <c r="I1640" i="12"/>
  <c r="H1640" i="12"/>
  <c r="G1640" i="12"/>
  <c r="F1640" i="12"/>
  <c r="E1640" i="12"/>
  <c r="D1640" i="12"/>
  <c r="K1639" i="12"/>
  <c r="J1639" i="12"/>
  <c r="I1639" i="12"/>
  <c r="H1639" i="12"/>
  <c r="G1639" i="12"/>
  <c r="F1639" i="12"/>
  <c r="E1639" i="12"/>
  <c r="D1639" i="12"/>
  <c r="K1638" i="12"/>
  <c r="J1638" i="12"/>
  <c r="I1638" i="12"/>
  <c r="H1638" i="12"/>
  <c r="G1638" i="12"/>
  <c r="F1638" i="12"/>
  <c r="E1638" i="12"/>
  <c r="D1638" i="12"/>
  <c r="K1637" i="12"/>
  <c r="J1637" i="12"/>
  <c r="I1637" i="12"/>
  <c r="H1637" i="12"/>
  <c r="G1637" i="12"/>
  <c r="F1637" i="12"/>
  <c r="E1637" i="12"/>
  <c r="D1637" i="12"/>
  <c r="K1636" i="12"/>
  <c r="J1636" i="12"/>
  <c r="I1636" i="12"/>
  <c r="H1636" i="12"/>
  <c r="G1636" i="12"/>
  <c r="F1636" i="12"/>
  <c r="E1636" i="12"/>
  <c r="D1636" i="12"/>
  <c r="K1635" i="12"/>
  <c r="J1635" i="12"/>
  <c r="I1635" i="12"/>
  <c r="H1635" i="12"/>
  <c r="G1635" i="12"/>
  <c r="F1635" i="12"/>
  <c r="E1635" i="12"/>
  <c r="D1635" i="12"/>
  <c r="K1634" i="12"/>
  <c r="J1634" i="12"/>
  <c r="I1634" i="12"/>
  <c r="H1634" i="12"/>
  <c r="G1634" i="12"/>
  <c r="F1634" i="12"/>
  <c r="E1634" i="12"/>
  <c r="D1634" i="12"/>
  <c r="K1633" i="12"/>
  <c r="J1633" i="12"/>
  <c r="I1633" i="12"/>
  <c r="H1633" i="12"/>
  <c r="G1633" i="12"/>
  <c r="F1633" i="12"/>
  <c r="E1633" i="12"/>
  <c r="D1633" i="12"/>
  <c r="K1632" i="12"/>
  <c r="J1632" i="12"/>
  <c r="I1632" i="12"/>
  <c r="H1632" i="12"/>
  <c r="G1632" i="12"/>
  <c r="F1632" i="12"/>
  <c r="E1632" i="12"/>
  <c r="D1632" i="12"/>
  <c r="K1631" i="12"/>
  <c r="J1631" i="12"/>
  <c r="I1631" i="12"/>
  <c r="H1631" i="12"/>
  <c r="G1631" i="12"/>
  <c r="F1631" i="12"/>
  <c r="E1631" i="12"/>
  <c r="D1631" i="12"/>
  <c r="K1630" i="12"/>
  <c r="J1630" i="12"/>
  <c r="I1630" i="12"/>
  <c r="H1630" i="12"/>
  <c r="G1630" i="12"/>
  <c r="F1630" i="12"/>
  <c r="E1630" i="12"/>
  <c r="D1630" i="12"/>
  <c r="K1629" i="12"/>
  <c r="J1629" i="12"/>
  <c r="I1629" i="12"/>
  <c r="H1629" i="12"/>
  <c r="G1629" i="12"/>
  <c r="F1629" i="12"/>
  <c r="E1629" i="12"/>
  <c r="D1629" i="12"/>
  <c r="K1628" i="12"/>
  <c r="J1628" i="12"/>
  <c r="I1628" i="12"/>
  <c r="H1628" i="12"/>
  <c r="G1628" i="12"/>
  <c r="F1628" i="12"/>
  <c r="E1628" i="12"/>
  <c r="D1628" i="12"/>
  <c r="K1627" i="12"/>
  <c r="J1627" i="12"/>
  <c r="I1627" i="12"/>
  <c r="H1627" i="12"/>
  <c r="G1627" i="12"/>
  <c r="F1627" i="12"/>
  <c r="E1627" i="12"/>
  <c r="D1627" i="12"/>
  <c r="K1626" i="12"/>
  <c r="J1626" i="12"/>
  <c r="I1626" i="12"/>
  <c r="H1626" i="12"/>
  <c r="G1626" i="12"/>
  <c r="F1626" i="12"/>
  <c r="E1626" i="12"/>
  <c r="D1626" i="12"/>
  <c r="K1625" i="12"/>
  <c r="J1625" i="12"/>
  <c r="I1625" i="12"/>
  <c r="H1625" i="12"/>
  <c r="G1625" i="12"/>
  <c r="F1625" i="12"/>
  <c r="E1625" i="12"/>
  <c r="D1625" i="12"/>
  <c r="K1624" i="12"/>
  <c r="J1624" i="12"/>
  <c r="I1624" i="12"/>
  <c r="H1624" i="12"/>
  <c r="G1624" i="12"/>
  <c r="F1624" i="12"/>
  <c r="E1624" i="12"/>
  <c r="D1624" i="12"/>
  <c r="K1623" i="12"/>
  <c r="J1623" i="12"/>
  <c r="I1623" i="12"/>
  <c r="H1623" i="12"/>
  <c r="G1623" i="12"/>
  <c r="F1623" i="12"/>
  <c r="E1623" i="12"/>
  <c r="D1623" i="12"/>
  <c r="K1622" i="12"/>
  <c r="J1622" i="12"/>
  <c r="I1622" i="12"/>
  <c r="H1622" i="12"/>
  <c r="G1622" i="12"/>
  <c r="F1622" i="12"/>
  <c r="E1622" i="12"/>
  <c r="D1622" i="12"/>
  <c r="K1621" i="12"/>
  <c r="J1621" i="12"/>
  <c r="I1621" i="12"/>
  <c r="H1621" i="12"/>
  <c r="G1621" i="12"/>
  <c r="F1621" i="12"/>
  <c r="E1621" i="12"/>
  <c r="D1621" i="12"/>
  <c r="K1620" i="12"/>
  <c r="J1620" i="12"/>
  <c r="I1620" i="12"/>
  <c r="H1620" i="12"/>
  <c r="G1620" i="12"/>
  <c r="F1620" i="12"/>
  <c r="E1620" i="12"/>
  <c r="D1620" i="12"/>
  <c r="K1619" i="12"/>
  <c r="J1619" i="12"/>
  <c r="I1619" i="12"/>
  <c r="H1619" i="12"/>
  <c r="G1619" i="12"/>
  <c r="F1619" i="12"/>
  <c r="E1619" i="12"/>
  <c r="D1619" i="12"/>
  <c r="K1618" i="12"/>
  <c r="J1618" i="12"/>
  <c r="I1618" i="12"/>
  <c r="H1618" i="12"/>
  <c r="G1618" i="12"/>
  <c r="F1618" i="12"/>
  <c r="E1618" i="12"/>
  <c r="D1618" i="12"/>
  <c r="K1617" i="12"/>
  <c r="J1617" i="12"/>
  <c r="I1617" i="12"/>
  <c r="H1617" i="12"/>
  <c r="G1617" i="12"/>
  <c r="F1617" i="12"/>
  <c r="E1617" i="12"/>
  <c r="D1617" i="12"/>
  <c r="K1616" i="12"/>
  <c r="J1616" i="12"/>
  <c r="I1616" i="12"/>
  <c r="H1616" i="12"/>
  <c r="G1616" i="12"/>
  <c r="F1616" i="12"/>
  <c r="E1616" i="12"/>
  <c r="D1616" i="12"/>
  <c r="K1615" i="12"/>
  <c r="J1615" i="12"/>
  <c r="I1615" i="12"/>
  <c r="H1615" i="12"/>
  <c r="G1615" i="12"/>
  <c r="F1615" i="12"/>
  <c r="E1615" i="12"/>
  <c r="D1615" i="12"/>
  <c r="K1614" i="12"/>
  <c r="J1614" i="12"/>
  <c r="I1614" i="12"/>
  <c r="H1614" i="12"/>
  <c r="G1614" i="12"/>
  <c r="F1614" i="12"/>
  <c r="E1614" i="12"/>
  <c r="D1614" i="12"/>
  <c r="K1613" i="12"/>
  <c r="J1613" i="12"/>
  <c r="I1613" i="12"/>
  <c r="H1613" i="12"/>
  <c r="G1613" i="12"/>
  <c r="F1613" i="12"/>
  <c r="E1613" i="12"/>
  <c r="D1613" i="12"/>
  <c r="K1612" i="12"/>
  <c r="J1612" i="12"/>
  <c r="I1612" i="12"/>
  <c r="H1612" i="12"/>
  <c r="G1612" i="12"/>
  <c r="F1612" i="12"/>
  <c r="E1612" i="12"/>
  <c r="D1612" i="12"/>
  <c r="K1611" i="12"/>
  <c r="J1611" i="12"/>
  <c r="I1611" i="12"/>
  <c r="H1611" i="12"/>
  <c r="G1611" i="12"/>
  <c r="F1611" i="12"/>
  <c r="E1611" i="12"/>
  <c r="D1611" i="12"/>
  <c r="K1610" i="12"/>
  <c r="J1610" i="12"/>
  <c r="I1610" i="12"/>
  <c r="H1610" i="12"/>
  <c r="G1610" i="12"/>
  <c r="F1610" i="12"/>
  <c r="E1610" i="12"/>
  <c r="D1610" i="12"/>
  <c r="K1609" i="12"/>
  <c r="J1609" i="12"/>
  <c r="I1609" i="12"/>
  <c r="H1609" i="12"/>
  <c r="G1609" i="12"/>
  <c r="F1609" i="12"/>
  <c r="E1609" i="12"/>
  <c r="D1609" i="12"/>
  <c r="K1608" i="12"/>
  <c r="J1608" i="12"/>
  <c r="I1608" i="12"/>
  <c r="H1608" i="12"/>
  <c r="G1608" i="12"/>
  <c r="F1608" i="12"/>
  <c r="E1608" i="12"/>
  <c r="D1608" i="12"/>
  <c r="K1607" i="12"/>
  <c r="J1607" i="12"/>
  <c r="I1607" i="12"/>
  <c r="H1607" i="12"/>
  <c r="G1607" i="12"/>
  <c r="F1607" i="12"/>
  <c r="E1607" i="12"/>
  <c r="D1607" i="12"/>
  <c r="K1606" i="12"/>
  <c r="J1606" i="12"/>
  <c r="I1606" i="12"/>
  <c r="H1606" i="12"/>
  <c r="G1606" i="12"/>
  <c r="F1606" i="12"/>
  <c r="E1606" i="12"/>
  <c r="D1606" i="12"/>
  <c r="K1605" i="12"/>
  <c r="J1605" i="12"/>
  <c r="I1605" i="12"/>
  <c r="H1605" i="12"/>
  <c r="G1605" i="12"/>
  <c r="F1605" i="12"/>
  <c r="E1605" i="12"/>
  <c r="D1605" i="12"/>
  <c r="K1604" i="12"/>
  <c r="J1604" i="12"/>
  <c r="I1604" i="12"/>
  <c r="H1604" i="12"/>
  <c r="G1604" i="12"/>
  <c r="F1604" i="12"/>
  <c r="E1604" i="12"/>
  <c r="D1604" i="12"/>
  <c r="K1603" i="12"/>
  <c r="J1603" i="12"/>
  <c r="I1603" i="12"/>
  <c r="H1603" i="12"/>
  <c r="G1603" i="12"/>
  <c r="F1603" i="12"/>
  <c r="E1603" i="12"/>
  <c r="D1603" i="12"/>
  <c r="K1602" i="12"/>
  <c r="J1602" i="12"/>
  <c r="I1602" i="12"/>
  <c r="H1602" i="12"/>
  <c r="G1602" i="12"/>
  <c r="F1602" i="12"/>
  <c r="E1602" i="12"/>
  <c r="D1602" i="12"/>
  <c r="K1601" i="12"/>
  <c r="J1601" i="12"/>
  <c r="I1601" i="12"/>
  <c r="H1601" i="12"/>
  <c r="G1601" i="12"/>
  <c r="F1601" i="12"/>
  <c r="E1601" i="12"/>
  <c r="D1601" i="12"/>
  <c r="K1600" i="12"/>
  <c r="J1600" i="12"/>
  <c r="I1600" i="12"/>
  <c r="H1600" i="12"/>
  <c r="G1600" i="12"/>
  <c r="F1600" i="12"/>
  <c r="E1600" i="12"/>
  <c r="D1600" i="12"/>
  <c r="K1599" i="12"/>
  <c r="J1599" i="12"/>
  <c r="I1599" i="12"/>
  <c r="H1599" i="12"/>
  <c r="G1599" i="12"/>
  <c r="F1599" i="12"/>
  <c r="E1599" i="12"/>
  <c r="D1599" i="12"/>
  <c r="K1598" i="12"/>
  <c r="J1598" i="12"/>
  <c r="I1598" i="12"/>
  <c r="H1598" i="12"/>
  <c r="G1598" i="12"/>
  <c r="F1598" i="12"/>
  <c r="E1598" i="12"/>
  <c r="D1598" i="12"/>
  <c r="K1597" i="12"/>
  <c r="J1597" i="12"/>
  <c r="I1597" i="12"/>
  <c r="H1597" i="12"/>
  <c r="G1597" i="12"/>
  <c r="F1597" i="12"/>
  <c r="E1597" i="12"/>
  <c r="D1597" i="12"/>
  <c r="K1596" i="12"/>
  <c r="J1596" i="12"/>
  <c r="I1596" i="12"/>
  <c r="H1596" i="12"/>
  <c r="G1596" i="12"/>
  <c r="F1596" i="12"/>
  <c r="E1596" i="12"/>
  <c r="D1596" i="12"/>
  <c r="K1595" i="12"/>
  <c r="J1595" i="12"/>
  <c r="I1595" i="12"/>
  <c r="H1595" i="12"/>
  <c r="G1595" i="12"/>
  <c r="F1595" i="12"/>
  <c r="E1595" i="12"/>
  <c r="D1595" i="12"/>
  <c r="K1594" i="12"/>
  <c r="J1594" i="12"/>
  <c r="I1594" i="12"/>
  <c r="H1594" i="12"/>
  <c r="G1594" i="12"/>
  <c r="F1594" i="12"/>
  <c r="E1594" i="12"/>
  <c r="D1594" i="12"/>
  <c r="K1593" i="12"/>
  <c r="J1593" i="12"/>
  <c r="I1593" i="12"/>
  <c r="H1593" i="12"/>
  <c r="G1593" i="12"/>
  <c r="F1593" i="12"/>
  <c r="E1593" i="12"/>
  <c r="D1593" i="12"/>
  <c r="K1592" i="12"/>
  <c r="J1592" i="12"/>
  <c r="I1592" i="12"/>
  <c r="H1592" i="12"/>
  <c r="G1592" i="12"/>
  <c r="F1592" i="12"/>
  <c r="E1592" i="12"/>
  <c r="D1592" i="12"/>
  <c r="K1591" i="12"/>
  <c r="J1591" i="12"/>
  <c r="I1591" i="12"/>
  <c r="H1591" i="12"/>
  <c r="G1591" i="12"/>
  <c r="F1591" i="12"/>
  <c r="E1591" i="12"/>
  <c r="D1591" i="12"/>
  <c r="K1590" i="12"/>
  <c r="J1590" i="12"/>
  <c r="I1590" i="12"/>
  <c r="H1590" i="12"/>
  <c r="G1590" i="12"/>
  <c r="F1590" i="12"/>
  <c r="E1590" i="12"/>
  <c r="D1590" i="12"/>
  <c r="K1589" i="12"/>
  <c r="J1589" i="12"/>
  <c r="I1589" i="12"/>
  <c r="H1589" i="12"/>
  <c r="G1589" i="12"/>
  <c r="F1589" i="12"/>
  <c r="E1589" i="12"/>
  <c r="D1589" i="12"/>
  <c r="K1588" i="12"/>
  <c r="J1588" i="12"/>
  <c r="I1588" i="12"/>
  <c r="H1588" i="12"/>
  <c r="G1588" i="12"/>
  <c r="F1588" i="12"/>
  <c r="E1588" i="12"/>
  <c r="D1588" i="12"/>
  <c r="K1587" i="12"/>
  <c r="J1587" i="12"/>
  <c r="I1587" i="12"/>
  <c r="H1587" i="12"/>
  <c r="G1587" i="12"/>
  <c r="F1587" i="12"/>
  <c r="E1587" i="12"/>
  <c r="D1587" i="12"/>
  <c r="K1586" i="12"/>
  <c r="J1586" i="12"/>
  <c r="I1586" i="12"/>
  <c r="H1586" i="12"/>
  <c r="G1586" i="12"/>
  <c r="F1586" i="12"/>
  <c r="E1586" i="12"/>
  <c r="D1586" i="12"/>
  <c r="K1585" i="12"/>
  <c r="J1585" i="12"/>
  <c r="I1585" i="12"/>
  <c r="H1585" i="12"/>
  <c r="G1585" i="12"/>
  <c r="F1585" i="12"/>
  <c r="E1585" i="12"/>
  <c r="D1585" i="12"/>
  <c r="K1584" i="12"/>
  <c r="J1584" i="12"/>
  <c r="I1584" i="12"/>
  <c r="H1584" i="12"/>
  <c r="G1584" i="12"/>
  <c r="F1584" i="12"/>
  <c r="E1584" i="12"/>
  <c r="D1584" i="12"/>
  <c r="K1583" i="12"/>
  <c r="J1583" i="12"/>
  <c r="I1583" i="12"/>
  <c r="H1583" i="12"/>
  <c r="G1583" i="12"/>
  <c r="F1583" i="12"/>
  <c r="E1583" i="12"/>
  <c r="D1583" i="12"/>
  <c r="K1582" i="12"/>
  <c r="J1582" i="12"/>
  <c r="I1582" i="12"/>
  <c r="H1582" i="12"/>
  <c r="G1582" i="12"/>
  <c r="F1582" i="12"/>
  <c r="E1582" i="12"/>
  <c r="D1582" i="12"/>
  <c r="K1581" i="12"/>
  <c r="J1581" i="12"/>
  <c r="I1581" i="12"/>
  <c r="H1581" i="12"/>
  <c r="G1581" i="12"/>
  <c r="F1581" i="12"/>
  <c r="E1581" i="12"/>
  <c r="D1581" i="12"/>
  <c r="K1580" i="12"/>
  <c r="J1580" i="12"/>
  <c r="I1580" i="12"/>
  <c r="H1580" i="12"/>
  <c r="G1580" i="12"/>
  <c r="F1580" i="12"/>
  <c r="E1580" i="12"/>
  <c r="D1580" i="12"/>
  <c r="K1579" i="12"/>
  <c r="J1579" i="12"/>
  <c r="I1579" i="12"/>
  <c r="H1579" i="12"/>
  <c r="G1579" i="12"/>
  <c r="F1579" i="12"/>
  <c r="E1579" i="12"/>
  <c r="D1579" i="12"/>
  <c r="K1578" i="12"/>
  <c r="J1578" i="12"/>
  <c r="I1578" i="12"/>
  <c r="H1578" i="12"/>
  <c r="G1578" i="12"/>
  <c r="F1578" i="12"/>
  <c r="E1578" i="12"/>
  <c r="D1578" i="12"/>
  <c r="K1577" i="12"/>
  <c r="J1577" i="12"/>
  <c r="I1577" i="12"/>
  <c r="H1577" i="12"/>
  <c r="G1577" i="12"/>
  <c r="F1577" i="12"/>
  <c r="E1577" i="12"/>
  <c r="D1577" i="12"/>
  <c r="K1576" i="12"/>
  <c r="J1576" i="12"/>
  <c r="I1576" i="12"/>
  <c r="H1576" i="12"/>
  <c r="G1576" i="12"/>
  <c r="F1576" i="12"/>
  <c r="E1576" i="12"/>
  <c r="D1576" i="12"/>
  <c r="K1575" i="12"/>
  <c r="J1575" i="12"/>
  <c r="I1575" i="12"/>
  <c r="H1575" i="12"/>
  <c r="G1575" i="12"/>
  <c r="F1575" i="12"/>
  <c r="E1575" i="12"/>
  <c r="D1575" i="12"/>
  <c r="K1574" i="12"/>
  <c r="J1574" i="12"/>
  <c r="I1574" i="12"/>
  <c r="H1574" i="12"/>
  <c r="G1574" i="12"/>
  <c r="F1574" i="12"/>
  <c r="E1574" i="12"/>
  <c r="D1574" i="12"/>
  <c r="K1573" i="12"/>
  <c r="J1573" i="12"/>
  <c r="I1573" i="12"/>
  <c r="H1573" i="12"/>
  <c r="G1573" i="12"/>
  <c r="F1573" i="12"/>
  <c r="E1573" i="12"/>
  <c r="D1573" i="12"/>
  <c r="K1572" i="12"/>
  <c r="J1572" i="12"/>
  <c r="I1572" i="12"/>
  <c r="H1572" i="12"/>
  <c r="G1572" i="12"/>
  <c r="F1572" i="12"/>
  <c r="E1572" i="12"/>
  <c r="D1572" i="12"/>
  <c r="K1571" i="12"/>
  <c r="J1571" i="12"/>
  <c r="I1571" i="12"/>
  <c r="H1571" i="12"/>
  <c r="G1571" i="12"/>
  <c r="F1571" i="12"/>
  <c r="E1571" i="12"/>
  <c r="D1571" i="12"/>
  <c r="K1570" i="12"/>
  <c r="J1570" i="12"/>
  <c r="I1570" i="12"/>
  <c r="H1570" i="12"/>
  <c r="G1570" i="12"/>
  <c r="F1570" i="12"/>
  <c r="E1570" i="12"/>
  <c r="D1570" i="12"/>
  <c r="K1569" i="12"/>
  <c r="J1569" i="12"/>
  <c r="I1569" i="12"/>
  <c r="H1569" i="12"/>
  <c r="G1569" i="12"/>
  <c r="F1569" i="12"/>
  <c r="E1569" i="12"/>
  <c r="D1569" i="12"/>
  <c r="K1568" i="12"/>
  <c r="J1568" i="12"/>
  <c r="I1568" i="12"/>
  <c r="H1568" i="12"/>
  <c r="G1568" i="12"/>
  <c r="F1568" i="12"/>
  <c r="E1568" i="12"/>
  <c r="D1568" i="12"/>
  <c r="K1567" i="12"/>
  <c r="J1567" i="12"/>
  <c r="I1567" i="12"/>
  <c r="H1567" i="12"/>
  <c r="G1567" i="12"/>
  <c r="F1567" i="12"/>
  <c r="E1567" i="12"/>
  <c r="D1567" i="12"/>
  <c r="K1566" i="12"/>
  <c r="J1566" i="12"/>
  <c r="I1566" i="12"/>
  <c r="H1566" i="12"/>
  <c r="G1566" i="12"/>
  <c r="F1566" i="12"/>
  <c r="E1566" i="12"/>
  <c r="D1566" i="12"/>
  <c r="K1565" i="12"/>
  <c r="J1565" i="12"/>
  <c r="I1565" i="12"/>
  <c r="H1565" i="12"/>
  <c r="G1565" i="12"/>
  <c r="F1565" i="12"/>
  <c r="E1565" i="12"/>
  <c r="D1565" i="12"/>
  <c r="K1564" i="12"/>
  <c r="J1564" i="12"/>
  <c r="I1564" i="12"/>
  <c r="H1564" i="12"/>
  <c r="G1564" i="12"/>
  <c r="F1564" i="12"/>
  <c r="E1564" i="12"/>
  <c r="D1564" i="12"/>
  <c r="K1563" i="12"/>
  <c r="J1563" i="12"/>
  <c r="I1563" i="12"/>
  <c r="H1563" i="12"/>
  <c r="G1563" i="12"/>
  <c r="F1563" i="12"/>
  <c r="E1563" i="12"/>
  <c r="D1563" i="12"/>
  <c r="K1562" i="12"/>
  <c r="J1562" i="12"/>
  <c r="I1562" i="12"/>
  <c r="H1562" i="12"/>
  <c r="G1562" i="12"/>
  <c r="F1562" i="12"/>
  <c r="E1562" i="12"/>
  <c r="D1562" i="12"/>
  <c r="K1561" i="12"/>
  <c r="J1561" i="12"/>
  <c r="I1561" i="12"/>
  <c r="H1561" i="12"/>
  <c r="G1561" i="12"/>
  <c r="F1561" i="12"/>
  <c r="E1561" i="12"/>
  <c r="D1561" i="12"/>
  <c r="K1560" i="12"/>
  <c r="J1560" i="12"/>
  <c r="I1560" i="12"/>
  <c r="H1560" i="12"/>
  <c r="G1560" i="12"/>
  <c r="F1560" i="12"/>
  <c r="E1560" i="12"/>
  <c r="D1560" i="12"/>
  <c r="K1559" i="12"/>
  <c r="J1559" i="12"/>
  <c r="I1559" i="12"/>
  <c r="H1559" i="12"/>
  <c r="G1559" i="12"/>
  <c r="F1559" i="12"/>
  <c r="E1559" i="12"/>
  <c r="D1559" i="12"/>
  <c r="K1558" i="12"/>
  <c r="J1558" i="12"/>
  <c r="I1558" i="12"/>
  <c r="H1558" i="12"/>
  <c r="G1558" i="12"/>
  <c r="F1558" i="12"/>
  <c r="E1558" i="12"/>
  <c r="D1558" i="12"/>
  <c r="K1557" i="12"/>
  <c r="J1557" i="12"/>
  <c r="I1557" i="12"/>
  <c r="H1557" i="12"/>
  <c r="G1557" i="12"/>
  <c r="F1557" i="12"/>
  <c r="E1557" i="12"/>
  <c r="D1557" i="12"/>
  <c r="K1556" i="12"/>
  <c r="J1556" i="12"/>
  <c r="I1556" i="12"/>
  <c r="H1556" i="12"/>
  <c r="G1556" i="12"/>
  <c r="F1556" i="12"/>
  <c r="E1556" i="12"/>
  <c r="D1556" i="12"/>
  <c r="K1555" i="12"/>
  <c r="J1555" i="12"/>
  <c r="I1555" i="12"/>
  <c r="H1555" i="12"/>
  <c r="G1555" i="12"/>
  <c r="F1555" i="12"/>
  <c r="E1555" i="12"/>
  <c r="D1555" i="12"/>
  <c r="K1554" i="12"/>
  <c r="J1554" i="12"/>
  <c r="I1554" i="12"/>
  <c r="H1554" i="12"/>
  <c r="G1554" i="12"/>
  <c r="F1554" i="12"/>
  <c r="E1554" i="12"/>
  <c r="D1554" i="12"/>
  <c r="K1553" i="12"/>
  <c r="J1553" i="12"/>
  <c r="I1553" i="12"/>
  <c r="H1553" i="12"/>
  <c r="G1553" i="12"/>
  <c r="F1553" i="12"/>
  <c r="E1553" i="12"/>
  <c r="D1553" i="12"/>
  <c r="K1552" i="12"/>
  <c r="J1552" i="12"/>
  <c r="I1552" i="12"/>
  <c r="H1552" i="12"/>
  <c r="G1552" i="12"/>
  <c r="F1552" i="12"/>
  <c r="E1552" i="12"/>
  <c r="D1552" i="12"/>
  <c r="K1551" i="12"/>
  <c r="J1551" i="12"/>
  <c r="I1551" i="12"/>
  <c r="H1551" i="12"/>
  <c r="G1551" i="12"/>
  <c r="F1551" i="12"/>
  <c r="E1551" i="12"/>
  <c r="D1551" i="12"/>
  <c r="K1550" i="12"/>
  <c r="J1550" i="12"/>
  <c r="I1550" i="12"/>
  <c r="H1550" i="12"/>
  <c r="G1550" i="12"/>
  <c r="F1550" i="12"/>
  <c r="E1550" i="12"/>
  <c r="D1550" i="12"/>
  <c r="K1549" i="12"/>
  <c r="J1549" i="12"/>
  <c r="I1549" i="12"/>
  <c r="H1549" i="12"/>
  <c r="G1549" i="12"/>
  <c r="F1549" i="12"/>
  <c r="E1549" i="12"/>
  <c r="D1549" i="12"/>
  <c r="K1548" i="12"/>
  <c r="J1548" i="12"/>
  <c r="I1548" i="12"/>
  <c r="H1548" i="12"/>
  <c r="G1548" i="12"/>
  <c r="F1548" i="12"/>
  <c r="E1548" i="12"/>
  <c r="D1548" i="12"/>
  <c r="K1547" i="12"/>
  <c r="J1547" i="12"/>
  <c r="I1547" i="12"/>
  <c r="H1547" i="12"/>
  <c r="G1547" i="12"/>
  <c r="F1547" i="12"/>
  <c r="E1547" i="12"/>
  <c r="D1547" i="12"/>
  <c r="K1546" i="12"/>
  <c r="J1546" i="12"/>
  <c r="I1546" i="12"/>
  <c r="H1546" i="12"/>
  <c r="G1546" i="12"/>
  <c r="F1546" i="12"/>
  <c r="E1546" i="12"/>
  <c r="D1546" i="12"/>
  <c r="K1545" i="12"/>
  <c r="J1545" i="12"/>
  <c r="I1545" i="12"/>
  <c r="H1545" i="12"/>
  <c r="G1545" i="12"/>
  <c r="F1545" i="12"/>
  <c r="E1545" i="12"/>
  <c r="D1545" i="12"/>
  <c r="K1544" i="12"/>
  <c r="J1544" i="12"/>
  <c r="I1544" i="12"/>
  <c r="H1544" i="12"/>
  <c r="G1544" i="12"/>
  <c r="F1544" i="12"/>
  <c r="E1544" i="12"/>
  <c r="D1544" i="12"/>
  <c r="K1543" i="12"/>
  <c r="J1543" i="12"/>
  <c r="I1543" i="12"/>
  <c r="H1543" i="12"/>
  <c r="G1543" i="12"/>
  <c r="F1543" i="12"/>
  <c r="E1543" i="12"/>
  <c r="D1543" i="12"/>
  <c r="K1542" i="12"/>
  <c r="J1542" i="12"/>
  <c r="I1542" i="12"/>
  <c r="H1542" i="12"/>
  <c r="G1542" i="12"/>
  <c r="F1542" i="12"/>
  <c r="E1542" i="12"/>
  <c r="D1542" i="12"/>
  <c r="K1541" i="12"/>
  <c r="J1541" i="12"/>
  <c r="I1541" i="12"/>
  <c r="H1541" i="12"/>
  <c r="G1541" i="12"/>
  <c r="F1541" i="12"/>
  <c r="E1541" i="12"/>
  <c r="D1541" i="12"/>
  <c r="K1540" i="12"/>
  <c r="J1540" i="12"/>
  <c r="I1540" i="12"/>
  <c r="H1540" i="12"/>
  <c r="G1540" i="12"/>
  <c r="F1540" i="12"/>
  <c r="E1540" i="12"/>
  <c r="D1540" i="12"/>
  <c r="K1539" i="12"/>
  <c r="J1539" i="12"/>
  <c r="I1539" i="12"/>
  <c r="H1539" i="12"/>
  <c r="G1539" i="12"/>
  <c r="F1539" i="12"/>
  <c r="E1539" i="12"/>
  <c r="D1539" i="12"/>
  <c r="K1538" i="12"/>
  <c r="J1538" i="12"/>
  <c r="I1538" i="12"/>
  <c r="H1538" i="12"/>
  <c r="G1538" i="12"/>
  <c r="F1538" i="12"/>
  <c r="E1538" i="12"/>
  <c r="D1538" i="12"/>
  <c r="K1537" i="12"/>
  <c r="J1537" i="12"/>
  <c r="I1537" i="12"/>
  <c r="H1537" i="12"/>
  <c r="G1537" i="12"/>
  <c r="F1537" i="12"/>
  <c r="E1537" i="12"/>
  <c r="D1537" i="12"/>
  <c r="K1536" i="12"/>
  <c r="J1536" i="12"/>
  <c r="I1536" i="12"/>
  <c r="H1536" i="12"/>
  <c r="G1536" i="12"/>
  <c r="F1536" i="12"/>
  <c r="E1536" i="12"/>
  <c r="D1536" i="12"/>
  <c r="K1535" i="12"/>
  <c r="J1535" i="12"/>
  <c r="I1535" i="12"/>
  <c r="H1535" i="12"/>
  <c r="G1535" i="12"/>
  <c r="F1535" i="12"/>
  <c r="E1535" i="12"/>
  <c r="D1535" i="12"/>
  <c r="K1534" i="12"/>
  <c r="J1534" i="12"/>
  <c r="I1534" i="12"/>
  <c r="H1534" i="12"/>
  <c r="G1534" i="12"/>
  <c r="F1534" i="12"/>
  <c r="E1534" i="12"/>
  <c r="D1534" i="12"/>
  <c r="K1533" i="12"/>
  <c r="J1533" i="12"/>
  <c r="I1533" i="12"/>
  <c r="H1533" i="12"/>
  <c r="G1533" i="12"/>
  <c r="F1533" i="12"/>
  <c r="E1533" i="12"/>
  <c r="D1533" i="12"/>
  <c r="K1532" i="12"/>
  <c r="J1532" i="12"/>
  <c r="I1532" i="12"/>
  <c r="H1532" i="12"/>
  <c r="G1532" i="12"/>
  <c r="F1532" i="12"/>
  <c r="E1532" i="12"/>
  <c r="D1532" i="12"/>
  <c r="K1531" i="12"/>
  <c r="J1531" i="12"/>
  <c r="I1531" i="12"/>
  <c r="H1531" i="12"/>
  <c r="G1531" i="12"/>
  <c r="F1531" i="12"/>
  <c r="E1531" i="12"/>
  <c r="D1531" i="12"/>
  <c r="K1530" i="12"/>
  <c r="J1530" i="12"/>
  <c r="I1530" i="12"/>
  <c r="H1530" i="12"/>
  <c r="G1530" i="12"/>
  <c r="F1530" i="12"/>
  <c r="E1530" i="12"/>
  <c r="D1530" i="12"/>
  <c r="K1529" i="12"/>
  <c r="J1529" i="12"/>
  <c r="I1529" i="12"/>
  <c r="H1529" i="12"/>
  <c r="G1529" i="12"/>
  <c r="F1529" i="12"/>
  <c r="E1529" i="12"/>
  <c r="D1529" i="12"/>
  <c r="K1528" i="12"/>
  <c r="J1528" i="12"/>
  <c r="I1528" i="12"/>
  <c r="H1528" i="12"/>
  <c r="G1528" i="12"/>
  <c r="F1528" i="12"/>
  <c r="E1528" i="12"/>
  <c r="D1528" i="12"/>
  <c r="K1527" i="12"/>
  <c r="J1527" i="12"/>
  <c r="I1527" i="12"/>
  <c r="H1527" i="12"/>
  <c r="G1527" i="12"/>
  <c r="F1527" i="12"/>
  <c r="E1527" i="12"/>
  <c r="D1527" i="12"/>
  <c r="K1526" i="12"/>
  <c r="J1526" i="12"/>
  <c r="I1526" i="12"/>
  <c r="H1526" i="12"/>
  <c r="G1526" i="12"/>
  <c r="F1526" i="12"/>
  <c r="E1526" i="12"/>
  <c r="D1526" i="12"/>
  <c r="K1525" i="12"/>
  <c r="J1525" i="12"/>
  <c r="I1525" i="12"/>
  <c r="H1525" i="12"/>
  <c r="G1525" i="12"/>
  <c r="F1525" i="12"/>
  <c r="E1525" i="12"/>
  <c r="D1525" i="12"/>
  <c r="K1524" i="12"/>
  <c r="J1524" i="12"/>
  <c r="I1524" i="12"/>
  <c r="H1524" i="12"/>
  <c r="G1524" i="12"/>
  <c r="F1524" i="12"/>
  <c r="E1524" i="12"/>
  <c r="D1524" i="12"/>
  <c r="K1523" i="12"/>
  <c r="J1523" i="12"/>
  <c r="I1523" i="12"/>
  <c r="H1523" i="12"/>
  <c r="G1523" i="12"/>
  <c r="F1523" i="12"/>
  <c r="E1523" i="12"/>
  <c r="D1523" i="12"/>
  <c r="K1522" i="12"/>
  <c r="J1522" i="12"/>
  <c r="I1522" i="12"/>
  <c r="H1522" i="12"/>
  <c r="G1522" i="12"/>
  <c r="F1522" i="12"/>
  <c r="E1522" i="12"/>
  <c r="D1522" i="12"/>
  <c r="K1521" i="12"/>
  <c r="J1521" i="12"/>
  <c r="I1521" i="12"/>
  <c r="H1521" i="12"/>
  <c r="G1521" i="12"/>
  <c r="F1521" i="12"/>
  <c r="E1521" i="12"/>
  <c r="D1521" i="12"/>
  <c r="K1520" i="12"/>
  <c r="J1520" i="12"/>
  <c r="I1520" i="12"/>
  <c r="H1520" i="12"/>
  <c r="G1520" i="12"/>
  <c r="F1520" i="12"/>
  <c r="E1520" i="12"/>
  <c r="D1520" i="12"/>
  <c r="K1519" i="12"/>
  <c r="J1519" i="12"/>
  <c r="I1519" i="12"/>
  <c r="H1519" i="12"/>
  <c r="G1519" i="12"/>
  <c r="F1519" i="12"/>
  <c r="E1519" i="12"/>
  <c r="D1519" i="12"/>
  <c r="K1518" i="12"/>
  <c r="J1518" i="12"/>
  <c r="I1518" i="12"/>
  <c r="H1518" i="12"/>
  <c r="G1518" i="12"/>
  <c r="F1518" i="12"/>
  <c r="E1518" i="12"/>
  <c r="D1518" i="12"/>
  <c r="K1517" i="12"/>
  <c r="J1517" i="12"/>
  <c r="I1517" i="12"/>
  <c r="H1517" i="12"/>
  <c r="G1517" i="12"/>
  <c r="F1517" i="12"/>
  <c r="E1517" i="12"/>
  <c r="D1517" i="12"/>
  <c r="K1516" i="12"/>
  <c r="J1516" i="12"/>
  <c r="I1516" i="12"/>
  <c r="H1516" i="12"/>
  <c r="G1516" i="12"/>
  <c r="F1516" i="12"/>
  <c r="E1516" i="12"/>
  <c r="D1516" i="12"/>
  <c r="K1515" i="12"/>
  <c r="J1515" i="12"/>
  <c r="I1515" i="12"/>
  <c r="H1515" i="12"/>
  <c r="G1515" i="12"/>
  <c r="F1515" i="12"/>
  <c r="E1515" i="12"/>
  <c r="D1515" i="12"/>
  <c r="K1514" i="12"/>
  <c r="J1514" i="12"/>
  <c r="I1514" i="12"/>
  <c r="H1514" i="12"/>
  <c r="G1514" i="12"/>
  <c r="F1514" i="12"/>
  <c r="E1514" i="12"/>
  <c r="D1514" i="12"/>
  <c r="K1513" i="12"/>
  <c r="J1513" i="12"/>
  <c r="I1513" i="12"/>
  <c r="H1513" i="12"/>
  <c r="G1513" i="12"/>
  <c r="F1513" i="12"/>
  <c r="E1513" i="12"/>
  <c r="D1513" i="12"/>
  <c r="K1512" i="12"/>
  <c r="J1512" i="12"/>
  <c r="I1512" i="12"/>
  <c r="H1512" i="12"/>
  <c r="G1512" i="12"/>
  <c r="F1512" i="12"/>
  <c r="E1512" i="12"/>
  <c r="D1512" i="12"/>
  <c r="K1511" i="12"/>
  <c r="J1511" i="12"/>
  <c r="I1511" i="12"/>
  <c r="H1511" i="12"/>
  <c r="G1511" i="12"/>
  <c r="F1511" i="12"/>
  <c r="E1511" i="12"/>
  <c r="D1511" i="12"/>
  <c r="K1510" i="12"/>
  <c r="J1510" i="12"/>
  <c r="I1510" i="12"/>
  <c r="H1510" i="12"/>
  <c r="G1510" i="12"/>
  <c r="F1510" i="12"/>
  <c r="E1510" i="12"/>
  <c r="D1510" i="12"/>
  <c r="K1509" i="12"/>
  <c r="J1509" i="12"/>
  <c r="I1509" i="12"/>
  <c r="H1509" i="12"/>
  <c r="G1509" i="12"/>
  <c r="F1509" i="12"/>
  <c r="E1509" i="12"/>
  <c r="D1509" i="12"/>
  <c r="K1508" i="12"/>
  <c r="J1508" i="12"/>
  <c r="I1508" i="12"/>
  <c r="H1508" i="12"/>
  <c r="G1508" i="12"/>
  <c r="F1508" i="12"/>
  <c r="E1508" i="12"/>
  <c r="D1508" i="12"/>
  <c r="K1507" i="12"/>
  <c r="J1507" i="12"/>
  <c r="I1507" i="12"/>
  <c r="H1507" i="12"/>
  <c r="G1507" i="12"/>
  <c r="F1507" i="12"/>
  <c r="E1507" i="12"/>
  <c r="D1507" i="12"/>
  <c r="K1506" i="12"/>
  <c r="J1506" i="12"/>
  <c r="I1506" i="12"/>
  <c r="H1506" i="12"/>
  <c r="G1506" i="12"/>
  <c r="F1506" i="12"/>
  <c r="E1506" i="12"/>
  <c r="D1506" i="12"/>
  <c r="K1505" i="12"/>
  <c r="J1505" i="12"/>
  <c r="I1505" i="12"/>
  <c r="H1505" i="12"/>
  <c r="G1505" i="12"/>
  <c r="F1505" i="12"/>
  <c r="E1505" i="12"/>
  <c r="D1505" i="12"/>
  <c r="K1504" i="12"/>
  <c r="J1504" i="12"/>
  <c r="I1504" i="12"/>
  <c r="H1504" i="12"/>
  <c r="G1504" i="12"/>
  <c r="F1504" i="12"/>
  <c r="E1504" i="12"/>
  <c r="D1504" i="12"/>
  <c r="K1503" i="12"/>
  <c r="J1503" i="12"/>
  <c r="I1503" i="12"/>
  <c r="H1503" i="12"/>
  <c r="G1503" i="12"/>
  <c r="F1503" i="12"/>
  <c r="E1503" i="12"/>
  <c r="D1503" i="12"/>
  <c r="K1502" i="12"/>
  <c r="J1502" i="12"/>
  <c r="I1502" i="12"/>
  <c r="H1502" i="12"/>
  <c r="G1502" i="12"/>
  <c r="F1502" i="12"/>
  <c r="E1502" i="12"/>
  <c r="D1502" i="12"/>
  <c r="K1501" i="12"/>
  <c r="J1501" i="12"/>
  <c r="I1501" i="12"/>
  <c r="H1501" i="12"/>
  <c r="G1501" i="12"/>
  <c r="F1501" i="12"/>
  <c r="E1501" i="12"/>
  <c r="D1501" i="12"/>
  <c r="K1500" i="12"/>
  <c r="J1500" i="12"/>
  <c r="I1500" i="12"/>
  <c r="H1500" i="12"/>
  <c r="G1500" i="12"/>
  <c r="F1500" i="12"/>
  <c r="E1500" i="12"/>
  <c r="D1500" i="12"/>
  <c r="K1499" i="12"/>
  <c r="J1499" i="12"/>
  <c r="I1499" i="12"/>
  <c r="H1499" i="12"/>
  <c r="G1499" i="12"/>
  <c r="F1499" i="12"/>
  <c r="E1499" i="12"/>
  <c r="D1499" i="12"/>
  <c r="K1498" i="12"/>
  <c r="J1498" i="12"/>
  <c r="I1498" i="12"/>
  <c r="H1498" i="12"/>
  <c r="G1498" i="12"/>
  <c r="F1498" i="12"/>
  <c r="E1498" i="12"/>
  <c r="D1498" i="12"/>
  <c r="K1497" i="12"/>
  <c r="J1497" i="12"/>
  <c r="I1497" i="12"/>
  <c r="H1497" i="12"/>
  <c r="G1497" i="12"/>
  <c r="F1497" i="12"/>
  <c r="E1497" i="12"/>
  <c r="D1497" i="12"/>
  <c r="K1496" i="12"/>
  <c r="J1496" i="12"/>
  <c r="I1496" i="12"/>
  <c r="H1496" i="12"/>
  <c r="G1496" i="12"/>
  <c r="F1496" i="12"/>
  <c r="E1496" i="12"/>
  <c r="D1496" i="12"/>
  <c r="K1495" i="12"/>
  <c r="J1495" i="12"/>
  <c r="I1495" i="12"/>
  <c r="H1495" i="12"/>
  <c r="G1495" i="12"/>
  <c r="F1495" i="12"/>
  <c r="E1495" i="12"/>
  <c r="D1495" i="12"/>
  <c r="K1494" i="12"/>
  <c r="J1494" i="12"/>
  <c r="I1494" i="12"/>
  <c r="H1494" i="12"/>
  <c r="G1494" i="12"/>
  <c r="F1494" i="12"/>
  <c r="E1494" i="12"/>
  <c r="D1494" i="12"/>
  <c r="K1493" i="12"/>
  <c r="J1493" i="12"/>
  <c r="I1493" i="12"/>
  <c r="H1493" i="12"/>
  <c r="G1493" i="12"/>
  <c r="F1493" i="12"/>
  <c r="E1493" i="12"/>
  <c r="D1493" i="12"/>
  <c r="K1492" i="12"/>
  <c r="J1492" i="12"/>
  <c r="I1492" i="12"/>
  <c r="H1492" i="12"/>
  <c r="G1492" i="12"/>
  <c r="F1492" i="12"/>
  <c r="E1492" i="12"/>
  <c r="D1492" i="12"/>
  <c r="K1491" i="12"/>
  <c r="J1491" i="12"/>
  <c r="I1491" i="12"/>
  <c r="H1491" i="12"/>
  <c r="G1491" i="12"/>
  <c r="F1491" i="12"/>
  <c r="E1491" i="12"/>
  <c r="D1491" i="12"/>
  <c r="K1490" i="12"/>
  <c r="J1490" i="12"/>
  <c r="I1490" i="12"/>
  <c r="H1490" i="12"/>
  <c r="G1490" i="12"/>
  <c r="F1490" i="12"/>
  <c r="E1490" i="12"/>
  <c r="D1490" i="12"/>
  <c r="K1489" i="12"/>
  <c r="J1489" i="12"/>
  <c r="I1489" i="12"/>
  <c r="H1489" i="12"/>
  <c r="G1489" i="12"/>
  <c r="F1489" i="12"/>
  <c r="E1489" i="12"/>
  <c r="D1489" i="12"/>
  <c r="K1488" i="12"/>
  <c r="J1488" i="12"/>
  <c r="I1488" i="12"/>
  <c r="H1488" i="12"/>
  <c r="G1488" i="12"/>
  <c r="F1488" i="12"/>
  <c r="E1488" i="12"/>
  <c r="D1488" i="12"/>
  <c r="K1487" i="12"/>
  <c r="J1487" i="12"/>
  <c r="I1487" i="12"/>
  <c r="H1487" i="12"/>
  <c r="G1487" i="12"/>
  <c r="F1487" i="12"/>
  <c r="E1487" i="12"/>
  <c r="D1487" i="12"/>
  <c r="K1486" i="12"/>
  <c r="J1486" i="12"/>
  <c r="I1486" i="12"/>
  <c r="H1486" i="12"/>
  <c r="G1486" i="12"/>
  <c r="F1486" i="12"/>
  <c r="E1486" i="12"/>
  <c r="D1486" i="12"/>
  <c r="K1485" i="12"/>
  <c r="J1485" i="12"/>
  <c r="I1485" i="12"/>
  <c r="H1485" i="12"/>
  <c r="G1485" i="12"/>
  <c r="F1485" i="12"/>
  <c r="E1485" i="12"/>
  <c r="D1485" i="12"/>
  <c r="K1484" i="12"/>
  <c r="J1484" i="12"/>
  <c r="I1484" i="12"/>
  <c r="H1484" i="12"/>
  <c r="G1484" i="12"/>
  <c r="F1484" i="12"/>
  <c r="E1484" i="12"/>
  <c r="D1484" i="12"/>
  <c r="K1483" i="12"/>
  <c r="J1483" i="12"/>
  <c r="I1483" i="12"/>
  <c r="H1483" i="12"/>
  <c r="G1483" i="12"/>
  <c r="F1483" i="12"/>
  <c r="E1483" i="12"/>
  <c r="D1483" i="12"/>
  <c r="K1482" i="12"/>
  <c r="J1482" i="12"/>
  <c r="I1482" i="12"/>
  <c r="H1482" i="12"/>
  <c r="G1482" i="12"/>
  <c r="F1482" i="12"/>
  <c r="E1482" i="12"/>
  <c r="D1482" i="12"/>
  <c r="K1481" i="12"/>
  <c r="J1481" i="12"/>
  <c r="I1481" i="12"/>
  <c r="H1481" i="12"/>
  <c r="G1481" i="12"/>
  <c r="F1481" i="12"/>
  <c r="E1481" i="12"/>
  <c r="D1481" i="12"/>
  <c r="K1480" i="12"/>
  <c r="J1480" i="12"/>
  <c r="I1480" i="12"/>
  <c r="H1480" i="12"/>
  <c r="G1480" i="12"/>
  <c r="F1480" i="12"/>
  <c r="E1480" i="12"/>
  <c r="D1480" i="12"/>
  <c r="K1479" i="12"/>
  <c r="J1479" i="12"/>
  <c r="I1479" i="12"/>
  <c r="H1479" i="12"/>
  <c r="G1479" i="12"/>
  <c r="F1479" i="12"/>
  <c r="E1479" i="12"/>
  <c r="D1479" i="12"/>
  <c r="K1478" i="12"/>
  <c r="J1478" i="12"/>
  <c r="I1478" i="12"/>
  <c r="H1478" i="12"/>
  <c r="G1478" i="12"/>
  <c r="F1478" i="12"/>
  <c r="E1478" i="12"/>
  <c r="D1478" i="12"/>
  <c r="K1477" i="12"/>
  <c r="J1477" i="12"/>
  <c r="I1477" i="12"/>
  <c r="H1477" i="12"/>
  <c r="G1477" i="12"/>
  <c r="F1477" i="12"/>
  <c r="E1477" i="12"/>
  <c r="D1477" i="12"/>
  <c r="K1476" i="12"/>
  <c r="J1476" i="12"/>
  <c r="I1476" i="12"/>
  <c r="H1476" i="12"/>
  <c r="G1476" i="12"/>
  <c r="F1476" i="12"/>
  <c r="E1476" i="12"/>
  <c r="D1476" i="12"/>
  <c r="K1475" i="12"/>
  <c r="J1475" i="12"/>
  <c r="I1475" i="12"/>
  <c r="H1475" i="12"/>
  <c r="G1475" i="12"/>
  <c r="F1475" i="12"/>
  <c r="E1475" i="12"/>
  <c r="D1475" i="12"/>
  <c r="K1474" i="12"/>
  <c r="J1474" i="12"/>
  <c r="I1474" i="12"/>
  <c r="H1474" i="12"/>
  <c r="G1474" i="12"/>
  <c r="F1474" i="12"/>
  <c r="E1474" i="12"/>
  <c r="D1474" i="12"/>
  <c r="K1473" i="12"/>
  <c r="J1473" i="12"/>
  <c r="I1473" i="12"/>
  <c r="H1473" i="12"/>
  <c r="G1473" i="12"/>
  <c r="F1473" i="12"/>
  <c r="E1473" i="12"/>
  <c r="D1473" i="12"/>
  <c r="K1472" i="12"/>
  <c r="J1472" i="12"/>
  <c r="I1472" i="12"/>
  <c r="H1472" i="12"/>
  <c r="G1472" i="12"/>
  <c r="F1472" i="12"/>
  <c r="E1472" i="12"/>
  <c r="D1472" i="12"/>
  <c r="K1471" i="12"/>
  <c r="J1471" i="12"/>
  <c r="I1471" i="12"/>
  <c r="H1471" i="12"/>
  <c r="G1471" i="12"/>
  <c r="F1471" i="12"/>
  <c r="E1471" i="12"/>
  <c r="D1471" i="12"/>
  <c r="K1470" i="12"/>
  <c r="J1470" i="12"/>
  <c r="I1470" i="12"/>
  <c r="H1470" i="12"/>
  <c r="G1470" i="12"/>
  <c r="F1470" i="12"/>
  <c r="E1470" i="12"/>
  <c r="D1470" i="12"/>
  <c r="K1469" i="12"/>
  <c r="J1469" i="12"/>
  <c r="I1469" i="12"/>
  <c r="H1469" i="12"/>
  <c r="G1469" i="12"/>
  <c r="F1469" i="12"/>
  <c r="E1469" i="12"/>
  <c r="D1469" i="12"/>
  <c r="K1468" i="12"/>
  <c r="J1468" i="12"/>
  <c r="I1468" i="12"/>
  <c r="H1468" i="12"/>
  <c r="G1468" i="12"/>
  <c r="F1468" i="12"/>
  <c r="E1468" i="12"/>
  <c r="D1468" i="12"/>
  <c r="K1467" i="12"/>
  <c r="J1467" i="12"/>
  <c r="I1467" i="12"/>
  <c r="H1467" i="12"/>
  <c r="G1467" i="12"/>
  <c r="F1467" i="12"/>
  <c r="E1467" i="12"/>
  <c r="D1467" i="12"/>
  <c r="K1466" i="12"/>
  <c r="J1466" i="12"/>
  <c r="I1466" i="12"/>
  <c r="H1466" i="12"/>
  <c r="G1466" i="12"/>
  <c r="F1466" i="12"/>
  <c r="E1466" i="12"/>
  <c r="D1466" i="12"/>
  <c r="K1465" i="12"/>
  <c r="J1465" i="12"/>
  <c r="I1465" i="12"/>
  <c r="H1465" i="12"/>
  <c r="G1465" i="12"/>
  <c r="F1465" i="12"/>
  <c r="E1465" i="12"/>
  <c r="D1465" i="12"/>
  <c r="K1464" i="12"/>
  <c r="J1464" i="12"/>
  <c r="I1464" i="12"/>
  <c r="H1464" i="12"/>
  <c r="G1464" i="12"/>
  <c r="F1464" i="12"/>
  <c r="E1464" i="12"/>
  <c r="D1464" i="12"/>
  <c r="K1463" i="12"/>
  <c r="J1463" i="12"/>
  <c r="I1463" i="12"/>
  <c r="H1463" i="12"/>
  <c r="G1463" i="12"/>
  <c r="F1463" i="12"/>
  <c r="E1463" i="12"/>
  <c r="D1463" i="12"/>
  <c r="K1462" i="12"/>
  <c r="J1462" i="12"/>
  <c r="I1462" i="12"/>
  <c r="H1462" i="12"/>
  <c r="G1462" i="12"/>
  <c r="F1462" i="12"/>
  <c r="E1462" i="12"/>
  <c r="D1462" i="12"/>
  <c r="K1461" i="12"/>
  <c r="J1461" i="12"/>
  <c r="I1461" i="12"/>
  <c r="H1461" i="12"/>
  <c r="G1461" i="12"/>
  <c r="F1461" i="12"/>
  <c r="E1461" i="12"/>
  <c r="D1461" i="12"/>
  <c r="K1460" i="12"/>
  <c r="J1460" i="12"/>
  <c r="I1460" i="12"/>
  <c r="H1460" i="12"/>
  <c r="G1460" i="12"/>
  <c r="F1460" i="12"/>
  <c r="E1460" i="12"/>
  <c r="D1460" i="12"/>
  <c r="K1459" i="12"/>
  <c r="J1459" i="12"/>
  <c r="I1459" i="12"/>
  <c r="H1459" i="12"/>
  <c r="G1459" i="12"/>
  <c r="F1459" i="12"/>
  <c r="E1459" i="12"/>
  <c r="D1459" i="12"/>
  <c r="K1458" i="12"/>
  <c r="J1458" i="12"/>
  <c r="I1458" i="12"/>
  <c r="H1458" i="12"/>
  <c r="G1458" i="12"/>
  <c r="F1458" i="12"/>
  <c r="E1458" i="12"/>
  <c r="D1458" i="12"/>
  <c r="K1457" i="12"/>
  <c r="J1457" i="12"/>
  <c r="I1457" i="12"/>
  <c r="H1457" i="12"/>
  <c r="G1457" i="12"/>
  <c r="F1457" i="12"/>
  <c r="E1457" i="12"/>
  <c r="D1457" i="12"/>
  <c r="K1456" i="12"/>
  <c r="J1456" i="12"/>
  <c r="I1456" i="12"/>
  <c r="H1456" i="12"/>
  <c r="G1456" i="12"/>
  <c r="F1456" i="12"/>
  <c r="E1456" i="12"/>
  <c r="D1456" i="12"/>
  <c r="K1455" i="12"/>
  <c r="J1455" i="12"/>
  <c r="I1455" i="12"/>
  <c r="H1455" i="12"/>
  <c r="G1455" i="12"/>
  <c r="F1455" i="12"/>
  <c r="E1455" i="12"/>
  <c r="D1455" i="12"/>
  <c r="K1454" i="12"/>
  <c r="J1454" i="12"/>
  <c r="I1454" i="12"/>
  <c r="H1454" i="12"/>
  <c r="G1454" i="12"/>
  <c r="F1454" i="12"/>
  <c r="E1454" i="12"/>
  <c r="D1454" i="12"/>
  <c r="K1453" i="12"/>
  <c r="J1453" i="12"/>
  <c r="I1453" i="12"/>
  <c r="H1453" i="12"/>
  <c r="G1453" i="12"/>
  <c r="F1453" i="12"/>
  <c r="E1453" i="12"/>
  <c r="D1453" i="12"/>
  <c r="K1452" i="12"/>
  <c r="J1452" i="12"/>
  <c r="I1452" i="12"/>
  <c r="H1452" i="12"/>
  <c r="G1452" i="12"/>
  <c r="F1452" i="12"/>
  <c r="E1452" i="12"/>
  <c r="D1452" i="12"/>
  <c r="K1451" i="12"/>
  <c r="J1451" i="12"/>
  <c r="I1451" i="12"/>
  <c r="H1451" i="12"/>
  <c r="G1451" i="12"/>
  <c r="F1451" i="12"/>
  <c r="E1451" i="12"/>
  <c r="D1451" i="12"/>
  <c r="K1450" i="12"/>
  <c r="J1450" i="12"/>
  <c r="I1450" i="12"/>
  <c r="H1450" i="12"/>
  <c r="G1450" i="12"/>
  <c r="F1450" i="12"/>
  <c r="E1450" i="12"/>
  <c r="D1450" i="12"/>
  <c r="K1449" i="12"/>
  <c r="J1449" i="12"/>
  <c r="I1449" i="12"/>
  <c r="H1449" i="12"/>
  <c r="G1449" i="12"/>
  <c r="F1449" i="12"/>
  <c r="E1449" i="12"/>
  <c r="D1449" i="12"/>
  <c r="K1448" i="12"/>
  <c r="J1448" i="12"/>
  <c r="I1448" i="12"/>
  <c r="H1448" i="12"/>
  <c r="G1448" i="12"/>
  <c r="F1448" i="12"/>
  <c r="E1448" i="12"/>
  <c r="D1448" i="12"/>
  <c r="K1447" i="12"/>
  <c r="J1447" i="12"/>
  <c r="I1447" i="12"/>
  <c r="H1447" i="12"/>
  <c r="G1447" i="12"/>
  <c r="F1447" i="12"/>
  <c r="E1447" i="12"/>
  <c r="D1447" i="12"/>
  <c r="K1446" i="12"/>
  <c r="J1446" i="12"/>
  <c r="I1446" i="12"/>
  <c r="H1446" i="12"/>
  <c r="G1446" i="12"/>
  <c r="F1446" i="12"/>
  <c r="E1446" i="12"/>
  <c r="D1446" i="12"/>
  <c r="K1445" i="12"/>
  <c r="J1445" i="12"/>
  <c r="I1445" i="12"/>
  <c r="H1445" i="12"/>
  <c r="G1445" i="12"/>
  <c r="F1445" i="12"/>
  <c r="E1445" i="12"/>
  <c r="D1445" i="12"/>
  <c r="K1444" i="12"/>
  <c r="J1444" i="12"/>
  <c r="I1444" i="12"/>
  <c r="H1444" i="12"/>
  <c r="G1444" i="12"/>
  <c r="F1444" i="12"/>
  <c r="E1444" i="12"/>
  <c r="D1444" i="12"/>
  <c r="K1443" i="12"/>
  <c r="J1443" i="12"/>
  <c r="I1443" i="12"/>
  <c r="H1443" i="12"/>
  <c r="G1443" i="12"/>
  <c r="F1443" i="12"/>
  <c r="E1443" i="12"/>
  <c r="D1443" i="12"/>
  <c r="K1442" i="12"/>
  <c r="J1442" i="12"/>
  <c r="I1442" i="12"/>
  <c r="H1442" i="12"/>
  <c r="G1442" i="12"/>
  <c r="F1442" i="12"/>
  <c r="E1442" i="12"/>
  <c r="D1442" i="12"/>
  <c r="K1441" i="12"/>
  <c r="J1441" i="12"/>
  <c r="I1441" i="12"/>
  <c r="H1441" i="12"/>
  <c r="G1441" i="12"/>
  <c r="F1441" i="12"/>
  <c r="E1441" i="12"/>
  <c r="D1441" i="12"/>
  <c r="K1440" i="12"/>
  <c r="J1440" i="12"/>
  <c r="I1440" i="12"/>
  <c r="H1440" i="12"/>
  <c r="G1440" i="12"/>
  <c r="F1440" i="12"/>
  <c r="E1440" i="12"/>
  <c r="D1440" i="12"/>
  <c r="K1439" i="12"/>
  <c r="J1439" i="12"/>
  <c r="I1439" i="12"/>
  <c r="H1439" i="12"/>
  <c r="G1439" i="12"/>
  <c r="F1439" i="12"/>
  <c r="E1439" i="12"/>
  <c r="D1439" i="12"/>
  <c r="K1438" i="12"/>
  <c r="J1438" i="12"/>
  <c r="I1438" i="12"/>
  <c r="H1438" i="12"/>
  <c r="G1438" i="12"/>
  <c r="F1438" i="12"/>
  <c r="E1438" i="12"/>
  <c r="D1438" i="12"/>
  <c r="K1437" i="12"/>
  <c r="J1437" i="12"/>
  <c r="I1437" i="12"/>
  <c r="H1437" i="12"/>
  <c r="G1437" i="12"/>
  <c r="F1437" i="12"/>
  <c r="E1437" i="12"/>
  <c r="D1437" i="12"/>
  <c r="K1436" i="12"/>
  <c r="J1436" i="12"/>
  <c r="I1436" i="12"/>
  <c r="H1436" i="12"/>
  <c r="G1436" i="12"/>
  <c r="F1436" i="12"/>
  <c r="E1436" i="12"/>
  <c r="D1436" i="12"/>
  <c r="K1435" i="12"/>
  <c r="J1435" i="12"/>
  <c r="I1435" i="12"/>
  <c r="H1435" i="12"/>
  <c r="G1435" i="12"/>
  <c r="F1435" i="12"/>
  <c r="E1435" i="12"/>
  <c r="D1435" i="12"/>
  <c r="K1434" i="12"/>
  <c r="J1434" i="12"/>
  <c r="I1434" i="12"/>
  <c r="H1434" i="12"/>
  <c r="G1434" i="12"/>
  <c r="F1434" i="12"/>
  <c r="E1434" i="12"/>
  <c r="D1434" i="12"/>
  <c r="K1433" i="12"/>
  <c r="J1433" i="12"/>
  <c r="I1433" i="12"/>
  <c r="H1433" i="12"/>
  <c r="G1433" i="12"/>
  <c r="F1433" i="12"/>
  <c r="E1433" i="12"/>
  <c r="D1433" i="12"/>
  <c r="K1432" i="12"/>
  <c r="J1432" i="12"/>
  <c r="I1432" i="12"/>
  <c r="H1432" i="12"/>
  <c r="G1432" i="12"/>
  <c r="F1432" i="12"/>
  <c r="E1432" i="12"/>
  <c r="D1432" i="12"/>
  <c r="K1431" i="12"/>
  <c r="J1431" i="12"/>
  <c r="I1431" i="12"/>
  <c r="H1431" i="12"/>
  <c r="G1431" i="12"/>
  <c r="F1431" i="12"/>
  <c r="E1431" i="12"/>
  <c r="D1431" i="12"/>
  <c r="K1430" i="12"/>
  <c r="J1430" i="12"/>
  <c r="I1430" i="12"/>
  <c r="H1430" i="12"/>
  <c r="G1430" i="12"/>
  <c r="F1430" i="12"/>
  <c r="E1430" i="12"/>
  <c r="D1430" i="12"/>
  <c r="K1429" i="12"/>
  <c r="J1429" i="12"/>
  <c r="I1429" i="12"/>
  <c r="H1429" i="12"/>
  <c r="G1429" i="12"/>
  <c r="F1429" i="12"/>
  <c r="E1429" i="12"/>
  <c r="D1429" i="12"/>
  <c r="K1428" i="12"/>
  <c r="J1428" i="12"/>
  <c r="I1428" i="12"/>
  <c r="H1428" i="12"/>
  <c r="G1428" i="12"/>
  <c r="F1428" i="12"/>
  <c r="E1428" i="12"/>
  <c r="D1428" i="12"/>
  <c r="K1427" i="12"/>
  <c r="J1427" i="12"/>
  <c r="I1427" i="12"/>
  <c r="H1427" i="12"/>
  <c r="G1427" i="12"/>
  <c r="F1427" i="12"/>
  <c r="E1427" i="12"/>
  <c r="D1427" i="12"/>
  <c r="K1426" i="12"/>
  <c r="J1426" i="12"/>
  <c r="I1426" i="12"/>
  <c r="H1426" i="12"/>
  <c r="G1426" i="12"/>
  <c r="F1426" i="12"/>
  <c r="E1426" i="12"/>
  <c r="D1426" i="12"/>
  <c r="K1425" i="12"/>
  <c r="J1425" i="12"/>
  <c r="I1425" i="12"/>
  <c r="H1425" i="12"/>
  <c r="G1425" i="12"/>
  <c r="F1425" i="12"/>
  <c r="E1425" i="12"/>
  <c r="D1425" i="12"/>
  <c r="K1424" i="12"/>
  <c r="J1424" i="12"/>
  <c r="I1424" i="12"/>
  <c r="H1424" i="12"/>
  <c r="G1424" i="12"/>
  <c r="F1424" i="12"/>
  <c r="E1424" i="12"/>
  <c r="D1424" i="12"/>
  <c r="K1423" i="12"/>
  <c r="J1423" i="12"/>
  <c r="I1423" i="12"/>
  <c r="H1423" i="12"/>
  <c r="G1423" i="12"/>
  <c r="F1423" i="12"/>
  <c r="E1423" i="12"/>
  <c r="D1423" i="12"/>
  <c r="K1422" i="12"/>
  <c r="J1422" i="12"/>
  <c r="I1422" i="12"/>
  <c r="H1422" i="12"/>
  <c r="G1422" i="12"/>
  <c r="F1422" i="12"/>
  <c r="E1422" i="12"/>
  <c r="D1422" i="12"/>
  <c r="K1421" i="12"/>
  <c r="J1421" i="12"/>
  <c r="I1421" i="12"/>
  <c r="H1421" i="12"/>
  <c r="G1421" i="12"/>
  <c r="F1421" i="12"/>
  <c r="E1421" i="12"/>
  <c r="D1421" i="12"/>
  <c r="K1420" i="12"/>
  <c r="J1420" i="12"/>
  <c r="I1420" i="12"/>
  <c r="H1420" i="12"/>
  <c r="G1420" i="12"/>
  <c r="F1420" i="12"/>
  <c r="E1420" i="12"/>
  <c r="D1420" i="12"/>
  <c r="K1419" i="12"/>
  <c r="J1419" i="12"/>
  <c r="I1419" i="12"/>
  <c r="H1419" i="12"/>
  <c r="G1419" i="12"/>
  <c r="F1419" i="12"/>
  <c r="E1419" i="12"/>
  <c r="D1419" i="12"/>
  <c r="K1418" i="12"/>
  <c r="J1418" i="12"/>
  <c r="I1418" i="12"/>
  <c r="H1418" i="12"/>
  <c r="G1418" i="12"/>
  <c r="F1418" i="12"/>
  <c r="E1418" i="12"/>
  <c r="D1418" i="12"/>
  <c r="K1417" i="12"/>
  <c r="J1417" i="12"/>
  <c r="I1417" i="12"/>
  <c r="H1417" i="12"/>
  <c r="G1417" i="12"/>
  <c r="F1417" i="12"/>
  <c r="E1417" i="12"/>
  <c r="D1417" i="12"/>
  <c r="K1416" i="12"/>
  <c r="J1416" i="12"/>
  <c r="I1416" i="12"/>
  <c r="H1416" i="12"/>
  <c r="G1416" i="12"/>
  <c r="F1416" i="12"/>
  <c r="E1416" i="12"/>
  <c r="D1416" i="12"/>
  <c r="K1415" i="12"/>
  <c r="J1415" i="12"/>
  <c r="I1415" i="12"/>
  <c r="H1415" i="12"/>
  <c r="G1415" i="12"/>
  <c r="F1415" i="12"/>
  <c r="E1415" i="12"/>
  <c r="D1415" i="12"/>
  <c r="K1414" i="12"/>
  <c r="J1414" i="12"/>
  <c r="I1414" i="12"/>
  <c r="H1414" i="12"/>
  <c r="G1414" i="12"/>
  <c r="F1414" i="12"/>
  <c r="E1414" i="12"/>
  <c r="D1414" i="12"/>
  <c r="K1413" i="12"/>
  <c r="J1413" i="12"/>
  <c r="I1413" i="12"/>
  <c r="H1413" i="12"/>
  <c r="G1413" i="12"/>
  <c r="F1413" i="12"/>
  <c r="E1413" i="12"/>
  <c r="D1413" i="12"/>
  <c r="K1412" i="12"/>
  <c r="J1412" i="12"/>
  <c r="I1412" i="12"/>
  <c r="H1412" i="12"/>
  <c r="G1412" i="12"/>
  <c r="F1412" i="12"/>
  <c r="E1412" i="12"/>
  <c r="D1412" i="12"/>
  <c r="K1411" i="12"/>
  <c r="J1411" i="12"/>
  <c r="I1411" i="12"/>
  <c r="H1411" i="12"/>
  <c r="G1411" i="12"/>
  <c r="F1411" i="12"/>
  <c r="E1411" i="12"/>
  <c r="D1411" i="12"/>
  <c r="K1410" i="12"/>
  <c r="J1410" i="12"/>
  <c r="I1410" i="12"/>
  <c r="H1410" i="12"/>
  <c r="G1410" i="12"/>
  <c r="F1410" i="12"/>
  <c r="E1410" i="12"/>
  <c r="D1410" i="12"/>
  <c r="K1409" i="12"/>
  <c r="J1409" i="12"/>
  <c r="I1409" i="12"/>
  <c r="H1409" i="12"/>
  <c r="G1409" i="12"/>
  <c r="F1409" i="12"/>
  <c r="E1409" i="12"/>
  <c r="D1409" i="12"/>
  <c r="K1408" i="12"/>
  <c r="J1408" i="12"/>
  <c r="I1408" i="12"/>
  <c r="H1408" i="12"/>
  <c r="G1408" i="12"/>
  <c r="F1408" i="12"/>
  <c r="E1408" i="12"/>
  <c r="D1408" i="12"/>
  <c r="K1407" i="12"/>
  <c r="J1407" i="12"/>
  <c r="I1407" i="12"/>
  <c r="H1407" i="12"/>
  <c r="G1407" i="12"/>
  <c r="F1407" i="12"/>
  <c r="E1407" i="12"/>
  <c r="D1407" i="12"/>
  <c r="K1406" i="12"/>
  <c r="J1406" i="12"/>
  <c r="I1406" i="12"/>
  <c r="H1406" i="12"/>
  <c r="G1406" i="12"/>
  <c r="F1406" i="12"/>
  <c r="E1406" i="12"/>
  <c r="D1406" i="12"/>
  <c r="K1405" i="12"/>
  <c r="J1405" i="12"/>
  <c r="I1405" i="12"/>
  <c r="H1405" i="12"/>
  <c r="G1405" i="12"/>
  <c r="F1405" i="12"/>
  <c r="E1405" i="12"/>
  <c r="D1405" i="12"/>
  <c r="K1404" i="12"/>
  <c r="J1404" i="12"/>
  <c r="I1404" i="12"/>
  <c r="H1404" i="12"/>
  <c r="G1404" i="12"/>
  <c r="F1404" i="12"/>
  <c r="E1404" i="12"/>
  <c r="D1404" i="12"/>
  <c r="K1403" i="12"/>
  <c r="J1403" i="12"/>
  <c r="I1403" i="12"/>
  <c r="H1403" i="12"/>
  <c r="G1403" i="12"/>
  <c r="F1403" i="12"/>
  <c r="E1403" i="12"/>
  <c r="D1403" i="12"/>
  <c r="K1402" i="12"/>
  <c r="J1402" i="12"/>
  <c r="I1402" i="12"/>
  <c r="H1402" i="12"/>
  <c r="G1402" i="12"/>
  <c r="F1402" i="12"/>
  <c r="E1402" i="12"/>
  <c r="D1402" i="12"/>
  <c r="K1401" i="12"/>
  <c r="J1401" i="12"/>
  <c r="I1401" i="12"/>
  <c r="H1401" i="12"/>
  <c r="G1401" i="12"/>
  <c r="F1401" i="12"/>
  <c r="E1401" i="12"/>
  <c r="D1401" i="12"/>
  <c r="K1400" i="12"/>
  <c r="J1400" i="12"/>
  <c r="I1400" i="12"/>
  <c r="H1400" i="12"/>
  <c r="G1400" i="12"/>
  <c r="F1400" i="12"/>
  <c r="E1400" i="12"/>
  <c r="D1400" i="12"/>
  <c r="K1399" i="12"/>
  <c r="J1399" i="12"/>
  <c r="I1399" i="12"/>
  <c r="H1399" i="12"/>
  <c r="G1399" i="12"/>
  <c r="F1399" i="12"/>
  <c r="E1399" i="12"/>
  <c r="D1399" i="12"/>
  <c r="K1398" i="12"/>
  <c r="J1398" i="12"/>
  <c r="I1398" i="12"/>
  <c r="H1398" i="12"/>
  <c r="G1398" i="12"/>
  <c r="F1398" i="12"/>
  <c r="E1398" i="12"/>
  <c r="D1398" i="12"/>
  <c r="K1397" i="12"/>
  <c r="J1397" i="12"/>
  <c r="I1397" i="12"/>
  <c r="H1397" i="12"/>
  <c r="G1397" i="12"/>
  <c r="F1397" i="12"/>
  <c r="E1397" i="12"/>
  <c r="D1397" i="12"/>
  <c r="K1396" i="12"/>
  <c r="J1396" i="12"/>
  <c r="I1396" i="12"/>
  <c r="H1396" i="12"/>
  <c r="G1396" i="12"/>
  <c r="F1396" i="12"/>
  <c r="E1396" i="12"/>
  <c r="D1396" i="12"/>
  <c r="K1395" i="12"/>
  <c r="J1395" i="12"/>
  <c r="I1395" i="12"/>
  <c r="H1395" i="12"/>
  <c r="G1395" i="12"/>
  <c r="F1395" i="12"/>
  <c r="E1395" i="12"/>
  <c r="D1395" i="12"/>
  <c r="K1394" i="12"/>
  <c r="J1394" i="12"/>
  <c r="I1394" i="12"/>
  <c r="H1394" i="12"/>
  <c r="G1394" i="12"/>
  <c r="F1394" i="12"/>
  <c r="E1394" i="12"/>
  <c r="D1394" i="12"/>
  <c r="K1393" i="12"/>
  <c r="J1393" i="12"/>
  <c r="I1393" i="12"/>
  <c r="H1393" i="12"/>
  <c r="G1393" i="12"/>
  <c r="F1393" i="12"/>
  <c r="E1393" i="12"/>
  <c r="D1393" i="12"/>
  <c r="K1392" i="12"/>
  <c r="J1392" i="12"/>
  <c r="I1392" i="12"/>
  <c r="H1392" i="12"/>
  <c r="G1392" i="12"/>
  <c r="F1392" i="12"/>
  <c r="E1392" i="12"/>
  <c r="D1392" i="12"/>
  <c r="K1391" i="12"/>
  <c r="J1391" i="12"/>
  <c r="I1391" i="12"/>
  <c r="H1391" i="12"/>
  <c r="G1391" i="12"/>
  <c r="F1391" i="12"/>
  <c r="E1391" i="12"/>
  <c r="D1391" i="12"/>
  <c r="K1390" i="12"/>
  <c r="J1390" i="12"/>
  <c r="I1390" i="12"/>
  <c r="H1390" i="12"/>
  <c r="G1390" i="12"/>
  <c r="F1390" i="12"/>
  <c r="E1390" i="12"/>
  <c r="D1390" i="12"/>
  <c r="K1389" i="12"/>
  <c r="J1389" i="12"/>
  <c r="I1389" i="12"/>
  <c r="H1389" i="12"/>
  <c r="G1389" i="12"/>
  <c r="F1389" i="12"/>
  <c r="E1389" i="12"/>
  <c r="D1389" i="12"/>
  <c r="K1388" i="12"/>
  <c r="J1388" i="12"/>
  <c r="I1388" i="12"/>
  <c r="H1388" i="12"/>
  <c r="G1388" i="12"/>
  <c r="F1388" i="12"/>
  <c r="E1388" i="12"/>
  <c r="D1388" i="12"/>
  <c r="K1387" i="12"/>
  <c r="J1387" i="12"/>
  <c r="I1387" i="12"/>
  <c r="H1387" i="12"/>
  <c r="G1387" i="12"/>
  <c r="F1387" i="12"/>
  <c r="E1387" i="12"/>
  <c r="D1387" i="12"/>
  <c r="K1386" i="12"/>
  <c r="J1386" i="12"/>
  <c r="I1386" i="12"/>
  <c r="H1386" i="12"/>
  <c r="G1386" i="12"/>
  <c r="F1386" i="12"/>
  <c r="E1386" i="12"/>
  <c r="D1386" i="12"/>
  <c r="K1385" i="12"/>
  <c r="J1385" i="12"/>
  <c r="I1385" i="12"/>
  <c r="H1385" i="12"/>
  <c r="G1385" i="12"/>
  <c r="F1385" i="12"/>
  <c r="E1385" i="12"/>
  <c r="D1385" i="12"/>
  <c r="K1384" i="12"/>
  <c r="J1384" i="12"/>
  <c r="I1384" i="12"/>
  <c r="H1384" i="12"/>
  <c r="G1384" i="12"/>
  <c r="F1384" i="12"/>
  <c r="E1384" i="12"/>
  <c r="D1384" i="12"/>
  <c r="K1383" i="12"/>
  <c r="J1383" i="12"/>
  <c r="I1383" i="12"/>
  <c r="H1383" i="12"/>
  <c r="G1383" i="12"/>
  <c r="F1383" i="12"/>
  <c r="E1383" i="12"/>
  <c r="D1383" i="12"/>
  <c r="K1382" i="12"/>
  <c r="J1382" i="12"/>
  <c r="I1382" i="12"/>
  <c r="H1382" i="12"/>
  <c r="G1382" i="12"/>
  <c r="F1382" i="12"/>
  <c r="E1382" i="12"/>
  <c r="D1382" i="12"/>
  <c r="K1381" i="12"/>
  <c r="J1381" i="12"/>
  <c r="I1381" i="12"/>
  <c r="H1381" i="12"/>
  <c r="G1381" i="12"/>
  <c r="F1381" i="12"/>
  <c r="E1381" i="12"/>
  <c r="D1381" i="12"/>
  <c r="K1380" i="12"/>
  <c r="J1380" i="12"/>
  <c r="I1380" i="12"/>
  <c r="H1380" i="12"/>
  <c r="G1380" i="12"/>
  <c r="F1380" i="12"/>
  <c r="E1380" i="12"/>
  <c r="D1380" i="12"/>
  <c r="K1379" i="12"/>
  <c r="J1379" i="12"/>
  <c r="I1379" i="12"/>
  <c r="H1379" i="12"/>
  <c r="G1379" i="12"/>
  <c r="F1379" i="12"/>
  <c r="E1379" i="12"/>
  <c r="D1379" i="12"/>
  <c r="K1378" i="12"/>
  <c r="J1378" i="12"/>
  <c r="I1378" i="12"/>
  <c r="H1378" i="12"/>
  <c r="G1378" i="12"/>
  <c r="F1378" i="12"/>
  <c r="E1378" i="12"/>
  <c r="D1378" i="12"/>
  <c r="K1377" i="12"/>
  <c r="J1377" i="12"/>
  <c r="I1377" i="12"/>
  <c r="H1377" i="12"/>
  <c r="G1377" i="12"/>
  <c r="F1377" i="12"/>
  <c r="E1377" i="12"/>
  <c r="D1377" i="12"/>
  <c r="K1376" i="12"/>
  <c r="J1376" i="12"/>
  <c r="I1376" i="12"/>
  <c r="H1376" i="12"/>
  <c r="G1376" i="12"/>
  <c r="F1376" i="12"/>
  <c r="E1376" i="12"/>
  <c r="D1376" i="12"/>
  <c r="K1375" i="12"/>
  <c r="J1375" i="12"/>
  <c r="I1375" i="12"/>
  <c r="H1375" i="12"/>
  <c r="G1375" i="12"/>
  <c r="F1375" i="12"/>
  <c r="E1375" i="12"/>
  <c r="D1375" i="12"/>
  <c r="K1374" i="12"/>
  <c r="J1374" i="12"/>
  <c r="I1374" i="12"/>
  <c r="H1374" i="12"/>
  <c r="G1374" i="12"/>
  <c r="F1374" i="12"/>
  <c r="E1374" i="12"/>
  <c r="D1374" i="12"/>
  <c r="K1373" i="12"/>
  <c r="J1373" i="12"/>
  <c r="I1373" i="12"/>
  <c r="H1373" i="12"/>
  <c r="G1373" i="12"/>
  <c r="F1373" i="12"/>
  <c r="E1373" i="12"/>
  <c r="D1373" i="12"/>
  <c r="K1372" i="12"/>
  <c r="J1372" i="12"/>
  <c r="I1372" i="12"/>
  <c r="H1372" i="12"/>
  <c r="G1372" i="12"/>
  <c r="F1372" i="12"/>
  <c r="E1372" i="12"/>
  <c r="D1372" i="12"/>
  <c r="K1371" i="12"/>
  <c r="J1371" i="12"/>
  <c r="I1371" i="12"/>
  <c r="H1371" i="12"/>
  <c r="G1371" i="12"/>
  <c r="F1371" i="12"/>
  <c r="E1371" i="12"/>
  <c r="D1371" i="12"/>
  <c r="K1370" i="12"/>
  <c r="J1370" i="12"/>
  <c r="I1370" i="12"/>
  <c r="H1370" i="12"/>
  <c r="G1370" i="12"/>
  <c r="F1370" i="12"/>
  <c r="E1370" i="12"/>
  <c r="D1370" i="12"/>
  <c r="K1369" i="12"/>
  <c r="J1369" i="12"/>
  <c r="I1369" i="12"/>
  <c r="H1369" i="12"/>
  <c r="G1369" i="12"/>
  <c r="F1369" i="12"/>
  <c r="E1369" i="12"/>
  <c r="D1369" i="12"/>
  <c r="K1368" i="12"/>
  <c r="J1368" i="12"/>
  <c r="I1368" i="12"/>
  <c r="H1368" i="12"/>
  <c r="G1368" i="12"/>
  <c r="F1368" i="12"/>
  <c r="E1368" i="12"/>
  <c r="D1368" i="12"/>
  <c r="K1367" i="12"/>
  <c r="J1367" i="12"/>
  <c r="I1367" i="12"/>
  <c r="H1367" i="12"/>
  <c r="G1367" i="12"/>
  <c r="F1367" i="12"/>
  <c r="E1367" i="12"/>
  <c r="D1367" i="12"/>
  <c r="K1366" i="12"/>
  <c r="J1366" i="12"/>
  <c r="I1366" i="12"/>
  <c r="H1366" i="12"/>
  <c r="G1366" i="12"/>
  <c r="F1366" i="12"/>
  <c r="E1366" i="12"/>
  <c r="D1366" i="12"/>
  <c r="K1365" i="12"/>
  <c r="J1365" i="12"/>
  <c r="I1365" i="12"/>
  <c r="H1365" i="12"/>
  <c r="G1365" i="12"/>
  <c r="F1365" i="12"/>
  <c r="E1365" i="12"/>
  <c r="D1365" i="12"/>
  <c r="K1364" i="12"/>
  <c r="J1364" i="12"/>
  <c r="I1364" i="12"/>
  <c r="H1364" i="12"/>
  <c r="G1364" i="12"/>
  <c r="F1364" i="12"/>
  <c r="E1364" i="12"/>
  <c r="D1364" i="12"/>
  <c r="K1363" i="12"/>
  <c r="J1363" i="12"/>
  <c r="I1363" i="12"/>
  <c r="H1363" i="12"/>
  <c r="G1363" i="12"/>
  <c r="F1363" i="12"/>
  <c r="E1363" i="12"/>
  <c r="D1363" i="12"/>
  <c r="K1362" i="12"/>
  <c r="J1362" i="12"/>
  <c r="I1362" i="12"/>
  <c r="H1362" i="12"/>
  <c r="G1362" i="12"/>
  <c r="F1362" i="12"/>
  <c r="E1362" i="12"/>
  <c r="D1362" i="12"/>
  <c r="K1361" i="12"/>
  <c r="J1361" i="12"/>
  <c r="I1361" i="12"/>
  <c r="H1361" i="12"/>
  <c r="G1361" i="12"/>
  <c r="F1361" i="12"/>
  <c r="E1361" i="12"/>
  <c r="D1361" i="12"/>
  <c r="K1360" i="12"/>
  <c r="J1360" i="12"/>
  <c r="I1360" i="12"/>
  <c r="H1360" i="12"/>
  <c r="G1360" i="12"/>
  <c r="F1360" i="12"/>
  <c r="E1360" i="12"/>
  <c r="D1360" i="12"/>
  <c r="K1359" i="12"/>
  <c r="J1359" i="12"/>
  <c r="I1359" i="12"/>
  <c r="H1359" i="12"/>
  <c r="G1359" i="12"/>
  <c r="F1359" i="12"/>
  <c r="E1359" i="12"/>
  <c r="D1359" i="12"/>
  <c r="K1358" i="12"/>
  <c r="J1358" i="12"/>
  <c r="I1358" i="12"/>
  <c r="H1358" i="12"/>
  <c r="G1358" i="12"/>
  <c r="F1358" i="12"/>
  <c r="E1358" i="12"/>
  <c r="D1358" i="12"/>
  <c r="K1357" i="12"/>
  <c r="J1357" i="12"/>
  <c r="I1357" i="12"/>
  <c r="H1357" i="12"/>
  <c r="G1357" i="12"/>
  <c r="F1357" i="12"/>
  <c r="E1357" i="12"/>
  <c r="D1357" i="12"/>
  <c r="K1356" i="12"/>
  <c r="J1356" i="12"/>
  <c r="I1356" i="12"/>
  <c r="H1356" i="12"/>
  <c r="G1356" i="12"/>
  <c r="F1356" i="12"/>
  <c r="E1356" i="12"/>
  <c r="D1356" i="12"/>
  <c r="K1355" i="12"/>
  <c r="J1355" i="12"/>
  <c r="I1355" i="12"/>
  <c r="H1355" i="12"/>
  <c r="G1355" i="12"/>
  <c r="F1355" i="12"/>
  <c r="E1355" i="12"/>
  <c r="D1355" i="12"/>
  <c r="K1354" i="12"/>
  <c r="J1354" i="12"/>
  <c r="I1354" i="12"/>
  <c r="H1354" i="12"/>
  <c r="G1354" i="12"/>
  <c r="F1354" i="12"/>
  <c r="E1354" i="12"/>
  <c r="D1354" i="12"/>
  <c r="K1353" i="12"/>
  <c r="J1353" i="12"/>
  <c r="I1353" i="12"/>
  <c r="H1353" i="12"/>
  <c r="G1353" i="12"/>
  <c r="F1353" i="12"/>
  <c r="E1353" i="12"/>
  <c r="D1353" i="12"/>
  <c r="K1352" i="12"/>
  <c r="J1352" i="12"/>
  <c r="I1352" i="12"/>
  <c r="H1352" i="12"/>
  <c r="G1352" i="12"/>
  <c r="F1352" i="12"/>
  <c r="E1352" i="12"/>
  <c r="D1352" i="12"/>
  <c r="K1351" i="12"/>
  <c r="J1351" i="12"/>
  <c r="I1351" i="12"/>
  <c r="H1351" i="12"/>
  <c r="G1351" i="12"/>
  <c r="F1351" i="12"/>
  <c r="E1351" i="12"/>
  <c r="D1351" i="12"/>
  <c r="K1350" i="12"/>
  <c r="J1350" i="12"/>
  <c r="I1350" i="12"/>
  <c r="H1350" i="12"/>
  <c r="G1350" i="12"/>
  <c r="F1350" i="12"/>
  <c r="E1350" i="12"/>
  <c r="D1350" i="12"/>
  <c r="K1349" i="12"/>
  <c r="J1349" i="12"/>
  <c r="I1349" i="12"/>
  <c r="H1349" i="12"/>
  <c r="G1349" i="12"/>
  <c r="F1349" i="12"/>
  <c r="E1349" i="12"/>
  <c r="D1349" i="12"/>
  <c r="K1348" i="12"/>
  <c r="J1348" i="12"/>
  <c r="I1348" i="12"/>
  <c r="H1348" i="12"/>
  <c r="G1348" i="12"/>
  <c r="F1348" i="12"/>
  <c r="E1348" i="12"/>
  <c r="D1348" i="12"/>
  <c r="K1347" i="12"/>
  <c r="J1347" i="12"/>
  <c r="I1347" i="12"/>
  <c r="H1347" i="12"/>
  <c r="G1347" i="12"/>
  <c r="F1347" i="12"/>
  <c r="E1347" i="12"/>
  <c r="D1347" i="12"/>
  <c r="K1346" i="12"/>
  <c r="J1346" i="12"/>
  <c r="I1346" i="12"/>
  <c r="H1346" i="12"/>
  <c r="G1346" i="12"/>
  <c r="F1346" i="12"/>
  <c r="E1346" i="12"/>
  <c r="D1346" i="12"/>
  <c r="K1345" i="12"/>
  <c r="J1345" i="12"/>
  <c r="I1345" i="12"/>
  <c r="H1345" i="12"/>
  <c r="G1345" i="12"/>
  <c r="F1345" i="12"/>
  <c r="E1345" i="12"/>
  <c r="D1345" i="12"/>
  <c r="K1344" i="12"/>
  <c r="J1344" i="12"/>
  <c r="I1344" i="12"/>
  <c r="H1344" i="12"/>
  <c r="G1344" i="12"/>
  <c r="F1344" i="12"/>
  <c r="E1344" i="12"/>
  <c r="D1344" i="12"/>
  <c r="K1343" i="12"/>
  <c r="J1343" i="12"/>
  <c r="I1343" i="12"/>
  <c r="H1343" i="12"/>
  <c r="G1343" i="12"/>
  <c r="F1343" i="12"/>
  <c r="E1343" i="12"/>
  <c r="D1343" i="12"/>
  <c r="K1342" i="12"/>
  <c r="J1342" i="12"/>
  <c r="I1342" i="12"/>
  <c r="H1342" i="12"/>
  <c r="G1342" i="12"/>
  <c r="F1342" i="12"/>
  <c r="E1342" i="12"/>
  <c r="D1342" i="12"/>
  <c r="K1341" i="12"/>
  <c r="J1341" i="12"/>
  <c r="I1341" i="12"/>
  <c r="H1341" i="12"/>
  <c r="G1341" i="12"/>
  <c r="F1341" i="12"/>
  <c r="E1341" i="12"/>
  <c r="D1341" i="12"/>
  <c r="K1340" i="12"/>
  <c r="J1340" i="12"/>
  <c r="I1340" i="12"/>
  <c r="H1340" i="12"/>
  <c r="G1340" i="12"/>
  <c r="F1340" i="12"/>
  <c r="E1340" i="12"/>
  <c r="D1340" i="12"/>
  <c r="K1339" i="12"/>
  <c r="J1339" i="12"/>
  <c r="I1339" i="12"/>
  <c r="H1339" i="12"/>
  <c r="G1339" i="12"/>
  <c r="F1339" i="12"/>
  <c r="E1339" i="12"/>
  <c r="D1339" i="12"/>
  <c r="K1338" i="12"/>
  <c r="J1338" i="12"/>
  <c r="I1338" i="12"/>
  <c r="H1338" i="12"/>
  <c r="G1338" i="12"/>
  <c r="F1338" i="12"/>
  <c r="E1338" i="12"/>
  <c r="D1338" i="12"/>
  <c r="K1337" i="12"/>
  <c r="J1337" i="12"/>
  <c r="I1337" i="12"/>
  <c r="H1337" i="12"/>
  <c r="G1337" i="12"/>
  <c r="F1337" i="12"/>
  <c r="E1337" i="12"/>
  <c r="D1337" i="12"/>
  <c r="K1336" i="12"/>
  <c r="J1336" i="12"/>
  <c r="I1336" i="12"/>
  <c r="H1336" i="12"/>
  <c r="G1336" i="12"/>
  <c r="F1336" i="12"/>
  <c r="E1336" i="12"/>
  <c r="D1336" i="12"/>
  <c r="K1335" i="12"/>
  <c r="J1335" i="12"/>
  <c r="I1335" i="12"/>
  <c r="H1335" i="12"/>
  <c r="G1335" i="12"/>
  <c r="F1335" i="12"/>
  <c r="E1335" i="12"/>
  <c r="D1335" i="12"/>
  <c r="K1334" i="12"/>
  <c r="J1334" i="12"/>
  <c r="I1334" i="12"/>
  <c r="H1334" i="12"/>
  <c r="G1334" i="12"/>
  <c r="F1334" i="12"/>
  <c r="E1334" i="12"/>
  <c r="D1334" i="12"/>
  <c r="K1333" i="12"/>
  <c r="J1333" i="12"/>
  <c r="I1333" i="12"/>
  <c r="H1333" i="12"/>
  <c r="G1333" i="12"/>
  <c r="F1333" i="12"/>
  <c r="E1333" i="12"/>
  <c r="D1333" i="12"/>
  <c r="K1332" i="12"/>
  <c r="J1332" i="12"/>
  <c r="I1332" i="12"/>
  <c r="H1332" i="12"/>
  <c r="G1332" i="12"/>
  <c r="F1332" i="12"/>
  <c r="E1332" i="12"/>
  <c r="D1332" i="12"/>
  <c r="K1331" i="12"/>
  <c r="J1331" i="12"/>
  <c r="I1331" i="12"/>
  <c r="H1331" i="12"/>
  <c r="G1331" i="12"/>
  <c r="F1331" i="12"/>
  <c r="E1331" i="12"/>
  <c r="D1331" i="12"/>
  <c r="K1330" i="12"/>
  <c r="J1330" i="12"/>
  <c r="I1330" i="12"/>
  <c r="H1330" i="12"/>
  <c r="G1330" i="12"/>
  <c r="F1330" i="12"/>
  <c r="E1330" i="12"/>
  <c r="D1330" i="12"/>
  <c r="K1329" i="12"/>
  <c r="J1329" i="12"/>
  <c r="I1329" i="12"/>
  <c r="H1329" i="12"/>
  <c r="G1329" i="12"/>
  <c r="F1329" i="12"/>
  <c r="E1329" i="12"/>
  <c r="D1329" i="12"/>
  <c r="K1328" i="12"/>
  <c r="J1328" i="12"/>
  <c r="I1328" i="12"/>
  <c r="H1328" i="12"/>
  <c r="G1328" i="12"/>
  <c r="F1328" i="12"/>
  <c r="E1328" i="12"/>
  <c r="D1328" i="12"/>
  <c r="K1327" i="12"/>
  <c r="J1327" i="12"/>
  <c r="I1327" i="12"/>
  <c r="H1327" i="12"/>
  <c r="G1327" i="12"/>
  <c r="F1327" i="12"/>
  <c r="E1327" i="12"/>
  <c r="D1327" i="12"/>
  <c r="K1326" i="12"/>
  <c r="J1326" i="12"/>
  <c r="I1326" i="12"/>
  <c r="H1326" i="12"/>
  <c r="G1326" i="12"/>
  <c r="F1326" i="12"/>
  <c r="E1326" i="12"/>
  <c r="D1326" i="12"/>
  <c r="K1325" i="12"/>
  <c r="J1325" i="12"/>
  <c r="I1325" i="12"/>
  <c r="H1325" i="12"/>
  <c r="G1325" i="12"/>
  <c r="F1325" i="12"/>
  <c r="E1325" i="12"/>
  <c r="D1325" i="12"/>
  <c r="K1324" i="12"/>
  <c r="J1324" i="12"/>
  <c r="I1324" i="12"/>
  <c r="H1324" i="12"/>
  <c r="G1324" i="12"/>
  <c r="F1324" i="12"/>
  <c r="E1324" i="12"/>
  <c r="D1324" i="12"/>
  <c r="K1323" i="12"/>
  <c r="J1323" i="12"/>
  <c r="I1323" i="12"/>
  <c r="H1323" i="12"/>
  <c r="G1323" i="12"/>
  <c r="F1323" i="12"/>
  <c r="E1323" i="12"/>
  <c r="D1323" i="12"/>
  <c r="K1322" i="12"/>
  <c r="J1322" i="12"/>
  <c r="I1322" i="12"/>
  <c r="H1322" i="12"/>
  <c r="G1322" i="12"/>
  <c r="F1322" i="12"/>
  <c r="E1322" i="12"/>
  <c r="D1322" i="12"/>
  <c r="K1321" i="12"/>
  <c r="J1321" i="12"/>
  <c r="I1321" i="12"/>
  <c r="H1321" i="12"/>
  <c r="G1321" i="12"/>
  <c r="F1321" i="12"/>
  <c r="E1321" i="12"/>
  <c r="D1321" i="12"/>
  <c r="K1320" i="12"/>
  <c r="J1320" i="12"/>
  <c r="I1320" i="12"/>
  <c r="H1320" i="12"/>
  <c r="G1320" i="12"/>
  <c r="F1320" i="12"/>
  <c r="E1320" i="12"/>
  <c r="D1320" i="12"/>
  <c r="K1319" i="12"/>
  <c r="J1319" i="12"/>
  <c r="I1319" i="12"/>
  <c r="H1319" i="12"/>
  <c r="G1319" i="12"/>
  <c r="F1319" i="12"/>
  <c r="E1319" i="12"/>
  <c r="D1319" i="12"/>
  <c r="K1318" i="12"/>
  <c r="J1318" i="12"/>
  <c r="I1318" i="12"/>
  <c r="H1318" i="12"/>
  <c r="G1318" i="12"/>
  <c r="F1318" i="12"/>
  <c r="E1318" i="12"/>
  <c r="D1318" i="12"/>
  <c r="K1317" i="12"/>
  <c r="J1317" i="12"/>
  <c r="I1317" i="12"/>
  <c r="H1317" i="12"/>
  <c r="G1317" i="12"/>
  <c r="F1317" i="12"/>
  <c r="E1317" i="12"/>
  <c r="D1317" i="12"/>
  <c r="K1316" i="12"/>
  <c r="J1316" i="12"/>
  <c r="I1316" i="12"/>
  <c r="H1316" i="12"/>
  <c r="G1316" i="12"/>
  <c r="F1316" i="12"/>
  <c r="E1316" i="12"/>
  <c r="D1316" i="12"/>
  <c r="K1315" i="12"/>
  <c r="J1315" i="12"/>
  <c r="I1315" i="12"/>
  <c r="H1315" i="12"/>
  <c r="G1315" i="12"/>
  <c r="F1315" i="12"/>
  <c r="E1315" i="12"/>
  <c r="D1315" i="12"/>
  <c r="K1314" i="12"/>
  <c r="J1314" i="12"/>
  <c r="I1314" i="12"/>
  <c r="H1314" i="12"/>
  <c r="G1314" i="12"/>
  <c r="F1314" i="12"/>
  <c r="E1314" i="12"/>
  <c r="D1314" i="12"/>
  <c r="K1313" i="12"/>
  <c r="J1313" i="12"/>
  <c r="I1313" i="12"/>
  <c r="H1313" i="12"/>
  <c r="G1313" i="12"/>
  <c r="F1313" i="12"/>
  <c r="E1313" i="12"/>
  <c r="D1313" i="12"/>
  <c r="K1312" i="12"/>
  <c r="J1312" i="12"/>
  <c r="I1312" i="12"/>
  <c r="H1312" i="12"/>
  <c r="G1312" i="12"/>
  <c r="F1312" i="12"/>
  <c r="E1312" i="12"/>
  <c r="D1312" i="12"/>
  <c r="K1311" i="12"/>
  <c r="J1311" i="12"/>
  <c r="I1311" i="12"/>
  <c r="H1311" i="12"/>
  <c r="G1311" i="12"/>
  <c r="F1311" i="12"/>
  <c r="E1311" i="12"/>
  <c r="D1311" i="12"/>
  <c r="K1310" i="12"/>
  <c r="J1310" i="12"/>
  <c r="I1310" i="12"/>
  <c r="H1310" i="12"/>
  <c r="G1310" i="12"/>
  <c r="F1310" i="12"/>
  <c r="E1310" i="12"/>
  <c r="D1310" i="12"/>
  <c r="K1309" i="12"/>
  <c r="J1309" i="12"/>
  <c r="I1309" i="12"/>
  <c r="H1309" i="12"/>
  <c r="G1309" i="12"/>
  <c r="F1309" i="12"/>
  <c r="E1309" i="12"/>
  <c r="D1309" i="12"/>
  <c r="K1308" i="12"/>
  <c r="J1308" i="12"/>
  <c r="I1308" i="12"/>
  <c r="H1308" i="12"/>
  <c r="G1308" i="12"/>
  <c r="F1308" i="12"/>
  <c r="E1308" i="12"/>
  <c r="D1308" i="12"/>
  <c r="K1307" i="12"/>
  <c r="J1307" i="12"/>
  <c r="I1307" i="12"/>
  <c r="H1307" i="12"/>
  <c r="G1307" i="12"/>
  <c r="F1307" i="12"/>
  <c r="E1307" i="12"/>
  <c r="D1307" i="12"/>
  <c r="K1306" i="12"/>
  <c r="J1306" i="12"/>
  <c r="I1306" i="12"/>
  <c r="H1306" i="12"/>
  <c r="G1306" i="12"/>
  <c r="F1306" i="12"/>
  <c r="E1306" i="12"/>
  <c r="D1306" i="12"/>
  <c r="K1305" i="12"/>
  <c r="J1305" i="12"/>
  <c r="I1305" i="12"/>
  <c r="H1305" i="12"/>
  <c r="G1305" i="12"/>
  <c r="F1305" i="12"/>
  <c r="E1305" i="12"/>
  <c r="D1305" i="12"/>
  <c r="K1304" i="12"/>
  <c r="J1304" i="12"/>
  <c r="I1304" i="12"/>
  <c r="H1304" i="12"/>
  <c r="G1304" i="12"/>
  <c r="F1304" i="12"/>
  <c r="E1304" i="12"/>
  <c r="D1304" i="12"/>
  <c r="K1303" i="12"/>
  <c r="J1303" i="12"/>
  <c r="I1303" i="12"/>
  <c r="H1303" i="12"/>
  <c r="G1303" i="12"/>
  <c r="F1303" i="12"/>
  <c r="E1303" i="12"/>
  <c r="D1303" i="12"/>
  <c r="K1302" i="12"/>
  <c r="J1302" i="12"/>
  <c r="I1302" i="12"/>
  <c r="H1302" i="12"/>
  <c r="G1302" i="12"/>
  <c r="F1302" i="12"/>
  <c r="E1302" i="12"/>
  <c r="D1302" i="12"/>
  <c r="K1301" i="12"/>
  <c r="J1301" i="12"/>
  <c r="I1301" i="12"/>
  <c r="H1301" i="12"/>
  <c r="G1301" i="12"/>
  <c r="F1301" i="12"/>
  <c r="E1301" i="12"/>
  <c r="D1301" i="12"/>
  <c r="K1300" i="12"/>
  <c r="J1300" i="12"/>
  <c r="I1300" i="12"/>
  <c r="H1300" i="12"/>
  <c r="G1300" i="12"/>
  <c r="F1300" i="12"/>
  <c r="E1300" i="12"/>
  <c r="D1300" i="12"/>
  <c r="K1299" i="12"/>
  <c r="J1299" i="12"/>
  <c r="I1299" i="12"/>
  <c r="H1299" i="12"/>
  <c r="G1299" i="12"/>
  <c r="F1299" i="12"/>
  <c r="E1299" i="12"/>
  <c r="D1299" i="12"/>
  <c r="K1298" i="12"/>
  <c r="J1298" i="12"/>
  <c r="I1298" i="12"/>
  <c r="H1298" i="12"/>
  <c r="G1298" i="12"/>
  <c r="F1298" i="12"/>
  <c r="E1298" i="12"/>
  <c r="D1298" i="12"/>
  <c r="K1297" i="12"/>
  <c r="J1297" i="12"/>
  <c r="I1297" i="12"/>
  <c r="H1297" i="12"/>
  <c r="G1297" i="12"/>
  <c r="F1297" i="12"/>
  <c r="E1297" i="12"/>
  <c r="D1297" i="12"/>
  <c r="K1296" i="12"/>
  <c r="J1296" i="12"/>
  <c r="I1296" i="12"/>
  <c r="H1296" i="12"/>
  <c r="G1296" i="12"/>
  <c r="F1296" i="12"/>
  <c r="E1296" i="12"/>
  <c r="D1296" i="12"/>
  <c r="K1295" i="12"/>
  <c r="J1295" i="12"/>
  <c r="I1295" i="12"/>
  <c r="H1295" i="12"/>
  <c r="G1295" i="12"/>
  <c r="F1295" i="12"/>
  <c r="E1295" i="12"/>
  <c r="D1295" i="12"/>
  <c r="K1294" i="12"/>
  <c r="J1294" i="12"/>
  <c r="I1294" i="12"/>
  <c r="H1294" i="12"/>
  <c r="G1294" i="12"/>
  <c r="F1294" i="12"/>
  <c r="E1294" i="12"/>
  <c r="D1294" i="12"/>
  <c r="K1293" i="12"/>
  <c r="J1293" i="12"/>
  <c r="I1293" i="12"/>
  <c r="H1293" i="12"/>
  <c r="G1293" i="12"/>
  <c r="F1293" i="12"/>
  <c r="E1293" i="12"/>
  <c r="D1293" i="12"/>
  <c r="K1292" i="12"/>
  <c r="J1292" i="12"/>
  <c r="I1292" i="12"/>
  <c r="H1292" i="12"/>
  <c r="G1292" i="12"/>
  <c r="F1292" i="12"/>
  <c r="E1292" i="12"/>
  <c r="D1292" i="12"/>
  <c r="K1291" i="12"/>
  <c r="J1291" i="12"/>
  <c r="I1291" i="12"/>
  <c r="H1291" i="12"/>
  <c r="G1291" i="12"/>
  <c r="F1291" i="12"/>
  <c r="E1291" i="12"/>
  <c r="D1291" i="12"/>
  <c r="K1290" i="12"/>
  <c r="J1290" i="12"/>
  <c r="I1290" i="12"/>
  <c r="H1290" i="12"/>
  <c r="G1290" i="12"/>
  <c r="F1290" i="12"/>
  <c r="E1290" i="12"/>
  <c r="D1290" i="12"/>
  <c r="K1289" i="12"/>
  <c r="J1289" i="12"/>
  <c r="I1289" i="12"/>
  <c r="H1289" i="12"/>
  <c r="G1289" i="12"/>
  <c r="F1289" i="12"/>
  <c r="E1289" i="12"/>
  <c r="D1289" i="12"/>
  <c r="K1288" i="12"/>
  <c r="J1288" i="12"/>
  <c r="I1288" i="12"/>
  <c r="H1288" i="12"/>
  <c r="G1288" i="12"/>
  <c r="F1288" i="12"/>
  <c r="E1288" i="12"/>
  <c r="D1288" i="12"/>
  <c r="K1287" i="12"/>
  <c r="J1287" i="12"/>
  <c r="I1287" i="12"/>
  <c r="H1287" i="12"/>
  <c r="G1287" i="12"/>
  <c r="F1287" i="12"/>
  <c r="E1287" i="12"/>
  <c r="D1287" i="12"/>
  <c r="K1286" i="12"/>
  <c r="J1286" i="12"/>
  <c r="I1286" i="12"/>
  <c r="H1286" i="12"/>
  <c r="G1286" i="12"/>
  <c r="F1286" i="12"/>
  <c r="E1286" i="12"/>
  <c r="D1286" i="12"/>
  <c r="K1285" i="12"/>
  <c r="J1285" i="12"/>
  <c r="I1285" i="12"/>
  <c r="H1285" i="12"/>
  <c r="G1285" i="12"/>
  <c r="F1285" i="12"/>
  <c r="E1285" i="12"/>
  <c r="D1285" i="12"/>
  <c r="K1284" i="12"/>
  <c r="J1284" i="12"/>
  <c r="I1284" i="12"/>
  <c r="H1284" i="12"/>
  <c r="G1284" i="12"/>
  <c r="F1284" i="12"/>
  <c r="E1284" i="12"/>
  <c r="D1284" i="12"/>
  <c r="K1283" i="12"/>
  <c r="J1283" i="12"/>
  <c r="I1283" i="12"/>
  <c r="H1283" i="12"/>
  <c r="G1283" i="12"/>
  <c r="F1283" i="12"/>
  <c r="E1283" i="12"/>
  <c r="D1283" i="12"/>
  <c r="K1282" i="12"/>
  <c r="J1282" i="12"/>
  <c r="I1282" i="12"/>
  <c r="H1282" i="12"/>
  <c r="G1282" i="12"/>
  <c r="F1282" i="12"/>
  <c r="E1282" i="12"/>
  <c r="D1282" i="12"/>
  <c r="K1281" i="12"/>
  <c r="J1281" i="12"/>
  <c r="I1281" i="12"/>
  <c r="H1281" i="12"/>
  <c r="G1281" i="12"/>
  <c r="F1281" i="12"/>
  <c r="E1281" i="12"/>
  <c r="D1281" i="12"/>
  <c r="K1280" i="12"/>
  <c r="J1280" i="12"/>
  <c r="I1280" i="12"/>
  <c r="H1280" i="12"/>
  <c r="G1280" i="12"/>
  <c r="F1280" i="12"/>
  <c r="E1280" i="12"/>
  <c r="D1280" i="12"/>
  <c r="K1279" i="12"/>
  <c r="J1279" i="12"/>
  <c r="I1279" i="12"/>
  <c r="H1279" i="12"/>
  <c r="G1279" i="12"/>
  <c r="F1279" i="12"/>
  <c r="E1279" i="12"/>
  <c r="D1279" i="12"/>
  <c r="K1278" i="12"/>
  <c r="J1278" i="12"/>
  <c r="I1278" i="12"/>
  <c r="H1278" i="12"/>
  <c r="G1278" i="12"/>
  <c r="F1278" i="12"/>
  <c r="E1278" i="12"/>
  <c r="D1278" i="12"/>
  <c r="K1277" i="12"/>
  <c r="J1277" i="12"/>
  <c r="I1277" i="12"/>
  <c r="H1277" i="12"/>
  <c r="G1277" i="12"/>
  <c r="F1277" i="12"/>
  <c r="E1277" i="12"/>
  <c r="D1277" i="12"/>
  <c r="K1276" i="12"/>
  <c r="J1276" i="12"/>
  <c r="I1276" i="12"/>
  <c r="H1276" i="12"/>
  <c r="G1276" i="12"/>
  <c r="F1276" i="12"/>
  <c r="E1276" i="12"/>
  <c r="D1276" i="12"/>
  <c r="K1275" i="12"/>
  <c r="J1275" i="12"/>
  <c r="I1275" i="12"/>
  <c r="H1275" i="12"/>
  <c r="G1275" i="12"/>
  <c r="F1275" i="12"/>
  <c r="E1275" i="12"/>
  <c r="D1275" i="12"/>
  <c r="K1274" i="12"/>
  <c r="J1274" i="12"/>
  <c r="I1274" i="12"/>
  <c r="H1274" i="12"/>
  <c r="G1274" i="12"/>
  <c r="F1274" i="12"/>
  <c r="E1274" i="12"/>
  <c r="D1274" i="12"/>
  <c r="K1273" i="12"/>
  <c r="J1273" i="12"/>
  <c r="I1273" i="12"/>
  <c r="H1273" i="12"/>
  <c r="G1273" i="12"/>
  <c r="F1273" i="12"/>
  <c r="E1273" i="12"/>
  <c r="D1273" i="12"/>
  <c r="K1272" i="12"/>
  <c r="J1272" i="12"/>
  <c r="I1272" i="12"/>
  <c r="H1272" i="12"/>
  <c r="G1272" i="12"/>
  <c r="F1272" i="12"/>
  <c r="E1272" i="12"/>
  <c r="D1272" i="12"/>
  <c r="K1271" i="12"/>
  <c r="J1271" i="12"/>
  <c r="I1271" i="12"/>
  <c r="H1271" i="12"/>
  <c r="G1271" i="12"/>
  <c r="F1271" i="12"/>
  <c r="E1271" i="12"/>
  <c r="D1271" i="12"/>
  <c r="K1270" i="12"/>
  <c r="J1270" i="12"/>
  <c r="I1270" i="12"/>
  <c r="H1270" i="12"/>
  <c r="G1270" i="12"/>
  <c r="F1270" i="12"/>
  <c r="E1270" i="12"/>
  <c r="D1270" i="12"/>
  <c r="K1269" i="12"/>
  <c r="J1269" i="12"/>
  <c r="I1269" i="12"/>
  <c r="H1269" i="12"/>
  <c r="G1269" i="12"/>
  <c r="F1269" i="12"/>
  <c r="E1269" i="12"/>
  <c r="D1269" i="12"/>
  <c r="K1268" i="12"/>
  <c r="J1268" i="12"/>
  <c r="I1268" i="12"/>
  <c r="H1268" i="12"/>
  <c r="G1268" i="12"/>
  <c r="F1268" i="12"/>
  <c r="E1268" i="12"/>
  <c r="D1268" i="12"/>
  <c r="K1267" i="12"/>
  <c r="J1267" i="12"/>
  <c r="I1267" i="12"/>
  <c r="H1267" i="12"/>
  <c r="G1267" i="12"/>
  <c r="F1267" i="12"/>
  <c r="E1267" i="12"/>
  <c r="D1267" i="12"/>
  <c r="K1266" i="12"/>
  <c r="J1266" i="12"/>
  <c r="I1266" i="12"/>
  <c r="H1266" i="12"/>
  <c r="G1266" i="12"/>
  <c r="F1266" i="12"/>
  <c r="E1266" i="12"/>
  <c r="D1266" i="12"/>
  <c r="K1265" i="12"/>
  <c r="J1265" i="12"/>
  <c r="I1265" i="12"/>
  <c r="H1265" i="12"/>
  <c r="G1265" i="12"/>
  <c r="F1265" i="12"/>
  <c r="E1265" i="12"/>
  <c r="D1265" i="12"/>
  <c r="K1264" i="12"/>
  <c r="J1264" i="12"/>
  <c r="I1264" i="12"/>
  <c r="H1264" i="12"/>
  <c r="G1264" i="12"/>
  <c r="F1264" i="12"/>
  <c r="E1264" i="12"/>
  <c r="D1264" i="12"/>
  <c r="K1263" i="12"/>
  <c r="J1263" i="12"/>
  <c r="I1263" i="12"/>
  <c r="H1263" i="12"/>
  <c r="G1263" i="12"/>
  <c r="F1263" i="12"/>
  <c r="E1263" i="12"/>
  <c r="D1263" i="12"/>
  <c r="K1262" i="12"/>
  <c r="J1262" i="12"/>
  <c r="I1262" i="12"/>
  <c r="H1262" i="12"/>
  <c r="G1262" i="12"/>
  <c r="F1262" i="12"/>
  <c r="E1262" i="12"/>
  <c r="D1262" i="12"/>
  <c r="K1261" i="12"/>
  <c r="J1261" i="12"/>
  <c r="I1261" i="12"/>
  <c r="H1261" i="12"/>
  <c r="G1261" i="12"/>
  <c r="F1261" i="12"/>
  <c r="E1261" i="12"/>
  <c r="D1261" i="12"/>
  <c r="K1260" i="12"/>
  <c r="J1260" i="12"/>
  <c r="I1260" i="12"/>
  <c r="H1260" i="12"/>
  <c r="G1260" i="12"/>
  <c r="F1260" i="12"/>
  <c r="E1260" i="12"/>
  <c r="D1260" i="12"/>
  <c r="K1259" i="12"/>
  <c r="J1259" i="12"/>
  <c r="I1259" i="12"/>
  <c r="H1259" i="12"/>
  <c r="G1259" i="12"/>
  <c r="F1259" i="12"/>
  <c r="E1259" i="12"/>
  <c r="D1259" i="12"/>
  <c r="K1258" i="12"/>
  <c r="J1258" i="12"/>
  <c r="I1258" i="12"/>
  <c r="H1258" i="12"/>
  <c r="G1258" i="12"/>
  <c r="F1258" i="12"/>
  <c r="E1258" i="12"/>
  <c r="D1258" i="12"/>
  <c r="K1257" i="12"/>
  <c r="J1257" i="12"/>
  <c r="I1257" i="12"/>
  <c r="H1257" i="12"/>
  <c r="G1257" i="12"/>
  <c r="F1257" i="12"/>
  <c r="E1257" i="12"/>
  <c r="D1257" i="12"/>
  <c r="K1256" i="12"/>
  <c r="J1256" i="12"/>
  <c r="I1256" i="12"/>
  <c r="H1256" i="12"/>
  <c r="G1256" i="12"/>
  <c r="F1256" i="12"/>
  <c r="E1256" i="12"/>
  <c r="D1256" i="12"/>
  <c r="K1255" i="12"/>
  <c r="J1255" i="12"/>
  <c r="I1255" i="12"/>
  <c r="H1255" i="12"/>
  <c r="G1255" i="12"/>
  <c r="F1255" i="12"/>
  <c r="E1255" i="12"/>
  <c r="D1255" i="12"/>
  <c r="K1254" i="12"/>
  <c r="J1254" i="12"/>
  <c r="I1254" i="12"/>
  <c r="H1254" i="12"/>
  <c r="G1254" i="12"/>
  <c r="F1254" i="12"/>
  <c r="E1254" i="12"/>
  <c r="D1254" i="12"/>
  <c r="K1253" i="12"/>
  <c r="J1253" i="12"/>
  <c r="I1253" i="12"/>
  <c r="H1253" i="12"/>
  <c r="G1253" i="12"/>
  <c r="F1253" i="12"/>
  <c r="E1253" i="12"/>
  <c r="D1253" i="12"/>
  <c r="K1252" i="12"/>
  <c r="J1252" i="12"/>
  <c r="I1252" i="12"/>
  <c r="H1252" i="12"/>
  <c r="G1252" i="12"/>
  <c r="F1252" i="12"/>
  <c r="E1252" i="12"/>
  <c r="D1252" i="12"/>
  <c r="K1251" i="12"/>
  <c r="J1251" i="12"/>
  <c r="I1251" i="12"/>
  <c r="H1251" i="12"/>
  <c r="G1251" i="12"/>
  <c r="F1251" i="12"/>
  <c r="E1251" i="12"/>
  <c r="D1251" i="12"/>
  <c r="K1250" i="12"/>
  <c r="J1250" i="12"/>
  <c r="I1250" i="12"/>
  <c r="H1250" i="12"/>
  <c r="G1250" i="12"/>
  <c r="F1250" i="12"/>
  <c r="E1250" i="12"/>
  <c r="D1250" i="12"/>
  <c r="K1249" i="12"/>
  <c r="J1249" i="12"/>
  <c r="I1249" i="12"/>
  <c r="H1249" i="12"/>
  <c r="G1249" i="12"/>
  <c r="F1249" i="12"/>
  <c r="E1249" i="12"/>
  <c r="D1249" i="12"/>
  <c r="K1248" i="12"/>
  <c r="J1248" i="12"/>
  <c r="I1248" i="12"/>
  <c r="H1248" i="12"/>
  <c r="G1248" i="12"/>
  <c r="F1248" i="12"/>
  <c r="E1248" i="12"/>
  <c r="D1248" i="12"/>
  <c r="K1247" i="12"/>
  <c r="J1247" i="12"/>
  <c r="I1247" i="12"/>
  <c r="H1247" i="12"/>
  <c r="G1247" i="12"/>
  <c r="F1247" i="12"/>
  <c r="E1247" i="12"/>
  <c r="D1247" i="12"/>
  <c r="K1246" i="12"/>
  <c r="J1246" i="12"/>
  <c r="I1246" i="12"/>
  <c r="H1246" i="12"/>
  <c r="G1246" i="12"/>
  <c r="F1246" i="12"/>
  <c r="E1246" i="12"/>
  <c r="D1246" i="12"/>
  <c r="K1245" i="12"/>
  <c r="J1245" i="12"/>
  <c r="I1245" i="12"/>
  <c r="H1245" i="12"/>
  <c r="G1245" i="12"/>
  <c r="F1245" i="12"/>
  <c r="E1245" i="12"/>
  <c r="D1245" i="12"/>
  <c r="K1244" i="12"/>
  <c r="J1244" i="12"/>
  <c r="I1244" i="12"/>
  <c r="H1244" i="12"/>
  <c r="G1244" i="12"/>
  <c r="F1244" i="12"/>
  <c r="E1244" i="12"/>
  <c r="D1244" i="12"/>
  <c r="K1243" i="12"/>
  <c r="J1243" i="12"/>
  <c r="I1243" i="12"/>
  <c r="H1243" i="12"/>
  <c r="G1243" i="12"/>
  <c r="F1243" i="12"/>
  <c r="E1243" i="12"/>
  <c r="D1243" i="12"/>
  <c r="K1242" i="12"/>
  <c r="J1242" i="12"/>
  <c r="I1242" i="12"/>
  <c r="H1242" i="12"/>
  <c r="G1242" i="12"/>
  <c r="F1242" i="12"/>
  <c r="E1242" i="12"/>
  <c r="D1242" i="12"/>
  <c r="K1241" i="12"/>
  <c r="J1241" i="12"/>
  <c r="I1241" i="12"/>
  <c r="H1241" i="12"/>
  <c r="G1241" i="12"/>
  <c r="F1241" i="12"/>
  <c r="E1241" i="12"/>
  <c r="D1241" i="12"/>
  <c r="K1240" i="12"/>
  <c r="J1240" i="12"/>
  <c r="I1240" i="12"/>
  <c r="H1240" i="12"/>
  <c r="G1240" i="12"/>
  <c r="F1240" i="12"/>
  <c r="E1240" i="12"/>
  <c r="D1240" i="12"/>
  <c r="K1239" i="12"/>
  <c r="J1239" i="12"/>
  <c r="I1239" i="12"/>
  <c r="H1239" i="12"/>
  <c r="G1239" i="12"/>
  <c r="F1239" i="12"/>
  <c r="E1239" i="12"/>
  <c r="D1239" i="12"/>
  <c r="K1238" i="12"/>
  <c r="J1238" i="12"/>
  <c r="I1238" i="12"/>
  <c r="H1238" i="12"/>
  <c r="G1238" i="12"/>
  <c r="F1238" i="12"/>
  <c r="E1238" i="12"/>
  <c r="D1238" i="12"/>
  <c r="K1237" i="12"/>
  <c r="J1237" i="12"/>
  <c r="I1237" i="12"/>
  <c r="H1237" i="12"/>
  <c r="G1237" i="12"/>
  <c r="F1237" i="12"/>
  <c r="E1237" i="12"/>
  <c r="D1237" i="12"/>
  <c r="K1236" i="12"/>
  <c r="J1236" i="12"/>
  <c r="I1236" i="12"/>
  <c r="H1236" i="12"/>
  <c r="G1236" i="12"/>
  <c r="F1236" i="12"/>
  <c r="E1236" i="12"/>
  <c r="D1236" i="12"/>
  <c r="K1235" i="12"/>
  <c r="J1235" i="12"/>
  <c r="I1235" i="12"/>
  <c r="H1235" i="12"/>
  <c r="G1235" i="12"/>
  <c r="F1235" i="12"/>
  <c r="E1235" i="12"/>
  <c r="D1235" i="12"/>
  <c r="K1234" i="12"/>
  <c r="J1234" i="12"/>
  <c r="I1234" i="12"/>
  <c r="H1234" i="12"/>
  <c r="G1234" i="12"/>
  <c r="F1234" i="12"/>
  <c r="E1234" i="12"/>
  <c r="D1234" i="12"/>
  <c r="K1233" i="12"/>
  <c r="J1233" i="12"/>
  <c r="I1233" i="12"/>
  <c r="H1233" i="12"/>
  <c r="G1233" i="12"/>
  <c r="F1233" i="12"/>
  <c r="E1233" i="12"/>
  <c r="D1233" i="12"/>
  <c r="K1232" i="12"/>
  <c r="J1232" i="12"/>
  <c r="I1232" i="12"/>
  <c r="H1232" i="12"/>
  <c r="G1232" i="12"/>
  <c r="F1232" i="12"/>
  <c r="E1232" i="12"/>
  <c r="D1232" i="12"/>
  <c r="K1231" i="12"/>
  <c r="J1231" i="12"/>
  <c r="I1231" i="12"/>
  <c r="H1231" i="12"/>
  <c r="G1231" i="12"/>
  <c r="F1231" i="12"/>
  <c r="E1231" i="12"/>
  <c r="D1231" i="12"/>
  <c r="K1230" i="12"/>
  <c r="J1230" i="12"/>
  <c r="I1230" i="12"/>
  <c r="H1230" i="12"/>
  <c r="G1230" i="12"/>
  <c r="F1230" i="12"/>
  <c r="E1230" i="12"/>
  <c r="D1230" i="12"/>
  <c r="K1229" i="12"/>
  <c r="J1229" i="12"/>
  <c r="I1229" i="12"/>
  <c r="H1229" i="12"/>
  <c r="G1229" i="12"/>
  <c r="F1229" i="12"/>
  <c r="E1229" i="12"/>
  <c r="D1229" i="12"/>
  <c r="K1228" i="12"/>
  <c r="J1228" i="12"/>
  <c r="I1228" i="12"/>
  <c r="H1228" i="12"/>
  <c r="G1228" i="12"/>
  <c r="F1228" i="12"/>
  <c r="E1228" i="12"/>
  <c r="D1228" i="12"/>
  <c r="K1227" i="12"/>
  <c r="J1227" i="12"/>
  <c r="I1227" i="12"/>
  <c r="H1227" i="12"/>
  <c r="G1227" i="12"/>
  <c r="F1227" i="12"/>
  <c r="E1227" i="12"/>
  <c r="D1227" i="12"/>
  <c r="K1226" i="12"/>
  <c r="J1226" i="12"/>
  <c r="I1226" i="12"/>
  <c r="H1226" i="12"/>
  <c r="G1226" i="12"/>
  <c r="F1226" i="12"/>
  <c r="E1226" i="12"/>
  <c r="D1226" i="12"/>
  <c r="K1225" i="12"/>
  <c r="J1225" i="12"/>
  <c r="I1225" i="12"/>
  <c r="H1225" i="12"/>
  <c r="G1225" i="12"/>
  <c r="F1225" i="12"/>
  <c r="E1225" i="12"/>
  <c r="D1225" i="12"/>
  <c r="K1224" i="12"/>
  <c r="J1224" i="12"/>
  <c r="I1224" i="12"/>
  <c r="H1224" i="12"/>
  <c r="G1224" i="12"/>
  <c r="F1224" i="12"/>
  <c r="E1224" i="12"/>
  <c r="D1224" i="12"/>
  <c r="K1223" i="12"/>
  <c r="J1223" i="12"/>
  <c r="I1223" i="12"/>
  <c r="H1223" i="12"/>
  <c r="G1223" i="12"/>
  <c r="F1223" i="12"/>
  <c r="E1223" i="12"/>
  <c r="D1223" i="12"/>
  <c r="K1222" i="12"/>
  <c r="J1222" i="12"/>
  <c r="I1222" i="12"/>
  <c r="H1222" i="12"/>
  <c r="G1222" i="12"/>
  <c r="F1222" i="12"/>
  <c r="E1222" i="12"/>
  <c r="D1222" i="12"/>
  <c r="K1221" i="12"/>
  <c r="J1221" i="12"/>
  <c r="I1221" i="12"/>
  <c r="H1221" i="12"/>
  <c r="G1221" i="12"/>
  <c r="F1221" i="12"/>
  <c r="E1221" i="12"/>
  <c r="D1221" i="12"/>
  <c r="K1220" i="12"/>
  <c r="J1220" i="12"/>
  <c r="I1220" i="12"/>
  <c r="H1220" i="12"/>
  <c r="G1220" i="12"/>
  <c r="F1220" i="12"/>
  <c r="E1220" i="12"/>
  <c r="D1220" i="12"/>
  <c r="K1219" i="12"/>
  <c r="J1219" i="12"/>
  <c r="I1219" i="12"/>
  <c r="H1219" i="12"/>
  <c r="G1219" i="12"/>
  <c r="F1219" i="12"/>
  <c r="E1219" i="12"/>
  <c r="D1219" i="12"/>
  <c r="K1218" i="12"/>
  <c r="J1218" i="12"/>
  <c r="I1218" i="12"/>
  <c r="H1218" i="12"/>
  <c r="G1218" i="12"/>
  <c r="F1218" i="12"/>
  <c r="E1218" i="12"/>
  <c r="D1218" i="12"/>
  <c r="K1217" i="12"/>
  <c r="J1217" i="12"/>
  <c r="I1217" i="12"/>
  <c r="H1217" i="12"/>
  <c r="G1217" i="12"/>
  <c r="F1217" i="12"/>
  <c r="E1217" i="12"/>
  <c r="D1217" i="12"/>
  <c r="K1216" i="12"/>
  <c r="J1216" i="12"/>
  <c r="I1216" i="12"/>
  <c r="H1216" i="12"/>
  <c r="G1216" i="12"/>
  <c r="F1216" i="12"/>
  <c r="E1216" i="12"/>
  <c r="D1216" i="12"/>
  <c r="K1215" i="12"/>
  <c r="J1215" i="12"/>
  <c r="I1215" i="12"/>
  <c r="H1215" i="12"/>
  <c r="G1215" i="12"/>
  <c r="F1215" i="12"/>
  <c r="E1215" i="12"/>
  <c r="D1215" i="12"/>
  <c r="K1214" i="12"/>
  <c r="J1214" i="12"/>
  <c r="I1214" i="12"/>
  <c r="H1214" i="12"/>
  <c r="G1214" i="12"/>
  <c r="F1214" i="12"/>
  <c r="E1214" i="12"/>
  <c r="D1214" i="12"/>
  <c r="K1213" i="12"/>
  <c r="J1213" i="12"/>
  <c r="I1213" i="12"/>
  <c r="H1213" i="12"/>
  <c r="G1213" i="12"/>
  <c r="F1213" i="12"/>
  <c r="E1213" i="12"/>
  <c r="D1213" i="12"/>
  <c r="K1212" i="12"/>
  <c r="J1212" i="12"/>
  <c r="I1212" i="12"/>
  <c r="H1212" i="12"/>
  <c r="G1212" i="12"/>
  <c r="F1212" i="12"/>
  <c r="E1212" i="12"/>
  <c r="D1212" i="12"/>
  <c r="K1211" i="12"/>
  <c r="J1211" i="12"/>
  <c r="I1211" i="12"/>
  <c r="H1211" i="12"/>
  <c r="G1211" i="12"/>
  <c r="F1211" i="12"/>
  <c r="E1211" i="12"/>
  <c r="D1211" i="12"/>
  <c r="K1210" i="12"/>
  <c r="J1210" i="12"/>
  <c r="I1210" i="12"/>
  <c r="H1210" i="12"/>
  <c r="G1210" i="12"/>
  <c r="F1210" i="12"/>
  <c r="E1210" i="12"/>
  <c r="D1210" i="12"/>
  <c r="K1209" i="12"/>
  <c r="J1209" i="12"/>
  <c r="I1209" i="12"/>
  <c r="H1209" i="12"/>
  <c r="G1209" i="12"/>
  <c r="F1209" i="12"/>
  <c r="E1209" i="12"/>
  <c r="D1209" i="12"/>
  <c r="K1208" i="12"/>
  <c r="J1208" i="12"/>
  <c r="I1208" i="12"/>
  <c r="H1208" i="12"/>
  <c r="G1208" i="12"/>
  <c r="F1208" i="12"/>
  <c r="E1208" i="12"/>
  <c r="D1208" i="12"/>
  <c r="K1207" i="12"/>
  <c r="J1207" i="12"/>
  <c r="I1207" i="12"/>
  <c r="H1207" i="12"/>
  <c r="G1207" i="12"/>
  <c r="F1207" i="12"/>
  <c r="E1207" i="12"/>
  <c r="D1207" i="12"/>
  <c r="K1206" i="12"/>
  <c r="J1206" i="12"/>
  <c r="I1206" i="12"/>
  <c r="H1206" i="12"/>
  <c r="G1206" i="12"/>
  <c r="F1206" i="12"/>
  <c r="E1206" i="12"/>
  <c r="D1206" i="12"/>
  <c r="K1205" i="12"/>
  <c r="J1205" i="12"/>
  <c r="I1205" i="12"/>
  <c r="H1205" i="12"/>
  <c r="G1205" i="12"/>
  <c r="F1205" i="12"/>
  <c r="E1205" i="12"/>
  <c r="D1205" i="12"/>
  <c r="K1204" i="12"/>
  <c r="J1204" i="12"/>
  <c r="I1204" i="12"/>
  <c r="H1204" i="12"/>
  <c r="G1204" i="12"/>
  <c r="F1204" i="12"/>
  <c r="E1204" i="12"/>
  <c r="D1204" i="12"/>
  <c r="K1203" i="12"/>
  <c r="J1203" i="12"/>
  <c r="I1203" i="12"/>
  <c r="H1203" i="12"/>
  <c r="G1203" i="12"/>
  <c r="F1203" i="12"/>
  <c r="E1203" i="12"/>
  <c r="D1203" i="12"/>
  <c r="K1202" i="12"/>
  <c r="J1202" i="12"/>
  <c r="I1202" i="12"/>
  <c r="H1202" i="12"/>
  <c r="G1202" i="12"/>
  <c r="F1202" i="12"/>
  <c r="E1202" i="12"/>
  <c r="D1202" i="12"/>
  <c r="K1201" i="12"/>
  <c r="J1201" i="12"/>
  <c r="I1201" i="12"/>
  <c r="H1201" i="12"/>
  <c r="G1201" i="12"/>
  <c r="F1201" i="12"/>
  <c r="E1201" i="12"/>
  <c r="D1201" i="12"/>
  <c r="K1200" i="12"/>
  <c r="J1200" i="12"/>
  <c r="I1200" i="12"/>
  <c r="H1200" i="12"/>
  <c r="G1200" i="12"/>
  <c r="F1200" i="12"/>
  <c r="E1200" i="12"/>
  <c r="D1200" i="12"/>
  <c r="K1199" i="12"/>
  <c r="J1199" i="12"/>
  <c r="I1199" i="12"/>
  <c r="H1199" i="12"/>
  <c r="G1199" i="12"/>
  <c r="F1199" i="12"/>
  <c r="E1199" i="12"/>
  <c r="D1199" i="12"/>
  <c r="K1198" i="12"/>
  <c r="J1198" i="12"/>
  <c r="I1198" i="12"/>
  <c r="H1198" i="12"/>
  <c r="G1198" i="12"/>
  <c r="F1198" i="12"/>
  <c r="E1198" i="12"/>
  <c r="D1198" i="12"/>
  <c r="K1197" i="12"/>
  <c r="J1197" i="12"/>
  <c r="I1197" i="12"/>
  <c r="H1197" i="12"/>
  <c r="G1197" i="12"/>
  <c r="F1197" i="12"/>
  <c r="E1197" i="12"/>
  <c r="D1197" i="12"/>
  <c r="K1196" i="12"/>
  <c r="J1196" i="12"/>
  <c r="I1196" i="12"/>
  <c r="H1196" i="12"/>
  <c r="G1196" i="12"/>
  <c r="F1196" i="12"/>
  <c r="E1196" i="12"/>
  <c r="D1196" i="12"/>
  <c r="K1195" i="12"/>
  <c r="J1195" i="12"/>
  <c r="I1195" i="12"/>
  <c r="H1195" i="12"/>
  <c r="G1195" i="12"/>
  <c r="F1195" i="12"/>
  <c r="E1195" i="12"/>
  <c r="D1195" i="12"/>
  <c r="K1194" i="12"/>
  <c r="J1194" i="12"/>
  <c r="I1194" i="12"/>
  <c r="H1194" i="12"/>
  <c r="G1194" i="12"/>
  <c r="F1194" i="12"/>
  <c r="E1194" i="12"/>
  <c r="D1194" i="12"/>
  <c r="K1193" i="12"/>
  <c r="J1193" i="12"/>
  <c r="I1193" i="12"/>
  <c r="H1193" i="12"/>
  <c r="G1193" i="12"/>
  <c r="F1193" i="12"/>
  <c r="E1193" i="12"/>
  <c r="D1193" i="12"/>
  <c r="K1192" i="12"/>
  <c r="J1192" i="12"/>
  <c r="I1192" i="12"/>
  <c r="H1192" i="12"/>
  <c r="G1192" i="12"/>
  <c r="F1192" i="12"/>
  <c r="E1192" i="12"/>
  <c r="D1192" i="12"/>
  <c r="K1191" i="12"/>
  <c r="J1191" i="12"/>
  <c r="I1191" i="12"/>
  <c r="H1191" i="12"/>
  <c r="G1191" i="12"/>
  <c r="F1191" i="12"/>
  <c r="E1191" i="12"/>
  <c r="D1191" i="12"/>
  <c r="K1190" i="12"/>
  <c r="J1190" i="12"/>
  <c r="I1190" i="12"/>
  <c r="H1190" i="12"/>
  <c r="G1190" i="12"/>
  <c r="F1190" i="12"/>
  <c r="E1190" i="12"/>
  <c r="D1190" i="12"/>
  <c r="K1189" i="12"/>
  <c r="J1189" i="12"/>
  <c r="I1189" i="12"/>
  <c r="H1189" i="12"/>
  <c r="G1189" i="12"/>
  <c r="F1189" i="12"/>
  <c r="E1189" i="12"/>
  <c r="D1189" i="12"/>
  <c r="K1188" i="12"/>
  <c r="J1188" i="12"/>
  <c r="I1188" i="12"/>
  <c r="H1188" i="12"/>
  <c r="G1188" i="12"/>
  <c r="F1188" i="12"/>
  <c r="E1188" i="12"/>
  <c r="D1188" i="12"/>
  <c r="K1187" i="12"/>
  <c r="J1187" i="12"/>
  <c r="I1187" i="12"/>
  <c r="H1187" i="12"/>
  <c r="G1187" i="12"/>
  <c r="F1187" i="12"/>
  <c r="E1187" i="12"/>
  <c r="D1187" i="12"/>
  <c r="K1186" i="12"/>
  <c r="J1186" i="12"/>
  <c r="I1186" i="12"/>
  <c r="H1186" i="12"/>
  <c r="G1186" i="12"/>
  <c r="F1186" i="12"/>
  <c r="E1186" i="12"/>
  <c r="D1186" i="12"/>
  <c r="K1185" i="12"/>
  <c r="J1185" i="12"/>
  <c r="I1185" i="12"/>
  <c r="H1185" i="12"/>
  <c r="G1185" i="12"/>
  <c r="F1185" i="12"/>
  <c r="E1185" i="12"/>
  <c r="D1185" i="12"/>
  <c r="K1184" i="12"/>
  <c r="J1184" i="12"/>
  <c r="I1184" i="12"/>
  <c r="H1184" i="12"/>
  <c r="G1184" i="12"/>
  <c r="F1184" i="12"/>
  <c r="E1184" i="12"/>
  <c r="D1184" i="12"/>
  <c r="K1183" i="12"/>
  <c r="J1183" i="12"/>
  <c r="I1183" i="12"/>
  <c r="H1183" i="12"/>
  <c r="G1183" i="12"/>
  <c r="F1183" i="12"/>
  <c r="E1183" i="12"/>
  <c r="D1183" i="12"/>
  <c r="K1182" i="12"/>
  <c r="J1182" i="12"/>
  <c r="I1182" i="12"/>
  <c r="H1182" i="12"/>
  <c r="G1182" i="12"/>
  <c r="F1182" i="12"/>
  <c r="E1182" i="12"/>
  <c r="D1182" i="12"/>
  <c r="K1181" i="12"/>
  <c r="J1181" i="12"/>
  <c r="I1181" i="12"/>
  <c r="H1181" i="12"/>
  <c r="G1181" i="12"/>
  <c r="F1181" i="12"/>
  <c r="E1181" i="12"/>
  <c r="D1181" i="12"/>
  <c r="K1180" i="12"/>
  <c r="J1180" i="12"/>
  <c r="I1180" i="12"/>
  <c r="H1180" i="12"/>
  <c r="G1180" i="12"/>
  <c r="F1180" i="12"/>
  <c r="E1180" i="12"/>
  <c r="D1180" i="12"/>
  <c r="K1179" i="12"/>
  <c r="J1179" i="12"/>
  <c r="I1179" i="12"/>
  <c r="H1179" i="12"/>
  <c r="G1179" i="12"/>
  <c r="F1179" i="12"/>
  <c r="E1179" i="12"/>
  <c r="D1179" i="12"/>
  <c r="K1178" i="12"/>
  <c r="J1178" i="12"/>
  <c r="I1178" i="12"/>
  <c r="H1178" i="12"/>
  <c r="G1178" i="12"/>
  <c r="F1178" i="12"/>
  <c r="E1178" i="12"/>
  <c r="D1178" i="12"/>
  <c r="K1177" i="12"/>
  <c r="J1177" i="12"/>
  <c r="I1177" i="12"/>
  <c r="H1177" i="12"/>
  <c r="G1177" i="12"/>
  <c r="F1177" i="12"/>
  <c r="E1177" i="12"/>
  <c r="D1177" i="12"/>
  <c r="K1176" i="12"/>
  <c r="J1176" i="12"/>
  <c r="I1176" i="12"/>
  <c r="H1176" i="12"/>
  <c r="G1176" i="12"/>
  <c r="F1176" i="12"/>
  <c r="E1176" i="12"/>
  <c r="D1176" i="12"/>
  <c r="K1175" i="12"/>
  <c r="J1175" i="12"/>
  <c r="I1175" i="12"/>
  <c r="H1175" i="12"/>
  <c r="G1175" i="12"/>
  <c r="F1175" i="12"/>
  <c r="E1175" i="12"/>
  <c r="D1175" i="12"/>
  <c r="K1174" i="12"/>
  <c r="J1174" i="12"/>
  <c r="I1174" i="12"/>
  <c r="H1174" i="12"/>
  <c r="G1174" i="12"/>
  <c r="F1174" i="12"/>
  <c r="E1174" i="12"/>
  <c r="D1174" i="12"/>
  <c r="K1173" i="12"/>
  <c r="J1173" i="12"/>
  <c r="I1173" i="12"/>
  <c r="H1173" i="12"/>
  <c r="G1173" i="12"/>
  <c r="F1173" i="12"/>
  <c r="E1173" i="12"/>
  <c r="D1173" i="12"/>
  <c r="K1172" i="12"/>
  <c r="J1172" i="12"/>
  <c r="I1172" i="12"/>
  <c r="H1172" i="12"/>
  <c r="G1172" i="12"/>
  <c r="F1172" i="12"/>
  <c r="E1172" i="12"/>
  <c r="D1172" i="12"/>
  <c r="K1171" i="12"/>
  <c r="J1171" i="12"/>
  <c r="I1171" i="12"/>
  <c r="H1171" i="12"/>
  <c r="G1171" i="12"/>
  <c r="F1171" i="12"/>
  <c r="E1171" i="12"/>
  <c r="D1171" i="12"/>
  <c r="K1170" i="12"/>
  <c r="J1170" i="12"/>
  <c r="I1170" i="12"/>
  <c r="H1170" i="12"/>
  <c r="G1170" i="12"/>
  <c r="F1170" i="12"/>
  <c r="E1170" i="12"/>
  <c r="D1170" i="12"/>
  <c r="K1169" i="12"/>
  <c r="J1169" i="12"/>
  <c r="I1169" i="12"/>
  <c r="H1169" i="12"/>
  <c r="G1169" i="12"/>
  <c r="F1169" i="12"/>
  <c r="E1169" i="12"/>
  <c r="D1169" i="12"/>
  <c r="K1168" i="12"/>
  <c r="J1168" i="12"/>
  <c r="I1168" i="12"/>
  <c r="H1168" i="12"/>
  <c r="G1168" i="12"/>
  <c r="F1168" i="12"/>
  <c r="E1168" i="12"/>
  <c r="D1168" i="12"/>
  <c r="K1167" i="12"/>
  <c r="J1167" i="12"/>
  <c r="I1167" i="12"/>
  <c r="H1167" i="12"/>
  <c r="G1167" i="12"/>
  <c r="F1167" i="12"/>
  <c r="E1167" i="12"/>
  <c r="D1167" i="12"/>
  <c r="K1166" i="12"/>
  <c r="J1166" i="12"/>
  <c r="I1166" i="12"/>
  <c r="H1166" i="12"/>
  <c r="G1166" i="12"/>
  <c r="F1166" i="12"/>
  <c r="E1166" i="12"/>
  <c r="D1166" i="12"/>
  <c r="K1165" i="12"/>
  <c r="J1165" i="12"/>
  <c r="I1165" i="12"/>
  <c r="H1165" i="12"/>
  <c r="G1165" i="12"/>
  <c r="F1165" i="12"/>
  <c r="E1165" i="12"/>
  <c r="D1165" i="12"/>
  <c r="K1164" i="12"/>
  <c r="J1164" i="12"/>
  <c r="I1164" i="12"/>
  <c r="H1164" i="12"/>
  <c r="G1164" i="12"/>
  <c r="F1164" i="12"/>
  <c r="E1164" i="12"/>
  <c r="D1164" i="12"/>
  <c r="K1163" i="12"/>
  <c r="J1163" i="12"/>
  <c r="I1163" i="12"/>
  <c r="H1163" i="12"/>
  <c r="G1163" i="12"/>
  <c r="F1163" i="12"/>
  <c r="E1163" i="12"/>
  <c r="D1163" i="12"/>
  <c r="K1162" i="12"/>
  <c r="J1162" i="12"/>
  <c r="I1162" i="12"/>
  <c r="H1162" i="12"/>
  <c r="G1162" i="12"/>
  <c r="F1162" i="12"/>
  <c r="E1162" i="12"/>
  <c r="D1162" i="12"/>
  <c r="K1161" i="12"/>
  <c r="J1161" i="12"/>
  <c r="I1161" i="12"/>
  <c r="H1161" i="12"/>
  <c r="G1161" i="12"/>
  <c r="F1161" i="12"/>
  <c r="E1161" i="12"/>
  <c r="D1161" i="12"/>
  <c r="K1160" i="12"/>
  <c r="J1160" i="12"/>
  <c r="I1160" i="12"/>
  <c r="H1160" i="12"/>
  <c r="G1160" i="12"/>
  <c r="F1160" i="12"/>
  <c r="E1160" i="12"/>
  <c r="D1160" i="12"/>
  <c r="K1159" i="12"/>
  <c r="J1159" i="12"/>
  <c r="I1159" i="12"/>
  <c r="H1159" i="12"/>
  <c r="G1159" i="12"/>
  <c r="F1159" i="12"/>
  <c r="E1159" i="12"/>
  <c r="D1159" i="12"/>
  <c r="K1158" i="12"/>
  <c r="J1158" i="12"/>
  <c r="I1158" i="12"/>
  <c r="H1158" i="12"/>
  <c r="G1158" i="12"/>
  <c r="F1158" i="12"/>
  <c r="E1158" i="12"/>
  <c r="D1158" i="12"/>
  <c r="K1157" i="12"/>
  <c r="J1157" i="12"/>
  <c r="I1157" i="12"/>
  <c r="H1157" i="12"/>
  <c r="G1157" i="12"/>
  <c r="F1157" i="12"/>
  <c r="E1157" i="12"/>
  <c r="D1157" i="12"/>
  <c r="K1156" i="12"/>
  <c r="J1156" i="12"/>
  <c r="I1156" i="12"/>
  <c r="H1156" i="12"/>
  <c r="G1156" i="12"/>
  <c r="F1156" i="12"/>
  <c r="E1156" i="12"/>
  <c r="D1156" i="12"/>
  <c r="K1155" i="12"/>
  <c r="J1155" i="12"/>
  <c r="I1155" i="12"/>
  <c r="H1155" i="12"/>
  <c r="G1155" i="12"/>
  <c r="F1155" i="12"/>
  <c r="E1155" i="12"/>
  <c r="D1155" i="12"/>
  <c r="K1154" i="12"/>
  <c r="J1154" i="12"/>
  <c r="I1154" i="12"/>
  <c r="H1154" i="12"/>
  <c r="G1154" i="12"/>
  <c r="F1154" i="12"/>
  <c r="E1154" i="12"/>
  <c r="D1154" i="12"/>
  <c r="K1153" i="12"/>
  <c r="J1153" i="12"/>
  <c r="I1153" i="12"/>
  <c r="H1153" i="12"/>
  <c r="G1153" i="12"/>
  <c r="F1153" i="12"/>
  <c r="E1153" i="12"/>
  <c r="D1153" i="12"/>
  <c r="K1152" i="12"/>
  <c r="J1152" i="12"/>
  <c r="I1152" i="12"/>
  <c r="H1152" i="12"/>
  <c r="G1152" i="12"/>
  <c r="F1152" i="12"/>
  <c r="E1152" i="12"/>
  <c r="D1152" i="12"/>
  <c r="K1151" i="12"/>
  <c r="J1151" i="12"/>
  <c r="I1151" i="12"/>
  <c r="H1151" i="12"/>
  <c r="G1151" i="12"/>
  <c r="F1151" i="12"/>
  <c r="E1151" i="12"/>
  <c r="D1151" i="12"/>
  <c r="K1150" i="12"/>
  <c r="J1150" i="12"/>
  <c r="I1150" i="12"/>
  <c r="H1150" i="12"/>
  <c r="G1150" i="12"/>
  <c r="F1150" i="12"/>
  <c r="E1150" i="12"/>
  <c r="D1150" i="12"/>
  <c r="K1149" i="12"/>
  <c r="J1149" i="12"/>
  <c r="I1149" i="12"/>
  <c r="H1149" i="12"/>
  <c r="G1149" i="12"/>
  <c r="F1149" i="12"/>
  <c r="E1149" i="12"/>
  <c r="D1149" i="12"/>
  <c r="K1148" i="12"/>
  <c r="J1148" i="12"/>
  <c r="I1148" i="12"/>
  <c r="H1148" i="12"/>
  <c r="G1148" i="12"/>
  <c r="F1148" i="12"/>
  <c r="E1148" i="12"/>
  <c r="D1148" i="12"/>
  <c r="K1147" i="12"/>
  <c r="J1147" i="12"/>
  <c r="I1147" i="12"/>
  <c r="H1147" i="12"/>
  <c r="G1147" i="12"/>
  <c r="F1147" i="12"/>
  <c r="E1147" i="12"/>
  <c r="D1147" i="12"/>
  <c r="K1146" i="12"/>
  <c r="J1146" i="12"/>
  <c r="I1146" i="12"/>
  <c r="H1146" i="12"/>
  <c r="G1146" i="12"/>
  <c r="F1146" i="12"/>
  <c r="E1146" i="12"/>
  <c r="D1146" i="12"/>
  <c r="K1145" i="12"/>
  <c r="J1145" i="12"/>
  <c r="I1145" i="12"/>
  <c r="H1145" i="12"/>
  <c r="G1145" i="12"/>
  <c r="F1145" i="12"/>
  <c r="E1145" i="12"/>
  <c r="D1145" i="12"/>
  <c r="K1144" i="12"/>
  <c r="J1144" i="12"/>
  <c r="I1144" i="12"/>
  <c r="H1144" i="12"/>
  <c r="G1144" i="12"/>
  <c r="F1144" i="12"/>
  <c r="E1144" i="12"/>
  <c r="D1144" i="12"/>
  <c r="K1143" i="12"/>
  <c r="J1143" i="12"/>
  <c r="I1143" i="12"/>
  <c r="H1143" i="12"/>
  <c r="G1143" i="12"/>
  <c r="F1143" i="12"/>
  <c r="E1143" i="12"/>
  <c r="D1143" i="12"/>
  <c r="K1142" i="12"/>
  <c r="J1142" i="12"/>
  <c r="I1142" i="12"/>
  <c r="H1142" i="12"/>
  <c r="G1142" i="12"/>
  <c r="F1142" i="12"/>
  <c r="E1142" i="12"/>
  <c r="D1142" i="12"/>
  <c r="K1141" i="12"/>
  <c r="J1141" i="12"/>
  <c r="I1141" i="12"/>
  <c r="H1141" i="12"/>
  <c r="G1141" i="12"/>
  <c r="F1141" i="12"/>
  <c r="E1141" i="12"/>
  <c r="D1141" i="12"/>
  <c r="K1140" i="12"/>
  <c r="J1140" i="12"/>
  <c r="I1140" i="12"/>
  <c r="H1140" i="12"/>
  <c r="G1140" i="12"/>
  <c r="F1140" i="12"/>
  <c r="E1140" i="12"/>
  <c r="D1140" i="12"/>
  <c r="K1139" i="12"/>
  <c r="J1139" i="12"/>
  <c r="I1139" i="12"/>
  <c r="H1139" i="12"/>
  <c r="G1139" i="12"/>
  <c r="F1139" i="12"/>
  <c r="E1139" i="12"/>
  <c r="D1139" i="12"/>
  <c r="K1138" i="12"/>
  <c r="J1138" i="12"/>
  <c r="I1138" i="12"/>
  <c r="H1138" i="12"/>
  <c r="G1138" i="12"/>
  <c r="F1138" i="12"/>
  <c r="E1138" i="12"/>
  <c r="D1138" i="12"/>
  <c r="K1137" i="12"/>
  <c r="J1137" i="12"/>
  <c r="I1137" i="12"/>
  <c r="H1137" i="12"/>
  <c r="G1137" i="12"/>
  <c r="F1137" i="12"/>
  <c r="E1137" i="12"/>
  <c r="D1137" i="12"/>
  <c r="K1136" i="12"/>
  <c r="J1136" i="12"/>
  <c r="I1136" i="12"/>
  <c r="H1136" i="12"/>
  <c r="G1136" i="12"/>
  <c r="F1136" i="12"/>
  <c r="E1136" i="12"/>
  <c r="D1136" i="12"/>
  <c r="K1135" i="12"/>
  <c r="J1135" i="12"/>
  <c r="I1135" i="12"/>
  <c r="H1135" i="12"/>
  <c r="G1135" i="12"/>
  <c r="F1135" i="12"/>
  <c r="E1135" i="12"/>
  <c r="D1135" i="12"/>
  <c r="K1134" i="12"/>
  <c r="J1134" i="12"/>
  <c r="I1134" i="12"/>
  <c r="H1134" i="12"/>
  <c r="G1134" i="12"/>
  <c r="F1134" i="12"/>
  <c r="E1134" i="12"/>
  <c r="D1134" i="12"/>
  <c r="K1133" i="12"/>
  <c r="J1133" i="12"/>
  <c r="I1133" i="12"/>
  <c r="H1133" i="12"/>
  <c r="G1133" i="12"/>
  <c r="F1133" i="12"/>
  <c r="E1133" i="12"/>
  <c r="D1133" i="12"/>
  <c r="K1132" i="12"/>
  <c r="J1132" i="12"/>
  <c r="I1132" i="12"/>
  <c r="H1132" i="12"/>
  <c r="G1132" i="12"/>
  <c r="F1132" i="12"/>
  <c r="E1132" i="12"/>
  <c r="D1132" i="12"/>
  <c r="K1131" i="12"/>
  <c r="J1131" i="12"/>
  <c r="I1131" i="12"/>
  <c r="H1131" i="12"/>
  <c r="G1131" i="12"/>
  <c r="F1131" i="12"/>
  <c r="E1131" i="12"/>
  <c r="D1131" i="12"/>
  <c r="K1130" i="12"/>
  <c r="J1130" i="12"/>
  <c r="I1130" i="12"/>
  <c r="H1130" i="12"/>
  <c r="G1130" i="12"/>
  <c r="F1130" i="12"/>
  <c r="E1130" i="12"/>
  <c r="D1130" i="12"/>
  <c r="K1129" i="12"/>
  <c r="J1129" i="12"/>
  <c r="I1129" i="12"/>
  <c r="H1129" i="12"/>
  <c r="G1129" i="12"/>
  <c r="F1129" i="12"/>
  <c r="E1129" i="12"/>
  <c r="D1129" i="12"/>
  <c r="K1128" i="12"/>
  <c r="J1128" i="12"/>
  <c r="I1128" i="12"/>
  <c r="H1128" i="12"/>
  <c r="G1128" i="12"/>
  <c r="F1128" i="12"/>
  <c r="E1128" i="12"/>
  <c r="D1128" i="12"/>
  <c r="K1127" i="12"/>
  <c r="J1127" i="12"/>
  <c r="I1127" i="12"/>
  <c r="H1127" i="12"/>
  <c r="G1127" i="12"/>
  <c r="F1127" i="12"/>
  <c r="E1127" i="12"/>
  <c r="D1127" i="12"/>
  <c r="K1126" i="12"/>
  <c r="J1126" i="12"/>
  <c r="I1126" i="12"/>
  <c r="H1126" i="12"/>
  <c r="G1126" i="12"/>
  <c r="F1126" i="12"/>
  <c r="E1126" i="12"/>
  <c r="D1126" i="12"/>
  <c r="K1125" i="12"/>
  <c r="J1125" i="12"/>
  <c r="I1125" i="12"/>
  <c r="H1125" i="12"/>
  <c r="G1125" i="12"/>
  <c r="F1125" i="12"/>
  <c r="E1125" i="12"/>
  <c r="D1125" i="12"/>
  <c r="K1124" i="12"/>
  <c r="J1124" i="12"/>
  <c r="I1124" i="12"/>
  <c r="H1124" i="12"/>
  <c r="G1124" i="12"/>
  <c r="F1124" i="12"/>
  <c r="E1124" i="12"/>
  <c r="D1124" i="12"/>
  <c r="K1123" i="12"/>
  <c r="J1123" i="12"/>
  <c r="I1123" i="12"/>
  <c r="H1123" i="12"/>
  <c r="G1123" i="12"/>
  <c r="F1123" i="12"/>
  <c r="E1123" i="12"/>
  <c r="D1123" i="12"/>
  <c r="K1122" i="12"/>
  <c r="J1122" i="12"/>
  <c r="I1122" i="12"/>
  <c r="H1122" i="12"/>
  <c r="G1122" i="12"/>
  <c r="F1122" i="12"/>
  <c r="E1122" i="12"/>
  <c r="D1122" i="12"/>
  <c r="K1121" i="12"/>
  <c r="J1121" i="12"/>
  <c r="I1121" i="12"/>
  <c r="H1121" i="12"/>
  <c r="G1121" i="12"/>
  <c r="F1121" i="12"/>
  <c r="E1121" i="12"/>
  <c r="D1121" i="12"/>
  <c r="K1120" i="12"/>
  <c r="J1120" i="12"/>
  <c r="I1120" i="12"/>
  <c r="H1120" i="12"/>
  <c r="G1120" i="12"/>
  <c r="F1120" i="12"/>
  <c r="E1120" i="12"/>
  <c r="D1120" i="12"/>
  <c r="K1119" i="12"/>
  <c r="J1119" i="12"/>
  <c r="I1119" i="12"/>
  <c r="H1119" i="12"/>
  <c r="G1119" i="12"/>
  <c r="F1119" i="12"/>
  <c r="E1119" i="12"/>
  <c r="D1119" i="12"/>
  <c r="K1118" i="12"/>
  <c r="J1118" i="12"/>
  <c r="I1118" i="12"/>
  <c r="H1118" i="12"/>
  <c r="G1118" i="12"/>
  <c r="F1118" i="12"/>
  <c r="E1118" i="12"/>
  <c r="D1118" i="12"/>
  <c r="K1117" i="12"/>
  <c r="J1117" i="12"/>
  <c r="I1117" i="12"/>
  <c r="H1117" i="12"/>
  <c r="G1117" i="12"/>
  <c r="F1117" i="12"/>
  <c r="E1117" i="12"/>
  <c r="D1117" i="12"/>
  <c r="K1116" i="12"/>
  <c r="J1116" i="12"/>
  <c r="I1116" i="12"/>
  <c r="H1116" i="12"/>
  <c r="G1116" i="12"/>
  <c r="F1116" i="12"/>
  <c r="E1116" i="12"/>
  <c r="D1116" i="12"/>
  <c r="K1115" i="12"/>
  <c r="J1115" i="12"/>
  <c r="I1115" i="12"/>
  <c r="H1115" i="12"/>
  <c r="G1115" i="12"/>
  <c r="F1115" i="12"/>
  <c r="E1115" i="12"/>
  <c r="D1115" i="12"/>
  <c r="K1114" i="12"/>
  <c r="J1114" i="12"/>
  <c r="I1114" i="12"/>
  <c r="H1114" i="12"/>
  <c r="G1114" i="12"/>
  <c r="F1114" i="12"/>
  <c r="E1114" i="12"/>
  <c r="D1114" i="12"/>
  <c r="K1113" i="12"/>
  <c r="J1113" i="12"/>
  <c r="I1113" i="12"/>
  <c r="H1113" i="12"/>
  <c r="G1113" i="12"/>
  <c r="F1113" i="12"/>
  <c r="E1113" i="12"/>
  <c r="D1113" i="12"/>
  <c r="K1112" i="12"/>
  <c r="J1112" i="12"/>
  <c r="I1112" i="12"/>
  <c r="H1112" i="12"/>
  <c r="G1112" i="12"/>
  <c r="F1112" i="12"/>
  <c r="E1112" i="12"/>
  <c r="D1112" i="12"/>
  <c r="K1111" i="12"/>
  <c r="J1111" i="12"/>
  <c r="I1111" i="12"/>
  <c r="H1111" i="12"/>
  <c r="G1111" i="12"/>
  <c r="F1111" i="12"/>
  <c r="E1111" i="12"/>
  <c r="D1111" i="12"/>
  <c r="K1110" i="12"/>
  <c r="J1110" i="12"/>
  <c r="I1110" i="12"/>
  <c r="H1110" i="12"/>
  <c r="G1110" i="12"/>
  <c r="F1110" i="12"/>
  <c r="E1110" i="12"/>
  <c r="D1110" i="12"/>
  <c r="K1109" i="12"/>
  <c r="J1109" i="12"/>
  <c r="I1109" i="12"/>
  <c r="H1109" i="12"/>
  <c r="G1109" i="12"/>
  <c r="F1109" i="12"/>
  <c r="E1109" i="12"/>
  <c r="D1109" i="12"/>
  <c r="K1108" i="12"/>
  <c r="J1108" i="12"/>
  <c r="I1108" i="12"/>
  <c r="H1108" i="12"/>
  <c r="G1108" i="12"/>
  <c r="F1108" i="12"/>
  <c r="E1108" i="12"/>
  <c r="D1108" i="12"/>
  <c r="K1107" i="12"/>
  <c r="J1107" i="12"/>
  <c r="I1107" i="12"/>
  <c r="H1107" i="12"/>
  <c r="G1107" i="12"/>
  <c r="F1107" i="12"/>
  <c r="E1107" i="12"/>
  <c r="D1107" i="12"/>
  <c r="K1106" i="12"/>
  <c r="J1106" i="12"/>
  <c r="I1106" i="12"/>
  <c r="H1106" i="12"/>
  <c r="G1106" i="12"/>
  <c r="F1106" i="12"/>
  <c r="E1106" i="12"/>
  <c r="D1106" i="12"/>
  <c r="K1105" i="12"/>
  <c r="J1105" i="12"/>
  <c r="I1105" i="12"/>
  <c r="H1105" i="12"/>
  <c r="G1105" i="12"/>
  <c r="F1105" i="12"/>
  <c r="E1105" i="12"/>
  <c r="D1105" i="12"/>
  <c r="K1104" i="12"/>
  <c r="J1104" i="12"/>
  <c r="I1104" i="12"/>
  <c r="H1104" i="12"/>
  <c r="G1104" i="12"/>
  <c r="F1104" i="12"/>
  <c r="E1104" i="12"/>
  <c r="D1104" i="12"/>
  <c r="K1103" i="12"/>
  <c r="J1103" i="12"/>
  <c r="I1103" i="12"/>
  <c r="H1103" i="12"/>
  <c r="G1103" i="12"/>
  <c r="F1103" i="12"/>
  <c r="E1103" i="12"/>
  <c r="D1103" i="12"/>
  <c r="K1102" i="12"/>
  <c r="J1102" i="12"/>
  <c r="I1102" i="12"/>
  <c r="H1102" i="12"/>
  <c r="G1102" i="12"/>
  <c r="F1102" i="12"/>
  <c r="E1102" i="12"/>
  <c r="D1102" i="12"/>
  <c r="K1101" i="12"/>
  <c r="J1101" i="12"/>
  <c r="I1101" i="12"/>
  <c r="H1101" i="12"/>
  <c r="G1101" i="12"/>
  <c r="F1101" i="12"/>
  <c r="E1101" i="12"/>
  <c r="D1101" i="12"/>
  <c r="K1100" i="12"/>
  <c r="J1100" i="12"/>
  <c r="I1100" i="12"/>
  <c r="H1100" i="12"/>
  <c r="G1100" i="12"/>
  <c r="F1100" i="12"/>
  <c r="E1100" i="12"/>
  <c r="D1100" i="12"/>
  <c r="K1099" i="12"/>
  <c r="J1099" i="12"/>
  <c r="I1099" i="12"/>
  <c r="H1099" i="12"/>
  <c r="G1099" i="12"/>
  <c r="F1099" i="12"/>
  <c r="E1099" i="12"/>
  <c r="D1099" i="12"/>
  <c r="K1098" i="12"/>
  <c r="J1098" i="12"/>
  <c r="I1098" i="12"/>
  <c r="H1098" i="12"/>
  <c r="G1098" i="12"/>
  <c r="F1098" i="12"/>
  <c r="E1098" i="12"/>
  <c r="D1098" i="12"/>
  <c r="K1097" i="12"/>
  <c r="J1097" i="12"/>
  <c r="I1097" i="12"/>
  <c r="H1097" i="12"/>
  <c r="G1097" i="12"/>
  <c r="F1097" i="12"/>
  <c r="E1097" i="12"/>
  <c r="D1097" i="12"/>
  <c r="K1096" i="12"/>
  <c r="J1096" i="12"/>
  <c r="I1096" i="12"/>
  <c r="H1096" i="12"/>
  <c r="G1096" i="12"/>
  <c r="F1096" i="12"/>
  <c r="E1096" i="12"/>
  <c r="D1096" i="12"/>
  <c r="K1095" i="12"/>
  <c r="J1095" i="12"/>
  <c r="I1095" i="12"/>
  <c r="H1095" i="12"/>
  <c r="G1095" i="12"/>
  <c r="F1095" i="12"/>
  <c r="E1095" i="12"/>
  <c r="D1095" i="12"/>
  <c r="K1094" i="12"/>
  <c r="J1094" i="12"/>
  <c r="I1094" i="12"/>
  <c r="H1094" i="12"/>
  <c r="G1094" i="12"/>
  <c r="F1094" i="12"/>
  <c r="E1094" i="12"/>
  <c r="D1094" i="12"/>
  <c r="K1093" i="12"/>
  <c r="J1093" i="12"/>
  <c r="I1093" i="12"/>
  <c r="H1093" i="12"/>
  <c r="G1093" i="12"/>
  <c r="F1093" i="12"/>
  <c r="E1093" i="12"/>
  <c r="D1093" i="12"/>
  <c r="K1092" i="12"/>
  <c r="J1092" i="12"/>
  <c r="I1092" i="12"/>
  <c r="H1092" i="12"/>
  <c r="G1092" i="12"/>
  <c r="F1092" i="12"/>
  <c r="E1092" i="12"/>
  <c r="D1092" i="12"/>
  <c r="K1091" i="12"/>
  <c r="J1091" i="12"/>
  <c r="I1091" i="12"/>
  <c r="H1091" i="12"/>
  <c r="G1091" i="12"/>
  <c r="F1091" i="12"/>
  <c r="E1091" i="12"/>
  <c r="D1091" i="12"/>
  <c r="K1090" i="12"/>
  <c r="J1090" i="12"/>
  <c r="I1090" i="12"/>
  <c r="H1090" i="12"/>
  <c r="G1090" i="12"/>
  <c r="F1090" i="12"/>
  <c r="E1090" i="12"/>
  <c r="D1090" i="12"/>
  <c r="K1089" i="12"/>
  <c r="J1089" i="12"/>
  <c r="I1089" i="12"/>
  <c r="H1089" i="12"/>
  <c r="G1089" i="12"/>
  <c r="F1089" i="12"/>
  <c r="E1089" i="12"/>
  <c r="D1089" i="12"/>
  <c r="K1088" i="12"/>
  <c r="J1088" i="12"/>
  <c r="I1088" i="12"/>
  <c r="H1088" i="12"/>
  <c r="G1088" i="12"/>
  <c r="F1088" i="12"/>
  <c r="E1088" i="12"/>
  <c r="D1088" i="12"/>
  <c r="K1087" i="12"/>
  <c r="J1087" i="12"/>
  <c r="I1087" i="12"/>
  <c r="H1087" i="12"/>
  <c r="G1087" i="12"/>
  <c r="F1087" i="12"/>
  <c r="E1087" i="12"/>
  <c r="D1087" i="12"/>
  <c r="K1086" i="12"/>
  <c r="J1086" i="12"/>
  <c r="I1086" i="12"/>
  <c r="H1086" i="12"/>
  <c r="G1086" i="12"/>
  <c r="F1086" i="12"/>
  <c r="E1086" i="12"/>
  <c r="D1086" i="12"/>
  <c r="K1085" i="12"/>
  <c r="J1085" i="12"/>
  <c r="I1085" i="12"/>
  <c r="H1085" i="12"/>
  <c r="G1085" i="12"/>
  <c r="F1085" i="12"/>
  <c r="E1085" i="12"/>
  <c r="D1085" i="12"/>
  <c r="K1084" i="12"/>
  <c r="J1084" i="12"/>
  <c r="I1084" i="12"/>
  <c r="H1084" i="12"/>
  <c r="G1084" i="12"/>
  <c r="F1084" i="12"/>
  <c r="E1084" i="12"/>
  <c r="D1084" i="12"/>
  <c r="K1083" i="12"/>
  <c r="J1083" i="12"/>
  <c r="I1083" i="12"/>
  <c r="H1083" i="12"/>
  <c r="G1083" i="12"/>
  <c r="F1083" i="12"/>
  <c r="E1083" i="12"/>
  <c r="D1083" i="12"/>
  <c r="K1082" i="12"/>
  <c r="J1082" i="12"/>
  <c r="I1082" i="12"/>
  <c r="H1082" i="12"/>
  <c r="G1082" i="12"/>
  <c r="F1082" i="12"/>
  <c r="E1082" i="12"/>
  <c r="D1082" i="12"/>
  <c r="K1081" i="12"/>
  <c r="J1081" i="12"/>
  <c r="I1081" i="12"/>
  <c r="H1081" i="12"/>
  <c r="G1081" i="12"/>
  <c r="F1081" i="12"/>
  <c r="E1081" i="12"/>
  <c r="D1081" i="12"/>
  <c r="K1080" i="12"/>
  <c r="J1080" i="12"/>
  <c r="I1080" i="12"/>
  <c r="H1080" i="12"/>
  <c r="G1080" i="12"/>
  <c r="F1080" i="12"/>
  <c r="E1080" i="12"/>
  <c r="D1080" i="12"/>
  <c r="K1079" i="12"/>
  <c r="J1079" i="12"/>
  <c r="I1079" i="12"/>
  <c r="H1079" i="12"/>
  <c r="G1079" i="12"/>
  <c r="F1079" i="12"/>
  <c r="E1079" i="12"/>
  <c r="D1079" i="12"/>
  <c r="K1078" i="12"/>
  <c r="J1078" i="12"/>
  <c r="I1078" i="12"/>
  <c r="H1078" i="12"/>
  <c r="G1078" i="12"/>
  <c r="F1078" i="12"/>
  <c r="E1078" i="12"/>
  <c r="D1078" i="12"/>
  <c r="K1077" i="12"/>
  <c r="J1077" i="12"/>
  <c r="I1077" i="12"/>
  <c r="H1077" i="12"/>
  <c r="G1077" i="12"/>
  <c r="F1077" i="12"/>
  <c r="E1077" i="12"/>
  <c r="D1077" i="12"/>
  <c r="K1076" i="12"/>
  <c r="J1076" i="12"/>
  <c r="I1076" i="12"/>
  <c r="H1076" i="12"/>
  <c r="G1076" i="12"/>
  <c r="F1076" i="12"/>
  <c r="E1076" i="12"/>
  <c r="D1076" i="12"/>
  <c r="K1075" i="12"/>
  <c r="J1075" i="12"/>
  <c r="I1075" i="12"/>
  <c r="H1075" i="12"/>
  <c r="G1075" i="12"/>
  <c r="F1075" i="12"/>
  <c r="E1075" i="12"/>
  <c r="D1075" i="12"/>
  <c r="K1074" i="12"/>
  <c r="J1074" i="12"/>
  <c r="I1074" i="12"/>
  <c r="H1074" i="12"/>
  <c r="G1074" i="12"/>
  <c r="F1074" i="12"/>
  <c r="E1074" i="12"/>
  <c r="D1074" i="12"/>
  <c r="K1073" i="12"/>
  <c r="J1073" i="12"/>
  <c r="I1073" i="12"/>
  <c r="H1073" i="12"/>
  <c r="G1073" i="12"/>
  <c r="F1073" i="12"/>
  <c r="E1073" i="12"/>
  <c r="D1073" i="12"/>
  <c r="K1072" i="12"/>
  <c r="J1072" i="12"/>
  <c r="I1072" i="12"/>
  <c r="H1072" i="12"/>
  <c r="G1072" i="12"/>
  <c r="F1072" i="12"/>
  <c r="E1072" i="12"/>
  <c r="D1072" i="12"/>
  <c r="K1071" i="12"/>
  <c r="J1071" i="12"/>
  <c r="I1071" i="12"/>
  <c r="H1071" i="12"/>
  <c r="G1071" i="12"/>
  <c r="F1071" i="12"/>
  <c r="E1071" i="12"/>
  <c r="D1071" i="12"/>
  <c r="K1070" i="12"/>
  <c r="J1070" i="12"/>
  <c r="I1070" i="12"/>
  <c r="H1070" i="12"/>
  <c r="G1070" i="12"/>
  <c r="F1070" i="12"/>
  <c r="E1070" i="12"/>
  <c r="D1070" i="12"/>
  <c r="K1069" i="12"/>
  <c r="J1069" i="12"/>
  <c r="I1069" i="12"/>
  <c r="H1069" i="12"/>
  <c r="G1069" i="12"/>
  <c r="F1069" i="12"/>
  <c r="E1069" i="12"/>
  <c r="D1069" i="12"/>
  <c r="K1068" i="12"/>
  <c r="J1068" i="12"/>
  <c r="I1068" i="12"/>
  <c r="H1068" i="12"/>
  <c r="G1068" i="12"/>
  <c r="F1068" i="12"/>
  <c r="E1068" i="12"/>
  <c r="D1068" i="12"/>
  <c r="K1067" i="12"/>
  <c r="J1067" i="12"/>
  <c r="I1067" i="12"/>
  <c r="H1067" i="12"/>
  <c r="G1067" i="12"/>
  <c r="F1067" i="12"/>
  <c r="E1067" i="12"/>
  <c r="D1067" i="12"/>
  <c r="K1066" i="12"/>
  <c r="J1066" i="12"/>
  <c r="I1066" i="12"/>
  <c r="H1066" i="12"/>
  <c r="G1066" i="12"/>
  <c r="F1066" i="12"/>
  <c r="E1066" i="12"/>
  <c r="D1066" i="12"/>
  <c r="K1065" i="12"/>
  <c r="J1065" i="12"/>
  <c r="I1065" i="12"/>
  <c r="H1065" i="12"/>
  <c r="G1065" i="12"/>
  <c r="F1065" i="12"/>
  <c r="E1065" i="12"/>
  <c r="D1065" i="12"/>
  <c r="K1064" i="12"/>
  <c r="J1064" i="12"/>
  <c r="I1064" i="12"/>
  <c r="H1064" i="12"/>
  <c r="G1064" i="12"/>
  <c r="F1064" i="12"/>
  <c r="E1064" i="12"/>
  <c r="D1064" i="12"/>
  <c r="K1063" i="12"/>
  <c r="J1063" i="12"/>
  <c r="I1063" i="12"/>
  <c r="H1063" i="12"/>
  <c r="G1063" i="12"/>
  <c r="F1063" i="12"/>
  <c r="E1063" i="12"/>
  <c r="D1063" i="12"/>
  <c r="K1062" i="12"/>
  <c r="J1062" i="12"/>
  <c r="I1062" i="12"/>
  <c r="H1062" i="12"/>
  <c r="G1062" i="12"/>
  <c r="F1062" i="12"/>
  <c r="E1062" i="12"/>
  <c r="D1062" i="12"/>
  <c r="K1061" i="12"/>
  <c r="J1061" i="12"/>
  <c r="I1061" i="12"/>
  <c r="H1061" i="12"/>
  <c r="G1061" i="12"/>
  <c r="F1061" i="12"/>
  <c r="E1061" i="12"/>
  <c r="D1061" i="12"/>
  <c r="K1060" i="12"/>
  <c r="J1060" i="12"/>
  <c r="I1060" i="12"/>
  <c r="H1060" i="12"/>
  <c r="G1060" i="12"/>
  <c r="F1060" i="12"/>
  <c r="E1060" i="12"/>
  <c r="D1060" i="12"/>
  <c r="K1059" i="12"/>
  <c r="J1059" i="12"/>
  <c r="I1059" i="12"/>
  <c r="H1059" i="12"/>
  <c r="G1059" i="12"/>
  <c r="F1059" i="12"/>
  <c r="E1059" i="12"/>
  <c r="D1059" i="12"/>
  <c r="K1058" i="12"/>
  <c r="J1058" i="12"/>
  <c r="I1058" i="12"/>
  <c r="H1058" i="12"/>
  <c r="G1058" i="12"/>
  <c r="F1058" i="12"/>
  <c r="E1058" i="12"/>
  <c r="D1058" i="12"/>
  <c r="K1057" i="12"/>
  <c r="J1057" i="12"/>
  <c r="I1057" i="12"/>
  <c r="H1057" i="12"/>
  <c r="G1057" i="12"/>
  <c r="F1057" i="12"/>
  <c r="E1057" i="12"/>
  <c r="D1057" i="12"/>
  <c r="K1056" i="12"/>
  <c r="J1056" i="12"/>
  <c r="I1056" i="12"/>
  <c r="H1056" i="12"/>
  <c r="G1056" i="12"/>
  <c r="F1056" i="12"/>
  <c r="E1056" i="12"/>
  <c r="D1056" i="12"/>
  <c r="K1055" i="12"/>
  <c r="J1055" i="12"/>
  <c r="I1055" i="12"/>
  <c r="H1055" i="12"/>
  <c r="G1055" i="12"/>
  <c r="F1055" i="12"/>
  <c r="E1055" i="12"/>
  <c r="D1055" i="12"/>
  <c r="K1054" i="12"/>
  <c r="J1054" i="12"/>
  <c r="I1054" i="12"/>
  <c r="H1054" i="12"/>
  <c r="G1054" i="12"/>
  <c r="F1054" i="12"/>
  <c r="E1054" i="12"/>
  <c r="D1054" i="12"/>
  <c r="K1053" i="12"/>
  <c r="J1053" i="12"/>
  <c r="I1053" i="12"/>
  <c r="H1053" i="12"/>
  <c r="G1053" i="12"/>
  <c r="F1053" i="12"/>
  <c r="E1053" i="12"/>
  <c r="D1053" i="12"/>
  <c r="K1052" i="12"/>
  <c r="J1052" i="12"/>
  <c r="I1052" i="12"/>
  <c r="H1052" i="12"/>
  <c r="G1052" i="12"/>
  <c r="F1052" i="12"/>
  <c r="E1052" i="12"/>
  <c r="D1052" i="12"/>
  <c r="K1051" i="12"/>
  <c r="J1051" i="12"/>
  <c r="I1051" i="12"/>
  <c r="H1051" i="12"/>
  <c r="G1051" i="12"/>
  <c r="F1051" i="12"/>
  <c r="E1051" i="12"/>
  <c r="D1051" i="12"/>
  <c r="K1050" i="12"/>
  <c r="J1050" i="12"/>
  <c r="I1050" i="12"/>
  <c r="H1050" i="12"/>
  <c r="G1050" i="12"/>
  <c r="F1050" i="12"/>
  <c r="E1050" i="12"/>
  <c r="D1050" i="12"/>
  <c r="K1049" i="12"/>
  <c r="J1049" i="12"/>
  <c r="I1049" i="12"/>
  <c r="H1049" i="12"/>
  <c r="G1049" i="12"/>
  <c r="F1049" i="12"/>
  <c r="E1049" i="12"/>
  <c r="D1049" i="12"/>
  <c r="K1048" i="12"/>
  <c r="J1048" i="12"/>
  <c r="I1048" i="12"/>
  <c r="H1048" i="12"/>
  <c r="G1048" i="12"/>
  <c r="F1048" i="12"/>
  <c r="E1048" i="12"/>
  <c r="D1048" i="12"/>
  <c r="K1047" i="12"/>
  <c r="J1047" i="12"/>
  <c r="I1047" i="12"/>
  <c r="H1047" i="12"/>
  <c r="G1047" i="12"/>
  <c r="F1047" i="12"/>
  <c r="E1047" i="12"/>
  <c r="D1047" i="12"/>
  <c r="K1046" i="12"/>
  <c r="J1046" i="12"/>
  <c r="I1046" i="12"/>
  <c r="H1046" i="12"/>
  <c r="G1046" i="12"/>
  <c r="F1046" i="12"/>
  <c r="E1046" i="12"/>
  <c r="D1046" i="12"/>
  <c r="K1045" i="12"/>
  <c r="J1045" i="12"/>
  <c r="I1045" i="12"/>
  <c r="H1045" i="12"/>
  <c r="G1045" i="12"/>
  <c r="F1045" i="12"/>
  <c r="E1045" i="12"/>
  <c r="D1045" i="12"/>
  <c r="K1044" i="12"/>
  <c r="J1044" i="12"/>
  <c r="I1044" i="12"/>
  <c r="H1044" i="12"/>
  <c r="G1044" i="12"/>
  <c r="F1044" i="12"/>
  <c r="E1044" i="12"/>
  <c r="D1044" i="12"/>
  <c r="K1043" i="12"/>
  <c r="J1043" i="12"/>
  <c r="I1043" i="12"/>
  <c r="H1043" i="12"/>
  <c r="G1043" i="12"/>
  <c r="F1043" i="12"/>
  <c r="E1043" i="12"/>
  <c r="D1043" i="12"/>
  <c r="K1042" i="12"/>
  <c r="J1042" i="12"/>
  <c r="I1042" i="12"/>
  <c r="H1042" i="12"/>
  <c r="G1042" i="12"/>
  <c r="F1042" i="12"/>
  <c r="E1042" i="12"/>
  <c r="D1042" i="12"/>
  <c r="K1041" i="12"/>
  <c r="J1041" i="12"/>
  <c r="I1041" i="12"/>
  <c r="H1041" i="12"/>
  <c r="G1041" i="12"/>
  <c r="F1041" i="12"/>
  <c r="E1041" i="12"/>
  <c r="D1041" i="12"/>
  <c r="K1040" i="12"/>
  <c r="J1040" i="12"/>
  <c r="I1040" i="12"/>
  <c r="H1040" i="12"/>
  <c r="G1040" i="12"/>
  <c r="F1040" i="12"/>
  <c r="E1040" i="12"/>
  <c r="D1040" i="12"/>
  <c r="K1039" i="12"/>
  <c r="J1039" i="12"/>
  <c r="I1039" i="12"/>
  <c r="H1039" i="12"/>
  <c r="G1039" i="12"/>
  <c r="F1039" i="12"/>
  <c r="E1039" i="12"/>
  <c r="D1039" i="12"/>
  <c r="K1038" i="12"/>
  <c r="J1038" i="12"/>
  <c r="I1038" i="12"/>
  <c r="H1038" i="12"/>
  <c r="G1038" i="12"/>
  <c r="F1038" i="12"/>
  <c r="E1038" i="12"/>
  <c r="D1038" i="12"/>
  <c r="K1037" i="12"/>
  <c r="J1037" i="12"/>
  <c r="I1037" i="12"/>
  <c r="H1037" i="12"/>
  <c r="G1037" i="12"/>
  <c r="F1037" i="12"/>
  <c r="E1037" i="12"/>
  <c r="D1037" i="12"/>
  <c r="K1036" i="12"/>
  <c r="J1036" i="12"/>
  <c r="I1036" i="12"/>
  <c r="H1036" i="12"/>
  <c r="G1036" i="12"/>
  <c r="F1036" i="12"/>
  <c r="E1036" i="12"/>
  <c r="D1036" i="12"/>
  <c r="K1035" i="12"/>
  <c r="J1035" i="12"/>
  <c r="I1035" i="12"/>
  <c r="H1035" i="12"/>
  <c r="G1035" i="12"/>
  <c r="F1035" i="12"/>
  <c r="E1035" i="12"/>
  <c r="D1035" i="12"/>
  <c r="K1034" i="12"/>
  <c r="J1034" i="12"/>
  <c r="I1034" i="12"/>
  <c r="H1034" i="12"/>
  <c r="G1034" i="12"/>
  <c r="F1034" i="12"/>
  <c r="E1034" i="12"/>
  <c r="D1034" i="12"/>
  <c r="K1033" i="12"/>
  <c r="J1033" i="12"/>
  <c r="I1033" i="12"/>
  <c r="H1033" i="12"/>
  <c r="G1033" i="12"/>
  <c r="F1033" i="12"/>
  <c r="E1033" i="12"/>
  <c r="D1033" i="12"/>
  <c r="K1032" i="12"/>
  <c r="J1032" i="12"/>
  <c r="I1032" i="12"/>
  <c r="H1032" i="12"/>
  <c r="G1032" i="12"/>
  <c r="F1032" i="12"/>
  <c r="E1032" i="12"/>
  <c r="D1032" i="12"/>
  <c r="K1031" i="12"/>
  <c r="J1031" i="12"/>
  <c r="I1031" i="12"/>
  <c r="H1031" i="12"/>
  <c r="G1031" i="12"/>
  <c r="F1031" i="12"/>
  <c r="E1031" i="12"/>
  <c r="D1031" i="12"/>
  <c r="K1030" i="12"/>
  <c r="J1030" i="12"/>
  <c r="I1030" i="12"/>
  <c r="H1030" i="12"/>
  <c r="G1030" i="12"/>
  <c r="F1030" i="12"/>
  <c r="E1030" i="12"/>
  <c r="D1030" i="12"/>
  <c r="K1029" i="12"/>
  <c r="J1029" i="12"/>
  <c r="I1029" i="12"/>
  <c r="H1029" i="12"/>
  <c r="G1029" i="12"/>
  <c r="F1029" i="12"/>
  <c r="E1029" i="12"/>
  <c r="D1029" i="12"/>
  <c r="K1028" i="12"/>
  <c r="J1028" i="12"/>
  <c r="I1028" i="12"/>
  <c r="H1028" i="12"/>
  <c r="G1028" i="12"/>
  <c r="F1028" i="12"/>
  <c r="E1028" i="12"/>
  <c r="D1028" i="12"/>
  <c r="K1027" i="12"/>
  <c r="J1027" i="12"/>
  <c r="I1027" i="12"/>
  <c r="H1027" i="12"/>
  <c r="G1027" i="12"/>
  <c r="F1027" i="12"/>
  <c r="E1027" i="12"/>
  <c r="D1027" i="12"/>
  <c r="K1026" i="12"/>
  <c r="J1026" i="12"/>
  <c r="I1026" i="12"/>
  <c r="H1026" i="12"/>
  <c r="G1026" i="12"/>
  <c r="F1026" i="12"/>
  <c r="E1026" i="12"/>
  <c r="D1026" i="12"/>
  <c r="K1025" i="12"/>
  <c r="J1025" i="12"/>
  <c r="I1025" i="12"/>
  <c r="H1025" i="12"/>
  <c r="G1025" i="12"/>
  <c r="F1025" i="12"/>
  <c r="E1025" i="12"/>
  <c r="D1025" i="12"/>
  <c r="K1024" i="12"/>
  <c r="J1024" i="12"/>
  <c r="I1024" i="12"/>
  <c r="H1024" i="12"/>
  <c r="G1024" i="12"/>
  <c r="F1024" i="12"/>
  <c r="E1024" i="12"/>
  <c r="D1024" i="12"/>
  <c r="K1023" i="12"/>
  <c r="J1023" i="12"/>
  <c r="I1023" i="12"/>
  <c r="H1023" i="12"/>
  <c r="G1023" i="12"/>
  <c r="F1023" i="12"/>
  <c r="E1023" i="12"/>
  <c r="D1023" i="12"/>
  <c r="K1022" i="12"/>
  <c r="J1022" i="12"/>
  <c r="I1022" i="12"/>
  <c r="H1022" i="12"/>
  <c r="G1022" i="12"/>
  <c r="F1022" i="12"/>
  <c r="E1022" i="12"/>
  <c r="D1022" i="12"/>
  <c r="K1021" i="12"/>
  <c r="J1021" i="12"/>
  <c r="I1021" i="12"/>
  <c r="H1021" i="12"/>
  <c r="G1021" i="12"/>
  <c r="F1021" i="12"/>
  <c r="E1021" i="12"/>
  <c r="D1021" i="12"/>
  <c r="K1020" i="12"/>
  <c r="J1020" i="12"/>
  <c r="I1020" i="12"/>
  <c r="H1020" i="12"/>
  <c r="G1020" i="12"/>
  <c r="F1020" i="12"/>
  <c r="E1020" i="12"/>
  <c r="D1020" i="12"/>
  <c r="K1019" i="12"/>
  <c r="J1019" i="12"/>
  <c r="I1019" i="12"/>
  <c r="H1019" i="12"/>
  <c r="G1019" i="12"/>
  <c r="F1019" i="12"/>
  <c r="E1019" i="12"/>
  <c r="D1019" i="12"/>
  <c r="K1018" i="12"/>
  <c r="J1018" i="12"/>
  <c r="I1018" i="12"/>
  <c r="H1018" i="12"/>
  <c r="G1018" i="12"/>
  <c r="F1018" i="12"/>
  <c r="E1018" i="12"/>
  <c r="D1018" i="12"/>
  <c r="K1017" i="12"/>
  <c r="J1017" i="12"/>
  <c r="I1017" i="12"/>
  <c r="H1017" i="12"/>
  <c r="G1017" i="12"/>
  <c r="F1017" i="12"/>
  <c r="E1017" i="12"/>
  <c r="D1017" i="12"/>
  <c r="K1016" i="12"/>
  <c r="J1016" i="12"/>
  <c r="I1016" i="12"/>
  <c r="H1016" i="12"/>
  <c r="G1016" i="12"/>
  <c r="F1016" i="12"/>
  <c r="E1016" i="12"/>
  <c r="D1016" i="12"/>
  <c r="K1015" i="12"/>
  <c r="J1015" i="12"/>
  <c r="I1015" i="12"/>
  <c r="H1015" i="12"/>
  <c r="G1015" i="12"/>
  <c r="F1015" i="12"/>
  <c r="E1015" i="12"/>
  <c r="D1015" i="12"/>
  <c r="K1014" i="12"/>
  <c r="J1014" i="12"/>
  <c r="I1014" i="12"/>
  <c r="H1014" i="12"/>
  <c r="G1014" i="12"/>
  <c r="F1014" i="12"/>
  <c r="E1014" i="12"/>
  <c r="D1014" i="12"/>
  <c r="K1013" i="12"/>
  <c r="J1013" i="12"/>
  <c r="I1013" i="12"/>
  <c r="H1013" i="12"/>
  <c r="G1013" i="12"/>
  <c r="F1013" i="12"/>
  <c r="E1013" i="12"/>
  <c r="D1013" i="12"/>
  <c r="K1012" i="12"/>
  <c r="J1012" i="12"/>
  <c r="I1012" i="12"/>
  <c r="H1012" i="12"/>
  <c r="G1012" i="12"/>
  <c r="F1012" i="12"/>
  <c r="E1012" i="12"/>
  <c r="D1012" i="12"/>
  <c r="K1011" i="12"/>
  <c r="J1011" i="12"/>
  <c r="I1011" i="12"/>
  <c r="H1011" i="12"/>
  <c r="G1011" i="12"/>
  <c r="F1011" i="12"/>
  <c r="E1011" i="12"/>
  <c r="D1011" i="12"/>
  <c r="K1010" i="12"/>
  <c r="J1010" i="12"/>
  <c r="I1010" i="12"/>
  <c r="H1010" i="12"/>
  <c r="G1010" i="12"/>
  <c r="F1010" i="12"/>
  <c r="E1010" i="12"/>
  <c r="D1010" i="12"/>
  <c r="K1009" i="12"/>
  <c r="J1009" i="12"/>
  <c r="I1009" i="12"/>
  <c r="H1009" i="12"/>
  <c r="G1009" i="12"/>
  <c r="F1009" i="12"/>
  <c r="E1009" i="12"/>
  <c r="D1009" i="12"/>
  <c r="K1008" i="12"/>
  <c r="J1008" i="12"/>
  <c r="I1008" i="12"/>
  <c r="H1008" i="12"/>
  <c r="G1008" i="12"/>
  <c r="F1008" i="12"/>
  <c r="E1008" i="12"/>
  <c r="D1008" i="12"/>
  <c r="K1007" i="12"/>
  <c r="J1007" i="12"/>
  <c r="I1007" i="12"/>
  <c r="H1007" i="12"/>
  <c r="G1007" i="12"/>
  <c r="F1007" i="12"/>
  <c r="E1007" i="12"/>
  <c r="D1007" i="12"/>
  <c r="K1006" i="12"/>
  <c r="J1006" i="12"/>
  <c r="I1006" i="12"/>
  <c r="H1006" i="12"/>
  <c r="G1006" i="12"/>
  <c r="F1006" i="12"/>
  <c r="E1006" i="12"/>
  <c r="D1006" i="12"/>
  <c r="K1005" i="12"/>
  <c r="J1005" i="12"/>
  <c r="I1005" i="12"/>
  <c r="H1005" i="12"/>
  <c r="G1005" i="12"/>
  <c r="F1005" i="12"/>
  <c r="E1005" i="12"/>
  <c r="D1005" i="12"/>
  <c r="K1004" i="12"/>
  <c r="J1004" i="12"/>
  <c r="I1004" i="12"/>
  <c r="H1004" i="12"/>
  <c r="G1004" i="12"/>
  <c r="F1004" i="12"/>
  <c r="E1004" i="12"/>
  <c r="D1004" i="12"/>
  <c r="K1003" i="12"/>
  <c r="J1003" i="12"/>
  <c r="I1003" i="12"/>
  <c r="H1003" i="12"/>
  <c r="G1003" i="12"/>
  <c r="F1003" i="12"/>
  <c r="E1003" i="12"/>
  <c r="D1003" i="12"/>
  <c r="K1002" i="12"/>
  <c r="J1002" i="12"/>
  <c r="I1002" i="12"/>
  <c r="H1002" i="12"/>
  <c r="G1002" i="12"/>
  <c r="F1002" i="12"/>
  <c r="E1002" i="12"/>
  <c r="D1002" i="12"/>
  <c r="K1001" i="12"/>
  <c r="J1001" i="12"/>
  <c r="I1001" i="12"/>
  <c r="H1001" i="12"/>
  <c r="G1001" i="12"/>
  <c r="F1001" i="12"/>
  <c r="E1001" i="12"/>
  <c r="D1001" i="12"/>
  <c r="K1000" i="12"/>
  <c r="J1000" i="12"/>
  <c r="I1000" i="12"/>
  <c r="H1000" i="12"/>
  <c r="G1000" i="12"/>
  <c r="F1000" i="12"/>
  <c r="E1000" i="12"/>
  <c r="D1000" i="12"/>
  <c r="K999" i="12"/>
  <c r="J999" i="12"/>
  <c r="I999" i="12"/>
  <c r="H999" i="12"/>
  <c r="G999" i="12"/>
  <c r="F999" i="12"/>
  <c r="E999" i="12"/>
  <c r="D999" i="12"/>
  <c r="K998" i="12"/>
  <c r="J998" i="12"/>
  <c r="I998" i="12"/>
  <c r="H998" i="12"/>
  <c r="G998" i="12"/>
  <c r="F998" i="12"/>
  <c r="E998" i="12"/>
  <c r="D998" i="12"/>
  <c r="K997" i="12"/>
  <c r="J997" i="12"/>
  <c r="I997" i="12"/>
  <c r="H997" i="12"/>
  <c r="G997" i="12"/>
  <c r="F997" i="12"/>
  <c r="E997" i="12"/>
  <c r="D997" i="12"/>
  <c r="K996" i="12"/>
  <c r="J996" i="12"/>
  <c r="I996" i="12"/>
  <c r="H996" i="12"/>
  <c r="G996" i="12"/>
  <c r="F996" i="12"/>
  <c r="E996" i="12"/>
  <c r="D996" i="12"/>
  <c r="K995" i="12"/>
  <c r="J995" i="12"/>
  <c r="I995" i="12"/>
  <c r="H995" i="12"/>
  <c r="G995" i="12"/>
  <c r="F995" i="12"/>
  <c r="E995" i="12"/>
  <c r="D995" i="12"/>
  <c r="K994" i="12"/>
  <c r="J994" i="12"/>
  <c r="I994" i="12"/>
  <c r="H994" i="12"/>
  <c r="G994" i="12"/>
  <c r="F994" i="12"/>
  <c r="E994" i="12"/>
  <c r="D994" i="12"/>
  <c r="K993" i="12"/>
  <c r="J993" i="12"/>
  <c r="I993" i="12"/>
  <c r="H993" i="12"/>
  <c r="G993" i="12"/>
  <c r="F993" i="12"/>
  <c r="E993" i="12"/>
  <c r="D993" i="12"/>
  <c r="K992" i="12"/>
  <c r="J992" i="12"/>
  <c r="I992" i="12"/>
  <c r="H992" i="12"/>
  <c r="G992" i="12"/>
  <c r="F992" i="12"/>
  <c r="E992" i="12"/>
  <c r="D992" i="12"/>
  <c r="K991" i="12"/>
  <c r="J991" i="12"/>
  <c r="I991" i="12"/>
  <c r="H991" i="12"/>
  <c r="G991" i="12"/>
  <c r="F991" i="12"/>
  <c r="E991" i="12"/>
  <c r="D991" i="12"/>
  <c r="K990" i="12"/>
  <c r="J990" i="12"/>
  <c r="I990" i="12"/>
  <c r="H990" i="12"/>
  <c r="G990" i="12"/>
  <c r="F990" i="12"/>
  <c r="E990" i="12"/>
  <c r="D990" i="12"/>
  <c r="K989" i="12"/>
  <c r="J989" i="12"/>
  <c r="I989" i="12"/>
  <c r="H989" i="12"/>
  <c r="G989" i="12"/>
  <c r="F989" i="12"/>
  <c r="E989" i="12"/>
  <c r="D989" i="12"/>
  <c r="K988" i="12"/>
  <c r="J988" i="12"/>
  <c r="I988" i="12"/>
  <c r="H988" i="12"/>
  <c r="G988" i="12"/>
  <c r="F988" i="12"/>
  <c r="E988" i="12"/>
  <c r="D988" i="12"/>
  <c r="K987" i="12"/>
  <c r="J987" i="12"/>
  <c r="I987" i="12"/>
  <c r="H987" i="12"/>
  <c r="G987" i="12"/>
  <c r="F987" i="12"/>
  <c r="E987" i="12"/>
  <c r="D987" i="12"/>
  <c r="K986" i="12"/>
  <c r="J986" i="12"/>
  <c r="I986" i="12"/>
  <c r="H986" i="12"/>
  <c r="G986" i="12"/>
  <c r="F986" i="12"/>
  <c r="E986" i="12"/>
  <c r="D986" i="12"/>
  <c r="K985" i="12"/>
  <c r="J985" i="12"/>
  <c r="I985" i="12"/>
  <c r="H985" i="12"/>
  <c r="G985" i="12"/>
  <c r="F985" i="12"/>
  <c r="E985" i="12"/>
  <c r="D985" i="12"/>
  <c r="K984" i="12"/>
  <c r="J984" i="12"/>
  <c r="I984" i="12"/>
  <c r="H984" i="12"/>
  <c r="G984" i="12"/>
  <c r="F984" i="12"/>
  <c r="E984" i="12"/>
  <c r="D984" i="12"/>
  <c r="K983" i="12"/>
  <c r="J983" i="12"/>
  <c r="I983" i="12"/>
  <c r="H983" i="12"/>
  <c r="G983" i="12"/>
  <c r="F983" i="12"/>
  <c r="E983" i="12"/>
  <c r="D983" i="12"/>
  <c r="K982" i="12"/>
  <c r="J982" i="12"/>
  <c r="I982" i="12"/>
  <c r="H982" i="12"/>
  <c r="G982" i="12"/>
  <c r="F982" i="12"/>
  <c r="E982" i="12"/>
  <c r="D982" i="12"/>
  <c r="K981" i="12"/>
  <c r="J981" i="12"/>
  <c r="I981" i="12"/>
  <c r="H981" i="12"/>
  <c r="G981" i="12"/>
  <c r="F981" i="12"/>
  <c r="E981" i="12"/>
  <c r="D981" i="12"/>
  <c r="K980" i="12"/>
  <c r="J980" i="12"/>
  <c r="I980" i="12"/>
  <c r="H980" i="12"/>
  <c r="G980" i="12"/>
  <c r="F980" i="12"/>
  <c r="E980" i="12"/>
  <c r="D980" i="12"/>
  <c r="K979" i="12"/>
  <c r="J979" i="12"/>
  <c r="I979" i="12"/>
  <c r="H979" i="12"/>
  <c r="G979" i="12"/>
  <c r="F979" i="12"/>
  <c r="E979" i="12"/>
  <c r="D979" i="12"/>
  <c r="K978" i="12"/>
  <c r="J978" i="12"/>
  <c r="I978" i="12"/>
  <c r="H978" i="12"/>
  <c r="G978" i="12"/>
  <c r="F978" i="12"/>
  <c r="E978" i="12"/>
  <c r="D978" i="12"/>
  <c r="K977" i="12"/>
  <c r="J977" i="12"/>
  <c r="I977" i="12"/>
  <c r="H977" i="12"/>
  <c r="G977" i="12"/>
  <c r="F977" i="12"/>
  <c r="E977" i="12"/>
  <c r="D977" i="12"/>
  <c r="K976" i="12"/>
  <c r="J976" i="12"/>
  <c r="I976" i="12"/>
  <c r="H976" i="12"/>
  <c r="G976" i="12"/>
  <c r="F976" i="12"/>
  <c r="E976" i="12"/>
  <c r="D976" i="12"/>
  <c r="K975" i="12"/>
  <c r="J975" i="12"/>
  <c r="I975" i="12"/>
  <c r="H975" i="12"/>
  <c r="G975" i="12"/>
  <c r="F975" i="12"/>
  <c r="E975" i="12"/>
  <c r="D975" i="12"/>
  <c r="K974" i="12"/>
  <c r="J974" i="12"/>
  <c r="I974" i="12"/>
  <c r="H974" i="12"/>
  <c r="G974" i="12"/>
  <c r="F974" i="12"/>
  <c r="E974" i="12"/>
  <c r="D974" i="12"/>
  <c r="K973" i="12"/>
  <c r="J973" i="12"/>
  <c r="I973" i="12"/>
  <c r="H973" i="12"/>
  <c r="G973" i="12"/>
  <c r="F973" i="12"/>
  <c r="E973" i="12"/>
  <c r="D973" i="12"/>
  <c r="K972" i="12"/>
  <c r="J972" i="12"/>
  <c r="I972" i="12"/>
  <c r="H972" i="12"/>
  <c r="G972" i="12"/>
  <c r="F972" i="12"/>
  <c r="E972" i="12"/>
  <c r="D972" i="12"/>
  <c r="K971" i="12"/>
  <c r="J971" i="12"/>
  <c r="I971" i="12"/>
  <c r="H971" i="12"/>
  <c r="G971" i="12"/>
  <c r="F971" i="12"/>
  <c r="E971" i="12"/>
  <c r="D971" i="12"/>
  <c r="K970" i="12"/>
  <c r="J970" i="12"/>
  <c r="I970" i="12"/>
  <c r="H970" i="12"/>
  <c r="G970" i="12"/>
  <c r="F970" i="12"/>
  <c r="E970" i="12"/>
  <c r="D970" i="12"/>
  <c r="K969" i="12"/>
  <c r="J969" i="12"/>
  <c r="I969" i="12"/>
  <c r="H969" i="12"/>
  <c r="G969" i="12"/>
  <c r="F969" i="12"/>
  <c r="E969" i="12"/>
  <c r="D969" i="12"/>
  <c r="K968" i="12"/>
  <c r="J968" i="12"/>
  <c r="I968" i="12"/>
  <c r="H968" i="12"/>
  <c r="G968" i="12"/>
  <c r="F968" i="12"/>
  <c r="E968" i="12"/>
  <c r="D968" i="12"/>
  <c r="K967" i="12"/>
  <c r="J967" i="12"/>
  <c r="I967" i="12"/>
  <c r="H967" i="12"/>
  <c r="G967" i="12"/>
  <c r="F967" i="12"/>
  <c r="E967" i="12"/>
  <c r="D967" i="12"/>
  <c r="K966" i="12"/>
  <c r="J966" i="12"/>
  <c r="I966" i="12"/>
  <c r="H966" i="12"/>
  <c r="G966" i="12"/>
  <c r="F966" i="12"/>
  <c r="E966" i="12"/>
  <c r="D966" i="12"/>
  <c r="K965" i="12"/>
  <c r="J965" i="12"/>
  <c r="I965" i="12"/>
  <c r="H965" i="12"/>
  <c r="G965" i="12"/>
  <c r="F965" i="12"/>
  <c r="E965" i="12"/>
  <c r="D965" i="12"/>
  <c r="K964" i="12"/>
  <c r="J964" i="12"/>
  <c r="I964" i="12"/>
  <c r="H964" i="12"/>
  <c r="G964" i="12"/>
  <c r="F964" i="12"/>
  <c r="E964" i="12"/>
  <c r="D964" i="12"/>
  <c r="K963" i="12"/>
  <c r="J963" i="12"/>
  <c r="I963" i="12"/>
  <c r="H963" i="12"/>
  <c r="G963" i="12"/>
  <c r="F963" i="12"/>
  <c r="E963" i="12"/>
  <c r="D963" i="12"/>
  <c r="K962" i="12"/>
  <c r="J962" i="12"/>
  <c r="I962" i="12"/>
  <c r="H962" i="12"/>
  <c r="G962" i="12"/>
  <c r="F962" i="12"/>
  <c r="E962" i="12"/>
  <c r="D962" i="12"/>
  <c r="K961" i="12"/>
  <c r="J961" i="12"/>
  <c r="I961" i="12"/>
  <c r="H961" i="12"/>
  <c r="G961" i="12"/>
  <c r="F961" i="12"/>
  <c r="E961" i="12"/>
  <c r="D961" i="12"/>
  <c r="K960" i="12"/>
  <c r="J960" i="12"/>
  <c r="I960" i="12"/>
  <c r="H960" i="12"/>
  <c r="G960" i="12"/>
  <c r="F960" i="12"/>
  <c r="E960" i="12"/>
  <c r="D960" i="12"/>
  <c r="K959" i="12"/>
  <c r="J959" i="12"/>
  <c r="I959" i="12"/>
  <c r="H959" i="12"/>
  <c r="G959" i="12"/>
  <c r="F959" i="12"/>
  <c r="E959" i="12"/>
  <c r="D959" i="12"/>
  <c r="K958" i="12"/>
  <c r="J958" i="12"/>
  <c r="I958" i="12"/>
  <c r="H958" i="12"/>
  <c r="G958" i="12"/>
  <c r="F958" i="12"/>
  <c r="E958" i="12"/>
  <c r="D958" i="12"/>
  <c r="K957" i="12"/>
  <c r="J957" i="12"/>
  <c r="I957" i="12"/>
  <c r="H957" i="12"/>
  <c r="G957" i="12"/>
  <c r="F957" i="12"/>
  <c r="E957" i="12"/>
  <c r="D957" i="12"/>
  <c r="K956" i="12"/>
  <c r="J956" i="12"/>
  <c r="I956" i="12"/>
  <c r="H956" i="12"/>
  <c r="G956" i="12"/>
  <c r="F956" i="12"/>
  <c r="E956" i="12"/>
  <c r="D956" i="12"/>
  <c r="K955" i="12"/>
  <c r="J955" i="12"/>
  <c r="I955" i="12"/>
  <c r="H955" i="12"/>
  <c r="G955" i="12"/>
  <c r="F955" i="12"/>
  <c r="E955" i="12"/>
  <c r="D955" i="12"/>
  <c r="K954" i="12"/>
  <c r="J954" i="12"/>
  <c r="I954" i="12"/>
  <c r="H954" i="12"/>
  <c r="G954" i="12"/>
  <c r="F954" i="12"/>
  <c r="E954" i="12"/>
  <c r="D954" i="12"/>
  <c r="K953" i="12"/>
  <c r="J953" i="12"/>
  <c r="I953" i="12"/>
  <c r="H953" i="12"/>
  <c r="G953" i="12"/>
  <c r="F953" i="12"/>
  <c r="E953" i="12"/>
  <c r="D953" i="12"/>
  <c r="K952" i="12"/>
  <c r="J952" i="12"/>
  <c r="I952" i="12"/>
  <c r="H952" i="12"/>
  <c r="G952" i="12"/>
  <c r="F952" i="12"/>
  <c r="E952" i="12"/>
  <c r="D952" i="12"/>
  <c r="K951" i="12"/>
  <c r="J951" i="12"/>
  <c r="I951" i="12"/>
  <c r="H951" i="12"/>
  <c r="G951" i="12"/>
  <c r="F951" i="12"/>
  <c r="E951" i="12"/>
  <c r="D951" i="12"/>
  <c r="K950" i="12"/>
  <c r="J950" i="12"/>
  <c r="I950" i="12"/>
  <c r="H950" i="12"/>
  <c r="G950" i="12"/>
  <c r="F950" i="12"/>
  <c r="E950" i="12"/>
  <c r="D950" i="12"/>
  <c r="K949" i="12"/>
  <c r="J949" i="12"/>
  <c r="I949" i="12"/>
  <c r="H949" i="12"/>
  <c r="G949" i="12"/>
  <c r="F949" i="12"/>
  <c r="E949" i="12"/>
  <c r="D949" i="12"/>
  <c r="K948" i="12"/>
  <c r="J948" i="12"/>
  <c r="I948" i="12"/>
  <c r="H948" i="12"/>
  <c r="G948" i="12"/>
  <c r="F948" i="12"/>
  <c r="E948" i="12"/>
  <c r="D948" i="12"/>
  <c r="K947" i="12"/>
  <c r="J947" i="12"/>
  <c r="I947" i="12"/>
  <c r="H947" i="12"/>
  <c r="G947" i="12"/>
  <c r="F947" i="12"/>
  <c r="E947" i="12"/>
  <c r="D947" i="12"/>
  <c r="K946" i="12"/>
  <c r="J946" i="12"/>
  <c r="I946" i="12"/>
  <c r="H946" i="12"/>
  <c r="G946" i="12"/>
  <c r="F946" i="12"/>
  <c r="E946" i="12"/>
  <c r="D946" i="12"/>
  <c r="K945" i="12"/>
  <c r="J945" i="12"/>
  <c r="I945" i="12"/>
  <c r="H945" i="12"/>
  <c r="G945" i="12"/>
  <c r="F945" i="12"/>
  <c r="E945" i="12"/>
  <c r="D945" i="12"/>
  <c r="K944" i="12"/>
  <c r="J944" i="12"/>
  <c r="I944" i="12"/>
  <c r="H944" i="12"/>
  <c r="G944" i="12"/>
  <c r="F944" i="12"/>
  <c r="E944" i="12"/>
  <c r="D944" i="12"/>
  <c r="K943" i="12"/>
  <c r="J943" i="12"/>
  <c r="I943" i="12"/>
  <c r="H943" i="12"/>
  <c r="G943" i="12"/>
  <c r="F943" i="12"/>
  <c r="E943" i="12"/>
  <c r="D943" i="12"/>
  <c r="K942" i="12"/>
  <c r="J942" i="12"/>
  <c r="I942" i="12"/>
  <c r="H942" i="12"/>
  <c r="G942" i="12"/>
  <c r="F942" i="12"/>
  <c r="E942" i="12"/>
  <c r="D942" i="12"/>
  <c r="K941" i="12"/>
  <c r="J941" i="12"/>
  <c r="I941" i="12"/>
  <c r="H941" i="12"/>
  <c r="G941" i="12"/>
  <c r="F941" i="12"/>
  <c r="E941" i="12"/>
  <c r="D941" i="12"/>
  <c r="K940" i="12"/>
  <c r="J940" i="12"/>
  <c r="I940" i="12"/>
  <c r="H940" i="12"/>
  <c r="G940" i="12"/>
  <c r="F940" i="12"/>
  <c r="E940" i="12"/>
  <c r="D940" i="12"/>
  <c r="K939" i="12"/>
  <c r="J939" i="12"/>
  <c r="I939" i="12"/>
  <c r="H939" i="12"/>
  <c r="G939" i="12"/>
  <c r="F939" i="12"/>
  <c r="E939" i="12"/>
  <c r="D939" i="12"/>
  <c r="K938" i="12"/>
  <c r="J938" i="12"/>
  <c r="I938" i="12"/>
  <c r="H938" i="12"/>
  <c r="G938" i="12"/>
  <c r="F938" i="12"/>
  <c r="E938" i="12"/>
  <c r="D938" i="12"/>
  <c r="K937" i="12"/>
  <c r="J937" i="12"/>
  <c r="I937" i="12"/>
  <c r="H937" i="12"/>
  <c r="G937" i="12"/>
  <c r="F937" i="12"/>
  <c r="E937" i="12"/>
  <c r="D937" i="12"/>
  <c r="K936" i="12"/>
  <c r="J936" i="12"/>
  <c r="I936" i="12"/>
  <c r="H936" i="12"/>
  <c r="G936" i="12"/>
  <c r="F936" i="12"/>
  <c r="E936" i="12"/>
  <c r="D936" i="12"/>
  <c r="K935" i="12"/>
  <c r="J935" i="12"/>
  <c r="I935" i="12"/>
  <c r="H935" i="12"/>
  <c r="G935" i="12"/>
  <c r="F935" i="12"/>
  <c r="E935" i="12"/>
  <c r="D935" i="12"/>
  <c r="K934" i="12"/>
  <c r="J934" i="12"/>
  <c r="I934" i="12"/>
  <c r="H934" i="12"/>
  <c r="G934" i="12"/>
  <c r="F934" i="12"/>
  <c r="E934" i="12"/>
  <c r="D934" i="12"/>
  <c r="K933" i="12"/>
  <c r="J933" i="12"/>
  <c r="I933" i="12"/>
  <c r="H933" i="12"/>
  <c r="G933" i="12"/>
  <c r="F933" i="12"/>
  <c r="E933" i="12"/>
  <c r="D933" i="12"/>
  <c r="K932" i="12"/>
  <c r="J932" i="12"/>
  <c r="I932" i="12"/>
  <c r="H932" i="12"/>
  <c r="G932" i="12"/>
  <c r="F932" i="12"/>
  <c r="E932" i="12"/>
  <c r="D932" i="12"/>
  <c r="K931" i="12"/>
  <c r="J931" i="12"/>
  <c r="I931" i="12"/>
  <c r="H931" i="12"/>
  <c r="G931" i="12"/>
  <c r="F931" i="12"/>
  <c r="E931" i="12"/>
  <c r="D931" i="12"/>
  <c r="K930" i="12"/>
  <c r="J930" i="12"/>
  <c r="I930" i="12"/>
  <c r="H930" i="12"/>
  <c r="G930" i="12"/>
  <c r="F930" i="12"/>
  <c r="E930" i="12"/>
  <c r="D930" i="12"/>
  <c r="K929" i="12"/>
  <c r="J929" i="12"/>
  <c r="I929" i="12"/>
  <c r="H929" i="12"/>
  <c r="G929" i="12"/>
  <c r="F929" i="12"/>
  <c r="E929" i="12"/>
  <c r="D929" i="12"/>
  <c r="K928" i="12"/>
  <c r="J928" i="12"/>
  <c r="I928" i="12"/>
  <c r="H928" i="12"/>
  <c r="G928" i="12"/>
  <c r="F928" i="12"/>
  <c r="E928" i="12"/>
  <c r="D928" i="12"/>
  <c r="K927" i="12"/>
  <c r="J927" i="12"/>
  <c r="I927" i="12"/>
  <c r="H927" i="12"/>
  <c r="G927" i="12"/>
  <c r="F927" i="12"/>
  <c r="E927" i="12"/>
  <c r="D927" i="12"/>
  <c r="K926" i="12"/>
  <c r="J926" i="12"/>
  <c r="I926" i="12"/>
  <c r="H926" i="12"/>
  <c r="G926" i="12"/>
  <c r="F926" i="12"/>
  <c r="E926" i="12"/>
  <c r="D926" i="12"/>
  <c r="K925" i="12"/>
  <c r="J925" i="12"/>
  <c r="I925" i="12"/>
  <c r="H925" i="12"/>
  <c r="G925" i="12"/>
  <c r="F925" i="12"/>
  <c r="E925" i="12"/>
  <c r="D925" i="12"/>
  <c r="K924" i="12"/>
  <c r="J924" i="12"/>
  <c r="I924" i="12"/>
  <c r="H924" i="12"/>
  <c r="G924" i="12"/>
  <c r="F924" i="12"/>
  <c r="E924" i="12"/>
  <c r="D924" i="12"/>
  <c r="K923" i="12"/>
  <c r="J923" i="12"/>
  <c r="I923" i="12"/>
  <c r="H923" i="12"/>
  <c r="G923" i="12"/>
  <c r="F923" i="12"/>
  <c r="E923" i="12"/>
  <c r="D923" i="12"/>
  <c r="K922" i="12"/>
  <c r="J922" i="12"/>
  <c r="I922" i="12"/>
  <c r="H922" i="12"/>
  <c r="G922" i="12"/>
  <c r="F922" i="12"/>
  <c r="E922" i="12"/>
  <c r="D922" i="12"/>
  <c r="K921" i="12"/>
  <c r="J921" i="12"/>
  <c r="I921" i="12"/>
  <c r="H921" i="12"/>
  <c r="G921" i="12"/>
  <c r="F921" i="12"/>
  <c r="E921" i="12"/>
  <c r="D921" i="12"/>
  <c r="K920" i="12"/>
  <c r="J920" i="12"/>
  <c r="I920" i="12"/>
  <c r="H920" i="12"/>
  <c r="G920" i="12"/>
  <c r="F920" i="12"/>
  <c r="E920" i="12"/>
  <c r="D920" i="12"/>
  <c r="K919" i="12"/>
  <c r="J919" i="12"/>
  <c r="I919" i="12"/>
  <c r="H919" i="12"/>
  <c r="G919" i="12"/>
  <c r="F919" i="12"/>
  <c r="E919" i="12"/>
  <c r="D919" i="12"/>
  <c r="K918" i="12"/>
  <c r="J918" i="12"/>
  <c r="I918" i="12"/>
  <c r="H918" i="12"/>
  <c r="G918" i="12"/>
  <c r="F918" i="12"/>
  <c r="E918" i="12"/>
  <c r="D918" i="12"/>
  <c r="K917" i="12"/>
  <c r="J917" i="12"/>
  <c r="I917" i="12"/>
  <c r="H917" i="12"/>
  <c r="G917" i="12"/>
  <c r="F917" i="12"/>
  <c r="E917" i="12"/>
  <c r="D917" i="12"/>
  <c r="K916" i="12"/>
  <c r="J916" i="12"/>
  <c r="I916" i="12"/>
  <c r="H916" i="12"/>
  <c r="G916" i="12"/>
  <c r="F916" i="12"/>
  <c r="E916" i="12"/>
  <c r="D916" i="12"/>
  <c r="K915" i="12"/>
  <c r="J915" i="12"/>
  <c r="I915" i="12"/>
  <c r="H915" i="12"/>
  <c r="G915" i="12"/>
  <c r="F915" i="12"/>
  <c r="E915" i="12"/>
  <c r="D915" i="12"/>
  <c r="K914" i="12"/>
  <c r="J914" i="12"/>
  <c r="I914" i="12"/>
  <c r="H914" i="12"/>
  <c r="G914" i="12"/>
  <c r="F914" i="12"/>
  <c r="E914" i="12"/>
  <c r="D914" i="12"/>
  <c r="K913" i="12"/>
  <c r="J913" i="12"/>
  <c r="I913" i="12"/>
  <c r="H913" i="12"/>
  <c r="G913" i="12"/>
  <c r="F913" i="12"/>
  <c r="E913" i="12"/>
  <c r="D913" i="12"/>
  <c r="K912" i="12"/>
  <c r="J912" i="12"/>
  <c r="I912" i="12"/>
  <c r="H912" i="12"/>
  <c r="G912" i="12"/>
  <c r="F912" i="12"/>
  <c r="E912" i="12"/>
  <c r="D912" i="12"/>
  <c r="K911" i="12"/>
  <c r="J911" i="12"/>
  <c r="I911" i="12"/>
  <c r="H911" i="12"/>
  <c r="G911" i="12"/>
  <c r="F911" i="12"/>
  <c r="E911" i="12"/>
  <c r="D911" i="12"/>
  <c r="K910" i="12"/>
  <c r="J910" i="12"/>
  <c r="I910" i="12"/>
  <c r="H910" i="12"/>
  <c r="G910" i="12"/>
  <c r="F910" i="12"/>
  <c r="E910" i="12"/>
  <c r="D910" i="12"/>
  <c r="K909" i="12"/>
  <c r="J909" i="12"/>
  <c r="I909" i="12"/>
  <c r="H909" i="12"/>
  <c r="G909" i="12"/>
  <c r="F909" i="12"/>
  <c r="E909" i="12"/>
  <c r="D909" i="12"/>
  <c r="K908" i="12"/>
  <c r="J908" i="12"/>
  <c r="I908" i="12"/>
  <c r="H908" i="12"/>
  <c r="G908" i="12"/>
  <c r="F908" i="12"/>
  <c r="E908" i="12"/>
  <c r="D908" i="12"/>
  <c r="K907" i="12"/>
  <c r="J907" i="12"/>
  <c r="I907" i="12"/>
  <c r="H907" i="12"/>
  <c r="G907" i="12"/>
  <c r="F907" i="12"/>
  <c r="E907" i="12"/>
  <c r="D907" i="12"/>
  <c r="K906" i="12"/>
  <c r="J906" i="12"/>
  <c r="I906" i="12"/>
  <c r="H906" i="12"/>
  <c r="G906" i="12"/>
  <c r="F906" i="12"/>
  <c r="E906" i="12"/>
  <c r="D906" i="12"/>
  <c r="K905" i="12"/>
  <c r="J905" i="12"/>
  <c r="I905" i="12"/>
  <c r="H905" i="12"/>
  <c r="G905" i="12"/>
  <c r="F905" i="12"/>
  <c r="E905" i="12"/>
  <c r="D905" i="12"/>
  <c r="K904" i="12"/>
  <c r="J904" i="12"/>
  <c r="I904" i="12"/>
  <c r="H904" i="12"/>
  <c r="G904" i="12"/>
  <c r="F904" i="12"/>
  <c r="E904" i="12"/>
  <c r="D904" i="12"/>
  <c r="K903" i="12"/>
  <c r="J903" i="12"/>
  <c r="I903" i="12"/>
  <c r="H903" i="12"/>
  <c r="G903" i="12"/>
  <c r="F903" i="12"/>
  <c r="E903" i="12"/>
  <c r="D903" i="12"/>
  <c r="K902" i="12"/>
  <c r="J902" i="12"/>
  <c r="I902" i="12"/>
  <c r="H902" i="12"/>
  <c r="G902" i="12"/>
  <c r="F902" i="12"/>
  <c r="E902" i="12"/>
  <c r="D902" i="12"/>
  <c r="K901" i="12"/>
  <c r="J901" i="12"/>
  <c r="I901" i="12"/>
  <c r="H901" i="12"/>
  <c r="G901" i="12"/>
  <c r="F901" i="12"/>
  <c r="E901" i="12"/>
  <c r="D901" i="12"/>
  <c r="K900" i="12"/>
  <c r="J900" i="12"/>
  <c r="I900" i="12"/>
  <c r="H900" i="12"/>
  <c r="G900" i="12"/>
  <c r="F900" i="12"/>
  <c r="E900" i="12"/>
  <c r="D900" i="12"/>
  <c r="K899" i="12"/>
  <c r="J899" i="12"/>
  <c r="I899" i="12"/>
  <c r="H899" i="12"/>
  <c r="G899" i="12"/>
  <c r="F899" i="12"/>
  <c r="E899" i="12"/>
  <c r="D899" i="12"/>
  <c r="K898" i="12"/>
  <c r="J898" i="12"/>
  <c r="I898" i="12"/>
  <c r="H898" i="12"/>
  <c r="G898" i="12"/>
  <c r="F898" i="12"/>
  <c r="E898" i="12"/>
  <c r="D898" i="12"/>
  <c r="K897" i="12"/>
  <c r="J897" i="12"/>
  <c r="I897" i="12"/>
  <c r="H897" i="12"/>
  <c r="G897" i="12"/>
  <c r="F897" i="12"/>
  <c r="E897" i="12"/>
  <c r="D897" i="12"/>
  <c r="K896" i="12"/>
  <c r="J896" i="12"/>
  <c r="I896" i="12"/>
  <c r="H896" i="12"/>
  <c r="G896" i="12"/>
  <c r="F896" i="12"/>
  <c r="E896" i="12"/>
  <c r="D896" i="12"/>
  <c r="K895" i="12"/>
  <c r="J895" i="12"/>
  <c r="I895" i="12"/>
  <c r="H895" i="12"/>
  <c r="G895" i="12"/>
  <c r="F895" i="12"/>
  <c r="E895" i="12"/>
  <c r="D895" i="12"/>
  <c r="K894" i="12"/>
  <c r="J894" i="12"/>
  <c r="I894" i="12"/>
  <c r="H894" i="12"/>
  <c r="G894" i="12"/>
  <c r="F894" i="12"/>
  <c r="E894" i="12"/>
  <c r="D894" i="12"/>
  <c r="K893" i="12"/>
  <c r="J893" i="12"/>
  <c r="I893" i="12"/>
  <c r="H893" i="12"/>
  <c r="G893" i="12"/>
  <c r="F893" i="12"/>
  <c r="E893" i="12"/>
  <c r="D893" i="12"/>
  <c r="K892" i="12"/>
  <c r="J892" i="12"/>
  <c r="I892" i="12"/>
  <c r="H892" i="12"/>
  <c r="G892" i="12"/>
  <c r="F892" i="12"/>
  <c r="E892" i="12"/>
  <c r="D892" i="12"/>
  <c r="K891" i="12"/>
  <c r="J891" i="12"/>
  <c r="I891" i="12"/>
  <c r="H891" i="12"/>
  <c r="G891" i="12"/>
  <c r="F891" i="12"/>
  <c r="E891" i="12"/>
  <c r="D891" i="12"/>
  <c r="K890" i="12"/>
  <c r="J890" i="12"/>
  <c r="I890" i="12"/>
  <c r="H890" i="12"/>
  <c r="G890" i="12"/>
  <c r="F890" i="12"/>
  <c r="E890" i="12"/>
  <c r="D890" i="12"/>
  <c r="K889" i="12"/>
  <c r="J889" i="12"/>
  <c r="I889" i="12"/>
  <c r="H889" i="12"/>
  <c r="G889" i="12"/>
  <c r="F889" i="12"/>
  <c r="E889" i="12"/>
  <c r="D889" i="12"/>
  <c r="K888" i="12"/>
  <c r="J888" i="12"/>
  <c r="I888" i="12"/>
  <c r="H888" i="12"/>
  <c r="G888" i="12"/>
  <c r="F888" i="12"/>
  <c r="E888" i="12"/>
  <c r="D888" i="12"/>
  <c r="K887" i="12"/>
  <c r="J887" i="12"/>
  <c r="I887" i="12"/>
  <c r="H887" i="12"/>
  <c r="G887" i="12"/>
  <c r="F887" i="12"/>
  <c r="E887" i="12"/>
  <c r="D887" i="12"/>
  <c r="K886" i="12"/>
  <c r="J886" i="12"/>
  <c r="I886" i="12"/>
  <c r="H886" i="12"/>
  <c r="G886" i="12"/>
  <c r="F886" i="12"/>
  <c r="E886" i="12"/>
  <c r="D886" i="12"/>
  <c r="K885" i="12"/>
  <c r="J885" i="12"/>
  <c r="I885" i="12"/>
  <c r="H885" i="12"/>
  <c r="G885" i="12"/>
  <c r="F885" i="12"/>
  <c r="E885" i="12"/>
  <c r="D885" i="12"/>
  <c r="K884" i="12"/>
  <c r="J884" i="12"/>
  <c r="I884" i="12"/>
  <c r="H884" i="12"/>
  <c r="G884" i="12"/>
  <c r="F884" i="12"/>
  <c r="E884" i="12"/>
  <c r="D884" i="12"/>
  <c r="K883" i="12"/>
  <c r="J883" i="12"/>
  <c r="I883" i="12"/>
  <c r="H883" i="12"/>
  <c r="G883" i="12"/>
  <c r="F883" i="12"/>
  <c r="E883" i="12"/>
  <c r="D883" i="12"/>
  <c r="K882" i="12"/>
  <c r="J882" i="12"/>
  <c r="I882" i="12"/>
  <c r="H882" i="12"/>
  <c r="G882" i="12"/>
  <c r="F882" i="12"/>
  <c r="E882" i="12"/>
  <c r="D882" i="12"/>
  <c r="K881" i="12"/>
  <c r="J881" i="12"/>
  <c r="I881" i="12"/>
  <c r="H881" i="12"/>
  <c r="G881" i="12"/>
  <c r="F881" i="12"/>
  <c r="E881" i="12"/>
  <c r="D881" i="12"/>
  <c r="K880" i="12"/>
  <c r="J880" i="12"/>
  <c r="I880" i="12"/>
  <c r="H880" i="12"/>
  <c r="G880" i="12"/>
  <c r="F880" i="12"/>
  <c r="E880" i="12"/>
  <c r="D880" i="12"/>
  <c r="K879" i="12"/>
  <c r="J879" i="12"/>
  <c r="I879" i="12"/>
  <c r="H879" i="12"/>
  <c r="G879" i="12"/>
  <c r="F879" i="12"/>
  <c r="E879" i="12"/>
  <c r="D879" i="12"/>
  <c r="K878" i="12"/>
  <c r="J878" i="12"/>
  <c r="I878" i="12"/>
  <c r="H878" i="12"/>
  <c r="G878" i="12"/>
  <c r="F878" i="12"/>
  <c r="E878" i="12"/>
  <c r="D878" i="12"/>
  <c r="K877" i="12"/>
  <c r="J877" i="12"/>
  <c r="I877" i="12"/>
  <c r="H877" i="12"/>
  <c r="G877" i="12"/>
  <c r="F877" i="12"/>
  <c r="E877" i="12"/>
  <c r="D877" i="12"/>
  <c r="K876" i="12"/>
  <c r="J876" i="12"/>
  <c r="I876" i="12"/>
  <c r="H876" i="12"/>
  <c r="G876" i="12"/>
  <c r="F876" i="12"/>
  <c r="E876" i="12"/>
  <c r="D876" i="12"/>
  <c r="K875" i="12"/>
  <c r="J875" i="12"/>
  <c r="I875" i="12"/>
  <c r="H875" i="12"/>
  <c r="G875" i="12"/>
  <c r="F875" i="12"/>
  <c r="E875" i="12"/>
  <c r="D875" i="12"/>
  <c r="K874" i="12"/>
  <c r="J874" i="12"/>
  <c r="I874" i="12"/>
  <c r="H874" i="12"/>
  <c r="G874" i="12"/>
  <c r="F874" i="12"/>
  <c r="E874" i="12"/>
  <c r="D874" i="12"/>
  <c r="K873" i="12"/>
  <c r="J873" i="12"/>
  <c r="I873" i="12"/>
  <c r="H873" i="12"/>
  <c r="G873" i="12"/>
  <c r="F873" i="12"/>
  <c r="E873" i="12"/>
  <c r="D873" i="12"/>
  <c r="K872" i="12"/>
  <c r="J872" i="12"/>
  <c r="I872" i="12"/>
  <c r="H872" i="12"/>
  <c r="G872" i="12"/>
  <c r="F872" i="12"/>
  <c r="E872" i="12"/>
  <c r="D872" i="12"/>
  <c r="K871" i="12"/>
  <c r="J871" i="12"/>
  <c r="I871" i="12"/>
  <c r="H871" i="12"/>
  <c r="G871" i="12"/>
  <c r="F871" i="12"/>
  <c r="E871" i="12"/>
  <c r="D871" i="12"/>
  <c r="K870" i="12"/>
  <c r="J870" i="12"/>
  <c r="I870" i="12"/>
  <c r="H870" i="12"/>
  <c r="G870" i="12"/>
  <c r="F870" i="12"/>
  <c r="E870" i="12"/>
  <c r="D870" i="12"/>
  <c r="K869" i="12"/>
  <c r="J869" i="12"/>
  <c r="I869" i="12"/>
  <c r="H869" i="12"/>
  <c r="G869" i="12"/>
  <c r="F869" i="12"/>
  <c r="E869" i="12"/>
  <c r="D869" i="12"/>
  <c r="K868" i="12"/>
  <c r="J868" i="12"/>
  <c r="I868" i="12"/>
  <c r="H868" i="12"/>
  <c r="G868" i="12"/>
  <c r="F868" i="12"/>
  <c r="E868" i="12"/>
  <c r="D868" i="12"/>
  <c r="K867" i="12"/>
  <c r="J867" i="12"/>
  <c r="I867" i="12"/>
  <c r="H867" i="12"/>
  <c r="G867" i="12"/>
  <c r="F867" i="12"/>
  <c r="E867" i="12"/>
  <c r="D867" i="12"/>
  <c r="K866" i="12"/>
  <c r="J866" i="12"/>
  <c r="I866" i="12"/>
  <c r="H866" i="12"/>
  <c r="G866" i="12"/>
  <c r="F866" i="12"/>
  <c r="E866" i="12"/>
  <c r="D866" i="12"/>
  <c r="K865" i="12"/>
  <c r="J865" i="12"/>
  <c r="I865" i="12"/>
  <c r="H865" i="12"/>
  <c r="G865" i="12"/>
  <c r="F865" i="12"/>
  <c r="E865" i="12"/>
  <c r="D865" i="12"/>
  <c r="K864" i="12"/>
  <c r="J864" i="12"/>
  <c r="I864" i="12"/>
  <c r="H864" i="12"/>
  <c r="G864" i="12"/>
  <c r="F864" i="12"/>
  <c r="E864" i="12"/>
  <c r="D864" i="12"/>
  <c r="K863" i="12"/>
  <c r="J863" i="12"/>
  <c r="I863" i="12"/>
  <c r="H863" i="12"/>
  <c r="G863" i="12"/>
  <c r="F863" i="12"/>
  <c r="E863" i="12"/>
  <c r="D863" i="12"/>
  <c r="K862" i="12"/>
  <c r="J862" i="12"/>
  <c r="I862" i="12"/>
  <c r="H862" i="12"/>
  <c r="G862" i="12"/>
  <c r="F862" i="12"/>
  <c r="E862" i="12"/>
  <c r="D862" i="12"/>
  <c r="K861" i="12"/>
  <c r="J861" i="12"/>
  <c r="I861" i="12"/>
  <c r="H861" i="12"/>
  <c r="G861" i="12"/>
  <c r="F861" i="12"/>
  <c r="E861" i="12"/>
  <c r="D861" i="12"/>
  <c r="K860" i="12"/>
  <c r="J860" i="12"/>
  <c r="I860" i="12"/>
  <c r="H860" i="12"/>
  <c r="G860" i="12"/>
  <c r="F860" i="12"/>
  <c r="E860" i="12"/>
  <c r="D860" i="12"/>
  <c r="K859" i="12"/>
  <c r="J859" i="12"/>
  <c r="I859" i="12"/>
  <c r="H859" i="12"/>
  <c r="G859" i="12"/>
  <c r="F859" i="12"/>
  <c r="E859" i="12"/>
  <c r="D859" i="12"/>
  <c r="K858" i="12"/>
  <c r="J858" i="12"/>
  <c r="I858" i="12"/>
  <c r="H858" i="12"/>
  <c r="G858" i="12"/>
  <c r="F858" i="12"/>
  <c r="E858" i="12"/>
  <c r="D858" i="12"/>
  <c r="K857" i="12"/>
  <c r="J857" i="12"/>
  <c r="I857" i="12"/>
  <c r="H857" i="12"/>
  <c r="G857" i="12"/>
  <c r="F857" i="12"/>
  <c r="E857" i="12"/>
  <c r="D857" i="12"/>
  <c r="K856" i="12"/>
  <c r="J856" i="12"/>
  <c r="I856" i="12"/>
  <c r="H856" i="12"/>
  <c r="G856" i="12"/>
  <c r="F856" i="12"/>
  <c r="E856" i="12"/>
  <c r="D856" i="12"/>
  <c r="K855" i="12"/>
  <c r="J855" i="12"/>
  <c r="I855" i="12"/>
  <c r="H855" i="12"/>
  <c r="G855" i="12"/>
  <c r="F855" i="12"/>
  <c r="E855" i="12"/>
  <c r="D855" i="12"/>
  <c r="K854" i="12"/>
  <c r="J854" i="12"/>
  <c r="I854" i="12"/>
  <c r="H854" i="12"/>
  <c r="G854" i="12"/>
  <c r="F854" i="12"/>
  <c r="E854" i="12"/>
  <c r="D854" i="12"/>
  <c r="K853" i="12"/>
  <c r="J853" i="12"/>
  <c r="I853" i="12"/>
  <c r="H853" i="12"/>
  <c r="G853" i="12"/>
  <c r="F853" i="12"/>
  <c r="E853" i="12"/>
  <c r="D853" i="12"/>
  <c r="K852" i="12"/>
  <c r="J852" i="12"/>
  <c r="I852" i="12"/>
  <c r="H852" i="12"/>
  <c r="G852" i="12"/>
  <c r="F852" i="12"/>
  <c r="E852" i="12"/>
  <c r="D852" i="12"/>
  <c r="K851" i="12"/>
  <c r="J851" i="12"/>
  <c r="I851" i="12"/>
  <c r="H851" i="12"/>
  <c r="G851" i="12"/>
  <c r="F851" i="12"/>
  <c r="E851" i="12"/>
  <c r="D851" i="12"/>
  <c r="K850" i="12"/>
  <c r="J850" i="12"/>
  <c r="I850" i="12"/>
  <c r="H850" i="12"/>
  <c r="G850" i="12"/>
  <c r="F850" i="12"/>
  <c r="E850" i="12"/>
  <c r="D850" i="12"/>
  <c r="K849" i="12"/>
  <c r="J849" i="12"/>
  <c r="I849" i="12"/>
  <c r="H849" i="12"/>
  <c r="G849" i="12"/>
  <c r="F849" i="12"/>
  <c r="E849" i="12"/>
  <c r="D849" i="12"/>
  <c r="K848" i="12"/>
  <c r="J848" i="12"/>
  <c r="I848" i="12"/>
  <c r="H848" i="12"/>
  <c r="G848" i="12"/>
  <c r="F848" i="12"/>
  <c r="E848" i="12"/>
  <c r="D848" i="12"/>
  <c r="K847" i="12"/>
  <c r="J847" i="12"/>
  <c r="I847" i="12"/>
  <c r="H847" i="12"/>
  <c r="G847" i="12"/>
  <c r="F847" i="12"/>
  <c r="E847" i="12"/>
  <c r="D847" i="12"/>
  <c r="K846" i="12"/>
  <c r="J846" i="12"/>
  <c r="I846" i="12"/>
  <c r="H846" i="12"/>
  <c r="G846" i="12"/>
  <c r="F846" i="12"/>
  <c r="E846" i="12"/>
  <c r="D846" i="12"/>
  <c r="K845" i="12"/>
  <c r="J845" i="12"/>
  <c r="I845" i="12"/>
  <c r="H845" i="12"/>
  <c r="G845" i="12"/>
  <c r="F845" i="12"/>
  <c r="E845" i="12"/>
  <c r="D845" i="12"/>
  <c r="K844" i="12"/>
  <c r="J844" i="12"/>
  <c r="I844" i="12"/>
  <c r="H844" i="12"/>
  <c r="G844" i="12"/>
  <c r="F844" i="12"/>
  <c r="E844" i="12"/>
  <c r="D844" i="12"/>
  <c r="K843" i="12"/>
  <c r="J843" i="12"/>
  <c r="I843" i="12"/>
  <c r="H843" i="12"/>
  <c r="G843" i="12"/>
  <c r="F843" i="12"/>
  <c r="E843" i="12"/>
  <c r="D843" i="12"/>
  <c r="K842" i="12"/>
  <c r="J842" i="12"/>
  <c r="I842" i="12"/>
  <c r="H842" i="12"/>
  <c r="G842" i="12"/>
  <c r="F842" i="12"/>
  <c r="E842" i="12"/>
  <c r="D842" i="12"/>
  <c r="K841" i="12"/>
  <c r="J841" i="12"/>
  <c r="I841" i="12"/>
  <c r="H841" i="12"/>
  <c r="G841" i="12"/>
  <c r="F841" i="12"/>
  <c r="E841" i="12"/>
  <c r="D841" i="12"/>
  <c r="K840" i="12"/>
  <c r="J840" i="12"/>
  <c r="I840" i="12"/>
  <c r="H840" i="12"/>
  <c r="G840" i="12"/>
  <c r="F840" i="12"/>
  <c r="E840" i="12"/>
  <c r="D840" i="12"/>
  <c r="K839" i="12"/>
  <c r="J839" i="12"/>
  <c r="I839" i="12"/>
  <c r="H839" i="12"/>
  <c r="G839" i="12"/>
  <c r="F839" i="12"/>
  <c r="E839" i="12"/>
  <c r="D839" i="12"/>
  <c r="K838" i="12"/>
  <c r="J838" i="12"/>
  <c r="I838" i="12"/>
  <c r="H838" i="12"/>
  <c r="G838" i="12"/>
  <c r="F838" i="12"/>
  <c r="E838" i="12"/>
  <c r="D838" i="12"/>
  <c r="K837" i="12"/>
  <c r="J837" i="12"/>
  <c r="I837" i="12"/>
  <c r="H837" i="12"/>
  <c r="G837" i="12"/>
  <c r="F837" i="12"/>
  <c r="E837" i="12"/>
  <c r="D837" i="12"/>
  <c r="K836" i="12"/>
  <c r="J836" i="12"/>
  <c r="I836" i="12"/>
  <c r="H836" i="12"/>
  <c r="G836" i="12"/>
  <c r="F836" i="12"/>
  <c r="E836" i="12"/>
  <c r="D836" i="12"/>
  <c r="K835" i="12"/>
  <c r="J835" i="12"/>
  <c r="I835" i="12"/>
  <c r="H835" i="12"/>
  <c r="G835" i="12"/>
  <c r="F835" i="12"/>
  <c r="E835" i="12"/>
  <c r="D835" i="12"/>
  <c r="K834" i="12"/>
  <c r="J834" i="12"/>
  <c r="I834" i="12"/>
  <c r="H834" i="12"/>
  <c r="G834" i="12"/>
  <c r="F834" i="12"/>
  <c r="E834" i="12"/>
  <c r="D834" i="12"/>
  <c r="K833" i="12"/>
  <c r="J833" i="12"/>
  <c r="I833" i="12"/>
  <c r="H833" i="12"/>
  <c r="G833" i="12"/>
  <c r="F833" i="12"/>
  <c r="E833" i="12"/>
  <c r="D833" i="12"/>
  <c r="K832" i="12"/>
  <c r="J832" i="12"/>
  <c r="I832" i="12"/>
  <c r="H832" i="12"/>
  <c r="G832" i="12"/>
  <c r="F832" i="12"/>
  <c r="E832" i="12"/>
  <c r="D832" i="12"/>
  <c r="K831" i="12"/>
  <c r="J831" i="12"/>
  <c r="I831" i="12"/>
  <c r="H831" i="12"/>
  <c r="G831" i="12"/>
  <c r="F831" i="12"/>
  <c r="E831" i="12"/>
  <c r="D831" i="12"/>
  <c r="K830" i="12"/>
  <c r="J830" i="12"/>
  <c r="I830" i="12"/>
  <c r="H830" i="12"/>
  <c r="G830" i="12"/>
  <c r="F830" i="12"/>
  <c r="E830" i="12"/>
  <c r="D830" i="12"/>
  <c r="K829" i="12"/>
  <c r="J829" i="12"/>
  <c r="I829" i="12"/>
  <c r="H829" i="12"/>
  <c r="G829" i="12"/>
  <c r="F829" i="12"/>
  <c r="E829" i="12"/>
  <c r="D829" i="12"/>
  <c r="K828" i="12"/>
  <c r="J828" i="12"/>
  <c r="I828" i="12"/>
  <c r="H828" i="12"/>
  <c r="G828" i="12"/>
  <c r="F828" i="12"/>
  <c r="E828" i="12"/>
  <c r="D828" i="12"/>
  <c r="K827" i="12"/>
  <c r="J827" i="12"/>
  <c r="I827" i="12"/>
  <c r="H827" i="12"/>
  <c r="G827" i="12"/>
  <c r="F827" i="12"/>
  <c r="E827" i="12"/>
  <c r="D827" i="12"/>
  <c r="K826" i="12"/>
  <c r="J826" i="12"/>
  <c r="I826" i="12"/>
  <c r="H826" i="12"/>
  <c r="G826" i="12"/>
  <c r="F826" i="12"/>
  <c r="E826" i="12"/>
  <c r="D826" i="12"/>
  <c r="K825" i="12"/>
  <c r="J825" i="12"/>
  <c r="I825" i="12"/>
  <c r="H825" i="12"/>
  <c r="G825" i="12"/>
  <c r="F825" i="12"/>
  <c r="E825" i="12"/>
  <c r="D825" i="12"/>
  <c r="K824" i="12"/>
  <c r="J824" i="12"/>
  <c r="I824" i="12"/>
  <c r="H824" i="12"/>
  <c r="G824" i="12"/>
  <c r="F824" i="12"/>
  <c r="E824" i="12"/>
  <c r="D824" i="12"/>
  <c r="K823" i="12"/>
  <c r="J823" i="12"/>
  <c r="I823" i="12"/>
  <c r="H823" i="12"/>
  <c r="G823" i="12"/>
  <c r="F823" i="12"/>
  <c r="E823" i="12"/>
  <c r="D823" i="12"/>
  <c r="K822" i="12"/>
  <c r="J822" i="12"/>
  <c r="I822" i="12"/>
  <c r="H822" i="12"/>
  <c r="G822" i="12"/>
  <c r="F822" i="12"/>
  <c r="E822" i="12"/>
  <c r="D822" i="12"/>
  <c r="K821" i="12"/>
  <c r="J821" i="12"/>
  <c r="I821" i="12"/>
  <c r="H821" i="12"/>
  <c r="G821" i="12"/>
  <c r="F821" i="12"/>
  <c r="E821" i="12"/>
  <c r="D821" i="12"/>
  <c r="K820" i="12"/>
  <c r="J820" i="12"/>
  <c r="I820" i="12"/>
  <c r="H820" i="12"/>
  <c r="G820" i="12"/>
  <c r="F820" i="12"/>
  <c r="E820" i="12"/>
  <c r="D820" i="12"/>
  <c r="K819" i="12"/>
  <c r="J819" i="12"/>
  <c r="I819" i="12"/>
  <c r="H819" i="12"/>
  <c r="G819" i="12"/>
  <c r="F819" i="12"/>
  <c r="E819" i="12"/>
  <c r="D819" i="12"/>
  <c r="K818" i="12"/>
  <c r="J818" i="12"/>
  <c r="I818" i="12"/>
  <c r="H818" i="12"/>
  <c r="G818" i="12"/>
  <c r="F818" i="12"/>
  <c r="E818" i="12"/>
  <c r="D818" i="12"/>
  <c r="K817" i="12"/>
  <c r="J817" i="12"/>
  <c r="I817" i="12"/>
  <c r="H817" i="12"/>
  <c r="G817" i="12"/>
  <c r="F817" i="12"/>
  <c r="E817" i="12"/>
  <c r="D817" i="12"/>
  <c r="K816" i="12"/>
  <c r="J816" i="12"/>
  <c r="I816" i="12"/>
  <c r="H816" i="12"/>
  <c r="G816" i="12"/>
  <c r="F816" i="12"/>
  <c r="E816" i="12"/>
  <c r="D816" i="12"/>
  <c r="K815" i="12"/>
  <c r="J815" i="12"/>
  <c r="I815" i="12"/>
  <c r="H815" i="12"/>
  <c r="G815" i="12"/>
  <c r="F815" i="12"/>
  <c r="E815" i="12"/>
  <c r="D815" i="12"/>
  <c r="K814" i="12"/>
  <c r="J814" i="12"/>
  <c r="I814" i="12"/>
  <c r="H814" i="12"/>
  <c r="G814" i="12"/>
  <c r="F814" i="12"/>
  <c r="E814" i="12"/>
  <c r="D814" i="12"/>
  <c r="K813" i="12"/>
  <c r="J813" i="12"/>
  <c r="I813" i="12"/>
  <c r="H813" i="12"/>
  <c r="G813" i="12"/>
  <c r="F813" i="12"/>
  <c r="E813" i="12"/>
  <c r="D813" i="12"/>
  <c r="K812" i="12"/>
  <c r="J812" i="12"/>
  <c r="I812" i="12"/>
  <c r="H812" i="12"/>
  <c r="G812" i="12"/>
  <c r="F812" i="12"/>
  <c r="E812" i="12"/>
  <c r="D812" i="12"/>
  <c r="K811" i="12"/>
  <c r="J811" i="12"/>
  <c r="I811" i="12"/>
  <c r="H811" i="12"/>
  <c r="G811" i="12"/>
  <c r="F811" i="12"/>
  <c r="E811" i="12"/>
  <c r="D811" i="12"/>
  <c r="K810" i="12"/>
  <c r="J810" i="12"/>
  <c r="I810" i="12"/>
  <c r="H810" i="12"/>
  <c r="G810" i="12"/>
  <c r="F810" i="12"/>
  <c r="E810" i="12"/>
  <c r="D810" i="12"/>
  <c r="K809" i="12"/>
  <c r="J809" i="12"/>
  <c r="I809" i="12"/>
  <c r="H809" i="12"/>
  <c r="G809" i="12"/>
  <c r="F809" i="12"/>
  <c r="E809" i="12"/>
  <c r="D809" i="12"/>
  <c r="K808" i="12"/>
  <c r="J808" i="12"/>
  <c r="I808" i="12"/>
  <c r="H808" i="12"/>
  <c r="G808" i="12"/>
  <c r="F808" i="12"/>
  <c r="E808" i="12"/>
  <c r="D808" i="12"/>
  <c r="K807" i="12"/>
  <c r="J807" i="12"/>
  <c r="I807" i="12"/>
  <c r="H807" i="12"/>
  <c r="G807" i="12"/>
  <c r="F807" i="12"/>
  <c r="E807" i="12"/>
  <c r="D807" i="12"/>
  <c r="K806" i="12"/>
  <c r="J806" i="12"/>
  <c r="I806" i="12"/>
  <c r="H806" i="12"/>
  <c r="G806" i="12"/>
  <c r="F806" i="12"/>
  <c r="E806" i="12"/>
  <c r="D806" i="12"/>
  <c r="K805" i="12"/>
  <c r="J805" i="12"/>
  <c r="I805" i="12"/>
  <c r="H805" i="12"/>
  <c r="G805" i="12"/>
  <c r="F805" i="12"/>
  <c r="E805" i="12"/>
  <c r="D805" i="12"/>
  <c r="K804" i="12"/>
  <c r="J804" i="12"/>
  <c r="I804" i="12"/>
  <c r="H804" i="12"/>
  <c r="G804" i="12"/>
  <c r="F804" i="12"/>
  <c r="E804" i="12"/>
  <c r="D804" i="12"/>
  <c r="K803" i="12"/>
  <c r="J803" i="12"/>
  <c r="I803" i="12"/>
  <c r="H803" i="12"/>
  <c r="G803" i="12"/>
  <c r="F803" i="12"/>
  <c r="E803" i="12"/>
  <c r="D803" i="12"/>
  <c r="K802" i="12"/>
  <c r="J802" i="12"/>
  <c r="I802" i="12"/>
  <c r="H802" i="12"/>
  <c r="G802" i="12"/>
  <c r="F802" i="12"/>
  <c r="E802" i="12"/>
  <c r="D802" i="12"/>
  <c r="K801" i="12"/>
  <c r="J801" i="12"/>
  <c r="I801" i="12"/>
  <c r="H801" i="12"/>
  <c r="G801" i="12"/>
  <c r="F801" i="12"/>
  <c r="E801" i="12"/>
  <c r="D801" i="12"/>
  <c r="K800" i="12"/>
  <c r="J800" i="12"/>
  <c r="I800" i="12"/>
  <c r="H800" i="12"/>
  <c r="G800" i="12"/>
  <c r="F800" i="12"/>
  <c r="E800" i="12"/>
  <c r="D800" i="12"/>
  <c r="K799" i="12"/>
  <c r="J799" i="12"/>
  <c r="I799" i="12"/>
  <c r="H799" i="12"/>
  <c r="G799" i="12"/>
  <c r="F799" i="12"/>
  <c r="E799" i="12"/>
  <c r="D799" i="12"/>
  <c r="K798" i="12"/>
  <c r="J798" i="12"/>
  <c r="I798" i="12"/>
  <c r="H798" i="12"/>
  <c r="G798" i="12"/>
  <c r="F798" i="12"/>
  <c r="E798" i="12"/>
  <c r="D798" i="12"/>
  <c r="K797" i="12"/>
  <c r="J797" i="12"/>
  <c r="I797" i="12"/>
  <c r="H797" i="12"/>
  <c r="G797" i="12"/>
  <c r="F797" i="12"/>
  <c r="E797" i="12"/>
  <c r="D797" i="12"/>
  <c r="K796" i="12"/>
  <c r="J796" i="12"/>
  <c r="I796" i="12"/>
  <c r="H796" i="12"/>
  <c r="G796" i="12"/>
  <c r="F796" i="12"/>
  <c r="E796" i="12"/>
  <c r="D796" i="12"/>
  <c r="K795" i="12"/>
  <c r="J795" i="12"/>
  <c r="I795" i="12"/>
  <c r="H795" i="12"/>
  <c r="G795" i="12"/>
  <c r="F795" i="12"/>
  <c r="E795" i="12"/>
  <c r="D795" i="12"/>
  <c r="K794" i="12"/>
  <c r="J794" i="12"/>
  <c r="I794" i="12"/>
  <c r="H794" i="12"/>
  <c r="G794" i="12"/>
  <c r="F794" i="12"/>
  <c r="E794" i="12"/>
  <c r="D794" i="12"/>
  <c r="K793" i="12"/>
  <c r="J793" i="12"/>
  <c r="I793" i="12"/>
  <c r="H793" i="12"/>
  <c r="G793" i="12"/>
  <c r="F793" i="12"/>
  <c r="E793" i="12"/>
  <c r="D793" i="12"/>
  <c r="K792" i="12"/>
  <c r="J792" i="12"/>
  <c r="I792" i="12"/>
  <c r="H792" i="12"/>
  <c r="G792" i="12"/>
  <c r="F792" i="12"/>
  <c r="E792" i="12"/>
  <c r="D792" i="12"/>
  <c r="K791" i="12"/>
  <c r="J791" i="12"/>
  <c r="I791" i="12"/>
  <c r="H791" i="12"/>
  <c r="G791" i="12"/>
  <c r="F791" i="12"/>
  <c r="E791" i="12"/>
  <c r="D791" i="12"/>
  <c r="K790" i="12"/>
  <c r="J790" i="12"/>
  <c r="I790" i="12"/>
  <c r="H790" i="12"/>
  <c r="G790" i="12"/>
  <c r="F790" i="12"/>
  <c r="E790" i="12"/>
  <c r="D790" i="12"/>
  <c r="K789" i="12"/>
  <c r="J789" i="12"/>
  <c r="I789" i="12"/>
  <c r="H789" i="12"/>
  <c r="G789" i="12"/>
  <c r="F789" i="12"/>
  <c r="E789" i="12"/>
  <c r="D789" i="12"/>
  <c r="K788" i="12"/>
  <c r="J788" i="12"/>
  <c r="I788" i="12"/>
  <c r="H788" i="12"/>
  <c r="G788" i="12"/>
  <c r="F788" i="12"/>
  <c r="E788" i="12"/>
  <c r="D788" i="12"/>
  <c r="K787" i="12"/>
  <c r="J787" i="12"/>
  <c r="I787" i="12"/>
  <c r="H787" i="12"/>
  <c r="G787" i="12"/>
  <c r="F787" i="12"/>
  <c r="E787" i="12"/>
  <c r="D787" i="12"/>
  <c r="K786" i="12"/>
  <c r="J786" i="12"/>
  <c r="I786" i="12"/>
  <c r="H786" i="12"/>
  <c r="G786" i="12"/>
  <c r="F786" i="12"/>
  <c r="E786" i="12"/>
  <c r="D786" i="12"/>
  <c r="K785" i="12"/>
  <c r="J785" i="12"/>
  <c r="I785" i="12"/>
  <c r="H785" i="12"/>
  <c r="G785" i="12"/>
  <c r="F785" i="12"/>
  <c r="E785" i="12"/>
  <c r="D785" i="12"/>
  <c r="K784" i="12"/>
  <c r="J784" i="12"/>
  <c r="I784" i="12"/>
  <c r="H784" i="12"/>
  <c r="G784" i="12"/>
  <c r="F784" i="12"/>
  <c r="E784" i="12"/>
  <c r="D784" i="12"/>
  <c r="K783" i="12"/>
  <c r="J783" i="12"/>
  <c r="I783" i="12"/>
  <c r="H783" i="12"/>
  <c r="G783" i="12"/>
  <c r="F783" i="12"/>
  <c r="E783" i="12"/>
  <c r="D783" i="12"/>
  <c r="K782" i="12"/>
  <c r="J782" i="12"/>
  <c r="I782" i="12"/>
  <c r="H782" i="12"/>
  <c r="G782" i="12"/>
  <c r="F782" i="12"/>
  <c r="E782" i="12"/>
  <c r="D782" i="12"/>
  <c r="K781" i="12"/>
  <c r="J781" i="12"/>
  <c r="I781" i="12"/>
  <c r="H781" i="12"/>
  <c r="G781" i="12"/>
  <c r="F781" i="12"/>
  <c r="E781" i="12"/>
  <c r="D781" i="12"/>
  <c r="K780" i="12"/>
  <c r="J780" i="12"/>
  <c r="I780" i="12"/>
  <c r="H780" i="12"/>
  <c r="G780" i="12"/>
  <c r="F780" i="12"/>
  <c r="E780" i="12"/>
  <c r="D780" i="12"/>
  <c r="K779" i="12"/>
  <c r="J779" i="12"/>
  <c r="I779" i="12"/>
  <c r="H779" i="12"/>
  <c r="G779" i="12"/>
  <c r="F779" i="12"/>
  <c r="E779" i="12"/>
  <c r="D779" i="12"/>
  <c r="K778" i="12"/>
  <c r="J778" i="12"/>
  <c r="I778" i="12"/>
  <c r="H778" i="12"/>
  <c r="G778" i="12"/>
  <c r="F778" i="12"/>
  <c r="E778" i="12"/>
  <c r="D778" i="12"/>
  <c r="K777" i="12"/>
  <c r="J777" i="12"/>
  <c r="I777" i="12"/>
  <c r="H777" i="12"/>
  <c r="G777" i="12"/>
  <c r="F777" i="12"/>
  <c r="E777" i="12"/>
  <c r="D777" i="12"/>
  <c r="K776" i="12"/>
  <c r="J776" i="12"/>
  <c r="I776" i="12"/>
  <c r="H776" i="12"/>
  <c r="G776" i="12"/>
  <c r="F776" i="12"/>
  <c r="E776" i="12"/>
  <c r="D776" i="12"/>
  <c r="K775" i="12"/>
  <c r="J775" i="12"/>
  <c r="I775" i="12"/>
  <c r="H775" i="12"/>
  <c r="G775" i="12"/>
  <c r="F775" i="12"/>
  <c r="E775" i="12"/>
  <c r="D775" i="12"/>
  <c r="K774" i="12"/>
  <c r="J774" i="12"/>
  <c r="I774" i="12"/>
  <c r="H774" i="12"/>
  <c r="G774" i="12"/>
  <c r="F774" i="12"/>
  <c r="E774" i="12"/>
  <c r="D774" i="12"/>
  <c r="K773" i="12"/>
  <c r="J773" i="12"/>
  <c r="I773" i="12"/>
  <c r="H773" i="12"/>
  <c r="G773" i="12"/>
  <c r="F773" i="12"/>
  <c r="E773" i="12"/>
  <c r="D773" i="12"/>
  <c r="K772" i="12"/>
  <c r="J772" i="12"/>
  <c r="I772" i="12"/>
  <c r="H772" i="12"/>
  <c r="G772" i="12"/>
  <c r="F772" i="12"/>
  <c r="E772" i="12"/>
  <c r="D772" i="12"/>
  <c r="K771" i="12"/>
  <c r="J771" i="12"/>
  <c r="I771" i="12"/>
  <c r="H771" i="12"/>
  <c r="G771" i="12"/>
  <c r="F771" i="12"/>
  <c r="E771" i="12"/>
  <c r="D771" i="12"/>
  <c r="K770" i="12"/>
  <c r="J770" i="12"/>
  <c r="I770" i="12"/>
  <c r="H770" i="12"/>
  <c r="G770" i="12"/>
  <c r="F770" i="12"/>
  <c r="E770" i="12"/>
  <c r="D770" i="12"/>
  <c r="K769" i="12"/>
  <c r="J769" i="12"/>
  <c r="I769" i="12"/>
  <c r="H769" i="12"/>
  <c r="G769" i="12"/>
  <c r="F769" i="12"/>
  <c r="E769" i="12"/>
  <c r="D769" i="12"/>
  <c r="K768" i="12"/>
  <c r="J768" i="12"/>
  <c r="I768" i="12"/>
  <c r="H768" i="12"/>
  <c r="G768" i="12"/>
  <c r="F768" i="12"/>
  <c r="E768" i="12"/>
  <c r="D768" i="12"/>
  <c r="K767" i="12"/>
  <c r="J767" i="12"/>
  <c r="I767" i="12"/>
  <c r="H767" i="12"/>
  <c r="G767" i="12"/>
  <c r="F767" i="12"/>
  <c r="E767" i="12"/>
  <c r="D767" i="12"/>
  <c r="K766" i="12"/>
  <c r="J766" i="12"/>
  <c r="I766" i="12"/>
  <c r="H766" i="12"/>
  <c r="G766" i="12"/>
  <c r="F766" i="12"/>
  <c r="E766" i="12"/>
  <c r="D766" i="12"/>
  <c r="K765" i="12"/>
  <c r="J765" i="12"/>
  <c r="I765" i="12"/>
  <c r="H765" i="12"/>
  <c r="G765" i="12"/>
  <c r="F765" i="12"/>
  <c r="E765" i="12"/>
  <c r="D765" i="12"/>
  <c r="K764" i="12"/>
  <c r="J764" i="12"/>
  <c r="I764" i="12"/>
  <c r="H764" i="12"/>
  <c r="G764" i="12"/>
  <c r="F764" i="12"/>
  <c r="E764" i="12"/>
  <c r="D764" i="12"/>
  <c r="K763" i="12"/>
  <c r="J763" i="12"/>
  <c r="I763" i="12"/>
  <c r="H763" i="12"/>
  <c r="G763" i="12"/>
  <c r="F763" i="12"/>
  <c r="E763" i="12"/>
  <c r="D763" i="12"/>
  <c r="K762" i="12"/>
  <c r="J762" i="12"/>
  <c r="I762" i="12"/>
  <c r="H762" i="12"/>
  <c r="G762" i="12"/>
  <c r="F762" i="12"/>
  <c r="E762" i="12"/>
  <c r="D762" i="12"/>
  <c r="K761" i="12"/>
  <c r="J761" i="12"/>
  <c r="I761" i="12"/>
  <c r="H761" i="12"/>
  <c r="G761" i="12"/>
  <c r="F761" i="12"/>
  <c r="E761" i="12"/>
  <c r="D761" i="12"/>
  <c r="K760" i="12"/>
  <c r="J760" i="12"/>
  <c r="I760" i="12"/>
  <c r="H760" i="12"/>
  <c r="G760" i="12"/>
  <c r="F760" i="12"/>
  <c r="E760" i="12"/>
  <c r="D760" i="12"/>
  <c r="K759" i="12"/>
  <c r="J759" i="12"/>
  <c r="I759" i="12"/>
  <c r="H759" i="12"/>
  <c r="G759" i="12"/>
  <c r="F759" i="12"/>
  <c r="E759" i="12"/>
  <c r="D759" i="12"/>
  <c r="K758" i="12"/>
  <c r="J758" i="12"/>
  <c r="I758" i="12"/>
  <c r="H758" i="12"/>
  <c r="G758" i="12"/>
  <c r="F758" i="12"/>
  <c r="E758" i="12"/>
  <c r="D758" i="12"/>
  <c r="K757" i="12"/>
  <c r="J757" i="12"/>
  <c r="I757" i="12"/>
  <c r="H757" i="12"/>
  <c r="G757" i="12"/>
  <c r="F757" i="12"/>
  <c r="E757" i="12"/>
  <c r="D757" i="12"/>
  <c r="K756" i="12"/>
  <c r="J756" i="12"/>
  <c r="I756" i="12"/>
  <c r="H756" i="12"/>
  <c r="G756" i="12"/>
  <c r="F756" i="12"/>
  <c r="E756" i="12"/>
  <c r="D756" i="12"/>
  <c r="K755" i="12"/>
  <c r="J755" i="12"/>
  <c r="I755" i="12"/>
  <c r="H755" i="12"/>
  <c r="G755" i="12"/>
  <c r="F755" i="12"/>
  <c r="E755" i="12"/>
  <c r="D755" i="12"/>
  <c r="K754" i="12"/>
  <c r="J754" i="12"/>
  <c r="I754" i="12"/>
  <c r="H754" i="12"/>
  <c r="G754" i="12"/>
  <c r="F754" i="12"/>
  <c r="E754" i="12"/>
  <c r="D754" i="12"/>
  <c r="K753" i="12"/>
  <c r="J753" i="12"/>
  <c r="I753" i="12"/>
  <c r="H753" i="12"/>
  <c r="G753" i="12"/>
  <c r="F753" i="12"/>
  <c r="E753" i="12"/>
  <c r="D753" i="12"/>
  <c r="K752" i="12"/>
  <c r="J752" i="12"/>
  <c r="I752" i="12"/>
  <c r="H752" i="12"/>
  <c r="G752" i="12"/>
  <c r="F752" i="12"/>
  <c r="E752" i="12"/>
  <c r="D752" i="12"/>
  <c r="K751" i="12"/>
  <c r="J751" i="12"/>
  <c r="I751" i="12"/>
  <c r="H751" i="12"/>
  <c r="G751" i="12"/>
  <c r="F751" i="12"/>
  <c r="E751" i="12"/>
  <c r="D751" i="12"/>
  <c r="K750" i="12"/>
  <c r="J750" i="12"/>
  <c r="I750" i="12"/>
  <c r="H750" i="12"/>
  <c r="G750" i="12"/>
  <c r="F750" i="12"/>
  <c r="E750" i="12"/>
  <c r="D750" i="12"/>
  <c r="K749" i="12"/>
  <c r="J749" i="12"/>
  <c r="I749" i="12"/>
  <c r="H749" i="12"/>
  <c r="G749" i="12"/>
  <c r="F749" i="12"/>
  <c r="E749" i="12"/>
  <c r="D749" i="12"/>
  <c r="K748" i="12"/>
  <c r="J748" i="12"/>
  <c r="I748" i="12"/>
  <c r="H748" i="12"/>
  <c r="G748" i="12"/>
  <c r="F748" i="12"/>
  <c r="E748" i="12"/>
  <c r="D748" i="12"/>
  <c r="K747" i="12"/>
  <c r="J747" i="12"/>
  <c r="I747" i="12"/>
  <c r="H747" i="12"/>
  <c r="G747" i="12"/>
  <c r="F747" i="12"/>
  <c r="E747" i="12"/>
  <c r="D747" i="12"/>
  <c r="K746" i="12"/>
  <c r="J746" i="12"/>
  <c r="I746" i="12"/>
  <c r="H746" i="12"/>
  <c r="G746" i="12"/>
  <c r="F746" i="12"/>
  <c r="E746" i="12"/>
  <c r="D746" i="12"/>
  <c r="K745" i="12"/>
  <c r="J745" i="12"/>
  <c r="I745" i="12"/>
  <c r="H745" i="12"/>
  <c r="G745" i="12"/>
  <c r="F745" i="12"/>
  <c r="E745" i="12"/>
  <c r="D745" i="12"/>
  <c r="K744" i="12"/>
  <c r="J744" i="12"/>
  <c r="I744" i="12"/>
  <c r="H744" i="12"/>
  <c r="G744" i="12"/>
  <c r="F744" i="12"/>
  <c r="E744" i="12"/>
  <c r="D744" i="12"/>
  <c r="K743" i="12"/>
  <c r="J743" i="12"/>
  <c r="I743" i="12"/>
  <c r="H743" i="12"/>
  <c r="G743" i="12"/>
  <c r="F743" i="12"/>
  <c r="E743" i="12"/>
  <c r="D743" i="12"/>
  <c r="K742" i="12"/>
  <c r="J742" i="12"/>
  <c r="I742" i="12"/>
  <c r="H742" i="12"/>
  <c r="G742" i="12"/>
  <c r="F742" i="12"/>
  <c r="E742" i="12"/>
  <c r="D742" i="12"/>
  <c r="K741" i="12"/>
  <c r="J741" i="12"/>
  <c r="I741" i="12"/>
  <c r="H741" i="12"/>
  <c r="G741" i="12"/>
  <c r="F741" i="12"/>
  <c r="E741" i="12"/>
  <c r="D741" i="12"/>
  <c r="K740" i="12"/>
  <c r="J740" i="12"/>
  <c r="I740" i="12"/>
  <c r="H740" i="12"/>
  <c r="G740" i="12"/>
  <c r="F740" i="12"/>
  <c r="E740" i="12"/>
  <c r="D740" i="12"/>
  <c r="K739" i="12"/>
  <c r="J739" i="12"/>
  <c r="I739" i="12"/>
  <c r="H739" i="12"/>
  <c r="G739" i="12"/>
  <c r="F739" i="12"/>
  <c r="E739" i="12"/>
  <c r="D739" i="12"/>
  <c r="K738" i="12"/>
  <c r="J738" i="12"/>
  <c r="I738" i="12"/>
  <c r="H738" i="12"/>
  <c r="G738" i="12"/>
  <c r="F738" i="12"/>
  <c r="E738" i="12"/>
  <c r="D738" i="12"/>
  <c r="K737" i="12"/>
  <c r="J737" i="12"/>
  <c r="I737" i="12"/>
  <c r="H737" i="12"/>
  <c r="G737" i="12"/>
  <c r="F737" i="12"/>
  <c r="E737" i="12"/>
  <c r="D737" i="12"/>
  <c r="K736" i="12"/>
  <c r="J736" i="12"/>
  <c r="I736" i="12"/>
  <c r="H736" i="12"/>
  <c r="G736" i="12"/>
  <c r="F736" i="12"/>
  <c r="E736" i="12"/>
  <c r="D736" i="12"/>
  <c r="K735" i="12"/>
  <c r="J735" i="12"/>
  <c r="I735" i="12"/>
  <c r="H735" i="12"/>
  <c r="G735" i="12"/>
  <c r="F735" i="12"/>
  <c r="E735" i="12"/>
  <c r="D735" i="12"/>
  <c r="K734" i="12"/>
  <c r="J734" i="12"/>
  <c r="I734" i="12"/>
  <c r="H734" i="12"/>
  <c r="G734" i="12"/>
  <c r="F734" i="12"/>
  <c r="E734" i="12"/>
  <c r="D734" i="12"/>
  <c r="K733" i="12"/>
  <c r="J733" i="12"/>
  <c r="I733" i="12"/>
  <c r="H733" i="12"/>
  <c r="G733" i="12"/>
  <c r="F733" i="12"/>
  <c r="E733" i="12"/>
  <c r="D733" i="12"/>
  <c r="K732" i="12"/>
  <c r="J732" i="12"/>
  <c r="I732" i="12"/>
  <c r="H732" i="12"/>
  <c r="G732" i="12"/>
  <c r="F732" i="12"/>
  <c r="E732" i="12"/>
  <c r="D732" i="12"/>
  <c r="K731" i="12"/>
  <c r="J731" i="12"/>
  <c r="I731" i="12"/>
  <c r="H731" i="12"/>
  <c r="G731" i="12"/>
  <c r="F731" i="12"/>
  <c r="E731" i="12"/>
  <c r="D731" i="12"/>
  <c r="K730" i="12"/>
  <c r="J730" i="12"/>
  <c r="I730" i="12"/>
  <c r="H730" i="12"/>
  <c r="G730" i="12"/>
  <c r="F730" i="12"/>
  <c r="E730" i="12"/>
  <c r="D730" i="12"/>
  <c r="K729" i="12"/>
  <c r="J729" i="12"/>
  <c r="I729" i="12"/>
  <c r="H729" i="12"/>
  <c r="G729" i="12"/>
  <c r="F729" i="12"/>
  <c r="E729" i="12"/>
  <c r="D729" i="12"/>
  <c r="K728" i="12"/>
  <c r="J728" i="12"/>
  <c r="I728" i="12"/>
  <c r="H728" i="12"/>
  <c r="G728" i="12"/>
  <c r="F728" i="12"/>
  <c r="E728" i="12"/>
  <c r="D728" i="12"/>
  <c r="K727" i="12"/>
  <c r="J727" i="12"/>
  <c r="I727" i="12"/>
  <c r="H727" i="12"/>
  <c r="G727" i="12"/>
  <c r="F727" i="12"/>
  <c r="E727" i="12"/>
  <c r="D727" i="12"/>
  <c r="K726" i="12"/>
  <c r="J726" i="12"/>
  <c r="I726" i="12"/>
  <c r="H726" i="12"/>
  <c r="G726" i="12"/>
  <c r="F726" i="12"/>
  <c r="E726" i="12"/>
  <c r="D726" i="12"/>
  <c r="K725" i="12"/>
  <c r="J725" i="12"/>
  <c r="I725" i="12"/>
  <c r="H725" i="12"/>
  <c r="G725" i="12"/>
  <c r="F725" i="12"/>
  <c r="E725" i="12"/>
  <c r="D725" i="12"/>
  <c r="K724" i="12"/>
  <c r="J724" i="12"/>
  <c r="I724" i="12"/>
  <c r="H724" i="12"/>
  <c r="G724" i="12"/>
  <c r="F724" i="12"/>
  <c r="E724" i="12"/>
  <c r="D724" i="12"/>
  <c r="K723" i="12"/>
  <c r="J723" i="12"/>
  <c r="I723" i="12"/>
  <c r="H723" i="12"/>
  <c r="G723" i="12"/>
  <c r="F723" i="12"/>
  <c r="E723" i="12"/>
  <c r="D723" i="12"/>
  <c r="K722" i="12"/>
  <c r="J722" i="12"/>
  <c r="I722" i="12"/>
  <c r="H722" i="12"/>
  <c r="G722" i="12"/>
  <c r="F722" i="12"/>
  <c r="E722" i="12"/>
  <c r="D722" i="12"/>
  <c r="K721" i="12"/>
  <c r="J721" i="12"/>
  <c r="I721" i="12"/>
  <c r="H721" i="12"/>
  <c r="G721" i="12"/>
  <c r="F721" i="12"/>
  <c r="E721" i="12"/>
  <c r="D721" i="12"/>
  <c r="K720" i="12"/>
  <c r="J720" i="12"/>
  <c r="I720" i="12"/>
  <c r="H720" i="12"/>
  <c r="G720" i="12"/>
  <c r="F720" i="12"/>
  <c r="E720" i="12"/>
  <c r="D720" i="12"/>
  <c r="K719" i="12"/>
  <c r="J719" i="12"/>
  <c r="I719" i="12"/>
  <c r="H719" i="12"/>
  <c r="G719" i="12"/>
  <c r="F719" i="12"/>
  <c r="E719" i="12"/>
  <c r="D719" i="12"/>
  <c r="K718" i="12"/>
  <c r="J718" i="12"/>
  <c r="I718" i="12"/>
  <c r="H718" i="12"/>
  <c r="G718" i="12"/>
  <c r="F718" i="12"/>
  <c r="E718" i="12"/>
  <c r="D718" i="12"/>
  <c r="K717" i="12"/>
  <c r="J717" i="12"/>
  <c r="I717" i="12"/>
  <c r="H717" i="12"/>
  <c r="G717" i="12"/>
  <c r="F717" i="12"/>
  <c r="E717" i="12"/>
  <c r="D717" i="12"/>
  <c r="K716" i="12"/>
  <c r="J716" i="12"/>
  <c r="I716" i="12"/>
  <c r="H716" i="12"/>
  <c r="G716" i="12"/>
  <c r="F716" i="12"/>
  <c r="E716" i="12"/>
  <c r="D716" i="12"/>
  <c r="K715" i="12"/>
  <c r="J715" i="12"/>
  <c r="I715" i="12"/>
  <c r="H715" i="12"/>
  <c r="G715" i="12"/>
  <c r="F715" i="12"/>
  <c r="E715" i="12"/>
  <c r="D715" i="12"/>
  <c r="K714" i="12"/>
  <c r="J714" i="12"/>
  <c r="I714" i="12"/>
  <c r="H714" i="12"/>
  <c r="G714" i="12"/>
  <c r="F714" i="12"/>
  <c r="E714" i="12"/>
  <c r="D714" i="12"/>
  <c r="K713" i="12"/>
  <c r="J713" i="12"/>
  <c r="I713" i="12"/>
  <c r="H713" i="12"/>
  <c r="G713" i="12"/>
  <c r="F713" i="12"/>
  <c r="E713" i="12"/>
  <c r="D713" i="12"/>
  <c r="K712" i="12"/>
  <c r="J712" i="12"/>
  <c r="I712" i="12"/>
  <c r="H712" i="12"/>
  <c r="G712" i="12"/>
  <c r="F712" i="12"/>
  <c r="E712" i="12"/>
  <c r="D712" i="12"/>
  <c r="K711" i="12"/>
  <c r="J711" i="12"/>
  <c r="I711" i="12"/>
  <c r="H711" i="12"/>
  <c r="G711" i="12"/>
  <c r="F711" i="12"/>
  <c r="E711" i="12"/>
  <c r="D711" i="12"/>
  <c r="K710" i="12"/>
  <c r="J710" i="12"/>
  <c r="I710" i="12"/>
  <c r="H710" i="12"/>
  <c r="G710" i="12"/>
  <c r="F710" i="12"/>
  <c r="E710" i="12"/>
  <c r="D710" i="12"/>
  <c r="K709" i="12"/>
  <c r="J709" i="12"/>
  <c r="I709" i="12"/>
  <c r="H709" i="12"/>
  <c r="G709" i="12"/>
  <c r="F709" i="12"/>
  <c r="E709" i="12"/>
  <c r="D709" i="12"/>
  <c r="K708" i="12"/>
  <c r="J708" i="12"/>
  <c r="I708" i="12"/>
  <c r="H708" i="12"/>
  <c r="G708" i="12"/>
  <c r="F708" i="12"/>
  <c r="E708" i="12"/>
  <c r="D708" i="12"/>
  <c r="K707" i="12"/>
  <c r="J707" i="12"/>
  <c r="I707" i="12"/>
  <c r="H707" i="12"/>
  <c r="G707" i="12"/>
  <c r="F707" i="12"/>
  <c r="E707" i="12"/>
  <c r="D707" i="12"/>
  <c r="K706" i="12"/>
  <c r="J706" i="12"/>
  <c r="I706" i="12"/>
  <c r="H706" i="12"/>
  <c r="G706" i="12"/>
  <c r="F706" i="12"/>
  <c r="E706" i="12"/>
  <c r="D706" i="12"/>
  <c r="K705" i="12"/>
  <c r="J705" i="12"/>
  <c r="I705" i="12"/>
  <c r="H705" i="12"/>
  <c r="G705" i="12"/>
  <c r="F705" i="12"/>
  <c r="E705" i="12"/>
  <c r="D705" i="12"/>
  <c r="K704" i="12"/>
  <c r="J704" i="12"/>
  <c r="I704" i="12"/>
  <c r="H704" i="12"/>
  <c r="G704" i="12"/>
  <c r="F704" i="12"/>
  <c r="E704" i="12"/>
  <c r="D704" i="12"/>
  <c r="K703" i="12"/>
  <c r="J703" i="12"/>
  <c r="I703" i="12"/>
  <c r="H703" i="12"/>
  <c r="G703" i="12"/>
  <c r="F703" i="12"/>
  <c r="E703" i="12"/>
  <c r="D703" i="12"/>
  <c r="K702" i="12"/>
  <c r="J702" i="12"/>
  <c r="I702" i="12"/>
  <c r="H702" i="12"/>
  <c r="G702" i="12"/>
  <c r="F702" i="12"/>
  <c r="E702" i="12"/>
  <c r="D702" i="12"/>
  <c r="K701" i="12"/>
  <c r="J701" i="12"/>
  <c r="I701" i="12"/>
  <c r="H701" i="12"/>
  <c r="G701" i="12"/>
  <c r="F701" i="12"/>
  <c r="E701" i="12"/>
  <c r="D701" i="12"/>
  <c r="K700" i="12"/>
  <c r="J700" i="12"/>
  <c r="I700" i="12"/>
  <c r="H700" i="12"/>
  <c r="G700" i="12"/>
  <c r="F700" i="12"/>
  <c r="E700" i="12"/>
  <c r="D700" i="12"/>
  <c r="K699" i="12"/>
  <c r="J699" i="12"/>
  <c r="I699" i="12"/>
  <c r="H699" i="12"/>
  <c r="G699" i="12"/>
  <c r="F699" i="12"/>
  <c r="E699" i="12"/>
  <c r="D699" i="12"/>
  <c r="K698" i="12"/>
  <c r="J698" i="12"/>
  <c r="I698" i="12"/>
  <c r="H698" i="12"/>
  <c r="G698" i="12"/>
  <c r="F698" i="12"/>
  <c r="E698" i="12"/>
  <c r="D698" i="12"/>
  <c r="K697" i="12"/>
  <c r="J697" i="12"/>
  <c r="I697" i="12"/>
  <c r="H697" i="12"/>
  <c r="G697" i="12"/>
  <c r="F697" i="12"/>
  <c r="E697" i="12"/>
  <c r="D697" i="12"/>
  <c r="K696" i="12"/>
  <c r="J696" i="12"/>
  <c r="I696" i="12"/>
  <c r="H696" i="12"/>
  <c r="G696" i="12"/>
  <c r="F696" i="12"/>
  <c r="E696" i="12"/>
  <c r="D696" i="12"/>
  <c r="K695" i="12"/>
  <c r="J695" i="12"/>
  <c r="I695" i="12"/>
  <c r="H695" i="12"/>
  <c r="G695" i="12"/>
  <c r="F695" i="12"/>
  <c r="E695" i="12"/>
  <c r="D695" i="12"/>
  <c r="K694" i="12"/>
  <c r="J694" i="12"/>
  <c r="I694" i="12"/>
  <c r="H694" i="12"/>
  <c r="G694" i="12"/>
  <c r="F694" i="12"/>
  <c r="E694" i="12"/>
  <c r="D694" i="12"/>
  <c r="K693" i="12"/>
  <c r="J693" i="12"/>
  <c r="I693" i="12"/>
  <c r="H693" i="12"/>
  <c r="G693" i="12"/>
  <c r="F693" i="12"/>
  <c r="E693" i="12"/>
  <c r="D693" i="12"/>
  <c r="K692" i="12"/>
  <c r="J692" i="12"/>
  <c r="I692" i="12"/>
  <c r="H692" i="12"/>
  <c r="G692" i="12"/>
  <c r="F692" i="12"/>
  <c r="E692" i="12"/>
  <c r="D692" i="12"/>
  <c r="K691" i="12"/>
  <c r="J691" i="12"/>
  <c r="I691" i="12"/>
  <c r="H691" i="12"/>
  <c r="G691" i="12"/>
  <c r="F691" i="12"/>
  <c r="E691" i="12"/>
  <c r="D691" i="12"/>
  <c r="K690" i="12"/>
  <c r="J690" i="12"/>
  <c r="I690" i="12"/>
  <c r="H690" i="12"/>
  <c r="G690" i="12"/>
  <c r="F690" i="12"/>
  <c r="E690" i="12"/>
  <c r="D690" i="12"/>
  <c r="K689" i="12"/>
  <c r="J689" i="12"/>
  <c r="I689" i="12"/>
  <c r="H689" i="12"/>
  <c r="G689" i="12"/>
  <c r="F689" i="12"/>
  <c r="E689" i="12"/>
  <c r="D689" i="12"/>
  <c r="K688" i="12"/>
  <c r="J688" i="12"/>
  <c r="I688" i="12"/>
  <c r="H688" i="12"/>
  <c r="G688" i="12"/>
  <c r="F688" i="12"/>
  <c r="E688" i="12"/>
  <c r="D688" i="12"/>
  <c r="K687" i="12"/>
  <c r="J687" i="12"/>
  <c r="I687" i="12"/>
  <c r="H687" i="12"/>
  <c r="G687" i="12"/>
  <c r="F687" i="12"/>
  <c r="E687" i="12"/>
  <c r="D687" i="12"/>
  <c r="K686" i="12"/>
  <c r="J686" i="12"/>
  <c r="I686" i="12"/>
  <c r="H686" i="12"/>
  <c r="G686" i="12"/>
  <c r="F686" i="12"/>
  <c r="E686" i="12"/>
  <c r="D686" i="12"/>
  <c r="K685" i="12"/>
  <c r="J685" i="12"/>
  <c r="I685" i="12"/>
  <c r="H685" i="12"/>
  <c r="G685" i="12"/>
  <c r="F685" i="12"/>
  <c r="E685" i="12"/>
  <c r="D685" i="12"/>
  <c r="K684" i="12"/>
  <c r="J684" i="12"/>
  <c r="I684" i="12"/>
  <c r="H684" i="12"/>
  <c r="G684" i="12"/>
  <c r="F684" i="12"/>
  <c r="E684" i="12"/>
  <c r="D684" i="12"/>
  <c r="K683" i="12"/>
  <c r="J683" i="12"/>
  <c r="I683" i="12"/>
  <c r="H683" i="12"/>
  <c r="G683" i="12"/>
  <c r="F683" i="12"/>
  <c r="E683" i="12"/>
  <c r="D683" i="12"/>
  <c r="K682" i="12"/>
  <c r="J682" i="12"/>
  <c r="I682" i="12"/>
  <c r="H682" i="12"/>
  <c r="G682" i="12"/>
  <c r="F682" i="12"/>
  <c r="E682" i="12"/>
  <c r="D682" i="12"/>
  <c r="K681" i="12"/>
  <c r="J681" i="12"/>
  <c r="I681" i="12"/>
  <c r="H681" i="12"/>
  <c r="G681" i="12"/>
  <c r="F681" i="12"/>
  <c r="E681" i="12"/>
  <c r="D681" i="12"/>
  <c r="K680" i="12"/>
  <c r="J680" i="12"/>
  <c r="I680" i="12"/>
  <c r="H680" i="12"/>
  <c r="G680" i="12"/>
  <c r="F680" i="12"/>
  <c r="E680" i="12"/>
  <c r="D680" i="12"/>
  <c r="K679" i="12"/>
  <c r="J679" i="12"/>
  <c r="I679" i="12"/>
  <c r="H679" i="12"/>
  <c r="G679" i="12"/>
  <c r="F679" i="12"/>
  <c r="E679" i="12"/>
  <c r="D679" i="12"/>
  <c r="K678" i="12"/>
  <c r="J678" i="12"/>
  <c r="I678" i="12"/>
  <c r="H678" i="12"/>
  <c r="G678" i="12"/>
  <c r="F678" i="12"/>
  <c r="E678" i="12"/>
  <c r="D678" i="12"/>
  <c r="K677" i="12"/>
  <c r="J677" i="12"/>
  <c r="I677" i="12"/>
  <c r="H677" i="12"/>
  <c r="G677" i="12"/>
  <c r="F677" i="12"/>
  <c r="E677" i="12"/>
  <c r="D677" i="12"/>
  <c r="K676" i="12"/>
  <c r="J676" i="12"/>
  <c r="I676" i="12"/>
  <c r="H676" i="12"/>
  <c r="G676" i="12"/>
  <c r="F676" i="12"/>
  <c r="E676" i="12"/>
  <c r="D676" i="12"/>
  <c r="K675" i="12"/>
  <c r="J675" i="12"/>
  <c r="I675" i="12"/>
  <c r="H675" i="12"/>
  <c r="G675" i="12"/>
  <c r="F675" i="12"/>
  <c r="E675" i="12"/>
  <c r="D675" i="12"/>
  <c r="K674" i="12"/>
  <c r="J674" i="12"/>
  <c r="I674" i="12"/>
  <c r="H674" i="12"/>
  <c r="G674" i="12"/>
  <c r="F674" i="12"/>
  <c r="E674" i="12"/>
  <c r="D674" i="12"/>
  <c r="K673" i="12"/>
  <c r="J673" i="12"/>
  <c r="I673" i="12"/>
  <c r="H673" i="12"/>
  <c r="G673" i="12"/>
  <c r="F673" i="12"/>
  <c r="E673" i="12"/>
  <c r="D673" i="12"/>
  <c r="K672" i="12"/>
  <c r="J672" i="12"/>
  <c r="I672" i="12"/>
  <c r="H672" i="12"/>
  <c r="G672" i="12"/>
  <c r="F672" i="12"/>
  <c r="E672" i="12"/>
  <c r="D672" i="12"/>
  <c r="K671" i="12"/>
  <c r="J671" i="12"/>
  <c r="I671" i="12"/>
  <c r="H671" i="12"/>
  <c r="G671" i="12"/>
  <c r="F671" i="12"/>
  <c r="E671" i="12"/>
  <c r="D671" i="12"/>
  <c r="K670" i="12"/>
  <c r="J670" i="12"/>
  <c r="I670" i="12"/>
  <c r="H670" i="12"/>
  <c r="G670" i="12"/>
  <c r="F670" i="12"/>
  <c r="E670" i="12"/>
  <c r="D670" i="12"/>
  <c r="K669" i="12"/>
  <c r="J669" i="12"/>
  <c r="I669" i="12"/>
  <c r="H669" i="12"/>
  <c r="G669" i="12"/>
  <c r="F669" i="12"/>
  <c r="E669" i="12"/>
  <c r="D669" i="12"/>
  <c r="K668" i="12"/>
  <c r="J668" i="12"/>
  <c r="I668" i="12"/>
  <c r="H668" i="12"/>
  <c r="G668" i="12"/>
  <c r="F668" i="12"/>
  <c r="E668" i="12"/>
  <c r="D668" i="12"/>
  <c r="K667" i="12"/>
  <c r="J667" i="12"/>
  <c r="I667" i="12"/>
  <c r="H667" i="12"/>
  <c r="G667" i="12"/>
  <c r="F667" i="12"/>
  <c r="E667" i="12"/>
  <c r="D667" i="12"/>
  <c r="K666" i="12"/>
  <c r="J666" i="12"/>
  <c r="I666" i="12"/>
  <c r="H666" i="12"/>
  <c r="G666" i="12"/>
  <c r="F666" i="12"/>
  <c r="E666" i="12"/>
  <c r="D666" i="12"/>
  <c r="K665" i="12"/>
  <c r="J665" i="12"/>
  <c r="I665" i="12"/>
  <c r="H665" i="12"/>
  <c r="G665" i="12"/>
  <c r="F665" i="12"/>
  <c r="E665" i="12"/>
  <c r="D665" i="12"/>
  <c r="K664" i="12"/>
  <c r="J664" i="12"/>
  <c r="I664" i="12"/>
  <c r="H664" i="12"/>
  <c r="G664" i="12"/>
  <c r="F664" i="12"/>
  <c r="E664" i="12"/>
  <c r="D664" i="12"/>
  <c r="K663" i="12"/>
  <c r="J663" i="12"/>
  <c r="I663" i="12"/>
  <c r="H663" i="12"/>
  <c r="G663" i="12"/>
  <c r="F663" i="12"/>
  <c r="E663" i="12"/>
  <c r="D663" i="12"/>
  <c r="K662" i="12"/>
  <c r="J662" i="12"/>
  <c r="I662" i="12"/>
  <c r="H662" i="12"/>
  <c r="G662" i="12"/>
  <c r="F662" i="12"/>
  <c r="E662" i="12"/>
  <c r="D662" i="12"/>
  <c r="K661" i="12"/>
  <c r="J661" i="12"/>
  <c r="I661" i="12"/>
  <c r="H661" i="12"/>
  <c r="G661" i="12"/>
  <c r="F661" i="12"/>
  <c r="E661" i="12"/>
  <c r="D661" i="12"/>
  <c r="K660" i="12"/>
  <c r="J660" i="12"/>
  <c r="I660" i="12"/>
  <c r="H660" i="12"/>
  <c r="G660" i="12"/>
  <c r="F660" i="12"/>
  <c r="E660" i="12"/>
  <c r="D660" i="12"/>
  <c r="K659" i="12"/>
  <c r="J659" i="12"/>
  <c r="I659" i="12"/>
  <c r="H659" i="12"/>
  <c r="G659" i="12"/>
  <c r="F659" i="12"/>
  <c r="E659" i="12"/>
  <c r="D659" i="12"/>
  <c r="K658" i="12"/>
  <c r="J658" i="12"/>
  <c r="I658" i="12"/>
  <c r="H658" i="12"/>
  <c r="G658" i="12"/>
  <c r="F658" i="12"/>
  <c r="E658" i="12"/>
  <c r="D658" i="12"/>
  <c r="K657" i="12"/>
  <c r="J657" i="12"/>
  <c r="I657" i="12"/>
  <c r="H657" i="12"/>
  <c r="G657" i="12"/>
  <c r="F657" i="12"/>
  <c r="E657" i="12"/>
  <c r="D657" i="12"/>
  <c r="K656" i="12"/>
  <c r="J656" i="12"/>
  <c r="I656" i="12"/>
  <c r="H656" i="12"/>
  <c r="G656" i="12"/>
  <c r="F656" i="12"/>
  <c r="E656" i="12"/>
  <c r="D656" i="12"/>
  <c r="K655" i="12"/>
  <c r="J655" i="12"/>
  <c r="I655" i="12"/>
  <c r="H655" i="12"/>
  <c r="G655" i="12"/>
  <c r="F655" i="12"/>
  <c r="E655" i="12"/>
  <c r="D655" i="12"/>
  <c r="K654" i="12"/>
  <c r="J654" i="12"/>
  <c r="I654" i="12"/>
  <c r="H654" i="12"/>
  <c r="G654" i="12"/>
  <c r="F654" i="12"/>
  <c r="E654" i="12"/>
  <c r="D654" i="12"/>
  <c r="K653" i="12"/>
  <c r="J653" i="12"/>
  <c r="I653" i="12"/>
  <c r="H653" i="12"/>
  <c r="G653" i="12"/>
  <c r="F653" i="12"/>
  <c r="E653" i="12"/>
  <c r="D653" i="12"/>
  <c r="K652" i="12"/>
  <c r="J652" i="12"/>
  <c r="I652" i="12"/>
  <c r="H652" i="12"/>
  <c r="G652" i="12"/>
  <c r="F652" i="12"/>
  <c r="E652" i="12"/>
  <c r="D652" i="12"/>
  <c r="K651" i="12"/>
  <c r="J651" i="12"/>
  <c r="I651" i="12"/>
  <c r="H651" i="12"/>
  <c r="G651" i="12"/>
  <c r="F651" i="12"/>
  <c r="E651" i="12"/>
  <c r="D651" i="12"/>
  <c r="K650" i="12"/>
  <c r="J650" i="12"/>
  <c r="I650" i="12"/>
  <c r="H650" i="12"/>
  <c r="G650" i="12"/>
  <c r="F650" i="12"/>
  <c r="E650" i="12"/>
  <c r="D650" i="12"/>
  <c r="K649" i="12"/>
  <c r="J649" i="12"/>
  <c r="I649" i="12"/>
  <c r="H649" i="12"/>
  <c r="G649" i="12"/>
  <c r="F649" i="12"/>
  <c r="E649" i="12"/>
  <c r="D649" i="12"/>
  <c r="K648" i="12"/>
  <c r="J648" i="12"/>
  <c r="I648" i="12"/>
  <c r="H648" i="12"/>
  <c r="G648" i="12"/>
  <c r="F648" i="12"/>
  <c r="E648" i="12"/>
  <c r="D648" i="12"/>
  <c r="K647" i="12"/>
  <c r="J647" i="12"/>
  <c r="I647" i="12"/>
  <c r="H647" i="12"/>
  <c r="G647" i="12"/>
  <c r="F647" i="12"/>
  <c r="E647" i="12"/>
  <c r="D647" i="12"/>
  <c r="K646" i="12"/>
  <c r="J646" i="12"/>
  <c r="I646" i="12"/>
  <c r="H646" i="12"/>
  <c r="G646" i="12"/>
  <c r="F646" i="12"/>
  <c r="E646" i="12"/>
  <c r="D646" i="12"/>
  <c r="K645" i="12"/>
  <c r="J645" i="12"/>
  <c r="I645" i="12"/>
  <c r="H645" i="12"/>
  <c r="G645" i="12"/>
  <c r="F645" i="12"/>
  <c r="E645" i="12"/>
  <c r="D645" i="12"/>
  <c r="K644" i="12"/>
  <c r="J644" i="12"/>
  <c r="I644" i="12"/>
  <c r="H644" i="12"/>
  <c r="G644" i="12"/>
  <c r="F644" i="12"/>
  <c r="E644" i="12"/>
  <c r="D644" i="12"/>
  <c r="K643" i="12"/>
  <c r="J643" i="12"/>
  <c r="I643" i="12"/>
  <c r="H643" i="12"/>
  <c r="G643" i="12"/>
  <c r="F643" i="12"/>
  <c r="E643" i="12"/>
  <c r="D643" i="12"/>
  <c r="K642" i="12"/>
  <c r="J642" i="12"/>
  <c r="I642" i="12"/>
  <c r="H642" i="12"/>
  <c r="G642" i="12"/>
  <c r="F642" i="12"/>
  <c r="E642" i="12"/>
  <c r="D642" i="12"/>
  <c r="K641" i="12"/>
  <c r="J641" i="12"/>
  <c r="I641" i="12"/>
  <c r="H641" i="12"/>
  <c r="G641" i="12"/>
  <c r="F641" i="12"/>
  <c r="E641" i="12"/>
  <c r="D641" i="12"/>
  <c r="K640" i="12"/>
  <c r="J640" i="12"/>
  <c r="I640" i="12"/>
  <c r="H640" i="12"/>
  <c r="G640" i="12"/>
  <c r="F640" i="12"/>
  <c r="E640" i="12"/>
  <c r="D640" i="12"/>
  <c r="K639" i="12"/>
  <c r="J639" i="12"/>
  <c r="I639" i="12"/>
  <c r="H639" i="12"/>
  <c r="G639" i="12"/>
  <c r="F639" i="12"/>
  <c r="E639" i="12"/>
  <c r="D639" i="12"/>
  <c r="K638" i="12"/>
  <c r="J638" i="12"/>
  <c r="I638" i="12"/>
  <c r="H638" i="12"/>
  <c r="G638" i="12"/>
  <c r="F638" i="12"/>
  <c r="E638" i="12"/>
  <c r="D638" i="12"/>
  <c r="K637" i="12"/>
  <c r="J637" i="12"/>
  <c r="I637" i="12"/>
  <c r="H637" i="12"/>
  <c r="G637" i="12"/>
  <c r="F637" i="12"/>
  <c r="E637" i="12"/>
  <c r="D637" i="12"/>
  <c r="K636" i="12"/>
  <c r="J636" i="12"/>
  <c r="I636" i="12"/>
  <c r="H636" i="12"/>
  <c r="G636" i="12"/>
  <c r="F636" i="12"/>
  <c r="E636" i="12"/>
  <c r="D636" i="12"/>
  <c r="K635" i="12"/>
  <c r="J635" i="12"/>
  <c r="I635" i="12"/>
  <c r="H635" i="12"/>
  <c r="G635" i="12"/>
  <c r="F635" i="12"/>
  <c r="E635" i="12"/>
  <c r="D635" i="12"/>
  <c r="K634" i="12"/>
  <c r="J634" i="12"/>
  <c r="I634" i="12"/>
  <c r="H634" i="12"/>
  <c r="G634" i="12"/>
  <c r="F634" i="12"/>
  <c r="E634" i="12"/>
  <c r="D634" i="12"/>
  <c r="K633" i="12"/>
  <c r="J633" i="12"/>
  <c r="I633" i="12"/>
  <c r="H633" i="12"/>
  <c r="G633" i="12"/>
  <c r="F633" i="12"/>
  <c r="E633" i="12"/>
  <c r="D633" i="12"/>
  <c r="K632" i="12"/>
  <c r="J632" i="12"/>
  <c r="I632" i="12"/>
  <c r="H632" i="12"/>
  <c r="G632" i="12"/>
  <c r="F632" i="12"/>
  <c r="E632" i="12"/>
  <c r="D632" i="12"/>
  <c r="K631" i="12"/>
  <c r="J631" i="12"/>
  <c r="I631" i="12"/>
  <c r="H631" i="12"/>
  <c r="G631" i="12"/>
  <c r="F631" i="12"/>
  <c r="E631" i="12"/>
  <c r="D631" i="12"/>
  <c r="K630" i="12"/>
  <c r="J630" i="12"/>
  <c r="I630" i="12"/>
  <c r="H630" i="12"/>
  <c r="G630" i="12"/>
  <c r="F630" i="12"/>
  <c r="E630" i="12"/>
  <c r="D630" i="12"/>
  <c r="K629" i="12"/>
  <c r="J629" i="12"/>
  <c r="I629" i="12"/>
  <c r="H629" i="12"/>
  <c r="G629" i="12"/>
  <c r="F629" i="12"/>
  <c r="E629" i="12"/>
  <c r="D629" i="12"/>
  <c r="K628" i="12"/>
  <c r="J628" i="12"/>
  <c r="I628" i="12"/>
  <c r="H628" i="12"/>
  <c r="G628" i="12"/>
  <c r="F628" i="12"/>
  <c r="E628" i="12"/>
  <c r="D628" i="12"/>
  <c r="K627" i="12"/>
  <c r="J627" i="12"/>
  <c r="I627" i="12"/>
  <c r="H627" i="12"/>
  <c r="G627" i="12"/>
  <c r="F627" i="12"/>
  <c r="E627" i="12"/>
  <c r="D627" i="12"/>
  <c r="K626" i="12"/>
  <c r="J626" i="12"/>
  <c r="I626" i="12"/>
  <c r="H626" i="12"/>
  <c r="G626" i="12"/>
  <c r="F626" i="12"/>
  <c r="E626" i="12"/>
  <c r="D626" i="12"/>
  <c r="K625" i="12"/>
  <c r="J625" i="12"/>
  <c r="I625" i="12"/>
  <c r="H625" i="12"/>
  <c r="G625" i="12"/>
  <c r="F625" i="12"/>
  <c r="E625" i="12"/>
  <c r="D625" i="12"/>
  <c r="K624" i="12"/>
  <c r="J624" i="12"/>
  <c r="I624" i="12"/>
  <c r="H624" i="12"/>
  <c r="G624" i="12"/>
  <c r="F624" i="12"/>
  <c r="E624" i="12"/>
  <c r="D624" i="12"/>
  <c r="K623" i="12"/>
  <c r="J623" i="12"/>
  <c r="I623" i="12"/>
  <c r="H623" i="12"/>
  <c r="G623" i="12"/>
  <c r="F623" i="12"/>
  <c r="E623" i="12"/>
  <c r="D623" i="12"/>
  <c r="K622" i="12"/>
  <c r="J622" i="12"/>
  <c r="I622" i="12"/>
  <c r="H622" i="12"/>
  <c r="G622" i="12"/>
  <c r="F622" i="12"/>
  <c r="E622" i="12"/>
  <c r="D622" i="12"/>
  <c r="K621" i="12"/>
  <c r="J621" i="12"/>
  <c r="I621" i="12"/>
  <c r="H621" i="12"/>
  <c r="G621" i="12"/>
  <c r="F621" i="12"/>
  <c r="E621" i="12"/>
  <c r="D621" i="12"/>
  <c r="K620" i="12"/>
  <c r="J620" i="12"/>
  <c r="I620" i="12"/>
  <c r="H620" i="12"/>
  <c r="G620" i="12"/>
  <c r="F620" i="12"/>
  <c r="E620" i="12"/>
  <c r="D620" i="12"/>
  <c r="K619" i="12"/>
  <c r="J619" i="12"/>
  <c r="I619" i="12"/>
  <c r="H619" i="12"/>
  <c r="G619" i="12"/>
  <c r="F619" i="12"/>
  <c r="E619" i="12"/>
  <c r="D619" i="12"/>
  <c r="K618" i="12"/>
  <c r="J618" i="12"/>
  <c r="I618" i="12"/>
  <c r="H618" i="12"/>
  <c r="G618" i="12"/>
  <c r="F618" i="12"/>
  <c r="E618" i="12"/>
  <c r="D618" i="12"/>
  <c r="K617" i="12"/>
  <c r="J617" i="12"/>
  <c r="I617" i="12"/>
  <c r="H617" i="12"/>
  <c r="G617" i="12"/>
  <c r="F617" i="12"/>
  <c r="E617" i="12"/>
  <c r="D617" i="12"/>
  <c r="K616" i="12"/>
  <c r="J616" i="12"/>
  <c r="I616" i="12"/>
  <c r="H616" i="12"/>
  <c r="G616" i="12"/>
  <c r="F616" i="12"/>
  <c r="E616" i="12"/>
  <c r="D616" i="12"/>
  <c r="K615" i="12"/>
  <c r="J615" i="12"/>
  <c r="I615" i="12"/>
  <c r="H615" i="12"/>
  <c r="G615" i="12"/>
  <c r="F615" i="12"/>
  <c r="E615" i="12"/>
  <c r="D615" i="12"/>
  <c r="K614" i="12"/>
  <c r="J614" i="12"/>
  <c r="I614" i="12"/>
  <c r="H614" i="12"/>
  <c r="G614" i="12"/>
  <c r="F614" i="12"/>
  <c r="E614" i="12"/>
  <c r="D614" i="12"/>
  <c r="K613" i="12"/>
  <c r="J613" i="12"/>
  <c r="I613" i="12"/>
  <c r="H613" i="12"/>
  <c r="G613" i="12"/>
  <c r="F613" i="12"/>
  <c r="E613" i="12"/>
  <c r="D613" i="12"/>
  <c r="K612" i="12"/>
  <c r="J612" i="12"/>
  <c r="I612" i="12"/>
  <c r="H612" i="12"/>
  <c r="G612" i="12"/>
  <c r="F612" i="12"/>
  <c r="E612" i="12"/>
  <c r="D612" i="12"/>
  <c r="K611" i="12"/>
  <c r="J611" i="12"/>
  <c r="I611" i="12"/>
  <c r="H611" i="12"/>
  <c r="G611" i="12"/>
  <c r="F611" i="12"/>
  <c r="E611" i="12"/>
  <c r="D611" i="12"/>
  <c r="K610" i="12"/>
  <c r="J610" i="12"/>
  <c r="I610" i="12"/>
  <c r="H610" i="12"/>
  <c r="G610" i="12"/>
  <c r="F610" i="12"/>
  <c r="E610" i="12"/>
  <c r="D610" i="12"/>
  <c r="K609" i="12"/>
  <c r="J609" i="12"/>
  <c r="I609" i="12"/>
  <c r="H609" i="12"/>
  <c r="G609" i="12"/>
  <c r="F609" i="12"/>
  <c r="E609" i="12"/>
  <c r="D609" i="12"/>
  <c r="K608" i="12"/>
  <c r="J608" i="12"/>
  <c r="I608" i="12"/>
  <c r="H608" i="12"/>
  <c r="G608" i="12"/>
  <c r="F608" i="12"/>
  <c r="E608" i="12"/>
  <c r="D608" i="12"/>
  <c r="K607" i="12"/>
  <c r="J607" i="12"/>
  <c r="I607" i="12"/>
  <c r="H607" i="12"/>
  <c r="G607" i="12"/>
  <c r="F607" i="12"/>
  <c r="E607" i="12"/>
  <c r="D607" i="12"/>
  <c r="K606" i="12"/>
  <c r="J606" i="12"/>
  <c r="I606" i="12"/>
  <c r="H606" i="12"/>
  <c r="G606" i="12"/>
  <c r="F606" i="12"/>
  <c r="E606" i="12"/>
  <c r="D606" i="12"/>
  <c r="K605" i="12"/>
  <c r="J605" i="12"/>
  <c r="I605" i="12"/>
  <c r="H605" i="12"/>
  <c r="G605" i="12"/>
  <c r="F605" i="12"/>
  <c r="E605" i="12"/>
  <c r="D605" i="12"/>
  <c r="K604" i="12"/>
  <c r="J604" i="12"/>
  <c r="I604" i="12"/>
  <c r="H604" i="12"/>
  <c r="G604" i="12"/>
  <c r="F604" i="12"/>
  <c r="E604" i="12"/>
  <c r="D604" i="12"/>
  <c r="K603" i="12"/>
  <c r="J603" i="12"/>
  <c r="I603" i="12"/>
  <c r="H603" i="12"/>
  <c r="G603" i="12"/>
  <c r="F603" i="12"/>
  <c r="E603" i="12"/>
  <c r="D603" i="12"/>
  <c r="K602" i="12"/>
  <c r="J602" i="12"/>
  <c r="I602" i="12"/>
  <c r="H602" i="12"/>
  <c r="G602" i="12"/>
  <c r="F602" i="12"/>
  <c r="E602" i="12"/>
  <c r="D602" i="12"/>
  <c r="K601" i="12"/>
  <c r="J601" i="12"/>
  <c r="I601" i="12"/>
  <c r="H601" i="12"/>
  <c r="G601" i="12"/>
  <c r="F601" i="12"/>
  <c r="E601" i="12"/>
  <c r="D601" i="12"/>
  <c r="K600" i="12"/>
  <c r="J600" i="12"/>
  <c r="I600" i="12"/>
  <c r="H600" i="12"/>
  <c r="G600" i="12"/>
  <c r="F600" i="12"/>
  <c r="E600" i="12"/>
  <c r="D600" i="12"/>
  <c r="K599" i="12"/>
  <c r="J599" i="12"/>
  <c r="I599" i="12"/>
  <c r="H599" i="12"/>
  <c r="G599" i="12"/>
  <c r="F599" i="12"/>
  <c r="E599" i="12"/>
  <c r="D599" i="12"/>
  <c r="K598" i="12"/>
  <c r="J598" i="12"/>
  <c r="I598" i="12"/>
  <c r="H598" i="12"/>
  <c r="G598" i="12"/>
  <c r="F598" i="12"/>
  <c r="E598" i="12"/>
  <c r="D598" i="12"/>
  <c r="K597" i="12"/>
  <c r="J597" i="12"/>
  <c r="I597" i="12"/>
  <c r="H597" i="12"/>
  <c r="G597" i="12"/>
  <c r="F597" i="12"/>
  <c r="E597" i="12"/>
  <c r="D597" i="12"/>
  <c r="K596" i="12"/>
  <c r="J596" i="12"/>
  <c r="I596" i="12"/>
  <c r="H596" i="12"/>
  <c r="G596" i="12"/>
  <c r="F596" i="12"/>
  <c r="E596" i="12"/>
  <c r="D596" i="12"/>
  <c r="K595" i="12"/>
  <c r="J595" i="12"/>
  <c r="I595" i="12"/>
  <c r="H595" i="12"/>
  <c r="G595" i="12"/>
  <c r="F595" i="12"/>
  <c r="E595" i="12"/>
  <c r="D595" i="12"/>
  <c r="K594" i="12"/>
  <c r="J594" i="12"/>
  <c r="I594" i="12"/>
  <c r="H594" i="12"/>
  <c r="G594" i="12"/>
  <c r="F594" i="12"/>
  <c r="E594" i="12"/>
  <c r="D594" i="12"/>
  <c r="K593" i="12"/>
  <c r="J593" i="12"/>
  <c r="I593" i="12"/>
  <c r="H593" i="12"/>
  <c r="G593" i="12"/>
  <c r="F593" i="12"/>
  <c r="E593" i="12"/>
  <c r="D593" i="12"/>
  <c r="K592" i="12"/>
  <c r="J592" i="12"/>
  <c r="I592" i="12"/>
  <c r="H592" i="12"/>
  <c r="G592" i="12"/>
  <c r="F592" i="12"/>
  <c r="E592" i="12"/>
  <c r="D592" i="12"/>
  <c r="K591" i="12"/>
  <c r="J591" i="12"/>
  <c r="I591" i="12"/>
  <c r="H591" i="12"/>
  <c r="G591" i="12"/>
  <c r="F591" i="12"/>
  <c r="E591" i="12"/>
  <c r="D591" i="12"/>
  <c r="K590" i="12"/>
  <c r="J590" i="12"/>
  <c r="I590" i="12"/>
  <c r="H590" i="12"/>
  <c r="G590" i="12"/>
  <c r="F590" i="12"/>
  <c r="E590" i="12"/>
  <c r="D590" i="12"/>
  <c r="K589" i="12"/>
  <c r="J589" i="12"/>
  <c r="I589" i="12"/>
  <c r="H589" i="12"/>
  <c r="G589" i="12"/>
  <c r="F589" i="12"/>
  <c r="E589" i="12"/>
  <c r="D589" i="12"/>
  <c r="K588" i="12"/>
  <c r="J588" i="12"/>
  <c r="I588" i="12"/>
  <c r="H588" i="12"/>
  <c r="G588" i="12"/>
  <c r="F588" i="12"/>
  <c r="E588" i="12"/>
  <c r="D588" i="12"/>
  <c r="K587" i="12"/>
  <c r="J587" i="12"/>
  <c r="I587" i="12"/>
  <c r="H587" i="12"/>
  <c r="G587" i="12"/>
  <c r="F587" i="12"/>
  <c r="E587" i="12"/>
  <c r="D587" i="12"/>
  <c r="K586" i="12"/>
  <c r="J586" i="12"/>
  <c r="I586" i="12"/>
  <c r="H586" i="12"/>
  <c r="G586" i="12"/>
  <c r="F586" i="12"/>
  <c r="E586" i="12"/>
  <c r="D586" i="12"/>
  <c r="K585" i="12"/>
  <c r="J585" i="12"/>
  <c r="I585" i="12"/>
  <c r="H585" i="12"/>
  <c r="G585" i="12"/>
  <c r="F585" i="12"/>
  <c r="E585" i="12"/>
  <c r="D585" i="12"/>
  <c r="K584" i="12"/>
  <c r="J584" i="12"/>
  <c r="I584" i="12"/>
  <c r="H584" i="12"/>
  <c r="G584" i="12"/>
  <c r="F584" i="12"/>
  <c r="E584" i="12"/>
  <c r="D584" i="12"/>
  <c r="K583" i="12"/>
  <c r="J583" i="12"/>
  <c r="I583" i="12"/>
  <c r="H583" i="12"/>
  <c r="G583" i="12"/>
  <c r="F583" i="12"/>
  <c r="E583" i="12"/>
  <c r="D583" i="12"/>
  <c r="K582" i="12"/>
  <c r="J582" i="12"/>
  <c r="I582" i="12"/>
  <c r="H582" i="12"/>
  <c r="G582" i="12"/>
  <c r="F582" i="12"/>
  <c r="E582" i="12"/>
  <c r="D582" i="12"/>
  <c r="K581" i="12"/>
  <c r="J581" i="12"/>
  <c r="I581" i="12"/>
  <c r="H581" i="12"/>
  <c r="G581" i="12"/>
  <c r="F581" i="12"/>
  <c r="E581" i="12"/>
  <c r="D581" i="12"/>
  <c r="K580" i="12"/>
  <c r="J580" i="12"/>
  <c r="I580" i="12"/>
  <c r="H580" i="12"/>
  <c r="G580" i="12"/>
  <c r="F580" i="12"/>
  <c r="E580" i="12"/>
  <c r="D580" i="12"/>
  <c r="K579" i="12"/>
  <c r="J579" i="12"/>
  <c r="I579" i="12"/>
  <c r="H579" i="12"/>
  <c r="G579" i="12"/>
  <c r="F579" i="12"/>
  <c r="E579" i="12"/>
  <c r="D579" i="12"/>
  <c r="K578" i="12"/>
  <c r="J578" i="12"/>
  <c r="I578" i="12"/>
  <c r="H578" i="12"/>
  <c r="G578" i="12"/>
  <c r="F578" i="12"/>
  <c r="E578" i="12"/>
  <c r="D578" i="12"/>
  <c r="K577" i="12"/>
  <c r="J577" i="12"/>
  <c r="I577" i="12"/>
  <c r="H577" i="12"/>
  <c r="G577" i="12"/>
  <c r="F577" i="12"/>
  <c r="E577" i="12"/>
  <c r="D577" i="12"/>
  <c r="K576" i="12"/>
  <c r="J576" i="12"/>
  <c r="I576" i="12"/>
  <c r="H576" i="12"/>
  <c r="G576" i="12"/>
  <c r="F576" i="12"/>
  <c r="E576" i="12"/>
  <c r="D576" i="12"/>
  <c r="K575" i="12"/>
  <c r="J575" i="12"/>
  <c r="I575" i="12"/>
  <c r="H575" i="12"/>
  <c r="G575" i="12"/>
  <c r="F575" i="12"/>
  <c r="E575" i="12"/>
  <c r="D575" i="12"/>
  <c r="K574" i="12"/>
  <c r="J574" i="12"/>
  <c r="I574" i="12"/>
  <c r="H574" i="12"/>
  <c r="G574" i="12"/>
  <c r="F574" i="12"/>
  <c r="E574" i="12"/>
  <c r="D574" i="12"/>
  <c r="K573" i="12"/>
  <c r="J573" i="12"/>
  <c r="I573" i="12"/>
  <c r="H573" i="12"/>
  <c r="G573" i="12"/>
  <c r="F573" i="12"/>
  <c r="E573" i="12"/>
  <c r="D573" i="12"/>
  <c r="K572" i="12"/>
  <c r="J572" i="12"/>
  <c r="I572" i="12"/>
  <c r="H572" i="12"/>
  <c r="G572" i="12"/>
  <c r="F572" i="12"/>
  <c r="E572" i="12"/>
  <c r="D572" i="12"/>
  <c r="K571" i="12"/>
  <c r="J571" i="12"/>
  <c r="I571" i="12"/>
  <c r="H571" i="12"/>
  <c r="G571" i="12"/>
  <c r="F571" i="12"/>
  <c r="E571" i="12"/>
  <c r="D571" i="12"/>
  <c r="K570" i="12"/>
  <c r="J570" i="12"/>
  <c r="I570" i="12"/>
  <c r="H570" i="12"/>
  <c r="G570" i="12"/>
  <c r="F570" i="12"/>
  <c r="E570" i="12"/>
  <c r="D570" i="12"/>
  <c r="K569" i="12"/>
  <c r="J569" i="12"/>
  <c r="I569" i="12"/>
  <c r="H569" i="12"/>
  <c r="G569" i="12"/>
  <c r="F569" i="12"/>
  <c r="E569" i="12"/>
  <c r="D569" i="12"/>
  <c r="K568" i="12"/>
  <c r="J568" i="12"/>
  <c r="I568" i="12"/>
  <c r="H568" i="12"/>
  <c r="G568" i="12"/>
  <c r="F568" i="12"/>
  <c r="E568" i="12"/>
  <c r="D568" i="12"/>
  <c r="K567" i="12"/>
  <c r="J567" i="12"/>
  <c r="I567" i="12"/>
  <c r="H567" i="12"/>
  <c r="G567" i="12"/>
  <c r="F567" i="12"/>
  <c r="E567" i="12"/>
  <c r="D567" i="12"/>
  <c r="K566" i="12"/>
  <c r="J566" i="12"/>
  <c r="I566" i="12"/>
  <c r="H566" i="12"/>
  <c r="G566" i="12"/>
  <c r="F566" i="12"/>
  <c r="E566" i="12"/>
  <c r="D566" i="12"/>
  <c r="K565" i="12"/>
  <c r="J565" i="12"/>
  <c r="I565" i="12"/>
  <c r="H565" i="12"/>
  <c r="G565" i="12"/>
  <c r="F565" i="12"/>
  <c r="E565" i="12"/>
  <c r="D565" i="12"/>
  <c r="K564" i="12"/>
  <c r="J564" i="12"/>
  <c r="I564" i="12"/>
  <c r="H564" i="12"/>
  <c r="G564" i="12"/>
  <c r="F564" i="12"/>
  <c r="E564" i="12"/>
  <c r="D564" i="12"/>
  <c r="K563" i="12"/>
  <c r="J563" i="12"/>
  <c r="I563" i="12"/>
  <c r="H563" i="12"/>
  <c r="G563" i="12"/>
  <c r="F563" i="12"/>
  <c r="E563" i="12"/>
  <c r="D563" i="12"/>
  <c r="K562" i="12"/>
  <c r="J562" i="12"/>
  <c r="I562" i="12"/>
  <c r="H562" i="12"/>
  <c r="G562" i="12"/>
  <c r="F562" i="12"/>
  <c r="E562" i="12"/>
  <c r="D562" i="12"/>
  <c r="K561" i="12"/>
  <c r="J561" i="12"/>
  <c r="I561" i="12"/>
  <c r="H561" i="12"/>
  <c r="G561" i="12"/>
  <c r="F561" i="12"/>
  <c r="E561" i="12"/>
  <c r="D561" i="12"/>
  <c r="K560" i="12"/>
  <c r="J560" i="12"/>
  <c r="I560" i="12"/>
  <c r="H560" i="12"/>
  <c r="G560" i="12"/>
  <c r="F560" i="12"/>
  <c r="E560" i="12"/>
  <c r="D560" i="12"/>
  <c r="K559" i="12"/>
  <c r="J559" i="12"/>
  <c r="I559" i="12"/>
  <c r="H559" i="12"/>
  <c r="G559" i="12"/>
  <c r="F559" i="12"/>
  <c r="E559" i="12"/>
  <c r="D559" i="12"/>
  <c r="K558" i="12"/>
  <c r="J558" i="12"/>
  <c r="I558" i="12"/>
  <c r="H558" i="12"/>
  <c r="G558" i="12"/>
  <c r="F558" i="12"/>
  <c r="E558" i="12"/>
  <c r="D558" i="12"/>
  <c r="K557" i="12"/>
  <c r="J557" i="12"/>
  <c r="I557" i="12"/>
  <c r="H557" i="12"/>
  <c r="G557" i="12"/>
  <c r="F557" i="12"/>
  <c r="E557" i="12"/>
  <c r="D557" i="12"/>
  <c r="K556" i="12"/>
  <c r="J556" i="12"/>
  <c r="I556" i="12"/>
  <c r="H556" i="12"/>
  <c r="G556" i="12"/>
  <c r="F556" i="12"/>
  <c r="E556" i="12"/>
  <c r="D556" i="12"/>
  <c r="K555" i="12"/>
  <c r="J555" i="12"/>
  <c r="I555" i="12"/>
  <c r="H555" i="12"/>
  <c r="G555" i="12"/>
  <c r="F555" i="12"/>
  <c r="E555" i="12"/>
  <c r="D555" i="12"/>
  <c r="K554" i="12"/>
  <c r="J554" i="12"/>
  <c r="I554" i="12"/>
  <c r="H554" i="12"/>
  <c r="G554" i="12"/>
  <c r="F554" i="12"/>
  <c r="E554" i="12"/>
  <c r="D554" i="12"/>
  <c r="K553" i="12"/>
  <c r="J553" i="12"/>
  <c r="I553" i="12"/>
  <c r="H553" i="12"/>
  <c r="G553" i="12"/>
  <c r="F553" i="12"/>
  <c r="E553" i="12"/>
  <c r="D553" i="12"/>
  <c r="K552" i="12"/>
  <c r="J552" i="12"/>
  <c r="I552" i="12"/>
  <c r="H552" i="12"/>
  <c r="G552" i="12"/>
  <c r="F552" i="12"/>
  <c r="E552" i="12"/>
  <c r="D552" i="12"/>
  <c r="K551" i="12"/>
  <c r="J551" i="12"/>
  <c r="I551" i="12"/>
  <c r="H551" i="12"/>
  <c r="G551" i="12"/>
  <c r="F551" i="12"/>
  <c r="E551" i="12"/>
  <c r="D551" i="12"/>
  <c r="K550" i="12"/>
  <c r="J550" i="12"/>
  <c r="I550" i="12"/>
  <c r="H550" i="12"/>
  <c r="G550" i="12"/>
  <c r="F550" i="12"/>
  <c r="E550" i="12"/>
  <c r="D550" i="12"/>
  <c r="K549" i="12"/>
  <c r="J549" i="12"/>
  <c r="I549" i="12"/>
  <c r="H549" i="12"/>
  <c r="G549" i="12"/>
  <c r="F549" i="12"/>
  <c r="E549" i="12"/>
  <c r="D549" i="12"/>
  <c r="K548" i="12"/>
  <c r="J548" i="12"/>
  <c r="I548" i="12"/>
  <c r="H548" i="12"/>
  <c r="G548" i="12"/>
  <c r="F548" i="12"/>
  <c r="E548" i="12"/>
  <c r="D548" i="12"/>
  <c r="K547" i="12"/>
  <c r="J547" i="12"/>
  <c r="I547" i="12"/>
  <c r="H547" i="12"/>
  <c r="G547" i="12"/>
  <c r="F547" i="12"/>
  <c r="E547" i="12"/>
  <c r="D547" i="12"/>
  <c r="K546" i="12"/>
  <c r="J546" i="12"/>
  <c r="I546" i="12"/>
  <c r="H546" i="12"/>
  <c r="G546" i="12"/>
  <c r="F546" i="12"/>
  <c r="E546" i="12"/>
  <c r="D546" i="12"/>
  <c r="K545" i="12"/>
  <c r="J545" i="12"/>
  <c r="I545" i="12"/>
  <c r="H545" i="12"/>
  <c r="G545" i="12"/>
  <c r="F545" i="12"/>
  <c r="E545" i="12"/>
  <c r="D545" i="12"/>
  <c r="K544" i="12"/>
  <c r="J544" i="12"/>
  <c r="I544" i="12"/>
  <c r="H544" i="12"/>
  <c r="G544" i="12"/>
  <c r="F544" i="12"/>
  <c r="E544" i="12"/>
  <c r="D544" i="12"/>
  <c r="K543" i="12"/>
  <c r="J543" i="12"/>
  <c r="I543" i="12"/>
  <c r="H543" i="12"/>
  <c r="G543" i="12"/>
  <c r="F543" i="12"/>
  <c r="E543" i="12"/>
  <c r="D543" i="12"/>
  <c r="K542" i="12"/>
  <c r="J542" i="12"/>
  <c r="I542" i="12"/>
  <c r="H542" i="12"/>
  <c r="G542" i="12"/>
  <c r="F542" i="12"/>
  <c r="E542" i="12"/>
  <c r="D542" i="12"/>
  <c r="K541" i="12"/>
  <c r="J541" i="12"/>
  <c r="I541" i="12"/>
  <c r="H541" i="12"/>
  <c r="G541" i="12"/>
  <c r="F541" i="12"/>
  <c r="E541" i="12"/>
  <c r="D541" i="12"/>
  <c r="K540" i="12"/>
  <c r="J540" i="12"/>
  <c r="I540" i="12"/>
  <c r="H540" i="12"/>
  <c r="G540" i="12"/>
  <c r="F540" i="12"/>
  <c r="E540" i="12"/>
  <c r="D540" i="12"/>
  <c r="K539" i="12"/>
  <c r="J539" i="12"/>
  <c r="I539" i="12"/>
  <c r="H539" i="12"/>
  <c r="G539" i="12"/>
  <c r="F539" i="12"/>
  <c r="E539" i="12"/>
  <c r="D539" i="12"/>
  <c r="K538" i="12"/>
  <c r="J538" i="12"/>
  <c r="I538" i="12"/>
  <c r="H538" i="12"/>
  <c r="G538" i="12"/>
  <c r="F538" i="12"/>
  <c r="E538" i="12"/>
  <c r="D538" i="12"/>
  <c r="K537" i="12"/>
  <c r="J537" i="12"/>
  <c r="I537" i="12"/>
  <c r="H537" i="12"/>
  <c r="G537" i="12"/>
  <c r="F537" i="12"/>
  <c r="E537" i="12"/>
  <c r="D537" i="12"/>
  <c r="K536" i="12"/>
  <c r="J536" i="12"/>
  <c r="I536" i="12"/>
  <c r="H536" i="12"/>
  <c r="G536" i="12"/>
  <c r="F536" i="12"/>
  <c r="E536" i="12"/>
  <c r="D536" i="12"/>
  <c r="K535" i="12"/>
  <c r="J535" i="12"/>
  <c r="I535" i="12"/>
  <c r="H535" i="12"/>
  <c r="G535" i="12"/>
  <c r="F535" i="12"/>
  <c r="E535" i="12"/>
  <c r="D535" i="12"/>
  <c r="K534" i="12"/>
  <c r="J534" i="12"/>
  <c r="I534" i="12"/>
  <c r="H534" i="12"/>
  <c r="G534" i="12"/>
  <c r="F534" i="12"/>
  <c r="E534" i="12"/>
  <c r="D534" i="12"/>
  <c r="K533" i="12"/>
  <c r="J533" i="12"/>
  <c r="I533" i="12"/>
  <c r="H533" i="12"/>
  <c r="G533" i="12"/>
  <c r="F533" i="12"/>
  <c r="E533" i="12"/>
  <c r="D533" i="12"/>
  <c r="K532" i="12"/>
  <c r="J532" i="12"/>
  <c r="I532" i="12"/>
  <c r="H532" i="12"/>
  <c r="G532" i="12"/>
  <c r="F532" i="12"/>
  <c r="E532" i="12"/>
  <c r="D532" i="12"/>
  <c r="K531" i="12"/>
  <c r="J531" i="12"/>
  <c r="I531" i="12"/>
  <c r="H531" i="12"/>
  <c r="G531" i="12"/>
  <c r="F531" i="12"/>
  <c r="E531" i="12"/>
  <c r="D531" i="12"/>
  <c r="K530" i="12"/>
  <c r="J530" i="12"/>
  <c r="I530" i="12"/>
  <c r="H530" i="12"/>
  <c r="G530" i="12"/>
  <c r="F530" i="12"/>
  <c r="E530" i="12"/>
  <c r="D530" i="12"/>
  <c r="K529" i="12"/>
  <c r="J529" i="12"/>
  <c r="I529" i="12"/>
  <c r="H529" i="12"/>
  <c r="G529" i="12"/>
  <c r="F529" i="12"/>
  <c r="E529" i="12"/>
  <c r="D529" i="12"/>
  <c r="K528" i="12"/>
  <c r="J528" i="12"/>
  <c r="I528" i="12"/>
  <c r="H528" i="12"/>
  <c r="G528" i="12"/>
  <c r="F528" i="12"/>
  <c r="E528" i="12"/>
  <c r="D528" i="12"/>
  <c r="K527" i="12"/>
  <c r="J527" i="12"/>
  <c r="I527" i="12"/>
  <c r="H527" i="12"/>
  <c r="G527" i="12"/>
  <c r="F527" i="12"/>
  <c r="E527" i="12"/>
  <c r="D527" i="12"/>
  <c r="K526" i="12"/>
  <c r="J526" i="12"/>
  <c r="I526" i="12"/>
  <c r="H526" i="12"/>
  <c r="G526" i="12"/>
  <c r="F526" i="12"/>
  <c r="E526" i="12"/>
  <c r="D526" i="12"/>
  <c r="K525" i="12"/>
  <c r="J525" i="12"/>
  <c r="I525" i="12"/>
  <c r="H525" i="12"/>
  <c r="G525" i="12"/>
  <c r="F525" i="12"/>
  <c r="E525" i="12"/>
  <c r="D525" i="12"/>
  <c r="K524" i="12"/>
  <c r="J524" i="12"/>
  <c r="I524" i="12"/>
  <c r="H524" i="12"/>
  <c r="G524" i="12"/>
  <c r="F524" i="12"/>
  <c r="E524" i="12"/>
  <c r="D524" i="12"/>
  <c r="K523" i="12"/>
  <c r="J523" i="12"/>
  <c r="I523" i="12"/>
  <c r="H523" i="12"/>
  <c r="G523" i="12"/>
  <c r="F523" i="12"/>
  <c r="E523" i="12"/>
  <c r="D523" i="12"/>
  <c r="K522" i="12"/>
  <c r="J522" i="12"/>
  <c r="I522" i="12"/>
  <c r="H522" i="12"/>
  <c r="G522" i="12"/>
  <c r="F522" i="12"/>
  <c r="E522" i="12"/>
  <c r="D522" i="12"/>
  <c r="K521" i="12"/>
  <c r="J521" i="12"/>
  <c r="I521" i="12"/>
  <c r="H521" i="12"/>
  <c r="G521" i="12"/>
  <c r="F521" i="12"/>
  <c r="E521" i="12"/>
  <c r="D521" i="12"/>
  <c r="K520" i="12"/>
  <c r="J520" i="12"/>
  <c r="I520" i="12"/>
  <c r="H520" i="12"/>
  <c r="G520" i="12"/>
  <c r="F520" i="12"/>
  <c r="E520" i="12"/>
  <c r="D520" i="12"/>
  <c r="K519" i="12"/>
  <c r="J519" i="12"/>
  <c r="I519" i="12"/>
  <c r="H519" i="12"/>
  <c r="G519" i="12"/>
  <c r="F519" i="12"/>
  <c r="E519" i="12"/>
  <c r="D519" i="12"/>
  <c r="K518" i="12"/>
  <c r="J518" i="12"/>
  <c r="I518" i="12"/>
  <c r="H518" i="12"/>
  <c r="G518" i="12"/>
  <c r="F518" i="12"/>
  <c r="E518" i="12"/>
  <c r="D518" i="12"/>
  <c r="K517" i="12"/>
  <c r="J517" i="12"/>
  <c r="I517" i="12"/>
  <c r="H517" i="12"/>
  <c r="G517" i="12"/>
  <c r="F517" i="12"/>
  <c r="E517" i="12"/>
  <c r="D517" i="12"/>
  <c r="K516" i="12"/>
  <c r="J516" i="12"/>
  <c r="I516" i="12"/>
  <c r="H516" i="12"/>
  <c r="G516" i="12"/>
  <c r="F516" i="12"/>
  <c r="E516" i="12"/>
  <c r="D516" i="12"/>
  <c r="K515" i="12"/>
  <c r="J515" i="12"/>
  <c r="I515" i="12"/>
  <c r="H515" i="12"/>
  <c r="G515" i="12"/>
  <c r="F515" i="12"/>
  <c r="E515" i="12"/>
  <c r="D515" i="12"/>
  <c r="K514" i="12"/>
  <c r="J514" i="12"/>
  <c r="I514" i="12"/>
  <c r="H514" i="12"/>
  <c r="G514" i="12"/>
  <c r="F514" i="12"/>
  <c r="E514" i="12"/>
  <c r="D514" i="12"/>
  <c r="K513" i="12"/>
  <c r="J513" i="12"/>
  <c r="I513" i="12"/>
  <c r="H513" i="12"/>
  <c r="G513" i="12"/>
  <c r="F513" i="12"/>
  <c r="E513" i="12"/>
  <c r="D513" i="12"/>
  <c r="K512" i="12"/>
  <c r="J512" i="12"/>
  <c r="I512" i="12"/>
  <c r="H512" i="12"/>
  <c r="G512" i="12"/>
  <c r="F512" i="12"/>
  <c r="E512" i="12"/>
  <c r="D512" i="12"/>
  <c r="K511" i="12"/>
  <c r="J511" i="12"/>
  <c r="I511" i="12"/>
  <c r="H511" i="12"/>
  <c r="G511" i="12"/>
  <c r="F511" i="12"/>
  <c r="E511" i="12"/>
  <c r="D511" i="12"/>
  <c r="K510" i="12"/>
  <c r="J510" i="12"/>
  <c r="I510" i="12"/>
  <c r="H510" i="12"/>
  <c r="G510" i="12"/>
  <c r="F510" i="12"/>
  <c r="E510" i="12"/>
  <c r="D510" i="12"/>
  <c r="K509" i="12"/>
  <c r="J509" i="12"/>
  <c r="I509" i="12"/>
  <c r="H509" i="12"/>
  <c r="G509" i="12"/>
  <c r="F509" i="12"/>
  <c r="E509" i="12"/>
  <c r="D509" i="12"/>
  <c r="K508" i="12"/>
  <c r="J508" i="12"/>
  <c r="I508" i="12"/>
  <c r="H508" i="12"/>
  <c r="G508" i="12"/>
  <c r="F508" i="12"/>
  <c r="E508" i="12"/>
  <c r="D508" i="12"/>
  <c r="K507" i="12"/>
  <c r="J507" i="12"/>
  <c r="I507" i="12"/>
  <c r="H507" i="12"/>
  <c r="G507" i="12"/>
  <c r="F507" i="12"/>
  <c r="E507" i="12"/>
  <c r="D507" i="12"/>
  <c r="K506" i="12"/>
  <c r="J506" i="12"/>
  <c r="I506" i="12"/>
  <c r="H506" i="12"/>
  <c r="G506" i="12"/>
  <c r="F506" i="12"/>
  <c r="E506" i="12"/>
  <c r="D506" i="12"/>
  <c r="K505" i="12"/>
  <c r="J505" i="12"/>
  <c r="I505" i="12"/>
  <c r="H505" i="12"/>
  <c r="G505" i="12"/>
  <c r="F505" i="12"/>
  <c r="E505" i="12"/>
  <c r="D505" i="12"/>
  <c r="K504" i="12"/>
  <c r="J504" i="12"/>
  <c r="I504" i="12"/>
  <c r="H504" i="12"/>
  <c r="G504" i="12"/>
  <c r="F504" i="12"/>
  <c r="E504" i="12"/>
  <c r="D504" i="12"/>
  <c r="K503" i="12"/>
  <c r="J503" i="12"/>
  <c r="I503" i="12"/>
  <c r="H503" i="12"/>
  <c r="G503" i="12"/>
  <c r="F503" i="12"/>
  <c r="E503" i="12"/>
  <c r="D503" i="12"/>
  <c r="K502" i="12"/>
  <c r="J502" i="12"/>
  <c r="I502" i="12"/>
  <c r="H502" i="12"/>
  <c r="G502" i="12"/>
  <c r="F502" i="12"/>
  <c r="E502" i="12"/>
  <c r="D502" i="12"/>
  <c r="K501" i="12"/>
  <c r="J501" i="12"/>
  <c r="I501" i="12"/>
  <c r="H501" i="12"/>
  <c r="G501" i="12"/>
  <c r="F501" i="12"/>
  <c r="E501" i="12"/>
  <c r="D501" i="12"/>
  <c r="K500" i="12"/>
  <c r="J500" i="12"/>
  <c r="I500" i="12"/>
  <c r="H500" i="12"/>
  <c r="G500" i="12"/>
  <c r="F500" i="12"/>
  <c r="E500" i="12"/>
  <c r="D500" i="12"/>
  <c r="K499" i="12"/>
  <c r="J499" i="12"/>
  <c r="I499" i="12"/>
  <c r="H499" i="12"/>
  <c r="G499" i="12"/>
  <c r="F499" i="12"/>
  <c r="E499" i="12"/>
  <c r="D499" i="12"/>
  <c r="K498" i="12"/>
  <c r="J498" i="12"/>
  <c r="I498" i="12"/>
  <c r="H498" i="12"/>
  <c r="G498" i="12"/>
  <c r="F498" i="12"/>
  <c r="E498" i="12"/>
  <c r="D498" i="12"/>
  <c r="K497" i="12"/>
  <c r="J497" i="12"/>
  <c r="I497" i="12"/>
  <c r="H497" i="12"/>
  <c r="G497" i="12"/>
  <c r="F497" i="12"/>
  <c r="E497" i="12"/>
  <c r="D497" i="12"/>
  <c r="K496" i="12"/>
  <c r="J496" i="12"/>
  <c r="I496" i="12"/>
  <c r="H496" i="12"/>
  <c r="G496" i="12"/>
  <c r="F496" i="12"/>
  <c r="E496" i="12"/>
  <c r="D496" i="12"/>
  <c r="K495" i="12"/>
  <c r="J495" i="12"/>
  <c r="I495" i="12"/>
  <c r="H495" i="12"/>
  <c r="G495" i="12"/>
  <c r="F495" i="12"/>
  <c r="E495" i="12"/>
  <c r="D495" i="12"/>
  <c r="K494" i="12"/>
  <c r="J494" i="12"/>
  <c r="I494" i="12"/>
  <c r="H494" i="12"/>
  <c r="G494" i="12"/>
  <c r="F494" i="12"/>
  <c r="E494" i="12"/>
  <c r="D494" i="12"/>
  <c r="K493" i="12"/>
  <c r="J493" i="12"/>
  <c r="I493" i="12"/>
  <c r="H493" i="12"/>
  <c r="G493" i="12"/>
  <c r="F493" i="12"/>
  <c r="E493" i="12"/>
  <c r="D493" i="12"/>
  <c r="K492" i="12"/>
  <c r="J492" i="12"/>
  <c r="I492" i="12"/>
  <c r="H492" i="12"/>
  <c r="G492" i="12"/>
  <c r="F492" i="12"/>
  <c r="E492" i="12"/>
  <c r="D492" i="12"/>
  <c r="K491" i="12"/>
  <c r="J491" i="12"/>
  <c r="I491" i="12"/>
  <c r="H491" i="12"/>
  <c r="G491" i="12"/>
  <c r="F491" i="12"/>
  <c r="E491" i="12"/>
  <c r="D491" i="12"/>
  <c r="K490" i="12"/>
  <c r="J490" i="12"/>
  <c r="I490" i="12"/>
  <c r="H490" i="12"/>
  <c r="G490" i="12"/>
  <c r="F490" i="12"/>
  <c r="E490" i="12"/>
  <c r="D490" i="12"/>
  <c r="K489" i="12"/>
  <c r="J489" i="12"/>
  <c r="I489" i="12"/>
  <c r="H489" i="12"/>
  <c r="G489" i="12"/>
  <c r="F489" i="12"/>
  <c r="E489" i="12"/>
  <c r="D489" i="12"/>
  <c r="K488" i="12"/>
  <c r="J488" i="12"/>
  <c r="I488" i="12"/>
  <c r="H488" i="12"/>
  <c r="G488" i="12"/>
  <c r="F488" i="12"/>
  <c r="E488" i="12"/>
  <c r="D488" i="12"/>
  <c r="K487" i="12"/>
  <c r="J487" i="12"/>
  <c r="I487" i="12"/>
  <c r="H487" i="12"/>
  <c r="G487" i="12"/>
  <c r="F487" i="12"/>
  <c r="E487" i="12"/>
  <c r="D487" i="12"/>
  <c r="K486" i="12"/>
  <c r="J486" i="12"/>
  <c r="I486" i="12"/>
  <c r="H486" i="12"/>
  <c r="G486" i="12"/>
  <c r="F486" i="12"/>
  <c r="E486" i="12"/>
  <c r="D486" i="12"/>
  <c r="K485" i="12"/>
  <c r="J485" i="12"/>
  <c r="I485" i="12"/>
  <c r="H485" i="12"/>
  <c r="G485" i="12"/>
  <c r="F485" i="12"/>
  <c r="E485" i="12"/>
  <c r="D485" i="12"/>
  <c r="K484" i="12"/>
  <c r="J484" i="12"/>
  <c r="I484" i="12"/>
  <c r="H484" i="12"/>
  <c r="G484" i="12"/>
  <c r="F484" i="12"/>
  <c r="E484" i="12"/>
  <c r="D484" i="12"/>
  <c r="K483" i="12"/>
  <c r="J483" i="12"/>
  <c r="I483" i="12"/>
  <c r="H483" i="12"/>
  <c r="G483" i="12"/>
  <c r="F483" i="12"/>
  <c r="E483" i="12"/>
  <c r="D483" i="12"/>
  <c r="K482" i="12"/>
  <c r="J482" i="12"/>
  <c r="I482" i="12"/>
  <c r="H482" i="12"/>
  <c r="G482" i="12"/>
  <c r="F482" i="12"/>
  <c r="E482" i="12"/>
  <c r="D482" i="12"/>
  <c r="K481" i="12"/>
  <c r="J481" i="12"/>
  <c r="I481" i="12"/>
  <c r="H481" i="12"/>
  <c r="G481" i="12"/>
  <c r="F481" i="12"/>
  <c r="E481" i="12"/>
  <c r="D481" i="12"/>
  <c r="K480" i="12"/>
  <c r="J480" i="12"/>
  <c r="I480" i="12"/>
  <c r="H480" i="12"/>
  <c r="G480" i="12"/>
  <c r="F480" i="12"/>
  <c r="E480" i="12"/>
  <c r="D480" i="12"/>
  <c r="K479" i="12"/>
  <c r="J479" i="12"/>
  <c r="I479" i="12"/>
  <c r="H479" i="12"/>
  <c r="G479" i="12"/>
  <c r="F479" i="12"/>
  <c r="E479" i="12"/>
  <c r="D479" i="12"/>
  <c r="K478" i="12"/>
  <c r="J478" i="12"/>
  <c r="I478" i="12"/>
  <c r="H478" i="12"/>
  <c r="G478" i="12"/>
  <c r="F478" i="12"/>
  <c r="E478" i="12"/>
  <c r="D478" i="12"/>
  <c r="K477" i="12"/>
  <c r="J477" i="12"/>
  <c r="I477" i="12"/>
  <c r="H477" i="12"/>
  <c r="G477" i="12"/>
  <c r="F477" i="12"/>
  <c r="E477" i="12"/>
  <c r="D477" i="12"/>
  <c r="K476" i="12"/>
  <c r="J476" i="12"/>
  <c r="I476" i="12"/>
  <c r="H476" i="12"/>
  <c r="G476" i="12"/>
  <c r="F476" i="12"/>
  <c r="E476" i="12"/>
  <c r="D476" i="12"/>
  <c r="K475" i="12"/>
  <c r="J475" i="12"/>
  <c r="I475" i="12"/>
  <c r="H475" i="12"/>
  <c r="G475" i="12"/>
  <c r="F475" i="12"/>
  <c r="E475" i="12"/>
  <c r="D475" i="12"/>
  <c r="K474" i="12"/>
  <c r="J474" i="12"/>
  <c r="I474" i="12"/>
  <c r="H474" i="12"/>
  <c r="G474" i="12"/>
  <c r="F474" i="12"/>
  <c r="E474" i="12"/>
  <c r="D474" i="12"/>
  <c r="K473" i="12"/>
  <c r="J473" i="12"/>
  <c r="I473" i="12"/>
  <c r="H473" i="12"/>
  <c r="G473" i="12"/>
  <c r="F473" i="12"/>
  <c r="E473" i="12"/>
  <c r="D473" i="12"/>
  <c r="K472" i="12"/>
  <c r="J472" i="12"/>
  <c r="I472" i="12"/>
  <c r="H472" i="12"/>
  <c r="G472" i="12"/>
  <c r="F472" i="12"/>
  <c r="E472" i="12"/>
  <c r="D472" i="12"/>
  <c r="K471" i="12"/>
  <c r="J471" i="12"/>
  <c r="I471" i="12"/>
  <c r="H471" i="12"/>
  <c r="G471" i="12"/>
  <c r="F471" i="12"/>
  <c r="E471" i="12"/>
  <c r="D471" i="12"/>
  <c r="K470" i="12"/>
  <c r="J470" i="12"/>
  <c r="I470" i="12"/>
  <c r="H470" i="12"/>
  <c r="G470" i="12"/>
  <c r="F470" i="12"/>
  <c r="E470" i="12"/>
  <c r="D470" i="12"/>
  <c r="K469" i="12"/>
  <c r="J469" i="12"/>
  <c r="I469" i="12"/>
  <c r="H469" i="12"/>
  <c r="G469" i="12"/>
  <c r="F469" i="12"/>
  <c r="E469" i="12"/>
  <c r="D469" i="12"/>
  <c r="K468" i="12"/>
  <c r="J468" i="12"/>
  <c r="I468" i="12"/>
  <c r="H468" i="12"/>
  <c r="G468" i="12"/>
  <c r="F468" i="12"/>
  <c r="E468" i="12"/>
  <c r="D468" i="12"/>
  <c r="K467" i="12"/>
  <c r="J467" i="12"/>
  <c r="I467" i="12"/>
  <c r="H467" i="12"/>
  <c r="G467" i="12"/>
  <c r="F467" i="12"/>
  <c r="E467" i="12"/>
  <c r="D467" i="12"/>
  <c r="K466" i="12"/>
  <c r="J466" i="12"/>
  <c r="I466" i="12"/>
  <c r="H466" i="12"/>
  <c r="G466" i="12"/>
  <c r="F466" i="12"/>
  <c r="E466" i="12"/>
  <c r="D466" i="12"/>
  <c r="K465" i="12"/>
  <c r="J465" i="12"/>
  <c r="I465" i="12"/>
  <c r="H465" i="12"/>
  <c r="G465" i="12"/>
  <c r="F465" i="12"/>
  <c r="E465" i="12"/>
  <c r="D465" i="12"/>
  <c r="K464" i="12"/>
  <c r="J464" i="12"/>
  <c r="I464" i="12"/>
  <c r="H464" i="12"/>
  <c r="G464" i="12"/>
  <c r="F464" i="12"/>
  <c r="E464" i="12"/>
  <c r="D464" i="12"/>
  <c r="K463" i="12"/>
  <c r="J463" i="12"/>
  <c r="I463" i="12"/>
  <c r="H463" i="12"/>
  <c r="G463" i="12"/>
  <c r="F463" i="12"/>
  <c r="E463" i="12"/>
  <c r="D463" i="12"/>
  <c r="K462" i="12"/>
  <c r="J462" i="12"/>
  <c r="I462" i="12"/>
  <c r="H462" i="12"/>
  <c r="G462" i="12"/>
  <c r="F462" i="12"/>
  <c r="E462" i="12"/>
  <c r="D462" i="12"/>
  <c r="K461" i="12"/>
  <c r="J461" i="12"/>
  <c r="I461" i="12"/>
  <c r="H461" i="12"/>
  <c r="G461" i="12"/>
  <c r="F461" i="12"/>
  <c r="E461" i="12"/>
  <c r="D461" i="12"/>
  <c r="K460" i="12"/>
  <c r="J460" i="12"/>
  <c r="I460" i="12"/>
  <c r="H460" i="12"/>
  <c r="G460" i="12"/>
  <c r="F460" i="12"/>
  <c r="E460" i="12"/>
  <c r="D460" i="12"/>
  <c r="K459" i="12"/>
  <c r="J459" i="12"/>
  <c r="I459" i="12"/>
  <c r="H459" i="12"/>
  <c r="G459" i="12"/>
  <c r="F459" i="12"/>
  <c r="E459" i="12"/>
  <c r="D459" i="12"/>
  <c r="K458" i="12"/>
  <c r="J458" i="12"/>
  <c r="I458" i="12"/>
  <c r="H458" i="12"/>
  <c r="G458" i="12"/>
  <c r="F458" i="12"/>
  <c r="E458" i="12"/>
  <c r="D458" i="12"/>
  <c r="K457" i="12"/>
  <c r="J457" i="12"/>
  <c r="I457" i="12"/>
  <c r="H457" i="12"/>
  <c r="G457" i="12"/>
  <c r="F457" i="12"/>
  <c r="E457" i="12"/>
  <c r="D457" i="12"/>
  <c r="K456" i="12"/>
  <c r="J456" i="12"/>
  <c r="I456" i="12"/>
  <c r="H456" i="12"/>
  <c r="G456" i="12"/>
  <c r="F456" i="12"/>
  <c r="E456" i="12"/>
  <c r="D456" i="12"/>
  <c r="K455" i="12"/>
  <c r="J455" i="12"/>
  <c r="I455" i="12"/>
  <c r="H455" i="12"/>
  <c r="G455" i="12"/>
  <c r="F455" i="12"/>
  <c r="E455" i="12"/>
  <c r="D455" i="12"/>
  <c r="K454" i="12"/>
  <c r="J454" i="12"/>
  <c r="I454" i="12"/>
  <c r="H454" i="12"/>
  <c r="G454" i="12"/>
  <c r="F454" i="12"/>
  <c r="E454" i="12"/>
  <c r="D454" i="12"/>
  <c r="K453" i="12"/>
  <c r="J453" i="12"/>
  <c r="I453" i="12"/>
  <c r="H453" i="12"/>
  <c r="G453" i="12"/>
  <c r="F453" i="12"/>
  <c r="E453" i="12"/>
  <c r="D453" i="12"/>
  <c r="K452" i="12"/>
  <c r="J452" i="12"/>
  <c r="I452" i="12"/>
  <c r="H452" i="12"/>
  <c r="G452" i="12"/>
  <c r="F452" i="12"/>
  <c r="E452" i="12"/>
  <c r="D452" i="12"/>
  <c r="K451" i="12"/>
  <c r="J451" i="12"/>
  <c r="I451" i="12"/>
  <c r="H451" i="12"/>
  <c r="G451" i="12"/>
  <c r="F451" i="12"/>
  <c r="E451" i="12"/>
  <c r="D451" i="12"/>
  <c r="K450" i="12"/>
  <c r="J450" i="12"/>
  <c r="I450" i="12"/>
  <c r="H450" i="12"/>
  <c r="G450" i="12"/>
  <c r="F450" i="12"/>
  <c r="E450" i="12"/>
  <c r="D450" i="12"/>
  <c r="K449" i="12"/>
  <c r="J449" i="12"/>
  <c r="I449" i="12"/>
  <c r="H449" i="12"/>
  <c r="G449" i="12"/>
  <c r="F449" i="12"/>
  <c r="E449" i="12"/>
  <c r="D449" i="12"/>
  <c r="K448" i="12"/>
  <c r="J448" i="12"/>
  <c r="I448" i="12"/>
  <c r="H448" i="12"/>
  <c r="G448" i="12"/>
  <c r="F448" i="12"/>
  <c r="E448" i="12"/>
  <c r="D448" i="12"/>
  <c r="K447" i="12"/>
  <c r="J447" i="12"/>
  <c r="I447" i="12"/>
  <c r="H447" i="12"/>
  <c r="G447" i="12"/>
  <c r="F447" i="12"/>
  <c r="E447" i="12"/>
  <c r="D447" i="12"/>
  <c r="K446" i="12"/>
  <c r="J446" i="12"/>
  <c r="I446" i="12"/>
  <c r="H446" i="12"/>
  <c r="G446" i="12"/>
  <c r="F446" i="12"/>
  <c r="E446" i="12"/>
  <c r="D446" i="12"/>
  <c r="K445" i="12"/>
  <c r="J445" i="12"/>
  <c r="I445" i="12"/>
  <c r="H445" i="12"/>
  <c r="G445" i="12"/>
  <c r="F445" i="12"/>
  <c r="E445" i="12"/>
  <c r="D445" i="12"/>
  <c r="K444" i="12"/>
  <c r="J444" i="12"/>
  <c r="I444" i="12"/>
  <c r="H444" i="12"/>
  <c r="G444" i="12"/>
  <c r="F444" i="12"/>
  <c r="E444" i="12"/>
  <c r="D444" i="12"/>
  <c r="K443" i="12"/>
  <c r="J443" i="12"/>
  <c r="I443" i="12"/>
  <c r="H443" i="12"/>
  <c r="G443" i="12"/>
  <c r="F443" i="12"/>
  <c r="E443" i="12"/>
  <c r="D443" i="12"/>
  <c r="K442" i="12"/>
  <c r="J442" i="12"/>
  <c r="I442" i="12"/>
  <c r="H442" i="12"/>
  <c r="G442" i="12"/>
  <c r="F442" i="12"/>
  <c r="E442" i="12"/>
  <c r="D442" i="12"/>
  <c r="K441" i="12"/>
  <c r="J441" i="12"/>
  <c r="I441" i="12"/>
  <c r="H441" i="12"/>
  <c r="G441" i="12"/>
  <c r="F441" i="12"/>
  <c r="E441" i="12"/>
  <c r="D441" i="12"/>
  <c r="K440" i="12"/>
  <c r="J440" i="12"/>
  <c r="I440" i="12"/>
  <c r="H440" i="12"/>
  <c r="G440" i="12"/>
  <c r="F440" i="12"/>
  <c r="E440" i="12"/>
  <c r="D440" i="12"/>
  <c r="K439" i="12"/>
  <c r="J439" i="12"/>
  <c r="I439" i="12"/>
  <c r="H439" i="12"/>
  <c r="G439" i="12"/>
  <c r="F439" i="12"/>
  <c r="E439" i="12"/>
  <c r="D439" i="12"/>
  <c r="K438" i="12"/>
  <c r="J438" i="12"/>
  <c r="I438" i="12"/>
  <c r="H438" i="12"/>
  <c r="G438" i="12"/>
  <c r="F438" i="12"/>
  <c r="E438" i="12"/>
  <c r="D438" i="12"/>
  <c r="K437" i="12"/>
  <c r="J437" i="12"/>
  <c r="I437" i="12"/>
  <c r="H437" i="12"/>
  <c r="G437" i="12"/>
  <c r="F437" i="12"/>
  <c r="E437" i="12"/>
  <c r="D437" i="12"/>
  <c r="K436" i="12"/>
  <c r="J436" i="12"/>
  <c r="I436" i="12"/>
  <c r="H436" i="12"/>
  <c r="G436" i="12"/>
  <c r="F436" i="12"/>
  <c r="E436" i="12"/>
  <c r="D436" i="12"/>
  <c r="K435" i="12"/>
  <c r="J435" i="12"/>
  <c r="I435" i="12"/>
  <c r="H435" i="12"/>
  <c r="G435" i="12"/>
  <c r="F435" i="12"/>
  <c r="E435" i="12"/>
  <c r="D435" i="12"/>
  <c r="K434" i="12"/>
  <c r="J434" i="12"/>
  <c r="I434" i="12"/>
  <c r="H434" i="12"/>
  <c r="G434" i="12"/>
  <c r="F434" i="12"/>
  <c r="E434" i="12"/>
  <c r="D434" i="12"/>
  <c r="K433" i="12"/>
  <c r="J433" i="12"/>
  <c r="I433" i="12"/>
  <c r="H433" i="12"/>
  <c r="G433" i="12"/>
  <c r="F433" i="12"/>
  <c r="E433" i="12"/>
  <c r="D433" i="12"/>
  <c r="K432" i="12"/>
  <c r="J432" i="12"/>
  <c r="I432" i="12"/>
  <c r="H432" i="12"/>
  <c r="G432" i="12"/>
  <c r="F432" i="12"/>
  <c r="E432" i="12"/>
  <c r="D432" i="12"/>
  <c r="K431" i="12"/>
  <c r="J431" i="12"/>
  <c r="I431" i="12"/>
  <c r="H431" i="12"/>
  <c r="G431" i="12"/>
  <c r="F431" i="12"/>
  <c r="E431" i="12"/>
  <c r="D431" i="12"/>
  <c r="K430" i="12"/>
  <c r="J430" i="12"/>
  <c r="I430" i="12"/>
  <c r="H430" i="12"/>
  <c r="G430" i="12"/>
  <c r="F430" i="12"/>
  <c r="E430" i="12"/>
  <c r="D430" i="12"/>
  <c r="K429" i="12"/>
  <c r="J429" i="12"/>
  <c r="I429" i="12"/>
  <c r="H429" i="12"/>
  <c r="G429" i="12"/>
  <c r="F429" i="12"/>
  <c r="E429" i="12"/>
  <c r="D429" i="12"/>
  <c r="K428" i="12"/>
  <c r="J428" i="12"/>
  <c r="I428" i="12"/>
  <c r="H428" i="12"/>
  <c r="G428" i="12"/>
  <c r="F428" i="12"/>
  <c r="E428" i="12"/>
  <c r="D428" i="12"/>
  <c r="K427" i="12"/>
  <c r="J427" i="12"/>
  <c r="I427" i="12"/>
  <c r="H427" i="12"/>
  <c r="G427" i="12"/>
  <c r="F427" i="12"/>
  <c r="E427" i="12"/>
  <c r="D427" i="12"/>
  <c r="K426" i="12"/>
  <c r="J426" i="12"/>
  <c r="I426" i="12"/>
  <c r="H426" i="12"/>
  <c r="G426" i="12"/>
  <c r="F426" i="12"/>
  <c r="E426" i="12"/>
  <c r="D426" i="12"/>
  <c r="K425" i="12"/>
  <c r="J425" i="12"/>
  <c r="I425" i="12"/>
  <c r="H425" i="12"/>
  <c r="G425" i="12"/>
  <c r="F425" i="12"/>
  <c r="E425" i="12"/>
  <c r="D425" i="12"/>
  <c r="K424" i="12"/>
  <c r="J424" i="12"/>
  <c r="I424" i="12"/>
  <c r="H424" i="12"/>
  <c r="G424" i="12"/>
  <c r="F424" i="12"/>
  <c r="E424" i="12"/>
  <c r="D424" i="12"/>
  <c r="K423" i="12"/>
  <c r="J423" i="12"/>
  <c r="I423" i="12"/>
  <c r="H423" i="12"/>
  <c r="G423" i="12"/>
  <c r="F423" i="12"/>
  <c r="E423" i="12"/>
  <c r="D423" i="12"/>
  <c r="K422" i="12"/>
  <c r="J422" i="12"/>
  <c r="I422" i="12"/>
  <c r="H422" i="12"/>
  <c r="G422" i="12"/>
  <c r="F422" i="12"/>
  <c r="E422" i="12"/>
  <c r="D422" i="12"/>
  <c r="K421" i="12"/>
  <c r="J421" i="12"/>
  <c r="I421" i="12"/>
  <c r="H421" i="12"/>
  <c r="G421" i="12"/>
  <c r="F421" i="12"/>
  <c r="E421" i="12"/>
  <c r="D421" i="12"/>
  <c r="K420" i="12"/>
  <c r="J420" i="12"/>
  <c r="I420" i="12"/>
  <c r="H420" i="12"/>
  <c r="G420" i="12"/>
  <c r="F420" i="12"/>
  <c r="E420" i="12"/>
  <c r="D420" i="12"/>
  <c r="K419" i="12"/>
  <c r="J419" i="12"/>
  <c r="I419" i="12"/>
  <c r="H419" i="12"/>
  <c r="G419" i="12"/>
  <c r="F419" i="12"/>
  <c r="E419" i="12"/>
  <c r="D419" i="12"/>
  <c r="K418" i="12"/>
  <c r="J418" i="12"/>
  <c r="I418" i="12"/>
  <c r="H418" i="12"/>
  <c r="G418" i="12"/>
  <c r="F418" i="12"/>
  <c r="E418" i="12"/>
  <c r="D418" i="12"/>
  <c r="K417" i="12"/>
  <c r="J417" i="12"/>
  <c r="I417" i="12"/>
  <c r="H417" i="12"/>
  <c r="G417" i="12"/>
  <c r="F417" i="12"/>
  <c r="E417" i="12"/>
  <c r="D417" i="12"/>
  <c r="K416" i="12"/>
  <c r="J416" i="12"/>
  <c r="I416" i="12"/>
  <c r="H416" i="12"/>
  <c r="G416" i="12"/>
  <c r="F416" i="12"/>
  <c r="E416" i="12"/>
  <c r="D416" i="12"/>
  <c r="K415" i="12"/>
  <c r="J415" i="12"/>
  <c r="I415" i="12"/>
  <c r="H415" i="12"/>
  <c r="G415" i="12"/>
  <c r="F415" i="12"/>
  <c r="E415" i="12"/>
  <c r="D415" i="12"/>
  <c r="K414" i="12"/>
  <c r="J414" i="12"/>
  <c r="I414" i="12"/>
  <c r="H414" i="12"/>
  <c r="G414" i="12"/>
  <c r="F414" i="12"/>
  <c r="E414" i="12"/>
  <c r="D414" i="12"/>
  <c r="K413" i="12"/>
  <c r="J413" i="12"/>
  <c r="I413" i="12"/>
  <c r="H413" i="12"/>
  <c r="G413" i="12"/>
  <c r="F413" i="12"/>
  <c r="E413" i="12"/>
  <c r="D413" i="12"/>
  <c r="K412" i="12"/>
  <c r="J412" i="12"/>
  <c r="I412" i="12"/>
  <c r="H412" i="12"/>
  <c r="G412" i="12"/>
  <c r="F412" i="12"/>
  <c r="E412" i="12"/>
  <c r="D412" i="12"/>
  <c r="K411" i="12"/>
  <c r="J411" i="12"/>
  <c r="I411" i="12"/>
  <c r="H411" i="12"/>
  <c r="G411" i="12"/>
  <c r="F411" i="12"/>
  <c r="E411" i="12"/>
  <c r="D411" i="12"/>
  <c r="K410" i="12"/>
  <c r="J410" i="12"/>
  <c r="I410" i="12"/>
  <c r="H410" i="12"/>
  <c r="G410" i="12"/>
  <c r="F410" i="12"/>
  <c r="E410" i="12"/>
  <c r="D410" i="12"/>
  <c r="K409" i="12"/>
  <c r="J409" i="12"/>
  <c r="I409" i="12"/>
  <c r="H409" i="12"/>
  <c r="G409" i="12"/>
  <c r="F409" i="12"/>
  <c r="E409" i="12"/>
  <c r="D409" i="12"/>
  <c r="K408" i="12"/>
  <c r="J408" i="12"/>
  <c r="I408" i="12"/>
  <c r="H408" i="12"/>
  <c r="G408" i="12"/>
  <c r="F408" i="12"/>
  <c r="E408" i="12"/>
  <c r="D408" i="12"/>
  <c r="K407" i="12"/>
  <c r="J407" i="12"/>
  <c r="I407" i="12"/>
  <c r="H407" i="12"/>
  <c r="G407" i="12"/>
  <c r="F407" i="12"/>
  <c r="E407" i="12"/>
  <c r="D407" i="12"/>
  <c r="K406" i="12"/>
  <c r="J406" i="12"/>
  <c r="I406" i="12"/>
  <c r="H406" i="12"/>
  <c r="G406" i="12"/>
  <c r="F406" i="12"/>
  <c r="E406" i="12"/>
  <c r="D406" i="12"/>
  <c r="K405" i="12"/>
  <c r="J405" i="12"/>
  <c r="I405" i="12"/>
  <c r="H405" i="12"/>
  <c r="G405" i="12"/>
  <c r="F405" i="12"/>
  <c r="E405" i="12"/>
  <c r="D405" i="12"/>
  <c r="K404" i="12"/>
  <c r="J404" i="12"/>
  <c r="I404" i="12"/>
  <c r="H404" i="12"/>
  <c r="G404" i="12"/>
  <c r="F404" i="12"/>
  <c r="E404" i="12"/>
  <c r="D404" i="12"/>
  <c r="K403" i="12"/>
  <c r="J403" i="12"/>
  <c r="I403" i="12"/>
  <c r="H403" i="12"/>
  <c r="G403" i="12"/>
  <c r="F403" i="12"/>
  <c r="E403" i="12"/>
  <c r="D403" i="12"/>
  <c r="K402" i="12"/>
  <c r="J402" i="12"/>
  <c r="I402" i="12"/>
  <c r="H402" i="12"/>
  <c r="G402" i="12"/>
  <c r="F402" i="12"/>
  <c r="E402" i="12"/>
  <c r="D402" i="12"/>
  <c r="K401" i="12"/>
  <c r="J401" i="12"/>
  <c r="I401" i="12"/>
  <c r="H401" i="12"/>
  <c r="G401" i="12"/>
  <c r="F401" i="12"/>
  <c r="E401" i="12"/>
  <c r="D401" i="12"/>
  <c r="K400" i="12"/>
  <c r="J400" i="12"/>
  <c r="I400" i="12"/>
  <c r="H400" i="12"/>
  <c r="G400" i="12"/>
  <c r="F400" i="12"/>
  <c r="E400" i="12"/>
  <c r="D400" i="12"/>
  <c r="K399" i="12"/>
  <c r="J399" i="12"/>
  <c r="I399" i="12"/>
  <c r="H399" i="12"/>
  <c r="G399" i="12"/>
  <c r="F399" i="12"/>
  <c r="E399" i="12"/>
  <c r="D399" i="12"/>
  <c r="K398" i="12"/>
  <c r="J398" i="12"/>
  <c r="I398" i="12"/>
  <c r="H398" i="12"/>
  <c r="G398" i="12"/>
  <c r="F398" i="12"/>
  <c r="E398" i="12"/>
  <c r="D398" i="12"/>
  <c r="K397" i="12"/>
  <c r="J397" i="12"/>
  <c r="I397" i="12"/>
  <c r="H397" i="12"/>
  <c r="G397" i="12"/>
  <c r="F397" i="12"/>
  <c r="E397" i="12"/>
  <c r="D397" i="12"/>
  <c r="K396" i="12"/>
  <c r="J396" i="12"/>
  <c r="I396" i="12"/>
  <c r="H396" i="12"/>
  <c r="G396" i="12"/>
  <c r="F396" i="12"/>
  <c r="E396" i="12"/>
  <c r="D396" i="12"/>
  <c r="K395" i="12"/>
  <c r="J395" i="12"/>
  <c r="I395" i="12"/>
  <c r="H395" i="12"/>
  <c r="G395" i="12"/>
  <c r="F395" i="12"/>
  <c r="E395" i="12"/>
  <c r="D395" i="12"/>
  <c r="K394" i="12"/>
  <c r="J394" i="12"/>
  <c r="I394" i="12"/>
  <c r="H394" i="12"/>
  <c r="G394" i="12"/>
  <c r="F394" i="12"/>
  <c r="E394" i="12"/>
  <c r="D394" i="12"/>
  <c r="K393" i="12"/>
  <c r="J393" i="12"/>
  <c r="I393" i="12"/>
  <c r="H393" i="12"/>
  <c r="G393" i="12"/>
  <c r="F393" i="12"/>
  <c r="E393" i="12"/>
  <c r="D393" i="12"/>
  <c r="K392" i="12"/>
  <c r="J392" i="12"/>
  <c r="I392" i="12"/>
  <c r="H392" i="12"/>
  <c r="G392" i="12"/>
  <c r="F392" i="12"/>
  <c r="E392" i="12"/>
  <c r="D392" i="12"/>
  <c r="K391" i="12"/>
  <c r="J391" i="12"/>
  <c r="I391" i="12"/>
  <c r="H391" i="12"/>
  <c r="G391" i="12"/>
  <c r="F391" i="12"/>
  <c r="E391" i="12"/>
  <c r="D391" i="12"/>
  <c r="K390" i="12"/>
  <c r="J390" i="12"/>
  <c r="I390" i="12"/>
  <c r="H390" i="12"/>
  <c r="G390" i="12"/>
  <c r="F390" i="12"/>
  <c r="E390" i="12"/>
  <c r="D390" i="12"/>
  <c r="K389" i="12"/>
  <c r="J389" i="12"/>
  <c r="I389" i="12"/>
  <c r="H389" i="12"/>
  <c r="G389" i="12"/>
  <c r="F389" i="12"/>
  <c r="E389" i="12"/>
  <c r="D389" i="12"/>
  <c r="K388" i="12"/>
  <c r="J388" i="12"/>
  <c r="I388" i="12"/>
  <c r="H388" i="12"/>
  <c r="G388" i="12"/>
  <c r="F388" i="12"/>
  <c r="E388" i="12"/>
  <c r="D388" i="12"/>
  <c r="K387" i="12"/>
  <c r="J387" i="12"/>
  <c r="I387" i="12"/>
  <c r="H387" i="12"/>
  <c r="G387" i="12"/>
  <c r="F387" i="12"/>
  <c r="E387" i="12"/>
  <c r="D387" i="12"/>
  <c r="K386" i="12"/>
  <c r="J386" i="12"/>
  <c r="I386" i="12"/>
  <c r="H386" i="12"/>
  <c r="G386" i="12"/>
  <c r="F386" i="12"/>
  <c r="E386" i="12"/>
  <c r="D386" i="12"/>
  <c r="K385" i="12"/>
  <c r="J385" i="12"/>
  <c r="I385" i="12"/>
  <c r="H385" i="12"/>
  <c r="G385" i="12"/>
  <c r="F385" i="12"/>
  <c r="E385" i="12"/>
  <c r="D385" i="12"/>
  <c r="K384" i="12"/>
  <c r="J384" i="12"/>
  <c r="I384" i="12"/>
  <c r="H384" i="12"/>
  <c r="G384" i="12"/>
  <c r="F384" i="12"/>
  <c r="E384" i="12"/>
  <c r="D384" i="12"/>
  <c r="K383" i="12"/>
  <c r="J383" i="12"/>
  <c r="I383" i="12"/>
  <c r="H383" i="12"/>
  <c r="G383" i="12"/>
  <c r="F383" i="12"/>
  <c r="E383" i="12"/>
  <c r="D383" i="12"/>
  <c r="K382" i="12"/>
  <c r="J382" i="12"/>
  <c r="I382" i="12"/>
  <c r="H382" i="12"/>
  <c r="G382" i="12"/>
  <c r="F382" i="12"/>
  <c r="E382" i="12"/>
  <c r="D382" i="12"/>
  <c r="K381" i="12"/>
  <c r="J381" i="12"/>
  <c r="I381" i="12"/>
  <c r="H381" i="12"/>
  <c r="G381" i="12"/>
  <c r="F381" i="12"/>
  <c r="E381" i="12"/>
  <c r="D381" i="12"/>
  <c r="K380" i="12"/>
  <c r="J380" i="12"/>
  <c r="I380" i="12"/>
  <c r="H380" i="12"/>
  <c r="G380" i="12"/>
  <c r="F380" i="12"/>
  <c r="E380" i="12"/>
  <c r="D380" i="12"/>
  <c r="K379" i="12"/>
  <c r="J379" i="12"/>
  <c r="I379" i="12"/>
  <c r="H379" i="12"/>
  <c r="G379" i="12"/>
  <c r="F379" i="12"/>
  <c r="E379" i="12"/>
  <c r="D379" i="12"/>
  <c r="K378" i="12"/>
  <c r="J378" i="12"/>
  <c r="I378" i="12"/>
  <c r="H378" i="12"/>
  <c r="G378" i="12"/>
  <c r="F378" i="12"/>
  <c r="E378" i="12"/>
  <c r="D378" i="12"/>
  <c r="K377" i="12"/>
  <c r="J377" i="12"/>
  <c r="I377" i="12"/>
  <c r="H377" i="12"/>
  <c r="G377" i="12"/>
  <c r="F377" i="12"/>
  <c r="E377" i="12"/>
  <c r="D377" i="12"/>
  <c r="K376" i="12"/>
  <c r="J376" i="12"/>
  <c r="I376" i="12"/>
  <c r="H376" i="12"/>
  <c r="G376" i="12"/>
  <c r="F376" i="12"/>
  <c r="E376" i="12"/>
  <c r="D376" i="12"/>
  <c r="K375" i="12"/>
  <c r="J375" i="12"/>
  <c r="I375" i="12"/>
  <c r="H375" i="12"/>
  <c r="G375" i="12"/>
  <c r="F375" i="12"/>
  <c r="E375" i="12"/>
  <c r="D375" i="12"/>
  <c r="K374" i="12"/>
  <c r="J374" i="12"/>
  <c r="I374" i="12"/>
  <c r="H374" i="12"/>
  <c r="G374" i="12"/>
  <c r="F374" i="12"/>
  <c r="E374" i="12"/>
  <c r="D374" i="12"/>
  <c r="K373" i="12"/>
  <c r="J373" i="12"/>
  <c r="I373" i="12"/>
  <c r="H373" i="12"/>
  <c r="G373" i="12"/>
  <c r="F373" i="12"/>
  <c r="E373" i="12"/>
  <c r="D373" i="12"/>
  <c r="K372" i="12"/>
  <c r="J372" i="12"/>
  <c r="I372" i="12"/>
  <c r="H372" i="12"/>
  <c r="G372" i="12"/>
  <c r="F372" i="12"/>
  <c r="E372" i="12"/>
  <c r="D372" i="12"/>
  <c r="K371" i="12"/>
  <c r="J371" i="12"/>
  <c r="I371" i="12"/>
  <c r="H371" i="12"/>
  <c r="G371" i="12"/>
  <c r="F371" i="12"/>
  <c r="E371" i="12"/>
  <c r="D371" i="12"/>
  <c r="K370" i="12"/>
  <c r="J370" i="12"/>
  <c r="I370" i="12"/>
  <c r="H370" i="12"/>
  <c r="G370" i="12"/>
  <c r="F370" i="12"/>
  <c r="E370" i="12"/>
  <c r="D370" i="12"/>
  <c r="K369" i="12"/>
  <c r="J369" i="12"/>
  <c r="I369" i="12"/>
  <c r="H369" i="12"/>
  <c r="G369" i="12"/>
  <c r="F369" i="12"/>
  <c r="E369" i="12"/>
  <c r="D369" i="12"/>
  <c r="K368" i="12"/>
  <c r="J368" i="12"/>
  <c r="I368" i="12"/>
  <c r="H368" i="12"/>
  <c r="G368" i="12"/>
  <c r="F368" i="12"/>
  <c r="E368" i="12"/>
  <c r="D368" i="12"/>
  <c r="K367" i="12"/>
  <c r="J367" i="12"/>
  <c r="I367" i="12"/>
  <c r="H367" i="12"/>
  <c r="G367" i="12"/>
  <c r="F367" i="12"/>
  <c r="E367" i="12"/>
  <c r="D367" i="12"/>
  <c r="K366" i="12"/>
  <c r="J366" i="12"/>
  <c r="I366" i="12"/>
  <c r="H366" i="12"/>
  <c r="G366" i="12"/>
  <c r="F366" i="12"/>
  <c r="E366" i="12"/>
  <c r="D366" i="12"/>
  <c r="K365" i="12"/>
  <c r="J365" i="12"/>
  <c r="I365" i="12"/>
  <c r="H365" i="12"/>
  <c r="G365" i="12"/>
  <c r="F365" i="12"/>
  <c r="E365" i="12"/>
  <c r="D365" i="12"/>
  <c r="K364" i="12"/>
  <c r="J364" i="12"/>
  <c r="I364" i="12"/>
  <c r="H364" i="12"/>
  <c r="G364" i="12"/>
  <c r="F364" i="12"/>
  <c r="E364" i="12"/>
  <c r="D364" i="12"/>
  <c r="K363" i="12"/>
  <c r="J363" i="12"/>
  <c r="I363" i="12"/>
  <c r="H363" i="12"/>
  <c r="G363" i="12"/>
  <c r="F363" i="12"/>
  <c r="E363" i="12"/>
  <c r="D363" i="12"/>
  <c r="K362" i="12"/>
  <c r="J362" i="12"/>
  <c r="I362" i="12"/>
  <c r="H362" i="12"/>
  <c r="G362" i="12"/>
  <c r="F362" i="12"/>
  <c r="E362" i="12"/>
  <c r="D362" i="12"/>
  <c r="K361" i="12"/>
  <c r="J361" i="12"/>
  <c r="I361" i="12"/>
  <c r="H361" i="12"/>
  <c r="G361" i="12"/>
  <c r="F361" i="12"/>
  <c r="E361" i="12"/>
  <c r="D361" i="12"/>
  <c r="K360" i="12"/>
  <c r="J360" i="12"/>
  <c r="I360" i="12"/>
  <c r="H360" i="12"/>
  <c r="G360" i="12"/>
  <c r="F360" i="12"/>
  <c r="E360" i="12"/>
  <c r="D360" i="12"/>
  <c r="K359" i="12"/>
  <c r="J359" i="12"/>
  <c r="I359" i="12"/>
  <c r="H359" i="12"/>
  <c r="G359" i="12"/>
  <c r="F359" i="12"/>
  <c r="E359" i="12"/>
  <c r="D359" i="12"/>
  <c r="K358" i="12"/>
  <c r="J358" i="12"/>
  <c r="I358" i="12"/>
  <c r="H358" i="12"/>
  <c r="G358" i="12"/>
  <c r="F358" i="12"/>
  <c r="E358" i="12"/>
  <c r="D358" i="12"/>
  <c r="K357" i="12"/>
  <c r="J357" i="12"/>
  <c r="I357" i="12"/>
  <c r="H357" i="12"/>
  <c r="G357" i="12"/>
  <c r="F357" i="12"/>
  <c r="E357" i="12"/>
  <c r="D357" i="12"/>
  <c r="K356" i="12"/>
  <c r="J356" i="12"/>
  <c r="I356" i="12"/>
  <c r="H356" i="12"/>
  <c r="G356" i="12"/>
  <c r="F356" i="12"/>
  <c r="E356" i="12"/>
  <c r="D356" i="12"/>
  <c r="K355" i="12"/>
  <c r="J355" i="12"/>
  <c r="I355" i="12"/>
  <c r="H355" i="12"/>
  <c r="G355" i="12"/>
  <c r="F355" i="12"/>
  <c r="E355" i="12"/>
  <c r="D355" i="12"/>
  <c r="K354" i="12"/>
  <c r="J354" i="12"/>
  <c r="I354" i="12"/>
  <c r="H354" i="12"/>
  <c r="G354" i="12"/>
  <c r="F354" i="12"/>
  <c r="E354" i="12"/>
  <c r="D354" i="12"/>
  <c r="K353" i="12"/>
  <c r="J353" i="12"/>
  <c r="I353" i="12"/>
  <c r="H353" i="12"/>
  <c r="G353" i="12"/>
  <c r="F353" i="12"/>
  <c r="E353" i="12"/>
  <c r="D353" i="12"/>
  <c r="K352" i="12"/>
  <c r="J352" i="12"/>
  <c r="I352" i="12"/>
  <c r="H352" i="12"/>
  <c r="G352" i="12"/>
  <c r="F352" i="12"/>
  <c r="E352" i="12"/>
  <c r="D352" i="12"/>
  <c r="K351" i="12"/>
  <c r="J351" i="12"/>
  <c r="I351" i="12"/>
  <c r="H351" i="12"/>
  <c r="G351" i="12"/>
  <c r="F351" i="12"/>
  <c r="E351" i="12"/>
  <c r="D351" i="12"/>
  <c r="K350" i="12"/>
  <c r="J350" i="12"/>
  <c r="I350" i="12"/>
  <c r="H350" i="12"/>
  <c r="G350" i="12"/>
  <c r="F350" i="12"/>
  <c r="E350" i="12"/>
  <c r="D350" i="12"/>
  <c r="K349" i="12"/>
  <c r="J349" i="12"/>
  <c r="I349" i="12"/>
  <c r="H349" i="12"/>
  <c r="G349" i="12"/>
  <c r="F349" i="12"/>
  <c r="E349" i="12"/>
  <c r="D349" i="12"/>
  <c r="K348" i="12"/>
  <c r="J348" i="12"/>
  <c r="I348" i="12"/>
  <c r="H348" i="12"/>
  <c r="G348" i="12"/>
  <c r="F348" i="12"/>
  <c r="E348" i="12"/>
  <c r="D348" i="12"/>
  <c r="K347" i="12"/>
  <c r="J347" i="12"/>
  <c r="I347" i="12"/>
  <c r="H347" i="12"/>
  <c r="G347" i="12"/>
  <c r="F347" i="12"/>
  <c r="E347" i="12"/>
  <c r="D347" i="12"/>
  <c r="K346" i="12"/>
  <c r="J346" i="12"/>
  <c r="I346" i="12"/>
  <c r="H346" i="12"/>
  <c r="G346" i="12"/>
  <c r="F346" i="12"/>
  <c r="E346" i="12"/>
  <c r="D346" i="12"/>
  <c r="K345" i="12"/>
  <c r="J345" i="12"/>
  <c r="I345" i="12"/>
  <c r="H345" i="12"/>
  <c r="G345" i="12"/>
  <c r="F345" i="12"/>
  <c r="E345" i="12"/>
  <c r="D345" i="12"/>
  <c r="K344" i="12"/>
  <c r="J344" i="12"/>
  <c r="I344" i="12"/>
  <c r="H344" i="12"/>
  <c r="G344" i="12"/>
  <c r="F344" i="12"/>
  <c r="E344" i="12"/>
  <c r="D344" i="12"/>
  <c r="K343" i="12"/>
  <c r="J343" i="12"/>
  <c r="I343" i="12"/>
  <c r="H343" i="12"/>
  <c r="G343" i="12"/>
  <c r="F343" i="12"/>
  <c r="E343" i="12"/>
  <c r="D343" i="12"/>
  <c r="K342" i="12"/>
  <c r="J342" i="12"/>
  <c r="I342" i="12"/>
  <c r="H342" i="12"/>
  <c r="G342" i="12"/>
  <c r="F342" i="12"/>
  <c r="E342" i="12"/>
  <c r="D342" i="12"/>
  <c r="K341" i="12"/>
  <c r="J341" i="12"/>
  <c r="I341" i="12"/>
  <c r="H341" i="12"/>
  <c r="G341" i="12"/>
  <c r="F341" i="12"/>
  <c r="E341" i="12"/>
  <c r="D341" i="12"/>
  <c r="K340" i="12"/>
  <c r="J340" i="12"/>
  <c r="I340" i="12"/>
  <c r="H340" i="12"/>
  <c r="G340" i="12"/>
  <c r="F340" i="12"/>
  <c r="E340" i="12"/>
  <c r="D340" i="12"/>
  <c r="K339" i="12"/>
  <c r="J339" i="12"/>
  <c r="I339" i="12"/>
  <c r="H339" i="12"/>
  <c r="G339" i="12"/>
  <c r="F339" i="12"/>
  <c r="E339" i="12"/>
  <c r="D339" i="12"/>
  <c r="K338" i="12"/>
  <c r="J338" i="12"/>
  <c r="I338" i="12"/>
  <c r="H338" i="12"/>
  <c r="G338" i="12"/>
  <c r="F338" i="12"/>
  <c r="E338" i="12"/>
  <c r="D338" i="12"/>
  <c r="K337" i="12"/>
  <c r="J337" i="12"/>
  <c r="I337" i="12"/>
  <c r="H337" i="12"/>
  <c r="G337" i="12"/>
  <c r="F337" i="12"/>
  <c r="E337" i="12"/>
  <c r="D337" i="12"/>
  <c r="K336" i="12"/>
  <c r="J336" i="12"/>
  <c r="I336" i="12"/>
  <c r="H336" i="12"/>
  <c r="G336" i="12"/>
  <c r="F336" i="12"/>
  <c r="E336" i="12"/>
  <c r="D336" i="12"/>
  <c r="K335" i="12"/>
  <c r="J335" i="12"/>
  <c r="I335" i="12"/>
  <c r="H335" i="12"/>
  <c r="G335" i="12"/>
  <c r="F335" i="12"/>
  <c r="E335" i="12"/>
  <c r="D335" i="12"/>
  <c r="K334" i="12"/>
  <c r="J334" i="12"/>
  <c r="I334" i="12"/>
  <c r="H334" i="12"/>
  <c r="G334" i="12"/>
  <c r="F334" i="12"/>
  <c r="E334" i="12"/>
  <c r="D334" i="12"/>
  <c r="K333" i="12"/>
  <c r="J333" i="12"/>
  <c r="I333" i="12"/>
  <c r="H333" i="12"/>
  <c r="G333" i="12"/>
  <c r="F333" i="12"/>
  <c r="E333" i="12"/>
  <c r="D333" i="12"/>
  <c r="K332" i="12"/>
  <c r="J332" i="12"/>
  <c r="I332" i="12"/>
  <c r="H332" i="12"/>
  <c r="G332" i="12"/>
  <c r="F332" i="12"/>
  <c r="E332" i="12"/>
  <c r="D332" i="12"/>
  <c r="K331" i="12"/>
  <c r="J331" i="12"/>
  <c r="I331" i="12"/>
  <c r="H331" i="12"/>
  <c r="G331" i="12"/>
  <c r="F331" i="12"/>
  <c r="E331" i="12"/>
  <c r="D331" i="12"/>
  <c r="K330" i="12"/>
  <c r="J330" i="12"/>
  <c r="I330" i="12"/>
  <c r="H330" i="12"/>
  <c r="G330" i="12"/>
  <c r="F330" i="12"/>
  <c r="E330" i="12"/>
  <c r="D330" i="12"/>
  <c r="K329" i="12"/>
  <c r="J329" i="12"/>
  <c r="I329" i="12"/>
  <c r="H329" i="12"/>
  <c r="G329" i="12"/>
  <c r="F329" i="12"/>
  <c r="E329" i="12"/>
  <c r="D329" i="12"/>
  <c r="K328" i="12"/>
  <c r="J328" i="12"/>
  <c r="I328" i="12"/>
  <c r="H328" i="12"/>
  <c r="G328" i="12"/>
  <c r="F328" i="12"/>
  <c r="E328" i="12"/>
  <c r="D328" i="12"/>
  <c r="K327" i="12"/>
  <c r="J327" i="12"/>
  <c r="I327" i="12"/>
  <c r="H327" i="12"/>
  <c r="G327" i="12"/>
  <c r="F327" i="12"/>
  <c r="E327" i="12"/>
  <c r="D327" i="12"/>
  <c r="K326" i="12"/>
  <c r="J326" i="12"/>
  <c r="I326" i="12"/>
  <c r="H326" i="12"/>
  <c r="G326" i="12"/>
  <c r="F326" i="12"/>
  <c r="E326" i="12"/>
  <c r="D326" i="12"/>
  <c r="K325" i="12"/>
  <c r="J325" i="12"/>
  <c r="I325" i="12"/>
  <c r="H325" i="12"/>
  <c r="G325" i="12"/>
  <c r="F325" i="12"/>
  <c r="E325" i="12"/>
  <c r="D325" i="12"/>
  <c r="K324" i="12"/>
  <c r="J324" i="12"/>
  <c r="I324" i="12"/>
  <c r="H324" i="12"/>
  <c r="G324" i="12"/>
  <c r="F324" i="12"/>
  <c r="E324" i="12"/>
  <c r="D324" i="12"/>
  <c r="K323" i="12"/>
  <c r="J323" i="12"/>
  <c r="I323" i="12"/>
  <c r="H323" i="12"/>
  <c r="G323" i="12"/>
  <c r="F323" i="12"/>
  <c r="E323" i="12"/>
  <c r="D323" i="12"/>
  <c r="K322" i="12"/>
  <c r="J322" i="12"/>
  <c r="I322" i="12"/>
  <c r="H322" i="12"/>
  <c r="G322" i="12"/>
  <c r="F322" i="12"/>
  <c r="E322" i="12"/>
  <c r="D322" i="12"/>
  <c r="K321" i="12"/>
  <c r="J321" i="12"/>
  <c r="I321" i="12"/>
  <c r="H321" i="12"/>
  <c r="G321" i="12"/>
  <c r="F321" i="12"/>
  <c r="E321" i="12"/>
  <c r="D321" i="12"/>
  <c r="K320" i="12"/>
  <c r="J320" i="12"/>
  <c r="I320" i="12"/>
  <c r="H320" i="12"/>
  <c r="G320" i="12"/>
  <c r="F320" i="12"/>
  <c r="E320" i="12"/>
  <c r="D320" i="12"/>
  <c r="K319" i="12"/>
  <c r="J319" i="12"/>
  <c r="I319" i="12"/>
  <c r="H319" i="12"/>
  <c r="G319" i="12"/>
  <c r="F319" i="12"/>
  <c r="E319" i="12"/>
  <c r="D319" i="12"/>
  <c r="K318" i="12"/>
  <c r="J318" i="12"/>
  <c r="I318" i="12"/>
  <c r="H318" i="12"/>
  <c r="G318" i="12"/>
  <c r="F318" i="12"/>
  <c r="E318" i="12"/>
  <c r="D318" i="12"/>
  <c r="K317" i="12"/>
  <c r="J317" i="12"/>
  <c r="I317" i="12"/>
  <c r="H317" i="12"/>
  <c r="G317" i="12"/>
  <c r="F317" i="12"/>
  <c r="E317" i="12"/>
  <c r="D317" i="12"/>
  <c r="K316" i="12"/>
  <c r="J316" i="12"/>
  <c r="I316" i="12"/>
  <c r="H316" i="12"/>
  <c r="G316" i="12"/>
  <c r="F316" i="12"/>
  <c r="E316" i="12"/>
  <c r="D316" i="12"/>
  <c r="K315" i="12"/>
  <c r="J315" i="12"/>
  <c r="I315" i="12"/>
  <c r="H315" i="12"/>
  <c r="G315" i="12"/>
  <c r="F315" i="12"/>
  <c r="E315" i="12"/>
  <c r="D315" i="12"/>
  <c r="K314" i="12"/>
  <c r="J314" i="12"/>
  <c r="I314" i="12"/>
  <c r="H314" i="12"/>
  <c r="G314" i="12"/>
  <c r="F314" i="12"/>
  <c r="E314" i="12"/>
  <c r="D314" i="12"/>
  <c r="K313" i="12"/>
  <c r="J313" i="12"/>
  <c r="I313" i="12"/>
  <c r="H313" i="12"/>
  <c r="G313" i="12"/>
  <c r="F313" i="12"/>
  <c r="E313" i="12"/>
  <c r="D313" i="12"/>
  <c r="K312" i="12"/>
  <c r="J312" i="12"/>
  <c r="I312" i="12"/>
  <c r="H312" i="12"/>
  <c r="G312" i="12"/>
  <c r="F312" i="12"/>
  <c r="E312" i="12"/>
  <c r="D312" i="12"/>
  <c r="K311" i="12"/>
  <c r="J311" i="12"/>
  <c r="I311" i="12"/>
  <c r="H311" i="12"/>
  <c r="G311" i="12"/>
  <c r="F311" i="12"/>
  <c r="E311" i="12"/>
  <c r="D311" i="12"/>
  <c r="K310" i="12"/>
  <c r="J310" i="12"/>
  <c r="I310" i="12"/>
  <c r="H310" i="12"/>
  <c r="G310" i="12"/>
  <c r="F310" i="12"/>
  <c r="E310" i="12"/>
  <c r="D310" i="12"/>
  <c r="K309" i="12"/>
  <c r="J309" i="12"/>
  <c r="I309" i="12"/>
  <c r="H309" i="12"/>
  <c r="G309" i="12"/>
  <c r="F309" i="12"/>
  <c r="E309" i="12"/>
  <c r="D309" i="12"/>
  <c r="K308" i="12"/>
  <c r="J308" i="12"/>
  <c r="I308" i="12"/>
  <c r="H308" i="12"/>
  <c r="G308" i="12"/>
  <c r="F308" i="12"/>
  <c r="E308" i="12"/>
  <c r="D308" i="12"/>
  <c r="K307" i="12"/>
  <c r="J307" i="12"/>
  <c r="I307" i="12"/>
  <c r="H307" i="12"/>
  <c r="G307" i="12"/>
  <c r="F307" i="12"/>
  <c r="E307" i="12"/>
  <c r="D307" i="12"/>
  <c r="K306" i="12"/>
  <c r="J306" i="12"/>
  <c r="I306" i="12"/>
  <c r="H306" i="12"/>
  <c r="G306" i="12"/>
  <c r="F306" i="12"/>
  <c r="E306" i="12"/>
  <c r="D306" i="12"/>
  <c r="K305" i="12"/>
  <c r="J305" i="12"/>
  <c r="I305" i="12"/>
  <c r="H305" i="12"/>
  <c r="G305" i="12"/>
  <c r="F305" i="12"/>
  <c r="E305" i="12"/>
  <c r="D305" i="12"/>
  <c r="K304" i="12"/>
  <c r="J304" i="12"/>
  <c r="I304" i="12"/>
  <c r="H304" i="12"/>
  <c r="G304" i="12"/>
  <c r="F304" i="12"/>
  <c r="E304" i="12"/>
  <c r="D304" i="12"/>
  <c r="K303" i="12"/>
  <c r="J303" i="12"/>
  <c r="I303" i="12"/>
  <c r="H303" i="12"/>
  <c r="G303" i="12"/>
  <c r="F303" i="12"/>
  <c r="E303" i="12"/>
  <c r="D303" i="12"/>
  <c r="K302" i="12"/>
  <c r="J302" i="12"/>
  <c r="I302" i="12"/>
  <c r="H302" i="12"/>
  <c r="G302" i="12"/>
  <c r="F302" i="12"/>
  <c r="E302" i="12"/>
  <c r="D302" i="12"/>
  <c r="K301" i="12"/>
  <c r="J301" i="12"/>
  <c r="I301" i="12"/>
  <c r="H301" i="12"/>
  <c r="G301" i="12"/>
  <c r="F301" i="12"/>
  <c r="E301" i="12"/>
  <c r="D301" i="12"/>
  <c r="K300" i="12"/>
  <c r="J300" i="12"/>
  <c r="I300" i="12"/>
  <c r="H300" i="12"/>
  <c r="G300" i="12"/>
  <c r="F300" i="12"/>
  <c r="E300" i="12"/>
  <c r="D300" i="12"/>
  <c r="K299" i="12"/>
  <c r="J299" i="12"/>
  <c r="I299" i="12"/>
  <c r="H299" i="12"/>
  <c r="G299" i="12"/>
  <c r="F299" i="12"/>
  <c r="E299" i="12"/>
  <c r="D299" i="12"/>
  <c r="K298" i="12"/>
  <c r="J298" i="12"/>
  <c r="I298" i="12"/>
  <c r="H298" i="12"/>
  <c r="G298" i="12"/>
  <c r="F298" i="12"/>
  <c r="E298" i="12"/>
  <c r="D298" i="12"/>
  <c r="K297" i="12"/>
  <c r="J297" i="12"/>
  <c r="I297" i="12"/>
  <c r="H297" i="12"/>
  <c r="G297" i="12"/>
  <c r="F297" i="12"/>
  <c r="E297" i="12"/>
  <c r="D297" i="12"/>
  <c r="K296" i="12"/>
  <c r="J296" i="12"/>
  <c r="I296" i="12"/>
  <c r="H296" i="12"/>
  <c r="G296" i="12"/>
  <c r="F296" i="12"/>
  <c r="E296" i="12"/>
  <c r="D296" i="12"/>
  <c r="K295" i="12"/>
  <c r="J295" i="12"/>
  <c r="I295" i="12"/>
  <c r="H295" i="12"/>
  <c r="G295" i="12"/>
  <c r="F295" i="12"/>
  <c r="E295" i="12"/>
  <c r="D295" i="12"/>
  <c r="K294" i="12"/>
  <c r="J294" i="12"/>
  <c r="I294" i="12"/>
  <c r="H294" i="12"/>
  <c r="G294" i="12"/>
  <c r="F294" i="12"/>
  <c r="E294" i="12"/>
  <c r="D294" i="12"/>
  <c r="K293" i="12"/>
  <c r="J293" i="12"/>
  <c r="I293" i="12"/>
  <c r="H293" i="12"/>
  <c r="G293" i="12"/>
  <c r="F293" i="12"/>
  <c r="E293" i="12"/>
  <c r="D293" i="12"/>
  <c r="K292" i="12"/>
  <c r="J292" i="12"/>
  <c r="I292" i="12"/>
  <c r="H292" i="12"/>
  <c r="G292" i="12"/>
  <c r="F292" i="12"/>
  <c r="E292" i="12"/>
  <c r="D292" i="12"/>
  <c r="K291" i="12"/>
  <c r="J291" i="12"/>
  <c r="I291" i="12"/>
  <c r="H291" i="12"/>
  <c r="G291" i="12"/>
  <c r="F291" i="12"/>
  <c r="E291" i="12"/>
  <c r="D291" i="12"/>
  <c r="K290" i="12"/>
  <c r="J290" i="12"/>
  <c r="I290" i="12"/>
  <c r="H290" i="12"/>
  <c r="G290" i="12"/>
  <c r="F290" i="12"/>
  <c r="E290" i="12"/>
  <c r="D290" i="12"/>
  <c r="K289" i="12"/>
  <c r="J289" i="12"/>
  <c r="I289" i="12"/>
  <c r="H289" i="12"/>
  <c r="G289" i="12"/>
  <c r="F289" i="12"/>
  <c r="E289" i="12"/>
  <c r="D289" i="12"/>
  <c r="K288" i="12"/>
  <c r="J288" i="12"/>
  <c r="I288" i="12"/>
  <c r="H288" i="12"/>
  <c r="G288" i="12"/>
  <c r="F288" i="12"/>
  <c r="E288" i="12"/>
  <c r="D288" i="12"/>
  <c r="K287" i="12"/>
  <c r="J287" i="12"/>
  <c r="I287" i="12"/>
  <c r="H287" i="12"/>
  <c r="G287" i="12"/>
  <c r="F287" i="12"/>
  <c r="E287" i="12"/>
  <c r="D287" i="12"/>
  <c r="K286" i="12"/>
  <c r="J286" i="12"/>
  <c r="I286" i="12"/>
  <c r="H286" i="12"/>
  <c r="G286" i="12"/>
  <c r="F286" i="12"/>
  <c r="E286" i="12"/>
  <c r="D286" i="12"/>
  <c r="K285" i="12"/>
  <c r="J285" i="12"/>
  <c r="I285" i="12"/>
  <c r="H285" i="12"/>
  <c r="G285" i="12"/>
  <c r="F285" i="12"/>
  <c r="E285" i="12"/>
  <c r="D285" i="12"/>
  <c r="K284" i="12"/>
  <c r="J284" i="12"/>
  <c r="I284" i="12"/>
  <c r="H284" i="12"/>
  <c r="G284" i="12"/>
  <c r="F284" i="12"/>
  <c r="E284" i="12"/>
  <c r="D284" i="12"/>
  <c r="K283" i="12"/>
  <c r="J283" i="12"/>
  <c r="I283" i="12"/>
  <c r="H283" i="12"/>
  <c r="G283" i="12"/>
  <c r="F283" i="12"/>
  <c r="E283" i="12"/>
  <c r="D283" i="12"/>
  <c r="K282" i="12"/>
  <c r="J282" i="12"/>
  <c r="I282" i="12"/>
  <c r="H282" i="12"/>
  <c r="G282" i="12"/>
  <c r="F282" i="12"/>
  <c r="E282" i="12"/>
  <c r="D282" i="12"/>
  <c r="K281" i="12"/>
  <c r="J281" i="12"/>
  <c r="I281" i="12"/>
  <c r="H281" i="12"/>
  <c r="G281" i="12"/>
  <c r="F281" i="12"/>
  <c r="E281" i="12"/>
  <c r="D281" i="12"/>
  <c r="K280" i="12"/>
  <c r="J280" i="12"/>
  <c r="I280" i="12"/>
  <c r="H280" i="12"/>
  <c r="G280" i="12"/>
  <c r="F280" i="12"/>
  <c r="E280" i="12"/>
  <c r="D280" i="12"/>
  <c r="K279" i="12"/>
  <c r="J279" i="12"/>
  <c r="I279" i="12"/>
  <c r="H279" i="12"/>
  <c r="G279" i="12"/>
  <c r="F279" i="12"/>
  <c r="E279" i="12"/>
  <c r="D279" i="12"/>
  <c r="K278" i="12"/>
  <c r="J278" i="12"/>
  <c r="I278" i="12"/>
  <c r="H278" i="12"/>
  <c r="G278" i="12"/>
  <c r="F278" i="12"/>
  <c r="E278" i="12"/>
  <c r="D278" i="12"/>
  <c r="K277" i="12"/>
  <c r="J277" i="12"/>
  <c r="I277" i="12"/>
  <c r="H277" i="12"/>
  <c r="G277" i="12"/>
  <c r="F277" i="12"/>
  <c r="E277" i="12"/>
  <c r="D277" i="12"/>
  <c r="K276" i="12"/>
  <c r="J276" i="12"/>
  <c r="I276" i="12"/>
  <c r="H276" i="12"/>
  <c r="G276" i="12"/>
  <c r="F276" i="12"/>
  <c r="E276" i="12"/>
  <c r="D276" i="12"/>
  <c r="K275" i="12"/>
  <c r="J275" i="12"/>
  <c r="I275" i="12"/>
  <c r="H275" i="12"/>
  <c r="G275" i="12"/>
  <c r="F275" i="12"/>
  <c r="E275" i="12"/>
  <c r="D275" i="12"/>
  <c r="K274" i="12"/>
  <c r="J274" i="12"/>
  <c r="I274" i="12"/>
  <c r="H274" i="12"/>
  <c r="G274" i="12"/>
  <c r="F274" i="12"/>
  <c r="E274" i="12"/>
  <c r="D274" i="12"/>
  <c r="K273" i="12"/>
  <c r="J273" i="12"/>
  <c r="I273" i="12"/>
  <c r="H273" i="12"/>
  <c r="G273" i="12"/>
  <c r="F273" i="12"/>
  <c r="E273" i="12"/>
  <c r="D273" i="12"/>
  <c r="K272" i="12"/>
  <c r="J272" i="12"/>
  <c r="I272" i="12"/>
  <c r="H272" i="12"/>
  <c r="G272" i="12"/>
  <c r="F272" i="12"/>
  <c r="E272" i="12"/>
  <c r="D272" i="12"/>
  <c r="K271" i="12"/>
  <c r="J271" i="12"/>
  <c r="I271" i="12"/>
  <c r="H271" i="12"/>
  <c r="G271" i="12"/>
  <c r="F271" i="12"/>
  <c r="E271" i="12"/>
  <c r="D271" i="12"/>
  <c r="K270" i="12"/>
  <c r="J270" i="12"/>
  <c r="I270" i="12"/>
  <c r="H270" i="12"/>
  <c r="G270" i="12"/>
  <c r="F270" i="12"/>
  <c r="E270" i="12"/>
  <c r="D270" i="12"/>
  <c r="K269" i="12"/>
  <c r="J269" i="12"/>
  <c r="I269" i="12"/>
  <c r="H269" i="12"/>
  <c r="G269" i="12"/>
  <c r="F269" i="12"/>
  <c r="E269" i="12"/>
  <c r="D269" i="12"/>
  <c r="K268" i="12"/>
  <c r="J268" i="12"/>
  <c r="I268" i="12"/>
  <c r="H268" i="12"/>
  <c r="G268" i="12"/>
  <c r="F268" i="12"/>
  <c r="E268" i="12"/>
  <c r="D268" i="12"/>
  <c r="K267" i="12"/>
  <c r="J267" i="12"/>
  <c r="I267" i="12"/>
  <c r="H267" i="12"/>
  <c r="G267" i="12"/>
  <c r="F267" i="12"/>
  <c r="E267" i="12"/>
  <c r="D267" i="12"/>
  <c r="K266" i="12"/>
  <c r="J266" i="12"/>
  <c r="I266" i="12"/>
  <c r="H266" i="12"/>
  <c r="G266" i="12"/>
  <c r="F266" i="12"/>
  <c r="E266" i="12"/>
  <c r="D266" i="12"/>
  <c r="K265" i="12"/>
  <c r="J265" i="12"/>
  <c r="I265" i="12"/>
  <c r="H265" i="12"/>
  <c r="G265" i="12"/>
  <c r="F265" i="12"/>
  <c r="E265" i="12"/>
  <c r="D265" i="12"/>
  <c r="K264" i="12"/>
  <c r="J264" i="12"/>
  <c r="I264" i="12"/>
  <c r="H264" i="12"/>
  <c r="G264" i="12"/>
  <c r="F264" i="12"/>
  <c r="E264" i="12"/>
  <c r="D264" i="12"/>
  <c r="K263" i="12"/>
  <c r="J263" i="12"/>
  <c r="I263" i="12"/>
  <c r="H263" i="12"/>
  <c r="G263" i="12"/>
  <c r="F263" i="12"/>
  <c r="E263" i="12"/>
  <c r="D263" i="12"/>
  <c r="K262" i="12"/>
  <c r="J262" i="12"/>
  <c r="I262" i="12"/>
  <c r="H262" i="12"/>
  <c r="G262" i="12"/>
  <c r="F262" i="12"/>
  <c r="E262" i="12"/>
  <c r="D262" i="12"/>
  <c r="K261" i="12"/>
  <c r="J261" i="12"/>
  <c r="I261" i="12"/>
  <c r="H261" i="12"/>
  <c r="G261" i="12"/>
  <c r="F261" i="12"/>
  <c r="E261" i="12"/>
  <c r="D261" i="12"/>
  <c r="K260" i="12"/>
  <c r="J260" i="12"/>
  <c r="I260" i="12"/>
  <c r="H260" i="12"/>
  <c r="G260" i="12"/>
  <c r="F260" i="12"/>
  <c r="E260" i="12"/>
  <c r="D260" i="12"/>
  <c r="K259" i="12"/>
  <c r="J259" i="12"/>
  <c r="I259" i="12"/>
  <c r="H259" i="12"/>
  <c r="G259" i="12"/>
  <c r="F259" i="12"/>
  <c r="E259" i="12"/>
  <c r="D259" i="12"/>
  <c r="K258" i="12"/>
  <c r="J258" i="12"/>
  <c r="I258" i="12"/>
  <c r="H258" i="12"/>
  <c r="G258" i="12"/>
  <c r="F258" i="12"/>
  <c r="E258" i="12"/>
  <c r="D258" i="12"/>
  <c r="K257" i="12"/>
  <c r="J257" i="12"/>
  <c r="I257" i="12"/>
  <c r="H257" i="12"/>
  <c r="G257" i="12"/>
  <c r="F257" i="12"/>
  <c r="E257" i="12"/>
  <c r="D257" i="12"/>
  <c r="K256" i="12"/>
  <c r="J256" i="12"/>
  <c r="I256" i="12"/>
  <c r="H256" i="12"/>
  <c r="G256" i="12"/>
  <c r="F256" i="12"/>
  <c r="E256" i="12"/>
  <c r="D256" i="12"/>
  <c r="K255" i="12"/>
  <c r="J255" i="12"/>
  <c r="I255" i="12"/>
  <c r="H255" i="12"/>
  <c r="G255" i="12"/>
  <c r="F255" i="12"/>
  <c r="E255" i="12"/>
  <c r="D255" i="12"/>
  <c r="K254" i="12"/>
  <c r="J254" i="12"/>
  <c r="I254" i="12"/>
  <c r="H254" i="12"/>
  <c r="G254" i="12"/>
  <c r="F254" i="12"/>
  <c r="E254" i="12"/>
  <c r="D254" i="12"/>
  <c r="K253" i="12"/>
  <c r="J253" i="12"/>
  <c r="I253" i="12"/>
  <c r="H253" i="12"/>
  <c r="G253" i="12"/>
  <c r="F253" i="12"/>
  <c r="E253" i="12"/>
  <c r="D253" i="12"/>
  <c r="K252" i="12"/>
  <c r="J252" i="12"/>
  <c r="I252" i="12"/>
  <c r="H252" i="12"/>
  <c r="G252" i="12"/>
  <c r="F252" i="12"/>
  <c r="E252" i="12"/>
  <c r="D252" i="12"/>
  <c r="K251" i="12"/>
  <c r="J251" i="12"/>
  <c r="I251" i="12"/>
  <c r="H251" i="12"/>
  <c r="G251" i="12"/>
  <c r="F251" i="12"/>
  <c r="E251" i="12"/>
  <c r="D251" i="12"/>
  <c r="K250" i="12"/>
  <c r="J250" i="12"/>
  <c r="I250" i="12"/>
  <c r="H250" i="12"/>
  <c r="G250" i="12"/>
  <c r="F250" i="12"/>
  <c r="E250" i="12"/>
  <c r="D250" i="12"/>
  <c r="K249" i="12"/>
  <c r="J249" i="12"/>
  <c r="I249" i="12"/>
  <c r="H249" i="12"/>
  <c r="G249" i="12"/>
  <c r="F249" i="12"/>
  <c r="E249" i="12"/>
  <c r="D249" i="12"/>
  <c r="K248" i="12"/>
  <c r="J248" i="12"/>
  <c r="I248" i="12"/>
  <c r="H248" i="12"/>
  <c r="G248" i="12"/>
  <c r="F248" i="12"/>
  <c r="E248" i="12"/>
  <c r="D248" i="12"/>
  <c r="K247" i="12"/>
  <c r="J247" i="12"/>
  <c r="I247" i="12"/>
  <c r="H247" i="12"/>
  <c r="G247" i="12"/>
  <c r="F247" i="12"/>
  <c r="E247" i="12"/>
  <c r="D247" i="12"/>
  <c r="K246" i="12"/>
  <c r="J246" i="12"/>
  <c r="I246" i="12"/>
  <c r="H246" i="12"/>
  <c r="G246" i="12"/>
  <c r="F246" i="12"/>
  <c r="E246" i="12"/>
  <c r="D246" i="12"/>
  <c r="K245" i="12"/>
  <c r="J245" i="12"/>
  <c r="I245" i="12"/>
  <c r="H245" i="12"/>
  <c r="G245" i="12"/>
  <c r="F245" i="12"/>
  <c r="E245" i="12"/>
  <c r="D245" i="12"/>
  <c r="K244" i="12"/>
  <c r="J244" i="12"/>
  <c r="I244" i="12"/>
  <c r="H244" i="12"/>
  <c r="G244" i="12"/>
  <c r="F244" i="12"/>
  <c r="E244" i="12"/>
  <c r="D244" i="12"/>
  <c r="K243" i="12"/>
  <c r="J243" i="12"/>
  <c r="I243" i="12"/>
  <c r="H243" i="12"/>
  <c r="G243" i="12"/>
  <c r="F243" i="12"/>
  <c r="E243" i="12"/>
  <c r="D243" i="12"/>
  <c r="K242" i="12"/>
  <c r="J242" i="12"/>
  <c r="I242" i="12"/>
  <c r="H242" i="12"/>
  <c r="G242" i="12"/>
  <c r="F242" i="12"/>
  <c r="E242" i="12"/>
  <c r="D242" i="12"/>
  <c r="K241" i="12"/>
  <c r="J241" i="12"/>
  <c r="I241" i="12"/>
  <c r="H241" i="12"/>
  <c r="G241" i="12"/>
  <c r="F241" i="12"/>
  <c r="E241" i="12"/>
  <c r="D241" i="12"/>
  <c r="K240" i="12"/>
  <c r="J240" i="12"/>
  <c r="I240" i="12"/>
  <c r="H240" i="12"/>
  <c r="G240" i="12"/>
  <c r="F240" i="12"/>
  <c r="E240" i="12"/>
  <c r="D240" i="12"/>
  <c r="K239" i="12"/>
  <c r="J239" i="12"/>
  <c r="I239" i="12"/>
  <c r="H239" i="12"/>
  <c r="G239" i="12"/>
  <c r="F239" i="12"/>
  <c r="E239" i="12"/>
  <c r="D239" i="12"/>
  <c r="K238" i="12"/>
  <c r="J238" i="12"/>
  <c r="I238" i="12"/>
  <c r="H238" i="12"/>
  <c r="G238" i="12"/>
  <c r="F238" i="12"/>
  <c r="E238" i="12"/>
  <c r="D238" i="12"/>
  <c r="K237" i="12"/>
  <c r="J237" i="12"/>
  <c r="I237" i="12"/>
  <c r="H237" i="12"/>
  <c r="G237" i="12"/>
  <c r="F237" i="12"/>
  <c r="E237" i="12"/>
  <c r="D237" i="12"/>
  <c r="K236" i="12"/>
  <c r="J236" i="12"/>
  <c r="I236" i="12"/>
  <c r="H236" i="12"/>
  <c r="G236" i="12"/>
  <c r="F236" i="12"/>
  <c r="E236" i="12"/>
  <c r="D236" i="12"/>
  <c r="K235" i="12"/>
  <c r="J235" i="12"/>
  <c r="I235" i="12"/>
  <c r="H235" i="12"/>
  <c r="G235" i="12"/>
  <c r="F235" i="12"/>
  <c r="E235" i="12"/>
  <c r="D235" i="12"/>
  <c r="K234" i="12"/>
  <c r="J234" i="12"/>
  <c r="I234" i="12"/>
  <c r="H234" i="12"/>
  <c r="G234" i="12"/>
  <c r="F234" i="12"/>
  <c r="E234" i="12"/>
  <c r="D234" i="12"/>
  <c r="K233" i="12"/>
  <c r="J233" i="12"/>
  <c r="I233" i="12"/>
  <c r="H233" i="12"/>
  <c r="G233" i="12"/>
  <c r="F233" i="12"/>
  <c r="E233" i="12"/>
  <c r="D233" i="12"/>
  <c r="K232" i="12"/>
  <c r="J232" i="12"/>
  <c r="I232" i="12"/>
  <c r="H232" i="12"/>
  <c r="G232" i="12"/>
  <c r="F232" i="12"/>
  <c r="E232" i="12"/>
  <c r="D232" i="12"/>
  <c r="K231" i="12"/>
  <c r="J231" i="12"/>
  <c r="I231" i="12"/>
  <c r="H231" i="12"/>
  <c r="G231" i="12"/>
  <c r="F231" i="12"/>
  <c r="E231" i="12"/>
  <c r="D231" i="12"/>
  <c r="K230" i="12"/>
  <c r="J230" i="12"/>
  <c r="I230" i="12"/>
  <c r="H230" i="12"/>
  <c r="G230" i="12"/>
  <c r="F230" i="12"/>
  <c r="E230" i="12"/>
  <c r="D230" i="12"/>
  <c r="K229" i="12"/>
  <c r="J229" i="12"/>
  <c r="I229" i="12"/>
  <c r="H229" i="12"/>
  <c r="G229" i="12"/>
  <c r="F229" i="12"/>
  <c r="E229" i="12"/>
  <c r="D229" i="12"/>
  <c r="K228" i="12"/>
  <c r="J228" i="12"/>
  <c r="I228" i="12"/>
  <c r="H228" i="12"/>
  <c r="G228" i="12"/>
  <c r="F228" i="12"/>
  <c r="E228" i="12"/>
  <c r="D228" i="12"/>
  <c r="K227" i="12"/>
  <c r="J227" i="12"/>
  <c r="I227" i="12"/>
  <c r="H227" i="12"/>
  <c r="G227" i="12"/>
  <c r="F227" i="12"/>
  <c r="E227" i="12"/>
  <c r="D227" i="12"/>
  <c r="K226" i="12"/>
  <c r="J226" i="12"/>
  <c r="I226" i="12"/>
  <c r="H226" i="12"/>
  <c r="G226" i="12"/>
  <c r="F226" i="12"/>
  <c r="E226" i="12"/>
  <c r="D226" i="12"/>
  <c r="K225" i="12"/>
  <c r="J225" i="12"/>
  <c r="I225" i="12"/>
  <c r="H225" i="12"/>
  <c r="G225" i="12"/>
  <c r="F225" i="12"/>
  <c r="E225" i="12"/>
  <c r="D225" i="12"/>
  <c r="K224" i="12"/>
  <c r="J224" i="12"/>
  <c r="I224" i="12"/>
  <c r="H224" i="12"/>
  <c r="G224" i="12"/>
  <c r="F224" i="12"/>
  <c r="E224" i="12"/>
  <c r="D224" i="12"/>
  <c r="K223" i="12"/>
  <c r="J223" i="12"/>
  <c r="I223" i="12"/>
  <c r="H223" i="12"/>
  <c r="G223" i="12"/>
  <c r="F223" i="12"/>
  <c r="E223" i="12"/>
  <c r="D223" i="12"/>
  <c r="K222" i="12"/>
  <c r="J222" i="12"/>
  <c r="I222" i="12"/>
  <c r="H222" i="12"/>
  <c r="G222" i="12"/>
  <c r="F222" i="12"/>
  <c r="E222" i="12"/>
  <c r="D222" i="12"/>
  <c r="K221" i="12"/>
  <c r="J221" i="12"/>
  <c r="I221" i="12"/>
  <c r="H221" i="12"/>
  <c r="G221" i="12"/>
  <c r="F221" i="12"/>
  <c r="E221" i="12"/>
  <c r="D221" i="12"/>
  <c r="K220" i="12"/>
  <c r="J220" i="12"/>
  <c r="I220" i="12"/>
  <c r="H220" i="12"/>
  <c r="G220" i="12"/>
  <c r="F220" i="12"/>
  <c r="E220" i="12"/>
  <c r="D220" i="12"/>
  <c r="K219" i="12"/>
  <c r="J219" i="12"/>
  <c r="I219" i="12"/>
  <c r="H219" i="12"/>
  <c r="G219" i="12"/>
  <c r="F219" i="12"/>
  <c r="E219" i="12"/>
  <c r="D219" i="12"/>
  <c r="K218" i="12"/>
  <c r="J218" i="12"/>
  <c r="I218" i="12"/>
  <c r="H218" i="12"/>
  <c r="G218" i="12"/>
  <c r="F218" i="12"/>
  <c r="E218" i="12"/>
  <c r="D218" i="12"/>
  <c r="K217" i="12"/>
  <c r="J217" i="12"/>
  <c r="I217" i="12"/>
  <c r="H217" i="12"/>
  <c r="G217" i="12"/>
  <c r="F217" i="12"/>
  <c r="E217" i="12"/>
  <c r="D217" i="12"/>
  <c r="K216" i="12"/>
  <c r="J216" i="12"/>
  <c r="I216" i="12"/>
  <c r="H216" i="12"/>
  <c r="G216" i="12"/>
  <c r="F216" i="12"/>
  <c r="E216" i="12"/>
  <c r="D216" i="12"/>
  <c r="K215" i="12"/>
  <c r="J215" i="12"/>
  <c r="I215" i="12"/>
  <c r="H215" i="12"/>
  <c r="G215" i="12"/>
  <c r="F215" i="12"/>
  <c r="E215" i="12"/>
  <c r="D215" i="12"/>
  <c r="K214" i="12"/>
  <c r="J214" i="12"/>
  <c r="I214" i="12"/>
  <c r="H214" i="12"/>
  <c r="G214" i="12"/>
  <c r="F214" i="12"/>
  <c r="E214" i="12"/>
  <c r="D214" i="12"/>
  <c r="K213" i="12"/>
  <c r="J213" i="12"/>
  <c r="I213" i="12"/>
  <c r="H213" i="12"/>
  <c r="G213" i="12"/>
  <c r="F213" i="12"/>
  <c r="E213" i="12"/>
  <c r="D213" i="12"/>
  <c r="K212" i="12"/>
  <c r="J212" i="12"/>
  <c r="I212" i="12"/>
  <c r="H212" i="12"/>
  <c r="G212" i="12"/>
  <c r="F212" i="12"/>
  <c r="E212" i="12"/>
  <c r="D212" i="12"/>
  <c r="K211" i="12"/>
  <c r="J211" i="12"/>
  <c r="I211" i="12"/>
  <c r="H211" i="12"/>
  <c r="G211" i="12"/>
  <c r="F211" i="12"/>
  <c r="E211" i="12"/>
  <c r="D211" i="12"/>
  <c r="K210" i="12"/>
  <c r="J210" i="12"/>
  <c r="I210" i="12"/>
  <c r="H210" i="12"/>
  <c r="G210" i="12"/>
  <c r="F210" i="12"/>
  <c r="E210" i="12"/>
  <c r="D210" i="12"/>
  <c r="K209" i="12"/>
  <c r="J209" i="12"/>
  <c r="I209" i="12"/>
  <c r="H209" i="12"/>
  <c r="G209" i="12"/>
  <c r="F209" i="12"/>
  <c r="E209" i="12"/>
  <c r="D209" i="12"/>
  <c r="K208" i="12"/>
  <c r="J208" i="12"/>
  <c r="I208" i="12"/>
  <c r="H208" i="12"/>
  <c r="G208" i="12"/>
  <c r="F208" i="12"/>
  <c r="E208" i="12"/>
  <c r="D208" i="12"/>
  <c r="K207" i="12"/>
  <c r="J207" i="12"/>
  <c r="I207" i="12"/>
  <c r="H207" i="12"/>
  <c r="G207" i="12"/>
  <c r="F207" i="12"/>
  <c r="E207" i="12"/>
  <c r="D207" i="12"/>
  <c r="K206" i="12"/>
  <c r="J206" i="12"/>
  <c r="I206" i="12"/>
  <c r="H206" i="12"/>
  <c r="G206" i="12"/>
  <c r="F206" i="12"/>
  <c r="E206" i="12"/>
  <c r="D206" i="12"/>
  <c r="K205" i="12"/>
  <c r="J205" i="12"/>
  <c r="I205" i="12"/>
  <c r="H205" i="12"/>
  <c r="G205" i="12"/>
  <c r="F205" i="12"/>
  <c r="E205" i="12"/>
  <c r="D205" i="12"/>
  <c r="K204" i="12"/>
  <c r="J204" i="12"/>
  <c r="I204" i="12"/>
  <c r="H204" i="12"/>
  <c r="G204" i="12"/>
  <c r="F204" i="12"/>
  <c r="E204" i="12"/>
  <c r="D204" i="12"/>
  <c r="K203" i="12"/>
  <c r="J203" i="12"/>
  <c r="I203" i="12"/>
  <c r="H203" i="12"/>
  <c r="G203" i="12"/>
  <c r="F203" i="12"/>
  <c r="E203" i="12"/>
  <c r="D203" i="12"/>
  <c r="K202" i="12"/>
  <c r="J202" i="12"/>
  <c r="I202" i="12"/>
  <c r="H202" i="12"/>
  <c r="G202" i="12"/>
  <c r="F202" i="12"/>
  <c r="E202" i="12"/>
  <c r="D202" i="12"/>
  <c r="K201" i="12"/>
  <c r="J201" i="12"/>
  <c r="I201" i="12"/>
  <c r="H201" i="12"/>
  <c r="G201" i="12"/>
  <c r="F201" i="12"/>
  <c r="E201" i="12"/>
  <c r="D201" i="12"/>
  <c r="K200" i="12"/>
  <c r="J200" i="12"/>
  <c r="I200" i="12"/>
  <c r="H200" i="12"/>
  <c r="G200" i="12"/>
  <c r="F200" i="12"/>
  <c r="E200" i="12"/>
  <c r="D200" i="12"/>
  <c r="K199" i="12"/>
  <c r="J199" i="12"/>
  <c r="I199" i="12"/>
  <c r="H199" i="12"/>
  <c r="G199" i="12"/>
  <c r="F199" i="12"/>
  <c r="E199" i="12"/>
  <c r="D199" i="12"/>
  <c r="K198" i="12"/>
  <c r="J198" i="12"/>
  <c r="I198" i="12"/>
  <c r="H198" i="12"/>
  <c r="G198" i="12"/>
  <c r="F198" i="12"/>
  <c r="E198" i="12"/>
  <c r="D198" i="12"/>
  <c r="K197" i="12"/>
  <c r="J197" i="12"/>
  <c r="I197" i="12"/>
  <c r="H197" i="12"/>
  <c r="G197" i="12"/>
  <c r="F197" i="12"/>
  <c r="E197" i="12"/>
  <c r="D197" i="12"/>
  <c r="K196" i="12"/>
  <c r="J196" i="12"/>
  <c r="I196" i="12"/>
  <c r="H196" i="12"/>
  <c r="G196" i="12"/>
  <c r="F196" i="12"/>
  <c r="E196" i="12"/>
  <c r="D196" i="12"/>
  <c r="K195" i="12"/>
  <c r="J195" i="12"/>
  <c r="I195" i="12"/>
  <c r="H195" i="12"/>
  <c r="G195" i="12"/>
  <c r="F195" i="12"/>
  <c r="E195" i="12"/>
  <c r="D195" i="12"/>
  <c r="K194" i="12"/>
  <c r="J194" i="12"/>
  <c r="I194" i="12"/>
  <c r="H194" i="12"/>
  <c r="G194" i="12"/>
  <c r="F194" i="12"/>
  <c r="E194" i="12"/>
  <c r="D194" i="12"/>
  <c r="K193" i="12"/>
  <c r="J193" i="12"/>
  <c r="I193" i="12"/>
  <c r="H193" i="12"/>
  <c r="G193" i="12"/>
  <c r="F193" i="12"/>
  <c r="E193" i="12"/>
  <c r="D193" i="12"/>
  <c r="K192" i="12"/>
  <c r="J192" i="12"/>
  <c r="I192" i="12"/>
  <c r="H192" i="12"/>
  <c r="G192" i="12"/>
  <c r="F192" i="12"/>
  <c r="E192" i="12"/>
  <c r="D192" i="12"/>
  <c r="K191" i="12"/>
  <c r="J191" i="12"/>
  <c r="I191" i="12"/>
  <c r="H191" i="12"/>
  <c r="G191" i="12"/>
  <c r="F191" i="12"/>
  <c r="E191" i="12"/>
  <c r="D191" i="12"/>
  <c r="K190" i="12"/>
  <c r="J190" i="12"/>
  <c r="I190" i="12"/>
  <c r="H190" i="12"/>
  <c r="G190" i="12"/>
  <c r="F190" i="12"/>
  <c r="E190" i="12"/>
  <c r="D190" i="12"/>
  <c r="K189" i="12"/>
  <c r="J189" i="12"/>
  <c r="I189" i="12"/>
  <c r="H189" i="12"/>
  <c r="G189" i="12"/>
  <c r="F189" i="12"/>
  <c r="E189" i="12"/>
  <c r="D189" i="12"/>
  <c r="K188" i="12"/>
  <c r="J188" i="12"/>
  <c r="I188" i="12"/>
  <c r="H188" i="12"/>
  <c r="G188" i="12"/>
  <c r="F188" i="12"/>
  <c r="E188" i="12"/>
  <c r="D188" i="12"/>
  <c r="K187" i="12"/>
  <c r="J187" i="12"/>
  <c r="I187" i="12"/>
  <c r="H187" i="12"/>
  <c r="G187" i="12"/>
  <c r="F187" i="12"/>
  <c r="E187" i="12"/>
  <c r="D187" i="12"/>
  <c r="K186" i="12"/>
  <c r="J186" i="12"/>
  <c r="I186" i="12"/>
  <c r="H186" i="12"/>
  <c r="G186" i="12"/>
  <c r="F186" i="12"/>
  <c r="E186" i="12"/>
  <c r="D186" i="12"/>
  <c r="K185" i="12"/>
  <c r="J185" i="12"/>
  <c r="I185" i="12"/>
  <c r="H185" i="12"/>
  <c r="G185" i="12"/>
  <c r="F185" i="12"/>
  <c r="E185" i="12"/>
  <c r="D185" i="12"/>
  <c r="K184" i="12"/>
  <c r="J184" i="12"/>
  <c r="I184" i="12"/>
  <c r="H184" i="12"/>
  <c r="G184" i="12"/>
  <c r="F184" i="12"/>
  <c r="E184" i="12"/>
  <c r="D184" i="12"/>
  <c r="K183" i="12"/>
  <c r="J183" i="12"/>
  <c r="I183" i="12"/>
  <c r="H183" i="12"/>
  <c r="G183" i="12"/>
  <c r="F183" i="12"/>
  <c r="E183" i="12"/>
  <c r="D183" i="12"/>
  <c r="K182" i="12"/>
  <c r="J182" i="12"/>
  <c r="I182" i="12"/>
  <c r="H182" i="12"/>
  <c r="G182" i="12"/>
  <c r="F182" i="12"/>
  <c r="E182" i="12"/>
  <c r="D182" i="12"/>
  <c r="K181" i="12"/>
  <c r="J181" i="12"/>
  <c r="I181" i="12"/>
  <c r="H181" i="12"/>
  <c r="G181" i="12"/>
  <c r="F181" i="12"/>
  <c r="E181" i="12"/>
  <c r="D181" i="12"/>
  <c r="K180" i="12"/>
  <c r="J180" i="12"/>
  <c r="I180" i="12"/>
  <c r="H180" i="12"/>
  <c r="G180" i="12"/>
  <c r="F180" i="12"/>
  <c r="E180" i="12"/>
  <c r="D180" i="12"/>
  <c r="K179" i="12"/>
  <c r="J179" i="12"/>
  <c r="I179" i="12"/>
  <c r="H179" i="12"/>
  <c r="G179" i="12"/>
  <c r="F179" i="12"/>
  <c r="E179" i="12"/>
  <c r="D179" i="12"/>
  <c r="K178" i="12"/>
  <c r="J178" i="12"/>
  <c r="I178" i="12"/>
  <c r="H178" i="12"/>
  <c r="G178" i="12"/>
  <c r="F178" i="12"/>
  <c r="E178" i="12"/>
  <c r="D178" i="12"/>
  <c r="K177" i="12"/>
  <c r="J177" i="12"/>
  <c r="I177" i="12"/>
  <c r="H177" i="12"/>
  <c r="G177" i="12"/>
  <c r="F177" i="12"/>
  <c r="E177" i="12"/>
  <c r="D177" i="12"/>
  <c r="K176" i="12"/>
  <c r="J176" i="12"/>
  <c r="I176" i="12"/>
  <c r="H176" i="12"/>
  <c r="G176" i="12"/>
  <c r="F176" i="12"/>
  <c r="E176" i="12"/>
  <c r="D176" i="12"/>
  <c r="K175" i="12"/>
  <c r="J175" i="12"/>
  <c r="I175" i="12"/>
  <c r="H175" i="12"/>
  <c r="G175" i="12"/>
  <c r="F175" i="12"/>
  <c r="E175" i="12"/>
  <c r="D175" i="12"/>
  <c r="K174" i="12"/>
  <c r="J174" i="12"/>
  <c r="I174" i="12"/>
  <c r="H174" i="12"/>
  <c r="G174" i="12"/>
  <c r="F174" i="12"/>
  <c r="E174" i="12"/>
  <c r="D174" i="12"/>
  <c r="K173" i="12"/>
  <c r="J173" i="12"/>
  <c r="I173" i="12"/>
  <c r="H173" i="12"/>
  <c r="G173" i="12"/>
  <c r="F173" i="12"/>
  <c r="E173" i="12"/>
  <c r="D173" i="12"/>
  <c r="K172" i="12"/>
  <c r="J172" i="12"/>
  <c r="I172" i="12"/>
  <c r="H172" i="12"/>
  <c r="G172" i="12"/>
  <c r="F172" i="12"/>
  <c r="E172" i="12"/>
  <c r="D172" i="12"/>
  <c r="K171" i="12"/>
  <c r="J171" i="12"/>
  <c r="I171" i="12"/>
  <c r="H171" i="12"/>
  <c r="G171" i="12"/>
  <c r="F171" i="12"/>
  <c r="E171" i="12"/>
  <c r="D171" i="12"/>
  <c r="K170" i="12"/>
  <c r="J170" i="12"/>
  <c r="I170" i="12"/>
  <c r="H170" i="12"/>
  <c r="G170" i="12"/>
  <c r="F170" i="12"/>
  <c r="E170" i="12"/>
  <c r="D170" i="12"/>
  <c r="K169" i="12"/>
  <c r="J169" i="12"/>
  <c r="I169" i="12"/>
  <c r="H169" i="12"/>
  <c r="G169" i="12"/>
  <c r="F169" i="12"/>
  <c r="E169" i="12"/>
  <c r="D169" i="12"/>
  <c r="K168" i="12"/>
  <c r="J168" i="12"/>
  <c r="I168" i="12"/>
  <c r="H168" i="12"/>
  <c r="G168" i="12"/>
  <c r="F168" i="12"/>
  <c r="E168" i="12"/>
  <c r="D168" i="12"/>
  <c r="K167" i="12"/>
  <c r="J167" i="12"/>
  <c r="I167" i="12"/>
  <c r="H167" i="12"/>
  <c r="G167" i="12"/>
  <c r="F167" i="12"/>
  <c r="E167" i="12"/>
  <c r="D167" i="12"/>
  <c r="K166" i="12"/>
  <c r="J166" i="12"/>
  <c r="I166" i="12"/>
  <c r="H166" i="12"/>
  <c r="G166" i="12"/>
  <c r="F166" i="12"/>
  <c r="E166" i="12"/>
  <c r="D166" i="12"/>
  <c r="K165" i="12"/>
  <c r="J165" i="12"/>
  <c r="I165" i="12"/>
  <c r="H165" i="12"/>
  <c r="G165" i="12"/>
  <c r="F165" i="12"/>
  <c r="E165" i="12"/>
  <c r="D165" i="12"/>
  <c r="K164" i="12"/>
  <c r="J164" i="12"/>
  <c r="I164" i="12"/>
  <c r="H164" i="12"/>
  <c r="G164" i="12"/>
  <c r="F164" i="12"/>
  <c r="E164" i="12"/>
  <c r="D164" i="12"/>
  <c r="K163" i="12"/>
  <c r="J163" i="12"/>
  <c r="I163" i="12"/>
  <c r="H163" i="12"/>
  <c r="G163" i="12"/>
  <c r="F163" i="12"/>
  <c r="E163" i="12"/>
  <c r="D163" i="12"/>
  <c r="K162" i="12"/>
  <c r="J162" i="12"/>
  <c r="I162" i="12"/>
  <c r="H162" i="12"/>
  <c r="G162" i="12"/>
  <c r="F162" i="12"/>
  <c r="E162" i="12"/>
  <c r="D162" i="12"/>
  <c r="K161" i="12"/>
  <c r="J161" i="12"/>
  <c r="I161" i="12"/>
  <c r="H161" i="12"/>
  <c r="G161" i="12"/>
  <c r="F161" i="12"/>
  <c r="E161" i="12"/>
  <c r="D161" i="12"/>
  <c r="K160" i="12"/>
  <c r="J160" i="12"/>
  <c r="I160" i="12"/>
  <c r="H160" i="12"/>
  <c r="G160" i="12"/>
  <c r="F160" i="12"/>
  <c r="E160" i="12"/>
  <c r="D160" i="12"/>
  <c r="K159" i="12"/>
  <c r="J159" i="12"/>
  <c r="I159" i="12"/>
  <c r="H159" i="12"/>
  <c r="G159" i="12"/>
  <c r="F159" i="12"/>
  <c r="E159" i="12"/>
  <c r="D159" i="12"/>
  <c r="K158" i="12"/>
  <c r="J158" i="12"/>
  <c r="I158" i="12"/>
  <c r="H158" i="12"/>
  <c r="G158" i="12"/>
  <c r="F158" i="12"/>
  <c r="E158" i="12"/>
  <c r="D158" i="12"/>
  <c r="K157" i="12"/>
  <c r="J157" i="12"/>
  <c r="I157" i="12"/>
  <c r="H157" i="12"/>
  <c r="G157" i="12"/>
  <c r="F157" i="12"/>
  <c r="E157" i="12"/>
  <c r="D157" i="12"/>
  <c r="K156" i="12"/>
  <c r="J156" i="12"/>
  <c r="I156" i="12"/>
  <c r="H156" i="12"/>
  <c r="G156" i="12"/>
  <c r="F156" i="12"/>
  <c r="E156" i="12"/>
  <c r="D156" i="12"/>
  <c r="K155" i="12"/>
  <c r="J155" i="12"/>
  <c r="I155" i="12"/>
  <c r="H155" i="12"/>
  <c r="G155" i="12"/>
  <c r="F155" i="12"/>
  <c r="E155" i="12"/>
  <c r="D155" i="12"/>
  <c r="K154" i="12"/>
  <c r="J154" i="12"/>
  <c r="I154" i="12"/>
  <c r="H154" i="12"/>
  <c r="G154" i="12"/>
  <c r="F154" i="12"/>
  <c r="E154" i="12"/>
  <c r="D154" i="12"/>
  <c r="K153" i="12"/>
  <c r="J153" i="12"/>
  <c r="I153" i="12"/>
  <c r="H153" i="12"/>
  <c r="G153" i="12"/>
  <c r="F153" i="12"/>
  <c r="E153" i="12"/>
  <c r="D153" i="12"/>
  <c r="K152" i="12"/>
  <c r="J152" i="12"/>
  <c r="I152" i="12"/>
  <c r="H152" i="12"/>
  <c r="G152" i="12"/>
  <c r="F152" i="12"/>
  <c r="E152" i="12"/>
  <c r="D152" i="12"/>
  <c r="K151" i="12"/>
  <c r="J151" i="12"/>
  <c r="I151" i="12"/>
  <c r="H151" i="12"/>
  <c r="G151" i="12"/>
  <c r="F151" i="12"/>
  <c r="E151" i="12"/>
  <c r="D151" i="12"/>
  <c r="K150" i="12"/>
  <c r="J150" i="12"/>
  <c r="I150" i="12"/>
  <c r="H150" i="12"/>
  <c r="G150" i="12"/>
  <c r="F150" i="12"/>
  <c r="E150" i="12"/>
  <c r="D150" i="12"/>
  <c r="K149" i="12"/>
  <c r="J149" i="12"/>
  <c r="I149" i="12"/>
  <c r="H149" i="12"/>
  <c r="G149" i="12"/>
  <c r="F149" i="12"/>
  <c r="E149" i="12"/>
  <c r="D149" i="12"/>
  <c r="K148" i="12"/>
  <c r="J148" i="12"/>
  <c r="I148" i="12"/>
  <c r="H148" i="12"/>
  <c r="G148" i="12"/>
  <c r="F148" i="12"/>
  <c r="E148" i="12"/>
  <c r="D148" i="12"/>
  <c r="K147" i="12"/>
  <c r="J147" i="12"/>
  <c r="I147" i="12"/>
  <c r="H147" i="12"/>
  <c r="G147" i="12"/>
  <c r="F147" i="12"/>
  <c r="E147" i="12"/>
  <c r="D147" i="12"/>
  <c r="K146" i="12"/>
  <c r="J146" i="12"/>
  <c r="I146" i="12"/>
  <c r="H146" i="12"/>
  <c r="G146" i="12"/>
  <c r="F146" i="12"/>
  <c r="E146" i="12"/>
  <c r="D146" i="12"/>
  <c r="K145" i="12"/>
  <c r="J145" i="12"/>
  <c r="I145" i="12"/>
  <c r="H145" i="12"/>
  <c r="G145" i="12"/>
  <c r="F145" i="12"/>
  <c r="E145" i="12"/>
  <c r="D145" i="12"/>
  <c r="K144" i="12"/>
  <c r="J144" i="12"/>
  <c r="I144" i="12"/>
  <c r="H144" i="12"/>
  <c r="G144" i="12"/>
  <c r="F144" i="12"/>
  <c r="E144" i="12"/>
  <c r="D144" i="12"/>
  <c r="K143" i="12"/>
  <c r="J143" i="12"/>
  <c r="I143" i="12"/>
  <c r="H143" i="12"/>
  <c r="G143" i="12"/>
  <c r="F143" i="12"/>
  <c r="E143" i="12"/>
  <c r="D143" i="12"/>
  <c r="K142" i="12"/>
  <c r="J142" i="12"/>
  <c r="I142" i="12"/>
  <c r="H142" i="12"/>
  <c r="G142" i="12"/>
  <c r="F142" i="12"/>
  <c r="E142" i="12"/>
  <c r="D142" i="12"/>
  <c r="K141" i="12"/>
  <c r="J141" i="12"/>
  <c r="I141" i="12"/>
  <c r="H141" i="12"/>
  <c r="G141" i="12"/>
  <c r="F141" i="12"/>
  <c r="E141" i="12"/>
  <c r="D141" i="12"/>
  <c r="K140" i="12"/>
  <c r="J140" i="12"/>
  <c r="I140" i="12"/>
  <c r="H140" i="12"/>
  <c r="G140" i="12"/>
  <c r="F140" i="12"/>
  <c r="E140" i="12"/>
  <c r="D140" i="12"/>
  <c r="K139" i="12"/>
  <c r="J139" i="12"/>
  <c r="I139" i="12"/>
  <c r="H139" i="12"/>
  <c r="G139" i="12"/>
  <c r="F139" i="12"/>
  <c r="E139" i="12"/>
  <c r="D139" i="12"/>
  <c r="K138" i="12"/>
  <c r="J138" i="12"/>
  <c r="I138" i="12"/>
  <c r="H138" i="12"/>
  <c r="G138" i="12"/>
  <c r="F138" i="12"/>
  <c r="E138" i="12"/>
  <c r="D138" i="12"/>
  <c r="K137" i="12"/>
  <c r="J137" i="12"/>
  <c r="I137" i="12"/>
  <c r="H137" i="12"/>
  <c r="G137" i="12"/>
  <c r="F137" i="12"/>
  <c r="E137" i="12"/>
  <c r="D137" i="12"/>
  <c r="K136" i="12"/>
  <c r="J136" i="12"/>
  <c r="I136" i="12"/>
  <c r="H136" i="12"/>
  <c r="G136" i="12"/>
  <c r="F136" i="12"/>
  <c r="E136" i="12"/>
  <c r="D136" i="12"/>
  <c r="K135" i="12"/>
  <c r="J135" i="12"/>
  <c r="I135" i="12"/>
  <c r="H135" i="12"/>
  <c r="G135" i="12"/>
  <c r="F135" i="12"/>
  <c r="E135" i="12"/>
  <c r="D135" i="12"/>
  <c r="K134" i="12"/>
  <c r="J134" i="12"/>
  <c r="I134" i="12"/>
  <c r="H134" i="12"/>
  <c r="G134" i="12"/>
  <c r="F134" i="12"/>
  <c r="E134" i="12"/>
  <c r="D134" i="12"/>
  <c r="K133" i="12"/>
  <c r="J133" i="12"/>
  <c r="I133" i="12"/>
  <c r="H133" i="12"/>
  <c r="G133" i="12"/>
  <c r="F133" i="12"/>
  <c r="E133" i="12"/>
  <c r="D133" i="12"/>
  <c r="K132" i="12"/>
  <c r="J132" i="12"/>
  <c r="I132" i="12"/>
  <c r="H132" i="12"/>
  <c r="G132" i="12"/>
  <c r="F132" i="12"/>
  <c r="E132" i="12"/>
  <c r="D132" i="12"/>
  <c r="K131" i="12"/>
  <c r="J131" i="12"/>
  <c r="I131" i="12"/>
  <c r="H131" i="12"/>
  <c r="G131" i="12"/>
  <c r="F131" i="12"/>
  <c r="E131" i="12"/>
  <c r="D131" i="12"/>
  <c r="K130" i="12"/>
  <c r="J130" i="12"/>
  <c r="I130" i="12"/>
  <c r="H130" i="12"/>
  <c r="G130" i="12"/>
  <c r="F130" i="12"/>
  <c r="E130" i="12"/>
  <c r="D130" i="12"/>
  <c r="K129" i="12"/>
  <c r="J129" i="12"/>
  <c r="I129" i="12"/>
  <c r="H129" i="12"/>
  <c r="G129" i="12"/>
  <c r="F129" i="12"/>
  <c r="E129" i="12"/>
  <c r="D129" i="12"/>
  <c r="K128" i="12"/>
  <c r="J128" i="12"/>
  <c r="I128" i="12"/>
  <c r="H128" i="12"/>
  <c r="G128" i="12"/>
  <c r="F128" i="12"/>
  <c r="E128" i="12"/>
  <c r="D128" i="12"/>
  <c r="K127" i="12"/>
  <c r="J127" i="12"/>
  <c r="I127" i="12"/>
  <c r="H127" i="12"/>
  <c r="G127" i="12"/>
  <c r="F127" i="12"/>
  <c r="E127" i="12"/>
  <c r="D127" i="12"/>
  <c r="K126" i="12"/>
  <c r="J126" i="12"/>
  <c r="I126" i="12"/>
  <c r="H126" i="12"/>
  <c r="G126" i="12"/>
  <c r="F126" i="12"/>
  <c r="E126" i="12"/>
  <c r="D126" i="12"/>
  <c r="K125" i="12"/>
  <c r="J125" i="12"/>
  <c r="I125" i="12"/>
  <c r="H125" i="12"/>
  <c r="G125" i="12"/>
  <c r="F125" i="12"/>
  <c r="E125" i="12"/>
  <c r="D125" i="12"/>
  <c r="K124" i="12"/>
  <c r="J124" i="12"/>
  <c r="I124" i="12"/>
  <c r="H124" i="12"/>
  <c r="G124" i="12"/>
  <c r="F124" i="12"/>
  <c r="E124" i="12"/>
  <c r="D124" i="12"/>
  <c r="K123" i="12"/>
  <c r="J123" i="12"/>
  <c r="I123" i="12"/>
  <c r="H123" i="12"/>
  <c r="G123" i="12"/>
  <c r="F123" i="12"/>
  <c r="E123" i="12"/>
  <c r="D123" i="12"/>
  <c r="K122" i="12"/>
  <c r="J122" i="12"/>
  <c r="I122" i="12"/>
  <c r="H122" i="12"/>
  <c r="G122" i="12"/>
  <c r="F122" i="12"/>
  <c r="E122" i="12"/>
  <c r="D122" i="12"/>
  <c r="K121" i="12"/>
  <c r="J121" i="12"/>
  <c r="I121" i="12"/>
  <c r="H121" i="12"/>
  <c r="G121" i="12"/>
  <c r="F121" i="12"/>
  <c r="E121" i="12"/>
  <c r="D121" i="12"/>
  <c r="K120" i="12"/>
  <c r="J120" i="12"/>
  <c r="I120" i="12"/>
  <c r="H120" i="12"/>
  <c r="G120" i="12"/>
  <c r="F120" i="12"/>
  <c r="E120" i="12"/>
  <c r="D120" i="12"/>
  <c r="K119" i="12"/>
  <c r="J119" i="12"/>
  <c r="I119" i="12"/>
  <c r="H119" i="12"/>
  <c r="G119" i="12"/>
  <c r="F119" i="12"/>
  <c r="E119" i="12"/>
  <c r="D119" i="12"/>
  <c r="K118" i="12"/>
  <c r="J118" i="12"/>
  <c r="I118" i="12"/>
  <c r="H118" i="12"/>
  <c r="G118" i="12"/>
  <c r="F118" i="12"/>
  <c r="E118" i="12"/>
  <c r="D118" i="12"/>
  <c r="K117" i="12"/>
  <c r="J117" i="12"/>
  <c r="I117" i="12"/>
  <c r="H117" i="12"/>
  <c r="G117" i="12"/>
  <c r="F117" i="12"/>
  <c r="E117" i="12"/>
  <c r="D117" i="12"/>
  <c r="K116" i="12"/>
  <c r="J116" i="12"/>
  <c r="I116" i="12"/>
  <c r="H116" i="12"/>
  <c r="G116" i="12"/>
  <c r="F116" i="12"/>
  <c r="E116" i="12"/>
  <c r="D116" i="12"/>
  <c r="K115" i="12"/>
  <c r="J115" i="12"/>
  <c r="I115" i="12"/>
  <c r="H115" i="12"/>
  <c r="G115" i="12"/>
  <c r="F115" i="12"/>
  <c r="E115" i="12"/>
  <c r="D115" i="12"/>
  <c r="K114" i="12"/>
  <c r="J114" i="12"/>
  <c r="I114" i="12"/>
  <c r="H114" i="12"/>
  <c r="G114" i="12"/>
  <c r="F114" i="12"/>
  <c r="E114" i="12"/>
  <c r="D114" i="12"/>
  <c r="K113" i="12"/>
  <c r="J113" i="12"/>
  <c r="I113" i="12"/>
  <c r="H113" i="12"/>
  <c r="G113" i="12"/>
  <c r="F113" i="12"/>
  <c r="E113" i="12"/>
  <c r="D113" i="12"/>
  <c r="K112" i="12"/>
  <c r="J112" i="12"/>
  <c r="I112" i="12"/>
  <c r="H112" i="12"/>
  <c r="G112" i="12"/>
  <c r="F112" i="12"/>
  <c r="E112" i="12"/>
  <c r="D112" i="12"/>
  <c r="K111" i="12"/>
  <c r="J111" i="12"/>
  <c r="I111" i="12"/>
  <c r="H111" i="12"/>
  <c r="G111" i="12"/>
  <c r="F111" i="12"/>
  <c r="E111" i="12"/>
  <c r="D111" i="12"/>
  <c r="K110" i="12"/>
  <c r="J110" i="12"/>
  <c r="I110" i="12"/>
  <c r="H110" i="12"/>
  <c r="G110" i="12"/>
  <c r="F110" i="12"/>
  <c r="E110" i="12"/>
  <c r="D110" i="12"/>
  <c r="K109" i="12"/>
  <c r="J109" i="12"/>
  <c r="I109" i="12"/>
  <c r="H109" i="12"/>
  <c r="G109" i="12"/>
  <c r="F109" i="12"/>
  <c r="E109" i="12"/>
  <c r="D109" i="12"/>
  <c r="K108" i="12"/>
  <c r="J108" i="12"/>
  <c r="I108" i="12"/>
  <c r="H108" i="12"/>
  <c r="G108" i="12"/>
  <c r="F108" i="12"/>
  <c r="E108" i="12"/>
  <c r="D108" i="12"/>
  <c r="K107" i="12"/>
  <c r="J107" i="12"/>
  <c r="I107" i="12"/>
  <c r="H107" i="12"/>
  <c r="G107" i="12"/>
  <c r="F107" i="12"/>
  <c r="E107" i="12"/>
  <c r="D107" i="12"/>
  <c r="K106" i="12"/>
  <c r="J106" i="12"/>
  <c r="I106" i="12"/>
  <c r="H106" i="12"/>
  <c r="G106" i="12"/>
  <c r="F106" i="12"/>
  <c r="E106" i="12"/>
  <c r="D106" i="12"/>
  <c r="K105" i="12"/>
  <c r="J105" i="12"/>
  <c r="I105" i="12"/>
  <c r="H105" i="12"/>
  <c r="G105" i="12"/>
  <c r="F105" i="12"/>
  <c r="E105" i="12"/>
  <c r="D105" i="12"/>
  <c r="K104" i="12"/>
  <c r="J104" i="12"/>
  <c r="I104" i="12"/>
  <c r="H104" i="12"/>
  <c r="G104" i="12"/>
  <c r="F104" i="12"/>
  <c r="E104" i="12"/>
  <c r="D104" i="12"/>
  <c r="K103" i="12"/>
  <c r="J103" i="12"/>
  <c r="I103" i="12"/>
  <c r="H103" i="12"/>
  <c r="G103" i="12"/>
  <c r="F103" i="12"/>
  <c r="E103" i="12"/>
  <c r="D103" i="12"/>
  <c r="K102" i="12"/>
  <c r="J102" i="12"/>
  <c r="I102" i="12"/>
  <c r="H102" i="12"/>
  <c r="G102" i="12"/>
  <c r="F102" i="12"/>
  <c r="E102" i="12"/>
  <c r="D102" i="12"/>
  <c r="K101" i="12"/>
  <c r="J101" i="12"/>
  <c r="I101" i="12"/>
  <c r="H101" i="12"/>
  <c r="G101" i="12"/>
  <c r="F101" i="12"/>
  <c r="E101" i="12"/>
  <c r="D101" i="12"/>
  <c r="K100" i="12"/>
  <c r="J100" i="12"/>
  <c r="I100" i="12"/>
  <c r="H100" i="12"/>
  <c r="G100" i="12"/>
  <c r="F100" i="12"/>
  <c r="E100" i="12"/>
  <c r="D100" i="12"/>
  <c r="K99" i="12"/>
  <c r="J99" i="12"/>
  <c r="I99" i="12"/>
  <c r="H99" i="12"/>
  <c r="G99" i="12"/>
  <c r="F99" i="12"/>
  <c r="E99" i="12"/>
  <c r="D99" i="12"/>
  <c r="K98" i="12"/>
  <c r="J98" i="12"/>
  <c r="I98" i="12"/>
  <c r="H98" i="12"/>
  <c r="G98" i="12"/>
  <c r="F98" i="12"/>
  <c r="E98" i="12"/>
  <c r="D98" i="12"/>
  <c r="K97" i="12"/>
  <c r="J97" i="12"/>
  <c r="I97" i="12"/>
  <c r="H97" i="12"/>
  <c r="G97" i="12"/>
  <c r="F97" i="12"/>
  <c r="E97" i="12"/>
  <c r="D97" i="12"/>
  <c r="K96" i="12"/>
  <c r="J96" i="12"/>
  <c r="I96" i="12"/>
  <c r="H96" i="12"/>
  <c r="G96" i="12"/>
  <c r="F96" i="12"/>
  <c r="E96" i="12"/>
  <c r="D96" i="12"/>
  <c r="K95" i="12"/>
  <c r="J95" i="12"/>
  <c r="I95" i="12"/>
  <c r="H95" i="12"/>
  <c r="G95" i="12"/>
  <c r="F95" i="12"/>
  <c r="E95" i="12"/>
  <c r="D95" i="12"/>
  <c r="K94" i="12"/>
  <c r="J94" i="12"/>
  <c r="I94" i="12"/>
  <c r="H94" i="12"/>
  <c r="G94" i="12"/>
  <c r="F94" i="12"/>
  <c r="E94" i="12"/>
  <c r="D94" i="12"/>
  <c r="K93" i="12"/>
  <c r="J93" i="12"/>
  <c r="I93" i="12"/>
  <c r="H93" i="12"/>
  <c r="G93" i="12"/>
  <c r="F93" i="12"/>
  <c r="E93" i="12"/>
  <c r="D93" i="12"/>
  <c r="K92" i="12"/>
  <c r="J92" i="12"/>
  <c r="I92" i="12"/>
  <c r="H92" i="12"/>
  <c r="G92" i="12"/>
  <c r="F92" i="12"/>
  <c r="E92" i="12"/>
  <c r="D92" i="12"/>
  <c r="K91" i="12"/>
  <c r="J91" i="12"/>
  <c r="I91" i="12"/>
  <c r="H91" i="12"/>
  <c r="G91" i="12"/>
  <c r="F91" i="12"/>
  <c r="E91" i="12"/>
  <c r="D91" i="12"/>
  <c r="K90" i="12"/>
  <c r="J90" i="12"/>
  <c r="I90" i="12"/>
  <c r="H90" i="12"/>
  <c r="G90" i="12"/>
  <c r="F90" i="12"/>
  <c r="E90" i="12"/>
  <c r="D90" i="12"/>
  <c r="K89" i="12"/>
  <c r="J89" i="12"/>
  <c r="I89" i="12"/>
  <c r="H89" i="12"/>
  <c r="G89" i="12"/>
  <c r="F89" i="12"/>
  <c r="E89" i="12"/>
  <c r="D89" i="12"/>
  <c r="K88" i="12"/>
  <c r="J88" i="12"/>
  <c r="I88" i="12"/>
  <c r="H88" i="12"/>
  <c r="G88" i="12"/>
  <c r="F88" i="12"/>
  <c r="E88" i="12"/>
  <c r="D88" i="12"/>
  <c r="K87" i="12"/>
  <c r="J87" i="12"/>
  <c r="I87" i="12"/>
  <c r="H87" i="12"/>
  <c r="G87" i="12"/>
  <c r="F87" i="12"/>
  <c r="E87" i="12"/>
  <c r="D87" i="12"/>
  <c r="K86" i="12"/>
  <c r="J86" i="12"/>
  <c r="I86" i="12"/>
  <c r="H86" i="12"/>
  <c r="G86" i="12"/>
  <c r="F86" i="12"/>
  <c r="E86" i="12"/>
  <c r="D86" i="12"/>
  <c r="K85" i="12"/>
  <c r="J85" i="12"/>
  <c r="I85" i="12"/>
  <c r="H85" i="12"/>
  <c r="G85" i="12"/>
  <c r="F85" i="12"/>
  <c r="E85" i="12"/>
  <c r="D85" i="12"/>
  <c r="K84" i="12"/>
  <c r="J84" i="12"/>
  <c r="I84" i="12"/>
  <c r="H84" i="12"/>
  <c r="G84" i="12"/>
  <c r="F84" i="12"/>
  <c r="E84" i="12"/>
  <c r="D84" i="12"/>
  <c r="K83" i="12"/>
  <c r="J83" i="12"/>
  <c r="I83" i="12"/>
  <c r="H83" i="12"/>
  <c r="G83" i="12"/>
  <c r="F83" i="12"/>
  <c r="E83" i="12"/>
  <c r="D83" i="12"/>
  <c r="K82" i="12"/>
  <c r="J82" i="12"/>
  <c r="I82" i="12"/>
  <c r="H82" i="12"/>
  <c r="G82" i="12"/>
  <c r="F82" i="12"/>
  <c r="E82" i="12"/>
  <c r="D82" i="12"/>
  <c r="K81" i="12"/>
  <c r="J81" i="12"/>
  <c r="I81" i="12"/>
  <c r="H81" i="12"/>
  <c r="G81" i="12"/>
  <c r="F81" i="12"/>
  <c r="E81" i="12"/>
  <c r="D81" i="12"/>
  <c r="K80" i="12"/>
  <c r="J80" i="12"/>
  <c r="I80" i="12"/>
  <c r="H80" i="12"/>
  <c r="G80" i="12"/>
  <c r="F80" i="12"/>
  <c r="E80" i="12"/>
  <c r="D80" i="12"/>
  <c r="K79" i="12"/>
  <c r="J79" i="12"/>
  <c r="I79" i="12"/>
  <c r="H79" i="12"/>
  <c r="G79" i="12"/>
  <c r="F79" i="12"/>
  <c r="E79" i="12"/>
  <c r="D79" i="12"/>
  <c r="K78" i="12"/>
  <c r="J78" i="12"/>
  <c r="I78" i="12"/>
  <c r="H78" i="12"/>
  <c r="G78" i="12"/>
  <c r="F78" i="12"/>
  <c r="E78" i="12"/>
  <c r="D78" i="12"/>
  <c r="K77" i="12"/>
  <c r="J77" i="12"/>
  <c r="I77" i="12"/>
  <c r="H77" i="12"/>
  <c r="G77" i="12"/>
  <c r="F77" i="12"/>
  <c r="E77" i="12"/>
  <c r="D77" i="12"/>
  <c r="K76" i="12"/>
  <c r="J76" i="12"/>
  <c r="I76" i="12"/>
  <c r="H76" i="12"/>
  <c r="G76" i="12"/>
  <c r="F76" i="12"/>
  <c r="E76" i="12"/>
  <c r="D76" i="12"/>
  <c r="K75" i="12"/>
  <c r="J75" i="12"/>
  <c r="I75" i="12"/>
  <c r="H75" i="12"/>
  <c r="G75" i="12"/>
  <c r="F75" i="12"/>
  <c r="E75" i="12"/>
  <c r="D75" i="12"/>
  <c r="K74" i="12"/>
  <c r="J74" i="12"/>
  <c r="I74" i="12"/>
  <c r="H74" i="12"/>
  <c r="G74" i="12"/>
  <c r="F74" i="12"/>
  <c r="E74" i="12"/>
  <c r="D74" i="12"/>
  <c r="K73" i="12"/>
  <c r="J73" i="12"/>
  <c r="I73" i="12"/>
  <c r="H73" i="12"/>
  <c r="G73" i="12"/>
  <c r="F73" i="12"/>
  <c r="E73" i="12"/>
  <c r="D73" i="12"/>
  <c r="K72" i="12"/>
  <c r="J72" i="12"/>
  <c r="I72" i="12"/>
  <c r="H72" i="12"/>
  <c r="G72" i="12"/>
  <c r="F72" i="12"/>
  <c r="E72" i="12"/>
  <c r="D72" i="12"/>
  <c r="K71" i="12"/>
  <c r="J71" i="12"/>
  <c r="I71" i="12"/>
  <c r="H71" i="12"/>
  <c r="G71" i="12"/>
  <c r="F71" i="12"/>
  <c r="E71" i="12"/>
  <c r="D71" i="12"/>
  <c r="K70" i="12"/>
  <c r="J70" i="12"/>
  <c r="I70" i="12"/>
  <c r="H70" i="12"/>
  <c r="G70" i="12"/>
  <c r="F70" i="12"/>
  <c r="E70" i="12"/>
  <c r="D70" i="12"/>
  <c r="K69" i="12"/>
  <c r="J69" i="12"/>
  <c r="I69" i="12"/>
  <c r="H69" i="12"/>
  <c r="G69" i="12"/>
  <c r="F69" i="12"/>
  <c r="E69" i="12"/>
  <c r="D69" i="12"/>
  <c r="K68" i="12"/>
  <c r="J68" i="12"/>
  <c r="I68" i="12"/>
  <c r="H68" i="12"/>
  <c r="G68" i="12"/>
  <c r="F68" i="12"/>
  <c r="E68" i="12"/>
  <c r="D68" i="12"/>
  <c r="K67" i="12"/>
  <c r="J67" i="12"/>
  <c r="I67" i="12"/>
  <c r="H67" i="12"/>
  <c r="G67" i="12"/>
  <c r="F67" i="12"/>
  <c r="E67" i="12"/>
  <c r="D67" i="12"/>
  <c r="K66" i="12"/>
  <c r="J66" i="12"/>
  <c r="I66" i="12"/>
  <c r="H66" i="12"/>
  <c r="G66" i="12"/>
  <c r="F66" i="12"/>
  <c r="E66" i="12"/>
  <c r="D66" i="12"/>
  <c r="K65" i="12"/>
  <c r="J65" i="12"/>
  <c r="I65" i="12"/>
  <c r="H65" i="12"/>
  <c r="G65" i="12"/>
  <c r="F65" i="12"/>
  <c r="E65" i="12"/>
  <c r="D65" i="12"/>
  <c r="K64" i="12"/>
  <c r="J64" i="12"/>
  <c r="I64" i="12"/>
  <c r="H64" i="12"/>
  <c r="G64" i="12"/>
  <c r="F64" i="12"/>
  <c r="E64" i="12"/>
  <c r="D64" i="12"/>
  <c r="K63" i="12"/>
  <c r="J63" i="12"/>
  <c r="I63" i="12"/>
  <c r="H63" i="12"/>
  <c r="G63" i="12"/>
  <c r="F63" i="12"/>
  <c r="E63" i="12"/>
  <c r="D63" i="12"/>
  <c r="K62" i="12"/>
  <c r="J62" i="12"/>
  <c r="I62" i="12"/>
  <c r="H62" i="12"/>
  <c r="G62" i="12"/>
  <c r="F62" i="12"/>
  <c r="E62" i="12"/>
  <c r="D62" i="12"/>
  <c r="K61" i="12"/>
  <c r="J61" i="12"/>
  <c r="I61" i="12"/>
  <c r="H61" i="12"/>
  <c r="G61" i="12"/>
  <c r="F61" i="12"/>
  <c r="E61" i="12"/>
  <c r="D61" i="12"/>
  <c r="K60" i="12"/>
  <c r="J60" i="12"/>
  <c r="I60" i="12"/>
  <c r="H60" i="12"/>
  <c r="G60" i="12"/>
  <c r="F60" i="12"/>
  <c r="E60" i="12"/>
  <c r="D60" i="12"/>
  <c r="K59" i="12"/>
  <c r="J59" i="12"/>
  <c r="I59" i="12"/>
  <c r="H59" i="12"/>
  <c r="G59" i="12"/>
  <c r="F59" i="12"/>
  <c r="E59" i="12"/>
  <c r="D59" i="12"/>
  <c r="K58" i="12"/>
  <c r="J58" i="12"/>
  <c r="I58" i="12"/>
  <c r="H58" i="12"/>
  <c r="G58" i="12"/>
  <c r="F58" i="12"/>
  <c r="E58" i="12"/>
  <c r="D58" i="12"/>
  <c r="K57" i="12"/>
  <c r="J57" i="12"/>
  <c r="I57" i="12"/>
  <c r="H57" i="12"/>
  <c r="G57" i="12"/>
  <c r="F57" i="12"/>
  <c r="E57" i="12"/>
  <c r="D57" i="12"/>
  <c r="K56" i="12"/>
  <c r="J56" i="12"/>
  <c r="I56" i="12"/>
  <c r="H56" i="12"/>
  <c r="G56" i="12"/>
  <c r="F56" i="12"/>
  <c r="E56" i="12"/>
  <c r="D56" i="12"/>
  <c r="K55" i="12"/>
  <c r="J55" i="12"/>
  <c r="I55" i="12"/>
  <c r="H55" i="12"/>
  <c r="G55" i="12"/>
  <c r="F55" i="12"/>
  <c r="E55" i="12"/>
  <c r="D55" i="12"/>
  <c r="K54" i="12"/>
  <c r="J54" i="12"/>
  <c r="I54" i="12"/>
  <c r="H54" i="12"/>
  <c r="G54" i="12"/>
  <c r="F54" i="12"/>
  <c r="E54" i="12"/>
  <c r="D54" i="12"/>
  <c r="K53" i="12"/>
  <c r="J53" i="12"/>
  <c r="I53" i="12"/>
  <c r="H53" i="12"/>
  <c r="G53" i="12"/>
  <c r="F53" i="12"/>
  <c r="E53" i="12"/>
  <c r="D53" i="12"/>
  <c r="K52" i="12"/>
  <c r="J52" i="12"/>
  <c r="I52" i="12"/>
  <c r="H52" i="12"/>
  <c r="G52" i="12"/>
  <c r="F52" i="12"/>
  <c r="E52" i="12"/>
  <c r="D52" i="12"/>
  <c r="K51" i="12"/>
  <c r="J51" i="12"/>
  <c r="I51" i="12"/>
  <c r="H51" i="12"/>
  <c r="G51" i="12"/>
  <c r="F51" i="12"/>
  <c r="E51" i="12"/>
  <c r="D51" i="12"/>
  <c r="K50" i="12"/>
  <c r="J50" i="12"/>
  <c r="I50" i="12"/>
  <c r="H50" i="12"/>
  <c r="G50" i="12"/>
  <c r="F50" i="12"/>
  <c r="E50" i="12"/>
  <c r="D50" i="12"/>
  <c r="K49" i="12"/>
  <c r="J49" i="12"/>
  <c r="I49" i="12"/>
  <c r="H49" i="12"/>
  <c r="G49" i="12"/>
  <c r="F49" i="12"/>
  <c r="E49" i="12"/>
  <c r="D49" i="12"/>
  <c r="K48" i="12"/>
  <c r="J48" i="12"/>
  <c r="I48" i="12"/>
  <c r="H48" i="12"/>
  <c r="G48" i="12"/>
  <c r="F48" i="12"/>
  <c r="E48" i="12"/>
  <c r="D48" i="12"/>
  <c r="K47" i="12"/>
  <c r="J47" i="12"/>
  <c r="I47" i="12"/>
  <c r="H47" i="12"/>
  <c r="G47" i="12"/>
  <c r="F47" i="12"/>
  <c r="E47" i="12"/>
  <c r="D47" i="12"/>
  <c r="K46" i="12"/>
  <c r="J46" i="12"/>
  <c r="I46" i="12"/>
  <c r="H46" i="12"/>
  <c r="G46" i="12"/>
  <c r="F46" i="12"/>
  <c r="E46" i="12"/>
  <c r="D46" i="12"/>
  <c r="K45" i="12"/>
  <c r="J45" i="12"/>
  <c r="I45" i="12"/>
  <c r="H45" i="12"/>
  <c r="G45" i="12"/>
  <c r="F45" i="12"/>
  <c r="E45" i="12"/>
  <c r="D45" i="12"/>
  <c r="K44" i="12"/>
  <c r="J44" i="12"/>
  <c r="I44" i="12"/>
  <c r="H44" i="12"/>
  <c r="G44" i="12"/>
  <c r="F44" i="12"/>
  <c r="E44" i="12"/>
  <c r="D44" i="12"/>
  <c r="K43" i="12"/>
  <c r="J43" i="12"/>
  <c r="I43" i="12"/>
  <c r="H43" i="12"/>
  <c r="G43" i="12"/>
  <c r="F43" i="12"/>
  <c r="E43" i="12"/>
  <c r="D43" i="12"/>
  <c r="K42" i="12"/>
  <c r="J42" i="12"/>
  <c r="I42" i="12"/>
  <c r="H42" i="12"/>
  <c r="G42" i="12"/>
  <c r="F42" i="12"/>
  <c r="E42" i="12"/>
  <c r="D42" i="12"/>
  <c r="K41" i="12"/>
  <c r="J41" i="12"/>
  <c r="I41" i="12"/>
  <c r="H41" i="12"/>
  <c r="G41" i="12"/>
  <c r="F41" i="12"/>
  <c r="E41" i="12"/>
  <c r="D41" i="12"/>
  <c r="K40" i="12"/>
  <c r="J40" i="12"/>
  <c r="I40" i="12"/>
  <c r="H40" i="12"/>
  <c r="G40" i="12"/>
  <c r="F40" i="12"/>
  <c r="E40" i="12"/>
  <c r="D40" i="12"/>
  <c r="K39" i="12"/>
  <c r="J39" i="12"/>
  <c r="I39" i="12"/>
  <c r="H39" i="12"/>
  <c r="G39" i="12"/>
  <c r="F39" i="12"/>
  <c r="E39" i="12"/>
  <c r="D39" i="12"/>
  <c r="K38" i="12"/>
  <c r="J38" i="12"/>
  <c r="I38" i="12"/>
  <c r="H38" i="12"/>
  <c r="G38" i="12"/>
  <c r="F38" i="12"/>
  <c r="E38" i="12"/>
  <c r="D38" i="12"/>
  <c r="K37" i="12"/>
  <c r="J37" i="12"/>
  <c r="I37" i="12"/>
  <c r="H37" i="12"/>
  <c r="G37" i="12"/>
  <c r="F37" i="12"/>
  <c r="E37" i="12"/>
  <c r="D37" i="12"/>
  <c r="K36" i="12"/>
  <c r="J36" i="12"/>
  <c r="I36" i="12"/>
  <c r="H36" i="12"/>
  <c r="G36" i="12"/>
  <c r="F36" i="12"/>
  <c r="E36" i="12"/>
  <c r="D36" i="12"/>
  <c r="K35" i="12"/>
  <c r="J35" i="12"/>
  <c r="I35" i="12"/>
  <c r="H35" i="12"/>
  <c r="G35" i="12"/>
  <c r="F35" i="12"/>
  <c r="E35" i="12"/>
  <c r="D35" i="12"/>
  <c r="K34" i="12"/>
  <c r="J34" i="12"/>
  <c r="I34" i="12"/>
  <c r="H34" i="12"/>
  <c r="G34" i="12"/>
  <c r="F34" i="12"/>
  <c r="E34" i="12"/>
  <c r="D34" i="12"/>
  <c r="K33" i="12"/>
  <c r="J33" i="12"/>
  <c r="I33" i="12"/>
  <c r="H33" i="12"/>
  <c r="G33" i="12"/>
  <c r="F33" i="12"/>
  <c r="E33" i="12"/>
  <c r="D33" i="12"/>
  <c r="K32" i="12"/>
  <c r="J32" i="12"/>
  <c r="I32" i="12"/>
  <c r="H32" i="12"/>
  <c r="G32" i="12"/>
  <c r="F32" i="12"/>
  <c r="E32" i="12"/>
  <c r="D32" i="12"/>
  <c r="K31" i="12"/>
  <c r="J31" i="12"/>
  <c r="I31" i="12"/>
  <c r="H31" i="12"/>
  <c r="G31" i="12"/>
  <c r="F31" i="12"/>
  <c r="E31" i="12"/>
  <c r="D31" i="12"/>
  <c r="K30" i="12"/>
  <c r="J30" i="12"/>
  <c r="I30" i="12"/>
  <c r="H30" i="12"/>
  <c r="G30" i="12"/>
  <c r="F30" i="12"/>
  <c r="E30" i="12"/>
  <c r="D30" i="12"/>
  <c r="K29" i="12"/>
  <c r="J29" i="12"/>
  <c r="I29" i="12"/>
  <c r="H29" i="12"/>
  <c r="G29" i="12"/>
  <c r="F29" i="12"/>
  <c r="E29" i="12"/>
  <c r="D29" i="12"/>
  <c r="K28" i="12"/>
  <c r="J28" i="12"/>
  <c r="I28" i="12"/>
  <c r="H28" i="12"/>
  <c r="G28" i="12"/>
  <c r="F28" i="12"/>
  <c r="E28" i="12"/>
  <c r="D28" i="12"/>
  <c r="K27" i="12"/>
  <c r="J27" i="12"/>
  <c r="I27" i="12"/>
  <c r="H27" i="12"/>
  <c r="G27" i="12"/>
  <c r="F27" i="12"/>
  <c r="E27" i="12"/>
  <c r="D27" i="12"/>
  <c r="K26" i="12"/>
  <c r="J26" i="12"/>
  <c r="I26" i="12"/>
  <c r="H26" i="12"/>
  <c r="G26" i="12"/>
  <c r="F26" i="12"/>
  <c r="E26" i="12"/>
  <c r="D26" i="12"/>
  <c r="K25" i="12"/>
  <c r="J25" i="12"/>
  <c r="I25" i="12"/>
  <c r="H25" i="12"/>
  <c r="G25" i="12"/>
  <c r="F25" i="12"/>
  <c r="E25" i="12"/>
  <c r="D25" i="12"/>
  <c r="K24" i="12"/>
  <c r="J24" i="12"/>
  <c r="I24" i="12"/>
  <c r="H24" i="12"/>
  <c r="G24" i="12"/>
  <c r="F24" i="12"/>
  <c r="E24" i="12"/>
  <c r="D24" i="12"/>
  <c r="K23" i="12"/>
  <c r="J23" i="12"/>
  <c r="I23" i="12"/>
  <c r="H23" i="12"/>
  <c r="G23" i="12"/>
  <c r="F23" i="12"/>
  <c r="E23" i="12"/>
  <c r="D23" i="12"/>
  <c r="K22" i="12"/>
  <c r="J22" i="12"/>
  <c r="I22" i="12"/>
  <c r="H22" i="12"/>
  <c r="G22" i="12"/>
  <c r="F22" i="12"/>
  <c r="E22" i="12"/>
  <c r="D22" i="12"/>
  <c r="K21" i="12"/>
  <c r="J21" i="12"/>
  <c r="I21" i="12"/>
  <c r="H21" i="12"/>
  <c r="G21" i="12"/>
  <c r="F21" i="12"/>
  <c r="E21" i="12"/>
  <c r="D21" i="12"/>
  <c r="K20" i="12"/>
  <c r="J20" i="12"/>
  <c r="I20" i="12"/>
  <c r="H20" i="12"/>
  <c r="G20" i="12"/>
  <c r="F20" i="12"/>
  <c r="E20" i="12"/>
  <c r="D20" i="12"/>
  <c r="K19" i="12"/>
  <c r="J19" i="12"/>
  <c r="I19" i="12"/>
  <c r="H19" i="12"/>
  <c r="G19" i="12"/>
  <c r="F19" i="12"/>
  <c r="E19" i="12"/>
  <c r="D19" i="12"/>
  <c r="K18" i="12"/>
  <c r="J18" i="12"/>
  <c r="I18" i="12"/>
  <c r="H18" i="12"/>
  <c r="G18" i="12"/>
  <c r="F18" i="12"/>
  <c r="E18" i="12"/>
  <c r="D18" i="12"/>
  <c r="K17" i="12"/>
  <c r="J17" i="12"/>
  <c r="I17" i="12"/>
  <c r="H17" i="12"/>
  <c r="G17" i="12"/>
  <c r="F17" i="12"/>
  <c r="E17" i="12"/>
  <c r="D17" i="12"/>
  <c r="K16" i="12"/>
  <c r="J16" i="12"/>
  <c r="I16" i="12"/>
  <c r="H16" i="12"/>
  <c r="G16" i="12"/>
  <c r="F16" i="12"/>
  <c r="E16" i="12"/>
  <c r="D16" i="12"/>
  <c r="K15" i="12"/>
  <c r="J15" i="12"/>
  <c r="I15" i="12"/>
  <c r="H15" i="12"/>
  <c r="G15" i="12"/>
  <c r="F15" i="12"/>
  <c r="E15" i="12"/>
  <c r="D15" i="12"/>
  <c r="K14" i="12"/>
  <c r="J14" i="12"/>
  <c r="I14" i="12"/>
  <c r="H14" i="12"/>
  <c r="G14" i="12"/>
  <c r="F14" i="12"/>
  <c r="E14" i="12"/>
  <c r="D14" i="12"/>
  <c r="K13" i="12"/>
  <c r="J13" i="12"/>
  <c r="I13" i="12"/>
  <c r="H13" i="12"/>
  <c r="G13" i="12"/>
  <c r="F13" i="12"/>
  <c r="E13" i="12"/>
  <c r="D13" i="12"/>
  <c r="K12" i="12"/>
  <c r="J12" i="12"/>
  <c r="I12" i="12"/>
  <c r="H12" i="12"/>
  <c r="G12" i="12"/>
  <c r="F12" i="12"/>
  <c r="E12" i="12"/>
  <c r="D12" i="12"/>
  <c r="K11" i="12"/>
  <c r="J11" i="12"/>
  <c r="I11" i="12"/>
  <c r="H11" i="12"/>
  <c r="G11" i="12"/>
  <c r="F11" i="12"/>
  <c r="E11" i="12"/>
  <c r="D11" i="12"/>
  <c r="K10" i="12"/>
  <c r="J10" i="12"/>
  <c r="I10" i="12"/>
  <c r="H10" i="12"/>
  <c r="G10" i="12"/>
  <c r="F10" i="12"/>
  <c r="E10" i="12"/>
  <c r="D10" i="12"/>
  <c r="K9" i="12"/>
  <c r="J9" i="12"/>
  <c r="I9" i="12"/>
  <c r="H9" i="12"/>
  <c r="G9" i="12"/>
  <c r="F9" i="12"/>
  <c r="E9" i="12"/>
  <c r="D9" i="12"/>
  <c r="K8" i="12"/>
  <c r="J8" i="12"/>
  <c r="I8" i="12"/>
  <c r="H8" i="12"/>
  <c r="G8" i="12"/>
  <c r="F8" i="12"/>
  <c r="E8" i="12"/>
  <c r="D8" i="12"/>
  <c r="K7" i="12"/>
  <c r="J7" i="12"/>
  <c r="I7" i="12"/>
  <c r="H7" i="12"/>
  <c r="G7" i="12"/>
  <c r="F7" i="12"/>
  <c r="E7" i="12"/>
  <c r="D7" i="12"/>
  <c r="K6" i="12"/>
  <c r="J6" i="12"/>
  <c r="I6" i="12"/>
  <c r="H6" i="12"/>
  <c r="G6" i="12"/>
  <c r="F6" i="12"/>
  <c r="E6" i="12"/>
  <c r="K5" i="12"/>
  <c r="J5" i="12"/>
  <c r="I5" i="12"/>
  <c r="H5" i="12"/>
  <c r="G5" i="12"/>
  <c r="F5" i="12"/>
  <c r="E5" i="12"/>
  <c r="D5" i="12"/>
  <c r="D6" i="12"/>
  <c r="U1601" i="11"/>
  <c r="V1601" i="11" s="1"/>
  <c r="U1599" i="11"/>
  <c r="V1599" i="11" s="1"/>
  <c r="U1598" i="11"/>
  <c r="V1598" i="11" s="1"/>
  <c r="U1597" i="11"/>
  <c r="V1597" i="11" s="1"/>
  <c r="U1596" i="11"/>
  <c r="V1596" i="11" s="1"/>
  <c r="U1595" i="11"/>
  <c r="V1595" i="11" s="1"/>
  <c r="U1594" i="11"/>
  <c r="V1594" i="11" s="1"/>
  <c r="U1592" i="11"/>
  <c r="V1592" i="11" s="1"/>
  <c r="U1591" i="11"/>
  <c r="V1591" i="11" s="1"/>
  <c r="U1590" i="11"/>
  <c r="V1590" i="11" s="1"/>
  <c r="U1588" i="11"/>
  <c r="V1588" i="11" s="1"/>
  <c r="U1587" i="11"/>
  <c r="V1587" i="11" s="1"/>
  <c r="U1586" i="11"/>
  <c r="V1586" i="11" s="1"/>
  <c r="U1585" i="11"/>
  <c r="V1585" i="11" s="1"/>
  <c r="U1584" i="11"/>
  <c r="V1584" i="11" s="1"/>
  <c r="U1583" i="11"/>
  <c r="V1583" i="11" s="1"/>
  <c r="U1582" i="11"/>
  <c r="V1582" i="11" s="1"/>
  <c r="U1581" i="11"/>
  <c r="V1581" i="11" s="1"/>
  <c r="U1580" i="11"/>
  <c r="V1580" i="11" s="1"/>
  <c r="U1579" i="11"/>
  <c r="V1579" i="11" s="1"/>
  <c r="U1578" i="11"/>
  <c r="V1578" i="11" s="1"/>
  <c r="U1577" i="11"/>
  <c r="V1577" i="11" s="1"/>
  <c r="U1576" i="11"/>
  <c r="V1576" i="11" s="1"/>
  <c r="U1575" i="11"/>
  <c r="V1575" i="11" s="1"/>
  <c r="U1574" i="11"/>
  <c r="V1574" i="11" s="1"/>
  <c r="U1573" i="11"/>
  <c r="V1573" i="11" s="1"/>
  <c r="U1572" i="11"/>
  <c r="V1572" i="11" s="1"/>
  <c r="U1571" i="11"/>
  <c r="V1571" i="11" s="1"/>
  <c r="U1570" i="11"/>
  <c r="V1570" i="11" s="1"/>
  <c r="U1569" i="11"/>
  <c r="V1569" i="11" s="1"/>
  <c r="U1568" i="11"/>
  <c r="V1568" i="11" s="1"/>
  <c r="U235" i="11"/>
  <c r="V235" i="11" s="1"/>
  <c r="U234" i="11"/>
  <c r="V234" i="11" s="1"/>
  <c r="U233" i="11"/>
  <c r="V233" i="11" s="1"/>
  <c r="U232" i="11"/>
  <c r="V232" i="11" s="1"/>
  <c r="U230" i="11"/>
  <c r="V230" i="11" s="1"/>
  <c r="U229" i="11"/>
  <c r="V229" i="11" s="1"/>
  <c r="U228" i="11"/>
  <c r="V228" i="11" s="1"/>
  <c r="U227" i="11"/>
  <c r="V227" i="11" s="1"/>
  <c r="U225" i="11"/>
  <c r="V225" i="11" s="1"/>
  <c r="U224" i="11"/>
  <c r="V224" i="11" s="1"/>
  <c r="U223" i="11"/>
  <c r="V223" i="11" s="1"/>
  <c r="U222" i="11"/>
  <c r="V222" i="11" s="1"/>
  <c r="U219" i="11"/>
  <c r="V219" i="11" s="1"/>
  <c r="U217" i="11"/>
  <c r="V217" i="11" s="1"/>
  <c r="U216" i="11"/>
  <c r="V216" i="11" s="1"/>
  <c r="U215" i="11"/>
  <c r="V215" i="11" s="1"/>
  <c r="U214" i="11"/>
  <c r="V214" i="11" s="1"/>
  <c r="U213" i="11"/>
  <c r="V213" i="11" s="1"/>
  <c r="U212" i="11"/>
  <c r="V212" i="11" s="1"/>
  <c r="U211" i="11"/>
  <c r="V211" i="11" s="1"/>
  <c r="U210" i="11"/>
  <c r="V210" i="11" s="1"/>
  <c r="U209" i="11"/>
  <c r="V209" i="11" s="1"/>
  <c r="U208" i="11"/>
  <c r="V208" i="11" s="1"/>
  <c r="U207" i="11"/>
  <c r="V207" i="11" s="1"/>
  <c r="U206" i="11"/>
  <c r="V206" i="11" s="1"/>
  <c r="U201" i="11"/>
  <c r="V201" i="11" s="1"/>
  <c r="U199" i="11"/>
  <c r="V199" i="11" s="1"/>
  <c r="U197" i="11"/>
  <c r="V197" i="11" s="1"/>
  <c r="U195" i="11"/>
  <c r="V195" i="11" s="1"/>
  <c r="U194" i="11"/>
  <c r="V194" i="11" s="1"/>
  <c r="U190" i="11"/>
  <c r="V190" i="11" s="1"/>
  <c r="U188" i="11"/>
  <c r="V188" i="11" s="1"/>
  <c r="U187" i="11"/>
  <c r="V187" i="11" s="1"/>
  <c r="U185" i="11"/>
  <c r="V185" i="11" s="1"/>
  <c r="U184" i="11"/>
  <c r="V184" i="11" s="1"/>
  <c r="U183" i="11"/>
  <c r="V183" i="11" s="1"/>
  <c r="U182" i="11"/>
  <c r="V182" i="11" s="1"/>
  <c r="U181" i="11"/>
  <c r="V181" i="11" s="1"/>
  <c r="U180" i="11"/>
  <c r="V180" i="11" s="1"/>
  <c r="U179" i="11"/>
  <c r="V179" i="11" s="1"/>
  <c r="U178" i="11"/>
  <c r="V178" i="11" s="1"/>
  <c r="U177" i="11"/>
  <c r="V177" i="11" s="1"/>
  <c r="U176" i="11"/>
  <c r="V176" i="11" s="1"/>
  <c r="U175" i="11"/>
  <c r="V175" i="11" s="1"/>
  <c r="U174" i="11"/>
  <c r="V174" i="11" s="1"/>
  <c r="U173" i="11"/>
  <c r="V173" i="11" s="1"/>
  <c r="U172" i="11"/>
  <c r="V172" i="11" s="1"/>
  <c r="U171" i="11"/>
  <c r="V171" i="11" s="1"/>
  <c r="U170" i="11"/>
  <c r="V170" i="11" s="1"/>
  <c r="U169" i="11"/>
  <c r="V169" i="11" s="1"/>
  <c r="U168" i="11"/>
  <c r="V168" i="11" s="1"/>
  <c r="U167" i="11"/>
  <c r="V167" i="11" s="1"/>
  <c r="U166" i="11"/>
  <c r="V166" i="11" s="1"/>
  <c r="U165" i="11"/>
  <c r="V165" i="11" s="1"/>
  <c r="U164" i="11"/>
  <c r="V164" i="11" s="1"/>
  <c r="U163" i="11"/>
  <c r="V163" i="11" s="1"/>
  <c r="U162" i="11"/>
  <c r="V162" i="11" s="1"/>
  <c r="U161" i="11"/>
  <c r="V161" i="11" s="1"/>
  <c r="U160" i="11"/>
  <c r="V160" i="11" s="1"/>
  <c r="U159" i="11"/>
  <c r="V159" i="11" s="1"/>
  <c r="U158" i="11"/>
  <c r="V158" i="11" s="1"/>
  <c r="U157" i="11"/>
  <c r="V157" i="11" s="1"/>
  <c r="U156" i="11"/>
  <c r="V156" i="11" s="1"/>
  <c r="U155" i="11"/>
  <c r="V155" i="11" s="1"/>
  <c r="U154" i="11"/>
  <c r="V154" i="11" s="1"/>
  <c r="U153" i="11"/>
  <c r="V153" i="11" s="1"/>
  <c r="U152" i="11"/>
  <c r="V152" i="11" s="1"/>
  <c r="U151" i="11"/>
  <c r="V151" i="11" s="1"/>
  <c r="U150" i="11"/>
  <c r="V150" i="11" s="1"/>
  <c r="U149" i="11"/>
  <c r="V149" i="11" s="1"/>
  <c r="U148" i="11"/>
  <c r="V148" i="11" s="1"/>
  <c r="U147" i="11"/>
  <c r="V147" i="11" s="1"/>
  <c r="U146" i="11"/>
  <c r="V146" i="11" s="1"/>
  <c r="U145" i="11"/>
  <c r="V145" i="11" s="1"/>
  <c r="U144" i="11"/>
  <c r="V144" i="11" s="1"/>
  <c r="U143" i="11"/>
  <c r="V143" i="11" s="1"/>
  <c r="U142" i="11"/>
  <c r="V142" i="11" s="1"/>
  <c r="U141" i="11"/>
  <c r="V141" i="11" s="1"/>
  <c r="U140" i="11"/>
  <c r="V140" i="11" s="1"/>
  <c r="U139" i="11"/>
  <c r="V139" i="11" s="1"/>
  <c r="U138" i="11"/>
  <c r="V138" i="11" s="1"/>
  <c r="U137" i="11"/>
  <c r="V137" i="11" s="1"/>
  <c r="U136" i="11"/>
  <c r="V136" i="11" s="1"/>
  <c r="U135" i="11"/>
  <c r="V135" i="11" s="1"/>
  <c r="U134" i="11"/>
  <c r="V134" i="11" s="1"/>
  <c r="U133" i="11"/>
  <c r="V133" i="11" s="1"/>
  <c r="U132" i="11"/>
  <c r="V132" i="11" s="1"/>
  <c r="U131" i="11"/>
  <c r="V131" i="11" s="1"/>
  <c r="U130" i="11"/>
  <c r="V130" i="11" s="1"/>
  <c r="U129" i="11"/>
  <c r="V129" i="11" s="1"/>
  <c r="U128" i="11"/>
  <c r="V128" i="11" s="1"/>
  <c r="U127" i="11"/>
  <c r="V127" i="11" s="1"/>
  <c r="U126" i="11"/>
  <c r="V126" i="11" s="1"/>
  <c r="U125" i="11"/>
  <c r="V125" i="11" s="1"/>
  <c r="U124" i="11"/>
  <c r="V124" i="11" s="1"/>
  <c r="U123" i="11"/>
  <c r="V123" i="11" s="1"/>
  <c r="U122" i="11"/>
  <c r="V122" i="11" s="1"/>
  <c r="U121" i="11"/>
  <c r="V121" i="11" s="1"/>
  <c r="U120" i="11"/>
  <c r="V120" i="11" s="1"/>
  <c r="U119" i="11"/>
  <c r="V119" i="11" s="1"/>
  <c r="U118" i="11"/>
  <c r="V118" i="11" s="1"/>
  <c r="U117" i="11"/>
  <c r="V117" i="11" s="1"/>
  <c r="U116" i="11"/>
  <c r="V116" i="11" s="1"/>
  <c r="U115" i="11"/>
  <c r="V115" i="11" s="1"/>
  <c r="U114" i="11"/>
  <c r="V114" i="11" s="1"/>
  <c r="U113" i="11"/>
  <c r="V113" i="11" s="1"/>
  <c r="U112" i="11"/>
  <c r="V112" i="11" s="1"/>
  <c r="U111" i="11"/>
  <c r="V111" i="11" s="1"/>
  <c r="U110" i="11"/>
  <c r="V110" i="11" s="1"/>
  <c r="U109" i="11"/>
  <c r="V109" i="11" s="1"/>
  <c r="U108" i="11"/>
  <c r="V108" i="11" s="1"/>
  <c r="U107" i="11"/>
  <c r="V107" i="11" s="1"/>
  <c r="U106" i="11"/>
  <c r="V106" i="11" s="1"/>
  <c r="U105" i="11"/>
  <c r="V105" i="11" s="1"/>
  <c r="U103" i="11"/>
  <c r="V103" i="11" s="1"/>
  <c r="U102" i="11"/>
  <c r="V102" i="11" s="1"/>
  <c r="U101" i="11"/>
  <c r="V101" i="11" s="1"/>
  <c r="U100" i="11"/>
  <c r="V100" i="11" s="1"/>
  <c r="U99" i="11"/>
  <c r="V99" i="11" s="1"/>
  <c r="U98" i="11"/>
  <c r="V98" i="11" s="1"/>
  <c r="U97" i="11"/>
  <c r="V97" i="11" s="1"/>
  <c r="U96" i="11"/>
  <c r="V96" i="11" s="1"/>
  <c r="U95" i="11"/>
  <c r="V95" i="11" s="1"/>
  <c r="U94" i="11"/>
  <c r="V94" i="11" s="1"/>
  <c r="U93" i="11"/>
  <c r="V93" i="11" s="1"/>
  <c r="U92" i="11"/>
  <c r="V92" i="11" s="1"/>
  <c r="U91" i="11"/>
  <c r="V91" i="11" s="1"/>
  <c r="U90" i="11"/>
  <c r="V90" i="11" s="1"/>
  <c r="U89" i="11"/>
  <c r="V89" i="11" s="1"/>
  <c r="U88" i="11"/>
  <c r="V88" i="11" s="1"/>
  <c r="U87" i="11"/>
  <c r="V87" i="11" s="1"/>
  <c r="U86" i="11"/>
  <c r="V86" i="11" s="1"/>
  <c r="U85" i="11"/>
  <c r="V85" i="11" s="1"/>
  <c r="U84" i="11"/>
  <c r="V84" i="11" s="1"/>
  <c r="U83" i="11"/>
  <c r="V83" i="11" s="1"/>
  <c r="U82" i="11"/>
  <c r="V82" i="11" s="1"/>
  <c r="U81" i="11"/>
  <c r="V81" i="11" s="1"/>
  <c r="U80" i="11"/>
  <c r="V80" i="11" s="1"/>
  <c r="U79" i="11"/>
  <c r="V79" i="11" s="1"/>
  <c r="U78" i="11"/>
  <c r="V78" i="11" s="1"/>
  <c r="U77" i="11"/>
  <c r="V77" i="11" s="1"/>
  <c r="U76" i="11"/>
  <c r="V76" i="11" s="1"/>
  <c r="U75" i="11"/>
  <c r="V75" i="11" s="1"/>
  <c r="U74" i="11"/>
  <c r="V74" i="11" s="1"/>
  <c r="U73" i="11"/>
  <c r="V73" i="11" s="1"/>
  <c r="U72" i="11"/>
  <c r="V72" i="11" s="1"/>
  <c r="U71" i="11"/>
  <c r="V71" i="11" s="1"/>
  <c r="U70" i="11"/>
  <c r="V70" i="11" s="1"/>
  <c r="U69" i="11"/>
  <c r="V69" i="11" s="1"/>
  <c r="U68" i="11"/>
  <c r="V68" i="11" s="1"/>
  <c r="U67" i="11"/>
  <c r="V67" i="11" s="1"/>
  <c r="U66" i="11"/>
  <c r="V66" i="11" s="1"/>
  <c r="U65" i="11"/>
  <c r="V65" i="11" s="1"/>
  <c r="U64" i="11"/>
  <c r="V64" i="11" s="1"/>
  <c r="U63" i="11"/>
  <c r="V63" i="11" s="1"/>
  <c r="U62" i="11"/>
  <c r="V62" i="11" s="1"/>
  <c r="U61" i="11"/>
  <c r="V61" i="11" s="1"/>
  <c r="U60" i="11"/>
  <c r="V60" i="11" s="1"/>
  <c r="U59" i="11"/>
  <c r="V59" i="11" s="1"/>
  <c r="U58" i="11"/>
  <c r="V58" i="11" s="1"/>
  <c r="U57" i="11"/>
  <c r="V57" i="11" s="1"/>
  <c r="U56" i="11"/>
  <c r="V56" i="11" s="1"/>
  <c r="U55" i="11"/>
  <c r="V55" i="11" s="1"/>
  <c r="U54" i="11"/>
  <c r="V54" i="11" s="1"/>
  <c r="U53" i="11"/>
  <c r="V53" i="11" s="1"/>
  <c r="U52" i="11"/>
  <c r="V52" i="11" s="1"/>
  <c r="U51" i="11"/>
  <c r="V51" i="11" s="1"/>
  <c r="U50" i="11"/>
  <c r="V50" i="11" s="1"/>
  <c r="U49" i="11"/>
  <c r="V49" i="11" s="1"/>
  <c r="U48" i="11"/>
  <c r="V48" i="11" s="1"/>
  <c r="U47" i="11"/>
  <c r="V47" i="11" s="1"/>
  <c r="U46" i="11"/>
  <c r="V46" i="11" s="1"/>
  <c r="U45" i="11"/>
  <c r="V45" i="11" s="1"/>
  <c r="U44" i="11"/>
  <c r="V44" i="11" s="1"/>
  <c r="U43" i="11"/>
  <c r="V43" i="11" s="1"/>
  <c r="U42" i="11"/>
  <c r="V42" i="11" s="1"/>
  <c r="U41" i="11"/>
  <c r="V41" i="11" s="1"/>
  <c r="U40" i="11"/>
  <c r="V40" i="11" s="1"/>
  <c r="U39" i="11"/>
  <c r="V39" i="11" s="1"/>
  <c r="U38" i="11"/>
  <c r="V38" i="11" s="1"/>
  <c r="U37" i="11"/>
  <c r="V37" i="11" s="1"/>
  <c r="U36" i="11"/>
  <c r="V36" i="11" s="1"/>
  <c r="U35" i="11"/>
  <c r="V35" i="11" s="1"/>
  <c r="U34" i="11"/>
  <c r="V34" i="11" s="1"/>
  <c r="U33" i="11"/>
  <c r="V33" i="11" s="1"/>
  <c r="U32" i="11"/>
  <c r="V32" i="11" s="1"/>
  <c r="U31" i="11"/>
  <c r="V31" i="11" s="1"/>
  <c r="U30" i="11"/>
  <c r="V30" i="11" s="1"/>
  <c r="U29" i="11"/>
  <c r="V29" i="11" s="1"/>
  <c r="U28" i="11"/>
  <c r="V28" i="11" s="1"/>
  <c r="U27" i="11"/>
  <c r="V27" i="11" s="1"/>
  <c r="U26" i="11"/>
  <c r="V26" i="11" s="1"/>
  <c r="U25" i="11"/>
  <c r="V25" i="11" s="1"/>
  <c r="U24" i="11"/>
  <c r="V24" i="11" s="1"/>
  <c r="U23" i="11"/>
  <c r="V23" i="11" s="1"/>
  <c r="U22" i="11"/>
  <c r="V22" i="11" s="1"/>
  <c r="U21" i="11"/>
  <c r="V21" i="11" s="1"/>
  <c r="U20" i="11"/>
  <c r="V20" i="11" s="1"/>
  <c r="U19" i="11"/>
  <c r="V19" i="11" s="1"/>
  <c r="U18" i="11"/>
  <c r="V18" i="11" s="1"/>
  <c r="U17" i="11"/>
  <c r="V17" i="11" s="1"/>
  <c r="U16" i="11"/>
  <c r="V16" i="11" s="1"/>
  <c r="U15" i="11"/>
  <c r="V15" i="11" s="1"/>
  <c r="U14" i="11"/>
  <c r="V14" i="11" s="1"/>
  <c r="U13" i="11"/>
  <c r="V13" i="11" s="1"/>
  <c r="U12" i="11"/>
  <c r="V12" i="11" s="1"/>
  <c r="U11" i="11"/>
  <c r="V11" i="11" s="1"/>
  <c r="U10" i="11"/>
  <c r="V10" i="11" s="1"/>
  <c r="U9" i="11"/>
  <c r="V9" i="11" s="1"/>
  <c r="U8" i="11"/>
  <c r="V8" i="11" s="1"/>
  <c r="Q1586" i="11"/>
  <c r="R1586" i="11" s="1"/>
  <c r="Q1585" i="11"/>
  <c r="R1585" i="11" s="1"/>
  <c r="Q1584" i="11"/>
  <c r="R1584" i="11" s="1"/>
  <c r="Q1583" i="11"/>
  <c r="R1583" i="11" s="1"/>
  <c r="Q1582" i="11"/>
  <c r="R1582" i="11" s="1"/>
  <c r="Q1581" i="11"/>
  <c r="R1581" i="11" s="1"/>
  <c r="Q1580" i="11"/>
  <c r="R1580" i="11" s="1"/>
  <c r="Q1579" i="11"/>
  <c r="R1579" i="11" s="1"/>
  <c r="Q1578" i="11"/>
  <c r="R1578" i="11" s="1"/>
  <c r="Q1577" i="11"/>
  <c r="R1577" i="11" s="1"/>
  <c r="Q1576" i="11"/>
  <c r="R1576" i="11" s="1"/>
  <c r="Q1575" i="11"/>
  <c r="R1575" i="11" s="1"/>
  <c r="Q1574" i="11"/>
  <c r="R1574" i="11" s="1"/>
  <c r="Q1573" i="11"/>
  <c r="R1573" i="11" s="1"/>
  <c r="Q1572" i="11"/>
  <c r="R1572" i="11" s="1"/>
  <c r="Q1571" i="11"/>
  <c r="R1571" i="11" s="1"/>
  <c r="Q1570" i="11"/>
  <c r="R1570" i="11" s="1"/>
  <c r="Q1569" i="11"/>
  <c r="R1569" i="11" s="1"/>
  <c r="Q1568" i="11"/>
  <c r="R1568" i="11" s="1"/>
  <c r="Q185" i="11"/>
  <c r="R185" i="11" s="1"/>
  <c r="Q184" i="11"/>
  <c r="R184" i="11" s="1"/>
  <c r="Q183" i="11"/>
  <c r="R183" i="11" s="1"/>
  <c r="Q182" i="11"/>
  <c r="R182" i="11" s="1"/>
  <c r="Q181" i="11"/>
  <c r="R181" i="11" s="1"/>
  <c r="Q180" i="11"/>
  <c r="R180" i="11" s="1"/>
  <c r="Q179" i="11"/>
  <c r="R179" i="11" s="1"/>
  <c r="Q178" i="11"/>
  <c r="R178" i="11" s="1"/>
  <c r="Q177" i="11"/>
  <c r="R177" i="11" s="1"/>
  <c r="Q176" i="11"/>
  <c r="R176" i="11" s="1"/>
  <c r="Q175" i="11"/>
  <c r="R175" i="11" s="1"/>
  <c r="Q174" i="11"/>
  <c r="R174" i="11" s="1"/>
  <c r="Q173" i="11"/>
  <c r="R173" i="11" s="1"/>
  <c r="Q172" i="11"/>
  <c r="R172" i="11" s="1"/>
  <c r="Q171" i="11"/>
  <c r="R171" i="11" s="1"/>
  <c r="Q170" i="11"/>
  <c r="R170" i="11" s="1"/>
  <c r="Q169" i="11"/>
  <c r="R169" i="11" s="1"/>
  <c r="Q168" i="11"/>
  <c r="R168" i="11" s="1"/>
  <c r="Q167" i="11"/>
  <c r="R167" i="11" s="1"/>
  <c r="Q166" i="11"/>
  <c r="R166" i="11" s="1"/>
  <c r="Q165" i="11"/>
  <c r="R165" i="11" s="1"/>
  <c r="Q164" i="11"/>
  <c r="R164" i="11" s="1"/>
  <c r="Q163" i="11"/>
  <c r="R163" i="11" s="1"/>
  <c r="Q162" i="11"/>
  <c r="R162" i="11" s="1"/>
  <c r="Q161" i="11"/>
  <c r="R161" i="11" s="1"/>
  <c r="Q160" i="11"/>
  <c r="R160" i="11" s="1"/>
  <c r="Q159" i="11"/>
  <c r="R159" i="11" s="1"/>
  <c r="Q158" i="11"/>
  <c r="R158" i="11" s="1"/>
  <c r="Q157" i="11"/>
  <c r="R157" i="11" s="1"/>
  <c r="Q156" i="11"/>
  <c r="R156" i="11" s="1"/>
  <c r="Q155" i="11"/>
  <c r="R155" i="11" s="1"/>
  <c r="Q154" i="11"/>
  <c r="R154" i="11" s="1"/>
  <c r="Q153" i="11"/>
  <c r="R153" i="11" s="1"/>
  <c r="Q152" i="11"/>
  <c r="R152" i="11" s="1"/>
  <c r="Q151" i="11"/>
  <c r="R151" i="11" s="1"/>
  <c r="Q150" i="11"/>
  <c r="R150" i="11" s="1"/>
  <c r="Q149" i="11"/>
  <c r="R149" i="11" s="1"/>
  <c r="Q148" i="11"/>
  <c r="R148" i="11" s="1"/>
  <c r="Q147" i="11"/>
  <c r="R147" i="11" s="1"/>
  <c r="Q146" i="11"/>
  <c r="R146" i="11" s="1"/>
  <c r="Q145" i="11"/>
  <c r="R145" i="11" s="1"/>
  <c r="Q144" i="11"/>
  <c r="R144" i="11" s="1"/>
  <c r="Q143" i="11"/>
  <c r="R143" i="11" s="1"/>
  <c r="Q142" i="11"/>
  <c r="R142" i="11" s="1"/>
  <c r="Q141" i="11"/>
  <c r="R141" i="11" s="1"/>
  <c r="Q140" i="11"/>
  <c r="R140" i="11" s="1"/>
  <c r="Q139" i="11"/>
  <c r="R139" i="11" s="1"/>
  <c r="Q138" i="11"/>
  <c r="R138" i="11" s="1"/>
  <c r="Q137" i="11"/>
  <c r="R137" i="11" s="1"/>
  <c r="Q136" i="11"/>
  <c r="R136" i="11" s="1"/>
  <c r="Q135" i="11"/>
  <c r="R135" i="11" s="1"/>
  <c r="Q134" i="11"/>
  <c r="R134" i="11" s="1"/>
  <c r="Q133" i="11"/>
  <c r="R133" i="11" s="1"/>
  <c r="Q132" i="11"/>
  <c r="R132" i="11" s="1"/>
  <c r="Q131" i="11"/>
  <c r="R131" i="11" s="1"/>
  <c r="Q130" i="11"/>
  <c r="R130" i="11" s="1"/>
  <c r="Q129" i="11"/>
  <c r="R129" i="11" s="1"/>
  <c r="Q128" i="11"/>
  <c r="R128" i="11" s="1"/>
  <c r="Q127" i="11"/>
  <c r="R127" i="11" s="1"/>
  <c r="Q126" i="11"/>
  <c r="R126" i="11" s="1"/>
  <c r="Q125" i="11"/>
  <c r="R125" i="11" s="1"/>
  <c r="Q124" i="11"/>
  <c r="R124" i="11" s="1"/>
  <c r="Q123" i="11"/>
  <c r="R123" i="11" s="1"/>
  <c r="Q122" i="11"/>
  <c r="R122" i="11" s="1"/>
  <c r="Q121" i="11"/>
  <c r="R121" i="11" s="1"/>
  <c r="Q120" i="11"/>
  <c r="R120" i="11" s="1"/>
  <c r="Q119" i="11"/>
  <c r="R119" i="11" s="1"/>
  <c r="Q118" i="11"/>
  <c r="R118" i="11" s="1"/>
  <c r="Q117" i="11"/>
  <c r="R117" i="11" s="1"/>
  <c r="Q116" i="11"/>
  <c r="R116" i="11" s="1"/>
  <c r="Q115" i="11"/>
  <c r="R115" i="11" s="1"/>
  <c r="Q114" i="11"/>
  <c r="R114" i="11" s="1"/>
  <c r="Q113" i="11"/>
  <c r="R113" i="11" s="1"/>
  <c r="Q112" i="11"/>
  <c r="R112" i="11" s="1"/>
  <c r="Q111" i="11"/>
  <c r="R111" i="11" s="1"/>
  <c r="Q110" i="11"/>
  <c r="R110" i="11" s="1"/>
  <c r="Q109" i="11"/>
  <c r="R109" i="11" s="1"/>
  <c r="Q108" i="11"/>
  <c r="R108" i="11" s="1"/>
  <c r="Q107" i="11"/>
  <c r="R107" i="11" s="1"/>
  <c r="Q106" i="11"/>
  <c r="R106" i="11" s="1"/>
  <c r="Q105" i="11"/>
  <c r="R105" i="11" s="1"/>
  <c r="Q103" i="11"/>
  <c r="R103" i="11" s="1"/>
  <c r="Q102" i="11"/>
  <c r="R102" i="11" s="1"/>
  <c r="Q101" i="11"/>
  <c r="R101" i="11" s="1"/>
  <c r="Q100" i="11"/>
  <c r="R100" i="11" s="1"/>
  <c r="Q99" i="11"/>
  <c r="R99" i="11" s="1"/>
  <c r="Q98" i="11"/>
  <c r="R98" i="11" s="1"/>
  <c r="Q97" i="11"/>
  <c r="R97" i="11" s="1"/>
  <c r="Q96" i="11"/>
  <c r="R96" i="11" s="1"/>
  <c r="Q95" i="11"/>
  <c r="R95" i="11" s="1"/>
  <c r="Q94" i="11"/>
  <c r="R94" i="11" s="1"/>
  <c r="Q93" i="11"/>
  <c r="R93" i="11" s="1"/>
  <c r="Q92" i="11"/>
  <c r="R92" i="11" s="1"/>
  <c r="Q91" i="11"/>
  <c r="R91" i="11" s="1"/>
  <c r="Q90" i="11"/>
  <c r="R90" i="11" s="1"/>
  <c r="Q89" i="11"/>
  <c r="R89" i="11" s="1"/>
  <c r="Q88" i="11"/>
  <c r="R88" i="11" s="1"/>
  <c r="Q87" i="11"/>
  <c r="R87" i="11" s="1"/>
  <c r="Q86" i="11"/>
  <c r="R86" i="11" s="1"/>
  <c r="Q85" i="11"/>
  <c r="R85" i="11" s="1"/>
  <c r="Q84" i="11"/>
  <c r="R84" i="11" s="1"/>
  <c r="Q83" i="11"/>
  <c r="R83" i="11" s="1"/>
  <c r="Q82" i="11"/>
  <c r="R82" i="11" s="1"/>
  <c r="Q81" i="11"/>
  <c r="R81" i="11" s="1"/>
  <c r="Q80" i="11"/>
  <c r="R80" i="11" s="1"/>
  <c r="Q79" i="11"/>
  <c r="R79" i="11" s="1"/>
  <c r="Q78" i="11"/>
  <c r="R78" i="11" s="1"/>
  <c r="Q77" i="11"/>
  <c r="R77" i="11" s="1"/>
  <c r="Q76" i="11"/>
  <c r="R76" i="11" s="1"/>
  <c r="Q75" i="11"/>
  <c r="R75" i="11" s="1"/>
  <c r="Q74" i="11"/>
  <c r="R74" i="11" s="1"/>
  <c r="Q73" i="11"/>
  <c r="R73" i="11" s="1"/>
  <c r="Q72" i="11"/>
  <c r="R72" i="11" s="1"/>
  <c r="Q71" i="11"/>
  <c r="R71" i="11" s="1"/>
  <c r="Q70" i="11"/>
  <c r="R70" i="11" s="1"/>
  <c r="Q69" i="11"/>
  <c r="R69" i="11" s="1"/>
  <c r="Q68" i="11"/>
  <c r="R68" i="11" s="1"/>
  <c r="Q67" i="11"/>
  <c r="R67" i="11" s="1"/>
  <c r="Q66" i="11"/>
  <c r="R66" i="11" s="1"/>
  <c r="Q65" i="11"/>
  <c r="R65" i="11" s="1"/>
  <c r="Q64" i="11"/>
  <c r="R64" i="11" s="1"/>
  <c r="Q63" i="11"/>
  <c r="R63" i="11" s="1"/>
  <c r="Q62" i="11"/>
  <c r="R62" i="11" s="1"/>
  <c r="Q61" i="11"/>
  <c r="R61" i="11" s="1"/>
  <c r="Q60" i="11"/>
  <c r="R60" i="11" s="1"/>
  <c r="Q59" i="11"/>
  <c r="R59" i="11" s="1"/>
  <c r="Q58" i="11"/>
  <c r="R58" i="11" s="1"/>
  <c r="Q57" i="11"/>
  <c r="R57" i="11" s="1"/>
  <c r="Q56" i="11"/>
  <c r="R56" i="11" s="1"/>
  <c r="Q55" i="11"/>
  <c r="R55" i="11" s="1"/>
  <c r="Q54" i="11"/>
  <c r="R54" i="11" s="1"/>
  <c r="Q53" i="11"/>
  <c r="R53" i="11" s="1"/>
  <c r="Q52" i="11"/>
  <c r="R52" i="11" s="1"/>
  <c r="Q51" i="11"/>
  <c r="R51" i="11" s="1"/>
  <c r="Q50" i="11"/>
  <c r="R50" i="11" s="1"/>
  <c r="Q49" i="11"/>
  <c r="R49" i="11" s="1"/>
  <c r="Q48" i="11"/>
  <c r="R48" i="11" s="1"/>
  <c r="Q47" i="11"/>
  <c r="R47" i="11" s="1"/>
  <c r="Q46" i="11"/>
  <c r="R46" i="11" s="1"/>
  <c r="Q45" i="11"/>
  <c r="R45" i="11" s="1"/>
  <c r="Q44" i="11"/>
  <c r="R44" i="11" s="1"/>
  <c r="Q43" i="11"/>
  <c r="R43" i="11" s="1"/>
  <c r="Q42" i="11"/>
  <c r="R42" i="11" s="1"/>
  <c r="Q41" i="11"/>
  <c r="R41" i="11" s="1"/>
  <c r="Q40" i="11"/>
  <c r="R40" i="11" s="1"/>
  <c r="Q39" i="11"/>
  <c r="R39" i="11" s="1"/>
  <c r="Q38" i="11"/>
  <c r="R38" i="11" s="1"/>
  <c r="Q36" i="11"/>
  <c r="R36" i="11" s="1"/>
  <c r="Q35" i="11"/>
  <c r="R35" i="11" s="1"/>
  <c r="Q34" i="11"/>
  <c r="R34" i="11" s="1"/>
  <c r="Q33" i="11"/>
  <c r="R33" i="11" s="1"/>
  <c r="Q32" i="11"/>
  <c r="R32" i="11" s="1"/>
  <c r="Q31" i="11"/>
  <c r="R31" i="11" s="1"/>
  <c r="Q30" i="11"/>
  <c r="R30" i="11" s="1"/>
  <c r="Q29" i="11"/>
  <c r="R29" i="11" s="1"/>
  <c r="Q28" i="11"/>
  <c r="R28" i="11" s="1"/>
  <c r="Q27" i="11"/>
  <c r="R27" i="11" s="1"/>
  <c r="Q26" i="11"/>
  <c r="R26" i="11" s="1"/>
  <c r="Q25" i="11"/>
  <c r="R25" i="11" s="1"/>
  <c r="Q24" i="11"/>
  <c r="R24" i="11" s="1"/>
  <c r="Q23" i="11"/>
  <c r="R23" i="11" s="1"/>
  <c r="Q22" i="11"/>
  <c r="R22" i="11" s="1"/>
  <c r="Q21" i="11"/>
  <c r="R21" i="11" s="1"/>
  <c r="Q20" i="11"/>
  <c r="R20" i="11" s="1"/>
  <c r="Q19" i="11"/>
  <c r="R19" i="11" s="1"/>
  <c r="Q18" i="11"/>
  <c r="R18" i="11" s="1"/>
  <c r="Q17" i="11"/>
  <c r="R17" i="11" s="1"/>
  <c r="Q16" i="11"/>
  <c r="R16" i="11" s="1"/>
  <c r="Q15" i="11"/>
  <c r="R15" i="11" s="1"/>
  <c r="Q14" i="11"/>
  <c r="R14" i="11" s="1"/>
  <c r="Q13" i="11"/>
  <c r="R13" i="11" s="1"/>
  <c r="Q12" i="11"/>
  <c r="R12" i="11" s="1"/>
  <c r="Q11" i="11"/>
  <c r="R11" i="11" s="1"/>
  <c r="Q10" i="11"/>
  <c r="R10" i="11" s="1"/>
  <c r="Q8" i="11"/>
  <c r="R8" i="11" s="1"/>
  <c r="M1601" i="11"/>
  <c r="N1601" i="11" s="1"/>
  <c r="M1600" i="11"/>
  <c r="N1600" i="11" s="1"/>
  <c r="M1599" i="11"/>
  <c r="N1599" i="11" s="1"/>
  <c r="M1598" i="11"/>
  <c r="N1598" i="11" s="1"/>
  <c r="M1597" i="11"/>
  <c r="N1597" i="11" s="1"/>
  <c r="M1596" i="11"/>
  <c r="N1596" i="11" s="1"/>
  <c r="M1595" i="11"/>
  <c r="N1595" i="11" s="1"/>
  <c r="M1594" i="11"/>
  <c r="N1594" i="11" s="1"/>
  <c r="M1593" i="11"/>
  <c r="N1593" i="11" s="1"/>
  <c r="M1592" i="11"/>
  <c r="N1592" i="11" s="1"/>
  <c r="M1590" i="11"/>
  <c r="N1590" i="11" s="1"/>
  <c r="M1589" i="11"/>
  <c r="N1589" i="11" s="1"/>
  <c r="M1588" i="11"/>
  <c r="N1588" i="11" s="1"/>
  <c r="M1587" i="11"/>
  <c r="N1587" i="11" s="1"/>
  <c r="M1586" i="11"/>
  <c r="N1586" i="11" s="1"/>
  <c r="M1585" i="11"/>
  <c r="N1585" i="11" s="1"/>
  <c r="M1584" i="11"/>
  <c r="N1584" i="11" s="1"/>
  <c r="M1583" i="11"/>
  <c r="N1583" i="11" s="1"/>
  <c r="M1582" i="11"/>
  <c r="N1582" i="11" s="1"/>
  <c r="M1581" i="11"/>
  <c r="N1581" i="11" s="1"/>
  <c r="M1580" i="11"/>
  <c r="N1580" i="11" s="1"/>
  <c r="M1579" i="11"/>
  <c r="N1579" i="11" s="1"/>
  <c r="M1578" i="11"/>
  <c r="N1578" i="11" s="1"/>
  <c r="M1577" i="11"/>
  <c r="N1577" i="11" s="1"/>
  <c r="M1576" i="11"/>
  <c r="N1576" i="11" s="1"/>
  <c r="M1575" i="11"/>
  <c r="N1575" i="11" s="1"/>
  <c r="M1574" i="11"/>
  <c r="N1574" i="11" s="1"/>
  <c r="M1573" i="11"/>
  <c r="N1573" i="11" s="1"/>
  <c r="M1572" i="11"/>
  <c r="N1572" i="11" s="1"/>
  <c r="M1571" i="11"/>
  <c r="N1571" i="11" s="1"/>
  <c r="M1570" i="11"/>
  <c r="N1570" i="11" s="1"/>
  <c r="M1569" i="11"/>
  <c r="N1569" i="11" s="1"/>
  <c r="M1568" i="11"/>
  <c r="N1568" i="11" s="1"/>
  <c r="M234" i="11"/>
  <c r="N234" i="11" s="1"/>
  <c r="M231" i="11"/>
  <c r="N231" i="11" s="1"/>
  <c r="M226" i="11"/>
  <c r="N226" i="11" s="1"/>
  <c r="M223" i="11"/>
  <c r="N223" i="11" s="1"/>
  <c r="M221" i="11"/>
  <c r="N221" i="11" s="1"/>
  <c r="M220" i="11"/>
  <c r="N220" i="11" s="1"/>
  <c r="M218" i="11"/>
  <c r="N218" i="11" s="1"/>
  <c r="M205" i="11"/>
  <c r="N205" i="11" s="1"/>
  <c r="M204" i="11"/>
  <c r="N204" i="11" s="1"/>
  <c r="M203" i="11"/>
  <c r="N203" i="11" s="1"/>
  <c r="M202" i="11"/>
  <c r="N202" i="11" s="1"/>
  <c r="M200" i="11"/>
  <c r="N200" i="11" s="1"/>
  <c r="M198" i="11"/>
  <c r="N198" i="11" s="1"/>
  <c r="M196" i="11"/>
  <c r="N196" i="11" s="1"/>
  <c r="M195" i="11"/>
  <c r="N195" i="11" s="1"/>
  <c r="M193" i="11"/>
  <c r="N193" i="11" s="1"/>
  <c r="M192" i="11"/>
  <c r="N192" i="11" s="1"/>
  <c r="M191" i="11"/>
  <c r="N191" i="11" s="1"/>
  <c r="M189" i="11"/>
  <c r="N189" i="11" s="1"/>
  <c r="M186" i="11"/>
  <c r="N186" i="11" s="1"/>
  <c r="M185" i="11"/>
  <c r="N185" i="11" s="1"/>
  <c r="M184" i="11"/>
  <c r="N184" i="11" s="1"/>
  <c r="M183" i="11"/>
  <c r="N183" i="11" s="1"/>
  <c r="M182" i="11"/>
  <c r="N182" i="11" s="1"/>
  <c r="M181" i="11"/>
  <c r="N181" i="11" s="1"/>
  <c r="M180" i="11"/>
  <c r="N180" i="11" s="1"/>
  <c r="M179" i="11"/>
  <c r="N179" i="11" s="1"/>
  <c r="M178" i="11"/>
  <c r="N178" i="11" s="1"/>
  <c r="M177" i="11"/>
  <c r="N177" i="11" s="1"/>
  <c r="M176" i="11"/>
  <c r="N176" i="11" s="1"/>
  <c r="M175" i="11"/>
  <c r="N175" i="11" s="1"/>
  <c r="M174" i="11"/>
  <c r="N174" i="11" s="1"/>
  <c r="M173" i="11"/>
  <c r="N173" i="11" s="1"/>
  <c r="M172" i="11"/>
  <c r="N172" i="11" s="1"/>
  <c r="M171" i="11"/>
  <c r="N171" i="11" s="1"/>
  <c r="M170" i="11"/>
  <c r="N170" i="11" s="1"/>
  <c r="M169" i="11"/>
  <c r="N169" i="11" s="1"/>
  <c r="M168" i="11"/>
  <c r="N168" i="11" s="1"/>
  <c r="M167" i="11"/>
  <c r="N167" i="11" s="1"/>
  <c r="M166" i="11"/>
  <c r="N166" i="11" s="1"/>
  <c r="M165" i="11"/>
  <c r="N165" i="11" s="1"/>
  <c r="M164" i="11"/>
  <c r="N164" i="11" s="1"/>
  <c r="M163" i="11"/>
  <c r="N163" i="11" s="1"/>
  <c r="M162" i="11"/>
  <c r="N162" i="11" s="1"/>
  <c r="M161" i="11"/>
  <c r="N161" i="11" s="1"/>
  <c r="M160" i="11"/>
  <c r="N160" i="11" s="1"/>
  <c r="M159" i="11"/>
  <c r="N159" i="11" s="1"/>
  <c r="M158" i="11"/>
  <c r="N158" i="11" s="1"/>
  <c r="M157" i="11"/>
  <c r="N157" i="11" s="1"/>
  <c r="M156" i="11"/>
  <c r="N156" i="11" s="1"/>
  <c r="M155" i="11"/>
  <c r="N155" i="11" s="1"/>
  <c r="M154" i="11"/>
  <c r="N154" i="11" s="1"/>
  <c r="M153" i="11"/>
  <c r="N153" i="11" s="1"/>
  <c r="M152" i="11"/>
  <c r="N152" i="11" s="1"/>
  <c r="M151" i="11"/>
  <c r="N151" i="11" s="1"/>
  <c r="M150" i="11"/>
  <c r="N150" i="11" s="1"/>
  <c r="M149" i="11"/>
  <c r="N149" i="11" s="1"/>
  <c r="M148" i="11"/>
  <c r="N148" i="11" s="1"/>
  <c r="M147" i="11"/>
  <c r="N147" i="11" s="1"/>
  <c r="M146" i="11"/>
  <c r="N146" i="11" s="1"/>
  <c r="M145" i="11"/>
  <c r="N145" i="11" s="1"/>
  <c r="M144" i="11"/>
  <c r="N144" i="11" s="1"/>
  <c r="M143" i="11"/>
  <c r="N143" i="11" s="1"/>
  <c r="M142" i="11"/>
  <c r="N142" i="11" s="1"/>
  <c r="M141" i="11"/>
  <c r="N141" i="11" s="1"/>
  <c r="M140" i="11"/>
  <c r="N140" i="11" s="1"/>
  <c r="M139" i="11"/>
  <c r="N139" i="11" s="1"/>
  <c r="M138" i="11"/>
  <c r="N138" i="11" s="1"/>
  <c r="M137" i="11"/>
  <c r="N137" i="11" s="1"/>
  <c r="M136" i="11"/>
  <c r="N136" i="11" s="1"/>
  <c r="M135" i="11"/>
  <c r="N135" i="11" s="1"/>
  <c r="M134" i="11"/>
  <c r="N134" i="11" s="1"/>
  <c r="M133" i="11"/>
  <c r="N133" i="11" s="1"/>
  <c r="M132" i="11"/>
  <c r="N132" i="11" s="1"/>
  <c r="M131" i="11"/>
  <c r="N131" i="11" s="1"/>
  <c r="M130" i="11"/>
  <c r="N130" i="11" s="1"/>
  <c r="M129" i="11"/>
  <c r="N129" i="11" s="1"/>
  <c r="M128" i="11"/>
  <c r="N128" i="11" s="1"/>
  <c r="M127" i="11"/>
  <c r="N127" i="11" s="1"/>
  <c r="M126" i="11"/>
  <c r="N126" i="11" s="1"/>
  <c r="M125" i="11"/>
  <c r="N125" i="11" s="1"/>
  <c r="M124" i="11"/>
  <c r="N124" i="11" s="1"/>
  <c r="M123" i="11"/>
  <c r="N123" i="11" s="1"/>
  <c r="M122" i="11"/>
  <c r="N122" i="11" s="1"/>
  <c r="M121" i="11"/>
  <c r="N121" i="11" s="1"/>
  <c r="M120" i="11"/>
  <c r="N120" i="11" s="1"/>
  <c r="M119" i="11"/>
  <c r="N119" i="11" s="1"/>
  <c r="M118" i="11"/>
  <c r="N118" i="11" s="1"/>
  <c r="M117" i="11"/>
  <c r="N117" i="11" s="1"/>
  <c r="M116" i="11"/>
  <c r="N116" i="11" s="1"/>
  <c r="M115" i="11"/>
  <c r="N115" i="11" s="1"/>
  <c r="M114" i="11"/>
  <c r="N114" i="11" s="1"/>
  <c r="M113" i="11"/>
  <c r="N113" i="11" s="1"/>
  <c r="M112" i="11"/>
  <c r="N112" i="11" s="1"/>
  <c r="M111" i="11"/>
  <c r="N111" i="11" s="1"/>
  <c r="M110" i="11"/>
  <c r="N110" i="11" s="1"/>
  <c r="M109" i="11"/>
  <c r="N109" i="11" s="1"/>
  <c r="M108" i="11"/>
  <c r="N108" i="11" s="1"/>
  <c r="M107" i="11"/>
  <c r="N107" i="11" s="1"/>
  <c r="M106" i="11"/>
  <c r="N106" i="11" s="1"/>
  <c r="M105" i="11"/>
  <c r="N105" i="11" s="1"/>
  <c r="M103" i="11"/>
  <c r="N103" i="11" s="1"/>
  <c r="M102" i="11"/>
  <c r="N102" i="11" s="1"/>
  <c r="M101" i="11"/>
  <c r="N101" i="11" s="1"/>
  <c r="M100" i="11"/>
  <c r="N100" i="11" s="1"/>
  <c r="M99" i="11"/>
  <c r="N99" i="11" s="1"/>
  <c r="M98" i="11"/>
  <c r="N98" i="11" s="1"/>
  <c r="M97" i="11"/>
  <c r="N97" i="11" s="1"/>
  <c r="M96" i="11"/>
  <c r="N96" i="11" s="1"/>
  <c r="M95" i="11"/>
  <c r="N95" i="11" s="1"/>
  <c r="M94" i="11"/>
  <c r="N94" i="11" s="1"/>
  <c r="M93" i="11"/>
  <c r="N93" i="11" s="1"/>
  <c r="M92" i="11"/>
  <c r="N92" i="11" s="1"/>
  <c r="M91" i="11"/>
  <c r="N91" i="11" s="1"/>
  <c r="M90" i="11"/>
  <c r="N90" i="11" s="1"/>
  <c r="M89" i="11"/>
  <c r="N89" i="11" s="1"/>
  <c r="M88" i="11"/>
  <c r="N88" i="11" s="1"/>
  <c r="M87" i="11"/>
  <c r="N87" i="11" s="1"/>
  <c r="M86" i="11"/>
  <c r="N86" i="11" s="1"/>
  <c r="M85" i="11"/>
  <c r="N85" i="11" s="1"/>
  <c r="M84" i="11"/>
  <c r="N84" i="11" s="1"/>
  <c r="M83" i="11"/>
  <c r="N83" i="11" s="1"/>
  <c r="M82" i="11"/>
  <c r="N82" i="11" s="1"/>
  <c r="M81" i="11"/>
  <c r="N81" i="11" s="1"/>
  <c r="M80" i="11"/>
  <c r="N80" i="11" s="1"/>
  <c r="M79" i="11"/>
  <c r="N79" i="11" s="1"/>
  <c r="M78" i="11"/>
  <c r="N78" i="11" s="1"/>
  <c r="M77" i="11"/>
  <c r="N77" i="11" s="1"/>
  <c r="M76" i="11"/>
  <c r="N76" i="11" s="1"/>
  <c r="M75" i="11"/>
  <c r="N75" i="11" s="1"/>
  <c r="M74" i="11"/>
  <c r="N74" i="11" s="1"/>
  <c r="M73" i="11"/>
  <c r="N73" i="11" s="1"/>
  <c r="M72" i="11"/>
  <c r="N72" i="11" s="1"/>
  <c r="M71" i="11"/>
  <c r="N71" i="11" s="1"/>
  <c r="M70" i="11"/>
  <c r="N70" i="11" s="1"/>
  <c r="M69" i="11"/>
  <c r="N69" i="11" s="1"/>
  <c r="M68" i="11"/>
  <c r="N68" i="11" s="1"/>
  <c r="M67" i="11"/>
  <c r="N67" i="11" s="1"/>
  <c r="M66" i="11"/>
  <c r="N66" i="11" s="1"/>
  <c r="M65" i="11"/>
  <c r="N65" i="11" s="1"/>
  <c r="M64" i="11"/>
  <c r="N64" i="11" s="1"/>
  <c r="M63" i="11"/>
  <c r="N63" i="11" s="1"/>
  <c r="M62" i="11"/>
  <c r="N62" i="11" s="1"/>
  <c r="M61" i="11"/>
  <c r="N61" i="11" s="1"/>
  <c r="M60" i="11"/>
  <c r="N60" i="11" s="1"/>
  <c r="M59" i="11"/>
  <c r="N59" i="11" s="1"/>
  <c r="M58" i="11"/>
  <c r="N58" i="11" s="1"/>
  <c r="M57" i="11"/>
  <c r="N57" i="11" s="1"/>
  <c r="M56" i="11"/>
  <c r="N56" i="11" s="1"/>
  <c r="M55" i="11"/>
  <c r="N55" i="11" s="1"/>
  <c r="M54" i="11"/>
  <c r="N54" i="11" s="1"/>
  <c r="M53" i="11"/>
  <c r="N53" i="11" s="1"/>
  <c r="M52" i="11"/>
  <c r="N52" i="11" s="1"/>
  <c r="M51" i="11"/>
  <c r="N51" i="11" s="1"/>
  <c r="M50" i="11"/>
  <c r="N50" i="11" s="1"/>
  <c r="M49" i="11"/>
  <c r="N49" i="11" s="1"/>
  <c r="M48" i="11"/>
  <c r="N48" i="11" s="1"/>
  <c r="M47" i="11"/>
  <c r="N47" i="11" s="1"/>
  <c r="M46" i="11"/>
  <c r="N46" i="11" s="1"/>
  <c r="M45" i="11"/>
  <c r="N45" i="11" s="1"/>
  <c r="M44" i="11"/>
  <c r="N44" i="11" s="1"/>
  <c r="M43" i="11"/>
  <c r="N43" i="11" s="1"/>
  <c r="M42" i="11"/>
  <c r="N42" i="11" s="1"/>
  <c r="M41" i="11"/>
  <c r="N41" i="11" s="1"/>
  <c r="M40" i="11"/>
  <c r="N40" i="11" s="1"/>
  <c r="M39" i="11"/>
  <c r="N39" i="11" s="1"/>
  <c r="M38" i="11"/>
  <c r="N38" i="11" s="1"/>
  <c r="M37" i="11"/>
  <c r="N37" i="11" s="1"/>
  <c r="M36" i="11"/>
  <c r="N36" i="11" s="1"/>
  <c r="M35" i="11"/>
  <c r="N35" i="11" s="1"/>
  <c r="M34" i="11"/>
  <c r="N34" i="11" s="1"/>
  <c r="M33" i="11"/>
  <c r="N33" i="11" s="1"/>
  <c r="M32" i="11"/>
  <c r="N32" i="11" s="1"/>
  <c r="M31" i="11"/>
  <c r="N31" i="11" s="1"/>
  <c r="M30" i="11"/>
  <c r="N30" i="11" s="1"/>
  <c r="M29" i="11"/>
  <c r="N29" i="11" s="1"/>
  <c r="M28" i="11"/>
  <c r="N28" i="11" s="1"/>
  <c r="M27" i="11"/>
  <c r="N27" i="11" s="1"/>
  <c r="M26" i="11"/>
  <c r="N26" i="11" s="1"/>
  <c r="M25" i="11"/>
  <c r="N25" i="11" s="1"/>
  <c r="M24" i="11"/>
  <c r="N24" i="11" s="1"/>
  <c r="M23" i="11"/>
  <c r="N23" i="11" s="1"/>
  <c r="M22" i="11"/>
  <c r="N22" i="11" s="1"/>
  <c r="M21" i="11"/>
  <c r="N21" i="11" s="1"/>
  <c r="M20" i="11"/>
  <c r="N20" i="11" s="1"/>
  <c r="M19" i="11"/>
  <c r="N19" i="11" s="1"/>
  <c r="M18" i="11"/>
  <c r="N18" i="11" s="1"/>
  <c r="M17" i="11"/>
  <c r="N17" i="11" s="1"/>
  <c r="M16" i="11"/>
  <c r="N16" i="11" s="1"/>
  <c r="M15" i="11"/>
  <c r="N15" i="11" s="1"/>
  <c r="M14" i="11"/>
  <c r="N14" i="11" s="1"/>
  <c r="M13" i="11"/>
  <c r="N13" i="11" s="1"/>
  <c r="M12" i="11"/>
  <c r="N12" i="11" s="1"/>
  <c r="M11" i="11"/>
  <c r="N11" i="11" s="1"/>
  <c r="M10" i="11"/>
  <c r="N10" i="11" s="1"/>
  <c r="M9" i="11"/>
  <c r="N9" i="11" s="1"/>
  <c r="M8" i="11"/>
  <c r="N8" i="11" s="1"/>
  <c r="I1601" i="11"/>
  <c r="J1601" i="11" s="1"/>
  <c r="I1600" i="11"/>
  <c r="J1600" i="11" s="1"/>
  <c r="I1599" i="11"/>
  <c r="J1599" i="11" s="1"/>
  <c r="I1598" i="11"/>
  <c r="J1598" i="11" s="1"/>
  <c r="I1597" i="11"/>
  <c r="J1597" i="11" s="1"/>
  <c r="I1596" i="11"/>
  <c r="J1596" i="11" s="1"/>
  <c r="I1595" i="11"/>
  <c r="J1595" i="11" s="1"/>
  <c r="I1594" i="11"/>
  <c r="J1594" i="11" s="1"/>
  <c r="I1593" i="11"/>
  <c r="J1593" i="11" s="1"/>
  <c r="I1592" i="11"/>
  <c r="J1592" i="11" s="1"/>
  <c r="I1591" i="11"/>
  <c r="J1591" i="11" s="1"/>
  <c r="I1590" i="11"/>
  <c r="J1590" i="11" s="1"/>
  <c r="I1589" i="11"/>
  <c r="J1589" i="11" s="1"/>
  <c r="I1588" i="11"/>
  <c r="J1588" i="11" s="1"/>
  <c r="I1587" i="11"/>
  <c r="J1587" i="11" s="1"/>
  <c r="I1586" i="11"/>
  <c r="J1586" i="11" s="1"/>
  <c r="I1585" i="11"/>
  <c r="J1585" i="11" s="1"/>
  <c r="I1584" i="11"/>
  <c r="J1584" i="11" s="1"/>
  <c r="I1583" i="11"/>
  <c r="J1583" i="11" s="1"/>
  <c r="I1582" i="11"/>
  <c r="J1582" i="11" s="1"/>
  <c r="I1581" i="11"/>
  <c r="J1581" i="11" s="1"/>
  <c r="I1580" i="11"/>
  <c r="J1580" i="11" s="1"/>
  <c r="I1579" i="11"/>
  <c r="J1579" i="11" s="1"/>
  <c r="I1578" i="11"/>
  <c r="J1578" i="11" s="1"/>
  <c r="I1577" i="11"/>
  <c r="J1577" i="11" s="1"/>
  <c r="I1576" i="11"/>
  <c r="J1576" i="11" s="1"/>
  <c r="I1575" i="11"/>
  <c r="J1575" i="11" s="1"/>
  <c r="I1574" i="11"/>
  <c r="J1574" i="11" s="1"/>
  <c r="I1573" i="11"/>
  <c r="J1573" i="11" s="1"/>
  <c r="I1572" i="11"/>
  <c r="J1572" i="11" s="1"/>
  <c r="I1571" i="11"/>
  <c r="J1571" i="11" s="1"/>
  <c r="I1570" i="11"/>
  <c r="J1570" i="11" s="1"/>
  <c r="I1569" i="11"/>
  <c r="J1569" i="11" s="1"/>
  <c r="I1568" i="11"/>
  <c r="J1568" i="11" s="1"/>
  <c r="I235" i="11"/>
  <c r="J235" i="11" s="1"/>
  <c r="I234" i="11"/>
  <c r="J234" i="11" s="1"/>
  <c r="I233" i="11"/>
  <c r="J233" i="11" s="1"/>
  <c r="I232" i="11"/>
  <c r="J232" i="11" s="1"/>
  <c r="I231" i="11"/>
  <c r="J231" i="11" s="1"/>
  <c r="I230" i="11"/>
  <c r="J230" i="11" s="1"/>
  <c r="I229" i="11"/>
  <c r="J229" i="11" s="1"/>
  <c r="I228" i="11"/>
  <c r="J228" i="11" s="1"/>
  <c r="I227" i="11"/>
  <c r="J227" i="11" s="1"/>
  <c r="I226" i="11"/>
  <c r="J226" i="11" s="1"/>
  <c r="I225" i="11"/>
  <c r="J225" i="11" s="1"/>
  <c r="I224" i="11"/>
  <c r="J224" i="11" s="1"/>
  <c r="I223" i="11"/>
  <c r="J223" i="11" s="1"/>
  <c r="I222" i="11"/>
  <c r="J222" i="11" s="1"/>
  <c r="I221" i="11"/>
  <c r="J221" i="11" s="1"/>
  <c r="I220" i="11"/>
  <c r="J220" i="11" s="1"/>
  <c r="I219" i="11"/>
  <c r="J219" i="11" s="1"/>
  <c r="I218" i="11"/>
  <c r="J218" i="11" s="1"/>
  <c r="I217" i="11"/>
  <c r="J217" i="11" s="1"/>
  <c r="I216" i="11"/>
  <c r="J216" i="11" s="1"/>
  <c r="I215" i="11"/>
  <c r="J215" i="11" s="1"/>
  <c r="I214" i="11"/>
  <c r="J214" i="11" s="1"/>
  <c r="I213" i="11"/>
  <c r="J213" i="11" s="1"/>
  <c r="I212" i="11"/>
  <c r="J212" i="11" s="1"/>
  <c r="I211" i="11"/>
  <c r="J211" i="11" s="1"/>
  <c r="I210" i="11"/>
  <c r="J210" i="11" s="1"/>
  <c r="I209" i="11"/>
  <c r="J209" i="11" s="1"/>
  <c r="I208" i="11"/>
  <c r="J208" i="11" s="1"/>
  <c r="I207" i="11"/>
  <c r="J207" i="11" s="1"/>
  <c r="I206" i="11"/>
  <c r="J206" i="11" s="1"/>
  <c r="I205" i="11"/>
  <c r="J205" i="11" s="1"/>
  <c r="I204" i="11"/>
  <c r="J204" i="11" s="1"/>
  <c r="I203" i="11"/>
  <c r="J203" i="11" s="1"/>
  <c r="I202" i="11"/>
  <c r="J202" i="11" s="1"/>
  <c r="I201" i="11"/>
  <c r="J201" i="11" s="1"/>
  <c r="I200" i="11"/>
  <c r="J200" i="11" s="1"/>
  <c r="I199" i="11"/>
  <c r="J199" i="11" s="1"/>
  <c r="I198" i="11"/>
  <c r="J198" i="11" s="1"/>
  <c r="I197" i="11"/>
  <c r="J197" i="11" s="1"/>
  <c r="I196" i="11"/>
  <c r="J196" i="11" s="1"/>
  <c r="I195" i="11"/>
  <c r="J195" i="11" s="1"/>
  <c r="I194" i="11"/>
  <c r="J194" i="11" s="1"/>
  <c r="I193" i="11"/>
  <c r="J193" i="11" s="1"/>
  <c r="I192" i="11"/>
  <c r="J192" i="11" s="1"/>
  <c r="I191" i="11"/>
  <c r="J191" i="11" s="1"/>
  <c r="I190" i="11"/>
  <c r="J190" i="11" s="1"/>
  <c r="I189" i="11"/>
  <c r="J189" i="11" s="1"/>
  <c r="I188" i="11"/>
  <c r="J188" i="11" s="1"/>
  <c r="I187" i="11"/>
  <c r="J187" i="11" s="1"/>
  <c r="I186" i="11"/>
  <c r="J186" i="11" s="1"/>
  <c r="I185" i="11"/>
  <c r="J185" i="11" s="1"/>
  <c r="I184" i="11"/>
  <c r="J184" i="11" s="1"/>
  <c r="I183" i="11"/>
  <c r="J183" i="11" s="1"/>
  <c r="I182" i="11"/>
  <c r="J182" i="11" s="1"/>
  <c r="I181" i="11"/>
  <c r="J181" i="11" s="1"/>
  <c r="I180" i="11"/>
  <c r="J180" i="11" s="1"/>
  <c r="I179" i="11"/>
  <c r="J179" i="11" s="1"/>
  <c r="I178" i="11"/>
  <c r="J178" i="11" s="1"/>
  <c r="I177" i="11"/>
  <c r="J177" i="11" s="1"/>
  <c r="I176" i="11"/>
  <c r="J176" i="11" s="1"/>
  <c r="I175" i="11"/>
  <c r="J175" i="11" s="1"/>
  <c r="I174" i="11"/>
  <c r="J174" i="11" s="1"/>
  <c r="I173" i="11"/>
  <c r="J173" i="11" s="1"/>
  <c r="I172" i="11"/>
  <c r="J172" i="11" s="1"/>
  <c r="I171" i="11"/>
  <c r="J171" i="11" s="1"/>
  <c r="I170" i="11"/>
  <c r="J170" i="11" s="1"/>
  <c r="I169" i="11"/>
  <c r="J169" i="11" s="1"/>
  <c r="I168" i="11"/>
  <c r="J168" i="11" s="1"/>
  <c r="I167" i="11"/>
  <c r="J167" i="11" s="1"/>
  <c r="I166" i="11"/>
  <c r="J166" i="11" s="1"/>
  <c r="I165" i="11"/>
  <c r="J165" i="11" s="1"/>
  <c r="I164" i="11"/>
  <c r="J164" i="11" s="1"/>
  <c r="I163" i="11"/>
  <c r="J163" i="11" s="1"/>
  <c r="I162" i="11"/>
  <c r="J162" i="11" s="1"/>
  <c r="I161" i="11"/>
  <c r="J161" i="11" s="1"/>
  <c r="I160" i="11"/>
  <c r="J160" i="11" s="1"/>
  <c r="I159" i="11"/>
  <c r="J159" i="11" s="1"/>
  <c r="I158" i="11"/>
  <c r="J158" i="11" s="1"/>
  <c r="I157" i="11"/>
  <c r="J157" i="11" s="1"/>
  <c r="I156" i="11"/>
  <c r="J156" i="11" s="1"/>
  <c r="I155" i="11"/>
  <c r="J155" i="11" s="1"/>
  <c r="I154" i="11"/>
  <c r="J154" i="11" s="1"/>
  <c r="I153" i="11"/>
  <c r="J153" i="11" s="1"/>
  <c r="I152" i="11"/>
  <c r="J152" i="11" s="1"/>
  <c r="I151" i="11"/>
  <c r="J151" i="11" s="1"/>
  <c r="I150" i="11"/>
  <c r="J150" i="11" s="1"/>
  <c r="I149" i="11"/>
  <c r="J149" i="11" s="1"/>
  <c r="I148" i="11"/>
  <c r="J148" i="11" s="1"/>
  <c r="I147" i="11"/>
  <c r="J147" i="11" s="1"/>
  <c r="I146" i="11"/>
  <c r="J146" i="11" s="1"/>
  <c r="I145" i="11"/>
  <c r="J145" i="11" s="1"/>
  <c r="I144" i="11"/>
  <c r="J144" i="11" s="1"/>
  <c r="I143" i="11"/>
  <c r="J143" i="11" s="1"/>
  <c r="I142" i="11"/>
  <c r="J142" i="11" s="1"/>
  <c r="I141" i="11"/>
  <c r="J141" i="11" s="1"/>
  <c r="I140" i="11"/>
  <c r="J140" i="11" s="1"/>
  <c r="I139" i="11"/>
  <c r="J139" i="11" s="1"/>
  <c r="I138" i="11"/>
  <c r="J138" i="11" s="1"/>
  <c r="I137" i="11"/>
  <c r="J137" i="11" s="1"/>
  <c r="I136" i="11"/>
  <c r="J136" i="11" s="1"/>
  <c r="I135" i="11"/>
  <c r="J135" i="11" s="1"/>
  <c r="I134" i="11"/>
  <c r="J134" i="11" s="1"/>
  <c r="I133" i="11"/>
  <c r="J133" i="11" s="1"/>
  <c r="I132" i="11"/>
  <c r="J132" i="11" s="1"/>
  <c r="I131" i="11"/>
  <c r="J131" i="11" s="1"/>
  <c r="I130" i="11"/>
  <c r="J130" i="11" s="1"/>
  <c r="I129" i="11"/>
  <c r="J129" i="11" s="1"/>
  <c r="I128" i="11"/>
  <c r="J128" i="11" s="1"/>
  <c r="I127" i="11"/>
  <c r="J127" i="11" s="1"/>
  <c r="I126" i="11"/>
  <c r="J126" i="11" s="1"/>
  <c r="I125" i="11"/>
  <c r="J125" i="11" s="1"/>
  <c r="I124" i="11"/>
  <c r="J124" i="11" s="1"/>
  <c r="I123" i="11"/>
  <c r="J123" i="11" s="1"/>
  <c r="I122" i="11"/>
  <c r="J122" i="11" s="1"/>
  <c r="I121" i="11"/>
  <c r="J121" i="11" s="1"/>
  <c r="I120" i="11"/>
  <c r="J120" i="11" s="1"/>
  <c r="I119" i="11"/>
  <c r="J119" i="11" s="1"/>
  <c r="I118" i="11"/>
  <c r="J118" i="11" s="1"/>
  <c r="I117" i="11"/>
  <c r="J117" i="11" s="1"/>
  <c r="I116" i="11"/>
  <c r="J116" i="11" s="1"/>
  <c r="I115" i="11"/>
  <c r="J115" i="11" s="1"/>
  <c r="I114" i="11"/>
  <c r="J114" i="11" s="1"/>
  <c r="I113" i="11"/>
  <c r="J113" i="11" s="1"/>
  <c r="I112" i="11"/>
  <c r="J112" i="11" s="1"/>
  <c r="I111" i="11"/>
  <c r="J111" i="11" s="1"/>
  <c r="I110" i="11"/>
  <c r="J110" i="11" s="1"/>
  <c r="I109" i="11"/>
  <c r="J109" i="11" s="1"/>
  <c r="I108" i="11"/>
  <c r="J108" i="11" s="1"/>
  <c r="I107" i="11"/>
  <c r="J107" i="11" s="1"/>
  <c r="I106" i="11"/>
  <c r="J106" i="11" s="1"/>
  <c r="I105" i="11"/>
  <c r="J105" i="11" s="1"/>
  <c r="I103" i="11"/>
  <c r="J103" i="11" s="1"/>
  <c r="I102" i="11"/>
  <c r="J102" i="11" s="1"/>
  <c r="I101" i="11"/>
  <c r="J101" i="11" s="1"/>
  <c r="I100" i="11"/>
  <c r="J100" i="11" s="1"/>
  <c r="I99" i="11"/>
  <c r="J99" i="11" s="1"/>
  <c r="I98" i="11"/>
  <c r="J98" i="11" s="1"/>
  <c r="I97" i="11"/>
  <c r="J97" i="11" s="1"/>
  <c r="I96" i="11"/>
  <c r="J96" i="11" s="1"/>
  <c r="I95" i="11"/>
  <c r="J95" i="11" s="1"/>
  <c r="I94" i="11"/>
  <c r="J94" i="11" s="1"/>
  <c r="I93" i="11"/>
  <c r="J93" i="11" s="1"/>
  <c r="I92" i="11"/>
  <c r="J92" i="11" s="1"/>
  <c r="I91" i="11"/>
  <c r="J91" i="11" s="1"/>
  <c r="I90" i="11"/>
  <c r="J90" i="11" s="1"/>
  <c r="I89" i="11"/>
  <c r="J89" i="11" s="1"/>
  <c r="I88" i="11"/>
  <c r="J88" i="11" s="1"/>
  <c r="I87" i="11"/>
  <c r="J87" i="11" s="1"/>
  <c r="I86" i="11"/>
  <c r="J86" i="11" s="1"/>
  <c r="I85" i="11"/>
  <c r="J85" i="11" s="1"/>
  <c r="I84" i="11"/>
  <c r="J84" i="11" s="1"/>
  <c r="I83" i="11"/>
  <c r="J83" i="11" s="1"/>
  <c r="I82" i="11"/>
  <c r="J82" i="11" s="1"/>
  <c r="I81" i="11"/>
  <c r="J81" i="11" s="1"/>
  <c r="I80" i="11"/>
  <c r="J80" i="11" s="1"/>
  <c r="I79" i="11"/>
  <c r="J79" i="11" s="1"/>
  <c r="I78" i="11"/>
  <c r="J78" i="11" s="1"/>
  <c r="I77" i="11"/>
  <c r="J77" i="11" s="1"/>
  <c r="I76" i="11"/>
  <c r="J76" i="11" s="1"/>
  <c r="I75" i="11"/>
  <c r="J75" i="11" s="1"/>
  <c r="I74" i="11"/>
  <c r="J74" i="11" s="1"/>
  <c r="I73" i="11"/>
  <c r="J73" i="11" s="1"/>
  <c r="I72" i="11"/>
  <c r="J72" i="11" s="1"/>
  <c r="I71" i="11"/>
  <c r="J71" i="11" s="1"/>
  <c r="I70" i="11"/>
  <c r="J70" i="11" s="1"/>
  <c r="I69" i="11"/>
  <c r="J69" i="11" s="1"/>
  <c r="I68" i="11"/>
  <c r="J68" i="11" s="1"/>
  <c r="I67" i="11"/>
  <c r="J67" i="11" s="1"/>
  <c r="I66" i="11"/>
  <c r="J66" i="11" s="1"/>
  <c r="I65" i="11"/>
  <c r="J65" i="11" s="1"/>
  <c r="I64" i="11"/>
  <c r="J64" i="11" s="1"/>
  <c r="I63" i="11"/>
  <c r="J63" i="11" s="1"/>
  <c r="I62" i="11"/>
  <c r="J62" i="11" s="1"/>
  <c r="I61" i="11"/>
  <c r="J61" i="11" s="1"/>
  <c r="I60" i="11"/>
  <c r="J60" i="11" s="1"/>
  <c r="I59" i="11"/>
  <c r="J59" i="11" s="1"/>
  <c r="I58" i="11"/>
  <c r="J58" i="11" s="1"/>
  <c r="I57" i="11"/>
  <c r="J57" i="11" s="1"/>
  <c r="I56" i="11"/>
  <c r="J56" i="11" s="1"/>
  <c r="I55" i="11"/>
  <c r="J55" i="11" s="1"/>
  <c r="I54" i="11"/>
  <c r="J54" i="11" s="1"/>
  <c r="I53" i="11"/>
  <c r="J53" i="11" s="1"/>
  <c r="I52" i="11"/>
  <c r="J52" i="11" s="1"/>
  <c r="I51" i="11"/>
  <c r="J51" i="11" s="1"/>
  <c r="I50" i="11"/>
  <c r="J50" i="11" s="1"/>
  <c r="I49" i="11"/>
  <c r="J49" i="11" s="1"/>
  <c r="I48" i="11"/>
  <c r="J48" i="11" s="1"/>
  <c r="I47" i="11"/>
  <c r="J47" i="11" s="1"/>
  <c r="I46" i="11"/>
  <c r="J46" i="11" s="1"/>
  <c r="I45" i="11"/>
  <c r="J45" i="11" s="1"/>
  <c r="I44" i="11"/>
  <c r="J44" i="11" s="1"/>
  <c r="I43" i="11"/>
  <c r="J43" i="11" s="1"/>
  <c r="I42" i="11"/>
  <c r="J42" i="11" s="1"/>
  <c r="I41" i="11"/>
  <c r="J41" i="11" s="1"/>
  <c r="I40" i="11"/>
  <c r="J40" i="11" s="1"/>
  <c r="I39" i="11"/>
  <c r="J39" i="11" s="1"/>
  <c r="I38" i="11"/>
  <c r="J38" i="11" s="1"/>
  <c r="I37" i="11"/>
  <c r="J37" i="11" s="1"/>
  <c r="I36" i="11"/>
  <c r="J36" i="11" s="1"/>
  <c r="I35" i="11"/>
  <c r="J35" i="11" s="1"/>
  <c r="I34" i="11"/>
  <c r="J34" i="11" s="1"/>
  <c r="I33" i="11"/>
  <c r="J33" i="11" s="1"/>
  <c r="I32" i="11"/>
  <c r="J32" i="11" s="1"/>
  <c r="I31" i="11"/>
  <c r="J31" i="11" s="1"/>
  <c r="I30" i="11"/>
  <c r="J30" i="11" s="1"/>
  <c r="I29" i="11"/>
  <c r="J29" i="11" s="1"/>
  <c r="I28" i="11"/>
  <c r="J28" i="11" s="1"/>
  <c r="I27" i="11"/>
  <c r="J27" i="11" s="1"/>
  <c r="I26" i="11"/>
  <c r="J26" i="11" s="1"/>
  <c r="I25" i="11"/>
  <c r="J25" i="11" s="1"/>
  <c r="I24" i="11"/>
  <c r="J24" i="11" s="1"/>
  <c r="I23" i="11"/>
  <c r="J23" i="11" s="1"/>
  <c r="I22" i="11"/>
  <c r="J22" i="11" s="1"/>
  <c r="I21" i="11"/>
  <c r="J21" i="11" s="1"/>
  <c r="I20" i="11"/>
  <c r="J20" i="11" s="1"/>
  <c r="I19" i="11"/>
  <c r="J19" i="11" s="1"/>
  <c r="I18" i="11"/>
  <c r="J18" i="11" s="1"/>
  <c r="I17" i="11"/>
  <c r="J17" i="11" s="1"/>
  <c r="I16" i="11"/>
  <c r="J16" i="11" s="1"/>
  <c r="I15" i="11"/>
  <c r="J15" i="11" s="1"/>
  <c r="I14" i="11"/>
  <c r="J14" i="11" s="1"/>
  <c r="I13" i="11"/>
  <c r="J13" i="11" s="1"/>
  <c r="I12" i="11"/>
  <c r="J12" i="11" s="1"/>
  <c r="I11" i="11"/>
  <c r="J11" i="11" s="1"/>
  <c r="I10" i="11"/>
  <c r="J10" i="11" s="1"/>
  <c r="I9" i="11"/>
  <c r="J9" i="11" s="1"/>
  <c r="I8" i="11"/>
  <c r="J8" i="11" s="1"/>
  <c r="U7" i="11" l="1"/>
  <c r="V7" i="11" s="1"/>
  <c r="Q7" i="11"/>
  <c r="R7" i="11" s="1"/>
  <c r="M7" i="11"/>
  <c r="N7" i="11" s="1"/>
  <c r="I7" i="11"/>
  <c r="J7" i="11" s="1"/>
</calcChain>
</file>

<file path=xl/comments1.xml><?xml version="1.0" encoding="utf-8"?>
<comments xmlns="http://schemas.openxmlformats.org/spreadsheetml/2006/main">
  <authors>
    <author>作成者</author>
  </authors>
  <commentList>
    <comment ref="AM1106" authorId="0" shapeId="0">
      <text>
        <r>
          <rPr>
            <b/>
            <sz val="9"/>
            <color indexed="81"/>
            <rFont val="MS P ゴシック"/>
            <family val="3"/>
            <charset val="128"/>
          </rPr>
          <t>端数調整▲１</t>
        </r>
      </text>
    </comment>
    <comment ref="X1115" authorId="0" shapeId="0">
      <text>
        <r>
          <rPr>
            <b/>
            <sz val="9"/>
            <color indexed="81"/>
            <rFont val="MS P ゴシック"/>
            <family val="3"/>
            <charset val="128"/>
          </rPr>
          <t>端数調整+１</t>
        </r>
      </text>
    </comment>
    <comment ref="AI1209" authorId="0" shapeId="0">
      <text>
        <r>
          <rPr>
            <b/>
            <sz val="9"/>
            <color indexed="81"/>
            <rFont val="MS P ゴシック"/>
            <family val="3"/>
            <charset val="128"/>
          </rPr>
          <t xml:space="preserve"> 調整額
-4,630千円</t>
        </r>
      </text>
    </comment>
    <comment ref="AN1209" authorId="0" shapeId="0">
      <text>
        <r>
          <rPr>
            <b/>
            <sz val="9"/>
            <color indexed="81"/>
            <rFont val="MS P ゴシック"/>
            <family val="3"/>
            <charset val="128"/>
          </rPr>
          <t xml:space="preserve"> 調整額
-711千円</t>
        </r>
      </text>
    </comment>
    <comment ref="T1896" authorId="0" shapeId="0">
      <text>
        <r>
          <rPr>
            <b/>
            <sz val="9"/>
            <color indexed="81"/>
            <rFont val="ＭＳ Ｐゴシック"/>
            <family val="3"/>
            <charset val="128"/>
          </rPr>
          <t>修正
1,462→1,510</t>
        </r>
      </text>
    </comment>
  </commentList>
</comments>
</file>

<file path=xl/sharedStrings.xml><?xml version="1.0" encoding="utf-8"?>
<sst xmlns="http://schemas.openxmlformats.org/spreadsheetml/2006/main" count="57169" uniqueCount="12719">
  <si>
    <t>団体名等</t>
    <rPh sb="0" eb="2">
      <t>ダンタイ</t>
    </rPh>
    <rPh sb="2" eb="3">
      <t>メイ</t>
    </rPh>
    <rPh sb="3" eb="4">
      <t>ナド</t>
    </rPh>
    <phoneticPr fontId="4"/>
  </si>
  <si>
    <t>団体コード</t>
    <rPh sb="0" eb="2">
      <t>ダンタイ</t>
    </rPh>
    <phoneticPr fontId="4"/>
  </si>
  <si>
    <t>財政調整基金</t>
    <rPh sb="0" eb="2">
      <t>ザイセイ</t>
    </rPh>
    <rPh sb="2" eb="4">
      <t>チョウセイ</t>
    </rPh>
    <rPh sb="4" eb="6">
      <t>キキン</t>
    </rPh>
    <phoneticPr fontId="3"/>
  </si>
  <si>
    <t>増減額
C(A-B)</t>
    <rPh sb="0" eb="3">
      <t>ゾウゲンガク</t>
    </rPh>
    <phoneticPr fontId="3"/>
  </si>
  <si>
    <t>増減率
(C/B)</t>
    <rPh sb="0" eb="3">
      <t>ゾウゲンリツ</t>
    </rPh>
    <phoneticPr fontId="3"/>
  </si>
  <si>
    <t>減債基金</t>
    <rPh sb="0" eb="2">
      <t>ゲンサイ</t>
    </rPh>
    <rPh sb="2" eb="4">
      <t>キキン</t>
    </rPh>
    <phoneticPr fontId="3"/>
  </si>
  <si>
    <t>特定目的基金①</t>
    <rPh sb="0" eb="2">
      <t>トクテイ</t>
    </rPh>
    <rPh sb="2" eb="4">
      <t>モクテキ</t>
    </rPh>
    <rPh sb="4" eb="6">
      <t>キキン</t>
    </rPh>
    <phoneticPr fontId="3"/>
  </si>
  <si>
    <t>特定目的基金⑤</t>
    <rPh sb="0" eb="2">
      <t>トクテイ</t>
    </rPh>
    <rPh sb="2" eb="4">
      <t>モクテキ</t>
    </rPh>
    <rPh sb="4" eb="6">
      <t>キキン</t>
    </rPh>
    <phoneticPr fontId="3"/>
  </si>
  <si>
    <t>特定目的基金</t>
    <rPh sb="0" eb="2">
      <t>トクテイ</t>
    </rPh>
    <rPh sb="2" eb="4">
      <t>モクテキ</t>
    </rPh>
    <rPh sb="4" eb="6">
      <t>キキン</t>
    </rPh>
    <phoneticPr fontId="3"/>
  </si>
  <si>
    <t>基金全体</t>
    <rPh sb="0" eb="2">
      <t>キキン</t>
    </rPh>
    <rPh sb="2" eb="4">
      <t>ゼンタイ</t>
    </rPh>
    <phoneticPr fontId="3"/>
  </si>
  <si>
    <t>都道府県名</t>
    <rPh sb="0" eb="4">
      <t>トドウフケン</t>
    </rPh>
    <rPh sb="4" eb="5">
      <t>メイ</t>
    </rPh>
    <phoneticPr fontId="3"/>
  </si>
  <si>
    <t>市区町村名</t>
    <rPh sb="0" eb="4">
      <t>シクチョウソン</t>
    </rPh>
    <rPh sb="4" eb="5">
      <t>メイ</t>
    </rPh>
    <phoneticPr fontId="4"/>
  </si>
  <si>
    <t>特定目的基金②</t>
    <rPh sb="0" eb="2">
      <t>トクテイ</t>
    </rPh>
    <rPh sb="2" eb="4">
      <t>モクテキ</t>
    </rPh>
    <rPh sb="4" eb="6">
      <t>キキン</t>
    </rPh>
    <phoneticPr fontId="3"/>
  </si>
  <si>
    <t>特定目的基金③</t>
    <rPh sb="0" eb="2">
      <t>トクテイ</t>
    </rPh>
    <rPh sb="2" eb="4">
      <t>モクテキ</t>
    </rPh>
    <rPh sb="4" eb="6">
      <t>キキン</t>
    </rPh>
    <phoneticPr fontId="3"/>
  </si>
  <si>
    <t>特定目的基金④</t>
    <rPh sb="0" eb="2">
      <t>トクテイ</t>
    </rPh>
    <rPh sb="2" eb="4">
      <t>モクテキ</t>
    </rPh>
    <rPh sb="4" eb="6">
      <t>キキン</t>
    </rPh>
    <phoneticPr fontId="3"/>
  </si>
  <si>
    <t>基金の名称</t>
    <rPh sb="0" eb="2">
      <t>キキン</t>
    </rPh>
    <rPh sb="3" eb="5">
      <t>メイショウ</t>
    </rPh>
    <phoneticPr fontId="3"/>
  </si>
  <si>
    <t>012025</t>
  </si>
  <si>
    <t>函館市</t>
  </si>
  <si>
    <t>012033</t>
  </si>
  <si>
    <t>小樽市</t>
  </si>
  <si>
    <t>012041</t>
  </si>
  <si>
    <t>旭川市</t>
  </si>
  <si>
    <t>012050</t>
  </si>
  <si>
    <t>室蘭市</t>
  </si>
  <si>
    <t>012068</t>
  </si>
  <si>
    <t>釧路市</t>
  </si>
  <si>
    <t>012076</t>
  </si>
  <si>
    <t>帯広市</t>
  </si>
  <si>
    <t>012084</t>
  </si>
  <si>
    <t>北見市</t>
  </si>
  <si>
    <t>012092</t>
  </si>
  <si>
    <t>夕張市</t>
  </si>
  <si>
    <t>012106</t>
  </si>
  <si>
    <t>岩見沢市</t>
  </si>
  <si>
    <t>012114</t>
  </si>
  <si>
    <t>網走市</t>
  </si>
  <si>
    <t>012122</t>
  </si>
  <si>
    <t>留萌市</t>
  </si>
  <si>
    <t>012131</t>
  </si>
  <si>
    <t>苫小牧市</t>
  </si>
  <si>
    <t>012149</t>
  </si>
  <si>
    <t>稚内市</t>
  </si>
  <si>
    <t>012157</t>
  </si>
  <si>
    <t>美唄市</t>
  </si>
  <si>
    <t>012165</t>
  </si>
  <si>
    <t>芦別市</t>
  </si>
  <si>
    <t>012173</t>
  </si>
  <si>
    <t>江別市</t>
  </si>
  <si>
    <t>012181</t>
  </si>
  <si>
    <t>赤平市</t>
  </si>
  <si>
    <t>012190</t>
  </si>
  <si>
    <t>紋別市</t>
  </si>
  <si>
    <t>012203</t>
  </si>
  <si>
    <t>士別市</t>
  </si>
  <si>
    <t>012211</t>
  </si>
  <si>
    <t>名寄市</t>
  </si>
  <si>
    <t>012220</t>
  </si>
  <si>
    <t>三笠市</t>
  </si>
  <si>
    <t>012238</t>
  </si>
  <si>
    <t>根室市</t>
  </si>
  <si>
    <t>012246</t>
  </si>
  <si>
    <t>千歳市</t>
  </si>
  <si>
    <t>012254</t>
  </si>
  <si>
    <t>滝川市</t>
  </si>
  <si>
    <t>012262</t>
  </si>
  <si>
    <t>砂川市</t>
  </si>
  <si>
    <t>012271</t>
  </si>
  <si>
    <t>歌志内市</t>
  </si>
  <si>
    <t>012289</t>
  </si>
  <si>
    <t>深川市</t>
  </si>
  <si>
    <t>012297</t>
  </si>
  <si>
    <t>富良野市</t>
  </si>
  <si>
    <t>012301</t>
  </si>
  <si>
    <t>登別市</t>
  </si>
  <si>
    <t>012319</t>
  </si>
  <si>
    <t>恵庭市</t>
  </si>
  <si>
    <t>012335</t>
  </si>
  <si>
    <t>伊達市</t>
  </si>
  <si>
    <t>012343</t>
  </si>
  <si>
    <t>北広島市</t>
  </si>
  <si>
    <t>012351</t>
  </si>
  <si>
    <t>石狩市</t>
  </si>
  <si>
    <t>012360</t>
  </si>
  <si>
    <t>北斗市</t>
  </si>
  <si>
    <t>013030</t>
  </si>
  <si>
    <t>当別町</t>
  </si>
  <si>
    <t>013048</t>
  </si>
  <si>
    <t>新篠津村</t>
  </si>
  <si>
    <t>013315</t>
  </si>
  <si>
    <t>松前町</t>
  </si>
  <si>
    <t>013323</t>
  </si>
  <si>
    <t>福島町</t>
  </si>
  <si>
    <t>013331</t>
  </si>
  <si>
    <t>知内町</t>
  </si>
  <si>
    <t>013340</t>
  </si>
  <si>
    <t>木古内町</t>
  </si>
  <si>
    <t>013374</t>
  </si>
  <si>
    <t>七飯町</t>
  </si>
  <si>
    <t>013439</t>
  </si>
  <si>
    <t>鹿部町</t>
  </si>
  <si>
    <t>013455</t>
  </si>
  <si>
    <t>森町</t>
  </si>
  <si>
    <t>013463</t>
  </si>
  <si>
    <t>八雲町</t>
  </si>
  <si>
    <t>013471</t>
  </si>
  <si>
    <t>長万部町</t>
  </si>
  <si>
    <t>013617</t>
  </si>
  <si>
    <t>江差町</t>
  </si>
  <si>
    <t>013625</t>
  </si>
  <si>
    <t>上ノ国町</t>
  </si>
  <si>
    <t>013633</t>
  </si>
  <si>
    <t>厚沢部町</t>
  </si>
  <si>
    <t>013641</t>
  </si>
  <si>
    <t>乙部町</t>
  </si>
  <si>
    <t>013676</t>
  </si>
  <si>
    <t>奥尻町</t>
  </si>
  <si>
    <t>013706</t>
  </si>
  <si>
    <t>今金町</t>
  </si>
  <si>
    <t>013714</t>
  </si>
  <si>
    <t>せたな町</t>
  </si>
  <si>
    <t>013919</t>
  </si>
  <si>
    <t>島牧村</t>
  </si>
  <si>
    <t>013927</t>
  </si>
  <si>
    <t>寿都町</t>
  </si>
  <si>
    <t>013935</t>
  </si>
  <si>
    <t>黒松内町</t>
  </si>
  <si>
    <t>013943</t>
  </si>
  <si>
    <t>蘭越町</t>
  </si>
  <si>
    <t>013951</t>
  </si>
  <si>
    <t>ニセコ町</t>
  </si>
  <si>
    <t>013960</t>
  </si>
  <si>
    <t>真狩村</t>
  </si>
  <si>
    <t>013978</t>
  </si>
  <si>
    <t>留寿都村</t>
  </si>
  <si>
    <t>013986</t>
  </si>
  <si>
    <t>喜茂別町</t>
  </si>
  <si>
    <t>013994</t>
  </si>
  <si>
    <t>京極町</t>
  </si>
  <si>
    <t>014001</t>
  </si>
  <si>
    <t>倶知安町</t>
  </si>
  <si>
    <t>014010</t>
  </si>
  <si>
    <t>共和町</t>
  </si>
  <si>
    <t>014028</t>
  </si>
  <si>
    <t>岩内町</t>
  </si>
  <si>
    <t>014036</t>
  </si>
  <si>
    <t>泊村</t>
  </si>
  <si>
    <t>014044</t>
  </si>
  <si>
    <t>神恵内村</t>
  </si>
  <si>
    <t>014052</t>
  </si>
  <si>
    <t>積丹町</t>
  </si>
  <si>
    <t>014061</t>
  </si>
  <si>
    <t>古平町</t>
  </si>
  <si>
    <t>014079</t>
  </si>
  <si>
    <t>仁木町</t>
  </si>
  <si>
    <t>014087</t>
  </si>
  <si>
    <t>余市町</t>
  </si>
  <si>
    <t>014095</t>
  </si>
  <si>
    <t>赤井川村</t>
  </si>
  <si>
    <t>014231</t>
  </si>
  <si>
    <t>南幌町</t>
  </si>
  <si>
    <t>014249</t>
  </si>
  <si>
    <t>奈井江町</t>
  </si>
  <si>
    <t>014257</t>
  </si>
  <si>
    <t>上砂川町</t>
  </si>
  <si>
    <t>014273</t>
  </si>
  <si>
    <t>由仁町</t>
  </si>
  <si>
    <t>014281</t>
  </si>
  <si>
    <t>長沼町</t>
  </si>
  <si>
    <t>014290</t>
  </si>
  <si>
    <t>栗山町</t>
  </si>
  <si>
    <t>014303</t>
  </si>
  <si>
    <t>月形町</t>
  </si>
  <si>
    <t>014311</t>
  </si>
  <si>
    <t>浦臼町</t>
  </si>
  <si>
    <t>014320</t>
  </si>
  <si>
    <t>新十津川町</t>
  </si>
  <si>
    <t>014338</t>
  </si>
  <si>
    <t>妹背牛町</t>
  </si>
  <si>
    <t>014346</t>
  </si>
  <si>
    <t>秩父別町</t>
  </si>
  <si>
    <t>014362</t>
  </si>
  <si>
    <t>雨竜町</t>
  </si>
  <si>
    <t>014371</t>
  </si>
  <si>
    <t>北竜町</t>
  </si>
  <si>
    <t>014389</t>
  </si>
  <si>
    <t>沼田町</t>
  </si>
  <si>
    <t>014524</t>
  </si>
  <si>
    <t>鷹栖町</t>
  </si>
  <si>
    <t>014532</t>
  </si>
  <si>
    <t>東神楽町</t>
  </si>
  <si>
    <t>014541</t>
  </si>
  <si>
    <t>当麻町</t>
  </si>
  <si>
    <t>014559</t>
  </si>
  <si>
    <t>比布町</t>
  </si>
  <si>
    <t>014567</t>
  </si>
  <si>
    <t>愛別町</t>
  </si>
  <si>
    <t>014575</t>
  </si>
  <si>
    <t>上川町</t>
  </si>
  <si>
    <t>014583</t>
  </si>
  <si>
    <t>東川町</t>
  </si>
  <si>
    <t>014591</t>
  </si>
  <si>
    <t>美瑛町</t>
  </si>
  <si>
    <t>014605</t>
  </si>
  <si>
    <t>上富良野町</t>
  </si>
  <si>
    <t>014613</t>
  </si>
  <si>
    <t>中富良野町</t>
  </si>
  <si>
    <t>014621</t>
  </si>
  <si>
    <t>南富良野町</t>
  </si>
  <si>
    <t>014630</t>
  </si>
  <si>
    <t>占冠村</t>
  </si>
  <si>
    <t>014648</t>
  </si>
  <si>
    <t>和寒町</t>
  </si>
  <si>
    <t>014656</t>
  </si>
  <si>
    <t>剣淵町</t>
  </si>
  <si>
    <t>014681</t>
  </si>
  <si>
    <t>下川町</t>
  </si>
  <si>
    <t>014699</t>
  </si>
  <si>
    <t>美深町</t>
  </si>
  <si>
    <t>014702</t>
  </si>
  <si>
    <t>音威子府村</t>
  </si>
  <si>
    <t>014711</t>
  </si>
  <si>
    <t>中川町</t>
  </si>
  <si>
    <t>014729</t>
  </si>
  <si>
    <t>幌加内町</t>
  </si>
  <si>
    <t>014818</t>
  </si>
  <si>
    <t>増毛町</t>
  </si>
  <si>
    <t>014826</t>
  </si>
  <si>
    <t>小平町</t>
  </si>
  <si>
    <t>014834</t>
  </si>
  <si>
    <t>苫前町</t>
  </si>
  <si>
    <t>014842</t>
  </si>
  <si>
    <t>羽幌町</t>
  </si>
  <si>
    <t>014851</t>
  </si>
  <si>
    <t>初山別村</t>
  </si>
  <si>
    <t>014869</t>
  </si>
  <si>
    <t>遠別町</t>
  </si>
  <si>
    <t>014877</t>
  </si>
  <si>
    <t>天塩町</t>
  </si>
  <si>
    <t>015113</t>
  </si>
  <si>
    <t>猿払村</t>
  </si>
  <si>
    <t>015121</t>
  </si>
  <si>
    <t>浜頓別町</t>
  </si>
  <si>
    <t>015130</t>
  </si>
  <si>
    <t>中頓別町</t>
  </si>
  <si>
    <t>015148</t>
  </si>
  <si>
    <t>枝幸町</t>
  </si>
  <si>
    <t>015164</t>
  </si>
  <si>
    <t>豊富町</t>
  </si>
  <si>
    <t>015172</t>
  </si>
  <si>
    <t>礼文町</t>
  </si>
  <si>
    <t>015181</t>
  </si>
  <si>
    <t>利尻町</t>
  </si>
  <si>
    <t>015199</t>
  </si>
  <si>
    <t>利尻富士町</t>
  </si>
  <si>
    <t>015202</t>
  </si>
  <si>
    <t>幌延町</t>
  </si>
  <si>
    <t>015431</t>
  </si>
  <si>
    <t>美幌町</t>
  </si>
  <si>
    <t>015440</t>
  </si>
  <si>
    <t>津別町</t>
  </si>
  <si>
    <t>015458</t>
  </si>
  <si>
    <t>斜里町</t>
  </si>
  <si>
    <t>015466</t>
  </si>
  <si>
    <t>清里町</t>
  </si>
  <si>
    <t>015474</t>
  </si>
  <si>
    <t>小清水町</t>
  </si>
  <si>
    <t>015491</t>
  </si>
  <si>
    <t>訓子府町</t>
  </si>
  <si>
    <t>015504</t>
  </si>
  <si>
    <t>置戸町</t>
  </si>
  <si>
    <t>015521</t>
  </si>
  <si>
    <t>佐呂間町</t>
  </si>
  <si>
    <t>015555</t>
  </si>
  <si>
    <t>遠軽町</t>
  </si>
  <si>
    <t>015598</t>
  </si>
  <si>
    <t>湧別町</t>
  </si>
  <si>
    <t>015601</t>
  </si>
  <si>
    <t>滝上町</t>
  </si>
  <si>
    <t>015610</t>
  </si>
  <si>
    <t>興部町</t>
  </si>
  <si>
    <t>015628</t>
  </si>
  <si>
    <t>西興部村</t>
  </si>
  <si>
    <t>015636</t>
  </si>
  <si>
    <t>雄武町</t>
  </si>
  <si>
    <t>015644</t>
  </si>
  <si>
    <t>大空町</t>
  </si>
  <si>
    <t>015717</t>
  </si>
  <si>
    <t>豊浦町</t>
  </si>
  <si>
    <t>015750</t>
  </si>
  <si>
    <t>壮瞥町</t>
  </si>
  <si>
    <t>015784</t>
  </si>
  <si>
    <t>白老町</t>
  </si>
  <si>
    <t>015814</t>
  </si>
  <si>
    <t>厚真町</t>
  </si>
  <si>
    <t>015849</t>
  </si>
  <si>
    <t>洞爺湖町</t>
  </si>
  <si>
    <t>015857</t>
  </si>
  <si>
    <t>安平町</t>
  </si>
  <si>
    <t>015865</t>
  </si>
  <si>
    <t>むかわ町</t>
  </si>
  <si>
    <t>016012</t>
  </si>
  <si>
    <t>日高町</t>
  </si>
  <si>
    <t>016021</t>
  </si>
  <si>
    <t>平取町</t>
  </si>
  <si>
    <t>016047</t>
  </si>
  <si>
    <t>新冠町</t>
  </si>
  <si>
    <t>016071</t>
  </si>
  <si>
    <t>浦河町</t>
  </si>
  <si>
    <t>016080</t>
  </si>
  <si>
    <t>様似町</t>
  </si>
  <si>
    <t>016098</t>
  </si>
  <si>
    <t>えりも町</t>
  </si>
  <si>
    <t>016101</t>
  </si>
  <si>
    <t>新ひだか町</t>
  </si>
  <si>
    <t>016314</t>
  </si>
  <si>
    <t>音更町</t>
  </si>
  <si>
    <t>016322</t>
  </si>
  <si>
    <t>士幌町</t>
  </si>
  <si>
    <t>016331</t>
  </si>
  <si>
    <t>上士幌町</t>
  </si>
  <si>
    <t>016349</t>
  </si>
  <si>
    <t>鹿追町</t>
  </si>
  <si>
    <t>016357</t>
  </si>
  <si>
    <t>新得町</t>
  </si>
  <si>
    <t>016365</t>
  </si>
  <si>
    <t>清水町</t>
  </si>
  <si>
    <t>016373</t>
  </si>
  <si>
    <t>芽室町</t>
  </si>
  <si>
    <t>016381</t>
  </si>
  <si>
    <t>中札内村</t>
  </si>
  <si>
    <t>016390</t>
  </si>
  <si>
    <t>更別村</t>
  </si>
  <si>
    <t>016411</t>
  </si>
  <si>
    <t>大樹町</t>
  </si>
  <si>
    <t>016420</t>
  </si>
  <si>
    <t>広尾町</t>
  </si>
  <si>
    <t>016438</t>
  </si>
  <si>
    <t>幕別町</t>
  </si>
  <si>
    <t>016446</t>
  </si>
  <si>
    <t>池田町</t>
  </si>
  <si>
    <t>016454</t>
  </si>
  <si>
    <t>豊頃町</t>
  </si>
  <si>
    <t>016462</t>
  </si>
  <si>
    <t>本別町</t>
  </si>
  <si>
    <t>016471</t>
  </si>
  <si>
    <t>足寄町</t>
  </si>
  <si>
    <t>016489</t>
  </si>
  <si>
    <t>陸別町</t>
  </si>
  <si>
    <t>016497</t>
  </si>
  <si>
    <t>浦幌町</t>
  </si>
  <si>
    <t>016616</t>
  </si>
  <si>
    <t>釧路町</t>
  </si>
  <si>
    <t>016624</t>
  </si>
  <si>
    <t>厚岸町</t>
  </si>
  <si>
    <t>016632</t>
  </si>
  <si>
    <t>浜中町</t>
  </si>
  <si>
    <t>016641</t>
  </si>
  <si>
    <t>標茶町</t>
  </si>
  <si>
    <t>016659</t>
  </si>
  <si>
    <t>弟子屈町</t>
  </si>
  <si>
    <t>016675</t>
  </si>
  <si>
    <t>鶴居村</t>
  </si>
  <si>
    <t>016683</t>
  </si>
  <si>
    <t>白糠町</t>
  </si>
  <si>
    <t>016918</t>
  </si>
  <si>
    <t>別海町</t>
  </si>
  <si>
    <t>016926</t>
  </si>
  <si>
    <t>中標津町</t>
  </si>
  <si>
    <t>016934</t>
  </si>
  <si>
    <t>標津町</t>
  </si>
  <si>
    <t>016942</t>
  </si>
  <si>
    <t>羅臼町</t>
  </si>
  <si>
    <t>018015</t>
  </si>
  <si>
    <t>日高中部広域連合</t>
  </si>
  <si>
    <t>018023</t>
  </si>
  <si>
    <t>北海道市町村総合事務組合</t>
  </si>
  <si>
    <t>018031</t>
  </si>
  <si>
    <t>南空知葬斎組合</t>
  </si>
  <si>
    <t>018058</t>
  </si>
  <si>
    <t>北海道市町村備荒資金組合</t>
  </si>
  <si>
    <t>018074</t>
  </si>
  <si>
    <t>北海道市町村職員退職手当組合</t>
  </si>
  <si>
    <t>018104</t>
  </si>
  <si>
    <t>北後志衛生施設組合</t>
  </si>
  <si>
    <t>018121</t>
  </si>
  <si>
    <t>空知中部広域連合</t>
  </si>
  <si>
    <t>018139</t>
  </si>
  <si>
    <t>根室北部廃棄物処理広域連合</t>
  </si>
  <si>
    <t>018155</t>
  </si>
  <si>
    <t>後志広域連合</t>
  </si>
  <si>
    <t>018163</t>
  </si>
  <si>
    <t>とかち広域消防事務組合</t>
  </si>
  <si>
    <t>018198</t>
  </si>
  <si>
    <t>名寄地区衛生施設事務組合</t>
  </si>
  <si>
    <t>018236</t>
  </si>
  <si>
    <t>富良野広域連合</t>
  </si>
  <si>
    <t>018244</t>
  </si>
  <si>
    <t>釧路・根室広域地方税滞納整理機構</t>
  </si>
  <si>
    <t>018279</t>
  </si>
  <si>
    <t>大雪浄化組合</t>
  </si>
  <si>
    <t>018295</t>
  </si>
  <si>
    <t>日高東部衛生組合</t>
  </si>
  <si>
    <t>018325</t>
  </si>
  <si>
    <t>大雪地区広域連合</t>
  </si>
  <si>
    <t>018333</t>
  </si>
  <si>
    <t>上川広域滞納整理機構</t>
  </si>
  <si>
    <t>018384</t>
  </si>
  <si>
    <t>北空知衛生センター組合</t>
  </si>
  <si>
    <t>018431</t>
  </si>
  <si>
    <t>札幌広域圏組合</t>
  </si>
  <si>
    <t>018473</t>
  </si>
  <si>
    <t>山越郡衛生処理組合</t>
  </si>
  <si>
    <t>018481</t>
  </si>
  <si>
    <t>北しりべし廃棄物処理広域連合</t>
  </si>
  <si>
    <t>018490</t>
  </si>
  <si>
    <t>南空知公衆衛生組合</t>
  </si>
  <si>
    <t>018554</t>
  </si>
  <si>
    <t>南部後志環境衛生組合</t>
  </si>
  <si>
    <t>018562</t>
  </si>
  <si>
    <t>奈井江浦臼町学校給食組合</t>
  </si>
  <si>
    <t>018597</t>
  </si>
  <si>
    <t>岩内地方衛生組合</t>
  </si>
  <si>
    <t>018601</t>
  </si>
  <si>
    <t>北部桧山衛生センター組合</t>
  </si>
  <si>
    <t>018619</t>
  </si>
  <si>
    <t>羽幌町外２町村衛生施設組合</t>
  </si>
  <si>
    <t>018635</t>
  </si>
  <si>
    <t>空知教育センター組合</t>
  </si>
  <si>
    <t>018643</t>
  </si>
  <si>
    <t>北海道町村議会議員公務災害補償等組合</t>
  </si>
  <si>
    <t>018651</t>
  </si>
  <si>
    <t>羊蹄山麓環境衛生組合</t>
  </si>
  <si>
    <t>018678</t>
  </si>
  <si>
    <t>北海道後期高齢者医療広域連合</t>
  </si>
  <si>
    <t>018686</t>
  </si>
  <si>
    <t>南渡島衛生施設組合</t>
  </si>
  <si>
    <t>018694</t>
  </si>
  <si>
    <t>砂川地区保健衛生組合</t>
  </si>
  <si>
    <t>018716</t>
  </si>
  <si>
    <t>苫小牧港管理組合</t>
  </si>
  <si>
    <t>018732</t>
  </si>
  <si>
    <t>斜里郡３町終末処理事業組合</t>
  </si>
  <si>
    <t>018759</t>
  </si>
  <si>
    <t>西天北五町衛生施設組合</t>
  </si>
  <si>
    <t>018775</t>
  </si>
  <si>
    <t>南十勝複合事務組合</t>
  </si>
  <si>
    <t>018791</t>
  </si>
  <si>
    <t>安平・厚真行政事務組合</t>
  </si>
  <si>
    <t>018830</t>
  </si>
  <si>
    <t>中空知衛生施設組合</t>
  </si>
  <si>
    <t>018856</t>
  </si>
  <si>
    <t>十勝圏複合事務組合</t>
  </si>
  <si>
    <t>018899</t>
  </si>
  <si>
    <t>南部檜山衛生処理組合</t>
  </si>
  <si>
    <t>018902</t>
  </si>
  <si>
    <t>中・北空知廃棄物処理広域連合</t>
  </si>
  <si>
    <t>018911</t>
  </si>
  <si>
    <t>北空知衛生施設組合</t>
  </si>
  <si>
    <t>018929</t>
  </si>
  <si>
    <t>南宗谷衛生施設組合</t>
  </si>
  <si>
    <t>018937</t>
  </si>
  <si>
    <t>函館圏公立大学広域連合</t>
  </si>
  <si>
    <t>018945</t>
  </si>
  <si>
    <t>西胆振行政事務組合</t>
  </si>
  <si>
    <t>018953</t>
  </si>
  <si>
    <t>根室北部衛生組合</t>
  </si>
  <si>
    <t>018961</t>
  </si>
  <si>
    <t>江差町・上ノ国町学校給食組合</t>
  </si>
  <si>
    <t>018970</t>
  </si>
  <si>
    <t>渡島・檜山地方税滞納整理機構</t>
  </si>
  <si>
    <t>019003</t>
  </si>
  <si>
    <t>川上郡衛生処理組合</t>
  </si>
  <si>
    <t>019011</t>
  </si>
  <si>
    <t>石狩北部地区消防事務組合</t>
  </si>
  <si>
    <t>019020</t>
  </si>
  <si>
    <t>渡島西部広域事務組合</t>
  </si>
  <si>
    <t>019046</t>
  </si>
  <si>
    <t>中空知広域市町村圏組合（普通会計分）</t>
  </si>
  <si>
    <t>019071</t>
  </si>
  <si>
    <t>池北三町行政事務組合</t>
  </si>
  <si>
    <t>019101</t>
  </si>
  <si>
    <t>日高東部消防組合</t>
  </si>
  <si>
    <t>019135</t>
  </si>
  <si>
    <t>日高中部消防組合</t>
  </si>
  <si>
    <t>019143</t>
  </si>
  <si>
    <t>胆振東部消防組合</t>
  </si>
  <si>
    <t>019160</t>
  </si>
  <si>
    <t>日高中部衛生施設組合</t>
  </si>
  <si>
    <t>019186</t>
  </si>
  <si>
    <t>上川北部消防事務組合</t>
  </si>
  <si>
    <t>019194</t>
  </si>
  <si>
    <t>遠軽地区広域組合</t>
  </si>
  <si>
    <t>019208</t>
  </si>
  <si>
    <t>美幌・津別広域事務組合</t>
  </si>
  <si>
    <t>019216</t>
  </si>
  <si>
    <t>網走地区消防組合</t>
  </si>
  <si>
    <t>019224</t>
  </si>
  <si>
    <t>網走地方教育研修センター組合</t>
  </si>
  <si>
    <t>019232</t>
  </si>
  <si>
    <t>愛別町外３町塵芥処理組合</t>
  </si>
  <si>
    <t>019241</t>
  </si>
  <si>
    <t>滝川地区広域消防事務組合</t>
  </si>
  <si>
    <t>019259</t>
  </si>
  <si>
    <t>北見地区消防組合</t>
  </si>
  <si>
    <t>019267</t>
  </si>
  <si>
    <t>南空知消防組合</t>
  </si>
  <si>
    <t>019275</t>
  </si>
  <si>
    <t>深川地区消防組合</t>
  </si>
  <si>
    <t>019283</t>
  </si>
  <si>
    <t>岩見沢地区消防事務組合</t>
  </si>
  <si>
    <t>019291</t>
  </si>
  <si>
    <t>砂川地区広域消防組合</t>
  </si>
  <si>
    <t>019305</t>
  </si>
  <si>
    <t>根室北部消防事務組合</t>
  </si>
  <si>
    <t>019313</t>
  </si>
  <si>
    <t>士別地方消防事務組合</t>
  </si>
  <si>
    <t>019321</t>
  </si>
  <si>
    <t>胆振東部日高西部衛生組合</t>
  </si>
  <si>
    <t>019330</t>
  </si>
  <si>
    <t>西いぶり広域連合</t>
  </si>
  <si>
    <t>019348</t>
  </si>
  <si>
    <t>利尻郡清掃施設組合</t>
  </si>
  <si>
    <t>019364</t>
  </si>
  <si>
    <t>上川教育研修センター組合</t>
  </si>
  <si>
    <t>019372</t>
  </si>
  <si>
    <t>南渡島消防事務組合</t>
  </si>
  <si>
    <t>019381</t>
  </si>
  <si>
    <t>斜里地区消防組合</t>
  </si>
  <si>
    <t>019402</t>
  </si>
  <si>
    <t>羊蹄山ろく消防組合</t>
  </si>
  <si>
    <t>019411</t>
  </si>
  <si>
    <t>南部後志衛生施設組合</t>
  </si>
  <si>
    <t>019429</t>
  </si>
  <si>
    <t>大雪消防組合</t>
  </si>
  <si>
    <t>019437</t>
  </si>
  <si>
    <t>大雪清掃組合</t>
  </si>
  <si>
    <t>019445</t>
  </si>
  <si>
    <t>北留萌消防組合</t>
  </si>
  <si>
    <t>019453</t>
  </si>
  <si>
    <t>稚内地区消防事務組合</t>
  </si>
  <si>
    <t>019461</t>
  </si>
  <si>
    <t>利尻礼文消防事務組合</t>
  </si>
  <si>
    <t>019470</t>
  </si>
  <si>
    <t>南宗谷消防組合</t>
  </si>
  <si>
    <t>019488</t>
  </si>
  <si>
    <t>紋別地区消防組合</t>
  </si>
  <si>
    <t>019496</t>
  </si>
  <si>
    <t>日高西部消防組合</t>
  </si>
  <si>
    <t>019500</t>
  </si>
  <si>
    <t>平取町外２町衛生施設組合</t>
  </si>
  <si>
    <t>019518</t>
  </si>
  <si>
    <t>釧路北部消防事務組合</t>
  </si>
  <si>
    <t>019526</t>
  </si>
  <si>
    <t>北空知葬斎組合</t>
  </si>
  <si>
    <t>019534</t>
  </si>
  <si>
    <t>利尻郡学校給食組合</t>
  </si>
  <si>
    <t>019551</t>
  </si>
  <si>
    <t>渡島廃棄物処理広域連合</t>
  </si>
  <si>
    <t>019577</t>
  </si>
  <si>
    <t>留萌南部衛生組合</t>
  </si>
  <si>
    <t>019585</t>
  </si>
  <si>
    <t>道央廃棄物処理組合</t>
  </si>
  <si>
    <t>019593</t>
  </si>
  <si>
    <t>檜山広域行政組合</t>
  </si>
  <si>
    <t>019607</t>
  </si>
  <si>
    <t>北十勝２町環境衛生処理組合</t>
  </si>
  <si>
    <t>019631</t>
  </si>
  <si>
    <t>留萌消防組合</t>
  </si>
  <si>
    <t>019640</t>
  </si>
  <si>
    <t>岩内・寿都地方消防組合</t>
  </si>
  <si>
    <t>019658</t>
  </si>
  <si>
    <t>北後志消防組合</t>
  </si>
  <si>
    <t>019666</t>
  </si>
  <si>
    <t>釧路東部消防組合</t>
  </si>
  <si>
    <t>019712</t>
  </si>
  <si>
    <t>中標津町外２町葬斎組合</t>
  </si>
  <si>
    <t>019721</t>
  </si>
  <si>
    <t>釧路広域連合</t>
  </si>
  <si>
    <t>019739</t>
  </si>
  <si>
    <t>石狩教育研修センター組合</t>
  </si>
  <si>
    <t>019747</t>
  </si>
  <si>
    <t>後志教育研修センター組合</t>
  </si>
  <si>
    <t>019755</t>
  </si>
  <si>
    <t>西紋別地区環境衛生施設組合</t>
  </si>
  <si>
    <t>019771</t>
  </si>
  <si>
    <t>日高管内地方税滞納整理機構</t>
  </si>
  <si>
    <t>019780</t>
  </si>
  <si>
    <t>大雪葬斎組合</t>
  </si>
  <si>
    <t>019810</t>
  </si>
  <si>
    <t>石狩湾新港管理組合</t>
  </si>
  <si>
    <t>019852</t>
  </si>
  <si>
    <t>北空知圏学校給食組合</t>
  </si>
  <si>
    <t>019925</t>
  </si>
  <si>
    <t>釧路公立大学事務組合</t>
  </si>
  <si>
    <t>019976</t>
  </si>
  <si>
    <t>南空知ふるさと市町村圏組合</t>
  </si>
  <si>
    <t>022012</t>
  </si>
  <si>
    <t>青森市</t>
  </si>
  <si>
    <t>022021</t>
  </si>
  <si>
    <t>弘前市</t>
  </si>
  <si>
    <t>022039</t>
  </si>
  <si>
    <t>八戸市</t>
  </si>
  <si>
    <t>022047</t>
  </si>
  <si>
    <t>黒石市</t>
  </si>
  <si>
    <t>022055</t>
  </si>
  <si>
    <t>五所川原市</t>
  </si>
  <si>
    <t>022063</t>
  </si>
  <si>
    <t>十和田市</t>
  </si>
  <si>
    <t>022071</t>
  </si>
  <si>
    <t>三沢市</t>
  </si>
  <si>
    <t>022080</t>
  </si>
  <si>
    <t>むつ市</t>
  </si>
  <si>
    <t>022098</t>
  </si>
  <si>
    <t>つがる市</t>
  </si>
  <si>
    <t>022101</t>
  </si>
  <si>
    <t>平川市</t>
  </si>
  <si>
    <t>023019</t>
  </si>
  <si>
    <t>平内町</t>
  </si>
  <si>
    <t>023035</t>
  </si>
  <si>
    <t>今別町</t>
  </si>
  <si>
    <t>023043</t>
  </si>
  <si>
    <t>蓬田村</t>
  </si>
  <si>
    <t>023078</t>
  </si>
  <si>
    <t>外ヶ浜町</t>
  </si>
  <si>
    <t>023213</t>
  </si>
  <si>
    <t>鰺ケ沢町</t>
  </si>
  <si>
    <t>023230</t>
  </si>
  <si>
    <t>深浦町</t>
  </si>
  <si>
    <t>023434</t>
  </si>
  <si>
    <t>西目屋村</t>
  </si>
  <si>
    <t>023612</t>
  </si>
  <si>
    <t>藤崎町</t>
  </si>
  <si>
    <t>023621</t>
  </si>
  <si>
    <t>大鰐町</t>
  </si>
  <si>
    <t>023671</t>
  </si>
  <si>
    <t>田舎館村</t>
  </si>
  <si>
    <t>023817</t>
  </si>
  <si>
    <t>板柳町</t>
  </si>
  <si>
    <t>023841</t>
  </si>
  <si>
    <t>鶴田町</t>
  </si>
  <si>
    <t>023876</t>
  </si>
  <si>
    <t>中泊町</t>
  </si>
  <si>
    <t>024015</t>
  </si>
  <si>
    <t>野辺地町</t>
  </si>
  <si>
    <t>024023</t>
  </si>
  <si>
    <t>七戸町</t>
  </si>
  <si>
    <t>024058</t>
  </si>
  <si>
    <t>六戸町</t>
  </si>
  <si>
    <t>024066</t>
  </si>
  <si>
    <t>横浜町</t>
  </si>
  <si>
    <t>024082</t>
  </si>
  <si>
    <t>東北町</t>
  </si>
  <si>
    <t>024112</t>
  </si>
  <si>
    <t>六ケ所村</t>
  </si>
  <si>
    <t>024121</t>
  </si>
  <si>
    <t>おいらせ町</t>
  </si>
  <si>
    <t>024236</t>
  </si>
  <si>
    <t>大間町</t>
  </si>
  <si>
    <t>024244</t>
  </si>
  <si>
    <t>東通村</t>
  </si>
  <si>
    <t>024252</t>
  </si>
  <si>
    <t>風間浦村</t>
  </si>
  <si>
    <t>024261</t>
  </si>
  <si>
    <t>佐井村</t>
  </si>
  <si>
    <t>024414</t>
  </si>
  <si>
    <t>三戸町</t>
  </si>
  <si>
    <t>024422</t>
  </si>
  <si>
    <t>五戸町</t>
  </si>
  <si>
    <t>024431</t>
  </si>
  <si>
    <t>田子町</t>
  </si>
  <si>
    <t>024457</t>
  </si>
  <si>
    <t>南部町</t>
  </si>
  <si>
    <t>024465</t>
  </si>
  <si>
    <t>階上町</t>
  </si>
  <si>
    <t>024503</t>
  </si>
  <si>
    <t>新郷村</t>
  </si>
  <si>
    <t>028037</t>
  </si>
  <si>
    <t>中部上北広域事業組合</t>
  </si>
  <si>
    <t>028061</t>
  </si>
  <si>
    <t>青森県市町村総合事務組合</t>
  </si>
  <si>
    <t>028126</t>
  </si>
  <si>
    <t>青森県市町村職員退職手当組合</t>
  </si>
  <si>
    <t>028177</t>
  </si>
  <si>
    <t>弘前地区環境整備事務組合</t>
  </si>
  <si>
    <t>028185</t>
  </si>
  <si>
    <t>黒石地区清掃施設組合</t>
  </si>
  <si>
    <t>028193</t>
  </si>
  <si>
    <t>西北五環境整備事務組合</t>
  </si>
  <si>
    <t>028215</t>
  </si>
  <si>
    <t>十和田地区環境整備事務組合</t>
  </si>
  <si>
    <t>028266</t>
  </si>
  <si>
    <t>三戸地区環境整備事務組合</t>
  </si>
  <si>
    <t>028291</t>
  </si>
  <si>
    <t>西海岸衛生処理組合</t>
  </si>
  <si>
    <t>028304</t>
  </si>
  <si>
    <t>西北五広域福祉事務組合</t>
  </si>
  <si>
    <t>028347</t>
  </si>
  <si>
    <t>上北地方教育・福祉事務組合</t>
  </si>
  <si>
    <t>028487</t>
  </si>
  <si>
    <t>南黒地方福祉事務組合</t>
  </si>
  <si>
    <t>028517</t>
  </si>
  <si>
    <t>三戸郡福祉事務組合</t>
  </si>
  <si>
    <t>028533</t>
  </si>
  <si>
    <t>五所川原地区消防事務組合</t>
  </si>
  <si>
    <t>028568</t>
  </si>
  <si>
    <t>弘前地区消防事務組合</t>
  </si>
  <si>
    <t>028592</t>
  </si>
  <si>
    <t>八戸地域広域市町村圏事務組合</t>
  </si>
  <si>
    <t>028614</t>
  </si>
  <si>
    <t>下北地域広域行政事務組合</t>
  </si>
  <si>
    <t>028622</t>
  </si>
  <si>
    <t>鰺ケ沢地区消防事務組合</t>
  </si>
  <si>
    <t>028631</t>
  </si>
  <si>
    <t>十和田地域広域事務組合</t>
  </si>
  <si>
    <t>028673</t>
  </si>
  <si>
    <t>田子高原広域事務組合</t>
  </si>
  <si>
    <t>028703</t>
  </si>
  <si>
    <t>青森県市長会館管理組合</t>
  </si>
  <si>
    <t>028746</t>
  </si>
  <si>
    <t>青森地域広域事務組合</t>
  </si>
  <si>
    <t>028771</t>
  </si>
  <si>
    <t>北部上北広域事務組合</t>
  </si>
  <si>
    <t>028789</t>
  </si>
  <si>
    <t>津軽広域連合</t>
  </si>
  <si>
    <t>028797</t>
  </si>
  <si>
    <t>つがる西北五広域連合</t>
  </si>
  <si>
    <t>028801</t>
  </si>
  <si>
    <t>青森県後期高齢者医療広域連合</t>
  </si>
  <si>
    <t>032018</t>
  </si>
  <si>
    <t>盛岡市</t>
  </si>
  <si>
    <t>032026</t>
  </si>
  <si>
    <t>宮古市</t>
  </si>
  <si>
    <t>032034</t>
  </si>
  <si>
    <t>大船渡市</t>
  </si>
  <si>
    <t>032051</t>
  </si>
  <si>
    <t>花巻市</t>
  </si>
  <si>
    <t>032069</t>
  </si>
  <si>
    <t>北上市</t>
  </si>
  <si>
    <t>032077</t>
  </si>
  <si>
    <t>久慈市</t>
  </si>
  <si>
    <t>032085</t>
  </si>
  <si>
    <t>遠野市</t>
  </si>
  <si>
    <t>032093</t>
  </si>
  <si>
    <t>一関市</t>
  </si>
  <si>
    <t>032107</t>
  </si>
  <si>
    <t>陸前高田市</t>
  </si>
  <si>
    <t>032115</t>
  </si>
  <si>
    <t>釜石市</t>
  </si>
  <si>
    <t>032131</t>
  </si>
  <si>
    <t>二戸市</t>
  </si>
  <si>
    <t>032140</t>
  </si>
  <si>
    <t>八幡平市</t>
  </si>
  <si>
    <t>032158</t>
  </si>
  <si>
    <t>奥州市</t>
  </si>
  <si>
    <t>032166</t>
  </si>
  <si>
    <t>滝沢市</t>
  </si>
  <si>
    <t>033014</t>
  </si>
  <si>
    <t>雫石町</t>
  </si>
  <si>
    <t>033022</t>
  </si>
  <si>
    <t>葛巻町</t>
  </si>
  <si>
    <t>033031</t>
  </si>
  <si>
    <t>岩手町</t>
  </si>
  <si>
    <t>033219</t>
  </si>
  <si>
    <t>紫波町</t>
  </si>
  <si>
    <t>033227</t>
  </si>
  <si>
    <t>矢巾町</t>
  </si>
  <si>
    <t>033669</t>
  </si>
  <si>
    <t>西和賀町</t>
  </si>
  <si>
    <t>033812</t>
  </si>
  <si>
    <t>金ケ崎町</t>
  </si>
  <si>
    <t>034029</t>
  </si>
  <si>
    <t>平泉町</t>
  </si>
  <si>
    <t>034410</t>
  </si>
  <si>
    <t>住田町</t>
  </si>
  <si>
    <t>034614</t>
  </si>
  <si>
    <t>大槌町</t>
  </si>
  <si>
    <t>034827</t>
  </si>
  <si>
    <t>山田町</t>
  </si>
  <si>
    <t>034835</t>
  </si>
  <si>
    <t>岩泉町</t>
  </si>
  <si>
    <t>034843</t>
  </si>
  <si>
    <t>田野畑村</t>
  </si>
  <si>
    <t>034851</t>
  </si>
  <si>
    <t>普代村</t>
  </si>
  <si>
    <t>035017</t>
  </si>
  <si>
    <t>軽米町</t>
  </si>
  <si>
    <t>035033</t>
  </si>
  <si>
    <t>野田村</t>
  </si>
  <si>
    <t>035068</t>
  </si>
  <si>
    <t>九戸村</t>
  </si>
  <si>
    <t>035076</t>
  </si>
  <si>
    <t>洋野町</t>
  </si>
  <si>
    <t>035246</t>
  </si>
  <si>
    <t>一戸町</t>
  </si>
  <si>
    <t>038083</t>
  </si>
  <si>
    <t>矢櫃山造林一部事務組合</t>
  </si>
  <si>
    <t>038130</t>
  </si>
  <si>
    <t>陸前高田市及び大船渡市営林組合</t>
  </si>
  <si>
    <t>038156</t>
  </si>
  <si>
    <t>岩手県市町村総合事務組合</t>
  </si>
  <si>
    <t>038181</t>
  </si>
  <si>
    <t>大船渡地区消防組合</t>
  </si>
  <si>
    <t>038199</t>
  </si>
  <si>
    <t>北上地区広域行政組合</t>
  </si>
  <si>
    <t>038288</t>
  </si>
  <si>
    <t>二戸地区広域行政事務組合</t>
  </si>
  <si>
    <t>038296</t>
  </si>
  <si>
    <t>盛岡北部行政事務組合</t>
  </si>
  <si>
    <t>038318</t>
  </si>
  <si>
    <t>紫波、稗貫衛生処理組合</t>
  </si>
  <si>
    <t>038334</t>
  </si>
  <si>
    <t>岩手・玉山環境組合</t>
  </si>
  <si>
    <t>038407</t>
  </si>
  <si>
    <t>盛岡・紫波地区環境施設組合</t>
  </si>
  <si>
    <t>038539</t>
  </si>
  <si>
    <t>岩手県沿岸知的障害児施設組合</t>
  </si>
  <si>
    <t>038547</t>
  </si>
  <si>
    <t>盛岡地区衛生処理組合</t>
  </si>
  <si>
    <t>038555</t>
  </si>
  <si>
    <t>大船渡地区環境衛生組合</t>
  </si>
  <si>
    <t>038563</t>
  </si>
  <si>
    <t>盛岡地区広域消防組合</t>
  </si>
  <si>
    <t>038628</t>
  </si>
  <si>
    <t>釜石大槌地区行政事務組合</t>
  </si>
  <si>
    <t>038679</t>
  </si>
  <si>
    <t>宮古地区広域行政組合</t>
  </si>
  <si>
    <t>038709</t>
  </si>
  <si>
    <t>北上地区消防組合</t>
  </si>
  <si>
    <t>038733</t>
  </si>
  <si>
    <t>奥州金ケ崎行政事務組合</t>
  </si>
  <si>
    <t>038750</t>
  </si>
  <si>
    <t>岩手県自治会館管理組合</t>
  </si>
  <si>
    <t>038768</t>
  </si>
  <si>
    <t>盛岡市・矢巾町都市計画事業等組合</t>
  </si>
  <si>
    <t>038784</t>
  </si>
  <si>
    <t>気仙広域連合</t>
  </si>
  <si>
    <t>038806</t>
  </si>
  <si>
    <t>久慈広域連合</t>
  </si>
  <si>
    <t>038814</t>
  </si>
  <si>
    <t>岩手中部広域行政組合</t>
  </si>
  <si>
    <t>038822</t>
  </si>
  <si>
    <t>一関地区広域行政組合</t>
  </si>
  <si>
    <t>038831</t>
  </si>
  <si>
    <t>岩手沿岸南部広域環境組合</t>
  </si>
  <si>
    <t>038849</t>
  </si>
  <si>
    <t>岩手県後期高齢者医療広域連合</t>
  </si>
  <si>
    <t>038865</t>
  </si>
  <si>
    <t>滝沢・雫石環境組合</t>
  </si>
  <si>
    <t>042021</t>
  </si>
  <si>
    <t>石巻市</t>
  </si>
  <si>
    <t>042030</t>
  </si>
  <si>
    <t>塩竈市</t>
  </si>
  <si>
    <t>042056</t>
  </si>
  <si>
    <t>気仙沼市</t>
  </si>
  <si>
    <t>042064</t>
  </si>
  <si>
    <t>白石市</t>
  </si>
  <si>
    <t>042072</t>
  </si>
  <si>
    <t>名取市</t>
  </si>
  <si>
    <t>042081</t>
  </si>
  <si>
    <t>角田市</t>
  </si>
  <si>
    <t>042099</t>
  </si>
  <si>
    <t>多賀城市</t>
  </si>
  <si>
    <t>042111</t>
  </si>
  <si>
    <t>岩沼市</t>
  </si>
  <si>
    <t>042129</t>
  </si>
  <si>
    <t>登米市</t>
  </si>
  <si>
    <t>042137</t>
  </si>
  <si>
    <t>栗原市</t>
  </si>
  <si>
    <t>042145</t>
  </si>
  <si>
    <t>東松島市</t>
  </si>
  <si>
    <t>042153</t>
  </si>
  <si>
    <t>大崎市</t>
  </si>
  <si>
    <t>042161</t>
  </si>
  <si>
    <t>富谷市</t>
  </si>
  <si>
    <t>043010</t>
  </si>
  <si>
    <t>蔵王町</t>
  </si>
  <si>
    <t>043028</t>
  </si>
  <si>
    <t>七ケ宿町</t>
  </si>
  <si>
    <t>043214</t>
  </si>
  <si>
    <t>大河原町</t>
  </si>
  <si>
    <t>043222</t>
  </si>
  <si>
    <t>村田町</t>
  </si>
  <si>
    <t>043231</t>
  </si>
  <si>
    <t>柴田町</t>
  </si>
  <si>
    <t>043249</t>
  </si>
  <si>
    <t>川崎町</t>
  </si>
  <si>
    <t>043419</t>
  </si>
  <si>
    <t>丸森町</t>
  </si>
  <si>
    <t>043613</t>
  </si>
  <si>
    <t>亘理町</t>
  </si>
  <si>
    <t>043621</t>
  </si>
  <si>
    <t>山元町</t>
  </si>
  <si>
    <t>044016</t>
  </si>
  <si>
    <t>松島町</t>
  </si>
  <si>
    <t>044041</t>
  </si>
  <si>
    <t>七ケ浜町</t>
  </si>
  <si>
    <t>044067</t>
  </si>
  <si>
    <t>利府町</t>
  </si>
  <si>
    <t>044211</t>
  </si>
  <si>
    <t>大和町</t>
  </si>
  <si>
    <t>044229</t>
  </si>
  <si>
    <t>大郷町</t>
  </si>
  <si>
    <t>044245</t>
  </si>
  <si>
    <t>大衡村</t>
  </si>
  <si>
    <t>044440</t>
  </si>
  <si>
    <t>色麻町</t>
  </si>
  <si>
    <t>044458</t>
  </si>
  <si>
    <t>加美町</t>
  </si>
  <si>
    <t>045012</t>
  </si>
  <si>
    <t>涌谷町</t>
  </si>
  <si>
    <t>045055</t>
  </si>
  <si>
    <t>美里町</t>
  </si>
  <si>
    <t>045811</t>
  </si>
  <si>
    <t>女川町</t>
  </si>
  <si>
    <t>046060</t>
  </si>
  <si>
    <t>南三陸町</t>
  </si>
  <si>
    <t>048101</t>
  </si>
  <si>
    <t>色麻町外一市一ヶ村花川ダム管理組合</t>
  </si>
  <si>
    <t>048151</t>
  </si>
  <si>
    <t>吉田川流域溜池大和町外３市３ヶ町村組合</t>
  </si>
  <si>
    <t>048160</t>
  </si>
  <si>
    <t>大衡村外一町牛野ダム管理組合</t>
  </si>
  <si>
    <t>048453</t>
  </si>
  <si>
    <t>白石市外二町組合</t>
  </si>
  <si>
    <t>048674</t>
  </si>
  <si>
    <t>黒川地域行政事務組合</t>
  </si>
  <si>
    <t>048691</t>
  </si>
  <si>
    <t>亘理名取共立衛生処理組合</t>
  </si>
  <si>
    <t>048721</t>
  </si>
  <si>
    <t>宮城東部衛生処理組合</t>
  </si>
  <si>
    <t>049221</t>
  </si>
  <si>
    <t>宮城県市町村職員退職手当組合</t>
  </si>
  <si>
    <t>049255</t>
  </si>
  <si>
    <t>宮城県市町村非常勤消防団員補償報償組合</t>
  </si>
  <si>
    <t>049280</t>
  </si>
  <si>
    <t>石巻地区広域行政事務組合</t>
  </si>
  <si>
    <t>049298</t>
  </si>
  <si>
    <t>塩釜地区消防事務組合</t>
  </si>
  <si>
    <t>049310</t>
  </si>
  <si>
    <t>亘理地区行政事務組合</t>
  </si>
  <si>
    <t>049328</t>
  </si>
  <si>
    <t>仙南地域広域行政事務組合</t>
  </si>
  <si>
    <t>049361</t>
  </si>
  <si>
    <t>大崎地域広域行政事務組合</t>
  </si>
  <si>
    <t>049387</t>
  </si>
  <si>
    <t>気仙沼・本吉地域広域行政事務組合</t>
  </si>
  <si>
    <t>049654</t>
  </si>
  <si>
    <t>宮城県市町村自治振興センター</t>
  </si>
  <si>
    <t>049689</t>
  </si>
  <si>
    <t>加美郡保健医療福祉行政事務組合</t>
  </si>
  <si>
    <t>049727</t>
  </si>
  <si>
    <t>宮城県後期高齢者医療広域連合</t>
  </si>
  <si>
    <t>052019</t>
  </si>
  <si>
    <t>秋田市</t>
  </si>
  <si>
    <t>052027</t>
  </si>
  <si>
    <t>能代市</t>
  </si>
  <si>
    <t>052035</t>
  </si>
  <si>
    <t>横手市</t>
  </si>
  <si>
    <t>052043</t>
  </si>
  <si>
    <t>大館市</t>
  </si>
  <si>
    <t>052060</t>
  </si>
  <si>
    <t>男鹿市</t>
  </si>
  <si>
    <t>052078</t>
  </si>
  <si>
    <t>湯沢市</t>
  </si>
  <si>
    <t>052094</t>
  </si>
  <si>
    <t>鹿角市</t>
  </si>
  <si>
    <t>052108</t>
  </si>
  <si>
    <t>由利本荘市</t>
  </si>
  <si>
    <t>052116</t>
  </si>
  <si>
    <t>潟上市</t>
  </si>
  <si>
    <t>052124</t>
  </si>
  <si>
    <t>大仙市</t>
  </si>
  <si>
    <t>052132</t>
  </si>
  <si>
    <t>北秋田市</t>
  </si>
  <si>
    <t>052141</t>
  </si>
  <si>
    <t>にかほ市</t>
  </si>
  <si>
    <t>052159</t>
  </si>
  <si>
    <t>仙北市</t>
  </si>
  <si>
    <t>053031</t>
  </si>
  <si>
    <t>小坂町</t>
  </si>
  <si>
    <t>053279</t>
  </si>
  <si>
    <t>上小阿仁村</t>
  </si>
  <si>
    <t>053465</t>
  </si>
  <si>
    <t>藤里町</t>
  </si>
  <si>
    <t>053481</t>
  </si>
  <si>
    <t>三種町</t>
  </si>
  <si>
    <t>053490</t>
  </si>
  <si>
    <t>八峰町</t>
  </si>
  <si>
    <t>053619</t>
  </si>
  <si>
    <t>五城目町</t>
  </si>
  <si>
    <t>053635</t>
  </si>
  <si>
    <t>八郎潟町</t>
  </si>
  <si>
    <t>053660</t>
  </si>
  <si>
    <t>井川町</t>
  </si>
  <si>
    <t>053686</t>
  </si>
  <si>
    <t>大潟村</t>
  </si>
  <si>
    <t>054348</t>
  </si>
  <si>
    <t>美郷町</t>
  </si>
  <si>
    <t>054631</t>
  </si>
  <si>
    <t>羽後町</t>
  </si>
  <si>
    <t>054640</t>
  </si>
  <si>
    <t>東成瀬村</t>
  </si>
  <si>
    <t>058041</t>
  </si>
  <si>
    <t>秋田県市町村総合事務組合</t>
  </si>
  <si>
    <t>058220</t>
  </si>
  <si>
    <t>井川町・潟上市共有財産管理組合</t>
  </si>
  <si>
    <t>058386</t>
  </si>
  <si>
    <t>北秋田市周辺衛生施設組合</t>
  </si>
  <si>
    <t>058394</t>
  </si>
  <si>
    <t>北秋田市上小阿仁村生活環境施設組合</t>
  </si>
  <si>
    <t>058505</t>
  </si>
  <si>
    <t>湯沢雄勝広域市町村圏組合</t>
  </si>
  <si>
    <t>058513</t>
  </si>
  <si>
    <t>大仙美郷環境事業組合</t>
  </si>
  <si>
    <t>058548</t>
  </si>
  <si>
    <t>本荘由利広域市町村圏組合</t>
  </si>
  <si>
    <t>058611</t>
  </si>
  <si>
    <t>能代山本広域市町村圏組合</t>
  </si>
  <si>
    <t>058629</t>
  </si>
  <si>
    <t>大曲仙北広域市町村圏組合</t>
  </si>
  <si>
    <t>058653</t>
  </si>
  <si>
    <t>能代市山本郡養護老人ホーム組合</t>
  </si>
  <si>
    <t>058670</t>
  </si>
  <si>
    <t>鹿角広域行政組合</t>
  </si>
  <si>
    <t>058726</t>
  </si>
  <si>
    <t>男鹿地区消防一部事務組合</t>
  </si>
  <si>
    <t>058742</t>
  </si>
  <si>
    <t>男鹿地区衛生処理一部事務組合</t>
  </si>
  <si>
    <t>058785</t>
  </si>
  <si>
    <t>大仙美郷介護福祉組合</t>
  </si>
  <si>
    <t>058815</t>
  </si>
  <si>
    <t>湖東地区行政一部事務組合</t>
  </si>
  <si>
    <t>058823</t>
  </si>
  <si>
    <t>八郎潟町・井川町衛生処理施設組合</t>
  </si>
  <si>
    <t>058831</t>
  </si>
  <si>
    <t>秋田県市町村会館管理組合</t>
  </si>
  <si>
    <t>058840</t>
  </si>
  <si>
    <t>八郎湖周辺清掃事務組合</t>
  </si>
  <si>
    <t>058858</t>
  </si>
  <si>
    <t>秋田県後期高齢者医療広域連合</t>
  </si>
  <si>
    <t>058866</t>
  </si>
  <si>
    <t>秋田県町村電算システム共同事業組合</t>
  </si>
  <si>
    <t>062014</t>
  </si>
  <si>
    <t>山形市</t>
  </si>
  <si>
    <t>062022</t>
  </si>
  <si>
    <t>米沢市</t>
  </si>
  <si>
    <t>062031</t>
  </si>
  <si>
    <t>鶴岡市</t>
  </si>
  <si>
    <t>062049</t>
  </si>
  <si>
    <t>酒田市</t>
  </si>
  <si>
    <t>062057</t>
  </si>
  <si>
    <t>新庄市</t>
  </si>
  <si>
    <t>062065</t>
  </si>
  <si>
    <t>寒河江市</t>
  </si>
  <si>
    <t>062073</t>
  </si>
  <si>
    <t>上山市</t>
  </si>
  <si>
    <t>062081</t>
  </si>
  <si>
    <t>村山市</t>
  </si>
  <si>
    <t>062090</t>
  </si>
  <si>
    <t>長井市</t>
  </si>
  <si>
    <t>062103</t>
  </si>
  <si>
    <t>天童市</t>
  </si>
  <si>
    <t>062111</t>
  </si>
  <si>
    <t>東根市</t>
  </si>
  <si>
    <t>062120</t>
  </si>
  <si>
    <t>尾花沢市</t>
  </si>
  <si>
    <t>062138</t>
  </si>
  <si>
    <t>南陽市</t>
  </si>
  <si>
    <t>063011</t>
  </si>
  <si>
    <t>山辺町</t>
  </si>
  <si>
    <t>063029</t>
  </si>
  <si>
    <t>中山町</t>
  </si>
  <si>
    <t>063215</t>
  </si>
  <si>
    <t>河北町</t>
  </si>
  <si>
    <t>063223</t>
  </si>
  <si>
    <t>西川町</t>
  </si>
  <si>
    <t>063231</t>
  </si>
  <si>
    <t>朝日町</t>
  </si>
  <si>
    <t>063240</t>
  </si>
  <si>
    <t>大江町</t>
  </si>
  <si>
    <t>063410</t>
  </si>
  <si>
    <t>大石田町</t>
  </si>
  <si>
    <t>063614</t>
  </si>
  <si>
    <t>金山町</t>
  </si>
  <si>
    <t>063622</t>
  </si>
  <si>
    <t>最上町</t>
  </si>
  <si>
    <t>063631</t>
  </si>
  <si>
    <t>舟形町</t>
  </si>
  <si>
    <t>063649</t>
  </si>
  <si>
    <t>真室川町</t>
  </si>
  <si>
    <t>063657</t>
  </si>
  <si>
    <t>大蔵村</t>
  </si>
  <si>
    <t>063665</t>
  </si>
  <si>
    <t>鮭川村</t>
  </si>
  <si>
    <t>063673</t>
  </si>
  <si>
    <t>戸沢村</t>
  </si>
  <si>
    <t>063819</t>
  </si>
  <si>
    <t>高畠町</t>
  </si>
  <si>
    <t>063827</t>
  </si>
  <si>
    <t>川西町</t>
  </si>
  <si>
    <t>064017</t>
  </si>
  <si>
    <t>小国町</t>
  </si>
  <si>
    <t>064025</t>
  </si>
  <si>
    <t>白鷹町</t>
  </si>
  <si>
    <t>064033</t>
  </si>
  <si>
    <t>飯豊町</t>
  </si>
  <si>
    <t>064262</t>
  </si>
  <si>
    <t>三川町</t>
  </si>
  <si>
    <t>064289</t>
  </si>
  <si>
    <t>庄内町</t>
  </si>
  <si>
    <t>064611</t>
  </si>
  <si>
    <t>遊佐町</t>
  </si>
  <si>
    <t>068012</t>
  </si>
  <si>
    <t>山形県消防補償等組合</t>
  </si>
  <si>
    <t>068021</t>
  </si>
  <si>
    <t>山形県自治会館管理組合</t>
  </si>
  <si>
    <t>068039</t>
  </si>
  <si>
    <t>山形県市町村職員退職手当組合</t>
  </si>
  <si>
    <t>068217</t>
  </si>
  <si>
    <t>東根市外二市一町共立衛生処理組合</t>
  </si>
  <si>
    <t>068314</t>
  </si>
  <si>
    <t>山形広域環境事務組合</t>
  </si>
  <si>
    <t>068829</t>
  </si>
  <si>
    <t>松川堰組合</t>
  </si>
  <si>
    <t>069451</t>
  </si>
  <si>
    <t>庄内広域行政組合（普通会計分）</t>
  </si>
  <si>
    <t>069515</t>
  </si>
  <si>
    <t>最上広域市町村圏事務組合</t>
  </si>
  <si>
    <t>069523</t>
  </si>
  <si>
    <t>置賜広域行政事務組合</t>
  </si>
  <si>
    <t>069531</t>
  </si>
  <si>
    <t>西村山広域行政事務組合（普通会計分）</t>
  </si>
  <si>
    <t>069540</t>
  </si>
  <si>
    <t>北村山広域行政事務組合</t>
  </si>
  <si>
    <t>069639</t>
  </si>
  <si>
    <t>酒田地区広域行政組合</t>
  </si>
  <si>
    <t>069647</t>
  </si>
  <si>
    <t>河北町ほか２市広域斎場事務組合</t>
  </si>
  <si>
    <t>069655</t>
  </si>
  <si>
    <t>尾花沢市大石田町環境衛生事業組合（普通会計分）</t>
  </si>
  <si>
    <t>069698</t>
  </si>
  <si>
    <t>西置賜行政組合</t>
  </si>
  <si>
    <t>069728</t>
  </si>
  <si>
    <t>最上地区広域連合（普通会計分）</t>
  </si>
  <si>
    <t>069744</t>
  </si>
  <si>
    <t>072010</t>
  </si>
  <si>
    <t>福島市</t>
  </si>
  <si>
    <t>072028</t>
  </si>
  <si>
    <t>会津若松市</t>
  </si>
  <si>
    <t>072036</t>
  </si>
  <si>
    <t>郡山市</t>
  </si>
  <si>
    <t>072044</t>
  </si>
  <si>
    <t>いわき市</t>
  </si>
  <si>
    <t>072052</t>
  </si>
  <si>
    <t>白河市</t>
  </si>
  <si>
    <t>072079</t>
  </si>
  <si>
    <t>須賀川市</t>
  </si>
  <si>
    <t>072087</t>
  </si>
  <si>
    <t>喜多方市</t>
  </si>
  <si>
    <t>072095</t>
  </si>
  <si>
    <t>相馬市</t>
  </si>
  <si>
    <t>072109</t>
  </si>
  <si>
    <t>二本松市</t>
  </si>
  <si>
    <t>072117</t>
  </si>
  <si>
    <t>田村市</t>
  </si>
  <si>
    <t>072125</t>
  </si>
  <si>
    <t>南相馬市</t>
  </si>
  <si>
    <t>072133</t>
  </si>
  <si>
    <t>072141</t>
  </si>
  <si>
    <t>本宮市</t>
  </si>
  <si>
    <t>073016</t>
  </si>
  <si>
    <t>桑折町</t>
  </si>
  <si>
    <t>073032</t>
  </si>
  <si>
    <t>国見町</t>
  </si>
  <si>
    <t>073083</t>
  </si>
  <si>
    <t>川俣町</t>
  </si>
  <si>
    <t>073229</t>
  </si>
  <si>
    <t>大玉村</t>
  </si>
  <si>
    <t>073423</t>
  </si>
  <si>
    <t>鏡石町</t>
  </si>
  <si>
    <t>073440</t>
  </si>
  <si>
    <t>天栄村</t>
  </si>
  <si>
    <t>073628</t>
  </si>
  <si>
    <t>下郷町</t>
  </si>
  <si>
    <t>073644</t>
  </si>
  <si>
    <t>檜枝岐村</t>
  </si>
  <si>
    <t>073679</t>
  </si>
  <si>
    <t>只見町</t>
  </si>
  <si>
    <t>073687</t>
  </si>
  <si>
    <t>南会津町</t>
  </si>
  <si>
    <t>074021</t>
  </si>
  <si>
    <t>北塩原村</t>
  </si>
  <si>
    <t>074055</t>
  </si>
  <si>
    <t>西会津町</t>
  </si>
  <si>
    <t>074071</t>
  </si>
  <si>
    <t>磐梯町</t>
  </si>
  <si>
    <t>074080</t>
  </si>
  <si>
    <t>猪苗代町</t>
  </si>
  <si>
    <t>074217</t>
  </si>
  <si>
    <t>会津坂下町</t>
  </si>
  <si>
    <t>074225</t>
  </si>
  <si>
    <t>湯川村</t>
  </si>
  <si>
    <t>074233</t>
  </si>
  <si>
    <t>柳津町</t>
  </si>
  <si>
    <t>074446</t>
  </si>
  <si>
    <t>三島町</t>
  </si>
  <si>
    <t>074454</t>
  </si>
  <si>
    <t>074462</t>
  </si>
  <si>
    <t>昭和村</t>
  </si>
  <si>
    <t>074471</t>
  </si>
  <si>
    <t>会津美里町</t>
  </si>
  <si>
    <t>074616</t>
  </si>
  <si>
    <t>西郷村</t>
  </si>
  <si>
    <t>074641</t>
  </si>
  <si>
    <t>泉崎村</t>
  </si>
  <si>
    <t>074659</t>
  </si>
  <si>
    <t>中島村</t>
  </si>
  <si>
    <t>074667</t>
  </si>
  <si>
    <t>矢吹町</t>
  </si>
  <si>
    <t>074811</t>
  </si>
  <si>
    <t>棚倉町</t>
  </si>
  <si>
    <t>074829</t>
  </si>
  <si>
    <t>矢祭町</t>
  </si>
  <si>
    <t>074837</t>
  </si>
  <si>
    <t>塙町</t>
  </si>
  <si>
    <t>074845</t>
  </si>
  <si>
    <t>鮫川村</t>
  </si>
  <si>
    <t>075019</t>
  </si>
  <si>
    <t>石川町</t>
  </si>
  <si>
    <t>075027</t>
  </si>
  <si>
    <t>玉川村</t>
  </si>
  <si>
    <t>075035</t>
  </si>
  <si>
    <t>平田村</t>
  </si>
  <si>
    <t>075043</t>
  </si>
  <si>
    <t>浅川町</t>
  </si>
  <si>
    <t>075051</t>
  </si>
  <si>
    <t>古殿町</t>
  </si>
  <si>
    <t>075213</t>
  </si>
  <si>
    <t>三春町</t>
  </si>
  <si>
    <t>075221</t>
  </si>
  <si>
    <t>小野町</t>
  </si>
  <si>
    <t>075418</t>
  </si>
  <si>
    <t>広野町</t>
  </si>
  <si>
    <t>075426</t>
  </si>
  <si>
    <t>楢葉町</t>
  </si>
  <si>
    <t>075434</t>
  </si>
  <si>
    <t>富岡町</t>
  </si>
  <si>
    <t>075442</t>
  </si>
  <si>
    <t>川内村</t>
  </si>
  <si>
    <t>075451</t>
  </si>
  <si>
    <t>大熊町</t>
  </si>
  <si>
    <t>075469</t>
  </si>
  <si>
    <t>双葉町</t>
  </si>
  <si>
    <t>075477</t>
  </si>
  <si>
    <t>浪江町</t>
  </si>
  <si>
    <t>075485</t>
  </si>
  <si>
    <t>葛尾村</t>
  </si>
  <si>
    <t>075612</t>
  </si>
  <si>
    <t>新地町</t>
  </si>
  <si>
    <t>075647</t>
  </si>
  <si>
    <t>飯舘村</t>
  </si>
  <si>
    <t>078026</t>
  </si>
  <si>
    <t>福島県市町村総合事務組合</t>
  </si>
  <si>
    <t>078069</t>
  </si>
  <si>
    <t>川俣方部衛生処理組合</t>
  </si>
  <si>
    <t>078085</t>
  </si>
  <si>
    <t>福島県伊達郡国見町桑折町有北山組合</t>
  </si>
  <si>
    <t>078115</t>
  </si>
  <si>
    <t>伊達地方衛生処理組合</t>
  </si>
  <si>
    <t>078204</t>
  </si>
  <si>
    <t>須賀川地方保健環境組合</t>
  </si>
  <si>
    <t>078255</t>
  </si>
  <si>
    <t>耶麻郡磐梯町外一市二町一ケ村組合</t>
  </si>
  <si>
    <t>078441</t>
  </si>
  <si>
    <t>東白衛生組合</t>
  </si>
  <si>
    <t>078468</t>
  </si>
  <si>
    <t>石川地方生活環境施設組合</t>
  </si>
  <si>
    <t>078531</t>
  </si>
  <si>
    <t>田村広域行政組合</t>
  </si>
  <si>
    <t>078620</t>
  </si>
  <si>
    <t>相馬方部衛生組合</t>
  </si>
  <si>
    <t>078671</t>
  </si>
  <si>
    <t>白河地方広域市町村圏整備組合</t>
  </si>
  <si>
    <t>078689</t>
  </si>
  <si>
    <t>喜多方地方広域市町村圏組合</t>
  </si>
  <si>
    <t>078697</t>
  </si>
  <si>
    <t>伊達地方消防組合</t>
  </si>
  <si>
    <t>078701</t>
  </si>
  <si>
    <t>相馬地方広域市町村圏組合</t>
  </si>
  <si>
    <t>078719</t>
  </si>
  <si>
    <t>安達地方広域行政組合</t>
  </si>
  <si>
    <t>078727</t>
  </si>
  <si>
    <t>会津若松地方広域市町村圏整備組合</t>
  </si>
  <si>
    <t>078735</t>
  </si>
  <si>
    <t>双葉地方広域市町村圏組合</t>
  </si>
  <si>
    <t>078751</t>
  </si>
  <si>
    <t>須賀川地方広域消防組合</t>
  </si>
  <si>
    <t>078760</t>
  </si>
  <si>
    <t>郡山地方広域消防組合</t>
  </si>
  <si>
    <t>078778</t>
  </si>
  <si>
    <t>南会津地方広域市町村圏組合</t>
  </si>
  <si>
    <t>078921</t>
  </si>
  <si>
    <t>福島県後期高齢者医療広域連合</t>
  </si>
  <si>
    <t>078930</t>
  </si>
  <si>
    <t>南会津地方環境衛生組合</t>
  </si>
  <si>
    <t>082015</t>
  </si>
  <si>
    <t>水戸市</t>
  </si>
  <si>
    <t>082023</t>
  </si>
  <si>
    <t>日立市</t>
  </si>
  <si>
    <t>082031</t>
  </si>
  <si>
    <t>土浦市</t>
  </si>
  <si>
    <t>082040</t>
  </si>
  <si>
    <t>古河市</t>
  </si>
  <si>
    <t>082058</t>
  </si>
  <si>
    <t>石岡市</t>
  </si>
  <si>
    <t>082074</t>
  </si>
  <si>
    <t>結城市</t>
  </si>
  <si>
    <t>082082</t>
  </si>
  <si>
    <t>龍ケ崎市</t>
  </si>
  <si>
    <t>082104</t>
  </si>
  <si>
    <t>下妻市</t>
  </si>
  <si>
    <t>082112</t>
  </si>
  <si>
    <t>常総市</t>
  </si>
  <si>
    <t>082121</t>
  </si>
  <si>
    <t>常陸太田市</t>
  </si>
  <si>
    <t>082147</t>
  </si>
  <si>
    <t>高萩市</t>
  </si>
  <si>
    <t>082155</t>
  </si>
  <si>
    <t>北茨城市</t>
  </si>
  <si>
    <t>082163</t>
  </si>
  <si>
    <t>笠間市</t>
  </si>
  <si>
    <t>082171</t>
  </si>
  <si>
    <t>取手市</t>
  </si>
  <si>
    <t>082198</t>
  </si>
  <si>
    <t>牛久市</t>
  </si>
  <si>
    <t>082201</t>
  </si>
  <si>
    <t>つくば市</t>
  </si>
  <si>
    <t>082210</t>
  </si>
  <si>
    <t>ひたちなか市</t>
  </si>
  <si>
    <t>082228</t>
  </si>
  <si>
    <t>鹿嶋市</t>
  </si>
  <si>
    <t>082236</t>
  </si>
  <si>
    <t>潮来市</t>
  </si>
  <si>
    <t>082244</t>
  </si>
  <si>
    <t>守谷市</t>
  </si>
  <si>
    <t>082252</t>
  </si>
  <si>
    <t>常陸大宮市</t>
  </si>
  <si>
    <t>082261</t>
  </si>
  <si>
    <t>那珂市</t>
  </si>
  <si>
    <t>082279</t>
  </si>
  <si>
    <t>筑西市</t>
  </si>
  <si>
    <t>082287</t>
  </si>
  <si>
    <t>坂東市</t>
  </si>
  <si>
    <t>082295</t>
  </si>
  <si>
    <t>稲敷市</t>
  </si>
  <si>
    <t>082309</t>
  </si>
  <si>
    <t>かすみがうら市</t>
  </si>
  <si>
    <t>082317</t>
  </si>
  <si>
    <t>桜川市</t>
  </si>
  <si>
    <t>082325</t>
  </si>
  <si>
    <t>神栖市</t>
  </si>
  <si>
    <t>082333</t>
  </si>
  <si>
    <t>行方市</t>
  </si>
  <si>
    <t>082341</t>
  </si>
  <si>
    <t>鉾田市</t>
  </si>
  <si>
    <t>082350</t>
  </si>
  <si>
    <t>つくばみらい市</t>
  </si>
  <si>
    <t>082368</t>
  </si>
  <si>
    <t>小美玉市</t>
  </si>
  <si>
    <t>083020</t>
  </si>
  <si>
    <t>茨城町</t>
  </si>
  <si>
    <t>083097</t>
  </si>
  <si>
    <t>大洗町</t>
  </si>
  <si>
    <t>083101</t>
  </si>
  <si>
    <t>城里町</t>
  </si>
  <si>
    <t>083411</t>
  </si>
  <si>
    <t>東海村</t>
  </si>
  <si>
    <t>083640</t>
  </si>
  <si>
    <t>大子町</t>
  </si>
  <si>
    <t>084425</t>
  </si>
  <si>
    <t>美浦村</t>
  </si>
  <si>
    <t>084433</t>
  </si>
  <si>
    <t>阿見町</t>
  </si>
  <si>
    <t>084476</t>
  </si>
  <si>
    <t>河内町</t>
  </si>
  <si>
    <t>085219</t>
  </si>
  <si>
    <t>八千代町</t>
  </si>
  <si>
    <t>085421</t>
  </si>
  <si>
    <t>五霞町</t>
  </si>
  <si>
    <t>085464</t>
  </si>
  <si>
    <t>境町</t>
  </si>
  <si>
    <t>085642</t>
  </si>
  <si>
    <t>利根町</t>
  </si>
  <si>
    <t>088366</t>
  </si>
  <si>
    <t>大宮地方環境整備組合</t>
  </si>
  <si>
    <t>088439</t>
  </si>
  <si>
    <t>常総衛生組合</t>
  </si>
  <si>
    <t>088455</t>
  </si>
  <si>
    <t>龍ヶ崎地方塵芥処理組合</t>
  </si>
  <si>
    <t>088501</t>
  </si>
  <si>
    <t>龍ヶ崎地方衛生組合</t>
  </si>
  <si>
    <t>088510</t>
  </si>
  <si>
    <t>さしま環境管理事務組合</t>
  </si>
  <si>
    <t>088536</t>
  </si>
  <si>
    <t>筑北環境衛生組合</t>
  </si>
  <si>
    <t>088552</t>
  </si>
  <si>
    <t>茨城地方広域環境事務組合</t>
  </si>
  <si>
    <t>088579</t>
  </si>
  <si>
    <t>取手市外２市火葬場組合</t>
  </si>
  <si>
    <t>088595</t>
  </si>
  <si>
    <t>大洗，鉾田，水戸環境組合</t>
  </si>
  <si>
    <t>088676</t>
  </si>
  <si>
    <t>江戸崎地方衛生土木組合</t>
  </si>
  <si>
    <t>088714</t>
  </si>
  <si>
    <t>湖北環境衛生組合</t>
  </si>
  <si>
    <t>088790</t>
  </si>
  <si>
    <t>笠間・水戸環境組合</t>
  </si>
  <si>
    <t>088838</t>
  </si>
  <si>
    <t>茨城西南地方広域市町村圏事務組合</t>
  </si>
  <si>
    <t>088862</t>
  </si>
  <si>
    <t>筑西広域市町村圏事務組合</t>
  </si>
  <si>
    <t>088871</t>
  </si>
  <si>
    <t>茨城美野里環境組合</t>
  </si>
  <si>
    <t>088951</t>
  </si>
  <si>
    <t>常総地方広域市町村圏事務組合</t>
  </si>
  <si>
    <t>088960</t>
  </si>
  <si>
    <t>鹿行広域事務組合</t>
  </si>
  <si>
    <t>088986</t>
  </si>
  <si>
    <t>霞台厚生施設組合</t>
  </si>
  <si>
    <t>089010</t>
  </si>
  <si>
    <t>稲敷地方広域市町村圏事務組合</t>
  </si>
  <si>
    <t>089044</t>
  </si>
  <si>
    <t>新治地方広域事務組合</t>
  </si>
  <si>
    <t>089079</t>
  </si>
  <si>
    <t>茨城県市町村総合事務組合（普通会計分）</t>
  </si>
  <si>
    <t>089095</t>
  </si>
  <si>
    <t>石岡地方斎場組合</t>
  </si>
  <si>
    <t>089109</t>
  </si>
  <si>
    <t>笠間地方広域事務組合</t>
  </si>
  <si>
    <t>089168</t>
  </si>
  <si>
    <t>鹿島地方事務組合</t>
  </si>
  <si>
    <t>089346</t>
  </si>
  <si>
    <t>下妻地方広域事務組合</t>
  </si>
  <si>
    <t>089354</t>
  </si>
  <si>
    <t>ひたちなか・東海広域事務組合</t>
  </si>
  <si>
    <t>089389</t>
  </si>
  <si>
    <t>牛久市・阿見町斎場組合</t>
  </si>
  <si>
    <t>089401</t>
  </si>
  <si>
    <t>茨城租税債権管理機構</t>
  </si>
  <si>
    <t>089427</t>
  </si>
  <si>
    <t>利根川水系県南水防事務組合</t>
  </si>
  <si>
    <t>089443</t>
  </si>
  <si>
    <t>茨城県後期高齢者医療広域連合</t>
  </si>
  <si>
    <t>089451</t>
  </si>
  <si>
    <t>092011</t>
  </si>
  <si>
    <t>宇都宮市</t>
  </si>
  <si>
    <t>092029</t>
  </si>
  <si>
    <t>足利市</t>
  </si>
  <si>
    <t>092037</t>
  </si>
  <si>
    <t>栃木市</t>
  </si>
  <si>
    <t>092045</t>
  </si>
  <si>
    <t>佐野市</t>
  </si>
  <si>
    <t>092053</t>
  </si>
  <si>
    <t>鹿沼市</t>
  </si>
  <si>
    <t>092061</t>
  </si>
  <si>
    <t>日光市</t>
  </si>
  <si>
    <t>092088</t>
  </si>
  <si>
    <t>小山市</t>
  </si>
  <si>
    <t>092096</t>
  </si>
  <si>
    <t>真岡市</t>
  </si>
  <si>
    <t>092100</t>
  </si>
  <si>
    <t>大田原市</t>
  </si>
  <si>
    <t>092118</t>
  </si>
  <si>
    <t>矢板市</t>
  </si>
  <si>
    <t>092134</t>
  </si>
  <si>
    <t>那須塩原市</t>
  </si>
  <si>
    <t>092142</t>
  </si>
  <si>
    <t>さくら市</t>
  </si>
  <si>
    <t>092151</t>
  </si>
  <si>
    <t>那須烏山市</t>
  </si>
  <si>
    <t>092169</t>
  </si>
  <si>
    <t>下野市</t>
  </si>
  <si>
    <t>093017</t>
  </si>
  <si>
    <t>上三川町</t>
  </si>
  <si>
    <t>093424</t>
  </si>
  <si>
    <t>益子町</t>
  </si>
  <si>
    <t>093432</t>
  </si>
  <si>
    <t>茂木町</t>
  </si>
  <si>
    <t>093441</t>
  </si>
  <si>
    <t>市貝町</t>
  </si>
  <si>
    <t>093459</t>
  </si>
  <si>
    <t>芳賀町</t>
  </si>
  <si>
    <t>093611</t>
  </si>
  <si>
    <t>壬生町</t>
  </si>
  <si>
    <t>093645</t>
  </si>
  <si>
    <t>野木町</t>
  </si>
  <si>
    <t>093840</t>
  </si>
  <si>
    <t>塩谷町</t>
  </si>
  <si>
    <t>093866</t>
  </si>
  <si>
    <t>高根沢町</t>
  </si>
  <si>
    <t>094072</t>
  </si>
  <si>
    <t>那須町</t>
  </si>
  <si>
    <t>094111</t>
  </si>
  <si>
    <t>那珂川町</t>
  </si>
  <si>
    <t>098060</t>
  </si>
  <si>
    <t>那須地区広域行政事務組合（普通会計分）</t>
  </si>
  <si>
    <t>098086</t>
  </si>
  <si>
    <t>佐野地区衛生施設組合</t>
  </si>
  <si>
    <t>098124</t>
  </si>
  <si>
    <t>黒磯那須共同火葬場組合</t>
  </si>
  <si>
    <t>098213</t>
  </si>
  <si>
    <t>芳賀郡中部環境衛生事務組合</t>
  </si>
  <si>
    <t>098281</t>
  </si>
  <si>
    <t>石橋地区消防組合</t>
  </si>
  <si>
    <t>098337</t>
  </si>
  <si>
    <t>芳賀地区広域行政事務組合（普通会計分）</t>
  </si>
  <si>
    <t>098418</t>
  </si>
  <si>
    <t>南那須地区広域行政事務組合（普通会計分）</t>
  </si>
  <si>
    <t>098507</t>
  </si>
  <si>
    <t>塩谷広域行政組合</t>
  </si>
  <si>
    <t>098523</t>
  </si>
  <si>
    <t>小山広域保健衛生組合</t>
  </si>
  <si>
    <t>098540</t>
  </si>
  <si>
    <t>098621</t>
  </si>
  <si>
    <t>栃木県市町村総合事務組合</t>
  </si>
  <si>
    <t>098639</t>
  </si>
  <si>
    <t>栃木県後期高齢者医療広域連合</t>
  </si>
  <si>
    <t>098647</t>
  </si>
  <si>
    <t>那須地区消防組合</t>
  </si>
  <si>
    <t>102016</t>
  </si>
  <si>
    <t>前橋市</t>
  </si>
  <si>
    <t>102024</t>
  </si>
  <si>
    <t>高崎市</t>
  </si>
  <si>
    <t>102032</t>
  </si>
  <si>
    <t>桐生市</t>
  </si>
  <si>
    <t>102041</t>
  </si>
  <si>
    <t>伊勢崎市</t>
  </si>
  <si>
    <t>102059</t>
  </si>
  <si>
    <t>太田市</t>
  </si>
  <si>
    <t>102067</t>
  </si>
  <si>
    <t>沼田市</t>
  </si>
  <si>
    <t>102075</t>
  </si>
  <si>
    <t>館林市</t>
  </si>
  <si>
    <t>102083</t>
  </si>
  <si>
    <t>渋川市</t>
  </si>
  <si>
    <t>102091</t>
  </si>
  <si>
    <t>藤岡市</t>
  </si>
  <si>
    <t>102105</t>
  </si>
  <si>
    <t>富岡市</t>
  </si>
  <si>
    <t>102113</t>
  </si>
  <si>
    <t>安中市</t>
  </si>
  <si>
    <t>102121</t>
  </si>
  <si>
    <t>みどり市</t>
  </si>
  <si>
    <t>103446</t>
  </si>
  <si>
    <t>榛東村</t>
  </si>
  <si>
    <t>103454</t>
  </si>
  <si>
    <t>吉岡町</t>
  </si>
  <si>
    <t>103667</t>
  </si>
  <si>
    <t>上野村</t>
  </si>
  <si>
    <t>103675</t>
  </si>
  <si>
    <t>神流町</t>
  </si>
  <si>
    <t>103829</t>
  </si>
  <si>
    <t>下仁田町</t>
  </si>
  <si>
    <t>103837</t>
  </si>
  <si>
    <t>南牧村</t>
  </si>
  <si>
    <t>103845</t>
  </si>
  <si>
    <t>甘楽町</t>
  </si>
  <si>
    <t>104213</t>
  </si>
  <si>
    <t>中之条町</t>
  </si>
  <si>
    <t>104248</t>
  </si>
  <si>
    <t>長野原町</t>
  </si>
  <si>
    <t>104256</t>
  </si>
  <si>
    <t>嬬恋村</t>
  </si>
  <si>
    <t>104264</t>
  </si>
  <si>
    <t>草津町</t>
  </si>
  <si>
    <t>104281</t>
  </si>
  <si>
    <t>高山村</t>
  </si>
  <si>
    <t>104299</t>
  </si>
  <si>
    <t>東吾妻町</t>
  </si>
  <si>
    <t>104434</t>
  </si>
  <si>
    <t>片品村</t>
  </si>
  <si>
    <t>104442</t>
  </si>
  <si>
    <t>川場村</t>
  </si>
  <si>
    <t>104485</t>
  </si>
  <si>
    <t>104493</t>
  </si>
  <si>
    <t>みなかみ町</t>
  </si>
  <si>
    <t>104647</t>
  </si>
  <si>
    <t>玉村町</t>
  </si>
  <si>
    <t>105210</t>
  </si>
  <si>
    <t>板倉町</t>
  </si>
  <si>
    <t>105228</t>
  </si>
  <si>
    <t>明和町</t>
  </si>
  <si>
    <t>105236</t>
  </si>
  <si>
    <t>千代田町</t>
  </si>
  <si>
    <t>105244</t>
  </si>
  <si>
    <t>大泉町</t>
  </si>
  <si>
    <t>105252</t>
  </si>
  <si>
    <t>邑楽町</t>
  </si>
  <si>
    <t>108065</t>
  </si>
  <si>
    <t>烏帽子山植林組合</t>
  </si>
  <si>
    <t>108375</t>
  </si>
  <si>
    <t>富岡甘楽衛生施設組合</t>
  </si>
  <si>
    <t>108383</t>
  </si>
  <si>
    <t>甘楽西部環境衛生施設組合</t>
  </si>
  <si>
    <t>108391</t>
  </si>
  <si>
    <t>館林衛生施設組合</t>
  </si>
  <si>
    <t>108405</t>
  </si>
  <si>
    <t>吾妻東部衛生施設組合</t>
  </si>
  <si>
    <t>108421</t>
  </si>
  <si>
    <t>西吾妻衛生施設組合</t>
  </si>
  <si>
    <t>108618</t>
  </si>
  <si>
    <t>館林地区消防組合</t>
  </si>
  <si>
    <t>108626</t>
  </si>
  <si>
    <t>利根沼田広域市町村圏振興整備組合</t>
  </si>
  <si>
    <t>108634</t>
  </si>
  <si>
    <t>高崎市・安中市消防組合</t>
  </si>
  <si>
    <t>108707</t>
  </si>
  <si>
    <t>西吾妻環境衛生施設組合</t>
  </si>
  <si>
    <t>108731</t>
  </si>
  <si>
    <t>渋川地区広域市町村圏振興整備組合</t>
  </si>
  <si>
    <t>108740</t>
  </si>
  <si>
    <t>富岡甘楽広域市町村圏振興整備組合</t>
  </si>
  <si>
    <t>108758</t>
  </si>
  <si>
    <t>沼田市外二箇村清掃施設組合</t>
  </si>
  <si>
    <t>108766</t>
  </si>
  <si>
    <t>群馬県市町村会館管理組合</t>
  </si>
  <si>
    <t>108804</t>
  </si>
  <si>
    <t>吾妻広域町村圏振興整備組合（普通会計分）</t>
  </si>
  <si>
    <t>108821</t>
  </si>
  <si>
    <t>多野藤岡広域市町村圏振興整備組合</t>
  </si>
  <si>
    <t>108839</t>
  </si>
  <si>
    <t>利根沼田学校組合</t>
  </si>
  <si>
    <t>108901</t>
  </si>
  <si>
    <t>大泉町外二町環境衛生施設組合</t>
  </si>
  <si>
    <t>108910</t>
  </si>
  <si>
    <t>邑楽館林医療事務組合（普通会計分）</t>
  </si>
  <si>
    <t>108928</t>
  </si>
  <si>
    <t>利根東部衛生施設組合</t>
  </si>
  <si>
    <t>109061</t>
  </si>
  <si>
    <t>群馬県市町村総合事務組合</t>
  </si>
  <si>
    <t>109142</t>
  </si>
  <si>
    <t>太田市外三町広域清掃組合</t>
  </si>
  <si>
    <t>109185</t>
  </si>
  <si>
    <t>群馬県後期高齢者医療広域連合</t>
  </si>
  <si>
    <t>112011</t>
  </si>
  <si>
    <t>川越市</t>
  </si>
  <si>
    <t>112020</t>
  </si>
  <si>
    <t>熊谷市</t>
  </si>
  <si>
    <t>112038</t>
  </si>
  <si>
    <t>川口市</t>
  </si>
  <si>
    <t>112062</t>
  </si>
  <si>
    <t>行田市</t>
  </si>
  <si>
    <t>112071</t>
  </si>
  <si>
    <t>秩父市</t>
  </si>
  <si>
    <t>112089</t>
  </si>
  <si>
    <t>所沢市</t>
  </si>
  <si>
    <t>112097</t>
  </si>
  <si>
    <t>飯能市</t>
  </si>
  <si>
    <t>112101</t>
  </si>
  <si>
    <t>加須市</t>
  </si>
  <si>
    <t>112119</t>
  </si>
  <si>
    <t>本庄市</t>
  </si>
  <si>
    <t>112127</t>
  </si>
  <si>
    <t>東松山市</t>
  </si>
  <si>
    <t>112143</t>
  </si>
  <si>
    <t>春日部市</t>
  </si>
  <si>
    <t>112151</t>
  </si>
  <si>
    <t>狭山市</t>
  </si>
  <si>
    <t>112160</t>
  </si>
  <si>
    <t>羽生市</t>
  </si>
  <si>
    <t>112178</t>
  </si>
  <si>
    <t>鴻巣市</t>
  </si>
  <si>
    <t>112186</t>
  </si>
  <si>
    <t>深谷市</t>
  </si>
  <si>
    <t>112194</t>
  </si>
  <si>
    <t>上尾市</t>
  </si>
  <si>
    <t>112216</t>
  </si>
  <si>
    <t>草加市</t>
  </si>
  <si>
    <t>112224</t>
  </si>
  <si>
    <t>越谷市</t>
  </si>
  <si>
    <t>112232</t>
  </si>
  <si>
    <t>蕨市</t>
  </si>
  <si>
    <t>112241</t>
  </si>
  <si>
    <t>戸田市</t>
  </si>
  <si>
    <t>112259</t>
  </si>
  <si>
    <t>入間市</t>
  </si>
  <si>
    <t>112275</t>
  </si>
  <si>
    <t>朝霞市</t>
  </si>
  <si>
    <t>112283</t>
  </si>
  <si>
    <t>志木市</t>
  </si>
  <si>
    <t>112291</t>
  </si>
  <si>
    <t>和光市</t>
  </si>
  <si>
    <t>112305</t>
  </si>
  <si>
    <t>新座市</t>
  </si>
  <si>
    <t>112313</t>
  </si>
  <si>
    <t>桶川市</t>
  </si>
  <si>
    <t>112321</t>
  </si>
  <si>
    <t>久喜市</t>
  </si>
  <si>
    <t>112330</t>
  </si>
  <si>
    <t>北本市</t>
  </si>
  <si>
    <t>112348</t>
  </si>
  <si>
    <t>八潮市</t>
  </si>
  <si>
    <t>112356</t>
  </si>
  <si>
    <t>富士見市</t>
  </si>
  <si>
    <t>112372</t>
  </si>
  <si>
    <t>三郷市</t>
  </si>
  <si>
    <t>112381</t>
  </si>
  <si>
    <t>蓮田市</t>
  </si>
  <si>
    <t>112399</t>
  </si>
  <si>
    <t>坂戸市</t>
  </si>
  <si>
    <t>112402</t>
  </si>
  <si>
    <t>幸手市</t>
  </si>
  <si>
    <t>112411</t>
  </si>
  <si>
    <t>鶴ケ島市</t>
  </si>
  <si>
    <t>112429</t>
  </si>
  <si>
    <t>日高市</t>
  </si>
  <si>
    <t>112437</t>
  </si>
  <si>
    <t>吉川市</t>
  </si>
  <si>
    <t>112453</t>
  </si>
  <si>
    <t>ふじみ野市</t>
  </si>
  <si>
    <t>112461</t>
  </si>
  <si>
    <t>白岡市</t>
  </si>
  <si>
    <t>113018</t>
  </si>
  <si>
    <t>伊奈町</t>
  </si>
  <si>
    <t>113247</t>
  </si>
  <si>
    <t>三芳町</t>
  </si>
  <si>
    <t>113263</t>
  </si>
  <si>
    <t>毛呂山町</t>
  </si>
  <si>
    <t>113271</t>
  </si>
  <si>
    <t>越生町</t>
  </si>
  <si>
    <t>113417</t>
  </si>
  <si>
    <t>滑川町</t>
  </si>
  <si>
    <t>113425</t>
  </si>
  <si>
    <t>嵐山町</t>
  </si>
  <si>
    <t>113433</t>
  </si>
  <si>
    <t>小川町</t>
  </si>
  <si>
    <t>113468</t>
  </si>
  <si>
    <t>川島町</t>
  </si>
  <si>
    <t>113476</t>
  </si>
  <si>
    <t>吉見町</t>
  </si>
  <si>
    <t>113484</t>
  </si>
  <si>
    <t>鳩山町</t>
  </si>
  <si>
    <t>113492</t>
  </si>
  <si>
    <t>ときがわ町</t>
  </si>
  <si>
    <t>113611</t>
  </si>
  <si>
    <t>横瀬町</t>
  </si>
  <si>
    <t>113620</t>
  </si>
  <si>
    <t>皆野町</t>
  </si>
  <si>
    <t>113638</t>
  </si>
  <si>
    <t>長瀞町</t>
  </si>
  <si>
    <t>113654</t>
  </si>
  <si>
    <t>小鹿野町</t>
  </si>
  <si>
    <t>113697</t>
  </si>
  <si>
    <t>東秩父村</t>
  </si>
  <si>
    <t>113816</t>
  </si>
  <si>
    <t>113832</t>
  </si>
  <si>
    <t>神川町</t>
  </si>
  <si>
    <t>113859</t>
  </si>
  <si>
    <t>上里町</t>
  </si>
  <si>
    <t>114081</t>
  </si>
  <si>
    <t>寄居町</t>
  </si>
  <si>
    <t>114421</t>
  </si>
  <si>
    <t>宮代町</t>
  </si>
  <si>
    <t>114642</t>
  </si>
  <si>
    <t>杉戸町</t>
  </si>
  <si>
    <t>114651</t>
  </si>
  <si>
    <t>松伏町</t>
  </si>
  <si>
    <t>118061</t>
  </si>
  <si>
    <t>埼葛斎場組合</t>
  </si>
  <si>
    <t>118087</t>
  </si>
  <si>
    <t>蓮田白岡衛生組合</t>
  </si>
  <si>
    <t>118095</t>
  </si>
  <si>
    <t>久喜宮代衛生組合</t>
  </si>
  <si>
    <t>118109</t>
  </si>
  <si>
    <t>朝霞地区一部事務組合</t>
  </si>
  <si>
    <t>118141</t>
  </si>
  <si>
    <t>上尾、桶川、伊奈衛生組合</t>
  </si>
  <si>
    <t>118150</t>
  </si>
  <si>
    <t>志木地区衛生組合</t>
  </si>
  <si>
    <t>118168</t>
  </si>
  <si>
    <t>北本地区衛生組合</t>
  </si>
  <si>
    <t>118176</t>
  </si>
  <si>
    <t>入間西部衛生組合</t>
  </si>
  <si>
    <t>118206</t>
  </si>
  <si>
    <t>小川地区衛生組合</t>
  </si>
  <si>
    <t>118214</t>
  </si>
  <si>
    <t>坂戸地区衛生組合</t>
  </si>
  <si>
    <t>118249</t>
  </si>
  <si>
    <t>東埼玉資源環境組合</t>
  </si>
  <si>
    <t>118273</t>
  </si>
  <si>
    <t>蕨戸田衛生センター組合</t>
  </si>
  <si>
    <t>118303</t>
  </si>
  <si>
    <t>本庄上里学校給食組合</t>
  </si>
  <si>
    <t>118401</t>
  </si>
  <si>
    <t>加須市・羽生市水防事務組合</t>
  </si>
  <si>
    <t>118419</t>
  </si>
  <si>
    <t>荒川北縁水防事務組合</t>
  </si>
  <si>
    <t>118435</t>
  </si>
  <si>
    <t>利根川栗橋流域水防事務組合</t>
  </si>
  <si>
    <t>118443</t>
  </si>
  <si>
    <t>江戸川水防事務組合</t>
  </si>
  <si>
    <t>118486</t>
  </si>
  <si>
    <t>埼玉県市町村総合事務組合</t>
  </si>
  <si>
    <t>118541</t>
  </si>
  <si>
    <t>坂戸、鶴ケ島下水道組合</t>
  </si>
  <si>
    <t>118613</t>
  </si>
  <si>
    <t>鴻巣行田北本環境資源組合</t>
  </si>
  <si>
    <t>118630</t>
  </si>
  <si>
    <t>秩父広域市町村圏組合</t>
  </si>
  <si>
    <t>118656</t>
  </si>
  <si>
    <t>118681</t>
  </si>
  <si>
    <t>吉川松伏消防組合</t>
  </si>
  <si>
    <t>118699</t>
  </si>
  <si>
    <t>児玉郡市広域市町村圏組合</t>
  </si>
  <si>
    <t>118711</t>
  </si>
  <si>
    <t>埼玉西部環境保全組合</t>
  </si>
  <si>
    <t>118761</t>
  </si>
  <si>
    <t>坂戸・鶴ケ島消防組合</t>
  </si>
  <si>
    <t>118770</t>
  </si>
  <si>
    <t>比企広域市町村圏組合</t>
  </si>
  <si>
    <t>118788</t>
  </si>
  <si>
    <t>川越地区消防組合</t>
  </si>
  <si>
    <t>118826</t>
  </si>
  <si>
    <t>埼玉県央広域事務組合</t>
  </si>
  <si>
    <t>118842</t>
  </si>
  <si>
    <t>西入間広域消防組合</t>
  </si>
  <si>
    <t>118851</t>
  </si>
  <si>
    <t>埼玉中部環境保全組合</t>
  </si>
  <si>
    <t>118923</t>
  </si>
  <si>
    <t>広域飯能斎場組合</t>
  </si>
  <si>
    <t>118931</t>
  </si>
  <si>
    <t>広域静苑組合</t>
  </si>
  <si>
    <t>118958</t>
  </si>
  <si>
    <t>広域利根斎場組合</t>
  </si>
  <si>
    <t>118974</t>
  </si>
  <si>
    <t>彩の国さいたま人づくり広域連合</t>
  </si>
  <si>
    <t>118982</t>
  </si>
  <si>
    <t>皆野・長瀞下水道組合</t>
  </si>
  <si>
    <t>118991</t>
  </si>
  <si>
    <t>大里広域市町村圏組合</t>
  </si>
  <si>
    <t>119008</t>
  </si>
  <si>
    <t>埼玉県後期高齢者医療広域連合</t>
  </si>
  <si>
    <t>119016</t>
  </si>
  <si>
    <t>埼玉西部消防組合</t>
  </si>
  <si>
    <t>119024</t>
  </si>
  <si>
    <t>埼玉東部消防組合</t>
  </si>
  <si>
    <t>119032</t>
  </si>
  <si>
    <t>埼玉中部資源循環組合</t>
  </si>
  <si>
    <t>119041</t>
  </si>
  <si>
    <t>草加八潮消防組合</t>
  </si>
  <si>
    <t>122025</t>
  </si>
  <si>
    <t>銚子市</t>
  </si>
  <si>
    <t>122033</t>
  </si>
  <si>
    <t>市川市</t>
  </si>
  <si>
    <t>122041</t>
  </si>
  <si>
    <t>船橋市</t>
  </si>
  <si>
    <t>122050</t>
  </si>
  <si>
    <t>館山市</t>
  </si>
  <si>
    <t>122068</t>
  </si>
  <si>
    <t>木更津市</t>
  </si>
  <si>
    <t>122076</t>
  </si>
  <si>
    <t>松戸市</t>
  </si>
  <si>
    <t>122084</t>
  </si>
  <si>
    <t>野田市</t>
  </si>
  <si>
    <t>122106</t>
  </si>
  <si>
    <t>茂原市</t>
  </si>
  <si>
    <t>122114</t>
  </si>
  <si>
    <t>成田市</t>
  </si>
  <si>
    <t>122122</t>
  </si>
  <si>
    <t>佐倉市</t>
  </si>
  <si>
    <t>122131</t>
  </si>
  <si>
    <t>東金市</t>
  </si>
  <si>
    <t>122157</t>
  </si>
  <si>
    <t>旭市</t>
  </si>
  <si>
    <t>122165</t>
  </si>
  <si>
    <t>習志野市</t>
  </si>
  <si>
    <t>122173</t>
  </si>
  <si>
    <t>柏市</t>
  </si>
  <si>
    <t>122181</t>
  </si>
  <si>
    <t>勝浦市</t>
  </si>
  <si>
    <t>122190</t>
  </si>
  <si>
    <t>市原市</t>
  </si>
  <si>
    <t>122203</t>
  </si>
  <si>
    <t>流山市</t>
  </si>
  <si>
    <t>122211</t>
  </si>
  <si>
    <t>八千代市</t>
  </si>
  <si>
    <t>122220</t>
  </si>
  <si>
    <t>我孫子市</t>
  </si>
  <si>
    <t>122238</t>
  </si>
  <si>
    <t>鴨川市</t>
  </si>
  <si>
    <t>122246</t>
  </si>
  <si>
    <t>鎌ケ谷市</t>
  </si>
  <si>
    <t>122254</t>
  </si>
  <si>
    <t>君津市</t>
  </si>
  <si>
    <t>122262</t>
  </si>
  <si>
    <t>富津市</t>
  </si>
  <si>
    <t>122271</t>
  </si>
  <si>
    <t>浦安市</t>
  </si>
  <si>
    <t>122289</t>
  </si>
  <si>
    <t>四街道市</t>
  </si>
  <si>
    <t>122297</t>
  </si>
  <si>
    <t>袖ケ浦市</t>
  </si>
  <si>
    <t>122301</t>
  </si>
  <si>
    <t>八街市</t>
  </si>
  <si>
    <t>122319</t>
  </si>
  <si>
    <t>印西市</t>
  </si>
  <si>
    <t>122327</t>
  </si>
  <si>
    <t>白井市</t>
  </si>
  <si>
    <t>122335</t>
  </si>
  <si>
    <t>富里市</t>
  </si>
  <si>
    <t>122343</t>
  </si>
  <si>
    <t>南房総市</t>
  </si>
  <si>
    <t>122351</t>
  </si>
  <si>
    <t>匝瑳市</t>
  </si>
  <si>
    <t>122360</t>
  </si>
  <si>
    <t>香取市</t>
  </si>
  <si>
    <t>122378</t>
  </si>
  <si>
    <t>山武市</t>
  </si>
  <si>
    <t>122386</t>
  </si>
  <si>
    <t>いすみ市</t>
  </si>
  <si>
    <t>122394</t>
  </si>
  <si>
    <t>大網白里市</t>
  </si>
  <si>
    <t>123226</t>
  </si>
  <si>
    <t>酒々井町</t>
  </si>
  <si>
    <t>123293</t>
  </si>
  <si>
    <t>栄町</t>
  </si>
  <si>
    <t>123421</t>
  </si>
  <si>
    <t>神崎町</t>
  </si>
  <si>
    <t>123471</t>
  </si>
  <si>
    <t>多古町</t>
  </si>
  <si>
    <t>123498</t>
  </si>
  <si>
    <t>東庄町</t>
  </si>
  <si>
    <t>124036</t>
  </si>
  <si>
    <t>九十九里町</t>
  </si>
  <si>
    <t>124095</t>
  </si>
  <si>
    <t>芝山町</t>
  </si>
  <si>
    <t>124109</t>
  </si>
  <si>
    <t>横芝光町</t>
  </si>
  <si>
    <t>124214</t>
  </si>
  <si>
    <t>一宮町</t>
  </si>
  <si>
    <t>124222</t>
  </si>
  <si>
    <t>睦沢町</t>
  </si>
  <si>
    <t>124231</t>
  </si>
  <si>
    <t>長生村</t>
  </si>
  <si>
    <t>124249</t>
  </si>
  <si>
    <t>白子町</t>
  </si>
  <si>
    <t>124265</t>
  </si>
  <si>
    <t>長柄町</t>
  </si>
  <si>
    <t>124273</t>
  </si>
  <si>
    <t>長南町</t>
  </si>
  <si>
    <t>124419</t>
  </si>
  <si>
    <t>大多喜町</t>
  </si>
  <si>
    <t>124435</t>
  </si>
  <si>
    <t>御宿町</t>
  </si>
  <si>
    <t>124630</t>
  </si>
  <si>
    <t>鋸南町</t>
  </si>
  <si>
    <t>128139</t>
  </si>
  <si>
    <t>千葉県市町村総合事務組合</t>
  </si>
  <si>
    <t>128155</t>
  </si>
  <si>
    <t>東葛中部地区総合開発事務組合</t>
  </si>
  <si>
    <t>128163</t>
  </si>
  <si>
    <t>鋸南地区環境衛生組合</t>
  </si>
  <si>
    <t>128287</t>
  </si>
  <si>
    <t>佐倉市、酒々井町清掃組合</t>
  </si>
  <si>
    <t>128309</t>
  </si>
  <si>
    <t>東金市外三市町清掃組合</t>
  </si>
  <si>
    <t>128317</t>
  </si>
  <si>
    <t>山武郡市環境衛生組合</t>
  </si>
  <si>
    <t>128333</t>
  </si>
  <si>
    <t>柏・白井・鎌ケ谷環境衛生組合</t>
  </si>
  <si>
    <t>128341</t>
  </si>
  <si>
    <t>印旛衛生施設管理組合</t>
  </si>
  <si>
    <t>128350</t>
  </si>
  <si>
    <t>印西地区衛生組合</t>
  </si>
  <si>
    <t>128384</t>
  </si>
  <si>
    <t>東総衛生組合</t>
  </si>
  <si>
    <t>128414</t>
  </si>
  <si>
    <t>夷隅環境衛生組合</t>
  </si>
  <si>
    <t>128449</t>
  </si>
  <si>
    <t>佐倉市、四街道市、酒々井町葬祭組合</t>
  </si>
  <si>
    <t>128465</t>
  </si>
  <si>
    <t>一宮聖苑組合</t>
  </si>
  <si>
    <t>128473</t>
  </si>
  <si>
    <t>印旛利根川水防事務組合</t>
  </si>
  <si>
    <t>128503</t>
  </si>
  <si>
    <t>布施学校組合</t>
  </si>
  <si>
    <t>128546</t>
  </si>
  <si>
    <t>匝瑳市ほか二町環境衛生組合</t>
  </si>
  <si>
    <t>128571</t>
  </si>
  <si>
    <t>君津郡市広域市町村圏事務組合</t>
  </si>
  <si>
    <t>128601</t>
  </si>
  <si>
    <t>安房郡市広域市町村圏事務組合</t>
  </si>
  <si>
    <t>128619</t>
  </si>
  <si>
    <t>四市複合事務組合</t>
  </si>
  <si>
    <t>128635</t>
  </si>
  <si>
    <t>長生郡市広域市町村圏組合（普通会計分）</t>
  </si>
  <si>
    <t>128651</t>
  </si>
  <si>
    <t>匝瑳市横芝光町消防組合</t>
  </si>
  <si>
    <t>128660</t>
  </si>
  <si>
    <t>山武郡市広域行政組合</t>
  </si>
  <si>
    <t>128678</t>
  </si>
  <si>
    <t>香取広域市町村圏事務組合</t>
  </si>
  <si>
    <t>128686</t>
  </si>
  <si>
    <t>佐倉市八街市酒々井町消防組合</t>
  </si>
  <si>
    <t>128694</t>
  </si>
  <si>
    <t>東総地区広域市町村圏事務組合</t>
  </si>
  <si>
    <t>128708</t>
  </si>
  <si>
    <t>印西地区消防組合</t>
  </si>
  <si>
    <t>128732</t>
  </si>
  <si>
    <t>夷隅郡市広域市町村圏事務組合</t>
  </si>
  <si>
    <t>128741</t>
  </si>
  <si>
    <t>印旛郡市広域市町村圏事務組合（普通会計分）</t>
  </si>
  <si>
    <t>128830</t>
  </si>
  <si>
    <t>印西地区環境整備事業組合（普通会計分）</t>
  </si>
  <si>
    <t>128902</t>
  </si>
  <si>
    <t>千葉県後期高齢者医療広域連合</t>
  </si>
  <si>
    <t>131016</t>
  </si>
  <si>
    <t>千代田区</t>
  </si>
  <si>
    <t>131024</t>
  </si>
  <si>
    <t>中央区</t>
  </si>
  <si>
    <t>131032</t>
  </si>
  <si>
    <t>港区</t>
  </si>
  <si>
    <t>131041</t>
  </si>
  <si>
    <t>新宿区</t>
  </si>
  <si>
    <t>131059</t>
  </si>
  <si>
    <t>文京区</t>
  </si>
  <si>
    <t>131067</t>
  </si>
  <si>
    <t>台東区</t>
  </si>
  <si>
    <t>131075</t>
  </si>
  <si>
    <t>墨田区</t>
  </si>
  <si>
    <t>131083</t>
  </si>
  <si>
    <t>江東区</t>
  </si>
  <si>
    <t>131091</t>
  </si>
  <si>
    <t>品川区</t>
  </si>
  <si>
    <t>131105</t>
  </si>
  <si>
    <t>目黒区</t>
  </si>
  <si>
    <t>131113</t>
  </si>
  <si>
    <t>大田区</t>
  </si>
  <si>
    <t>131121</t>
  </si>
  <si>
    <t>世田谷区</t>
  </si>
  <si>
    <t>131130</t>
  </si>
  <si>
    <t>渋谷区</t>
  </si>
  <si>
    <t>131148</t>
  </si>
  <si>
    <t>中野区</t>
  </si>
  <si>
    <t>131156</t>
  </si>
  <si>
    <t>杉並区</t>
  </si>
  <si>
    <t>131164</t>
  </si>
  <si>
    <t>豊島区</t>
  </si>
  <si>
    <t>131172</t>
  </si>
  <si>
    <t>北区</t>
  </si>
  <si>
    <t>131181</t>
  </si>
  <si>
    <t>荒川区</t>
  </si>
  <si>
    <t>131199</t>
  </si>
  <si>
    <t>板橋区</t>
  </si>
  <si>
    <t>131202</t>
  </si>
  <si>
    <t>練馬区</t>
  </si>
  <si>
    <t>131211</t>
  </si>
  <si>
    <t>足立区</t>
  </si>
  <si>
    <t>131229</t>
  </si>
  <si>
    <t>葛飾区</t>
  </si>
  <si>
    <t>131237</t>
  </si>
  <si>
    <t>江戸川区</t>
  </si>
  <si>
    <t>132012</t>
  </si>
  <si>
    <t>八王子市</t>
  </si>
  <si>
    <t>132021</t>
  </si>
  <si>
    <t>立川市</t>
  </si>
  <si>
    <t>132039</t>
  </si>
  <si>
    <t>武蔵野市</t>
  </si>
  <si>
    <t>132047</t>
  </si>
  <si>
    <t>三鷹市</t>
  </si>
  <si>
    <t>132055</t>
  </si>
  <si>
    <t>青梅市</t>
  </si>
  <si>
    <t>132063</t>
  </si>
  <si>
    <t>府中市</t>
  </si>
  <si>
    <t>132071</t>
  </si>
  <si>
    <t>昭島市</t>
  </si>
  <si>
    <t>132080</t>
  </si>
  <si>
    <t>調布市</t>
  </si>
  <si>
    <t>132098</t>
  </si>
  <si>
    <t>町田市</t>
  </si>
  <si>
    <t>132101</t>
  </si>
  <si>
    <t>小金井市</t>
  </si>
  <si>
    <t>132110</t>
  </si>
  <si>
    <t>小平市</t>
  </si>
  <si>
    <t>132128</t>
  </si>
  <si>
    <t>日野市</t>
  </si>
  <si>
    <t>132136</t>
  </si>
  <si>
    <t>東村山市</t>
  </si>
  <si>
    <t>132144</t>
  </si>
  <si>
    <t>国分寺市</t>
  </si>
  <si>
    <t>132152</t>
  </si>
  <si>
    <t>国立市</t>
  </si>
  <si>
    <t>132187</t>
  </si>
  <si>
    <t>福生市</t>
  </si>
  <si>
    <t>132195</t>
  </si>
  <si>
    <t>狛江市</t>
  </si>
  <si>
    <t>132209</t>
  </si>
  <si>
    <t>東大和市</t>
  </si>
  <si>
    <t>132217</t>
  </si>
  <si>
    <t>清瀬市</t>
  </si>
  <si>
    <t>132225</t>
  </si>
  <si>
    <t>東久留米市</t>
  </si>
  <si>
    <t>132233</t>
  </si>
  <si>
    <t>武蔵村山市</t>
  </si>
  <si>
    <t>132241</t>
  </si>
  <si>
    <t>多摩市</t>
  </si>
  <si>
    <t>132250</t>
  </si>
  <si>
    <t>稲城市</t>
  </si>
  <si>
    <t>132276</t>
  </si>
  <si>
    <t>羽村市</t>
  </si>
  <si>
    <t>132284</t>
  </si>
  <si>
    <t>あきる野市</t>
  </si>
  <si>
    <t>132292</t>
  </si>
  <si>
    <t>西東京市</t>
  </si>
  <si>
    <t>133035</t>
  </si>
  <si>
    <t>瑞穂町</t>
  </si>
  <si>
    <t>133051</t>
  </si>
  <si>
    <t>日の出町</t>
  </si>
  <si>
    <t>133078</t>
  </si>
  <si>
    <t>檜原村</t>
  </si>
  <si>
    <t>133086</t>
  </si>
  <si>
    <t>奥多摩町</t>
  </si>
  <si>
    <t>133612</t>
  </si>
  <si>
    <t>大島町</t>
  </si>
  <si>
    <t>133621</t>
  </si>
  <si>
    <t>利島村</t>
  </si>
  <si>
    <t>133639</t>
  </si>
  <si>
    <t>新島村</t>
  </si>
  <si>
    <t>133647</t>
  </si>
  <si>
    <t>神津島村</t>
  </si>
  <si>
    <t>133817</t>
  </si>
  <si>
    <t>三宅村</t>
  </si>
  <si>
    <t>133825</t>
  </si>
  <si>
    <t>御蔵島村</t>
  </si>
  <si>
    <t>134015</t>
  </si>
  <si>
    <t>八丈町</t>
  </si>
  <si>
    <t>134023</t>
  </si>
  <si>
    <t>134210</t>
  </si>
  <si>
    <t>小笠原村</t>
  </si>
  <si>
    <t>138011</t>
  </si>
  <si>
    <t>特別区人事・厚生事務組合</t>
  </si>
  <si>
    <t>138061</t>
  </si>
  <si>
    <t>東京都島嶼町村一部事務組合</t>
  </si>
  <si>
    <t>138096</t>
  </si>
  <si>
    <t>瑞穂斎場組合</t>
  </si>
  <si>
    <t>138151</t>
  </si>
  <si>
    <t>ふじみ衛生組合</t>
  </si>
  <si>
    <t>138169</t>
  </si>
  <si>
    <t>柳泉園組合</t>
  </si>
  <si>
    <t>138185</t>
  </si>
  <si>
    <t>湖南衛生組合</t>
  </si>
  <si>
    <t>138207</t>
  </si>
  <si>
    <t>西多摩衛生組合</t>
  </si>
  <si>
    <t>138223</t>
  </si>
  <si>
    <t>多摩川衛生組合</t>
  </si>
  <si>
    <t>138231</t>
  </si>
  <si>
    <t>小平・村山・大和衛生組合</t>
  </si>
  <si>
    <t>138258</t>
  </si>
  <si>
    <t>東京都市町村職員退職手当組合</t>
  </si>
  <si>
    <t>138321</t>
  </si>
  <si>
    <t>東京都市町村議会議員公務災害補償等組合</t>
  </si>
  <si>
    <t>138398</t>
  </si>
  <si>
    <t>羽村・瑞穂地区学校給食組合</t>
  </si>
  <si>
    <t>138444</t>
  </si>
  <si>
    <t>西秋川衛生組合</t>
  </si>
  <si>
    <t>138452</t>
  </si>
  <si>
    <t>南多摩斎場組合</t>
  </si>
  <si>
    <t>138479</t>
  </si>
  <si>
    <t>東京たま広域資源循環組合</t>
  </si>
  <si>
    <t>138487</t>
  </si>
  <si>
    <t>立川・昭島・国立聖苑組合</t>
  </si>
  <si>
    <t>138495</t>
  </si>
  <si>
    <t>東京市町村総合事務組合</t>
  </si>
  <si>
    <t>138517</t>
  </si>
  <si>
    <t>多摩六都科学館組合</t>
  </si>
  <si>
    <t>138525</t>
  </si>
  <si>
    <t>多摩ニュータウン環境組合</t>
  </si>
  <si>
    <t>138533</t>
  </si>
  <si>
    <t>秋川流域斎場組合</t>
  </si>
  <si>
    <t>138550</t>
  </si>
  <si>
    <t>臨海部広域斎場組合</t>
  </si>
  <si>
    <t>138568</t>
  </si>
  <si>
    <t>東京二十三区清掃一部事務組合</t>
  </si>
  <si>
    <t>138584</t>
  </si>
  <si>
    <t>東京都後期高齢者医療広域連合</t>
  </si>
  <si>
    <t>138592</t>
  </si>
  <si>
    <t>稲城・府中墓苑組合</t>
  </si>
  <si>
    <t>138606</t>
  </si>
  <si>
    <t>浅川清流環境組合</t>
  </si>
  <si>
    <t>142018</t>
  </si>
  <si>
    <t>横須賀市</t>
  </si>
  <si>
    <t>142034</t>
  </si>
  <si>
    <t>平塚市</t>
  </si>
  <si>
    <t>142042</t>
  </si>
  <si>
    <t>鎌倉市</t>
  </si>
  <si>
    <t>142051</t>
  </si>
  <si>
    <t>藤沢市</t>
  </si>
  <si>
    <t>142069</t>
  </si>
  <si>
    <t>小田原市</t>
  </si>
  <si>
    <t>142077</t>
  </si>
  <si>
    <t>茅ヶ崎市</t>
  </si>
  <si>
    <t>142085</t>
  </si>
  <si>
    <t>逗子市</t>
  </si>
  <si>
    <t>142107</t>
  </si>
  <si>
    <t>三浦市</t>
  </si>
  <si>
    <t>142115</t>
  </si>
  <si>
    <t>秦野市</t>
  </si>
  <si>
    <t>142123</t>
  </si>
  <si>
    <t>厚木市</t>
  </si>
  <si>
    <t>142131</t>
  </si>
  <si>
    <t>大和市</t>
  </si>
  <si>
    <t>142140</t>
  </si>
  <si>
    <t>伊勢原市</t>
  </si>
  <si>
    <t>142158</t>
  </si>
  <si>
    <t>海老名市</t>
  </si>
  <si>
    <t>142166</t>
  </si>
  <si>
    <t>座間市</t>
  </si>
  <si>
    <t>142174</t>
  </si>
  <si>
    <t>南足柄市</t>
  </si>
  <si>
    <t>142182</t>
  </si>
  <si>
    <t>綾瀬市</t>
  </si>
  <si>
    <t>143014</t>
  </si>
  <si>
    <t>葉山町</t>
  </si>
  <si>
    <t>143219</t>
  </si>
  <si>
    <t>寒川町</t>
  </si>
  <si>
    <t>143413</t>
  </si>
  <si>
    <t>大磯町</t>
  </si>
  <si>
    <t>143421</t>
  </si>
  <si>
    <t>二宮町</t>
  </si>
  <si>
    <t>143618</t>
  </si>
  <si>
    <t>中井町</t>
  </si>
  <si>
    <t>143626</t>
  </si>
  <si>
    <t>大井町</t>
  </si>
  <si>
    <t>143634</t>
  </si>
  <si>
    <t>松田町</t>
  </si>
  <si>
    <t>143642</t>
  </si>
  <si>
    <t>山北町</t>
  </si>
  <si>
    <t>143669</t>
  </si>
  <si>
    <t>開成町</t>
  </si>
  <si>
    <t>143821</t>
  </si>
  <si>
    <t>箱根町</t>
  </si>
  <si>
    <t>143839</t>
  </si>
  <si>
    <t>真鶴町</t>
  </si>
  <si>
    <t>143847</t>
  </si>
  <si>
    <t>湯河原町</t>
  </si>
  <si>
    <t>144011</t>
  </si>
  <si>
    <t>愛川町</t>
  </si>
  <si>
    <t>144029</t>
  </si>
  <si>
    <t>清川村</t>
  </si>
  <si>
    <t>148016</t>
  </si>
  <si>
    <t>小田原市外二ヶ市町組合</t>
  </si>
  <si>
    <t>148024</t>
  </si>
  <si>
    <t>南足柄市外五ケ市町組合</t>
  </si>
  <si>
    <t>148041</t>
  </si>
  <si>
    <t>南足柄市外二ケ市町組合</t>
  </si>
  <si>
    <t>148059</t>
  </si>
  <si>
    <t>南足柄市外二ケ町組合</t>
  </si>
  <si>
    <t>148067</t>
  </si>
  <si>
    <t>南足柄市・山北町・開成町一部事務組合</t>
  </si>
  <si>
    <t>148075</t>
  </si>
  <si>
    <t>松田町外三ヶ町組合</t>
  </si>
  <si>
    <t>148130</t>
  </si>
  <si>
    <t>松田町外二ヶ町組合</t>
  </si>
  <si>
    <t>148148</t>
  </si>
  <si>
    <t>金目川水害予防組合</t>
  </si>
  <si>
    <t>148156</t>
  </si>
  <si>
    <t>秦野市伊勢原市環境衛生組合</t>
  </si>
  <si>
    <t>148181</t>
  </si>
  <si>
    <t>高座清掃施設組合</t>
  </si>
  <si>
    <t>148199</t>
  </si>
  <si>
    <t>足柄上衛生組合</t>
  </si>
  <si>
    <t>148202</t>
  </si>
  <si>
    <t>神奈川県市町村職員退職手当組合</t>
  </si>
  <si>
    <t>148229</t>
  </si>
  <si>
    <t>箱根町外二カ市組合</t>
  </si>
  <si>
    <t>148237</t>
  </si>
  <si>
    <t>南足柄市外四ケ市町組合</t>
  </si>
  <si>
    <t>148270</t>
  </si>
  <si>
    <t>湯河原町真鶴町衛生組合</t>
  </si>
  <si>
    <t>148288</t>
  </si>
  <si>
    <t>広域大和斎場組合</t>
  </si>
  <si>
    <t>148296</t>
  </si>
  <si>
    <t>足柄東部清掃組合</t>
  </si>
  <si>
    <t>148377</t>
  </si>
  <si>
    <t>足柄西部清掃組合</t>
  </si>
  <si>
    <t>148407</t>
  </si>
  <si>
    <t>厚木愛甲環境施設組合</t>
  </si>
  <si>
    <t>148415</t>
  </si>
  <si>
    <t>神奈川県後期高齢者医療広域連合</t>
  </si>
  <si>
    <t>148423</t>
  </si>
  <si>
    <t>神奈川県町村情報システム共同事業組合</t>
  </si>
  <si>
    <t>152021</t>
  </si>
  <si>
    <t>長岡市</t>
  </si>
  <si>
    <t>152048</t>
  </si>
  <si>
    <t>三条市</t>
  </si>
  <si>
    <t>152056</t>
  </si>
  <si>
    <t>柏崎市</t>
  </si>
  <si>
    <t>152064</t>
  </si>
  <si>
    <t>新発田市</t>
  </si>
  <si>
    <t>152081</t>
  </si>
  <si>
    <t>小千谷市</t>
  </si>
  <si>
    <t>152099</t>
  </si>
  <si>
    <t>加茂市</t>
  </si>
  <si>
    <t>152102</t>
  </si>
  <si>
    <t>十日町市</t>
  </si>
  <si>
    <t>152111</t>
  </si>
  <si>
    <t>見附市</t>
  </si>
  <si>
    <t>152129</t>
  </si>
  <si>
    <t>村上市</t>
  </si>
  <si>
    <t>152137</t>
  </si>
  <si>
    <t>燕市</t>
  </si>
  <si>
    <t>152161</t>
  </si>
  <si>
    <t>糸魚川市</t>
  </si>
  <si>
    <t>152170</t>
  </si>
  <si>
    <t>妙高市</t>
  </si>
  <si>
    <t>152188</t>
  </si>
  <si>
    <t>五泉市</t>
  </si>
  <si>
    <t>152226</t>
  </si>
  <si>
    <t>上越市</t>
  </si>
  <si>
    <t>152234</t>
  </si>
  <si>
    <t>阿賀野市</t>
  </si>
  <si>
    <t>152242</t>
  </si>
  <si>
    <t>佐渡市</t>
  </si>
  <si>
    <t>152251</t>
  </si>
  <si>
    <t>魚沼市</t>
  </si>
  <si>
    <t>152269</t>
  </si>
  <si>
    <t>南魚沼市</t>
  </si>
  <si>
    <t>152277</t>
  </si>
  <si>
    <t>胎内市</t>
  </si>
  <si>
    <t>153079</t>
  </si>
  <si>
    <t>聖籠町</t>
  </si>
  <si>
    <t>153427</t>
  </si>
  <si>
    <t>弥彦村</t>
  </si>
  <si>
    <t>153613</t>
  </si>
  <si>
    <t>田上町</t>
  </si>
  <si>
    <t>153851</t>
  </si>
  <si>
    <t>阿賀町</t>
  </si>
  <si>
    <t>154059</t>
  </si>
  <si>
    <t>出雲崎町</t>
  </si>
  <si>
    <t>154610</t>
  </si>
  <si>
    <t>湯沢町</t>
  </si>
  <si>
    <t>154822</t>
  </si>
  <si>
    <t>津南町</t>
  </si>
  <si>
    <t>155047</t>
  </si>
  <si>
    <t>刈羽村</t>
  </si>
  <si>
    <t>155811</t>
  </si>
  <si>
    <t>関川村</t>
  </si>
  <si>
    <t>155861</t>
  </si>
  <si>
    <t>粟島浦村</t>
  </si>
  <si>
    <t>158381</t>
  </si>
  <si>
    <t>津南地域衛生施設組合</t>
  </si>
  <si>
    <t>158542</t>
  </si>
  <si>
    <t>さくら福祉保健事務組合</t>
  </si>
  <si>
    <t>158551</t>
  </si>
  <si>
    <t>寺泊老人ホーム組合</t>
  </si>
  <si>
    <t>158607</t>
  </si>
  <si>
    <t>下越障害福祉事務組合</t>
  </si>
  <si>
    <t>158615</t>
  </si>
  <si>
    <t>魚沼地区障害福祉組合</t>
  </si>
  <si>
    <t>158623</t>
  </si>
  <si>
    <t>新潟県中越福祉事務組合</t>
  </si>
  <si>
    <t>158631</t>
  </si>
  <si>
    <t>西蒲原福祉事務組合</t>
  </si>
  <si>
    <t>158640</t>
  </si>
  <si>
    <t>新潟県中東福祉事務組合</t>
  </si>
  <si>
    <t>158895</t>
  </si>
  <si>
    <t>新潟県三条・燕総合グラウンド施設組合</t>
  </si>
  <si>
    <t>158909</t>
  </si>
  <si>
    <t>三条・燕・西蒲・南蒲広域養護老人ホーム施設組合</t>
  </si>
  <si>
    <t>158933</t>
  </si>
  <si>
    <t>加茂市・田上町消防衛生保育組合</t>
  </si>
  <si>
    <t>159000</t>
  </si>
  <si>
    <t>燕・弥彦総合事務組合</t>
  </si>
  <si>
    <t>159069</t>
  </si>
  <si>
    <t>豊栄郷清掃施設処理組合</t>
  </si>
  <si>
    <t>159123</t>
  </si>
  <si>
    <t>新発田地域広域事務組合</t>
  </si>
  <si>
    <t>159166</t>
  </si>
  <si>
    <t>十日町地域広域事務組合</t>
  </si>
  <si>
    <t>159174</t>
  </si>
  <si>
    <t>上越地域消防事務組合</t>
  </si>
  <si>
    <t>159182</t>
  </si>
  <si>
    <t>新発田地域老人福祉保健事務組合</t>
  </si>
  <si>
    <t>159476</t>
  </si>
  <si>
    <t>五泉地域衛生施設組合</t>
  </si>
  <si>
    <t>159484</t>
  </si>
  <si>
    <t>阿賀北広域組合</t>
  </si>
  <si>
    <t>159522</t>
  </si>
  <si>
    <t>上越広域伝染病院組合</t>
  </si>
  <si>
    <t>159573</t>
  </si>
  <si>
    <t>新潟県市町村総合事務組合（普通会計分）</t>
  </si>
  <si>
    <t>159590</t>
  </si>
  <si>
    <t>新潟県後期高齢者医療広域連合</t>
  </si>
  <si>
    <t>162019</t>
  </si>
  <si>
    <t>富山市</t>
  </si>
  <si>
    <t>162027</t>
  </si>
  <si>
    <t>高岡市</t>
  </si>
  <si>
    <t>162043</t>
  </si>
  <si>
    <t>魚津市</t>
  </si>
  <si>
    <t>162051</t>
  </si>
  <si>
    <t>氷見市</t>
  </si>
  <si>
    <t>162060</t>
  </si>
  <si>
    <t>滑川市</t>
  </si>
  <si>
    <t>162078</t>
  </si>
  <si>
    <t>黒部市</t>
  </si>
  <si>
    <t>162086</t>
  </si>
  <si>
    <t>砺波市</t>
  </si>
  <si>
    <t>162094</t>
  </si>
  <si>
    <t>小矢部市</t>
  </si>
  <si>
    <t>162108</t>
  </si>
  <si>
    <t>南砺市</t>
  </si>
  <si>
    <t>162116</t>
  </si>
  <si>
    <t>射水市</t>
  </si>
  <si>
    <t>163210</t>
  </si>
  <si>
    <t>舟橋村</t>
  </si>
  <si>
    <t>163228</t>
  </si>
  <si>
    <t>上市町</t>
  </si>
  <si>
    <t>163236</t>
  </si>
  <si>
    <t>立山町</t>
  </si>
  <si>
    <t>163422</t>
  </si>
  <si>
    <t>入善町</t>
  </si>
  <si>
    <t>163431</t>
  </si>
  <si>
    <t>168114</t>
  </si>
  <si>
    <t>三郷利田用水市町村組合</t>
  </si>
  <si>
    <t>168157</t>
  </si>
  <si>
    <t>黒東合口用水組合</t>
  </si>
  <si>
    <t>168165</t>
  </si>
  <si>
    <t>下山用水組合</t>
  </si>
  <si>
    <t>168424</t>
  </si>
  <si>
    <t>砺波地方衛生施設組合</t>
  </si>
  <si>
    <t>168611</t>
  </si>
  <si>
    <t>庄川水害予防組合</t>
  </si>
  <si>
    <t>168645</t>
  </si>
  <si>
    <t>小矢部川中流水害予防組合</t>
  </si>
  <si>
    <t>168661</t>
  </si>
  <si>
    <t>常願寺川右岸水防市町村組合</t>
  </si>
  <si>
    <t>168726</t>
  </si>
  <si>
    <t>富山県市町村総合事務組合</t>
  </si>
  <si>
    <t>168912</t>
  </si>
  <si>
    <t>砺波広域圏事務組合</t>
  </si>
  <si>
    <t>168921</t>
  </si>
  <si>
    <t>新川広域圏事務組合</t>
  </si>
  <si>
    <t>168971</t>
  </si>
  <si>
    <t>富山地区広域圏事務組合</t>
  </si>
  <si>
    <t>169005</t>
  </si>
  <si>
    <t>高岡地区広域圏事務組合</t>
  </si>
  <si>
    <t>169013</t>
  </si>
  <si>
    <t>富山県市町村会館管理組合</t>
  </si>
  <si>
    <t>169048</t>
  </si>
  <si>
    <t>中新川広域行政事務組合</t>
  </si>
  <si>
    <t>169072</t>
  </si>
  <si>
    <t>砺波地方介護保険組合</t>
  </si>
  <si>
    <t>169099</t>
  </si>
  <si>
    <t>新川地域介護保険・ケーブルテレビ事業組合</t>
  </si>
  <si>
    <t>169111</t>
  </si>
  <si>
    <t>滑川中新川地区広域情報事務組合</t>
  </si>
  <si>
    <t>169129</t>
  </si>
  <si>
    <t>富山県後期高齢者医療広域連合</t>
  </si>
  <si>
    <t>169137</t>
  </si>
  <si>
    <t>砺波地域消防組合</t>
  </si>
  <si>
    <t>169145</t>
  </si>
  <si>
    <t>富山県東部消防組合</t>
  </si>
  <si>
    <t>169153</t>
  </si>
  <si>
    <t>新川地域消防組合</t>
  </si>
  <si>
    <t>172014</t>
  </si>
  <si>
    <t>金沢市</t>
  </si>
  <si>
    <t>172022</t>
  </si>
  <si>
    <t>七尾市</t>
  </si>
  <si>
    <t>172031</t>
  </si>
  <si>
    <t>小松市</t>
  </si>
  <si>
    <t>172049</t>
  </si>
  <si>
    <t>輪島市</t>
  </si>
  <si>
    <t>172057</t>
  </si>
  <si>
    <t>珠洲市</t>
  </si>
  <si>
    <t>172065</t>
  </si>
  <si>
    <t>加賀市</t>
  </si>
  <si>
    <t>172073</t>
  </si>
  <si>
    <t>羽咋市</t>
  </si>
  <si>
    <t>172090</t>
  </si>
  <si>
    <t>かほく市</t>
  </si>
  <si>
    <t>172103</t>
  </si>
  <si>
    <t>白山市</t>
  </si>
  <si>
    <t>172111</t>
  </si>
  <si>
    <t>能美市</t>
  </si>
  <si>
    <t>172120</t>
  </si>
  <si>
    <t>野々市市</t>
  </si>
  <si>
    <t>173240</t>
  </si>
  <si>
    <t>川北町</t>
  </si>
  <si>
    <t>173614</t>
  </si>
  <si>
    <t>津幡町</t>
  </si>
  <si>
    <t>173657</t>
  </si>
  <si>
    <t>内灘町</t>
  </si>
  <si>
    <t>173843</t>
  </si>
  <si>
    <t>志賀町</t>
  </si>
  <si>
    <t>173860</t>
  </si>
  <si>
    <t>宝達志水町</t>
  </si>
  <si>
    <t>174076</t>
  </si>
  <si>
    <t>中能登町</t>
  </si>
  <si>
    <t>174611</t>
  </si>
  <si>
    <t>穴水町</t>
  </si>
  <si>
    <t>174637</t>
  </si>
  <si>
    <t>能登町</t>
  </si>
  <si>
    <t>178063</t>
  </si>
  <si>
    <t>石川県市町村消防団員等公務災害補償等組合</t>
  </si>
  <si>
    <t>178128</t>
  </si>
  <si>
    <t>手取川水防事務組合</t>
  </si>
  <si>
    <t>178136</t>
  </si>
  <si>
    <t>子浦川水防事務組合</t>
  </si>
  <si>
    <t>178152</t>
  </si>
  <si>
    <t>長曽川水防事務組合</t>
  </si>
  <si>
    <t>178209</t>
  </si>
  <si>
    <t>石川県市町村職員退職手当組合</t>
  </si>
  <si>
    <t>178217</t>
  </si>
  <si>
    <t>河北郡市広域事務組合</t>
  </si>
  <si>
    <t>178250</t>
  </si>
  <si>
    <t>手取川流域環境衛生事業組合</t>
  </si>
  <si>
    <t>178268</t>
  </si>
  <si>
    <t>輪島市・穴水町環境衛生施設組合</t>
  </si>
  <si>
    <t>178292</t>
  </si>
  <si>
    <t>手取郷広域事務組合</t>
  </si>
  <si>
    <t>178306</t>
  </si>
  <si>
    <t>石川県市町村消防賞じゆつ金組合</t>
  </si>
  <si>
    <t>178331</t>
  </si>
  <si>
    <t>石川県市町議会議員公務災害補償等組合</t>
  </si>
  <si>
    <t>178373</t>
  </si>
  <si>
    <t>羽咋郡市広域圏事務組合（普通会計分）</t>
  </si>
  <si>
    <t>178411</t>
  </si>
  <si>
    <t>白山野々市広域事務組合</t>
  </si>
  <si>
    <t>178462</t>
  </si>
  <si>
    <t>奥能登広域圏事務組合</t>
  </si>
  <si>
    <t>178471</t>
  </si>
  <si>
    <t>小松加賀環境衛生事務組合</t>
  </si>
  <si>
    <t>178489</t>
  </si>
  <si>
    <t>南加賀広域圏事務組合（普通会計分）</t>
  </si>
  <si>
    <t>178519</t>
  </si>
  <si>
    <t>のと鉄道運営助成基金事務組合</t>
  </si>
  <si>
    <t>178543</t>
  </si>
  <si>
    <t>能美介護認定事務組合</t>
  </si>
  <si>
    <t>178551</t>
  </si>
  <si>
    <t>奥能登クリーン組合</t>
  </si>
  <si>
    <t>178560</t>
  </si>
  <si>
    <t>石川北部アール・ディ・エフ広域処理組合</t>
  </si>
  <si>
    <t>178624</t>
  </si>
  <si>
    <t>石川県後期高齢者医療広域連合</t>
  </si>
  <si>
    <t>182010</t>
  </si>
  <si>
    <t>福井市</t>
  </si>
  <si>
    <t>182028</t>
  </si>
  <si>
    <t>敦賀市</t>
  </si>
  <si>
    <t>182044</t>
  </si>
  <si>
    <t>小浜市</t>
  </si>
  <si>
    <t>182052</t>
  </si>
  <si>
    <t>大野市</t>
  </si>
  <si>
    <t>182061</t>
  </si>
  <si>
    <t>勝山市</t>
  </si>
  <si>
    <t>182079</t>
  </si>
  <si>
    <t>鯖江市</t>
  </si>
  <si>
    <t>182087</t>
  </si>
  <si>
    <t>あわら市</t>
  </si>
  <si>
    <t>182095</t>
  </si>
  <si>
    <t>越前市</t>
  </si>
  <si>
    <t>182109</t>
  </si>
  <si>
    <t>坂井市</t>
  </si>
  <si>
    <t>183229</t>
  </si>
  <si>
    <t>永平寺町</t>
  </si>
  <si>
    <t>183822</t>
  </si>
  <si>
    <t>184047</t>
  </si>
  <si>
    <t>南越前町</t>
  </si>
  <si>
    <t>184233</t>
  </si>
  <si>
    <t>越前町</t>
  </si>
  <si>
    <t>184420</t>
  </si>
  <si>
    <t>美浜町</t>
  </si>
  <si>
    <t>184811</t>
  </si>
  <si>
    <t>高浜町</t>
  </si>
  <si>
    <t>184837</t>
  </si>
  <si>
    <t>おおい町</t>
  </si>
  <si>
    <t>185019</t>
  </si>
  <si>
    <t>若狭町</t>
  </si>
  <si>
    <t>188034</t>
  </si>
  <si>
    <t>福井県市町総合事務組合（普通会計分）</t>
  </si>
  <si>
    <t>188212</t>
  </si>
  <si>
    <t>美浜・三方環境衛生組合</t>
  </si>
  <si>
    <t>188221</t>
  </si>
  <si>
    <t>嶺北消防組合</t>
  </si>
  <si>
    <t>188239</t>
  </si>
  <si>
    <t>鯖江・丹生消防組合</t>
  </si>
  <si>
    <t>188255</t>
  </si>
  <si>
    <t>福井坂井地区広域市町村圏事務組合</t>
  </si>
  <si>
    <t>188271</t>
  </si>
  <si>
    <t>南越消防組合</t>
  </si>
  <si>
    <t>188298</t>
  </si>
  <si>
    <t>若狭消防組合</t>
  </si>
  <si>
    <t>188301</t>
  </si>
  <si>
    <t>敦賀美方消防組合</t>
  </si>
  <si>
    <t>188336</t>
  </si>
  <si>
    <t>大野・勝山地区広域行政事務組合</t>
  </si>
  <si>
    <t>188395</t>
  </si>
  <si>
    <t>南越清掃組合</t>
  </si>
  <si>
    <t>188425</t>
  </si>
  <si>
    <t>勝山・永平寺衛生管理組合</t>
  </si>
  <si>
    <t>188441</t>
  </si>
  <si>
    <t>鯖江広域衛生施設組合</t>
  </si>
  <si>
    <t>188484</t>
  </si>
  <si>
    <t>福井県丹南広域組合</t>
  </si>
  <si>
    <t>188506</t>
  </si>
  <si>
    <t>福井県自治会館組合</t>
  </si>
  <si>
    <t>188514</t>
  </si>
  <si>
    <t>嶺南広域行政組合</t>
  </si>
  <si>
    <t>188531</t>
  </si>
  <si>
    <t>坂井地区広域連合</t>
  </si>
  <si>
    <t>188557</t>
  </si>
  <si>
    <t>福井県後期高齢者医療広域連合</t>
  </si>
  <si>
    <t>188565</t>
  </si>
  <si>
    <t>若狭広域行政事務組合</t>
  </si>
  <si>
    <t>192015</t>
  </si>
  <si>
    <t>甲府市</t>
  </si>
  <si>
    <t>192023</t>
  </si>
  <si>
    <t>富士吉田市</t>
  </si>
  <si>
    <t>192040</t>
  </si>
  <si>
    <t>都留市</t>
  </si>
  <si>
    <t>192058</t>
  </si>
  <si>
    <t>山梨市</t>
  </si>
  <si>
    <t>192066</t>
  </si>
  <si>
    <t>大月市</t>
  </si>
  <si>
    <t>192074</t>
  </si>
  <si>
    <t>韮崎市</t>
  </si>
  <si>
    <t>192082</t>
  </si>
  <si>
    <t>南アルプス市</t>
  </si>
  <si>
    <t>192091</t>
  </si>
  <si>
    <t>北杜市</t>
  </si>
  <si>
    <t>192104</t>
  </si>
  <si>
    <t>甲斐市</t>
  </si>
  <si>
    <t>192112</t>
  </si>
  <si>
    <t>笛吹市</t>
  </si>
  <si>
    <t>192121</t>
  </si>
  <si>
    <t>上野原市</t>
  </si>
  <si>
    <t>192139</t>
  </si>
  <si>
    <t>甲州市</t>
  </si>
  <si>
    <t>192147</t>
  </si>
  <si>
    <t>中央市</t>
  </si>
  <si>
    <t>193461</t>
  </si>
  <si>
    <t>市川三郷町</t>
  </si>
  <si>
    <t>193640</t>
  </si>
  <si>
    <t>早川町</t>
  </si>
  <si>
    <t>193658</t>
  </si>
  <si>
    <t>身延町</t>
  </si>
  <si>
    <t>193666</t>
  </si>
  <si>
    <t>193682</t>
  </si>
  <si>
    <t>富士川町</t>
  </si>
  <si>
    <t>193844</t>
  </si>
  <si>
    <t>昭和町</t>
  </si>
  <si>
    <t>194221</t>
  </si>
  <si>
    <t>道志村</t>
  </si>
  <si>
    <t>194239</t>
  </si>
  <si>
    <t>西桂町</t>
  </si>
  <si>
    <t>194247</t>
  </si>
  <si>
    <t>忍野村</t>
  </si>
  <si>
    <t>194255</t>
  </si>
  <si>
    <t>山中湖村</t>
  </si>
  <si>
    <t>194298</t>
  </si>
  <si>
    <t>鳴沢村</t>
  </si>
  <si>
    <t>194301</t>
  </si>
  <si>
    <t>富士河口湖町</t>
  </si>
  <si>
    <t>194425</t>
  </si>
  <si>
    <t>小菅村</t>
  </si>
  <si>
    <t>194433</t>
  </si>
  <si>
    <t>丹波山村</t>
  </si>
  <si>
    <t>198277</t>
  </si>
  <si>
    <t>御勅使川入旧三十六ケ村入会山恩賜県有財産保護組合</t>
  </si>
  <si>
    <t>198544</t>
  </si>
  <si>
    <t>富士吉田市外二ケ村恩賜県有財産保護組合</t>
  </si>
  <si>
    <t>198587</t>
  </si>
  <si>
    <t>鳴沢・富士河口湖恩賜県有財産保護組合</t>
  </si>
  <si>
    <t>198714</t>
  </si>
  <si>
    <t>峡南衛生組合</t>
  </si>
  <si>
    <t>198838</t>
  </si>
  <si>
    <t>三郡衛生組合</t>
  </si>
  <si>
    <t>198960</t>
  </si>
  <si>
    <t>大月都留広域事務組合</t>
  </si>
  <si>
    <t>198994</t>
  </si>
  <si>
    <t>河口湖南中学校組合</t>
  </si>
  <si>
    <t>199079</t>
  </si>
  <si>
    <t>青木ケ原衛生センター</t>
  </si>
  <si>
    <t>199176</t>
  </si>
  <si>
    <t>東山梨行政事務組合</t>
  </si>
  <si>
    <t>199214</t>
  </si>
  <si>
    <t>青木が原ごみ処理組合</t>
  </si>
  <si>
    <t>199222</t>
  </si>
  <si>
    <t>甲府地区広域行政事務組合</t>
  </si>
  <si>
    <t>199249</t>
  </si>
  <si>
    <t>中巨摩地区広域事務組合</t>
  </si>
  <si>
    <t>199257</t>
  </si>
  <si>
    <t>山梨県市町村総合事務組合（普通会計分）</t>
  </si>
  <si>
    <t>199303</t>
  </si>
  <si>
    <t>峡北広域行政事務組合</t>
  </si>
  <si>
    <t>199311</t>
  </si>
  <si>
    <t>東八代広域行政事務組合</t>
  </si>
  <si>
    <t>199320</t>
  </si>
  <si>
    <t>峡南広域行政組合</t>
  </si>
  <si>
    <t>199346</t>
  </si>
  <si>
    <t>釈迦堂遺跡博物館組合</t>
  </si>
  <si>
    <t>199362</t>
  </si>
  <si>
    <t>富士五湖広域行政事務組合</t>
  </si>
  <si>
    <t>199397</t>
  </si>
  <si>
    <t>山梨県東部広域連合</t>
  </si>
  <si>
    <t>199419</t>
  </si>
  <si>
    <t>山梨県後期高齢者医療広域連合</t>
  </si>
  <si>
    <t>199427</t>
  </si>
  <si>
    <t>甲府・峡東地域ごみ処理施設事務組合</t>
  </si>
  <si>
    <t>202011</t>
  </si>
  <si>
    <t>長野市</t>
  </si>
  <si>
    <t>202029</t>
  </si>
  <si>
    <t>松本市</t>
  </si>
  <si>
    <t>202037</t>
  </si>
  <si>
    <t>上田市</t>
  </si>
  <si>
    <t>202045</t>
  </si>
  <si>
    <t>岡谷市</t>
  </si>
  <si>
    <t>202053</t>
  </si>
  <si>
    <t>飯田市</t>
  </si>
  <si>
    <t>202061</t>
  </si>
  <si>
    <t>諏訪市</t>
  </si>
  <si>
    <t>202070</t>
  </si>
  <si>
    <t>須坂市</t>
  </si>
  <si>
    <t>202088</t>
  </si>
  <si>
    <t>小諸市</t>
  </si>
  <si>
    <t>202096</t>
  </si>
  <si>
    <t>伊那市</t>
  </si>
  <si>
    <t>202100</t>
  </si>
  <si>
    <t>駒ケ根市</t>
  </si>
  <si>
    <t>202118</t>
  </si>
  <si>
    <t>中野市</t>
  </si>
  <si>
    <t>202126</t>
  </si>
  <si>
    <t>大町市</t>
  </si>
  <si>
    <t>202134</t>
  </si>
  <si>
    <t>飯山市</t>
  </si>
  <si>
    <t>202142</t>
  </si>
  <si>
    <t>茅野市</t>
  </si>
  <si>
    <t>202151</t>
  </si>
  <si>
    <t>塩尻市</t>
  </si>
  <si>
    <t>202177</t>
  </si>
  <si>
    <t>佐久市</t>
  </si>
  <si>
    <t>202185</t>
  </si>
  <si>
    <t>千曲市</t>
  </si>
  <si>
    <t>202193</t>
  </si>
  <si>
    <t>東御市</t>
  </si>
  <si>
    <t>202207</t>
  </si>
  <si>
    <t>安曇野市</t>
  </si>
  <si>
    <t>203033</t>
  </si>
  <si>
    <t>小海町</t>
  </si>
  <si>
    <t>203041</t>
  </si>
  <si>
    <t>川上村</t>
  </si>
  <si>
    <t>203050</t>
  </si>
  <si>
    <t>203068</t>
  </si>
  <si>
    <t>南相木村</t>
  </si>
  <si>
    <t>203076</t>
  </si>
  <si>
    <t>北相木村</t>
  </si>
  <si>
    <t>203092</t>
  </si>
  <si>
    <t>佐久穂町</t>
  </si>
  <si>
    <t>203211</t>
  </si>
  <si>
    <t>軽井沢町</t>
  </si>
  <si>
    <t>203238</t>
  </si>
  <si>
    <t>御代田町</t>
  </si>
  <si>
    <t>203246</t>
  </si>
  <si>
    <t>立科町</t>
  </si>
  <si>
    <t>203491</t>
  </si>
  <si>
    <t>青木村</t>
  </si>
  <si>
    <t>203505</t>
  </si>
  <si>
    <t>長和町</t>
  </si>
  <si>
    <t>203611</t>
  </si>
  <si>
    <t>下諏訪町</t>
  </si>
  <si>
    <t>203629</t>
  </si>
  <si>
    <t>富士見町</t>
  </si>
  <si>
    <t>203637</t>
  </si>
  <si>
    <t>原村</t>
  </si>
  <si>
    <t>203823</t>
  </si>
  <si>
    <t>辰野町</t>
  </si>
  <si>
    <t>203831</t>
  </si>
  <si>
    <t>箕輪町</t>
  </si>
  <si>
    <t>203840</t>
  </si>
  <si>
    <t>飯島町</t>
  </si>
  <si>
    <t>203858</t>
  </si>
  <si>
    <t>南箕輪村</t>
  </si>
  <si>
    <t>203866</t>
  </si>
  <si>
    <t>中川村</t>
  </si>
  <si>
    <t>203882</t>
  </si>
  <si>
    <t>宮田村</t>
  </si>
  <si>
    <t>204021</t>
  </si>
  <si>
    <t>松川町</t>
  </si>
  <si>
    <t>204030</t>
  </si>
  <si>
    <t>高森町</t>
  </si>
  <si>
    <t>204048</t>
  </si>
  <si>
    <t>阿南町</t>
  </si>
  <si>
    <t>204072</t>
  </si>
  <si>
    <t>阿智村</t>
  </si>
  <si>
    <t>204099</t>
  </si>
  <si>
    <t>平谷村</t>
  </si>
  <si>
    <t>204102</t>
  </si>
  <si>
    <t>根羽村</t>
  </si>
  <si>
    <t>204111</t>
  </si>
  <si>
    <t>下條村</t>
  </si>
  <si>
    <t>204129</t>
  </si>
  <si>
    <t>売木村</t>
  </si>
  <si>
    <t>204137</t>
  </si>
  <si>
    <t>天龍村</t>
  </si>
  <si>
    <t>204145</t>
  </si>
  <si>
    <t>泰阜村</t>
  </si>
  <si>
    <t>204153</t>
  </si>
  <si>
    <t>喬木村</t>
  </si>
  <si>
    <t>204161</t>
  </si>
  <si>
    <t>豊丘村</t>
  </si>
  <si>
    <t>204170</t>
  </si>
  <si>
    <t>大鹿村</t>
  </si>
  <si>
    <t>204226</t>
  </si>
  <si>
    <t>上松町</t>
  </si>
  <si>
    <t>204234</t>
  </si>
  <si>
    <t>南木曽町</t>
  </si>
  <si>
    <t>204251</t>
  </si>
  <si>
    <t>木祖村</t>
  </si>
  <si>
    <t>204293</t>
  </si>
  <si>
    <t>王滝村</t>
  </si>
  <si>
    <t>204307</t>
  </si>
  <si>
    <t>大桑村</t>
  </si>
  <si>
    <t>204323</t>
  </si>
  <si>
    <t>木曽町</t>
  </si>
  <si>
    <t>204463</t>
  </si>
  <si>
    <t>麻績村</t>
  </si>
  <si>
    <t>204480</t>
  </si>
  <si>
    <t>生坂村</t>
  </si>
  <si>
    <t>204501</t>
  </si>
  <si>
    <t>山形村</t>
  </si>
  <si>
    <t>204510</t>
  </si>
  <si>
    <t>朝日村</t>
  </si>
  <si>
    <t>204528</t>
  </si>
  <si>
    <t>筑北村</t>
  </si>
  <si>
    <t>204811</t>
  </si>
  <si>
    <t>204820</t>
  </si>
  <si>
    <t>松川村</t>
  </si>
  <si>
    <t>204854</t>
  </si>
  <si>
    <t>白馬村</t>
  </si>
  <si>
    <t>204862</t>
  </si>
  <si>
    <t>小谷村</t>
  </si>
  <si>
    <t>205214</t>
  </si>
  <si>
    <t>坂城町</t>
  </si>
  <si>
    <t>205419</t>
  </si>
  <si>
    <t>小布施町</t>
  </si>
  <si>
    <t>205435</t>
  </si>
  <si>
    <t>205613</t>
  </si>
  <si>
    <t>山ノ内町</t>
  </si>
  <si>
    <t>205621</t>
  </si>
  <si>
    <t>木島平村</t>
  </si>
  <si>
    <t>205630</t>
  </si>
  <si>
    <t>野沢温泉村</t>
  </si>
  <si>
    <t>205834</t>
  </si>
  <si>
    <t>信濃町</t>
  </si>
  <si>
    <t>205885</t>
  </si>
  <si>
    <t>小川村</t>
  </si>
  <si>
    <t>205907</t>
  </si>
  <si>
    <t>飯綱町</t>
  </si>
  <si>
    <t>206024</t>
  </si>
  <si>
    <t>栄村</t>
  </si>
  <si>
    <t>208108</t>
  </si>
  <si>
    <t>北佐久郡老人福祉施設組合</t>
  </si>
  <si>
    <t>208132</t>
  </si>
  <si>
    <t>川西保健衛生施設組合</t>
  </si>
  <si>
    <t>208183</t>
  </si>
  <si>
    <t>上田市長和町中学校組合</t>
  </si>
  <si>
    <t>208213</t>
  </si>
  <si>
    <t>葛尾組合</t>
  </si>
  <si>
    <t>208302</t>
  </si>
  <si>
    <t>浅麓環境施設組合</t>
  </si>
  <si>
    <t>208311</t>
  </si>
  <si>
    <t>千曲衛生施設組合</t>
  </si>
  <si>
    <t>208329</t>
  </si>
  <si>
    <t>松本広域連合</t>
  </si>
  <si>
    <t>208388</t>
  </si>
  <si>
    <t>佐久平環境衛生組合</t>
  </si>
  <si>
    <t>208451</t>
  </si>
  <si>
    <t>佐久市・北佐久郡環境施設組合</t>
  </si>
  <si>
    <t>208469</t>
  </si>
  <si>
    <t>辰野町塩尻市小学校組合</t>
  </si>
  <si>
    <t>208485</t>
  </si>
  <si>
    <t>長野広域連合</t>
  </si>
  <si>
    <t>208493</t>
  </si>
  <si>
    <t>湖周行政事務組合</t>
  </si>
  <si>
    <t>208515</t>
  </si>
  <si>
    <t>東筑摩郡筑北保健衛生施設組合</t>
  </si>
  <si>
    <t>208523</t>
  </si>
  <si>
    <t>麻績村筑北村学校組合</t>
  </si>
  <si>
    <t>208531</t>
  </si>
  <si>
    <t>安曇野・松本行政事務組合</t>
  </si>
  <si>
    <t>208566</t>
  </si>
  <si>
    <t>安曇野市・松本市山林組合</t>
  </si>
  <si>
    <t>208604</t>
  </si>
  <si>
    <t>穂高広域施設組合</t>
  </si>
  <si>
    <t>208647</t>
  </si>
  <si>
    <t>池田松川施設組合</t>
  </si>
  <si>
    <t>208701</t>
  </si>
  <si>
    <t>松塩安筑老人福祉施設組合</t>
  </si>
  <si>
    <t>208736</t>
  </si>
  <si>
    <t>松本市・山形村・朝日村中学校組合</t>
  </si>
  <si>
    <t>208752</t>
  </si>
  <si>
    <t>湖北行政事務組合（普通会計分）</t>
  </si>
  <si>
    <t>208787</t>
  </si>
  <si>
    <t>諏訪市・茅野市衛生施設組合</t>
  </si>
  <si>
    <t>208809</t>
  </si>
  <si>
    <t>伊那中央行政組合（普通会計分）</t>
  </si>
  <si>
    <t>208825</t>
  </si>
  <si>
    <t>伊南行政組合</t>
  </si>
  <si>
    <t>208884</t>
  </si>
  <si>
    <t>塩尻市辰野町中学校組合</t>
  </si>
  <si>
    <t>208931</t>
  </si>
  <si>
    <t>北アルプス広域連合</t>
  </si>
  <si>
    <t>208949</t>
  </si>
  <si>
    <t>佐久広域連合</t>
  </si>
  <si>
    <t>208973</t>
  </si>
  <si>
    <t>下伊那郡町村総合事務組合</t>
  </si>
  <si>
    <t>209058</t>
  </si>
  <si>
    <t>佐久市・軽井沢町清掃施設組合</t>
  </si>
  <si>
    <t>209066</t>
  </si>
  <si>
    <t>南佐久環境衛生組合</t>
  </si>
  <si>
    <t>209112</t>
  </si>
  <si>
    <t>六ケ郷用水組合</t>
  </si>
  <si>
    <t>209147</t>
  </si>
  <si>
    <t>下伊那北部総合事務組合</t>
  </si>
  <si>
    <t>209201</t>
  </si>
  <si>
    <t>北部衛生施設組合</t>
  </si>
  <si>
    <t>209210</t>
  </si>
  <si>
    <t>長水部分林組合</t>
  </si>
  <si>
    <t>209244</t>
  </si>
  <si>
    <t>岳南広域消防組合</t>
  </si>
  <si>
    <t>209252</t>
  </si>
  <si>
    <t>長野県市町村自治振興組合</t>
  </si>
  <si>
    <t>209279</t>
  </si>
  <si>
    <t>木曽広域連合</t>
  </si>
  <si>
    <t>209287</t>
  </si>
  <si>
    <t>南信州広域連合</t>
  </si>
  <si>
    <t>209295</t>
  </si>
  <si>
    <t>長野県地方税滞納整理機構</t>
  </si>
  <si>
    <t>209317</t>
  </si>
  <si>
    <t>依田窪医療福祉事務組合</t>
  </si>
  <si>
    <t>209333</t>
  </si>
  <si>
    <t>上伊那広域連合</t>
  </si>
  <si>
    <t>209368</t>
  </si>
  <si>
    <t>須高行政事務組合</t>
  </si>
  <si>
    <t>209392</t>
  </si>
  <si>
    <t>下伊那郡土木技術センター組合</t>
  </si>
  <si>
    <t>209406</t>
  </si>
  <si>
    <t>上田地域広域連合</t>
  </si>
  <si>
    <t>209422</t>
  </si>
  <si>
    <t>岳北広域行政組合</t>
  </si>
  <si>
    <t>209431</t>
  </si>
  <si>
    <t>小海町北相木村南相木村中学校組合</t>
  </si>
  <si>
    <t>209449</t>
  </si>
  <si>
    <t>長野県市町村総合事務組合</t>
  </si>
  <si>
    <t>209490</t>
  </si>
  <si>
    <t>北信保健衛生施設組合</t>
  </si>
  <si>
    <t>209546</t>
  </si>
  <si>
    <t>千曲坂城消防組合</t>
  </si>
  <si>
    <t>209554</t>
  </si>
  <si>
    <t>諏訪広域公立大学事務組合</t>
  </si>
  <si>
    <t>209601</t>
  </si>
  <si>
    <t>松塩地区広域施設組合</t>
  </si>
  <si>
    <t>209651</t>
  </si>
  <si>
    <t>南諏衛生施設組合</t>
  </si>
  <si>
    <t>209716</t>
  </si>
  <si>
    <t>下伊那郡西部衛生施設組合</t>
  </si>
  <si>
    <t>209791</t>
  </si>
  <si>
    <t>長野県後期高齢者医療広域連合</t>
  </si>
  <si>
    <t>209805</t>
  </si>
  <si>
    <t>北信広域連合</t>
  </si>
  <si>
    <t>209813</t>
  </si>
  <si>
    <t>諏訪広域連合</t>
  </si>
  <si>
    <t>209881</t>
  </si>
  <si>
    <t>209902</t>
  </si>
  <si>
    <t>諏訪南行政事務組合</t>
  </si>
  <si>
    <t>209911</t>
  </si>
  <si>
    <t>下伊那自治センター組合</t>
  </si>
  <si>
    <t>209953</t>
  </si>
  <si>
    <t>白樺湖下水道組合</t>
  </si>
  <si>
    <t>209970</t>
  </si>
  <si>
    <t>下伊那南部総合事務組合</t>
  </si>
  <si>
    <t>209996</t>
  </si>
  <si>
    <t>安曇野松筑広域環境施設組合</t>
  </si>
  <si>
    <t>212016</t>
  </si>
  <si>
    <t>岐阜市</t>
  </si>
  <si>
    <t>212024</t>
  </si>
  <si>
    <t>大垣市</t>
  </si>
  <si>
    <t>212032</t>
  </si>
  <si>
    <t>高山市</t>
  </si>
  <si>
    <t>212041</t>
  </si>
  <si>
    <t>多治見市</t>
  </si>
  <si>
    <t>212059</t>
  </si>
  <si>
    <t>関市</t>
  </si>
  <si>
    <t>212067</t>
  </si>
  <si>
    <t>中津川市</t>
  </si>
  <si>
    <t>212075</t>
  </si>
  <si>
    <t>美濃市</t>
  </si>
  <si>
    <t>212083</t>
  </si>
  <si>
    <t>瑞浪市</t>
  </si>
  <si>
    <t>212091</t>
  </si>
  <si>
    <t>羽島市</t>
  </si>
  <si>
    <t>212105</t>
  </si>
  <si>
    <t>恵那市</t>
  </si>
  <si>
    <t>212113</t>
  </si>
  <si>
    <t>美濃加茂市</t>
  </si>
  <si>
    <t>212121</t>
  </si>
  <si>
    <t>土岐市</t>
  </si>
  <si>
    <t>212130</t>
  </si>
  <si>
    <t>各務原市</t>
  </si>
  <si>
    <t>212148</t>
  </si>
  <si>
    <t>可児市</t>
  </si>
  <si>
    <t>212156</t>
  </si>
  <si>
    <t>山県市</t>
  </si>
  <si>
    <t>212164</t>
  </si>
  <si>
    <t>瑞穂市</t>
  </si>
  <si>
    <t>212172</t>
  </si>
  <si>
    <t>飛騨市</t>
  </si>
  <si>
    <t>212181</t>
  </si>
  <si>
    <t>本巣市</t>
  </si>
  <si>
    <t>212199</t>
  </si>
  <si>
    <t>郡上市</t>
  </si>
  <si>
    <t>212202</t>
  </si>
  <si>
    <t>下呂市</t>
  </si>
  <si>
    <t>212211</t>
  </si>
  <si>
    <t>海津市</t>
  </si>
  <si>
    <t>213021</t>
  </si>
  <si>
    <t>岐南町</t>
  </si>
  <si>
    <t>213039</t>
  </si>
  <si>
    <t>笠松町</t>
  </si>
  <si>
    <t>213411</t>
  </si>
  <si>
    <t>養老町</t>
  </si>
  <si>
    <t>213616</t>
  </si>
  <si>
    <t>垂井町</t>
  </si>
  <si>
    <t>213624</t>
  </si>
  <si>
    <t>関ケ原町</t>
  </si>
  <si>
    <t>213811</t>
  </si>
  <si>
    <t>神戸町</t>
  </si>
  <si>
    <t>213829</t>
  </si>
  <si>
    <t>輪之内町</t>
  </si>
  <si>
    <t>213837</t>
  </si>
  <si>
    <t>安八町</t>
  </si>
  <si>
    <t>214019</t>
  </si>
  <si>
    <t>揖斐川町</t>
  </si>
  <si>
    <t>214035</t>
  </si>
  <si>
    <t>大野町</t>
  </si>
  <si>
    <t>214043</t>
  </si>
  <si>
    <t>214213</t>
  </si>
  <si>
    <t>北方町</t>
  </si>
  <si>
    <t>215015</t>
  </si>
  <si>
    <t>坂祝町</t>
  </si>
  <si>
    <t>215023</t>
  </si>
  <si>
    <t>富加町</t>
  </si>
  <si>
    <t>215031</t>
  </si>
  <si>
    <t>川辺町</t>
  </si>
  <si>
    <t>215040</t>
  </si>
  <si>
    <t>七宗町</t>
  </si>
  <si>
    <t>215058</t>
  </si>
  <si>
    <t>八百津町</t>
  </si>
  <si>
    <t>215066</t>
  </si>
  <si>
    <t>白川町</t>
  </si>
  <si>
    <t>215074</t>
  </si>
  <si>
    <t>東白川村</t>
  </si>
  <si>
    <t>215210</t>
  </si>
  <si>
    <t>御嵩町</t>
  </si>
  <si>
    <t>216046</t>
  </si>
  <si>
    <t>白川村</t>
  </si>
  <si>
    <t>218219</t>
  </si>
  <si>
    <t>岐阜羽島衛生施設組合</t>
  </si>
  <si>
    <t>218227</t>
  </si>
  <si>
    <t>大垣衛生施設組合</t>
  </si>
  <si>
    <t>218235</t>
  </si>
  <si>
    <t>可茂衛生施設利用組合</t>
  </si>
  <si>
    <t>218243</t>
  </si>
  <si>
    <t>南濃衛生施設利用事務組合</t>
  </si>
  <si>
    <t>218391</t>
  </si>
  <si>
    <t>木曽川右岸地帯水防事務組合</t>
  </si>
  <si>
    <t>218405</t>
  </si>
  <si>
    <t>大垣輪中水防事務組合</t>
  </si>
  <si>
    <t>218430</t>
  </si>
  <si>
    <t>揖斐川水防事務組合</t>
  </si>
  <si>
    <t>218472</t>
  </si>
  <si>
    <t>土岐川防災ダム一部事務組合</t>
  </si>
  <si>
    <t>218481</t>
  </si>
  <si>
    <t>可児川防災等ため池組合</t>
  </si>
  <si>
    <t>218499</t>
  </si>
  <si>
    <t>揖斐郡養基小学校養基保育所組合</t>
  </si>
  <si>
    <t>218537</t>
  </si>
  <si>
    <t>大垣市安八郡安八町東安中学校組合</t>
  </si>
  <si>
    <t>218588</t>
  </si>
  <si>
    <t>可児市・御嵩町中学校組合</t>
  </si>
  <si>
    <t>218669</t>
  </si>
  <si>
    <t>岐阜県市町村会館組合</t>
  </si>
  <si>
    <t>218693</t>
  </si>
  <si>
    <t>樫原谷林野組合</t>
  </si>
  <si>
    <t>218707</t>
  </si>
  <si>
    <t>足打谷林野組合</t>
  </si>
  <si>
    <t>218782</t>
  </si>
  <si>
    <t>岐阜県市町村職員退職手当組合</t>
  </si>
  <si>
    <t>218791</t>
  </si>
  <si>
    <t>不破消防組合</t>
  </si>
  <si>
    <t>218821</t>
  </si>
  <si>
    <t>美濃加茂市富加町中学校組合</t>
  </si>
  <si>
    <t>218898</t>
  </si>
  <si>
    <t>揖斐郡消防組合</t>
  </si>
  <si>
    <t>218901</t>
  </si>
  <si>
    <t>可茂消防事務組合</t>
  </si>
  <si>
    <t>218944</t>
  </si>
  <si>
    <t>大垣消防組合</t>
  </si>
  <si>
    <t>218952</t>
  </si>
  <si>
    <t>西濃環境整備組合</t>
  </si>
  <si>
    <t>219002</t>
  </si>
  <si>
    <t>岐北衛生施設利用組合</t>
  </si>
  <si>
    <t>219070</t>
  </si>
  <si>
    <t>中濃地域広域行政事務組合</t>
  </si>
  <si>
    <t>219088</t>
  </si>
  <si>
    <t>中濃消防組合</t>
  </si>
  <si>
    <t>219151</t>
  </si>
  <si>
    <t>西南濃老人福祉施設事務組合</t>
  </si>
  <si>
    <t>219169</t>
  </si>
  <si>
    <t>東濃西部広域行政事務組合</t>
  </si>
  <si>
    <t>219177</t>
  </si>
  <si>
    <t>西南濃粗大廃棄物処理組合</t>
  </si>
  <si>
    <t>219321</t>
  </si>
  <si>
    <t>岐阜地域児童発達支援センター組合</t>
  </si>
  <si>
    <t>219371</t>
  </si>
  <si>
    <t>土岐市及び瑞浪市休日急病診療所組合</t>
  </si>
  <si>
    <t>219762</t>
  </si>
  <si>
    <t>揖斐広域連合</t>
  </si>
  <si>
    <t>219771</t>
  </si>
  <si>
    <t>もとす広域連合（普通会計分）</t>
  </si>
  <si>
    <t>219843</t>
  </si>
  <si>
    <t>羽島郡広域連合</t>
  </si>
  <si>
    <t>219851</t>
  </si>
  <si>
    <t>古川国府給食センター利用組合</t>
  </si>
  <si>
    <t>219860</t>
  </si>
  <si>
    <t>岐阜県後期高齢者医療広域連合</t>
  </si>
  <si>
    <t>222038</t>
  </si>
  <si>
    <t>沼津市</t>
  </si>
  <si>
    <t>222054</t>
  </si>
  <si>
    <t>熱海市</t>
  </si>
  <si>
    <t>222062</t>
  </si>
  <si>
    <t>三島市</t>
  </si>
  <si>
    <t>222071</t>
  </si>
  <si>
    <t>富士宮市</t>
  </si>
  <si>
    <t>222089</t>
  </si>
  <si>
    <t>伊東市</t>
  </si>
  <si>
    <t>222097</t>
  </si>
  <si>
    <t>島田市</t>
  </si>
  <si>
    <t>222101</t>
  </si>
  <si>
    <t>富士市</t>
  </si>
  <si>
    <t>222119</t>
  </si>
  <si>
    <t>磐田市</t>
  </si>
  <si>
    <t>222127</t>
  </si>
  <si>
    <t>焼津市</t>
  </si>
  <si>
    <t>222135</t>
  </si>
  <si>
    <t>掛川市</t>
  </si>
  <si>
    <t>222143</t>
  </si>
  <si>
    <t>藤枝市</t>
  </si>
  <si>
    <t>222151</t>
  </si>
  <si>
    <t>御殿場市</t>
  </si>
  <si>
    <t>222160</t>
  </si>
  <si>
    <t>袋井市</t>
  </si>
  <si>
    <t>222194</t>
  </si>
  <si>
    <t>下田市</t>
  </si>
  <si>
    <t>222208</t>
  </si>
  <si>
    <t>裾野市</t>
  </si>
  <si>
    <t>222216</t>
  </si>
  <si>
    <t>湖西市</t>
  </si>
  <si>
    <t>222224</t>
  </si>
  <si>
    <t>伊豆市</t>
  </si>
  <si>
    <t>222232</t>
  </si>
  <si>
    <t>御前崎市</t>
  </si>
  <si>
    <t>222241</t>
  </si>
  <si>
    <t>菊川市</t>
  </si>
  <si>
    <t>222259</t>
  </si>
  <si>
    <t>伊豆の国市</t>
  </si>
  <si>
    <t>222267</t>
  </si>
  <si>
    <t>牧之原市</t>
  </si>
  <si>
    <t>223018</t>
  </si>
  <si>
    <t>東伊豆町</t>
  </si>
  <si>
    <t>223026</t>
  </si>
  <si>
    <t>河津町</t>
  </si>
  <si>
    <t>223042</t>
  </si>
  <si>
    <t>南伊豆町</t>
  </si>
  <si>
    <t>223051</t>
  </si>
  <si>
    <t>松崎町</t>
  </si>
  <si>
    <t>223069</t>
  </si>
  <si>
    <t>西伊豆町</t>
  </si>
  <si>
    <t>223255</t>
  </si>
  <si>
    <t>函南町</t>
  </si>
  <si>
    <t>223417</t>
  </si>
  <si>
    <t>223425</t>
  </si>
  <si>
    <t>長泉町</t>
  </si>
  <si>
    <t>223441</t>
  </si>
  <si>
    <t>小山町</t>
  </si>
  <si>
    <t>224243</t>
  </si>
  <si>
    <t>吉田町</t>
  </si>
  <si>
    <t>224294</t>
  </si>
  <si>
    <t>川根本町</t>
  </si>
  <si>
    <t>224618</t>
  </si>
  <si>
    <t>228087</t>
  </si>
  <si>
    <t>牧之原市菊川市学校組合</t>
  </si>
  <si>
    <t>228125</t>
  </si>
  <si>
    <t>小笠老人ホーム施設組合</t>
  </si>
  <si>
    <t>228141</t>
  </si>
  <si>
    <t>養護老人ホームとよおか管理組合</t>
  </si>
  <si>
    <t>228150</t>
  </si>
  <si>
    <t>相寿園管理組合</t>
  </si>
  <si>
    <t>228168</t>
  </si>
  <si>
    <t>東遠広域施設組合</t>
  </si>
  <si>
    <t>228176</t>
  </si>
  <si>
    <t>静岡県市町総合事務組合</t>
  </si>
  <si>
    <t>228192</t>
  </si>
  <si>
    <t>三島函南広域行政組合</t>
  </si>
  <si>
    <t>228206</t>
  </si>
  <si>
    <t>牧之原市御前崎市広域施設組合</t>
  </si>
  <si>
    <t>228249</t>
  </si>
  <si>
    <t>御殿場市・小山町広域行政組合</t>
  </si>
  <si>
    <t>228257</t>
  </si>
  <si>
    <t>東河環境センター</t>
  </si>
  <si>
    <t>228281</t>
  </si>
  <si>
    <t>南豆衛生プラント組合</t>
  </si>
  <si>
    <t>228419</t>
  </si>
  <si>
    <t>太田川原野谷川治水水防組合</t>
  </si>
  <si>
    <t>228435</t>
  </si>
  <si>
    <t>三島市外五ヶ市町箱根山組合</t>
  </si>
  <si>
    <t>228478</t>
  </si>
  <si>
    <t>西豆衛生プラント組合</t>
  </si>
  <si>
    <t>228516</t>
  </si>
  <si>
    <t>三島市外三ヶ市町箱根山林組合</t>
  </si>
  <si>
    <t>228532</t>
  </si>
  <si>
    <t>裾野市長泉町衛生施設組合</t>
  </si>
  <si>
    <t>228591</t>
  </si>
  <si>
    <t>静岡県芦湖水利組合</t>
  </si>
  <si>
    <t>228613</t>
  </si>
  <si>
    <t>伊豆市沼津市衛生施設組合</t>
  </si>
  <si>
    <t>228923</t>
  </si>
  <si>
    <t>岳南排水路管理組合</t>
  </si>
  <si>
    <t>228958</t>
  </si>
  <si>
    <t>駿遠学園管理組合</t>
  </si>
  <si>
    <t>228991</t>
  </si>
  <si>
    <t>御前崎市牧之原市学校組合</t>
  </si>
  <si>
    <t>229024</t>
  </si>
  <si>
    <t>東遠学園組合</t>
  </si>
  <si>
    <t>229032</t>
  </si>
  <si>
    <t>浅羽地域湛水防除施設組合</t>
  </si>
  <si>
    <t>229041</t>
  </si>
  <si>
    <t>浜名学園組合</t>
  </si>
  <si>
    <t>229075</t>
  </si>
  <si>
    <t>駿豆学園管理組合</t>
  </si>
  <si>
    <t>229091</t>
  </si>
  <si>
    <t>袋井市森町広域行政組合</t>
  </si>
  <si>
    <t>229113</t>
  </si>
  <si>
    <t>駿東伊豆消防組合</t>
  </si>
  <si>
    <t>229202</t>
  </si>
  <si>
    <t>中遠広域事務組合</t>
  </si>
  <si>
    <t>229211</t>
  </si>
  <si>
    <t>志太広域事務組合</t>
  </si>
  <si>
    <t>229326</t>
  </si>
  <si>
    <t>東遠地区聖苑組合</t>
  </si>
  <si>
    <t>229351</t>
  </si>
  <si>
    <t>伊豆斎場組合</t>
  </si>
  <si>
    <t>229377</t>
  </si>
  <si>
    <t>吉田町牧之原市広域施設組合</t>
  </si>
  <si>
    <t>229393</t>
  </si>
  <si>
    <t>下田地区消防組合</t>
  </si>
  <si>
    <t>229466</t>
  </si>
  <si>
    <t>中東遠看護専門学校組合</t>
  </si>
  <si>
    <t>229504</t>
  </si>
  <si>
    <t>229539</t>
  </si>
  <si>
    <t>榛原総合病院組合（普通会計分）</t>
  </si>
  <si>
    <t>229547</t>
  </si>
  <si>
    <t>掛川市・菊川市衛生施設組合</t>
  </si>
  <si>
    <t>229563</t>
  </si>
  <si>
    <t>静岡県後期高齢者医療広域連合</t>
  </si>
  <si>
    <t>229571</t>
  </si>
  <si>
    <t>静岡地方税滞納整理機構</t>
  </si>
  <si>
    <t>229598</t>
  </si>
  <si>
    <t>伊豆市伊豆の国市廃棄物処理施設組合</t>
  </si>
  <si>
    <t>229601</t>
  </si>
  <si>
    <t>富士山南東消防組合</t>
  </si>
  <si>
    <t>232017</t>
  </si>
  <si>
    <t>豊橋市</t>
  </si>
  <si>
    <t>232025</t>
  </si>
  <si>
    <t>岡崎市</t>
  </si>
  <si>
    <t>232033</t>
  </si>
  <si>
    <t>一宮市</t>
  </si>
  <si>
    <t>232041</t>
  </si>
  <si>
    <t>瀬戸市</t>
  </si>
  <si>
    <t>232050</t>
  </si>
  <si>
    <t>半田市</t>
  </si>
  <si>
    <t>232068</t>
  </si>
  <si>
    <t>春日井市</t>
  </si>
  <si>
    <t>232076</t>
  </si>
  <si>
    <t>豊川市</t>
  </si>
  <si>
    <t>232084</t>
  </si>
  <si>
    <t>津島市</t>
  </si>
  <si>
    <t>232092</t>
  </si>
  <si>
    <t>碧南市</t>
  </si>
  <si>
    <t>232106</t>
  </si>
  <si>
    <t>刈谷市</t>
  </si>
  <si>
    <t>232114</t>
  </si>
  <si>
    <t>豊田市</t>
  </si>
  <si>
    <t>232122</t>
  </si>
  <si>
    <t>安城市</t>
  </si>
  <si>
    <t>232131</t>
  </si>
  <si>
    <t>西尾市</t>
  </si>
  <si>
    <t>232149</t>
  </si>
  <si>
    <t>蒲郡市</t>
  </si>
  <si>
    <t>232157</t>
  </si>
  <si>
    <t>犬山市</t>
  </si>
  <si>
    <t>232165</t>
  </si>
  <si>
    <t>常滑市</t>
  </si>
  <si>
    <t>232173</t>
  </si>
  <si>
    <t>江南市</t>
  </si>
  <si>
    <t>232190</t>
  </si>
  <si>
    <t>小牧市</t>
  </si>
  <si>
    <t>232203</t>
  </si>
  <si>
    <t>稲沢市</t>
  </si>
  <si>
    <t>232211</t>
  </si>
  <si>
    <t>新城市</t>
  </si>
  <si>
    <t>232220</t>
  </si>
  <si>
    <t>東海市</t>
  </si>
  <si>
    <t>232238</t>
  </si>
  <si>
    <t>大府市</t>
  </si>
  <si>
    <t>232246</t>
  </si>
  <si>
    <t>知多市</t>
  </si>
  <si>
    <t>232254</t>
  </si>
  <si>
    <t>知立市</t>
  </si>
  <si>
    <t>232262</t>
  </si>
  <si>
    <t>尾張旭市</t>
  </si>
  <si>
    <t>232271</t>
  </si>
  <si>
    <t>高浜市</t>
  </si>
  <si>
    <t>232289</t>
  </si>
  <si>
    <t>岩倉市</t>
  </si>
  <si>
    <t>232297</t>
  </si>
  <si>
    <t>豊明市</t>
  </si>
  <si>
    <t>232301</t>
  </si>
  <si>
    <t>日進市</t>
  </si>
  <si>
    <t>232319</t>
  </si>
  <si>
    <t>田原市</t>
  </si>
  <si>
    <t>232327</t>
  </si>
  <si>
    <t>愛西市</t>
  </si>
  <si>
    <t>232335</t>
  </si>
  <si>
    <t>清須市</t>
  </si>
  <si>
    <t>232343</t>
  </si>
  <si>
    <t>北名古屋市</t>
  </si>
  <si>
    <t>232351</t>
  </si>
  <si>
    <t>弥富市</t>
  </si>
  <si>
    <t>232360</t>
  </si>
  <si>
    <t>みよし市</t>
  </si>
  <si>
    <t>232378</t>
  </si>
  <si>
    <t>あま市</t>
  </si>
  <si>
    <t>232386</t>
  </si>
  <si>
    <t>長久手市</t>
  </si>
  <si>
    <t>233021</t>
  </si>
  <si>
    <t>東郷町</t>
  </si>
  <si>
    <t>233421</t>
  </si>
  <si>
    <t>豊山町</t>
  </si>
  <si>
    <t>233617</t>
  </si>
  <si>
    <t>大口町</t>
  </si>
  <si>
    <t>233625</t>
  </si>
  <si>
    <t>扶桑町</t>
  </si>
  <si>
    <t>234249</t>
  </si>
  <si>
    <t>大治町</t>
  </si>
  <si>
    <t>234257</t>
  </si>
  <si>
    <t>蟹江町</t>
  </si>
  <si>
    <t>234273</t>
  </si>
  <si>
    <t>飛島村</t>
  </si>
  <si>
    <t>234419</t>
  </si>
  <si>
    <t>阿久比町</t>
  </si>
  <si>
    <t>234427</t>
  </si>
  <si>
    <t>東浦町</t>
  </si>
  <si>
    <t>234451</t>
  </si>
  <si>
    <t>南知多町</t>
  </si>
  <si>
    <t>234460</t>
  </si>
  <si>
    <t>234478</t>
  </si>
  <si>
    <t>武豊町</t>
  </si>
  <si>
    <t>235016</t>
  </si>
  <si>
    <t>幸田町</t>
  </si>
  <si>
    <t>235610</t>
  </si>
  <si>
    <t>設楽町</t>
  </si>
  <si>
    <t>235628</t>
  </si>
  <si>
    <t>東栄町</t>
  </si>
  <si>
    <t>235636</t>
  </si>
  <si>
    <t>豊根村</t>
  </si>
  <si>
    <t>238015</t>
  </si>
  <si>
    <t>名古屋港管理組合</t>
  </si>
  <si>
    <t>238121</t>
  </si>
  <si>
    <t>岡崎市額田郡模範造林組合</t>
  </si>
  <si>
    <t>238171</t>
  </si>
  <si>
    <t>海部南部広域事務組合（普通会計分）</t>
  </si>
  <si>
    <t>238295</t>
  </si>
  <si>
    <t>知多中部広域事務組合（普通会計分）</t>
  </si>
  <si>
    <t>238309</t>
  </si>
  <si>
    <t>愛知県市町村職員退職手当組合</t>
  </si>
  <si>
    <t>238333</t>
  </si>
  <si>
    <t>愛北広域事務組合（普通会計分）</t>
  </si>
  <si>
    <t>238350</t>
  </si>
  <si>
    <t>中部知多衛生組合</t>
  </si>
  <si>
    <t>238376</t>
  </si>
  <si>
    <t>東部知多衛生組合</t>
  </si>
  <si>
    <t>238384</t>
  </si>
  <si>
    <t>衣浦衛生組合</t>
  </si>
  <si>
    <t>238414</t>
  </si>
  <si>
    <t>常滑武豊衛生組合</t>
  </si>
  <si>
    <t>238422</t>
  </si>
  <si>
    <t>蒲郡市幸田町衛生組合</t>
  </si>
  <si>
    <t>238465</t>
  </si>
  <si>
    <t>西知多医療厚生組合</t>
  </si>
  <si>
    <t>238481</t>
  </si>
  <si>
    <t>尾張東部衛生組合</t>
  </si>
  <si>
    <t>238490</t>
  </si>
  <si>
    <t>海部地区環境事務組合</t>
  </si>
  <si>
    <t>238511</t>
  </si>
  <si>
    <t>小牧岩倉衛生組合</t>
  </si>
  <si>
    <t>238538</t>
  </si>
  <si>
    <t>知多南部衛生組合</t>
  </si>
  <si>
    <t>238546</t>
  </si>
  <si>
    <t>尾張旭市長久手市衛生組合</t>
  </si>
  <si>
    <t>238589</t>
  </si>
  <si>
    <t>刈谷知立環境組合</t>
  </si>
  <si>
    <t>238597</t>
  </si>
  <si>
    <t>江南丹羽環境管理組合</t>
  </si>
  <si>
    <t>238686</t>
  </si>
  <si>
    <t>半田常滑看護専門学校管理組合</t>
  </si>
  <si>
    <t>238694</t>
  </si>
  <si>
    <t>北設広域事務組合（普通会計分）</t>
  </si>
  <si>
    <t>238708</t>
  </si>
  <si>
    <t>海部東部消防組合（普通会計分）</t>
  </si>
  <si>
    <t>238724</t>
  </si>
  <si>
    <t>尾三消防組合</t>
  </si>
  <si>
    <t>238741</t>
  </si>
  <si>
    <t>北名古屋衛生組合</t>
  </si>
  <si>
    <t>238791</t>
  </si>
  <si>
    <t>海部南部消防組合</t>
  </si>
  <si>
    <t>238805</t>
  </si>
  <si>
    <t>海部地区水防事務組合</t>
  </si>
  <si>
    <t>238821</t>
  </si>
  <si>
    <t>瀬戸旭看護専門学校組合</t>
  </si>
  <si>
    <t>238848</t>
  </si>
  <si>
    <t>尾張東部火葬場管理組合</t>
  </si>
  <si>
    <t>238872</t>
  </si>
  <si>
    <t>尾三衛生組合</t>
  </si>
  <si>
    <t>238937</t>
  </si>
  <si>
    <t>日東衛生組合</t>
  </si>
  <si>
    <t>238970</t>
  </si>
  <si>
    <t>知多南部消防組合</t>
  </si>
  <si>
    <t>238988</t>
  </si>
  <si>
    <t>知北平和公園組合</t>
  </si>
  <si>
    <t>238996</t>
  </si>
  <si>
    <t>五条広域事務組合</t>
  </si>
  <si>
    <t>239046</t>
  </si>
  <si>
    <t>海部地区急病診療所組合</t>
  </si>
  <si>
    <t>239054</t>
  </si>
  <si>
    <t>春日井小牧看護専門学校管理組合</t>
  </si>
  <si>
    <t>239178</t>
  </si>
  <si>
    <t>知多北部広域連合</t>
  </si>
  <si>
    <t>239267</t>
  </si>
  <si>
    <t>丹羽広域事務組合（普通会計分）</t>
  </si>
  <si>
    <t>239283</t>
  </si>
  <si>
    <t>衣浦東部広域連合</t>
  </si>
  <si>
    <t>239291</t>
  </si>
  <si>
    <t>西春日井広域事務組合</t>
  </si>
  <si>
    <t>239305</t>
  </si>
  <si>
    <t>愛知県後期高齢者医療広域連合</t>
  </si>
  <si>
    <t>239321</t>
  </si>
  <si>
    <t>知多南部広域環境組合</t>
  </si>
  <si>
    <t>239330</t>
  </si>
  <si>
    <t>東三河広域連合</t>
  </si>
  <si>
    <t>239348</t>
  </si>
  <si>
    <t>尾張北部環境組合</t>
  </si>
  <si>
    <t>242012</t>
  </si>
  <si>
    <t>津市</t>
  </si>
  <si>
    <t>242021</t>
  </si>
  <si>
    <t>四日市市</t>
  </si>
  <si>
    <t>242039</t>
  </si>
  <si>
    <t>伊勢市</t>
  </si>
  <si>
    <t>242047</t>
  </si>
  <si>
    <t>松阪市</t>
  </si>
  <si>
    <t>242055</t>
  </si>
  <si>
    <t>桑名市</t>
  </si>
  <si>
    <t>242071</t>
  </si>
  <si>
    <t>鈴鹿市</t>
  </si>
  <si>
    <t>242080</t>
  </si>
  <si>
    <t>名張市</t>
  </si>
  <si>
    <t>242098</t>
  </si>
  <si>
    <t>尾鷲市</t>
  </si>
  <si>
    <t>242101</t>
  </si>
  <si>
    <t>亀山市</t>
  </si>
  <si>
    <t>242110</t>
  </si>
  <si>
    <t>鳥羽市</t>
  </si>
  <si>
    <t>242128</t>
  </si>
  <si>
    <t>熊野市</t>
  </si>
  <si>
    <t>242144</t>
  </si>
  <si>
    <t>いなべ市</t>
  </si>
  <si>
    <t>242152</t>
  </si>
  <si>
    <t>志摩市</t>
  </si>
  <si>
    <t>242161</t>
  </si>
  <si>
    <t>伊賀市</t>
  </si>
  <si>
    <t>243035</t>
  </si>
  <si>
    <t>木曽岬町</t>
  </si>
  <si>
    <t>243248</t>
  </si>
  <si>
    <t>東員町</t>
  </si>
  <si>
    <t>243418</t>
  </si>
  <si>
    <t>菰野町</t>
  </si>
  <si>
    <t>243434</t>
  </si>
  <si>
    <t>243442</t>
  </si>
  <si>
    <t>川越町</t>
  </si>
  <si>
    <t>244414</t>
  </si>
  <si>
    <t>多気町</t>
  </si>
  <si>
    <t>244422</t>
  </si>
  <si>
    <t>244431</t>
  </si>
  <si>
    <t>大台町</t>
  </si>
  <si>
    <t>244619</t>
  </si>
  <si>
    <t>玉城町</t>
  </si>
  <si>
    <t>244708</t>
  </si>
  <si>
    <t>度会町</t>
  </si>
  <si>
    <t>244716</t>
  </si>
  <si>
    <t>大紀町</t>
  </si>
  <si>
    <t>244724</t>
  </si>
  <si>
    <t>南伊勢町</t>
  </si>
  <si>
    <t>245437</t>
  </si>
  <si>
    <t>紀北町</t>
  </si>
  <si>
    <t>245615</t>
  </si>
  <si>
    <t>御浜町</t>
  </si>
  <si>
    <t>245623</t>
  </si>
  <si>
    <t>紀宝町</t>
  </si>
  <si>
    <t>248011</t>
  </si>
  <si>
    <t>四日市港管理組合</t>
  </si>
  <si>
    <t>248274</t>
  </si>
  <si>
    <t>三重県多気郡多気町松阪市学校組合</t>
  </si>
  <si>
    <t>248347</t>
  </si>
  <si>
    <t>わたらい老人福祉施設組合</t>
  </si>
  <si>
    <t>248355</t>
  </si>
  <si>
    <t>宮川福祉施設組合</t>
  </si>
  <si>
    <t>248371</t>
  </si>
  <si>
    <t>紀南社会福祉施設組合</t>
  </si>
  <si>
    <t>248398</t>
  </si>
  <si>
    <t>三重県三重郡老人福祉施設組合</t>
  </si>
  <si>
    <t>248533</t>
  </si>
  <si>
    <t>朝日町、川越町組合立環境クリーンセンター</t>
  </si>
  <si>
    <t>248592</t>
  </si>
  <si>
    <t>奥伊勢広域行政組合</t>
  </si>
  <si>
    <t>248622</t>
  </si>
  <si>
    <t>朝明広域衛生組合</t>
  </si>
  <si>
    <t>248631</t>
  </si>
  <si>
    <t>松阪地区広域衛生組合</t>
  </si>
  <si>
    <t>248754</t>
  </si>
  <si>
    <t>伊賀南部環境衛生組合</t>
  </si>
  <si>
    <t>248771</t>
  </si>
  <si>
    <t>三重紀北消防組合</t>
  </si>
  <si>
    <t>248789</t>
  </si>
  <si>
    <t>南牟婁清掃施設組合</t>
  </si>
  <si>
    <t>248835</t>
  </si>
  <si>
    <t>松阪地区広域消防組合</t>
  </si>
  <si>
    <t>248851</t>
  </si>
  <si>
    <t>志摩広域消防組合</t>
  </si>
  <si>
    <t>248959</t>
  </si>
  <si>
    <t>桑名広域清掃事業組合</t>
  </si>
  <si>
    <t>248967</t>
  </si>
  <si>
    <t>志摩広域行政組合</t>
  </si>
  <si>
    <t>249106</t>
  </si>
  <si>
    <t>三重県市町総合事務組合</t>
  </si>
  <si>
    <t>249149</t>
  </si>
  <si>
    <t>紀勢地区広域消防組合</t>
  </si>
  <si>
    <t>249173</t>
  </si>
  <si>
    <t>荷坂やすらぎ苑組合</t>
  </si>
  <si>
    <t>249181</t>
  </si>
  <si>
    <t>香肌奥伊勢資源化広域連合</t>
  </si>
  <si>
    <t>249203</t>
  </si>
  <si>
    <t>鳥羽志勢広域連合</t>
  </si>
  <si>
    <t>249211</t>
  </si>
  <si>
    <t>紀北広域連合</t>
  </si>
  <si>
    <t>249220</t>
  </si>
  <si>
    <t>紀南介護保険広域連合</t>
  </si>
  <si>
    <t>249262</t>
  </si>
  <si>
    <t>度会広域連合</t>
  </si>
  <si>
    <t>249271</t>
  </si>
  <si>
    <t>鈴鹿亀山地区広域連合</t>
  </si>
  <si>
    <t>249289</t>
  </si>
  <si>
    <t>桑名・員弁広域連合</t>
  </si>
  <si>
    <t>249335</t>
  </si>
  <si>
    <t>伊勢広域環境組合</t>
  </si>
  <si>
    <t>249343</t>
  </si>
  <si>
    <t>三重地方税管理回収機構</t>
  </si>
  <si>
    <t>249351</t>
  </si>
  <si>
    <t>三重県後期高齢者医療広域連合</t>
  </si>
  <si>
    <t>252018</t>
  </si>
  <si>
    <t>大津市</t>
  </si>
  <si>
    <t>252026</t>
  </si>
  <si>
    <t>彦根市</t>
  </si>
  <si>
    <t>252034</t>
  </si>
  <si>
    <t>長浜市</t>
  </si>
  <si>
    <t>252042</t>
  </si>
  <si>
    <t>近江八幡市</t>
  </si>
  <si>
    <t>252069</t>
  </si>
  <si>
    <t>草津市</t>
  </si>
  <si>
    <t>252077</t>
  </si>
  <si>
    <t>守山市</t>
  </si>
  <si>
    <t>252085</t>
  </si>
  <si>
    <t>栗東市</t>
  </si>
  <si>
    <t>252093</t>
  </si>
  <si>
    <t>甲賀市</t>
  </si>
  <si>
    <t>252107</t>
  </si>
  <si>
    <t>野洲市</t>
  </si>
  <si>
    <t>252115</t>
  </si>
  <si>
    <t>湖南市</t>
  </si>
  <si>
    <t>252123</t>
  </si>
  <si>
    <t>高島市</t>
  </si>
  <si>
    <t>252131</t>
  </si>
  <si>
    <t>東近江市</t>
  </si>
  <si>
    <t>252140</t>
  </si>
  <si>
    <t>米原市</t>
  </si>
  <si>
    <t>253839</t>
  </si>
  <si>
    <t>日野町</t>
  </si>
  <si>
    <t>253847</t>
  </si>
  <si>
    <t>竜王町</t>
  </si>
  <si>
    <t>254258</t>
  </si>
  <si>
    <t>愛荘町</t>
  </si>
  <si>
    <t>254410</t>
  </si>
  <si>
    <t>豊郷町</t>
  </si>
  <si>
    <t>254428</t>
  </si>
  <si>
    <t>甲良町</t>
  </si>
  <si>
    <t>254436</t>
  </si>
  <si>
    <t>多賀町</t>
  </si>
  <si>
    <t>258024</t>
  </si>
  <si>
    <t>滋賀県市町村職員退職手当組合</t>
  </si>
  <si>
    <t>258130</t>
  </si>
  <si>
    <t>彦根市犬上郡営林組合</t>
  </si>
  <si>
    <t>258148</t>
  </si>
  <si>
    <t>彦根市米原市山林組合</t>
  </si>
  <si>
    <t>258156</t>
  </si>
  <si>
    <t>大滝山林組合</t>
  </si>
  <si>
    <t>258318</t>
  </si>
  <si>
    <t>湖北広域行政事務センター</t>
  </si>
  <si>
    <t>258334</t>
  </si>
  <si>
    <t>八日市布引ライフ組合</t>
  </si>
  <si>
    <t>258351</t>
  </si>
  <si>
    <t>滋賀県市町村議会議員公務災害補償等組合</t>
  </si>
  <si>
    <t>258415</t>
  </si>
  <si>
    <t>中部清掃組合</t>
  </si>
  <si>
    <t>258458</t>
  </si>
  <si>
    <t>東近江行政組合</t>
  </si>
  <si>
    <t>258474</t>
  </si>
  <si>
    <t>甲賀広域行政組合</t>
  </si>
  <si>
    <t>258580</t>
  </si>
  <si>
    <t>湖東広域衛生管理組合</t>
  </si>
  <si>
    <t>258598</t>
  </si>
  <si>
    <t>愛知郡広域行政組合（普通会計分）</t>
  </si>
  <si>
    <t>258679</t>
  </si>
  <si>
    <t>公立甲賀病院組合（普通会計分）</t>
  </si>
  <si>
    <t>258695</t>
  </si>
  <si>
    <t>守山野洲行政事務組合</t>
  </si>
  <si>
    <t>258717</t>
  </si>
  <si>
    <t>湖南広域行政組合</t>
  </si>
  <si>
    <t>258741</t>
  </si>
  <si>
    <t>彦根愛知犬上広域行政組合</t>
  </si>
  <si>
    <t>258750</t>
  </si>
  <si>
    <t>滋賀県市町村職員研修センター</t>
  </si>
  <si>
    <t>258768</t>
  </si>
  <si>
    <t>湖北地域消防組合</t>
  </si>
  <si>
    <t>258776</t>
  </si>
  <si>
    <t>滋賀県後期高齢者医療広域連合</t>
  </si>
  <si>
    <t>262013</t>
  </si>
  <si>
    <t>福知山市</t>
  </si>
  <si>
    <t>262021</t>
  </si>
  <si>
    <t>舞鶴市</t>
  </si>
  <si>
    <t>262030</t>
  </si>
  <si>
    <t>綾部市</t>
  </si>
  <si>
    <t>262048</t>
  </si>
  <si>
    <t>宇治市</t>
  </si>
  <si>
    <t>262056</t>
  </si>
  <si>
    <t>宮津市</t>
  </si>
  <si>
    <t>262064</t>
  </si>
  <si>
    <t>亀岡市</t>
  </si>
  <si>
    <t>262072</t>
  </si>
  <si>
    <t>城陽市</t>
  </si>
  <si>
    <t>262081</t>
  </si>
  <si>
    <t>向日市</t>
  </si>
  <si>
    <t>262099</t>
  </si>
  <si>
    <t>長岡京市</t>
  </si>
  <si>
    <t>262102</t>
  </si>
  <si>
    <t>八幡市</t>
  </si>
  <si>
    <t>262111</t>
  </si>
  <si>
    <t>京田辺市</t>
  </si>
  <si>
    <t>262129</t>
  </si>
  <si>
    <t>京丹後市</t>
  </si>
  <si>
    <t>262137</t>
  </si>
  <si>
    <t>南丹市</t>
  </si>
  <si>
    <t>262145</t>
  </si>
  <si>
    <t>木津川市</t>
  </si>
  <si>
    <t>263036</t>
  </si>
  <si>
    <t>大山崎町</t>
  </si>
  <si>
    <t>263222</t>
  </si>
  <si>
    <t>久御山町</t>
  </si>
  <si>
    <t>263435</t>
  </si>
  <si>
    <t>井手町</t>
  </si>
  <si>
    <t>263443</t>
  </si>
  <si>
    <t>宇治田原町</t>
  </si>
  <si>
    <t>263648</t>
  </si>
  <si>
    <t>笠置町</t>
  </si>
  <si>
    <t>263656</t>
  </si>
  <si>
    <t>和束町</t>
  </si>
  <si>
    <t>263664</t>
  </si>
  <si>
    <t>精華町</t>
  </si>
  <si>
    <t>263672</t>
  </si>
  <si>
    <t>南山城村</t>
  </si>
  <si>
    <t>264075</t>
  </si>
  <si>
    <t>京丹波町</t>
  </si>
  <si>
    <t>264636</t>
  </si>
  <si>
    <t>伊根町</t>
  </si>
  <si>
    <t>264652</t>
  </si>
  <si>
    <t>与謝野町</t>
  </si>
  <si>
    <t>268020</t>
  </si>
  <si>
    <t>与謝野町宮津市中学校組合</t>
  </si>
  <si>
    <t>268178</t>
  </si>
  <si>
    <t>船井郡衛生管理組合</t>
  </si>
  <si>
    <t>268208</t>
  </si>
  <si>
    <t>城南衛生管理組合</t>
  </si>
  <si>
    <t>268216</t>
  </si>
  <si>
    <t>268224</t>
  </si>
  <si>
    <t>京都府市町村職員退職手当組合</t>
  </si>
  <si>
    <t>268283</t>
  </si>
  <si>
    <t>乙訓環境衛生組合</t>
  </si>
  <si>
    <t>268305</t>
  </si>
  <si>
    <t>桂川・小畑川水防事務組合</t>
  </si>
  <si>
    <t>268313</t>
  </si>
  <si>
    <t>澱川右岸水防事務組合</t>
  </si>
  <si>
    <t>268348</t>
  </si>
  <si>
    <t>淀川・木津川水防事務組合</t>
  </si>
  <si>
    <t>268364</t>
  </si>
  <si>
    <t>京都府市町村議会議員公務災害補償等組合</t>
  </si>
  <si>
    <t>268411</t>
  </si>
  <si>
    <t>相楽中部消防組合</t>
  </si>
  <si>
    <t>268445</t>
  </si>
  <si>
    <t>乙訓福祉施設事務組合</t>
  </si>
  <si>
    <t>268470</t>
  </si>
  <si>
    <t>宮津与謝消防組合</t>
  </si>
  <si>
    <t>268496</t>
  </si>
  <si>
    <t>相楽郡広域事務組合</t>
  </si>
  <si>
    <t>268500</t>
  </si>
  <si>
    <t>京都中部広域消防組合</t>
  </si>
  <si>
    <t>268542</t>
  </si>
  <si>
    <t>京都府自治会館管理組合</t>
  </si>
  <si>
    <t>268569</t>
  </si>
  <si>
    <t>京都府住宅新築資金等貸付事業管理組合</t>
  </si>
  <si>
    <t>268577</t>
  </si>
  <si>
    <t>乙訓消防組合</t>
  </si>
  <si>
    <t>268585</t>
  </si>
  <si>
    <t>京都府後期高齢者医療広域連合</t>
  </si>
  <si>
    <t>268593</t>
  </si>
  <si>
    <t>相楽東部広域連合</t>
  </si>
  <si>
    <t>268607</t>
  </si>
  <si>
    <t>京都地方税機構</t>
  </si>
  <si>
    <t>268615</t>
  </si>
  <si>
    <t>宮津与謝環境組合</t>
  </si>
  <si>
    <t>272027</t>
  </si>
  <si>
    <t>岸和田市</t>
  </si>
  <si>
    <t>272035</t>
  </si>
  <si>
    <t>豊中市</t>
  </si>
  <si>
    <t>272043</t>
  </si>
  <si>
    <t>池田市</t>
  </si>
  <si>
    <t>272051</t>
  </si>
  <si>
    <t>吹田市</t>
  </si>
  <si>
    <t>272060</t>
  </si>
  <si>
    <t>泉大津市</t>
  </si>
  <si>
    <t>272078</t>
  </si>
  <si>
    <t>高槻市</t>
  </si>
  <si>
    <t>272086</t>
  </si>
  <si>
    <t>貝塚市</t>
  </si>
  <si>
    <t>272094</t>
  </si>
  <si>
    <t>守口市</t>
  </si>
  <si>
    <t>272108</t>
  </si>
  <si>
    <t>枚方市</t>
  </si>
  <si>
    <t>272116</t>
  </si>
  <si>
    <t>茨木市</t>
  </si>
  <si>
    <t>272124</t>
  </si>
  <si>
    <t>八尾市</t>
  </si>
  <si>
    <t>272132</t>
  </si>
  <si>
    <t>泉佐野市</t>
  </si>
  <si>
    <t>272141</t>
  </si>
  <si>
    <t>富田林市</t>
  </si>
  <si>
    <t>272159</t>
  </si>
  <si>
    <t>寝屋川市</t>
  </si>
  <si>
    <t>272167</t>
  </si>
  <si>
    <t>河内長野市</t>
  </si>
  <si>
    <t>272175</t>
  </si>
  <si>
    <t>松原市</t>
  </si>
  <si>
    <t>272183</t>
  </si>
  <si>
    <t>大東市</t>
  </si>
  <si>
    <t>272191</t>
  </si>
  <si>
    <t>和泉市</t>
  </si>
  <si>
    <t>272205</t>
  </si>
  <si>
    <t>箕面市</t>
  </si>
  <si>
    <t>272213</t>
  </si>
  <si>
    <t>柏原市</t>
  </si>
  <si>
    <t>272221</t>
  </si>
  <si>
    <t>羽曳野市</t>
  </si>
  <si>
    <t>272230</t>
  </si>
  <si>
    <t>門真市</t>
  </si>
  <si>
    <t>272248</t>
  </si>
  <si>
    <t>摂津市</t>
  </si>
  <si>
    <t>272256</t>
  </si>
  <si>
    <t>高石市</t>
  </si>
  <si>
    <t>272264</t>
  </si>
  <si>
    <t>藤井寺市</t>
  </si>
  <si>
    <t>272272</t>
  </si>
  <si>
    <t>東大阪市</t>
  </si>
  <si>
    <t>272281</t>
  </si>
  <si>
    <t>泉南市</t>
  </si>
  <si>
    <t>272299</t>
  </si>
  <si>
    <t>四條畷市</t>
  </si>
  <si>
    <t>272302</t>
  </si>
  <si>
    <t>交野市</t>
  </si>
  <si>
    <t>272311</t>
  </si>
  <si>
    <t>大阪狭山市</t>
  </si>
  <si>
    <t>272329</t>
  </si>
  <si>
    <t>阪南市</t>
  </si>
  <si>
    <t>273015</t>
  </si>
  <si>
    <t>島本町</t>
  </si>
  <si>
    <t>273210</t>
  </si>
  <si>
    <t>豊能町</t>
  </si>
  <si>
    <t>273228</t>
  </si>
  <si>
    <t>能勢町</t>
  </si>
  <si>
    <t>273414</t>
  </si>
  <si>
    <t>忠岡町</t>
  </si>
  <si>
    <t>273619</t>
  </si>
  <si>
    <t>熊取町</t>
  </si>
  <si>
    <t>273627</t>
  </si>
  <si>
    <t>田尻町</t>
  </si>
  <si>
    <t>273660</t>
  </si>
  <si>
    <t>岬町</t>
  </si>
  <si>
    <t>273813</t>
  </si>
  <si>
    <t>太子町</t>
  </si>
  <si>
    <t>273821</t>
  </si>
  <si>
    <t>河南町</t>
  </si>
  <si>
    <t>273830</t>
  </si>
  <si>
    <t>千早赤阪村</t>
  </si>
  <si>
    <t>278084</t>
  </si>
  <si>
    <t>恩智川水防事務組合</t>
  </si>
  <si>
    <t>278092</t>
  </si>
  <si>
    <t>淀川左岸水防事務組合</t>
  </si>
  <si>
    <t>278106</t>
  </si>
  <si>
    <t>大和川右岸水防事務組合</t>
  </si>
  <si>
    <t>278122</t>
  </si>
  <si>
    <t>淀川右岸水防事務組合</t>
  </si>
  <si>
    <t>278149</t>
  </si>
  <si>
    <t>守口市門真市消防組合</t>
  </si>
  <si>
    <t>278157</t>
  </si>
  <si>
    <t>枚方寝屋川消防組合</t>
  </si>
  <si>
    <t>278165</t>
  </si>
  <si>
    <t>柏原羽曳野藤井寺消防組合</t>
  </si>
  <si>
    <t>278246</t>
  </si>
  <si>
    <t>八尾市柏原市火葬場組合</t>
  </si>
  <si>
    <t>278254</t>
  </si>
  <si>
    <t>泉大津市、和泉市墓地組合</t>
  </si>
  <si>
    <t>278262</t>
  </si>
  <si>
    <t>高石市泉大津市墓地組合</t>
  </si>
  <si>
    <t>278271</t>
  </si>
  <si>
    <t>豊中市伊丹市クリーンランド</t>
  </si>
  <si>
    <t>278289</t>
  </si>
  <si>
    <t>泉北環境整備施設組合</t>
  </si>
  <si>
    <t>278319</t>
  </si>
  <si>
    <t>柏羽藤環境事業組合</t>
  </si>
  <si>
    <t>278327</t>
  </si>
  <si>
    <t>飯盛霊園組合</t>
  </si>
  <si>
    <t>278335</t>
  </si>
  <si>
    <t>泉佐野市田尻町清掃施設組合</t>
  </si>
  <si>
    <t>278343</t>
  </si>
  <si>
    <t>東大阪都市清掃施設組合</t>
  </si>
  <si>
    <t>278351</t>
  </si>
  <si>
    <t>四條畷市交野市清掃施設組合</t>
  </si>
  <si>
    <t>278360</t>
  </si>
  <si>
    <t>岸和田市貝塚市清掃施設組合</t>
  </si>
  <si>
    <t>278378</t>
  </si>
  <si>
    <t>南河内環境事業組合</t>
  </si>
  <si>
    <t>278386</t>
  </si>
  <si>
    <t>泉南清掃事務組合</t>
  </si>
  <si>
    <t>278530</t>
  </si>
  <si>
    <t>藤井寺市柏原市学校給食組合</t>
  </si>
  <si>
    <t>278599</t>
  </si>
  <si>
    <t>豊能郡環境施設組合</t>
  </si>
  <si>
    <t>278661</t>
  </si>
  <si>
    <t>北河内４市リサイクル施設組合</t>
  </si>
  <si>
    <t>278670</t>
  </si>
  <si>
    <t>大阪府後期高齢者医療広域連合</t>
  </si>
  <si>
    <t>278696</t>
  </si>
  <si>
    <t>関西広域連合</t>
  </si>
  <si>
    <t>278700</t>
  </si>
  <si>
    <t>泉州南消防組合</t>
  </si>
  <si>
    <t>278718</t>
  </si>
  <si>
    <t>大東四條畷消防組合</t>
  </si>
  <si>
    <t>278726</t>
  </si>
  <si>
    <t>大阪市・八尾市・松原市環境施設組合</t>
  </si>
  <si>
    <t>278734</t>
  </si>
  <si>
    <t>枚方京田辺環境施設組合</t>
  </si>
  <si>
    <t>282014</t>
  </si>
  <si>
    <t>姫路市</t>
  </si>
  <si>
    <t>282022</t>
  </si>
  <si>
    <t>尼崎市</t>
  </si>
  <si>
    <t>282031</t>
  </si>
  <si>
    <t>明石市</t>
  </si>
  <si>
    <t>282049</t>
  </si>
  <si>
    <t>西宮市</t>
  </si>
  <si>
    <t>282057</t>
  </si>
  <si>
    <t>洲本市</t>
  </si>
  <si>
    <t>282065</t>
  </si>
  <si>
    <t>芦屋市</t>
  </si>
  <si>
    <t>282073</t>
  </si>
  <si>
    <t>伊丹市</t>
  </si>
  <si>
    <t>282081</t>
  </si>
  <si>
    <t>相生市</t>
  </si>
  <si>
    <t>282090</t>
  </si>
  <si>
    <t>豊岡市</t>
  </si>
  <si>
    <t>282103</t>
  </si>
  <si>
    <t>加古川市</t>
  </si>
  <si>
    <t>282120</t>
  </si>
  <si>
    <t>赤穂市</t>
  </si>
  <si>
    <t>282138</t>
  </si>
  <si>
    <t>西脇市</t>
  </si>
  <si>
    <t>282146</t>
  </si>
  <si>
    <t>宝塚市</t>
  </si>
  <si>
    <t>282154</t>
  </si>
  <si>
    <t>三木市</t>
  </si>
  <si>
    <t>282162</t>
  </si>
  <si>
    <t>高砂市</t>
  </si>
  <si>
    <t>282171</t>
  </si>
  <si>
    <t>川西市</t>
  </si>
  <si>
    <t>282189</t>
  </si>
  <si>
    <t>小野市</t>
  </si>
  <si>
    <t>282197</t>
  </si>
  <si>
    <t>三田市</t>
  </si>
  <si>
    <t>282201</t>
  </si>
  <si>
    <t>加西市</t>
  </si>
  <si>
    <t>282219</t>
  </si>
  <si>
    <t>篠山市</t>
  </si>
  <si>
    <t>282227</t>
  </si>
  <si>
    <t>養父市</t>
  </si>
  <si>
    <t>282235</t>
  </si>
  <si>
    <t>丹波市</t>
  </si>
  <si>
    <t>282243</t>
  </si>
  <si>
    <t>南あわじ市</t>
  </si>
  <si>
    <t>282251</t>
  </si>
  <si>
    <t>朝来市</t>
  </si>
  <si>
    <t>282260</t>
  </si>
  <si>
    <t>淡路市</t>
  </si>
  <si>
    <t>282278</t>
  </si>
  <si>
    <t>宍粟市</t>
  </si>
  <si>
    <t>282286</t>
  </si>
  <si>
    <t>加東市</t>
  </si>
  <si>
    <t>282294</t>
  </si>
  <si>
    <t>たつの市</t>
  </si>
  <si>
    <t>283011</t>
  </si>
  <si>
    <t>猪名川町</t>
  </si>
  <si>
    <t>283657</t>
  </si>
  <si>
    <t>多可町</t>
  </si>
  <si>
    <t>283819</t>
  </si>
  <si>
    <t>稲美町</t>
  </si>
  <si>
    <t>283827</t>
  </si>
  <si>
    <t>播磨町</t>
  </si>
  <si>
    <t>284424</t>
  </si>
  <si>
    <t>市川町</t>
  </si>
  <si>
    <t>284432</t>
  </si>
  <si>
    <t>福崎町</t>
  </si>
  <si>
    <t>284467</t>
  </si>
  <si>
    <t>神河町</t>
  </si>
  <si>
    <t>284645</t>
  </si>
  <si>
    <t>284815</t>
  </si>
  <si>
    <t>上郡町</t>
  </si>
  <si>
    <t>285013</t>
  </si>
  <si>
    <t>佐用町</t>
  </si>
  <si>
    <t>285854</t>
  </si>
  <si>
    <t>香美町</t>
  </si>
  <si>
    <t>285862</t>
  </si>
  <si>
    <t>新温泉町</t>
  </si>
  <si>
    <t>288012</t>
  </si>
  <si>
    <t>兵庫県市町村職員退職手当組合</t>
  </si>
  <si>
    <t>288101</t>
  </si>
  <si>
    <t>北播衛生事務組合</t>
  </si>
  <si>
    <t>288128</t>
  </si>
  <si>
    <t>北播磨こども発達支援センター事務組合わかあゆ園</t>
  </si>
  <si>
    <t>288179</t>
  </si>
  <si>
    <t>揖龍保健衛生施設事務組合</t>
  </si>
  <si>
    <t>288195</t>
  </si>
  <si>
    <t>加古川市外２市共有公会堂事務組合</t>
  </si>
  <si>
    <t>288209</t>
  </si>
  <si>
    <t>市川町外三ヶ市町共有財産事務組合</t>
  </si>
  <si>
    <t>288268</t>
  </si>
  <si>
    <t>洲本市・南あわじ市山林事務組合</t>
  </si>
  <si>
    <t>288284</t>
  </si>
  <si>
    <t>南あわじ市・洲本市小中学校組合</t>
  </si>
  <si>
    <t>288292</t>
  </si>
  <si>
    <t>北播磨清掃事務組合</t>
  </si>
  <si>
    <t>288535</t>
  </si>
  <si>
    <t>中播衛生施設事務組合</t>
  </si>
  <si>
    <t>288691</t>
  </si>
  <si>
    <t>氷上多可衛生事務組合</t>
  </si>
  <si>
    <t>288811</t>
  </si>
  <si>
    <t>兵庫県町議会議員公務災害補償組合</t>
  </si>
  <si>
    <t>288900</t>
  </si>
  <si>
    <t>洲本市・南あわじ市衛生事務組合</t>
  </si>
  <si>
    <t>289027</t>
  </si>
  <si>
    <t>加古郡衛生事務組合</t>
  </si>
  <si>
    <t>289035</t>
  </si>
  <si>
    <t>播磨内陸医務事業組合</t>
  </si>
  <si>
    <t>289043</t>
  </si>
  <si>
    <t>淡路広域行政事務組合（普通会計分）</t>
  </si>
  <si>
    <t>289051</t>
  </si>
  <si>
    <t>南但広域行政事務組合（普通会計分）</t>
  </si>
  <si>
    <t>289060</t>
  </si>
  <si>
    <t>淡路広域消防事務組合</t>
  </si>
  <si>
    <t>289191</t>
  </si>
  <si>
    <t>丹波少年自然の家事務組合</t>
  </si>
  <si>
    <t>289205</t>
  </si>
  <si>
    <t>西脇多可行政事務組合（普通会計分）</t>
  </si>
  <si>
    <t>289230</t>
  </si>
  <si>
    <t>美方郡広域事務組合（普通会計分）</t>
  </si>
  <si>
    <t>289256</t>
  </si>
  <si>
    <t>中播北部行政事務組合</t>
  </si>
  <si>
    <t>289264</t>
  </si>
  <si>
    <t>姫路福崎斎苑施設事務組合</t>
  </si>
  <si>
    <t>289329</t>
  </si>
  <si>
    <t>小野加東加西環境施設事務組合</t>
  </si>
  <si>
    <t>289515</t>
  </si>
  <si>
    <t>くれさか環境事務組合</t>
  </si>
  <si>
    <t>289558</t>
  </si>
  <si>
    <t>北但行政事務組合（普通会計分）</t>
  </si>
  <si>
    <t>289566</t>
  </si>
  <si>
    <t>但馬広域行政事務組合</t>
  </si>
  <si>
    <t>289591</t>
  </si>
  <si>
    <t>小野加東広域事務組合（普通会計分）</t>
  </si>
  <si>
    <t>289612</t>
  </si>
  <si>
    <t>播磨高原広域事務組合（普通会計分）</t>
  </si>
  <si>
    <t>289671</t>
  </si>
  <si>
    <t>猪名川上流広域ごみ処理施設組合</t>
  </si>
  <si>
    <t>289701</t>
  </si>
  <si>
    <t>にしはりま環境事務組合</t>
  </si>
  <si>
    <t>289710</t>
  </si>
  <si>
    <t>兵庫県後期高齢者医療広域連合（普通会計分）</t>
  </si>
  <si>
    <t>289752</t>
  </si>
  <si>
    <t>北はりま消防組合</t>
  </si>
  <si>
    <t>289761</t>
  </si>
  <si>
    <t>西はりま消防組合</t>
  </si>
  <si>
    <t>292010</t>
  </si>
  <si>
    <t>奈良市</t>
  </si>
  <si>
    <t>292028</t>
  </si>
  <si>
    <t>大和高田市</t>
  </si>
  <si>
    <t>292036</t>
  </si>
  <si>
    <t>大和郡山市</t>
  </si>
  <si>
    <t>292044</t>
  </si>
  <si>
    <t>天理市</t>
  </si>
  <si>
    <t>292052</t>
  </si>
  <si>
    <t>橿原市</t>
  </si>
  <si>
    <t>292061</t>
  </si>
  <si>
    <t>桜井市</t>
  </si>
  <si>
    <t>292079</t>
  </si>
  <si>
    <t>五條市</t>
  </si>
  <si>
    <t>292087</t>
  </si>
  <si>
    <t>御所市</t>
  </si>
  <si>
    <t>292095</t>
  </si>
  <si>
    <t>生駒市</t>
  </si>
  <si>
    <t>292109</t>
  </si>
  <si>
    <t>香芝市</t>
  </si>
  <si>
    <t>292117</t>
  </si>
  <si>
    <t>葛城市</t>
  </si>
  <si>
    <t>292125</t>
  </si>
  <si>
    <t>宇陀市</t>
  </si>
  <si>
    <t>293229</t>
  </si>
  <si>
    <t>山添村</t>
  </si>
  <si>
    <t>293423</t>
  </si>
  <si>
    <t>平群町</t>
  </si>
  <si>
    <t>293431</t>
  </si>
  <si>
    <t>三郷町</t>
  </si>
  <si>
    <t>293440</t>
  </si>
  <si>
    <t>斑鳩町</t>
  </si>
  <si>
    <t>293458</t>
  </si>
  <si>
    <t>安堵町</t>
  </si>
  <si>
    <t>293610</t>
  </si>
  <si>
    <t>293628</t>
  </si>
  <si>
    <t>三宅町</t>
  </si>
  <si>
    <t>293636</t>
  </si>
  <si>
    <t>田原本町</t>
  </si>
  <si>
    <t>293857</t>
  </si>
  <si>
    <t>曽爾村</t>
  </si>
  <si>
    <t>293865</t>
  </si>
  <si>
    <t>御杖村</t>
  </si>
  <si>
    <t>294012</t>
  </si>
  <si>
    <t>高取町</t>
  </si>
  <si>
    <t>294021</t>
  </si>
  <si>
    <t>明日香村</t>
  </si>
  <si>
    <t>294241</t>
  </si>
  <si>
    <t>上牧町</t>
  </si>
  <si>
    <t>294250</t>
  </si>
  <si>
    <t>王寺町</t>
  </si>
  <si>
    <t>294268</t>
  </si>
  <si>
    <t>広陵町</t>
  </si>
  <si>
    <t>294276</t>
  </si>
  <si>
    <t>河合町</t>
  </si>
  <si>
    <t>294411</t>
  </si>
  <si>
    <t>吉野町</t>
  </si>
  <si>
    <t>294420</t>
  </si>
  <si>
    <t>大淀町</t>
  </si>
  <si>
    <t>294438</t>
  </si>
  <si>
    <t>下市町</t>
  </si>
  <si>
    <t>294446</t>
  </si>
  <si>
    <t>黒滝村</t>
  </si>
  <si>
    <t>294462</t>
  </si>
  <si>
    <t>天川村</t>
  </si>
  <si>
    <t>294471</t>
  </si>
  <si>
    <t>野迫川村</t>
  </si>
  <si>
    <t>294497</t>
  </si>
  <si>
    <t>十津川村</t>
  </si>
  <si>
    <t>294501</t>
  </si>
  <si>
    <t>下北山村</t>
  </si>
  <si>
    <t>294519</t>
  </si>
  <si>
    <t>上北山村</t>
  </si>
  <si>
    <t>294527</t>
  </si>
  <si>
    <t>294535</t>
  </si>
  <si>
    <t>東吉野村</t>
  </si>
  <si>
    <t>298026</t>
  </si>
  <si>
    <t>川西町・三宅町式下中学校組合</t>
  </si>
  <si>
    <t>298085</t>
  </si>
  <si>
    <t>老人福祉施設三室園組合</t>
  </si>
  <si>
    <t>298093</t>
  </si>
  <si>
    <t>奈良県葛城地区清掃事務組合</t>
  </si>
  <si>
    <t>298107</t>
  </si>
  <si>
    <t>宇陀衛生一部事務組合</t>
  </si>
  <si>
    <t>298182</t>
  </si>
  <si>
    <t>奈良県市町村総合事務組合</t>
  </si>
  <si>
    <t>298239</t>
  </si>
  <si>
    <t>上・下北山衛生一部事務組合</t>
  </si>
  <si>
    <t>298280</t>
  </si>
  <si>
    <t>香芝・王寺環境施設組合</t>
  </si>
  <si>
    <t>298310</t>
  </si>
  <si>
    <t>王寺周辺広域休日応急診療施設組合</t>
  </si>
  <si>
    <t>298344</t>
  </si>
  <si>
    <t>吉野広域行政組合</t>
  </si>
  <si>
    <t>298352</t>
  </si>
  <si>
    <t>山辺環境衛生組合</t>
  </si>
  <si>
    <t>298361</t>
  </si>
  <si>
    <t>曽爾御杖行政一部事務組合</t>
  </si>
  <si>
    <t>298425</t>
  </si>
  <si>
    <t>葛城広域行政事務組合</t>
  </si>
  <si>
    <t>298433</t>
  </si>
  <si>
    <t>南和広域衛生組合</t>
  </si>
  <si>
    <t>298441</t>
  </si>
  <si>
    <t>東宇陀環境衛生組合</t>
  </si>
  <si>
    <t>298450</t>
  </si>
  <si>
    <t>奈良広域水質検査センター組合</t>
  </si>
  <si>
    <t>298468</t>
  </si>
  <si>
    <t>飛鳥広域行政事務組合</t>
  </si>
  <si>
    <t>298484</t>
  </si>
  <si>
    <t>桜井宇陀広域連合</t>
  </si>
  <si>
    <t>298492</t>
  </si>
  <si>
    <t>静香苑環境施設組合</t>
  </si>
  <si>
    <t>298506</t>
  </si>
  <si>
    <t>奈良県住宅新築資金等貸付金回収管理組合</t>
  </si>
  <si>
    <t>298514</t>
  </si>
  <si>
    <t>奈良県後期高齢者医療広域連合</t>
  </si>
  <si>
    <t>298522</t>
  </si>
  <si>
    <t>やまと広域環境衛生事務組合</t>
  </si>
  <si>
    <t>298549</t>
  </si>
  <si>
    <t>奈良県広域消防組合</t>
  </si>
  <si>
    <t>298557</t>
  </si>
  <si>
    <t>山辺・県北西部広域環境衛生組合</t>
  </si>
  <si>
    <t>298565</t>
  </si>
  <si>
    <t>さくら広域環境衛生組合</t>
  </si>
  <si>
    <t>302015</t>
  </si>
  <si>
    <t>和歌山市</t>
  </si>
  <si>
    <t>302023</t>
  </si>
  <si>
    <t>海南市</t>
  </si>
  <si>
    <t>302031</t>
  </si>
  <si>
    <t>橋本市</t>
  </si>
  <si>
    <t>302040</t>
  </si>
  <si>
    <t>有田市</t>
  </si>
  <si>
    <t>302058</t>
  </si>
  <si>
    <t>御坊市</t>
  </si>
  <si>
    <t>302066</t>
  </si>
  <si>
    <t>田辺市</t>
  </si>
  <si>
    <t>302074</t>
  </si>
  <si>
    <t>新宮市</t>
  </si>
  <si>
    <t>302082</t>
  </si>
  <si>
    <t>紀の川市</t>
  </si>
  <si>
    <t>302091</t>
  </si>
  <si>
    <t>岩出市</t>
  </si>
  <si>
    <t>303046</t>
  </si>
  <si>
    <t>紀美野町</t>
  </si>
  <si>
    <t>303411</t>
  </si>
  <si>
    <t>かつらぎ町</t>
  </si>
  <si>
    <t>303437</t>
  </si>
  <si>
    <t>九度山町</t>
  </si>
  <si>
    <t>303445</t>
  </si>
  <si>
    <t>高野町</t>
  </si>
  <si>
    <t>303615</t>
  </si>
  <si>
    <t>湯浅町</t>
  </si>
  <si>
    <t>303623</t>
  </si>
  <si>
    <t>広川町</t>
  </si>
  <si>
    <t>303666</t>
  </si>
  <si>
    <t>有田川町</t>
  </si>
  <si>
    <t>303810</t>
  </si>
  <si>
    <t>303828</t>
  </si>
  <si>
    <t>303836</t>
  </si>
  <si>
    <t>由良町</t>
  </si>
  <si>
    <t>303909</t>
  </si>
  <si>
    <t>印南町</t>
  </si>
  <si>
    <t>303917</t>
  </si>
  <si>
    <t>みなべ町</t>
  </si>
  <si>
    <t>303925</t>
  </si>
  <si>
    <t>日高川町</t>
  </si>
  <si>
    <t>304018</t>
  </si>
  <si>
    <t>白浜町</t>
  </si>
  <si>
    <t>304042</t>
  </si>
  <si>
    <t>上富田町</t>
  </si>
  <si>
    <t>304069</t>
  </si>
  <si>
    <t>すさみ町</t>
  </si>
  <si>
    <t>304212</t>
  </si>
  <si>
    <t>那智勝浦町</t>
  </si>
  <si>
    <t>304221</t>
  </si>
  <si>
    <t>太地町</t>
  </si>
  <si>
    <t>304247</t>
  </si>
  <si>
    <t>古座川町</t>
  </si>
  <si>
    <t>304271</t>
  </si>
  <si>
    <t>北山村</t>
  </si>
  <si>
    <t>304280</t>
  </si>
  <si>
    <t>串本町</t>
  </si>
  <si>
    <t>308013</t>
  </si>
  <si>
    <t>和歌山県市町村総合事務組合</t>
  </si>
  <si>
    <t>308072</t>
  </si>
  <si>
    <t>那賀児童福祉施設組合</t>
  </si>
  <si>
    <t>308102</t>
  </si>
  <si>
    <t>那賀広域事務組合</t>
  </si>
  <si>
    <t>308111</t>
  </si>
  <si>
    <t>那賀衛生環境整備組合</t>
  </si>
  <si>
    <t>308137</t>
  </si>
  <si>
    <t>橋本伊都衛生施設組合</t>
  </si>
  <si>
    <t>308145</t>
  </si>
  <si>
    <t>伊都郡町村及び橋本市老人福祉施設事務組合</t>
  </si>
  <si>
    <t>308161</t>
  </si>
  <si>
    <t>有田衛生施設事務組合</t>
  </si>
  <si>
    <t>308170</t>
  </si>
  <si>
    <t>有田聖苑事務組合</t>
  </si>
  <si>
    <t>308251</t>
  </si>
  <si>
    <t>御坊市日高川町中学校組合</t>
  </si>
  <si>
    <t>308293</t>
  </si>
  <si>
    <t>御坊日高老人福祉施設事務組合</t>
  </si>
  <si>
    <t>308412</t>
  </si>
  <si>
    <t>紀南地方老人福祉施設組合</t>
  </si>
  <si>
    <t>308447</t>
  </si>
  <si>
    <t>富田川治水組合</t>
  </si>
  <si>
    <t>308455</t>
  </si>
  <si>
    <t>串本町古座川町衛生施設事務組合</t>
  </si>
  <si>
    <t>308463</t>
  </si>
  <si>
    <t>大辺路衛生施設組合</t>
  </si>
  <si>
    <t>308480</t>
  </si>
  <si>
    <t>紀南学園事務組合</t>
  </si>
  <si>
    <t>308501</t>
  </si>
  <si>
    <t>紀南環境衛生施設事務組合</t>
  </si>
  <si>
    <t>308510</t>
  </si>
  <si>
    <t>東牟婁郡町村新宮市老人福祉施設事務組合</t>
  </si>
  <si>
    <t>308561</t>
  </si>
  <si>
    <t>那智勝浦町太地町環境衛生施設一部事務組合</t>
  </si>
  <si>
    <t>308617</t>
  </si>
  <si>
    <t>紀南地方児童福祉施設組合</t>
  </si>
  <si>
    <t>308633</t>
  </si>
  <si>
    <t>新宮周辺広域市町村圏事務組合</t>
  </si>
  <si>
    <t>308641</t>
  </si>
  <si>
    <t>御坊広域行政事務組合</t>
  </si>
  <si>
    <t>308668</t>
  </si>
  <si>
    <t>田辺周辺広域市町村圏組合</t>
  </si>
  <si>
    <t>308684</t>
  </si>
  <si>
    <t>上大中清掃施設組合</t>
  </si>
  <si>
    <t>308722</t>
  </si>
  <si>
    <t>有田郡老人福祉施設事務組合</t>
  </si>
  <si>
    <t>308773</t>
  </si>
  <si>
    <t>那賀消防組合</t>
  </si>
  <si>
    <t>308781</t>
  </si>
  <si>
    <t>那賀休日急患診療所経営事務組合</t>
  </si>
  <si>
    <t>308803</t>
  </si>
  <si>
    <t>有田周辺広域圏事務組合</t>
  </si>
  <si>
    <t>308811</t>
  </si>
  <si>
    <t>田辺市周辺衛生施設組合</t>
  </si>
  <si>
    <t>308838</t>
  </si>
  <si>
    <t>伊都郡町村及び橋本市児童福祉施設事務組合</t>
  </si>
  <si>
    <t>308846</t>
  </si>
  <si>
    <t>富田川衛生施設組合</t>
  </si>
  <si>
    <t>308862</t>
  </si>
  <si>
    <t>海南海草環境衛生施設組合</t>
  </si>
  <si>
    <t>308871</t>
  </si>
  <si>
    <t>伊都消防組合</t>
  </si>
  <si>
    <t>308889</t>
  </si>
  <si>
    <t>湯浅広川消防組合</t>
  </si>
  <si>
    <t>308897</t>
  </si>
  <si>
    <t>五色台広域施設組合</t>
  </si>
  <si>
    <t>308901</t>
  </si>
  <si>
    <t>日高広域消防事務組合</t>
  </si>
  <si>
    <t>308935</t>
  </si>
  <si>
    <t>橋本周辺広域市町村圏組合</t>
  </si>
  <si>
    <t>308943</t>
  </si>
  <si>
    <t>和歌山地方税回収機構</t>
  </si>
  <si>
    <t>308951</t>
  </si>
  <si>
    <t>和歌山県後期高齢者医療広域連合</t>
  </si>
  <si>
    <t>308960</t>
  </si>
  <si>
    <t>和歌山県住宅新築資金等貸付金回収管理組合</t>
  </si>
  <si>
    <t>308978</t>
  </si>
  <si>
    <t>紀の海広域施設組合</t>
  </si>
  <si>
    <t>308986</t>
  </si>
  <si>
    <t>紀南環境広域施設組合</t>
  </si>
  <si>
    <t>312011</t>
  </si>
  <si>
    <t>鳥取市</t>
  </si>
  <si>
    <t>312029</t>
  </si>
  <si>
    <t>米子市</t>
  </si>
  <si>
    <t>312037</t>
  </si>
  <si>
    <t>倉吉市</t>
  </si>
  <si>
    <t>312045</t>
  </si>
  <si>
    <t>境港市</t>
  </si>
  <si>
    <t>313025</t>
  </si>
  <si>
    <t>岩美町</t>
  </si>
  <si>
    <t>313254</t>
  </si>
  <si>
    <t>若桜町</t>
  </si>
  <si>
    <t>313289</t>
  </si>
  <si>
    <t>智頭町</t>
  </si>
  <si>
    <t>313297</t>
  </si>
  <si>
    <t>八頭町</t>
  </si>
  <si>
    <t>313645</t>
  </si>
  <si>
    <t>三朝町</t>
  </si>
  <si>
    <t>313700</t>
  </si>
  <si>
    <t>湯梨浜町</t>
  </si>
  <si>
    <t>313718</t>
  </si>
  <si>
    <t>琴浦町</t>
  </si>
  <si>
    <t>313726</t>
  </si>
  <si>
    <t>北栄町</t>
  </si>
  <si>
    <t>313840</t>
  </si>
  <si>
    <t>日吉津村</t>
  </si>
  <si>
    <t>313866</t>
  </si>
  <si>
    <t>大山町</t>
  </si>
  <si>
    <t>313891</t>
  </si>
  <si>
    <t>313904</t>
  </si>
  <si>
    <t>伯耆町</t>
  </si>
  <si>
    <t>314013</t>
  </si>
  <si>
    <t>日南町</t>
  </si>
  <si>
    <t>314021</t>
  </si>
  <si>
    <t>314030</t>
  </si>
  <si>
    <t>江府町</t>
  </si>
  <si>
    <t>318051</t>
  </si>
  <si>
    <t>米子市日吉津村中学校組合</t>
  </si>
  <si>
    <t>318086</t>
  </si>
  <si>
    <t>鳥取県町村総合事務組合</t>
  </si>
  <si>
    <t>318124</t>
  </si>
  <si>
    <t>日野町江府町日南町衛生施設組合</t>
  </si>
  <si>
    <t>318213</t>
  </si>
  <si>
    <t>境港管理組合</t>
  </si>
  <si>
    <t>318256</t>
  </si>
  <si>
    <t>南部町・伯耆町清掃施設管理組合</t>
  </si>
  <si>
    <t>318272</t>
  </si>
  <si>
    <t>鳥取県東部広域行政管理組合</t>
  </si>
  <si>
    <t>318299</t>
  </si>
  <si>
    <t>鳥取県西部広域行政管理組合</t>
  </si>
  <si>
    <t>318337</t>
  </si>
  <si>
    <t>玉井斎場管理組合</t>
  </si>
  <si>
    <t>318353</t>
  </si>
  <si>
    <t>鳥取中部ふるさと広域連合（普通会計分）</t>
  </si>
  <si>
    <t>318370</t>
  </si>
  <si>
    <t>南部箕蚊屋広域連合</t>
  </si>
  <si>
    <t>318388</t>
  </si>
  <si>
    <t>鳥取県後期高齢者医療広域連合</t>
  </si>
  <si>
    <t>322016</t>
  </si>
  <si>
    <t>松江市</t>
  </si>
  <si>
    <t>322024</t>
  </si>
  <si>
    <t>浜田市</t>
  </si>
  <si>
    <t>322032</t>
  </si>
  <si>
    <t>出雲市</t>
  </si>
  <si>
    <t>322041</t>
  </si>
  <si>
    <t>益田市</t>
  </si>
  <si>
    <t>322059</t>
  </si>
  <si>
    <t>大田市</t>
  </si>
  <si>
    <t>322067</t>
  </si>
  <si>
    <t>安来市</t>
  </si>
  <si>
    <t>322075</t>
  </si>
  <si>
    <t>江津市</t>
  </si>
  <si>
    <t>322091</t>
  </si>
  <si>
    <t>雲南市</t>
  </si>
  <si>
    <t>323438</t>
  </si>
  <si>
    <t>奥出雲町</t>
  </si>
  <si>
    <t>323861</t>
  </si>
  <si>
    <t>飯南町</t>
  </si>
  <si>
    <t>324418</t>
  </si>
  <si>
    <t>川本町</t>
  </si>
  <si>
    <t>324485</t>
  </si>
  <si>
    <t>324493</t>
  </si>
  <si>
    <t>邑南町</t>
  </si>
  <si>
    <t>325015</t>
  </si>
  <si>
    <t>津和野町</t>
  </si>
  <si>
    <t>325058</t>
  </si>
  <si>
    <t>吉賀町</t>
  </si>
  <si>
    <t>325252</t>
  </si>
  <si>
    <t>海士町</t>
  </si>
  <si>
    <t>325261</t>
  </si>
  <si>
    <t>西ノ島町</t>
  </si>
  <si>
    <t>325279</t>
  </si>
  <si>
    <t>知夫村</t>
  </si>
  <si>
    <t>325287</t>
  </si>
  <si>
    <t>隠岐の島町</t>
  </si>
  <si>
    <t>328413</t>
  </si>
  <si>
    <t>鹿足郡事務組合</t>
  </si>
  <si>
    <t>328421</t>
  </si>
  <si>
    <t>鹿足郡養護老人ホーム組合</t>
  </si>
  <si>
    <t>328456</t>
  </si>
  <si>
    <t>島前町村組合（普通会計分）</t>
  </si>
  <si>
    <t>328529</t>
  </si>
  <si>
    <t>益田地区広域市町村圏事務組合</t>
  </si>
  <si>
    <t>328553</t>
  </si>
  <si>
    <t>江津邑智消防組合</t>
  </si>
  <si>
    <t>328642</t>
  </si>
  <si>
    <t>浜田市江津市旧有福村有財産共同管理組合</t>
  </si>
  <si>
    <t>328740</t>
  </si>
  <si>
    <t>鹿足郡不燃物処理組合</t>
  </si>
  <si>
    <t>328766</t>
  </si>
  <si>
    <t>雲南市・飯南町事務組合</t>
  </si>
  <si>
    <t>328847</t>
  </si>
  <si>
    <t>島根県市町村総合事務組合</t>
  </si>
  <si>
    <t>328880</t>
  </si>
  <si>
    <t>邑智郡総合事務組合</t>
  </si>
  <si>
    <t>328910</t>
  </si>
  <si>
    <t>浜田地区広域行政組合</t>
  </si>
  <si>
    <t>328936</t>
  </si>
  <si>
    <t>雲南広域連合（普通会計分）</t>
  </si>
  <si>
    <t>328944</t>
  </si>
  <si>
    <t>隠岐広域連合（普通会計分）</t>
  </si>
  <si>
    <t>328961</t>
  </si>
  <si>
    <t>島根県後期高齢者医療広域連合</t>
  </si>
  <si>
    <t>332020</t>
  </si>
  <si>
    <t>倉敷市</t>
  </si>
  <si>
    <t>332038</t>
  </si>
  <si>
    <t>津山市</t>
  </si>
  <si>
    <t>332046</t>
  </si>
  <si>
    <t>玉野市</t>
  </si>
  <si>
    <t>332054</t>
  </si>
  <si>
    <t>笠岡市</t>
  </si>
  <si>
    <t>332071</t>
  </si>
  <si>
    <t>井原市</t>
  </si>
  <si>
    <t>332089</t>
  </si>
  <si>
    <t>総社市</t>
  </si>
  <si>
    <t>332097</t>
  </si>
  <si>
    <t>高梁市</t>
  </si>
  <si>
    <t>332101</t>
  </si>
  <si>
    <t>新見市</t>
  </si>
  <si>
    <t>332119</t>
  </si>
  <si>
    <t>備前市</t>
  </si>
  <si>
    <t>332127</t>
  </si>
  <si>
    <t>瀬戸内市</t>
  </si>
  <si>
    <t>332135</t>
  </si>
  <si>
    <t>赤磐市</t>
  </si>
  <si>
    <t>332143</t>
  </si>
  <si>
    <t>真庭市</t>
  </si>
  <si>
    <t>332151</t>
  </si>
  <si>
    <t>美作市</t>
  </si>
  <si>
    <t>332160</t>
  </si>
  <si>
    <t>浅口市</t>
  </si>
  <si>
    <t>333468</t>
  </si>
  <si>
    <t>和気町</t>
  </si>
  <si>
    <t>334235</t>
  </si>
  <si>
    <t>早島町</t>
  </si>
  <si>
    <t>334456</t>
  </si>
  <si>
    <t>里庄町</t>
  </si>
  <si>
    <t>334618</t>
  </si>
  <si>
    <t>矢掛町</t>
  </si>
  <si>
    <t>335860</t>
  </si>
  <si>
    <t>新庄村</t>
  </si>
  <si>
    <t>336068</t>
  </si>
  <si>
    <t>鏡野町</t>
  </si>
  <si>
    <t>336220</t>
  </si>
  <si>
    <t>勝央町</t>
  </si>
  <si>
    <t>336238</t>
  </si>
  <si>
    <t>奈義町</t>
  </si>
  <si>
    <t>336432</t>
  </si>
  <si>
    <t>西粟倉村</t>
  </si>
  <si>
    <t>336637</t>
  </si>
  <si>
    <t>久米南町</t>
  </si>
  <si>
    <t>336661</t>
  </si>
  <si>
    <t>美咲町</t>
  </si>
  <si>
    <t>336815</t>
  </si>
  <si>
    <t>吉備中央町</t>
  </si>
  <si>
    <t>338028</t>
  </si>
  <si>
    <t>八ヶ郷合同用水組合</t>
  </si>
  <si>
    <t>338036</t>
  </si>
  <si>
    <t>高梁川東西用水組合</t>
  </si>
  <si>
    <t>338052</t>
  </si>
  <si>
    <t>旭東用排水組合</t>
  </si>
  <si>
    <t>338125</t>
  </si>
  <si>
    <t>竹川組合</t>
  </si>
  <si>
    <t>338141</t>
  </si>
  <si>
    <t>湛井十二箇郷組合</t>
  </si>
  <si>
    <t>338168</t>
  </si>
  <si>
    <t>大正池水利組合</t>
  </si>
  <si>
    <t>338176</t>
  </si>
  <si>
    <t>田原用水組合</t>
  </si>
  <si>
    <t>338184</t>
  </si>
  <si>
    <t>六ヶ郷組合</t>
  </si>
  <si>
    <t>338192</t>
  </si>
  <si>
    <t>四ヶ郷組合</t>
  </si>
  <si>
    <t>338206</t>
  </si>
  <si>
    <t>西一郷半組合</t>
  </si>
  <si>
    <t>338214</t>
  </si>
  <si>
    <t>三ヶ村組合</t>
  </si>
  <si>
    <t>338290</t>
  </si>
  <si>
    <t>岡山県笠岡市矢掛町中学校組合</t>
  </si>
  <si>
    <t>338460</t>
  </si>
  <si>
    <t>神崎衛生施設組合</t>
  </si>
  <si>
    <t>338478</t>
  </si>
  <si>
    <t>備南衛生施設組合</t>
  </si>
  <si>
    <t>338494</t>
  </si>
  <si>
    <t>勝英衛生施設組合</t>
  </si>
  <si>
    <t>338508</t>
  </si>
  <si>
    <t>岡山県西部衛生施設組合</t>
  </si>
  <si>
    <t>338516</t>
  </si>
  <si>
    <t>旭川中部衛生施設組合</t>
  </si>
  <si>
    <t>338524</t>
  </si>
  <si>
    <t>和気・赤磐し尿処理施設一部事務組合</t>
  </si>
  <si>
    <t>338559</t>
  </si>
  <si>
    <t>岡山県西部環境整備施設組合</t>
  </si>
  <si>
    <t>338567</t>
  </si>
  <si>
    <t>和気北部衛生施設組合</t>
  </si>
  <si>
    <t>338591</t>
  </si>
  <si>
    <t>倉敷西部清掃施設組合</t>
  </si>
  <si>
    <t>338800</t>
  </si>
  <si>
    <t>和気老人ホーム組合</t>
  </si>
  <si>
    <t>338869</t>
  </si>
  <si>
    <t>岡山県市町村税整理組合</t>
  </si>
  <si>
    <t>338958</t>
  </si>
  <si>
    <t>岡山市久米南町衛生施設組合</t>
  </si>
  <si>
    <t>338966</t>
  </si>
  <si>
    <t>岡山県中部環境施設組合</t>
  </si>
  <si>
    <t>338974</t>
  </si>
  <si>
    <t>岡山県井原地区清掃施設組合</t>
  </si>
  <si>
    <t>338982</t>
  </si>
  <si>
    <t>津山圏域衛生処理組合</t>
  </si>
  <si>
    <t>339083</t>
  </si>
  <si>
    <t>笠岡地区消防組合</t>
  </si>
  <si>
    <t>339121</t>
  </si>
  <si>
    <t>久米老人ホーム組合</t>
  </si>
  <si>
    <t>339130</t>
  </si>
  <si>
    <t>総社広域環境施設組合</t>
  </si>
  <si>
    <t>339156</t>
  </si>
  <si>
    <t>井原地区消防組合</t>
  </si>
  <si>
    <t>339164</t>
  </si>
  <si>
    <t>津山圏域消防組合</t>
  </si>
  <si>
    <t>339172</t>
  </si>
  <si>
    <t>勝田郡老人福祉施設組合</t>
  </si>
  <si>
    <t>339199</t>
  </si>
  <si>
    <t>東備消防組合</t>
  </si>
  <si>
    <t>339202</t>
  </si>
  <si>
    <t>岡山県西部地区養護老人ホーム組合</t>
  </si>
  <si>
    <t>339261</t>
  </si>
  <si>
    <t>美作養護老人ホーム組合</t>
  </si>
  <si>
    <t>339270</t>
  </si>
  <si>
    <t>柵原、吉井、英田火葬場施設組合</t>
  </si>
  <si>
    <t>339326</t>
  </si>
  <si>
    <t>柵原吉井特別養護老人ホーム組合</t>
  </si>
  <si>
    <t>339385</t>
  </si>
  <si>
    <t>津山広域事務組合</t>
  </si>
  <si>
    <t>339466</t>
  </si>
  <si>
    <t>高梁地域事務組合（普通会計）</t>
  </si>
  <si>
    <t>339555</t>
  </si>
  <si>
    <t>岡山県市町村総合事務組合</t>
  </si>
  <si>
    <t>339571</t>
  </si>
  <si>
    <t>岡山県後期高齢者医療広域連合</t>
  </si>
  <si>
    <t>339598</t>
  </si>
  <si>
    <t>津山圏域資源循環施設組合</t>
  </si>
  <si>
    <t>342025</t>
  </si>
  <si>
    <t>呉市</t>
  </si>
  <si>
    <t>342033</t>
  </si>
  <si>
    <t>竹原市</t>
  </si>
  <si>
    <t>342041</t>
  </si>
  <si>
    <t>三原市</t>
  </si>
  <si>
    <t>342050</t>
  </si>
  <si>
    <t>尾道市</t>
  </si>
  <si>
    <t>342076</t>
  </si>
  <si>
    <t>福山市</t>
  </si>
  <si>
    <t>342084</t>
  </si>
  <si>
    <t>342092</t>
  </si>
  <si>
    <t>三次市</t>
  </si>
  <si>
    <t>342106</t>
  </si>
  <si>
    <t>庄原市</t>
  </si>
  <si>
    <t>342114</t>
  </si>
  <si>
    <t>大竹市</t>
  </si>
  <si>
    <t>342122</t>
  </si>
  <si>
    <t>東広島市</t>
  </si>
  <si>
    <t>342131</t>
  </si>
  <si>
    <t>廿日市市</t>
  </si>
  <si>
    <t>342149</t>
  </si>
  <si>
    <t>安芸高田市</t>
  </si>
  <si>
    <t>342157</t>
  </si>
  <si>
    <t>江田島市</t>
  </si>
  <si>
    <t>343021</t>
  </si>
  <si>
    <t>府中町</t>
  </si>
  <si>
    <t>343048</t>
  </si>
  <si>
    <t>海田町</t>
  </si>
  <si>
    <t>343072</t>
  </si>
  <si>
    <t>熊野町</t>
  </si>
  <si>
    <t>343099</t>
  </si>
  <si>
    <t>坂町</t>
  </si>
  <si>
    <t>343684</t>
  </si>
  <si>
    <t>安芸太田町</t>
  </si>
  <si>
    <t>343692</t>
  </si>
  <si>
    <t>北広島町</t>
  </si>
  <si>
    <t>344311</t>
  </si>
  <si>
    <t>大崎上島町</t>
  </si>
  <si>
    <t>344621</t>
  </si>
  <si>
    <t>世羅町</t>
  </si>
  <si>
    <t>345458</t>
  </si>
  <si>
    <t>神石高原町</t>
  </si>
  <si>
    <t>348392</t>
  </si>
  <si>
    <t>安芸地区衛生施設管理組合</t>
  </si>
  <si>
    <t>348457</t>
  </si>
  <si>
    <t>甲世衛生組合</t>
  </si>
  <si>
    <t>348546</t>
  </si>
  <si>
    <t>広島県海田高等学校財産組合</t>
  </si>
  <si>
    <t>348562</t>
  </si>
  <si>
    <t>広島県市町総合事務組合</t>
  </si>
  <si>
    <t>348660</t>
  </si>
  <si>
    <t>備北地区消防組合</t>
  </si>
  <si>
    <t>348767</t>
  </si>
  <si>
    <t>三原広域市町村圏事務組合</t>
  </si>
  <si>
    <t>348821</t>
  </si>
  <si>
    <t>世羅三原斎場組合</t>
  </si>
  <si>
    <t>349054</t>
  </si>
  <si>
    <t>福山地区消防組合</t>
  </si>
  <si>
    <t>349089</t>
  </si>
  <si>
    <t>芸北広域環境施設組合</t>
  </si>
  <si>
    <t>349135</t>
  </si>
  <si>
    <t>広島中部台地土地改良施設管理組合</t>
  </si>
  <si>
    <t>349178</t>
  </si>
  <si>
    <t>広島県後期高齢者医療広域連合</t>
  </si>
  <si>
    <t>349186</t>
  </si>
  <si>
    <t>広島中央環境衛生組合</t>
  </si>
  <si>
    <t>352012</t>
  </si>
  <si>
    <t>下関市</t>
  </si>
  <si>
    <t>352021</t>
  </si>
  <si>
    <t>宇部市</t>
  </si>
  <si>
    <t>352039</t>
  </si>
  <si>
    <t>山口市</t>
  </si>
  <si>
    <t>352047</t>
  </si>
  <si>
    <t>萩市</t>
  </si>
  <si>
    <t>352063</t>
  </si>
  <si>
    <t>防府市</t>
  </si>
  <si>
    <t>352071</t>
  </si>
  <si>
    <t>下松市</t>
  </si>
  <si>
    <t>352080</t>
  </si>
  <si>
    <t>岩国市</t>
  </si>
  <si>
    <t>352101</t>
  </si>
  <si>
    <t>光市</t>
  </si>
  <si>
    <t>352110</t>
  </si>
  <si>
    <t>長門市</t>
  </si>
  <si>
    <t>352128</t>
  </si>
  <si>
    <t>柳井市</t>
  </si>
  <si>
    <t>352136</t>
  </si>
  <si>
    <t>美祢市</t>
  </si>
  <si>
    <t>352152</t>
  </si>
  <si>
    <t>周南市</t>
  </si>
  <si>
    <t>352161</t>
  </si>
  <si>
    <t>山陽小野田市</t>
  </si>
  <si>
    <t>353051</t>
  </si>
  <si>
    <t>周防大島町</t>
  </si>
  <si>
    <t>353213</t>
  </si>
  <si>
    <t>和木町</t>
  </si>
  <si>
    <t>353418</t>
  </si>
  <si>
    <t>上関町</t>
  </si>
  <si>
    <t>353434</t>
  </si>
  <si>
    <t>田布施町</t>
  </si>
  <si>
    <t>353442</t>
  </si>
  <si>
    <t>平生町</t>
  </si>
  <si>
    <t>355020</t>
  </si>
  <si>
    <t>阿武町</t>
  </si>
  <si>
    <t>358045</t>
  </si>
  <si>
    <t>周南地区福祉施設組合</t>
  </si>
  <si>
    <t>358053</t>
  </si>
  <si>
    <t>養護老人ホーム秋楽園組合</t>
  </si>
  <si>
    <t>358126</t>
  </si>
  <si>
    <t>玖珂地方老人福祉施設組合</t>
  </si>
  <si>
    <t>358282</t>
  </si>
  <si>
    <t>玖西環境衛生組合</t>
  </si>
  <si>
    <t>358304</t>
  </si>
  <si>
    <t>周東環境衛生組合</t>
  </si>
  <si>
    <t>358347</t>
  </si>
  <si>
    <t>熊南総合事務組合</t>
  </si>
  <si>
    <t>358371</t>
  </si>
  <si>
    <t>周南地区衛生施設組合</t>
  </si>
  <si>
    <t>358436</t>
  </si>
  <si>
    <t>柳井地区広域消防組合</t>
  </si>
  <si>
    <t>358461</t>
  </si>
  <si>
    <t>光地区消防組合</t>
  </si>
  <si>
    <t>358487</t>
  </si>
  <si>
    <t>岩国地区消防組合</t>
  </si>
  <si>
    <t>358517</t>
  </si>
  <si>
    <t>周陽環境整備組合</t>
  </si>
  <si>
    <t>358592</t>
  </si>
  <si>
    <t>周南東部環境施設組合</t>
  </si>
  <si>
    <t>358690</t>
  </si>
  <si>
    <t>山口県市町総合事務組合</t>
  </si>
  <si>
    <t>358703</t>
  </si>
  <si>
    <t>山口県後期高齢者医療広域連合</t>
  </si>
  <si>
    <t>358738</t>
  </si>
  <si>
    <t>萩・長門清掃一部事務組合</t>
  </si>
  <si>
    <t>358746</t>
  </si>
  <si>
    <t>宇部・山陽小野田消防組合</t>
  </si>
  <si>
    <t>362018</t>
  </si>
  <si>
    <t>徳島市</t>
  </si>
  <si>
    <t>362026</t>
  </si>
  <si>
    <t>鳴門市</t>
  </si>
  <si>
    <t>362034</t>
  </si>
  <si>
    <t>小松島市</t>
  </si>
  <si>
    <t>362042</t>
  </si>
  <si>
    <t>阿南市</t>
  </si>
  <si>
    <t>362051</t>
  </si>
  <si>
    <t>吉野川市</t>
  </si>
  <si>
    <t>362069</t>
  </si>
  <si>
    <t>阿波市</t>
  </si>
  <si>
    <t>362077</t>
  </si>
  <si>
    <t>美馬市</t>
  </si>
  <si>
    <t>362085</t>
  </si>
  <si>
    <t>三好市</t>
  </si>
  <si>
    <t>363014</t>
  </si>
  <si>
    <t>勝浦町</t>
  </si>
  <si>
    <t>363022</t>
  </si>
  <si>
    <t>上勝町</t>
  </si>
  <si>
    <t>363219</t>
  </si>
  <si>
    <t>佐那河内村</t>
  </si>
  <si>
    <t>363413</t>
  </si>
  <si>
    <t>石井町</t>
  </si>
  <si>
    <t>363421</t>
  </si>
  <si>
    <t>神山町</t>
  </si>
  <si>
    <t>363685</t>
  </si>
  <si>
    <t>那賀町</t>
  </si>
  <si>
    <t>363839</t>
  </si>
  <si>
    <t>牟岐町</t>
  </si>
  <si>
    <t>363871</t>
  </si>
  <si>
    <t>美波町</t>
  </si>
  <si>
    <t>363880</t>
  </si>
  <si>
    <t>海陽町</t>
  </si>
  <si>
    <t>364011</t>
  </si>
  <si>
    <t>松茂町</t>
  </si>
  <si>
    <t>364029</t>
  </si>
  <si>
    <t>北島町</t>
  </si>
  <si>
    <t>364037</t>
  </si>
  <si>
    <t>藍住町</t>
  </si>
  <si>
    <t>364045</t>
  </si>
  <si>
    <t>板野町</t>
  </si>
  <si>
    <t>364053</t>
  </si>
  <si>
    <t>上板町</t>
  </si>
  <si>
    <t>364681</t>
  </si>
  <si>
    <t>つるぎ町</t>
  </si>
  <si>
    <t>364894</t>
  </si>
  <si>
    <t>東みよし町</t>
  </si>
  <si>
    <t>368032</t>
  </si>
  <si>
    <t>西阿老人ホーム組合</t>
  </si>
  <si>
    <t>368121</t>
  </si>
  <si>
    <t>海部老人ホーム町村組合</t>
  </si>
  <si>
    <t>368148</t>
  </si>
  <si>
    <t>老人ホーム福寿荘組合</t>
  </si>
  <si>
    <t>368156</t>
  </si>
  <si>
    <t>美馬西部共立火葬場組合</t>
  </si>
  <si>
    <t>368181</t>
  </si>
  <si>
    <t>吉野川環境整備組合</t>
  </si>
  <si>
    <t>368199</t>
  </si>
  <si>
    <t>海部郡衛生処理事務組合</t>
  </si>
  <si>
    <t>368229</t>
  </si>
  <si>
    <t>阿北火葬場管理組合</t>
  </si>
  <si>
    <t>368245</t>
  </si>
  <si>
    <t>阿北環境整備組合</t>
  </si>
  <si>
    <t>368261</t>
  </si>
  <si>
    <t>美馬環境整備組合</t>
  </si>
  <si>
    <t>368270</t>
  </si>
  <si>
    <t>三好東部火葬場管理組合</t>
  </si>
  <si>
    <t>368296</t>
  </si>
  <si>
    <t>徳島県市町村議会議員公務災害補償等組合</t>
  </si>
  <si>
    <t>368318</t>
  </si>
  <si>
    <t>美馬西部消防組合</t>
  </si>
  <si>
    <t>368351</t>
  </si>
  <si>
    <t>美馬西部学校給食センター組合</t>
  </si>
  <si>
    <t>368415</t>
  </si>
  <si>
    <t>板野東部消防組合</t>
  </si>
  <si>
    <t>368423</t>
  </si>
  <si>
    <t>板野東部青少年育成センター組合</t>
  </si>
  <si>
    <t>368466</t>
  </si>
  <si>
    <t>美馬地区広域行政組合</t>
  </si>
  <si>
    <t>368512</t>
  </si>
  <si>
    <t>板野西部消防組合</t>
  </si>
  <si>
    <t>368571</t>
  </si>
  <si>
    <t>小松島市外三町村衛生組合</t>
  </si>
  <si>
    <t>368601</t>
  </si>
  <si>
    <t>中央広域環境施設組合</t>
  </si>
  <si>
    <t>368636</t>
  </si>
  <si>
    <t>名西消防組合</t>
  </si>
  <si>
    <t>368644</t>
  </si>
  <si>
    <t>徳島県市町村総合事務組合</t>
  </si>
  <si>
    <t>368652</t>
  </si>
  <si>
    <t>板野西部青少年補導センター組合</t>
  </si>
  <si>
    <t>369055</t>
  </si>
  <si>
    <t>那賀川北岸地域湛水防除施設組合</t>
  </si>
  <si>
    <t>369063</t>
  </si>
  <si>
    <t>海部消防組合</t>
  </si>
  <si>
    <t>369080</t>
  </si>
  <si>
    <t>徳島中央広域連合</t>
  </si>
  <si>
    <t>369101</t>
  </si>
  <si>
    <t>みよし広域連合</t>
  </si>
  <si>
    <t>369110</t>
  </si>
  <si>
    <t>徳島県後期高齢者医療広域連合</t>
  </si>
  <si>
    <t>372013</t>
  </si>
  <si>
    <t>高松市</t>
  </si>
  <si>
    <t>372021</t>
  </si>
  <si>
    <t>丸亀市</t>
  </si>
  <si>
    <t>372030</t>
  </si>
  <si>
    <t>坂出市</t>
  </si>
  <si>
    <t>372048</t>
  </si>
  <si>
    <t>善通寺市</t>
  </si>
  <si>
    <t>372056</t>
  </si>
  <si>
    <t>観音寺市</t>
  </si>
  <si>
    <t>372064</t>
  </si>
  <si>
    <t>さぬき市</t>
  </si>
  <si>
    <t>372072</t>
  </si>
  <si>
    <t>東かがわ市</t>
  </si>
  <si>
    <t>372081</t>
  </si>
  <si>
    <t>三豊市</t>
  </si>
  <si>
    <t>373222</t>
  </si>
  <si>
    <t>土庄町</t>
  </si>
  <si>
    <t>373249</t>
  </si>
  <si>
    <t>小豆島町</t>
  </si>
  <si>
    <t>373419</t>
  </si>
  <si>
    <t>三木町</t>
  </si>
  <si>
    <t>373648</t>
  </si>
  <si>
    <t>直島町</t>
  </si>
  <si>
    <t>373869</t>
  </si>
  <si>
    <t>宇多津町</t>
  </si>
  <si>
    <t>373877</t>
  </si>
  <si>
    <t>綾川町</t>
  </si>
  <si>
    <t>374032</t>
  </si>
  <si>
    <t>琴平町</t>
  </si>
  <si>
    <t>374041</t>
  </si>
  <si>
    <t>多度津町</t>
  </si>
  <si>
    <t>374067</t>
  </si>
  <si>
    <t>まんのう町</t>
  </si>
  <si>
    <t>378046</t>
  </si>
  <si>
    <t>まんのう町外二ヶ市町（十郷地区）山林組合</t>
  </si>
  <si>
    <t>378054</t>
  </si>
  <si>
    <t>まんのう町外三ヶ市町山林組合</t>
  </si>
  <si>
    <t>378062</t>
  </si>
  <si>
    <t>まんのう町外三ヶ市町（七箇地区）山林組合</t>
  </si>
  <si>
    <t>378097</t>
  </si>
  <si>
    <t>伝法川防災溜池事業組合</t>
  </si>
  <si>
    <t>378381</t>
  </si>
  <si>
    <t>香川県三豊市観音寺市学校組合</t>
  </si>
  <si>
    <t>378488</t>
  </si>
  <si>
    <t>香川県市町総合事務組合</t>
  </si>
  <si>
    <t>378542</t>
  </si>
  <si>
    <t>仲多度南部消防組合</t>
  </si>
  <si>
    <t>378585</t>
  </si>
  <si>
    <t>大川広域行政組合</t>
  </si>
  <si>
    <t>378607</t>
  </si>
  <si>
    <t>さぬき市・三木町山林組合</t>
  </si>
  <si>
    <t>378615</t>
  </si>
  <si>
    <t>東かがわ市外一市一町組合</t>
  </si>
  <si>
    <t>378640</t>
  </si>
  <si>
    <t>三観広域行政組合</t>
  </si>
  <si>
    <t>378666</t>
  </si>
  <si>
    <t>小豆地区広域行政事務組合（普通会計分）</t>
  </si>
  <si>
    <t>378674</t>
  </si>
  <si>
    <t>中讃広域行政事務組合</t>
  </si>
  <si>
    <t>378691</t>
  </si>
  <si>
    <t>坂出、宇多津広域行政事務組合</t>
  </si>
  <si>
    <t>378828</t>
  </si>
  <si>
    <t>香川県東部清掃施設組合</t>
  </si>
  <si>
    <t>378836</t>
  </si>
  <si>
    <t>三木・長尾葬斎組合</t>
  </si>
  <si>
    <t>378861</t>
  </si>
  <si>
    <t>香川県後期高齢者医療広域連合</t>
  </si>
  <si>
    <t>382019</t>
  </si>
  <si>
    <t>松山市</t>
  </si>
  <si>
    <t>382027</t>
  </si>
  <si>
    <t>今治市</t>
  </si>
  <si>
    <t>382035</t>
  </si>
  <si>
    <t>宇和島市</t>
  </si>
  <si>
    <t>382043</t>
  </si>
  <si>
    <t>八幡浜市</t>
  </si>
  <si>
    <t>382051</t>
  </si>
  <si>
    <t>新居浜市</t>
  </si>
  <si>
    <t>382060</t>
  </si>
  <si>
    <t>西条市</t>
  </si>
  <si>
    <t>382078</t>
  </si>
  <si>
    <t>大洲市</t>
  </si>
  <si>
    <t>382108</t>
  </si>
  <si>
    <t>伊予市</t>
  </si>
  <si>
    <t>382132</t>
  </si>
  <si>
    <t>四国中央市</t>
  </si>
  <si>
    <t>382141</t>
  </si>
  <si>
    <t>西予市</t>
  </si>
  <si>
    <t>382159</t>
  </si>
  <si>
    <t>東温市</t>
  </si>
  <si>
    <t>383562</t>
  </si>
  <si>
    <t>上島町</t>
  </si>
  <si>
    <t>383864</t>
  </si>
  <si>
    <t>久万高原町</t>
  </si>
  <si>
    <t>384011</t>
  </si>
  <si>
    <t>384020</t>
  </si>
  <si>
    <t>砥部町</t>
  </si>
  <si>
    <t>384224</t>
  </si>
  <si>
    <t>内子町</t>
  </si>
  <si>
    <t>384429</t>
  </si>
  <si>
    <t>伊方町</t>
  </si>
  <si>
    <t>384844</t>
  </si>
  <si>
    <t>松野町</t>
  </si>
  <si>
    <t>384887</t>
  </si>
  <si>
    <t>鬼北町</t>
  </si>
  <si>
    <t>385069</t>
  </si>
  <si>
    <t>愛南町</t>
  </si>
  <si>
    <t>388262</t>
  </si>
  <si>
    <t>松山衛生事務組合</t>
  </si>
  <si>
    <t>388289</t>
  </si>
  <si>
    <t>愛媛県市町総合事務組合</t>
  </si>
  <si>
    <t>388327</t>
  </si>
  <si>
    <t>松山市、東温市共有山林組合</t>
  </si>
  <si>
    <t>388343</t>
  </si>
  <si>
    <t>松山養護老人ホーム事務組合</t>
  </si>
  <si>
    <t>388408</t>
  </si>
  <si>
    <t>伊予市・松前町共立衛生組合</t>
  </si>
  <si>
    <t>388416</t>
  </si>
  <si>
    <t>伊予市・伊予郡養護老人ホーム組合</t>
  </si>
  <si>
    <t>388424</t>
  </si>
  <si>
    <t>大洲・喜多衛生事務組合</t>
  </si>
  <si>
    <t>388599</t>
  </si>
  <si>
    <t>388629</t>
  </si>
  <si>
    <t>八幡浜地区施設事務組合</t>
  </si>
  <si>
    <t>388653</t>
  </si>
  <si>
    <t>伊予地区ごみ処理施設管理組合</t>
  </si>
  <si>
    <t>388696</t>
  </si>
  <si>
    <t>大洲喜多特別養護老人ホーム事務組合</t>
  </si>
  <si>
    <t>388858</t>
  </si>
  <si>
    <t>伊予消防等事務組合</t>
  </si>
  <si>
    <t>388882</t>
  </si>
  <si>
    <t>宇和島地区広域事務組合</t>
  </si>
  <si>
    <t>388891</t>
  </si>
  <si>
    <t>伊予市外二町共有物組合</t>
  </si>
  <si>
    <t>388963</t>
  </si>
  <si>
    <t>大洲地区広域消防事務組合</t>
  </si>
  <si>
    <t>388980</t>
  </si>
  <si>
    <t>松山広域福祉施設事務組合</t>
  </si>
  <si>
    <t>389048</t>
  </si>
  <si>
    <t>八幡浜・大洲地区広域市町村圏組合（普通会計分）</t>
  </si>
  <si>
    <t>389111</t>
  </si>
  <si>
    <t>愛媛地方税滞納整理機構</t>
  </si>
  <si>
    <t>389129</t>
  </si>
  <si>
    <t>愛媛県後期高齢者医療広域連合</t>
  </si>
  <si>
    <t>392014</t>
  </si>
  <si>
    <t>高知市</t>
  </si>
  <si>
    <t>392022</t>
  </si>
  <si>
    <t>室戸市</t>
  </si>
  <si>
    <t>392031</t>
  </si>
  <si>
    <t>安芸市</t>
  </si>
  <si>
    <t>392049</t>
  </si>
  <si>
    <t>南国市</t>
  </si>
  <si>
    <t>392057</t>
  </si>
  <si>
    <t>土佐市</t>
  </si>
  <si>
    <t>392065</t>
  </si>
  <si>
    <t>須崎市</t>
  </si>
  <si>
    <t>392081</t>
  </si>
  <si>
    <t>宿毛市</t>
  </si>
  <si>
    <t>392090</t>
  </si>
  <si>
    <t>土佐清水市</t>
  </si>
  <si>
    <t>392103</t>
  </si>
  <si>
    <t>四万十市</t>
  </si>
  <si>
    <t>392111</t>
  </si>
  <si>
    <t>香南市</t>
  </si>
  <si>
    <t>392120</t>
  </si>
  <si>
    <t>香美市</t>
  </si>
  <si>
    <t>393011</t>
  </si>
  <si>
    <t>東洋町</t>
  </si>
  <si>
    <t>393029</t>
  </si>
  <si>
    <t>奈半利町</t>
  </si>
  <si>
    <t>393037</t>
  </si>
  <si>
    <t>田野町</t>
  </si>
  <si>
    <t>393045</t>
  </si>
  <si>
    <t>安田町</t>
  </si>
  <si>
    <t>393053</t>
  </si>
  <si>
    <t>北川村</t>
  </si>
  <si>
    <t>393061</t>
  </si>
  <si>
    <t>馬路村</t>
  </si>
  <si>
    <t>393070</t>
  </si>
  <si>
    <t>芸西村</t>
  </si>
  <si>
    <t>393410</t>
  </si>
  <si>
    <t>本山町</t>
  </si>
  <si>
    <t>393444</t>
  </si>
  <si>
    <t>大豊町</t>
  </si>
  <si>
    <t>393631</t>
  </si>
  <si>
    <t>土佐町</t>
  </si>
  <si>
    <t>393649</t>
  </si>
  <si>
    <t>大川村</t>
  </si>
  <si>
    <t>393860</t>
  </si>
  <si>
    <t>いの町</t>
  </si>
  <si>
    <t>393878</t>
  </si>
  <si>
    <t>仁淀川町</t>
  </si>
  <si>
    <t>394017</t>
  </si>
  <si>
    <t>中土佐町</t>
  </si>
  <si>
    <t>394025</t>
  </si>
  <si>
    <t>佐川町</t>
  </si>
  <si>
    <t>394033</t>
  </si>
  <si>
    <t>越知町</t>
  </si>
  <si>
    <t>394050</t>
  </si>
  <si>
    <t>梼原町</t>
  </si>
  <si>
    <t>394106</t>
  </si>
  <si>
    <t>日高村</t>
  </si>
  <si>
    <t>394114</t>
  </si>
  <si>
    <t>津野町</t>
  </si>
  <si>
    <t>394122</t>
  </si>
  <si>
    <t>四万十町</t>
  </si>
  <si>
    <t>394246</t>
  </si>
  <si>
    <t>大月町</t>
  </si>
  <si>
    <t>394271</t>
  </si>
  <si>
    <t>三原村</t>
  </si>
  <si>
    <t>394289</t>
  </si>
  <si>
    <t>黒潮町</t>
  </si>
  <si>
    <t>398055</t>
  </si>
  <si>
    <t>香美郡殖林組合</t>
  </si>
  <si>
    <t>398209</t>
  </si>
  <si>
    <t>香南香美衛生組合</t>
  </si>
  <si>
    <t>398225</t>
  </si>
  <si>
    <t>仁淀川下流衛生事務組合</t>
  </si>
  <si>
    <t>398233</t>
  </si>
  <si>
    <t>高吾北広域町村事務組合</t>
  </si>
  <si>
    <t>398250</t>
  </si>
  <si>
    <t>香南斎場組合</t>
  </si>
  <si>
    <t>398284</t>
  </si>
  <si>
    <t>香南香美老人ホーム組合</t>
  </si>
  <si>
    <t>398331</t>
  </si>
  <si>
    <t>日高村佐川町学校組合</t>
  </si>
  <si>
    <t>398403</t>
  </si>
  <si>
    <t>香南清掃組合</t>
  </si>
  <si>
    <t>398446</t>
  </si>
  <si>
    <t>幡多広域市町村圏事務組合</t>
  </si>
  <si>
    <t>398462</t>
  </si>
  <si>
    <t>高幡消防組合</t>
  </si>
  <si>
    <t>398489</t>
  </si>
  <si>
    <t>幡多中央環境施設組合</t>
  </si>
  <si>
    <t>398501</t>
  </si>
  <si>
    <t>津野山養護老人ホーム組合</t>
  </si>
  <si>
    <t>398519</t>
  </si>
  <si>
    <t>高陵特別養護老人ホーム組合</t>
  </si>
  <si>
    <t>398535</t>
  </si>
  <si>
    <t>津野山広域事務組合</t>
  </si>
  <si>
    <t>398543</t>
  </si>
  <si>
    <t>高幡東部清掃組合</t>
  </si>
  <si>
    <t>398551</t>
  </si>
  <si>
    <t>芸東衛生組合</t>
  </si>
  <si>
    <t>398608</t>
  </si>
  <si>
    <t>仁淀消防組合</t>
  </si>
  <si>
    <t>398624</t>
  </si>
  <si>
    <t>幡多中央消防組合</t>
  </si>
  <si>
    <t>398675</t>
  </si>
  <si>
    <t>幡多西部消防組合</t>
  </si>
  <si>
    <t>398705</t>
  </si>
  <si>
    <t>高知県広域食肉センター事務組合</t>
  </si>
  <si>
    <t>398713</t>
  </si>
  <si>
    <t>嶺北広域行政事務組合</t>
  </si>
  <si>
    <t>398721</t>
  </si>
  <si>
    <t>高幡障害者支援施設組合</t>
  </si>
  <si>
    <t>398730</t>
  </si>
  <si>
    <t>安芸広域市町村圏事務組合</t>
  </si>
  <si>
    <t>398748</t>
  </si>
  <si>
    <t>高幡広域市町村圏事務組合</t>
  </si>
  <si>
    <t>398764</t>
  </si>
  <si>
    <t>仁淀川広域市町村圏事務組合</t>
  </si>
  <si>
    <t>398781</t>
  </si>
  <si>
    <t>中芸広域連合</t>
  </si>
  <si>
    <t>398802</t>
  </si>
  <si>
    <t>高知中央西部焼却処理事務組合</t>
  </si>
  <si>
    <t>398811</t>
  </si>
  <si>
    <t>こうち人づくり広域連合</t>
  </si>
  <si>
    <t>398829</t>
  </si>
  <si>
    <t>高知県市町村総合事務組合</t>
  </si>
  <si>
    <t>398845</t>
  </si>
  <si>
    <t>高知県後期高齢者医療広域連合</t>
  </si>
  <si>
    <t>398853</t>
  </si>
  <si>
    <t>南国・香南・香美租税債権管理機構</t>
  </si>
  <si>
    <t>402028</t>
  </si>
  <si>
    <t>大牟田市</t>
  </si>
  <si>
    <t>402036</t>
  </si>
  <si>
    <t>久留米市</t>
  </si>
  <si>
    <t>402044</t>
  </si>
  <si>
    <t>直方市</t>
  </si>
  <si>
    <t>402052</t>
  </si>
  <si>
    <t>飯塚市</t>
  </si>
  <si>
    <t>402061</t>
  </si>
  <si>
    <t>田川市</t>
  </si>
  <si>
    <t>402079</t>
  </si>
  <si>
    <t>柳川市</t>
  </si>
  <si>
    <t>402109</t>
  </si>
  <si>
    <t>八女市</t>
  </si>
  <si>
    <t>402117</t>
  </si>
  <si>
    <t>筑後市</t>
  </si>
  <si>
    <t>402125</t>
  </si>
  <si>
    <t>大川市</t>
  </si>
  <si>
    <t>402133</t>
  </si>
  <si>
    <t>行橋市</t>
  </si>
  <si>
    <t>402141</t>
  </si>
  <si>
    <t>豊前市</t>
  </si>
  <si>
    <t>402150</t>
  </si>
  <si>
    <t>中間市</t>
  </si>
  <si>
    <t>402168</t>
  </si>
  <si>
    <t>小郡市</t>
  </si>
  <si>
    <t>402176</t>
  </si>
  <si>
    <t>筑紫野市</t>
  </si>
  <si>
    <t>402184</t>
  </si>
  <si>
    <t>春日市</t>
  </si>
  <si>
    <t>402192</t>
  </si>
  <si>
    <t>大野城市</t>
  </si>
  <si>
    <t>402206</t>
  </si>
  <si>
    <t>宗像市</t>
  </si>
  <si>
    <t>402214</t>
  </si>
  <si>
    <t>太宰府市</t>
  </si>
  <si>
    <t>402231</t>
  </si>
  <si>
    <t>古賀市</t>
  </si>
  <si>
    <t>402249</t>
  </si>
  <si>
    <t>福津市</t>
  </si>
  <si>
    <t>402257</t>
  </si>
  <si>
    <t>うきは市</t>
  </si>
  <si>
    <t>402265</t>
  </si>
  <si>
    <t>宮若市</t>
  </si>
  <si>
    <t>402273</t>
  </si>
  <si>
    <t>嘉麻市</t>
  </si>
  <si>
    <t>402281</t>
  </si>
  <si>
    <t>朝倉市</t>
  </si>
  <si>
    <t>402290</t>
  </si>
  <si>
    <t>みやま市</t>
  </si>
  <si>
    <t>402303</t>
  </si>
  <si>
    <t>糸島市</t>
  </si>
  <si>
    <t>403415</t>
  </si>
  <si>
    <t>宇美町</t>
  </si>
  <si>
    <t>403423</t>
  </si>
  <si>
    <t>篠栗町</t>
  </si>
  <si>
    <t>403431</t>
  </si>
  <si>
    <t>志免町</t>
  </si>
  <si>
    <t>403440</t>
  </si>
  <si>
    <t>須恵町</t>
  </si>
  <si>
    <t>403458</t>
  </si>
  <si>
    <t>新宮町</t>
  </si>
  <si>
    <t>403482</t>
  </si>
  <si>
    <t>久山町</t>
  </si>
  <si>
    <t>403491</t>
  </si>
  <si>
    <t>粕屋町</t>
  </si>
  <si>
    <t>403814</t>
  </si>
  <si>
    <t>芦屋町</t>
  </si>
  <si>
    <t>403822</t>
  </si>
  <si>
    <t>水巻町</t>
  </si>
  <si>
    <t>403831</t>
  </si>
  <si>
    <t>岡垣町</t>
  </si>
  <si>
    <t>403849</t>
  </si>
  <si>
    <t>遠賀町</t>
  </si>
  <si>
    <t>404012</t>
  </si>
  <si>
    <t>小竹町</t>
  </si>
  <si>
    <t>404021</t>
  </si>
  <si>
    <t>鞍手町</t>
  </si>
  <si>
    <t>404217</t>
  </si>
  <si>
    <t>桂川町</t>
  </si>
  <si>
    <t>404471</t>
  </si>
  <si>
    <t>筑前町</t>
  </si>
  <si>
    <t>404489</t>
  </si>
  <si>
    <t>東峰村</t>
  </si>
  <si>
    <t>405035</t>
  </si>
  <si>
    <t>大刀洗町</t>
  </si>
  <si>
    <t>405221</t>
  </si>
  <si>
    <t>大木町</t>
  </si>
  <si>
    <t>405442</t>
  </si>
  <si>
    <t>406015</t>
  </si>
  <si>
    <t>香春町</t>
  </si>
  <si>
    <t>406023</t>
  </si>
  <si>
    <t>添田町</t>
  </si>
  <si>
    <t>406040</t>
  </si>
  <si>
    <t>糸田町</t>
  </si>
  <si>
    <t>406058</t>
  </si>
  <si>
    <t>406082</t>
  </si>
  <si>
    <t>大任町</t>
  </si>
  <si>
    <t>406091</t>
  </si>
  <si>
    <t>赤村</t>
  </si>
  <si>
    <t>406104</t>
  </si>
  <si>
    <t>福智町</t>
  </si>
  <si>
    <t>406210</t>
  </si>
  <si>
    <t>苅田町</t>
  </si>
  <si>
    <t>406252</t>
  </si>
  <si>
    <t>みやこ町</t>
  </si>
  <si>
    <t>406422</t>
  </si>
  <si>
    <t>吉富町</t>
  </si>
  <si>
    <t>406465</t>
  </si>
  <si>
    <t>上毛町</t>
  </si>
  <si>
    <t>406473</t>
  </si>
  <si>
    <t>築上町</t>
  </si>
  <si>
    <t>408026</t>
  </si>
  <si>
    <t>粕屋郡粕屋町外１市水利組合</t>
  </si>
  <si>
    <t>408034</t>
  </si>
  <si>
    <t>直方市・北九州市岡森用水組合</t>
  </si>
  <si>
    <t>408042</t>
  </si>
  <si>
    <t>柳川みやま土木組合</t>
  </si>
  <si>
    <t>408051</t>
  </si>
  <si>
    <t>花宗太田土木組合</t>
  </si>
  <si>
    <t>408069</t>
  </si>
  <si>
    <t>花宗用水組合</t>
  </si>
  <si>
    <t>408077</t>
  </si>
  <si>
    <t>山の井用水組合</t>
  </si>
  <si>
    <t>408085</t>
  </si>
  <si>
    <t>福岡県中間市外二ケ町山田川水利組合</t>
  </si>
  <si>
    <t>408107</t>
  </si>
  <si>
    <t>堀川水利組合</t>
  </si>
  <si>
    <t>408123</t>
  </si>
  <si>
    <t>上毛町外一市一町矢方池土木組合</t>
  </si>
  <si>
    <t>408247</t>
  </si>
  <si>
    <t>吉富町外１町環境衛生事務組合</t>
  </si>
  <si>
    <t>408310</t>
  </si>
  <si>
    <t>浮羽老人ホーム組合</t>
  </si>
  <si>
    <t>408344</t>
  </si>
  <si>
    <t>東山老人ホーム組合</t>
  </si>
  <si>
    <t>408379</t>
  </si>
  <si>
    <t>玄界環境組合</t>
  </si>
  <si>
    <t>408395</t>
  </si>
  <si>
    <t>大川柳川衛生組合</t>
  </si>
  <si>
    <t>408409</t>
  </si>
  <si>
    <t>うきは久留米環境施設組合</t>
  </si>
  <si>
    <t>408468</t>
  </si>
  <si>
    <t>両筑衛生施設組合</t>
  </si>
  <si>
    <t>408484</t>
  </si>
  <si>
    <t>飯塚市・桂川町衛生施設組合</t>
  </si>
  <si>
    <t>408573</t>
  </si>
  <si>
    <t>吉富町外一市中学校組合</t>
  </si>
  <si>
    <t>408620</t>
  </si>
  <si>
    <t>久留米市外三市町高等学校組合</t>
  </si>
  <si>
    <t>408638</t>
  </si>
  <si>
    <t>古賀高等学校組合</t>
  </si>
  <si>
    <t>408697</t>
  </si>
  <si>
    <t>福岡県市町村消防団員等公務災害補償組合</t>
  </si>
  <si>
    <t>408719</t>
  </si>
  <si>
    <t>福岡県市町村職員退職手当組合</t>
  </si>
  <si>
    <t>408727</t>
  </si>
  <si>
    <t>福岡県自治会館管理組合</t>
  </si>
  <si>
    <t>408735</t>
  </si>
  <si>
    <t>糟屋郡自治会館組合</t>
  </si>
  <si>
    <t>408751</t>
  </si>
  <si>
    <t>筑紫自治振興組合</t>
  </si>
  <si>
    <t>408778</t>
  </si>
  <si>
    <t>糟屋郡篠栗町外一市五町財産組合</t>
  </si>
  <si>
    <t>408808</t>
  </si>
  <si>
    <t>豊前市外二町財産組合</t>
  </si>
  <si>
    <t>408891</t>
  </si>
  <si>
    <t>八女地区消防組合</t>
  </si>
  <si>
    <t>408921</t>
  </si>
  <si>
    <t>筑紫野太宰府消防組合</t>
  </si>
  <si>
    <t>408930</t>
  </si>
  <si>
    <t>飯塚地区消防組合</t>
  </si>
  <si>
    <t>408956</t>
  </si>
  <si>
    <t>春日・大野城・那珂川消防組合</t>
  </si>
  <si>
    <t>408964</t>
  </si>
  <si>
    <t>福岡県田川地区消防組合</t>
  </si>
  <si>
    <t>408972</t>
  </si>
  <si>
    <t>北筑昇華苑組合</t>
  </si>
  <si>
    <t>408981</t>
  </si>
  <si>
    <t>久留米広域市町村圏事務組合</t>
  </si>
  <si>
    <t>408999</t>
  </si>
  <si>
    <t>京築広域市町村圏事務組合</t>
  </si>
  <si>
    <t>409006</t>
  </si>
  <si>
    <t>宮若市外二町じん芥処理施設組合</t>
  </si>
  <si>
    <t>409022</t>
  </si>
  <si>
    <t>八女西部広域事務組合</t>
  </si>
  <si>
    <t>409031</t>
  </si>
  <si>
    <t>築上郡自治会館等資産管理組合</t>
  </si>
  <si>
    <t>409111</t>
  </si>
  <si>
    <t>直方・鞍手広域市町村圏事務組合</t>
  </si>
  <si>
    <t>409120</t>
  </si>
  <si>
    <t>甘木・朝倉広域市町村圏事務組合</t>
  </si>
  <si>
    <t>409146</t>
  </si>
  <si>
    <t>田川郡東部環境衛生施設組合</t>
  </si>
  <si>
    <t>409154</t>
  </si>
  <si>
    <t>粕屋南部消防組合</t>
  </si>
  <si>
    <t>409171</t>
  </si>
  <si>
    <t>ふくおか県央環境施設組合</t>
  </si>
  <si>
    <t>409227</t>
  </si>
  <si>
    <t>田川地区斎場組合</t>
  </si>
  <si>
    <t>409251</t>
  </si>
  <si>
    <t>宗像地区事務組合</t>
  </si>
  <si>
    <t>409278</t>
  </si>
  <si>
    <t>豊前市外二町清掃施設組合</t>
  </si>
  <si>
    <t>409294</t>
  </si>
  <si>
    <t>行橋市・みやこ町清掃施設組合</t>
  </si>
  <si>
    <t>409308</t>
  </si>
  <si>
    <t>大野城太宰府環境施設組合</t>
  </si>
  <si>
    <t>409324</t>
  </si>
  <si>
    <t>甘木・朝倉・三井環境施設組合</t>
  </si>
  <si>
    <t>409332</t>
  </si>
  <si>
    <t>粕屋北部消防組合</t>
  </si>
  <si>
    <t>409341</t>
  </si>
  <si>
    <t>有明生活環境施設組合</t>
  </si>
  <si>
    <t>409359</t>
  </si>
  <si>
    <t>須恵町外二ヶ町清掃施設組合</t>
  </si>
  <si>
    <t>409367</t>
  </si>
  <si>
    <t>遠賀・中間地域広域行政事務組合</t>
  </si>
  <si>
    <t>409375</t>
  </si>
  <si>
    <t>筑紫野・小郡・基山清掃施設組合</t>
  </si>
  <si>
    <t>409391</t>
  </si>
  <si>
    <t>福岡県自治振興組合</t>
  </si>
  <si>
    <t>409405</t>
  </si>
  <si>
    <t>春日大野城衛生施設組合</t>
  </si>
  <si>
    <t>409413</t>
  </si>
  <si>
    <t>田川地区清掃施設組合</t>
  </si>
  <si>
    <t>409448</t>
  </si>
  <si>
    <t>大牟田・荒尾清掃施設組合</t>
  </si>
  <si>
    <t>409456</t>
  </si>
  <si>
    <t>筑慈苑施設組合</t>
  </si>
  <si>
    <t>409464</t>
  </si>
  <si>
    <t>八女中部衛生施設事務組合</t>
  </si>
  <si>
    <t>409511</t>
  </si>
  <si>
    <t>福岡都市圏広域行政事業組合（普通会計分）</t>
  </si>
  <si>
    <t>409537</t>
  </si>
  <si>
    <t>宇美町・志免町衛生施設組合</t>
  </si>
  <si>
    <t>409545</t>
  </si>
  <si>
    <t>福岡県介護保険広域連合</t>
  </si>
  <si>
    <t>409553</t>
  </si>
  <si>
    <t>福岡都市圏南部環境事業組合</t>
  </si>
  <si>
    <t>409561</t>
  </si>
  <si>
    <t>福岡県後期高齢者医療広域連合</t>
  </si>
  <si>
    <t>409588</t>
  </si>
  <si>
    <t>下田川清掃施設組合</t>
  </si>
  <si>
    <t>412015</t>
  </si>
  <si>
    <t>佐賀市</t>
  </si>
  <si>
    <t>412023</t>
  </si>
  <si>
    <t>唐津市</t>
  </si>
  <si>
    <t>412031</t>
  </si>
  <si>
    <t>鳥栖市</t>
  </si>
  <si>
    <t>412040</t>
  </si>
  <si>
    <t>多久市</t>
  </si>
  <si>
    <t>412058</t>
  </si>
  <si>
    <t>伊万里市</t>
  </si>
  <si>
    <t>412066</t>
  </si>
  <si>
    <t>武雄市</t>
  </si>
  <si>
    <t>412074</t>
  </si>
  <si>
    <t>鹿島市</t>
  </si>
  <si>
    <t>412082</t>
  </si>
  <si>
    <t>小城市</t>
  </si>
  <si>
    <t>412091</t>
  </si>
  <si>
    <t>嬉野市</t>
  </si>
  <si>
    <t>412104</t>
  </si>
  <si>
    <t>神埼市</t>
  </si>
  <si>
    <t>413275</t>
  </si>
  <si>
    <t>吉野ヶ里町</t>
  </si>
  <si>
    <t>413411</t>
  </si>
  <si>
    <t>基山町</t>
  </si>
  <si>
    <t>413453</t>
  </si>
  <si>
    <t>上峰町</t>
  </si>
  <si>
    <t>413461</t>
  </si>
  <si>
    <t>みやき町</t>
  </si>
  <si>
    <t>413879</t>
  </si>
  <si>
    <t>玄海町</t>
  </si>
  <si>
    <t>414018</t>
  </si>
  <si>
    <t>有田町</t>
  </si>
  <si>
    <t>414239</t>
  </si>
  <si>
    <t>大町町</t>
  </si>
  <si>
    <t>414247</t>
  </si>
  <si>
    <t>江北町</t>
  </si>
  <si>
    <t>414255</t>
  </si>
  <si>
    <t>白石町</t>
  </si>
  <si>
    <t>414417</t>
  </si>
  <si>
    <t>太良町</t>
  </si>
  <si>
    <t>418129</t>
  </si>
  <si>
    <t>天山地区共同衛生処理場組合</t>
  </si>
  <si>
    <t>418137</t>
  </si>
  <si>
    <t>杵東地区衛生処理場組合</t>
  </si>
  <si>
    <t>418145</t>
  </si>
  <si>
    <t>鹿島・藤津地区衛生施設組合</t>
  </si>
  <si>
    <t>418293</t>
  </si>
  <si>
    <t>有田磁石場組合</t>
  </si>
  <si>
    <t>418307</t>
  </si>
  <si>
    <t>杵藤地区広域市町村圏組合</t>
  </si>
  <si>
    <t>418315</t>
  </si>
  <si>
    <t>鳥栖・三養基地区消防事務組合</t>
  </si>
  <si>
    <t>418331</t>
  </si>
  <si>
    <t>天山地区共同斎場組合</t>
  </si>
  <si>
    <t>418340</t>
  </si>
  <si>
    <t>伊万里・有田地区医療福祉組合</t>
  </si>
  <si>
    <t>418404</t>
  </si>
  <si>
    <t>脊振共同塵芥処理組合</t>
  </si>
  <si>
    <t>418412</t>
  </si>
  <si>
    <t>鳥栖地区広域市町村圏組合</t>
  </si>
  <si>
    <t>418510</t>
  </si>
  <si>
    <t>伊万里・有田地区衛生組合</t>
  </si>
  <si>
    <t>418536</t>
  </si>
  <si>
    <t>三養基西部葬祭組合</t>
  </si>
  <si>
    <t>418561</t>
  </si>
  <si>
    <t>佐賀中部広域連合</t>
  </si>
  <si>
    <t>418579</t>
  </si>
  <si>
    <t>三神地区環境事務組合</t>
  </si>
  <si>
    <t>418587</t>
  </si>
  <si>
    <t>鳥栖・三養基西部環境施設組合</t>
  </si>
  <si>
    <t>418595</t>
  </si>
  <si>
    <t>佐賀県後期高齢者医療広域連合</t>
  </si>
  <si>
    <t>418609</t>
  </si>
  <si>
    <t>佐賀県市町総合事務組合</t>
  </si>
  <si>
    <t>418617</t>
  </si>
  <si>
    <t>佐賀県西部広域環境組合</t>
  </si>
  <si>
    <t>418625</t>
  </si>
  <si>
    <t>伊万里・有田消防組合</t>
  </si>
  <si>
    <t>418633</t>
  </si>
  <si>
    <t>天山地区共同環境組合</t>
  </si>
  <si>
    <t>418641</t>
  </si>
  <si>
    <t>神埼市・吉野ヶ里町葬祭組合</t>
  </si>
  <si>
    <t>418650</t>
  </si>
  <si>
    <t>佐賀県東部環境施設組合</t>
  </si>
  <si>
    <t>422011</t>
  </si>
  <si>
    <t>長崎市</t>
  </si>
  <si>
    <t>422029</t>
  </si>
  <si>
    <t>佐世保市</t>
  </si>
  <si>
    <t>422037</t>
  </si>
  <si>
    <t>島原市</t>
  </si>
  <si>
    <t>422045</t>
  </si>
  <si>
    <t>諫早市</t>
  </si>
  <si>
    <t>422053</t>
  </si>
  <si>
    <t>大村市</t>
  </si>
  <si>
    <t>422070</t>
  </si>
  <si>
    <t>平戸市</t>
  </si>
  <si>
    <t>422088</t>
  </si>
  <si>
    <t>松浦市</t>
  </si>
  <si>
    <t>422096</t>
  </si>
  <si>
    <t>対馬市</t>
  </si>
  <si>
    <t>422100</t>
  </si>
  <si>
    <t>壱岐市</t>
  </si>
  <si>
    <t>422118</t>
  </si>
  <si>
    <t>五島市</t>
  </si>
  <si>
    <t>422126</t>
  </si>
  <si>
    <t>西海市</t>
  </si>
  <si>
    <t>422134</t>
  </si>
  <si>
    <t>雲仙市</t>
  </si>
  <si>
    <t>422142</t>
  </si>
  <si>
    <t>南島原市</t>
  </si>
  <si>
    <t>423076</t>
  </si>
  <si>
    <t>長与町</t>
  </si>
  <si>
    <t>423084</t>
  </si>
  <si>
    <t>時津町</t>
  </si>
  <si>
    <t>423211</t>
  </si>
  <si>
    <t>東彼杵町</t>
  </si>
  <si>
    <t>423220</t>
  </si>
  <si>
    <t>川棚町</t>
  </si>
  <si>
    <t>423238</t>
  </si>
  <si>
    <t>波佐見町</t>
  </si>
  <si>
    <t>423831</t>
  </si>
  <si>
    <t>小値賀町</t>
  </si>
  <si>
    <t>423912</t>
  </si>
  <si>
    <t>佐々町</t>
  </si>
  <si>
    <t>424111</t>
  </si>
  <si>
    <t>新上五島町</t>
  </si>
  <si>
    <t>428175</t>
  </si>
  <si>
    <t>東彼地区保健福祉組合</t>
  </si>
  <si>
    <t>428426</t>
  </si>
  <si>
    <t>県央地域広域市町村圏組合</t>
  </si>
  <si>
    <t>428434</t>
  </si>
  <si>
    <t>島原地域広域市町村圏組合</t>
  </si>
  <si>
    <t>428639</t>
  </si>
  <si>
    <t>雲仙・南島原保健組合（普通会計分）</t>
  </si>
  <si>
    <t>428663</t>
  </si>
  <si>
    <t>長崎県市町村総合事務組合</t>
  </si>
  <si>
    <t>428671</t>
  </si>
  <si>
    <t>県央県南広域環境組合</t>
  </si>
  <si>
    <t>428728</t>
  </si>
  <si>
    <t>北松北部環境組合</t>
  </si>
  <si>
    <t>428752</t>
  </si>
  <si>
    <t>長崎県後期高齢者医療広域連合</t>
  </si>
  <si>
    <t>428761</t>
  </si>
  <si>
    <t>長与・時津環境施設組合</t>
  </si>
  <si>
    <t>432024</t>
  </si>
  <si>
    <t>八代市</t>
  </si>
  <si>
    <t>432032</t>
  </si>
  <si>
    <t>人吉市</t>
  </si>
  <si>
    <t>432041</t>
  </si>
  <si>
    <t>荒尾市</t>
  </si>
  <si>
    <t>432059</t>
  </si>
  <si>
    <t>水俣市</t>
  </si>
  <si>
    <t>432067</t>
  </si>
  <si>
    <t>玉名市</t>
  </si>
  <si>
    <t>432083</t>
  </si>
  <si>
    <t>山鹿市</t>
  </si>
  <si>
    <t>432105</t>
  </si>
  <si>
    <t>菊池市</t>
  </si>
  <si>
    <t>432113</t>
  </si>
  <si>
    <t>宇土市</t>
  </si>
  <si>
    <t>432121</t>
  </si>
  <si>
    <t>上天草市</t>
  </si>
  <si>
    <t>432130</t>
  </si>
  <si>
    <t>宇城市</t>
  </si>
  <si>
    <t>432148</t>
  </si>
  <si>
    <t>阿蘇市</t>
  </si>
  <si>
    <t>432156</t>
  </si>
  <si>
    <t>天草市</t>
  </si>
  <si>
    <t>432164</t>
  </si>
  <si>
    <t>合志市</t>
  </si>
  <si>
    <t>433489</t>
  </si>
  <si>
    <t>433641</t>
  </si>
  <si>
    <t>玉東町</t>
  </si>
  <si>
    <t>433675</t>
  </si>
  <si>
    <t>南関町</t>
  </si>
  <si>
    <t>433683</t>
  </si>
  <si>
    <t>長洲町</t>
  </si>
  <si>
    <t>433691</t>
  </si>
  <si>
    <t>和水町</t>
  </si>
  <si>
    <t>434035</t>
  </si>
  <si>
    <t>大津町</t>
  </si>
  <si>
    <t>434043</t>
  </si>
  <si>
    <t>菊陽町</t>
  </si>
  <si>
    <t>434230</t>
  </si>
  <si>
    <t>南小国町</t>
  </si>
  <si>
    <t>434248</t>
  </si>
  <si>
    <t>434256</t>
  </si>
  <si>
    <t>産山村</t>
  </si>
  <si>
    <t>434281</t>
  </si>
  <si>
    <t>434329</t>
  </si>
  <si>
    <t>西原村</t>
  </si>
  <si>
    <t>434337</t>
  </si>
  <si>
    <t>南阿蘇村</t>
  </si>
  <si>
    <t>434418</t>
  </si>
  <si>
    <t>御船町</t>
  </si>
  <si>
    <t>434426</t>
  </si>
  <si>
    <t>嘉島町</t>
  </si>
  <si>
    <t>434434</t>
  </si>
  <si>
    <t>益城町</t>
  </si>
  <si>
    <t>434442</t>
  </si>
  <si>
    <t>甲佐町</t>
  </si>
  <si>
    <t>434477</t>
  </si>
  <si>
    <t>山都町</t>
  </si>
  <si>
    <t>434680</t>
  </si>
  <si>
    <t>氷川町</t>
  </si>
  <si>
    <t>434825</t>
  </si>
  <si>
    <t>芦北町</t>
  </si>
  <si>
    <t>434841</t>
  </si>
  <si>
    <t>津奈木町</t>
  </si>
  <si>
    <t>435015</t>
  </si>
  <si>
    <t>錦町</t>
  </si>
  <si>
    <t>435058</t>
  </si>
  <si>
    <t>多良木町</t>
  </si>
  <si>
    <t>435066</t>
  </si>
  <si>
    <t>湯前町</t>
  </si>
  <si>
    <t>435074</t>
  </si>
  <si>
    <t>水上村</t>
  </si>
  <si>
    <t>435104</t>
  </si>
  <si>
    <t>相良村</t>
  </si>
  <si>
    <t>435112</t>
  </si>
  <si>
    <t>五木村</t>
  </si>
  <si>
    <t>435121</t>
  </si>
  <si>
    <t>山江村</t>
  </si>
  <si>
    <t>435139</t>
  </si>
  <si>
    <t>球磨村</t>
  </si>
  <si>
    <t>435147</t>
  </si>
  <si>
    <t>あさぎり町</t>
  </si>
  <si>
    <t>435317</t>
  </si>
  <si>
    <t>苓北町</t>
  </si>
  <si>
    <t>438022</t>
  </si>
  <si>
    <t>熊本県市町村総合事務組合</t>
  </si>
  <si>
    <t>438120</t>
  </si>
  <si>
    <t>438162</t>
  </si>
  <si>
    <t>菊池養生園保健組合</t>
  </si>
  <si>
    <t>438545</t>
  </si>
  <si>
    <t>菊池環境保全組合</t>
  </si>
  <si>
    <t>438570</t>
  </si>
  <si>
    <t>御船地区衛生施設組合</t>
  </si>
  <si>
    <t>439142</t>
  </si>
  <si>
    <t>大津町・西原村原野組合</t>
  </si>
  <si>
    <t>439291</t>
  </si>
  <si>
    <t>氷川町及び八代市中学校組合</t>
  </si>
  <si>
    <t>439355</t>
  </si>
  <si>
    <t>上天草衛生施設組合</t>
  </si>
  <si>
    <t>439371</t>
  </si>
  <si>
    <t>御船町・甲佐町衛生施設組合</t>
  </si>
  <si>
    <t>439495</t>
  </si>
  <si>
    <t>益城、嘉島、西原環境衛生施設組合</t>
  </si>
  <si>
    <t>439541</t>
  </si>
  <si>
    <t>山鹿植木広域行政事務組合</t>
  </si>
  <si>
    <t>439649</t>
  </si>
  <si>
    <t>人吉下球磨消防組合</t>
  </si>
  <si>
    <t>439657</t>
  </si>
  <si>
    <t>上益城消防組合</t>
  </si>
  <si>
    <t>439665</t>
  </si>
  <si>
    <t>上球磨消防組合</t>
  </si>
  <si>
    <t>439738</t>
  </si>
  <si>
    <t>八代広域行政事務組合</t>
  </si>
  <si>
    <t>439746</t>
  </si>
  <si>
    <t>八代生活環境事務組合（普通会計分）</t>
  </si>
  <si>
    <t>439851</t>
  </si>
  <si>
    <t>阿蘇広域行政事務組合</t>
  </si>
  <si>
    <t>439860</t>
  </si>
  <si>
    <t>人吉球磨広域行政組合</t>
  </si>
  <si>
    <t>439916</t>
  </si>
  <si>
    <t>有明広域行政事務組合</t>
  </si>
  <si>
    <t>439932</t>
  </si>
  <si>
    <t>水俣芦北広域行政事務組合</t>
  </si>
  <si>
    <t>439959</t>
  </si>
  <si>
    <t>宇城広域連合</t>
  </si>
  <si>
    <t>439967</t>
  </si>
  <si>
    <t>菊池広域連合</t>
  </si>
  <si>
    <t>439975</t>
  </si>
  <si>
    <t>上益城広域連合</t>
  </si>
  <si>
    <t>439983</t>
  </si>
  <si>
    <t>天草広域連合</t>
  </si>
  <si>
    <t>439991</t>
  </si>
  <si>
    <t>熊本県後期高齢者医療広域連合</t>
  </si>
  <si>
    <t>442011</t>
  </si>
  <si>
    <t>大分市</t>
  </si>
  <si>
    <t>442020</t>
  </si>
  <si>
    <t>別府市</t>
  </si>
  <si>
    <t>442038</t>
  </si>
  <si>
    <t>中津市</t>
  </si>
  <si>
    <t>442046</t>
  </si>
  <si>
    <t>日田市</t>
  </si>
  <si>
    <t>442054</t>
  </si>
  <si>
    <t>佐伯市</t>
  </si>
  <si>
    <t>442062</t>
  </si>
  <si>
    <t>臼杵市</t>
  </si>
  <si>
    <t>442071</t>
  </si>
  <si>
    <t>津久見市</t>
  </si>
  <si>
    <t>442089</t>
  </si>
  <si>
    <t>竹田市</t>
  </si>
  <si>
    <t>442097</t>
  </si>
  <si>
    <t>豊後高田市</t>
  </si>
  <si>
    <t>442101</t>
  </si>
  <si>
    <t>杵築市</t>
  </si>
  <si>
    <t>442119</t>
  </si>
  <si>
    <t>宇佐市</t>
  </si>
  <si>
    <t>442127</t>
  </si>
  <si>
    <t>豊後大野市</t>
  </si>
  <si>
    <t>442135</t>
  </si>
  <si>
    <t>由布市</t>
  </si>
  <si>
    <t>442143</t>
  </si>
  <si>
    <t>国東市</t>
  </si>
  <si>
    <t>443221</t>
  </si>
  <si>
    <t>姫島村</t>
  </si>
  <si>
    <t>443417</t>
  </si>
  <si>
    <t>日出町</t>
  </si>
  <si>
    <t>444618</t>
  </si>
  <si>
    <t>九重町</t>
  </si>
  <si>
    <t>444626</t>
  </si>
  <si>
    <t>玖珠町</t>
  </si>
  <si>
    <t>448125</t>
  </si>
  <si>
    <t>大分県退職手当組合</t>
  </si>
  <si>
    <t>448133</t>
  </si>
  <si>
    <t>大分県消防補償等組合</t>
  </si>
  <si>
    <t>448265</t>
  </si>
  <si>
    <t>由布大分環境衛生組合</t>
  </si>
  <si>
    <t>448354</t>
  </si>
  <si>
    <t>杵築速見環境浄化組合</t>
  </si>
  <si>
    <t>448362</t>
  </si>
  <si>
    <t>別杵速見地域広域市町村圏事務組合</t>
  </si>
  <si>
    <t>448389</t>
  </si>
  <si>
    <t>杵築速見消防組合</t>
  </si>
  <si>
    <t>448451</t>
  </si>
  <si>
    <t>大分県市町村会館管理組合</t>
  </si>
  <si>
    <t>448575</t>
  </si>
  <si>
    <t>臼津広域連合</t>
  </si>
  <si>
    <t>448591</t>
  </si>
  <si>
    <t>大分県後期高齢者医療広域連合</t>
  </si>
  <si>
    <t>448605</t>
  </si>
  <si>
    <t>日田玖珠広域消防組合</t>
  </si>
  <si>
    <t>448613</t>
  </si>
  <si>
    <t>玖珠九重行政事務組合</t>
  </si>
  <si>
    <t>448621</t>
  </si>
  <si>
    <t>宇佐・高田・国東広域事務組合</t>
  </si>
  <si>
    <t>452017</t>
  </si>
  <si>
    <t>宮崎市</t>
  </si>
  <si>
    <t>452025</t>
  </si>
  <si>
    <t>都城市</t>
  </si>
  <si>
    <t>452033</t>
  </si>
  <si>
    <t>延岡市</t>
  </si>
  <si>
    <t>452041</t>
  </si>
  <si>
    <t>日南市</t>
  </si>
  <si>
    <t>452050</t>
  </si>
  <si>
    <t>小林市</t>
  </si>
  <si>
    <t>452068</t>
  </si>
  <si>
    <t>日向市</t>
  </si>
  <si>
    <t>452076</t>
  </si>
  <si>
    <t>串間市</t>
  </si>
  <si>
    <t>452084</t>
  </si>
  <si>
    <t>西都市</t>
  </si>
  <si>
    <t>452092</t>
  </si>
  <si>
    <t>えびの市</t>
  </si>
  <si>
    <t>453412</t>
  </si>
  <si>
    <t>三股町</t>
  </si>
  <si>
    <t>453617</t>
  </si>
  <si>
    <t>高原町</t>
  </si>
  <si>
    <t>453820</t>
  </si>
  <si>
    <t>国富町</t>
  </si>
  <si>
    <t>453838</t>
  </si>
  <si>
    <t>綾町</t>
  </si>
  <si>
    <t>454010</t>
  </si>
  <si>
    <t>高鍋町</t>
  </si>
  <si>
    <t>454028</t>
  </si>
  <si>
    <t>新富町</t>
  </si>
  <si>
    <t>454036</t>
  </si>
  <si>
    <t>西米良村</t>
  </si>
  <si>
    <t>454044</t>
  </si>
  <si>
    <t>木城町</t>
  </si>
  <si>
    <t>454052</t>
  </si>
  <si>
    <t>川南町</t>
  </si>
  <si>
    <t>454061</t>
  </si>
  <si>
    <t>都農町</t>
  </si>
  <si>
    <t>454214</t>
  </si>
  <si>
    <t>門川町</t>
  </si>
  <si>
    <t>454290</t>
  </si>
  <si>
    <t>諸塚村</t>
  </si>
  <si>
    <t>454303</t>
  </si>
  <si>
    <t>椎葉村</t>
  </si>
  <si>
    <t>454311</t>
  </si>
  <si>
    <t>454419</t>
  </si>
  <si>
    <t>高千穂町</t>
  </si>
  <si>
    <t>454427</t>
  </si>
  <si>
    <t>日之影町</t>
  </si>
  <si>
    <t>454435</t>
  </si>
  <si>
    <t>五ケ瀬町</t>
  </si>
  <si>
    <t>458112</t>
  </si>
  <si>
    <t>高鍋・木城衛生組合</t>
  </si>
  <si>
    <t>458121</t>
  </si>
  <si>
    <t>川南都農衛生組合</t>
  </si>
  <si>
    <t>458147</t>
  </si>
  <si>
    <t>宮崎県中部地区衛生組合</t>
  </si>
  <si>
    <t>458155</t>
  </si>
  <si>
    <t>宮崎県北部広域行政事務組合</t>
  </si>
  <si>
    <t>458252</t>
  </si>
  <si>
    <t>西臼杵広域行政事務組合</t>
  </si>
  <si>
    <t>458279</t>
  </si>
  <si>
    <t>宮崎県東児湯消防組合</t>
  </si>
  <si>
    <t>458309</t>
  </si>
  <si>
    <t>西諸広域行政事務組合</t>
  </si>
  <si>
    <t>458325</t>
  </si>
  <si>
    <t>入郷地区衛生組合</t>
  </si>
  <si>
    <t>458333</t>
  </si>
  <si>
    <t>日南串間広域不燃物処理組合</t>
  </si>
  <si>
    <t>458368</t>
  </si>
  <si>
    <t>西都児湯環境整備事務組合</t>
  </si>
  <si>
    <t>458376</t>
  </si>
  <si>
    <t>霧島美化センター事務組合</t>
  </si>
  <si>
    <t>458414</t>
  </si>
  <si>
    <t>宮崎県市町村総合事務組合（普通会計分）</t>
  </si>
  <si>
    <t>458449</t>
  </si>
  <si>
    <t>日向東臼杵広域連合</t>
  </si>
  <si>
    <t>458457</t>
  </si>
  <si>
    <t>宮崎県後期高齢者医療広域連合</t>
  </si>
  <si>
    <t>462012</t>
  </si>
  <si>
    <t>鹿児島市</t>
  </si>
  <si>
    <t>462039</t>
  </si>
  <si>
    <t>鹿屋市</t>
  </si>
  <si>
    <t>462047</t>
  </si>
  <si>
    <t>枕崎市</t>
  </si>
  <si>
    <t>462063</t>
  </si>
  <si>
    <t>阿久根市</t>
  </si>
  <si>
    <t>462080</t>
  </si>
  <si>
    <t>出水市</t>
  </si>
  <si>
    <t>462101</t>
  </si>
  <si>
    <t>指宿市</t>
  </si>
  <si>
    <t>462136</t>
  </si>
  <si>
    <t>西之表市</t>
  </si>
  <si>
    <t>462144</t>
  </si>
  <si>
    <t>垂水市</t>
  </si>
  <si>
    <t>462152</t>
  </si>
  <si>
    <t>薩摩川内市</t>
  </si>
  <si>
    <t>462161</t>
  </si>
  <si>
    <t>日置市</t>
  </si>
  <si>
    <t>462179</t>
  </si>
  <si>
    <t>曽於市</t>
  </si>
  <si>
    <t>462187</t>
  </si>
  <si>
    <t>霧島市</t>
  </si>
  <si>
    <t>462195</t>
  </si>
  <si>
    <t>いちき串木野市</t>
  </si>
  <si>
    <t>462209</t>
  </si>
  <si>
    <t>南さつま市</t>
  </si>
  <si>
    <t>462217</t>
  </si>
  <si>
    <t>志布志市</t>
  </si>
  <si>
    <t>462225</t>
  </si>
  <si>
    <t>奄美市</t>
  </si>
  <si>
    <t>462233</t>
  </si>
  <si>
    <t>南九州市</t>
  </si>
  <si>
    <t>462241</t>
  </si>
  <si>
    <t>伊佐市</t>
  </si>
  <si>
    <t>462250</t>
  </si>
  <si>
    <t>姶良市</t>
  </si>
  <si>
    <t>463035</t>
  </si>
  <si>
    <t>三島村</t>
  </si>
  <si>
    <t>463043</t>
  </si>
  <si>
    <t>十島村</t>
  </si>
  <si>
    <t>463922</t>
  </si>
  <si>
    <t>さつま町</t>
  </si>
  <si>
    <t>464040</t>
  </si>
  <si>
    <t>長島町</t>
  </si>
  <si>
    <t>464520</t>
  </si>
  <si>
    <t>湧水町</t>
  </si>
  <si>
    <t>464686</t>
  </si>
  <si>
    <t>大崎町</t>
  </si>
  <si>
    <t>464821</t>
  </si>
  <si>
    <t>東串良町</t>
  </si>
  <si>
    <t>464902</t>
  </si>
  <si>
    <t>錦江町</t>
  </si>
  <si>
    <t>464911</t>
  </si>
  <si>
    <t>南大隅町</t>
  </si>
  <si>
    <t>464929</t>
  </si>
  <si>
    <t>肝付町</t>
  </si>
  <si>
    <t>465011</t>
  </si>
  <si>
    <t>中種子町</t>
  </si>
  <si>
    <t>465020</t>
  </si>
  <si>
    <t>南種子町</t>
  </si>
  <si>
    <t>465054</t>
  </si>
  <si>
    <t>屋久島町</t>
  </si>
  <si>
    <t>465232</t>
  </si>
  <si>
    <t>大和村</t>
  </si>
  <si>
    <t>465241</t>
  </si>
  <si>
    <t>宇検村</t>
  </si>
  <si>
    <t>465259</t>
  </si>
  <si>
    <t>瀬戸内町</t>
  </si>
  <si>
    <t>465275</t>
  </si>
  <si>
    <t>龍郷町</t>
  </si>
  <si>
    <t>465291</t>
  </si>
  <si>
    <t>喜界町</t>
  </si>
  <si>
    <t>465305</t>
  </si>
  <si>
    <t>徳之島町</t>
  </si>
  <si>
    <t>465313</t>
  </si>
  <si>
    <t>天城町</t>
  </si>
  <si>
    <t>465321</t>
  </si>
  <si>
    <t>伊仙町</t>
  </si>
  <si>
    <t>465330</t>
  </si>
  <si>
    <t>和泊町</t>
  </si>
  <si>
    <t>465348</t>
  </si>
  <si>
    <t>知名町</t>
  </si>
  <si>
    <t>465356</t>
  </si>
  <si>
    <t>与論町</t>
  </si>
  <si>
    <t>468045</t>
  </si>
  <si>
    <t>鹿児島県市町村総合事務組合</t>
  </si>
  <si>
    <t>468088</t>
  </si>
  <si>
    <t>いちき串木野市・日置市衛生処理組合</t>
  </si>
  <si>
    <t>468118</t>
  </si>
  <si>
    <t>南薩地区衛生管理組合</t>
  </si>
  <si>
    <t>468487</t>
  </si>
  <si>
    <t>指宿南九州消防組合</t>
  </si>
  <si>
    <t>468541</t>
  </si>
  <si>
    <t>指宿広域市町村圏組合</t>
  </si>
  <si>
    <t>468550</t>
  </si>
  <si>
    <t>曽於北部衛生処理組合</t>
  </si>
  <si>
    <t>468614</t>
  </si>
  <si>
    <t>南大隅衛生管理組合</t>
  </si>
  <si>
    <t>468703</t>
  </si>
  <si>
    <t>中南衛生管理組合</t>
  </si>
  <si>
    <t>468720</t>
  </si>
  <si>
    <t>大島地区衛生組合</t>
  </si>
  <si>
    <t>468797</t>
  </si>
  <si>
    <t>阿久根地区消防組合</t>
  </si>
  <si>
    <t>468801</t>
  </si>
  <si>
    <t>伊佐湧水消防組合</t>
  </si>
  <si>
    <t>468878</t>
  </si>
  <si>
    <t>沖永良部衛生管理組合</t>
  </si>
  <si>
    <t>468908</t>
  </si>
  <si>
    <t>伊佐北姶良環境管理組合</t>
  </si>
  <si>
    <t>468916</t>
  </si>
  <si>
    <t>大隅曽於地区消防組合</t>
  </si>
  <si>
    <t>468924</t>
  </si>
  <si>
    <t>大隅肝属地区消防組合</t>
  </si>
  <si>
    <t>468941</t>
  </si>
  <si>
    <t>伊佐北姶良火葬場管理組合</t>
  </si>
  <si>
    <t>469033</t>
  </si>
  <si>
    <t>沖永良部与論地区広域事務組合</t>
  </si>
  <si>
    <t>469041</t>
  </si>
  <si>
    <t>北薩広域行政事務組合</t>
  </si>
  <si>
    <t>469068</t>
  </si>
  <si>
    <t>徳之島地区消防組合</t>
  </si>
  <si>
    <t>469084</t>
  </si>
  <si>
    <t>曽於南部厚生事務組合</t>
  </si>
  <si>
    <t>469114</t>
  </si>
  <si>
    <t>熊毛地区消防組合</t>
  </si>
  <si>
    <t>469122</t>
  </si>
  <si>
    <t>大島地区消防組合</t>
  </si>
  <si>
    <t>469157</t>
  </si>
  <si>
    <t>奄美群島広域事務組合</t>
  </si>
  <si>
    <t>469190</t>
  </si>
  <si>
    <t>南薩介護保険事務組合</t>
  </si>
  <si>
    <t>469211</t>
  </si>
  <si>
    <t>姶良・伊佐地区介護保険組合</t>
  </si>
  <si>
    <t>469220</t>
  </si>
  <si>
    <t>曽於地区介護保険組合</t>
  </si>
  <si>
    <t>469246</t>
  </si>
  <si>
    <t>種子島地区広域事務組合</t>
  </si>
  <si>
    <t>469254</t>
  </si>
  <si>
    <t>徳之島地区介護保険組合</t>
  </si>
  <si>
    <t>469262</t>
  </si>
  <si>
    <t>奄美大島地区介護保険一部事務組合</t>
  </si>
  <si>
    <t>469289</t>
  </si>
  <si>
    <t>大隅肝属広域事務組合</t>
  </si>
  <si>
    <t>469297</t>
  </si>
  <si>
    <t>徳之島愛ランド広域連合</t>
  </si>
  <si>
    <t>469319</t>
  </si>
  <si>
    <t>鹿児島県後期高齢者医療広域連合</t>
  </si>
  <si>
    <t>472018</t>
  </si>
  <si>
    <t>那覇市</t>
  </si>
  <si>
    <t>472051</t>
  </si>
  <si>
    <t>宜野湾市</t>
  </si>
  <si>
    <t>472077</t>
  </si>
  <si>
    <t>石垣市</t>
  </si>
  <si>
    <t>472085</t>
  </si>
  <si>
    <t>浦添市</t>
  </si>
  <si>
    <t>472093</t>
  </si>
  <si>
    <t>名護市</t>
  </si>
  <si>
    <t>472107</t>
  </si>
  <si>
    <t>糸満市</t>
  </si>
  <si>
    <t>472115</t>
  </si>
  <si>
    <t>沖縄市</t>
  </si>
  <si>
    <t>472123</t>
  </si>
  <si>
    <t>豊見城市</t>
  </si>
  <si>
    <t>472131</t>
  </si>
  <si>
    <t>うるま市</t>
  </si>
  <si>
    <t>472140</t>
  </si>
  <si>
    <t>宮古島市</t>
  </si>
  <si>
    <t>472158</t>
  </si>
  <si>
    <t>南城市</t>
  </si>
  <si>
    <t>473014</t>
  </si>
  <si>
    <t>国頭村</t>
  </si>
  <si>
    <t>473022</t>
  </si>
  <si>
    <t>大宜味村</t>
  </si>
  <si>
    <t>473031</t>
  </si>
  <si>
    <t>東村</t>
  </si>
  <si>
    <t>473065</t>
  </si>
  <si>
    <t>今帰仁村</t>
  </si>
  <si>
    <t>473081</t>
  </si>
  <si>
    <t>本部町</t>
  </si>
  <si>
    <t>473111</t>
  </si>
  <si>
    <t>恩納村</t>
  </si>
  <si>
    <t>473138</t>
  </si>
  <si>
    <t>宜野座村</t>
  </si>
  <si>
    <t>473146</t>
  </si>
  <si>
    <t>金武町</t>
  </si>
  <si>
    <t>473154</t>
  </si>
  <si>
    <t>伊江村</t>
  </si>
  <si>
    <t>473243</t>
  </si>
  <si>
    <t>読谷村</t>
  </si>
  <si>
    <t>473251</t>
  </si>
  <si>
    <t>嘉手納町</t>
  </si>
  <si>
    <t>473260</t>
  </si>
  <si>
    <t>北谷町</t>
  </si>
  <si>
    <t>473278</t>
  </si>
  <si>
    <t>北中城村</t>
  </si>
  <si>
    <t>473286</t>
  </si>
  <si>
    <t>中城村</t>
  </si>
  <si>
    <t>473294</t>
  </si>
  <si>
    <t>西原町</t>
  </si>
  <si>
    <t>473481</t>
  </si>
  <si>
    <t>与那原町</t>
  </si>
  <si>
    <t>473502</t>
  </si>
  <si>
    <t>南風原町</t>
  </si>
  <si>
    <t>473537</t>
  </si>
  <si>
    <t>渡嘉敷村</t>
  </si>
  <si>
    <t>473545</t>
  </si>
  <si>
    <t>座間味村</t>
  </si>
  <si>
    <t>473553</t>
  </si>
  <si>
    <t>粟国村</t>
  </si>
  <si>
    <t>473561</t>
  </si>
  <si>
    <t>渡名喜村</t>
  </si>
  <si>
    <t>473570</t>
  </si>
  <si>
    <t>南大東村</t>
  </si>
  <si>
    <t>473588</t>
  </si>
  <si>
    <t>北大東村</t>
  </si>
  <si>
    <t>473596</t>
  </si>
  <si>
    <t>伊平屋村</t>
  </si>
  <si>
    <t>473600</t>
  </si>
  <si>
    <t>伊是名村</t>
  </si>
  <si>
    <t>473618</t>
  </si>
  <si>
    <t>久米島町</t>
  </si>
  <si>
    <t>473626</t>
  </si>
  <si>
    <t>八重瀬町</t>
  </si>
  <si>
    <t>473758</t>
  </si>
  <si>
    <t>多良間村</t>
  </si>
  <si>
    <t>473812</t>
  </si>
  <si>
    <t>竹富町</t>
  </si>
  <si>
    <t>473821</t>
  </si>
  <si>
    <t>与那国町</t>
  </si>
  <si>
    <t>478032</t>
  </si>
  <si>
    <t>倉浜衛生施設組合</t>
  </si>
  <si>
    <t>478075</t>
  </si>
  <si>
    <t>沖縄県市町村自治会館管理組合</t>
  </si>
  <si>
    <t>478091</t>
  </si>
  <si>
    <t>本部町今帰仁村清掃施設組合</t>
  </si>
  <si>
    <t>478113</t>
  </si>
  <si>
    <t>本部町・今帰仁村消防組合</t>
  </si>
  <si>
    <t>478156</t>
  </si>
  <si>
    <t>沖縄県市町村総合事務組合</t>
  </si>
  <si>
    <t>478181</t>
  </si>
  <si>
    <t>478199</t>
  </si>
  <si>
    <t>東部消防組合</t>
  </si>
  <si>
    <t>478229</t>
  </si>
  <si>
    <t>中城村北中城村清掃事務組合</t>
  </si>
  <si>
    <t>478237</t>
  </si>
  <si>
    <t>中部衛生施設組合</t>
  </si>
  <si>
    <t>478245</t>
  </si>
  <si>
    <t>中城北中城消防組合</t>
  </si>
  <si>
    <t>478253</t>
  </si>
  <si>
    <t>金武地区消防衛生組合</t>
  </si>
  <si>
    <t>478296</t>
  </si>
  <si>
    <t>国頭地区行政事務組合</t>
  </si>
  <si>
    <t>478300</t>
  </si>
  <si>
    <t>南部広域行政組合</t>
  </si>
  <si>
    <t>478351</t>
  </si>
  <si>
    <t>中部広域市町村圏事務組合</t>
  </si>
  <si>
    <t>478369</t>
  </si>
  <si>
    <t>八重山広域市町村圏事務組合</t>
  </si>
  <si>
    <t>478377</t>
  </si>
  <si>
    <t>南部広域市町村圏事務組合</t>
  </si>
  <si>
    <t>478385</t>
  </si>
  <si>
    <t>北部広域市町村圏事務組合</t>
  </si>
  <si>
    <t>478393</t>
  </si>
  <si>
    <t>比謝川行政事務組合</t>
  </si>
  <si>
    <t>478407</t>
  </si>
  <si>
    <t>中部北環境施設組合</t>
  </si>
  <si>
    <t>478423</t>
  </si>
  <si>
    <t>那覇市・南風原町環境施設組合</t>
  </si>
  <si>
    <t>478431</t>
  </si>
  <si>
    <t>那覇港管理組合</t>
  </si>
  <si>
    <t>478440</t>
  </si>
  <si>
    <t>沖縄県介護保険広域連合</t>
  </si>
  <si>
    <t>478458</t>
  </si>
  <si>
    <t>沖縄県後期高齢者医療広域連合</t>
  </si>
  <si>
    <t>増減額
c(a-b)</t>
    <rPh sb="0" eb="3">
      <t>ゾウゲンガク</t>
    </rPh>
    <phoneticPr fontId="3"/>
  </si>
  <si>
    <t>増減率
（c/b）</t>
    <rPh sb="0" eb="3">
      <t>ゾウゲンリツ</t>
    </rPh>
    <phoneticPr fontId="3"/>
  </si>
  <si>
    <t>増減額
f(d-e)</t>
    <rPh sb="0" eb="3">
      <t>ゾウゲンガク</t>
    </rPh>
    <phoneticPr fontId="3"/>
  </si>
  <si>
    <t>増減率
(f/e)</t>
    <rPh sb="0" eb="3">
      <t>ゾウゲンリツ</t>
    </rPh>
    <phoneticPr fontId="3"/>
  </si>
  <si>
    <t>増減額
i(g-h)</t>
    <phoneticPr fontId="3"/>
  </si>
  <si>
    <t>増減率
(i/h)</t>
    <phoneticPr fontId="3"/>
  </si>
  <si>
    <t>増減額
ウ(ア-イ)</t>
    <phoneticPr fontId="3"/>
  </si>
  <si>
    <t>増減率
(ウ/イ)</t>
    <phoneticPr fontId="3"/>
  </si>
  <si>
    <t>増減額
カ(エ-オ)</t>
  </si>
  <si>
    <t>増減率
(カ/オ)</t>
  </si>
  <si>
    <t>増減額
ケ(キ-ク)</t>
    <phoneticPr fontId="3"/>
  </si>
  <si>
    <t>増減率
(ケ/ク)</t>
    <phoneticPr fontId="3"/>
  </si>
  <si>
    <t>増減額
シ(コ-サ)</t>
    <phoneticPr fontId="3"/>
  </si>
  <si>
    <t>増減率
(シ/サ)</t>
    <phoneticPr fontId="3"/>
  </si>
  <si>
    <t>増減額
ソ(ス-セ)</t>
    <phoneticPr fontId="3"/>
  </si>
  <si>
    <t>増減率
(ソ/セ)</t>
    <phoneticPr fontId="3"/>
  </si>
  <si>
    <t>財政状況資料集掲載ＨＰ</t>
    <rPh sb="0" eb="2">
      <t>ザイセイ</t>
    </rPh>
    <rPh sb="2" eb="4">
      <t>ジョウキョウ</t>
    </rPh>
    <rPh sb="4" eb="6">
      <t>シリョウ</t>
    </rPh>
    <rPh sb="6" eb="7">
      <t>シュウ</t>
    </rPh>
    <rPh sb="7" eb="9">
      <t>ケイサイ</t>
    </rPh>
    <phoneticPr fontId="3"/>
  </si>
  <si>
    <t>011002</t>
  </si>
  <si>
    <t>札幌市</t>
  </si>
  <si>
    <t>041009</t>
  </si>
  <si>
    <t>仙台市</t>
  </si>
  <si>
    <t>111007</t>
  </si>
  <si>
    <t>さいたま市</t>
  </si>
  <si>
    <t>121002</t>
  </si>
  <si>
    <t>千葉市</t>
  </si>
  <si>
    <t>141003</t>
  </si>
  <si>
    <t>横浜市</t>
  </si>
  <si>
    <t>141305</t>
  </si>
  <si>
    <t>川崎市</t>
  </si>
  <si>
    <t>141500</t>
  </si>
  <si>
    <t>相模原市</t>
  </si>
  <si>
    <t>151009</t>
  </si>
  <si>
    <t>新潟市</t>
  </si>
  <si>
    <t>221007</t>
  </si>
  <si>
    <t>静岡市</t>
  </si>
  <si>
    <t>221309</t>
  </si>
  <si>
    <t>浜松市</t>
  </si>
  <si>
    <t>231002</t>
  </si>
  <si>
    <t>名古屋市</t>
  </si>
  <si>
    <t>261009</t>
  </si>
  <si>
    <t>京都市</t>
  </si>
  <si>
    <t>271004</t>
  </si>
  <si>
    <t>大阪市</t>
  </si>
  <si>
    <t>271403</t>
  </si>
  <si>
    <t>堺市</t>
  </si>
  <si>
    <t>281000</t>
  </si>
  <si>
    <t>神戸市</t>
  </si>
  <si>
    <t>331007</t>
  </si>
  <si>
    <t>岡山市</t>
  </si>
  <si>
    <t>341002</t>
  </si>
  <si>
    <t>広島市</t>
  </si>
  <si>
    <t>401005</t>
  </si>
  <si>
    <t>401307</t>
  </si>
  <si>
    <t>福岡市</t>
  </si>
  <si>
    <t>431001</t>
  </si>
  <si>
    <t>熊本市</t>
  </si>
  <si>
    <t>018571</t>
  </si>
  <si>
    <t>中空知広域市町村圏組合（事業会計分）</t>
  </si>
  <si>
    <t>018767</t>
  </si>
  <si>
    <t>日高地区交通災害共済組合</t>
  </si>
  <si>
    <t>028398</t>
  </si>
  <si>
    <t>青森県交通災害共済組合</t>
  </si>
  <si>
    <t>038440</t>
  </si>
  <si>
    <t>岩手県競馬組合</t>
  </si>
  <si>
    <t>069230</t>
  </si>
  <si>
    <t>山形県市町村交通災害共済組合</t>
  </si>
  <si>
    <t>069671</t>
  </si>
  <si>
    <t>西村山広域行政事務組合（事業会計分）</t>
  </si>
  <si>
    <t>069736</t>
  </si>
  <si>
    <t>最上地区広域連合（事業会計分）</t>
  </si>
  <si>
    <t>山形県後期高齢者医療広域連合（普通会計分）</t>
  </si>
  <si>
    <t>069752</t>
  </si>
  <si>
    <t>山形県後期高齢者医療広域連合（事業会計分）</t>
  </si>
  <si>
    <t>078077</t>
  </si>
  <si>
    <t>福島県市民交通災害共済組合</t>
  </si>
  <si>
    <t>088404</t>
  </si>
  <si>
    <t>清水丘診療所事務組合</t>
  </si>
  <si>
    <t>089087</t>
  </si>
  <si>
    <t>茨城県市町村総合事務組合（事業会計分）</t>
  </si>
  <si>
    <t>089206</t>
  </si>
  <si>
    <t>水戸地方農業共済事務組合</t>
  </si>
  <si>
    <t>089397</t>
  </si>
  <si>
    <t>茨城北農業共済事務組合</t>
  </si>
  <si>
    <t>土浦・かすみがうら土地区画整理一部事務組合</t>
  </si>
  <si>
    <t>宇都宮西中核工業団地事務組合（普通会計分）</t>
  </si>
  <si>
    <t>118451</t>
  </si>
  <si>
    <t>戸田競艇企業団</t>
  </si>
  <si>
    <t>118494</t>
  </si>
  <si>
    <t>埼玉県都市競艇組合</t>
  </si>
  <si>
    <t>入間東部地区事務組合</t>
  </si>
  <si>
    <t>118869</t>
  </si>
  <si>
    <t>埼玉県浦和競馬組合</t>
  </si>
  <si>
    <t>128538</t>
  </si>
  <si>
    <t>千葉県競馬組合</t>
  </si>
  <si>
    <t>128589</t>
  </si>
  <si>
    <t>千葉県市町村交通災害共済事業会計</t>
  </si>
  <si>
    <t>青ヶ島村</t>
  </si>
  <si>
    <t>138029</t>
  </si>
  <si>
    <t>特別区競馬組合</t>
  </si>
  <si>
    <t>138266</t>
  </si>
  <si>
    <t>東京都十一市競輪事業組合</t>
  </si>
  <si>
    <t>138274</t>
  </si>
  <si>
    <t>東京都六市競艇事業組合</t>
  </si>
  <si>
    <t>138282</t>
  </si>
  <si>
    <t>東京都四市競艇事業組合</t>
  </si>
  <si>
    <t>138410</t>
  </si>
  <si>
    <t>東京都三市収益事業組合</t>
  </si>
  <si>
    <t>148393</t>
  </si>
  <si>
    <t>神奈川県川崎競馬組合</t>
  </si>
  <si>
    <t>159581</t>
  </si>
  <si>
    <t>新潟県市町村総合事務組合（事業会計分）</t>
  </si>
  <si>
    <t>188026</t>
  </si>
  <si>
    <t>越前三国競艇企業団</t>
  </si>
  <si>
    <t>188182</t>
  </si>
  <si>
    <t>福井県市町総合事務組合（事業会計分）</t>
  </si>
  <si>
    <t>198013</t>
  </si>
  <si>
    <t>牛奥山恩賜県有財産保護組合</t>
  </si>
  <si>
    <t>198021</t>
  </si>
  <si>
    <t>滑沢山恩賜県有財産保護組合</t>
  </si>
  <si>
    <t>198056</t>
  </si>
  <si>
    <t>金峰前山恩賜県有財産保護組合</t>
  </si>
  <si>
    <t>198064</t>
  </si>
  <si>
    <t>大蔵沢恩賜県有財産保護組合</t>
  </si>
  <si>
    <t>198072</t>
  </si>
  <si>
    <t>深沢山恩賜県有財産保護組合</t>
  </si>
  <si>
    <t>198145</t>
  </si>
  <si>
    <t>京戸入会恩賜県有財産保護組合</t>
  </si>
  <si>
    <t>198218</t>
  </si>
  <si>
    <t>八町山恩賜県有財産保護組合</t>
  </si>
  <si>
    <t>198234</t>
  </si>
  <si>
    <t>奥仙重外二字山恩賜県有財産保護組合</t>
  </si>
  <si>
    <t>198251</t>
  </si>
  <si>
    <t>北奥仙丈外二山恩賜県有財産保護組合</t>
  </si>
  <si>
    <t>198323</t>
  </si>
  <si>
    <t>御座石山恩賜県有財産保護組合</t>
  </si>
  <si>
    <t>198340</t>
  </si>
  <si>
    <t>老別当恩賜県有財産保護組合</t>
  </si>
  <si>
    <t>198358</t>
  </si>
  <si>
    <t>第一御座石前山恩賜県有財産保護組合</t>
  </si>
  <si>
    <t>198374</t>
  </si>
  <si>
    <t>牛ケ馬場恩賜県有財産保護組合</t>
  </si>
  <si>
    <t>198382</t>
  </si>
  <si>
    <t>大内窪外壱字恩賜県有財産保護組合</t>
  </si>
  <si>
    <t>198528</t>
  </si>
  <si>
    <t>釜無山外三字恩賜県有財産保護組合</t>
  </si>
  <si>
    <t>198561</t>
  </si>
  <si>
    <t>鹿留山恩賜県有財産保護組合</t>
  </si>
  <si>
    <t>198579</t>
  </si>
  <si>
    <t>大旅外二恩賜県有財産保護組合</t>
  </si>
  <si>
    <t>198595</t>
  </si>
  <si>
    <t>小金沢土室山恩賜県有財産保護組合</t>
  </si>
  <si>
    <t>198617</t>
  </si>
  <si>
    <t>野脇恩賜県有財産保護組合</t>
  </si>
  <si>
    <t>199265</t>
  </si>
  <si>
    <t>山梨県市町村総合事務組合（事業会計分）</t>
  </si>
  <si>
    <t>208116</t>
  </si>
  <si>
    <t>森泉山財産組合</t>
  </si>
  <si>
    <t>208175</t>
  </si>
  <si>
    <t>上田市東御市真田共有財産組合</t>
  </si>
  <si>
    <t>208191</t>
  </si>
  <si>
    <t>青木村及び上田市共有財産組合</t>
  </si>
  <si>
    <t>208434</t>
  </si>
  <si>
    <t>南信地域町村交通災害共済事務組合</t>
  </si>
  <si>
    <t>208574</t>
  </si>
  <si>
    <t>中信地域町村交通災害共済事務組合</t>
  </si>
  <si>
    <t>209121</t>
  </si>
  <si>
    <t>高山村外一市一町財産組合</t>
  </si>
  <si>
    <t>209171</t>
  </si>
  <si>
    <t>東北信市町村交通災害共済事務組合</t>
  </si>
  <si>
    <t>209457</t>
  </si>
  <si>
    <t>長野県民交通災害共済組合</t>
  </si>
  <si>
    <t>白馬山麓事務組合</t>
  </si>
  <si>
    <t>218936</t>
  </si>
  <si>
    <t>岐阜県地方競馬組合</t>
  </si>
  <si>
    <t>219606</t>
  </si>
  <si>
    <t>飛騨農業共済事務組合</t>
  </si>
  <si>
    <t>219673</t>
  </si>
  <si>
    <t>東濃農業共済事務組合</t>
  </si>
  <si>
    <t>219690</t>
  </si>
  <si>
    <t>中濃地域農業共済事務組合</t>
  </si>
  <si>
    <t>219754</t>
  </si>
  <si>
    <t>安八郡広域連合</t>
  </si>
  <si>
    <t>228052</t>
  </si>
  <si>
    <t>浜名湖競艇企業団</t>
  </si>
  <si>
    <t>228427</t>
  </si>
  <si>
    <t>箱根山御山組合</t>
  </si>
  <si>
    <t>228541</t>
  </si>
  <si>
    <t>箱根山禁伐林組合</t>
  </si>
  <si>
    <t>228621</t>
  </si>
  <si>
    <t>箱根山殖産林組合</t>
  </si>
  <si>
    <t>228893</t>
  </si>
  <si>
    <t>駿東地区交通災害共済組合</t>
  </si>
  <si>
    <t>一部事務組合下田メディカルセンター（普通会計分）</t>
  </si>
  <si>
    <t>238023</t>
  </si>
  <si>
    <t>愛知県競馬組合</t>
  </si>
  <si>
    <t>238031</t>
  </si>
  <si>
    <t>名古屋競輪組合</t>
  </si>
  <si>
    <t>238643</t>
  </si>
  <si>
    <t>尾張市町交通災害共済組合</t>
  </si>
  <si>
    <t>238651</t>
  </si>
  <si>
    <t>新城北設楽交通災害共済組合</t>
  </si>
  <si>
    <t>258326</t>
  </si>
  <si>
    <t>滋賀県市町村交通災害共済組合</t>
  </si>
  <si>
    <t>268038</t>
  </si>
  <si>
    <t>加茂笠置組合</t>
  </si>
  <si>
    <t>268160</t>
  </si>
  <si>
    <t>亀岡市及び南丹市財産区組合</t>
  </si>
  <si>
    <t>木津川市精華町環境施設組合</t>
  </si>
  <si>
    <t>278408</t>
  </si>
  <si>
    <t>大阪府都市競艇企業団</t>
  </si>
  <si>
    <t>278645</t>
  </si>
  <si>
    <t>くすのき広域連合</t>
  </si>
  <si>
    <t>288802</t>
  </si>
  <si>
    <t>兵庫県市町交通災害共済組合</t>
  </si>
  <si>
    <t>289221</t>
  </si>
  <si>
    <t>兵庫県競馬組合</t>
  </si>
  <si>
    <t>289337</t>
  </si>
  <si>
    <t>揖龍地区農業共済事務組合</t>
  </si>
  <si>
    <t>289370</t>
  </si>
  <si>
    <t>美方郡広域事務組合（事業会計分）</t>
  </si>
  <si>
    <t>289418</t>
  </si>
  <si>
    <t>赤相農業共済事務組合</t>
  </si>
  <si>
    <t>289451</t>
  </si>
  <si>
    <t>小野加東広域事務組合（事業会計分）</t>
  </si>
  <si>
    <t>289477</t>
  </si>
  <si>
    <t>西脇多可行政事務組合（事業会計分）</t>
  </si>
  <si>
    <t>289485</t>
  </si>
  <si>
    <t>中播農業共済事務組合</t>
  </si>
  <si>
    <t>289604</t>
  </si>
  <si>
    <t>東播磨農業共済事務組合</t>
  </si>
  <si>
    <t>289647</t>
  </si>
  <si>
    <t>淡路広域行政事務組合（事業会計分）</t>
  </si>
  <si>
    <t>289728</t>
  </si>
  <si>
    <t>兵庫県後期高齢者医療広域連合（事業会計分）</t>
  </si>
  <si>
    <t>289744</t>
  </si>
  <si>
    <t>南但広域行政事務組合（事業会計分）</t>
  </si>
  <si>
    <t>298131</t>
  </si>
  <si>
    <t>奥山組合</t>
  </si>
  <si>
    <t>298140</t>
  </si>
  <si>
    <t>青葉山組合</t>
  </si>
  <si>
    <t>298166</t>
  </si>
  <si>
    <t>神野山組合</t>
  </si>
  <si>
    <t>318361</t>
  </si>
  <si>
    <t>鳥取中部ふるさと広域連合（事業会計分）</t>
  </si>
  <si>
    <t>339253</t>
  </si>
  <si>
    <t>備南競艇事業組合</t>
  </si>
  <si>
    <t>339377</t>
  </si>
  <si>
    <t>井笠地区農業共済事務組合</t>
  </si>
  <si>
    <t>339407</t>
  </si>
  <si>
    <t>勝英農業共済事務組合</t>
  </si>
  <si>
    <t>339423</t>
  </si>
  <si>
    <t>東備農業共済事務組合</t>
  </si>
  <si>
    <t>339431</t>
  </si>
  <si>
    <t>倉敷地区農業共済事務組合</t>
  </si>
  <si>
    <t>339474</t>
  </si>
  <si>
    <t>津山地区農業共済事務組合</t>
  </si>
  <si>
    <t>339563</t>
  </si>
  <si>
    <t>高梁地域事務組合（事業会計）</t>
  </si>
  <si>
    <t>348597</t>
  </si>
  <si>
    <t>宮島競艇施行組合</t>
  </si>
  <si>
    <t>368334</t>
  </si>
  <si>
    <t>松茂町ほか二町競艇事業組合</t>
  </si>
  <si>
    <t>378526</t>
  </si>
  <si>
    <t>香川県中部広域競艇事業組合</t>
  </si>
  <si>
    <t>高知県宿毛市愛媛県南宇和郡愛南町篠山小中学校組合</t>
  </si>
  <si>
    <t>398357</t>
  </si>
  <si>
    <t>高知県競馬組合</t>
  </si>
  <si>
    <t>北九州市</t>
  </si>
  <si>
    <t>402311</t>
  </si>
  <si>
    <t>那珂川市</t>
  </si>
  <si>
    <t>408913</t>
  </si>
  <si>
    <t>中間市行橋市競艇組合</t>
  </si>
  <si>
    <t>409570</t>
  </si>
  <si>
    <t>福岡都市圏広域行政事業組合（事業会計分）</t>
  </si>
  <si>
    <t>418277</t>
  </si>
  <si>
    <t>佐賀県競馬組合</t>
  </si>
  <si>
    <t>くまもと県北病院機構設立組合</t>
  </si>
  <si>
    <t>448222</t>
  </si>
  <si>
    <t>大分県交通災害共済組合</t>
  </si>
  <si>
    <t>458422</t>
  </si>
  <si>
    <t>宮崎県市町村総合事務組合（事業会計分）</t>
  </si>
  <si>
    <t>469173</t>
  </si>
  <si>
    <t>大島農業共済事務組合</t>
  </si>
  <si>
    <t>島尻消防組合</t>
  </si>
  <si>
    <t>478318</t>
  </si>
  <si>
    <t>沖縄県町村交通災害共済組合</t>
  </si>
  <si>
    <t>財調（調整後）</t>
    <rPh sb="0" eb="1">
      <t>ザイ</t>
    </rPh>
    <rPh sb="1" eb="2">
      <t>チョウ</t>
    </rPh>
    <rPh sb="3" eb="5">
      <t>チョウセイ</t>
    </rPh>
    <rPh sb="5" eb="6">
      <t>ゴ</t>
    </rPh>
    <phoneticPr fontId="1"/>
  </si>
  <si>
    <t>減債（調整後）</t>
    <rPh sb="0" eb="2">
      <t>ゲンサイ</t>
    </rPh>
    <rPh sb="5" eb="6">
      <t>ゴ</t>
    </rPh>
    <phoneticPr fontId="1"/>
  </si>
  <si>
    <t>特目（調整後）</t>
    <rPh sb="0" eb="1">
      <t>トク</t>
    </rPh>
    <rPh sb="1" eb="2">
      <t>メ</t>
    </rPh>
    <rPh sb="5" eb="6">
      <t>ゴ</t>
    </rPh>
    <phoneticPr fontId="1"/>
  </si>
  <si>
    <t>合計（調整後）</t>
    <rPh sb="0" eb="2">
      <t>ゴウケイ</t>
    </rPh>
    <rPh sb="5" eb="6">
      <t>ゴ</t>
    </rPh>
    <phoneticPr fontId="1"/>
  </si>
  <si>
    <t>H29(千円単）</t>
    <rPh sb="4" eb="6">
      <t>センエン</t>
    </rPh>
    <rPh sb="6" eb="7">
      <t>タン</t>
    </rPh>
    <phoneticPr fontId="3"/>
  </si>
  <si>
    <t>財調</t>
    <rPh sb="0" eb="1">
      <t>ザイ</t>
    </rPh>
    <rPh sb="1" eb="2">
      <t>チョウ</t>
    </rPh>
    <phoneticPr fontId="1"/>
  </si>
  <si>
    <t>減債</t>
    <rPh sb="0" eb="2">
      <t>ゲンサイ</t>
    </rPh>
    <phoneticPr fontId="1"/>
  </si>
  <si>
    <t>特目</t>
    <rPh sb="0" eb="1">
      <t>トク</t>
    </rPh>
    <rPh sb="1" eb="2">
      <t>メ</t>
    </rPh>
    <phoneticPr fontId="1"/>
  </si>
  <si>
    <t>合計</t>
    <rPh sb="0" eb="2">
      <t>ゴウケイ</t>
    </rPh>
    <phoneticPr fontId="1"/>
  </si>
  <si>
    <t>H30(千円単）</t>
    <rPh sb="4" eb="6">
      <t>センエン</t>
    </rPh>
    <rPh sb="6" eb="7">
      <t>タン</t>
    </rPh>
    <phoneticPr fontId="3"/>
  </si>
  <si>
    <t>1</t>
  </si>
  <si>
    <t>8</t>
  </si>
  <si>
    <t>3</t>
  </si>
  <si>
    <t>4</t>
  </si>
  <si>
    <t>5</t>
  </si>
  <si>
    <t>6</t>
  </si>
  <si>
    <t>7</t>
  </si>
  <si>
    <t>9</t>
  </si>
  <si>
    <t>2</t>
  </si>
  <si>
    <t>決算値有無判定</t>
    <rPh sb="0" eb="2">
      <t>ケッサン</t>
    </rPh>
    <rPh sb="2" eb="3">
      <t>チ</t>
    </rPh>
    <rPh sb="3" eb="5">
      <t>ウム</t>
    </rPh>
    <rPh sb="5" eb="7">
      <t>ハンテイ</t>
    </rPh>
    <phoneticPr fontId="3"/>
  </si>
  <si>
    <t>平成30年度末残高　Ａ</t>
    <rPh sb="0" eb="2">
      <t>ヘイセイ</t>
    </rPh>
    <rPh sb="4" eb="7">
      <t>ネンドマツ</t>
    </rPh>
    <rPh sb="7" eb="9">
      <t>ザンダカ</t>
    </rPh>
    <phoneticPr fontId="3"/>
  </si>
  <si>
    <t>平成30年度末残高　a</t>
    <phoneticPr fontId="3"/>
  </si>
  <si>
    <t>平成30年度末残高　d</t>
    <phoneticPr fontId="3"/>
  </si>
  <si>
    <t>平成30年度末残高　g</t>
    <phoneticPr fontId="3"/>
  </si>
  <si>
    <t>平成30年度末残高　ア</t>
    <phoneticPr fontId="3"/>
  </si>
  <si>
    <t>平成30年度末残高　エ</t>
    <phoneticPr fontId="3"/>
  </si>
  <si>
    <t>平成30年度末残高　キ</t>
    <phoneticPr fontId="3"/>
  </si>
  <si>
    <t>平成30年度末残高　コ</t>
    <phoneticPr fontId="3"/>
  </si>
  <si>
    <t>平成30年度末残高　ス</t>
    <phoneticPr fontId="3"/>
  </si>
  <si>
    <t>平成29年度末残高　b</t>
    <phoneticPr fontId="3"/>
  </si>
  <si>
    <t>平成29年度末残高　e</t>
    <phoneticPr fontId="3"/>
  </si>
  <si>
    <t>平成29年度末残高　h</t>
    <phoneticPr fontId="3"/>
  </si>
  <si>
    <t>平成29年度末残高　イ</t>
    <phoneticPr fontId="3"/>
  </si>
  <si>
    <t>平成29年度末残高　オ</t>
    <phoneticPr fontId="3"/>
  </si>
  <si>
    <t>平成29年度末残高　ク</t>
    <phoneticPr fontId="3"/>
  </si>
  <si>
    <t>平成29年度末残高　サ</t>
    <phoneticPr fontId="3"/>
  </si>
  <si>
    <t>平成29年度末残高　セ</t>
    <phoneticPr fontId="3"/>
  </si>
  <si>
    <t>平成29年度末残高　B</t>
    <phoneticPr fontId="3"/>
  </si>
  <si>
    <t>北海道</t>
    <rPh sb="0" eb="3">
      <t>ホッカイドウ</t>
    </rPh>
    <phoneticPr fontId="3"/>
  </si>
  <si>
    <t>青森県</t>
    <rPh sb="0" eb="3">
      <t>アオモリケン</t>
    </rPh>
    <phoneticPr fontId="3"/>
  </si>
  <si>
    <t>岩手県</t>
    <rPh sb="0" eb="3">
      <t>イワテケン</t>
    </rPh>
    <phoneticPr fontId="3"/>
  </si>
  <si>
    <t>宮城県</t>
    <rPh sb="0" eb="3">
      <t>ミヤギケン</t>
    </rPh>
    <phoneticPr fontId="3"/>
  </si>
  <si>
    <t>秋田県</t>
    <rPh sb="0" eb="3">
      <t>アキタケン</t>
    </rPh>
    <phoneticPr fontId="3"/>
  </si>
  <si>
    <t>山形県</t>
    <rPh sb="0" eb="3">
      <t>ヤマガタケン</t>
    </rPh>
    <phoneticPr fontId="3"/>
  </si>
  <si>
    <t>福島県</t>
    <rPh sb="0" eb="3">
      <t>フクシマケン</t>
    </rPh>
    <phoneticPr fontId="3"/>
  </si>
  <si>
    <t>栃木県</t>
    <rPh sb="0" eb="3">
      <t>トチギケン</t>
    </rPh>
    <phoneticPr fontId="3"/>
  </si>
  <si>
    <t>群馬県</t>
    <rPh sb="0" eb="3">
      <t>グンマケン</t>
    </rPh>
    <phoneticPr fontId="3"/>
  </si>
  <si>
    <t>埼玉県</t>
    <rPh sb="0" eb="3">
      <t>サイタマケン</t>
    </rPh>
    <phoneticPr fontId="3"/>
  </si>
  <si>
    <t>千葉県</t>
    <rPh sb="0" eb="3">
      <t>チバケン</t>
    </rPh>
    <phoneticPr fontId="3"/>
  </si>
  <si>
    <t>東京都</t>
    <rPh sb="0" eb="3">
      <t>トウキョウト</t>
    </rPh>
    <phoneticPr fontId="3"/>
  </si>
  <si>
    <t>神奈川県</t>
    <rPh sb="0" eb="4">
      <t>カナガワケン</t>
    </rPh>
    <phoneticPr fontId="3"/>
  </si>
  <si>
    <t>新潟県</t>
    <rPh sb="0" eb="3">
      <t>ニイガタケン</t>
    </rPh>
    <phoneticPr fontId="3"/>
  </si>
  <si>
    <t>富山県</t>
    <rPh sb="0" eb="3">
      <t>トヤマケン</t>
    </rPh>
    <phoneticPr fontId="3"/>
  </si>
  <si>
    <t>石川県</t>
    <rPh sb="0" eb="3">
      <t>イシカワケン</t>
    </rPh>
    <phoneticPr fontId="3"/>
  </si>
  <si>
    <t>福井県</t>
    <rPh sb="0" eb="3">
      <t>フクイケン</t>
    </rPh>
    <phoneticPr fontId="3"/>
  </si>
  <si>
    <t>山梨県</t>
    <rPh sb="0" eb="3">
      <t>ヤマナシケン</t>
    </rPh>
    <phoneticPr fontId="3"/>
  </si>
  <si>
    <t>長野県</t>
    <rPh sb="0" eb="3">
      <t>ナガノケン</t>
    </rPh>
    <phoneticPr fontId="3"/>
  </si>
  <si>
    <t>岐阜県</t>
    <rPh sb="0" eb="3">
      <t>ギフケン</t>
    </rPh>
    <phoneticPr fontId="3"/>
  </si>
  <si>
    <t>静岡県</t>
    <rPh sb="0" eb="3">
      <t>シズオカケン</t>
    </rPh>
    <phoneticPr fontId="3"/>
  </si>
  <si>
    <t>愛知県</t>
    <rPh sb="0" eb="3">
      <t>アイチケン</t>
    </rPh>
    <phoneticPr fontId="3"/>
  </si>
  <si>
    <t>京都府</t>
    <rPh sb="0" eb="3">
      <t>キョウトフ</t>
    </rPh>
    <phoneticPr fontId="3"/>
  </si>
  <si>
    <t>大阪府</t>
    <rPh sb="0" eb="3">
      <t>オオサカフ</t>
    </rPh>
    <phoneticPr fontId="3"/>
  </si>
  <si>
    <t>兵庫県</t>
    <rPh sb="0" eb="3">
      <t>ヒョウゴケン</t>
    </rPh>
    <phoneticPr fontId="3"/>
  </si>
  <si>
    <t>奈良県</t>
    <rPh sb="0" eb="3">
      <t>ナラケン</t>
    </rPh>
    <phoneticPr fontId="3"/>
  </si>
  <si>
    <t>和歌山県</t>
    <rPh sb="0" eb="4">
      <t>ワカヤマケン</t>
    </rPh>
    <phoneticPr fontId="3"/>
  </si>
  <si>
    <t>鳥取県</t>
    <rPh sb="0" eb="3">
      <t>トットリケン</t>
    </rPh>
    <phoneticPr fontId="3"/>
  </si>
  <si>
    <t>島根県</t>
    <rPh sb="0" eb="3">
      <t>シマネケン</t>
    </rPh>
    <phoneticPr fontId="3"/>
  </si>
  <si>
    <t>岡山県</t>
    <rPh sb="0" eb="3">
      <t>オカヤマケン</t>
    </rPh>
    <phoneticPr fontId="3"/>
  </si>
  <si>
    <t>広島県</t>
    <rPh sb="0" eb="3">
      <t>ヒロシマケン</t>
    </rPh>
    <phoneticPr fontId="3"/>
  </si>
  <si>
    <t>山口県</t>
    <rPh sb="0" eb="3">
      <t>ヤマグチケン</t>
    </rPh>
    <phoneticPr fontId="3"/>
  </si>
  <si>
    <t>徳島県</t>
    <rPh sb="0" eb="3">
      <t>トクシマケン</t>
    </rPh>
    <phoneticPr fontId="3"/>
  </si>
  <si>
    <t>香川県</t>
    <rPh sb="0" eb="3">
      <t>カガワケン</t>
    </rPh>
    <phoneticPr fontId="3"/>
  </si>
  <si>
    <t>愛媛県</t>
    <rPh sb="0" eb="3">
      <t>エヒメケン</t>
    </rPh>
    <phoneticPr fontId="3"/>
  </si>
  <si>
    <t>高知県</t>
    <rPh sb="0" eb="3">
      <t>コウチケン</t>
    </rPh>
    <phoneticPr fontId="3"/>
  </si>
  <si>
    <t>福岡県</t>
    <rPh sb="0" eb="3">
      <t>フクオカケン</t>
    </rPh>
    <phoneticPr fontId="3"/>
  </si>
  <si>
    <t>佐賀県</t>
    <rPh sb="0" eb="3">
      <t>サガケン</t>
    </rPh>
    <phoneticPr fontId="3"/>
  </si>
  <si>
    <t>長崎県</t>
    <rPh sb="0" eb="3">
      <t>ナガサキケン</t>
    </rPh>
    <phoneticPr fontId="3"/>
  </si>
  <si>
    <t>熊本県</t>
    <rPh sb="0" eb="3">
      <t>クマモトケン</t>
    </rPh>
    <phoneticPr fontId="3"/>
  </si>
  <si>
    <t>大分県</t>
    <rPh sb="0" eb="3">
      <t>オオイタケン</t>
    </rPh>
    <phoneticPr fontId="3"/>
  </si>
  <si>
    <t>宮崎県</t>
    <rPh sb="0" eb="3">
      <t>ミヤザキケン</t>
    </rPh>
    <phoneticPr fontId="3"/>
  </si>
  <si>
    <t>鹿児島県</t>
    <rPh sb="0" eb="4">
      <t>カゴシマケン</t>
    </rPh>
    <phoneticPr fontId="3"/>
  </si>
  <si>
    <t>沖縄県</t>
  </si>
  <si>
    <t>沖縄県</t>
    <rPh sb="0" eb="3">
      <t>オキナワケン</t>
    </rPh>
    <phoneticPr fontId="3"/>
  </si>
  <si>
    <t>地域振興基金</t>
  </si>
  <si>
    <t>公共施設整備等基金</t>
  </si>
  <si>
    <t>観光振興基金</t>
  </si>
  <si>
    <t>障害者福祉基金</t>
  </si>
  <si>
    <t>奨学基金</t>
  </si>
  <si>
    <t>社会福祉事業資金基金</t>
  </si>
  <si>
    <t>まちづくり事業資金基金</t>
  </si>
  <si>
    <t>小樽ファンが支えるふるさとまちづくり資金基金</t>
  </si>
  <si>
    <t>ふるさと応援基金</t>
  </si>
  <si>
    <t>朝里川温泉郷観光施設整備資金基金</t>
  </si>
  <si>
    <t>庁舎建設整備基金</t>
  </si>
  <si>
    <t>旭山動物園施設整備基金</t>
  </si>
  <si>
    <t>育英事業基金</t>
  </si>
  <si>
    <t>社会福祉事業基金</t>
  </si>
  <si>
    <t>子ども基金</t>
  </si>
  <si>
    <t>公共施設等整備基金</t>
  </si>
  <si>
    <t>墓園及び墓地管理基金</t>
  </si>
  <si>
    <t>地域福祉ふれあい基金</t>
  </si>
  <si>
    <t>斎藤文庫基金</t>
  </si>
  <si>
    <t>環境産業都市整備基金</t>
  </si>
  <si>
    <t>公用施設整備基金</t>
  </si>
  <si>
    <t>公園整備基金</t>
  </si>
  <si>
    <t>福祉基金</t>
  </si>
  <si>
    <t>前田奨学基金</t>
  </si>
  <si>
    <t>高等教育整備基金</t>
  </si>
  <si>
    <t>都市開発基金</t>
  </si>
  <si>
    <t>商工観光振興基金</t>
  </si>
  <si>
    <t>帯広の森基金</t>
  </si>
  <si>
    <t>国際親善交流基金</t>
  </si>
  <si>
    <t>ふるさと振興基金</t>
  </si>
  <si>
    <t>地域福祉基金</t>
  </si>
  <si>
    <t>環境・緑化基金</t>
  </si>
  <si>
    <t>地方創生拠点整備基金</t>
  </si>
  <si>
    <t>-</t>
  </si>
  <si>
    <t>財政再生計画調整基金</t>
  </si>
  <si>
    <t>幸福の黄色いハンカチ基金</t>
  </si>
  <si>
    <t>夕張市石勝線代替輸送確保基金</t>
  </si>
  <si>
    <t>子ども文化振興基金</t>
  </si>
  <si>
    <t>シューパロダム建設対策基金</t>
  </si>
  <si>
    <t>特定公共施設等整備基金</t>
  </si>
  <si>
    <t>ふるさとづくり推進基金</t>
  </si>
  <si>
    <t>合併まちづくり推進基金</t>
  </si>
  <si>
    <t>緑が丘霊園管理基金</t>
  </si>
  <si>
    <t>ふるさと寄附基金</t>
  </si>
  <si>
    <t>教育振興基金</t>
  </si>
  <si>
    <t>産業振興基金</t>
  </si>
  <si>
    <t>保健福祉基金</t>
  </si>
  <si>
    <t>市営住宅等敷金基金</t>
  </si>
  <si>
    <t>留萌市公共施設整備基金</t>
  </si>
  <si>
    <t>留萌市社会福祉振興基金</t>
  </si>
  <si>
    <t>「若者たちが萌えるまち」留萌市応援基金</t>
  </si>
  <si>
    <t>留萌市芸術文化振興基金</t>
  </si>
  <si>
    <t>留萌市スポーツ振興基金</t>
  </si>
  <si>
    <t>公共施設整備基金</t>
  </si>
  <si>
    <t>旧道立病院改修等事業基金</t>
  </si>
  <si>
    <t>教育施設整備基金</t>
  </si>
  <si>
    <t>廃棄物処理施設整備基金</t>
  </si>
  <si>
    <t>福祉ふれあい基金</t>
  </si>
  <si>
    <t>地域経済活性化対策基金</t>
  </si>
  <si>
    <t>日本のてっぺん応援基金</t>
  </si>
  <si>
    <t>JR天北線代替輸送確保基金</t>
  </si>
  <si>
    <t>樺太記憶継承基金</t>
  </si>
  <si>
    <t>福祉施設整備基金</t>
  </si>
  <si>
    <t>過疎地域自立促進特別事業基金</t>
  </si>
  <si>
    <t>青少年育成基金</t>
  </si>
  <si>
    <t>農業振興基金</t>
  </si>
  <si>
    <t>医療等拠点施設整備基金</t>
  </si>
  <si>
    <t>生涯学習・スポーツ振興基金</t>
  </si>
  <si>
    <t>庁舎整備基金</t>
  </si>
  <si>
    <t>ふるさとふれあい推進基金</t>
  </si>
  <si>
    <t>矢澤教育振興基金</t>
  </si>
  <si>
    <t>教育基金</t>
  </si>
  <si>
    <t>あかびらガンバレ応援基金</t>
  </si>
  <si>
    <t>あかびら創生基金</t>
  </si>
  <si>
    <t>社会福祉事業振興基金</t>
  </si>
  <si>
    <t>市営住宅敷金基金</t>
  </si>
  <si>
    <t>青少年基金</t>
  </si>
  <si>
    <t>オホーツク流氷と自然を守る基金</t>
    <rPh sb="5" eb="7">
      <t>リュウヒョウ</t>
    </rPh>
    <rPh sb="8" eb="10">
      <t>シゼン</t>
    </rPh>
    <rPh sb="11" eb="12">
      <t>マモ</t>
    </rPh>
    <rPh sb="13" eb="15">
      <t>キキン</t>
    </rPh>
    <phoneticPr fontId="3"/>
  </si>
  <si>
    <t>公共施設等整備基金</t>
    <rPh sb="0" eb="2">
      <t>コウキョウ</t>
    </rPh>
    <rPh sb="2" eb="4">
      <t>シセツ</t>
    </rPh>
    <rPh sb="4" eb="5">
      <t>トウ</t>
    </rPh>
    <rPh sb="5" eb="7">
      <t>セイビ</t>
    </rPh>
    <rPh sb="7" eb="9">
      <t>キキン</t>
    </rPh>
    <phoneticPr fontId="3"/>
  </si>
  <si>
    <t>地域福祉基金</t>
    <rPh sb="0" eb="2">
      <t>チイキ</t>
    </rPh>
    <rPh sb="2" eb="4">
      <t>フクシ</t>
    </rPh>
    <rPh sb="4" eb="6">
      <t>キキン</t>
    </rPh>
    <phoneticPr fontId="3"/>
  </si>
  <si>
    <t>公共交通確保基金</t>
    <rPh sb="0" eb="2">
      <t>コウキョウ</t>
    </rPh>
    <rPh sb="2" eb="4">
      <t>コウツウ</t>
    </rPh>
    <rPh sb="4" eb="6">
      <t>カクホ</t>
    </rPh>
    <rPh sb="6" eb="8">
      <t>キキン</t>
    </rPh>
    <phoneticPr fontId="3"/>
  </si>
  <si>
    <t>過疎地域自立促進特別事業基金</t>
    <rPh sb="0" eb="2">
      <t>カソ</t>
    </rPh>
    <rPh sb="2" eb="4">
      <t>チイキ</t>
    </rPh>
    <rPh sb="4" eb="6">
      <t>ジリツ</t>
    </rPh>
    <rPh sb="6" eb="8">
      <t>ソクシン</t>
    </rPh>
    <rPh sb="8" eb="10">
      <t>トクベツ</t>
    </rPh>
    <rPh sb="10" eb="12">
      <t>ジギョウ</t>
    </rPh>
    <rPh sb="12" eb="14">
      <t>キキン</t>
    </rPh>
    <phoneticPr fontId="3"/>
  </si>
  <si>
    <t>合併特例振興基金</t>
  </si>
  <si>
    <t>ふるさと創生基金</t>
  </si>
  <si>
    <t>私の士別・あなたのふるさと応援基金</t>
  </si>
  <si>
    <t>合併特例基金</t>
  </si>
  <si>
    <t>大学振興基金</t>
  </si>
  <si>
    <t>名寄東病院振興基金</t>
  </si>
  <si>
    <t>文化センター大ホール基金</t>
  </si>
  <si>
    <t>こころのふるさと基金</t>
  </si>
  <si>
    <t>市民交通確保基金</t>
  </si>
  <si>
    <t>育英基金</t>
  </si>
  <si>
    <t>ふるさと応援・地域医療安定化基金</t>
  </si>
  <si>
    <t>ふるさと応援・公共交通維持安定化基金</t>
  </si>
  <si>
    <t>ふるさと応援・屋内遊戯施設整備等基金</t>
  </si>
  <si>
    <t>公共施設等維持補修基金</t>
  </si>
  <si>
    <t>職員退職手当基金</t>
  </si>
  <si>
    <t>みんなで、ひと・まちづくり基金</t>
  </si>
  <si>
    <t>地域福祉振興基金</t>
  </si>
  <si>
    <t>特定防衛施設周辺整備調整交付金基金</t>
  </si>
  <si>
    <t>ふるさと基金</t>
  </si>
  <si>
    <t>施設整備政策基金</t>
  </si>
  <si>
    <t>公営住宅敷金基金</t>
  </si>
  <si>
    <t>ごみ処理施設建設費積立基金</t>
  </si>
  <si>
    <t>まちづくり事業基金</t>
  </si>
  <si>
    <t>社会福祉事業
振興基金</t>
  </si>
  <si>
    <t>-</t>
    <phoneticPr fontId="3"/>
  </si>
  <si>
    <t>東光最終処分場閉鎖基金</t>
  </si>
  <si>
    <t>改良住宅敷金基金</t>
  </si>
  <si>
    <t>人材育成基金</t>
  </si>
  <si>
    <t>社会福祉振興基金</t>
  </si>
  <si>
    <t>地域資源活用農畜産物処理加工施設整備基金</t>
  </si>
  <si>
    <t>庁舎等施設整備基金</t>
  </si>
  <si>
    <t>国際交流基金</t>
  </si>
  <si>
    <t>社会福祉基金</t>
  </si>
  <si>
    <t>地域づくり推進基金</t>
  </si>
  <si>
    <t>退職手当積立基金</t>
  </si>
  <si>
    <t>一般廃棄物処理施設整備基金</t>
  </si>
  <si>
    <t>ふるさとまちづくり応援基金</t>
  </si>
  <si>
    <t>新図書館建設基金</t>
  </si>
  <si>
    <t>まちづくり推進基金</t>
  </si>
  <si>
    <t>社会福祉事業推進基金</t>
  </si>
  <si>
    <t>恵庭市未来人材応援基金</t>
  </si>
  <si>
    <t>公共施設等管理保全基金</t>
  </si>
  <si>
    <t>産業廃棄物処理施設整備基金</t>
  </si>
  <si>
    <t>公共施設修繕等基金</t>
  </si>
  <si>
    <t>合併振興基金</t>
  </si>
  <si>
    <t>大滝区振興基金</t>
  </si>
  <si>
    <t>義務教育施設整備基金</t>
  </si>
  <si>
    <t>生涯学習振興基金</t>
  </si>
  <si>
    <t>施設営繕基金</t>
  </si>
  <si>
    <t>合併まちづくり基金</t>
  </si>
  <si>
    <t>公共施設修繕基金</t>
  </si>
  <si>
    <t>漁業振興基金</t>
  </si>
  <si>
    <t>厚田地域づくり基金</t>
  </si>
  <si>
    <t>文教施設整備基金</t>
  </si>
  <si>
    <t>公共施設長寿命化整備基金</t>
  </si>
  <si>
    <t>みらい基金</t>
  </si>
  <si>
    <t>まちづくり基金</t>
  </si>
  <si>
    <t>文化センター建設基金</t>
  </si>
  <si>
    <t>石狩地区広域穀類乾燥調製貯蔵施設等管理基金</t>
  </si>
  <si>
    <t>地域づくり推進事業基金</t>
  </si>
  <si>
    <t>公共施設営繕基金</t>
  </si>
  <si>
    <t>教育文化振興基金</t>
  </si>
  <si>
    <t>庁舎建設基金</t>
  </si>
  <si>
    <t>ふるさと松前応援基金</t>
  </si>
  <si>
    <t>創玄書道会書のまちづくり基金</t>
  </si>
  <si>
    <t>福島町公共施設維持保全基金</t>
  </si>
  <si>
    <t>福島町ふるさと定住促進住宅基金</t>
  </si>
  <si>
    <t>福島町人財育成基金</t>
  </si>
  <si>
    <t>福島町ふるさと応援基金</t>
  </si>
  <si>
    <t>福島町がんばる地元企業等応援基金</t>
  </si>
  <si>
    <t>ふるさと創生事業基金</t>
  </si>
  <si>
    <t>農林漁業振興基金</t>
  </si>
  <si>
    <t>ものづくり産業振興基金</t>
  </si>
  <si>
    <t>江差線代替輸送確保基金</t>
  </si>
  <si>
    <t>旧江差線施設解体撤去事業準備基金</t>
  </si>
  <si>
    <t>木古内町企業振興促進基金</t>
  </si>
  <si>
    <t>木古内町地域福祉基金</t>
  </si>
  <si>
    <t>木古内町中小企業・小規模企業経営改善等支援基金</t>
  </si>
  <si>
    <t>社会教育施設整備基金</t>
  </si>
  <si>
    <t>活力のあるまちづくり推進基金</t>
  </si>
  <si>
    <t>環境保全事業推進基金</t>
  </si>
  <si>
    <t>新幹線事業推進基金</t>
  </si>
  <si>
    <t>ふるさと納税基金</t>
  </si>
  <si>
    <t>定住対策促進基金</t>
  </si>
  <si>
    <t>グリーンピア大沼施設整備等基金</t>
  </si>
  <si>
    <t>担い手育成支援事業基金</t>
  </si>
  <si>
    <t>まちづくり振興基金</t>
  </si>
  <si>
    <t>生活交通確保対策基金</t>
  </si>
  <si>
    <t>中山間ふるさと・水と土保全基金</t>
  </si>
  <si>
    <t>旧江差線鉄道施設等整理基金</t>
  </si>
  <si>
    <t>歴史を生かすまちづくり基金</t>
  </si>
  <si>
    <t>過疎地域自立促進基金</t>
  </si>
  <si>
    <t>旧ＪＲ江差線鉄道施設物管理基金</t>
  </si>
  <si>
    <t>子育て支援対策基金</t>
  </si>
  <si>
    <t>ふるさとづくり基金</t>
  </si>
  <si>
    <t>敬老福祉年金基金</t>
  </si>
  <si>
    <t>中小企業振興基金</t>
  </si>
  <si>
    <t>ふるさと創生事業推進基金</t>
  </si>
  <si>
    <t>ゆりの里活性化センター浴室維持運営基金</t>
  </si>
  <si>
    <t>高等学校教育環境振興基金</t>
  </si>
  <si>
    <t>灯油備蓄施設管理基金</t>
  </si>
  <si>
    <t>国営緊急農地再編整備事業負担金支払基金</t>
  </si>
  <si>
    <t>生活交通路線確保対策基金</t>
  </si>
  <si>
    <t>災害復旧基金</t>
  </si>
  <si>
    <t>情報通信基盤施設営繕基金</t>
  </si>
  <si>
    <t>風力発電事業基金</t>
  </si>
  <si>
    <t>水産振興基金</t>
  </si>
  <si>
    <t>ブナ北限の里づくり基金</t>
  </si>
  <si>
    <t>森林振興基金</t>
  </si>
  <si>
    <t>国営緊急農地再編整備事業基金</t>
  </si>
  <si>
    <t>羊蹄山自然公園整備基金</t>
  </si>
  <si>
    <t>まっかり村ふるさと応援基金</t>
  </si>
  <si>
    <t>自ら考え自ら行う地域づくり基金</t>
  </si>
  <si>
    <t>国鉄胆振線代替輸送確保基金</t>
  </si>
  <si>
    <t>水の郷きもべつまちづくり振興基金</t>
  </si>
  <si>
    <t>庁舎建設</t>
  </si>
  <si>
    <t>公共施設</t>
  </si>
  <si>
    <t>国鉄胆振線代替輸送確保</t>
  </si>
  <si>
    <t>ふるさと応援</t>
  </si>
  <si>
    <t>育英事業</t>
  </si>
  <si>
    <t>共和町公共施設整備基金</t>
  </si>
  <si>
    <t>共和町地域整備事業推進基金</t>
  </si>
  <si>
    <t>共和町農業振興基金</t>
  </si>
  <si>
    <t>共和町ふるさとづくり推進基金</t>
  </si>
  <si>
    <t>共和町電源立地地域促進対策交付金施設維持基金</t>
  </si>
  <si>
    <t>岩内町漁業振興基金</t>
  </si>
  <si>
    <t>岩内地方文化センター維持基金</t>
  </si>
  <si>
    <t>岩内町地域振興基金</t>
  </si>
  <si>
    <t>岩内町ふるさと納税基金</t>
  </si>
  <si>
    <t>岩内町地域福祉基金</t>
  </si>
  <si>
    <t>漁業活性化推進基金</t>
  </si>
  <si>
    <t>公共用施設維持　　　修繕・維持補修基金</t>
  </si>
  <si>
    <t>ふるさとづくり推進　基金</t>
  </si>
  <si>
    <t>スポーツ・文化振興　基金</t>
  </si>
  <si>
    <t>役場庁舎建設基金</t>
  </si>
  <si>
    <t>ふるさと環境保全基金</t>
  </si>
  <si>
    <t>公共用施設維持修繕・維持補修基金</t>
  </si>
  <si>
    <t>振興基金</t>
  </si>
  <si>
    <t>水産事業基金</t>
  </si>
  <si>
    <t>公用及び公共用施設整備基金</t>
  </si>
  <si>
    <t>地域情報通信基盤施設整備基金</t>
  </si>
  <si>
    <t>まちづくり活動支援基金</t>
  </si>
  <si>
    <t>コミュニティセンター建設基金</t>
  </si>
  <si>
    <t>退職手当基金</t>
  </si>
  <si>
    <t>青少年人材育成基金</t>
  </si>
  <si>
    <t>公共施設建設整備基金</t>
  </si>
  <si>
    <t>余市町ふるさと
応援寄附金基金</t>
  </si>
  <si>
    <t>職員等退職手当
負担金基金</t>
  </si>
  <si>
    <t>社会福祉施設等建設基金</t>
  </si>
  <si>
    <t>教育施設建設整備基金</t>
  </si>
  <si>
    <t>敬老福祉基金</t>
  </si>
  <si>
    <t>さくら・もみじ基金</t>
  </si>
  <si>
    <t>農産物価格安定基金</t>
  </si>
  <si>
    <t>なんぽろ温泉ハート＆ハート基金</t>
  </si>
  <si>
    <t>中山間ふるさと水と土保全基金</t>
  </si>
  <si>
    <t>奈井江町役場庁舎整備基金</t>
  </si>
  <si>
    <t>病院施設等整備基金</t>
  </si>
  <si>
    <t>備中神楽伝承振興基金</t>
  </si>
  <si>
    <t>振興公社事業開発基金</t>
  </si>
  <si>
    <t>文化スポーツ振興基金</t>
  </si>
  <si>
    <t>がんばれ子ども応援基金</t>
  </si>
  <si>
    <t>未来をひらく人づくり基金</t>
  </si>
  <si>
    <t>基本基金</t>
  </si>
  <si>
    <t>緑のまちづくり基金</t>
  </si>
  <si>
    <t>文化振興基金</t>
  </si>
  <si>
    <t>農業教育振興基金</t>
  </si>
  <si>
    <t>ふるさと福祉基金</t>
  </si>
  <si>
    <t>公有財産整備基金</t>
  </si>
  <si>
    <t>ふるさと活性化基金</t>
  </si>
  <si>
    <t>青少年健全育成基金</t>
  </si>
  <si>
    <t>ふるさと浦臼応援基金</t>
  </si>
  <si>
    <t>公共施設等建設基金</t>
  </si>
  <si>
    <t>街路灯維持管理基金</t>
  </si>
  <si>
    <t>子ども夢基金</t>
  </si>
  <si>
    <t>国営土地改良事業費
償還基金</t>
  </si>
  <si>
    <t>ふるさと妹背牛
応援基金</t>
  </si>
  <si>
    <t>過疎地域
自立促進基金</t>
  </si>
  <si>
    <t>観光施設整備基金</t>
  </si>
  <si>
    <t>定住促進基金</t>
  </si>
  <si>
    <t>土地改良整備事業償還金基金</t>
  </si>
  <si>
    <t>ライスコンビナート改修等事業積立基金</t>
  </si>
  <si>
    <t>農地保有合理化促進事業基金</t>
  </si>
  <si>
    <t>養護老人ホーム基金</t>
  </si>
  <si>
    <t>地域医療確保安定化基金</t>
  </si>
  <si>
    <t>学校教育振興基金</t>
  </si>
  <si>
    <t>文化事業振興基金</t>
  </si>
  <si>
    <t>ふれあい基金</t>
  </si>
  <si>
    <t>大雪霊園管理基金</t>
  </si>
  <si>
    <t>庁舎等整備基金</t>
  </si>
  <si>
    <t>こころの豊かさ基金</t>
  </si>
  <si>
    <t>研修派遣事業基金</t>
  </si>
  <si>
    <t>森林環境整備基金</t>
  </si>
  <si>
    <t>「写真の町」ひがしかわ株主基金</t>
  </si>
  <si>
    <t>写真の町文化基金</t>
  </si>
  <si>
    <t>小西健二奨学基金</t>
  </si>
  <si>
    <t>丘のまちびえいまちづくり基金</t>
  </si>
  <si>
    <t>人づくり育成基金</t>
  </si>
  <si>
    <t>十勝岳と共生するまちづくり応援基金</t>
  </si>
  <si>
    <t>国内外交流推進基金</t>
  </si>
  <si>
    <t>地域間交流人材育成基金</t>
  </si>
  <si>
    <t>まちづくり応援基金</t>
  </si>
  <si>
    <t>避難所備蓄品整備基金</t>
  </si>
  <si>
    <t>林業振興基金</t>
  </si>
  <si>
    <t>占冠村公共施設等維持管理基金</t>
  </si>
  <si>
    <t>環境保全と観光振興基金</t>
  </si>
  <si>
    <t>公共施設建設基金</t>
  </si>
  <si>
    <t>総合体育施設建設基金</t>
  </si>
  <si>
    <t>広域米穀類乾燥調製貯蔵施設基金</t>
  </si>
  <si>
    <t>サンルダム建設対策基金</t>
  </si>
  <si>
    <t>木質原料製造施設基金</t>
  </si>
  <si>
    <t>木質バイオマス削減効果活用基金</t>
  </si>
  <si>
    <t>森林づくり基金</t>
  </si>
  <si>
    <t>美深町公共施設整備基金</t>
  </si>
  <si>
    <t>美深町国鉄美幸線代替輸送確保基金</t>
  </si>
  <si>
    <t>美深町地域福祉基金</t>
  </si>
  <si>
    <t>美深町チョウザメ産業振興基金</t>
  </si>
  <si>
    <t>美深町文化会館ＣＯＭ１００運営基金</t>
  </si>
  <si>
    <t>高等学校振興基金</t>
  </si>
  <si>
    <t>ＪＲ天北線代替輸送確保基金</t>
  </si>
  <si>
    <t>人づくり振興基金</t>
  </si>
  <si>
    <t>芸術・文化振興基金</t>
  </si>
  <si>
    <t>人づくり研修基金</t>
  </si>
  <si>
    <t>総合振興基金</t>
  </si>
  <si>
    <t>JR深名線バス転換
対策基金</t>
  </si>
  <si>
    <t>夢・人・郷づくり
基金</t>
  </si>
  <si>
    <t>頑張れ増毛応援基金</t>
  </si>
  <si>
    <t>ＪＲ留萌線代替輸送
確保基金</t>
  </si>
  <si>
    <t>国鉄羽幌線代替輸送確保基金</t>
  </si>
  <si>
    <t>羽幌線代替輸送確保基金</t>
  </si>
  <si>
    <t>まちおこし基金</t>
  </si>
  <si>
    <t>役場庁舎等整備基金</t>
  </si>
  <si>
    <t>町営住宅等整備基金</t>
  </si>
  <si>
    <t>国鉄羽幌線代替
輸送確保基金</t>
  </si>
  <si>
    <t>農業振興事業基金</t>
  </si>
  <si>
    <t>遠別町・キャッスルガー市国際交流基金</t>
  </si>
  <si>
    <t>町営草地基金</t>
  </si>
  <si>
    <t>福祉のまちづくり基金</t>
  </si>
  <si>
    <t>公共施設維持補修基金</t>
  </si>
  <si>
    <t>酪農業振興基金</t>
  </si>
  <si>
    <t>国鉄興浜北線代替輸送確保基金</t>
  </si>
  <si>
    <t>地域活性化基金</t>
  </si>
  <si>
    <t>地方創生基金</t>
  </si>
  <si>
    <t>長寿園施設改修拡張事業基金</t>
  </si>
  <si>
    <t>JR代替輸送確保基金</t>
  </si>
  <si>
    <t>情報通信基盤施設整備基金</t>
  </si>
  <si>
    <t>交通輸送等整備推進基金</t>
  </si>
  <si>
    <t>豊富町ふるさと応援基金</t>
  </si>
  <si>
    <t>豊富町医療機器等整備基金</t>
  </si>
  <si>
    <t>中山秀雄（流石）
奨学基金</t>
  </si>
  <si>
    <t>保健医療福祉施設
整備基金</t>
  </si>
  <si>
    <t>島おこし基金</t>
  </si>
  <si>
    <t>温泉開発基金</t>
  </si>
  <si>
    <t>学校教育施設整備基金</t>
  </si>
  <si>
    <t>土地開発基金</t>
  </si>
  <si>
    <t>開基記念事業基金</t>
  </si>
  <si>
    <t>ふるさと利尻富士応援基金</t>
  </si>
  <si>
    <t>子ども・子育て応援基金</t>
  </si>
  <si>
    <t>エネルギー施策等振興基金</t>
  </si>
  <si>
    <t>奨学資金基金</t>
  </si>
  <si>
    <t>役場庁舎改築基金</t>
  </si>
  <si>
    <t>屋内多目的運動場整備基金</t>
  </si>
  <si>
    <t>公共交通確保対策事業基金</t>
  </si>
  <si>
    <t>国営農地再編整備事業負担金支払基金</t>
  </si>
  <si>
    <t>ふるさとつべつ応援基金</t>
  </si>
  <si>
    <t>町営住宅整備基金</t>
  </si>
  <si>
    <t>国立公園内
森林保全基金</t>
  </si>
  <si>
    <t>国営畑総事業
負担金等準備基金</t>
  </si>
  <si>
    <t>子ども子育て基金</t>
  </si>
  <si>
    <t>林野基金</t>
  </si>
  <si>
    <t>ふるさと事業基金</t>
  </si>
  <si>
    <t>農畜産振興基金</t>
  </si>
  <si>
    <t>福祉振興基金</t>
  </si>
  <si>
    <t>社会資本整備基金</t>
  </si>
  <si>
    <t>鉄道跡地整備等基金</t>
  </si>
  <si>
    <t>ふるさとおもいやり基金</t>
  </si>
  <si>
    <t>産業後継者育成基金</t>
  </si>
  <si>
    <t>ふるさと銀河線跡地活用等振興基金</t>
  </si>
  <si>
    <t>老人ホーム施設整備基金</t>
  </si>
  <si>
    <t>社会福祉施設充実基金</t>
  </si>
  <si>
    <t>各公共施設整備基金</t>
  </si>
  <si>
    <t>ふれあい交通網整備事業基金</t>
  </si>
  <si>
    <t>福祉事業基金</t>
  </si>
  <si>
    <t>ふるさとまちづくり振興基金</t>
  </si>
  <si>
    <t>名寄線代替輸送確保基金</t>
  </si>
  <si>
    <t>町有林野事業資金基金</t>
  </si>
  <si>
    <t>旧国鉄代替輸送確保基金</t>
  </si>
  <si>
    <t>畑地かんがい排水施設整備基金</t>
  </si>
  <si>
    <t>交通対策運営基金</t>
  </si>
  <si>
    <t>緑と森林振興基金</t>
  </si>
  <si>
    <t>雑用水施設整備基金</t>
  </si>
  <si>
    <t>酪農振興基金</t>
  </si>
  <si>
    <t>興浜南線及び名寄線代替輸送確保基金</t>
  </si>
  <si>
    <t>農業後継者育成基金</t>
  </si>
  <si>
    <t>ふるさと振興事業基金</t>
  </si>
  <si>
    <t>ホテル日の出岬施設整備基金</t>
  </si>
  <si>
    <t>地域振興事業基金</t>
  </si>
  <si>
    <t>地域福祉・医療基金</t>
  </si>
  <si>
    <t>学校教育施設建設基金</t>
  </si>
  <si>
    <t>国営美女地区かんがい排水事業基金</t>
  </si>
  <si>
    <t>まちづくり整備基金</t>
  </si>
  <si>
    <t>教育、文化及びスポーツ振興基金</t>
  </si>
  <si>
    <t>公共下水道事業基金</t>
  </si>
  <si>
    <t>小幌応援基金</t>
  </si>
  <si>
    <t>農林漁業基金</t>
  </si>
  <si>
    <t>退職手当追加負担金積立基金</t>
  </si>
  <si>
    <t>ふるさとＧＥＮＫＩ応援寄附金基金</t>
  </si>
  <si>
    <t>みんなの基金</t>
  </si>
  <si>
    <t>石油貯蔵施設立地対策等交付金積立基金</t>
  </si>
  <si>
    <t>水基金</t>
  </si>
  <si>
    <t>大型開発跡地等環境保全基金</t>
  </si>
  <si>
    <t>合併地域振興基金</t>
  </si>
  <si>
    <t>国営畑地かんがい排水事業振興基金</t>
  </si>
  <si>
    <t>観光開発基金</t>
  </si>
  <si>
    <t>まちづくりファンド基金</t>
  </si>
  <si>
    <t>産業づくり基金</t>
  </si>
  <si>
    <t>ひとづくり基金</t>
  </si>
  <si>
    <t>公共施設長寿命化推進基金</t>
  </si>
  <si>
    <t>農業基盤整備事業基金</t>
  </si>
  <si>
    <t>胆振東部地震対策基金</t>
  </si>
  <si>
    <t>バス運行事業基金</t>
  </si>
  <si>
    <t>まちづくり推進事業基金</t>
  </si>
  <si>
    <t>ふるさと日高応援基金</t>
  </si>
  <si>
    <t>温泉施設運営基金</t>
  </si>
  <si>
    <t>沙流川ダム地域振興基金</t>
  </si>
  <si>
    <t>津川基金</t>
  </si>
  <si>
    <t>地域雇用創出基金</t>
  </si>
  <si>
    <t>ふるさと浦河応援基金</t>
  </si>
  <si>
    <t>災害救助基金</t>
  </si>
  <si>
    <t>健やかチャイルド基金</t>
  </si>
  <si>
    <t>公営住宅等建設準備基金</t>
  </si>
  <si>
    <t>ふるさと様似応援基金</t>
  </si>
  <si>
    <t>社会福祉及び教育基金</t>
  </si>
  <si>
    <t>えりも町複合施設整備基金</t>
  </si>
  <si>
    <t>えりも町社会福祉基金</t>
  </si>
  <si>
    <t>えりも町漁業集落排水事業償還基金</t>
  </si>
  <si>
    <t>えりも町中山間ふるさと・水と土保全基金</t>
  </si>
  <si>
    <t>えりも町社会教育振興基金</t>
  </si>
  <si>
    <t>さくら振興基金</t>
  </si>
  <si>
    <t>役場庁舎耐震改修等基金</t>
  </si>
  <si>
    <t>商工業振興基金</t>
  </si>
  <si>
    <t>社会教育施設建設基金</t>
  </si>
  <si>
    <t>愛のまち建設基金</t>
  </si>
  <si>
    <t>農地利用集積円滑化事業基金</t>
  </si>
  <si>
    <t>ふるさと納税・子育て少子化対策夢基金</t>
  </si>
  <si>
    <t>旧国鉄士幌線コンクリートアーチ橋保存基金</t>
  </si>
  <si>
    <t>ふるさと納税・生涯活躍いきがい基金</t>
  </si>
  <si>
    <t>国鉄士幌線代替輸送確保基金</t>
  </si>
  <si>
    <t>環境保全センター基金</t>
  </si>
  <si>
    <t>鹿追高等学校看護科誘致支援基金</t>
  </si>
  <si>
    <t>町づくり基金</t>
  </si>
  <si>
    <t>鹿追町ふるさと寄附金基金</t>
  </si>
  <si>
    <t>学校施設整備基金</t>
  </si>
  <si>
    <t>保健･医療･福祉基金</t>
  </si>
  <si>
    <t>夢基金</t>
  </si>
  <si>
    <t>ふるさと思いやり基金</t>
  </si>
  <si>
    <t>公共施設建設等基金</t>
  </si>
  <si>
    <t>いきいきふるさとづくり基金</t>
  </si>
  <si>
    <t>老人福祉基金</t>
  </si>
  <si>
    <t>寄附金管理基金</t>
  </si>
  <si>
    <t>食と農業農村振興基金</t>
  </si>
  <si>
    <t>村有林野基金</t>
  </si>
  <si>
    <t>協働のまちづくり基金</t>
  </si>
  <si>
    <t>魅力あるまちづくり推進基金</t>
  </si>
  <si>
    <t>航空宇宙産業基地誘致対策基金</t>
  </si>
  <si>
    <t>農林水産業振興基金</t>
  </si>
  <si>
    <t>農山漁村ふるさと事業基金</t>
  </si>
  <si>
    <t>老人福祉施設振興基金</t>
  </si>
  <si>
    <t>ふるさと寄附金基金</t>
  </si>
  <si>
    <t>町有林野振興基金</t>
  </si>
  <si>
    <t>行政情報化推進基金</t>
  </si>
  <si>
    <t>個性あるふるさとづくり基金</t>
  </si>
  <si>
    <t>ふるさと銀河線跡地
活用等振興基金</t>
  </si>
  <si>
    <t>足寄町子育て安心基金</t>
  </si>
  <si>
    <t>ふるさと足寄応援基金</t>
  </si>
  <si>
    <t>ふるさと整備基金</t>
  </si>
  <si>
    <t>いきいき産業支援基金</t>
  </si>
  <si>
    <t>公共施設等維持管理基金</t>
  </si>
  <si>
    <t>町有林野事業基金</t>
  </si>
  <si>
    <t>未来応援基金</t>
  </si>
  <si>
    <t>環境保全基金</t>
  </si>
  <si>
    <t>特定防衛施設周辺整備調整交付金事業基金</t>
  </si>
  <si>
    <t>浜中町公共施設整備基金</t>
  </si>
  <si>
    <t>浜中町ふるさと納税基金</t>
  </si>
  <si>
    <t>浜中町水産振興基金</t>
  </si>
  <si>
    <t>浜中町福祉振興基金</t>
  </si>
  <si>
    <t>浜中町育英事業基金</t>
  </si>
  <si>
    <t>町有施設整備基金</t>
  </si>
  <si>
    <t>地域交通対策基金</t>
  </si>
  <si>
    <t>社会福祉整備基金</t>
  </si>
  <si>
    <t>地域産業振興基金</t>
  </si>
  <si>
    <t>社会教育振興基金</t>
  </si>
  <si>
    <t>環境にやさしい町づくり基金</t>
  </si>
  <si>
    <t>笑顔が輝く移住定住応援基金</t>
  </si>
  <si>
    <t>鶴の居る村基金</t>
  </si>
  <si>
    <t>太陽の手子育て基金</t>
  </si>
  <si>
    <t>別海町生涯学習振興基金</t>
  </si>
  <si>
    <t>別海町標津線代替輸送確保基金</t>
  </si>
  <si>
    <t>別海町ふるさと応援基金</t>
  </si>
  <si>
    <t>別海町地域福祉基金</t>
  </si>
  <si>
    <t>総合体育館建設基金</t>
  </si>
  <si>
    <t>特定地方交通線標津線代替輸送確保基金</t>
  </si>
  <si>
    <t>フロンティア基金</t>
  </si>
  <si>
    <t>標津町公共施設協働営繕基金</t>
  </si>
  <si>
    <t>標津町水産振興基金</t>
  </si>
  <si>
    <t>標津町酪肉振興対策基金</t>
  </si>
  <si>
    <t>標津町子ども・子育て基金</t>
  </si>
  <si>
    <t>萌える海と大地・さわやか交流郷創生基金</t>
  </si>
  <si>
    <t>知床・羅臼まちづくり基金</t>
  </si>
  <si>
    <t>備荒基金</t>
  </si>
  <si>
    <t>国債等債券運用調整基金</t>
  </si>
  <si>
    <t>給付準備基金</t>
    <rPh sb="0" eb="2">
      <t>キュウフ</t>
    </rPh>
    <rPh sb="2" eb="4">
      <t>ジュンビ</t>
    </rPh>
    <rPh sb="4" eb="6">
      <t>キキン</t>
    </rPh>
    <phoneticPr fontId="3"/>
  </si>
  <si>
    <t>施設整備基金</t>
  </si>
  <si>
    <t>施設維持基金</t>
  </si>
  <si>
    <t>札幌ふるさと市町村圏基金</t>
    <rPh sb="0" eb="2">
      <t>サッポロ</t>
    </rPh>
    <rPh sb="6" eb="9">
      <t>シチョウソン</t>
    </rPh>
    <rPh sb="9" eb="10">
      <t>ケン</t>
    </rPh>
    <rPh sb="10" eb="12">
      <t>キキン</t>
    </rPh>
    <phoneticPr fontId="3"/>
  </si>
  <si>
    <t>北しりべし廃棄物処理広域連合運営資金基金</t>
  </si>
  <si>
    <t>組合基金</t>
  </si>
  <si>
    <t>羊蹄山麓環境衛生組合事業基金</t>
  </si>
  <si>
    <t>ごみ処理施設基金</t>
  </si>
  <si>
    <t>退職手当支払準備基金</t>
  </si>
  <si>
    <t>公立はこだて未来大学教育振興基金</t>
  </si>
  <si>
    <t>渡島・檜山地方税滞納整理機構基金</t>
  </si>
  <si>
    <t>石油貯蔵施設立地対策等交付金基金</t>
  </si>
  <si>
    <t>衛生センター施設整備基金</t>
  </si>
  <si>
    <t>中空知ふるさと市町村圏基金</t>
  </si>
  <si>
    <t>日高東部消防組合指令車等購入資金積立</t>
  </si>
  <si>
    <t>石油貯蔵施設立地　　対策等交付金基金　　　　（大型化学高所放水車整備）</t>
  </si>
  <si>
    <t>石油貯蔵施設立地　　対策等交付金基金　　　　（救助工作車(Ⅱ型)整備）</t>
  </si>
  <si>
    <t>消防施設整備基金</t>
  </si>
  <si>
    <t>消防団育成推進基金</t>
  </si>
  <si>
    <t>防火普及事業推進基金</t>
  </si>
  <si>
    <t>南渡島消防事務組合財政調整基金</t>
  </si>
  <si>
    <t>南後志清掃センター建設基金</t>
  </si>
  <si>
    <t>施設整備基金積立金</t>
  </si>
  <si>
    <t>北留萌消防組合
賞じゅつ金基金</t>
  </si>
  <si>
    <t>北空知葬斎場改築準備基金</t>
  </si>
  <si>
    <t>施設維持運営基金</t>
  </si>
  <si>
    <t>檜山広域行政組合公共用施設整備基金</t>
  </si>
  <si>
    <t>石狩教育研修センター組合施設営繕基金</t>
  </si>
  <si>
    <t>西紋別地区環境衛生センター施設整備基金</t>
  </si>
  <si>
    <t>施設設備整備基金</t>
  </si>
  <si>
    <t>学校給食基金</t>
  </si>
  <si>
    <t>南空知ふるさと市町村圏基金</t>
  </si>
  <si>
    <t>-</t>
    <phoneticPr fontId="3"/>
  </si>
  <si>
    <t>皆増</t>
  </si>
  <si>
    <t>皆増</t>
    <rPh sb="0" eb="1">
      <t>ミナ</t>
    </rPh>
    <rPh sb="1" eb="2">
      <t>ゾウ</t>
    </rPh>
    <phoneticPr fontId="3"/>
  </si>
  <si>
    <t>まちづくり推進基金</t>
    <rPh sb="5" eb="9">
      <t>スイシンキキン</t>
    </rPh>
    <phoneticPr fontId="3"/>
  </si>
  <si>
    <t>オリンピック・パラリンピック推進基金</t>
    <rPh sb="14" eb="16">
      <t>スイシン</t>
    </rPh>
    <rPh sb="16" eb="18">
      <t>キキン</t>
    </rPh>
    <phoneticPr fontId="3"/>
  </si>
  <si>
    <t>スポーツ振興基金</t>
    <rPh sb="4" eb="6">
      <t>シンコウ</t>
    </rPh>
    <rPh sb="6" eb="8">
      <t>キキン</t>
    </rPh>
    <phoneticPr fontId="3"/>
  </si>
  <si>
    <t>霊園基金</t>
    <rPh sb="0" eb="2">
      <t>レイエン</t>
    </rPh>
    <rPh sb="2" eb="4">
      <t>キキン</t>
    </rPh>
    <phoneticPr fontId="3"/>
  </si>
  <si>
    <t>奨学基金</t>
    <rPh sb="0" eb="2">
      <t>ショウガク</t>
    </rPh>
    <rPh sb="2" eb="4">
      <t>キキン</t>
    </rPh>
    <phoneticPr fontId="3"/>
  </si>
  <si>
    <t>http://www.city.sapporo.jp/zaisei/kohyo/zaimu/zaisei-ichiran/index.html</t>
    <phoneticPr fontId="3"/>
  </si>
  <si>
    <t>青森市地域振興基金</t>
    <phoneticPr fontId="3"/>
  </si>
  <si>
    <t>青森市次世代健康・
スポーツ振興基金</t>
    <phoneticPr fontId="3"/>
  </si>
  <si>
    <t>青森市公共施設
整備基金</t>
    <phoneticPr fontId="3"/>
  </si>
  <si>
    <t>青森市元気都市
あおもり応援基金</t>
    <phoneticPr fontId="3"/>
  </si>
  <si>
    <t>青森市社会福祉
事業基金</t>
    <phoneticPr fontId="3"/>
  </si>
  <si>
    <t>地域経済活性化基金</t>
  </si>
  <si>
    <t>子ども未来基金</t>
  </si>
  <si>
    <t>弘前公園お城とさくら基金</t>
  </si>
  <si>
    <t>屋内スケート場建設基金</t>
    <rPh sb="0" eb="2">
      <t>オクナイ</t>
    </rPh>
    <rPh sb="6" eb="7">
      <t>ジョウ</t>
    </rPh>
    <rPh sb="7" eb="11">
      <t>ケンセツキキン</t>
    </rPh>
    <phoneticPr fontId="3"/>
  </si>
  <si>
    <t>地域振興基金</t>
    <rPh sb="0" eb="2">
      <t>チイキ</t>
    </rPh>
    <rPh sb="2" eb="4">
      <t>シンコウ</t>
    </rPh>
    <rPh sb="4" eb="6">
      <t>キキン</t>
    </rPh>
    <phoneticPr fontId="3"/>
  </si>
  <si>
    <t>退職手当基金</t>
    <rPh sb="0" eb="2">
      <t>タイショク</t>
    </rPh>
    <rPh sb="2" eb="4">
      <t>テアテ</t>
    </rPh>
    <rPh sb="4" eb="6">
      <t>キキン</t>
    </rPh>
    <phoneticPr fontId="3"/>
  </si>
  <si>
    <t>南郷地域活性化基金</t>
    <rPh sb="0" eb="2">
      <t>ナンゴウ</t>
    </rPh>
    <rPh sb="2" eb="4">
      <t>チイキ</t>
    </rPh>
    <rPh sb="4" eb="7">
      <t>カッセイカ</t>
    </rPh>
    <rPh sb="7" eb="9">
      <t>キキン</t>
    </rPh>
    <phoneticPr fontId="3"/>
  </si>
  <si>
    <t>震災復興基金</t>
    <rPh sb="0" eb="2">
      <t>シンサイ</t>
    </rPh>
    <rPh sb="2" eb="6">
      <t>フッコウキキン</t>
    </rPh>
    <phoneticPr fontId="3"/>
  </si>
  <si>
    <t>市民文化会館運営基金</t>
  </si>
  <si>
    <t>図書館建設基金</t>
  </si>
  <si>
    <t>ちとせ住宅団地定住促進基金</t>
  </si>
  <si>
    <t>歴史的景観保存基金</t>
  </si>
  <si>
    <t>電源立地地域対策事業基金</t>
  </si>
  <si>
    <t>駐留軍等再編対策事業基金</t>
  </si>
  <si>
    <t>東日本大震災復興推進基金</t>
  </si>
  <si>
    <t>再生可能エネルギー導入促進基金</t>
  </si>
  <si>
    <t>地域基盤安定化基金</t>
  </si>
  <si>
    <t>関根浜沿岸漁業振興基金</t>
  </si>
  <si>
    <t>合併振興基金</t>
    <rPh sb="0" eb="2">
      <t>ガッペイ</t>
    </rPh>
    <rPh sb="2" eb="4">
      <t>シンコウ</t>
    </rPh>
    <rPh sb="4" eb="6">
      <t>キキン</t>
    </rPh>
    <phoneticPr fontId="3"/>
  </si>
  <si>
    <t>公共施設等整備保全基金</t>
    <rPh sb="0" eb="2">
      <t>コウキョウ</t>
    </rPh>
    <rPh sb="2" eb="4">
      <t>シセツ</t>
    </rPh>
    <rPh sb="4" eb="5">
      <t>ナド</t>
    </rPh>
    <rPh sb="5" eb="7">
      <t>セイビ</t>
    </rPh>
    <rPh sb="7" eb="9">
      <t>ホゼン</t>
    </rPh>
    <rPh sb="9" eb="11">
      <t>キキン</t>
    </rPh>
    <phoneticPr fontId="3"/>
  </si>
  <si>
    <t>市民特別健診事業基金</t>
    <rPh sb="0" eb="2">
      <t>シミン</t>
    </rPh>
    <rPh sb="2" eb="4">
      <t>トクベツ</t>
    </rPh>
    <rPh sb="4" eb="6">
      <t>ケンシン</t>
    </rPh>
    <rPh sb="6" eb="8">
      <t>ジギョウ</t>
    </rPh>
    <rPh sb="8" eb="10">
      <t>キキン</t>
    </rPh>
    <phoneticPr fontId="3"/>
  </si>
  <si>
    <t>子ども医療費助成事業基金</t>
    <rPh sb="0" eb="1">
      <t>コ</t>
    </rPh>
    <rPh sb="3" eb="6">
      <t>イリョウヒ</t>
    </rPh>
    <rPh sb="6" eb="8">
      <t>ジョセイ</t>
    </rPh>
    <rPh sb="8" eb="10">
      <t>ジギョウ</t>
    </rPh>
    <rPh sb="10" eb="12">
      <t>キキン</t>
    </rPh>
    <phoneticPr fontId="3"/>
  </si>
  <si>
    <t>農業振興基金</t>
    <rPh sb="0" eb="2">
      <t>ノウギョウ</t>
    </rPh>
    <rPh sb="2" eb="4">
      <t>シンコウ</t>
    </rPh>
    <rPh sb="4" eb="6">
      <t>キキン</t>
    </rPh>
    <phoneticPr fontId="3"/>
  </si>
  <si>
    <t>温泉管理基金</t>
  </si>
  <si>
    <t>地域づくり特別事業基金</t>
  </si>
  <si>
    <t>下水道事業債償還基金</t>
  </si>
  <si>
    <t>町ふるさと基金</t>
  </si>
  <si>
    <t>町営住宅建設等基金</t>
  </si>
  <si>
    <t>https://www.town.imabetsu.lg.jp</t>
    <phoneticPr fontId="3"/>
  </si>
  <si>
    <t>蓬田村公共施設整備基金</t>
    <rPh sb="0" eb="3">
      <t>ヨモギタムラ</t>
    </rPh>
    <rPh sb="3" eb="5">
      <t>コウキョウ</t>
    </rPh>
    <rPh sb="5" eb="7">
      <t>シセツ</t>
    </rPh>
    <rPh sb="7" eb="9">
      <t>セイビ</t>
    </rPh>
    <rPh sb="9" eb="11">
      <t>キキン</t>
    </rPh>
    <phoneticPr fontId="3"/>
  </si>
  <si>
    <t>蓬田村地域福祉基金</t>
    <rPh sb="0" eb="3">
      <t>ヨモギタムラ</t>
    </rPh>
    <rPh sb="3" eb="5">
      <t>チイキ</t>
    </rPh>
    <rPh sb="5" eb="7">
      <t>フクシ</t>
    </rPh>
    <rPh sb="7" eb="9">
      <t>キキン</t>
    </rPh>
    <phoneticPr fontId="3"/>
  </si>
  <si>
    <t>蓬田村教育施設整備基金</t>
    <rPh sb="0" eb="3">
      <t>ヨモギタムラ</t>
    </rPh>
    <rPh sb="3" eb="5">
      <t>キョウイク</t>
    </rPh>
    <rPh sb="5" eb="7">
      <t>シセツ</t>
    </rPh>
    <rPh sb="7" eb="9">
      <t>セイビ</t>
    </rPh>
    <rPh sb="9" eb="11">
      <t>キキン</t>
    </rPh>
    <phoneticPr fontId="3"/>
  </si>
  <si>
    <t>蓬田村産業振興基金</t>
    <rPh sb="0" eb="3">
      <t>ヨモギタムラ</t>
    </rPh>
    <rPh sb="3" eb="5">
      <t>サンギョウ</t>
    </rPh>
    <rPh sb="5" eb="7">
      <t>シンコウ</t>
    </rPh>
    <rPh sb="7" eb="9">
      <t>キキン</t>
    </rPh>
    <phoneticPr fontId="3"/>
  </si>
  <si>
    <t>公共施設等整備基金</t>
    <rPh sb="0" eb="9">
      <t>コウキョウシセツトウセイビキキン</t>
    </rPh>
    <phoneticPr fontId="3"/>
  </si>
  <si>
    <t>あじがさわ未来応援基金</t>
    <rPh sb="5" eb="7">
      <t>ミライ</t>
    </rPh>
    <rPh sb="7" eb="9">
      <t>オウエン</t>
    </rPh>
    <rPh sb="9" eb="11">
      <t>キキン</t>
    </rPh>
    <phoneticPr fontId="3"/>
  </si>
  <si>
    <t>人材育成基金</t>
    <rPh sb="0" eb="2">
      <t>ジンザイ</t>
    </rPh>
    <rPh sb="2" eb="4">
      <t>イクセイ</t>
    </rPh>
    <rPh sb="4" eb="6">
      <t>キキン</t>
    </rPh>
    <phoneticPr fontId="3"/>
  </si>
  <si>
    <t>学校施設整備基金</t>
    <rPh sb="0" eb="2">
      <t>ガッコウ</t>
    </rPh>
    <rPh sb="2" eb="4">
      <t>シセツ</t>
    </rPh>
    <rPh sb="4" eb="6">
      <t>セイビ</t>
    </rPh>
    <rPh sb="6" eb="8">
      <t>キキン</t>
    </rPh>
    <phoneticPr fontId="3"/>
  </si>
  <si>
    <t>公共施設等総合管理基金</t>
  </si>
  <si>
    <t>地域医療対策基金</t>
  </si>
  <si>
    <t>ふるさと納税寄附金基金</t>
  </si>
  <si>
    <t>霊園整備基金</t>
  </si>
  <si>
    <t>健康で心豊かな村づくり基金</t>
  </si>
  <si>
    <t>好きです西目屋応援基金</t>
  </si>
  <si>
    <t>ふたば施設管理基金</t>
  </si>
  <si>
    <t>ふじさき応援基金</t>
  </si>
  <si>
    <t>農業災害基金</t>
  </si>
  <si>
    <t>スポーツ振興基金</t>
  </si>
  <si>
    <t>ふるさと活性化対策基金</t>
  </si>
  <si>
    <t>学校教育施設整備基金</t>
    <rPh sb="0" eb="2">
      <t>ガッコウ</t>
    </rPh>
    <rPh sb="2" eb="4">
      <t>キョウイク</t>
    </rPh>
    <rPh sb="4" eb="6">
      <t>シセツ</t>
    </rPh>
    <rPh sb="6" eb="8">
      <t>セイビ</t>
    </rPh>
    <rPh sb="8" eb="10">
      <t>キキン</t>
    </rPh>
    <phoneticPr fontId="3"/>
  </si>
  <si>
    <t>http://www.vill.inakadate.lg.jp/docs/2016041300052</t>
    <phoneticPr fontId="3"/>
  </si>
  <si>
    <t>公営住宅建設基金</t>
  </si>
  <si>
    <t>鶴の舞橋改修基金</t>
  </si>
  <si>
    <t>公共施設等管理処分基金</t>
  </si>
  <si>
    <t>再生可能エネルギー発電設備等維持管理基金</t>
  </si>
  <si>
    <t>合併振興基金</t>
    <phoneticPr fontId="3"/>
  </si>
  <si>
    <t>地域福祉基金</t>
    <phoneticPr fontId="3"/>
  </si>
  <si>
    <t>ふるさと活性化対策基金</t>
    <phoneticPr fontId="3"/>
  </si>
  <si>
    <t>秋元文庫基金</t>
    <phoneticPr fontId="3"/>
  </si>
  <si>
    <t>青少年育成基金</t>
    <phoneticPr fontId="3"/>
  </si>
  <si>
    <t>学校建設基金</t>
  </si>
  <si>
    <t>みちのく丸地域活性化基金</t>
  </si>
  <si>
    <t>http://www.town.noheji.aomori.jp/life/chosei/zaisei/zaisei-shiryo</t>
    <phoneticPr fontId="3"/>
  </si>
  <si>
    <t>庁舎建設基金</t>
    <rPh sb="0" eb="2">
      <t>チョウシャ</t>
    </rPh>
    <rPh sb="2" eb="4">
      <t>ケンセツ</t>
    </rPh>
    <rPh sb="4" eb="6">
      <t>キキン</t>
    </rPh>
    <phoneticPr fontId="3"/>
  </si>
  <si>
    <t>教育福祉援助基金</t>
    <rPh sb="0" eb="2">
      <t>キョウイク</t>
    </rPh>
    <rPh sb="2" eb="4">
      <t>フクシ</t>
    </rPh>
    <rPh sb="4" eb="6">
      <t>エンジョ</t>
    </rPh>
    <rPh sb="6" eb="8">
      <t>キキン</t>
    </rPh>
    <phoneticPr fontId="3"/>
  </si>
  <si>
    <t>霊園財政調整基金</t>
    <rPh sb="0" eb="2">
      <t>レイエン</t>
    </rPh>
    <rPh sb="2" eb="4">
      <t>ザイセイ</t>
    </rPh>
    <rPh sb="4" eb="6">
      <t>チョウセイ</t>
    </rPh>
    <rPh sb="6" eb="8">
      <t>キキン</t>
    </rPh>
    <phoneticPr fontId="3"/>
  </si>
  <si>
    <t>地域づくり推進基金</t>
    <rPh sb="0" eb="2">
      <t>チイキ</t>
    </rPh>
    <rPh sb="5" eb="7">
      <t>スイシン</t>
    </rPh>
    <rPh sb="7" eb="9">
      <t>キキン</t>
    </rPh>
    <phoneticPr fontId="3"/>
  </si>
  <si>
    <t>学校建設基金</t>
    <rPh sb="0" eb="2">
      <t>ガッコウ</t>
    </rPh>
    <rPh sb="2" eb="4">
      <t>ケンセツ</t>
    </rPh>
    <rPh sb="4" eb="6">
      <t>キキン</t>
    </rPh>
    <phoneticPr fontId="3"/>
  </si>
  <si>
    <t>ふるさと基金</t>
    <rPh sb="4" eb="6">
      <t>キキン</t>
    </rPh>
    <phoneticPr fontId="3"/>
  </si>
  <si>
    <t>地域産業振興基金</t>
    <rPh sb="0" eb="2">
      <t>チイキ</t>
    </rPh>
    <rPh sb="2" eb="4">
      <t>サンギョウ</t>
    </rPh>
    <rPh sb="4" eb="6">
      <t>シンコウ</t>
    </rPh>
    <rPh sb="6" eb="8">
      <t>キキン</t>
    </rPh>
    <phoneticPr fontId="3"/>
  </si>
  <si>
    <t>ふるさと水と土保全対策基金</t>
    <rPh sb="4" eb="5">
      <t>ミズ</t>
    </rPh>
    <rPh sb="6" eb="7">
      <t>ツチ</t>
    </rPh>
    <rPh sb="7" eb="9">
      <t>ホゼン</t>
    </rPh>
    <rPh sb="9" eb="11">
      <t>タイサク</t>
    </rPh>
    <rPh sb="11" eb="13">
      <t>キキン</t>
    </rPh>
    <phoneticPr fontId="3"/>
  </si>
  <si>
    <t>http://www.town.rokunohe.aomori.jp/chousei_yosan_zaiseihikaku.html</t>
    <phoneticPr fontId="3"/>
  </si>
  <si>
    <t>公共施設維持修繕基金</t>
    <rPh sb="0" eb="2">
      <t>コウキョウ</t>
    </rPh>
    <rPh sb="2" eb="4">
      <t>シセツ</t>
    </rPh>
    <rPh sb="4" eb="6">
      <t>イジ</t>
    </rPh>
    <rPh sb="6" eb="8">
      <t>シュウゼン</t>
    </rPh>
    <rPh sb="8" eb="10">
      <t>キキン</t>
    </rPh>
    <phoneticPr fontId="3"/>
  </si>
  <si>
    <t>保健・児童センター
建設基金</t>
    <rPh sb="0" eb="2">
      <t>ホケン</t>
    </rPh>
    <rPh sb="3" eb="5">
      <t>ジドウ</t>
    </rPh>
    <rPh sb="10" eb="12">
      <t>ケンセツ</t>
    </rPh>
    <rPh sb="12" eb="14">
      <t>キキン</t>
    </rPh>
    <phoneticPr fontId="3"/>
  </si>
  <si>
    <t>公共施設等解体撤去
基金</t>
    <rPh sb="0" eb="2">
      <t>コウキョウ</t>
    </rPh>
    <rPh sb="2" eb="4">
      <t>シセツ</t>
    </rPh>
    <rPh sb="4" eb="5">
      <t>トウ</t>
    </rPh>
    <rPh sb="5" eb="7">
      <t>カイタイ</t>
    </rPh>
    <rPh sb="7" eb="9">
      <t>テッキョ</t>
    </rPh>
    <rPh sb="10" eb="12">
      <t>キキン</t>
    </rPh>
    <phoneticPr fontId="3"/>
  </si>
  <si>
    <t>ひとづくり基金</t>
    <rPh sb="5" eb="7">
      <t>キキン</t>
    </rPh>
    <phoneticPr fontId="3"/>
  </si>
  <si>
    <t>核燃料物質等取扱税交付金事業基金</t>
    <rPh sb="0" eb="3">
      <t>カクネンリョウ</t>
    </rPh>
    <rPh sb="3" eb="5">
      <t>ブッシツ</t>
    </rPh>
    <rPh sb="5" eb="6">
      <t>トウ</t>
    </rPh>
    <rPh sb="6" eb="8">
      <t>トリアツカイ</t>
    </rPh>
    <rPh sb="8" eb="9">
      <t>ゼイ</t>
    </rPh>
    <rPh sb="9" eb="12">
      <t>コウフキン</t>
    </rPh>
    <rPh sb="12" eb="14">
      <t>ジギョウ</t>
    </rPh>
    <rPh sb="14" eb="16">
      <t>キキン</t>
    </rPh>
    <phoneticPr fontId="3"/>
  </si>
  <si>
    <t>http://www.town.yokohama.lg.jp/index.cfm/9,4394,27,150,html</t>
    <phoneticPr fontId="3"/>
  </si>
  <si>
    <t>がん検診基金</t>
  </si>
  <si>
    <t>学校給食費給付金交付事業基金</t>
  </si>
  <si>
    <t>小学生医療費事業基金</t>
  </si>
  <si>
    <t>新庁舎建設準備基金</t>
  </si>
  <si>
    <t>公共用施設維持補修基金</t>
  </si>
  <si>
    <t>生活基盤整備基金</t>
  </si>
  <si>
    <t>ハートピア基金</t>
  </si>
  <si>
    <t>公共用施設維持運営基金</t>
  </si>
  <si>
    <t>磯資源等倍増基金</t>
  </si>
  <si>
    <t>電源立地地域対策交付金事業基金</t>
  </si>
  <si>
    <t>津軽海峡地区漁業振興基金</t>
  </si>
  <si>
    <t>民間活用住宅買入基金</t>
  </si>
  <si>
    <t>http://www.vill.higashidoori.lg.jp/sub05/cat500061.html</t>
    <phoneticPr fontId="3"/>
  </si>
  <si>
    <t>水産業振興基金</t>
    <rPh sb="0" eb="2">
      <t>スイサン</t>
    </rPh>
    <rPh sb="2" eb="3">
      <t>ギョウ</t>
    </rPh>
    <rPh sb="3" eb="5">
      <t>シンコウ</t>
    </rPh>
    <rPh sb="5" eb="7">
      <t>キキン</t>
    </rPh>
    <phoneticPr fontId="3"/>
  </si>
  <si>
    <t>電源立地地域対策事業基金</t>
    <rPh sb="0" eb="2">
      <t>デンゲン</t>
    </rPh>
    <rPh sb="2" eb="4">
      <t>リッチ</t>
    </rPh>
    <rPh sb="4" eb="6">
      <t>チイキ</t>
    </rPh>
    <rPh sb="6" eb="8">
      <t>タイサク</t>
    </rPh>
    <rPh sb="8" eb="10">
      <t>ジギョウ</t>
    </rPh>
    <rPh sb="10" eb="12">
      <t>キキン</t>
    </rPh>
    <phoneticPr fontId="3"/>
  </si>
  <si>
    <t>地域活性化基金</t>
    <rPh sb="0" eb="2">
      <t>チイキ</t>
    </rPh>
    <rPh sb="2" eb="5">
      <t>カッセイカ</t>
    </rPh>
    <rPh sb="5" eb="7">
      <t>キキン</t>
    </rPh>
    <phoneticPr fontId="3"/>
  </si>
  <si>
    <t>ふるさと佐井村応援基金</t>
  </si>
  <si>
    <t>http://www.vill.sai.lg.jp/gyousei/gyousei.html?id=22</t>
    <phoneticPr fontId="3"/>
  </si>
  <si>
    <t>三戸町地域医療特別対策基金</t>
    <rPh sb="0" eb="3">
      <t>サンノヘマチ</t>
    </rPh>
    <rPh sb="3" eb="5">
      <t>チイキ</t>
    </rPh>
    <rPh sb="5" eb="7">
      <t>イリョウ</t>
    </rPh>
    <rPh sb="7" eb="9">
      <t>トクベツ</t>
    </rPh>
    <rPh sb="9" eb="11">
      <t>タイサク</t>
    </rPh>
    <rPh sb="11" eb="13">
      <t>キキン</t>
    </rPh>
    <phoneticPr fontId="3"/>
  </si>
  <si>
    <t>三戸町地域福祉基金</t>
    <rPh sb="0" eb="3">
      <t>サンノヘマチ</t>
    </rPh>
    <rPh sb="3" eb="5">
      <t>チイキ</t>
    </rPh>
    <rPh sb="5" eb="7">
      <t>フクシ</t>
    </rPh>
    <rPh sb="7" eb="9">
      <t>キキン</t>
    </rPh>
    <phoneticPr fontId="3"/>
  </si>
  <si>
    <t>ふるさと三戸応援基金</t>
    <rPh sb="4" eb="6">
      <t>サンノヘ</t>
    </rPh>
    <rPh sb="6" eb="8">
      <t>オウエン</t>
    </rPh>
    <rPh sb="8" eb="10">
      <t>キキン</t>
    </rPh>
    <phoneticPr fontId="3"/>
  </si>
  <si>
    <t>三戸町教育振興基金</t>
    <rPh sb="0" eb="3">
      <t>サンノヘマチ</t>
    </rPh>
    <rPh sb="3" eb="5">
      <t>キョウイク</t>
    </rPh>
    <rPh sb="5" eb="7">
      <t>シンコウ</t>
    </rPh>
    <rPh sb="7" eb="9">
      <t>キキン</t>
    </rPh>
    <phoneticPr fontId="3"/>
  </si>
  <si>
    <t>三戸町総合行政システム円滑導入基金</t>
    <rPh sb="0" eb="3">
      <t>サンノヘマチ</t>
    </rPh>
    <rPh sb="3" eb="5">
      <t>ソウゴウ</t>
    </rPh>
    <rPh sb="5" eb="7">
      <t>ギョウセイ</t>
    </rPh>
    <rPh sb="11" eb="13">
      <t>エンカツ</t>
    </rPh>
    <rPh sb="13" eb="15">
      <t>ドウニュウ</t>
    </rPh>
    <rPh sb="15" eb="17">
      <t>キキン</t>
    </rPh>
    <phoneticPr fontId="3"/>
  </si>
  <si>
    <t>https://www.town.sannohe.aomori.jp/choseijoho/3_1/724.html</t>
    <phoneticPr fontId="3"/>
  </si>
  <si>
    <t>過疎地域自立促進特別事業基金</t>
    <phoneticPr fontId="3"/>
  </si>
  <si>
    <t>ふるさと納税寄附金基金</t>
    <phoneticPr fontId="3"/>
  </si>
  <si>
    <t>ケーブルテレビ事業基金</t>
    <phoneticPr fontId="3"/>
  </si>
  <si>
    <t>http://www.town.gonohe.aomori.jp/chosei/zaisei.html</t>
    <phoneticPr fontId="3"/>
  </si>
  <si>
    <t>　公共施設整備基金</t>
    <phoneticPr fontId="3"/>
  </si>
  <si>
    <t>　ふるさと納税基金</t>
    <phoneticPr fontId="3"/>
  </si>
  <si>
    <t>　にんにく活性化促進事業基金</t>
    <phoneticPr fontId="3"/>
  </si>
  <si>
    <t>　ふるさと活性化対策基金</t>
    <phoneticPr fontId="3"/>
  </si>
  <si>
    <t>公共用地取得基金</t>
  </si>
  <si>
    <t>東日本大震災復興基金</t>
  </si>
  <si>
    <t>公共下水道事業債償還基金</t>
  </si>
  <si>
    <t>いきいき新郷むらづくり基金</t>
  </si>
  <si>
    <t>しんごうふるさと活性化対策基金</t>
  </si>
  <si>
    <t>農林業振興基金</t>
  </si>
  <si>
    <t>定住促進住宅基金</t>
  </si>
  <si>
    <t>http://www.vill.shingo.aomori.jp/public/ogani/info_main/</t>
    <phoneticPr fontId="3"/>
  </si>
  <si>
    <t>退職手当支払準備基金</t>
    <rPh sb="0" eb="2">
      <t>タイショク</t>
    </rPh>
    <rPh sb="2" eb="4">
      <t>テアテ</t>
    </rPh>
    <rPh sb="4" eb="6">
      <t>シハラ</t>
    </rPh>
    <rPh sb="6" eb="10">
      <t>ジュンビキキン</t>
    </rPh>
    <phoneticPr fontId="3"/>
  </si>
  <si>
    <t>-</t>
    <phoneticPr fontId="3"/>
  </si>
  <si>
    <t>西北五環境整備事務組合損害補償等基金</t>
    <rPh sb="0" eb="2">
      <t>セイホク</t>
    </rPh>
    <rPh sb="2" eb="11">
      <t>ゴカンキョウセイビジムクミアイ</t>
    </rPh>
    <rPh sb="11" eb="13">
      <t>ソンガイ</t>
    </rPh>
    <rPh sb="13" eb="15">
      <t>ホショウ</t>
    </rPh>
    <rPh sb="15" eb="16">
      <t>トウ</t>
    </rPh>
    <rPh sb="16" eb="18">
      <t>キキン</t>
    </rPh>
    <phoneticPr fontId="3"/>
  </si>
  <si>
    <t>組合授産事業運営基金</t>
    <rPh sb="0" eb="2">
      <t>クミアイ</t>
    </rPh>
    <rPh sb="2" eb="4">
      <t>ジュサン</t>
    </rPh>
    <rPh sb="4" eb="6">
      <t>ジギョウ</t>
    </rPh>
    <rPh sb="6" eb="8">
      <t>ウンエイ</t>
    </rPh>
    <rPh sb="8" eb="10">
      <t>キキン</t>
    </rPh>
    <phoneticPr fontId="3"/>
  </si>
  <si>
    <t>消防施設整備費等基金</t>
    <rPh sb="0" eb="10">
      <t>ショウボウシセツセイビヒトウキキン</t>
    </rPh>
    <phoneticPr fontId="3"/>
  </si>
  <si>
    <t>厨房設備整備基金</t>
    <rPh sb="0" eb="2">
      <t>チュウボウ</t>
    </rPh>
    <rPh sb="2" eb="4">
      <t>セツビ</t>
    </rPh>
    <rPh sb="4" eb="6">
      <t>セイビ</t>
    </rPh>
    <rPh sb="6" eb="8">
      <t>キキン</t>
    </rPh>
    <phoneticPr fontId="3"/>
  </si>
  <si>
    <t>消防施設整備基金</t>
    <rPh sb="0" eb="2">
      <t>ショウボウ</t>
    </rPh>
    <rPh sb="2" eb="4">
      <t>シセツ</t>
    </rPh>
    <rPh sb="4" eb="6">
      <t>セイビ</t>
    </rPh>
    <rPh sb="6" eb="8">
      <t>キキン</t>
    </rPh>
    <phoneticPr fontId="3"/>
  </si>
  <si>
    <t>青森県管理組合基金</t>
    <rPh sb="0" eb="3">
      <t>アオモリケン</t>
    </rPh>
    <rPh sb="3" eb="7">
      <t>カンリクミアイ</t>
    </rPh>
    <rPh sb="7" eb="9">
      <t>キキン</t>
    </rPh>
    <phoneticPr fontId="3"/>
  </si>
  <si>
    <t>青森地域広域事務組合振興基金</t>
    <phoneticPr fontId="3"/>
  </si>
  <si>
    <t>石油貯蔵施設立地対策等交付金事業基金</t>
    <rPh sb="0" eb="2">
      <t>セキユ</t>
    </rPh>
    <rPh sb="2" eb="4">
      <t>チョゾウ</t>
    </rPh>
    <rPh sb="4" eb="6">
      <t>シセツ</t>
    </rPh>
    <rPh sb="6" eb="8">
      <t>リッチ</t>
    </rPh>
    <rPh sb="8" eb="10">
      <t>タイサク</t>
    </rPh>
    <rPh sb="10" eb="11">
      <t>トウ</t>
    </rPh>
    <rPh sb="11" eb="14">
      <t>コウフキン</t>
    </rPh>
    <rPh sb="14" eb="16">
      <t>ジギョウ</t>
    </rPh>
    <rPh sb="16" eb="18">
      <t>キキン</t>
    </rPh>
    <phoneticPr fontId="3"/>
  </si>
  <si>
    <t>津軽広域活動推進基金</t>
    <rPh sb="0" eb="2">
      <t>ツガル</t>
    </rPh>
    <rPh sb="2" eb="4">
      <t>コウイキ</t>
    </rPh>
    <rPh sb="4" eb="6">
      <t>カツドウ</t>
    </rPh>
    <rPh sb="6" eb="8">
      <t>スイシン</t>
    </rPh>
    <rPh sb="8" eb="10">
      <t>キキン</t>
    </rPh>
    <phoneticPr fontId="2"/>
  </si>
  <si>
    <t>つがる西北五広域ふるさと市町村圏基金</t>
    <rPh sb="3" eb="5">
      <t>セイホク</t>
    </rPh>
    <rPh sb="5" eb="6">
      <t>ゴ</t>
    </rPh>
    <rPh sb="6" eb="8">
      <t>コウイキ</t>
    </rPh>
    <rPh sb="12" eb="15">
      <t>シチョウソン</t>
    </rPh>
    <rPh sb="15" eb="16">
      <t>ケン</t>
    </rPh>
    <rPh sb="16" eb="18">
      <t>キキン</t>
    </rPh>
    <phoneticPr fontId="3"/>
  </si>
  <si>
    <t>市庁舎整備基金</t>
  </si>
  <si>
    <t>地球温暖化対策実行計画推進基金</t>
  </si>
  <si>
    <t>宮古市東日本大震災復興交付金基金</t>
  </si>
  <si>
    <t>ふるさと宮古創生基金</t>
  </si>
  <si>
    <t>子ども・子育て幸せ基金</t>
  </si>
  <si>
    <t>東日本大震災復興交付金基金</t>
  </si>
  <si>
    <t>ふるさと大船渡水と土保全基金</t>
  </si>
  <si>
    <t>畜産総合対策基金</t>
  </si>
  <si>
    <t>国営土地改良事業償還基金</t>
  </si>
  <si>
    <t>福祉対策基金</t>
  </si>
  <si>
    <t>家畜導入事業資金供給事業基金</t>
  </si>
  <si>
    <t>日本現代詩歌文学館基金</t>
  </si>
  <si>
    <t>がん対策基金</t>
  </si>
  <si>
    <t>教育施設設備整備基金</t>
  </si>
  <si>
    <t>地域コミュニティ振興基金</t>
  </si>
  <si>
    <t>久慈市奨学金貸付基金</t>
  </si>
  <si>
    <t>ふるさと活性化創造基金</t>
  </si>
  <si>
    <t>永遠の日本のふるさと遠野基金</t>
  </si>
  <si>
    <t>遠野市公共施設等整備基金</t>
  </si>
  <si>
    <t>遠野市産業振興基金</t>
  </si>
  <si>
    <t>遠野市市有林造成基金</t>
  </si>
  <si>
    <t>遠野市高齢者等貸付牛購入基金</t>
  </si>
  <si>
    <t>学校施設財産処分積立基金</t>
  </si>
  <si>
    <t>がんばっぺし応援基金</t>
  </si>
  <si>
    <t>東日本大震災絆基金</t>
  </si>
  <si>
    <t>復興まちづくり基金</t>
  </si>
  <si>
    <t>ラグビーこども未来基金</t>
  </si>
  <si>
    <t>地域づくり人づくり基金</t>
  </si>
  <si>
    <t>二戸都市計画事業新幹線二戸駅周辺地区土地区画整理事業保留地処分金基金</t>
  </si>
  <si>
    <t>漆産業振興基金</t>
  </si>
  <si>
    <t>市有財産整備基金</t>
  </si>
  <si>
    <t>合併市町村振興基金</t>
  </si>
  <si>
    <t>農と輝の大地基金</t>
  </si>
  <si>
    <t>ふるさと水と土保全基金</t>
  </si>
  <si>
    <t>地域整備特別対策事業基金</t>
  </si>
  <si>
    <t>情報技術産業集積振興基金</t>
  </si>
  <si>
    <t>雫石町営住宅建替推進基金</t>
  </si>
  <si>
    <t>雫石町定住促進住宅維持管理基金</t>
  </si>
  <si>
    <t>ふるさと雫石応援基金</t>
  </si>
  <si>
    <t>町有林造成基金</t>
  </si>
  <si>
    <t>地域づくり振興基金</t>
  </si>
  <si>
    <t>生きがい長寿基金</t>
  </si>
  <si>
    <t>葛巻町ふるさと
づくり基金</t>
  </si>
  <si>
    <t>ふるさと水と土
保全基金</t>
  </si>
  <si>
    <t>彫刻のまちづくり推進基金</t>
  </si>
  <si>
    <t>一方井地域振興基金</t>
  </si>
  <si>
    <t>御堂地域造林事業債償還基金</t>
  </si>
  <si>
    <t>芸術文化振興基金</t>
  </si>
  <si>
    <t>畜産振興基金</t>
  </si>
  <si>
    <t>がんばる西和賀応援基金</t>
  </si>
  <si>
    <t>医師養成対策基金</t>
  </si>
  <si>
    <t>公共施設維持整備基金</t>
  </si>
  <si>
    <t>肉用牛貸付事業基金</t>
  </si>
  <si>
    <t>ふるさと応援寄付基金</t>
  </si>
  <si>
    <t>ふるさと応援寄附基金</t>
  </si>
  <si>
    <t>世界遺産推進基金</t>
  </si>
  <si>
    <t>世界遺産林育成基金</t>
  </si>
  <si>
    <t>大槌町町営住宅基金</t>
  </si>
  <si>
    <t>斎場建設基金</t>
  </si>
  <si>
    <t>大槌町定住促進住宅基金</t>
  </si>
  <si>
    <t>復興交付金管理運営基金</t>
  </si>
  <si>
    <t>高齢者福祉基金</t>
  </si>
  <si>
    <t>復興交付金基金</t>
  </si>
  <si>
    <t>日本短角種肥育素牛導入資金貸付基金</t>
  </si>
  <si>
    <t>庁舎及び公共施設整備基金</t>
  </si>
  <si>
    <t>東日本大震災災害復興基金</t>
  </si>
  <si>
    <t>村民研修基金</t>
  </si>
  <si>
    <t>教育施設等整備基金</t>
  </si>
  <si>
    <t>ラブ地球村グローアップ基金</t>
  </si>
  <si>
    <t>ふるさとづくり振興基金</t>
  </si>
  <si>
    <t>ふるさと支援基金</t>
  </si>
  <si>
    <t>農山村地域活性化基金</t>
  </si>
  <si>
    <t>自然のめぐみ基金</t>
  </si>
  <si>
    <t>東日本大震災津波復興基金</t>
  </si>
  <si>
    <t>東日本大震災津波復興交付金基金</t>
  </si>
  <si>
    <t>育英奨学資金貸付基金</t>
  </si>
  <si>
    <t>災害復興基金</t>
  </si>
  <si>
    <t>公用公共用施設改修等基金</t>
  </si>
  <si>
    <t>災害に強いまちづくり基金</t>
  </si>
  <si>
    <t>非常勤職員災害補償基金</t>
  </si>
  <si>
    <t>消防賞じゅつ金基金</t>
  </si>
  <si>
    <t>消防団員損害補償等基金</t>
  </si>
  <si>
    <t>地域づくり支援基金</t>
  </si>
  <si>
    <t>し尿処理施設解体準備基金</t>
    <rPh sb="1" eb="2">
      <t>ニョウ</t>
    </rPh>
    <rPh sb="2" eb="4">
      <t>ショリ</t>
    </rPh>
    <rPh sb="4" eb="6">
      <t>シセツ</t>
    </rPh>
    <rPh sb="6" eb="8">
      <t>カイタイ</t>
    </rPh>
    <rPh sb="8" eb="10">
      <t>ジュンビ</t>
    </rPh>
    <rPh sb="10" eb="12">
      <t>キキン</t>
    </rPh>
    <phoneticPr fontId="2"/>
  </si>
  <si>
    <t>ごみ処理施設改良補修基金</t>
  </si>
  <si>
    <t>はまゆり学園財政調整基金</t>
  </si>
  <si>
    <t>震災復興基金</t>
    <phoneticPr fontId="3"/>
  </si>
  <si>
    <t>地域づくり基金</t>
  </si>
  <si>
    <t>（仮称）石巻市民ホール建設基金</t>
  </si>
  <si>
    <t>https://www.pref.miyagi.jp/soshiki/sichouson/mieruka.html</t>
    <phoneticPr fontId="3"/>
  </si>
  <si>
    <t>ふるさとしおがま復興基金</t>
  </si>
  <si>
    <t>塩竈市庁舎建設基金</t>
  </si>
  <si>
    <t>ミナト塩竈まちづくり基金</t>
  </si>
  <si>
    <t>塩竈市災害救助支援基金</t>
  </si>
  <si>
    <t>東日本大震災復興交付金事業基金</t>
    <phoneticPr fontId="3"/>
  </si>
  <si>
    <t>市営住宅基金</t>
  </si>
  <si>
    <t>国際交流基金</t>
    <phoneticPr fontId="3"/>
  </si>
  <si>
    <t>長寿社会対策基金</t>
    <phoneticPr fontId="3"/>
  </si>
  <si>
    <t>庁舎建設基金</t>
    <phoneticPr fontId="3"/>
  </si>
  <si>
    <t>郷土資料館建設基金</t>
    <phoneticPr fontId="3"/>
  </si>
  <si>
    <t>名取市東日本大震災復興交付金基金</t>
    <rPh sb="0" eb="3">
      <t>ナトリシ</t>
    </rPh>
    <phoneticPr fontId="3"/>
  </si>
  <si>
    <t>名取市災害復興基金</t>
    <rPh sb="0" eb="3">
      <t>ナトリシ</t>
    </rPh>
    <phoneticPr fontId="3"/>
  </si>
  <si>
    <t>名取市市営住宅建設基金</t>
    <rPh sb="0" eb="3">
      <t>ナトリシ</t>
    </rPh>
    <phoneticPr fontId="3"/>
  </si>
  <si>
    <t>名取市ふるさと寄附基金</t>
    <rPh sb="0" eb="3">
      <t>ナトリシ</t>
    </rPh>
    <phoneticPr fontId="3"/>
  </si>
  <si>
    <t>名取市ふるさと振興基金</t>
    <rPh sb="0" eb="3">
      <t>ナトリシ</t>
    </rPh>
    <phoneticPr fontId="3"/>
  </si>
  <si>
    <t>明日を拓く人材育成基金</t>
    <phoneticPr fontId="3"/>
  </si>
  <si>
    <t>スポーツ振興基金</t>
    <phoneticPr fontId="3"/>
  </si>
  <si>
    <t>21世紀の田園文化創造基金</t>
    <phoneticPr fontId="3"/>
  </si>
  <si>
    <t>東日本大震災復興基金</t>
    <phoneticPr fontId="3"/>
  </si>
  <si>
    <t>施設保全整備基金</t>
    <phoneticPr fontId="3"/>
  </si>
  <si>
    <t>東日本大震災復興交付金基金</t>
    <phoneticPr fontId="3"/>
  </si>
  <si>
    <t>福祉基金</t>
    <phoneticPr fontId="3"/>
  </si>
  <si>
    <t>未来のまちづくり推進基金</t>
    <phoneticPr fontId="3"/>
  </si>
  <si>
    <t>公共施設等維持補修基金</t>
    <phoneticPr fontId="3"/>
  </si>
  <si>
    <t>定住促進住宅整備基金</t>
  </si>
  <si>
    <t>長寿社会対策基金</t>
  </si>
  <si>
    <t>地域医療整備基金</t>
  </si>
  <si>
    <t>まちづくり基金</t>
    <phoneticPr fontId="3"/>
  </si>
  <si>
    <t>賀家地区排水処理施設維持管理基金</t>
  </si>
  <si>
    <t>ユーマイタウン施設整備基金</t>
    <phoneticPr fontId="3"/>
  </si>
  <si>
    <t>庁舎整備基金</t>
    <phoneticPr fontId="3"/>
  </si>
  <si>
    <t>長寿社会福祉基金</t>
    <phoneticPr fontId="3"/>
  </si>
  <si>
    <t>老人憩いの家施設整備基金</t>
  </si>
  <si>
    <t>七ヶ宿ダム自然公園基金</t>
    <phoneticPr fontId="3"/>
  </si>
  <si>
    <t>２１世紀田園文化創造基金</t>
    <phoneticPr fontId="3"/>
  </si>
  <si>
    <t>皆増</t>
    <rPh sb="0" eb="2">
      <t>カイゾウ</t>
    </rPh>
    <phoneticPr fontId="3"/>
  </si>
  <si>
    <t>役場庁舎建設等基金</t>
    <phoneticPr fontId="3"/>
  </si>
  <si>
    <t>学校給食センター建設等整備基金</t>
  </si>
  <si>
    <t>ふるさと柴田応援基金</t>
  </si>
  <si>
    <t>健康つながり基金</t>
  </si>
  <si>
    <t>商工観光対策基金</t>
  </si>
  <si>
    <t>農業振興対策基金</t>
  </si>
  <si>
    <t>子育て支援対策推進基金</t>
  </si>
  <si>
    <t>みどりの森創生基金</t>
  </si>
  <si>
    <t>町営住宅管理運営基金</t>
  </si>
  <si>
    <t>震災復興基金</t>
  </si>
  <si>
    <t>町営住宅基金</t>
  </si>
  <si>
    <t>子育て支援基金</t>
  </si>
  <si>
    <t>災害公営住宅維持管理基金</t>
  </si>
  <si>
    <t>学校校舎建設基金</t>
  </si>
  <si>
    <t>未来づくり基金</t>
  </si>
  <si>
    <t>大衡村長寿社会対策基金</t>
  </si>
  <si>
    <t>地域振興整備基金</t>
  </si>
  <si>
    <t>大衡村特定防衛施設周辺整備調整交付金事業基金</t>
    <rPh sb="11" eb="13">
      <t>セイビ</t>
    </rPh>
    <phoneticPr fontId="3"/>
  </si>
  <si>
    <t>奨学資金貸付基金</t>
  </si>
  <si>
    <t>ふるさとまちづくり基金</t>
  </si>
  <si>
    <t>21世紀の田園文化創造基金</t>
  </si>
  <si>
    <t>交流資源利活用推進基金</t>
  </si>
  <si>
    <t>ふるさと涌谷創生基金</t>
  </si>
  <si>
    <t>公営住宅用地取得基金</t>
  </si>
  <si>
    <t>美里町合併振興基金</t>
  </si>
  <si>
    <t>美里町公共施設整備基金</t>
  </si>
  <si>
    <t>美里町福祉基金</t>
  </si>
  <si>
    <t>美里町東日本大震災被災者等復興支援基金</t>
  </si>
  <si>
    <t>美里町まちづくり人材育成基金</t>
  </si>
  <si>
    <t>カタールフレンド基金</t>
  </si>
  <si>
    <t>復興交付金基金</t>
    <phoneticPr fontId="3"/>
  </si>
  <si>
    <t>公共施設維持管理基金</t>
  </si>
  <si>
    <t>地域復興基金</t>
  </si>
  <si>
    <t>嘉太神溜池補修基金</t>
    <rPh sb="0" eb="3">
      <t>カダイジン</t>
    </rPh>
    <rPh sb="3" eb="5">
      <t>タメイケ</t>
    </rPh>
    <rPh sb="5" eb="7">
      <t>ホシュウ</t>
    </rPh>
    <rPh sb="7" eb="9">
      <t>キキン</t>
    </rPh>
    <phoneticPr fontId="3"/>
  </si>
  <si>
    <t>一般廃棄物処理施設整備基金</t>
    <rPh sb="0" eb="2">
      <t>イッパン</t>
    </rPh>
    <rPh sb="2" eb="5">
      <t>ハイキブツ</t>
    </rPh>
    <rPh sb="5" eb="7">
      <t>ショリ</t>
    </rPh>
    <rPh sb="7" eb="9">
      <t>シセツ</t>
    </rPh>
    <rPh sb="9" eb="11">
      <t>セイビ</t>
    </rPh>
    <rPh sb="11" eb="13">
      <t>キキン</t>
    </rPh>
    <phoneticPr fontId="3"/>
  </si>
  <si>
    <t>賞じゅつ金資金積立金</t>
    <rPh sb="0" eb="1">
      <t>ショウ</t>
    </rPh>
    <rPh sb="4" eb="5">
      <t>キン</t>
    </rPh>
    <rPh sb="5" eb="7">
      <t>シキン</t>
    </rPh>
    <rPh sb="7" eb="10">
      <t>ツミタテキン</t>
    </rPh>
    <phoneticPr fontId="3"/>
  </si>
  <si>
    <t>ふるさと市町村圏基金</t>
    <rPh sb="4" eb="7">
      <t>シチョウソン</t>
    </rPh>
    <rPh sb="7" eb="8">
      <t>ケン</t>
    </rPh>
    <rPh sb="8" eb="10">
      <t>キキン</t>
    </rPh>
    <phoneticPr fontId="3"/>
  </si>
  <si>
    <t>火葬場建設基金</t>
    <rPh sb="0" eb="3">
      <t>カソウバ</t>
    </rPh>
    <rPh sb="3" eb="5">
      <t>ケンセツ</t>
    </rPh>
    <rPh sb="5" eb="7">
      <t>キキン</t>
    </rPh>
    <phoneticPr fontId="3"/>
  </si>
  <si>
    <t>衛生施設整備基金</t>
    <rPh sb="0" eb="2">
      <t>エイセイ</t>
    </rPh>
    <rPh sb="2" eb="4">
      <t>シセツ</t>
    </rPh>
    <rPh sb="4" eb="6">
      <t>セイビ</t>
    </rPh>
    <rPh sb="6" eb="8">
      <t>キキン</t>
    </rPh>
    <phoneticPr fontId="3"/>
  </si>
  <si>
    <t>大崎ふるさとづくり基金</t>
    <rPh sb="0" eb="2">
      <t>オオサキ</t>
    </rPh>
    <rPh sb="9" eb="11">
      <t>キキン</t>
    </rPh>
    <phoneticPr fontId="3"/>
  </si>
  <si>
    <t>ふるさと市町村圏基金</t>
    <rPh sb="4" eb="10">
      <t>シチョウソンケンキキン</t>
    </rPh>
    <phoneticPr fontId="3"/>
  </si>
  <si>
    <t>リアス・アーク美術館収蔵品購入基金</t>
    <rPh sb="7" eb="10">
      <t>ビジュツカン</t>
    </rPh>
    <rPh sb="10" eb="13">
      <t>シュウゾウヒン</t>
    </rPh>
    <rPh sb="13" eb="15">
      <t>コウニュウ</t>
    </rPh>
    <rPh sb="15" eb="17">
      <t>キキン</t>
    </rPh>
    <phoneticPr fontId="3"/>
  </si>
  <si>
    <t>震災復興基金</t>
    <phoneticPr fontId="3"/>
  </si>
  <si>
    <t>市営住宅管理運営基金</t>
    <phoneticPr fontId="3"/>
  </si>
  <si>
    <t>塩竈市東日本大震災復興交付金基金</t>
    <phoneticPr fontId="3"/>
  </si>
  <si>
    <t>東日本大震災復興交付金事業基金</t>
    <phoneticPr fontId="3"/>
  </si>
  <si>
    <t>都市整備基金</t>
    <phoneticPr fontId="3"/>
  </si>
  <si>
    <t>国際交流基金</t>
    <phoneticPr fontId="3"/>
  </si>
  <si>
    <t>都市整備基金</t>
    <phoneticPr fontId="3"/>
  </si>
  <si>
    <t>スポーツ振興基金</t>
    <phoneticPr fontId="3"/>
  </si>
  <si>
    <t>農業振興基金</t>
    <phoneticPr fontId="3"/>
  </si>
  <si>
    <t>ふるさと多賀城応援基金</t>
    <phoneticPr fontId="3"/>
  </si>
  <si>
    <t>庁舎耐震対策等事業基金</t>
    <phoneticPr fontId="3"/>
  </si>
  <si>
    <t>史跡のまち基金</t>
    <phoneticPr fontId="3"/>
  </si>
  <si>
    <t>東日本大震災復興交付金基金</t>
    <phoneticPr fontId="3"/>
  </si>
  <si>
    <t>空港周辺地域環境整備基金</t>
    <phoneticPr fontId="3"/>
  </si>
  <si>
    <t>公共施設整備及び大規模改修基金</t>
    <phoneticPr fontId="3"/>
  </si>
  <si>
    <t>市営住宅基金</t>
    <phoneticPr fontId="3"/>
  </si>
  <si>
    <t>まちづくり基金</t>
    <phoneticPr fontId="3"/>
  </si>
  <si>
    <t>東日本大震災復興基金</t>
    <phoneticPr fontId="3"/>
  </si>
  <si>
    <t>地域自治組織支援基金</t>
    <phoneticPr fontId="3"/>
  </si>
  <si>
    <t>まちづくり基金</t>
    <phoneticPr fontId="3"/>
  </si>
  <si>
    <t>災害公営住宅維持管理基金</t>
    <phoneticPr fontId="3"/>
  </si>
  <si>
    <t>化女沼ダム環境管理基金</t>
    <phoneticPr fontId="3"/>
  </si>
  <si>
    <t>庁舎整備基金</t>
    <phoneticPr fontId="3"/>
  </si>
  <si>
    <t>ふるさと富谷創造基金</t>
    <phoneticPr fontId="3"/>
  </si>
  <si>
    <t>伊藤一・イヨ奨学基金</t>
    <phoneticPr fontId="3"/>
  </si>
  <si>
    <t>世代間交流対策基金</t>
    <phoneticPr fontId="3"/>
  </si>
  <si>
    <t>教育振興慈愛基金</t>
    <phoneticPr fontId="3"/>
  </si>
  <si>
    <t>田園文化創造基金</t>
    <phoneticPr fontId="3"/>
  </si>
  <si>
    <t>21世紀の田園文化創造基金</t>
    <phoneticPr fontId="3"/>
  </si>
  <si>
    <t>公共施設管理基金</t>
    <phoneticPr fontId="3"/>
  </si>
  <si>
    <t>町営霊園等管理運営基金</t>
    <phoneticPr fontId="3"/>
  </si>
  <si>
    <t>大衡村企業立地促進基金</t>
    <phoneticPr fontId="3"/>
  </si>
  <si>
    <t>高速鉄道建設基金</t>
    <rPh sb="0" eb="2">
      <t>コウソク</t>
    </rPh>
    <rPh sb="2" eb="4">
      <t>テツドウ</t>
    </rPh>
    <rPh sb="4" eb="6">
      <t>ケンセツ</t>
    </rPh>
    <rPh sb="6" eb="8">
      <t>キキン</t>
    </rPh>
    <phoneticPr fontId="3"/>
  </si>
  <si>
    <t>公共施設保全整備基金</t>
    <rPh sb="0" eb="2">
      <t>コウキョウ</t>
    </rPh>
    <rPh sb="2" eb="4">
      <t>シセツ</t>
    </rPh>
    <rPh sb="4" eb="6">
      <t>ホゼン</t>
    </rPh>
    <rPh sb="6" eb="8">
      <t>セイビ</t>
    </rPh>
    <rPh sb="8" eb="10">
      <t>キキン</t>
    </rPh>
    <phoneticPr fontId="3"/>
  </si>
  <si>
    <t>東日本大震災復興交付金基金</t>
    <rPh sb="0" eb="1">
      <t>ヒガシ</t>
    </rPh>
    <rPh sb="1" eb="3">
      <t>ニホン</t>
    </rPh>
    <rPh sb="3" eb="6">
      <t>ダイシンサイ</t>
    </rPh>
    <rPh sb="6" eb="8">
      <t>フッコウ</t>
    </rPh>
    <rPh sb="8" eb="11">
      <t>コウフキン</t>
    </rPh>
    <rPh sb="11" eb="13">
      <t>キキン</t>
    </rPh>
    <phoneticPr fontId="3"/>
  </si>
  <si>
    <t>震災復興基金</t>
    <rPh sb="0" eb="2">
      <t>シンサイ</t>
    </rPh>
    <rPh sb="2" eb="4">
      <t>フッコウ</t>
    </rPh>
    <rPh sb="4" eb="6">
      <t>キキン</t>
    </rPh>
    <phoneticPr fontId="3"/>
  </si>
  <si>
    <t>中小企業活性化基金</t>
    <rPh sb="0" eb="2">
      <t>チュウショウ</t>
    </rPh>
    <rPh sb="2" eb="4">
      <t>キギョウ</t>
    </rPh>
    <rPh sb="4" eb="7">
      <t>カッセイカ</t>
    </rPh>
    <rPh sb="7" eb="9">
      <t>キキン</t>
    </rPh>
    <phoneticPr fontId="3"/>
  </si>
  <si>
    <t>https://www.city.sendai.jp/zaiseikikaku-somu/shise/zaise/zaimu/zaise/sendaishi/zaise/index.html</t>
    <phoneticPr fontId="3"/>
  </si>
  <si>
    <t>緑あふれるまちづくり基金</t>
  </si>
  <si>
    <t>子ども福祉医療基金</t>
  </si>
  <si>
    <t>ふるさと人材育成・定住促進奨学基金</t>
  </si>
  <si>
    <t>公共施設等総合管理推進基金</t>
  </si>
  <si>
    <t>公共施設解体撤去基金</t>
  </si>
  <si>
    <t>観光施設基金</t>
  </si>
  <si>
    <t>ふるさと輝き基金</t>
  </si>
  <si>
    <t>公共施設解体基金</t>
  </si>
  <si>
    <t>チャレンジ基金</t>
  </si>
  <si>
    <t>鹿角市まちづくり基金</t>
  </si>
  <si>
    <t>鹿角市企業立地促進基金</t>
  </si>
  <si>
    <t>鹿角市教育施設整備基金</t>
  </si>
  <si>
    <t>鹿角市福祉基金</t>
  </si>
  <si>
    <t>ふるさと鹿角応援基金</t>
  </si>
  <si>
    <t>地域雇用創出推進基金</t>
  </si>
  <si>
    <t>合併市町振興基金</t>
  </si>
  <si>
    <t>行政改革に伴う人件費平準化基金</t>
  </si>
  <si>
    <t>小学校建築基金</t>
  </si>
  <si>
    <t>公共施設修繕引当基金</t>
  </si>
  <si>
    <t>地域雇用基金</t>
  </si>
  <si>
    <t>協和環境保全基金</t>
  </si>
  <si>
    <t>社会教育施設整備
基金</t>
  </si>
  <si>
    <t>山﨑科学教育振興
基金</t>
  </si>
  <si>
    <t>白瀬南極探検隊記念館施設整備基金</t>
  </si>
  <si>
    <t>ふるさと仙北応援基金</t>
  </si>
  <si>
    <t>温泉事業施設整備基金</t>
  </si>
  <si>
    <t>宝仙湖環境整備基金</t>
  </si>
  <si>
    <t>康楽館運営基金</t>
  </si>
  <si>
    <t>未来創生基金</t>
  </si>
  <si>
    <t>新総合教育エリア
振興基金</t>
  </si>
  <si>
    <t>中小企業従業員
退職金等共済基金</t>
  </si>
  <si>
    <t>菅原ヤヱ奨学基金</t>
  </si>
  <si>
    <t>い樹い樹かみこあに応援基金</t>
  </si>
  <si>
    <t>姉妹都市交流基金</t>
  </si>
  <si>
    <t>公共施設等維持整備基金</t>
  </si>
  <si>
    <t>町有林有効活用基金</t>
  </si>
  <si>
    <t>温泉利用施設基金</t>
  </si>
  <si>
    <t>ふるさと納税等活用基金</t>
  </si>
  <si>
    <t>ふるさと元気づくり基金</t>
  </si>
  <si>
    <t>合併町村振興基金</t>
  </si>
  <si>
    <t>ふるさと八峰応援基金</t>
  </si>
  <si>
    <t>雇用創出基金</t>
  </si>
  <si>
    <t>企業立地推進基金</t>
  </si>
  <si>
    <t>ふるさと愛郷基金</t>
  </si>
  <si>
    <t>災害対策基金</t>
  </si>
  <si>
    <t>地域振興施設整備基金</t>
  </si>
  <si>
    <t>がんばれふるさと基金</t>
  </si>
  <si>
    <t>ふるさと保全対策基金</t>
  </si>
  <si>
    <t>まちづくり人材育成基金</t>
  </si>
  <si>
    <t>地域雇用推進対策基金</t>
  </si>
  <si>
    <t>安心子育て支援基金</t>
  </si>
  <si>
    <t>井川っ子教育推進基金</t>
  </si>
  <si>
    <t>道路維持管理基金</t>
  </si>
  <si>
    <t>かんがい排水施設整備基金</t>
  </si>
  <si>
    <t>石油貯蔵施設立地対策等基金</t>
  </si>
  <si>
    <t>百目木一般廃棄物最終処分場閉鎖整備基金</t>
  </si>
  <si>
    <t>財政基金</t>
  </si>
  <si>
    <t>さわやかなるせ仙人の郷基金</t>
  </si>
  <si>
    <t>非常勤職員
災害補償基金</t>
  </si>
  <si>
    <t>消防団員災害補償基金</t>
  </si>
  <si>
    <t>湯沢雄勝ふるさと市町村圏基金</t>
  </si>
  <si>
    <t>老人福祉施設財政調整基金</t>
  </si>
  <si>
    <t>ふるさと市町村圏基金</t>
  </si>
  <si>
    <t>秋田県市町村会館管理組合会館改装基金</t>
  </si>
  <si>
    <t>体育施設整備基金</t>
    <phoneticPr fontId="3"/>
  </si>
  <si>
    <t>退職手当基金</t>
    <phoneticPr fontId="3"/>
  </si>
  <si>
    <t>農業戦略推進基金</t>
    <phoneticPr fontId="3"/>
  </si>
  <si>
    <t>http://www.city.yamagata-yamagata.lg.jp/kakuka/zaisei/zaisei/sogo/zaiseijoukyou_toukei.html</t>
    <phoneticPr fontId="3"/>
  </si>
  <si>
    <t>市庁舎整備基金</t>
    <rPh sb="0" eb="1">
      <t>シ</t>
    </rPh>
    <rPh sb="1" eb="3">
      <t>チョウシャ</t>
    </rPh>
    <rPh sb="3" eb="5">
      <t>セイビ</t>
    </rPh>
    <rPh sb="5" eb="7">
      <t>キキン</t>
    </rPh>
    <phoneticPr fontId="3"/>
  </si>
  <si>
    <t>ふるさと応援基金</t>
    <rPh sb="4" eb="6">
      <t>オウエン</t>
    </rPh>
    <rPh sb="6" eb="8">
      <t>キキン</t>
    </rPh>
    <phoneticPr fontId="3"/>
  </si>
  <si>
    <t>市基金</t>
    <rPh sb="0" eb="1">
      <t>シ</t>
    </rPh>
    <rPh sb="1" eb="3">
      <t>キキン</t>
    </rPh>
    <phoneticPr fontId="3"/>
  </si>
  <si>
    <t>http://www.city.yonezawa.yamagata.jp/1519.html</t>
    <phoneticPr fontId="3"/>
  </si>
  <si>
    <t>公共施設整備基金</t>
    <rPh sb="0" eb="2">
      <t>コウキョウ</t>
    </rPh>
    <rPh sb="2" eb="4">
      <t>シセツ</t>
    </rPh>
    <rPh sb="4" eb="6">
      <t>セイビ</t>
    </rPh>
    <rPh sb="6" eb="8">
      <t>キキン</t>
    </rPh>
    <phoneticPr fontId="3"/>
  </si>
  <si>
    <t>加茂水族館整備振興基金</t>
    <rPh sb="0" eb="2">
      <t>カモ</t>
    </rPh>
    <rPh sb="2" eb="5">
      <t>スイゾクカン</t>
    </rPh>
    <rPh sb="5" eb="7">
      <t>セイビ</t>
    </rPh>
    <rPh sb="7" eb="9">
      <t>シンコウ</t>
    </rPh>
    <rPh sb="9" eb="11">
      <t>キキン</t>
    </rPh>
    <phoneticPr fontId="3"/>
  </si>
  <si>
    <t>地域まちづくり未来基金</t>
    <rPh sb="0" eb="2">
      <t>チイキ</t>
    </rPh>
    <rPh sb="7" eb="9">
      <t>ミライ</t>
    </rPh>
    <rPh sb="9" eb="11">
      <t>キキン</t>
    </rPh>
    <phoneticPr fontId="3"/>
  </si>
  <si>
    <t>社会福祉基金</t>
    <rPh sb="0" eb="2">
      <t>シャカイ</t>
    </rPh>
    <rPh sb="2" eb="4">
      <t>フクシ</t>
    </rPh>
    <rPh sb="4" eb="6">
      <t>キキン</t>
    </rPh>
    <phoneticPr fontId="3"/>
  </si>
  <si>
    <t>地域づくり基金</t>
    <rPh sb="0" eb="2">
      <t>チイキ</t>
    </rPh>
    <rPh sb="5" eb="7">
      <t>キキン</t>
    </rPh>
    <phoneticPr fontId="3"/>
  </si>
  <si>
    <t>地域福祉推進基金</t>
    <rPh sb="0" eb="2">
      <t>チイキ</t>
    </rPh>
    <rPh sb="2" eb="4">
      <t>フクシ</t>
    </rPh>
    <rPh sb="4" eb="6">
      <t>スイシン</t>
    </rPh>
    <rPh sb="6" eb="8">
      <t>キキン</t>
    </rPh>
    <phoneticPr fontId="3"/>
  </si>
  <si>
    <t>さかた応援基金</t>
    <rPh sb="3" eb="5">
      <t>オウエン</t>
    </rPh>
    <rPh sb="5" eb="7">
      <t>キキン</t>
    </rPh>
    <phoneticPr fontId="3"/>
  </si>
  <si>
    <t>振興開発基金</t>
    <rPh sb="0" eb="2">
      <t>シンコウ</t>
    </rPh>
    <rPh sb="2" eb="4">
      <t>カイハツ</t>
    </rPh>
    <rPh sb="4" eb="6">
      <t>キキン</t>
    </rPh>
    <phoneticPr fontId="3"/>
  </si>
  <si>
    <t>http://www.city.sakata.lg.jp/shisei/zaisei/zaiseijyoukyou.html</t>
    <phoneticPr fontId="3"/>
  </si>
  <si>
    <t>市有施設整備基金</t>
    <rPh sb="0" eb="2">
      <t>シユウ</t>
    </rPh>
    <rPh sb="2" eb="4">
      <t>シセツ</t>
    </rPh>
    <rPh sb="4" eb="6">
      <t>セイビ</t>
    </rPh>
    <rPh sb="6" eb="8">
      <t>キキン</t>
    </rPh>
    <phoneticPr fontId="3"/>
  </si>
  <si>
    <t>まちづくり応援基金</t>
    <rPh sb="5" eb="7">
      <t>オウエン</t>
    </rPh>
    <rPh sb="7" eb="9">
      <t>キキン</t>
    </rPh>
    <phoneticPr fontId="3"/>
  </si>
  <si>
    <t>まつり振興基金</t>
    <rPh sb="3" eb="5">
      <t>シンコウ</t>
    </rPh>
    <rPh sb="5" eb="7">
      <t>キキン</t>
    </rPh>
    <phoneticPr fontId="3"/>
  </si>
  <si>
    <t>ふるさと水と土地保全基金</t>
    <rPh sb="4" eb="5">
      <t>ミズ</t>
    </rPh>
    <rPh sb="6" eb="8">
      <t>トチ</t>
    </rPh>
    <rPh sb="8" eb="10">
      <t>ホゼン</t>
    </rPh>
    <rPh sb="10" eb="12">
      <t>キキン</t>
    </rPh>
    <phoneticPr fontId="3"/>
  </si>
  <si>
    <t>まちづくり基金</t>
    <rPh sb="5" eb="7">
      <t>キキン</t>
    </rPh>
    <phoneticPr fontId="3"/>
  </si>
  <si>
    <t>図書購入基金</t>
    <rPh sb="0" eb="2">
      <t>トショ</t>
    </rPh>
    <rPh sb="2" eb="4">
      <t>コウニュウ</t>
    </rPh>
    <rPh sb="4" eb="6">
      <t>キキン</t>
    </rPh>
    <phoneticPr fontId="3"/>
  </si>
  <si>
    <t>若者定着支援未来創成基金</t>
    <rPh sb="0" eb="2">
      <t>ワカモノ</t>
    </rPh>
    <rPh sb="2" eb="4">
      <t>テイチャク</t>
    </rPh>
    <rPh sb="4" eb="6">
      <t>シエン</t>
    </rPh>
    <rPh sb="6" eb="8">
      <t>ミライ</t>
    </rPh>
    <rPh sb="8" eb="10">
      <t>ソウセイ</t>
    </rPh>
    <rPh sb="10" eb="12">
      <t>キキン</t>
    </rPh>
    <phoneticPr fontId="3"/>
  </si>
  <si>
    <t>ふるさと納税基金</t>
    <rPh sb="4" eb="6">
      <t>ノウゼイ</t>
    </rPh>
    <rPh sb="6" eb="8">
      <t>キキン</t>
    </rPh>
    <phoneticPr fontId="3"/>
  </si>
  <si>
    <t>企業立地促進基金</t>
    <rPh sb="0" eb="2">
      <t>キギョウ</t>
    </rPh>
    <rPh sb="2" eb="4">
      <t>リッチ</t>
    </rPh>
    <rPh sb="4" eb="6">
      <t>ソクシン</t>
    </rPh>
    <rPh sb="6" eb="8">
      <t>キキン</t>
    </rPh>
    <phoneticPr fontId="3"/>
  </si>
  <si>
    <t>長寿社会福祉基金</t>
    <rPh sb="0" eb="2">
      <t>チョウジュ</t>
    </rPh>
    <rPh sb="2" eb="4">
      <t>シャカイ</t>
    </rPh>
    <rPh sb="4" eb="6">
      <t>フクシ</t>
    </rPh>
    <rPh sb="6" eb="8">
      <t>キキン</t>
    </rPh>
    <phoneticPr fontId="3"/>
  </si>
  <si>
    <t>ふるさと文化基金</t>
    <rPh sb="4" eb="6">
      <t>ブンカ</t>
    </rPh>
    <rPh sb="6" eb="8">
      <t>キキン</t>
    </rPh>
    <phoneticPr fontId="3"/>
  </si>
  <si>
    <t>https://www.city.kaminoyama.yamagata.jp/soshiki/4/zaiseisiryou.html</t>
    <phoneticPr fontId="3"/>
  </si>
  <si>
    <t>ふるさとづくり基金</t>
    <rPh sb="7" eb="9">
      <t>キキン</t>
    </rPh>
    <phoneticPr fontId="3"/>
  </si>
  <si>
    <t>夢応援奨学基金</t>
    <rPh sb="0" eb="1">
      <t>ユメ</t>
    </rPh>
    <rPh sb="1" eb="3">
      <t>オウエン</t>
    </rPh>
    <rPh sb="3" eb="5">
      <t>ショウガク</t>
    </rPh>
    <rPh sb="5" eb="7">
      <t>キキン</t>
    </rPh>
    <phoneticPr fontId="3"/>
  </si>
  <si>
    <t>余暇活動施設整備基金</t>
    <rPh sb="0" eb="2">
      <t>ヨカ</t>
    </rPh>
    <rPh sb="2" eb="4">
      <t>カツドウ</t>
    </rPh>
    <rPh sb="4" eb="6">
      <t>シセツ</t>
    </rPh>
    <rPh sb="6" eb="8">
      <t>セイビ</t>
    </rPh>
    <rPh sb="8" eb="10">
      <t>キキン</t>
    </rPh>
    <phoneticPr fontId="3"/>
  </si>
  <si>
    <t>阿部厚生基金</t>
    <rPh sb="0" eb="2">
      <t>アベ</t>
    </rPh>
    <rPh sb="2" eb="4">
      <t>コウセイ</t>
    </rPh>
    <rPh sb="4" eb="6">
      <t>キキン</t>
    </rPh>
    <phoneticPr fontId="3"/>
  </si>
  <si>
    <t>心のまちづくり基金</t>
    <rPh sb="0" eb="1">
      <t>ココロ</t>
    </rPh>
    <rPh sb="7" eb="9">
      <t>キキン</t>
    </rPh>
    <phoneticPr fontId="3"/>
  </si>
  <si>
    <t>山形鉄道運営助成基金</t>
    <rPh sb="0" eb="2">
      <t>ヤマガタ</t>
    </rPh>
    <rPh sb="2" eb="4">
      <t>テツドウ</t>
    </rPh>
    <rPh sb="4" eb="6">
      <t>ウンエイ</t>
    </rPh>
    <rPh sb="6" eb="8">
      <t>ジョセイ</t>
    </rPh>
    <rPh sb="8" eb="10">
      <t>キキン</t>
    </rPh>
    <phoneticPr fontId="3"/>
  </si>
  <si>
    <t>文教の杜運営基金</t>
    <rPh sb="0" eb="2">
      <t>ブンキョウ</t>
    </rPh>
    <rPh sb="3" eb="4">
      <t>モリ</t>
    </rPh>
    <rPh sb="4" eb="6">
      <t>ウンエイ</t>
    </rPh>
    <rPh sb="6" eb="8">
      <t>キキン</t>
    </rPh>
    <phoneticPr fontId="3"/>
  </si>
  <si>
    <t>https://www.city.nagai.yamagata.jp/soshiki/zaisei/1/1/1/2/7928.html</t>
    <phoneticPr fontId="3"/>
  </si>
  <si>
    <t>市有施設整備基金</t>
    <phoneticPr fontId="3"/>
  </si>
  <si>
    <t>スポーツ施設整備基金</t>
    <phoneticPr fontId="3"/>
  </si>
  <si>
    <t>福祉振興基金</t>
    <phoneticPr fontId="3"/>
  </si>
  <si>
    <t>教育振興基金</t>
    <phoneticPr fontId="3"/>
  </si>
  <si>
    <t>https://www.city.tendo.yamagata.jp/municipal/shisaku/zaisei_zaisei.html</t>
    <phoneticPr fontId="3"/>
  </si>
  <si>
    <t>小中学校建設基金</t>
    <rPh sb="0" eb="4">
      <t>ショウチュウガッコウ</t>
    </rPh>
    <rPh sb="4" eb="6">
      <t>ケンセツ</t>
    </rPh>
    <rPh sb="6" eb="8">
      <t>キキン</t>
    </rPh>
    <phoneticPr fontId="3"/>
  </si>
  <si>
    <t>公共文化施設整備基金</t>
    <rPh sb="0" eb="2">
      <t>コウキョウ</t>
    </rPh>
    <rPh sb="2" eb="4">
      <t>ブンカ</t>
    </rPh>
    <rPh sb="4" eb="6">
      <t>シセツ</t>
    </rPh>
    <rPh sb="6" eb="8">
      <t>セイビ</t>
    </rPh>
    <rPh sb="8" eb="10">
      <t>キキン</t>
    </rPh>
    <phoneticPr fontId="3"/>
  </si>
  <si>
    <t>アイジー基金</t>
    <rPh sb="4" eb="6">
      <t>キキン</t>
    </rPh>
    <phoneticPr fontId="3"/>
  </si>
  <si>
    <t>「雪とスイカと花笠のまち」ふるさと尾花沢応援基金</t>
    <phoneticPr fontId="3"/>
  </si>
  <si>
    <t>公共施設整備等基金</t>
    <phoneticPr fontId="3"/>
  </si>
  <si>
    <t>スポ－ツ振興基金</t>
    <phoneticPr fontId="3"/>
  </si>
  <si>
    <t>公共施設維持管理基金</t>
    <phoneticPr fontId="3"/>
  </si>
  <si>
    <t>地域振興基金</t>
    <phoneticPr fontId="3"/>
  </si>
  <si>
    <t>川崎勇、艶香基金</t>
    <phoneticPr fontId="3"/>
  </si>
  <si>
    <t>皆川健次菊まつり振興基金</t>
    <phoneticPr fontId="3"/>
  </si>
  <si>
    <t>ふるさとづくり基金</t>
    <phoneticPr fontId="3"/>
  </si>
  <si>
    <t>ふるさと応援基金</t>
    <phoneticPr fontId="3"/>
  </si>
  <si>
    <t>山辺温泉基金</t>
    <phoneticPr fontId="3"/>
  </si>
  <si>
    <t>消防施設等整備基金</t>
    <rPh sb="0" eb="2">
      <t>ショウボウ</t>
    </rPh>
    <rPh sb="2" eb="4">
      <t>シセツ</t>
    </rPh>
    <rPh sb="4" eb="5">
      <t>トウ</t>
    </rPh>
    <rPh sb="5" eb="7">
      <t>セイビ</t>
    </rPh>
    <rPh sb="7" eb="9">
      <t>キキン</t>
    </rPh>
    <phoneticPr fontId="3"/>
  </si>
  <si>
    <t>小・中学校施設等整備基金</t>
    <rPh sb="0" eb="1">
      <t>ショウ</t>
    </rPh>
    <rPh sb="2" eb="5">
      <t>チュウガッコウ</t>
    </rPh>
    <rPh sb="5" eb="7">
      <t>シセツ</t>
    </rPh>
    <rPh sb="7" eb="8">
      <t>トウ</t>
    </rPh>
    <rPh sb="8" eb="10">
      <t>セイビ</t>
    </rPh>
    <rPh sb="10" eb="12">
      <t>キキン</t>
    </rPh>
    <phoneticPr fontId="3"/>
  </si>
  <si>
    <t>ひまわり温泉整備基金</t>
    <rPh sb="4" eb="6">
      <t>オンセン</t>
    </rPh>
    <rPh sb="6" eb="8">
      <t>セイビ</t>
    </rPh>
    <rPh sb="8" eb="10">
      <t>キキン</t>
    </rPh>
    <phoneticPr fontId="3"/>
  </si>
  <si>
    <t>公共施設維持補修基金</t>
    <rPh sb="0" eb="4">
      <t>コウキョウシセツ</t>
    </rPh>
    <rPh sb="4" eb="8">
      <t>イジホシュウ</t>
    </rPh>
    <rPh sb="8" eb="10">
      <t>キキン</t>
    </rPh>
    <phoneticPr fontId="3"/>
  </si>
  <si>
    <t>人材育成及び起業支援基金</t>
    <rPh sb="0" eb="2">
      <t>ジンザイ</t>
    </rPh>
    <rPh sb="2" eb="4">
      <t>イクセイ</t>
    </rPh>
    <rPh sb="4" eb="5">
      <t>オヨ</t>
    </rPh>
    <rPh sb="6" eb="8">
      <t>キギョウ</t>
    </rPh>
    <rPh sb="8" eb="10">
      <t>シエン</t>
    </rPh>
    <rPh sb="10" eb="12">
      <t>キキン</t>
    </rPh>
    <phoneticPr fontId="3"/>
  </si>
  <si>
    <t>町有施設整備基金</t>
    <rPh sb="0" eb="1">
      <t>チョウ</t>
    </rPh>
    <rPh sb="1" eb="2">
      <t>ユウ</t>
    </rPh>
    <rPh sb="2" eb="4">
      <t>シセツ</t>
    </rPh>
    <rPh sb="4" eb="6">
      <t>セイビ</t>
    </rPh>
    <rPh sb="6" eb="8">
      <t>キキン</t>
    </rPh>
    <phoneticPr fontId="3"/>
  </si>
  <si>
    <t>西川町ふるさとづくり基金</t>
    <rPh sb="0" eb="3">
      <t>ニシカワマチ</t>
    </rPh>
    <rPh sb="10" eb="12">
      <t>キキン</t>
    </rPh>
    <phoneticPr fontId="3"/>
  </si>
  <si>
    <t>賃貸集合住宅維持管理基金</t>
    <rPh sb="0" eb="2">
      <t>チンタイ</t>
    </rPh>
    <rPh sb="2" eb="4">
      <t>シュウゴウ</t>
    </rPh>
    <rPh sb="4" eb="6">
      <t>ジュウタク</t>
    </rPh>
    <rPh sb="6" eb="8">
      <t>イジ</t>
    </rPh>
    <rPh sb="8" eb="10">
      <t>カンリ</t>
    </rPh>
    <rPh sb="10" eb="12">
      <t>キキン</t>
    </rPh>
    <phoneticPr fontId="3"/>
  </si>
  <si>
    <t>丸山薫記念基金</t>
    <rPh sb="0" eb="2">
      <t>マルヤマ</t>
    </rPh>
    <rPh sb="2" eb="3">
      <t>カオル</t>
    </rPh>
    <rPh sb="3" eb="5">
      <t>キネン</t>
    </rPh>
    <rPh sb="5" eb="7">
      <t>キキン</t>
    </rPh>
    <phoneticPr fontId="3"/>
  </si>
  <si>
    <t>町有施設整備管理基金</t>
    <phoneticPr fontId="3"/>
  </si>
  <si>
    <t>日本一りんごのふるさとづくり基金</t>
    <phoneticPr fontId="3"/>
  </si>
  <si>
    <t>町営住宅建設維持管理基金</t>
    <phoneticPr fontId="3"/>
  </si>
  <si>
    <t>奨学基金</t>
    <phoneticPr fontId="3"/>
  </si>
  <si>
    <t>ふれあい福祉基金</t>
    <phoneticPr fontId="3"/>
  </si>
  <si>
    <t>町有施設整備基金</t>
    <rPh sb="0" eb="8">
      <t>チョウユウシセツセイビキキン</t>
    </rPh>
    <phoneticPr fontId="3"/>
  </si>
  <si>
    <t>ふるさとまちづくり
寄附基金</t>
    <rPh sb="10" eb="14">
      <t>キフキキン</t>
    </rPh>
    <phoneticPr fontId="3"/>
  </si>
  <si>
    <t>ふるさと奨学基金</t>
    <rPh sb="4" eb="6">
      <t>ショウガク</t>
    </rPh>
    <rPh sb="6" eb="8">
      <t>キキン</t>
    </rPh>
    <phoneticPr fontId="3"/>
  </si>
  <si>
    <t>起業支援基金</t>
    <rPh sb="0" eb="2">
      <t>キギョウ</t>
    </rPh>
    <rPh sb="2" eb="4">
      <t>シエン</t>
    </rPh>
    <rPh sb="4" eb="6">
      <t>キキン</t>
    </rPh>
    <phoneticPr fontId="3"/>
  </si>
  <si>
    <t>景観づくり基金</t>
    <rPh sb="0" eb="2">
      <t>ケイカン</t>
    </rPh>
    <rPh sb="5" eb="7">
      <t>キキン</t>
    </rPh>
    <phoneticPr fontId="3"/>
  </si>
  <si>
    <t>大石田町ふるさと応援基金</t>
    <rPh sb="0" eb="4">
      <t>オオイシダマチ</t>
    </rPh>
    <rPh sb="8" eb="10">
      <t>オウエン</t>
    </rPh>
    <rPh sb="10" eb="12">
      <t>キキン</t>
    </rPh>
    <phoneticPr fontId="3"/>
  </si>
  <si>
    <t>公共施設整備基金</t>
    <rPh sb="0" eb="6">
      <t>コウキョウシセツセイビ</t>
    </rPh>
    <rPh sb="6" eb="8">
      <t>キキン</t>
    </rPh>
    <phoneticPr fontId="3"/>
  </si>
  <si>
    <t>学校建設基金</t>
    <rPh sb="0" eb="2">
      <t>ダイガッコウ</t>
    </rPh>
    <rPh sb="2" eb="4">
      <t>ケンセツ</t>
    </rPh>
    <rPh sb="4" eb="6">
      <t>キキン</t>
    </rPh>
    <phoneticPr fontId="3"/>
  </si>
  <si>
    <t>温泉整備基金</t>
    <rPh sb="0" eb="2">
      <t>オンセン</t>
    </rPh>
    <rPh sb="2" eb="4">
      <t>セイビ</t>
    </rPh>
    <rPh sb="4" eb="6">
      <t>キキン</t>
    </rPh>
    <phoneticPr fontId="3"/>
  </si>
  <si>
    <t>資産活性基金</t>
    <rPh sb="0" eb="2">
      <t>シサン</t>
    </rPh>
    <rPh sb="2" eb="4">
      <t>カッセイ</t>
    </rPh>
    <rPh sb="4" eb="6">
      <t>キキン</t>
    </rPh>
    <phoneticPr fontId="3"/>
  </si>
  <si>
    <t>かねやま応援基金</t>
    <rPh sb="4" eb="6">
      <t>オウエン</t>
    </rPh>
    <rPh sb="6" eb="8">
      <t>キキン</t>
    </rPh>
    <phoneticPr fontId="3"/>
  </si>
  <si>
    <t>かねやま清い心の町創造基金</t>
    <rPh sb="4" eb="5">
      <t>キヨ</t>
    </rPh>
    <rPh sb="6" eb="7">
      <t>ココロ</t>
    </rPh>
    <rPh sb="8" eb="9">
      <t>マチ</t>
    </rPh>
    <rPh sb="9" eb="11">
      <t>ソウゾウ</t>
    </rPh>
    <rPh sb="11" eb="13">
      <t>キキン</t>
    </rPh>
    <phoneticPr fontId="3"/>
  </si>
  <si>
    <t>すこやか基金</t>
    <rPh sb="4" eb="6">
      <t>キキン</t>
    </rPh>
    <phoneticPr fontId="3"/>
  </si>
  <si>
    <t>農林業振興基金</t>
    <rPh sb="0" eb="3">
      <t>ノウリンギョウ</t>
    </rPh>
    <rPh sb="3" eb="5">
      <t>シンコウ</t>
    </rPh>
    <rPh sb="5" eb="7">
      <t>キキン</t>
    </rPh>
    <phoneticPr fontId="3"/>
  </si>
  <si>
    <t>ふるさともがみ応援基金</t>
    <phoneticPr fontId="3"/>
  </si>
  <si>
    <t>過疎対策子育て応援基金</t>
    <phoneticPr fontId="3"/>
  </si>
  <si>
    <t>再生可能エネルギー整備基金</t>
    <phoneticPr fontId="3"/>
  </si>
  <si>
    <t>医療振興育英基金</t>
    <phoneticPr fontId="3"/>
  </si>
  <si>
    <t>元気・舟形ふるさとづくり応援基金</t>
    <rPh sb="0" eb="2">
      <t>ゲンキ</t>
    </rPh>
    <rPh sb="3" eb="5">
      <t>フナガタ</t>
    </rPh>
    <rPh sb="12" eb="14">
      <t>オウエン</t>
    </rPh>
    <rPh sb="14" eb="16">
      <t>キキン</t>
    </rPh>
    <phoneticPr fontId="3"/>
  </si>
  <si>
    <t>伊藤茂未来を拓く基金</t>
    <rPh sb="0" eb="2">
      <t>イトウ</t>
    </rPh>
    <rPh sb="2" eb="3">
      <t>シゲル</t>
    </rPh>
    <rPh sb="3" eb="5">
      <t>ミライ</t>
    </rPh>
    <rPh sb="6" eb="7">
      <t>ヒラ</t>
    </rPh>
    <rPh sb="8" eb="10">
      <t>キキン</t>
    </rPh>
    <phoneticPr fontId="3"/>
  </si>
  <si>
    <t>ふなっこ育成振興基金</t>
    <rPh sb="4" eb="6">
      <t>イクセイ</t>
    </rPh>
    <rPh sb="6" eb="8">
      <t>シンコウ</t>
    </rPh>
    <rPh sb="8" eb="10">
      <t>キキン</t>
    </rPh>
    <phoneticPr fontId="3"/>
  </si>
  <si>
    <t>http://www.town.funagata.yamagata.jp/docs/2013022700153/</t>
    <phoneticPr fontId="3"/>
  </si>
  <si>
    <t>青木推奨基金</t>
    <rPh sb="0" eb="2">
      <t>アオキ</t>
    </rPh>
    <rPh sb="2" eb="4">
      <t>スイショウ</t>
    </rPh>
    <rPh sb="4" eb="6">
      <t>キキン</t>
    </rPh>
    <phoneticPr fontId="3"/>
  </si>
  <si>
    <t>https://www.town.mamurogawa.yamagata.jp/category/bunya/choseijoho/zaisei/</t>
    <phoneticPr fontId="3"/>
  </si>
  <si>
    <t>公共施設等整備振興基金</t>
    <rPh sb="0" eb="2">
      <t>コウキョウ</t>
    </rPh>
    <rPh sb="2" eb="4">
      <t>シセツ</t>
    </rPh>
    <rPh sb="4" eb="5">
      <t>トウ</t>
    </rPh>
    <rPh sb="5" eb="7">
      <t>セイビ</t>
    </rPh>
    <rPh sb="7" eb="9">
      <t>シンコウ</t>
    </rPh>
    <rPh sb="9" eb="11">
      <t>キキン</t>
    </rPh>
    <phoneticPr fontId="3"/>
  </si>
  <si>
    <t>ふるさと活性化事業基金</t>
    <rPh sb="4" eb="7">
      <t>カッセイカ</t>
    </rPh>
    <rPh sb="7" eb="9">
      <t>ジギョウ</t>
    </rPh>
    <rPh sb="9" eb="11">
      <t>キキン</t>
    </rPh>
    <phoneticPr fontId="3"/>
  </si>
  <si>
    <t>再生可能エネルギー導入促進事業基金</t>
    <rPh sb="0" eb="2">
      <t>サイセイ</t>
    </rPh>
    <rPh sb="2" eb="4">
      <t>カノウ</t>
    </rPh>
    <rPh sb="9" eb="11">
      <t>ドウニュウ</t>
    </rPh>
    <rPh sb="11" eb="13">
      <t>ソクシン</t>
    </rPh>
    <rPh sb="13" eb="15">
      <t>ジギョウ</t>
    </rPh>
    <rPh sb="15" eb="17">
      <t>キキン</t>
    </rPh>
    <phoneticPr fontId="3"/>
  </si>
  <si>
    <t>ふるさと創生振興基金</t>
    <rPh sb="4" eb="6">
      <t>ソウセイ</t>
    </rPh>
    <rPh sb="6" eb="8">
      <t>シンコウ</t>
    </rPh>
    <rPh sb="8" eb="10">
      <t>キキン</t>
    </rPh>
    <phoneticPr fontId="3"/>
  </si>
  <si>
    <t>http://www.vill.ohkura.yamagata.jp/ohkura/gaiyou/zaiseijokyoshiryoshu/</t>
    <phoneticPr fontId="3"/>
  </si>
  <si>
    <t>村営住宅建設基金</t>
    <rPh sb="0" eb="2">
      <t>ソンエイ</t>
    </rPh>
    <rPh sb="2" eb="4">
      <t>ジュウタク</t>
    </rPh>
    <rPh sb="4" eb="6">
      <t>ケンセツ</t>
    </rPh>
    <rPh sb="6" eb="8">
      <t>キキン</t>
    </rPh>
    <phoneticPr fontId="3"/>
  </si>
  <si>
    <t>村有財産施設整備基金</t>
    <rPh sb="0" eb="1">
      <t>ムラ</t>
    </rPh>
    <rPh sb="1" eb="2">
      <t>ユウ</t>
    </rPh>
    <rPh sb="2" eb="4">
      <t>ザイサン</t>
    </rPh>
    <rPh sb="4" eb="6">
      <t>シセツ</t>
    </rPh>
    <rPh sb="6" eb="8">
      <t>セイビ</t>
    </rPh>
    <rPh sb="8" eb="10">
      <t>キキン</t>
    </rPh>
    <phoneticPr fontId="3"/>
  </si>
  <si>
    <t>地域振興拠点施設基盤強化基金</t>
    <rPh sb="0" eb="2">
      <t>チイキ</t>
    </rPh>
    <rPh sb="2" eb="4">
      <t>シンコウ</t>
    </rPh>
    <rPh sb="4" eb="6">
      <t>キョテン</t>
    </rPh>
    <rPh sb="6" eb="8">
      <t>シセツ</t>
    </rPh>
    <rPh sb="8" eb="10">
      <t>キバン</t>
    </rPh>
    <rPh sb="10" eb="12">
      <t>キョウカ</t>
    </rPh>
    <rPh sb="12" eb="14">
      <t>キキン</t>
    </rPh>
    <phoneticPr fontId="3"/>
  </si>
  <si>
    <t>文教施設等整備基金</t>
    <rPh sb="0" eb="4">
      <t>ブンキョウシセツ</t>
    </rPh>
    <rPh sb="4" eb="5">
      <t>トウ</t>
    </rPh>
    <rPh sb="5" eb="7">
      <t>セイビ</t>
    </rPh>
    <rPh sb="7" eb="9">
      <t>キキン</t>
    </rPh>
    <phoneticPr fontId="3"/>
  </si>
  <si>
    <t>地域振興基金</t>
    <rPh sb="0" eb="4">
      <t>チイキシンコウ</t>
    </rPh>
    <rPh sb="4" eb="6">
      <t>キキン</t>
    </rPh>
    <phoneticPr fontId="3"/>
  </si>
  <si>
    <t>人材養成基金</t>
    <rPh sb="0" eb="2">
      <t>ジンザイ</t>
    </rPh>
    <rPh sb="2" eb="4">
      <t>ヨウセイ</t>
    </rPh>
    <rPh sb="4" eb="6">
      <t>キキン</t>
    </rPh>
    <phoneticPr fontId="3"/>
  </si>
  <si>
    <t>ふるさと保全対策基金</t>
    <rPh sb="4" eb="6">
      <t>ホゼン</t>
    </rPh>
    <rPh sb="6" eb="8">
      <t>タイサク</t>
    </rPh>
    <rPh sb="8" eb="10">
      <t>キキン</t>
    </rPh>
    <phoneticPr fontId="3"/>
  </si>
  <si>
    <t>http://www.pref.yamagata.jp/ou/kikakushinko/020024/zaisei/zaisei/siryou30.html</t>
    <phoneticPr fontId="3"/>
  </si>
  <si>
    <t>人材育成交流基金</t>
    <rPh sb="0" eb="2">
      <t>ジンザイ</t>
    </rPh>
    <rPh sb="2" eb="4">
      <t>イクセイ</t>
    </rPh>
    <rPh sb="4" eb="6">
      <t>コウリュウ</t>
    </rPh>
    <rPh sb="6" eb="8">
      <t>キキン</t>
    </rPh>
    <phoneticPr fontId="3"/>
  </si>
  <si>
    <t>子育て支援基金</t>
    <rPh sb="0" eb="2">
      <t>コソダ</t>
    </rPh>
    <rPh sb="3" eb="5">
      <t>シエン</t>
    </rPh>
    <rPh sb="5" eb="7">
      <t>キキン</t>
    </rPh>
    <phoneticPr fontId="3"/>
  </si>
  <si>
    <t>https://www.town.kawanishi.yamagata.jp/machinojoho/zaisei/dantaihikaku.html</t>
    <phoneticPr fontId="3"/>
  </si>
  <si>
    <t>教育環境等整備基金</t>
    <rPh sb="0" eb="2">
      <t>キョウイク</t>
    </rPh>
    <rPh sb="2" eb="4">
      <t>カンキョウ</t>
    </rPh>
    <rPh sb="4" eb="5">
      <t>トウ</t>
    </rPh>
    <rPh sb="5" eb="7">
      <t>セイビ</t>
    </rPh>
    <rPh sb="7" eb="9">
      <t>キキン</t>
    </rPh>
    <phoneticPr fontId="3"/>
  </si>
  <si>
    <t>白い森ふるさと応援基金</t>
    <rPh sb="0" eb="1">
      <t>シロ</t>
    </rPh>
    <rPh sb="2" eb="3">
      <t>モリ</t>
    </rPh>
    <rPh sb="7" eb="9">
      <t>オウエン</t>
    </rPh>
    <rPh sb="9" eb="11">
      <t>キキン</t>
    </rPh>
    <phoneticPr fontId="3"/>
  </si>
  <si>
    <t>健康・スポーツ基金</t>
    <rPh sb="0" eb="2">
      <t>ケンコウ</t>
    </rPh>
    <rPh sb="7" eb="9">
      <t>キキン</t>
    </rPh>
    <phoneticPr fontId="3"/>
  </si>
  <si>
    <t>福祉基金</t>
    <rPh sb="0" eb="2">
      <t>フクシ</t>
    </rPh>
    <rPh sb="2" eb="4">
      <t>キキン</t>
    </rPh>
    <phoneticPr fontId="3"/>
  </si>
  <si>
    <t>文化振興基金</t>
    <rPh sb="0" eb="2">
      <t>ブンカ</t>
    </rPh>
    <rPh sb="2" eb="4">
      <t>シンコウ</t>
    </rPh>
    <rPh sb="4" eb="6">
      <t>キキン</t>
    </rPh>
    <phoneticPr fontId="3"/>
  </si>
  <si>
    <t>スポーツセンター整備基金</t>
    <phoneticPr fontId="3"/>
  </si>
  <si>
    <t>飯豊町</t>
    <phoneticPr fontId="3"/>
  </si>
  <si>
    <t>めざみの里応援寄附基金</t>
  </si>
  <si>
    <t>https://www.town.iide.yamagata.jp/013/zaiseijoukyou.html</t>
    <phoneticPr fontId="3"/>
  </si>
  <si>
    <t>教育施設整備基金</t>
    <rPh sb="0" eb="2">
      <t>キョウイク</t>
    </rPh>
    <rPh sb="2" eb="4">
      <t>シセツ</t>
    </rPh>
    <rPh sb="4" eb="6">
      <t>セイビ</t>
    </rPh>
    <rPh sb="6" eb="8">
      <t>キキン</t>
    </rPh>
    <phoneticPr fontId="3"/>
  </si>
  <si>
    <t>温泉施設基金</t>
    <rPh sb="0" eb="2">
      <t>オンセン</t>
    </rPh>
    <rPh sb="2" eb="4">
      <t>シセツ</t>
    </rPh>
    <rPh sb="4" eb="6">
      <t>キキン</t>
    </rPh>
    <phoneticPr fontId="3"/>
  </si>
  <si>
    <t>国際交流基金</t>
    <rPh sb="0" eb="2">
      <t>コクサイ</t>
    </rPh>
    <rPh sb="2" eb="4">
      <t>コウリュウ</t>
    </rPh>
    <rPh sb="4" eb="6">
      <t>キキン</t>
    </rPh>
    <phoneticPr fontId="3"/>
  </si>
  <si>
    <t>ﾘｰﾃﾞｨﾝｸﾞﾌｧｰﾏｰｽﾞ銀行基金</t>
    <rPh sb="15" eb="17">
      <t>ギンコウ</t>
    </rPh>
    <rPh sb="17" eb="19">
      <t>キキン</t>
    </rPh>
    <phoneticPr fontId="3"/>
  </si>
  <si>
    <t>http://www.town.mikawa.yamagata.jp/town/gyouzaisei/kanri/joukyou.html</t>
    <phoneticPr fontId="3"/>
  </si>
  <si>
    <t>ゆとり都山形
未来のまちづくり
基金</t>
    <rPh sb="3" eb="4">
      <t>ミヤコ</t>
    </rPh>
    <rPh sb="4" eb="6">
      <t>ヤマガタ</t>
    </rPh>
    <rPh sb="7" eb="9">
      <t>ミライ</t>
    </rPh>
    <rPh sb="16" eb="18">
      <t>キキン</t>
    </rPh>
    <phoneticPr fontId="3"/>
  </si>
  <si>
    <t>河川環境整備基金</t>
    <rPh sb="0" eb="2">
      <t>カセン</t>
    </rPh>
    <rPh sb="2" eb="4">
      <t>カンキョウ</t>
    </rPh>
    <rPh sb="4" eb="6">
      <t>セイビ</t>
    </rPh>
    <rPh sb="6" eb="8">
      <t>キキン</t>
    </rPh>
    <phoneticPr fontId="3"/>
  </si>
  <si>
    <t>国営最上川下流左岸
土地改良事業基金</t>
    <rPh sb="0" eb="2">
      <t>コクエイ</t>
    </rPh>
    <rPh sb="2" eb="4">
      <t>モガミ</t>
    </rPh>
    <rPh sb="4" eb="5">
      <t>ガワ</t>
    </rPh>
    <rPh sb="5" eb="7">
      <t>カリュウ</t>
    </rPh>
    <rPh sb="7" eb="9">
      <t>サガン</t>
    </rPh>
    <rPh sb="10" eb="12">
      <t>トチ</t>
    </rPh>
    <rPh sb="12" eb="14">
      <t>カイリョウ</t>
    </rPh>
    <rPh sb="14" eb="16">
      <t>ジギョウ</t>
    </rPh>
    <rPh sb="16" eb="18">
      <t>キキン</t>
    </rPh>
    <phoneticPr fontId="3"/>
  </si>
  <si>
    <t>http://www.town.shonai.lg.jp/gyousei/zaisei/zaiseizyoukyou/zaiseizyoukyoshiryo.html</t>
    <phoneticPr fontId="3"/>
  </si>
  <si>
    <t>庁舎等建設基金</t>
    <rPh sb="0" eb="2">
      <t>チョウシャ</t>
    </rPh>
    <rPh sb="2" eb="3">
      <t>トウ</t>
    </rPh>
    <rPh sb="3" eb="5">
      <t>ケンセツ</t>
    </rPh>
    <rPh sb="5" eb="7">
      <t>キキン</t>
    </rPh>
    <phoneticPr fontId="3"/>
  </si>
  <si>
    <t>義務教育施設整備基金</t>
    <rPh sb="0" eb="2">
      <t>ギム</t>
    </rPh>
    <rPh sb="2" eb="4">
      <t>キョウイク</t>
    </rPh>
    <rPh sb="4" eb="6">
      <t>シセツ</t>
    </rPh>
    <rPh sb="6" eb="8">
      <t>セイビ</t>
    </rPh>
    <rPh sb="8" eb="10">
      <t>キキン</t>
    </rPh>
    <phoneticPr fontId="3"/>
  </si>
  <si>
    <t>観光施設整備基金</t>
    <rPh sb="0" eb="2">
      <t>カンコウ</t>
    </rPh>
    <rPh sb="2" eb="4">
      <t>シセツ</t>
    </rPh>
    <rPh sb="4" eb="6">
      <t>セイビ</t>
    </rPh>
    <rPh sb="6" eb="8">
      <t>キキン</t>
    </rPh>
    <phoneticPr fontId="3"/>
  </si>
  <si>
    <t>環境保全基金</t>
    <rPh sb="0" eb="2">
      <t>カンキョウ</t>
    </rPh>
    <rPh sb="2" eb="4">
      <t>ホゼン</t>
    </rPh>
    <rPh sb="4" eb="6">
      <t>キキン</t>
    </rPh>
    <phoneticPr fontId="3"/>
  </si>
  <si>
    <t>http://www.town.yuza.yamagata.jp/ou/somu/zaisei/zaisei/3146.html</t>
    <phoneticPr fontId="3"/>
  </si>
  <si>
    <t>減価償却引当基金</t>
    <rPh sb="0" eb="2">
      <t>ゲンカ</t>
    </rPh>
    <rPh sb="2" eb="4">
      <t>ショウキャク</t>
    </rPh>
    <rPh sb="4" eb="6">
      <t>ヒキアテ</t>
    </rPh>
    <rPh sb="6" eb="8">
      <t>キキン</t>
    </rPh>
    <phoneticPr fontId="3"/>
  </si>
  <si>
    <t>退職手当支払準備基金</t>
    <rPh sb="0" eb="2">
      <t>タイショク</t>
    </rPh>
    <rPh sb="2" eb="4">
      <t>テアテ</t>
    </rPh>
    <rPh sb="4" eb="6">
      <t>シハラ</t>
    </rPh>
    <rPh sb="6" eb="8">
      <t>ジュンビ</t>
    </rPh>
    <rPh sb="8" eb="10">
      <t>キキン</t>
    </rPh>
    <phoneticPr fontId="3"/>
  </si>
  <si>
    <t>施設整備基金</t>
    <rPh sb="0" eb="2">
      <t>シセツ</t>
    </rPh>
    <rPh sb="2" eb="4">
      <t>セイビ</t>
    </rPh>
    <rPh sb="4" eb="6">
      <t>キキン</t>
    </rPh>
    <phoneticPr fontId="3"/>
  </si>
  <si>
    <t>庄内地域振興基金</t>
    <rPh sb="0" eb="2">
      <t>ショウナイ</t>
    </rPh>
    <rPh sb="2" eb="4">
      <t>チイキ</t>
    </rPh>
    <rPh sb="4" eb="8">
      <t>シンコウキキン</t>
    </rPh>
    <phoneticPr fontId="3"/>
  </si>
  <si>
    <t>最上広域ふるさと市町村圏基金</t>
    <rPh sb="0" eb="2">
      <t>モガミ</t>
    </rPh>
    <rPh sb="2" eb="4">
      <t>コウイキ</t>
    </rPh>
    <rPh sb="8" eb="11">
      <t>シチョウソン</t>
    </rPh>
    <rPh sb="11" eb="12">
      <t>ケン</t>
    </rPh>
    <rPh sb="12" eb="14">
      <t>キキン</t>
    </rPh>
    <phoneticPr fontId="3"/>
  </si>
  <si>
    <t>余熱利用施設等整備基金</t>
    <rPh sb="0" eb="2">
      <t>ヨネツ</t>
    </rPh>
    <rPh sb="2" eb="4">
      <t>リヨウ</t>
    </rPh>
    <rPh sb="4" eb="6">
      <t>シセツ</t>
    </rPh>
    <rPh sb="6" eb="7">
      <t>トウ</t>
    </rPh>
    <rPh sb="7" eb="9">
      <t>セイビ</t>
    </rPh>
    <rPh sb="9" eb="11">
      <t>キキン</t>
    </rPh>
    <phoneticPr fontId="3"/>
  </si>
  <si>
    <t>置賜広域ふるさと市町村圏基金</t>
    <rPh sb="0" eb="2">
      <t>オキタマ</t>
    </rPh>
    <rPh sb="2" eb="4">
      <t>コウイキ</t>
    </rPh>
    <rPh sb="8" eb="11">
      <t>シチョウソン</t>
    </rPh>
    <rPh sb="11" eb="12">
      <t>ケン</t>
    </rPh>
    <rPh sb="12" eb="14">
      <t>キキン</t>
    </rPh>
    <phoneticPr fontId="3"/>
  </si>
  <si>
    <t>庁舎修繕基金</t>
    <rPh sb="0" eb="2">
      <t>チョウシャ</t>
    </rPh>
    <rPh sb="2" eb="4">
      <t>シュウゼン</t>
    </rPh>
    <rPh sb="4" eb="6">
      <t>キキン</t>
    </rPh>
    <phoneticPr fontId="3"/>
  </si>
  <si>
    <t>指定ごみ袋子育て支援事業基金</t>
    <rPh sb="0" eb="2">
      <t>シテイ</t>
    </rPh>
    <rPh sb="4" eb="5">
      <t>ブクロ</t>
    </rPh>
    <rPh sb="5" eb="7">
      <t>コソダ</t>
    </rPh>
    <rPh sb="8" eb="10">
      <t>シエン</t>
    </rPh>
    <rPh sb="10" eb="12">
      <t>ジギョウ</t>
    </rPh>
    <rPh sb="12" eb="14">
      <t>キキン</t>
    </rPh>
    <phoneticPr fontId="3"/>
  </si>
  <si>
    <t>南陽やすらぎ荘基金</t>
    <rPh sb="0" eb="2">
      <t>ナンヨウ</t>
    </rPh>
    <rPh sb="6" eb="7">
      <t>ソウ</t>
    </rPh>
    <rPh sb="7" eb="9">
      <t>キキン</t>
    </rPh>
    <phoneticPr fontId="3"/>
  </si>
  <si>
    <t>寒河江地区クリーン
センター、斎場特別
会計基金</t>
    <rPh sb="0" eb="3">
      <t>サガエ</t>
    </rPh>
    <rPh sb="3" eb="5">
      <t>チク</t>
    </rPh>
    <rPh sb="15" eb="17">
      <t>サイジョウ</t>
    </rPh>
    <rPh sb="17" eb="19">
      <t>トクベツ</t>
    </rPh>
    <rPh sb="20" eb="22">
      <t>カイケイ</t>
    </rPh>
    <rPh sb="22" eb="24">
      <t>キキン</t>
    </rPh>
    <phoneticPr fontId="3"/>
  </si>
  <si>
    <t>北村山教育会基金</t>
    <rPh sb="0" eb="3">
      <t>キタムラヤマ</t>
    </rPh>
    <rPh sb="3" eb="5">
      <t>キョウイク</t>
    </rPh>
    <rPh sb="5" eb="6">
      <t>カイ</t>
    </rPh>
    <rPh sb="6" eb="8">
      <t>キキン</t>
    </rPh>
    <phoneticPr fontId="3"/>
  </si>
  <si>
    <t>庁舎整備基金</t>
    <rPh sb="0" eb="2">
      <t>チョウシャ</t>
    </rPh>
    <rPh sb="2" eb="4">
      <t>セイビ</t>
    </rPh>
    <rPh sb="4" eb="6">
      <t>キキン</t>
    </rPh>
    <phoneticPr fontId="3"/>
  </si>
  <si>
    <t>公共施設建設基金</t>
    <rPh sb="0" eb="2">
      <t>コウキョウ</t>
    </rPh>
    <rPh sb="2" eb="4">
      <t>シセツ</t>
    </rPh>
    <rPh sb="4" eb="6">
      <t>ケンセツ</t>
    </rPh>
    <rPh sb="6" eb="8">
      <t>キキン</t>
    </rPh>
    <phoneticPr fontId="3"/>
  </si>
  <si>
    <t>環境基金</t>
    <rPh sb="0" eb="2">
      <t>カンキョウ</t>
    </rPh>
    <rPh sb="2" eb="4">
      <t>キキン</t>
    </rPh>
    <phoneticPr fontId="3"/>
  </si>
  <si>
    <t>http://www.pref.fukushima.lg.jp/sec/01145b/dantaibetsu.html</t>
    <phoneticPr fontId="3"/>
  </si>
  <si>
    <t>まちの拠点整備等基金</t>
    <rPh sb="3" eb="5">
      <t>キョテン</t>
    </rPh>
    <rPh sb="5" eb="7">
      <t>セイビ</t>
    </rPh>
    <rPh sb="7" eb="8">
      <t>トウ</t>
    </rPh>
    <rPh sb="8" eb="10">
      <t>キキン</t>
    </rPh>
    <phoneticPr fontId="3"/>
  </si>
  <si>
    <t>公共施設維持整備等基金</t>
    <rPh sb="0" eb="2">
      <t>コウキョウ</t>
    </rPh>
    <rPh sb="2" eb="4">
      <t>シセツ</t>
    </rPh>
    <rPh sb="4" eb="6">
      <t>イジ</t>
    </rPh>
    <rPh sb="6" eb="8">
      <t>セイビ</t>
    </rPh>
    <rPh sb="8" eb="9">
      <t>トウ</t>
    </rPh>
    <rPh sb="9" eb="11">
      <t>キキン</t>
    </rPh>
    <phoneticPr fontId="3"/>
  </si>
  <si>
    <t>国際的ふるさと会津創生基金</t>
    <rPh sb="0" eb="3">
      <t>コクサイテキ</t>
    </rPh>
    <rPh sb="7" eb="9">
      <t>アイヅ</t>
    </rPh>
    <rPh sb="9" eb="11">
      <t>ソウセイ</t>
    </rPh>
    <rPh sb="11" eb="13">
      <t>キキン</t>
    </rPh>
    <phoneticPr fontId="3"/>
  </si>
  <si>
    <t>保健衛生施設整備基金</t>
  </si>
  <si>
    <t>農業水利施設等保全再生事業基金</t>
    <phoneticPr fontId="3"/>
  </si>
  <si>
    <t>消防力整備基金</t>
    <phoneticPr fontId="3"/>
  </si>
  <si>
    <t>東日本大震災復興交付金基金</t>
    <rPh sb="0" eb="13">
      <t>ヒガシニホンダイシンサイフッコウコウフキンキキン</t>
    </rPh>
    <phoneticPr fontId="3"/>
  </si>
  <si>
    <t>市営住宅管理基金</t>
    <rPh sb="0" eb="2">
      <t>シエイ</t>
    </rPh>
    <rPh sb="2" eb="4">
      <t>ジュウタク</t>
    </rPh>
    <rPh sb="4" eb="6">
      <t>カンリ</t>
    </rPh>
    <rPh sb="6" eb="8">
      <t>キキン</t>
    </rPh>
    <phoneticPr fontId="3"/>
  </si>
  <si>
    <t>復興基金</t>
    <rPh sb="0" eb="2">
      <t>フッコウ</t>
    </rPh>
    <rPh sb="2" eb="4">
      <t>キキン</t>
    </rPh>
    <phoneticPr fontId="3"/>
  </si>
  <si>
    <t>水源保全基金</t>
    <rPh sb="0" eb="2">
      <t>スイゲン</t>
    </rPh>
    <rPh sb="2" eb="4">
      <t>ホゼン</t>
    </rPh>
    <rPh sb="4" eb="6">
      <t>キキン</t>
    </rPh>
    <phoneticPr fontId="3"/>
  </si>
  <si>
    <t>公共施設等整備基金</t>
    <phoneticPr fontId="3"/>
  </si>
  <si>
    <t>愛の基金</t>
    <phoneticPr fontId="3"/>
  </si>
  <si>
    <t>小峰城城郭復元基金</t>
    <phoneticPr fontId="3"/>
  </si>
  <si>
    <t>ふるさと文化振興基金</t>
    <phoneticPr fontId="3"/>
  </si>
  <si>
    <t>庁舎等整備基金</t>
    <rPh sb="0" eb="2">
      <t>チョウシャ</t>
    </rPh>
    <rPh sb="2" eb="3">
      <t>トウ</t>
    </rPh>
    <rPh sb="3" eb="5">
      <t>セイビ</t>
    </rPh>
    <rPh sb="5" eb="7">
      <t>キキン</t>
    </rPh>
    <phoneticPr fontId="3"/>
  </si>
  <si>
    <t>農業用水利施設等保全再生事業基金</t>
    <rPh sb="0" eb="7">
      <t>ノウギョウヨウスイリシセツ</t>
    </rPh>
    <rPh sb="7" eb="8">
      <t>トウ</t>
    </rPh>
    <rPh sb="8" eb="12">
      <t>ホゼンサイセイ</t>
    </rPh>
    <rPh sb="12" eb="14">
      <t>ジギョウ</t>
    </rPh>
    <rPh sb="14" eb="16">
      <t>キキン</t>
    </rPh>
    <phoneticPr fontId="3"/>
  </si>
  <si>
    <t>奨学資金基金</t>
    <rPh sb="0" eb="2">
      <t>ショウガク</t>
    </rPh>
    <rPh sb="2" eb="4">
      <t>シキン</t>
    </rPh>
    <rPh sb="4" eb="6">
      <t>キキン</t>
    </rPh>
    <phoneticPr fontId="3"/>
  </si>
  <si>
    <t>明るい長寿社会を築く市民基金</t>
    <rPh sb="0" eb="1">
      <t>アカ</t>
    </rPh>
    <rPh sb="3" eb="5">
      <t>チョウジュ</t>
    </rPh>
    <rPh sb="5" eb="7">
      <t>シャカイ</t>
    </rPh>
    <rPh sb="8" eb="9">
      <t>キズ</t>
    </rPh>
    <rPh sb="10" eb="12">
      <t>シミン</t>
    </rPh>
    <rPh sb="12" eb="14">
      <t>キキン</t>
    </rPh>
    <phoneticPr fontId="3"/>
  </si>
  <si>
    <t>職員退職手当基金</t>
    <rPh sb="0" eb="2">
      <t>ショクイン</t>
    </rPh>
    <rPh sb="2" eb="4">
      <t>タイショク</t>
    </rPh>
    <rPh sb="4" eb="6">
      <t>テアテ</t>
    </rPh>
    <rPh sb="6" eb="8">
      <t>キキン</t>
    </rPh>
    <phoneticPr fontId="3"/>
  </si>
  <si>
    <t>ふるさと創生事業基金</t>
    <rPh sb="4" eb="6">
      <t>ソウセイ</t>
    </rPh>
    <rPh sb="6" eb="8">
      <t>ジギョウ</t>
    </rPh>
    <rPh sb="8" eb="10">
      <t>キキン</t>
    </rPh>
    <phoneticPr fontId="3"/>
  </si>
  <si>
    <t>まち・ひと・しごと創生基金</t>
    <rPh sb="9" eb="11">
      <t>ソウセイ</t>
    </rPh>
    <rPh sb="11" eb="13">
      <t>キキン</t>
    </rPh>
    <phoneticPr fontId="3"/>
  </si>
  <si>
    <t>ふれあい福祉基金</t>
    <rPh sb="4" eb="6">
      <t>フクシ</t>
    </rPh>
    <rPh sb="6" eb="8">
      <t>キキン</t>
    </rPh>
    <phoneticPr fontId="3"/>
  </si>
  <si>
    <t>国営会津北部農業水利事業基金</t>
    <rPh sb="0" eb="2">
      <t>コクエイ</t>
    </rPh>
    <rPh sb="2" eb="4">
      <t>アイヅ</t>
    </rPh>
    <rPh sb="4" eb="6">
      <t>ホクブ</t>
    </rPh>
    <rPh sb="6" eb="8">
      <t>ノウギョウ</t>
    </rPh>
    <rPh sb="8" eb="10">
      <t>スイリ</t>
    </rPh>
    <rPh sb="10" eb="12">
      <t>ジギョウ</t>
    </rPh>
    <rPh sb="12" eb="14">
      <t>キキン</t>
    </rPh>
    <phoneticPr fontId="3"/>
  </si>
  <si>
    <t>福島県市町村復興支援交付金基金</t>
    <phoneticPr fontId="3"/>
  </si>
  <si>
    <t>ふるさと振興基金</t>
    <phoneticPr fontId="3"/>
  </si>
  <si>
    <t>復興住宅被災者取得支援基金</t>
    <phoneticPr fontId="3"/>
  </si>
  <si>
    <t>職員退職手当基金</t>
    <phoneticPr fontId="3"/>
  </si>
  <si>
    <t>地域振興整備基金</t>
    <rPh sb="0" eb="8">
      <t>チイキシンコウセイビキキン</t>
    </rPh>
    <phoneticPr fontId="3"/>
  </si>
  <si>
    <t>都市公園施設整備基金</t>
    <rPh sb="0" eb="2">
      <t>トシ</t>
    </rPh>
    <rPh sb="2" eb="4">
      <t>コウエン</t>
    </rPh>
    <rPh sb="4" eb="6">
      <t>シセツ</t>
    </rPh>
    <rPh sb="6" eb="8">
      <t>セイビ</t>
    </rPh>
    <rPh sb="8" eb="10">
      <t>キキン</t>
    </rPh>
    <phoneticPr fontId="3"/>
  </si>
  <si>
    <t>広域的減容化事業に伴う地域振興基金</t>
    <rPh sb="0" eb="3">
      <t>コウイキテキ</t>
    </rPh>
    <rPh sb="3" eb="5">
      <t>ゲンヨウ</t>
    </rPh>
    <rPh sb="5" eb="6">
      <t>カ</t>
    </rPh>
    <rPh sb="6" eb="8">
      <t>ジギョウ</t>
    </rPh>
    <rPh sb="9" eb="10">
      <t>トモナ</t>
    </rPh>
    <rPh sb="11" eb="13">
      <t>チイキ</t>
    </rPh>
    <rPh sb="13" eb="15">
      <t>シンコウ</t>
    </rPh>
    <rPh sb="15" eb="17">
      <t>キキン</t>
    </rPh>
    <phoneticPr fontId="3"/>
  </si>
  <si>
    <t>帰還環境整備交付金基金</t>
    <rPh sb="0" eb="2">
      <t>キカン</t>
    </rPh>
    <rPh sb="2" eb="4">
      <t>カンキョウ</t>
    </rPh>
    <rPh sb="4" eb="6">
      <t>セイビ</t>
    </rPh>
    <rPh sb="6" eb="9">
      <t>コウフキン</t>
    </rPh>
    <rPh sb="9" eb="11">
      <t>キキン</t>
    </rPh>
    <phoneticPr fontId="3"/>
  </si>
  <si>
    <t>田村市公共施設等整備基金</t>
    <rPh sb="0" eb="3">
      <t>タムラシ</t>
    </rPh>
    <rPh sb="3" eb="5">
      <t>コウキョウ</t>
    </rPh>
    <rPh sb="5" eb="7">
      <t>シセツ</t>
    </rPh>
    <rPh sb="7" eb="8">
      <t>トウ</t>
    </rPh>
    <rPh sb="8" eb="10">
      <t>セイビ</t>
    </rPh>
    <rPh sb="10" eb="12">
      <t>キキン</t>
    </rPh>
    <phoneticPr fontId="3"/>
  </si>
  <si>
    <t>田村市民病院建設基金</t>
    <rPh sb="0" eb="2">
      <t>タムラ</t>
    </rPh>
    <rPh sb="2" eb="4">
      <t>シミン</t>
    </rPh>
    <rPh sb="4" eb="6">
      <t>ビョウイン</t>
    </rPh>
    <rPh sb="6" eb="8">
      <t>ケンセツ</t>
    </rPh>
    <rPh sb="8" eb="10">
      <t>キキン</t>
    </rPh>
    <phoneticPr fontId="3"/>
  </si>
  <si>
    <t>子育て応援基金</t>
    <rPh sb="0" eb="2">
      <t>コソダ</t>
    </rPh>
    <rPh sb="3" eb="5">
      <t>オウエン</t>
    </rPh>
    <rPh sb="5" eb="7">
      <t>キキン</t>
    </rPh>
    <phoneticPr fontId="3"/>
  </si>
  <si>
    <t>東日本大震災復旧・復興基金</t>
    <phoneticPr fontId="3"/>
  </si>
  <si>
    <t>帰還環境整備交付金基金</t>
    <phoneticPr fontId="3"/>
  </si>
  <si>
    <t>市有建物等維持補修基金</t>
    <phoneticPr fontId="3"/>
  </si>
  <si>
    <t>市民一体化復興促進基金</t>
    <rPh sb="0" eb="2">
      <t>シミン</t>
    </rPh>
    <rPh sb="2" eb="5">
      <t>イッタイカ</t>
    </rPh>
    <rPh sb="5" eb="7">
      <t>フッコウ</t>
    </rPh>
    <rPh sb="7" eb="9">
      <t>ソクシン</t>
    </rPh>
    <rPh sb="9" eb="11">
      <t>キキン</t>
    </rPh>
    <phoneticPr fontId="3"/>
  </si>
  <si>
    <t>地域創造基金</t>
    <rPh sb="0" eb="2">
      <t>チイキ</t>
    </rPh>
    <rPh sb="2" eb="4">
      <t>ソウゾウ</t>
    </rPh>
    <rPh sb="4" eb="6">
      <t>キキン</t>
    </rPh>
    <phoneticPr fontId="3"/>
  </si>
  <si>
    <t>公共施設維持整備基金</t>
    <rPh sb="0" eb="2">
      <t>コウキョウ</t>
    </rPh>
    <rPh sb="2" eb="4">
      <t>シセツ</t>
    </rPh>
    <rPh sb="4" eb="6">
      <t>イジ</t>
    </rPh>
    <rPh sb="6" eb="8">
      <t>セイビ</t>
    </rPh>
    <rPh sb="8" eb="10">
      <t>キキン</t>
    </rPh>
    <phoneticPr fontId="3"/>
  </si>
  <si>
    <t>地域雇用創出・産業活性化基金</t>
    <rPh sb="0" eb="2">
      <t>チイキ</t>
    </rPh>
    <rPh sb="2" eb="4">
      <t>コヨウ</t>
    </rPh>
    <rPh sb="4" eb="6">
      <t>ソウシュツ</t>
    </rPh>
    <rPh sb="7" eb="9">
      <t>サンギョウ</t>
    </rPh>
    <rPh sb="9" eb="12">
      <t>カッセイカ</t>
    </rPh>
    <rPh sb="12" eb="14">
      <t>キキン</t>
    </rPh>
    <phoneticPr fontId="3"/>
  </si>
  <si>
    <t>広域的減容化施設影響緩和基金</t>
    <rPh sb="0" eb="3">
      <t>コウイキテキ</t>
    </rPh>
    <rPh sb="3" eb="5">
      <t>ゲンヨウ</t>
    </rPh>
    <rPh sb="5" eb="6">
      <t>カ</t>
    </rPh>
    <rPh sb="6" eb="8">
      <t>シセツ</t>
    </rPh>
    <rPh sb="8" eb="10">
      <t>エイキョウ</t>
    </rPh>
    <rPh sb="10" eb="12">
      <t>カンワ</t>
    </rPh>
    <rPh sb="12" eb="14">
      <t>キキン</t>
    </rPh>
    <phoneticPr fontId="3"/>
  </si>
  <si>
    <t>教育施設等整備事業基金</t>
    <phoneticPr fontId="3"/>
  </si>
  <si>
    <t>長期避難者生活拠点形成基金</t>
    <phoneticPr fontId="3"/>
  </si>
  <si>
    <t>本宮駅東西自由通路等整備基金積立金</t>
    <phoneticPr fontId="3"/>
  </si>
  <si>
    <t>市営住宅等管理基金</t>
    <phoneticPr fontId="3"/>
  </si>
  <si>
    <t>役場庁舎建設基金</t>
    <rPh sb="0" eb="2">
      <t>ヤクバ</t>
    </rPh>
    <rPh sb="2" eb="4">
      <t>チョウシャ</t>
    </rPh>
    <rPh sb="4" eb="6">
      <t>ケンセツ</t>
    </rPh>
    <rPh sb="6" eb="8">
      <t>キキン</t>
    </rPh>
    <phoneticPr fontId="3"/>
  </si>
  <si>
    <t>文教施設建設基金</t>
    <rPh sb="0" eb="2">
      <t>ブンキョウ</t>
    </rPh>
    <rPh sb="2" eb="4">
      <t>シセツ</t>
    </rPh>
    <rPh sb="4" eb="6">
      <t>ケンセツ</t>
    </rPh>
    <rPh sb="6" eb="8">
      <t>キキン</t>
    </rPh>
    <phoneticPr fontId="3"/>
  </si>
  <si>
    <t>長期避難者生活拠点形成交付金基金</t>
    <rPh sb="0" eb="2">
      <t>チョウキ</t>
    </rPh>
    <rPh sb="2" eb="5">
      <t>ヒナンシャ</t>
    </rPh>
    <rPh sb="5" eb="7">
      <t>セイカツ</t>
    </rPh>
    <rPh sb="7" eb="9">
      <t>キョテン</t>
    </rPh>
    <rPh sb="9" eb="11">
      <t>ケイセイ</t>
    </rPh>
    <rPh sb="11" eb="14">
      <t>コウフキン</t>
    </rPh>
    <rPh sb="14" eb="16">
      <t>キキン</t>
    </rPh>
    <phoneticPr fontId="3"/>
  </si>
  <si>
    <t>ふるさと振興基金</t>
    <rPh sb="4" eb="6">
      <t>シンコウ</t>
    </rPh>
    <rPh sb="6" eb="8">
      <t>キキン</t>
    </rPh>
    <phoneticPr fontId="3"/>
  </si>
  <si>
    <t>国見町渇水対策施設特別会計基金</t>
    <rPh sb="0" eb="3">
      <t>クニミマチ</t>
    </rPh>
    <rPh sb="3" eb="5">
      <t>カッスイ</t>
    </rPh>
    <rPh sb="5" eb="7">
      <t>タイサク</t>
    </rPh>
    <rPh sb="7" eb="9">
      <t>シセツ</t>
    </rPh>
    <rPh sb="9" eb="11">
      <t>トクベツ</t>
    </rPh>
    <rPh sb="11" eb="13">
      <t>カイケイ</t>
    </rPh>
    <rPh sb="13" eb="15">
      <t>キキン</t>
    </rPh>
    <phoneticPr fontId="3"/>
  </si>
  <si>
    <t>国見町ふれあい福祉基金</t>
    <rPh sb="0" eb="3">
      <t>クニミマチ</t>
    </rPh>
    <rPh sb="7" eb="9">
      <t>フクシ</t>
    </rPh>
    <rPh sb="9" eb="11">
      <t>キキン</t>
    </rPh>
    <phoneticPr fontId="3"/>
  </si>
  <si>
    <t>国見町公共施設整備基金</t>
    <rPh sb="0" eb="3">
      <t>クニミマチ</t>
    </rPh>
    <rPh sb="3" eb="5">
      <t>コウキョウ</t>
    </rPh>
    <rPh sb="5" eb="7">
      <t>シセツ</t>
    </rPh>
    <rPh sb="7" eb="9">
      <t>セイビ</t>
    </rPh>
    <rPh sb="9" eb="11">
      <t>キキン</t>
    </rPh>
    <phoneticPr fontId="3"/>
  </si>
  <si>
    <t>国見町復興基金</t>
    <rPh sb="0" eb="3">
      <t>クニミマチ</t>
    </rPh>
    <rPh sb="3" eb="5">
      <t>フッコウ</t>
    </rPh>
    <rPh sb="5" eb="7">
      <t>キキン</t>
    </rPh>
    <phoneticPr fontId="3"/>
  </si>
  <si>
    <t>国見町ふるさと振興基金</t>
    <rPh sb="0" eb="3">
      <t>クニミマチ</t>
    </rPh>
    <rPh sb="7" eb="9">
      <t>シンコウ</t>
    </rPh>
    <rPh sb="9" eb="11">
      <t>キキン</t>
    </rPh>
    <phoneticPr fontId="3"/>
  </si>
  <si>
    <t>川俣町帰還環境整備交付金基金</t>
    <rPh sb="0" eb="3">
      <t>カワ</t>
    </rPh>
    <rPh sb="3" eb="5">
      <t>キカン</t>
    </rPh>
    <rPh sb="5" eb="7">
      <t>カンキョウ</t>
    </rPh>
    <rPh sb="7" eb="9">
      <t>セイビ</t>
    </rPh>
    <rPh sb="9" eb="12">
      <t>コウフキン</t>
    </rPh>
    <rPh sb="12" eb="14">
      <t>キキン</t>
    </rPh>
    <phoneticPr fontId="3"/>
  </si>
  <si>
    <t>川俣町火葬場建設基金</t>
    <rPh sb="0" eb="3">
      <t>カワ</t>
    </rPh>
    <rPh sb="3" eb="6">
      <t>カソウバ</t>
    </rPh>
    <rPh sb="6" eb="8">
      <t>ケンセツ</t>
    </rPh>
    <rPh sb="8" eb="10">
      <t>キキン</t>
    </rPh>
    <phoneticPr fontId="3"/>
  </si>
  <si>
    <t>川俣町ふれあい福祉基金</t>
    <rPh sb="0" eb="3">
      <t>カワ</t>
    </rPh>
    <rPh sb="7" eb="9">
      <t>フクシ</t>
    </rPh>
    <rPh sb="9" eb="11">
      <t>キキン</t>
    </rPh>
    <phoneticPr fontId="3"/>
  </si>
  <si>
    <t>川俣町生活拠点形成交付金基金</t>
    <rPh sb="0" eb="3">
      <t>カワ</t>
    </rPh>
    <rPh sb="3" eb="5">
      <t>セイカツ</t>
    </rPh>
    <rPh sb="5" eb="7">
      <t>キョテン</t>
    </rPh>
    <rPh sb="7" eb="9">
      <t>ケイセイ</t>
    </rPh>
    <rPh sb="9" eb="12">
      <t>コウフキン</t>
    </rPh>
    <rPh sb="12" eb="14">
      <t>キキン</t>
    </rPh>
    <phoneticPr fontId="3"/>
  </si>
  <si>
    <t>川俣町学校教育振興基金</t>
    <rPh sb="0" eb="3">
      <t>カワ</t>
    </rPh>
    <rPh sb="3" eb="5">
      <t>ガッコウ</t>
    </rPh>
    <rPh sb="5" eb="7">
      <t>キョウイク</t>
    </rPh>
    <rPh sb="7" eb="9">
      <t>シンコウ</t>
    </rPh>
    <rPh sb="9" eb="11">
      <t>キキン</t>
    </rPh>
    <phoneticPr fontId="3"/>
  </si>
  <si>
    <t>長期避難者生活拠点形成等基金</t>
    <phoneticPr fontId="3"/>
  </si>
  <si>
    <t>災害対策基金</t>
    <phoneticPr fontId="3"/>
  </si>
  <si>
    <t>役場庁舎新築事業基金</t>
    <rPh sb="0" eb="10">
      <t>ヤクバチョウシャシンチクジギョウキキン</t>
    </rPh>
    <phoneticPr fontId="3"/>
  </si>
  <si>
    <t>文教施設維持整備基金</t>
    <rPh sb="0" eb="10">
      <t>ブンキョウシセツイジセイビキキン</t>
    </rPh>
    <phoneticPr fontId="3"/>
  </si>
  <si>
    <t>牧場の朝スポーツ文化振興基金</t>
    <rPh sb="0" eb="2">
      <t>マキバ</t>
    </rPh>
    <rPh sb="3" eb="4">
      <t>アサ</t>
    </rPh>
    <rPh sb="8" eb="10">
      <t>ブンカ</t>
    </rPh>
    <rPh sb="10" eb="12">
      <t>シンコウ</t>
    </rPh>
    <rPh sb="12" eb="14">
      <t>キキン</t>
    </rPh>
    <phoneticPr fontId="3"/>
  </si>
  <si>
    <t>育英資金基金</t>
    <rPh sb="0" eb="2">
      <t>イクエイ</t>
    </rPh>
    <rPh sb="2" eb="4">
      <t>シキン</t>
    </rPh>
    <rPh sb="4" eb="6">
      <t>キキン</t>
    </rPh>
    <phoneticPr fontId="3"/>
  </si>
  <si>
    <t>がんばれ天栄応援基金</t>
    <rPh sb="4" eb="6">
      <t>テンエイ</t>
    </rPh>
    <rPh sb="6" eb="8">
      <t>オウエン</t>
    </rPh>
    <rPh sb="8" eb="10">
      <t>キキン</t>
    </rPh>
    <phoneticPr fontId="3"/>
  </si>
  <si>
    <t>こども未来基金</t>
    <rPh sb="3" eb="5">
      <t>ミライ</t>
    </rPh>
    <rPh sb="5" eb="7">
      <t>キキン</t>
    </rPh>
    <phoneticPr fontId="3"/>
  </si>
  <si>
    <t>除雪車整備基金</t>
    <rPh sb="0" eb="3">
      <t>ジョセツシャ</t>
    </rPh>
    <rPh sb="3" eb="5">
      <t>セイビ</t>
    </rPh>
    <rPh sb="5" eb="7">
      <t>キキン</t>
    </rPh>
    <phoneticPr fontId="3"/>
  </si>
  <si>
    <t>ふるさと水と土保全基金</t>
    <rPh sb="4" eb="5">
      <t>ミズ</t>
    </rPh>
    <rPh sb="6" eb="7">
      <t>ツチ</t>
    </rPh>
    <rPh sb="7" eb="9">
      <t>ホゼン</t>
    </rPh>
    <rPh sb="9" eb="11">
      <t>キキン</t>
    </rPh>
    <phoneticPr fontId="3"/>
  </si>
  <si>
    <t>下郷町橋梁整備基金</t>
    <rPh sb="0" eb="3">
      <t>シモゴウマチ</t>
    </rPh>
    <rPh sb="3" eb="5">
      <t>キョウリョウ</t>
    </rPh>
    <rPh sb="5" eb="7">
      <t>セイビ</t>
    </rPh>
    <rPh sb="7" eb="9">
      <t>キキン</t>
    </rPh>
    <phoneticPr fontId="3"/>
  </si>
  <si>
    <t>下郷町ふるさと創生基金</t>
    <rPh sb="0" eb="3">
      <t>シモゴウマチ</t>
    </rPh>
    <rPh sb="7" eb="9">
      <t>ソウセイ</t>
    </rPh>
    <rPh sb="9" eb="11">
      <t>キキン</t>
    </rPh>
    <phoneticPr fontId="3"/>
  </si>
  <si>
    <t>教育施設設備等整備基金</t>
    <rPh sb="0" eb="2">
      <t>キョウイク</t>
    </rPh>
    <rPh sb="2" eb="4">
      <t>シセツ</t>
    </rPh>
    <rPh sb="4" eb="6">
      <t>セツビ</t>
    </rPh>
    <rPh sb="6" eb="7">
      <t>トウ</t>
    </rPh>
    <rPh sb="7" eb="9">
      <t>セイビ</t>
    </rPh>
    <rPh sb="9" eb="11">
      <t>キキン</t>
    </rPh>
    <phoneticPr fontId="3"/>
  </si>
  <si>
    <t>下郷町ふれあい福祉基金</t>
    <rPh sb="0" eb="3">
      <t>シモゴウマチ</t>
    </rPh>
    <rPh sb="7" eb="9">
      <t>フクシ</t>
    </rPh>
    <rPh sb="9" eb="11">
      <t>キキン</t>
    </rPh>
    <phoneticPr fontId="3"/>
  </si>
  <si>
    <t>下郷町過疎対策基金</t>
    <rPh sb="0" eb="3">
      <t>シモゴウマチ</t>
    </rPh>
    <rPh sb="3" eb="5">
      <t>カソ</t>
    </rPh>
    <rPh sb="5" eb="7">
      <t>タイサク</t>
    </rPh>
    <rPh sb="7" eb="9">
      <t>キキン</t>
    </rPh>
    <phoneticPr fontId="3"/>
  </si>
  <si>
    <t>公共施設等減価償却引当基金</t>
    <rPh sb="4" eb="5">
      <t>トウ</t>
    </rPh>
    <phoneticPr fontId="3"/>
  </si>
  <si>
    <t>過疎対策事業基金</t>
  </si>
  <si>
    <t>電源立地地域対策交付金基金</t>
  </si>
  <si>
    <t>ふれあい福祉基金</t>
  </si>
  <si>
    <t>公共施設等再生整備基金</t>
    <phoneticPr fontId="3"/>
  </si>
  <si>
    <t>教育施設等整備基金</t>
    <rPh sb="5" eb="7">
      <t>セイビ</t>
    </rPh>
    <rPh sb="7" eb="9">
      <t>キキン</t>
    </rPh>
    <phoneticPr fontId="1"/>
  </si>
  <si>
    <t>地域産業振興等
企業誘致基金</t>
    <rPh sb="8" eb="14">
      <t>キギョウユウチキキン</t>
    </rPh>
    <phoneticPr fontId="1"/>
  </si>
  <si>
    <t>ＪＲ只見線ゆめ基金</t>
    <rPh sb="2" eb="5">
      <t>タダミセン</t>
    </rPh>
    <rPh sb="7" eb="9">
      <t>キキン</t>
    </rPh>
    <phoneticPr fontId="1"/>
  </si>
  <si>
    <t>地域づくり振興基金</t>
    <rPh sb="0" eb="2">
      <t>チイキ</t>
    </rPh>
    <rPh sb="5" eb="7">
      <t>シンコウ</t>
    </rPh>
    <rPh sb="7" eb="9">
      <t>キキン</t>
    </rPh>
    <phoneticPr fontId="3"/>
  </si>
  <si>
    <t>温泉施設整備基金</t>
    <rPh sb="0" eb="2">
      <t>オンセン</t>
    </rPh>
    <rPh sb="2" eb="4">
      <t>シセツ</t>
    </rPh>
    <rPh sb="4" eb="6">
      <t>セイビ</t>
    </rPh>
    <rPh sb="6" eb="8">
      <t>キキン</t>
    </rPh>
    <phoneticPr fontId="3"/>
  </si>
  <si>
    <t>公共施設等維持補修基金</t>
    <rPh sb="0" eb="2">
      <t>コウキョウ</t>
    </rPh>
    <rPh sb="2" eb="4">
      <t>シセツ</t>
    </rPh>
    <rPh sb="4" eb="5">
      <t>トウ</t>
    </rPh>
    <rPh sb="5" eb="7">
      <t>イジ</t>
    </rPh>
    <rPh sb="7" eb="9">
      <t>ホシュウ</t>
    </rPh>
    <rPh sb="9" eb="11">
      <t>キキン</t>
    </rPh>
    <phoneticPr fontId="3"/>
  </si>
  <si>
    <t>国営会津北部農業水利事業基金</t>
    <rPh sb="0" eb="2">
      <t>コクエイ</t>
    </rPh>
    <rPh sb="2" eb="4">
      <t>アイヅ</t>
    </rPh>
    <rPh sb="4" eb="6">
      <t>ホクブ</t>
    </rPh>
    <rPh sb="6" eb="8">
      <t>ノウギョウ</t>
    </rPh>
    <rPh sb="8" eb="12">
      <t>スイリジギョウ</t>
    </rPh>
    <rPh sb="12" eb="14">
      <t>キキン</t>
    </rPh>
    <phoneticPr fontId="3"/>
  </si>
  <si>
    <t>みんなで創る未来基金</t>
    <rPh sb="4" eb="5">
      <t>ツク</t>
    </rPh>
    <rPh sb="6" eb="8">
      <t>ミライ</t>
    </rPh>
    <rPh sb="8" eb="10">
      <t>キキン</t>
    </rPh>
    <phoneticPr fontId="3"/>
  </si>
  <si>
    <t>庁舎整備基金</t>
    <rPh sb="0" eb="1">
      <t>チョウ</t>
    </rPh>
    <rPh sb="1" eb="2">
      <t>シャ</t>
    </rPh>
    <rPh sb="2" eb="4">
      <t>セイビ</t>
    </rPh>
    <rPh sb="4" eb="6">
      <t>キキン</t>
    </rPh>
    <phoneticPr fontId="3"/>
  </si>
  <si>
    <t>小・中学校交流基金</t>
    <rPh sb="0" eb="1">
      <t>ショウ</t>
    </rPh>
    <rPh sb="2" eb="3">
      <t>チュウ</t>
    </rPh>
    <rPh sb="3" eb="5">
      <t>ガッコウ</t>
    </rPh>
    <rPh sb="5" eb="7">
      <t>コウリュウ</t>
    </rPh>
    <rPh sb="7" eb="9">
      <t>キキン</t>
    </rPh>
    <phoneticPr fontId="3"/>
  </si>
  <si>
    <t>新田正夫教育振興基金</t>
    <rPh sb="0" eb="2">
      <t>ニッタ</t>
    </rPh>
    <rPh sb="2" eb="4">
      <t>マサオ</t>
    </rPh>
    <rPh sb="4" eb="6">
      <t>キョウイク</t>
    </rPh>
    <rPh sb="6" eb="8">
      <t>シンコウ</t>
    </rPh>
    <rPh sb="8" eb="10">
      <t>キキン</t>
    </rPh>
    <phoneticPr fontId="3"/>
  </si>
  <si>
    <t>地域福祉基金</t>
    <rPh sb="0" eb="2">
      <t>チイキ</t>
    </rPh>
    <rPh sb="2" eb="4">
      <t>フクシ</t>
    </rPh>
    <rPh sb="4" eb="6">
      <t>キキン</t>
    </rPh>
    <phoneticPr fontId="19"/>
  </si>
  <si>
    <t>ゆめ夢基金</t>
    <rPh sb="2" eb="3">
      <t>ユメ</t>
    </rPh>
    <rPh sb="3" eb="5">
      <t>キキン</t>
    </rPh>
    <phoneticPr fontId="19"/>
  </si>
  <si>
    <t>保健医療福祉施設等整備基金</t>
    <rPh sb="0" eb="2">
      <t>ホケン</t>
    </rPh>
    <rPh sb="2" eb="4">
      <t>イリョウ</t>
    </rPh>
    <rPh sb="4" eb="6">
      <t>フクシ</t>
    </rPh>
    <rPh sb="6" eb="8">
      <t>シセツ</t>
    </rPh>
    <rPh sb="8" eb="9">
      <t>トウ</t>
    </rPh>
    <rPh sb="9" eb="11">
      <t>セイビ</t>
    </rPh>
    <rPh sb="11" eb="13">
      <t>キキン</t>
    </rPh>
    <phoneticPr fontId="19"/>
  </si>
  <si>
    <t>青少年育成基金</t>
    <rPh sb="0" eb="3">
      <t>セイショウネン</t>
    </rPh>
    <rPh sb="3" eb="5">
      <t>イクセイ</t>
    </rPh>
    <rPh sb="5" eb="7">
      <t>キキン</t>
    </rPh>
    <phoneticPr fontId="19"/>
  </si>
  <si>
    <t>ふるさと基金</t>
    <rPh sb="4" eb="6">
      <t>キキン</t>
    </rPh>
    <phoneticPr fontId="19"/>
  </si>
  <si>
    <t>教育施設整備等基金</t>
    <rPh sb="0" eb="2">
      <t>キョウイク</t>
    </rPh>
    <rPh sb="2" eb="4">
      <t>シセツ</t>
    </rPh>
    <rPh sb="4" eb="6">
      <t>セイビ</t>
    </rPh>
    <rPh sb="6" eb="7">
      <t>トウ</t>
    </rPh>
    <rPh sb="7" eb="9">
      <t>キキン</t>
    </rPh>
    <phoneticPr fontId="3"/>
  </si>
  <si>
    <t>小野弥太郎記念基金</t>
    <rPh sb="0" eb="2">
      <t>オノ</t>
    </rPh>
    <rPh sb="2" eb="5">
      <t>ヤタロウ</t>
    </rPh>
    <rPh sb="5" eb="7">
      <t>キネン</t>
    </rPh>
    <rPh sb="7" eb="9">
      <t>キキン</t>
    </rPh>
    <phoneticPr fontId="3"/>
  </si>
  <si>
    <t>行政センター建設整備基金</t>
    <phoneticPr fontId="3"/>
  </si>
  <si>
    <t>公共施設整備基金</t>
    <phoneticPr fontId="3"/>
  </si>
  <si>
    <t>廃棄物処理施設整備基金</t>
    <phoneticPr fontId="3"/>
  </si>
  <si>
    <t>ふるさと水と土保全基金</t>
    <phoneticPr fontId="3"/>
  </si>
  <si>
    <t>ふるさと創生基金</t>
    <rPh sb="4" eb="8">
      <t>ソウセイキキン</t>
    </rPh>
    <phoneticPr fontId="3"/>
  </si>
  <si>
    <t>地域福祉基金</t>
    <rPh sb="0" eb="6">
      <t>チイキフクシキキン</t>
    </rPh>
    <phoneticPr fontId="3"/>
  </si>
  <si>
    <t>地域振興開発基金</t>
    <rPh sb="0" eb="2">
      <t>チイキ</t>
    </rPh>
    <rPh sb="2" eb="4">
      <t>シンコウ</t>
    </rPh>
    <rPh sb="4" eb="6">
      <t>カイハツ</t>
    </rPh>
    <rPh sb="6" eb="8">
      <t>キキン</t>
    </rPh>
    <phoneticPr fontId="3"/>
  </si>
  <si>
    <t>雇用対策基金</t>
    <rPh sb="0" eb="2">
      <t>コヨウ</t>
    </rPh>
    <rPh sb="2" eb="4">
      <t>タイサク</t>
    </rPh>
    <rPh sb="4" eb="6">
      <t>キキン</t>
    </rPh>
    <phoneticPr fontId="3"/>
  </si>
  <si>
    <t>温泉開発基金</t>
    <rPh sb="0" eb="2">
      <t>オンセン</t>
    </rPh>
    <rPh sb="2" eb="4">
      <t>カイハツ</t>
    </rPh>
    <rPh sb="4" eb="6">
      <t>キキン</t>
    </rPh>
    <phoneticPr fontId="3"/>
  </si>
  <si>
    <t>生活工芸運動振興基金</t>
    <rPh sb="0" eb="2">
      <t>セイカツ</t>
    </rPh>
    <rPh sb="2" eb="4">
      <t>コウゲイ</t>
    </rPh>
    <rPh sb="4" eb="6">
      <t>ウンドウ</t>
    </rPh>
    <rPh sb="6" eb="8">
      <t>シンコウ</t>
    </rPh>
    <rPh sb="8" eb="10">
      <t>キキン</t>
    </rPh>
    <phoneticPr fontId="3"/>
  </si>
  <si>
    <t>少子化対策基金</t>
    <rPh sb="0" eb="3">
      <t>ショウシカ</t>
    </rPh>
    <rPh sb="3" eb="5">
      <t>タイサク</t>
    </rPh>
    <rPh sb="5" eb="7">
      <t>キキン</t>
    </rPh>
    <phoneticPr fontId="3"/>
  </si>
  <si>
    <t>災害対策基金</t>
    <rPh sb="0" eb="2">
      <t>サイガイ</t>
    </rPh>
    <rPh sb="2" eb="4">
      <t>タイサク</t>
    </rPh>
    <rPh sb="4" eb="6">
      <t>キキン</t>
    </rPh>
    <phoneticPr fontId="3"/>
  </si>
  <si>
    <t>水産業振興基金</t>
    <rPh sb="0" eb="3">
      <t>スイサンギョウ</t>
    </rPh>
    <rPh sb="3" eb="5">
      <t>シンコウ</t>
    </rPh>
    <rPh sb="5" eb="7">
      <t>キキン</t>
    </rPh>
    <phoneticPr fontId="3"/>
  </si>
  <si>
    <t>昭和村地域活性化基金</t>
    <rPh sb="0" eb="3">
      <t>ショウワムラ</t>
    </rPh>
    <rPh sb="3" eb="5">
      <t>チイキ</t>
    </rPh>
    <rPh sb="5" eb="8">
      <t>カッセイカ</t>
    </rPh>
    <rPh sb="8" eb="10">
      <t>キキン</t>
    </rPh>
    <phoneticPr fontId="3"/>
  </si>
  <si>
    <t>昭和村公共施設等維持管理基金</t>
    <rPh sb="0" eb="3">
      <t>ショウワムラ</t>
    </rPh>
    <rPh sb="3" eb="5">
      <t>コウキョウ</t>
    </rPh>
    <rPh sb="5" eb="7">
      <t>シセツ</t>
    </rPh>
    <rPh sb="7" eb="8">
      <t>トウ</t>
    </rPh>
    <rPh sb="8" eb="10">
      <t>イジ</t>
    </rPh>
    <rPh sb="10" eb="12">
      <t>カンリ</t>
    </rPh>
    <rPh sb="12" eb="14">
      <t>キキン</t>
    </rPh>
    <phoneticPr fontId="3"/>
  </si>
  <si>
    <t>昭和村観光開発基金</t>
    <rPh sb="0" eb="3">
      <t>ショウワムラ</t>
    </rPh>
    <rPh sb="3" eb="5">
      <t>カンコウ</t>
    </rPh>
    <rPh sb="5" eb="7">
      <t>カイハツ</t>
    </rPh>
    <rPh sb="7" eb="9">
      <t>キキン</t>
    </rPh>
    <phoneticPr fontId="3"/>
  </si>
  <si>
    <t>昭和村上下水道等維持管理基金</t>
    <rPh sb="0" eb="3">
      <t>ショウワムラ</t>
    </rPh>
    <rPh sb="3" eb="5">
      <t>ジョウゲ</t>
    </rPh>
    <rPh sb="5" eb="7">
      <t>スイドウ</t>
    </rPh>
    <rPh sb="7" eb="8">
      <t>トウ</t>
    </rPh>
    <rPh sb="8" eb="10">
      <t>イジ</t>
    </rPh>
    <rPh sb="10" eb="12">
      <t>カンリ</t>
    </rPh>
    <rPh sb="12" eb="14">
      <t>キキン</t>
    </rPh>
    <phoneticPr fontId="3"/>
  </si>
  <si>
    <t>昭和村土木機械整備基金</t>
    <rPh sb="0" eb="3">
      <t>ショウワムラ</t>
    </rPh>
    <rPh sb="3" eb="5">
      <t>ドボク</t>
    </rPh>
    <rPh sb="5" eb="7">
      <t>キカイ</t>
    </rPh>
    <rPh sb="7" eb="9">
      <t>セイビ</t>
    </rPh>
    <rPh sb="9" eb="11">
      <t>キキン</t>
    </rPh>
    <phoneticPr fontId="3"/>
  </si>
  <si>
    <t>公共施設等整備再生基金</t>
    <rPh sb="0" eb="2">
      <t>コウキョウ</t>
    </rPh>
    <rPh sb="2" eb="5">
      <t>シセツトウ</t>
    </rPh>
    <rPh sb="5" eb="7">
      <t>セイビ</t>
    </rPh>
    <rPh sb="7" eb="9">
      <t>サイセイ</t>
    </rPh>
    <rPh sb="9" eb="11">
      <t>キキン</t>
    </rPh>
    <phoneticPr fontId="3"/>
  </si>
  <si>
    <t>国営会津宮川土地改良事業基金</t>
    <rPh sb="0" eb="2">
      <t>コクエイ</t>
    </rPh>
    <rPh sb="2" eb="4">
      <t>アイヅ</t>
    </rPh>
    <rPh sb="4" eb="6">
      <t>ミヤカワ</t>
    </rPh>
    <rPh sb="6" eb="8">
      <t>トチ</t>
    </rPh>
    <rPh sb="8" eb="10">
      <t>カイリョウ</t>
    </rPh>
    <rPh sb="10" eb="12">
      <t>ジギョウ</t>
    </rPh>
    <rPh sb="12" eb="14">
      <t>キキン</t>
    </rPh>
    <phoneticPr fontId="3"/>
  </si>
  <si>
    <t>過疎地域自立促進基金</t>
    <rPh sb="0" eb="2">
      <t>カソ</t>
    </rPh>
    <rPh sb="2" eb="4">
      <t>チイキ</t>
    </rPh>
    <rPh sb="4" eb="6">
      <t>ジリツ</t>
    </rPh>
    <rPh sb="6" eb="8">
      <t>ソクシン</t>
    </rPh>
    <rPh sb="8" eb="10">
      <t>キキン</t>
    </rPh>
    <phoneticPr fontId="3"/>
  </si>
  <si>
    <t>子育て基金</t>
    <rPh sb="0" eb="2">
      <t>コソダ</t>
    </rPh>
    <rPh sb="3" eb="5">
      <t>キキン</t>
    </rPh>
    <phoneticPr fontId="3"/>
  </si>
  <si>
    <t>泉崎駅東口開発事業基金</t>
    <rPh sb="0" eb="2">
      <t>イズミザキ</t>
    </rPh>
    <rPh sb="2" eb="3">
      <t>エキ</t>
    </rPh>
    <rPh sb="3" eb="5">
      <t>ヒガシグチ</t>
    </rPh>
    <rPh sb="5" eb="7">
      <t>カイハツ</t>
    </rPh>
    <rPh sb="7" eb="9">
      <t>ジギョウ</t>
    </rPh>
    <rPh sb="9" eb="11">
      <t>キキン</t>
    </rPh>
    <phoneticPr fontId="3"/>
  </si>
  <si>
    <t>愛郷基金</t>
    <rPh sb="0" eb="2">
      <t>アイキョウ</t>
    </rPh>
    <rPh sb="2" eb="4">
      <t>キキン</t>
    </rPh>
    <phoneticPr fontId="3"/>
  </si>
  <si>
    <t>学校給食センター建設基金</t>
    <rPh sb="0" eb="4">
      <t>ガッコウキュウショク</t>
    </rPh>
    <rPh sb="8" eb="10">
      <t>ケンセツ</t>
    </rPh>
    <rPh sb="10" eb="12">
      <t>キキン</t>
    </rPh>
    <phoneticPr fontId="3"/>
  </si>
  <si>
    <t>教育振興基金</t>
    <rPh sb="0" eb="2">
      <t>キョウイク</t>
    </rPh>
    <rPh sb="2" eb="4">
      <t>シンコウ</t>
    </rPh>
    <rPh sb="4" eb="6">
      <t>キキン</t>
    </rPh>
    <phoneticPr fontId="3"/>
  </si>
  <si>
    <t>地域雇用創出推進基金</t>
    <rPh sb="0" eb="2">
      <t>チイキ</t>
    </rPh>
    <rPh sb="2" eb="4">
      <t>コヨウ</t>
    </rPh>
    <rPh sb="4" eb="6">
      <t>ソウシュツ</t>
    </rPh>
    <rPh sb="6" eb="8">
      <t>スイシン</t>
    </rPh>
    <rPh sb="8" eb="10">
      <t>キキン</t>
    </rPh>
    <phoneticPr fontId="3"/>
  </si>
  <si>
    <t>公共施設等整備基金</t>
    <rPh sb="0" eb="2">
      <t>コウキョウ</t>
    </rPh>
    <rPh sb="2" eb="5">
      <t>シセツトウ</t>
    </rPh>
    <rPh sb="5" eb="7">
      <t>セイビ</t>
    </rPh>
    <rPh sb="7" eb="9">
      <t>キキン</t>
    </rPh>
    <phoneticPr fontId="3"/>
  </si>
  <si>
    <t>ふるさと思いやり基金</t>
    <rPh sb="4" eb="5">
      <t>オモ</t>
    </rPh>
    <rPh sb="8" eb="10">
      <t>キキン</t>
    </rPh>
    <phoneticPr fontId="3"/>
  </si>
  <si>
    <t>公共施設整備・補修基金</t>
    <phoneticPr fontId="3"/>
  </si>
  <si>
    <t>スポーツ・レクリエーション基地整備建設基金</t>
    <phoneticPr fontId="3"/>
  </si>
  <si>
    <t>下水道等普及促進基金</t>
  </si>
  <si>
    <t>矢祭町地域産業振興基金</t>
    <rPh sb="0" eb="3">
      <t>ヤマツリマチ</t>
    </rPh>
    <rPh sb="3" eb="5">
      <t>チイキ</t>
    </rPh>
    <rPh sb="5" eb="7">
      <t>サンギョウ</t>
    </rPh>
    <rPh sb="7" eb="9">
      <t>シンコウ</t>
    </rPh>
    <rPh sb="9" eb="11">
      <t>キキン</t>
    </rPh>
    <phoneticPr fontId="3"/>
  </si>
  <si>
    <t>矢祭町21･ふるさと人づくり基金</t>
    <rPh sb="0" eb="3">
      <t>ヤマツリマチ</t>
    </rPh>
    <rPh sb="10" eb="11">
      <t>ヒト</t>
    </rPh>
    <rPh sb="14" eb="16">
      <t>キキン</t>
    </rPh>
    <phoneticPr fontId="3"/>
  </si>
  <si>
    <t>高田基金</t>
    <rPh sb="0" eb="4">
      <t>タカダキキン</t>
    </rPh>
    <phoneticPr fontId="3"/>
  </si>
  <si>
    <t>公有施設等整備基金</t>
    <rPh sb="0" eb="1">
      <t>コウ</t>
    </rPh>
    <rPh sb="1" eb="2">
      <t>ユウ</t>
    </rPh>
    <rPh sb="2" eb="4">
      <t>シセツ</t>
    </rPh>
    <rPh sb="4" eb="5">
      <t>トウ</t>
    </rPh>
    <rPh sb="5" eb="7">
      <t>セイビ</t>
    </rPh>
    <rPh sb="7" eb="9">
      <t>キキン</t>
    </rPh>
    <phoneticPr fontId="3"/>
  </si>
  <si>
    <t>振興基金</t>
    <rPh sb="0" eb="2">
      <t>シンコウ</t>
    </rPh>
    <rPh sb="2" eb="4">
      <t>キキン</t>
    </rPh>
    <phoneticPr fontId="3"/>
  </si>
  <si>
    <t>学校基金</t>
    <rPh sb="0" eb="2">
      <t>ガッコウ</t>
    </rPh>
    <rPh sb="2" eb="4">
      <t>キキン</t>
    </rPh>
    <phoneticPr fontId="3"/>
  </si>
  <si>
    <t>公有施設整備基金</t>
    <rPh sb="0" eb="8">
      <t>コウユウシセツセイビキキン</t>
    </rPh>
    <phoneticPr fontId="3"/>
  </si>
  <si>
    <t>教育施設整備基金</t>
    <rPh sb="0" eb="4">
      <t>キョウイクシセツ</t>
    </rPh>
    <rPh sb="4" eb="8">
      <t>セイビキキン</t>
    </rPh>
    <phoneticPr fontId="3"/>
  </si>
  <si>
    <t>福祉基金</t>
    <rPh sb="0" eb="4">
      <t>フクシキキン</t>
    </rPh>
    <phoneticPr fontId="3"/>
  </si>
  <si>
    <t>舘山公園整備推進事業基金</t>
    <rPh sb="0" eb="2">
      <t>タテヤマ</t>
    </rPh>
    <rPh sb="2" eb="4">
      <t>コウエン</t>
    </rPh>
    <rPh sb="4" eb="6">
      <t>セイビ</t>
    </rPh>
    <rPh sb="6" eb="8">
      <t>スイシン</t>
    </rPh>
    <rPh sb="8" eb="10">
      <t>ジギョウ</t>
    </rPh>
    <rPh sb="10" eb="12">
      <t>キキン</t>
    </rPh>
    <phoneticPr fontId="3"/>
  </si>
  <si>
    <t>鮫川村ふるさとづくり基金</t>
    <rPh sb="0" eb="3">
      <t>サメガワソン</t>
    </rPh>
    <rPh sb="10" eb="12">
      <t>キキン</t>
    </rPh>
    <phoneticPr fontId="3"/>
  </si>
  <si>
    <t>ふるさとまちづくり応援基金</t>
    <rPh sb="9" eb="11">
      <t>オウエン</t>
    </rPh>
    <rPh sb="11" eb="13">
      <t>キキン</t>
    </rPh>
    <phoneticPr fontId="3"/>
  </si>
  <si>
    <t>役場庁舎棟建設基金</t>
    <rPh sb="0" eb="2">
      <t>ヤクバ</t>
    </rPh>
    <rPh sb="2" eb="4">
      <t>チョウシャ</t>
    </rPh>
    <rPh sb="4" eb="5">
      <t>トウ</t>
    </rPh>
    <rPh sb="5" eb="7">
      <t>ケンセツ</t>
    </rPh>
    <rPh sb="7" eb="9">
      <t>キキン</t>
    </rPh>
    <phoneticPr fontId="3"/>
  </si>
  <si>
    <t>学校等建設基金</t>
    <rPh sb="0" eb="2">
      <t>ガッコウ</t>
    </rPh>
    <rPh sb="2" eb="3">
      <t>トウ</t>
    </rPh>
    <rPh sb="3" eb="5">
      <t>ケンセツ</t>
    </rPh>
    <rPh sb="5" eb="7">
      <t>キキン</t>
    </rPh>
    <phoneticPr fontId="3"/>
  </si>
  <si>
    <t>肝炎撲滅臨時特例基金</t>
    <rPh sb="0" eb="2">
      <t>カンエン</t>
    </rPh>
    <rPh sb="2" eb="4">
      <t>ボクメツ</t>
    </rPh>
    <rPh sb="4" eb="6">
      <t>リンジ</t>
    </rPh>
    <rPh sb="6" eb="8">
      <t>トクレイ</t>
    </rPh>
    <rPh sb="8" eb="10">
      <t>キキン</t>
    </rPh>
    <phoneticPr fontId="3"/>
  </si>
  <si>
    <t>集落営農推進基金</t>
    <rPh sb="0" eb="2">
      <t>シュウラク</t>
    </rPh>
    <rPh sb="2" eb="4">
      <t>エイノウ</t>
    </rPh>
    <rPh sb="4" eb="6">
      <t>スイシン</t>
    </rPh>
    <rPh sb="6" eb="8">
      <t>キキン</t>
    </rPh>
    <phoneticPr fontId="3"/>
  </si>
  <si>
    <t>浅川町役場庁舎等建設基金</t>
    <phoneticPr fontId="3"/>
  </si>
  <si>
    <t>浅川町ふれあい福祉基金</t>
    <phoneticPr fontId="3"/>
  </si>
  <si>
    <t>浅川町定住促進住宅維持整備基金</t>
    <phoneticPr fontId="3"/>
  </si>
  <si>
    <t>「ふるさと創生」事業基金</t>
    <phoneticPr fontId="3"/>
  </si>
  <si>
    <t>浅川町ふるさと応援基金</t>
    <phoneticPr fontId="3"/>
  </si>
  <si>
    <t>文教厚生施設等整備基金</t>
    <rPh sb="0" eb="2">
      <t>ブンキョウ</t>
    </rPh>
    <rPh sb="2" eb="4">
      <t>コウセイ</t>
    </rPh>
    <rPh sb="4" eb="6">
      <t>シセツ</t>
    </rPh>
    <rPh sb="6" eb="7">
      <t>トウ</t>
    </rPh>
    <rPh sb="7" eb="9">
      <t>セイビ</t>
    </rPh>
    <rPh sb="9" eb="11">
      <t>キキン</t>
    </rPh>
    <phoneticPr fontId="3"/>
  </si>
  <si>
    <t>さわやか福祉基金</t>
    <rPh sb="4" eb="6">
      <t>フクシ</t>
    </rPh>
    <rPh sb="6" eb="8">
      <t>キキン</t>
    </rPh>
    <phoneticPr fontId="3"/>
  </si>
  <si>
    <t>ふるさと創生基金</t>
    <rPh sb="4" eb="6">
      <t>ソウセイ</t>
    </rPh>
    <rPh sb="6" eb="8">
      <t>キキン</t>
    </rPh>
    <phoneticPr fontId="3"/>
  </si>
  <si>
    <t>水道事業経営安定基金</t>
    <rPh sb="0" eb="2">
      <t>スイドウ</t>
    </rPh>
    <rPh sb="2" eb="4">
      <t>ジギョウ</t>
    </rPh>
    <rPh sb="4" eb="6">
      <t>ケイエイ</t>
    </rPh>
    <rPh sb="6" eb="8">
      <t>アンテイ</t>
    </rPh>
    <rPh sb="8" eb="10">
      <t>キキン</t>
    </rPh>
    <phoneticPr fontId="19"/>
  </si>
  <si>
    <t>公有施設整備基金</t>
    <rPh sb="0" eb="2">
      <t>コウユウ</t>
    </rPh>
    <rPh sb="2" eb="4">
      <t>シセツ</t>
    </rPh>
    <rPh sb="4" eb="6">
      <t>セイビ</t>
    </rPh>
    <rPh sb="6" eb="8">
      <t>キキン</t>
    </rPh>
    <phoneticPr fontId="19"/>
  </si>
  <si>
    <t>三春病院事業基金</t>
    <rPh sb="0" eb="2">
      <t>ミハル</t>
    </rPh>
    <rPh sb="2" eb="4">
      <t>ビョウイン</t>
    </rPh>
    <rPh sb="4" eb="6">
      <t>ジギョウ</t>
    </rPh>
    <rPh sb="6" eb="8">
      <t>キキン</t>
    </rPh>
    <phoneticPr fontId="19"/>
  </si>
  <si>
    <t>教育施設整備事業基金</t>
    <rPh sb="0" eb="2">
      <t>キョウイク</t>
    </rPh>
    <rPh sb="2" eb="4">
      <t>シセツ</t>
    </rPh>
    <rPh sb="4" eb="6">
      <t>セイビ</t>
    </rPh>
    <rPh sb="6" eb="8">
      <t>ジギョウ</t>
    </rPh>
    <rPh sb="8" eb="10">
      <t>キキン</t>
    </rPh>
    <phoneticPr fontId="19"/>
  </si>
  <si>
    <t>帰還環境整備交付金基金</t>
    <rPh sb="0" eb="2">
      <t>キカン</t>
    </rPh>
    <rPh sb="2" eb="4">
      <t>カンキョウ</t>
    </rPh>
    <rPh sb="4" eb="6">
      <t>セイビ</t>
    </rPh>
    <rPh sb="6" eb="9">
      <t>コウフキン</t>
    </rPh>
    <rPh sb="9" eb="11">
      <t>キキン</t>
    </rPh>
    <phoneticPr fontId="19"/>
  </si>
  <si>
    <t>公共施設等建設準備基金</t>
    <rPh sb="0" eb="2">
      <t>コウキョウ</t>
    </rPh>
    <rPh sb="2" eb="4">
      <t>シセツ</t>
    </rPh>
    <rPh sb="4" eb="5">
      <t>トウ</t>
    </rPh>
    <rPh sb="5" eb="7">
      <t>ケンセツ</t>
    </rPh>
    <rPh sb="7" eb="9">
      <t>ジュンビ</t>
    </rPh>
    <rPh sb="9" eb="11">
      <t>キキン</t>
    </rPh>
    <phoneticPr fontId="3"/>
  </si>
  <si>
    <t>小野町一般廃棄物最終処分場公害防止及び損害賠償等基金</t>
    <rPh sb="0" eb="2">
      <t>オノ</t>
    </rPh>
    <rPh sb="2" eb="3">
      <t>マチ</t>
    </rPh>
    <rPh sb="3" eb="5">
      <t>イッパン</t>
    </rPh>
    <rPh sb="5" eb="8">
      <t>ハイキブツ</t>
    </rPh>
    <rPh sb="8" eb="10">
      <t>サイシュウ</t>
    </rPh>
    <rPh sb="10" eb="13">
      <t>ショブンジョウ</t>
    </rPh>
    <rPh sb="13" eb="15">
      <t>コウガイ</t>
    </rPh>
    <rPh sb="15" eb="17">
      <t>ボウシ</t>
    </rPh>
    <rPh sb="17" eb="18">
      <t>オヨ</t>
    </rPh>
    <rPh sb="19" eb="21">
      <t>ソンガイ</t>
    </rPh>
    <rPh sb="21" eb="23">
      <t>バイショウ</t>
    </rPh>
    <rPh sb="23" eb="24">
      <t>トウ</t>
    </rPh>
    <rPh sb="24" eb="26">
      <t>キキン</t>
    </rPh>
    <phoneticPr fontId="3"/>
  </si>
  <si>
    <t>文化・体育振興基金</t>
    <rPh sb="0" eb="2">
      <t>ブンカ</t>
    </rPh>
    <rPh sb="3" eb="5">
      <t>タイイク</t>
    </rPh>
    <rPh sb="5" eb="7">
      <t>シンコウ</t>
    </rPh>
    <rPh sb="7" eb="9">
      <t>キキン</t>
    </rPh>
    <phoneticPr fontId="3"/>
  </si>
  <si>
    <t>小野町笑顔とがんばり子育て支援基金</t>
    <rPh sb="0" eb="2">
      <t>オノ</t>
    </rPh>
    <rPh sb="2" eb="3">
      <t>マチ</t>
    </rPh>
    <rPh sb="3" eb="5">
      <t>エガオ</t>
    </rPh>
    <rPh sb="10" eb="12">
      <t>コソダ</t>
    </rPh>
    <rPh sb="13" eb="15">
      <t>シエン</t>
    </rPh>
    <rPh sb="15" eb="17">
      <t>キキン</t>
    </rPh>
    <phoneticPr fontId="3"/>
  </si>
  <si>
    <t>広野町東日本大震災復興交付金基金</t>
    <rPh sb="0" eb="3">
      <t>ヒロノマチ</t>
    </rPh>
    <rPh sb="3" eb="4">
      <t>ヒガシ</t>
    </rPh>
    <rPh sb="4" eb="6">
      <t>ニホン</t>
    </rPh>
    <rPh sb="6" eb="9">
      <t>ダイシンサイ</t>
    </rPh>
    <rPh sb="9" eb="11">
      <t>フッコウ</t>
    </rPh>
    <rPh sb="11" eb="14">
      <t>コウフキン</t>
    </rPh>
    <rPh sb="14" eb="16">
      <t>キキン</t>
    </rPh>
    <phoneticPr fontId="3"/>
  </si>
  <si>
    <t>広野町広野原団地維持基金</t>
    <rPh sb="0" eb="3">
      <t>ヒロノマチ</t>
    </rPh>
    <rPh sb="3" eb="5">
      <t>ヒロノ</t>
    </rPh>
    <rPh sb="5" eb="6">
      <t>ハラ</t>
    </rPh>
    <rPh sb="6" eb="8">
      <t>ダンチ</t>
    </rPh>
    <rPh sb="8" eb="10">
      <t>イジ</t>
    </rPh>
    <rPh sb="10" eb="12">
      <t>キキン</t>
    </rPh>
    <phoneticPr fontId="3"/>
  </si>
  <si>
    <t>広野町津波被災住宅再建支援基金</t>
    <rPh sb="0" eb="3">
      <t>ヒロノマチ</t>
    </rPh>
    <rPh sb="3" eb="5">
      <t>ツナミ</t>
    </rPh>
    <rPh sb="5" eb="7">
      <t>ヒサイ</t>
    </rPh>
    <rPh sb="7" eb="9">
      <t>ジュウタク</t>
    </rPh>
    <rPh sb="9" eb="11">
      <t>サイケン</t>
    </rPh>
    <rPh sb="11" eb="13">
      <t>シエン</t>
    </rPh>
    <rPh sb="13" eb="15">
      <t>キキン</t>
    </rPh>
    <phoneticPr fontId="3"/>
  </si>
  <si>
    <t>広野町電源立地促進対策交付金施設維持基金</t>
    <rPh sb="0" eb="3">
      <t>ヒロノマチ</t>
    </rPh>
    <rPh sb="3" eb="5">
      <t>デンゲン</t>
    </rPh>
    <rPh sb="5" eb="7">
      <t>リッチ</t>
    </rPh>
    <rPh sb="7" eb="9">
      <t>ソクシン</t>
    </rPh>
    <rPh sb="9" eb="11">
      <t>タイサク</t>
    </rPh>
    <rPh sb="11" eb="14">
      <t>コウフキン</t>
    </rPh>
    <rPh sb="14" eb="16">
      <t>シセツ</t>
    </rPh>
    <rPh sb="16" eb="18">
      <t>イジ</t>
    </rPh>
    <rPh sb="18" eb="20">
      <t>キキン</t>
    </rPh>
    <phoneticPr fontId="3"/>
  </si>
  <si>
    <t>広野町奨学資金貸与基金</t>
    <rPh sb="0" eb="3">
      <t>ヒロノマチ</t>
    </rPh>
    <rPh sb="3" eb="5">
      <t>ショウガク</t>
    </rPh>
    <rPh sb="5" eb="7">
      <t>シキン</t>
    </rPh>
    <rPh sb="7" eb="9">
      <t>タイヨ</t>
    </rPh>
    <rPh sb="9" eb="11">
      <t>キキン</t>
    </rPh>
    <phoneticPr fontId="3"/>
  </si>
  <si>
    <t>特定廃棄物埋立処分事業地域振興交付金基金</t>
    <rPh sb="0" eb="2">
      <t>トクテイ</t>
    </rPh>
    <rPh sb="2" eb="5">
      <t>ハイキブツ</t>
    </rPh>
    <rPh sb="5" eb="7">
      <t>ウメタテ</t>
    </rPh>
    <rPh sb="7" eb="9">
      <t>ショブン</t>
    </rPh>
    <rPh sb="9" eb="11">
      <t>ジギョウ</t>
    </rPh>
    <rPh sb="11" eb="13">
      <t>チイキ</t>
    </rPh>
    <rPh sb="13" eb="15">
      <t>シンコウ</t>
    </rPh>
    <rPh sb="15" eb="18">
      <t>コウフキン</t>
    </rPh>
    <rPh sb="18" eb="20">
      <t>キキン</t>
    </rPh>
    <phoneticPr fontId="3"/>
  </si>
  <si>
    <t>福島再生加速化交付金（帰還環境整備）基金</t>
    <rPh sb="0" eb="10">
      <t>フクシマサイセイカソクカコウフキン</t>
    </rPh>
    <rPh sb="11" eb="13">
      <t>キカン</t>
    </rPh>
    <rPh sb="13" eb="15">
      <t>カンキョウ</t>
    </rPh>
    <rPh sb="15" eb="17">
      <t>セイビ</t>
    </rPh>
    <rPh sb="18" eb="20">
      <t>キキン</t>
    </rPh>
    <phoneticPr fontId="3"/>
  </si>
  <si>
    <t>公共用施設維持運営基金</t>
    <rPh sb="0" eb="3">
      <t>コウキョウヨウ</t>
    </rPh>
    <rPh sb="3" eb="5">
      <t>シセツ</t>
    </rPh>
    <rPh sb="5" eb="7">
      <t>イジ</t>
    </rPh>
    <rPh sb="7" eb="9">
      <t>ウンエイ</t>
    </rPh>
    <rPh sb="9" eb="11">
      <t>キキン</t>
    </rPh>
    <phoneticPr fontId="3"/>
  </si>
  <si>
    <t>公共施設等総合管理基金</t>
    <rPh sb="0" eb="2">
      <t>コウキョウ</t>
    </rPh>
    <rPh sb="2" eb="4">
      <t>シセツ</t>
    </rPh>
    <rPh sb="4" eb="5">
      <t>トウ</t>
    </rPh>
    <rPh sb="5" eb="7">
      <t>ソウゴウ</t>
    </rPh>
    <rPh sb="7" eb="9">
      <t>カンリ</t>
    </rPh>
    <rPh sb="9" eb="11">
      <t>キキン</t>
    </rPh>
    <phoneticPr fontId="3"/>
  </si>
  <si>
    <t>公共用施設維持補修基金</t>
    <rPh sb="0" eb="3">
      <t>コウキョウヨウ</t>
    </rPh>
    <rPh sb="3" eb="5">
      <t>シセツ</t>
    </rPh>
    <rPh sb="5" eb="7">
      <t>イジ</t>
    </rPh>
    <rPh sb="7" eb="9">
      <t>ホシュウ</t>
    </rPh>
    <rPh sb="9" eb="11">
      <t>キキン</t>
    </rPh>
    <phoneticPr fontId="3"/>
  </si>
  <si>
    <t>福島再生加速化交付金基金</t>
    <rPh sb="0" eb="2">
      <t>フクシマ</t>
    </rPh>
    <rPh sb="2" eb="4">
      <t>サイセイ</t>
    </rPh>
    <rPh sb="4" eb="7">
      <t>カソクカ</t>
    </rPh>
    <rPh sb="7" eb="10">
      <t>コウフキン</t>
    </rPh>
    <rPh sb="10" eb="12">
      <t>キキン</t>
    </rPh>
    <phoneticPr fontId="3"/>
  </si>
  <si>
    <t>町勢振興基金</t>
    <rPh sb="0" eb="2">
      <t>チョウセイ</t>
    </rPh>
    <rPh sb="2" eb="4">
      <t>シンコウ</t>
    </rPh>
    <rPh sb="4" eb="6">
      <t>キキン</t>
    </rPh>
    <phoneticPr fontId="3"/>
  </si>
  <si>
    <t>富岡町電源立地地域対策交付金公共用施設整備基金</t>
    <rPh sb="0" eb="3">
      <t>トミオカマチ</t>
    </rPh>
    <rPh sb="3" eb="5">
      <t>デンゲン</t>
    </rPh>
    <rPh sb="5" eb="7">
      <t>リッチ</t>
    </rPh>
    <rPh sb="7" eb="9">
      <t>チイキ</t>
    </rPh>
    <rPh sb="9" eb="11">
      <t>タイサク</t>
    </rPh>
    <rPh sb="11" eb="14">
      <t>コウフキン</t>
    </rPh>
    <rPh sb="14" eb="17">
      <t>コウキョウヨウ</t>
    </rPh>
    <rPh sb="17" eb="19">
      <t>シセツ</t>
    </rPh>
    <rPh sb="19" eb="21">
      <t>セイビ</t>
    </rPh>
    <rPh sb="21" eb="23">
      <t>キキン</t>
    </rPh>
    <phoneticPr fontId="3"/>
  </si>
  <si>
    <t>災害復興基金</t>
    <rPh sb="0" eb="2">
      <t>サイガイ</t>
    </rPh>
    <rPh sb="2" eb="4">
      <t>フッコウ</t>
    </rPh>
    <rPh sb="4" eb="6">
      <t>キキン</t>
    </rPh>
    <phoneticPr fontId="3"/>
  </si>
  <si>
    <t>川内村公共施設建設及び維持管理基金</t>
    <rPh sb="0" eb="3">
      <t>カワウチムラ</t>
    </rPh>
    <rPh sb="3" eb="5">
      <t>コウキョウ</t>
    </rPh>
    <rPh sb="5" eb="7">
      <t>シセツ</t>
    </rPh>
    <rPh sb="7" eb="9">
      <t>ケンセツ</t>
    </rPh>
    <rPh sb="9" eb="10">
      <t>オヨ</t>
    </rPh>
    <rPh sb="11" eb="13">
      <t>イジ</t>
    </rPh>
    <rPh sb="13" eb="15">
      <t>カンリ</t>
    </rPh>
    <rPh sb="15" eb="17">
      <t>キキン</t>
    </rPh>
    <phoneticPr fontId="3"/>
  </si>
  <si>
    <t>川内村復興基金</t>
    <rPh sb="0" eb="3">
      <t>カワウチムラ</t>
    </rPh>
    <rPh sb="3" eb="5">
      <t>フッコウ</t>
    </rPh>
    <rPh sb="5" eb="7">
      <t>キキン</t>
    </rPh>
    <phoneticPr fontId="3"/>
  </si>
  <si>
    <t>川内村地域創造基金</t>
    <rPh sb="0" eb="3">
      <t>カワウチムラ</t>
    </rPh>
    <rPh sb="3" eb="5">
      <t>チイキ</t>
    </rPh>
    <rPh sb="5" eb="7">
      <t>ソウゾウ</t>
    </rPh>
    <rPh sb="7" eb="9">
      <t>キキン</t>
    </rPh>
    <phoneticPr fontId="3"/>
  </si>
  <si>
    <t>過疎地域自立促進対策事業基金</t>
    <rPh sb="0" eb="2">
      <t>カソ</t>
    </rPh>
    <rPh sb="2" eb="4">
      <t>チイキ</t>
    </rPh>
    <rPh sb="4" eb="6">
      <t>ジリツ</t>
    </rPh>
    <rPh sb="6" eb="8">
      <t>ソクシン</t>
    </rPh>
    <rPh sb="8" eb="10">
      <t>タイサク</t>
    </rPh>
    <rPh sb="10" eb="12">
      <t>ジギョウ</t>
    </rPh>
    <rPh sb="12" eb="14">
      <t>キキン</t>
    </rPh>
    <phoneticPr fontId="3"/>
  </si>
  <si>
    <t>川内村育英奨学金貸与基金</t>
    <rPh sb="0" eb="2">
      <t>カワウチ</t>
    </rPh>
    <rPh sb="2" eb="3">
      <t>ムラ</t>
    </rPh>
    <rPh sb="3" eb="5">
      <t>イクエイ</t>
    </rPh>
    <rPh sb="5" eb="7">
      <t>ショウガク</t>
    </rPh>
    <rPh sb="7" eb="8">
      <t>キン</t>
    </rPh>
    <rPh sb="8" eb="10">
      <t>タイヨ</t>
    </rPh>
    <rPh sb="10" eb="12">
      <t>キキン</t>
    </rPh>
    <phoneticPr fontId="3"/>
  </si>
  <si>
    <t>中間貯蔵施設整備等影響緩和交付金基金</t>
  </si>
  <si>
    <t>特定原子力施設交付金（維持補修）基金</t>
  </si>
  <si>
    <t>電源交付金施設維持運営事業基金</t>
  </si>
  <si>
    <t>電源交付金施設整備事業基金</t>
  </si>
  <si>
    <t>中間貯蔵施設整備等影響緩和交付金基金</t>
    <rPh sb="0" eb="6">
      <t>チュウカンチョゾウシセツ</t>
    </rPh>
    <rPh sb="6" eb="8">
      <t>セイビ</t>
    </rPh>
    <rPh sb="8" eb="9">
      <t>トウ</t>
    </rPh>
    <rPh sb="9" eb="11">
      <t>エイキョウ</t>
    </rPh>
    <rPh sb="11" eb="13">
      <t>カンワ</t>
    </rPh>
    <rPh sb="13" eb="16">
      <t>コウフキン</t>
    </rPh>
    <rPh sb="16" eb="18">
      <t>キキン</t>
    </rPh>
    <phoneticPr fontId="3"/>
  </si>
  <si>
    <t>東日本大震災復興基金</t>
    <rPh sb="0" eb="6">
      <t>ヒガシニホンダイシンサイ</t>
    </rPh>
    <rPh sb="6" eb="8">
      <t>フッコウ</t>
    </rPh>
    <rPh sb="8" eb="10">
      <t>キキン</t>
    </rPh>
    <phoneticPr fontId="3"/>
  </si>
  <si>
    <t>公共用施設維持運営基金</t>
    <rPh sb="0" eb="5">
      <t>コウキョウヨウシセツ</t>
    </rPh>
    <rPh sb="5" eb="7">
      <t>イジ</t>
    </rPh>
    <rPh sb="7" eb="9">
      <t>ウンエイ</t>
    </rPh>
    <rPh sb="9" eb="11">
      <t>キキン</t>
    </rPh>
    <phoneticPr fontId="3"/>
  </si>
  <si>
    <t>中間貯蔵施設立地町地域振興交付金基金</t>
    <rPh sb="0" eb="6">
      <t>チュウカンチョゾウシセツ</t>
    </rPh>
    <rPh sb="6" eb="8">
      <t>リッチ</t>
    </rPh>
    <rPh sb="8" eb="9">
      <t>チョウ</t>
    </rPh>
    <rPh sb="9" eb="11">
      <t>チイキ</t>
    </rPh>
    <rPh sb="11" eb="13">
      <t>シンコウ</t>
    </rPh>
    <rPh sb="13" eb="16">
      <t>コウフキン</t>
    </rPh>
    <rPh sb="16" eb="18">
      <t>キキン</t>
    </rPh>
    <phoneticPr fontId="3"/>
  </si>
  <si>
    <t>帰還環境整備交付金基金</t>
    <rPh sb="0" eb="11">
      <t>キカンカンキョウセイビコウフキンキキン</t>
    </rPh>
    <phoneticPr fontId="3"/>
  </si>
  <si>
    <t>浪江町復旧・復興基金</t>
    <rPh sb="0" eb="3">
      <t>ナミエマチ</t>
    </rPh>
    <rPh sb="3" eb="5">
      <t>フッキュウ</t>
    </rPh>
    <rPh sb="6" eb="8">
      <t>フッコウ</t>
    </rPh>
    <rPh sb="8" eb="10">
      <t>キキン</t>
    </rPh>
    <phoneticPr fontId="3"/>
  </si>
  <si>
    <t>浪江町行財政長期安定化基金</t>
    <rPh sb="0" eb="3">
      <t>ナミエマチ</t>
    </rPh>
    <rPh sb="3" eb="11">
      <t>ギョウザイセイチョウキアンテイカ</t>
    </rPh>
    <rPh sb="11" eb="13">
      <t>キキン</t>
    </rPh>
    <phoneticPr fontId="3"/>
  </si>
  <si>
    <t>再生加速化交付金基金</t>
    <phoneticPr fontId="3"/>
  </si>
  <si>
    <t>地域づくり推進事業基金</t>
    <phoneticPr fontId="3"/>
  </si>
  <si>
    <t>公共用施設維持基金</t>
    <phoneticPr fontId="3"/>
  </si>
  <si>
    <t>長期避難者生活拠点形成交付金基金</t>
    <phoneticPr fontId="3"/>
  </si>
  <si>
    <t>東日本大震災復興基金</t>
    <rPh sb="0" eb="3">
      <t>ヒガシニホン</t>
    </rPh>
    <rPh sb="3" eb="6">
      <t>ダイシンサイ</t>
    </rPh>
    <rPh sb="6" eb="8">
      <t>フッコウ</t>
    </rPh>
    <rPh sb="8" eb="10">
      <t>キキン</t>
    </rPh>
    <phoneticPr fontId="3"/>
  </si>
  <si>
    <t>保留地処分金基金</t>
    <rPh sb="0" eb="3">
      <t>ホリュウチ</t>
    </rPh>
    <rPh sb="3" eb="6">
      <t>ショブンキン</t>
    </rPh>
    <rPh sb="6" eb="8">
      <t>キキン</t>
    </rPh>
    <phoneticPr fontId="3"/>
  </si>
  <si>
    <t>災害町営住宅被災者取得支援等基金</t>
    <rPh sb="0" eb="2">
      <t>サイガイ</t>
    </rPh>
    <rPh sb="2" eb="4">
      <t>チョウエイ</t>
    </rPh>
    <rPh sb="4" eb="6">
      <t>ジュウタク</t>
    </rPh>
    <rPh sb="6" eb="9">
      <t>ヒサイシャ</t>
    </rPh>
    <rPh sb="9" eb="11">
      <t>シュトク</t>
    </rPh>
    <rPh sb="11" eb="13">
      <t>シエン</t>
    </rPh>
    <rPh sb="13" eb="14">
      <t>トウ</t>
    </rPh>
    <rPh sb="14" eb="16">
      <t>キキン</t>
    </rPh>
    <phoneticPr fontId="3"/>
  </si>
  <si>
    <t>新地町公共施設整備基金</t>
    <rPh sb="0" eb="3">
      <t>シンチマチ</t>
    </rPh>
    <rPh sb="3" eb="5">
      <t>コウキョウ</t>
    </rPh>
    <rPh sb="5" eb="7">
      <t>シセツ</t>
    </rPh>
    <rPh sb="7" eb="9">
      <t>セイビ</t>
    </rPh>
    <rPh sb="9" eb="11">
      <t>キキン</t>
    </rPh>
    <phoneticPr fontId="3"/>
  </si>
  <si>
    <t>陽はまた昇る基金</t>
    <phoneticPr fontId="3"/>
  </si>
  <si>
    <t>農村楽園基金</t>
    <phoneticPr fontId="3"/>
  </si>
  <si>
    <t>広域的減容化施設影響緩和基金</t>
    <phoneticPr fontId="3"/>
  </si>
  <si>
    <t>消防賞じゅつ金基金</t>
    <rPh sb="0" eb="2">
      <t>ショウボウ</t>
    </rPh>
    <rPh sb="2" eb="3">
      <t>ショウ</t>
    </rPh>
    <rPh sb="6" eb="7">
      <t>キン</t>
    </rPh>
    <rPh sb="7" eb="9">
      <t>キキン</t>
    </rPh>
    <phoneticPr fontId="3"/>
  </si>
  <si>
    <t>非常勤職員公務災害
補償基金</t>
    <rPh sb="0" eb="3">
      <t>ヒジョウキン</t>
    </rPh>
    <rPh sb="3" eb="5">
      <t>ショクイン</t>
    </rPh>
    <rPh sb="5" eb="7">
      <t>コウム</t>
    </rPh>
    <rPh sb="7" eb="9">
      <t>サイガイ</t>
    </rPh>
    <rPh sb="10" eb="12">
      <t>ホショウ</t>
    </rPh>
    <rPh sb="12" eb="14">
      <t>キキン</t>
    </rPh>
    <phoneticPr fontId="3"/>
  </si>
  <si>
    <t>消防補償等基金</t>
    <rPh sb="0" eb="2">
      <t>ショウボウ</t>
    </rPh>
    <rPh sb="2" eb="4">
      <t>ホショウ</t>
    </rPh>
    <rPh sb="4" eb="5">
      <t>トウ</t>
    </rPh>
    <rPh sb="5" eb="7">
      <t>キキン</t>
    </rPh>
    <phoneticPr fontId="3"/>
  </si>
  <si>
    <t>自治会館管理運営基金</t>
    <rPh sb="0" eb="2">
      <t>ジチ</t>
    </rPh>
    <rPh sb="2" eb="4">
      <t>カイカン</t>
    </rPh>
    <rPh sb="4" eb="6">
      <t>カンリ</t>
    </rPh>
    <rPh sb="6" eb="8">
      <t>ウンエイ</t>
    </rPh>
    <rPh sb="8" eb="10">
      <t>キキン</t>
    </rPh>
    <phoneticPr fontId="3"/>
  </si>
  <si>
    <t>施設整備基金</t>
    <rPh sb="0" eb="6">
      <t>シセツセイビキキン</t>
    </rPh>
    <phoneticPr fontId="3"/>
  </si>
  <si>
    <t>し尿処理施設整備基金</t>
    <rPh sb="1" eb="8">
      <t>ニョウショリシセツセイビ</t>
    </rPh>
    <rPh sb="8" eb="10">
      <t>キキン</t>
    </rPh>
    <phoneticPr fontId="3"/>
  </si>
  <si>
    <t>ごみ処理施設整備基金</t>
    <rPh sb="2" eb="4">
      <t>ショリ</t>
    </rPh>
    <rPh sb="4" eb="6">
      <t>シセツ</t>
    </rPh>
    <rPh sb="6" eb="8">
      <t>セイビ</t>
    </rPh>
    <rPh sb="8" eb="10">
      <t>キキン</t>
    </rPh>
    <phoneticPr fontId="3"/>
  </si>
  <si>
    <t>廃棄物処理施設整備基金</t>
    <rPh sb="0" eb="2">
      <t>ハイキ</t>
    </rPh>
    <rPh sb="2" eb="3">
      <t>ブツ</t>
    </rPh>
    <rPh sb="3" eb="5">
      <t>ショリ</t>
    </rPh>
    <rPh sb="5" eb="7">
      <t>シセツ</t>
    </rPh>
    <rPh sb="7" eb="9">
      <t>セイビ</t>
    </rPh>
    <rPh sb="9" eb="11">
      <t>キキン</t>
    </rPh>
    <phoneticPr fontId="3"/>
  </si>
  <si>
    <t>施設整備等基金</t>
    <rPh sb="0" eb="2">
      <t>シセツ</t>
    </rPh>
    <rPh sb="2" eb="4">
      <t>セイビ</t>
    </rPh>
    <rPh sb="4" eb="5">
      <t>トウ</t>
    </rPh>
    <rPh sb="5" eb="7">
      <t>キキン</t>
    </rPh>
    <phoneticPr fontId="3"/>
  </si>
  <si>
    <t>廃棄物処理施設基金</t>
    <rPh sb="0" eb="3">
      <t>ハイキブツ</t>
    </rPh>
    <rPh sb="3" eb="5">
      <t>ショリ</t>
    </rPh>
    <rPh sb="5" eb="7">
      <t>シセツ</t>
    </rPh>
    <rPh sb="7" eb="9">
      <t>キキン</t>
    </rPh>
    <phoneticPr fontId="3"/>
  </si>
  <si>
    <t>消防庁舎整備基金</t>
    <rPh sb="0" eb="2">
      <t>ショウボウ</t>
    </rPh>
    <rPh sb="2" eb="4">
      <t>チョウシャ</t>
    </rPh>
    <rPh sb="4" eb="6">
      <t>セイビ</t>
    </rPh>
    <rPh sb="6" eb="8">
      <t>キキン</t>
    </rPh>
    <phoneticPr fontId="3"/>
  </si>
  <si>
    <t>旧高等学校生徒寄宿舎若松寮解体基金</t>
    <rPh sb="0" eb="1">
      <t>キュウ</t>
    </rPh>
    <rPh sb="1" eb="3">
      <t>コウトウ</t>
    </rPh>
    <rPh sb="3" eb="5">
      <t>ガッコウ</t>
    </rPh>
    <rPh sb="5" eb="7">
      <t>セイト</t>
    </rPh>
    <rPh sb="7" eb="10">
      <t>キシュクシャ</t>
    </rPh>
    <rPh sb="10" eb="12">
      <t>ワカマツ</t>
    </rPh>
    <rPh sb="12" eb="13">
      <t>リョウ</t>
    </rPh>
    <rPh sb="13" eb="15">
      <t>カイタイ</t>
    </rPh>
    <rPh sb="15" eb="17">
      <t>キキン</t>
    </rPh>
    <phoneticPr fontId="3"/>
  </si>
  <si>
    <t>双葉地方広域市町村圏復興推進基金</t>
    <rPh sb="0" eb="10">
      <t>フタバチホウコウイキシチョウソンケン</t>
    </rPh>
    <rPh sb="10" eb="12">
      <t>フッコウ</t>
    </rPh>
    <rPh sb="12" eb="14">
      <t>スイシン</t>
    </rPh>
    <rPh sb="14" eb="16">
      <t>キキン</t>
    </rPh>
    <phoneticPr fontId="3"/>
  </si>
  <si>
    <t>電源立地振興基金</t>
  </si>
  <si>
    <t>一般廃棄物処理推進基金</t>
  </si>
  <si>
    <t>水戸黄門ふるさと基金</t>
  </si>
  <si>
    <t>芸術振興基金</t>
  </si>
  <si>
    <t>日立市公共施設等総合管理基金</t>
  </si>
  <si>
    <t>日立市地域振興基金</t>
  </si>
  <si>
    <t>日立鞍掛山霊園管理基金</t>
  </si>
  <si>
    <t>日立シビックセンター科学館整備基金</t>
  </si>
  <si>
    <t>日立市福祉事業基金</t>
  </si>
  <si>
    <t>自治振興基金</t>
  </si>
  <si>
    <t>企業立地調整基金</t>
  </si>
  <si>
    <t>新駅設置準備基金</t>
  </si>
  <si>
    <t>学校施設等整備基金</t>
  </si>
  <si>
    <t>市庁舎建設事業基金</t>
  </si>
  <si>
    <t>公共施設長寿命化等
推進基金</t>
  </si>
  <si>
    <t>学校建設事業基金</t>
  </si>
  <si>
    <t>奨学金給付基金</t>
  </si>
  <si>
    <t>みらい育成基金</t>
  </si>
  <si>
    <t>義務教育施設整備事業基金</t>
  </si>
  <si>
    <t>ビアスパークしもつま及び道の駅しもつま維持管理基金</t>
  </si>
  <si>
    <t>庁舎等建設基金</t>
  </si>
  <si>
    <t>地域交流センター維持補修基金</t>
  </si>
  <si>
    <t>都市整備事業基金</t>
  </si>
  <si>
    <t>水府地区観光施設管理基金</t>
  </si>
  <si>
    <t>県北教育旅行推進事業基金</t>
  </si>
  <si>
    <t>学校施設建設基金</t>
  </si>
  <si>
    <t>東日本大震災復興交付金管理基金</t>
  </si>
  <si>
    <t>ふるさと水と土保全対策基金</t>
  </si>
  <si>
    <t>瓦葺利夫人材育成基金</t>
  </si>
  <si>
    <t>公共建築物長寿命化等対応基金</t>
  </si>
  <si>
    <t>企業立地促進基金</t>
  </si>
  <si>
    <t>福田地区地域振興整備基金</t>
  </si>
  <si>
    <t>ふるさと取手応援基金</t>
  </si>
  <si>
    <t>みどりの基金</t>
  </si>
  <si>
    <t>借地取得基金</t>
  </si>
  <si>
    <t>企業誘致事業等推進基金</t>
  </si>
  <si>
    <t>生活環境施設整備基金</t>
  </si>
  <si>
    <t>国民体育大会運営基金</t>
  </si>
  <si>
    <t>つくば市公共施設整備基金</t>
  </si>
  <si>
    <t>つくば市学校教育施設整備基金</t>
  </si>
  <si>
    <t>つくば市まちづくり事業基金</t>
  </si>
  <si>
    <t>つくば市福祉振興基金</t>
  </si>
  <si>
    <t>つくば市地域雇用創出推進基金</t>
  </si>
  <si>
    <t>衛生処理施設整備基金</t>
  </si>
  <si>
    <t>公共公益施設整備基金</t>
  </si>
  <si>
    <t>市営住宅修繕費積立金</t>
  </si>
  <si>
    <t>緑化基金</t>
  </si>
  <si>
    <t>都市施設等整備事業基金</t>
  </si>
  <si>
    <t>豊かな自然と調和したまちづくり基金</t>
  </si>
  <si>
    <t>地域創生基金</t>
  </si>
  <si>
    <t>農林振興基金</t>
  </si>
  <si>
    <t>市民活動基金</t>
  </si>
  <si>
    <t>団地排水建設事業基金</t>
  </si>
  <si>
    <t>地域医療推進事業基金</t>
  </si>
  <si>
    <t>岩井地域ふるさと創生事業基金</t>
  </si>
  <si>
    <t>小林孝三郎奨学金等基金</t>
  </si>
  <si>
    <t>公共公用施設等整備基金</t>
  </si>
  <si>
    <t>新庁舎建設基金</t>
  </si>
  <si>
    <t>下水道基金</t>
  </si>
  <si>
    <t>霞ヶ浦水質浄化基金</t>
  </si>
  <si>
    <t xml:space="preserve"> 神栖市公共施設整備基金</t>
  </si>
  <si>
    <t xml:space="preserve"> 学校教育施設建設基金</t>
  </si>
  <si>
    <t>協働のまちづくり推進基金</t>
  </si>
  <si>
    <t>用排水施設維持管理基金</t>
  </si>
  <si>
    <t>有機肥料供給センター整備改修基金</t>
  </si>
  <si>
    <t>なめがた振興基金</t>
  </si>
  <si>
    <t>行方市ふるさと応援寄附金基金</t>
  </si>
  <si>
    <t>道路整備基金</t>
  </si>
  <si>
    <t>再編関連訓練移転等交付金事業基金</t>
  </si>
  <si>
    <t>ごみ処理施設建設基金</t>
  </si>
  <si>
    <t>大好きです大洗基金</t>
  </si>
  <si>
    <t>町営公園墓地建設改良準備基金</t>
  </si>
  <si>
    <t>生活環境整備基金</t>
  </si>
  <si>
    <t>（仮称）歴史と未来の交流館建設基金</t>
  </si>
  <si>
    <t>児童福祉施設整備基金</t>
  </si>
  <si>
    <t>電源立地地域整備基金</t>
  </si>
  <si>
    <t>大子町庁舎建設基金</t>
  </si>
  <si>
    <t>大子町観光振興基金</t>
  </si>
  <si>
    <t>大子町ふるさと創生基金</t>
  </si>
  <si>
    <t>大子町武藤文化福祉基金</t>
  </si>
  <si>
    <t>大子町地域振興基金</t>
  </si>
  <si>
    <t>陸平基金</t>
  </si>
  <si>
    <t>借地等取得基金</t>
  </si>
  <si>
    <t>町営住宅建替基金</t>
  </si>
  <si>
    <t>公民館整備基金</t>
  </si>
  <si>
    <t>環境衛生施設整備基金</t>
  </si>
  <si>
    <t>公共用地取得・施設整備基金</t>
  </si>
  <si>
    <t>公共施設等総合管理計画事業準備基金</t>
  </si>
  <si>
    <t>五霞町ふるさと応援基金</t>
  </si>
  <si>
    <t>英語教育基金</t>
  </si>
  <si>
    <t>新利根川治水対策整備基金</t>
  </si>
  <si>
    <t>利根町地域福祉基金</t>
  </si>
  <si>
    <t>町営霊園整備基金</t>
  </si>
  <si>
    <t>利根町環境施設整備基金</t>
  </si>
  <si>
    <t>利根町都市計画事業基金</t>
  </si>
  <si>
    <t>公害対策基金</t>
  </si>
  <si>
    <t>施設解体基金</t>
  </si>
  <si>
    <t>し尿処理施設管理運営基金</t>
  </si>
  <si>
    <t>し尿処理施設整備事業基金</t>
  </si>
  <si>
    <t>ごみ処理施設整備事業基金</t>
  </si>
  <si>
    <t>火葬・斎場整備事業基金</t>
  </si>
  <si>
    <t>土木車両等整備事業基金</t>
  </si>
  <si>
    <t>利根老人ホーム整備基金</t>
  </si>
  <si>
    <t>筑西ふるさと市町村圏基金</t>
  </si>
  <si>
    <t>消防事業積立基金</t>
  </si>
  <si>
    <t>養護老人ホーム事業積立基金</t>
  </si>
  <si>
    <t>火葬場事業積立基金</t>
  </si>
  <si>
    <t>審査会事業積立基金</t>
  </si>
  <si>
    <t>ごみ処理施設整備事業積立基金</t>
  </si>
  <si>
    <t>消防設備整備基金</t>
  </si>
  <si>
    <t>ごみ固形燃料化施設維持管理基金</t>
  </si>
  <si>
    <t>維持補修事業基金</t>
  </si>
  <si>
    <t>LRT整備基金</t>
    <rPh sb="3" eb="5">
      <t>セイビ</t>
    </rPh>
    <rPh sb="5" eb="7">
      <t>キキン</t>
    </rPh>
    <phoneticPr fontId="3"/>
  </si>
  <si>
    <t>皆増</t>
    <rPh sb="0" eb="1">
      <t>ミナ</t>
    </rPh>
    <rPh sb="1" eb="2">
      <t>ゾウ</t>
    </rPh>
    <phoneticPr fontId="3"/>
  </si>
  <si>
    <t>都市緑化基金</t>
    <rPh sb="0" eb="2">
      <t>トシ</t>
    </rPh>
    <rPh sb="2" eb="4">
      <t>リョクカ</t>
    </rPh>
    <rPh sb="4" eb="6">
      <t>キキン</t>
    </rPh>
    <phoneticPr fontId="3"/>
  </si>
  <si>
    <t>http://www.pref.tochigi.lg.jp/a02/pref/shichouson/zaisei/h30zaiseisiryousyu.html</t>
    <phoneticPr fontId="3"/>
  </si>
  <si>
    <t>足利市公共施設等整備基金</t>
    <rPh sb="0" eb="3">
      <t>アシカガシ</t>
    </rPh>
    <rPh sb="3" eb="5">
      <t>コウキョウ</t>
    </rPh>
    <rPh sb="5" eb="7">
      <t>シセツ</t>
    </rPh>
    <rPh sb="7" eb="8">
      <t>トウ</t>
    </rPh>
    <rPh sb="8" eb="10">
      <t>セイビ</t>
    </rPh>
    <rPh sb="10" eb="12">
      <t>キキン</t>
    </rPh>
    <phoneticPr fontId="3"/>
  </si>
  <si>
    <t>足利市職員退職手当基金</t>
    <rPh sb="0" eb="3">
      <t>アシカガシ</t>
    </rPh>
    <rPh sb="3" eb="5">
      <t>ショクイン</t>
    </rPh>
    <rPh sb="5" eb="7">
      <t>タイショク</t>
    </rPh>
    <rPh sb="7" eb="9">
      <t>テアテ</t>
    </rPh>
    <rPh sb="9" eb="11">
      <t>キキン</t>
    </rPh>
    <phoneticPr fontId="3"/>
  </si>
  <si>
    <t>足利市社会福祉事業基金</t>
    <rPh sb="0" eb="3">
      <t>アシカガシ</t>
    </rPh>
    <rPh sb="3" eb="5">
      <t>シャカイ</t>
    </rPh>
    <rPh sb="5" eb="7">
      <t>フクシ</t>
    </rPh>
    <rPh sb="7" eb="9">
      <t>ジギョウ</t>
    </rPh>
    <rPh sb="9" eb="11">
      <t>キキン</t>
    </rPh>
    <phoneticPr fontId="3"/>
  </si>
  <si>
    <t>足利市立図書館施設整備基金</t>
    <rPh sb="0" eb="4">
      <t>アシカガシリツ</t>
    </rPh>
    <rPh sb="4" eb="7">
      <t>トショカン</t>
    </rPh>
    <rPh sb="7" eb="9">
      <t>シセツ</t>
    </rPh>
    <rPh sb="9" eb="11">
      <t>セイビ</t>
    </rPh>
    <rPh sb="11" eb="13">
      <t>キキン</t>
    </rPh>
    <phoneticPr fontId="3"/>
  </si>
  <si>
    <t>足利市国際交流基金</t>
    <rPh sb="0" eb="3">
      <t>アシカガシ</t>
    </rPh>
    <rPh sb="3" eb="5">
      <t>コクサイ</t>
    </rPh>
    <rPh sb="5" eb="7">
      <t>コウリュウ</t>
    </rPh>
    <rPh sb="7" eb="9">
      <t>キキン</t>
    </rPh>
    <phoneticPr fontId="3"/>
  </si>
  <si>
    <t>大澤基金</t>
    <rPh sb="0" eb="2">
      <t>オオサワ</t>
    </rPh>
    <rPh sb="2" eb="4">
      <t>キキン</t>
    </rPh>
    <phoneticPr fontId="3"/>
  </si>
  <si>
    <t>土地総合調整基金</t>
    <rPh sb="0" eb="2">
      <t>トチ</t>
    </rPh>
    <rPh sb="2" eb="4">
      <t>ソウゴウ</t>
    </rPh>
    <rPh sb="4" eb="6">
      <t>チョウセイ</t>
    </rPh>
    <rPh sb="6" eb="8">
      <t>キキン</t>
    </rPh>
    <phoneticPr fontId="3"/>
  </si>
  <si>
    <t>墓園管理基金</t>
    <rPh sb="0" eb="2">
      <t>ボエン</t>
    </rPh>
    <rPh sb="2" eb="4">
      <t>カンリ</t>
    </rPh>
    <rPh sb="4" eb="6">
      <t>キキン</t>
    </rPh>
    <phoneticPr fontId="3"/>
  </si>
  <si>
    <t>トクフミ育英基金</t>
    <rPh sb="4" eb="6">
      <t>イクエイ</t>
    </rPh>
    <rPh sb="6" eb="8">
      <t>キキン</t>
    </rPh>
    <phoneticPr fontId="3"/>
  </si>
  <si>
    <t>吉澤記念美術館基金</t>
    <rPh sb="0" eb="2">
      <t>ヨシザワ</t>
    </rPh>
    <rPh sb="2" eb="4">
      <t>キネン</t>
    </rPh>
    <rPh sb="4" eb="7">
      <t>ビジュツカン</t>
    </rPh>
    <rPh sb="7" eb="9">
      <t>キキン</t>
    </rPh>
    <phoneticPr fontId="3"/>
  </si>
  <si>
    <t>かぬま・あわの振興基金</t>
    <rPh sb="7" eb="9">
      <t>シンコウ</t>
    </rPh>
    <rPh sb="9" eb="11">
      <t>キキン</t>
    </rPh>
    <phoneticPr fontId="3"/>
  </si>
  <si>
    <t>後継者対策基金</t>
    <rPh sb="0" eb="3">
      <t>コウケイシャ</t>
    </rPh>
    <rPh sb="3" eb="5">
      <t>タイサク</t>
    </rPh>
    <rPh sb="5" eb="7">
      <t>キキン</t>
    </rPh>
    <phoneticPr fontId="3"/>
  </si>
  <si>
    <t>中山間地域農村環境保全基金</t>
    <rPh sb="0" eb="3">
      <t>チュウサンカン</t>
    </rPh>
    <rPh sb="3" eb="5">
      <t>チイキ</t>
    </rPh>
    <rPh sb="5" eb="7">
      <t>ノウソン</t>
    </rPh>
    <rPh sb="7" eb="9">
      <t>カンキョウ</t>
    </rPh>
    <rPh sb="9" eb="11">
      <t>ホゼン</t>
    </rPh>
    <rPh sb="11" eb="13">
      <t>キキン</t>
    </rPh>
    <phoneticPr fontId="3"/>
  </si>
  <si>
    <t>高齢者福祉基金</t>
    <rPh sb="0" eb="3">
      <t>コウレイシャ</t>
    </rPh>
    <rPh sb="3" eb="5">
      <t>フクシ</t>
    </rPh>
    <rPh sb="5" eb="7">
      <t>キキン</t>
    </rPh>
    <phoneticPr fontId="3"/>
  </si>
  <si>
    <t>地域医療整備基金</t>
    <rPh sb="0" eb="2">
      <t>チイキ</t>
    </rPh>
    <rPh sb="2" eb="4">
      <t>イリョウ</t>
    </rPh>
    <rPh sb="4" eb="6">
      <t>セイビ</t>
    </rPh>
    <rPh sb="6" eb="8">
      <t>キキン</t>
    </rPh>
    <phoneticPr fontId="3"/>
  </si>
  <si>
    <t>三日月福祉基金</t>
    <rPh sb="0" eb="3">
      <t>ミカヅキ</t>
    </rPh>
    <rPh sb="3" eb="5">
      <t>フクシ</t>
    </rPh>
    <rPh sb="5" eb="7">
      <t>キキン</t>
    </rPh>
    <phoneticPr fontId="3"/>
  </si>
  <si>
    <t>体育館建設基金</t>
    <rPh sb="0" eb="3">
      <t>タイイクカン</t>
    </rPh>
    <rPh sb="3" eb="5">
      <t>ケンセツ</t>
    </rPh>
    <rPh sb="5" eb="7">
      <t>キキン</t>
    </rPh>
    <phoneticPr fontId="3"/>
  </si>
  <si>
    <t>こども甲状腺検査基金</t>
    <rPh sb="3" eb="6">
      <t>コウジョウセン</t>
    </rPh>
    <rPh sb="6" eb="8">
      <t>ケンサ</t>
    </rPh>
    <rPh sb="8" eb="10">
      <t>キキン</t>
    </rPh>
    <phoneticPr fontId="3"/>
  </si>
  <si>
    <t>小野塚記念青少年健全育成基金</t>
    <rPh sb="0" eb="3">
      <t>オノヅカ</t>
    </rPh>
    <rPh sb="3" eb="5">
      <t>キネン</t>
    </rPh>
    <rPh sb="5" eb="8">
      <t>セイショウネン</t>
    </rPh>
    <rPh sb="8" eb="10">
      <t>ケンゼン</t>
    </rPh>
    <rPh sb="10" eb="12">
      <t>イクセイ</t>
    </rPh>
    <rPh sb="12" eb="14">
      <t>キキン</t>
    </rPh>
    <phoneticPr fontId="3"/>
  </si>
  <si>
    <t>文化芸術振興基金</t>
    <rPh sb="0" eb="2">
      <t>ブンカ</t>
    </rPh>
    <rPh sb="2" eb="4">
      <t>ゲイジュツ</t>
    </rPh>
    <rPh sb="4" eb="6">
      <t>シンコウ</t>
    </rPh>
    <rPh sb="6" eb="8">
      <t>キキン</t>
    </rPh>
    <phoneticPr fontId="3"/>
  </si>
  <si>
    <t>工業振興基金</t>
    <rPh sb="0" eb="2">
      <t>コウギョウ</t>
    </rPh>
    <rPh sb="2" eb="4">
      <t>シンコウ</t>
    </rPh>
    <rPh sb="4" eb="6">
      <t>キキン</t>
    </rPh>
    <phoneticPr fontId="3"/>
  </si>
  <si>
    <t>公共施設整備等基金</t>
    <rPh sb="0" eb="2">
      <t>コウキョウ</t>
    </rPh>
    <rPh sb="2" eb="4">
      <t>シセツ</t>
    </rPh>
    <rPh sb="4" eb="6">
      <t>セイビ</t>
    </rPh>
    <rPh sb="6" eb="7">
      <t>トウ</t>
    </rPh>
    <rPh sb="7" eb="9">
      <t>キキン</t>
    </rPh>
    <phoneticPr fontId="3"/>
  </si>
  <si>
    <t>スクラム基金</t>
    <rPh sb="4" eb="6">
      <t>キキン</t>
    </rPh>
    <phoneticPr fontId="3"/>
  </si>
  <si>
    <t>あすなろ基金</t>
    <rPh sb="4" eb="6">
      <t>キキン</t>
    </rPh>
    <phoneticPr fontId="3"/>
  </si>
  <si>
    <t>交通施設整備基金</t>
    <rPh sb="0" eb="2">
      <t>コウツウ</t>
    </rPh>
    <rPh sb="2" eb="4">
      <t>シセツ</t>
    </rPh>
    <rPh sb="4" eb="6">
      <t>セイビ</t>
    </rPh>
    <rPh sb="6" eb="8">
      <t>キキン</t>
    </rPh>
    <phoneticPr fontId="3"/>
  </si>
  <si>
    <t>子ども未来基金</t>
    <rPh sb="0" eb="1">
      <t>コ</t>
    </rPh>
    <rPh sb="3" eb="5">
      <t>ミライ</t>
    </rPh>
    <rPh sb="5" eb="7">
      <t>キキン</t>
    </rPh>
    <phoneticPr fontId="3"/>
  </si>
  <si>
    <t>新庁舎整備基金</t>
    <phoneticPr fontId="3"/>
  </si>
  <si>
    <t>公共施設等有効活用基金</t>
    <phoneticPr fontId="3"/>
  </si>
  <si>
    <t>ふるさと基金</t>
    <phoneticPr fontId="3"/>
  </si>
  <si>
    <t>ふるさと基金</t>
    <phoneticPr fontId="3"/>
  </si>
  <si>
    <t>塩原地区温泉街活性化推進基金</t>
    <phoneticPr fontId="3"/>
  </si>
  <si>
    <t>公共施設等整備基金</t>
    <rPh sb="0" eb="4">
      <t>コウキョウシセツ</t>
    </rPh>
    <rPh sb="4" eb="5">
      <t>トウ</t>
    </rPh>
    <rPh sb="5" eb="7">
      <t>セイビ</t>
    </rPh>
    <rPh sb="7" eb="9">
      <t>キキン</t>
    </rPh>
    <phoneticPr fontId="3"/>
  </si>
  <si>
    <t>学校整備基金</t>
    <rPh sb="0" eb="2">
      <t>ガッコウ</t>
    </rPh>
    <rPh sb="2" eb="4">
      <t>セイビ</t>
    </rPh>
    <rPh sb="4" eb="6">
      <t>キキン</t>
    </rPh>
    <phoneticPr fontId="3"/>
  </si>
  <si>
    <t>地域福祉基金</t>
    <rPh sb="0" eb="6">
      <t>チイキフクシ</t>
    </rPh>
    <phoneticPr fontId="3"/>
  </si>
  <si>
    <t>地域づくり事業推進基金</t>
    <rPh sb="0" eb="2">
      <t>チイキ</t>
    </rPh>
    <rPh sb="5" eb="7">
      <t>ジギョウ</t>
    </rPh>
    <rPh sb="7" eb="9">
      <t>スイシン</t>
    </rPh>
    <rPh sb="9" eb="11">
      <t>キキン</t>
    </rPh>
    <phoneticPr fontId="3"/>
  </si>
  <si>
    <t>公共施設等総合管理基金</t>
    <rPh sb="0" eb="11">
      <t>コウキョウシセツトウソウゴウカンリキキン</t>
    </rPh>
    <phoneticPr fontId="3"/>
  </si>
  <si>
    <t>生涯学習センター整備基金</t>
    <rPh sb="0" eb="2">
      <t>ショウガイ</t>
    </rPh>
    <rPh sb="2" eb="4">
      <t>ガクシュウ</t>
    </rPh>
    <rPh sb="8" eb="10">
      <t>セイビ</t>
    </rPh>
    <rPh sb="10" eb="12">
      <t>キキン</t>
    </rPh>
    <phoneticPr fontId="3"/>
  </si>
  <si>
    <t>社会福祉基金</t>
    <rPh sb="0" eb="6">
      <t>シャカイフクシキキン</t>
    </rPh>
    <phoneticPr fontId="3"/>
  </si>
  <si>
    <t>町営住宅施設整備基金</t>
    <rPh sb="0" eb="10">
      <t>チョウエイジュウタクシセツセイビキキン</t>
    </rPh>
    <phoneticPr fontId="3"/>
  </si>
  <si>
    <t>もてぎ未来・夢基金</t>
    <rPh sb="3" eb="5">
      <t>ミライ</t>
    </rPh>
    <rPh sb="6" eb="7">
      <t>ユメ</t>
    </rPh>
    <rPh sb="7" eb="9">
      <t>キキン</t>
    </rPh>
    <phoneticPr fontId="3"/>
  </si>
  <si>
    <t>まちおこし基金</t>
    <rPh sb="5" eb="7">
      <t>キキン</t>
    </rPh>
    <phoneticPr fontId="3"/>
  </si>
  <si>
    <t>もてぎの川をきれいにする基金</t>
    <rPh sb="4" eb="5">
      <t>カワ</t>
    </rPh>
    <rPh sb="12" eb="14">
      <t>キキン</t>
    </rPh>
    <phoneticPr fontId="3"/>
  </si>
  <si>
    <t>教育文化スポーツ振興基金</t>
    <rPh sb="0" eb="2">
      <t>キョウイク</t>
    </rPh>
    <rPh sb="2" eb="4">
      <t>ブンカ</t>
    </rPh>
    <rPh sb="8" eb="10">
      <t>シンコウ</t>
    </rPh>
    <rPh sb="10" eb="12">
      <t>キキン</t>
    </rPh>
    <phoneticPr fontId="3"/>
  </si>
  <si>
    <t>教育文化振興基金</t>
    <rPh sb="0" eb="2">
      <t>キョウイク</t>
    </rPh>
    <rPh sb="2" eb="4">
      <t>ブンカ</t>
    </rPh>
    <rPh sb="4" eb="6">
      <t>シンコウ</t>
    </rPh>
    <rPh sb="6" eb="8">
      <t>キキン</t>
    </rPh>
    <phoneticPr fontId="3"/>
  </si>
  <si>
    <t>教育施設等整備基金</t>
    <rPh sb="0" eb="2">
      <t>キョウイク</t>
    </rPh>
    <rPh sb="2" eb="4">
      <t>シセツ</t>
    </rPh>
    <rPh sb="4" eb="5">
      <t>トウ</t>
    </rPh>
    <rPh sb="5" eb="7">
      <t>セイビ</t>
    </rPh>
    <rPh sb="7" eb="9">
      <t>キキン</t>
    </rPh>
    <phoneticPr fontId="3"/>
  </si>
  <si>
    <t>芳賀工業団地管理センター運営基金</t>
    <rPh sb="0" eb="2">
      <t>ハガ</t>
    </rPh>
    <rPh sb="2" eb="4">
      <t>コウギョウ</t>
    </rPh>
    <rPh sb="4" eb="6">
      <t>ダンチ</t>
    </rPh>
    <rPh sb="6" eb="8">
      <t>カンリ</t>
    </rPh>
    <rPh sb="12" eb="14">
      <t>ウンエイ</t>
    </rPh>
    <rPh sb="14" eb="16">
      <t>キキン</t>
    </rPh>
    <phoneticPr fontId="3"/>
  </si>
  <si>
    <t>まちづくり推進基金</t>
    <rPh sb="5" eb="7">
      <t>スイシン</t>
    </rPh>
    <rPh sb="7" eb="9">
      <t>キキン</t>
    </rPh>
    <phoneticPr fontId="3"/>
  </si>
  <si>
    <t>産業振興基金</t>
    <rPh sb="0" eb="2">
      <t>サンギョウ</t>
    </rPh>
    <rPh sb="2" eb="4">
      <t>シンコウ</t>
    </rPh>
    <rPh sb="4" eb="6">
      <t>キキン</t>
    </rPh>
    <phoneticPr fontId="3"/>
  </si>
  <si>
    <t>国際親善交流基金</t>
    <rPh sb="0" eb="2">
      <t>コクサイ</t>
    </rPh>
    <rPh sb="2" eb="4">
      <t>シンゼン</t>
    </rPh>
    <rPh sb="4" eb="6">
      <t>コウリュウ</t>
    </rPh>
    <rPh sb="6" eb="8">
      <t>キキン</t>
    </rPh>
    <phoneticPr fontId="3"/>
  </si>
  <si>
    <t>災害基金</t>
    <rPh sb="0" eb="2">
      <t>サイガイ</t>
    </rPh>
    <rPh sb="2" eb="4">
      <t>キキン</t>
    </rPh>
    <phoneticPr fontId="3"/>
  </si>
  <si>
    <t>社会教育設備基金</t>
    <rPh sb="0" eb="2">
      <t>シャカイ</t>
    </rPh>
    <rPh sb="2" eb="4">
      <t>キョウイク</t>
    </rPh>
    <rPh sb="4" eb="6">
      <t>セツビ</t>
    </rPh>
    <rPh sb="6" eb="8">
      <t>キキン</t>
    </rPh>
    <phoneticPr fontId="3"/>
  </si>
  <si>
    <t>都市計画施設整備基金</t>
    <rPh sb="0" eb="2">
      <t>トシ</t>
    </rPh>
    <rPh sb="2" eb="4">
      <t>ケイカク</t>
    </rPh>
    <rPh sb="4" eb="6">
      <t>シセツ</t>
    </rPh>
    <rPh sb="6" eb="8">
      <t>セイビ</t>
    </rPh>
    <rPh sb="8" eb="10">
      <t>キキン</t>
    </rPh>
    <phoneticPr fontId="3"/>
  </si>
  <si>
    <t>ふるさと那須町応援基金</t>
    <rPh sb="4" eb="7">
      <t>ナスマチ</t>
    </rPh>
    <rPh sb="7" eb="9">
      <t>オウエン</t>
    </rPh>
    <rPh sb="9" eb="11">
      <t>キキン</t>
    </rPh>
    <phoneticPr fontId="3"/>
  </si>
  <si>
    <t>総合運動公園整備基金</t>
    <rPh sb="0" eb="6">
      <t>ソウゴウウンドウコウエン</t>
    </rPh>
    <rPh sb="6" eb="8">
      <t>セイビ</t>
    </rPh>
    <rPh sb="8" eb="10">
      <t>キキン</t>
    </rPh>
    <phoneticPr fontId="3"/>
  </si>
  <si>
    <t>川をきれいにする基金</t>
    <rPh sb="0" eb="1">
      <t>カワ</t>
    </rPh>
    <rPh sb="8" eb="10">
      <t>キキン</t>
    </rPh>
    <phoneticPr fontId="3"/>
  </si>
  <si>
    <t>菊池俊男奨学基金</t>
    <rPh sb="0" eb="2">
      <t>キクチ</t>
    </rPh>
    <rPh sb="2" eb="4">
      <t>トシオ</t>
    </rPh>
    <rPh sb="4" eb="6">
      <t>ショウガク</t>
    </rPh>
    <rPh sb="6" eb="8">
      <t>キキン</t>
    </rPh>
    <phoneticPr fontId="3"/>
  </si>
  <si>
    <t>ごみ処理施設整備等基金</t>
    <rPh sb="2" eb="4">
      <t>ショリ</t>
    </rPh>
    <rPh sb="4" eb="6">
      <t>シセツ</t>
    </rPh>
    <rPh sb="6" eb="8">
      <t>セイビ</t>
    </rPh>
    <rPh sb="8" eb="9">
      <t>トウ</t>
    </rPh>
    <rPh sb="9" eb="11">
      <t>キキン</t>
    </rPh>
    <phoneticPr fontId="3"/>
  </si>
  <si>
    <t>ごみ処理事業基金</t>
    <rPh sb="2" eb="4">
      <t>ショリ</t>
    </rPh>
    <rPh sb="4" eb="6">
      <t>ジギョウ</t>
    </rPh>
    <rPh sb="6" eb="8">
      <t>キキン</t>
    </rPh>
    <phoneticPr fontId="3"/>
  </si>
  <si>
    <t>芳賀地方ふるさと市町村圏基金</t>
    <rPh sb="0" eb="2">
      <t>ハガ</t>
    </rPh>
    <rPh sb="2" eb="4">
      <t>チホウ</t>
    </rPh>
    <rPh sb="8" eb="14">
      <t>シチョウソンケンキキン</t>
    </rPh>
    <phoneticPr fontId="3"/>
  </si>
  <si>
    <t>芳賀地区救急医療センター基金</t>
    <rPh sb="0" eb="2">
      <t>ハガ</t>
    </rPh>
    <rPh sb="2" eb="4">
      <t>チク</t>
    </rPh>
    <rPh sb="4" eb="8">
      <t>キュウキュウイリョウ</t>
    </rPh>
    <rPh sb="12" eb="14">
      <t>キキン</t>
    </rPh>
    <phoneticPr fontId="3"/>
  </si>
  <si>
    <t>△ 27</t>
    <phoneticPr fontId="3"/>
  </si>
  <si>
    <t>皆減</t>
    <rPh sb="0" eb="1">
      <t>ミナ</t>
    </rPh>
    <rPh sb="1" eb="2">
      <t>ゲン</t>
    </rPh>
    <phoneticPr fontId="3"/>
  </si>
  <si>
    <t>保健衛生センター施設整備基金</t>
    <rPh sb="0" eb="2">
      <t>ホケン</t>
    </rPh>
    <rPh sb="2" eb="4">
      <t>エイセイ</t>
    </rPh>
    <rPh sb="8" eb="10">
      <t>シセツ</t>
    </rPh>
    <rPh sb="10" eb="12">
      <t>セイビ</t>
    </rPh>
    <rPh sb="12" eb="14">
      <t>キキン</t>
    </rPh>
    <phoneticPr fontId="3"/>
  </si>
  <si>
    <t>病院事業整備基金</t>
    <rPh sb="0" eb="2">
      <t>ビョウイン</t>
    </rPh>
    <rPh sb="2" eb="4">
      <t>ジギョウ</t>
    </rPh>
    <rPh sb="4" eb="6">
      <t>セイビ</t>
    </rPh>
    <rPh sb="6" eb="8">
      <t>キキン</t>
    </rPh>
    <phoneticPr fontId="3"/>
  </si>
  <si>
    <t>塩谷地方ふるさと市町村圏基金</t>
    <rPh sb="0" eb="2">
      <t>シオヤ</t>
    </rPh>
    <rPh sb="2" eb="4">
      <t>チホウ</t>
    </rPh>
    <rPh sb="8" eb="11">
      <t>シチョウソン</t>
    </rPh>
    <rPh sb="11" eb="12">
      <t>ケン</t>
    </rPh>
    <rPh sb="12" eb="14">
      <t>キキン</t>
    </rPh>
    <phoneticPr fontId="3"/>
  </si>
  <si>
    <t>工場汚水処理施設等整備基金</t>
    <rPh sb="0" eb="2">
      <t>コウジョウ</t>
    </rPh>
    <rPh sb="2" eb="4">
      <t>オスイ</t>
    </rPh>
    <rPh sb="4" eb="6">
      <t>ショリ</t>
    </rPh>
    <rPh sb="6" eb="8">
      <t>シセツ</t>
    </rPh>
    <rPh sb="8" eb="9">
      <t>トウ</t>
    </rPh>
    <rPh sb="9" eb="11">
      <t>セイビ</t>
    </rPh>
    <rPh sb="11" eb="13">
      <t>キキン</t>
    </rPh>
    <phoneticPr fontId="3"/>
  </si>
  <si>
    <t>栃木県自治会館運営基金</t>
    <rPh sb="0" eb="3">
      <t>トチギケン</t>
    </rPh>
    <rPh sb="3" eb="5">
      <t>ジチ</t>
    </rPh>
    <rPh sb="5" eb="7">
      <t>カイカン</t>
    </rPh>
    <rPh sb="7" eb="9">
      <t>ウンエイ</t>
    </rPh>
    <rPh sb="9" eb="11">
      <t>キキン</t>
    </rPh>
    <phoneticPr fontId="3"/>
  </si>
  <si>
    <t>栃木県自治会館施設整備基金</t>
    <rPh sb="0" eb="3">
      <t>トチギケン</t>
    </rPh>
    <rPh sb="3" eb="7">
      <t>ジチカイカン</t>
    </rPh>
    <rPh sb="7" eb="9">
      <t>シセツ</t>
    </rPh>
    <rPh sb="9" eb="11">
      <t>セイビ</t>
    </rPh>
    <rPh sb="11" eb="13">
      <t>キキン</t>
    </rPh>
    <phoneticPr fontId="3"/>
  </si>
  <si>
    <t>栃木県市町村総合事務組合職員退職手当支払準備金</t>
    <rPh sb="0" eb="12">
      <t>トチギケンシチョウソンソウゴウジムクミアイ</t>
    </rPh>
    <rPh sb="12" eb="14">
      <t>ショクイン</t>
    </rPh>
    <rPh sb="14" eb="16">
      <t>タイショク</t>
    </rPh>
    <rPh sb="16" eb="18">
      <t>テアテ</t>
    </rPh>
    <rPh sb="18" eb="20">
      <t>シハライ</t>
    </rPh>
    <rPh sb="20" eb="23">
      <t>ジュンビキン</t>
    </rPh>
    <phoneticPr fontId="3"/>
  </si>
  <si>
    <t>消防救急無線設備整備基金</t>
    <rPh sb="0" eb="2">
      <t>ショウボウ</t>
    </rPh>
    <rPh sb="2" eb="4">
      <t>キュウキュウ</t>
    </rPh>
    <rPh sb="4" eb="6">
      <t>ムセン</t>
    </rPh>
    <rPh sb="6" eb="8">
      <t>セツビ</t>
    </rPh>
    <rPh sb="8" eb="10">
      <t>セイビ</t>
    </rPh>
    <rPh sb="10" eb="12">
      <t>キキン</t>
    </rPh>
    <phoneticPr fontId="3"/>
  </si>
  <si>
    <t>那須地区消防組合管理運営基金</t>
    <rPh sb="0" eb="2">
      <t>ナス</t>
    </rPh>
    <rPh sb="2" eb="4">
      <t>チク</t>
    </rPh>
    <rPh sb="4" eb="6">
      <t>ショウボウ</t>
    </rPh>
    <rPh sb="6" eb="8">
      <t>クミアイ</t>
    </rPh>
    <rPh sb="8" eb="10">
      <t>カンリ</t>
    </rPh>
    <rPh sb="10" eb="12">
      <t>ウンエイ</t>
    </rPh>
    <rPh sb="12" eb="14">
      <t>キキン</t>
    </rPh>
    <phoneticPr fontId="3"/>
  </si>
  <si>
    <t>都市集客施設等建設基金</t>
  </si>
  <si>
    <t>廃棄物処理施設整備等基金</t>
  </si>
  <si>
    <t>特定事業整備基金</t>
  </si>
  <si>
    <t>社会福祉施設等運営基金</t>
  </si>
  <si>
    <t>清掃センター管理運営基金</t>
  </si>
  <si>
    <t>黒保根町ふるさとづくり基金</t>
  </si>
  <si>
    <t>都市環境整備基金</t>
  </si>
  <si>
    <t>都市計画事業基金</t>
  </si>
  <si>
    <t>市民のもり等建設基金</t>
  </si>
  <si>
    <t>東矢島土地区画整理事業基金</t>
  </si>
  <si>
    <t>笹川清奨学基金</t>
  </si>
  <si>
    <t>宝泉南部土地区画整理事業基金</t>
  </si>
  <si>
    <t>東毛林間学校基金</t>
  </si>
  <si>
    <t>温泉事業基金</t>
  </si>
  <si>
    <t>沼田城建設基金</t>
  </si>
  <si>
    <t>ふるさとパートナー基金</t>
  </si>
  <si>
    <t>金券基金</t>
  </si>
  <si>
    <t>地域環境基金</t>
  </si>
  <si>
    <t>小野上地区農業用水等渇水対策施設維持管理基金</t>
  </si>
  <si>
    <t>高齢者保健福祉基金</t>
  </si>
  <si>
    <t>社会資本等整備基金</t>
  </si>
  <si>
    <t>富岡製糸場基金</t>
  </si>
  <si>
    <t>鉄道経営対策事業基金</t>
  </si>
  <si>
    <t>庁舎建設等基金</t>
  </si>
  <si>
    <t>農業用水維持管理基金</t>
  </si>
  <si>
    <t>社会福祉施設整備基金</t>
  </si>
  <si>
    <t>渇水対策施設維持管理基金</t>
  </si>
  <si>
    <t>国土保全基金</t>
  </si>
  <si>
    <t>振興発展基金</t>
  </si>
  <si>
    <t>村営住宅整備基金</t>
  </si>
  <si>
    <t>高齢者集合住宅基金</t>
  </si>
  <si>
    <t>万場診療所運営基金</t>
  </si>
  <si>
    <t>ねぎとこんにゃく下仁田奨学金事業基金</t>
  </si>
  <si>
    <t>ふるさと下仁田応援基金</t>
  </si>
  <si>
    <t>子育て応援基金</t>
  </si>
  <si>
    <t>荒船風穴基金</t>
  </si>
  <si>
    <t>福祉安心基金</t>
  </si>
  <si>
    <t>村基金</t>
  </si>
  <si>
    <t>元気な村づくり基金</t>
  </si>
  <si>
    <t>公立学校建築基金</t>
  </si>
  <si>
    <t>長岡今朝吉福祉基金</t>
  </si>
  <si>
    <t>甘楽ふるさと館備品等管理運営基金</t>
  </si>
  <si>
    <t>甘楽町ふるさとづくり基金</t>
  </si>
  <si>
    <t>国民宿舎施設管理基金</t>
  </si>
  <si>
    <t>四万清流の湯整備基金</t>
  </si>
  <si>
    <t>八ッ場ダム周辺整備事業施設管理基金</t>
  </si>
  <si>
    <t>八ッ場ダム周辺整備事業基金</t>
  </si>
  <si>
    <t>基本財産運用基金</t>
  </si>
  <si>
    <t>八ッ場ダム生活基盤安定対策基金</t>
  </si>
  <si>
    <t>振興開発基金</t>
  </si>
  <si>
    <t>文化会館建設基金</t>
  </si>
  <si>
    <t>愛する嬬恋基金</t>
  </si>
  <si>
    <t>草津よいとこ元気基金</t>
  </si>
  <si>
    <t>小学校施設整備基金</t>
  </si>
  <si>
    <t>農業用水水源施設等管理基金</t>
  </si>
  <si>
    <t>飲料水水源施設等管理基金</t>
  </si>
  <si>
    <t>尾瀬の郷づくり基金</t>
  </si>
  <si>
    <t>ふるさと農村活性化基金</t>
  </si>
  <si>
    <t>役場庁舎整備基金</t>
  </si>
  <si>
    <t>ほたかの里基金</t>
  </si>
  <si>
    <t>友好の森基金</t>
  </si>
  <si>
    <t>後継者育成基金</t>
  </si>
  <si>
    <t>環境整備基金</t>
  </si>
  <si>
    <t>公共事業整備基金</t>
  </si>
  <si>
    <t>学校校舎建築基金</t>
  </si>
  <si>
    <t>緑の大地ふるさと昭和基金</t>
  </si>
  <si>
    <t>公共施設管理基金</t>
  </si>
  <si>
    <t>みなかみ・水・
「環境力」基金</t>
  </si>
  <si>
    <t>田中奨学基金</t>
  </si>
  <si>
    <t>文化センター運営基金</t>
  </si>
  <si>
    <t>公共施設等整備維持基金</t>
  </si>
  <si>
    <t>ふるさとづくり事業基金</t>
  </si>
  <si>
    <t>罹災救助基金</t>
  </si>
  <si>
    <t>まち・ひと・しごと創生基金</t>
  </si>
  <si>
    <t>義務教育施設改築基金</t>
  </si>
  <si>
    <t>緑地管理整備基金</t>
  </si>
  <si>
    <t>国際交流振興基金</t>
  </si>
  <si>
    <t>都市緑化基金</t>
  </si>
  <si>
    <t>図書館図書購入基金</t>
  </si>
  <si>
    <t>地球にやさしい環境づくり基金</t>
  </si>
  <si>
    <t>烏帽子山植林組合基金</t>
  </si>
  <si>
    <t>衛生管理センター建設等基金</t>
  </si>
  <si>
    <t>処理施設建設基金</t>
  </si>
  <si>
    <t>西吾妻衛生施設組合基金</t>
  </si>
  <si>
    <t>消防施設等整備基金</t>
  </si>
  <si>
    <t>消防施設整備等基金</t>
  </si>
  <si>
    <t>群馬県市町村会館管理組合大規模修繕基金</t>
  </si>
  <si>
    <t>環境衛生施設整備事業基金</t>
  </si>
  <si>
    <t>一般廃棄物処理施設建設基金</t>
  </si>
  <si>
    <t>△ 197</t>
  </si>
  <si>
    <t>△ 0</t>
  </si>
  <si>
    <t>△ 2,630</t>
  </si>
  <si>
    <t>△ 35</t>
  </si>
  <si>
    <t>△ 1,345</t>
  </si>
  <si>
    <t>△ 7</t>
  </si>
  <si>
    <t>△ 1,999</t>
  </si>
  <si>
    <t>△ 28</t>
  </si>
  <si>
    <t>公共施設マネジメント基金</t>
  </si>
  <si>
    <t>文化芸術都市創造基金</t>
  </si>
  <si>
    <t>△ 2</t>
  </si>
  <si>
    <t>初雁公園整備基金</t>
  </si>
  <si>
    <t>緑の基金</t>
  </si>
  <si>
    <t>熊谷市公共施設建設基金</t>
  </si>
  <si>
    <t>熊谷市職員退職手当基金</t>
  </si>
  <si>
    <t>熊谷市ラグビーワールドカップ２０１９運営基金</t>
  </si>
  <si>
    <t>熊谷市国際交流基金</t>
  </si>
  <si>
    <t>熊谷市地域福祉基金</t>
  </si>
  <si>
    <t>環境施設整備基金</t>
  </si>
  <si>
    <t>ごみ処理施設整備基金</t>
  </si>
  <si>
    <t>教育振興奨励基金</t>
  </si>
  <si>
    <t>公有地取得基金</t>
  </si>
  <si>
    <t>ちちぶ夢創り基金</t>
  </si>
  <si>
    <t>マチごとエコタウン推進基金</t>
  </si>
  <si>
    <t>中心市街地再開発整備基金</t>
  </si>
  <si>
    <t>東吾野医療介護センター管理運営基金</t>
  </si>
  <si>
    <t>医療体制確保基金</t>
  </si>
  <si>
    <t>公共施設等再整備基金</t>
  </si>
  <si>
    <t>水と緑と文化のまちづくり基金</t>
  </si>
  <si>
    <t>河野博士育英基金</t>
  </si>
  <si>
    <t>施設整備等基金</t>
  </si>
  <si>
    <t>駅周辺都市基盤整備基金</t>
  </si>
  <si>
    <t>ほんじょう緑の基金</t>
  </si>
  <si>
    <t>都市施設整備基金</t>
  </si>
  <si>
    <t>緑豊かな環境まちづくり基金</t>
  </si>
  <si>
    <t>商業振興基金</t>
  </si>
  <si>
    <t>土地区画整理事業基金</t>
  </si>
  <si>
    <t>公共用地及び施設取得又は施設整備基金</t>
  </si>
  <si>
    <t>ふじ福祉基金</t>
  </si>
  <si>
    <t>中心市街地活性化基金</t>
  </si>
  <si>
    <t>ふるさとかすかべ応援基金</t>
  </si>
  <si>
    <t>都市基盤整備基金</t>
  </si>
  <si>
    <t>美術品等取得基金</t>
  </si>
  <si>
    <t>中小企業従業員退職金等共済基金</t>
  </si>
  <si>
    <t>協働によるまちづくり基金</t>
  </si>
  <si>
    <t>ごみ処理施設等整備基金</t>
  </si>
  <si>
    <t>市街地開発基金</t>
  </si>
  <si>
    <t>コウノトリの里づくり基金</t>
  </si>
  <si>
    <t>子ども教育ゆめ基金</t>
  </si>
  <si>
    <t>新栄町団地に係る都市計画街路の設置等に関する基金</t>
  </si>
  <si>
    <t>みどりのまちづくり基金</t>
  </si>
  <si>
    <t>越谷しらこばと基金</t>
  </si>
  <si>
    <t>高速鉄道等整備基金</t>
  </si>
  <si>
    <t>公共施設改修基金</t>
  </si>
  <si>
    <t>蕨駅西口市街地再開発事業基金</t>
  </si>
  <si>
    <t>ふるさとわらび応援基金</t>
  </si>
  <si>
    <t>戸田市公共施設等整備基金</t>
  </si>
  <si>
    <t>戸田市都市開発基金</t>
  </si>
  <si>
    <t>戸田市教育基金</t>
  </si>
  <si>
    <t>戸田市環境対策基金</t>
  </si>
  <si>
    <t>戸田市海外留学奨学基金</t>
  </si>
  <si>
    <t>遺児奨学基金</t>
  </si>
  <si>
    <t>基地跡地整備基金</t>
  </si>
  <si>
    <t>公共施設安心安全化基金</t>
  </si>
  <si>
    <t>まちづくりサポート基金</t>
  </si>
  <si>
    <t>志木駅東口駅前広場等管理基金</t>
  </si>
  <si>
    <t>市営住宅管理基金</t>
  </si>
  <si>
    <t>公共用地取得事業基金</t>
  </si>
  <si>
    <t>庁舎建設改修基金</t>
  </si>
  <si>
    <t>都市高速鉄道12号線建設促進基金</t>
  </si>
  <si>
    <t>墓園管理基金</t>
  </si>
  <si>
    <t>新座グリーンスマイル基金</t>
  </si>
  <si>
    <t>コブシ福祉基金</t>
  </si>
  <si>
    <t>・公共施設等総合管理基金</t>
  </si>
  <si>
    <t>・みどりの基金</t>
  </si>
  <si>
    <t>・旧熊谷陸軍飛行学校桶川分教場跡地整備管理基金</t>
  </si>
  <si>
    <t>・子ども・子育て応援基金</t>
  </si>
  <si>
    <t>・文化振興基金</t>
  </si>
  <si>
    <t>（仮称）本多静六記念　市民の森・緑の公園整備基金</t>
  </si>
  <si>
    <t>場外発売場環境整備基金</t>
  </si>
  <si>
    <t>東京理科大学教育振興基金</t>
  </si>
  <si>
    <t>南部地域整備基金</t>
  </si>
  <si>
    <t>緑と花のまちづくり基金</t>
  </si>
  <si>
    <t>長田義弘教育基金</t>
  </si>
  <si>
    <t>長田義弘国際教育基金</t>
  </si>
  <si>
    <t>緑地保全基金</t>
  </si>
  <si>
    <t>まちづくり寄附基金</t>
  </si>
  <si>
    <t>三郷インターA地区等公共施設整備基金</t>
  </si>
  <si>
    <t>常磐新線対策基金</t>
  </si>
  <si>
    <t>三郷市被災者支援がんばろう基金</t>
  </si>
  <si>
    <t>教育子ども基金</t>
  </si>
  <si>
    <t>緑と花と清流基金</t>
  </si>
  <si>
    <t>公共施設保全基金</t>
  </si>
  <si>
    <t>寄附によるまちづくり基金</t>
  </si>
  <si>
    <t>水土里の基金</t>
  </si>
  <si>
    <t>巾着田施設整備基金</t>
  </si>
  <si>
    <t>鉄道建設基金</t>
  </si>
  <si>
    <t>いきいき福祉基金</t>
  </si>
  <si>
    <t>ふるさと文化振興基金</t>
  </si>
  <si>
    <t>生涯学習施設整備基金</t>
  </si>
  <si>
    <t>緑ぬくもり基金</t>
  </si>
  <si>
    <t>ふれあい健康センター整備基金</t>
  </si>
  <si>
    <t>魅力あるまちづくり基金</t>
  </si>
  <si>
    <t>ゴルフ場ため池賃貸借料支払基金</t>
  </si>
  <si>
    <t>地域福祉人材育成基金</t>
  </si>
  <si>
    <t>公共公益施設建設基金</t>
  </si>
  <si>
    <t>社会福祉施設建設基金</t>
  </si>
  <si>
    <t>フレンドシップ・ハイツよしみ整備基金</t>
  </si>
  <si>
    <t>北部地域活性化基金</t>
  </si>
  <si>
    <t>庁舎等改修基金</t>
  </si>
  <si>
    <t>関口茂八奨学基金</t>
  </si>
  <si>
    <t>町有施設整備振興基金</t>
  </si>
  <si>
    <t>緑の雇用創出基金</t>
  </si>
  <si>
    <t>地域振興拠点施設整備基金</t>
  </si>
  <si>
    <t>浅見萬作老人援護基金</t>
  </si>
  <si>
    <t>災害見舞基金</t>
  </si>
  <si>
    <t>図書購入基金</t>
  </si>
  <si>
    <t>ふるさと長瀞応援基金</t>
  </si>
  <si>
    <t>土地取得基金</t>
  </si>
  <si>
    <t>ふるさと水と土基金</t>
  </si>
  <si>
    <t>ミムリン夢づくり基金</t>
  </si>
  <si>
    <t>消防防災施設整備基金</t>
  </si>
  <si>
    <t>・上里町公共施設等用地取得及び施設整備基金積立基金</t>
  </si>
  <si>
    <t>・上里町教育施設整備基金</t>
  </si>
  <si>
    <t>・上里町いきいき福祉基金</t>
  </si>
  <si>
    <t>鉢形城跡整備基金</t>
  </si>
  <si>
    <t>土地改良事業基金</t>
  </si>
  <si>
    <t>オリックス資源循環子ども未来基金</t>
  </si>
  <si>
    <t>福祉医療センター施設整備基金</t>
  </si>
  <si>
    <t>松伏町公用・公共用施設整備基金</t>
  </si>
  <si>
    <t>松伏町立小中学校建設等基金</t>
  </si>
  <si>
    <t>埼葛斎場組合施設整備基金</t>
  </si>
  <si>
    <t>し尿処理施設建設基金</t>
  </si>
  <si>
    <t>施設等維持補修基金</t>
  </si>
  <si>
    <t>利根川栗橋流域水防事務組合水防活動基金</t>
  </si>
  <si>
    <t>下水道整備基金積立金</t>
  </si>
  <si>
    <t>消防装備近代化基金</t>
  </si>
  <si>
    <t>高倉クリーンセンター次期</t>
  </si>
  <si>
    <t>更新施設建設基金</t>
  </si>
  <si>
    <t>斎場施設整備基金</t>
  </si>
  <si>
    <t>庁舎整備（消防施設整備）</t>
  </si>
  <si>
    <t>庁舎整備（斎場施設整備）</t>
  </si>
  <si>
    <t>消防力強化基金</t>
  </si>
  <si>
    <t>広域静苑組合整備基金</t>
  </si>
  <si>
    <t>施設整備積立金</t>
  </si>
  <si>
    <t>政策研究基金</t>
  </si>
  <si>
    <t>市町村事業推進基金</t>
  </si>
  <si>
    <t>し尿処理施設整備基金</t>
  </si>
  <si>
    <t>不燃物処理施設建設基金</t>
  </si>
  <si>
    <t>△ 988</t>
  </si>
  <si>
    <t>△ 5</t>
  </si>
  <si>
    <t>△ 1,057</t>
  </si>
  <si>
    <t>△ 8</t>
  </si>
  <si>
    <t>緑と水辺の基金</t>
  </si>
  <si>
    <t>リサイクル等推進基金</t>
  </si>
  <si>
    <t>都市モノレール基金</t>
  </si>
  <si>
    <t>△ 52</t>
  </si>
  <si>
    <t>銚子市豊里住宅団地公共施設整備等基金</t>
  </si>
  <si>
    <t>銚子市災害救助基金</t>
  </si>
  <si>
    <t>銚子市一般廃棄物処理施設整備基金</t>
  </si>
  <si>
    <t>銚子市ふれあい福祉基金</t>
  </si>
  <si>
    <t>銚子電気鉄道応援基金</t>
  </si>
  <si>
    <t>一般廃棄物処理施設建設等基金</t>
  </si>
  <si>
    <t>大畑忞教育基金</t>
  </si>
  <si>
    <t>公園緑地整備基金</t>
  </si>
  <si>
    <t>一般廃棄物処理施設等整備基金</t>
  </si>
  <si>
    <t>やさしいまちづくり
推進福祉基金</t>
  </si>
  <si>
    <t>子ども・子育て
支援基金</t>
  </si>
  <si>
    <t>フレフレ・たてやま
応援基金</t>
  </si>
  <si>
    <t>木更津市庁舎建設基金</t>
  </si>
  <si>
    <t>霊園基金</t>
  </si>
  <si>
    <t>三日月福祉基金</t>
  </si>
  <si>
    <t>松戸市庁舎建設基金</t>
  </si>
  <si>
    <t>松戸市病院施設整備基金</t>
  </si>
  <si>
    <t>松戸市立小学校及び中学校施設等耐震改修基金</t>
  </si>
  <si>
    <t>高志教育振興基金</t>
  </si>
  <si>
    <t>文化施設建設基金</t>
  </si>
  <si>
    <t>廃棄物減量基金</t>
  </si>
  <si>
    <t>職員退職手当積立基金</t>
  </si>
  <si>
    <t>衛藤五郎音楽文化振興基金</t>
  </si>
  <si>
    <t>茂原市民会館等建設基金</t>
  </si>
  <si>
    <t>学校等施設建設改修基金</t>
  </si>
  <si>
    <t>空港周辺対策事業基金</t>
  </si>
  <si>
    <t>高齢者社会対策基金</t>
  </si>
  <si>
    <t>大栄工業団地汚水処理施設等維持管理基金</t>
  </si>
  <si>
    <t>保健福祉振興基金</t>
  </si>
  <si>
    <t>文化振興積立基金</t>
  </si>
  <si>
    <t>東千葉メディカルセンター整備事業基金</t>
    <rPh sb="0" eb="3">
      <t>ヒガシチバ</t>
    </rPh>
    <rPh sb="12" eb="14">
      <t>セイビ</t>
    </rPh>
    <rPh sb="14" eb="16">
      <t>ジギョウ</t>
    </rPh>
    <rPh sb="16" eb="18">
      <t>キキン</t>
    </rPh>
    <phoneticPr fontId="3"/>
  </si>
  <si>
    <t>社会福祉事業基金</t>
    <rPh sb="0" eb="2">
      <t>シャカイ</t>
    </rPh>
    <rPh sb="2" eb="4">
      <t>フクシ</t>
    </rPh>
    <rPh sb="4" eb="6">
      <t>ジギョウ</t>
    </rPh>
    <rPh sb="6" eb="8">
      <t>キキン</t>
    </rPh>
    <phoneticPr fontId="3"/>
  </si>
  <si>
    <t>みどりのふるさと基金</t>
    <rPh sb="8" eb="10">
      <t>キキン</t>
    </rPh>
    <phoneticPr fontId="3"/>
  </si>
  <si>
    <t>育英事業基金</t>
    <rPh sb="0" eb="2">
      <t>イクエイ</t>
    </rPh>
    <rPh sb="2" eb="4">
      <t>ジギョウ</t>
    </rPh>
    <rPh sb="4" eb="6">
      <t>キキン</t>
    </rPh>
    <phoneticPr fontId="3"/>
  </si>
  <si>
    <t>教育施設及び衛生施設基金</t>
    <rPh sb="0" eb="2">
      <t>キョウイク</t>
    </rPh>
    <rPh sb="2" eb="4">
      <t>シセツ</t>
    </rPh>
    <rPh sb="4" eb="5">
      <t>オヨ</t>
    </rPh>
    <rPh sb="6" eb="8">
      <t>エイセイ</t>
    </rPh>
    <rPh sb="8" eb="10">
      <t>シセツ</t>
    </rPh>
    <rPh sb="10" eb="12">
      <t>キキン</t>
    </rPh>
    <phoneticPr fontId="3"/>
  </si>
  <si>
    <t>http://www.city.togane.chiba.jp/0000000560.html</t>
    <phoneticPr fontId="3"/>
  </si>
  <si>
    <t>公共施設等再生整備基金</t>
  </si>
  <si>
    <t>海浜霊園管理運営基金</t>
  </si>
  <si>
    <t>すこやか子育て基金</t>
  </si>
  <si>
    <t>青少年音楽振興基金</t>
  </si>
  <si>
    <t>都市整備基金</t>
  </si>
  <si>
    <t>寄附基金</t>
  </si>
  <si>
    <t>市民公益活動促進基金</t>
  </si>
  <si>
    <t>小高御代福祉基金</t>
  </si>
  <si>
    <t>勝浦市の地方創生に係る基金</t>
  </si>
  <si>
    <t>勝浦市福祉基金</t>
    <rPh sb="0" eb="3">
      <t>カツウラシ</t>
    </rPh>
    <rPh sb="3" eb="5">
      <t>フクシ</t>
    </rPh>
    <rPh sb="5" eb="7">
      <t>キキン</t>
    </rPh>
    <phoneticPr fontId="3"/>
  </si>
  <si>
    <t>文化基金</t>
  </si>
  <si>
    <t>ふるさと緑の基金</t>
  </si>
  <si>
    <t>健康福祉基金</t>
  </si>
  <si>
    <t>消防施設及び消防装備整備基金</t>
  </si>
  <si>
    <t>市営霊園基金</t>
  </si>
  <si>
    <t>八千代こども国際平和文化基金</t>
  </si>
  <si>
    <t>清掃工場建設基金</t>
  </si>
  <si>
    <t>文化施設整備基金</t>
  </si>
  <si>
    <t>めるへん文庫基金</t>
  </si>
  <si>
    <t>ふるさぽーと基金</t>
  </si>
  <si>
    <t>三日月基金</t>
  </si>
  <si>
    <t>まちづくり支援基金</t>
  </si>
  <si>
    <t>軽井沢地区公共施設等整備基金</t>
  </si>
  <si>
    <t>市民文化振興基金</t>
  </si>
  <si>
    <t>児童福祉基金</t>
  </si>
  <si>
    <t>社会教育施設管理運営基金</t>
  </si>
  <si>
    <t>少子化対策基金</t>
  </si>
  <si>
    <t>墓地公園事業基金</t>
  </si>
  <si>
    <t>住みよい豊かなまちづくり推進基金</t>
  </si>
  <si>
    <t>廃棄物処理施設建設基金</t>
  </si>
  <si>
    <t>花と緑の基金</t>
  </si>
  <si>
    <t>袖ケ浦駅北側整備基金</t>
  </si>
  <si>
    <t>落花生の郷やちまた応援寄附金によるまちづくり基金</t>
  </si>
  <si>
    <t>野球場建設基金</t>
  </si>
  <si>
    <t>都市廃棄物空気輸送施設収束事業基金</t>
  </si>
  <si>
    <t>ふるさとづくり運営基金</t>
  </si>
  <si>
    <t>千葉ニュータウン事業に係る白井市道等整備基金</t>
  </si>
  <si>
    <t>公共施設整備保全基金</t>
  </si>
  <si>
    <t>まちづくり寄附金基金</t>
  </si>
  <si>
    <t>衛生施設整備基金</t>
  </si>
  <si>
    <t>公共施設等再編整備基金</t>
  </si>
  <si>
    <t>元気なまちづくり基金</t>
  </si>
  <si>
    <t>魅力の郷づくり基金</t>
  </si>
  <si>
    <t>和田町上三原地区体験交流施設整備基金</t>
  </si>
  <si>
    <t>スポーツ推進基金</t>
  </si>
  <si>
    <t>生活環境向上施策
推進基金</t>
  </si>
  <si>
    <t>液状化対策基金</t>
  </si>
  <si>
    <t>ふるさと香取応援基金</t>
  </si>
  <si>
    <t>用地取得基金</t>
  </si>
  <si>
    <t>花本福祉基金</t>
  </si>
  <si>
    <t>公共施設整備改修基金</t>
  </si>
  <si>
    <t>ちびっこ天国基金</t>
  </si>
  <si>
    <t>職員退職手当負担金支払準備基金</t>
  </si>
  <si>
    <t>国営印旛沼二期土地改良事業負担金支払準備基金</t>
  </si>
  <si>
    <t>社会資本整備等基金</t>
  </si>
  <si>
    <t>鉄道施設整備基金</t>
  </si>
  <si>
    <t>自然と人とふれあいの緑基金</t>
  </si>
  <si>
    <t>房総導水路栗山川沿岸補償施設基金</t>
  </si>
  <si>
    <t>こどもの未来応援基金</t>
  </si>
  <si>
    <t>町民バス購入基金</t>
  </si>
  <si>
    <t>東千葉メディカルセンター整備事業基金</t>
  </si>
  <si>
    <t>工業団地基金</t>
  </si>
  <si>
    <t>小学校大規模改修基金</t>
  </si>
  <si>
    <t>ふるさと芝山応援基金</t>
  </si>
  <si>
    <t>公共施設総合管理基金</t>
  </si>
  <si>
    <t>上総一ノ宮駅周辺環境整備基金</t>
  </si>
  <si>
    <t>保育所整備基金</t>
  </si>
  <si>
    <t>魅力ある海岸づくり基金</t>
  </si>
  <si>
    <t>むつざわスマートウェルネスタウン拠点形成事業に係る債務負担行為管理基金</t>
  </si>
  <si>
    <t>総合運動公園整備基金</t>
  </si>
  <si>
    <t>若者定住促進基金</t>
  </si>
  <si>
    <t>農業活性化推進基金</t>
  </si>
  <si>
    <t>八積駅周辺環境整備基金</t>
    <rPh sb="0" eb="3">
      <t>ヤツミエキ</t>
    </rPh>
    <rPh sb="3" eb="5">
      <t>シュウヘン</t>
    </rPh>
    <rPh sb="5" eb="7">
      <t>カンキョウ</t>
    </rPh>
    <rPh sb="7" eb="9">
      <t>セイビ</t>
    </rPh>
    <rPh sb="9" eb="11">
      <t>キキン</t>
    </rPh>
    <phoneticPr fontId="3"/>
  </si>
  <si>
    <t>ふるさとしらこ応援基金</t>
  </si>
  <si>
    <t>防災基金</t>
  </si>
  <si>
    <t>長柄町公共施設整備等基金</t>
  </si>
  <si>
    <t>長柄町東日本大震災復興基金</t>
  </si>
  <si>
    <t>地域農業推進基金</t>
  </si>
  <si>
    <t>小中学校施設整備基金</t>
  </si>
  <si>
    <t>活力あるふるさとづくり基金</t>
  </si>
  <si>
    <t>教育施設建設基金</t>
  </si>
  <si>
    <t>防災行政無線施設整備基金</t>
  </si>
  <si>
    <t>鋸南町豊かなまちづくり基金</t>
  </si>
  <si>
    <t>鋸南町過疎地域自立促進特別事業基金</t>
  </si>
  <si>
    <t>鋸南町東日本大震災復興基金</t>
  </si>
  <si>
    <t>鋸南町都市交流施設整備基金</t>
  </si>
  <si>
    <t>鋸南町美術品等取得基金</t>
  </si>
  <si>
    <t>千葉県自治会館管理基金</t>
  </si>
  <si>
    <t>消防救急無線設備管理基金</t>
  </si>
  <si>
    <t>非常勤職員公務災害補償等基金</t>
  </si>
  <si>
    <t>自然災害弔慰金等基金</t>
  </si>
  <si>
    <t>東金市外三市町清掃組合施設基金</t>
  </si>
  <si>
    <t>周辺地域整備基金</t>
    <rPh sb="0" eb="8">
      <t>シュウヘンチイキセイビキキン</t>
    </rPh>
    <phoneticPr fontId="3"/>
  </si>
  <si>
    <t>印西地区衛生組合
施設整備事業基金</t>
  </si>
  <si>
    <t>施設増設改修基金</t>
  </si>
  <si>
    <t>清掃基金</t>
  </si>
  <si>
    <t>消防基金</t>
  </si>
  <si>
    <t>火葬場建設基金</t>
    <rPh sb="0" eb="5">
      <t>カソウバケンセツ</t>
    </rPh>
    <rPh sb="5" eb="7">
      <t>キキン</t>
    </rPh>
    <phoneticPr fontId="3"/>
  </si>
  <si>
    <t>東総地区広域市町村圏事務組合東総地区ふるさと市町村圏基金</t>
  </si>
  <si>
    <t>環境対策基金</t>
  </si>
  <si>
    <t>子ども・子育て
支援事業基金</t>
  </si>
  <si>
    <t>まちづくり支援基金</t>
    <rPh sb="5" eb="7">
      <t>シエン</t>
    </rPh>
    <rPh sb="7" eb="9">
      <t>キキン</t>
    </rPh>
    <phoneticPr fontId="3"/>
  </si>
  <si>
    <t>交通環境改善基金</t>
    <rPh sb="0" eb="2">
      <t>コウツウ</t>
    </rPh>
    <rPh sb="2" eb="4">
      <t>カンキョウ</t>
    </rPh>
    <rPh sb="4" eb="6">
      <t>カイゼン</t>
    </rPh>
    <rPh sb="6" eb="8">
      <t>キキン</t>
    </rPh>
    <phoneticPr fontId="3"/>
  </si>
  <si>
    <t>http://www.soumu.metro.tokyo.jp/05gyousei/chuo.html</t>
    <phoneticPr fontId="3"/>
  </si>
  <si>
    <t>定住促進基金</t>
    <rPh sb="0" eb="2">
      <t>テイジュウ</t>
    </rPh>
    <rPh sb="2" eb="4">
      <t>ソクシン</t>
    </rPh>
    <rPh sb="4" eb="6">
      <t>キキン</t>
    </rPh>
    <phoneticPr fontId="3"/>
  </si>
  <si>
    <t>子育て王国基金</t>
    <rPh sb="0" eb="2">
      <t>コソダ</t>
    </rPh>
    <rPh sb="3" eb="5">
      <t>オウコク</t>
    </rPh>
    <rPh sb="5" eb="7">
      <t>キキン</t>
    </rPh>
    <phoneticPr fontId="3"/>
  </si>
  <si>
    <t>社会資本等整備基金</t>
    <rPh sb="0" eb="2">
      <t>シャカイ</t>
    </rPh>
    <rPh sb="2" eb="4">
      <t>シホン</t>
    </rPh>
    <rPh sb="4" eb="5">
      <t>トウ</t>
    </rPh>
    <rPh sb="5" eb="7">
      <t>セイビ</t>
    </rPh>
    <rPh sb="7" eb="9">
      <t>キキン</t>
    </rPh>
    <phoneticPr fontId="3"/>
  </si>
  <si>
    <t>義務教育施設整備等
次世代育成基金</t>
    <rPh sb="0" eb="2">
      <t>ギム</t>
    </rPh>
    <rPh sb="2" eb="4">
      <t>キョウイク</t>
    </rPh>
    <rPh sb="4" eb="6">
      <t>シセツ</t>
    </rPh>
    <rPh sb="6" eb="8">
      <t>セイビ</t>
    </rPh>
    <rPh sb="8" eb="9">
      <t>トウ</t>
    </rPh>
    <rPh sb="10" eb="13">
      <t>ジセダイ</t>
    </rPh>
    <rPh sb="13" eb="15">
      <t>イクセイ</t>
    </rPh>
    <rPh sb="15" eb="17">
      <t>キキン</t>
    </rPh>
    <phoneticPr fontId="3"/>
  </si>
  <si>
    <t>高齢者福祉活動基金</t>
    <rPh sb="0" eb="5">
      <t>コウレイシャフクシ</t>
    </rPh>
    <rPh sb="5" eb="7">
      <t>カツドウ</t>
    </rPh>
    <rPh sb="7" eb="9">
      <t>キキン</t>
    </rPh>
    <phoneticPr fontId="3"/>
  </si>
  <si>
    <t>障害者福祉活動基金</t>
    <rPh sb="0" eb="3">
      <t>ショウガイシャ</t>
    </rPh>
    <rPh sb="3" eb="5">
      <t>フクシ</t>
    </rPh>
    <rPh sb="5" eb="7">
      <t>カツドウ</t>
    </rPh>
    <rPh sb="7" eb="9">
      <t>キキン</t>
    </rPh>
    <phoneticPr fontId="3"/>
  </si>
  <si>
    <t>みどり公園基金</t>
    <rPh sb="3" eb="5">
      <t>コウエン</t>
    </rPh>
    <rPh sb="5" eb="7">
      <t>キキン</t>
    </rPh>
    <phoneticPr fontId="3"/>
  </si>
  <si>
    <t>学校施設建設
整備基金</t>
    <rPh sb="0" eb="2">
      <t>ガッコウ</t>
    </rPh>
    <rPh sb="2" eb="4">
      <t>シセツ</t>
    </rPh>
    <rPh sb="4" eb="6">
      <t>ケンセツ</t>
    </rPh>
    <rPh sb="7" eb="9">
      <t>セイビ</t>
    </rPh>
    <rPh sb="9" eb="11">
      <t>キキン</t>
    </rPh>
    <phoneticPr fontId="3"/>
  </si>
  <si>
    <t>区民施設整備基金</t>
    <rPh sb="0" eb="2">
      <t>クミン</t>
    </rPh>
    <rPh sb="2" eb="4">
      <t>シセツ</t>
    </rPh>
    <rPh sb="4" eb="6">
      <t>セイビ</t>
    </rPh>
    <rPh sb="6" eb="8">
      <t>キキン</t>
    </rPh>
    <phoneticPr fontId="3"/>
  </si>
  <si>
    <t>子ども宅食
プロジェクト基金</t>
    <rPh sb="0" eb="1">
      <t>コ</t>
    </rPh>
    <rPh sb="3" eb="4">
      <t>タク</t>
    </rPh>
    <rPh sb="4" eb="5">
      <t>ショク</t>
    </rPh>
    <rPh sb="12" eb="14">
      <t>キキン</t>
    </rPh>
    <phoneticPr fontId="3"/>
  </si>
  <si>
    <t>http://www.soumu.metro.tokyo.jp/05gyousei/bunkyo.html</t>
    <phoneticPr fontId="3"/>
  </si>
  <si>
    <t>公共施設建設基金</t>
    <rPh sb="0" eb="8">
      <t>コウキョウシセツケンセツキキン</t>
    </rPh>
    <phoneticPr fontId="3"/>
  </si>
  <si>
    <t>都市整備基金</t>
    <rPh sb="0" eb="6">
      <t>トシセイビキキン</t>
    </rPh>
    <phoneticPr fontId="3"/>
  </si>
  <si>
    <t>災害対策基金</t>
    <rPh sb="0" eb="6">
      <t>サイガイタイサクキキン</t>
    </rPh>
    <phoneticPr fontId="3"/>
  </si>
  <si>
    <t>環境整備基金</t>
    <rPh sb="0" eb="2">
      <t>カンキョウ</t>
    </rPh>
    <rPh sb="2" eb="4">
      <t>セイビ</t>
    </rPh>
    <rPh sb="4" eb="6">
      <t>キキン</t>
    </rPh>
    <phoneticPr fontId="3"/>
  </si>
  <si>
    <t>水と緑のまちづくり
基金</t>
    <rPh sb="0" eb="1">
      <t>ミズ</t>
    </rPh>
    <rPh sb="2" eb="3">
      <t>ミドリ</t>
    </rPh>
    <rPh sb="10" eb="12">
      <t>キキン</t>
    </rPh>
    <phoneticPr fontId="4"/>
  </si>
  <si>
    <t>北斎基金</t>
    <rPh sb="0" eb="2">
      <t>ホクサイ</t>
    </rPh>
    <rPh sb="2" eb="4">
      <t>キキン</t>
    </rPh>
    <phoneticPr fontId="3"/>
  </si>
  <si>
    <t>連続立体交差事業基金</t>
    <rPh sb="0" eb="2">
      <t>レンゾク</t>
    </rPh>
    <rPh sb="2" eb="4">
      <t>リッタイ</t>
    </rPh>
    <rPh sb="4" eb="6">
      <t>コウサ</t>
    </rPh>
    <rPh sb="6" eb="8">
      <t>ジギョウ</t>
    </rPh>
    <rPh sb="8" eb="10">
      <t>キキン</t>
    </rPh>
    <phoneticPr fontId="3"/>
  </si>
  <si>
    <t>文化観光基金</t>
  </si>
  <si>
    <t>公共施設建設基金</t>
    <rPh sb="0" eb="2">
      <t>コウキョウ</t>
    </rPh>
    <rPh sb="2" eb="4">
      <t>シセツ</t>
    </rPh>
    <rPh sb="4" eb="6">
      <t>ケンセツ</t>
    </rPh>
    <rPh sb="6" eb="8">
      <t>キキン</t>
    </rPh>
    <phoneticPr fontId="11"/>
  </si>
  <si>
    <t>学校施設改築等基金</t>
  </si>
  <si>
    <t>地下鉄8号線建設基金</t>
  </si>
  <si>
    <t>区営住宅整備基金</t>
  </si>
  <si>
    <t>http://www.soumu.metro.tokyo.jp/05gyousei/koto.html</t>
    <phoneticPr fontId="3"/>
  </si>
  <si>
    <t>義務教育基金</t>
    <rPh sb="0" eb="2">
      <t>ギム</t>
    </rPh>
    <rPh sb="2" eb="4">
      <t>キョウイク</t>
    </rPh>
    <rPh sb="4" eb="6">
      <t>キキン</t>
    </rPh>
    <phoneticPr fontId="3"/>
  </si>
  <si>
    <t>地球環境基金</t>
    <rPh sb="0" eb="2">
      <t>チキュウ</t>
    </rPh>
    <rPh sb="2" eb="4">
      <t>カンキョウ</t>
    </rPh>
    <rPh sb="4" eb="6">
      <t>キキン</t>
    </rPh>
    <phoneticPr fontId="3"/>
  </si>
  <si>
    <t>災害復旧基金</t>
    <rPh sb="0" eb="2">
      <t>サイガイ</t>
    </rPh>
    <rPh sb="2" eb="4">
      <t>フッキュウ</t>
    </rPh>
    <rPh sb="4" eb="6">
      <t>キキン</t>
    </rPh>
    <phoneticPr fontId="3"/>
  </si>
  <si>
    <t>文化スポーツ振興基金</t>
    <rPh sb="0" eb="2">
      <t>ブンカ</t>
    </rPh>
    <rPh sb="6" eb="8">
      <t>シンコウ</t>
    </rPh>
    <rPh sb="8" eb="10">
      <t>キキン</t>
    </rPh>
    <phoneticPr fontId="3"/>
  </si>
  <si>
    <t>サクラ基金</t>
  </si>
  <si>
    <t>区営住宅管理基金</t>
  </si>
  <si>
    <t>三田地区街づくり
寄付金等積立基金</t>
    <phoneticPr fontId="3"/>
  </si>
  <si>
    <t>社会福祉施設整備
寄付金等積立基金</t>
    <phoneticPr fontId="3"/>
  </si>
  <si>
    <t>http://www.soumu.metro.tokyo.jp/05gyousei/meguro.html</t>
    <phoneticPr fontId="3"/>
  </si>
  <si>
    <t>公共施設整備資金積立基金</t>
  </si>
  <si>
    <t>羽田空港対策
積立基金</t>
    <phoneticPr fontId="3"/>
  </si>
  <si>
    <t>新空港線整備資金
積立基金</t>
    <phoneticPr fontId="3"/>
  </si>
  <si>
    <t>地域力応援基金</t>
  </si>
  <si>
    <t>福祉事業積立基金</t>
  </si>
  <si>
    <t>庁舎等建設等基金</t>
    <rPh sb="0" eb="2">
      <t>チョウシャ</t>
    </rPh>
    <rPh sb="2" eb="3">
      <t>トウ</t>
    </rPh>
    <rPh sb="3" eb="5">
      <t>ケンセツ</t>
    </rPh>
    <rPh sb="5" eb="6">
      <t>トウ</t>
    </rPh>
    <rPh sb="6" eb="8">
      <t>キキン</t>
    </rPh>
    <phoneticPr fontId="3"/>
  </si>
  <si>
    <t>義務教育施設
整備基金</t>
    <rPh sb="0" eb="2">
      <t>ギム</t>
    </rPh>
    <rPh sb="2" eb="4">
      <t>キョウイク</t>
    </rPh>
    <rPh sb="4" eb="6">
      <t>シセツ</t>
    </rPh>
    <rPh sb="7" eb="9">
      <t>セイビ</t>
    </rPh>
    <rPh sb="9" eb="11">
      <t>キキン</t>
    </rPh>
    <phoneticPr fontId="3"/>
  </si>
  <si>
    <t>みどりのトラスト
基金</t>
    <rPh sb="9" eb="11">
      <t>キキン</t>
    </rPh>
    <phoneticPr fontId="3"/>
  </si>
  <si>
    <t>都市整備基金</t>
    <rPh sb="0" eb="2">
      <t>トシ</t>
    </rPh>
    <rPh sb="2" eb="4">
      <t>セイビ</t>
    </rPh>
    <rPh sb="4" eb="6">
      <t>キキン</t>
    </rPh>
    <phoneticPr fontId="3"/>
  </si>
  <si>
    <t>住宅基金</t>
    <rPh sb="0" eb="2">
      <t>ジュウタク</t>
    </rPh>
    <rPh sb="2" eb="4">
      <t>キキン</t>
    </rPh>
    <phoneticPr fontId="3"/>
  </si>
  <si>
    <t>http://www.soumu.metro.tokyo.jp/05gyousei/setagaya.html</t>
    <phoneticPr fontId="3"/>
  </si>
  <si>
    <t>高村社会福祉基金</t>
    <rPh sb="0" eb="2">
      <t>タカムラ</t>
    </rPh>
    <rPh sb="2" eb="4">
      <t>シャカイ</t>
    </rPh>
    <rPh sb="4" eb="6">
      <t>フクシ</t>
    </rPh>
    <rPh sb="6" eb="8">
      <t>キキン</t>
    </rPh>
    <phoneticPr fontId="3"/>
  </si>
  <si>
    <t>渋谷区やさしい
まちづくり基金</t>
    <rPh sb="0" eb="3">
      <t>シブヤク</t>
    </rPh>
    <rPh sb="13" eb="15">
      <t>キキン</t>
    </rPh>
    <phoneticPr fontId="3"/>
  </si>
  <si>
    <t>安井青少年育成基金</t>
    <rPh sb="0" eb="2">
      <t>ヤスイ</t>
    </rPh>
    <rPh sb="2" eb="5">
      <t>セイショウネン</t>
    </rPh>
    <rPh sb="5" eb="7">
      <t>イクセイ</t>
    </rPh>
    <rPh sb="7" eb="9">
      <t>キキン</t>
    </rPh>
    <phoneticPr fontId="3"/>
  </si>
  <si>
    <t>小森高齢者福祉基金</t>
    <rPh sb="0" eb="2">
      <t>コモリ</t>
    </rPh>
    <rPh sb="2" eb="5">
      <t>コウレイシャ</t>
    </rPh>
    <rPh sb="5" eb="7">
      <t>フクシ</t>
    </rPh>
    <rPh sb="7" eb="9">
      <t>キキン</t>
    </rPh>
    <phoneticPr fontId="3"/>
  </si>
  <si>
    <t>http://www.soumu.metro.tokyo.jp/05gyousei/shibuya.html</t>
    <phoneticPr fontId="3"/>
  </si>
  <si>
    <t>中野区義務教育施設整備基金</t>
  </si>
  <si>
    <t>中野区まちづくり基金</t>
  </si>
  <si>
    <t>中野区社会福祉施設整備基金</t>
  </si>
  <si>
    <t>中野区道路・
公園整備基金</t>
    <phoneticPr fontId="3"/>
  </si>
  <si>
    <t>中野区営住宅整備
基金</t>
    <phoneticPr fontId="3"/>
  </si>
  <si>
    <t>区営住宅整備基金</t>
    <rPh sb="0" eb="2">
      <t>クエイ</t>
    </rPh>
    <rPh sb="2" eb="4">
      <t>ジュウタク</t>
    </rPh>
    <rPh sb="4" eb="6">
      <t>セイビ</t>
    </rPh>
    <rPh sb="6" eb="8">
      <t>キキン</t>
    </rPh>
    <phoneticPr fontId="3"/>
  </si>
  <si>
    <t>次世代育成基金</t>
    <rPh sb="0" eb="3">
      <t>ジセダイ</t>
    </rPh>
    <rPh sb="3" eb="5">
      <t>イクセイ</t>
    </rPh>
    <rPh sb="5" eb="7">
      <t>キキン</t>
    </rPh>
    <phoneticPr fontId="3"/>
  </si>
  <si>
    <t>みどりの基金</t>
    <rPh sb="4" eb="6">
      <t>キキン</t>
    </rPh>
    <phoneticPr fontId="3"/>
  </si>
  <si>
    <t>http://www.soumu.metro.tokyo.jp/05gyousei/suginami.html</t>
    <phoneticPr fontId="3"/>
  </si>
  <si>
    <t>公共施設再構築基金</t>
  </si>
  <si>
    <t>義務教育施設整備
基金</t>
    <phoneticPr fontId="3"/>
  </si>
  <si>
    <t>保健福祉基盤整備
支援基金</t>
    <phoneticPr fontId="3"/>
  </si>
  <si>
    <t>トキワ荘関連施設
整備基金</t>
    <phoneticPr fontId="3"/>
  </si>
  <si>
    <t>http://www.soumu.metro.tokyo.jp/05gyousei/toshima.html</t>
    <phoneticPr fontId="3"/>
  </si>
  <si>
    <t>施設建設基金</t>
    <rPh sb="0" eb="2">
      <t>シセツ</t>
    </rPh>
    <rPh sb="2" eb="4">
      <t>ケンセツ</t>
    </rPh>
    <rPh sb="4" eb="6">
      <t>キキン</t>
    </rPh>
    <phoneticPr fontId="3"/>
  </si>
  <si>
    <t>学校改築基金</t>
    <rPh sb="0" eb="2">
      <t>ガッコウ</t>
    </rPh>
    <rPh sb="2" eb="4">
      <t>カイチク</t>
    </rPh>
    <rPh sb="4" eb="6">
      <t>キキン</t>
    </rPh>
    <phoneticPr fontId="3"/>
  </si>
  <si>
    <t>住宅管理基金</t>
    <rPh sb="0" eb="2">
      <t>ジュウタク</t>
    </rPh>
    <rPh sb="2" eb="4">
      <t>カンリ</t>
    </rPh>
    <rPh sb="4" eb="6">
      <t>キキン</t>
    </rPh>
    <phoneticPr fontId="3"/>
  </si>
  <si>
    <t>中小企業従業員退職金等共済基金</t>
    <rPh sb="0" eb="2">
      <t>チュウショウ</t>
    </rPh>
    <rPh sb="2" eb="4">
      <t>キギョウ</t>
    </rPh>
    <rPh sb="4" eb="7">
      <t>ジュウギョウイン</t>
    </rPh>
    <rPh sb="7" eb="9">
      <t>タイショク</t>
    </rPh>
    <rPh sb="9" eb="10">
      <t>キン</t>
    </rPh>
    <rPh sb="10" eb="11">
      <t>トウ</t>
    </rPh>
    <rPh sb="11" eb="13">
      <t>キョウサイ</t>
    </rPh>
    <rPh sb="13" eb="15">
      <t>キキン</t>
    </rPh>
    <phoneticPr fontId="3"/>
  </si>
  <si>
    <t>義務教育施設
整備基金</t>
    <phoneticPr fontId="3"/>
  </si>
  <si>
    <t>健康･福祉基金</t>
  </si>
  <si>
    <t>http://www.soumu.metro.tokyo.jp/05gyousei/arakawa.html</t>
    <phoneticPr fontId="3"/>
  </si>
  <si>
    <t>災害対策基金</t>
    <rPh sb="0" eb="4">
      <t>サイガイタイサク</t>
    </rPh>
    <rPh sb="4" eb="6">
      <t>キキン</t>
    </rPh>
    <phoneticPr fontId="3"/>
  </si>
  <si>
    <t>平和基金</t>
    <rPh sb="0" eb="2">
      <t>ヘイワ</t>
    </rPh>
    <rPh sb="2" eb="4">
      <t>キキン</t>
    </rPh>
    <phoneticPr fontId="3"/>
  </si>
  <si>
    <t>http://www.soumu.metro.tokyo.jp/05gyousei/itabashi.html</t>
    <phoneticPr fontId="3"/>
  </si>
  <si>
    <t>医療環境整備基金</t>
    <rPh sb="0" eb="2">
      <t>イリョウ</t>
    </rPh>
    <rPh sb="2" eb="4">
      <t>カンキョウ</t>
    </rPh>
    <rPh sb="4" eb="6">
      <t>セイビ</t>
    </rPh>
    <rPh sb="6" eb="8">
      <t>キキン</t>
    </rPh>
    <phoneticPr fontId="3"/>
  </si>
  <si>
    <t>大江戸線延伸推進基金</t>
    <rPh sb="0" eb="3">
      <t>オオエド</t>
    </rPh>
    <rPh sb="3" eb="4">
      <t>セン</t>
    </rPh>
    <rPh sb="4" eb="6">
      <t>エンシン</t>
    </rPh>
    <rPh sb="6" eb="8">
      <t>スイシン</t>
    </rPh>
    <rPh sb="8" eb="10">
      <t>キキン</t>
    </rPh>
    <phoneticPr fontId="3"/>
  </si>
  <si>
    <t>みどりを育む基金</t>
    <rPh sb="4" eb="5">
      <t>ハグク</t>
    </rPh>
    <rPh sb="6" eb="8">
      <t>キキン</t>
    </rPh>
    <phoneticPr fontId="3"/>
  </si>
  <si>
    <t>義務教育施設建設資金積立基金</t>
    <rPh sb="0" eb="2">
      <t>ギム</t>
    </rPh>
    <rPh sb="2" eb="4">
      <t>キョウイク</t>
    </rPh>
    <rPh sb="4" eb="6">
      <t>シセツ</t>
    </rPh>
    <rPh sb="6" eb="8">
      <t>ケンセツ</t>
    </rPh>
    <rPh sb="8" eb="10">
      <t>シキン</t>
    </rPh>
    <rPh sb="10" eb="12">
      <t>ツミタテ</t>
    </rPh>
    <rPh sb="12" eb="14">
      <t>キキン</t>
    </rPh>
    <phoneticPr fontId="3"/>
  </si>
  <si>
    <t>公共施設建設
資金積立基金</t>
    <rPh sb="0" eb="2">
      <t>コウキョウ</t>
    </rPh>
    <rPh sb="2" eb="4">
      <t>シセツ</t>
    </rPh>
    <rPh sb="4" eb="6">
      <t>ケンセツ</t>
    </rPh>
    <rPh sb="7" eb="9">
      <t>シキン</t>
    </rPh>
    <rPh sb="9" eb="11">
      <t>ツミタテ</t>
    </rPh>
    <rPh sb="11" eb="13">
      <t>キキン</t>
    </rPh>
    <phoneticPr fontId="3"/>
  </si>
  <si>
    <t>竹の塚鉄道立体化及び関連都市計画事業資金積立基金</t>
    <rPh sb="0" eb="1">
      <t>タケ</t>
    </rPh>
    <rPh sb="2" eb="3">
      <t>ツカ</t>
    </rPh>
    <rPh sb="3" eb="5">
      <t>テツドウ</t>
    </rPh>
    <rPh sb="5" eb="8">
      <t>リッタイカ</t>
    </rPh>
    <rPh sb="8" eb="9">
      <t>オヨ</t>
    </rPh>
    <rPh sb="10" eb="12">
      <t>カンレン</t>
    </rPh>
    <rPh sb="12" eb="14">
      <t>トシ</t>
    </rPh>
    <rPh sb="14" eb="16">
      <t>ケイカク</t>
    </rPh>
    <rPh sb="16" eb="18">
      <t>ジギョウ</t>
    </rPh>
    <rPh sb="18" eb="20">
      <t>シキン</t>
    </rPh>
    <rPh sb="20" eb="22">
      <t>ツミタテ</t>
    </rPh>
    <rPh sb="22" eb="24">
      <t>キキン</t>
    </rPh>
    <phoneticPr fontId="3"/>
  </si>
  <si>
    <t>大学病院施設等
整備基金</t>
    <rPh sb="0" eb="2">
      <t>ダイガク</t>
    </rPh>
    <rPh sb="2" eb="4">
      <t>ビョウイン</t>
    </rPh>
    <rPh sb="4" eb="6">
      <t>シセツ</t>
    </rPh>
    <rPh sb="6" eb="7">
      <t>トウ</t>
    </rPh>
    <rPh sb="8" eb="10">
      <t>セイビ</t>
    </rPh>
    <rPh sb="10" eb="12">
      <t>キキン</t>
    </rPh>
    <phoneticPr fontId="3"/>
  </si>
  <si>
    <t>地域福祉振興基金</t>
    <rPh sb="0" eb="2">
      <t>チイキ</t>
    </rPh>
    <rPh sb="2" eb="4">
      <t>フクシ</t>
    </rPh>
    <rPh sb="4" eb="6">
      <t>シンコウ</t>
    </rPh>
    <rPh sb="6" eb="8">
      <t>キキン</t>
    </rPh>
    <phoneticPr fontId="3"/>
  </si>
  <si>
    <t>教育施設整備積
立基金</t>
    <rPh sb="0" eb="2">
      <t>キョウイク</t>
    </rPh>
    <rPh sb="2" eb="4">
      <t>シセツ</t>
    </rPh>
    <rPh sb="4" eb="6">
      <t>セイビ</t>
    </rPh>
    <rPh sb="6" eb="7">
      <t>セキ</t>
    </rPh>
    <rPh sb="8" eb="9">
      <t>リツ</t>
    </rPh>
    <rPh sb="9" eb="11">
      <t>キキン</t>
    </rPh>
    <phoneticPr fontId="3"/>
  </si>
  <si>
    <t>総合庁舎整備基金</t>
    <rPh sb="0" eb="2">
      <t>ソウゴウ</t>
    </rPh>
    <rPh sb="2" eb="4">
      <t>チョウシャ</t>
    </rPh>
    <rPh sb="4" eb="6">
      <t>セイビ</t>
    </rPh>
    <rPh sb="6" eb="8">
      <t>キキン</t>
    </rPh>
    <phoneticPr fontId="3"/>
  </si>
  <si>
    <t>住宅整備基金</t>
    <rPh sb="0" eb="2">
      <t>ジュウタク</t>
    </rPh>
    <rPh sb="2" eb="4">
      <t>セイビ</t>
    </rPh>
    <rPh sb="4" eb="6">
      <t>キキン</t>
    </rPh>
    <phoneticPr fontId="3"/>
  </si>
  <si>
    <t>大型区民施設及び
庁舎等整備基金</t>
    <rPh sb="0" eb="2">
      <t>オオガタ</t>
    </rPh>
    <rPh sb="2" eb="4">
      <t>クミン</t>
    </rPh>
    <rPh sb="4" eb="6">
      <t>シセツ</t>
    </rPh>
    <rPh sb="6" eb="7">
      <t>オヨ</t>
    </rPh>
    <rPh sb="9" eb="11">
      <t>チョウシャ</t>
    </rPh>
    <rPh sb="11" eb="12">
      <t>トウ</t>
    </rPh>
    <rPh sb="12" eb="14">
      <t>セイビ</t>
    </rPh>
    <rPh sb="14" eb="16">
      <t>キキン</t>
    </rPh>
    <phoneticPr fontId="3"/>
  </si>
  <si>
    <t>JR小岩駅周辺地区等
街づくり基金</t>
    <rPh sb="2" eb="5">
      <t>コイワエキ</t>
    </rPh>
    <rPh sb="5" eb="7">
      <t>シュウヘン</t>
    </rPh>
    <rPh sb="7" eb="9">
      <t>チク</t>
    </rPh>
    <rPh sb="9" eb="10">
      <t>トウ</t>
    </rPh>
    <rPh sb="11" eb="12">
      <t>マチ</t>
    </rPh>
    <rPh sb="15" eb="17">
      <t>キキン</t>
    </rPh>
    <phoneticPr fontId="3"/>
  </si>
  <si>
    <t>青少年の翼基金</t>
    <rPh sb="0" eb="3">
      <t>セイショウネン</t>
    </rPh>
    <rPh sb="4" eb="5">
      <t>ツバサ</t>
    </rPh>
    <rPh sb="5" eb="7">
      <t>キキン</t>
    </rPh>
    <phoneticPr fontId="3"/>
  </si>
  <si>
    <t>特別区職員公務災害等見舞金基金</t>
    <rPh sb="0" eb="3">
      <t>トクベツク</t>
    </rPh>
    <rPh sb="3" eb="5">
      <t>ショクイン</t>
    </rPh>
    <rPh sb="5" eb="7">
      <t>コウム</t>
    </rPh>
    <rPh sb="7" eb="9">
      <t>サイガイ</t>
    </rPh>
    <rPh sb="9" eb="10">
      <t>トウ</t>
    </rPh>
    <rPh sb="10" eb="12">
      <t>ミマイ</t>
    </rPh>
    <rPh sb="12" eb="13">
      <t>キン</t>
    </rPh>
    <rPh sb="13" eb="15">
      <t>キキン</t>
    </rPh>
    <phoneticPr fontId="3"/>
  </si>
  <si>
    <t>特別区非常勤職員公務災害補償等基金</t>
    <rPh sb="0" eb="3">
      <t>トクベツク</t>
    </rPh>
    <rPh sb="3" eb="6">
      <t>ヒジョウキン</t>
    </rPh>
    <rPh sb="6" eb="8">
      <t>ショクイン</t>
    </rPh>
    <rPh sb="8" eb="10">
      <t>コウム</t>
    </rPh>
    <rPh sb="10" eb="12">
      <t>サイガイ</t>
    </rPh>
    <rPh sb="12" eb="14">
      <t>ホショウ</t>
    </rPh>
    <rPh sb="14" eb="15">
      <t>トウ</t>
    </rPh>
    <rPh sb="15" eb="17">
      <t>キキン</t>
    </rPh>
    <phoneticPr fontId="3"/>
  </si>
  <si>
    <t>厚生施設整備基金</t>
    <rPh sb="0" eb="2">
      <t>コウセイ</t>
    </rPh>
    <rPh sb="2" eb="4">
      <t>シセツ</t>
    </rPh>
    <rPh sb="4" eb="6">
      <t>セイビ</t>
    </rPh>
    <rPh sb="6" eb="8">
      <t>キキン</t>
    </rPh>
    <phoneticPr fontId="3"/>
  </si>
  <si>
    <t>公共施設整備保全基金</t>
    <rPh sb="0" eb="10">
      <t>コウキョウシセツセイビホゼンキキン</t>
    </rPh>
    <phoneticPr fontId="3"/>
  </si>
  <si>
    <t>八王子駅周辺整備基金</t>
    <rPh sb="0" eb="3">
      <t>ハチオウジ</t>
    </rPh>
    <rPh sb="3" eb="4">
      <t>エキ</t>
    </rPh>
    <rPh sb="4" eb="6">
      <t>シュウヘン</t>
    </rPh>
    <rPh sb="6" eb="8">
      <t>セイビ</t>
    </rPh>
    <rPh sb="8" eb="10">
      <t>キキン</t>
    </rPh>
    <phoneticPr fontId="3"/>
  </si>
  <si>
    <t>高尾駅周辺整備基金</t>
    <rPh sb="0" eb="2">
      <t>タカオ</t>
    </rPh>
    <rPh sb="2" eb="3">
      <t>エキ</t>
    </rPh>
    <rPh sb="3" eb="5">
      <t>シュウヘン</t>
    </rPh>
    <rPh sb="5" eb="7">
      <t>セイビ</t>
    </rPh>
    <rPh sb="7" eb="9">
      <t>キキン</t>
    </rPh>
    <phoneticPr fontId="3"/>
  </si>
  <si>
    <t>企業立地支援奨励金交付準備基金</t>
    <rPh sb="0" eb="2">
      <t>キギョウ</t>
    </rPh>
    <rPh sb="2" eb="4">
      <t>リッチ</t>
    </rPh>
    <rPh sb="4" eb="6">
      <t>シエン</t>
    </rPh>
    <rPh sb="6" eb="8">
      <t>ショウレイ</t>
    </rPh>
    <rPh sb="8" eb="9">
      <t>キン</t>
    </rPh>
    <rPh sb="9" eb="11">
      <t>コウフ</t>
    </rPh>
    <rPh sb="11" eb="13">
      <t>ジュンビ</t>
    </rPh>
    <rPh sb="13" eb="15">
      <t>キキン</t>
    </rPh>
    <phoneticPr fontId="3"/>
  </si>
  <si>
    <t>公共施設整備基金</t>
    <rPh sb="0" eb="8">
      <t>コウキョウシセツセイビキキン</t>
    </rPh>
    <phoneticPr fontId="3"/>
  </si>
  <si>
    <t>清掃工場建設等基金</t>
    <rPh sb="0" eb="4">
      <t>セイソウコウジョウ</t>
    </rPh>
    <rPh sb="4" eb="7">
      <t>ケンセツトウ</t>
    </rPh>
    <rPh sb="7" eb="9">
      <t>キキン</t>
    </rPh>
    <phoneticPr fontId="3"/>
  </si>
  <si>
    <t>鉄道連続立体交差化整備基金</t>
    <rPh sb="0" eb="2">
      <t>テツドウ</t>
    </rPh>
    <rPh sb="2" eb="4">
      <t>レンゾク</t>
    </rPh>
    <rPh sb="4" eb="6">
      <t>リッタイ</t>
    </rPh>
    <rPh sb="6" eb="8">
      <t>コウサ</t>
    </rPh>
    <rPh sb="8" eb="9">
      <t>カ</t>
    </rPh>
    <rPh sb="9" eb="13">
      <t>セイビキキン</t>
    </rPh>
    <phoneticPr fontId="3"/>
  </si>
  <si>
    <t>地域づくり振興基金</t>
    <rPh sb="0" eb="2">
      <t>チイキ</t>
    </rPh>
    <rPh sb="5" eb="9">
      <t>シンコウキキン</t>
    </rPh>
    <phoneticPr fontId="3"/>
  </si>
  <si>
    <t>再編交付金事業基金</t>
    <rPh sb="0" eb="5">
      <t>サイヘンコウフキン</t>
    </rPh>
    <rPh sb="5" eb="7">
      <t>ジギョウ</t>
    </rPh>
    <rPh sb="7" eb="9">
      <t>キキン</t>
    </rPh>
    <phoneticPr fontId="3"/>
  </si>
  <si>
    <t>吉祥寺まちづくり基金</t>
    <rPh sb="0" eb="3">
      <t>キチジョウジ</t>
    </rPh>
    <rPh sb="8" eb="10">
      <t>キキン</t>
    </rPh>
    <phoneticPr fontId="3"/>
  </si>
  <si>
    <t>公園緑化基金</t>
    <rPh sb="0" eb="2">
      <t>コウエン</t>
    </rPh>
    <rPh sb="2" eb="4">
      <t>リョクカ</t>
    </rPh>
    <rPh sb="4" eb="6">
      <t>キキン</t>
    </rPh>
    <phoneticPr fontId="3"/>
  </si>
  <si>
    <t>高齢者住宅運営基金</t>
    <rPh sb="0" eb="3">
      <t>コウレイシャ</t>
    </rPh>
    <rPh sb="3" eb="5">
      <t>ジュウタク</t>
    </rPh>
    <rPh sb="5" eb="7">
      <t>ウンエイ</t>
    </rPh>
    <rPh sb="7" eb="9">
      <t>キキン</t>
    </rPh>
    <phoneticPr fontId="3"/>
  </si>
  <si>
    <t>まちづくり施設整備基金</t>
    <rPh sb="5" eb="7">
      <t>シセツ</t>
    </rPh>
    <rPh sb="7" eb="9">
      <t>セイビ</t>
    </rPh>
    <rPh sb="9" eb="11">
      <t>キキン</t>
    </rPh>
    <phoneticPr fontId="3"/>
  </si>
  <si>
    <t>健康福祉基金</t>
    <rPh sb="0" eb="2">
      <t>ケンコウ</t>
    </rPh>
    <rPh sb="2" eb="4">
      <t>フクシ</t>
    </rPh>
    <rPh sb="4" eb="6">
      <t>キキン</t>
    </rPh>
    <phoneticPr fontId="3"/>
  </si>
  <si>
    <t>http://www.city.mitaka.lg.jp/c_service/035/035088.html</t>
    <phoneticPr fontId="3"/>
  </si>
  <si>
    <t>みどりと水の
ふれあい基金</t>
    <phoneticPr fontId="3"/>
  </si>
  <si>
    <t>梅の里再生基金</t>
    <phoneticPr fontId="3"/>
  </si>
  <si>
    <t>https://www.city.ome.tokyo.jp/soshiki/4/780.html</t>
    <phoneticPr fontId="3"/>
  </si>
  <si>
    <t>公園・緑化基金</t>
  </si>
  <si>
    <t>生活・環境基金</t>
  </si>
  <si>
    <t>公共施設整備等資金積立基金</t>
    <rPh sb="6" eb="7">
      <t>トウ</t>
    </rPh>
    <phoneticPr fontId="3"/>
  </si>
  <si>
    <t>庁舎跡地施設整備資金積立基金</t>
  </si>
  <si>
    <t>職員退職手当資金積立基金</t>
  </si>
  <si>
    <t>緑化推進基金</t>
    <rPh sb="0" eb="2">
      <t>リョクカ</t>
    </rPh>
    <rPh sb="2" eb="4">
      <t>スイシン</t>
    </rPh>
    <rPh sb="4" eb="6">
      <t>キキン</t>
    </rPh>
    <phoneticPr fontId="3"/>
  </si>
  <si>
    <t>https://www.city.akishima.lg.jp/s010/010/010/030/140/20181130170825.html</t>
    <phoneticPr fontId="3"/>
  </si>
  <si>
    <t>都市基盤整備事業基金</t>
    <rPh sb="0" eb="2">
      <t>トシ</t>
    </rPh>
    <rPh sb="2" eb="4">
      <t>キバン</t>
    </rPh>
    <rPh sb="4" eb="6">
      <t>セイビ</t>
    </rPh>
    <rPh sb="6" eb="8">
      <t>ジギョウ</t>
    </rPh>
    <rPh sb="8" eb="10">
      <t>キキン</t>
    </rPh>
    <phoneticPr fontId="3"/>
  </si>
  <si>
    <t>ふるさとのみどりと環境を守り育てる基金</t>
    <rPh sb="9" eb="11">
      <t>カンキョウ</t>
    </rPh>
    <rPh sb="12" eb="13">
      <t>マモ</t>
    </rPh>
    <rPh sb="14" eb="15">
      <t>ソダ</t>
    </rPh>
    <rPh sb="17" eb="19">
      <t>キキン</t>
    </rPh>
    <phoneticPr fontId="3"/>
  </si>
  <si>
    <t>井上欣一社会福祉事業基金</t>
    <rPh sb="0" eb="12">
      <t>イノウエキンイチシャカイフクシジギョウキキン</t>
    </rPh>
    <phoneticPr fontId="3"/>
  </si>
  <si>
    <t>子ども・若者基金</t>
    <rPh sb="0" eb="1">
      <t>コ</t>
    </rPh>
    <rPh sb="4" eb="6">
      <t>ワカモノ</t>
    </rPh>
    <rPh sb="6" eb="8">
      <t>キキン</t>
    </rPh>
    <phoneticPr fontId="3"/>
  </si>
  <si>
    <t>町田市公共施設整備等基金積立金</t>
    <rPh sb="0" eb="3">
      <t>マチダシ</t>
    </rPh>
    <rPh sb="3" eb="5">
      <t>コウキョウ</t>
    </rPh>
    <rPh sb="5" eb="7">
      <t>シセツ</t>
    </rPh>
    <rPh sb="7" eb="9">
      <t>セイビ</t>
    </rPh>
    <rPh sb="9" eb="10">
      <t>トウ</t>
    </rPh>
    <rPh sb="10" eb="12">
      <t>キキン</t>
    </rPh>
    <rPh sb="12" eb="14">
      <t>ツミタテ</t>
    </rPh>
    <rPh sb="14" eb="15">
      <t>キン</t>
    </rPh>
    <phoneticPr fontId="3"/>
  </si>
  <si>
    <t>町田市廃棄物減量再資源化等推進整備基金</t>
    <rPh sb="0" eb="3">
      <t>マチダシ</t>
    </rPh>
    <rPh sb="3" eb="6">
      <t>ハイキブツ</t>
    </rPh>
    <rPh sb="6" eb="8">
      <t>ゲンリョウ</t>
    </rPh>
    <rPh sb="8" eb="12">
      <t>サイシゲンカ</t>
    </rPh>
    <rPh sb="12" eb="13">
      <t>トウ</t>
    </rPh>
    <rPh sb="13" eb="15">
      <t>スイシン</t>
    </rPh>
    <rPh sb="15" eb="17">
      <t>セイビ</t>
    </rPh>
    <rPh sb="17" eb="19">
      <t>キキン</t>
    </rPh>
    <phoneticPr fontId="3"/>
  </si>
  <si>
    <t>町田市緑地保全基金</t>
    <rPh sb="0" eb="3">
      <t>マチダシ</t>
    </rPh>
    <rPh sb="3" eb="5">
      <t>リョクチ</t>
    </rPh>
    <rPh sb="5" eb="7">
      <t>ホゼン</t>
    </rPh>
    <rPh sb="7" eb="9">
      <t>キキン</t>
    </rPh>
    <phoneticPr fontId="3"/>
  </si>
  <si>
    <t>町田市職員退職手当基金</t>
    <rPh sb="0" eb="3">
      <t>マチダシ</t>
    </rPh>
    <rPh sb="3" eb="5">
      <t>ショクイン</t>
    </rPh>
    <rPh sb="5" eb="7">
      <t>タイショク</t>
    </rPh>
    <rPh sb="7" eb="9">
      <t>テアテ</t>
    </rPh>
    <rPh sb="9" eb="11">
      <t>キキン</t>
    </rPh>
    <phoneticPr fontId="3"/>
  </si>
  <si>
    <t>町田市多摩都市モノレール基金</t>
    <rPh sb="0" eb="3">
      <t>マチダシ</t>
    </rPh>
    <rPh sb="3" eb="5">
      <t>タマ</t>
    </rPh>
    <rPh sb="5" eb="7">
      <t>トシ</t>
    </rPh>
    <rPh sb="12" eb="14">
      <t>キキン</t>
    </rPh>
    <phoneticPr fontId="3"/>
  </si>
  <si>
    <t>市営住宅整備基金</t>
    <rPh sb="0" eb="2">
      <t>シエイ</t>
    </rPh>
    <rPh sb="2" eb="4">
      <t>ジュウタク</t>
    </rPh>
    <rPh sb="4" eb="6">
      <t>セイビ</t>
    </rPh>
    <rPh sb="6" eb="8">
      <t>キキン</t>
    </rPh>
    <phoneticPr fontId="3"/>
  </si>
  <si>
    <t>小平市都市計画事業基金</t>
    <phoneticPr fontId="3"/>
  </si>
  <si>
    <t>小平市公共施設整備基金</t>
    <phoneticPr fontId="3"/>
  </si>
  <si>
    <t>小平市職員退職手当基金</t>
    <phoneticPr fontId="3"/>
  </si>
  <si>
    <t>小平市ごみ減量・リサイクル推進基金</t>
    <phoneticPr fontId="3"/>
  </si>
  <si>
    <t>小平市国際平和友好交流基金</t>
  </si>
  <si>
    <t>https://www.city.kodaira.tokyo.jp/kurashi/078/078704.html</t>
    <phoneticPr fontId="3"/>
  </si>
  <si>
    <t>公共施設建設基金</t>
    <phoneticPr fontId="3"/>
  </si>
  <si>
    <t>市民体育施設整備基金</t>
    <phoneticPr fontId="3"/>
  </si>
  <si>
    <t>学校施設整備基金</t>
    <phoneticPr fontId="3"/>
  </si>
  <si>
    <t>環境緑化基金</t>
    <phoneticPr fontId="3"/>
  </si>
  <si>
    <t>公共施設等再生基金</t>
    <phoneticPr fontId="3"/>
  </si>
  <si>
    <t>連続立体交差事業等推進基金</t>
    <phoneticPr fontId="3"/>
  </si>
  <si>
    <t>http://www.city.higashimurayama.tokyo.jp/smph/shisei/gyozaisei/gyozaisei/kessan.html</t>
    <phoneticPr fontId="3"/>
  </si>
  <si>
    <t>庁舎建設資金積立基金</t>
    <rPh sb="0" eb="2">
      <t>チョウシャ</t>
    </rPh>
    <rPh sb="2" eb="4">
      <t>ケンセツ</t>
    </rPh>
    <rPh sb="4" eb="6">
      <t>シキン</t>
    </rPh>
    <rPh sb="6" eb="8">
      <t>ツミタテ</t>
    </rPh>
    <rPh sb="8" eb="10">
      <t>キキン</t>
    </rPh>
    <phoneticPr fontId="3"/>
  </si>
  <si>
    <t>緑と水と公園整備基金</t>
    <rPh sb="0" eb="1">
      <t>ミドリ</t>
    </rPh>
    <rPh sb="2" eb="3">
      <t>ミズ</t>
    </rPh>
    <rPh sb="4" eb="6">
      <t>コウエン</t>
    </rPh>
    <rPh sb="6" eb="8">
      <t>セイビ</t>
    </rPh>
    <rPh sb="8" eb="10">
      <t>キキン</t>
    </rPh>
    <phoneticPr fontId="3"/>
  </si>
  <si>
    <t>国際交流平和基金</t>
    <rPh sb="0" eb="2">
      <t>コクサイ</t>
    </rPh>
    <rPh sb="2" eb="4">
      <t>コウリュウ</t>
    </rPh>
    <rPh sb="4" eb="6">
      <t>ヘイワ</t>
    </rPh>
    <rPh sb="6" eb="8">
      <t>キキン</t>
    </rPh>
    <phoneticPr fontId="3"/>
  </si>
  <si>
    <t>道路及び水路の整備基金</t>
    <rPh sb="0" eb="2">
      <t>ドウロ</t>
    </rPh>
    <rPh sb="2" eb="3">
      <t>オヨ</t>
    </rPh>
    <rPh sb="4" eb="6">
      <t>スイロ</t>
    </rPh>
    <rPh sb="7" eb="9">
      <t>セイビ</t>
    </rPh>
    <rPh sb="9" eb="11">
      <t>キキン</t>
    </rPh>
    <phoneticPr fontId="3"/>
  </si>
  <si>
    <t>国立駅周辺整備基金</t>
    <rPh sb="0" eb="3">
      <t>クニタチエキ</t>
    </rPh>
    <rPh sb="3" eb="5">
      <t>シュウヘン</t>
    </rPh>
    <rPh sb="5" eb="7">
      <t>セイビ</t>
    </rPh>
    <rPh sb="7" eb="9">
      <t>キキン</t>
    </rPh>
    <phoneticPr fontId="3"/>
  </si>
  <si>
    <t>http://www.city.kunitachi.tokyo.jp/shisei/yosanzaisei/1465447631018.html</t>
    <phoneticPr fontId="3"/>
  </si>
  <si>
    <t>都市施設整備基金</t>
    <rPh sb="0" eb="2">
      <t>トシ</t>
    </rPh>
    <rPh sb="2" eb="4">
      <t>シセツ</t>
    </rPh>
    <rPh sb="4" eb="6">
      <t>セイビ</t>
    </rPh>
    <rPh sb="6" eb="8">
      <t>キキン</t>
    </rPh>
    <phoneticPr fontId="3"/>
  </si>
  <si>
    <t>特定防衛施設周辺整備調整交付金事業基金</t>
    <rPh sb="0" eb="2">
      <t>トクテイ</t>
    </rPh>
    <rPh sb="2" eb="4">
      <t>ボウエイ</t>
    </rPh>
    <rPh sb="4" eb="6">
      <t>シセツ</t>
    </rPh>
    <rPh sb="6" eb="8">
      <t>シュウヘン</t>
    </rPh>
    <rPh sb="8" eb="10">
      <t>セイビ</t>
    </rPh>
    <rPh sb="10" eb="12">
      <t>チョウセイ</t>
    </rPh>
    <rPh sb="12" eb="15">
      <t>コウフキン</t>
    </rPh>
    <rPh sb="15" eb="17">
      <t>ジギョウ</t>
    </rPh>
    <rPh sb="17" eb="19">
      <t>キキン</t>
    </rPh>
    <phoneticPr fontId="3"/>
  </si>
  <si>
    <t>ふるさと人づくりまちづくり基金</t>
    <rPh sb="4" eb="5">
      <t>ヒト</t>
    </rPh>
    <rPh sb="13" eb="15">
      <t>キキン</t>
    </rPh>
    <phoneticPr fontId="3"/>
  </si>
  <si>
    <t>市営住宅等管理基金</t>
    <rPh sb="0" eb="2">
      <t>シエイ</t>
    </rPh>
    <rPh sb="2" eb="4">
      <t>ジュウタク</t>
    </rPh>
    <rPh sb="4" eb="5">
      <t>トウ</t>
    </rPh>
    <rPh sb="5" eb="7">
      <t>カンリ</t>
    </rPh>
    <rPh sb="7" eb="9">
      <t>キキン</t>
    </rPh>
    <phoneticPr fontId="3"/>
  </si>
  <si>
    <t>https://www.city.fussa.tokyo.jp/municipal/aboutfussa/finances/kessan/1003186.html</t>
    <phoneticPr fontId="3"/>
  </si>
  <si>
    <t>清掃施設整備基金</t>
    <rPh sb="0" eb="2">
      <t>セイソウ</t>
    </rPh>
    <rPh sb="2" eb="4">
      <t>シセツ</t>
    </rPh>
    <rPh sb="4" eb="6">
      <t>セイビ</t>
    </rPh>
    <rPh sb="6" eb="8">
      <t>キキン</t>
    </rPh>
    <phoneticPr fontId="3"/>
  </si>
  <si>
    <t>緑化基金</t>
    <rPh sb="0" eb="2">
      <t>リョクカ</t>
    </rPh>
    <rPh sb="2" eb="4">
      <t>キキン</t>
    </rPh>
    <phoneticPr fontId="3"/>
  </si>
  <si>
    <t>公共施設修繕基金</t>
    <rPh sb="0" eb="2">
      <t>コウキョウ</t>
    </rPh>
    <rPh sb="2" eb="4">
      <t>シセツ</t>
    </rPh>
    <rPh sb="4" eb="6">
      <t>シュウゼン</t>
    </rPh>
    <rPh sb="6" eb="8">
      <t>キキン</t>
    </rPh>
    <phoneticPr fontId="3"/>
  </si>
  <si>
    <t>https://www.city.komae.tokyo.jp/index.cfm/46,0,361,2172,html</t>
    <phoneticPr fontId="3"/>
  </si>
  <si>
    <t>環境緑化基金</t>
    <rPh sb="0" eb="2">
      <t>カンキョウ</t>
    </rPh>
    <rPh sb="2" eb="4">
      <t>リョクカ</t>
    </rPh>
    <rPh sb="4" eb="6">
      <t>キキン</t>
    </rPh>
    <phoneticPr fontId="3"/>
  </si>
  <si>
    <t>文化・スポーツ基金</t>
    <rPh sb="0" eb="2">
      <t>ブンカ</t>
    </rPh>
    <rPh sb="7" eb="9">
      <t>キキン</t>
    </rPh>
    <phoneticPr fontId="3"/>
  </si>
  <si>
    <t>り災救助基金</t>
    <rPh sb="1" eb="2">
      <t>サイ</t>
    </rPh>
    <rPh sb="2" eb="4">
      <t>キュウジョ</t>
    </rPh>
    <rPh sb="4" eb="6">
      <t>キキン</t>
    </rPh>
    <phoneticPr fontId="3"/>
  </si>
  <si>
    <t>https://www.city.higashiyamato.lg.jp/index.cfm/36,94335,376,html</t>
    <phoneticPr fontId="3"/>
  </si>
  <si>
    <t>公共施設整備基金</t>
    <rPh sb="0" eb="4">
      <t>コウキョウシセツ</t>
    </rPh>
    <rPh sb="4" eb="6">
      <t>セイビ</t>
    </rPh>
    <rPh sb="6" eb="8">
      <t>キキン</t>
    </rPh>
    <phoneticPr fontId="3"/>
  </si>
  <si>
    <t>緑地保全基金</t>
    <rPh sb="0" eb="6">
      <t>リョクチホゼンキキン</t>
    </rPh>
    <phoneticPr fontId="3"/>
  </si>
  <si>
    <t>教育基金</t>
    <rPh sb="0" eb="2">
      <t>キョウイク</t>
    </rPh>
    <rPh sb="2" eb="4">
      <t>キキン</t>
    </rPh>
    <phoneticPr fontId="3"/>
  </si>
  <si>
    <t>社会福祉基金</t>
    <rPh sb="0" eb="4">
      <t>シャカイフクシ</t>
    </rPh>
    <rPh sb="4" eb="6">
      <t>キキン</t>
    </rPh>
    <phoneticPr fontId="3"/>
  </si>
  <si>
    <t>http://www.city.kiyose.lg.jp/070/100/070/</t>
    <phoneticPr fontId="3"/>
  </si>
  <si>
    <t>郷土美術館建設基金</t>
    <rPh sb="0" eb="2">
      <t>キョウド</t>
    </rPh>
    <rPh sb="2" eb="4">
      <t>ビジュツ</t>
    </rPh>
    <rPh sb="4" eb="5">
      <t>カン</t>
    </rPh>
    <rPh sb="5" eb="7">
      <t>ケンセツ</t>
    </rPh>
    <rPh sb="7" eb="9">
      <t>キキン</t>
    </rPh>
    <phoneticPr fontId="3"/>
  </si>
  <si>
    <t>都市計画事業基金</t>
    <rPh sb="0" eb="2">
      <t>トシ</t>
    </rPh>
    <rPh sb="2" eb="4">
      <t>ケイカク</t>
    </rPh>
    <rPh sb="4" eb="6">
      <t>ジギョウ</t>
    </rPh>
    <rPh sb="6" eb="8">
      <t>キキン</t>
    </rPh>
    <phoneticPr fontId="3"/>
  </si>
  <si>
    <t>多摩都市モノレール基金</t>
    <phoneticPr fontId="3"/>
  </si>
  <si>
    <t>庁舎等用地取得基金</t>
    <phoneticPr fontId="3"/>
  </si>
  <si>
    <t>みどりの基金</t>
    <phoneticPr fontId="3"/>
  </si>
  <si>
    <t>妊婦健康診査基金</t>
    <phoneticPr fontId="3"/>
  </si>
  <si>
    <t>都市計画基金</t>
    <phoneticPr fontId="3"/>
  </si>
  <si>
    <t>公共建築物等整備保全基金</t>
    <phoneticPr fontId="3"/>
  </si>
  <si>
    <t>庁舎増改築基金</t>
    <phoneticPr fontId="3"/>
  </si>
  <si>
    <t>緑化基金</t>
    <phoneticPr fontId="3"/>
  </si>
  <si>
    <t>まちづくり推進事業基金</t>
    <rPh sb="5" eb="7">
      <t>スイシン</t>
    </rPh>
    <rPh sb="7" eb="9">
      <t>ジギョウ</t>
    </rPh>
    <rPh sb="9" eb="11">
      <t>キキン</t>
    </rPh>
    <phoneticPr fontId="3"/>
  </si>
  <si>
    <t>https://www.city.inagi.tokyo.jp/shisei/zaisei/jyoukyou/h30/h30kessan.html</t>
    <phoneticPr fontId="3"/>
  </si>
  <si>
    <t>羽村駅西口都市開発整備基金</t>
  </si>
  <si>
    <t>廃棄物処分地関連環境整備基金</t>
  </si>
  <si>
    <t>健康で安心して暮らせるまちづくり基金</t>
  </si>
  <si>
    <t>https://www.city.hamura.tokyo.jp/0000006816.html</t>
    <phoneticPr fontId="3"/>
  </si>
  <si>
    <t>テレビ共同受信施設整備基金</t>
    <rPh sb="3" eb="5">
      <t>キョウドウ</t>
    </rPh>
    <rPh sb="5" eb="7">
      <t>ジュシン</t>
    </rPh>
    <rPh sb="7" eb="9">
      <t>シセツ</t>
    </rPh>
    <rPh sb="9" eb="11">
      <t>セイビ</t>
    </rPh>
    <rPh sb="11" eb="13">
      <t>キキン</t>
    </rPh>
    <phoneticPr fontId="26"/>
  </si>
  <si>
    <t>公共施設整備基金</t>
    <rPh sb="0" eb="2">
      <t>コウキョウ</t>
    </rPh>
    <rPh sb="2" eb="4">
      <t>シセツ</t>
    </rPh>
    <rPh sb="4" eb="6">
      <t>セイビ</t>
    </rPh>
    <rPh sb="6" eb="8">
      <t>キキン</t>
    </rPh>
    <phoneticPr fontId="26"/>
  </si>
  <si>
    <t>環境保全基金</t>
    <rPh sb="0" eb="2">
      <t>カンキョウ</t>
    </rPh>
    <rPh sb="2" eb="4">
      <t>ホゼン</t>
    </rPh>
    <rPh sb="4" eb="6">
      <t>キキン</t>
    </rPh>
    <phoneticPr fontId="26"/>
  </si>
  <si>
    <t>産業振興基金</t>
    <rPh sb="0" eb="2">
      <t>サンギョウ</t>
    </rPh>
    <rPh sb="2" eb="4">
      <t>シンコウ</t>
    </rPh>
    <rPh sb="4" eb="6">
      <t>キキン</t>
    </rPh>
    <phoneticPr fontId="26"/>
  </si>
  <si>
    <t>安心安全まちづくり基金</t>
    <rPh sb="0" eb="2">
      <t>アンシン</t>
    </rPh>
    <rPh sb="2" eb="4">
      <t>アンゼン</t>
    </rPh>
    <rPh sb="9" eb="11">
      <t>キキン</t>
    </rPh>
    <phoneticPr fontId="26"/>
  </si>
  <si>
    <t>まちづくり整備基金</t>
    <rPh sb="5" eb="7">
      <t>セイビ</t>
    </rPh>
    <rPh sb="7" eb="9">
      <t>キキン</t>
    </rPh>
    <phoneticPr fontId="3"/>
  </si>
  <si>
    <t>みどり基金</t>
    <rPh sb="3" eb="5">
      <t>キキン</t>
    </rPh>
    <phoneticPr fontId="3"/>
  </si>
  <si>
    <t>文化芸術振興基金</t>
    <rPh sb="0" eb="8">
      <t>ブンカゲイジュツシンコウキキン</t>
    </rPh>
    <phoneticPr fontId="3"/>
  </si>
  <si>
    <t>https://www.city.nishitokyo.lg.jp/siseizyoho/zaisei/zaiseijokyoshiryosyu.html</t>
    <phoneticPr fontId="3"/>
  </si>
  <si>
    <t>多摩都市モノレール基金</t>
    <rPh sb="0" eb="2">
      <t>タマ</t>
    </rPh>
    <rPh sb="2" eb="4">
      <t>トシ</t>
    </rPh>
    <rPh sb="9" eb="11">
      <t>キキン</t>
    </rPh>
    <phoneticPr fontId="3"/>
  </si>
  <si>
    <t>瑞穂斎場周辺整備基金</t>
    <rPh sb="0" eb="2">
      <t>ミズホ</t>
    </rPh>
    <rPh sb="2" eb="4">
      <t>サイジョウ</t>
    </rPh>
    <rPh sb="4" eb="6">
      <t>シュウヘン</t>
    </rPh>
    <rPh sb="6" eb="8">
      <t>セイビ</t>
    </rPh>
    <rPh sb="8" eb="10">
      <t>キキン</t>
    </rPh>
    <phoneticPr fontId="3"/>
  </si>
  <si>
    <t>http://www.town.mizuho.tokyo.jp/tyosei/003/008/p001168.html</t>
    <phoneticPr fontId="3"/>
  </si>
  <si>
    <t>三吉野桜木地区整備基金</t>
    <rPh sb="0" eb="3">
      <t>ミヨシノ</t>
    </rPh>
    <rPh sb="3" eb="5">
      <t>サクラギ</t>
    </rPh>
    <rPh sb="5" eb="7">
      <t>チク</t>
    </rPh>
    <rPh sb="7" eb="9">
      <t>セイビ</t>
    </rPh>
    <rPh sb="9" eb="11">
      <t>キキン</t>
    </rPh>
    <phoneticPr fontId="3"/>
  </si>
  <si>
    <t>福祉振興基金</t>
    <rPh sb="0" eb="2">
      <t>フクシ</t>
    </rPh>
    <rPh sb="2" eb="4">
      <t>シンコウ</t>
    </rPh>
    <rPh sb="4" eb="6">
      <t>キキン</t>
    </rPh>
    <phoneticPr fontId="3"/>
  </si>
  <si>
    <t>教育施設基金</t>
    <rPh sb="0" eb="2">
      <t>キョウイク</t>
    </rPh>
    <rPh sb="2" eb="4">
      <t>シセツ</t>
    </rPh>
    <rPh sb="4" eb="6">
      <t>キキン</t>
    </rPh>
    <phoneticPr fontId="3"/>
  </si>
  <si>
    <t>移住定住促進基金</t>
    <rPh sb="0" eb="2">
      <t>イジュウ</t>
    </rPh>
    <rPh sb="2" eb="4">
      <t>テイジュウ</t>
    </rPh>
    <rPh sb="4" eb="6">
      <t>ソクシン</t>
    </rPh>
    <rPh sb="6" eb="8">
      <t>キキン</t>
    </rPh>
    <phoneticPr fontId="3"/>
  </si>
  <si>
    <t>http://www.vill.hinohara.tokyo.jp/0000000275.html</t>
    <phoneticPr fontId="3"/>
  </si>
  <si>
    <t>観光施設等整備基金</t>
    <rPh sb="0" eb="2">
      <t>カンコウ</t>
    </rPh>
    <rPh sb="2" eb="4">
      <t>シセツ</t>
    </rPh>
    <rPh sb="4" eb="5">
      <t>トウ</t>
    </rPh>
    <rPh sb="5" eb="7">
      <t>セイビ</t>
    </rPh>
    <rPh sb="7" eb="9">
      <t>キキン</t>
    </rPh>
    <phoneticPr fontId="3"/>
  </si>
  <si>
    <t>教育文化振興基金</t>
    <rPh sb="0" eb="8">
      <t>キョウイクブンカシンコウキキン</t>
    </rPh>
    <phoneticPr fontId="3"/>
  </si>
  <si>
    <t>http://www.town.okutama.tokyo.jp/gyose/zaise/ichiran.html</t>
    <phoneticPr fontId="3"/>
  </si>
  <si>
    <t>災害復興特別
交付金積立基金</t>
    <rPh sb="0" eb="2">
      <t>サイガイ</t>
    </rPh>
    <rPh sb="2" eb="4">
      <t>フッコウ</t>
    </rPh>
    <rPh sb="4" eb="6">
      <t>トクベツ</t>
    </rPh>
    <rPh sb="7" eb="10">
      <t>コウフキン</t>
    </rPh>
    <rPh sb="10" eb="12">
      <t>ツミタテ</t>
    </rPh>
    <rPh sb="12" eb="14">
      <t>キキン</t>
    </rPh>
    <phoneticPr fontId="3"/>
  </si>
  <si>
    <t>噴火災害
対策基金</t>
    <rPh sb="0" eb="2">
      <t>フンカ</t>
    </rPh>
    <rPh sb="2" eb="4">
      <t>サイガイ</t>
    </rPh>
    <rPh sb="5" eb="7">
      <t>タイサク</t>
    </rPh>
    <rPh sb="7" eb="9">
      <t>キキン</t>
    </rPh>
    <phoneticPr fontId="3"/>
  </si>
  <si>
    <t>土砂災害
復興基金</t>
    <rPh sb="0" eb="2">
      <t>ドシャ</t>
    </rPh>
    <rPh sb="2" eb="4">
      <t>サイガイ</t>
    </rPh>
    <rPh sb="5" eb="7">
      <t>フッコウ</t>
    </rPh>
    <rPh sb="7" eb="9">
      <t>キキン</t>
    </rPh>
    <phoneticPr fontId="3"/>
  </si>
  <si>
    <t>図書館基金</t>
    <rPh sb="0" eb="3">
      <t>トショカン</t>
    </rPh>
    <rPh sb="3" eb="5">
      <t>キキン</t>
    </rPh>
    <phoneticPr fontId="3"/>
  </si>
  <si>
    <t>庁舎建設基金</t>
    <rPh sb="0" eb="4">
      <t>チョウシャケンセツ</t>
    </rPh>
    <rPh sb="4" eb="6">
      <t>キキン</t>
    </rPh>
    <phoneticPr fontId="3"/>
  </si>
  <si>
    <t>土地開発基金</t>
    <rPh sb="0" eb="2">
      <t>トチ</t>
    </rPh>
    <rPh sb="2" eb="4">
      <t>カイハツ</t>
    </rPh>
    <rPh sb="4" eb="6">
      <t>キキン</t>
    </rPh>
    <phoneticPr fontId="3"/>
  </si>
  <si>
    <t>高齢者福祉対策基金</t>
    <rPh sb="0" eb="5">
      <t>コウレイシャフクシ</t>
    </rPh>
    <rPh sb="5" eb="9">
      <t>タイサクキキン</t>
    </rPh>
    <phoneticPr fontId="3"/>
  </si>
  <si>
    <t xml:space="preserve">https://www.niijima.com/gyousei/zaiseishokuin/zaiseijoukyou.html
</t>
    <phoneticPr fontId="3"/>
  </si>
  <si>
    <t>福祉対策基金</t>
    <rPh sb="0" eb="2">
      <t>フクシ</t>
    </rPh>
    <rPh sb="2" eb="4">
      <t>タイサク</t>
    </rPh>
    <rPh sb="4" eb="6">
      <t>キキン</t>
    </rPh>
    <phoneticPr fontId="3"/>
  </si>
  <si>
    <t>育英基金</t>
    <rPh sb="0" eb="2">
      <t>イクエイ</t>
    </rPh>
    <rPh sb="2" eb="4">
      <t>キキン</t>
    </rPh>
    <phoneticPr fontId="3"/>
  </si>
  <si>
    <t>ふるさと創生基金</t>
    <phoneticPr fontId="3"/>
  </si>
  <si>
    <t>社会福祉推進基金</t>
    <phoneticPr fontId="3"/>
  </si>
  <si>
    <t>人材育成基金</t>
    <phoneticPr fontId="3"/>
  </si>
  <si>
    <t>http://www.town.hachijo.tokyo.jp/kakuka/kikaku_zaisei/kizai-top.htm</t>
    <phoneticPr fontId="3"/>
  </si>
  <si>
    <t>社会福祉基金</t>
    <phoneticPr fontId="3"/>
  </si>
  <si>
    <t>土地開発基金</t>
    <phoneticPr fontId="3"/>
  </si>
  <si>
    <t>合併処理浄化槽基金</t>
    <phoneticPr fontId="3"/>
  </si>
  <si>
    <t>社会福祉推進基金</t>
    <rPh sb="0" eb="2">
      <t>シャカイ</t>
    </rPh>
    <rPh sb="2" eb="4">
      <t>フクシ</t>
    </rPh>
    <rPh sb="4" eb="6">
      <t>スイシン</t>
    </rPh>
    <rPh sb="6" eb="8">
      <t>キキン</t>
    </rPh>
    <phoneticPr fontId="3"/>
  </si>
  <si>
    <t>島嶼会館施設整備基金</t>
    <rPh sb="0" eb="2">
      <t>トウショ</t>
    </rPh>
    <rPh sb="2" eb="4">
      <t>カイカン</t>
    </rPh>
    <rPh sb="4" eb="6">
      <t>シセツ</t>
    </rPh>
    <rPh sb="6" eb="8">
      <t>セイビ</t>
    </rPh>
    <rPh sb="8" eb="10">
      <t>キキン</t>
    </rPh>
    <phoneticPr fontId="3"/>
  </si>
  <si>
    <t>清掃施設基金</t>
    <rPh sb="0" eb="2">
      <t>セイソウ</t>
    </rPh>
    <rPh sb="2" eb="4">
      <t>シセツ</t>
    </rPh>
    <rPh sb="4" eb="6">
      <t>キキン</t>
    </rPh>
    <phoneticPr fontId="3"/>
  </si>
  <si>
    <t>瑞穂斎場施設整備基金
(H31.4.1 廃止)</t>
    <rPh sb="0" eb="2">
      <t>ミズホ</t>
    </rPh>
    <rPh sb="2" eb="4">
      <t>サイジョウ</t>
    </rPh>
    <rPh sb="4" eb="6">
      <t>シセツ</t>
    </rPh>
    <rPh sb="6" eb="8">
      <t>セイビ</t>
    </rPh>
    <rPh sb="8" eb="10">
      <t>キキン</t>
    </rPh>
    <rPh sb="20" eb="22">
      <t>ハイシ</t>
    </rPh>
    <phoneticPr fontId="3"/>
  </si>
  <si>
    <t>職員退職給与基金</t>
    <rPh sb="0" eb="2">
      <t>ショクイン</t>
    </rPh>
    <rPh sb="2" eb="4">
      <t>タイショク</t>
    </rPh>
    <rPh sb="4" eb="6">
      <t>キュウヨ</t>
    </rPh>
    <rPh sb="6" eb="8">
      <t>キキン</t>
    </rPh>
    <phoneticPr fontId="3"/>
  </si>
  <si>
    <t>多摩川衛生組合　　　　施設整備基金</t>
    <rPh sb="0" eb="3">
      <t>タマガワ</t>
    </rPh>
    <rPh sb="3" eb="5">
      <t>エイセイ</t>
    </rPh>
    <rPh sb="5" eb="7">
      <t>クミアイ</t>
    </rPh>
    <rPh sb="11" eb="13">
      <t>シセツ</t>
    </rPh>
    <rPh sb="13" eb="15">
      <t>セイビ</t>
    </rPh>
    <rPh sb="15" eb="17">
      <t>キキン</t>
    </rPh>
    <phoneticPr fontId="3"/>
  </si>
  <si>
    <t>施設整備基金</t>
    <phoneticPr fontId="3"/>
  </si>
  <si>
    <t>退職手当給付基金</t>
    <rPh sb="0" eb="4">
      <t>タイ</t>
    </rPh>
    <rPh sb="4" eb="6">
      <t>キュウフ</t>
    </rPh>
    <rPh sb="6" eb="8">
      <t>キキン</t>
    </rPh>
    <phoneticPr fontId="3"/>
  </si>
  <si>
    <t>施設運営基金</t>
    <rPh sb="0" eb="2">
      <t>シセツ</t>
    </rPh>
    <rPh sb="2" eb="4">
      <t>ウンエイ</t>
    </rPh>
    <rPh sb="4" eb="6">
      <t>キキン</t>
    </rPh>
    <phoneticPr fontId="3"/>
  </si>
  <si>
    <t>施設整備基金　　　　（し尿処理施設）</t>
    <rPh sb="0" eb="2">
      <t>シセツ</t>
    </rPh>
    <rPh sb="2" eb="4">
      <t>セイビ</t>
    </rPh>
    <rPh sb="4" eb="6">
      <t>キキン</t>
    </rPh>
    <rPh sb="12" eb="13">
      <t>ニョウ</t>
    </rPh>
    <rPh sb="13" eb="15">
      <t>ショリ</t>
    </rPh>
    <rPh sb="15" eb="17">
      <t>シセツ</t>
    </rPh>
    <phoneticPr fontId="3"/>
  </si>
  <si>
    <t>最終処分場等施設整備基金</t>
    <phoneticPr fontId="3"/>
  </si>
  <si>
    <t>立川・昭島・国立聖苑組合職員退職手当基金</t>
    <rPh sb="0" eb="12">
      <t>タチセ</t>
    </rPh>
    <rPh sb="12" eb="14">
      <t>ショクイン</t>
    </rPh>
    <rPh sb="14" eb="16">
      <t>タイショク</t>
    </rPh>
    <rPh sb="16" eb="18">
      <t>テアテ</t>
    </rPh>
    <rPh sb="18" eb="20">
      <t>キキン</t>
    </rPh>
    <phoneticPr fontId="3"/>
  </si>
  <si>
    <t>消防団員賞じゅつ金基金</t>
    <rPh sb="0" eb="3">
      <t>ショウボウダン</t>
    </rPh>
    <rPh sb="3" eb="4">
      <t>イン</t>
    </rPh>
    <rPh sb="4" eb="5">
      <t>ショウ</t>
    </rPh>
    <rPh sb="8" eb="9">
      <t>キン</t>
    </rPh>
    <rPh sb="9" eb="11">
      <t>キキン</t>
    </rPh>
    <phoneticPr fontId="3"/>
  </si>
  <si>
    <t>消防団員公務災害補償基金</t>
    <rPh sb="0" eb="3">
      <t>ショウボウダン</t>
    </rPh>
    <rPh sb="3" eb="4">
      <t>イン</t>
    </rPh>
    <rPh sb="4" eb="6">
      <t>コウム</t>
    </rPh>
    <rPh sb="6" eb="8">
      <t>サイガイ</t>
    </rPh>
    <rPh sb="8" eb="10">
      <t>ホショウ</t>
    </rPh>
    <rPh sb="10" eb="12">
      <t>キキン</t>
    </rPh>
    <phoneticPr fontId="3"/>
  </si>
  <si>
    <t>科学館施設整備基金</t>
    <rPh sb="0" eb="3">
      <t>カガクカン</t>
    </rPh>
    <rPh sb="3" eb="5">
      <t>シセツ</t>
    </rPh>
    <rPh sb="5" eb="7">
      <t>セイビ</t>
    </rPh>
    <rPh sb="7" eb="9">
      <t>キキン</t>
    </rPh>
    <phoneticPr fontId="3"/>
  </si>
  <si>
    <t>秋川流域斎場組合建物設備整備基金</t>
    <rPh sb="0" eb="2">
      <t>アキガワ</t>
    </rPh>
    <rPh sb="2" eb="4">
      <t>リュウイキ</t>
    </rPh>
    <rPh sb="4" eb="6">
      <t>サイジョウ</t>
    </rPh>
    <rPh sb="6" eb="8">
      <t>クミアイ</t>
    </rPh>
    <rPh sb="8" eb="10">
      <t>タテモノ</t>
    </rPh>
    <rPh sb="10" eb="12">
      <t>セツビ</t>
    </rPh>
    <rPh sb="12" eb="14">
      <t>セイビ</t>
    </rPh>
    <rPh sb="14" eb="16">
      <t>キキン</t>
    </rPh>
    <phoneticPr fontId="3"/>
  </si>
  <si>
    <t>墓地管理運営基金</t>
    <rPh sb="0" eb="8">
      <t>ボチカンリウンエイキキン</t>
    </rPh>
    <phoneticPr fontId="3"/>
  </si>
  <si>
    <t>文化基金</t>
    <rPh sb="0" eb="2">
      <t>ブンカ</t>
    </rPh>
    <rPh sb="2" eb="4">
      <t>キキン</t>
    </rPh>
    <phoneticPr fontId="3"/>
  </si>
  <si>
    <t>墓地運営等基金</t>
    <rPh sb="0" eb="2">
      <t>ボチ</t>
    </rPh>
    <rPh sb="2" eb="4">
      <t>ウンエイ</t>
    </rPh>
    <rPh sb="4" eb="5">
      <t>ナド</t>
    </rPh>
    <rPh sb="5" eb="7">
      <t>キキン</t>
    </rPh>
    <phoneticPr fontId="3"/>
  </si>
  <si>
    <t>https://www.city.yokohama.lg.jp/city-info/zaisei/jokyo/zaisejokyo/shiryoushu.html</t>
    <phoneticPr fontId="3"/>
  </si>
  <si>
    <t>鉄道整備事業基金</t>
    <rPh sb="0" eb="2">
      <t>テツドウ</t>
    </rPh>
    <rPh sb="2" eb="4">
      <t>セイビ</t>
    </rPh>
    <rPh sb="4" eb="6">
      <t>ジギョウ</t>
    </rPh>
    <rPh sb="6" eb="8">
      <t>キキン</t>
    </rPh>
    <phoneticPr fontId="3"/>
  </si>
  <si>
    <t>都市整備事業基金</t>
    <rPh sb="0" eb="2">
      <t>トシ</t>
    </rPh>
    <rPh sb="2" eb="4">
      <t>セイビ</t>
    </rPh>
    <rPh sb="4" eb="6">
      <t>ジギョウ</t>
    </rPh>
    <rPh sb="6" eb="8">
      <t>キキン</t>
    </rPh>
    <phoneticPr fontId="3"/>
  </si>
  <si>
    <t>緑化基金</t>
    <rPh sb="0" eb="2">
      <t>リョッカ</t>
    </rPh>
    <rPh sb="2" eb="4">
      <t>キキン</t>
    </rPh>
    <phoneticPr fontId="3"/>
  </si>
  <si>
    <t>資源再生化基金</t>
    <rPh sb="0" eb="2">
      <t>シゲン</t>
    </rPh>
    <rPh sb="2" eb="5">
      <t>サイセイカ</t>
    </rPh>
    <rPh sb="5" eb="7">
      <t>キキン</t>
    </rPh>
    <phoneticPr fontId="3"/>
  </si>
  <si>
    <t>市営住宅等修繕基金</t>
    <rPh sb="0" eb="2">
      <t>シエイ</t>
    </rPh>
    <rPh sb="2" eb="4">
      <t>ジュウタク</t>
    </rPh>
    <rPh sb="4" eb="5">
      <t>トウ</t>
    </rPh>
    <rPh sb="5" eb="7">
      <t>シュウゼン</t>
    </rPh>
    <rPh sb="7" eb="9">
      <t>キキン</t>
    </rPh>
    <phoneticPr fontId="3"/>
  </si>
  <si>
    <t>都市交通施設整備基金</t>
  </si>
  <si>
    <t>産業集積促進基金</t>
    <rPh sb="0" eb="2">
      <t>サンギョウ</t>
    </rPh>
    <rPh sb="2" eb="4">
      <t>シュウセキ</t>
    </rPh>
    <rPh sb="4" eb="6">
      <t>ソクシン</t>
    </rPh>
    <rPh sb="6" eb="8">
      <t>キキン</t>
    </rPh>
    <phoneticPr fontId="3"/>
  </si>
  <si>
    <t>みどりのまちづくり基金</t>
    <rPh sb="9" eb="11">
      <t>キキン</t>
    </rPh>
    <phoneticPr fontId="3"/>
  </si>
  <si>
    <t>公共施設保全等基金</t>
    <rPh sb="0" eb="2">
      <t>コウキョウ</t>
    </rPh>
    <rPh sb="2" eb="4">
      <t>シセツ</t>
    </rPh>
    <rPh sb="4" eb="6">
      <t>ホゼン</t>
    </rPh>
    <rPh sb="6" eb="7">
      <t>トウ</t>
    </rPh>
    <rPh sb="7" eb="9">
      <t>キキン</t>
    </rPh>
    <phoneticPr fontId="3"/>
  </si>
  <si>
    <t>http://www.city.sagamihara.kanagawa.jp/shisei/1003966/1003987.html</t>
    <phoneticPr fontId="3"/>
  </si>
  <si>
    <t>公園墓地基金</t>
  </si>
  <si>
    <t>再編関連特別事業基金</t>
  </si>
  <si>
    <t>万代基金</t>
  </si>
  <si>
    <t>みどり基金</t>
  </si>
  <si>
    <t>河口対策事業基金</t>
  </si>
  <si>
    <t>子ども・子育て基金</t>
  </si>
  <si>
    <t>教育文化施設建設等基金</t>
  </si>
  <si>
    <t>本庁舎整備基金</t>
  </si>
  <si>
    <t>大庭台墓園基金</t>
    <rPh sb="0" eb="2">
      <t>オオバ</t>
    </rPh>
    <rPh sb="2" eb="3">
      <t>ダイ</t>
    </rPh>
    <rPh sb="3" eb="5">
      <t>ボエン</t>
    </rPh>
    <rPh sb="5" eb="7">
      <t>キキン</t>
    </rPh>
    <phoneticPr fontId="3"/>
  </si>
  <si>
    <t>愛の輪福祉基金</t>
    <rPh sb="0" eb="1">
      <t>アイ</t>
    </rPh>
    <rPh sb="2" eb="3">
      <t>ワ</t>
    </rPh>
    <rPh sb="3" eb="5">
      <t>フクシ</t>
    </rPh>
    <rPh sb="5" eb="7">
      <t>キキン</t>
    </rPh>
    <phoneticPr fontId="3"/>
  </si>
  <si>
    <t>ふるさとみどり基金</t>
  </si>
  <si>
    <t>市民ホール整備基金</t>
  </si>
  <si>
    <t>ふるさと文化基金</t>
  </si>
  <si>
    <t>スポーツ振興・教育環境改善基金</t>
  </si>
  <si>
    <t>ごみ減量化・資源化基金</t>
  </si>
  <si>
    <t>特定防衛施設周辺整備基金</t>
  </si>
  <si>
    <t>障がい者(児)団体等支援基金</t>
  </si>
  <si>
    <t>地域活性化推進事業基金</t>
  </si>
  <si>
    <t>職員退職給与準備基金</t>
  </si>
  <si>
    <t>住宅新築等資金借入金償還準備基金</t>
  </si>
  <si>
    <t>久保子どもの未来応援基金</t>
  </si>
  <si>
    <t>退職手当引当基金</t>
  </si>
  <si>
    <t>伊勢原市終末処理場周辺整備基金</t>
  </si>
  <si>
    <t>伊勢原市まちづくり市民ファンド寄附金積立基金</t>
  </si>
  <si>
    <t>伊勢原市福祉のいずみ基金</t>
  </si>
  <si>
    <t>伊勢原市ふるさとの森づくり基金</t>
  </si>
  <si>
    <t>伊勢原市公共施設等整備基金</t>
  </si>
  <si>
    <t>公共施設等あんしん基金</t>
    <rPh sb="0" eb="2">
      <t>コウキョウ</t>
    </rPh>
    <rPh sb="2" eb="4">
      <t>シセツ</t>
    </rPh>
    <rPh sb="4" eb="5">
      <t>トウ</t>
    </rPh>
    <rPh sb="9" eb="11">
      <t>キキン</t>
    </rPh>
    <phoneticPr fontId="3"/>
  </si>
  <si>
    <t>新まちづくり基金</t>
    <rPh sb="0" eb="1">
      <t>シン</t>
    </rPh>
    <rPh sb="6" eb="8">
      <t>キキン</t>
    </rPh>
    <phoneticPr fontId="3"/>
  </si>
  <si>
    <t>応援まごころ基金</t>
    <rPh sb="0" eb="2">
      <t>オウエン</t>
    </rPh>
    <rPh sb="6" eb="8">
      <t>キキン</t>
    </rPh>
    <phoneticPr fontId="3"/>
  </si>
  <si>
    <t>地下水保全対策基金</t>
  </si>
  <si>
    <t>交流親善基金</t>
  </si>
  <si>
    <t>横溝千鶴子教育基金</t>
  </si>
  <si>
    <t>足柄グリーン文化基金</t>
  </si>
  <si>
    <t>福祉施設基金</t>
  </si>
  <si>
    <t>文化会館文化事業振興基金</t>
  </si>
  <si>
    <t>公共施設建設、修繕等基金</t>
  </si>
  <si>
    <t>綾瀬市職員退職手当基金</t>
  </si>
  <si>
    <t>綾瀬市公共用地取得基金</t>
  </si>
  <si>
    <t>綾瀬市社会福祉基金</t>
  </si>
  <si>
    <t>綾瀬市みどりのまちづくり基金</t>
  </si>
  <si>
    <t>ふるさと葉山みどり基金</t>
  </si>
  <si>
    <t>葉山町教育基金</t>
  </si>
  <si>
    <t>東海道新幹線新駅整備基金</t>
  </si>
  <si>
    <t>本庁舎建設基金</t>
  </si>
  <si>
    <t>町民会館建設基金</t>
  </si>
  <si>
    <t>旧吉田茂邸整備活性化等基金</t>
  </si>
  <si>
    <t>公共施設建設準備費積立基金</t>
  </si>
  <si>
    <t>育英奨学基金</t>
  </si>
  <si>
    <t>体育振興基金</t>
  </si>
  <si>
    <t>福田奨学基金</t>
  </si>
  <si>
    <t>再生可能エネルギー等導入促進基金</t>
  </si>
  <si>
    <t>つぶらの周辺地域振興基金</t>
  </si>
  <si>
    <t>特定公共賃貸住宅整備基金</t>
  </si>
  <si>
    <t>学校校舎等整備基金</t>
  </si>
  <si>
    <t>育英奨学金貸付基金</t>
  </si>
  <si>
    <t>あしがり郷瀬戸屋敷基金</t>
  </si>
  <si>
    <t>開成駅前第2公園「ロンちゃん」基金</t>
  </si>
  <si>
    <t>災害支援基金</t>
  </si>
  <si>
    <t>資源保全基金</t>
  </si>
  <si>
    <t>真鶴町過疎地域自立促進特別事業基金</t>
  </si>
  <si>
    <t>真鶴町ふるさと応援基金</t>
  </si>
  <si>
    <t>真鶴半島亀ヶ崎地域整備基金</t>
  </si>
  <si>
    <t>真鶴町岩漁港整備基金</t>
  </si>
  <si>
    <t>公共施設等総合管理計画推進基金</t>
  </si>
  <si>
    <t>教育文化施設建設基金</t>
  </si>
  <si>
    <t>文化・スポーツ振興基金</t>
  </si>
  <si>
    <t>庁舎周辺公共施設整備基金</t>
  </si>
  <si>
    <t>皆減</t>
  </si>
  <si>
    <t>公共施設等整備事業基金</t>
  </si>
  <si>
    <t>宮ヶ瀬霊園管理運営基金</t>
  </si>
  <si>
    <t>村営住宅管理運営基金</t>
  </si>
  <si>
    <t>借上型村営住宅管理運営基金</t>
  </si>
  <si>
    <t>小田原市外二ヶ市町組合みどりの森林づくり基金</t>
    <rPh sb="0" eb="4">
      <t>オダワラシ</t>
    </rPh>
    <rPh sb="4" eb="5">
      <t>ソト</t>
    </rPh>
    <rPh sb="5" eb="6">
      <t>ニ</t>
    </rPh>
    <rPh sb="7" eb="8">
      <t>シ</t>
    </rPh>
    <rPh sb="8" eb="9">
      <t>マチ</t>
    </rPh>
    <rPh sb="9" eb="11">
      <t>クミアイ</t>
    </rPh>
    <rPh sb="15" eb="17">
      <t>シンリン</t>
    </rPh>
    <rPh sb="20" eb="22">
      <t>キキン</t>
    </rPh>
    <phoneticPr fontId="3"/>
  </si>
  <si>
    <t>職員退職給与準備基金</t>
    <rPh sb="0" eb="2">
      <t>ショクイン</t>
    </rPh>
    <rPh sb="2" eb="4">
      <t>タイショク</t>
    </rPh>
    <rPh sb="4" eb="6">
      <t>キュウヨ</t>
    </rPh>
    <rPh sb="6" eb="8">
      <t>ジュンビ</t>
    </rPh>
    <rPh sb="8" eb="10">
      <t>キキン</t>
    </rPh>
    <phoneticPr fontId="3"/>
  </si>
  <si>
    <t>足柄衛生センター施設整備基金</t>
    <rPh sb="0" eb="4">
      <t>アシガラエイセイ</t>
    </rPh>
    <rPh sb="8" eb="10">
      <t>シセツ</t>
    </rPh>
    <rPh sb="10" eb="12">
      <t>セイビ</t>
    </rPh>
    <rPh sb="12" eb="14">
      <t>キキン</t>
    </rPh>
    <phoneticPr fontId="3"/>
  </si>
  <si>
    <t>神奈川県市町村職員退職手当組合職員退職手当基金</t>
    <rPh sb="0" eb="15">
      <t>カナガワケンシチョウソンショクインタイショクテアテクミアイ</t>
    </rPh>
    <rPh sb="15" eb="17">
      <t>ショクイン</t>
    </rPh>
    <rPh sb="17" eb="21">
      <t>タイショクテアテ</t>
    </rPh>
    <rPh sb="21" eb="23">
      <t>キキン</t>
    </rPh>
    <phoneticPr fontId="3"/>
  </si>
  <si>
    <t>和島地域教育施設整備基金</t>
  </si>
  <si>
    <t>三波春夫顕彰事業基金</t>
  </si>
  <si>
    <t>共和松井基金</t>
  </si>
  <si>
    <t>コメリ捧賢一記念少年スポーツ育成基金</t>
  </si>
  <si>
    <t>https://www.city.sanjo.niigata.jp/shisei/zaisei/sanjoshinozaiseijokyo/5180.html</t>
    <phoneticPr fontId="3"/>
  </si>
  <si>
    <t>柏崎・夢の森公園維持管理基金</t>
  </si>
  <si>
    <t>ガス事業清算金活用基金</t>
  </si>
  <si>
    <t>公営企業経営安定基金</t>
  </si>
  <si>
    <t>加治川用水土地改良事業基金</t>
  </si>
  <si>
    <t>http://www.city.shibata.lg.jp/machidukuri/zaisei/zaisei/jokyo/1002002.html</t>
    <phoneticPr fontId="3"/>
  </si>
  <si>
    <t>環境うるおい基金</t>
  </si>
  <si>
    <t>夢の架け橋基金</t>
  </si>
  <si>
    <t>国際交流・文化・スポーツ振興基金</t>
  </si>
  <si>
    <t>http://www.city.ojiya.niigata.jp/soshiki/kikakuseisaku/zaiseibunseki.html</t>
    <phoneticPr fontId="3"/>
  </si>
  <si>
    <t>新町雁木づくりアーケード整備事業基金</t>
  </si>
  <si>
    <t>中小企業特別小口資金融資損失補償基金</t>
  </si>
  <si>
    <t>十日町市地域振興基金</t>
  </si>
  <si>
    <t>十日町市環境共生基金</t>
  </si>
  <si>
    <t>十日町市地域福祉基金</t>
  </si>
  <si>
    <t>とおかまち応援基金</t>
  </si>
  <si>
    <t>公園整備等基金</t>
  </si>
  <si>
    <t>防災まちづくり基金</t>
  </si>
  <si>
    <t>見附市ふるさと応援基金</t>
  </si>
  <si>
    <t>村上市新潟県厚生農業協同組合連合会村上総合病院移転新築支援基金</t>
  </si>
  <si>
    <t>村上市環境衛生基金</t>
  </si>
  <si>
    <t>村上市義務教育施設設備整備基金</t>
  </si>
  <si>
    <t>村上市ふるさと応援基金</t>
  </si>
  <si>
    <t>村上市社会福祉基金</t>
  </si>
  <si>
    <t>ガス事業譲渡清算金活用基金</t>
  </si>
  <si>
    <t>仲治奨学基金</t>
  </si>
  <si>
    <t>ふるさと燕応援基金</t>
  </si>
  <si>
    <t>駅北大火復旧復興基金</t>
  </si>
  <si>
    <t>妙高山麓ゆめ基金</t>
  </si>
  <si>
    <t>体育・文化施設建設基金</t>
  </si>
  <si>
    <t>http://www.city.myoko.niigata.jp/finance/1268.html</t>
    <phoneticPr fontId="3"/>
  </si>
  <si>
    <t>交通安全対策基金</t>
  </si>
  <si>
    <t>火力発電所立地関連地域振興基金</t>
  </si>
  <si>
    <t>勝馬投票券場外発売所立地関連地域振興基金</t>
  </si>
  <si>
    <t>https://www.city.joetsu.niigata.jp/soshiki/zaisei/zaisei-zaisei.html</t>
    <phoneticPr fontId="3"/>
  </si>
  <si>
    <t>ふるさと阿賀野市応援基金</t>
  </si>
  <si>
    <t>あがの市民病院整備基金</t>
  </si>
  <si>
    <t>http://www.city.agano.niigata.jp/soshiki/kikakuzaisei/21907.html</t>
    <phoneticPr fontId="3"/>
  </si>
  <si>
    <t>国営・県営総合土地改良事業基金</t>
  </si>
  <si>
    <t>行政庁舎建設基金</t>
  </si>
  <si>
    <t>https://www.city.sado.niigata.jp/admin/budjet/2018set/pdf.shtml</t>
    <phoneticPr fontId="3"/>
  </si>
  <si>
    <t>過疎地域支援基金</t>
  </si>
  <si>
    <t>ふるさと結基金</t>
  </si>
  <si>
    <t>https://www.city.uonuma.niigata.jp/docs/2015020200147/</t>
    <phoneticPr fontId="3"/>
  </si>
  <si>
    <t>南魚沼市合併振興基金</t>
  </si>
  <si>
    <t>南魚沼市ふるさと応援基金</t>
  </si>
  <si>
    <t>南魚沼市ふるさと基金</t>
  </si>
  <si>
    <t>南魚沼市民の文化・スポーツ奨励棚村基金</t>
  </si>
  <si>
    <t>南魚沼市国際交流及び文化・スポーツ基金</t>
  </si>
  <si>
    <t>http://www.city.minamiuonuma.niigata.jp/shisei/kaikaku/zaisei/zaiseijyouhou/1454742405059.html</t>
    <phoneticPr fontId="3"/>
  </si>
  <si>
    <t>胎内市合併振興基金</t>
    <phoneticPr fontId="3"/>
  </si>
  <si>
    <t>胎内市し尿処理施設運営事業基金</t>
    <phoneticPr fontId="3"/>
  </si>
  <si>
    <t>胎内市鹿ノ又発電所運営事業基金</t>
    <phoneticPr fontId="3"/>
  </si>
  <si>
    <t>胎内市スポーツ振興基金</t>
    <phoneticPr fontId="3"/>
  </si>
  <si>
    <t>胎内市風倉発電所運営事業基金</t>
    <phoneticPr fontId="3"/>
  </si>
  <si>
    <t>http://www.city.tainai.niigata.jp/gyose/zaise/jokyo.html</t>
    <phoneticPr fontId="3"/>
  </si>
  <si>
    <t>町営住宅及び共同施設維持基金</t>
  </si>
  <si>
    <t>国営加治川用水地区土地改良事業基金</t>
  </si>
  <si>
    <t>公共用施設維持基金</t>
  </si>
  <si>
    <t>http://www.town.seiro.niigata.jp/zeizai/02.html#</t>
    <phoneticPr fontId="3"/>
  </si>
  <si>
    <t>寄付金積立基金</t>
  </si>
  <si>
    <t>水道事業料金調整基金</t>
  </si>
  <si>
    <t>-</t>
    <phoneticPr fontId="3"/>
  </si>
  <si>
    <t>ふるさとおこし基金</t>
  </si>
  <si>
    <t>防犯灯及び街路灯整備基金</t>
  </si>
  <si>
    <t>http://www.vill.yahiko.niigata.jp/assembly/administration/#sec02</t>
    <phoneticPr fontId="3"/>
  </si>
  <si>
    <t>生涯学習センター建設基金</t>
  </si>
  <si>
    <t>子どもたけの子基金</t>
    <phoneticPr fontId="3"/>
  </si>
  <si>
    <t>http://www.town.tagami.niigata.jp/adm/adm05.html</t>
    <phoneticPr fontId="3"/>
  </si>
  <si>
    <t>町有施設建設準備基金</t>
    <rPh sb="8" eb="10">
      <t>キキン</t>
    </rPh>
    <phoneticPr fontId="3"/>
  </si>
  <si>
    <t>http://www.town.aga.niigata.jp/gyousei/about/02zaisei/index.html#zai04</t>
    <phoneticPr fontId="3"/>
  </si>
  <si>
    <t>天領の里事業運営基金</t>
  </si>
  <si>
    <t>ふるさと出雲崎応援基金</t>
  </si>
  <si>
    <t>https://www.town.izumozaki.niigata.jp/_files/00039789/25zaiseiH30.xlsx</t>
    <phoneticPr fontId="3"/>
  </si>
  <si>
    <t>湯沢こころのふるさと基金</t>
  </si>
  <si>
    <t>湯沢町美術館建設基金</t>
  </si>
  <si>
    <t>湯沢町ふるさと基金</t>
  </si>
  <si>
    <t>湯沢町公共事業基金</t>
  </si>
  <si>
    <t>旧学校施設等解体撤去基金</t>
  </si>
  <si>
    <t>https://www.town.yuzawa.lg.jp/kurashinojoho/machinitsuiteshiritai/3/2953.html</t>
    <phoneticPr fontId="3"/>
  </si>
  <si>
    <t>ふるさと支援まちづくり基金</t>
  </si>
  <si>
    <t>情報化推進基金</t>
  </si>
  <si>
    <t>http://www.town.tsunan.niigata.jp/life/5/26/165/</t>
    <phoneticPr fontId="3"/>
  </si>
  <si>
    <t>環境整備事業基金</t>
  </si>
  <si>
    <t>公共用施設管理運営基金</t>
  </si>
  <si>
    <t>国営土地改良事業負担金支払準備基金</t>
  </si>
  <si>
    <t>http://www.vill.kariwa.niigata.jp/www/info/detail.jsp?id=5273</t>
    <phoneticPr fontId="3"/>
  </si>
  <si>
    <t>むらづくり総合対策基金</t>
  </si>
  <si>
    <t>庁舎管理基金</t>
  </si>
  <si>
    <t>スキー場対策基金</t>
  </si>
  <si>
    <t>開発整備基金</t>
  </si>
  <si>
    <t>ふるさと粟島応援基金</t>
  </si>
  <si>
    <t>さくら福祉保健事務組合病院事業運営基金</t>
  </si>
  <si>
    <t>さくら福祉保健事務組合環境整備基金</t>
  </si>
  <si>
    <t>寺泊老人ホーム組合　福祉基金</t>
  </si>
  <si>
    <t>西蒲原地区休日夜間急患センター運営基金</t>
  </si>
  <si>
    <t>保健施設基金</t>
  </si>
  <si>
    <t>休日診療所運営基金</t>
  </si>
  <si>
    <t>あやめ寮福祉基金</t>
  </si>
  <si>
    <t>消防団員等公務災害補償基金</t>
  </si>
  <si>
    <t>消防賞じゅつ金及び殉職者特別賞じゅつ金基金</t>
  </si>
  <si>
    <t>新潟県自治会館施設整備基金</t>
  </si>
  <si>
    <t>https://www.city.kashiwazaki.lg.jp/soshikiichiran/zaimubu/zaiseikanrika/1/2/zaiseibunseki/19061.html</t>
    <phoneticPr fontId="3"/>
  </si>
  <si>
    <t>http://www.city.kamo.niigata.jp/section/kikaku/zaisei/zaiseijoukyou.htm</t>
    <phoneticPr fontId="3"/>
  </si>
  <si>
    <t>http://www.city.mitsuke.niigata.jp/5849.htm</t>
    <phoneticPr fontId="3"/>
  </si>
  <si>
    <t>https://www.city.itoigawa.lg.jp/dd.aspx?menuid=4008</t>
    <phoneticPr fontId="3"/>
  </si>
  <si>
    <t>https://www.city.gosen.lg.jp/municipal_administration/8/1/1/2525.html</t>
    <phoneticPr fontId="3"/>
  </si>
  <si>
    <t>http://www.vill.sekikawa.niigata.jp/politics/272/576/1276/index.html</t>
    <phoneticPr fontId="3"/>
  </si>
  <si>
    <t>http://www.vill.awashimaura.lg.jp/information/administration/</t>
    <phoneticPr fontId="3"/>
  </si>
  <si>
    <t>農業成長産業化基金</t>
    <rPh sb="0" eb="2">
      <t>ノウギョウ</t>
    </rPh>
    <rPh sb="2" eb="4">
      <t>セイチョウ</t>
    </rPh>
    <rPh sb="4" eb="7">
      <t>サンギョウカ</t>
    </rPh>
    <rPh sb="7" eb="9">
      <t>キキン</t>
    </rPh>
    <phoneticPr fontId="3"/>
  </si>
  <si>
    <t>再生可能エネルギー等導入推進基金</t>
    <rPh sb="0" eb="2">
      <t>サイセイ</t>
    </rPh>
    <rPh sb="2" eb="4">
      <t>カノウ</t>
    </rPh>
    <rPh sb="9" eb="10">
      <t>トウ</t>
    </rPh>
    <rPh sb="10" eb="12">
      <t>ドウニュウ</t>
    </rPh>
    <rPh sb="12" eb="14">
      <t>スイシン</t>
    </rPh>
    <rPh sb="14" eb="16">
      <t>キキン</t>
    </rPh>
    <phoneticPr fontId="3"/>
  </si>
  <si>
    <t>福島潟自然文化基金</t>
    <rPh sb="0" eb="2">
      <t>フクシマ</t>
    </rPh>
    <rPh sb="2" eb="3">
      <t>ガタ</t>
    </rPh>
    <rPh sb="3" eb="5">
      <t>シゼン</t>
    </rPh>
    <rPh sb="5" eb="7">
      <t>ブンカ</t>
    </rPh>
    <rPh sb="7" eb="9">
      <t>キキン</t>
    </rPh>
    <phoneticPr fontId="3"/>
  </si>
  <si>
    <t>http://www.city.niigata.lg.jp/shisei/zaimu/zaisei/zaiseijyokyo/zaiseibunseki.html</t>
    <phoneticPr fontId="3"/>
  </si>
  <si>
    <t>都市基盤整備基金</t>
    <rPh sb="0" eb="2">
      <t>トシ</t>
    </rPh>
    <rPh sb="2" eb="4">
      <t>キバン</t>
    </rPh>
    <rPh sb="4" eb="6">
      <t>セイビ</t>
    </rPh>
    <rPh sb="6" eb="8">
      <t>キキン</t>
    </rPh>
    <phoneticPr fontId="3"/>
  </si>
  <si>
    <t>舞台芸術振興事業基金</t>
    <rPh sb="0" eb="2">
      <t>ブタイ</t>
    </rPh>
    <rPh sb="2" eb="4">
      <t>ゲイジュツ</t>
    </rPh>
    <rPh sb="4" eb="6">
      <t>シンコウ</t>
    </rPh>
    <rPh sb="6" eb="8">
      <t>ジギョウ</t>
    </rPh>
    <rPh sb="8" eb="10">
      <t>キキン</t>
    </rPh>
    <phoneticPr fontId="3"/>
  </si>
  <si>
    <t>文化事業基金</t>
    <rPh sb="0" eb="2">
      <t>ブンカ</t>
    </rPh>
    <rPh sb="2" eb="4">
      <t>ジギョウ</t>
    </rPh>
    <rPh sb="4" eb="6">
      <t>キキン</t>
    </rPh>
    <phoneticPr fontId="3"/>
  </si>
  <si>
    <t>福祉奨学基金</t>
    <rPh sb="0" eb="2">
      <t>フクシ</t>
    </rPh>
    <rPh sb="2" eb="4">
      <t>ショウガク</t>
    </rPh>
    <rPh sb="4" eb="6">
      <t>キキン</t>
    </rPh>
    <phoneticPr fontId="3"/>
  </si>
  <si>
    <t>https://www.city.toyama.toyama.jp/zaimubu/zaiseika/zaimushorui.html</t>
    <phoneticPr fontId="3"/>
  </si>
  <si>
    <t>合併地域振興基金</t>
    <rPh sb="0" eb="2">
      <t>ガッペイ</t>
    </rPh>
    <rPh sb="2" eb="4">
      <t>チイキ</t>
    </rPh>
    <rPh sb="4" eb="6">
      <t>シンコウ</t>
    </rPh>
    <rPh sb="6" eb="8">
      <t>キキン</t>
    </rPh>
    <phoneticPr fontId="3"/>
  </si>
  <si>
    <t>越前国際交流基金</t>
    <rPh sb="0" eb="2">
      <t>エチゼン</t>
    </rPh>
    <rPh sb="2" eb="4">
      <t>コクサイ</t>
    </rPh>
    <rPh sb="4" eb="6">
      <t>コウリュウ</t>
    </rPh>
    <rPh sb="6" eb="8">
      <t>キキン</t>
    </rPh>
    <phoneticPr fontId="3"/>
  </si>
  <si>
    <t>八塚教育振興基金</t>
    <rPh sb="0" eb="1">
      <t>ハチ</t>
    </rPh>
    <rPh sb="1" eb="2">
      <t>ツカ</t>
    </rPh>
    <rPh sb="2" eb="4">
      <t>キョウイク</t>
    </rPh>
    <rPh sb="4" eb="6">
      <t>シンコウ</t>
    </rPh>
    <rPh sb="6" eb="8">
      <t>キキン</t>
    </rPh>
    <phoneticPr fontId="3"/>
  </si>
  <si>
    <t>二上霊園管理基金</t>
    <rPh sb="0" eb="2">
      <t>フタガミ</t>
    </rPh>
    <rPh sb="2" eb="4">
      <t>レイエン</t>
    </rPh>
    <rPh sb="4" eb="6">
      <t>カンリ</t>
    </rPh>
    <rPh sb="6" eb="8">
      <t>キキン</t>
    </rPh>
    <phoneticPr fontId="3"/>
  </si>
  <si>
    <t>地域づくり推進事業基金</t>
    <rPh sb="0" eb="2">
      <t>チイキ</t>
    </rPh>
    <rPh sb="5" eb="7">
      <t>スイシン</t>
    </rPh>
    <rPh sb="7" eb="9">
      <t>ジギョウ</t>
    </rPh>
    <rPh sb="9" eb="11">
      <t>キキン</t>
    </rPh>
    <phoneticPr fontId="3"/>
  </si>
  <si>
    <t>吉田久松社会福祉基金</t>
    <rPh sb="0" eb="2">
      <t>ヨシダ</t>
    </rPh>
    <rPh sb="2" eb="3">
      <t>ヒサ</t>
    </rPh>
    <rPh sb="3" eb="4">
      <t>マツ</t>
    </rPh>
    <rPh sb="4" eb="6">
      <t>シャカイ</t>
    </rPh>
    <rPh sb="6" eb="8">
      <t>フクシ</t>
    </rPh>
    <rPh sb="8" eb="10">
      <t>キキン</t>
    </rPh>
    <phoneticPr fontId="3"/>
  </si>
  <si>
    <t>桑山スポーツ振興基金</t>
    <rPh sb="0" eb="2">
      <t>クワヤマ</t>
    </rPh>
    <rPh sb="6" eb="8">
      <t>シンコウ</t>
    </rPh>
    <rPh sb="8" eb="10">
      <t>キキン</t>
    </rPh>
    <phoneticPr fontId="3"/>
  </si>
  <si>
    <t>https://www.city.uozu.toyama.jp/guide/svGuideDtl.aspx?servno=11228</t>
    <phoneticPr fontId="3"/>
  </si>
  <si>
    <t>社会福祉事業振興基金</t>
    <rPh sb="0" eb="2">
      <t>シャカイ</t>
    </rPh>
    <rPh sb="2" eb="4">
      <t>フクシ</t>
    </rPh>
    <rPh sb="4" eb="6">
      <t>ジギョウ</t>
    </rPh>
    <rPh sb="6" eb="8">
      <t>シンコウ</t>
    </rPh>
    <rPh sb="8" eb="10">
      <t>キキン</t>
    </rPh>
    <phoneticPr fontId="3"/>
  </si>
  <si>
    <t>「安部」人づくり基金</t>
    <rPh sb="1" eb="3">
      <t>アベ</t>
    </rPh>
    <rPh sb="4" eb="5">
      <t>ヒト</t>
    </rPh>
    <rPh sb="8" eb="10">
      <t>キキン</t>
    </rPh>
    <phoneticPr fontId="3"/>
  </si>
  <si>
    <t>文化会館建設基金</t>
    <rPh sb="0" eb="2">
      <t>ブンカ</t>
    </rPh>
    <rPh sb="2" eb="4">
      <t>カイカン</t>
    </rPh>
    <rPh sb="4" eb="6">
      <t>ケンセツ</t>
    </rPh>
    <rPh sb="6" eb="8">
      <t>キキン</t>
    </rPh>
    <phoneticPr fontId="3"/>
  </si>
  <si>
    <t>奨学事業基金</t>
    <rPh sb="0" eb="2">
      <t>ショウガク</t>
    </rPh>
    <rPh sb="2" eb="4">
      <t>ジギョウ</t>
    </rPh>
    <rPh sb="4" eb="6">
      <t>キキン</t>
    </rPh>
    <phoneticPr fontId="3"/>
  </si>
  <si>
    <t>福祉のまちづくり事業基金</t>
    <rPh sb="0" eb="2">
      <t>フクシ</t>
    </rPh>
    <rPh sb="8" eb="10">
      <t>ジギョウ</t>
    </rPh>
    <rPh sb="10" eb="12">
      <t>キキン</t>
    </rPh>
    <phoneticPr fontId="3"/>
  </si>
  <si>
    <t>公共施設維持補修基金</t>
    <rPh sb="0" eb="2">
      <t>コウキョウ</t>
    </rPh>
    <rPh sb="2" eb="4">
      <t>シセツ</t>
    </rPh>
    <rPh sb="4" eb="6">
      <t>イジ</t>
    </rPh>
    <rPh sb="6" eb="8">
      <t>ホシュウ</t>
    </rPh>
    <rPh sb="8" eb="10">
      <t>キキン</t>
    </rPh>
    <phoneticPr fontId="3"/>
  </si>
  <si>
    <t>社会福祉振興事業基金</t>
    <rPh sb="0" eb="2">
      <t>シャカイ</t>
    </rPh>
    <rPh sb="2" eb="4">
      <t>フクシ</t>
    </rPh>
    <rPh sb="4" eb="6">
      <t>シンコウ</t>
    </rPh>
    <rPh sb="6" eb="8">
      <t>ジギョウ</t>
    </rPh>
    <rPh sb="8" eb="10">
      <t>キキン</t>
    </rPh>
    <phoneticPr fontId="3"/>
  </si>
  <si>
    <t>納骨堂事業基金</t>
    <rPh sb="0" eb="3">
      <t>ノウコツドウ</t>
    </rPh>
    <rPh sb="3" eb="5">
      <t>ジギョウ</t>
    </rPh>
    <rPh sb="5" eb="7">
      <t>キキン</t>
    </rPh>
    <phoneticPr fontId="3"/>
  </si>
  <si>
    <t>公共施設維持管理基金</t>
    <rPh sb="0" eb="2">
      <t>コウキョウ</t>
    </rPh>
    <rPh sb="2" eb="4">
      <t>シセツ</t>
    </rPh>
    <rPh sb="4" eb="6">
      <t>イジ</t>
    </rPh>
    <rPh sb="6" eb="8">
      <t>カンリ</t>
    </rPh>
    <rPh sb="8" eb="10">
      <t>キキン</t>
    </rPh>
    <phoneticPr fontId="3"/>
  </si>
  <si>
    <t>高齢化社会対策事業基金</t>
    <rPh sb="0" eb="3">
      <t>コウレイカ</t>
    </rPh>
    <rPh sb="3" eb="5">
      <t>シャカイ</t>
    </rPh>
    <rPh sb="5" eb="7">
      <t>タイサク</t>
    </rPh>
    <rPh sb="7" eb="9">
      <t>ジギョウ</t>
    </rPh>
    <rPh sb="9" eb="11">
      <t>キキン</t>
    </rPh>
    <phoneticPr fontId="3"/>
  </si>
  <si>
    <t>https://www.city.tonami.toyama.jp/info/1358323768.html</t>
    <phoneticPr fontId="3"/>
  </si>
  <si>
    <t>ふるさとおやべ応援基金</t>
    <rPh sb="7" eb="9">
      <t>オウエン</t>
    </rPh>
    <rPh sb="9" eb="11">
      <t>キキン</t>
    </rPh>
    <phoneticPr fontId="3"/>
  </si>
  <si>
    <t>スポーツ振興基金</t>
    <rPh sb="4" eb="8">
      <t>シンコウキキン</t>
    </rPh>
    <phoneticPr fontId="3"/>
  </si>
  <si>
    <t>南砺市合併地域振興基金</t>
    <rPh sb="0" eb="3">
      <t>ナントシ</t>
    </rPh>
    <rPh sb="3" eb="5">
      <t>ガッペイ</t>
    </rPh>
    <rPh sb="5" eb="7">
      <t>チイキ</t>
    </rPh>
    <rPh sb="7" eb="9">
      <t>シンコウ</t>
    </rPh>
    <rPh sb="9" eb="11">
      <t>キキン</t>
    </rPh>
    <phoneticPr fontId="3"/>
  </si>
  <si>
    <t>公共施設再編基金</t>
    <rPh sb="0" eb="2">
      <t>コウキョウ</t>
    </rPh>
    <rPh sb="2" eb="4">
      <t>シセツ</t>
    </rPh>
    <rPh sb="4" eb="6">
      <t>サイヘン</t>
    </rPh>
    <rPh sb="6" eb="8">
      <t>キキン</t>
    </rPh>
    <phoneticPr fontId="3"/>
  </si>
  <si>
    <t>施設等整備基金</t>
    <rPh sb="0" eb="2">
      <t>シセツ</t>
    </rPh>
    <rPh sb="2" eb="3">
      <t>トウ</t>
    </rPh>
    <rPh sb="3" eb="5">
      <t>セイビ</t>
    </rPh>
    <rPh sb="5" eb="7">
      <t>キキン</t>
    </rPh>
    <phoneticPr fontId="3"/>
  </si>
  <si>
    <t>すこやか子育て基金</t>
    <rPh sb="4" eb="6">
      <t>コソダ</t>
    </rPh>
    <rPh sb="7" eb="9">
      <t>キキン</t>
    </rPh>
    <phoneticPr fontId="3"/>
  </si>
  <si>
    <t>合併地域振興基金</t>
    <rPh sb="0" eb="8">
      <t>ガッペイチイキシンコウキキン</t>
    </rPh>
    <phoneticPr fontId="3"/>
  </si>
  <si>
    <t>公共施設建設等基金</t>
    <rPh sb="0" eb="2">
      <t>コウキョウ</t>
    </rPh>
    <rPh sb="2" eb="4">
      <t>シセツ</t>
    </rPh>
    <rPh sb="4" eb="6">
      <t>ケンセツ</t>
    </rPh>
    <rPh sb="6" eb="7">
      <t>トウ</t>
    </rPh>
    <rPh sb="7" eb="9">
      <t>キキン</t>
    </rPh>
    <phoneticPr fontId="3"/>
  </si>
  <si>
    <t>ふるさと射水応援基金</t>
    <rPh sb="4" eb="6">
      <t>イミズ</t>
    </rPh>
    <rPh sb="6" eb="8">
      <t>オウエン</t>
    </rPh>
    <rPh sb="8" eb="10">
      <t>キキン</t>
    </rPh>
    <phoneticPr fontId="3"/>
  </si>
  <si>
    <t>小杉インターパーク管理基金</t>
    <rPh sb="0" eb="2">
      <t>コスギ</t>
    </rPh>
    <rPh sb="9" eb="11">
      <t>カンリ</t>
    </rPh>
    <rPh sb="11" eb="13">
      <t>キキン</t>
    </rPh>
    <phoneticPr fontId="3"/>
  </si>
  <si>
    <t>小林與三次基金</t>
    <rPh sb="0" eb="2">
      <t>コバヤシ</t>
    </rPh>
    <rPh sb="2" eb="3">
      <t>ヨ</t>
    </rPh>
    <rPh sb="3" eb="5">
      <t>サンジ</t>
    </rPh>
    <rPh sb="5" eb="7">
      <t>キキン</t>
    </rPh>
    <phoneticPr fontId="3"/>
  </si>
  <si>
    <t>農村環境創造基金</t>
    <rPh sb="0" eb="2">
      <t>ノウソン</t>
    </rPh>
    <rPh sb="2" eb="4">
      <t>カンキョウ</t>
    </rPh>
    <rPh sb="4" eb="6">
      <t>ソウゾウ</t>
    </rPh>
    <rPh sb="6" eb="8">
      <t>キキン</t>
    </rPh>
    <phoneticPr fontId="3"/>
  </si>
  <si>
    <t>児童福祉基金</t>
    <rPh sb="0" eb="2">
      <t>ジドウ</t>
    </rPh>
    <rPh sb="2" eb="4">
      <t>フクシ</t>
    </rPh>
    <rPh sb="4" eb="6">
      <t>キキン</t>
    </rPh>
    <phoneticPr fontId="3"/>
  </si>
  <si>
    <t>http://www.vill.funahashi.toyama.jp/gyosei_new/zaisei.html</t>
    <phoneticPr fontId="3"/>
  </si>
  <si>
    <t>定住促進住宅基金</t>
    <rPh sb="0" eb="2">
      <t>テイジュウ</t>
    </rPh>
    <rPh sb="2" eb="4">
      <t>ソクシン</t>
    </rPh>
    <rPh sb="4" eb="6">
      <t>ジュウタク</t>
    </rPh>
    <rPh sb="6" eb="8">
      <t>キキン</t>
    </rPh>
    <phoneticPr fontId="3"/>
  </si>
  <si>
    <t>生涯学習推進基金</t>
    <rPh sb="0" eb="2">
      <t>ショウガイ</t>
    </rPh>
    <rPh sb="2" eb="4">
      <t>ガクシュウ</t>
    </rPh>
    <rPh sb="4" eb="6">
      <t>スイシン</t>
    </rPh>
    <rPh sb="6" eb="8">
      <t>キキン</t>
    </rPh>
    <phoneticPr fontId="3"/>
  </si>
  <si>
    <t>立山町庁舎等整備基金</t>
    <rPh sb="0" eb="3">
      <t>タテヤママチ</t>
    </rPh>
    <rPh sb="3" eb="5">
      <t>チョウシャ</t>
    </rPh>
    <rPh sb="5" eb="6">
      <t>トウ</t>
    </rPh>
    <rPh sb="6" eb="8">
      <t>セイビ</t>
    </rPh>
    <rPh sb="8" eb="10">
      <t>キキン</t>
    </rPh>
    <phoneticPr fontId="3"/>
  </si>
  <si>
    <t>公有財産整備基金</t>
    <rPh sb="0" eb="2">
      <t>コウユウ</t>
    </rPh>
    <rPh sb="2" eb="4">
      <t>ザイサン</t>
    </rPh>
    <rPh sb="4" eb="6">
      <t>セイビ</t>
    </rPh>
    <rPh sb="6" eb="8">
      <t>キキン</t>
    </rPh>
    <phoneticPr fontId="3"/>
  </si>
  <si>
    <t>立山町地域福祉基金</t>
    <rPh sb="0" eb="3">
      <t>タテヤママチ</t>
    </rPh>
    <rPh sb="3" eb="5">
      <t>チイキ</t>
    </rPh>
    <rPh sb="5" eb="7">
      <t>フクシ</t>
    </rPh>
    <rPh sb="7" eb="9">
      <t>キキン</t>
    </rPh>
    <phoneticPr fontId="3"/>
  </si>
  <si>
    <t>立山町地域雇用創出推進基金</t>
    <rPh sb="0" eb="3">
      <t>タテヤママチ</t>
    </rPh>
    <rPh sb="3" eb="5">
      <t>チイキ</t>
    </rPh>
    <rPh sb="5" eb="7">
      <t>コヨウ</t>
    </rPh>
    <rPh sb="7" eb="9">
      <t>ソウシュツ</t>
    </rPh>
    <rPh sb="9" eb="11">
      <t>スイシン</t>
    </rPh>
    <rPh sb="11" eb="13">
      <t>キキン</t>
    </rPh>
    <phoneticPr fontId="3"/>
  </si>
  <si>
    <t>立山ブランド海外展開戦略拠点施設整備基金</t>
    <rPh sb="0" eb="2">
      <t>タテヤマ</t>
    </rPh>
    <rPh sb="6" eb="8">
      <t>カイガイ</t>
    </rPh>
    <rPh sb="8" eb="10">
      <t>テンカイ</t>
    </rPh>
    <rPh sb="10" eb="12">
      <t>センリャク</t>
    </rPh>
    <rPh sb="12" eb="14">
      <t>キョテン</t>
    </rPh>
    <rPh sb="14" eb="16">
      <t>シセツ</t>
    </rPh>
    <rPh sb="16" eb="18">
      <t>セイビ</t>
    </rPh>
    <rPh sb="18" eb="20">
      <t>キキン</t>
    </rPh>
    <phoneticPr fontId="3"/>
  </si>
  <si>
    <t>漁業振興基金</t>
    <rPh sb="0" eb="2">
      <t>ギョギョウ</t>
    </rPh>
    <rPh sb="2" eb="4">
      <t>シンコウ</t>
    </rPh>
    <rPh sb="4" eb="6">
      <t>キキン</t>
    </rPh>
    <phoneticPr fontId="3"/>
  </si>
  <si>
    <t>山本育英奨学基金</t>
    <rPh sb="0" eb="2">
      <t>ヤマモト</t>
    </rPh>
    <rPh sb="2" eb="4">
      <t>イクエイ</t>
    </rPh>
    <rPh sb="4" eb="6">
      <t>ショウガク</t>
    </rPh>
    <rPh sb="6" eb="8">
      <t>キキン</t>
    </rPh>
    <phoneticPr fontId="3"/>
  </si>
  <si>
    <t>異文化理解教育基金</t>
    <rPh sb="0" eb="3">
      <t>イブンカ</t>
    </rPh>
    <rPh sb="3" eb="5">
      <t>リカイ</t>
    </rPh>
    <rPh sb="5" eb="7">
      <t>キョウイク</t>
    </rPh>
    <rPh sb="7" eb="9">
      <t>キキン</t>
    </rPh>
    <phoneticPr fontId="3"/>
  </si>
  <si>
    <t>https://www.town.nyuzen.toyama.jp/zaisei/chose/yosan/kessan/bunsekihyo.html</t>
    <phoneticPr fontId="3"/>
  </si>
  <si>
    <t>未来創生推進基金</t>
    <rPh sb="0" eb="2">
      <t>ミライ</t>
    </rPh>
    <rPh sb="2" eb="4">
      <t>ソウセイ</t>
    </rPh>
    <rPh sb="4" eb="6">
      <t>スイシン</t>
    </rPh>
    <rPh sb="6" eb="8">
      <t>キキン</t>
    </rPh>
    <phoneticPr fontId="3"/>
  </si>
  <si>
    <t>漁業振興基金</t>
    <rPh sb="0" eb="6">
      <t>ギョギョウシンコウキキン</t>
    </rPh>
    <phoneticPr fontId="3"/>
  </si>
  <si>
    <t>松倉子ども基金</t>
    <rPh sb="0" eb="2">
      <t>マツクラ</t>
    </rPh>
    <rPh sb="2" eb="3">
      <t>コ</t>
    </rPh>
    <rPh sb="5" eb="7">
      <t>キキン</t>
    </rPh>
    <phoneticPr fontId="3"/>
  </si>
  <si>
    <t>消防補償基金</t>
    <rPh sb="0" eb="2">
      <t>ショウボウ</t>
    </rPh>
    <rPh sb="2" eb="4">
      <t>ホショウ</t>
    </rPh>
    <rPh sb="4" eb="6">
      <t>キキン</t>
    </rPh>
    <phoneticPr fontId="3"/>
  </si>
  <si>
    <t>非常勤職員公務災害補償基金</t>
    <rPh sb="0" eb="3">
      <t>ヒジョウキン</t>
    </rPh>
    <rPh sb="3" eb="5">
      <t>ショクイン</t>
    </rPh>
    <rPh sb="5" eb="7">
      <t>コウム</t>
    </rPh>
    <rPh sb="7" eb="11">
      <t>サイガイホショウ</t>
    </rPh>
    <rPh sb="11" eb="13">
      <t>キキン</t>
    </rPh>
    <phoneticPr fontId="3"/>
  </si>
  <si>
    <t>砺波広域圏基金</t>
    <rPh sb="0" eb="2">
      <t>トナミ</t>
    </rPh>
    <rPh sb="2" eb="5">
      <t>コウイキケン</t>
    </rPh>
    <rPh sb="5" eb="7">
      <t>キキン</t>
    </rPh>
    <phoneticPr fontId="3"/>
  </si>
  <si>
    <t>南砺リサイクルセンター施設整備基金</t>
    <rPh sb="0" eb="2">
      <t>ナント</t>
    </rPh>
    <rPh sb="11" eb="13">
      <t>シセツ</t>
    </rPh>
    <rPh sb="13" eb="15">
      <t>セイビ</t>
    </rPh>
    <rPh sb="15" eb="17">
      <t>キキン</t>
    </rPh>
    <phoneticPr fontId="3"/>
  </si>
  <si>
    <t>高岡地区ふるさと市町村圏基金</t>
    <rPh sb="0" eb="2">
      <t>タカオカ</t>
    </rPh>
    <rPh sb="2" eb="4">
      <t>チク</t>
    </rPh>
    <rPh sb="8" eb="11">
      <t>シチョウソン</t>
    </rPh>
    <rPh sb="11" eb="12">
      <t>ケン</t>
    </rPh>
    <rPh sb="12" eb="14">
      <t>キキン</t>
    </rPh>
    <phoneticPr fontId="3"/>
  </si>
  <si>
    <t>ＣＡＴＶ施設及び設備整備基金</t>
    <rPh sb="4" eb="6">
      <t>シセツ</t>
    </rPh>
    <rPh sb="6" eb="7">
      <t>オヨ</t>
    </rPh>
    <rPh sb="8" eb="10">
      <t>セツビ</t>
    </rPh>
    <rPh sb="10" eb="12">
      <t>セイビ</t>
    </rPh>
    <rPh sb="12" eb="14">
      <t>キキン</t>
    </rPh>
    <phoneticPr fontId="3"/>
  </si>
  <si>
    <t>公共施設再整備等積立基金</t>
  </si>
  <si>
    <t>金沢市福祉活動育成基金</t>
    <rPh sb="0" eb="3">
      <t>カナザワシ</t>
    </rPh>
    <rPh sb="3" eb="5">
      <t>フクシ</t>
    </rPh>
    <rPh sb="5" eb="7">
      <t>カツドウ</t>
    </rPh>
    <rPh sb="7" eb="9">
      <t>イクセイ</t>
    </rPh>
    <rPh sb="9" eb="11">
      <t>キキン</t>
    </rPh>
    <phoneticPr fontId="27"/>
  </si>
  <si>
    <t>美術工芸大学施設整備積立基金</t>
    <rPh sb="0" eb="2">
      <t>ビジュツ</t>
    </rPh>
    <rPh sb="2" eb="4">
      <t>コウゲイ</t>
    </rPh>
    <rPh sb="4" eb="6">
      <t>ダイガク</t>
    </rPh>
    <rPh sb="6" eb="8">
      <t>シセツ</t>
    </rPh>
    <rPh sb="8" eb="10">
      <t>セイビ</t>
    </rPh>
    <phoneticPr fontId="27"/>
  </si>
  <si>
    <t>美術館美術品購入基金</t>
    <rPh sb="0" eb="3">
      <t>ビジュツカン</t>
    </rPh>
    <rPh sb="3" eb="6">
      <t>ビジュツヒン</t>
    </rPh>
    <rPh sb="6" eb="8">
      <t>コウニュウ</t>
    </rPh>
    <rPh sb="8" eb="10">
      <t>キキン</t>
    </rPh>
    <phoneticPr fontId="27"/>
  </si>
  <si>
    <t>金沢市の文化の人づくり基金</t>
    <rPh sb="0" eb="3">
      <t>カナザワシ</t>
    </rPh>
    <rPh sb="4" eb="6">
      <t>ブンカ</t>
    </rPh>
    <rPh sb="7" eb="8">
      <t>ヒト</t>
    </rPh>
    <rPh sb="11" eb="13">
      <t>キキン</t>
    </rPh>
    <phoneticPr fontId="27"/>
  </si>
  <si>
    <t>七尾市地域振興基金</t>
  </si>
  <si>
    <t>七尾市職員の退職手当積立基金</t>
  </si>
  <si>
    <t>七尾市地域づくり推進基金</t>
    <rPh sb="0" eb="3">
      <t>ナナオシ</t>
    </rPh>
    <rPh sb="3" eb="5">
      <t>チイキ</t>
    </rPh>
    <rPh sb="8" eb="10">
      <t>スイシン</t>
    </rPh>
    <rPh sb="10" eb="12">
      <t>キキン</t>
    </rPh>
    <phoneticPr fontId="2"/>
  </si>
  <si>
    <t>七尾市ふるさと納税振興基金</t>
    <rPh sb="0" eb="3">
      <t>ナナオシ</t>
    </rPh>
    <rPh sb="7" eb="9">
      <t>ノウゼイ</t>
    </rPh>
    <rPh sb="9" eb="11">
      <t>シンコウ</t>
    </rPh>
    <rPh sb="11" eb="13">
      <t>キキン</t>
    </rPh>
    <phoneticPr fontId="2"/>
  </si>
  <si>
    <t>七尾市地域福祉基金</t>
    <rPh sb="0" eb="3">
      <t>ナナオシ</t>
    </rPh>
    <rPh sb="3" eb="5">
      <t>チイキ</t>
    </rPh>
    <rPh sb="5" eb="7">
      <t>フクシ</t>
    </rPh>
    <rPh sb="7" eb="9">
      <t>キキン</t>
    </rPh>
    <phoneticPr fontId="2"/>
  </si>
  <si>
    <t>美術品購入基金</t>
  </si>
  <si>
    <t>地域経済活性化対策基金</t>
    <rPh sb="8" eb="9">
      <t>サク</t>
    </rPh>
    <rPh sb="9" eb="11">
      <t>キキン</t>
    </rPh>
    <phoneticPr fontId="10"/>
  </si>
  <si>
    <t>子ども福祉基金</t>
    <rPh sb="0" eb="1">
      <t>コ</t>
    </rPh>
    <rPh sb="3" eb="5">
      <t>フクシ</t>
    </rPh>
    <rPh sb="6" eb="7">
      <t>キン</t>
    </rPh>
    <phoneticPr fontId="10"/>
  </si>
  <si>
    <t>国府台基金</t>
  </si>
  <si>
    <t>母と子のけんこう推進基金</t>
    <rPh sb="0" eb="1">
      <t>ハハ</t>
    </rPh>
    <rPh sb="2" eb="3">
      <t>コ</t>
    </rPh>
    <rPh sb="8" eb="10">
      <t>スイシン</t>
    </rPh>
    <rPh sb="10" eb="12">
      <t>キキン</t>
    </rPh>
    <phoneticPr fontId="2"/>
  </si>
  <si>
    <t>公共施設等総合整備基金</t>
  </si>
  <si>
    <t>地域福祉推進基金</t>
  </si>
  <si>
    <t>地域振興基金</t>
    <rPh sb="0" eb="2">
      <t>チイキ</t>
    </rPh>
    <rPh sb="2" eb="4">
      <t>シンコウ</t>
    </rPh>
    <rPh sb="4" eb="6">
      <t>キキン</t>
    </rPh>
    <phoneticPr fontId="2"/>
  </si>
  <si>
    <t>多目的ホール施設管理等基金</t>
  </si>
  <si>
    <t>珠洲市立図書館建設等基金</t>
    <rPh sb="0" eb="12">
      <t>スズシリツトショカンケンセツトウキキン</t>
    </rPh>
    <phoneticPr fontId="28"/>
  </si>
  <si>
    <t>賃貸住宅事業基金</t>
    <rPh sb="0" eb="2">
      <t>チンタイ</t>
    </rPh>
    <rPh sb="2" eb="4">
      <t>ジュウタク</t>
    </rPh>
    <rPh sb="4" eb="6">
      <t>ジギョウ</t>
    </rPh>
    <rPh sb="6" eb="8">
      <t>キキン</t>
    </rPh>
    <phoneticPr fontId="2"/>
  </si>
  <si>
    <t>まちづくり振興基金</t>
    <rPh sb="5" eb="7">
      <t>シンコウ</t>
    </rPh>
    <rPh sb="7" eb="9">
      <t>キキン</t>
    </rPh>
    <phoneticPr fontId="2"/>
  </si>
  <si>
    <t>重点事業推進基金</t>
    <rPh sb="0" eb="2">
      <t>ジュウテン</t>
    </rPh>
    <rPh sb="2" eb="4">
      <t>ジギョウ</t>
    </rPh>
    <rPh sb="4" eb="6">
      <t>スイシン</t>
    </rPh>
    <rPh sb="6" eb="8">
      <t>キキン</t>
    </rPh>
    <phoneticPr fontId="2"/>
  </si>
  <si>
    <t>環境美化センター施設整備基金</t>
    <rPh sb="0" eb="2">
      <t>カンキョウ</t>
    </rPh>
    <rPh sb="2" eb="4">
      <t>ビカ</t>
    </rPh>
    <rPh sb="8" eb="10">
      <t>シセツ</t>
    </rPh>
    <rPh sb="10" eb="12">
      <t>セイビ</t>
    </rPh>
    <rPh sb="12" eb="14">
      <t>キキン</t>
    </rPh>
    <phoneticPr fontId="2"/>
  </si>
  <si>
    <t>職員退職手当基金</t>
    <rPh sb="0" eb="2">
      <t>ショクイン</t>
    </rPh>
    <rPh sb="2" eb="4">
      <t>タイショク</t>
    </rPh>
    <rPh sb="4" eb="6">
      <t>テアテ</t>
    </rPh>
    <rPh sb="6" eb="8">
      <t>キキン</t>
    </rPh>
    <phoneticPr fontId="2"/>
  </si>
  <si>
    <t>三森良二郎奨学基金</t>
    <rPh sb="0" eb="1">
      <t>サン</t>
    </rPh>
    <rPh sb="1" eb="2">
      <t>モリ</t>
    </rPh>
    <rPh sb="2" eb="3">
      <t>ヨ</t>
    </rPh>
    <rPh sb="3" eb="4">
      <t>ニ</t>
    </rPh>
    <rPh sb="4" eb="5">
      <t>ロウ</t>
    </rPh>
    <rPh sb="5" eb="7">
      <t>ショウガク</t>
    </rPh>
    <rPh sb="7" eb="9">
      <t>キキン</t>
    </rPh>
    <phoneticPr fontId="2"/>
  </si>
  <si>
    <t>まちづくり基金</t>
    <rPh sb="5" eb="7">
      <t>キキン</t>
    </rPh>
    <phoneticPr fontId="2"/>
  </si>
  <si>
    <t>退職手当基金</t>
    <rPh sb="0" eb="2">
      <t>タイショク</t>
    </rPh>
    <rPh sb="2" eb="4">
      <t>テアテ</t>
    </rPh>
    <rPh sb="4" eb="6">
      <t>キキン</t>
    </rPh>
    <phoneticPr fontId="2"/>
  </si>
  <si>
    <t>漁業振興基金</t>
    <rPh sb="0" eb="2">
      <t>ギョギョウ</t>
    </rPh>
    <rPh sb="2" eb="4">
      <t>シンコウ</t>
    </rPh>
    <rPh sb="4" eb="6">
      <t>キキン</t>
    </rPh>
    <phoneticPr fontId="2"/>
  </si>
  <si>
    <t>定住促進住宅基金</t>
    <rPh sb="0" eb="2">
      <t>テイジュウ</t>
    </rPh>
    <rPh sb="2" eb="4">
      <t>ソクシン</t>
    </rPh>
    <rPh sb="4" eb="6">
      <t>ジュウタク</t>
    </rPh>
    <rPh sb="6" eb="8">
      <t>キキン</t>
    </rPh>
    <phoneticPr fontId="2"/>
  </si>
  <si>
    <t>服部福祉基金</t>
    <rPh sb="0" eb="2">
      <t>ハットリ</t>
    </rPh>
    <rPh sb="2" eb="4">
      <t>フクシ</t>
    </rPh>
    <rPh sb="4" eb="6">
      <t>キキン</t>
    </rPh>
    <phoneticPr fontId="2"/>
  </si>
  <si>
    <t>子ども・子育て基金</t>
    <rPh sb="0" eb="1">
      <t>コ</t>
    </rPh>
    <rPh sb="4" eb="6">
      <t>コソダ</t>
    </rPh>
    <rPh sb="7" eb="9">
      <t>キキン</t>
    </rPh>
    <phoneticPr fontId="2"/>
  </si>
  <si>
    <t>公共施設管理基金</t>
    <rPh sb="0" eb="2">
      <t>コウキョウ</t>
    </rPh>
    <rPh sb="2" eb="4">
      <t>シセツ</t>
    </rPh>
    <rPh sb="4" eb="6">
      <t>カンリ</t>
    </rPh>
    <rPh sb="6" eb="8">
      <t>キキン</t>
    </rPh>
    <phoneticPr fontId="2"/>
  </si>
  <si>
    <t>スポーツ振興基金</t>
    <rPh sb="4" eb="6">
      <t>シンコウ</t>
    </rPh>
    <rPh sb="6" eb="8">
      <t>キキン</t>
    </rPh>
    <phoneticPr fontId="2"/>
  </si>
  <si>
    <t>福祉基金</t>
    <rPh sb="0" eb="2">
      <t>フクシ</t>
    </rPh>
    <rPh sb="2" eb="4">
      <t>キキン</t>
    </rPh>
    <phoneticPr fontId="2"/>
  </si>
  <si>
    <t>合併振興基金</t>
    <rPh sb="0" eb="2">
      <t>ガッペイ</t>
    </rPh>
    <rPh sb="2" eb="4">
      <t>シンコウ</t>
    </rPh>
    <rPh sb="4" eb="6">
      <t>キキン</t>
    </rPh>
    <phoneticPr fontId="2"/>
  </si>
  <si>
    <t>北陸新幹線白山総合車両所地下道水路管理基金</t>
    <rPh sb="0" eb="2">
      <t>ホクリク</t>
    </rPh>
    <rPh sb="2" eb="5">
      <t>シンカンセン</t>
    </rPh>
    <rPh sb="5" eb="7">
      <t>ハクサン</t>
    </rPh>
    <rPh sb="7" eb="9">
      <t>ソウゴウ</t>
    </rPh>
    <rPh sb="9" eb="11">
      <t>シャリョウ</t>
    </rPh>
    <rPh sb="11" eb="12">
      <t>ショ</t>
    </rPh>
    <rPh sb="12" eb="15">
      <t>チカドウ</t>
    </rPh>
    <rPh sb="15" eb="17">
      <t>スイロ</t>
    </rPh>
    <rPh sb="17" eb="19">
      <t>カンリ</t>
    </rPh>
    <rPh sb="19" eb="21">
      <t>キキン</t>
    </rPh>
    <phoneticPr fontId="2"/>
  </si>
  <si>
    <t>公共施設整備基金</t>
    <rPh sb="0" eb="2">
      <t>コウキョウ</t>
    </rPh>
    <rPh sb="2" eb="4">
      <t>シセツ</t>
    </rPh>
    <rPh sb="4" eb="6">
      <t>セイビ</t>
    </rPh>
    <rPh sb="6" eb="8">
      <t>キキン</t>
    </rPh>
    <phoneticPr fontId="2"/>
  </si>
  <si>
    <t>ふるさと振興基金</t>
    <rPh sb="4" eb="6">
      <t>シンコウ</t>
    </rPh>
    <rPh sb="6" eb="8">
      <t>キキン</t>
    </rPh>
    <phoneticPr fontId="2"/>
  </si>
  <si>
    <t>墓地公苑管理基金</t>
    <rPh sb="0" eb="2">
      <t>ボチ</t>
    </rPh>
    <rPh sb="2" eb="4">
      <t>コウエン</t>
    </rPh>
    <rPh sb="4" eb="6">
      <t>カンリ</t>
    </rPh>
    <rPh sb="6" eb="8">
      <t>キキン</t>
    </rPh>
    <phoneticPr fontId="2"/>
  </si>
  <si>
    <t>能美市まちづくり振興基金</t>
    <rPh sb="0" eb="3">
      <t>ノミシ</t>
    </rPh>
    <rPh sb="8" eb="10">
      <t>シンコウ</t>
    </rPh>
    <rPh sb="10" eb="12">
      <t>キキン</t>
    </rPh>
    <phoneticPr fontId="28"/>
  </si>
  <si>
    <t>能美市企業立地促進基金</t>
    <rPh sb="0" eb="3">
      <t>ノミシ</t>
    </rPh>
    <rPh sb="3" eb="5">
      <t>キギョウ</t>
    </rPh>
    <rPh sb="5" eb="7">
      <t>リッチ</t>
    </rPh>
    <rPh sb="7" eb="9">
      <t>ソクシン</t>
    </rPh>
    <rPh sb="9" eb="11">
      <t>キキン</t>
    </rPh>
    <phoneticPr fontId="28"/>
  </si>
  <si>
    <t>能美市建設計画等促進基金</t>
    <rPh sb="0" eb="3">
      <t>ノミシ</t>
    </rPh>
    <rPh sb="3" eb="5">
      <t>ケンセツ</t>
    </rPh>
    <rPh sb="5" eb="7">
      <t>ケイカク</t>
    </rPh>
    <rPh sb="7" eb="8">
      <t>トウ</t>
    </rPh>
    <rPh sb="8" eb="10">
      <t>ソクシン</t>
    </rPh>
    <rPh sb="10" eb="12">
      <t>キキン</t>
    </rPh>
    <phoneticPr fontId="28"/>
  </si>
  <si>
    <t>能美市地域福祉基金</t>
    <rPh sb="0" eb="3">
      <t>ノミシ</t>
    </rPh>
    <rPh sb="3" eb="5">
      <t>チイキ</t>
    </rPh>
    <rPh sb="5" eb="7">
      <t>フクシ</t>
    </rPh>
    <rPh sb="7" eb="9">
      <t>キキン</t>
    </rPh>
    <phoneticPr fontId="28"/>
  </si>
  <si>
    <t>能美市介護保険財政安定化基金</t>
    <rPh sb="0" eb="3">
      <t>ノミシ</t>
    </rPh>
    <rPh sb="3" eb="5">
      <t>カイゴ</t>
    </rPh>
    <rPh sb="5" eb="7">
      <t>ホケン</t>
    </rPh>
    <rPh sb="7" eb="9">
      <t>ザイセイ</t>
    </rPh>
    <rPh sb="9" eb="12">
      <t>アンテイカ</t>
    </rPh>
    <rPh sb="12" eb="14">
      <t>キキン</t>
    </rPh>
    <phoneticPr fontId="28"/>
  </si>
  <si>
    <t>教育施設整備基金</t>
    <rPh sb="0" eb="2">
      <t>キョウイク</t>
    </rPh>
    <rPh sb="2" eb="4">
      <t>シセツ</t>
    </rPh>
    <rPh sb="4" eb="6">
      <t>セイビ</t>
    </rPh>
    <rPh sb="6" eb="8">
      <t>キキン</t>
    </rPh>
    <phoneticPr fontId="2"/>
  </si>
  <si>
    <t>企業立地促進基金</t>
    <rPh sb="0" eb="6">
      <t>キギョウリッチソクシン</t>
    </rPh>
    <rPh sb="6" eb="8">
      <t>キキン</t>
    </rPh>
    <phoneticPr fontId="2"/>
  </si>
  <si>
    <t>ふれあい健康センター基金</t>
  </si>
  <si>
    <t>庁舎整備基金</t>
    <rPh sb="0" eb="2">
      <t>チョウシャ</t>
    </rPh>
    <rPh sb="2" eb="4">
      <t>セイビ</t>
    </rPh>
    <rPh sb="4" eb="6">
      <t>キキン</t>
    </rPh>
    <phoneticPr fontId="2"/>
  </si>
  <si>
    <t>福祉文化施設建設基金</t>
    <rPh sb="0" eb="2">
      <t>フクシ</t>
    </rPh>
    <rPh sb="2" eb="4">
      <t>ブンカ</t>
    </rPh>
    <rPh sb="4" eb="6">
      <t>シセツ</t>
    </rPh>
    <rPh sb="6" eb="8">
      <t>ケンセツ</t>
    </rPh>
    <rPh sb="8" eb="10">
      <t>キキン</t>
    </rPh>
    <phoneticPr fontId="2"/>
  </si>
  <si>
    <t>環境整備基金</t>
    <rPh sb="0" eb="2">
      <t>カンキョウ</t>
    </rPh>
    <rPh sb="2" eb="4">
      <t>セイビ</t>
    </rPh>
    <rPh sb="4" eb="6">
      <t>キキン</t>
    </rPh>
    <phoneticPr fontId="2"/>
  </si>
  <si>
    <t>バス事業調整基金</t>
    <rPh sb="2" eb="4">
      <t>ジギョウ</t>
    </rPh>
    <rPh sb="4" eb="6">
      <t>チョウセイ</t>
    </rPh>
    <rPh sb="6" eb="8">
      <t>キキン</t>
    </rPh>
    <phoneticPr fontId="2"/>
  </si>
  <si>
    <t>人材育成基金</t>
    <rPh sb="0" eb="2">
      <t>ジンザイ</t>
    </rPh>
    <rPh sb="2" eb="4">
      <t>イクセイ</t>
    </rPh>
    <rPh sb="4" eb="6">
      <t>キキン</t>
    </rPh>
    <phoneticPr fontId="2"/>
  </si>
  <si>
    <t>公用、公共用施設整備基金</t>
    <rPh sb="0" eb="2">
      <t>コウヨウ</t>
    </rPh>
    <rPh sb="3" eb="5">
      <t>コウキョウ</t>
    </rPh>
    <rPh sb="5" eb="6">
      <t>ヨウ</t>
    </rPh>
    <rPh sb="6" eb="8">
      <t>シセツ</t>
    </rPh>
    <rPh sb="8" eb="10">
      <t>セイビ</t>
    </rPh>
    <rPh sb="10" eb="12">
      <t>キキン</t>
    </rPh>
    <phoneticPr fontId="2"/>
  </si>
  <si>
    <t>海と砂丘文学顕彰事業基金</t>
    <rPh sb="0" eb="1">
      <t>ウミ</t>
    </rPh>
    <rPh sb="2" eb="4">
      <t>サキュウ</t>
    </rPh>
    <rPh sb="4" eb="6">
      <t>ブンガク</t>
    </rPh>
    <rPh sb="6" eb="8">
      <t>ケンショウ</t>
    </rPh>
    <rPh sb="8" eb="10">
      <t>ジギョウ</t>
    </rPh>
    <rPh sb="10" eb="12">
      <t>キキン</t>
    </rPh>
    <phoneticPr fontId="2"/>
  </si>
  <si>
    <t>義務教育施設整備基金</t>
    <rPh sb="0" eb="2">
      <t>ギム</t>
    </rPh>
    <rPh sb="2" eb="4">
      <t>キョウイク</t>
    </rPh>
    <rPh sb="4" eb="6">
      <t>シセツ</t>
    </rPh>
    <rPh sb="6" eb="8">
      <t>セイビ</t>
    </rPh>
    <rPh sb="8" eb="10">
      <t>キキン</t>
    </rPh>
    <phoneticPr fontId="2"/>
  </si>
  <si>
    <t>霊園基金</t>
    <rPh sb="0" eb="2">
      <t>レイエン</t>
    </rPh>
    <rPh sb="2" eb="4">
      <t>キキン</t>
    </rPh>
    <phoneticPr fontId="2"/>
  </si>
  <si>
    <t>災害等対策基金</t>
    <rPh sb="0" eb="2">
      <t>サイガイ</t>
    </rPh>
    <rPh sb="2" eb="3">
      <t>トウ</t>
    </rPh>
    <rPh sb="3" eb="5">
      <t>タイサク</t>
    </rPh>
    <rPh sb="5" eb="7">
      <t>キキン</t>
    </rPh>
    <phoneticPr fontId="2"/>
  </si>
  <si>
    <t>志賀町漁業振興特別基金</t>
    <rPh sb="0" eb="3">
      <t>シカマチ</t>
    </rPh>
    <rPh sb="3" eb="5">
      <t>ギョギョウ</t>
    </rPh>
    <rPh sb="5" eb="7">
      <t>シンコウ</t>
    </rPh>
    <rPh sb="7" eb="9">
      <t>トクベツ</t>
    </rPh>
    <rPh sb="9" eb="11">
      <t>キキン</t>
    </rPh>
    <phoneticPr fontId="2"/>
  </si>
  <si>
    <t>志賀町地域づくり振興基金</t>
    <rPh sb="0" eb="3">
      <t>シカマチ</t>
    </rPh>
    <rPh sb="3" eb="5">
      <t>チイキ</t>
    </rPh>
    <rPh sb="8" eb="10">
      <t>シンコウ</t>
    </rPh>
    <rPh sb="10" eb="12">
      <t>キキン</t>
    </rPh>
    <phoneticPr fontId="2"/>
  </si>
  <si>
    <t>志賀町特別財政基金</t>
    <rPh sb="0" eb="3">
      <t>シカマチ</t>
    </rPh>
    <rPh sb="3" eb="5">
      <t>トクベツ</t>
    </rPh>
    <rPh sb="5" eb="7">
      <t>ザイセイ</t>
    </rPh>
    <rPh sb="7" eb="9">
      <t>キキン</t>
    </rPh>
    <phoneticPr fontId="2"/>
  </si>
  <si>
    <t>いこいの村能登半島施設改修基金</t>
    <rPh sb="4" eb="5">
      <t>ムラ</t>
    </rPh>
    <rPh sb="5" eb="7">
      <t>ノト</t>
    </rPh>
    <rPh sb="7" eb="9">
      <t>ハントウ</t>
    </rPh>
    <rPh sb="9" eb="11">
      <t>シセツ</t>
    </rPh>
    <rPh sb="11" eb="13">
      <t>カイシュウ</t>
    </rPh>
    <rPh sb="13" eb="15">
      <t>キキン</t>
    </rPh>
    <phoneticPr fontId="2"/>
  </si>
  <si>
    <t>志賀町立診療所事業特別会計基金</t>
    <rPh sb="0" eb="2">
      <t>シカ</t>
    </rPh>
    <rPh sb="2" eb="4">
      <t>チョウリツ</t>
    </rPh>
    <rPh sb="4" eb="6">
      <t>シンリョウ</t>
    </rPh>
    <rPh sb="6" eb="7">
      <t>ショ</t>
    </rPh>
    <rPh sb="7" eb="9">
      <t>ジギョウ</t>
    </rPh>
    <rPh sb="9" eb="11">
      <t>トクベツ</t>
    </rPh>
    <rPh sb="11" eb="13">
      <t>カイケイ</t>
    </rPh>
    <rPh sb="13" eb="15">
      <t>キキン</t>
    </rPh>
    <phoneticPr fontId="2"/>
  </si>
  <si>
    <t>町有施設整備基金</t>
    <rPh sb="0" eb="2">
      <t>チョウユウ</t>
    </rPh>
    <rPh sb="2" eb="4">
      <t>シセツ</t>
    </rPh>
    <rPh sb="4" eb="6">
      <t>セイビ</t>
    </rPh>
    <rPh sb="6" eb="8">
      <t>キキン</t>
    </rPh>
    <phoneticPr fontId="2"/>
  </si>
  <si>
    <t>地域福祉推進基金</t>
    <rPh sb="0" eb="2">
      <t>チイキ</t>
    </rPh>
    <rPh sb="2" eb="4">
      <t>フクシ</t>
    </rPh>
    <rPh sb="4" eb="6">
      <t>スイシン</t>
    </rPh>
    <rPh sb="6" eb="8">
      <t>キキン</t>
    </rPh>
    <phoneticPr fontId="2"/>
  </si>
  <si>
    <t>ふるさと水と土保全基金</t>
    <rPh sb="4" eb="5">
      <t>ミズ</t>
    </rPh>
    <rPh sb="6" eb="7">
      <t>ツチ</t>
    </rPh>
    <rPh sb="7" eb="9">
      <t>ホゼン</t>
    </rPh>
    <rPh sb="9" eb="11">
      <t>キキン</t>
    </rPh>
    <phoneticPr fontId="2"/>
  </si>
  <si>
    <t>ケーブルテレビ施設整備基金</t>
    <rPh sb="7" eb="9">
      <t>シセツ</t>
    </rPh>
    <rPh sb="9" eb="11">
      <t>セイビ</t>
    </rPh>
    <rPh sb="11" eb="13">
      <t>キキン</t>
    </rPh>
    <phoneticPr fontId="2"/>
  </si>
  <si>
    <t>http://www.pref.ishikawa.lg.jp/sichousien/hikakubunseki/h30.html</t>
    <phoneticPr fontId="3"/>
  </si>
  <si>
    <t>公共施設等総合整備基金</t>
    <rPh sb="0" eb="2">
      <t>コウキョウ</t>
    </rPh>
    <rPh sb="2" eb="5">
      <t>シセツトウ</t>
    </rPh>
    <rPh sb="5" eb="7">
      <t>ソウゴウ</t>
    </rPh>
    <rPh sb="7" eb="9">
      <t>セイビ</t>
    </rPh>
    <rPh sb="9" eb="11">
      <t>キキン</t>
    </rPh>
    <phoneticPr fontId="2"/>
  </si>
  <si>
    <t>施設整備基金</t>
    <rPh sb="0" eb="2">
      <t>シセツ</t>
    </rPh>
    <rPh sb="2" eb="4">
      <t>セイビ</t>
    </rPh>
    <rPh sb="4" eb="6">
      <t>キキン</t>
    </rPh>
    <phoneticPr fontId="2"/>
  </si>
  <si>
    <t>社会福祉基金</t>
    <rPh sb="0" eb="2">
      <t>シャカイ</t>
    </rPh>
    <rPh sb="2" eb="4">
      <t>フクシ</t>
    </rPh>
    <rPh sb="4" eb="6">
      <t>キキン</t>
    </rPh>
    <phoneticPr fontId="2"/>
  </si>
  <si>
    <t>ふるさと応援基金</t>
    <rPh sb="4" eb="6">
      <t>オウエン</t>
    </rPh>
    <rPh sb="6" eb="8">
      <t>キキン</t>
    </rPh>
    <phoneticPr fontId="2"/>
  </si>
  <si>
    <t>災害対策基金</t>
    <rPh sb="0" eb="2">
      <t>サイガイ</t>
    </rPh>
    <rPh sb="2" eb="4">
      <t>タイサク</t>
    </rPh>
    <rPh sb="4" eb="6">
      <t>キキン</t>
    </rPh>
    <phoneticPr fontId="2"/>
  </si>
  <si>
    <t>地域資源活用支援基金</t>
    <rPh sb="0" eb="2">
      <t>チイキ</t>
    </rPh>
    <rPh sb="2" eb="4">
      <t>シゲン</t>
    </rPh>
    <rPh sb="4" eb="6">
      <t>カツヨウ</t>
    </rPh>
    <rPh sb="6" eb="8">
      <t>シエン</t>
    </rPh>
    <rPh sb="8" eb="10">
      <t>キキン</t>
    </rPh>
    <phoneticPr fontId="2"/>
  </si>
  <si>
    <t>石川県市町村消防団員等公務災害補償当組合補償準備積立金</t>
    <rPh sb="0" eb="3">
      <t>イシカワケン</t>
    </rPh>
    <rPh sb="3" eb="6">
      <t>シチョウソン</t>
    </rPh>
    <rPh sb="6" eb="8">
      <t>ショウボウ</t>
    </rPh>
    <rPh sb="8" eb="10">
      <t>ダンイン</t>
    </rPh>
    <rPh sb="10" eb="11">
      <t>トウ</t>
    </rPh>
    <phoneticPr fontId="2"/>
  </si>
  <si>
    <t>給付準備基金</t>
    <rPh sb="0" eb="2">
      <t>キュウフ</t>
    </rPh>
    <rPh sb="2" eb="4">
      <t>ジュンビ</t>
    </rPh>
    <rPh sb="4" eb="6">
      <t>キキン</t>
    </rPh>
    <phoneticPr fontId="2"/>
  </si>
  <si>
    <t>施設建設基金</t>
    <rPh sb="0" eb="2">
      <t>シセツ</t>
    </rPh>
    <rPh sb="2" eb="4">
      <t>ケンセツ</t>
    </rPh>
    <rPh sb="4" eb="6">
      <t>キキン</t>
    </rPh>
    <phoneticPr fontId="2"/>
  </si>
  <si>
    <t>消防施設整備基金</t>
    <rPh sb="0" eb="2">
      <t>ショウボウ</t>
    </rPh>
    <rPh sb="2" eb="4">
      <t>シセツ</t>
    </rPh>
    <rPh sb="4" eb="6">
      <t>セイビ</t>
    </rPh>
    <rPh sb="6" eb="8">
      <t>キキン</t>
    </rPh>
    <phoneticPr fontId="2"/>
  </si>
  <si>
    <t>奥能登山海市場整備基金</t>
    <rPh sb="0" eb="1">
      <t>オク</t>
    </rPh>
    <rPh sb="1" eb="3">
      <t>ノト</t>
    </rPh>
    <rPh sb="3" eb="5">
      <t>サンカイ</t>
    </rPh>
    <rPh sb="5" eb="7">
      <t>イチバ</t>
    </rPh>
    <rPh sb="7" eb="9">
      <t>セイビ</t>
    </rPh>
    <rPh sb="9" eb="11">
      <t>キキン</t>
    </rPh>
    <phoneticPr fontId="2"/>
  </si>
  <si>
    <t>南加賀ふるさと振興基金</t>
    <rPh sb="0" eb="1">
      <t>ミナミ</t>
    </rPh>
    <rPh sb="1" eb="3">
      <t>カガ</t>
    </rPh>
    <rPh sb="7" eb="9">
      <t>シンコウ</t>
    </rPh>
    <rPh sb="9" eb="11">
      <t>キキン</t>
    </rPh>
    <phoneticPr fontId="2"/>
  </si>
  <si>
    <t>南加賀急病センター基金</t>
    <rPh sb="0" eb="1">
      <t>ミナミ</t>
    </rPh>
    <rPh sb="1" eb="3">
      <t>カガ</t>
    </rPh>
    <rPh sb="3" eb="5">
      <t>キュウビョウ</t>
    </rPh>
    <rPh sb="9" eb="11">
      <t>キキン</t>
    </rPh>
    <phoneticPr fontId="2"/>
  </si>
  <si>
    <t>南加賀退職積立基金</t>
    <rPh sb="0" eb="1">
      <t>ミナミ</t>
    </rPh>
    <rPh sb="1" eb="3">
      <t>カガ</t>
    </rPh>
    <rPh sb="3" eb="5">
      <t>タイショク</t>
    </rPh>
    <rPh sb="5" eb="7">
      <t>ツミタテ</t>
    </rPh>
    <rPh sb="7" eb="9">
      <t>キキン</t>
    </rPh>
    <phoneticPr fontId="2"/>
  </si>
  <si>
    <t>のと鉄道安全運行対策基金</t>
    <rPh sb="2" eb="4">
      <t>テツドウ</t>
    </rPh>
    <rPh sb="4" eb="6">
      <t>アンゼン</t>
    </rPh>
    <rPh sb="6" eb="8">
      <t>ウンコウ</t>
    </rPh>
    <rPh sb="8" eb="10">
      <t>タイサク</t>
    </rPh>
    <rPh sb="10" eb="12">
      <t>キキン</t>
    </rPh>
    <phoneticPr fontId="2"/>
  </si>
  <si>
    <t>のと鉄道経営安定基金</t>
    <rPh sb="2" eb="4">
      <t>テツドウ</t>
    </rPh>
    <rPh sb="4" eb="6">
      <t>ケイエイ</t>
    </rPh>
    <rPh sb="6" eb="8">
      <t>アンテイ</t>
    </rPh>
    <rPh sb="8" eb="10">
      <t>キキン</t>
    </rPh>
    <phoneticPr fontId="2"/>
  </si>
  <si>
    <t>都市緑化基金</t>
    <phoneticPr fontId="3"/>
  </si>
  <si>
    <t>姉妹都市交流基金</t>
    <phoneticPr fontId="3"/>
  </si>
  <si>
    <t>公共施設等総合管理基金</t>
    <phoneticPr fontId="3"/>
  </si>
  <si>
    <t>教育・文化振興基金</t>
    <phoneticPr fontId="3"/>
  </si>
  <si>
    <t>国際交流・貿易振興基金</t>
    <phoneticPr fontId="3"/>
  </si>
  <si>
    <t>子育て等福祉基金</t>
    <phoneticPr fontId="3"/>
  </si>
  <si>
    <t>商業振興基金</t>
    <rPh sb="0" eb="2">
      <t>ショウギョウ</t>
    </rPh>
    <rPh sb="2" eb="4">
      <t>シンコウ</t>
    </rPh>
    <rPh sb="4" eb="6">
      <t>キキン</t>
    </rPh>
    <phoneticPr fontId="3"/>
  </si>
  <si>
    <t>環境衛生施設整備基金</t>
    <rPh sb="0" eb="2">
      <t>カンキョウ</t>
    </rPh>
    <rPh sb="2" eb="4">
      <t>エイセイ</t>
    </rPh>
    <rPh sb="4" eb="6">
      <t>シセツ</t>
    </rPh>
    <rPh sb="6" eb="8">
      <t>セイビ</t>
    </rPh>
    <rPh sb="8" eb="10">
      <t>キキン</t>
    </rPh>
    <phoneticPr fontId="3"/>
  </si>
  <si>
    <t>活性化基金</t>
    <rPh sb="0" eb="3">
      <t>カッセイカ</t>
    </rPh>
    <rPh sb="3" eb="5">
      <t>キキン</t>
    </rPh>
    <phoneticPr fontId="3"/>
  </si>
  <si>
    <t>駐車場整備基金</t>
    <rPh sb="0" eb="3">
      <t>チュウシャジョウ</t>
    </rPh>
    <rPh sb="3" eb="5">
      <t>セイビ</t>
    </rPh>
    <rPh sb="5" eb="7">
      <t>キキン</t>
    </rPh>
    <phoneticPr fontId="3"/>
  </si>
  <si>
    <t>文化財保護基金</t>
    <rPh sb="0" eb="3">
      <t>ブンカザイ</t>
    </rPh>
    <rPh sb="3" eb="5">
      <t>ホゴ</t>
    </rPh>
    <rPh sb="5" eb="7">
      <t>キキン</t>
    </rPh>
    <phoneticPr fontId="3"/>
  </si>
  <si>
    <t>地域振興基金</t>
    <rPh sb="0" eb="6">
      <t>チイキシンコウキキン</t>
    </rPh>
    <phoneticPr fontId="3"/>
  </si>
  <si>
    <t>上水道整備基金</t>
    <rPh sb="0" eb="3">
      <t>ジョウスイドウ</t>
    </rPh>
    <rPh sb="3" eb="5">
      <t>セイビ</t>
    </rPh>
    <rPh sb="5" eb="7">
      <t>キキン</t>
    </rPh>
    <phoneticPr fontId="3"/>
  </si>
  <si>
    <t>エキサイト広場総合体育施設管理運営基金</t>
    <rPh sb="5" eb="7">
      <t>ヒロバ</t>
    </rPh>
    <rPh sb="7" eb="9">
      <t>ソウゴウ</t>
    </rPh>
    <rPh sb="9" eb="11">
      <t>タイイク</t>
    </rPh>
    <rPh sb="11" eb="13">
      <t>シセツ</t>
    </rPh>
    <rPh sb="13" eb="15">
      <t>カンリ</t>
    </rPh>
    <rPh sb="15" eb="17">
      <t>ウンエイ</t>
    </rPh>
    <rPh sb="17" eb="19">
      <t>キキン</t>
    </rPh>
    <phoneticPr fontId="3"/>
  </si>
  <si>
    <t>公共下水道整備基金</t>
    <rPh sb="0" eb="2">
      <t>コウキョウ</t>
    </rPh>
    <rPh sb="2" eb="5">
      <t>ゲスイドウ</t>
    </rPh>
    <rPh sb="5" eb="7">
      <t>セイビ</t>
    </rPh>
    <rPh sb="7" eb="9">
      <t>キキン</t>
    </rPh>
    <phoneticPr fontId="3"/>
  </si>
  <si>
    <t>育英基金</t>
    <rPh sb="0" eb="2">
      <t>イクエイ</t>
    </rPh>
    <rPh sb="2" eb="4">
      <t>キキン</t>
    </rPh>
    <phoneticPr fontId="19"/>
  </si>
  <si>
    <t>勝山市市有林造成事業基金</t>
    <rPh sb="0" eb="3">
      <t>カツヤマシ</t>
    </rPh>
    <rPh sb="3" eb="6">
      <t>シユウリン</t>
    </rPh>
    <rPh sb="6" eb="8">
      <t>ゾウセイ</t>
    </rPh>
    <rPh sb="8" eb="10">
      <t>ジギョウ</t>
    </rPh>
    <rPh sb="10" eb="12">
      <t>キキン</t>
    </rPh>
    <phoneticPr fontId="19"/>
  </si>
  <si>
    <t>北谷地区活性化及び各地区の特色ある地域づくり基金</t>
    <rPh sb="0" eb="2">
      <t>キタダニ</t>
    </rPh>
    <rPh sb="2" eb="4">
      <t>チク</t>
    </rPh>
    <rPh sb="4" eb="7">
      <t>カッセイカ</t>
    </rPh>
    <rPh sb="7" eb="8">
      <t>オヨ</t>
    </rPh>
    <rPh sb="9" eb="12">
      <t>カクチク</t>
    </rPh>
    <rPh sb="13" eb="15">
      <t>トクショク</t>
    </rPh>
    <rPh sb="17" eb="19">
      <t>チイキ</t>
    </rPh>
    <rPh sb="22" eb="24">
      <t>キキン</t>
    </rPh>
    <phoneticPr fontId="19"/>
  </si>
  <si>
    <t>勝山市ふるさとルネッサンス基金</t>
    <rPh sb="0" eb="3">
      <t>カツヤマシ</t>
    </rPh>
    <rPh sb="13" eb="15">
      <t>キキン</t>
    </rPh>
    <phoneticPr fontId="19"/>
  </si>
  <si>
    <t>ふるさと水と保全基金</t>
    <rPh sb="4" eb="5">
      <t>ミズ</t>
    </rPh>
    <rPh sb="6" eb="8">
      <t>ホゼン</t>
    </rPh>
    <rPh sb="8" eb="10">
      <t>キキン</t>
    </rPh>
    <phoneticPr fontId="19"/>
  </si>
  <si>
    <t>公園整備等基金</t>
    <rPh sb="0" eb="2">
      <t>コウエン</t>
    </rPh>
    <rPh sb="2" eb="4">
      <t>セイビ</t>
    </rPh>
    <rPh sb="4" eb="5">
      <t>トウ</t>
    </rPh>
    <rPh sb="5" eb="7">
      <t>キキン</t>
    </rPh>
    <phoneticPr fontId="3"/>
  </si>
  <si>
    <t>ふるさとあわらサポート基金</t>
    <rPh sb="11" eb="13">
      <t>キキン</t>
    </rPh>
    <phoneticPr fontId="3"/>
  </si>
  <si>
    <t>http://www.city.awara.lg.jp/mokuteki/cityinfo/cityinfo0201/p004011.html</t>
    <phoneticPr fontId="3"/>
  </si>
  <si>
    <t>まちづくり事業基金</t>
    <rPh sb="5" eb="7">
      <t>ジギョウ</t>
    </rPh>
    <rPh sb="7" eb="9">
      <t>キキン</t>
    </rPh>
    <phoneticPr fontId="3"/>
  </si>
  <si>
    <t>社会基盤整備基金</t>
    <rPh sb="0" eb="2">
      <t>シャカイ</t>
    </rPh>
    <rPh sb="2" eb="4">
      <t>キバン</t>
    </rPh>
    <rPh sb="4" eb="6">
      <t>セイビ</t>
    </rPh>
    <rPh sb="6" eb="8">
      <t>キキン</t>
    </rPh>
    <phoneticPr fontId="3"/>
  </si>
  <si>
    <t>http://www.city.echizen.lg.jp/office/030/060/kessan.html</t>
    <phoneticPr fontId="3"/>
  </si>
  <si>
    <t xml:space="preserve"> 地域振興基金</t>
    <phoneticPr fontId="3"/>
  </si>
  <si>
    <t xml:space="preserve"> まちづくり整備基金</t>
    <phoneticPr fontId="3"/>
  </si>
  <si>
    <t xml:space="preserve"> 寄附市民参画基金</t>
    <phoneticPr fontId="3"/>
  </si>
  <si>
    <t xml:space="preserve"> 丸岡城周辺整備基金</t>
    <phoneticPr fontId="3"/>
  </si>
  <si>
    <t xml:space="preserve"> 福祉基金</t>
    <phoneticPr fontId="3"/>
  </si>
  <si>
    <t>すこやか子育て支援基金</t>
    <rPh sb="4" eb="6">
      <t>コソダ</t>
    </rPh>
    <rPh sb="7" eb="9">
      <t>シエン</t>
    </rPh>
    <rPh sb="9" eb="11">
      <t>キキン</t>
    </rPh>
    <phoneticPr fontId="3"/>
  </si>
  <si>
    <t>https://www.town.eiheiji.lg.jp</t>
    <phoneticPr fontId="3"/>
  </si>
  <si>
    <t>教育文化施設整備基金</t>
    <rPh sb="0" eb="2">
      <t>キョウイク</t>
    </rPh>
    <rPh sb="2" eb="4">
      <t>ブンカ</t>
    </rPh>
    <rPh sb="4" eb="6">
      <t>シセツ</t>
    </rPh>
    <rPh sb="6" eb="8">
      <t>セイビ</t>
    </rPh>
    <rPh sb="8" eb="10">
      <t>キキン</t>
    </rPh>
    <phoneticPr fontId="3"/>
  </si>
  <si>
    <t>まちづくり自治基金</t>
    <rPh sb="5" eb="7">
      <t>ジチ</t>
    </rPh>
    <rPh sb="7" eb="9">
      <t>キキン</t>
    </rPh>
    <phoneticPr fontId="3"/>
  </si>
  <si>
    <t>高齢者保健福祉基金</t>
    <rPh sb="0" eb="3">
      <t>コウレイシャ</t>
    </rPh>
    <rPh sb="3" eb="5">
      <t>ホケン</t>
    </rPh>
    <rPh sb="5" eb="7">
      <t>フクシ</t>
    </rPh>
    <rPh sb="7" eb="9">
      <t>キキン</t>
    </rPh>
    <phoneticPr fontId="3"/>
  </si>
  <si>
    <t>青少年育成代継基金</t>
    <rPh sb="0" eb="3">
      <t>セイショウネン</t>
    </rPh>
    <rPh sb="3" eb="5">
      <t>イクセイ</t>
    </rPh>
    <rPh sb="5" eb="7">
      <t>ヨツギ</t>
    </rPh>
    <rPh sb="7" eb="9">
      <t>キキン</t>
    </rPh>
    <phoneticPr fontId="3"/>
  </si>
  <si>
    <t>ふるさとこうの振興基金</t>
    <rPh sb="7" eb="9">
      <t>シンコウ</t>
    </rPh>
    <rPh sb="9" eb="11">
      <t>キキン</t>
    </rPh>
    <phoneticPr fontId="3"/>
  </si>
  <si>
    <t>電源立地地域対策交付金事業維持基金</t>
    <rPh sb="0" eb="2">
      <t>デンゲン</t>
    </rPh>
    <rPh sb="2" eb="4">
      <t>リッチ</t>
    </rPh>
    <rPh sb="4" eb="6">
      <t>チイキ</t>
    </rPh>
    <rPh sb="6" eb="8">
      <t>タイサク</t>
    </rPh>
    <rPh sb="8" eb="11">
      <t>コウフキン</t>
    </rPh>
    <rPh sb="11" eb="13">
      <t>ジギョウ</t>
    </rPh>
    <rPh sb="13" eb="15">
      <t>イジ</t>
    </rPh>
    <rPh sb="15" eb="17">
      <t>キキン</t>
    </rPh>
    <phoneticPr fontId="3"/>
  </si>
  <si>
    <t>https://www.town.minamiechizen.lg.jp/tyousei/702/p001230.html</t>
    <phoneticPr fontId="3"/>
  </si>
  <si>
    <t>ふるさと再生基金</t>
    <rPh sb="4" eb="6">
      <t>サイセイ</t>
    </rPh>
    <rPh sb="6" eb="8">
      <t>キキン</t>
    </rPh>
    <phoneticPr fontId="3"/>
  </si>
  <si>
    <t>高速増殖炉サイクル技術研究開発推進交付金事業基金</t>
    <rPh sb="0" eb="2">
      <t>コウソク</t>
    </rPh>
    <rPh sb="2" eb="5">
      <t>ゾウショクロ</t>
    </rPh>
    <rPh sb="9" eb="11">
      <t>ギジュツ</t>
    </rPh>
    <rPh sb="11" eb="13">
      <t>ケンキュウ</t>
    </rPh>
    <rPh sb="13" eb="15">
      <t>カイハツ</t>
    </rPh>
    <rPh sb="15" eb="17">
      <t>スイシン</t>
    </rPh>
    <rPh sb="17" eb="20">
      <t>コウフキン</t>
    </rPh>
    <rPh sb="20" eb="22">
      <t>ジギョウ</t>
    </rPh>
    <rPh sb="22" eb="24">
      <t>キキン</t>
    </rPh>
    <phoneticPr fontId="3"/>
  </si>
  <si>
    <t>企業誘致助成事業基金</t>
    <rPh sb="0" eb="2">
      <t>キギョウ</t>
    </rPh>
    <rPh sb="2" eb="4">
      <t>ユウチ</t>
    </rPh>
    <rPh sb="4" eb="6">
      <t>ジョセイ</t>
    </rPh>
    <rPh sb="6" eb="8">
      <t>ジギョウ</t>
    </rPh>
    <rPh sb="8" eb="10">
      <t>キキン</t>
    </rPh>
    <phoneticPr fontId="3"/>
  </si>
  <si>
    <t>保健福祉センター大規模改修事業基金</t>
    <rPh sb="0" eb="2">
      <t>ホケン</t>
    </rPh>
    <rPh sb="2" eb="4">
      <t>フクシ</t>
    </rPh>
    <rPh sb="8" eb="11">
      <t>ダイキボ</t>
    </rPh>
    <rPh sb="11" eb="13">
      <t>カイシュウ</t>
    </rPh>
    <rPh sb="13" eb="15">
      <t>ジギョウ</t>
    </rPh>
    <rPh sb="15" eb="17">
      <t>キキン</t>
    </rPh>
    <phoneticPr fontId="3"/>
  </si>
  <si>
    <t>町立保育所整備基金</t>
    <rPh sb="0" eb="2">
      <t>チョウリツ</t>
    </rPh>
    <rPh sb="2" eb="4">
      <t>ホイク</t>
    </rPh>
    <rPh sb="4" eb="5">
      <t>ショ</t>
    </rPh>
    <rPh sb="5" eb="7">
      <t>セイビ</t>
    </rPh>
    <rPh sb="7" eb="9">
      <t>キキン</t>
    </rPh>
    <phoneticPr fontId="3"/>
  </si>
  <si>
    <t>福祉施設整備基金</t>
    <rPh sb="0" eb="2">
      <t>フクシ</t>
    </rPh>
    <rPh sb="2" eb="4">
      <t>シセツ</t>
    </rPh>
    <rPh sb="4" eb="6">
      <t>セイビ</t>
    </rPh>
    <rPh sb="6" eb="8">
      <t>キキン</t>
    </rPh>
    <phoneticPr fontId="3"/>
  </si>
  <si>
    <t>町道柿々渡線整備基金</t>
    <rPh sb="0" eb="2">
      <t>チョウドウ</t>
    </rPh>
    <rPh sb="2" eb="3">
      <t>カキ</t>
    </rPh>
    <rPh sb="4" eb="5">
      <t>ワタ</t>
    </rPh>
    <rPh sb="5" eb="6">
      <t>セン</t>
    </rPh>
    <rPh sb="6" eb="8">
      <t>セイビ</t>
    </rPh>
    <rPh sb="8" eb="10">
      <t>キキン</t>
    </rPh>
    <phoneticPr fontId="3"/>
  </si>
  <si>
    <t>電源立地地域対策交付金施設整備基金</t>
    <rPh sb="0" eb="2">
      <t>デンゲン</t>
    </rPh>
    <rPh sb="2" eb="4">
      <t>リッチ</t>
    </rPh>
    <rPh sb="4" eb="6">
      <t>チイキ</t>
    </rPh>
    <rPh sb="6" eb="8">
      <t>タイサク</t>
    </rPh>
    <rPh sb="8" eb="11">
      <t>コウフキン</t>
    </rPh>
    <rPh sb="11" eb="13">
      <t>シセツ</t>
    </rPh>
    <rPh sb="13" eb="15">
      <t>セイビ</t>
    </rPh>
    <rPh sb="15" eb="17">
      <t>キキン</t>
    </rPh>
    <phoneticPr fontId="3"/>
  </si>
  <si>
    <t>環境施設整備基金</t>
    <rPh sb="0" eb="2">
      <t>カンキョウ</t>
    </rPh>
    <rPh sb="2" eb="4">
      <t>シセツ</t>
    </rPh>
    <rPh sb="4" eb="6">
      <t>セイビ</t>
    </rPh>
    <rPh sb="6" eb="8">
      <t>キキン</t>
    </rPh>
    <phoneticPr fontId="3"/>
  </si>
  <si>
    <t>公共用施設維持補修基金</t>
    <phoneticPr fontId="3"/>
  </si>
  <si>
    <t>うみんぴあ大飯事業化基金</t>
    <phoneticPr fontId="3"/>
  </si>
  <si>
    <t>公共用施設維持運営基金</t>
    <phoneticPr fontId="3"/>
  </si>
  <si>
    <t>電源立地地域振興基金</t>
    <phoneticPr fontId="3"/>
  </si>
  <si>
    <t>保健・医療・福祉総合施設医療設備等整備基金</t>
    <phoneticPr fontId="3"/>
  </si>
  <si>
    <t>http://cms2.town.ohi.fukui.jp/Prog/E0040_PageEdit.aspx?PAGE_NO=19645</t>
    <phoneticPr fontId="3"/>
  </si>
  <si>
    <t>情報基盤整備基金</t>
    <rPh sb="0" eb="2">
      <t>ジョウホウ</t>
    </rPh>
    <rPh sb="2" eb="4">
      <t>キバン</t>
    </rPh>
    <rPh sb="4" eb="6">
      <t>セイビ</t>
    </rPh>
    <rPh sb="6" eb="8">
      <t>キキン</t>
    </rPh>
    <phoneticPr fontId="3"/>
  </si>
  <si>
    <t>電源地域活性化基金</t>
    <rPh sb="0" eb="2">
      <t>デンゲン</t>
    </rPh>
    <rPh sb="2" eb="4">
      <t>チイキ</t>
    </rPh>
    <rPh sb="4" eb="7">
      <t>カッセイカ</t>
    </rPh>
    <rPh sb="7" eb="9">
      <t>キキン</t>
    </rPh>
    <phoneticPr fontId="3"/>
  </si>
  <si>
    <t>退職手当給付準備基金</t>
    <rPh sb="0" eb="2">
      <t>タイショク</t>
    </rPh>
    <rPh sb="2" eb="4">
      <t>テアテ</t>
    </rPh>
    <rPh sb="4" eb="6">
      <t>キュウフ</t>
    </rPh>
    <rPh sb="6" eb="8">
      <t>ジュンビ</t>
    </rPh>
    <rPh sb="8" eb="10">
      <t>キキン</t>
    </rPh>
    <phoneticPr fontId="3"/>
  </si>
  <si>
    <t>廃棄物処理施設整備基金</t>
    <rPh sb="0" eb="3">
      <t>ハイキブツ</t>
    </rPh>
    <rPh sb="3" eb="5">
      <t>ショリ</t>
    </rPh>
    <rPh sb="5" eb="7">
      <t>シセツ</t>
    </rPh>
    <rPh sb="7" eb="9">
      <t>セイビ</t>
    </rPh>
    <rPh sb="9" eb="11">
      <t>キキン</t>
    </rPh>
    <phoneticPr fontId="3"/>
  </si>
  <si>
    <t>梯子車点検整備積立金</t>
    <rPh sb="0" eb="2">
      <t>ハシゴ</t>
    </rPh>
    <rPh sb="2" eb="3">
      <t>クルマ</t>
    </rPh>
    <rPh sb="3" eb="5">
      <t>テンケン</t>
    </rPh>
    <rPh sb="5" eb="7">
      <t>セイビ</t>
    </rPh>
    <rPh sb="7" eb="9">
      <t>ツミタテ</t>
    </rPh>
    <rPh sb="9" eb="10">
      <t>キン</t>
    </rPh>
    <phoneticPr fontId="3"/>
  </si>
  <si>
    <t>若狭消防組合消防施設整備基金</t>
    <rPh sb="0" eb="6">
      <t>ワカサショウボウクミアイ</t>
    </rPh>
    <rPh sb="6" eb="8">
      <t>ショウボウ</t>
    </rPh>
    <rPh sb="8" eb="10">
      <t>シセツ</t>
    </rPh>
    <rPh sb="10" eb="12">
      <t>セイビ</t>
    </rPh>
    <rPh sb="12" eb="14">
      <t>キキン</t>
    </rPh>
    <phoneticPr fontId="3"/>
  </si>
  <si>
    <t>南越清掃組合施設周辺振興基金</t>
    <rPh sb="0" eb="2">
      <t>ナンエツ</t>
    </rPh>
    <rPh sb="2" eb="4">
      <t>セイソウ</t>
    </rPh>
    <rPh sb="4" eb="6">
      <t>クミアイ</t>
    </rPh>
    <rPh sb="6" eb="8">
      <t>シセツ</t>
    </rPh>
    <rPh sb="8" eb="10">
      <t>シュウヘン</t>
    </rPh>
    <rPh sb="10" eb="12">
      <t>シンコウ</t>
    </rPh>
    <rPh sb="12" eb="14">
      <t>キキン</t>
    </rPh>
    <phoneticPr fontId="3"/>
  </si>
  <si>
    <t>鯖江広域衛生施設組合廃棄物処理場建設改良基金</t>
    <rPh sb="0" eb="10">
      <t>サバエコウイキエイセイシセツクミアイ</t>
    </rPh>
    <rPh sb="10" eb="13">
      <t>ハイキブツ</t>
    </rPh>
    <rPh sb="13" eb="16">
      <t>ショリジョウ</t>
    </rPh>
    <rPh sb="16" eb="18">
      <t>ケンセツ</t>
    </rPh>
    <rPh sb="18" eb="20">
      <t>カイリョウ</t>
    </rPh>
    <rPh sb="20" eb="22">
      <t>キキン</t>
    </rPh>
    <phoneticPr fontId="3"/>
  </si>
  <si>
    <t>嶺南鉄道整備促進基金</t>
    <rPh sb="0" eb="10">
      <t>レイナンテツドウセイビソクシンキキン</t>
    </rPh>
    <phoneticPr fontId="3"/>
  </si>
  <si>
    <t>嶺南地域振興促進基金</t>
    <rPh sb="0" eb="10">
      <t>レイナンチイキシンコウソクシンキキン</t>
    </rPh>
    <phoneticPr fontId="3"/>
  </si>
  <si>
    <t>代官山墓地基金</t>
    <rPh sb="0" eb="3">
      <t>ダイカンヤマ</t>
    </rPh>
    <rPh sb="3" eb="5">
      <t>ボチ</t>
    </rPh>
    <rPh sb="5" eb="7">
      <t>キキン</t>
    </rPh>
    <phoneticPr fontId="3"/>
  </si>
  <si>
    <t>霊柩車購入基金</t>
    <rPh sb="0" eb="3">
      <t>レイキュウシャ</t>
    </rPh>
    <rPh sb="3" eb="5">
      <t>コウニュウ</t>
    </rPh>
    <rPh sb="5" eb="7">
      <t>キキン</t>
    </rPh>
    <phoneticPr fontId="3"/>
  </si>
  <si>
    <t>182010</t>
    <phoneticPr fontId="3"/>
  </si>
  <si>
    <t>社会福祉事業基金</t>
    <phoneticPr fontId="3"/>
  </si>
  <si>
    <t>公共施設整備事業等基金</t>
    <phoneticPr fontId="3"/>
  </si>
  <si>
    <t>新しい時代を担う人づくり基金</t>
    <phoneticPr fontId="3"/>
  </si>
  <si>
    <t>みどり豊かなまちづくり基金</t>
    <phoneticPr fontId="3"/>
  </si>
  <si>
    <t>http://www.pref.yamanashi.jp/shichoson/30zaiseijyoukyoushiryousyu.html</t>
    <phoneticPr fontId="3"/>
  </si>
  <si>
    <t>土地開発公社経営健全化基金</t>
    <rPh sb="0" eb="2">
      <t>トチ</t>
    </rPh>
    <rPh sb="2" eb="4">
      <t>カイハツ</t>
    </rPh>
    <rPh sb="4" eb="6">
      <t>コウシャ</t>
    </rPh>
    <rPh sb="6" eb="8">
      <t>ケイエイ</t>
    </rPh>
    <rPh sb="8" eb="11">
      <t>ケンゼンカ</t>
    </rPh>
    <rPh sb="11" eb="13">
      <t>キキン</t>
    </rPh>
    <phoneticPr fontId="3"/>
  </si>
  <si>
    <t>公立大学法人
都留文科大学
運営基金</t>
    <rPh sb="0" eb="2">
      <t>コウリツ</t>
    </rPh>
    <rPh sb="2" eb="4">
      <t>ダイガク</t>
    </rPh>
    <rPh sb="4" eb="6">
      <t>ホウジン</t>
    </rPh>
    <rPh sb="7" eb="9">
      <t>ツル</t>
    </rPh>
    <rPh sb="9" eb="11">
      <t>ブンカ</t>
    </rPh>
    <rPh sb="11" eb="13">
      <t>ダイガク</t>
    </rPh>
    <rPh sb="14" eb="16">
      <t>ウンエイ</t>
    </rPh>
    <rPh sb="16" eb="18">
      <t>キキン</t>
    </rPh>
    <phoneticPr fontId="3"/>
  </si>
  <si>
    <t>都留市公共施設整備
基金</t>
    <rPh sb="0" eb="3">
      <t>ツルシ</t>
    </rPh>
    <rPh sb="3" eb="5">
      <t>コウキョウ</t>
    </rPh>
    <rPh sb="5" eb="7">
      <t>シセツ</t>
    </rPh>
    <rPh sb="7" eb="9">
      <t>セイビ</t>
    </rPh>
    <rPh sb="10" eb="12">
      <t>キキン</t>
    </rPh>
    <phoneticPr fontId="3"/>
  </si>
  <si>
    <t>都留市社会福祉基金</t>
    <rPh sb="0" eb="3">
      <t>ツルシ</t>
    </rPh>
    <rPh sb="3" eb="5">
      <t>シャカイ</t>
    </rPh>
    <rPh sb="5" eb="7">
      <t>フクシ</t>
    </rPh>
    <rPh sb="7" eb="9">
      <t>キキン</t>
    </rPh>
    <phoneticPr fontId="3"/>
  </si>
  <si>
    <t>都留市職員
退職手当金
支給準備基金</t>
    <rPh sb="0" eb="3">
      <t>ツルシ</t>
    </rPh>
    <rPh sb="3" eb="5">
      <t>ショクイン</t>
    </rPh>
    <rPh sb="6" eb="8">
      <t>タイショク</t>
    </rPh>
    <rPh sb="8" eb="10">
      <t>テアテ</t>
    </rPh>
    <rPh sb="10" eb="11">
      <t>キン</t>
    </rPh>
    <rPh sb="12" eb="14">
      <t>シキュウ</t>
    </rPh>
    <rPh sb="14" eb="16">
      <t>ジュンビ</t>
    </rPh>
    <rPh sb="16" eb="18">
      <t>キキン</t>
    </rPh>
    <phoneticPr fontId="3"/>
  </si>
  <si>
    <t>ふるさと輝き基金</t>
    <rPh sb="4" eb="5">
      <t>カガヤ</t>
    </rPh>
    <rPh sb="6" eb="8">
      <t>キキン</t>
    </rPh>
    <phoneticPr fontId="3"/>
  </si>
  <si>
    <t>若者定住促進支援基金</t>
    <rPh sb="0" eb="2">
      <t>ワカモノ</t>
    </rPh>
    <rPh sb="2" eb="4">
      <t>テイジュウ</t>
    </rPh>
    <rPh sb="4" eb="6">
      <t>ソクシン</t>
    </rPh>
    <rPh sb="6" eb="8">
      <t>シエン</t>
    </rPh>
    <rPh sb="8" eb="10">
      <t>キキン</t>
    </rPh>
    <phoneticPr fontId="3"/>
  </si>
  <si>
    <t>太陽光発電施設等整備基金</t>
    <rPh sb="0" eb="3">
      <t>タイヨウコウ</t>
    </rPh>
    <rPh sb="3" eb="5">
      <t>ハツデン</t>
    </rPh>
    <rPh sb="5" eb="7">
      <t>シセツ</t>
    </rPh>
    <rPh sb="7" eb="8">
      <t>トウ</t>
    </rPh>
    <rPh sb="8" eb="10">
      <t>セイビ</t>
    </rPh>
    <rPh sb="10" eb="12">
      <t>キキン</t>
    </rPh>
    <phoneticPr fontId="3"/>
  </si>
  <si>
    <t>短大教育施設整備基金</t>
    <rPh sb="0" eb="2">
      <t>タンダイ</t>
    </rPh>
    <rPh sb="2" eb="4">
      <t>キョウイク</t>
    </rPh>
    <rPh sb="4" eb="6">
      <t>シセツ</t>
    </rPh>
    <rPh sb="6" eb="8">
      <t>セイビ</t>
    </rPh>
    <rPh sb="8" eb="10">
      <t>キキン</t>
    </rPh>
    <phoneticPr fontId="3"/>
  </si>
  <si>
    <t>消防施設・整備等整備基金</t>
    <rPh sb="0" eb="2">
      <t>ショウボウ</t>
    </rPh>
    <rPh sb="2" eb="4">
      <t>シセツ</t>
    </rPh>
    <rPh sb="5" eb="7">
      <t>セイビ</t>
    </rPh>
    <rPh sb="7" eb="8">
      <t>トウ</t>
    </rPh>
    <rPh sb="8" eb="10">
      <t>セイビ</t>
    </rPh>
    <rPh sb="10" eb="12">
      <t>キキン</t>
    </rPh>
    <phoneticPr fontId="3"/>
  </si>
  <si>
    <t>ふるさと大月応援基金</t>
    <rPh sb="4" eb="5">
      <t>ダイ</t>
    </rPh>
    <rPh sb="5" eb="6">
      <t>ツキ</t>
    </rPh>
    <rPh sb="6" eb="8">
      <t>オウエン</t>
    </rPh>
    <rPh sb="8" eb="10">
      <t>キキン</t>
    </rPh>
    <phoneticPr fontId="3"/>
  </si>
  <si>
    <t>福祉社会対策基金</t>
    <rPh sb="0" eb="2">
      <t>フクシ</t>
    </rPh>
    <rPh sb="2" eb="4">
      <t>シャカイ</t>
    </rPh>
    <rPh sb="4" eb="6">
      <t>タイサク</t>
    </rPh>
    <rPh sb="6" eb="8">
      <t>キキン</t>
    </rPh>
    <phoneticPr fontId="3"/>
  </si>
  <si>
    <t>市立小中学校施設整備基金</t>
    <phoneticPr fontId="3"/>
  </si>
  <si>
    <t>地域福祉基金</t>
    <phoneticPr fontId="3"/>
  </si>
  <si>
    <t>都市計画事業基金</t>
    <phoneticPr fontId="3"/>
  </si>
  <si>
    <t>職員の退職手当準備基金</t>
    <phoneticPr fontId="3"/>
  </si>
  <si>
    <t>南アルプス市公共施設整備等事業基金</t>
  </si>
  <si>
    <t>南アルプス市地域振興基金</t>
    <rPh sb="10" eb="12">
      <t>キキン</t>
    </rPh>
    <phoneticPr fontId="3"/>
  </si>
  <si>
    <t>南アルプス市地域福祉基金</t>
  </si>
  <si>
    <t>南アルプスクラインガルテン基金</t>
    <phoneticPr fontId="3"/>
  </si>
  <si>
    <t>まちづくり振興基金</t>
    <rPh sb="5" eb="7">
      <t>シンコウ</t>
    </rPh>
    <rPh sb="7" eb="9">
      <t>キキン</t>
    </rPh>
    <phoneticPr fontId="3"/>
  </si>
  <si>
    <t>市営住宅事業基金</t>
  </si>
  <si>
    <t>笛吹市地域振興基金</t>
    <rPh sb="0" eb="3">
      <t>フエフキシ</t>
    </rPh>
    <rPh sb="3" eb="5">
      <t>チイキ</t>
    </rPh>
    <rPh sb="5" eb="7">
      <t>シンコウ</t>
    </rPh>
    <rPh sb="7" eb="9">
      <t>キキン</t>
    </rPh>
    <phoneticPr fontId="3"/>
  </si>
  <si>
    <t>笛吹市公共施設整備等基金</t>
    <rPh sb="0" eb="3">
      <t>フエフキシ</t>
    </rPh>
    <rPh sb="3" eb="5">
      <t>コウキョウ</t>
    </rPh>
    <rPh sb="5" eb="7">
      <t>シセツ</t>
    </rPh>
    <rPh sb="7" eb="9">
      <t>セイビ</t>
    </rPh>
    <rPh sb="9" eb="10">
      <t>トウ</t>
    </rPh>
    <rPh sb="10" eb="12">
      <t>キキン</t>
    </rPh>
    <phoneticPr fontId="3"/>
  </si>
  <si>
    <t>笛吹市地域福祉基金</t>
    <rPh sb="0" eb="3">
      <t>フエフキシ</t>
    </rPh>
    <rPh sb="3" eb="5">
      <t>チイキ</t>
    </rPh>
    <rPh sb="5" eb="7">
      <t>フクシ</t>
    </rPh>
    <rPh sb="7" eb="9">
      <t>キキン</t>
    </rPh>
    <phoneticPr fontId="3"/>
  </si>
  <si>
    <t>笛吹市観光施設整備基金</t>
    <rPh sb="0" eb="3">
      <t>フエフキシ</t>
    </rPh>
    <rPh sb="3" eb="5">
      <t>カンコウ</t>
    </rPh>
    <rPh sb="5" eb="7">
      <t>シセツ</t>
    </rPh>
    <rPh sb="7" eb="9">
      <t>セイビ</t>
    </rPh>
    <rPh sb="9" eb="11">
      <t>キキン</t>
    </rPh>
    <phoneticPr fontId="3"/>
  </si>
  <si>
    <t>笛吹市まちづくり基金</t>
    <rPh sb="0" eb="3">
      <t>フエフキシ</t>
    </rPh>
    <rPh sb="8" eb="10">
      <t>キキン</t>
    </rPh>
    <phoneticPr fontId="3"/>
  </si>
  <si>
    <t>地域振興基金</t>
    <rPh sb="0" eb="2">
      <t>チイキ</t>
    </rPh>
    <rPh sb="2" eb="4">
      <t>シンコウ</t>
    </rPh>
    <rPh sb="4" eb="6">
      <t>キキン</t>
    </rPh>
    <phoneticPr fontId="26"/>
  </si>
  <si>
    <t>地域福祉基金</t>
    <rPh sb="0" eb="2">
      <t>チイキ</t>
    </rPh>
    <rPh sb="2" eb="4">
      <t>フクシ</t>
    </rPh>
    <rPh sb="4" eb="6">
      <t>キキン</t>
    </rPh>
    <phoneticPr fontId="26"/>
  </si>
  <si>
    <t>庁舎建設基金</t>
    <rPh sb="0" eb="2">
      <t>チョウシャ</t>
    </rPh>
    <rPh sb="2" eb="4">
      <t>ケンセツ</t>
    </rPh>
    <rPh sb="4" eb="6">
      <t>キキン</t>
    </rPh>
    <phoneticPr fontId="26"/>
  </si>
  <si>
    <t>幸住環境整備基金</t>
    <rPh sb="0" eb="1">
      <t>シアワ</t>
    </rPh>
    <rPh sb="1" eb="2">
      <t>ス</t>
    </rPh>
    <rPh sb="2" eb="4">
      <t>カンキョウ</t>
    </rPh>
    <rPh sb="4" eb="6">
      <t>セイビ</t>
    </rPh>
    <rPh sb="6" eb="8">
      <t>キキン</t>
    </rPh>
    <phoneticPr fontId="26"/>
  </si>
  <si>
    <t>ふるさと支援基金</t>
    <rPh sb="4" eb="6">
      <t>シエン</t>
    </rPh>
    <rPh sb="6" eb="8">
      <t>キキン</t>
    </rPh>
    <phoneticPr fontId="3"/>
  </si>
  <si>
    <t>在宅介護支援基金</t>
    <rPh sb="0" eb="2">
      <t>ザイタク</t>
    </rPh>
    <rPh sb="2" eb="4">
      <t>カイゴ</t>
    </rPh>
    <rPh sb="4" eb="6">
      <t>シエン</t>
    </rPh>
    <rPh sb="6" eb="8">
      <t>キキン</t>
    </rPh>
    <phoneticPr fontId="3"/>
  </si>
  <si>
    <t>まちづくり振興基金</t>
    <phoneticPr fontId="3"/>
  </si>
  <si>
    <t>公共施設等整備基金</t>
    <phoneticPr fontId="3"/>
  </si>
  <si>
    <t>リニア沿線公共施設等移転整備基金</t>
    <phoneticPr fontId="3"/>
  </si>
  <si>
    <t>よし原処理センター施設事業基金</t>
    <phoneticPr fontId="3"/>
  </si>
  <si>
    <t>まごころ基金</t>
    <rPh sb="4" eb="6">
      <t>キキン</t>
    </rPh>
    <phoneticPr fontId="3"/>
  </si>
  <si>
    <t>大門碑林公園石造物購入等整備基金</t>
    <rPh sb="0" eb="2">
      <t>ダイモン</t>
    </rPh>
    <rPh sb="2" eb="4">
      <t>ヒリン</t>
    </rPh>
    <rPh sb="4" eb="6">
      <t>コウエン</t>
    </rPh>
    <rPh sb="6" eb="8">
      <t>セキゾウ</t>
    </rPh>
    <rPh sb="8" eb="9">
      <t>ブツ</t>
    </rPh>
    <rPh sb="9" eb="11">
      <t>コウニュウ</t>
    </rPh>
    <rPh sb="11" eb="12">
      <t>トウ</t>
    </rPh>
    <rPh sb="12" eb="14">
      <t>セイビ</t>
    </rPh>
    <rPh sb="14" eb="16">
      <t>キキン</t>
    </rPh>
    <phoneticPr fontId="3"/>
  </si>
  <si>
    <t>公有施設整備基金</t>
    <rPh sb="0" eb="2">
      <t>コウユウ</t>
    </rPh>
    <rPh sb="2" eb="4">
      <t>シセツ</t>
    </rPh>
    <rPh sb="4" eb="6">
      <t>セイビ</t>
    </rPh>
    <rPh sb="6" eb="8">
      <t>キキン</t>
    </rPh>
    <phoneticPr fontId="3"/>
  </si>
  <si>
    <t>非常災害対策基金</t>
    <rPh sb="0" eb="2">
      <t>ヒジョウ</t>
    </rPh>
    <rPh sb="2" eb="4">
      <t>サイガイ</t>
    </rPh>
    <rPh sb="4" eb="6">
      <t>タイサク</t>
    </rPh>
    <rPh sb="6" eb="8">
      <t>キキン</t>
    </rPh>
    <phoneticPr fontId="3"/>
  </si>
  <si>
    <t>林道開設整備基金</t>
    <rPh sb="0" eb="2">
      <t>リンドウ</t>
    </rPh>
    <rPh sb="2" eb="4">
      <t>カイセツ</t>
    </rPh>
    <rPh sb="4" eb="6">
      <t>セイビ</t>
    </rPh>
    <rPh sb="6" eb="8">
      <t>キキン</t>
    </rPh>
    <phoneticPr fontId="3"/>
  </si>
  <si>
    <t>森林環境保全基金</t>
    <rPh sb="0" eb="2">
      <t>シンリン</t>
    </rPh>
    <rPh sb="2" eb="4">
      <t>カンキョウ</t>
    </rPh>
    <rPh sb="4" eb="6">
      <t>ホゼン</t>
    </rPh>
    <rPh sb="6" eb="8">
      <t>キキン</t>
    </rPh>
    <phoneticPr fontId="3"/>
  </si>
  <si>
    <t>佐野實地域振興基金</t>
    <rPh sb="0" eb="2">
      <t>サノ</t>
    </rPh>
    <rPh sb="2" eb="3">
      <t>ミノル</t>
    </rPh>
    <rPh sb="3" eb="5">
      <t>チイキ</t>
    </rPh>
    <rPh sb="5" eb="7">
      <t>シンコウ</t>
    </rPh>
    <rPh sb="7" eb="9">
      <t>キキン</t>
    </rPh>
    <phoneticPr fontId="3"/>
  </si>
  <si>
    <t>環境施設整備等施設基金</t>
    <rPh sb="0" eb="2">
      <t>カンキョウ</t>
    </rPh>
    <rPh sb="2" eb="4">
      <t>シセツ</t>
    </rPh>
    <rPh sb="4" eb="6">
      <t>セイビ</t>
    </rPh>
    <rPh sb="6" eb="7">
      <t>トウ</t>
    </rPh>
    <rPh sb="7" eb="9">
      <t>シセツ</t>
    </rPh>
    <rPh sb="9" eb="11">
      <t>キキン</t>
    </rPh>
    <phoneticPr fontId="3"/>
  </si>
  <si>
    <t>公共施設整備等事業基金</t>
    <rPh sb="0" eb="2">
      <t>コウキョウ</t>
    </rPh>
    <rPh sb="2" eb="4">
      <t>シセツ</t>
    </rPh>
    <rPh sb="4" eb="6">
      <t>セイビ</t>
    </rPh>
    <rPh sb="6" eb="7">
      <t>トウ</t>
    </rPh>
    <rPh sb="7" eb="9">
      <t>ジギョウ</t>
    </rPh>
    <rPh sb="9" eb="11">
      <t>キキン</t>
    </rPh>
    <phoneticPr fontId="3"/>
  </si>
  <si>
    <t>地域コミュニティ施設整備費貸付基金</t>
    <rPh sb="0" eb="2">
      <t>チイキ</t>
    </rPh>
    <rPh sb="8" eb="10">
      <t>シセツ</t>
    </rPh>
    <rPh sb="10" eb="12">
      <t>セイビ</t>
    </rPh>
    <rPh sb="12" eb="13">
      <t>ヒ</t>
    </rPh>
    <rPh sb="13" eb="15">
      <t>カシツケ</t>
    </rPh>
    <rPh sb="15" eb="17">
      <t>キキン</t>
    </rPh>
    <phoneticPr fontId="3"/>
  </si>
  <si>
    <t>中山間ふるさと水・土保全対策基金</t>
    <rPh sb="0" eb="1">
      <t>チュウ</t>
    </rPh>
    <rPh sb="1" eb="3">
      <t>サンカン</t>
    </rPh>
    <rPh sb="7" eb="8">
      <t>ミズ</t>
    </rPh>
    <rPh sb="9" eb="10">
      <t>ツチ</t>
    </rPh>
    <rPh sb="10" eb="12">
      <t>ホゼン</t>
    </rPh>
    <rPh sb="12" eb="14">
      <t>タイサク</t>
    </rPh>
    <rPh sb="14" eb="16">
      <t>キキン</t>
    </rPh>
    <phoneticPr fontId="3"/>
  </si>
  <si>
    <t>過疎自立促進基金</t>
    <rPh sb="0" eb="2">
      <t>カソ</t>
    </rPh>
    <rPh sb="2" eb="4">
      <t>ジリツ</t>
    </rPh>
    <rPh sb="4" eb="6">
      <t>ソクシン</t>
    </rPh>
    <rPh sb="6" eb="8">
      <t>キキン</t>
    </rPh>
    <phoneticPr fontId="3"/>
  </si>
  <si>
    <t>道の駅富士川整備基金</t>
    <rPh sb="0" eb="1">
      <t>ミチ</t>
    </rPh>
    <rPh sb="2" eb="3">
      <t>エキ</t>
    </rPh>
    <rPh sb="3" eb="6">
      <t>フジカワ</t>
    </rPh>
    <rPh sb="6" eb="8">
      <t>セイビ</t>
    </rPh>
    <rPh sb="8" eb="10">
      <t>キキン</t>
    </rPh>
    <phoneticPr fontId="3"/>
  </si>
  <si>
    <t>公共施設整備等事業
基金</t>
    <rPh sb="0" eb="2">
      <t>コウキョウ</t>
    </rPh>
    <rPh sb="2" eb="4">
      <t>シセツ</t>
    </rPh>
    <rPh sb="4" eb="6">
      <t>セイビ</t>
    </rPh>
    <rPh sb="6" eb="7">
      <t>トウ</t>
    </rPh>
    <rPh sb="7" eb="9">
      <t>ジギョウ</t>
    </rPh>
    <rPh sb="10" eb="12">
      <t>キキン</t>
    </rPh>
    <phoneticPr fontId="3"/>
  </si>
  <si>
    <t>校舎建設基金</t>
    <rPh sb="0" eb="2">
      <t>コウシャ</t>
    </rPh>
    <rPh sb="2" eb="4">
      <t>ケンセツ</t>
    </rPh>
    <rPh sb="4" eb="6">
      <t>キキン</t>
    </rPh>
    <phoneticPr fontId="3"/>
  </si>
  <si>
    <t>渇水対策事業基金</t>
    <rPh sb="0" eb="2">
      <t>カッスイ</t>
    </rPh>
    <rPh sb="2" eb="4">
      <t>タイサク</t>
    </rPh>
    <rPh sb="4" eb="6">
      <t>ジギョウ</t>
    </rPh>
    <rPh sb="6" eb="8">
      <t>キキン</t>
    </rPh>
    <phoneticPr fontId="3"/>
  </si>
  <si>
    <t>観光施設等事業基金</t>
    <rPh sb="0" eb="2">
      <t>カンコウ</t>
    </rPh>
    <rPh sb="2" eb="4">
      <t>シセツ</t>
    </rPh>
    <rPh sb="4" eb="5">
      <t>トウ</t>
    </rPh>
    <rPh sb="5" eb="7">
      <t>ジギョウ</t>
    </rPh>
    <rPh sb="7" eb="9">
      <t>キキン</t>
    </rPh>
    <phoneticPr fontId="3"/>
  </si>
  <si>
    <t>植草浩子水源林保全基金</t>
    <rPh sb="0" eb="2">
      <t>ウエクサ</t>
    </rPh>
    <rPh sb="2" eb="4">
      <t>ヒロコ</t>
    </rPh>
    <rPh sb="4" eb="7">
      <t>スイゲンリン</t>
    </rPh>
    <rPh sb="7" eb="9">
      <t>ホゼン</t>
    </rPh>
    <rPh sb="9" eb="11">
      <t>キキン</t>
    </rPh>
    <phoneticPr fontId="3"/>
  </si>
  <si>
    <t>交通安全対策基金</t>
    <rPh sb="0" eb="2">
      <t>コウツウ</t>
    </rPh>
    <rPh sb="2" eb="4">
      <t>アンゼン</t>
    </rPh>
    <rPh sb="4" eb="6">
      <t>タイサク</t>
    </rPh>
    <rPh sb="6" eb="8">
      <t>キキン</t>
    </rPh>
    <phoneticPr fontId="3"/>
  </si>
  <si>
    <t>教育施設整備基金</t>
    <phoneticPr fontId="3"/>
  </si>
  <si>
    <t>地域活性化基金</t>
    <phoneticPr fontId="3"/>
  </si>
  <si>
    <t>公園施設整備基金</t>
    <phoneticPr fontId="3"/>
  </si>
  <si>
    <t>特定防衛施設周辺整備調整交付金基金</t>
    <rPh sb="0" eb="2">
      <t>トクテイ</t>
    </rPh>
    <rPh sb="2" eb="4">
      <t>ボウエイ</t>
    </rPh>
    <rPh sb="4" eb="6">
      <t>シセツ</t>
    </rPh>
    <rPh sb="6" eb="8">
      <t>シュウヘン</t>
    </rPh>
    <rPh sb="8" eb="10">
      <t>セイビ</t>
    </rPh>
    <rPh sb="10" eb="12">
      <t>チョウセイ</t>
    </rPh>
    <rPh sb="12" eb="15">
      <t>コウフキン</t>
    </rPh>
    <rPh sb="15" eb="17">
      <t>キキン</t>
    </rPh>
    <phoneticPr fontId="3"/>
  </si>
  <si>
    <t>災害見舞基金</t>
    <rPh sb="0" eb="2">
      <t>サイガイ</t>
    </rPh>
    <rPh sb="2" eb="4">
      <t>ミマイ</t>
    </rPh>
    <rPh sb="4" eb="6">
      <t>キキン</t>
    </rPh>
    <phoneticPr fontId="3"/>
  </si>
  <si>
    <t>公共施設建設基金</t>
    <rPh sb="0" eb="4">
      <t>コウキョウシセツ</t>
    </rPh>
    <rPh sb="4" eb="6">
      <t>ケンセツ</t>
    </rPh>
    <rPh sb="6" eb="8">
      <t>キキン</t>
    </rPh>
    <phoneticPr fontId="3"/>
  </si>
  <si>
    <t>公共施設修繕基金</t>
    <rPh sb="0" eb="4">
      <t>コウキョウシセツ</t>
    </rPh>
    <rPh sb="4" eb="6">
      <t>シュウゼン</t>
    </rPh>
    <rPh sb="6" eb="8">
      <t>キキン</t>
    </rPh>
    <phoneticPr fontId="3"/>
  </si>
  <si>
    <t>国際交流基金</t>
    <rPh sb="0" eb="4">
      <t>コクサイコウリュウ</t>
    </rPh>
    <rPh sb="4" eb="6">
      <t>キキン</t>
    </rPh>
    <phoneticPr fontId="3"/>
  </si>
  <si>
    <t>ふるさと応援寄付基金</t>
    <rPh sb="4" eb="6">
      <t>オウエン</t>
    </rPh>
    <rPh sb="6" eb="8">
      <t>キフ</t>
    </rPh>
    <rPh sb="8" eb="10">
      <t>キキン</t>
    </rPh>
    <phoneticPr fontId="3"/>
  </si>
  <si>
    <t>地域づくり梶原林作基金</t>
    <rPh sb="0" eb="2">
      <t>チイキ</t>
    </rPh>
    <rPh sb="5" eb="7">
      <t>カジハラ</t>
    </rPh>
    <rPh sb="7" eb="9">
      <t>リンサク</t>
    </rPh>
    <rPh sb="9" eb="11">
      <t>キキン</t>
    </rPh>
    <phoneticPr fontId="3"/>
  </si>
  <si>
    <t>水と土保全対策基金</t>
    <phoneticPr fontId="3"/>
  </si>
  <si>
    <t>源流景観保全基金</t>
    <phoneticPr fontId="3"/>
  </si>
  <si>
    <t>多摩源流の再生基金</t>
    <phoneticPr fontId="3"/>
  </si>
  <si>
    <t>温泉基金</t>
    <rPh sb="0" eb="2">
      <t>オンセン</t>
    </rPh>
    <rPh sb="2" eb="4">
      <t>キキン</t>
    </rPh>
    <phoneticPr fontId="3"/>
  </si>
  <si>
    <t>林業振興事業整備基金</t>
    <rPh sb="0" eb="10">
      <t>リンギョウシンコウジギョウセイビキキン</t>
    </rPh>
    <phoneticPr fontId="3"/>
  </si>
  <si>
    <t>車輌・重機購入基金</t>
    <rPh sb="0" eb="2">
      <t>シャリョウ</t>
    </rPh>
    <rPh sb="3" eb="5">
      <t>ジュウキ</t>
    </rPh>
    <rPh sb="5" eb="7">
      <t>コウニュウ</t>
    </rPh>
    <rPh sb="7" eb="9">
      <t>キキン</t>
    </rPh>
    <phoneticPr fontId="3"/>
  </si>
  <si>
    <t>河口湖南中学校組合退職手当基金</t>
    <rPh sb="0" eb="2">
      <t>カワグチ</t>
    </rPh>
    <rPh sb="2" eb="4">
      <t>コナン</t>
    </rPh>
    <rPh sb="4" eb="7">
      <t>チュウガッコウ</t>
    </rPh>
    <rPh sb="7" eb="9">
      <t>クミアイ</t>
    </rPh>
    <rPh sb="9" eb="11">
      <t>タイショク</t>
    </rPh>
    <rPh sb="11" eb="12">
      <t>テ</t>
    </rPh>
    <rPh sb="12" eb="13">
      <t>ア</t>
    </rPh>
    <rPh sb="13" eb="15">
      <t>キキン</t>
    </rPh>
    <phoneticPr fontId="3"/>
  </si>
  <si>
    <t>河口湖南中学校組合スクールバス購入基金</t>
    <rPh sb="0" eb="2">
      <t>カワグチ</t>
    </rPh>
    <rPh sb="2" eb="4">
      <t>コナン</t>
    </rPh>
    <rPh sb="4" eb="7">
      <t>チュウガッコウ</t>
    </rPh>
    <rPh sb="7" eb="9">
      <t>クミアイ</t>
    </rPh>
    <rPh sb="15" eb="17">
      <t>コウニュウ</t>
    </rPh>
    <rPh sb="17" eb="19">
      <t>キキン</t>
    </rPh>
    <phoneticPr fontId="3"/>
  </si>
  <si>
    <t>河口湖南中学校組合教育施設建設基金</t>
    <rPh sb="0" eb="2">
      <t>カワグチ</t>
    </rPh>
    <rPh sb="2" eb="4">
      <t>コナン</t>
    </rPh>
    <rPh sb="4" eb="7">
      <t>チュウガッコウ</t>
    </rPh>
    <rPh sb="7" eb="9">
      <t>クミアイ</t>
    </rPh>
    <rPh sb="9" eb="11">
      <t>キョウイク</t>
    </rPh>
    <rPh sb="11" eb="13">
      <t>シセツ</t>
    </rPh>
    <rPh sb="13" eb="15">
      <t>ケンセツ</t>
    </rPh>
    <rPh sb="15" eb="17">
      <t>キキン</t>
    </rPh>
    <phoneticPr fontId="3"/>
  </si>
  <si>
    <t>施設改善基金</t>
    <rPh sb="0" eb="2">
      <t>シセツ</t>
    </rPh>
    <rPh sb="2" eb="4">
      <t>カイゼン</t>
    </rPh>
    <rPh sb="4" eb="6">
      <t>キキン</t>
    </rPh>
    <phoneticPr fontId="3"/>
  </si>
  <si>
    <t>斎場施設整備基金</t>
    <rPh sb="0" eb="4">
      <t>サイジョウシセツ</t>
    </rPh>
    <rPh sb="4" eb="6">
      <t>セイビ</t>
    </rPh>
    <rPh sb="6" eb="8">
      <t>キキン</t>
    </rPh>
    <phoneticPr fontId="3"/>
  </si>
  <si>
    <t>職員退職手当金支払準備基金</t>
    <rPh sb="0" eb="2">
      <t>ショクイン</t>
    </rPh>
    <rPh sb="2" eb="13">
      <t>タイショクテアテキンシハライジュンビキキン</t>
    </rPh>
    <phoneticPr fontId="3"/>
  </si>
  <si>
    <t>国母公園管理基金</t>
    <rPh sb="0" eb="2">
      <t>コクボ</t>
    </rPh>
    <rPh sb="2" eb="8">
      <t>コウエンカンリキキン</t>
    </rPh>
    <phoneticPr fontId="3"/>
  </si>
  <si>
    <t>消防施設整備事業等</t>
    <rPh sb="0" eb="2">
      <t>ショウボウ</t>
    </rPh>
    <rPh sb="2" eb="9">
      <t>シセツセイビジギョウトウ</t>
    </rPh>
    <phoneticPr fontId="3"/>
  </si>
  <si>
    <t>甲府地区ふるさと市町村圏基金</t>
    <rPh sb="0" eb="4">
      <t>コウフチク</t>
    </rPh>
    <rPh sb="8" eb="12">
      <t>シチョウソンケン</t>
    </rPh>
    <rPh sb="12" eb="14">
      <t>キキン</t>
    </rPh>
    <phoneticPr fontId="3"/>
  </si>
  <si>
    <t>峡南ふるさと市町村圏基金</t>
    <rPh sb="0" eb="2">
      <t>キョウナン</t>
    </rPh>
    <rPh sb="6" eb="12">
      <t>シチョウソンケンキキン</t>
    </rPh>
    <phoneticPr fontId="3"/>
  </si>
  <si>
    <t>情報センター施設整備基金</t>
    <rPh sb="0" eb="2">
      <t>ジョウホウセ</t>
    </rPh>
    <rPh sb="2" eb="12">
      <t>ンターシセツセイビキキン</t>
    </rPh>
    <phoneticPr fontId="3"/>
  </si>
  <si>
    <t>養護老人ホーム施設整備基金</t>
    <rPh sb="0" eb="2">
      <t>ヨウゴ</t>
    </rPh>
    <rPh sb="2" eb="4">
      <t>ロウジン</t>
    </rPh>
    <rPh sb="7" eb="9">
      <t>シセツ</t>
    </rPh>
    <rPh sb="9" eb="11">
      <t>セイビ</t>
    </rPh>
    <rPh sb="11" eb="13">
      <t>キキン</t>
    </rPh>
    <phoneticPr fontId="3"/>
  </si>
  <si>
    <t>ごみ処理事業基金</t>
    <phoneticPr fontId="3"/>
  </si>
  <si>
    <t>ふれあい長寿社会福祉基金</t>
  </si>
  <si>
    <t>https://www.pref.nagano.lg.jp/shichoson/kensei/shichoson/zaise/shiryo/index.html</t>
    <phoneticPr fontId="3"/>
  </si>
  <si>
    <t>松本市庁舎建設基金</t>
  </si>
  <si>
    <t>スポーツ施設整備基金</t>
  </si>
  <si>
    <t>上田市地域振興事業基金</t>
  </si>
  <si>
    <t>上田市公共施設整備基金</t>
  </si>
  <si>
    <t>上田市社会福祉基金</t>
  </si>
  <si>
    <t>ふるさと上田応援基金</t>
  </si>
  <si>
    <t>上田市交流文化芸術センター及び上田市立美術館事業基金</t>
  </si>
  <si>
    <t>市営住宅整備基金</t>
  </si>
  <si>
    <t>文化会館事業基金</t>
  </si>
  <si>
    <t>工業技術振興基金</t>
  </si>
  <si>
    <t>リニア中央新幹線飯田駅整備推進基金</t>
  </si>
  <si>
    <t>林青少年育成基金</t>
  </si>
  <si>
    <t>文化振興資金積立基金</t>
  </si>
  <si>
    <t>信州須坂ふるさと応援基金</t>
  </si>
  <si>
    <t>ふれあい地域福祉基金</t>
  </si>
  <si>
    <t>小諸市地域振興基金</t>
  </si>
  <si>
    <t>小諸市地域福祉基金</t>
  </si>
  <si>
    <t>学校建設準備基金</t>
  </si>
  <si>
    <t>小諸市職員退職手当基金</t>
  </si>
  <si>
    <t>小諸市大津秀子奨学基金</t>
  </si>
  <si>
    <t>公共施設等管理基金</t>
  </si>
  <si>
    <t>高度情報化基金</t>
  </si>
  <si>
    <t>渇水対策基金</t>
  </si>
  <si>
    <t>北アルプス山麓仁科の里整備基金</t>
  </si>
  <si>
    <t>愛する飯山ふるさと基金</t>
  </si>
  <si>
    <t>飯山市情報化推進基金</t>
  </si>
  <si>
    <t>飯山市退職手当基金</t>
  </si>
  <si>
    <t>飯山市環境施設整備基金</t>
  </si>
  <si>
    <t>飯山市産業振興基金</t>
  </si>
  <si>
    <t>蓼科観光施設建設基金</t>
  </si>
  <si>
    <t>学校基金</t>
  </si>
  <si>
    <t>教育文化施設整備基金</t>
  </si>
  <si>
    <t>森林環境保全基金</t>
  </si>
  <si>
    <t>知恵の交流基金</t>
  </si>
  <si>
    <t>小・中学校施設整備基金</t>
  </si>
  <si>
    <t>新庁舎等建設事業</t>
  </si>
  <si>
    <t>安曇野市ふるさと寄附基金</t>
  </si>
  <si>
    <t>公式スポーツ施設整備基金</t>
  </si>
  <si>
    <t>川上村文化振興基金</t>
  </si>
  <si>
    <t>広域的行政施設整備基金</t>
  </si>
  <si>
    <t>社会教育施設基金</t>
  </si>
  <si>
    <t>地域防災情報等提供施設整備基金</t>
  </si>
  <si>
    <t>基本財産基金</t>
  </si>
  <si>
    <t>医療保健振興基金</t>
  </si>
  <si>
    <t>ごみ処理対策基金</t>
  </si>
  <si>
    <t>下水道建設基金</t>
  </si>
  <si>
    <t>村営バス買替基金</t>
  </si>
  <si>
    <t>別荘施設維持基金</t>
  </si>
  <si>
    <t>庁舎改築周辺整備基金</t>
    <phoneticPr fontId="3"/>
  </si>
  <si>
    <t>下水道建設工事基金</t>
    <phoneticPr fontId="3"/>
  </si>
  <si>
    <t>さわやか軽井沢ふるさと基金</t>
    <phoneticPr fontId="3"/>
  </si>
  <si>
    <t>芸術・文化振興基金</t>
    <phoneticPr fontId="3"/>
  </si>
  <si>
    <t>町民福祉施設建設基金</t>
    <phoneticPr fontId="3"/>
  </si>
  <si>
    <t>御代田町役場庁舎整備基金</t>
  </si>
  <si>
    <t>御代田町教育施設整備基金</t>
  </si>
  <si>
    <t>御代田町地域振興基金</t>
  </si>
  <si>
    <t>御代田町下水道建設基金</t>
  </si>
  <si>
    <t>上下水道整備基金</t>
  </si>
  <si>
    <t>白樺高原下水道事業基金</t>
  </si>
  <si>
    <t>情報通信関連事業基金</t>
  </si>
  <si>
    <t>青木診療所施設等整備基金</t>
  </si>
  <si>
    <t>新町一体感醸成基金</t>
  </si>
  <si>
    <t>下排水整備基金</t>
  </si>
  <si>
    <t>有線放送施設改善基金</t>
  </si>
  <si>
    <t>健康診断機器購入基金</t>
  </si>
  <si>
    <t>地域開発整備基金</t>
  </si>
  <si>
    <t>指定施設利用奨励基金</t>
  </si>
  <si>
    <t>有線放送施設更新基金</t>
  </si>
  <si>
    <t>有線放送財政調整基金</t>
  </si>
  <si>
    <t>道の駅信州蔦木宿等振興基金</t>
  </si>
  <si>
    <t>農業振興基金</t>
    <rPh sb="0" eb="6">
      <t>ノウギョウシンコウキキン</t>
    </rPh>
    <phoneticPr fontId="3"/>
  </si>
  <si>
    <t>庁舎等建設基金</t>
    <phoneticPr fontId="3"/>
  </si>
  <si>
    <t>道路建設基金</t>
    <phoneticPr fontId="3"/>
  </si>
  <si>
    <t>町営住宅整備基金</t>
    <phoneticPr fontId="3"/>
  </si>
  <si>
    <t>生涯学習まちづくり基金</t>
  </si>
  <si>
    <t>米山教育振興基金</t>
  </si>
  <si>
    <t>ふるさといいじま応援基金</t>
  </si>
  <si>
    <t>中山間地域水とみどりの保全基金</t>
  </si>
  <si>
    <t>人づくり基金</t>
  </si>
  <si>
    <t>大芝高原温泉関連施設整備基金</t>
  </si>
  <si>
    <t>地域医療確保対策基金</t>
  </si>
  <si>
    <t>ふる里基金</t>
  </si>
  <si>
    <t>くだものの里まつかわ応援基金</t>
  </si>
  <si>
    <t>特別養護老人ホーム　松川荘　施設管理運営基金</t>
  </si>
  <si>
    <t>公共施設等整備更新基金</t>
    <phoneticPr fontId="3"/>
  </si>
  <si>
    <t>ふるさと元気づくり基金</t>
    <phoneticPr fontId="3"/>
  </si>
  <si>
    <t>ケーブルテレビ放送施設基金</t>
    <phoneticPr fontId="3"/>
  </si>
  <si>
    <t>発電設備管理基金</t>
    <phoneticPr fontId="3"/>
  </si>
  <si>
    <t>ふるさとあなん寄附金基金</t>
  </si>
  <si>
    <t>市民農園基金</t>
  </si>
  <si>
    <t>阿智村地域振興基金</t>
  </si>
  <si>
    <t>阿智村地域福祉基金</t>
  </si>
  <si>
    <t>阿智村温泉事業施設整備基金</t>
  </si>
  <si>
    <t>阿智村ふるさと振興基金</t>
  </si>
  <si>
    <t>スキー場財政調整基金</t>
    <phoneticPr fontId="3"/>
  </si>
  <si>
    <t>温泉事業財政調整基金</t>
    <phoneticPr fontId="3"/>
  </si>
  <si>
    <t>温泉開発基金</t>
    <phoneticPr fontId="3"/>
  </si>
  <si>
    <t>公共施設整備基金</t>
    <phoneticPr fontId="3"/>
  </si>
  <si>
    <t>矢作川源流の郷基金</t>
    <phoneticPr fontId="3"/>
  </si>
  <si>
    <t>森林林業振興基金</t>
    <phoneticPr fontId="3"/>
  </si>
  <si>
    <t>子育て応援基金</t>
    <phoneticPr fontId="3"/>
  </si>
  <si>
    <t>温泉開発事業基金</t>
    <phoneticPr fontId="3"/>
  </si>
  <si>
    <t>ふるさと創生事業基金</t>
    <phoneticPr fontId="3"/>
  </si>
  <si>
    <t>温泉施設整備基金</t>
  </si>
  <si>
    <t>下水道施設整備基金</t>
  </si>
  <si>
    <t>簡易水道施設整備基金</t>
  </si>
  <si>
    <t>ふるさと寄付金基金</t>
  </si>
  <si>
    <t>有線テレビジョン放送施設維持管理基金</t>
  </si>
  <si>
    <t>村営バス基金</t>
  </si>
  <si>
    <t>住宅整備基金</t>
  </si>
  <si>
    <t>リニア・三遠南信自動車道関連活性化基金</t>
  </si>
  <si>
    <t>図書充実基金</t>
  </si>
  <si>
    <t>歌舞伎伝承基金</t>
  </si>
  <si>
    <t>上松町役場庁舎建設整備基金</t>
  </si>
  <si>
    <t>上松町地域福祉振興基金</t>
  </si>
  <si>
    <t>赤沢施設整備基金</t>
  </si>
  <si>
    <t>上松町教育施設基金</t>
  </si>
  <si>
    <t>ねざめホテル施設整備基金</t>
  </si>
  <si>
    <t>子育て基金</t>
  </si>
  <si>
    <t>教育環境整備基金</t>
  </si>
  <si>
    <t>ユーアイ住宅建設基金</t>
  </si>
  <si>
    <t>木曽川水源の里すこやか基金</t>
  </si>
  <si>
    <t>木祖村福祉事業推進基金</t>
  </si>
  <si>
    <t>木祖村過疎対策道路維持基金</t>
  </si>
  <si>
    <t>木祖村商工産業振興資金預託基金</t>
  </si>
  <si>
    <t>公共建築物等保全基金</t>
  </si>
  <si>
    <t>水と緑のふるさと基金</t>
  </si>
  <si>
    <t>奨学金基金</t>
  </si>
  <si>
    <t>御嶽山噴火災害復興基金</t>
  </si>
  <si>
    <t>むらづくり基金</t>
  </si>
  <si>
    <t>水と緑の基金</t>
  </si>
  <si>
    <t>公営住宅等整備基金</t>
  </si>
  <si>
    <t>御嶽山噴火災害対策・復興基金</t>
  </si>
  <si>
    <t>緊急雇用創出事業基金</t>
  </si>
  <si>
    <t>観光事業振興基金</t>
  </si>
  <si>
    <t>農業構造改善事業基金</t>
  </si>
  <si>
    <t>水道事業基金</t>
  </si>
  <si>
    <t>環境衛生事業基金</t>
  </si>
  <si>
    <t>ふるさと「いくさか」応援基金</t>
  </si>
  <si>
    <t>ふるさと育成基金</t>
  </si>
  <si>
    <t>福祉の村づくり推進基金</t>
  </si>
  <si>
    <t>三区生産森林組合育成基金</t>
  </si>
  <si>
    <t>西洗馬生産森林組合育成基金</t>
  </si>
  <si>
    <t>情報施設事業運営基金</t>
  </si>
  <si>
    <t>てるてる坊主のふるさと応援基金</t>
  </si>
  <si>
    <t>てるてる坊主基金</t>
  </si>
  <si>
    <t>教育環境整備基金</t>
    <phoneticPr fontId="3"/>
  </si>
  <si>
    <t>松川村ふるさと応援基金</t>
    <phoneticPr fontId="3"/>
  </si>
  <si>
    <t>ふるさと白馬村を応援する基金</t>
  </si>
  <si>
    <t>地域情報化施設基金</t>
  </si>
  <si>
    <t>スキースポーツ育成振興基金</t>
  </si>
  <si>
    <t>「信州小谷村」ふるさと応援基金</t>
  </si>
  <si>
    <t>奨学金貸与基金</t>
  </si>
  <si>
    <t>文教施設整備基金</t>
    <phoneticPr fontId="3"/>
  </si>
  <si>
    <t>広域行政事業基金</t>
    <phoneticPr fontId="3"/>
  </si>
  <si>
    <t>社会福祉基金</t>
    <phoneticPr fontId="3"/>
  </si>
  <si>
    <t>びんぐし湯さん館施設整備等基金</t>
    <phoneticPr fontId="3"/>
  </si>
  <si>
    <t>工業施設等整備基金</t>
    <phoneticPr fontId="3"/>
  </si>
  <si>
    <t>小布施ふるさと応援基金</t>
  </si>
  <si>
    <t>大規模建設事業資金積立基金</t>
    <rPh sb="11" eb="13">
      <t>キキン</t>
    </rPh>
    <phoneticPr fontId="3"/>
  </si>
  <si>
    <t>社会福祉積立基金</t>
  </si>
  <si>
    <t>教育文化施設資金積立基金</t>
  </si>
  <si>
    <t>消防賞じゅつ金積立基金</t>
  </si>
  <si>
    <t>道路橋梁施設整備基金</t>
    <phoneticPr fontId="3"/>
  </si>
  <si>
    <t>社会教育施設整備基金</t>
    <phoneticPr fontId="3"/>
  </si>
  <si>
    <t>下水道整備基金</t>
    <phoneticPr fontId="3"/>
  </si>
  <si>
    <t>ふるさと・水と土保全基金</t>
    <phoneticPr fontId="3"/>
  </si>
  <si>
    <t>保健医療福祉基金</t>
  </si>
  <si>
    <t>有線放送電話事業特別会計基金</t>
  </si>
  <si>
    <t>中小企業金融対策預託基金</t>
  </si>
  <si>
    <t>観光施設整備等基金</t>
  </si>
  <si>
    <t>情報連絡施設基金</t>
  </si>
  <si>
    <t>地域医療介護等総合確保基金</t>
  </si>
  <si>
    <t>農業振興公社設立準備基金</t>
  </si>
  <si>
    <t>堆肥センター施設整備基金</t>
  </si>
  <si>
    <t>公共施設新改築基金</t>
  </si>
  <si>
    <t>高速情報通信網施設更新基金</t>
  </si>
  <si>
    <t>飯綱町子育て応援基金</t>
  </si>
  <si>
    <t>栄村震災復興特別基金</t>
  </si>
  <si>
    <t>克雪対策基金</t>
  </si>
  <si>
    <t>栄村東日本大震災復興交付金基金</t>
  </si>
  <si>
    <t>医療基金</t>
  </si>
  <si>
    <t>施設整備事業積立基金</t>
  </si>
  <si>
    <t>松本地域ふるさと基金</t>
  </si>
  <si>
    <t>長野地域ふるさと基金</t>
  </si>
  <si>
    <t>衛生車更新基金</t>
  </si>
  <si>
    <t>筑北中学校改修基金</t>
  </si>
  <si>
    <t>安曇野地区広域排水事業施設整備基金</t>
  </si>
  <si>
    <t>穂高広域施設組合じんかい処理施設等整備基金</t>
  </si>
  <si>
    <t>中央アメニティパーク施設整備基金</t>
  </si>
  <si>
    <t>中央アメニティパーク周辺整備事業基金</t>
  </si>
  <si>
    <t>医師確保基金</t>
  </si>
  <si>
    <t>病院施設整備基金</t>
  </si>
  <si>
    <t>佐久広域社会福祉施設財政調整基金
佐久広域老人ホーム勝間園「養護」</t>
  </si>
  <si>
    <t>佐久広域救護施設財政調整基金</t>
  </si>
  <si>
    <t>消防救急無線デジタル化整備基金</t>
  </si>
  <si>
    <t>新ごみ処理施設整備基金</t>
  </si>
  <si>
    <t>火葬場施設改修整備基金</t>
  </si>
  <si>
    <t>長野県自治会館管理基金</t>
  </si>
  <si>
    <t>長野県市町村基幹系共同利用システム管理基金</t>
  </si>
  <si>
    <t>長野県市町村ＶＤＩ共同利用システム管理基金</t>
  </si>
  <si>
    <t>長野県市町村内部系共同利用システム管理基金</t>
  </si>
  <si>
    <t>情報化施設財政調整基金</t>
  </si>
  <si>
    <t>公共土木事業基金</t>
  </si>
  <si>
    <t>木曽寮建設基金</t>
  </si>
  <si>
    <t>現炉解体基金</t>
  </si>
  <si>
    <t>広域振興基金</t>
  </si>
  <si>
    <t>阿南学園施設整備基金</t>
  </si>
  <si>
    <t>ごみ中間処理施設（桐林）整備基金</t>
  </si>
  <si>
    <t>土木振興基金</t>
  </si>
  <si>
    <t>郷土愛基金</t>
  </si>
  <si>
    <t>まちづくり研究基金</t>
  </si>
  <si>
    <t>事務室維持管理基金</t>
  </si>
  <si>
    <t>非常勤職員公務災害補償基金</t>
  </si>
  <si>
    <t>公立大学法人公立諏訪東京理科大学運営基金</t>
  </si>
  <si>
    <t>西部衛生施設改修基金</t>
  </si>
  <si>
    <t>総合福祉基金</t>
  </si>
  <si>
    <t>救護施設八ヶ岳寮退職手当準備積立基金</t>
  </si>
  <si>
    <t>救護施設八ヶ岳寮福祉基金</t>
  </si>
  <si>
    <t>静香苑施設整備基金</t>
  </si>
  <si>
    <t>下伊那自治センター組合特定目的積立金</t>
  </si>
  <si>
    <t>鉄道高架事業基金</t>
    <rPh sb="0" eb="2">
      <t>テツドウ</t>
    </rPh>
    <rPh sb="2" eb="8">
      <t>コウカジギョウキキン</t>
    </rPh>
    <phoneticPr fontId="3"/>
  </si>
  <si>
    <t>岐阜大学医学部跡地整備基金</t>
    <rPh sb="0" eb="2">
      <t>ギフ</t>
    </rPh>
    <rPh sb="2" eb="4">
      <t>ダイガク</t>
    </rPh>
    <rPh sb="4" eb="6">
      <t>イガク</t>
    </rPh>
    <rPh sb="6" eb="7">
      <t>ブ</t>
    </rPh>
    <rPh sb="7" eb="9">
      <t>アトチ</t>
    </rPh>
    <rPh sb="9" eb="11">
      <t>セイビ</t>
    </rPh>
    <rPh sb="11" eb="13">
      <t>キキン</t>
    </rPh>
    <phoneticPr fontId="3"/>
  </si>
  <si>
    <t>市民福祉健康医療基金</t>
    <rPh sb="0" eb="2">
      <t>シミン</t>
    </rPh>
    <rPh sb="2" eb="4">
      <t>フクシ</t>
    </rPh>
    <rPh sb="4" eb="6">
      <t>ケンコウ</t>
    </rPh>
    <rPh sb="6" eb="8">
      <t>イリョウ</t>
    </rPh>
    <rPh sb="8" eb="10">
      <t>キキン</t>
    </rPh>
    <phoneticPr fontId="3"/>
  </si>
  <si>
    <t>養老線支援基金</t>
    <rPh sb="0" eb="3">
      <t>ヨウロウセン</t>
    </rPh>
    <rPh sb="3" eb="5">
      <t>シエン</t>
    </rPh>
    <rPh sb="5" eb="7">
      <t>キキン</t>
    </rPh>
    <phoneticPr fontId="3"/>
  </si>
  <si>
    <t>国際協力田口基金</t>
    <rPh sb="0" eb="2">
      <t>コクサイ</t>
    </rPh>
    <rPh sb="2" eb="4">
      <t>キョウリョク</t>
    </rPh>
    <rPh sb="4" eb="6">
      <t>タグチ</t>
    </rPh>
    <rPh sb="6" eb="8">
      <t>キキン</t>
    </rPh>
    <phoneticPr fontId="3"/>
  </si>
  <si>
    <t>水都大垣ふるさと応援基金</t>
    <rPh sb="0" eb="2">
      <t>スイト</t>
    </rPh>
    <rPh sb="2" eb="4">
      <t>オオガキ</t>
    </rPh>
    <rPh sb="8" eb="10">
      <t>オウエン</t>
    </rPh>
    <rPh sb="10" eb="12">
      <t>キキン</t>
    </rPh>
    <phoneticPr fontId="3"/>
  </si>
  <si>
    <t>少年スポーツ振興小川基金</t>
    <phoneticPr fontId="3"/>
  </si>
  <si>
    <t>夢・まちづくり基金</t>
    <phoneticPr fontId="3"/>
  </si>
  <si>
    <t>ごみ処理施設整備基金</t>
    <phoneticPr fontId="3"/>
  </si>
  <si>
    <t>福祉健康基金</t>
    <phoneticPr fontId="3"/>
  </si>
  <si>
    <t>修繕引当基金</t>
    <rPh sb="0" eb="2">
      <t>シュウゼン</t>
    </rPh>
    <rPh sb="2" eb="4">
      <t>ヒキアテ</t>
    </rPh>
    <rPh sb="4" eb="6">
      <t>キキン</t>
    </rPh>
    <phoneticPr fontId="3"/>
  </si>
  <si>
    <t>一般廃棄物処理施設等整備基金</t>
    <rPh sb="0" eb="2">
      <t>イッパン</t>
    </rPh>
    <rPh sb="2" eb="5">
      <t>ハイキブツ</t>
    </rPh>
    <rPh sb="5" eb="7">
      <t>ショリ</t>
    </rPh>
    <rPh sb="7" eb="9">
      <t>シセツ</t>
    </rPh>
    <rPh sb="9" eb="10">
      <t>ナド</t>
    </rPh>
    <rPh sb="10" eb="12">
      <t>セイビ</t>
    </rPh>
    <rPh sb="12" eb="14">
      <t>キキン</t>
    </rPh>
    <phoneticPr fontId="3"/>
  </si>
  <si>
    <t>中小企業従業員退職金共済基金</t>
    <rPh sb="0" eb="2">
      <t>チュウショウ</t>
    </rPh>
    <rPh sb="2" eb="4">
      <t>キギョウ</t>
    </rPh>
    <rPh sb="4" eb="7">
      <t>ジュウギョウイン</t>
    </rPh>
    <rPh sb="7" eb="10">
      <t>タイショクキン</t>
    </rPh>
    <rPh sb="10" eb="12">
      <t>キョウサイ</t>
    </rPh>
    <rPh sb="12" eb="14">
      <t>キキン</t>
    </rPh>
    <phoneticPr fontId="3"/>
  </si>
  <si>
    <t>板取地区支派川振興基金</t>
    <rPh sb="0" eb="2">
      <t>イタドリ</t>
    </rPh>
    <rPh sb="2" eb="4">
      <t>チク</t>
    </rPh>
    <rPh sb="4" eb="5">
      <t>ササ</t>
    </rPh>
    <rPh sb="5" eb="6">
      <t>ハ</t>
    </rPh>
    <rPh sb="6" eb="7">
      <t>カワ</t>
    </rPh>
    <rPh sb="7" eb="9">
      <t>シンコウ</t>
    </rPh>
    <rPh sb="9" eb="11">
      <t>キキン</t>
    </rPh>
    <phoneticPr fontId="3"/>
  </si>
  <si>
    <t>リニア中央新幹線まちづくり基金</t>
    <rPh sb="3" eb="8">
      <t>チュウオウシンカンセン</t>
    </rPh>
    <rPh sb="13" eb="15">
      <t>キキン</t>
    </rPh>
    <phoneticPr fontId="3"/>
  </si>
  <si>
    <t>公共施設整備運営基金</t>
    <rPh sb="0" eb="2">
      <t>コウキョウ</t>
    </rPh>
    <rPh sb="2" eb="4">
      <t>シセツ</t>
    </rPh>
    <rPh sb="4" eb="6">
      <t>セイビ</t>
    </rPh>
    <rPh sb="6" eb="8">
      <t>ウンエイ</t>
    </rPh>
    <rPh sb="8" eb="10">
      <t>キキン</t>
    </rPh>
    <phoneticPr fontId="3"/>
  </si>
  <si>
    <t>しあわせづくり基金</t>
    <rPh sb="7" eb="9">
      <t>キキン</t>
    </rPh>
    <phoneticPr fontId="3"/>
  </si>
  <si>
    <t>市民わくわくふれ
あい施設整備基金</t>
    <rPh sb="0" eb="2">
      <t>シミン</t>
    </rPh>
    <rPh sb="11" eb="13">
      <t>シセツ</t>
    </rPh>
    <rPh sb="13" eb="15">
      <t>セイビ</t>
    </rPh>
    <rPh sb="15" eb="17">
      <t>キキン</t>
    </rPh>
    <phoneticPr fontId="3"/>
  </si>
  <si>
    <t>公共施設整備
改修等基金</t>
    <rPh sb="0" eb="2">
      <t>コウキョウ</t>
    </rPh>
    <rPh sb="2" eb="4">
      <t>シセツ</t>
    </rPh>
    <rPh sb="4" eb="6">
      <t>セイビ</t>
    </rPh>
    <rPh sb="7" eb="9">
      <t>カイシュウ</t>
    </rPh>
    <rPh sb="9" eb="10">
      <t>トウ</t>
    </rPh>
    <rPh sb="10" eb="12">
      <t>キキン</t>
    </rPh>
    <phoneticPr fontId="3"/>
  </si>
  <si>
    <t>美濃和紙の里
会館事業基金</t>
    <rPh sb="0" eb="2">
      <t>ミノ</t>
    </rPh>
    <rPh sb="2" eb="4">
      <t>ワシ</t>
    </rPh>
    <rPh sb="5" eb="6">
      <t>サト</t>
    </rPh>
    <rPh sb="7" eb="9">
      <t>カイカン</t>
    </rPh>
    <rPh sb="9" eb="11">
      <t>ジギョウ</t>
    </rPh>
    <rPh sb="11" eb="13">
      <t>キキン</t>
    </rPh>
    <phoneticPr fontId="3"/>
  </si>
  <si>
    <t>ふるさと美濃応援団
うだつ基金</t>
    <rPh sb="4" eb="6">
      <t>ミノ</t>
    </rPh>
    <rPh sb="6" eb="9">
      <t>オウエンダン</t>
    </rPh>
    <rPh sb="13" eb="15">
      <t>キキン</t>
    </rPh>
    <phoneticPr fontId="3"/>
  </si>
  <si>
    <t>瑞浪中央土地区画整理事業基金</t>
    <rPh sb="0" eb="2">
      <t>ミズナミ</t>
    </rPh>
    <rPh sb="2" eb="4">
      <t>チュウオウ</t>
    </rPh>
    <rPh sb="4" eb="6">
      <t>トチ</t>
    </rPh>
    <rPh sb="6" eb="8">
      <t>クカク</t>
    </rPh>
    <rPh sb="8" eb="10">
      <t>セイリ</t>
    </rPh>
    <rPh sb="10" eb="12">
      <t>ジギョウ</t>
    </rPh>
    <rPh sb="12" eb="14">
      <t>キキン</t>
    </rPh>
    <phoneticPr fontId="3"/>
  </si>
  <si>
    <t>加知奨学基金</t>
    <rPh sb="0" eb="1">
      <t>カ</t>
    </rPh>
    <rPh sb="1" eb="2">
      <t>チ</t>
    </rPh>
    <rPh sb="2" eb="4">
      <t>ショウガク</t>
    </rPh>
    <rPh sb="4" eb="6">
      <t>キキン</t>
    </rPh>
    <phoneticPr fontId="3"/>
  </si>
  <si>
    <t>下益見土地区画整理事業基金</t>
    <rPh sb="0" eb="3">
      <t>シモマスミ</t>
    </rPh>
    <rPh sb="3" eb="5">
      <t>トチ</t>
    </rPh>
    <rPh sb="5" eb="7">
      <t>クカク</t>
    </rPh>
    <rPh sb="7" eb="9">
      <t>セイリ</t>
    </rPh>
    <rPh sb="9" eb="11">
      <t>ジギョウ</t>
    </rPh>
    <rPh sb="11" eb="13">
      <t>キキン</t>
    </rPh>
    <phoneticPr fontId="3"/>
  </si>
  <si>
    <t>羽島市庁舎建設基金</t>
    <rPh sb="0" eb="3">
      <t>ハシマシ</t>
    </rPh>
    <rPh sb="3" eb="5">
      <t>チョウシャ</t>
    </rPh>
    <rPh sb="5" eb="7">
      <t>ケンセツ</t>
    </rPh>
    <rPh sb="7" eb="9">
      <t>キキン</t>
    </rPh>
    <phoneticPr fontId="3"/>
  </si>
  <si>
    <t>羽島市福祉基金</t>
    <rPh sb="0" eb="3">
      <t>ハシマシ</t>
    </rPh>
    <rPh sb="3" eb="5">
      <t>フクシ</t>
    </rPh>
    <rPh sb="5" eb="7">
      <t>キキン</t>
    </rPh>
    <phoneticPr fontId="3"/>
  </si>
  <si>
    <t>羽島市環境施設整備事業基金</t>
    <rPh sb="0" eb="3">
      <t>ハシマシ</t>
    </rPh>
    <rPh sb="3" eb="5">
      <t>カンキョウ</t>
    </rPh>
    <rPh sb="5" eb="7">
      <t>シセツ</t>
    </rPh>
    <rPh sb="7" eb="9">
      <t>セイビ</t>
    </rPh>
    <rPh sb="9" eb="11">
      <t>ジギョウ</t>
    </rPh>
    <rPh sb="11" eb="13">
      <t>キキン</t>
    </rPh>
    <phoneticPr fontId="3"/>
  </si>
  <si>
    <t>羽島市公共下水道整備事業基金</t>
    <rPh sb="0" eb="3">
      <t>ハシマシ</t>
    </rPh>
    <rPh sb="3" eb="5">
      <t>コウキョウ</t>
    </rPh>
    <rPh sb="5" eb="8">
      <t>ゲスイドウ</t>
    </rPh>
    <rPh sb="8" eb="10">
      <t>セイビ</t>
    </rPh>
    <rPh sb="10" eb="12">
      <t>ジギョウ</t>
    </rPh>
    <rPh sb="12" eb="14">
      <t>キキン</t>
    </rPh>
    <phoneticPr fontId="3"/>
  </si>
  <si>
    <t>羽島市公用施設整備基金</t>
    <rPh sb="0" eb="3">
      <t>ハシマシ</t>
    </rPh>
    <rPh sb="3" eb="5">
      <t>コウヨウ</t>
    </rPh>
    <rPh sb="5" eb="7">
      <t>シセツ</t>
    </rPh>
    <rPh sb="7" eb="9">
      <t>セイビ</t>
    </rPh>
    <rPh sb="9" eb="11">
      <t>キキン</t>
    </rPh>
    <phoneticPr fontId="3"/>
  </si>
  <si>
    <t>病院施設等整備基金</t>
    <phoneticPr fontId="3"/>
  </si>
  <si>
    <t>人口減少対策基金</t>
    <phoneticPr fontId="3"/>
  </si>
  <si>
    <t>リニアまちづくり基金</t>
    <phoneticPr fontId="3"/>
  </si>
  <si>
    <t>ふるさと水基金</t>
    <rPh sb="4" eb="5">
      <t>ミズ</t>
    </rPh>
    <rPh sb="5" eb="7">
      <t>キキン</t>
    </rPh>
    <phoneticPr fontId="3"/>
  </si>
  <si>
    <t>建設事業基金</t>
    <rPh sb="0" eb="2">
      <t>ケンセツ</t>
    </rPh>
    <rPh sb="2" eb="4">
      <t>ジギョウ</t>
    </rPh>
    <rPh sb="4" eb="6">
      <t>キキン</t>
    </rPh>
    <phoneticPr fontId="3"/>
  </si>
  <si>
    <t>皆増</t>
    <rPh sb="0" eb="1">
      <t>カイ</t>
    </rPh>
    <rPh sb="1" eb="2">
      <t>ゾウ</t>
    </rPh>
    <phoneticPr fontId="3"/>
  </si>
  <si>
    <t>国際交流振興基金</t>
    <rPh sb="0" eb="2">
      <t>コクサイ</t>
    </rPh>
    <rPh sb="2" eb="4">
      <t>コウリュウ</t>
    </rPh>
    <rPh sb="4" eb="6">
      <t>シンコウ</t>
    </rPh>
    <rPh sb="6" eb="8">
      <t>キキン</t>
    </rPh>
    <phoneticPr fontId="3"/>
  </si>
  <si>
    <t>久々利地内ため池管理基金</t>
    <rPh sb="0" eb="3">
      <t>ククリ</t>
    </rPh>
    <rPh sb="3" eb="5">
      <t>チナイ</t>
    </rPh>
    <rPh sb="7" eb="8">
      <t>イケ</t>
    </rPh>
    <rPh sb="8" eb="10">
      <t>カンリ</t>
    </rPh>
    <rPh sb="10" eb="12">
      <t>キキン</t>
    </rPh>
    <phoneticPr fontId="3"/>
  </si>
  <si>
    <t>魅力あるまちづくり基金</t>
    <rPh sb="0" eb="2">
      <t>ミリョク</t>
    </rPh>
    <rPh sb="9" eb="11">
      <t>キキン</t>
    </rPh>
    <phoneticPr fontId="3"/>
  </si>
  <si>
    <t>下水道事業対策基金</t>
    <rPh sb="0" eb="3">
      <t>ゲスイドウ</t>
    </rPh>
    <rPh sb="3" eb="5">
      <t>ジギョウ</t>
    </rPh>
    <rPh sb="5" eb="7">
      <t>タイサク</t>
    </rPh>
    <rPh sb="7" eb="9">
      <t>キキン</t>
    </rPh>
    <phoneticPr fontId="3"/>
  </si>
  <si>
    <t>ふるさと応援基金</t>
    <rPh sb="4" eb="8">
      <t>オウエンキキン</t>
    </rPh>
    <phoneticPr fontId="3"/>
  </si>
  <si>
    <t>庁舎建設基金</t>
    <rPh sb="0" eb="6">
      <t>チョウシャケンセツキキン</t>
    </rPh>
    <phoneticPr fontId="3"/>
  </si>
  <si>
    <t>鉄道資産整理基金</t>
    <rPh sb="0" eb="2">
      <t>テツドウ</t>
    </rPh>
    <rPh sb="2" eb="4">
      <t>シサン</t>
    </rPh>
    <rPh sb="4" eb="6">
      <t>セイリ</t>
    </rPh>
    <rPh sb="6" eb="8">
      <t>キキン</t>
    </rPh>
    <phoneticPr fontId="3"/>
  </si>
  <si>
    <t>公共施設管理基金</t>
    <rPh sb="0" eb="2">
      <t>コウキョウ</t>
    </rPh>
    <rPh sb="2" eb="4">
      <t>シセツ</t>
    </rPh>
    <rPh sb="4" eb="6">
      <t>カンリ</t>
    </rPh>
    <rPh sb="6" eb="8">
      <t>キキン</t>
    </rPh>
    <phoneticPr fontId="3"/>
  </si>
  <si>
    <t>合併基金</t>
    <rPh sb="0" eb="2">
      <t>ガッペイ</t>
    </rPh>
    <rPh sb="2" eb="4">
      <t>キキン</t>
    </rPh>
    <phoneticPr fontId="3"/>
  </si>
  <si>
    <t>福祉事業基金</t>
    <rPh sb="0" eb="2">
      <t>フクシ</t>
    </rPh>
    <rPh sb="2" eb="4">
      <t>ジギョウ</t>
    </rPh>
    <rPh sb="4" eb="6">
      <t>キキン</t>
    </rPh>
    <phoneticPr fontId="3"/>
  </si>
  <si>
    <t>淡墨桜維持管理基金</t>
    <rPh sb="0" eb="1">
      <t>アワ</t>
    </rPh>
    <rPh sb="1" eb="2">
      <t>スミ</t>
    </rPh>
    <rPh sb="2" eb="3">
      <t>サクラ</t>
    </rPh>
    <rPh sb="3" eb="5">
      <t>イジ</t>
    </rPh>
    <rPh sb="5" eb="7">
      <t>カンリ</t>
    </rPh>
    <rPh sb="7" eb="9">
      <t>キキン</t>
    </rPh>
    <phoneticPr fontId="3"/>
  </si>
  <si>
    <t>樽見鉄道対策基金</t>
    <rPh sb="0" eb="2">
      <t>タルミ</t>
    </rPh>
    <rPh sb="2" eb="4">
      <t>テツドウ</t>
    </rPh>
    <rPh sb="4" eb="6">
      <t>タイサク</t>
    </rPh>
    <rPh sb="6" eb="8">
      <t>キキン</t>
    </rPh>
    <phoneticPr fontId="3"/>
  </si>
  <si>
    <t>安藤基金</t>
    <rPh sb="0" eb="2">
      <t>アンドウ</t>
    </rPh>
    <rPh sb="2" eb="4">
      <t>キキン</t>
    </rPh>
    <phoneticPr fontId="3"/>
  </si>
  <si>
    <t>地域振興基金</t>
    <rPh sb="0" eb="2">
      <t>チイキ</t>
    </rPh>
    <rPh sb="2" eb="6">
      <t>シンコウキキン</t>
    </rPh>
    <phoneticPr fontId="3"/>
  </si>
  <si>
    <t>鉄道経営対策事業基金</t>
    <rPh sb="0" eb="10">
      <t>テツドウケイエイタイサクジギョウキキン</t>
    </rPh>
    <phoneticPr fontId="3"/>
  </si>
  <si>
    <t>ケーブルテレビ事業
整備基金</t>
    <rPh sb="7" eb="9">
      <t>ジギョウ</t>
    </rPh>
    <rPh sb="10" eb="12">
      <t>セイビ</t>
    </rPh>
    <rPh sb="12" eb="14">
      <t>キキン</t>
    </rPh>
    <phoneticPr fontId="3"/>
  </si>
  <si>
    <t>公共事業基金</t>
    <rPh sb="0" eb="2">
      <t>コウキョウ</t>
    </rPh>
    <rPh sb="2" eb="4">
      <t>ジギョウ</t>
    </rPh>
    <rPh sb="4" eb="6">
      <t>キキン</t>
    </rPh>
    <phoneticPr fontId="3"/>
  </si>
  <si>
    <t>消防防災基金</t>
    <rPh sb="0" eb="2">
      <t>ショウボウ</t>
    </rPh>
    <rPh sb="2" eb="4">
      <t>ボウサイ</t>
    </rPh>
    <rPh sb="4" eb="6">
      <t>キキン</t>
    </rPh>
    <phoneticPr fontId="3"/>
  </si>
  <si>
    <t>公共施設整備基金</t>
    <phoneticPr fontId="3"/>
  </si>
  <si>
    <t>環境施設整備基金</t>
    <phoneticPr fontId="3"/>
  </si>
  <si>
    <t>振興事業基金</t>
    <phoneticPr fontId="3"/>
  </si>
  <si>
    <t>教育施設整備基金</t>
    <phoneticPr fontId="3"/>
  </si>
  <si>
    <t>公共施設建設事業基金</t>
    <phoneticPr fontId="3"/>
  </si>
  <si>
    <t>地域創生福祉振興基金</t>
    <phoneticPr fontId="3"/>
  </si>
  <si>
    <t>教育事業基金</t>
    <phoneticPr fontId="3"/>
  </si>
  <si>
    <t>環境基金</t>
    <phoneticPr fontId="3"/>
  </si>
  <si>
    <t>笠松町次期ごみ処理施設整備基金</t>
    <phoneticPr fontId="3"/>
  </si>
  <si>
    <t>笠松町ふるさと振興基金</t>
    <phoneticPr fontId="3"/>
  </si>
  <si>
    <t>かさまつ応援基金</t>
    <phoneticPr fontId="3"/>
  </si>
  <si>
    <t>笠松町福祉振興基金</t>
    <phoneticPr fontId="3"/>
  </si>
  <si>
    <t>笠松町社会資本整備基金</t>
    <phoneticPr fontId="3"/>
  </si>
  <si>
    <t>薩摩義士史跡整備基金</t>
    <rPh sb="0" eb="2">
      <t>サツマ</t>
    </rPh>
    <rPh sb="2" eb="4">
      <t>ギシ</t>
    </rPh>
    <rPh sb="4" eb="6">
      <t>シセキ</t>
    </rPh>
    <rPh sb="6" eb="8">
      <t>セイビ</t>
    </rPh>
    <rPh sb="8" eb="10">
      <t>キキン</t>
    </rPh>
    <phoneticPr fontId="3"/>
  </si>
  <si>
    <t>山口俊郎基金</t>
    <rPh sb="0" eb="2">
      <t>ヤマグチ</t>
    </rPh>
    <rPh sb="2" eb="4">
      <t>トシロウ</t>
    </rPh>
    <rPh sb="4" eb="6">
      <t>キキン</t>
    </rPh>
    <phoneticPr fontId="3"/>
  </si>
  <si>
    <t>ふれあい交流基金</t>
    <rPh sb="4" eb="6">
      <t>コウリュウ</t>
    </rPh>
    <rPh sb="6" eb="8">
      <t>キキン</t>
    </rPh>
    <phoneticPr fontId="3"/>
  </si>
  <si>
    <t>ふるさと農村活性化対策基金</t>
    <rPh sb="4" eb="6">
      <t>ノウソン</t>
    </rPh>
    <rPh sb="6" eb="9">
      <t>カッセイカ</t>
    </rPh>
    <rPh sb="9" eb="11">
      <t>タイサク</t>
    </rPh>
    <rPh sb="11" eb="13">
      <t>キキン</t>
    </rPh>
    <phoneticPr fontId="3"/>
  </si>
  <si>
    <t>廃棄物処理施設整備基金</t>
    <rPh sb="0" eb="11">
      <t>ハイキブツショリシセツセイビキキン</t>
    </rPh>
    <phoneticPr fontId="3"/>
  </si>
  <si>
    <t>社会福祉振興基金</t>
    <rPh sb="0" eb="2">
      <t>シャカイ</t>
    </rPh>
    <rPh sb="2" eb="4">
      <t>フクシ</t>
    </rPh>
    <rPh sb="4" eb="6">
      <t>シンコウ</t>
    </rPh>
    <rPh sb="6" eb="8">
      <t>キキン</t>
    </rPh>
    <phoneticPr fontId="3"/>
  </si>
  <si>
    <t>国道バイパス建設促進対策事業基金</t>
    <rPh sb="0" eb="2">
      <t>コクドウ</t>
    </rPh>
    <rPh sb="6" eb="8">
      <t>ケンセツ</t>
    </rPh>
    <rPh sb="8" eb="10">
      <t>ソクシン</t>
    </rPh>
    <rPh sb="10" eb="12">
      <t>タイサク</t>
    </rPh>
    <rPh sb="12" eb="14">
      <t>ジギョウ</t>
    </rPh>
    <rPh sb="14" eb="16">
      <t>キキン</t>
    </rPh>
    <phoneticPr fontId="3"/>
  </si>
  <si>
    <t>ふるさと振興地域福祉基金</t>
    <rPh sb="4" eb="6">
      <t>シンコウ</t>
    </rPh>
    <rPh sb="6" eb="8">
      <t>チイキ</t>
    </rPh>
    <rPh sb="8" eb="10">
      <t>フクシ</t>
    </rPh>
    <rPh sb="10" eb="12">
      <t>キキン</t>
    </rPh>
    <phoneticPr fontId="3"/>
  </si>
  <si>
    <t>社会福祉活動基金</t>
    <rPh sb="0" eb="2">
      <t>シャカイ</t>
    </rPh>
    <rPh sb="2" eb="4">
      <t>フクシ</t>
    </rPh>
    <rPh sb="4" eb="6">
      <t>カツドウ</t>
    </rPh>
    <rPh sb="6" eb="8">
      <t>キキン</t>
    </rPh>
    <phoneticPr fontId="3"/>
  </si>
  <si>
    <t>育英資金助成基金</t>
    <rPh sb="0" eb="2">
      <t>イクエイ</t>
    </rPh>
    <rPh sb="2" eb="4">
      <t>シキン</t>
    </rPh>
    <rPh sb="4" eb="6">
      <t>ジョセイ</t>
    </rPh>
    <rPh sb="6" eb="8">
      <t>キキン</t>
    </rPh>
    <phoneticPr fontId="3"/>
  </si>
  <si>
    <t>公共施設等整備基金</t>
    <rPh sb="0" eb="2">
      <t>コウキョウ</t>
    </rPh>
    <rPh sb="2" eb="4">
      <t>シセツ</t>
    </rPh>
    <rPh sb="4" eb="5">
      <t>ナド</t>
    </rPh>
    <rPh sb="5" eb="7">
      <t>セイビ</t>
    </rPh>
    <rPh sb="7" eb="9">
      <t>キキン</t>
    </rPh>
    <phoneticPr fontId="3"/>
  </si>
  <si>
    <t>土地基盤整備基金</t>
    <rPh sb="0" eb="2">
      <t>トチ</t>
    </rPh>
    <rPh sb="2" eb="4">
      <t>キバン</t>
    </rPh>
    <rPh sb="4" eb="6">
      <t>セイビ</t>
    </rPh>
    <rPh sb="6" eb="8">
      <t>キキン</t>
    </rPh>
    <phoneticPr fontId="3"/>
  </si>
  <si>
    <t>加納良造学術文化振興基金</t>
    <rPh sb="0" eb="2">
      <t>カノウ</t>
    </rPh>
    <rPh sb="2" eb="4">
      <t>リョウゾウ</t>
    </rPh>
    <rPh sb="4" eb="6">
      <t>ガクジュツ</t>
    </rPh>
    <rPh sb="6" eb="8">
      <t>ブンカ</t>
    </rPh>
    <rPh sb="8" eb="10">
      <t>シンコウ</t>
    </rPh>
    <rPh sb="10" eb="12">
      <t>キキン</t>
    </rPh>
    <phoneticPr fontId="3"/>
  </si>
  <si>
    <t>スマートインターチェンジ建設基金</t>
    <phoneticPr fontId="3"/>
  </si>
  <si>
    <t>ふるさと農村活性化対策基金</t>
  </si>
  <si>
    <t>修学助成事業基金</t>
    <rPh sb="0" eb="2">
      <t>シュウガク</t>
    </rPh>
    <rPh sb="2" eb="4">
      <t>ジョセイ</t>
    </rPh>
    <rPh sb="4" eb="6">
      <t>ジギョウ</t>
    </rPh>
    <rPh sb="6" eb="8">
      <t>キキン</t>
    </rPh>
    <phoneticPr fontId="3"/>
  </si>
  <si>
    <t>公有地化推進基金</t>
    <rPh sb="0" eb="4">
      <t>コウユウチカ</t>
    </rPh>
    <rPh sb="4" eb="6">
      <t>スイシン</t>
    </rPh>
    <rPh sb="6" eb="8">
      <t>キキン</t>
    </rPh>
    <phoneticPr fontId="3"/>
  </si>
  <si>
    <t>藤橋地域振興基金</t>
    <rPh sb="0" eb="2">
      <t>フジハシ</t>
    </rPh>
    <rPh sb="2" eb="4">
      <t>チイキ</t>
    </rPh>
    <rPh sb="4" eb="6">
      <t>シンコウ</t>
    </rPh>
    <rPh sb="6" eb="8">
      <t>キキン</t>
    </rPh>
    <phoneticPr fontId="3"/>
  </si>
  <si>
    <t>ぎふ大野ふるさと応援基金</t>
    <rPh sb="2" eb="4">
      <t>オオノ</t>
    </rPh>
    <rPh sb="8" eb="10">
      <t>オウエン</t>
    </rPh>
    <rPh sb="10" eb="12">
      <t>キキン</t>
    </rPh>
    <phoneticPr fontId="3"/>
  </si>
  <si>
    <t>町営住宅敷金基金</t>
    <rPh sb="0" eb="2">
      <t>チョウエイ</t>
    </rPh>
    <rPh sb="2" eb="4">
      <t>ジュウタク</t>
    </rPh>
    <rPh sb="4" eb="6">
      <t>シキキン</t>
    </rPh>
    <rPh sb="6" eb="8">
      <t>キキン</t>
    </rPh>
    <phoneticPr fontId="3"/>
  </si>
  <si>
    <t>ふるさと支援まちづくり基金</t>
    <phoneticPr fontId="3"/>
  </si>
  <si>
    <t>地域福祉事業基金</t>
    <phoneticPr fontId="3"/>
  </si>
  <si>
    <t>公共下水道基金</t>
    <phoneticPr fontId="3"/>
  </si>
  <si>
    <t>ふるさと農村活性化対策基金</t>
    <phoneticPr fontId="3"/>
  </si>
  <si>
    <t>公共下水道基金</t>
    <rPh sb="0" eb="7">
      <t>コウキョウゲスイドウキキン</t>
    </rPh>
    <phoneticPr fontId="3"/>
  </si>
  <si>
    <t>退職手当基金</t>
    <rPh sb="0" eb="6">
      <t>タイショクテアテキキン</t>
    </rPh>
    <phoneticPr fontId="3"/>
  </si>
  <si>
    <t>しあわせまちづくり基金</t>
    <rPh sb="9" eb="11">
      <t>キキン</t>
    </rPh>
    <phoneticPr fontId="3"/>
  </si>
  <si>
    <t>町民ふれあいプール貸付基金</t>
    <rPh sb="0" eb="2">
      <t>チョウミン</t>
    </rPh>
    <rPh sb="9" eb="11">
      <t>カシツケ</t>
    </rPh>
    <rPh sb="11" eb="13">
      <t>キキン</t>
    </rPh>
    <phoneticPr fontId="3"/>
  </si>
  <si>
    <t>ふるさと納税基金</t>
    <phoneticPr fontId="3"/>
  </si>
  <si>
    <t>まち・ひと・しごと創生基金</t>
    <phoneticPr fontId="3"/>
  </si>
  <si>
    <t>高齢者福祉対策基金</t>
    <phoneticPr fontId="3"/>
  </si>
  <si>
    <t>生活環境整備基金</t>
    <phoneticPr fontId="3"/>
  </si>
  <si>
    <t>小学校建設基金</t>
    <rPh sb="0" eb="3">
      <t>ショウガッコウ</t>
    </rPh>
    <rPh sb="3" eb="5">
      <t>ケンセツ</t>
    </rPh>
    <rPh sb="5" eb="7">
      <t>キキン</t>
    </rPh>
    <phoneticPr fontId="3"/>
  </si>
  <si>
    <t>いきがい基金</t>
    <rPh sb="4" eb="6">
      <t>キキン</t>
    </rPh>
    <phoneticPr fontId="3"/>
  </si>
  <si>
    <t>山川橋整備基金</t>
    <rPh sb="0" eb="2">
      <t>ヤマカワ</t>
    </rPh>
    <rPh sb="2" eb="3">
      <t>バシ</t>
    </rPh>
    <rPh sb="3" eb="5">
      <t>セイビ</t>
    </rPh>
    <rPh sb="5" eb="7">
      <t>キキン</t>
    </rPh>
    <phoneticPr fontId="3"/>
  </si>
  <si>
    <t>ふるさと水と土基金</t>
    <rPh sb="4" eb="5">
      <t>ミズ</t>
    </rPh>
    <rPh sb="6" eb="7">
      <t>ツチ</t>
    </rPh>
    <rPh sb="7" eb="9">
      <t>キキン</t>
    </rPh>
    <phoneticPr fontId="3"/>
  </si>
  <si>
    <t>明日のまちづくり基金</t>
    <phoneticPr fontId="3"/>
  </si>
  <si>
    <t>佐藤金五奨学基金</t>
    <phoneticPr fontId="3"/>
  </si>
  <si>
    <t>吉田茂国際交流基金</t>
    <phoneticPr fontId="3"/>
  </si>
  <si>
    <t>社会福祉医療施設等整備基金</t>
  </si>
  <si>
    <t>福祉向上基金</t>
    <rPh sb="0" eb="2">
      <t>フクシ</t>
    </rPh>
    <rPh sb="2" eb="4">
      <t>コウジョウ</t>
    </rPh>
    <rPh sb="4" eb="6">
      <t>キキン</t>
    </rPh>
    <phoneticPr fontId="3"/>
  </si>
  <si>
    <t>町営住宅建設基金</t>
    <rPh sb="0" eb="2">
      <t>チョウエイ</t>
    </rPh>
    <rPh sb="2" eb="4">
      <t>ジュウタク</t>
    </rPh>
    <rPh sb="4" eb="6">
      <t>ケンセツ</t>
    </rPh>
    <rPh sb="6" eb="8">
      <t>キキン</t>
    </rPh>
    <phoneticPr fontId="3"/>
  </si>
  <si>
    <t>ふるさとふれあい振興基金</t>
    <rPh sb="8" eb="10">
      <t>シンコウ</t>
    </rPh>
    <rPh sb="10" eb="12">
      <t>キキン</t>
    </rPh>
    <phoneticPr fontId="3"/>
  </si>
  <si>
    <t>ふるさとみたけ応援基金</t>
    <rPh sb="7" eb="9">
      <t>オウエン</t>
    </rPh>
    <rPh sb="9" eb="11">
      <t>キキン</t>
    </rPh>
    <phoneticPr fontId="3"/>
  </si>
  <si>
    <t>世界遺産合掌造り集落保存協力基金</t>
    <phoneticPr fontId="3"/>
  </si>
  <si>
    <t>せせらぎ公園小呂駐車場整備基金</t>
    <phoneticPr fontId="3"/>
  </si>
  <si>
    <t>小水力自家発電基金</t>
    <phoneticPr fontId="3"/>
  </si>
  <si>
    <t>森崎育英交付基金</t>
    <phoneticPr fontId="3"/>
  </si>
  <si>
    <t>大垣衛生施設組合施設整備基金</t>
    <rPh sb="0" eb="2">
      <t>オオガキ</t>
    </rPh>
    <rPh sb="2" eb="4">
      <t>エイセイ</t>
    </rPh>
    <rPh sb="4" eb="6">
      <t>シセツ</t>
    </rPh>
    <rPh sb="6" eb="8">
      <t>クミアイ</t>
    </rPh>
    <rPh sb="8" eb="10">
      <t>シセツ</t>
    </rPh>
    <rPh sb="10" eb="12">
      <t>セイビ</t>
    </rPh>
    <rPh sb="12" eb="14">
      <t>キキン</t>
    </rPh>
    <phoneticPr fontId="3"/>
  </si>
  <si>
    <t>南濃衛生施設利用事務組合施設整備基金</t>
    <phoneticPr fontId="3"/>
  </si>
  <si>
    <t>被服基金</t>
    <rPh sb="0" eb="2">
      <t>ヒフク</t>
    </rPh>
    <rPh sb="2" eb="4">
      <t>キキン</t>
    </rPh>
    <phoneticPr fontId="3"/>
  </si>
  <si>
    <t>自動車購入基金</t>
    <rPh sb="0" eb="3">
      <t>ジドウシャ</t>
    </rPh>
    <rPh sb="3" eb="5">
      <t>コウニュウ</t>
    </rPh>
    <rPh sb="5" eb="7">
      <t>キキン</t>
    </rPh>
    <phoneticPr fontId="3"/>
  </si>
  <si>
    <t>岐阜県市町村会館組合県民ふれあい会館入居基金</t>
    <phoneticPr fontId="3"/>
  </si>
  <si>
    <t>林野維持管理基金</t>
    <phoneticPr fontId="3"/>
  </si>
  <si>
    <t>消防施設基金</t>
    <rPh sb="0" eb="2">
      <t>ショウボウ</t>
    </rPh>
    <rPh sb="2" eb="4">
      <t>シセツ</t>
    </rPh>
    <rPh sb="4" eb="6">
      <t>キキン</t>
    </rPh>
    <phoneticPr fontId="3"/>
  </si>
  <si>
    <t>大垣消防組合施設整備基金</t>
    <rPh sb="0" eb="6">
      <t>オオガキショウボウクミアイ</t>
    </rPh>
    <rPh sb="6" eb="8">
      <t>シセツ</t>
    </rPh>
    <rPh sb="8" eb="10">
      <t>セイビ</t>
    </rPh>
    <rPh sb="10" eb="12">
      <t>キキン</t>
    </rPh>
    <phoneticPr fontId="3"/>
  </si>
  <si>
    <t>大垣消防組合退職手当基金</t>
    <rPh sb="0" eb="6">
      <t>オオガキショウボウクミアイ</t>
    </rPh>
    <rPh sb="6" eb="10">
      <t>タイショクテアテ</t>
    </rPh>
    <rPh sb="10" eb="12">
      <t>キキン</t>
    </rPh>
    <phoneticPr fontId="3"/>
  </si>
  <si>
    <t>処理施設等整備基金</t>
    <rPh sb="0" eb="2">
      <t>ショリ</t>
    </rPh>
    <rPh sb="2" eb="4">
      <t>シセツ</t>
    </rPh>
    <rPh sb="4" eb="5">
      <t>トウ</t>
    </rPh>
    <rPh sb="5" eb="7">
      <t>セイビ</t>
    </rPh>
    <rPh sb="7" eb="9">
      <t>キキン</t>
    </rPh>
    <phoneticPr fontId="3"/>
  </si>
  <si>
    <t>火葬場施設整備基金</t>
    <rPh sb="0" eb="2">
      <t>カソウ</t>
    </rPh>
    <rPh sb="2" eb="3">
      <t>ジョウ</t>
    </rPh>
    <rPh sb="3" eb="5">
      <t>シセツ</t>
    </rPh>
    <rPh sb="5" eb="7">
      <t>セイビ</t>
    </rPh>
    <rPh sb="7" eb="9">
      <t>キキン</t>
    </rPh>
    <phoneticPr fontId="3"/>
  </si>
  <si>
    <t>造林基金</t>
    <rPh sb="0" eb="2">
      <t>ゾウリン</t>
    </rPh>
    <rPh sb="2" eb="4">
      <t>キキン</t>
    </rPh>
    <phoneticPr fontId="3"/>
  </si>
  <si>
    <t>西南濃老人福祉施設事務組合施設整備基金</t>
    <rPh sb="0" eb="2">
      <t>セイナン</t>
    </rPh>
    <rPh sb="2" eb="3">
      <t>ノウ</t>
    </rPh>
    <rPh sb="3" eb="5">
      <t>ロウジン</t>
    </rPh>
    <rPh sb="5" eb="7">
      <t>フクシ</t>
    </rPh>
    <rPh sb="7" eb="9">
      <t>シセツ</t>
    </rPh>
    <rPh sb="9" eb="11">
      <t>ジム</t>
    </rPh>
    <rPh sb="11" eb="13">
      <t>クミアイ</t>
    </rPh>
    <rPh sb="13" eb="15">
      <t>シセツ</t>
    </rPh>
    <rPh sb="15" eb="17">
      <t>セイビ</t>
    </rPh>
    <rPh sb="17" eb="19">
      <t>キキン</t>
    </rPh>
    <phoneticPr fontId="3"/>
  </si>
  <si>
    <t>ふるさと活性化基金</t>
    <rPh sb="4" eb="7">
      <t>カッセイカ</t>
    </rPh>
    <rPh sb="7" eb="9">
      <t>キキン</t>
    </rPh>
    <phoneticPr fontId="3"/>
  </si>
  <si>
    <t>東濃看護専門学校財政調整基金</t>
    <rPh sb="0" eb="2">
      <t>トウノウ</t>
    </rPh>
    <rPh sb="2" eb="4">
      <t>カンゴ</t>
    </rPh>
    <rPh sb="4" eb="6">
      <t>センモン</t>
    </rPh>
    <rPh sb="6" eb="8">
      <t>ガッコウ</t>
    </rPh>
    <rPh sb="8" eb="10">
      <t>ザイセイ</t>
    </rPh>
    <rPh sb="10" eb="12">
      <t>チョウセイ</t>
    </rPh>
    <rPh sb="12" eb="14">
      <t>キキン</t>
    </rPh>
    <phoneticPr fontId="3"/>
  </si>
  <si>
    <t>東濃地域医師確保奨学基金</t>
    <rPh sb="0" eb="2">
      <t>トウノウ</t>
    </rPh>
    <rPh sb="2" eb="4">
      <t>チイキ</t>
    </rPh>
    <rPh sb="4" eb="6">
      <t>イシ</t>
    </rPh>
    <rPh sb="6" eb="8">
      <t>カクホ</t>
    </rPh>
    <rPh sb="8" eb="10">
      <t>ショウガク</t>
    </rPh>
    <rPh sb="10" eb="12">
      <t>キキン</t>
    </rPh>
    <phoneticPr fontId="3"/>
  </si>
  <si>
    <t>老人福祉施設整備基金</t>
    <rPh sb="0" eb="2">
      <t>ロウジン</t>
    </rPh>
    <rPh sb="2" eb="4">
      <t>フクシ</t>
    </rPh>
    <rPh sb="4" eb="6">
      <t>シセツ</t>
    </rPh>
    <rPh sb="6" eb="8">
      <t>セイビ</t>
    </rPh>
    <rPh sb="8" eb="10">
      <t>キキン</t>
    </rPh>
    <phoneticPr fontId="3"/>
  </si>
  <si>
    <t>消防施設整備事業基金</t>
    <rPh sb="0" eb="2">
      <t>ショウボウ</t>
    </rPh>
    <rPh sb="2" eb="4">
      <t>シセツ</t>
    </rPh>
    <rPh sb="4" eb="6">
      <t>セイビ</t>
    </rPh>
    <rPh sb="6" eb="8">
      <t>ジギョウ</t>
    </rPh>
    <rPh sb="8" eb="10">
      <t>キキン</t>
    </rPh>
    <phoneticPr fontId="3"/>
  </si>
  <si>
    <t>静岡県</t>
    <rPh sb="0" eb="3">
      <t>シズオカケン</t>
    </rPh>
    <phoneticPr fontId="4"/>
  </si>
  <si>
    <t>沼津駅周辺総合整備基金</t>
  </si>
  <si>
    <t>環境衛生施設等整備基金</t>
    <rPh sb="0" eb="2">
      <t>カンキョウ</t>
    </rPh>
    <rPh sb="2" eb="4">
      <t>エイセイ</t>
    </rPh>
    <rPh sb="4" eb="6">
      <t>シセツ</t>
    </rPh>
    <rPh sb="6" eb="7">
      <t>トウ</t>
    </rPh>
    <rPh sb="7" eb="9">
      <t>セイビ</t>
    </rPh>
    <rPh sb="9" eb="11">
      <t>キキン</t>
    </rPh>
    <phoneticPr fontId="4"/>
  </si>
  <si>
    <t>職員退職手当基金</t>
    <rPh sb="0" eb="2">
      <t>ショクイン</t>
    </rPh>
    <rPh sb="2" eb="4">
      <t>タイショク</t>
    </rPh>
    <rPh sb="4" eb="6">
      <t>テアテ</t>
    </rPh>
    <rPh sb="6" eb="8">
      <t>キキン</t>
    </rPh>
    <phoneticPr fontId="4"/>
  </si>
  <si>
    <t>文化振興基金</t>
    <rPh sb="0" eb="2">
      <t>ブンカ</t>
    </rPh>
    <rPh sb="2" eb="4">
      <t>シンコウ</t>
    </rPh>
    <rPh sb="4" eb="6">
      <t>キキン</t>
    </rPh>
    <phoneticPr fontId="2"/>
  </si>
  <si>
    <t>文化振興基金</t>
    <rPh sb="0" eb="2">
      <t>ブンカ</t>
    </rPh>
    <rPh sb="2" eb="4">
      <t>シンコウ</t>
    </rPh>
    <rPh sb="4" eb="6">
      <t>キキン</t>
    </rPh>
    <phoneticPr fontId="4"/>
  </si>
  <si>
    <t>庁舎等建設基金</t>
    <rPh sb="0" eb="2">
      <t>チョウシャ</t>
    </rPh>
    <rPh sb="2" eb="3">
      <t>トウ</t>
    </rPh>
    <rPh sb="3" eb="5">
      <t>ケンセツ</t>
    </rPh>
    <rPh sb="5" eb="7">
      <t>キキン</t>
    </rPh>
    <phoneticPr fontId="4"/>
  </si>
  <si>
    <t>地域福祉基金</t>
    <rPh sb="0" eb="2">
      <t>チイキ</t>
    </rPh>
    <rPh sb="2" eb="4">
      <t>フクシ</t>
    </rPh>
    <rPh sb="4" eb="6">
      <t>キキン</t>
    </rPh>
    <phoneticPr fontId="2"/>
  </si>
  <si>
    <t>地域福祉基金</t>
    <rPh sb="0" eb="2">
      <t>チイキ</t>
    </rPh>
    <rPh sb="2" eb="4">
      <t>フクシ</t>
    </rPh>
    <rPh sb="4" eb="6">
      <t>キキン</t>
    </rPh>
    <phoneticPr fontId="4"/>
  </si>
  <si>
    <t>三島市庁舎建設基金</t>
  </si>
  <si>
    <t>三島市養護老人ホーム整備基金</t>
  </si>
  <si>
    <t>佐野郷土振興基金</t>
  </si>
  <si>
    <t>三島市ふるさと創生基金</t>
  </si>
  <si>
    <t>医療施設設置等基金</t>
    <rPh sb="6" eb="7">
      <t>トウ</t>
    </rPh>
    <phoneticPr fontId="4"/>
  </si>
  <si>
    <t>ふるさと伊東応援基金</t>
  </si>
  <si>
    <t>体育施設整備基金</t>
  </si>
  <si>
    <t>地域振興基金</t>
    <rPh sb="0" eb="2">
      <t>チイキ</t>
    </rPh>
    <rPh sb="2" eb="4">
      <t>シンコウ</t>
    </rPh>
    <rPh sb="4" eb="6">
      <t>キキン</t>
    </rPh>
    <phoneticPr fontId="4"/>
  </si>
  <si>
    <t>公共施設整備基金</t>
    <rPh sb="0" eb="2">
      <t>コウキョウ</t>
    </rPh>
    <rPh sb="2" eb="4">
      <t>シセツ</t>
    </rPh>
    <rPh sb="4" eb="6">
      <t>セイビ</t>
    </rPh>
    <rPh sb="6" eb="8">
      <t>キキン</t>
    </rPh>
    <phoneticPr fontId="4"/>
  </si>
  <si>
    <t>新病院建設基金</t>
    <rPh sb="0" eb="3">
      <t>シンビョウイン</t>
    </rPh>
    <rPh sb="3" eb="5">
      <t>ケンセツ</t>
    </rPh>
    <rPh sb="5" eb="7">
      <t>キキン</t>
    </rPh>
    <phoneticPr fontId="4"/>
  </si>
  <si>
    <t>学校施設整備基金</t>
    <rPh sb="0" eb="2">
      <t>ガッコウ</t>
    </rPh>
    <rPh sb="2" eb="4">
      <t>シセツ</t>
    </rPh>
    <rPh sb="4" eb="6">
      <t>セイビ</t>
    </rPh>
    <rPh sb="6" eb="8">
      <t>キキン</t>
    </rPh>
    <phoneticPr fontId="2"/>
  </si>
  <si>
    <t>学校施設整備基金</t>
    <rPh sb="0" eb="2">
      <t>ガッコウ</t>
    </rPh>
    <rPh sb="2" eb="4">
      <t>シセツ</t>
    </rPh>
    <rPh sb="4" eb="6">
      <t>セイビ</t>
    </rPh>
    <rPh sb="6" eb="8">
      <t>キキン</t>
    </rPh>
    <phoneticPr fontId="4"/>
  </si>
  <si>
    <t>新環境クリーンセンター建設基金</t>
    <rPh sb="0" eb="3">
      <t>シンカンキョウ</t>
    </rPh>
    <rPh sb="11" eb="13">
      <t>ケンセツ</t>
    </rPh>
    <rPh sb="13" eb="15">
      <t>キキン</t>
    </rPh>
    <phoneticPr fontId="4"/>
  </si>
  <si>
    <t>公共建築物保全基金</t>
    <rPh sb="0" eb="2">
      <t>コウキョウ</t>
    </rPh>
    <rPh sb="2" eb="4">
      <t>ケンチク</t>
    </rPh>
    <rPh sb="4" eb="5">
      <t>ブツ</t>
    </rPh>
    <rPh sb="5" eb="7">
      <t>ホゼン</t>
    </rPh>
    <rPh sb="7" eb="9">
      <t>キキン</t>
    </rPh>
    <phoneticPr fontId="4"/>
  </si>
  <si>
    <t>福祉基金</t>
    <rPh sb="0" eb="2">
      <t>フクシ</t>
    </rPh>
    <rPh sb="2" eb="4">
      <t>キキン</t>
    </rPh>
    <phoneticPr fontId="4"/>
  </si>
  <si>
    <t>国際交流基金</t>
    <rPh sb="0" eb="2">
      <t>コクサイ</t>
    </rPh>
    <rPh sb="2" eb="4">
      <t>コウリュウ</t>
    </rPh>
    <rPh sb="4" eb="6">
      <t>キキン</t>
    </rPh>
    <phoneticPr fontId="2"/>
  </si>
  <si>
    <t>国際交流基金</t>
    <rPh sb="0" eb="2">
      <t>コクサイ</t>
    </rPh>
    <rPh sb="2" eb="4">
      <t>コウリュウ</t>
    </rPh>
    <rPh sb="4" eb="6">
      <t>キキン</t>
    </rPh>
    <phoneticPr fontId="4"/>
  </si>
  <si>
    <t>津波対策事業基金</t>
  </si>
  <si>
    <t>しっぺいこども福祉基金</t>
  </si>
  <si>
    <t>焼津市ふるさと寄附金基金</t>
    <rPh sb="0" eb="3">
      <t>ヤイヅシ</t>
    </rPh>
    <rPh sb="7" eb="12">
      <t>キフキンキキン</t>
    </rPh>
    <phoneticPr fontId="4"/>
  </si>
  <si>
    <t>焼津市公用施設建設基金</t>
    <rPh sb="0" eb="3">
      <t>ヤイヅシ</t>
    </rPh>
    <rPh sb="3" eb="11">
      <t>コウヨウシセツケンセツキキン</t>
    </rPh>
    <phoneticPr fontId="4"/>
  </si>
  <si>
    <t>焼津市大井川地区振興整備基金</t>
    <rPh sb="0" eb="3">
      <t>ヤイヅシ</t>
    </rPh>
    <rPh sb="3" eb="8">
      <t>オオイガワチク</t>
    </rPh>
    <rPh sb="8" eb="10">
      <t>シンコウ</t>
    </rPh>
    <rPh sb="10" eb="14">
      <t>セイビキキン</t>
    </rPh>
    <phoneticPr fontId="4"/>
  </si>
  <si>
    <t>焼津市港湾事業基金</t>
    <rPh sb="0" eb="3">
      <t>ヤイヅシ</t>
    </rPh>
    <rPh sb="3" eb="7">
      <t>コウワンジギョウ</t>
    </rPh>
    <rPh sb="7" eb="9">
      <t>キキン</t>
    </rPh>
    <phoneticPr fontId="4"/>
  </si>
  <si>
    <t>焼津市津波対策あんしん基金</t>
    <rPh sb="0" eb="3">
      <t>ヤイヅシ</t>
    </rPh>
    <rPh sb="3" eb="7">
      <t>ツナミタイサク</t>
    </rPh>
    <rPh sb="11" eb="13">
      <t>キキン</t>
    </rPh>
    <phoneticPr fontId="4"/>
  </si>
  <si>
    <t>ふるさと応援基金</t>
    <rPh sb="4" eb="6">
      <t>オウエン</t>
    </rPh>
    <rPh sb="6" eb="8">
      <t>キキン</t>
    </rPh>
    <phoneticPr fontId="4"/>
  </si>
  <si>
    <t>生涯学習公園化基金</t>
    <rPh sb="0" eb="2">
      <t>ショウガイ</t>
    </rPh>
    <rPh sb="2" eb="4">
      <t>ガクシュウ</t>
    </rPh>
    <rPh sb="4" eb="6">
      <t>コウエン</t>
    </rPh>
    <rPh sb="6" eb="7">
      <t>カ</t>
    </rPh>
    <rPh sb="7" eb="9">
      <t>キキン</t>
    </rPh>
    <phoneticPr fontId="4"/>
  </si>
  <si>
    <t>地震・津波対策整備基金</t>
    <rPh sb="0" eb="2">
      <t>ジシン</t>
    </rPh>
    <rPh sb="3" eb="5">
      <t>ツナミ</t>
    </rPh>
    <rPh sb="5" eb="7">
      <t>タイサク</t>
    </rPh>
    <rPh sb="7" eb="9">
      <t>セイビ</t>
    </rPh>
    <rPh sb="9" eb="11">
      <t>キキン</t>
    </rPh>
    <phoneticPr fontId="4"/>
  </si>
  <si>
    <t>未来を創るふるさと応援基金</t>
  </si>
  <si>
    <t>総合文化施設整備基金</t>
  </si>
  <si>
    <t>地域農業振興事業基金</t>
  </si>
  <si>
    <t>総合運動施設整備基金</t>
  </si>
  <si>
    <t>地域振興推進基金</t>
    <rPh sb="0" eb="2">
      <t>チイキ</t>
    </rPh>
    <rPh sb="2" eb="4">
      <t>シンコウ</t>
    </rPh>
    <rPh sb="4" eb="6">
      <t>スイシン</t>
    </rPh>
    <rPh sb="6" eb="8">
      <t>キキン</t>
    </rPh>
    <phoneticPr fontId="4"/>
  </si>
  <si>
    <t xml:space="preserve"> 特定防衛施設周辺整備調整 交付金事業基金（子ども医療）</t>
  </si>
  <si>
    <t xml:space="preserve"> 特定防衛施設周辺整備調整 交付金事業基金（予防接種）</t>
    <rPh sb="22" eb="24">
      <t>ヨボウ</t>
    </rPh>
    <rPh sb="24" eb="26">
      <t>セッシュ</t>
    </rPh>
    <phoneticPr fontId="4"/>
  </si>
  <si>
    <t>都市計画事業建設基金</t>
    <rPh sb="0" eb="2">
      <t>トシ</t>
    </rPh>
    <rPh sb="2" eb="4">
      <t>ケイカク</t>
    </rPh>
    <rPh sb="4" eb="6">
      <t>ジギョウ</t>
    </rPh>
    <rPh sb="6" eb="8">
      <t>ケンセツ</t>
    </rPh>
    <rPh sb="8" eb="10">
      <t>キキン</t>
    </rPh>
    <phoneticPr fontId="4"/>
  </si>
  <si>
    <t>退職手当基金</t>
    <rPh sb="0" eb="2">
      <t>タイショク</t>
    </rPh>
    <rPh sb="2" eb="4">
      <t>テアテ</t>
    </rPh>
    <rPh sb="4" eb="6">
      <t>キキン</t>
    </rPh>
    <phoneticPr fontId="4"/>
  </si>
  <si>
    <t>学術交流振興基金</t>
    <rPh sb="0" eb="2">
      <t>ガクジュツ</t>
    </rPh>
    <rPh sb="2" eb="4">
      <t>コウリュウ</t>
    </rPh>
    <rPh sb="4" eb="6">
      <t>シンコウ</t>
    </rPh>
    <rPh sb="6" eb="8">
      <t>キキン</t>
    </rPh>
    <phoneticPr fontId="4"/>
  </si>
  <si>
    <t>総合健康センター事業推進基金</t>
    <rPh sb="0" eb="2">
      <t>ソウゴウ</t>
    </rPh>
    <rPh sb="2" eb="4">
      <t>ケンコウ</t>
    </rPh>
    <rPh sb="8" eb="10">
      <t>ジギョウ</t>
    </rPh>
    <rPh sb="10" eb="12">
      <t>スイシン</t>
    </rPh>
    <rPh sb="12" eb="14">
      <t>キキン</t>
    </rPh>
    <phoneticPr fontId="4"/>
  </si>
  <si>
    <t>庁舎建設基金</t>
    <rPh sb="0" eb="6">
      <t>チョウシャケンセツキキン</t>
    </rPh>
    <phoneticPr fontId="4"/>
  </si>
  <si>
    <t>奨学振興基金</t>
  </si>
  <si>
    <t>都市施設建設基金</t>
    <rPh sb="0" eb="2">
      <t>トシ</t>
    </rPh>
    <rPh sb="2" eb="4">
      <t>シセツ</t>
    </rPh>
    <rPh sb="4" eb="6">
      <t>ケンセツ</t>
    </rPh>
    <rPh sb="6" eb="8">
      <t>キキン</t>
    </rPh>
    <phoneticPr fontId="4"/>
  </si>
  <si>
    <t>鈴木忠次郎育英基金</t>
  </si>
  <si>
    <t>公共施設整備基金</t>
    <rPh sb="0" eb="4">
      <t>コウキョウシセツ</t>
    </rPh>
    <rPh sb="4" eb="6">
      <t>セイビ</t>
    </rPh>
    <rPh sb="6" eb="8">
      <t>キキン</t>
    </rPh>
    <phoneticPr fontId="4"/>
  </si>
  <si>
    <t>豊田佐吉翁記念奨学基金</t>
    <rPh sb="0" eb="2">
      <t>トヨダ</t>
    </rPh>
    <rPh sb="2" eb="4">
      <t>サキチ</t>
    </rPh>
    <rPh sb="4" eb="5">
      <t>オウ</t>
    </rPh>
    <rPh sb="5" eb="7">
      <t>キネン</t>
    </rPh>
    <rPh sb="7" eb="9">
      <t>ショウガク</t>
    </rPh>
    <rPh sb="9" eb="11">
      <t>キキン</t>
    </rPh>
    <phoneticPr fontId="4"/>
  </si>
  <si>
    <t>村田光雄奨学基金</t>
    <rPh sb="0" eb="2">
      <t>ムラタ</t>
    </rPh>
    <rPh sb="2" eb="4">
      <t>ミツオ</t>
    </rPh>
    <rPh sb="4" eb="6">
      <t>ショウガク</t>
    </rPh>
    <rPh sb="6" eb="8">
      <t>キキン</t>
    </rPh>
    <phoneticPr fontId="4"/>
  </si>
  <si>
    <t>環境衛生施設整備基金</t>
    <rPh sb="0" eb="2">
      <t>カンキョウ</t>
    </rPh>
    <rPh sb="2" eb="4">
      <t>エイセイ</t>
    </rPh>
    <rPh sb="4" eb="6">
      <t>シセツ</t>
    </rPh>
    <rPh sb="6" eb="8">
      <t>セイビ</t>
    </rPh>
    <rPh sb="8" eb="10">
      <t>キキン</t>
    </rPh>
    <phoneticPr fontId="4"/>
  </si>
  <si>
    <t>ふるさと伊豆市応援基金</t>
    <rPh sb="4" eb="7">
      <t>イズシ</t>
    </rPh>
    <rPh sb="7" eb="9">
      <t>オウエン</t>
    </rPh>
    <rPh sb="9" eb="11">
      <t>キキン</t>
    </rPh>
    <phoneticPr fontId="4"/>
  </si>
  <si>
    <t>社会基盤環境整備基金</t>
    <rPh sb="0" eb="2">
      <t>シャカイ</t>
    </rPh>
    <rPh sb="2" eb="4">
      <t>キバン</t>
    </rPh>
    <rPh sb="4" eb="6">
      <t>カンキョウ</t>
    </rPh>
    <rPh sb="6" eb="8">
      <t>セイビ</t>
    </rPh>
    <rPh sb="8" eb="10">
      <t>キキン</t>
    </rPh>
    <phoneticPr fontId="4"/>
  </si>
  <si>
    <t>学校教育施設整備基金</t>
    <rPh sb="0" eb="2">
      <t>ガッコウ</t>
    </rPh>
    <rPh sb="2" eb="4">
      <t>キョウイク</t>
    </rPh>
    <rPh sb="4" eb="6">
      <t>シセツ</t>
    </rPh>
    <rPh sb="6" eb="8">
      <t>セイビ</t>
    </rPh>
    <rPh sb="8" eb="10">
      <t>キキン</t>
    </rPh>
    <phoneticPr fontId="4"/>
  </si>
  <si>
    <t>ＣＡＴＶ施設維持基金</t>
    <rPh sb="4" eb="6">
      <t>シセツ</t>
    </rPh>
    <rPh sb="6" eb="8">
      <t>イジ</t>
    </rPh>
    <rPh sb="8" eb="10">
      <t>キキン</t>
    </rPh>
    <phoneticPr fontId="4"/>
  </si>
  <si>
    <t>水道事業基金</t>
    <rPh sb="0" eb="2">
      <t>スイドウ</t>
    </rPh>
    <rPh sb="2" eb="4">
      <t>ジギョウ</t>
    </rPh>
    <rPh sb="4" eb="6">
      <t>キキン</t>
    </rPh>
    <phoneticPr fontId="4"/>
  </si>
  <si>
    <t>まちづくり基金</t>
    <rPh sb="5" eb="7">
      <t>キキン</t>
    </rPh>
    <phoneticPr fontId="4"/>
  </si>
  <si>
    <t>社会福祉基金</t>
    <rPh sb="0" eb="2">
      <t>シャカイ</t>
    </rPh>
    <rPh sb="2" eb="4">
      <t>フクシ</t>
    </rPh>
    <rPh sb="4" eb="6">
      <t>キキン</t>
    </rPh>
    <phoneticPr fontId="4"/>
  </si>
  <si>
    <t>菊川市環境保全基金</t>
    <rPh sb="0" eb="2">
      <t>キクガワ</t>
    </rPh>
    <rPh sb="2" eb="3">
      <t>シ</t>
    </rPh>
    <rPh sb="3" eb="5">
      <t>カンキョウ</t>
    </rPh>
    <rPh sb="5" eb="7">
      <t>ホゼン</t>
    </rPh>
    <rPh sb="7" eb="9">
      <t>キキン</t>
    </rPh>
    <phoneticPr fontId="4"/>
  </si>
  <si>
    <t>発電施設周辺地域整備事業に係る施設維持基金</t>
    <rPh sb="0" eb="2">
      <t>ハツデン</t>
    </rPh>
    <rPh sb="2" eb="4">
      <t>シセツ</t>
    </rPh>
    <rPh sb="4" eb="6">
      <t>シュウヘン</t>
    </rPh>
    <rPh sb="6" eb="8">
      <t>チイキ</t>
    </rPh>
    <rPh sb="8" eb="10">
      <t>セイビ</t>
    </rPh>
    <rPh sb="10" eb="12">
      <t>ジギョウ</t>
    </rPh>
    <rPh sb="13" eb="14">
      <t>カカ</t>
    </rPh>
    <rPh sb="15" eb="17">
      <t>シセツ</t>
    </rPh>
    <rPh sb="17" eb="19">
      <t>イジ</t>
    </rPh>
    <rPh sb="19" eb="21">
      <t>キキン</t>
    </rPh>
    <phoneticPr fontId="4"/>
  </si>
  <si>
    <t>庁舎建設基金</t>
    <rPh sb="0" eb="2">
      <t>チョウシャ</t>
    </rPh>
    <rPh sb="2" eb="4">
      <t>ケンセツ</t>
    </rPh>
    <rPh sb="4" eb="6">
      <t>キキン</t>
    </rPh>
    <phoneticPr fontId="2"/>
  </si>
  <si>
    <t>庁舎建設基金</t>
    <rPh sb="0" eb="2">
      <t>チョウシャ</t>
    </rPh>
    <rPh sb="2" eb="4">
      <t>ケンセツ</t>
    </rPh>
    <rPh sb="4" eb="6">
      <t>キキン</t>
    </rPh>
    <phoneticPr fontId="4"/>
  </si>
  <si>
    <t>韮山反射炉保全基金</t>
    <rPh sb="0" eb="2">
      <t>ニラヤマ</t>
    </rPh>
    <rPh sb="2" eb="5">
      <t>ハンシャロ</t>
    </rPh>
    <rPh sb="5" eb="7">
      <t>ホゼン</t>
    </rPh>
    <rPh sb="7" eb="9">
      <t>キキン</t>
    </rPh>
    <phoneticPr fontId="4"/>
  </si>
  <si>
    <t>福祉対策基金</t>
    <rPh sb="0" eb="2">
      <t>フクシ</t>
    </rPh>
    <rPh sb="2" eb="4">
      <t>タイサク</t>
    </rPh>
    <rPh sb="4" eb="6">
      <t>キキン</t>
    </rPh>
    <phoneticPr fontId="4"/>
  </si>
  <si>
    <t>教育振興基金</t>
    <rPh sb="0" eb="2">
      <t>キョウイク</t>
    </rPh>
    <rPh sb="2" eb="4">
      <t>シンコウ</t>
    </rPh>
    <rPh sb="4" eb="6">
      <t>キキン</t>
    </rPh>
    <phoneticPr fontId="4"/>
  </si>
  <si>
    <t>公共用施設維持基金</t>
    <rPh sb="0" eb="2">
      <t>コウキョウ</t>
    </rPh>
    <rPh sb="2" eb="3">
      <t>ヨウ</t>
    </rPh>
    <rPh sb="3" eb="5">
      <t>シセツ</t>
    </rPh>
    <rPh sb="5" eb="7">
      <t>イジ</t>
    </rPh>
    <rPh sb="7" eb="9">
      <t>キキン</t>
    </rPh>
    <phoneticPr fontId="4"/>
  </si>
  <si>
    <t>さがら子生れ温泉会館維持基金</t>
    <rPh sb="3" eb="4">
      <t>コ</t>
    </rPh>
    <rPh sb="4" eb="5">
      <t>ウマ</t>
    </rPh>
    <rPh sb="6" eb="8">
      <t>オンセン</t>
    </rPh>
    <rPh sb="8" eb="10">
      <t>カイカン</t>
    </rPh>
    <rPh sb="10" eb="12">
      <t>イジ</t>
    </rPh>
    <rPh sb="12" eb="14">
      <t>キキン</t>
    </rPh>
    <phoneticPr fontId="4"/>
  </si>
  <si>
    <t>地頭方海浜公園周辺整備利活用基金</t>
    <rPh sb="0" eb="2">
      <t>ジトウ</t>
    </rPh>
    <rPh sb="2" eb="3">
      <t>ガタ</t>
    </rPh>
    <rPh sb="3" eb="5">
      <t>カイヒン</t>
    </rPh>
    <rPh sb="5" eb="7">
      <t>コウエン</t>
    </rPh>
    <rPh sb="7" eb="9">
      <t>シュウヘン</t>
    </rPh>
    <rPh sb="9" eb="11">
      <t>セイビ</t>
    </rPh>
    <rPh sb="11" eb="14">
      <t>リカツヨウ</t>
    </rPh>
    <rPh sb="14" eb="16">
      <t>キキン</t>
    </rPh>
    <phoneticPr fontId="4"/>
  </si>
  <si>
    <t>ふるさと納税基金</t>
    <rPh sb="4" eb="8">
      <t>ノウゼイキキン</t>
    </rPh>
    <phoneticPr fontId="4"/>
  </si>
  <si>
    <t>育英奨学基金</t>
    <rPh sb="0" eb="2">
      <t>イクエイ</t>
    </rPh>
    <rPh sb="2" eb="4">
      <t>ショウガク</t>
    </rPh>
    <rPh sb="4" eb="6">
      <t>キキン</t>
    </rPh>
    <phoneticPr fontId="4"/>
  </si>
  <si>
    <t>緑と水のふるさと基金</t>
    <rPh sb="0" eb="1">
      <t>ミドリ</t>
    </rPh>
    <rPh sb="2" eb="3">
      <t>ミズ</t>
    </rPh>
    <rPh sb="8" eb="10">
      <t>キキン</t>
    </rPh>
    <phoneticPr fontId="4"/>
  </si>
  <si>
    <t>河津町公共施設整備基金</t>
    <rPh sb="0" eb="2">
      <t>カワヅ</t>
    </rPh>
    <rPh sb="2" eb="3">
      <t>チョウ</t>
    </rPh>
    <rPh sb="3" eb="5">
      <t>コウキョウ</t>
    </rPh>
    <rPh sb="5" eb="7">
      <t>シセツ</t>
    </rPh>
    <rPh sb="7" eb="9">
      <t>セイビ</t>
    </rPh>
    <rPh sb="9" eb="11">
      <t>キキン</t>
    </rPh>
    <phoneticPr fontId="4"/>
  </si>
  <si>
    <t>河津町ふるさと基金</t>
    <rPh sb="0" eb="3">
      <t>カワヅチョウ</t>
    </rPh>
    <rPh sb="7" eb="9">
      <t>キキン</t>
    </rPh>
    <phoneticPr fontId="4"/>
  </si>
  <si>
    <t>河津町いきいき福祉基金</t>
    <rPh sb="0" eb="3">
      <t>カワヅチョウ</t>
    </rPh>
    <rPh sb="7" eb="9">
      <t>フクシ</t>
    </rPh>
    <rPh sb="9" eb="11">
      <t>キキン</t>
    </rPh>
    <phoneticPr fontId="4"/>
  </si>
  <si>
    <t>河津駅前広場運営基金</t>
    <rPh sb="0" eb="3">
      <t>カワヅエキ</t>
    </rPh>
    <rPh sb="3" eb="4">
      <t>マエ</t>
    </rPh>
    <rPh sb="4" eb="6">
      <t>ヒロバ</t>
    </rPh>
    <rPh sb="6" eb="8">
      <t>ウンエイ</t>
    </rPh>
    <rPh sb="8" eb="10">
      <t>キキン</t>
    </rPh>
    <phoneticPr fontId="4"/>
  </si>
  <si>
    <t>河津町教育振興基金</t>
    <rPh sb="0" eb="3">
      <t>カワヅチョウ</t>
    </rPh>
    <rPh sb="3" eb="5">
      <t>キョウイク</t>
    </rPh>
    <rPh sb="5" eb="7">
      <t>シンコウ</t>
    </rPh>
    <rPh sb="7" eb="9">
      <t>キキン</t>
    </rPh>
    <phoneticPr fontId="4"/>
  </si>
  <si>
    <t>スポーツ振興基金</t>
    <rPh sb="4" eb="6">
      <t>シンコウ</t>
    </rPh>
    <rPh sb="6" eb="8">
      <t>キキン</t>
    </rPh>
    <phoneticPr fontId="4"/>
  </si>
  <si>
    <t>交通安全対策推進
基金</t>
    <rPh sb="0" eb="2">
      <t>コウツウ</t>
    </rPh>
    <rPh sb="2" eb="4">
      <t>アンゼン</t>
    </rPh>
    <rPh sb="4" eb="6">
      <t>タイサク</t>
    </rPh>
    <rPh sb="6" eb="8">
      <t>スイシン</t>
    </rPh>
    <rPh sb="9" eb="11">
      <t>キキン</t>
    </rPh>
    <phoneticPr fontId="4"/>
  </si>
  <si>
    <t>文教施設整備基金</t>
    <rPh sb="0" eb="2">
      <t>ブンキョウ</t>
    </rPh>
    <rPh sb="2" eb="4">
      <t>シセツ</t>
    </rPh>
    <rPh sb="4" eb="8">
      <t>セイビキキン</t>
    </rPh>
    <phoneticPr fontId="4"/>
  </si>
  <si>
    <t>消防組合施設整備基金</t>
    <rPh sb="0" eb="2">
      <t>ショウボウ</t>
    </rPh>
    <rPh sb="2" eb="4">
      <t>クミアイ</t>
    </rPh>
    <rPh sb="4" eb="10">
      <t>シセツセイビキキン</t>
    </rPh>
    <phoneticPr fontId="4"/>
  </si>
  <si>
    <t>西伊豆町振興基金</t>
    <rPh sb="0" eb="4">
      <t>ニ</t>
    </rPh>
    <rPh sb="4" eb="6">
      <t>シンコウ</t>
    </rPh>
    <rPh sb="6" eb="8">
      <t>キキン</t>
    </rPh>
    <phoneticPr fontId="4"/>
  </si>
  <si>
    <t>公共施設等総合管理基金</t>
    <rPh sb="0" eb="2">
      <t>コウキョウ</t>
    </rPh>
    <rPh sb="2" eb="4">
      <t>シセツ</t>
    </rPh>
    <rPh sb="4" eb="5">
      <t>トウ</t>
    </rPh>
    <rPh sb="5" eb="7">
      <t>ソウゴウ</t>
    </rPh>
    <rPh sb="7" eb="9">
      <t>カンリ</t>
    </rPh>
    <rPh sb="9" eb="11">
      <t>キキン</t>
    </rPh>
    <phoneticPr fontId="4"/>
  </si>
  <si>
    <t>ガラス文化振興基金</t>
    <rPh sb="3" eb="5">
      <t>ブンカ</t>
    </rPh>
    <rPh sb="5" eb="7">
      <t>シンコウ</t>
    </rPh>
    <rPh sb="7" eb="9">
      <t>キキン</t>
    </rPh>
    <phoneticPr fontId="4"/>
  </si>
  <si>
    <t>消防基金</t>
    <rPh sb="0" eb="2">
      <t>ショウボウ</t>
    </rPh>
    <rPh sb="2" eb="4">
      <t>キキン</t>
    </rPh>
    <phoneticPr fontId="4"/>
  </si>
  <si>
    <t>町営住宅建設基金</t>
    <rPh sb="0" eb="2">
      <t>チョウエイ</t>
    </rPh>
    <rPh sb="2" eb="4">
      <t>ジュウタク</t>
    </rPh>
    <rPh sb="4" eb="6">
      <t>ケンセツ</t>
    </rPh>
    <rPh sb="6" eb="8">
      <t>キキン</t>
    </rPh>
    <phoneticPr fontId="4"/>
  </si>
  <si>
    <t>廃棄物処理場建設基金</t>
    <rPh sb="0" eb="3">
      <t>ハイキブツ</t>
    </rPh>
    <rPh sb="3" eb="6">
      <t>ショリジョウ</t>
    </rPh>
    <rPh sb="6" eb="8">
      <t>ケンセツ</t>
    </rPh>
    <rPh sb="8" eb="10">
      <t>キキン</t>
    </rPh>
    <phoneticPr fontId="4"/>
  </si>
  <si>
    <t>町立学校建設基金</t>
    <rPh sb="0" eb="2">
      <t>チョウリツ</t>
    </rPh>
    <rPh sb="2" eb="4">
      <t>ガッコウ</t>
    </rPh>
    <rPh sb="4" eb="6">
      <t>ケンセツ</t>
    </rPh>
    <rPh sb="6" eb="8">
      <t>キキン</t>
    </rPh>
    <phoneticPr fontId="4"/>
  </si>
  <si>
    <t>運動公園建設基金</t>
    <rPh sb="0" eb="2">
      <t>ウンドウ</t>
    </rPh>
    <rPh sb="2" eb="4">
      <t>コウエン</t>
    </rPh>
    <rPh sb="4" eb="6">
      <t>ケンセツ</t>
    </rPh>
    <rPh sb="6" eb="8">
      <t>キキン</t>
    </rPh>
    <phoneticPr fontId="4"/>
  </si>
  <si>
    <t>都市基盤施設整備基金</t>
    <rPh sb="0" eb="2">
      <t>トシ</t>
    </rPh>
    <rPh sb="2" eb="4">
      <t>キバン</t>
    </rPh>
    <rPh sb="4" eb="6">
      <t>シセツ</t>
    </rPh>
    <rPh sb="6" eb="8">
      <t>セイビ</t>
    </rPh>
    <rPh sb="8" eb="10">
      <t>キキン</t>
    </rPh>
    <phoneticPr fontId="4"/>
  </si>
  <si>
    <t>社会福祉事業基金</t>
    <rPh sb="0" eb="2">
      <t>シャカイ</t>
    </rPh>
    <rPh sb="2" eb="4">
      <t>フクシ</t>
    </rPh>
    <rPh sb="4" eb="6">
      <t>ジギョウ</t>
    </rPh>
    <rPh sb="6" eb="8">
      <t>キキン</t>
    </rPh>
    <phoneticPr fontId="4"/>
  </si>
  <si>
    <t>柿田川基金</t>
    <rPh sb="0" eb="3">
      <t>カキタガワ</t>
    </rPh>
    <rPh sb="3" eb="5">
      <t>キキン</t>
    </rPh>
    <phoneticPr fontId="4"/>
  </si>
  <si>
    <t>育英基金</t>
    <rPh sb="0" eb="2">
      <t>イクエイ</t>
    </rPh>
    <rPh sb="2" eb="4">
      <t>キキン</t>
    </rPh>
    <phoneticPr fontId="4"/>
  </si>
  <si>
    <t>再生可能エネルギー発電設備等管理基金</t>
    <rPh sb="0" eb="2">
      <t>サイセイ</t>
    </rPh>
    <rPh sb="2" eb="4">
      <t>カノウ</t>
    </rPh>
    <rPh sb="9" eb="11">
      <t>ハツデン</t>
    </rPh>
    <rPh sb="11" eb="13">
      <t>セツビ</t>
    </rPh>
    <rPh sb="13" eb="14">
      <t>トウ</t>
    </rPh>
    <rPh sb="14" eb="16">
      <t>カンリ</t>
    </rPh>
    <rPh sb="16" eb="18">
      <t>キキン</t>
    </rPh>
    <phoneticPr fontId="4"/>
  </si>
  <si>
    <t>公共施設長寿命化基金</t>
    <rPh sb="0" eb="2">
      <t>コウキョウ</t>
    </rPh>
    <rPh sb="2" eb="4">
      <t>シセツ</t>
    </rPh>
    <rPh sb="4" eb="8">
      <t>チョウジュミョウカ</t>
    </rPh>
    <rPh sb="8" eb="10">
      <t>キキン</t>
    </rPh>
    <phoneticPr fontId="4"/>
  </si>
  <si>
    <t>衛生施設建設基金</t>
    <rPh sb="0" eb="2">
      <t>エイセイ</t>
    </rPh>
    <rPh sb="2" eb="4">
      <t>シセツ</t>
    </rPh>
    <rPh sb="4" eb="6">
      <t>ケンセツ</t>
    </rPh>
    <rPh sb="6" eb="8">
      <t>キキン</t>
    </rPh>
    <phoneticPr fontId="4"/>
  </si>
  <si>
    <t>町営住宅修繕基金</t>
    <rPh sb="0" eb="2">
      <t>チョウエイ</t>
    </rPh>
    <rPh sb="2" eb="4">
      <t>ジュウタク</t>
    </rPh>
    <rPh sb="4" eb="6">
      <t>シュウゼン</t>
    </rPh>
    <rPh sb="6" eb="8">
      <t>キキン</t>
    </rPh>
    <phoneticPr fontId="4"/>
  </si>
  <si>
    <t>総合計画推進基金</t>
    <rPh sb="0" eb="2">
      <t>ソウゴウ</t>
    </rPh>
    <rPh sb="2" eb="4">
      <t>ケイカク</t>
    </rPh>
    <rPh sb="4" eb="6">
      <t>スイシン</t>
    </rPh>
    <rPh sb="6" eb="8">
      <t>キキン</t>
    </rPh>
    <phoneticPr fontId="4"/>
  </si>
  <si>
    <t>文化財保護基金</t>
    <rPh sb="0" eb="3">
      <t>ブンカザイ</t>
    </rPh>
    <rPh sb="3" eb="5">
      <t>ホゴ</t>
    </rPh>
    <rPh sb="5" eb="7">
      <t>キキン</t>
    </rPh>
    <phoneticPr fontId="4"/>
  </si>
  <si>
    <t>東富士演習場関連特定事業基金</t>
    <rPh sb="0" eb="1">
      <t>ヒガシ</t>
    </rPh>
    <rPh sb="1" eb="3">
      <t>フジ</t>
    </rPh>
    <rPh sb="3" eb="6">
      <t>エンシュウジョウ</t>
    </rPh>
    <rPh sb="6" eb="8">
      <t>カンレン</t>
    </rPh>
    <rPh sb="8" eb="10">
      <t>トクテイ</t>
    </rPh>
    <rPh sb="10" eb="12">
      <t>ジギョウ</t>
    </rPh>
    <rPh sb="12" eb="14">
      <t>キキン</t>
    </rPh>
    <phoneticPr fontId="4"/>
  </si>
  <si>
    <t>ふるさとよしだ寄附金基金</t>
    <rPh sb="7" eb="10">
      <t>キフキン</t>
    </rPh>
    <rPh sb="10" eb="12">
      <t>キキン</t>
    </rPh>
    <phoneticPr fontId="4"/>
  </si>
  <si>
    <t>吉田町立小中学校建設基金</t>
    <rPh sb="0" eb="3">
      <t>ヨシダチョウ</t>
    </rPh>
    <rPh sb="3" eb="4">
      <t>リツ</t>
    </rPh>
    <rPh sb="4" eb="8">
      <t>ショウチュウガッコウ</t>
    </rPh>
    <rPh sb="8" eb="10">
      <t>ケンセツ</t>
    </rPh>
    <rPh sb="10" eb="12">
      <t>キキン</t>
    </rPh>
    <phoneticPr fontId="4"/>
  </si>
  <si>
    <t>ふるさと水と土基金</t>
    <rPh sb="4" eb="5">
      <t>ミズ</t>
    </rPh>
    <rPh sb="6" eb="7">
      <t>ツチ</t>
    </rPh>
    <rPh sb="7" eb="9">
      <t>キキン</t>
    </rPh>
    <phoneticPr fontId="4"/>
  </si>
  <si>
    <t>地域振興基金</t>
    <rPh sb="0" eb="6">
      <t>チイキシンコウキキン</t>
    </rPh>
    <phoneticPr fontId="4"/>
  </si>
  <si>
    <t>社会福祉基金</t>
    <rPh sb="0" eb="6">
      <t>シャカイフクシキキン</t>
    </rPh>
    <phoneticPr fontId="4"/>
  </si>
  <si>
    <t>林業振興基金</t>
    <rPh sb="0" eb="6">
      <t>リンギョウシンコウキキン</t>
    </rPh>
    <phoneticPr fontId="4"/>
  </si>
  <si>
    <t>水と森の環境保全基金</t>
    <rPh sb="0" eb="1">
      <t>ミズ</t>
    </rPh>
    <rPh sb="2" eb="3">
      <t>モリ</t>
    </rPh>
    <rPh sb="4" eb="8">
      <t>カンキョウホゼン</t>
    </rPh>
    <rPh sb="8" eb="10">
      <t>キキン</t>
    </rPh>
    <phoneticPr fontId="4"/>
  </si>
  <si>
    <t>企業立地推進基金</t>
    <rPh sb="0" eb="2">
      <t>キギョウ</t>
    </rPh>
    <rPh sb="2" eb="4">
      <t>リッチ</t>
    </rPh>
    <rPh sb="4" eb="6">
      <t>スイシン</t>
    </rPh>
    <rPh sb="6" eb="8">
      <t>キキン</t>
    </rPh>
    <phoneticPr fontId="4"/>
  </si>
  <si>
    <t>総合体育館建設基金</t>
    <rPh sb="0" eb="2">
      <t>ソウゴウ</t>
    </rPh>
    <rPh sb="2" eb="5">
      <t>タイイクカン</t>
    </rPh>
    <rPh sb="5" eb="7">
      <t>ケンセツ</t>
    </rPh>
    <rPh sb="7" eb="9">
      <t>キキン</t>
    </rPh>
    <phoneticPr fontId="4"/>
  </si>
  <si>
    <t>町民の森用地取得及び整備基金</t>
    <rPh sb="0" eb="2">
      <t>チョウミン</t>
    </rPh>
    <rPh sb="3" eb="4">
      <t>モリ</t>
    </rPh>
    <rPh sb="4" eb="6">
      <t>ヨウチ</t>
    </rPh>
    <rPh sb="6" eb="8">
      <t>シュトク</t>
    </rPh>
    <rPh sb="8" eb="9">
      <t>オヨ</t>
    </rPh>
    <rPh sb="10" eb="12">
      <t>セイビ</t>
    </rPh>
    <rPh sb="12" eb="14">
      <t>キキン</t>
    </rPh>
    <phoneticPr fontId="4"/>
  </si>
  <si>
    <t>学校等施設整備基金</t>
    <rPh sb="0" eb="2">
      <t>ガッコウ</t>
    </rPh>
    <rPh sb="2" eb="3">
      <t>トウ</t>
    </rPh>
    <rPh sb="3" eb="5">
      <t>シセツ</t>
    </rPh>
    <rPh sb="5" eb="7">
      <t>セイビ</t>
    </rPh>
    <rPh sb="7" eb="9">
      <t>キキン</t>
    </rPh>
    <phoneticPr fontId="4"/>
  </si>
  <si>
    <t>相寿園管理組合整備基金</t>
    <rPh sb="0" eb="1">
      <t>ソウ</t>
    </rPh>
    <rPh sb="1" eb="2">
      <t>ジュ</t>
    </rPh>
    <rPh sb="2" eb="3">
      <t>エン</t>
    </rPh>
    <rPh sb="3" eb="5">
      <t>カンリ</t>
    </rPh>
    <rPh sb="5" eb="7">
      <t>クミアイ</t>
    </rPh>
    <rPh sb="7" eb="9">
      <t>セイビ</t>
    </rPh>
    <rPh sb="9" eb="11">
      <t>キキン</t>
    </rPh>
    <phoneticPr fontId="4"/>
  </si>
  <si>
    <t>し尿処理施設基金</t>
    <rPh sb="1" eb="2">
      <t>ニョウ</t>
    </rPh>
    <rPh sb="2" eb="4">
      <t>ショリ</t>
    </rPh>
    <rPh sb="4" eb="6">
      <t>シセツ</t>
    </rPh>
    <rPh sb="6" eb="8">
      <t>キキン</t>
    </rPh>
    <phoneticPr fontId="4"/>
  </si>
  <si>
    <t>退職手当積立金</t>
    <rPh sb="0" eb="2">
      <t>タイショク</t>
    </rPh>
    <rPh sb="2" eb="4">
      <t>テアテ</t>
    </rPh>
    <rPh sb="4" eb="6">
      <t>ツミタテ</t>
    </rPh>
    <rPh sb="6" eb="7">
      <t>キン</t>
    </rPh>
    <phoneticPr fontId="4"/>
  </si>
  <si>
    <t>非常勤職員公務災害補償積立金</t>
    <rPh sb="0" eb="3">
      <t>ヒジョウキン</t>
    </rPh>
    <rPh sb="3" eb="5">
      <t>ショクイン</t>
    </rPh>
    <rPh sb="5" eb="7">
      <t>コウム</t>
    </rPh>
    <rPh sb="7" eb="9">
      <t>サイガイ</t>
    </rPh>
    <rPh sb="9" eb="11">
      <t>ホショウ</t>
    </rPh>
    <rPh sb="11" eb="13">
      <t>ツミタテ</t>
    </rPh>
    <rPh sb="13" eb="14">
      <t>キン</t>
    </rPh>
    <phoneticPr fontId="4"/>
  </si>
  <si>
    <t>若葉保育園
建設整備基金</t>
    <rPh sb="0" eb="2">
      <t>ワカバ</t>
    </rPh>
    <rPh sb="2" eb="5">
      <t>ホイクエン</t>
    </rPh>
    <rPh sb="6" eb="8">
      <t>ケンセツ</t>
    </rPh>
    <rPh sb="8" eb="10">
      <t>セイビ</t>
    </rPh>
    <rPh sb="10" eb="12">
      <t>キキン</t>
    </rPh>
    <phoneticPr fontId="29"/>
  </si>
  <si>
    <t>みしま聖苑
施設設備整備基金</t>
    <rPh sb="3" eb="5">
      <t>セイエン</t>
    </rPh>
    <rPh sb="6" eb="8">
      <t>シセツ</t>
    </rPh>
    <rPh sb="8" eb="10">
      <t>セツビ</t>
    </rPh>
    <rPh sb="10" eb="12">
      <t>セイビ</t>
    </rPh>
    <rPh sb="12" eb="14">
      <t>キキン</t>
    </rPh>
    <phoneticPr fontId="29"/>
  </si>
  <si>
    <t>ごみ処理施設整備基金</t>
    <rPh sb="2" eb="4">
      <t>ショリ</t>
    </rPh>
    <rPh sb="4" eb="6">
      <t>シセツ</t>
    </rPh>
    <rPh sb="6" eb="8">
      <t>セイビ</t>
    </rPh>
    <rPh sb="8" eb="10">
      <t>キキン</t>
    </rPh>
    <phoneticPr fontId="4"/>
  </si>
  <si>
    <t>火葬場整備基金</t>
    <rPh sb="0" eb="3">
      <t>カソウバ</t>
    </rPh>
    <rPh sb="3" eb="5">
      <t>セイビ</t>
    </rPh>
    <rPh sb="5" eb="7">
      <t>キキン</t>
    </rPh>
    <phoneticPr fontId="4"/>
  </si>
  <si>
    <t>諸施設整備等基金</t>
    <rPh sb="0" eb="1">
      <t>ショ</t>
    </rPh>
    <rPh sb="1" eb="3">
      <t>シセツ</t>
    </rPh>
    <rPh sb="3" eb="6">
      <t>セイビトウ</t>
    </rPh>
    <rPh sb="6" eb="8">
      <t>キキン</t>
    </rPh>
    <phoneticPr fontId="4"/>
  </si>
  <si>
    <t>岳南排水路基金</t>
    <rPh sb="0" eb="2">
      <t>ガクナン</t>
    </rPh>
    <rPh sb="2" eb="5">
      <t>ハイスイロ</t>
    </rPh>
    <rPh sb="5" eb="7">
      <t>キキン</t>
    </rPh>
    <phoneticPr fontId="4"/>
  </si>
  <si>
    <t>岳南排水路管理組合職員退職手当基金</t>
    <rPh sb="0" eb="2">
      <t>ガクナン</t>
    </rPh>
    <rPh sb="2" eb="5">
      <t>ハイスイロ</t>
    </rPh>
    <rPh sb="5" eb="7">
      <t>カンリ</t>
    </rPh>
    <rPh sb="7" eb="9">
      <t>クミアイ</t>
    </rPh>
    <rPh sb="9" eb="11">
      <t>ショクイン</t>
    </rPh>
    <rPh sb="11" eb="13">
      <t>タイショク</t>
    </rPh>
    <rPh sb="13" eb="15">
      <t>テアテ</t>
    </rPh>
    <rPh sb="15" eb="17">
      <t>キキン</t>
    </rPh>
    <phoneticPr fontId="4"/>
  </si>
  <si>
    <t>中学校施設整備基金</t>
  </si>
  <si>
    <t>施設整備基金</t>
    <rPh sb="0" eb="2">
      <t>シセツ</t>
    </rPh>
    <rPh sb="2" eb="4">
      <t>セイビ</t>
    </rPh>
    <rPh sb="4" eb="6">
      <t>キキン</t>
    </rPh>
    <phoneticPr fontId="4"/>
  </si>
  <si>
    <t>地域振興事業基金</t>
    <rPh sb="0" eb="2">
      <t>チイキ</t>
    </rPh>
    <rPh sb="2" eb="4">
      <t>シンコウ</t>
    </rPh>
    <rPh sb="4" eb="6">
      <t>ジギョウ</t>
    </rPh>
    <rPh sb="6" eb="8">
      <t>キキン</t>
    </rPh>
    <phoneticPr fontId="2"/>
  </si>
  <si>
    <t>施設改良基金</t>
  </si>
  <si>
    <t>伊豆斎場建設基金</t>
    <rPh sb="0" eb="2">
      <t>イズ</t>
    </rPh>
    <rPh sb="2" eb="4">
      <t>サイジョウ</t>
    </rPh>
    <rPh sb="4" eb="6">
      <t>ケンセツ</t>
    </rPh>
    <rPh sb="6" eb="8">
      <t>キキン</t>
    </rPh>
    <phoneticPr fontId="4"/>
  </si>
  <si>
    <t>衛生施設整備基金</t>
    <rPh sb="0" eb="2">
      <t>エイセイ</t>
    </rPh>
    <rPh sb="2" eb="4">
      <t>シセツ</t>
    </rPh>
    <rPh sb="4" eb="6">
      <t>セイビ</t>
    </rPh>
    <rPh sb="6" eb="8">
      <t>キキン</t>
    </rPh>
    <phoneticPr fontId="4"/>
  </si>
  <si>
    <t>奨学基金</t>
    <rPh sb="0" eb="2">
      <t>ショウガク</t>
    </rPh>
    <rPh sb="2" eb="4">
      <t>キキン</t>
    </rPh>
    <phoneticPr fontId="4"/>
  </si>
  <si>
    <t>静岡県</t>
  </si>
  <si>
    <t>△ 405</t>
  </si>
  <si>
    <t>△ 1</t>
  </si>
  <si>
    <t>△ 377</t>
  </si>
  <si>
    <t>電気事業経営記念基金</t>
  </si>
  <si>
    <t>△ 116</t>
  </si>
  <si>
    <t>△ 3</t>
  </si>
  <si>
    <t>一般廃棄物処理施設整備事業基金</t>
    <rPh sb="0" eb="2">
      <t>イッパン</t>
    </rPh>
    <rPh sb="2" eb="5">
      <t>ハイキブツ</t>
    </rPh>
    <rPh sb="5" eb="7">
      <t>ショリ</t>
    </rPh>
    <rPh sb="7" eb="9">
      <t>シセツ</t>
    </rPh>
    <rPh sb="9" eb="11">
      <t>セイビ</t>
    </rPh>
    <rPh sb="11" eb="13">
      <t>ジギョウ</t>
    </rPh>
    <rPh sb="13" eb="15">
      <t>キキン</t>
    </rPh>
    <phoneticPr fontId="3"/>
  </si>
  <si>
    <t>資産管理基金</t>
    <rPh sb="0" eb="2">
      <t>シサン</t>
    </rPh>
    <rPh sb="2" eb="4">
      <t>カンリ</t>
    </rPh>
    <rPh sb="4" eb="6">
      <t>キキン</t>
    </rPh>
    <phoneticPr fontId="3"/>
  </si>
  <si>
    <t>商工業振興施設整備基金</t>
    <rPh sb="0" eb="3">
      <t>ショウコウギョウ</t>
    </rPh>
    <rPh sb="3" eb="5">
      <t>シンコウ</t>
    </rPh>
    <rPh sb="5" eb="7">
      <t>シセツ</t>
    </rPh>
    <rPh sb="7" eb="9">
      <t>セイビ</t>
    </rPh>
    <rPh sb="9" eb="11">
      <t>キキン</t>
    </rPh>
    <phoneticPr fontId="3"/>
  </si>
  <si>
    <t>地域振興等基金</t>
    <rPh sb="0" eb="2">
      <t>チイキ</t>
    </rPh>
    <rPh sb="2" eb="4">
      <t>シンコウ</t>
    </rPh>
    <rPh sb="4" eb="5">
      <t>トウ</t>
    </rPh>
    <rPh sb="5" eb="7">
      <t>キキン</t>
    </rPh>
    <phoneticPr fontId="3"/>
  </si>
  <si>
    <t>津波対策事業基金</t>
    <rPh sb="0" eb="2">
      <t>ツナミ</t>
    </rPh>
    <rPh sb="2" eb="4">
      <t>タイサク</t>
    </rPh>
    <rPh sb="4" eb="6">
      <t>ジギョウ</t>
    </rPh>
    <rPh sb="6" eb="8">
      <t>キキン</t>
    </rPh>
    <phoneticPr fontId="3"/>
  </si>
  <si>
    <t>https://www.city.hamamatsu.shizuoka.jp/zaisek/sugata/index.html</t>
    <phoneticPr fontId="3"/>
  </si>
  <si>
    <t>住宅敷金積立基金</t>
    <rPh sb="0" eb="2">
      <t>ジュウタク</t>
    </rPh>
    <rPh sb="2" eb="4">
      <t>シキキン</t>
    </rPh>
    <rPh sb="4" eb="6">
      <t>ツミタテ</t>
    </rPh>
    <rPh sb="6" eb="8">
      <t>キキン</t>
    </rPh>
    <phoneticPr fontId="3"/>
  </si>
  <si>
    <t>子ども・親総合支援基金</t>
    <rPh sb="0" eb="1">
      <t>コ</t>
    </rPh>
    <rPh sb="4" eb="5">
      <t>オヤ</t>
    </rPh>
    <rPh sb="5" eb="7">
      <t>ソウゴウ</t>
    </rPh>
    <rPh sb="7" eb="9">
      <t>シエン</t>
    </rPh>
    <rPh sb="9" eb="11">
      <t>キキン</t>
    </rPh>
    <phoneticPr fontId="3"/>
  </si>
  <si>
    <t>国際交流事業積立基金</t>
    <rPh sb="0" eb="2">
      <t>コクサイ</t>
    </rPh>
    <rPh sb="2" eb="4">
      <t>コウリュウ</t>
    </rPh>
    <rPh sb="4" eb="6">
      <t>ジギョウ</t>
    </rPh>
    <rPh sb="6" eb="8">
      <t>ツミタテ</t>
    </rPh>
    <rPh sb="8" eb="10">
      <t>キキン</t>
    </rPh>
    <phoneticPr fontId="3"/>
  </si>
  <si>
    <t>アセットマネジメント基金</t>
    <rPh sb="10" eb="12">
      <t>キキン</t>
    </rPh>
    <phoneticPr fontId="3"/>
  </si>
  <si>
    <t>震災対策事業基金</t>
    <rPh sb="0" eb="2">
      <t>シンサイ</t>
    </rPh>
    <rPh sb="2" eb="4">
      <t>タイサク</t>
    </rPh>
    <rPh sb="4" eb="6">
      <t>ジギョウ</t>
    </rPh>
    <rPh sb="6" eb="8">
      <t>キキン</t>
    </rPh>
    <phoneticPr fontId="3"/>
  </si>
  <si>
    <t>http://www.city.nagoya.jp/zaisei/page/0000041495.html</t>
    <phoneticPr fontId="3"/>
  </si>
  <si>
    <t>星野眞吾美術振興基金</t>
    <rPh sb="8" eb="10">
      <t>キキン</t>
    </rPh>
    <phoneticPr fontId="3"/>
  </si>
  <si>
    <t>豊橋市公共施設等整備基金</t>
    <rPh sb="0" eb="3">
      <t>トヨハシシ</t>
    </rPh>
    <rPh sb="3" eb="5">
      <t>コウキョウ</t>
    </rPh>
    <rPh sb="5" eb="7">
      <t>シセツ</t>
    </rPh>
    <rPh sb="7" eb="8">
      <t>トウ</t>
    </rPh>
    <rPh sb="8" eb="10">
      <t>セイビ</t>
    </rPh>
    <rPh sb="10" eb="12">
      <t>キキン</t>
    </rPh>
    <phoneticPr fontId="2"/>
  </si>
  <si>
    <t>豊橋市福祉振興基金</t>
    <rPh sb="7" eb="9">
      <t>キキン</t>
    </rPh>
    <phoneticPr fontId="3"/>
  </si>
  <si>
    <t>豊橋市つつじが丘校区地域振興基金</t>
    <rPh sb="14" eb="16">
      <t>キキン</t>
    </rPh>
    <phoneticPr fontId="3"/>
  </si>
  <si>
    <t>豊橋市司文庫基金</t>
    <rPh sb="6" eb="8">
      <t>キキン</t>
    </rPh>
    <phoneticPr fontId="3"/>
  </si>
  <si>
    <t>公共施設保全整備基金</t>
    <rPh sb="0" eb="2">
      <t>コウキョウ</t>
    </rPh>
    <rPh sb="2" eb="4">
      <t>シセツ</t>
    </rPh>
    <rPh sb="4" eb="6">
      <t>ホゼン</t>
    </rPh>
    <rPh sb="6" eb="8">
      <t>セイビ</t>
    </rPh>
    <rPh sb="8" eb="10">
      <t>キキン</t>
    </rPh>
    <phoneticPr fontId="4"/>
  </si>
  <si>
    <t>公園施設整備基金</t>
    <rPh sb="0" eb="2">
      <t>コウエン</t>
    </rPh>
    <rPh sb="2" eb="4">
      <t>シセツ</t>
    </rPh>
    <rPh sb="4" eb="6">
      <t>セイビ</t>
    </rPh>
    <rPh sb="6" eb="8">
      <t>キキン</t>
    </rPh>
    <phoneticPr fontId="3"/>
  </si>
  <si>
    <t>救急医療拠点施設整備支援基金</t>
    <rPh sb="0" eb="2">
      <t>キュウキュウ</t>
    </rPh>
    <rPh sb="2" eb="4">
      <t>イリョウ</t>
    </rPh>
    <rPh sb="4" eb="6">
      <t>キョテン</t>
    </rPh>
    <rPh sb="6" eb="8">
      <t>シセツ</t>
    </rPh>
    <rPh sb="8" eb="10">
      <t>セイビ</t>
    </rPh>
    <rPh sb="10" eb="12">
      <t>シエン</t>
    </rPh>
    <rPh sb="12" eb="14">
      <t>キキン</t>
    </rPh>
    <phoneticPr fontId="3"/>
  </si>
  <si>
    <t>東岡崎駅周辺地区整備基金</t>
    <rPh sb="0" eb="1">
      <t>ヒガシ</t>
    </rPh>
    <rPh sb="1" eb="3">
      <t>オカザキ</t>
    </rPh>
    <rPh sb="3" eb="4">
      <t>エキ</t>
    </rPh>
    <rPh sb="4" eb="6">
      <t>シュウヘン</t>
    </rPh>
    <rPh sb="6" eb="8">
      <t>チク</t>
    </rPh>
    <rPh sb="8" eb="10">
      <t>セイビ</t>
    </rPh>
    <rPh sb="10" eb="12">
      <t>キキン</t>
    </rPh>
    <phoneticPr fontId="3"/>
  </si>
  <si>
    <t>公共施設整備等基金</t>
    <rPh sb="0" eb="2">
      <t>コウキョウ</t>
    </rPh>
    <rPh sb="2" eb="4">
      <t>シセツ</t>
    </rPh>
    <rPh sb="4" eb="6">
      <t>セイビ</t>
    </rPh>
    <rPh sb="6" eb="7">
      <t>ナド</t>
    </rPh>
    <rPh sb="7" eb="9">
      <t>キキン</t>
    </rPh>
    <phoneticPr fontId="16"/>
  </si>
  <si>
    <t>市勢振興基金</t>
    <rPh sb="0" eb="2">
      <t>シセイ</t>
    </rPh>
    <rPh sb="2" eb="4">
      <t>シンコウ</t>
    </rPh>
    <rPh sb="4" eb="6">
      <t>キキン</t>
    </rPh>
    <phoneticPr fontId="16"/>
  </si>
  <si>
    <t>国際交流基金</t>
    <rPh sb="0" eb="2">
      <t>コクサイ</t>
    </rPh>
    <rPh sb="2" eb="4">
      <t>コウリュウ</t>
    </rPh>
    <rPh sb="4" eb="6">
      <t>キキン</t>
    </rPh>
    <phoneticPr fontId="16"/>
  </si>
  <si>
    <t>いちのみや応援基金</t>
  </si>
  <si>
    <t>墨国際交流基金</t>
    <rPh sb="0" eb="1">
      <t>スミ</t>
    </rPh>
    <rPh sb="1" eb="3">
      <t>コクサイ</t>
    </rPh>
    <rPh sb="3" eb="5">
      <t>コウリュウ</t>
    </rPh>
    <rPh sb="5" eb="7">
      <t>キキン</t>
    </rPh>
    <phoneticPr fontId="16"/>
  </si>
  <si>
    <t>産業資源採掘跡地等開発整備基金</t>
  </si>
  <si>
    <t>美術品等取得基金</t>
    <rPh sb="0" eb="2">
      <t>ビジュツ</t>
    </rPh>
    <rPh sb="2" eb="3">
      <t>ヒン</t>
    </rPh>
    <rPh sb="3" eb="4">
      <t>トウ</t>
    </rPh>
    <rPh sb="4" eb="6">
      <t>シュトク</t>
    </rPh>
    <rPh sb="6" eb="8">
      <t>キキン</t>
    </rPh>
    <phoneticPr fontId="2"/>
  </si>
  <si>
    <t>中小企業従業員退職金等福祉共済基金</t>
  </si>
  <si>
    <t>文化スポーツ施設整備基金</t>
  </si>
  <si>
    <t>潮見坂平和公園墓所整備基金</t>
  </si>
  <si>
    <t>潮見坂平和公園永代清掃基金</t>
  </si>
  <si>
    <t>緑化振興基金</t>
  </si>
  <si>
    <t>まちづくり寄附基金</t>
    <rPh sb="5" eb="7">
      <t>キフ</t>
    </rPh>
    <rPh sb="7" eb="9">
      <t>キキン</t>
    </rPh>
    <phoneticPr fontId="1"/>
  </si>
  <si>
    <t>文化施設整備基金</t>
    <rPh sb="7" eb="8">
      <t>キン</t>
    </rPh>
    <phoneticPr fontId="2"/>
  </si>
  <si>
    <t>子ども・子育て応援基金</t>
    <rPh sb="0" eb="1">
      <t>コ</t>
    </rPh>
    <rPh sb="4" eb="6">
      <t>コソダ</t>
    </rPh>
    <rPh sb="7" eb="9">
      <t>オウエン</t>
    </rPh>
    <rPh sb="9" eb="11">
      <t>キキン</t>
    </rPh>
    <phoneticPr fontId="2"/>
  </si>
  <si>
    <t>教育振興基金</t>
    <rPh sb="0" eb="2">
      <t>キョウイク</t>
    </rPh>
    <phoneticPr fontId="2"/>
  </si>
  <si>
    <t>ふるさとつしま応援基金</t>
  </si>
  <si>
    <t>美術館建設基金</t>
    <rPh sb="0" eb="3">
      <t>ビジュツカン</t>
    </rPh>
    <rPh sb="3" eb="5">
      <t>ケンセツ</t>
    </rPh>
    <rPh sb="5" eb="7">
      <t>キキン</t>
    </rPh>
    <phoneticPr fontId="2"/>
  </si>
  <si>
    <t>女性会館建設基金</t>
    <rPh sb="0" eb="2">
      <t>ジョセイ</t>
    </rPh>
    <rPh sb="2" eb="4">
      <t>カイカン</t>
    </rPh>
    <rPh sb="4" eb="6">
      <t>ケンセツ</t>
    </rPh>
    <rPh sb="6" eb="8">
      <t>キキン</t>
    </rPh>
    <phoneticPr fontId="2"/>
  </si>
  <si>
    <t>公共施設維持基金</t>
    <rPh sb="0" eb="2">
      <t>コウキョウ</t>
    </rPh>
    <rPh sb="2" eb="4">
      <t>シセツ</t>
    </rPh>
    <rPh sb="4" eb="6">
      <t>イジ</t>
    </rPh>
    <rPh sb="6" eb="8">
      <t>キキン</t>
    </rPh>
    <phoneticPr fontId="2"/>
  </si>
  <si>
    <t>緑花推進基金</t>
    <rPh sb="0" eb="1">
      <t>ミドリ</t>
    </rPh>
    <rPh sb="1" eb="2">
      <t>バナ</t>
    </rPh>
    <rPh sb="2" eb="4">
      <t>スイシン</t>
    </rPh>
    <rPh sb="4" eb="6">
      <t>キキン</t>
    </rPh>
    <phoneticPr fontId="2"/>
  </si>
  <si>
    <t>都市交通施設整備基金</t>
    <rPh sb="0" eb="2">
      <t>トシ</t>
    </rPh>
    <rPh sb="2" eb="4">
      <t>コウツウ</t>
    </rPh>
    <rPh sb="4" eb="6">
      <t>シセツ</t>
    </rPh>
    <rPh sb="6" eb="8">
      <t>セイビ</t>
    </rPh>
    <rPh sb="8" eb="10">
      <t>キキン</t>
    </rPh>
    <phoneticPr fontId="2"/>
  </si>
  <si>
    <t>公共施設維持保全基金</t>
    <rPh sb="0" eb="2">
      <t>コウキョウ</t>
    </rPh>
    <rPh sb="2" eb="4">
      <t>シセツ</t>
    </rPh>
    <rPh sb="4" eb="6">
      <t>イジ</t>
    </rPh>
    <rPh sb="6" eb="8">
      <t>ホゼン</t>
    </rPh>
    <rPh sb="8" eb="10">
      <t>キキン</t>
    </rPh>
    <phoneticPr fontId="2"/>
  </si>
  <si>
    <t>亀城公園等整備基金</t>
    <rPh sb="0" eb="2">
      <t>キジョウ</t>
    </rPh>
    <rPh sb="2" eb="4">
      <t>コウエン</t>
    </rPh>
    <rPh sb="4" eb="5">
      <t>ナド</t>
    </rPh>
    <rPh sb="5" eb="7">
      <t>セイビ</t>
    </rPh>
    <rPh sb="7" eb="9">
      <t>キキン</t>
    </rPh>
    <phoneticPr fontId="2"/>
  </si>
  <si>
    <t>緑化推進基金</t>
  </si>
  <si>
    <t>公共施設安全安心基金</t>
  </si>
  <si>
    <t>都市高速鉄道整備基金</t>
  </si>
  <si>
    <t>幹線道路建設基金</t>
  </si>
  <si>
    <t>都市基盤整備事業基金</t>
    <rPh sb="8" eb="10">
      <t>キキン</t>
    </rPh>
    <phoneticPr fontId="3"/>
  </si>
  <si>
    <t>市立学校施設整備基金</t>
    <rPh sb="8" eb="10">
      <t>キキン</t>
    </rPh>
    <phoneticPr fontId="3"/>
  </si>
  <si>
    <t>清掃施設整備基金</t>
    <rPh sb="6" eb="8">
      <t>キキン</t>
    </rPh>
    <phoneticPr fontId="3"/>
  </si>
  <si>
    <t>社会福祉施設整備基金</t>
    <rPh sb="8" eb="10">
      <t>キキン</t>
    </rPh>
    <phoneticPr fontId="3"/>
  </si>
  <si>
    <t>公共施設保全整備基金</t>
    <rPh sb="8" eb="10">
      <t>キキン</t>
    </rPh>
    <phoneticPr fontId="3"/>
  </si>
  <si>
    <t>総合運動場整備基金</t>
    <rPh sb="0" eb="5">
      <t>ソウゴウウンドウジョウ</t>
    </rPh>
    <rPh sb="5" eb="9">
      <t>セイビキキン</t>
    </rPh>
    <phoneticPr fontId="2"/>
  </si>
  <si>
    <t>歴史民俗資料館建設基金</t>
    <rPh sb="0" eb="7">
      <t>レキシミンゾクシリョウカン</t>
    </rPh>
    <rPh sb="7" eb="11">
      <t>ケンセツキキン</t>
    </rPh>
    <phoneticPr fontId="2"/>
  </si>
  <si>
    <t>広域新焼却施設整備基金</t>
    <rPh sb="0" eb="2">
      <t>コウイキ</t>
    </rPh>
    <rPh sb="2" eb="3">
      <t>シン</t>
    </rPh>
    <rPh sb="3" eb="7">
      <t>ショウキャクシセツ</t>
    </rPh>
    <rPh sb="7" eb="11">
      <t>セイビキキン</t>
    </rPh>
    <phoneticPr fontId="2"/>
  </si>
  <si>
    <t>緑化推進基金</t>
    <rPh sb="0" eb="6">
      <t>リョクカスイシンキキン</t>
    </rPh>
    <phoneticPr fontId="2"/>
  </si>
  <si>
    <t>教育施設整備事業基金</t>
    <rPh sb="0" eb="2">
      <t>キョウイク</t>
    </rPh>
    <rPh sb="2" eb="4">
      <t>シセツ</t>
    </rPh>
    <rPh sb="4" eb="6">
      <t>セイビ</t>
    </rPh>
    <rPh sb="6" eb="8">
      <t>ジギョウ</t>
    </rPh>
    <rPh sb="8" eb="10">
      <t>キキン</t>
    </rPh>
    <phoneticPr fontId="2"/>
  </si>
  <si>
    <t>ふるさと蒲郡応援基金</t>
    <rPh sb="4" eb="6">
      <t>ガマゴオリ</t>
    </rPh>
    <rPh sb="6" eb="8">
      <t>オウエン</t>
    </rPh>
    <rPh sb="8" eb="10">
      <t>キキン</t>
    </rPh>
    <phoneticPr fontId="2"/>
  </si>
  <si>
    <t>教育文化振興基金</t>
    <rPh sb="0" eb="2">
      <t>キョウイク</t>
    </rPh>
    <rPh sb="2" eb="4">
      <t>ブンカ</t>
    </rPh>
    <rPh sb="4" eb="6">
      <t>シンコウ</t>
    </rPh>
    <rPh sb="6" eb="8">
      <t>キキン</t>
    </rPh>
    <phoneticPr fontId="2"/>
  </si>
  <si>
    <t>広域ごみ処理施設整備基金</t>
    <rPh sb="0" eb="2">
      <t>コウイキ</t>
    </rPh>
    <rPh sb="4" eb="6">
      <t>ショリ</t>
    </rPh>
    <rPh sb="6" eb="8">
      <t>シセツ</t>
    </rPh>
    <rPh sb="8" eb="10">
      <t>セイビ</t>
    </rPh>
    <rPh sb="10" eb="12">
      <t>キキン</t>
    </rPh>
    <phoneticPr fontId="2"/>
  </si>
  <si>
    <t>ふるさと犬山応援基金</t>
    <rPh sb="4" eb="6">
      <t>イヌヤマ</t>
    </rPh>
    <rPh sb="6" eb="8">
      <t>オウエン</t>
    </rPh>
    <rPh sb="8" eb="10">
      <t>キキン</t>
    </rPh>
    <phoneticPr fontId="2"/>
  </si>
  <si>
    <t>楽田小学校体育館等整備基金</t>
    <rPh sb="0" eb="2">
      <t>ガクデン</t>
    </rPh>
    <rPh sb="2" eb="5">
      <t>ショウガッコウ</t>
    </rPh>
    <rPh sb="5" eb="8">
      <t>タイイクカン</t>
    </rPh>
    <rPh sb="8" eb="9">
      <t>トウ</t>
    </rPh>
    <rPh sb="9" eb="11">
      <t>セイビ</t>
    </rPh>
    <rPh sb="11" eb="13">
      <t>キキン</t>
    </rPh>
    <phoneticPr fontId="2"/>
  </si>
  <si>
    <t>公共施設等管理基金</t>
    <rPh sb="0" eb="2">
      <t>コウキョウ</t>
    </rPh>
    <rPh sb="2" eb="4">
      <t>シセツ</t>
    </rPh>
    <rPh sb="4" eb="5">
      <t>トウ</t>
    </rPh>
    <rPh sb="5" eb="7">
      <t>カンリ</t>
    </rPh>
    <rPh sb="7" eb="9">
      <t>キキン</t>
    </rPh>
    <phoneticPr fontId="2"/>
  </si>
  <si>
    <t>健康市民づくり基金</t>
    <rPh sb="0" eb="2">
      <t>ケンコウ</t>
    </rPh>
    <rPh sb="2" eb="4">
      <t>シミン</t>
    </rPh>
    <rPh sb="7" eb="9">
      <t>キキン</t>
    </rPh>
    <phoneticPr fontId="2"/>
  </si>
  <si>
    <t>公共施設等整備基金</t>
    <rPh sb="0" eb="2">
      <t>コウキョウ</t>
    </rPh>
    <rPh sb="2" eb="4">
      <t>シセツ</t>
    </rPh>
    <rPh sb="4" eb="5">
      <t>ナド</t>
    </rPh>
    <rPh sb="5" eb="7">
      <t>セイビ</t>
    </rPh>
    <rPh sb="7" eb="9">
      <t>キキン</t>
    </rPh>
    <phoneticPr fontId="2"/>
  </si>
  <si>
    <t>陶業陶芸振興事業基金</t>
  </si>
  <si>
    <t>ごみ減量化推進基金</t>
  </si>
  <si>
    <t>ふるさとづくり事業基金</t>
    <rPh sb="7" eb="9">
      <t>ジギョウ</t>
    </rPh>
    <rPh sb="9" eb="11">
      <t>キキン</t>
    </rPh>
    <phoneticPr fontId="2"/>
  </si>
  <si>
    <t>新図書館建設事業等基金</t>
    <rPh sb="0" eb="1">
      <t>シン</t>
    </rPh>
    <rPh sb="1" eb="4">
      <t>トショカン</t>
    </rPh>
    <rPh sb="4" eb="6">
      <t>ケンセツ</t>
    </rPh>
    <rPh sb="6" eb="8">
      <t>ジギョウ</t>
    </rPh>
    <rPh sb="8" eb="9">
      <t>ナド</t>
    </rPh>
    <rPh sb="9" eb="11">
      <t>キキン</t>
    </rPh>
    <phoneticPr fontId="2"/>
  </si>
  <si>
    <t>公共施設整備事業基金</t>
    <rPh sb="0" eb="2">
      <t>コウキョウ</t>
    </rPh>
    <rPh sb="2" eb="4">
      <t>シセツ</t>
    </rPh>
    <rPh sb="4" eb="6">
      <t>セイビ</t>
    </rPh>
    <rPh sb="6" eb="8">
      <t>ジギョウ</t>
    </rPh>
    <rPh sb="8" eb="10">
      <t>キキン</t>
    </rPh>
    <phoneticPr fontId="2"/>
  </si>
  <si>
    <t>ごみ処理施設建設事業等基金</t>
    <rPh sb="2" eb="6">
      <t>ショリシセツ</t>
    </rPh>
    <rPh sb="6" eb="8">
      <t>ケンセツ</t>
    </rPh>
    <rPh sb="8" eb="10">
      <t>ジギョウ</t>
    </rPh>
    <rPh sb="10" eb="11">
      <t>トウ</t>
    </rPh>
    <rPh sb="11" eb="13">
      <t>キキン</t>
    </rPh>
    <phoneticPr fontId="2"/>
  </si>
  <si>
    <t>横田教育文化事業基金</t>
    <rPh sb="0" eb="2">
      <t>ヨコタ</t>
    </rPh>
    <rPh sb="2" eb="4">
      <t>キョウイク</t>
    </rPh>
    <rPh sb="4" eb="6">
      <t>ブンカ</t>
    </rPh>
    <rPh sb="6" eb="8">
      <t>ジギョウ</t>
    </rPh>
    <rPh sb="8" eb="10">
      <t>キキン</t>
    </rPh>
    <phoneticPr fontId="2"/>
  </si>
  <si>
    <t>次世代教育環境整備基金</t>
  </si>
  <si>
    <t>病院建設基金</t>
  </si>
  <si>
    <t>みんなのまちづくり基金</t>
    <rPh sb="9" eb="11">
      <t>キキン</t>
    </rPh>
    <phoneticPr fontId="0"/>
  </si>
  <si>
    <t>庁舎等建設基金</t>
    <rPh sb="0" eb="2">
      <t>チョウシャ</t>
    </rPh>
    <rPh sb="2" eb="3">
      <t>トウ</t>
    </rPh>
    <rPh sb="3" eb="5">
      <t>ケンセツ</t>
    </rPh>
    <rPh sb="5" eb="7">
      <t>キキン</t>
    </rPh>
    <phoneticPr fontId="0"/>
  </si>
  <si>
    <t>地域福祉基金</t>
    <rPh sb="0" eb="2">
      <t>チイキ</t>
    </rPh>
    <rPh sb="2" eb="4">
      <t>フクシ</t>
    </rPh>
    <rPh sb="4" eb="6">
      <t>キキン</t>
    </rPh>
    <phoneticPr fontId="0"/>
  </si>
  <si>
    <t>ゴルフ場開発地域振興基金</t>
    <rPh sb="3" eb="4">
      <t>ジョウ</t>
    </rPh>
    <rPh sb="4" eb="6">
      <t>カイハツ</t>
    </rPh>
    <rPh sb="6" eb="8">
      <t>チイキ</t>
    </rPh>
    <rPh sb="8" eb="10">
      <t>シンコウ</t>
    </rPh>
    <rPh sb="10" eb="12">
      <t>キキン</t>
    </rPh>
    <phoneticPr fontId="0"/>
  </si>
  <si>
    <t>国際交流基金</t>
    <rPh sb="0" eb="2">
      <t>コクサイ</t>
    </rPh>
    <rPh sb="2" eb="4">
      <t>コウリュウ</t>
    </rPh>
    <rPh sb="4" eb="6">
      <t>キキン</t>
    </rPh>
    <phoneticPr fontId="0"/>
  </si>
  <si>
    <t>公共建築物保全基金</t>
    <rPh sb="0" eb="2">
      <t>コウキョウ</t>
    </rPh>
    <rPh sb="2" eb="5">
      <t>ケンチクブツ</t>
    </rPh>
    <rPh sb="5" eb="7">
      <t>ホゼン</t>
    </rPh>
    <rPh sb="7" eb="9">
      <t>キキン</t>
    </rPh>
    <phoneticPr fontId="2"/>
  </si>
  <si>
    <t>鉄道駅周辺整備基金</t>
    <rPh sb="0" eb="9">
      <t>テ</t>
    </rPh>
    <phoneticPr fontId="2"/>
  </si>
  <si>
    <t>一般廃棄物処理施設基金</t>
  </si>
  <si>
    <t>公園・緑地整備基金</t>
    <rPh sb="0" eb="2">
      <t>コウエン</t>
    </rPh>
    <rPh sb="3" eb="5">
      <t>リョクチ</t>
    </rPh>
    <rPh sb="5" eb="7">
      <t>セイビ</t>
    </rPh>
    <rPh sb="7" eb="9">
      <t>キキン</t>
    </rPh>
    <phoneticPr fontId="2"/>
  </si>
  <si>
    <t>国際交流振興基金</t>
    <rPh sb="0" eb="4">
      <t>コクサイコウリュウ</t>
    </rPh>
    <rPh sb="4" eb="6">
      <t>シンコウ</t>
    </rPh>
    <rPh sb="6" eb="8">
      <t>キキン</t>
    </rPh>
    <phoneticPr fontId="2"/>
  </si>
  <si>
    <t>みちづくり基金</t>
  </si>
  <si>
    <t>ふるさとおおぶ応援基金</t>
  </si>
  <si>
    <t>子ども・子育て基金</t>
    <rPh sb="0" eb="1">
      <t>コ</t>
    </rPh>
    <rPh sb="4" eb="6">
      <t>コソダ</t>
    </rPh>
    <rPh sb="7" eb="9">
      <t>キキン</t>
    </rPh>
    <phoneticPr fontId="3"/>
  </si>
  <si>
    <t>ごみ対策基金</t>
  </si>
  <si>
    <t>都市計画施設整備基金</t>
    <rPh sb="0" eb="2">
      <t>トシ</t>
    </rPh>
    <rPh sb="2" eb="4">
      <t>ケイカク</t>
    </rPh>
    <rPh sb="4" eb="6">
      <t>シセツ</t>
    </rPh>
    <rPh sb="6" eb="8">
      <t>セイビ</t>
    </rPh>
    <rPh sb="8" eb="10">
      <t>キキン</t>
    </rPh>
    <phoneticPr fontId="2"/>
  </si>
  <si>
    <t>子ども施設整備基金</t>
    <rPh sb="0" eb="1">
      <t>コ</t>
    </rPh>
    <rPh sb="3" eb="5">
      <t>シセツ</t>
    </rPh>
    <rPh sb="5" eb="7">
      <t>セイビ</t>
    </rPh>
    <rPh sb="7" eb="9">
      <t>キキン</t>
    </rPh>
    <phoneticPr fontId="2"/>
  </si>
  <si>
    <t>一般廃棄物処理施設等整備事業基金</t>
    <rPh sb="0" eb="2">
      <t>イッパン</t>
    </rPh>
    <rPh sb="2" eb="5">
      <t>ハイキブツ</t>
    </rPh>
    <rPh sb="5" eb="7">
      <t>ショリ</t>
    </rPh>
    <rPh sb="7" eb="9">
      <t>シセツ</t>
    </rPh>
    <rPh sb="9" eb="10">
      <t>トウ</t>
    </rPh>
    <rPh sb="10" eb="12">
      <t>セイビ</t>
    </rPh>
    <rPh sb="12" eb="14">
      <t>ジギョウ</t>
    </rPh>
    <rPh sb="14" eb="16">
      <t>キキン</t>
    </rPh>
    <phoneticPr fontId="2"/>
  </si>
  <si>
    <t>総合公園整備事業基金</t>
    <rPh sb="0" eb="2">
      <t>ソウゴウ</t>
    </rPh>
    <rPh sb="2" eb="4">
      <t>コウエン</t>
    </rPh>
    <rPh sb="4" eb="6">
      <t>セイビ</t>
    </rPh>
    <rPh sb="6" eb="8">
      <t>ジギョウ</t>
    </rPh>
    <rPh sb="8" eb="10">
      <t>キキン</t>
    </rPh>
    <phoneticPr fontId="2"/>
  </si>
  <si>
    <t>旭平和墓園管理基金</t>
  </si>
  <si>
    <t>緑化推進基金</t>
    <rPh sb="0" eb="2">
      <t>リョッカ</t>
    </rPh>
    <rPh sb="2" eb="4">
      <t>スイシン</t>
    </rPh>
    <rPh sb="4" eb="6">
      <t>キキン</t>
    </rPh>
    <phoneticPr fontId="2"/>
  </si>
  <si>
    <t>公共施設等整備基金</t>
    <rPh sb="0" eb="2">
      <t>コウキョウ</t>
    </rPh>
    <rPh sb="2" eb="4">
      <t>シセツ</t>
    </rPh>
    <rPh sb="4" eb="5">
      <t>トウ</t>
    </rPh>
    <rPh sb="5" eb="7">
      <t>セイビ</t>
    </rPh>
    <rPh sb="7" eb="9">
      <t>キキン</t>
    </rPh>
    <phoneticPr fontId="2"/>
  </si>
  <si>
    <t>港湾環境対策基金</t>
    <rPh sb="0" eb="2">
      <t>コウワン</t>
    </rPh>
    <rPh sb="2" eb="4">
      <t>カンキョウ</t>
    </rPh>
    <rPh sb="4" eb="6">
      <t>タイサク</t>
    </rPh>
    <rPh sb="6" eb="8">
      <t>キキン</t>
    </rPh>
    <phoneticPr fontId="2"/>
  </si>
  <si>
    <t>まちづくりパートナーズ基金</t>
    <rPh sb="11" eb="13">
      <t>キキン</t>
    </rPh>
    <phoneticPr fontId="2"/>
  </si>
  <si>
    <t>たかはま夢・未来基金</t>
    <rPh sb="4" eb="5">
      <t>ユメ</t>
    </rPh>
    <rPh sb="6" eb="8">
      <t>ミライ</t>
    </rPh>
    <rPh sb="8" eb="10">
      <t>キキン</t>
    </rPh>
    <phoneticPr fontId="2"/>
  </si>
  <si>
    <t>職員研修基金</t>
    <rPh sb="0" eb="2">
      <t>ショクイン</t>
    </rPh>
    <rPh sb="2" eb="4">
      <t>ケンシュウ</t>
    </rPh>
    <rPh sb="4" eb="6">
      <t>キキン</t>
    </rPh>
    <phoneticPr fontId="2"/>
  </si>
  <si>
    <t>岩倉市公共施設整備基金</t>
    <rPh sb="0" eb="3">
      <t>イワクラシ</t>
    </rPh>
    <rPh sb="3" eb="5">
      <t>コウキョウ</t>
    </rPh>
    <rPh sb="5" eb="7">
      <t>シセツ</t>
    </rPh>
    <rPh sb="7" eb="9">
      <t>セイビ</t>
    </rPh>
    <rPh sb="9" eb="11">
      <t>キキン</t>
    </rPh>
    <phoneticPr fontId="2"/>
  </si>
  <si>
    <t>岩倉市ふるさとづくり基金</t>
  </si>
  <si>
    <t>岩倉市岩倉北小学校及び岩倉南小学校用地購入基金</t>
    <rPh sb="0" eb="3">
      <t>イワクラシ</t>
    </rPh>
    <rPh sb="3" eb="5">
      <t>イワクラ</t>
    </rPh>
    <rPh sb="5" eb="6">
      <t>キタ</t>
    </rPh>
    <rPh sb="6" eb="9">
      <t>ショウガッコウ</t>
    </rPh>
    <rPh sb="9" eb="10">
      <t>オヨ</t>
    </rPh>
    <rPh sb="11" eb="13">
      <t>イワクラ</t>
    </rPh>
    <rPh sb="13" eb="14">
      <t>ミナミ</t>
    </rPh>
    <rPh sb="14" eb="17">
      <t>ショウガッコウ</t>
    </rPh>
    <rPh sb="17" eb="19">
      <t>ヨウチ</t>
    </rPh>
    <rPh sb="19" eb="21">
      <t>コウニュウ</t>
    </rPh>
    <rPh sb="21" eb="23">
      <t>キキン</t>
    </rPh>
    <phoneticPr fontId="2"/>
  </si>
  <si>
    <t>岩倉市地域福祉基金</t>
    <rPh sb="0" eb="3">
      <t>イワクラシ</t>
    </rPh>
    <rPh sb="3" eb="5">
      <t>チイキ</t>
    </rPh>
    <rPh sb="5" eb="7">
      <t>フクシ</t>
    </rPh>
    <rPh sb="7" eb="9">
      <t>キキン</t>
    </rPh>
    <phoneticPr fontId="2"/>
  </si>
  <si>
    <t>岩倉市住宅基金</t>
    <rPh sb="0" eb="3">
      <t>イワクラシ</t>
    </rPh>
    <rPh sb="3" eb="5">
      <t>ジュウタク</t>
    </rPh>
    <rPh sb="5" eb="7">
      <t>キキン</t>
    </rPh>
    <phoneticPr fontId="2"/>
  </si>
  <si>
    <t>公共施設建設基金</t>
    <rPh sb="0" eb="2">
      <t>コウキョウ</t>
    </rPh>
    <rPh sb="2" eb="4">
      <t>シセツ</t>
    </rPh>
    <rPh sb="4" eb="6">
      <t>ケンセツ</t>
    </rPh>
    <rPh sb="6" eb="8">
      <t>キキン</t>
    </rPh>
    <phoneticPr fontId="2"/>
  </si>
  <si>
    <t>教育施設基金</t>
    <rPh sb="0" eb="2">
      <t>キョウイク</t>
    </rPh>
    <rPh sb="2" eb="4">
      <t>シセツ</t>
    </rPh>
    <rPh sb="4" eb="6">
      <t>キキン</t>
    </rPh>
    <phoneticPr fontId="2"/>
  </si>
  <si>
    <t>墓園管理基金</t>
    <rPh sb="0" eb="2">
      <t>ボエン</t>
    </rPh>
    <rPh sb="2" eb="4">
      <t>カンリ</t>
    </rPh>
    <rPh sb="4" eb="6">
      <t>キキン</t>
    </rPh>
    <phoneticPr fontId="2"/>
  </si>
  <si>
    <t>五色園団地汚水基金</t>
  </si>
  <si>
    <t>南山エピック団地汚水基金</t>
  </si>
  <si>
    <t>大規模事業推進基金</t>
    <rPh sb="0" eb="3">
      <t>ダイキボ</t>
    </rPh>
    <rPh sb="3" eb="5">
      <t>ジギョウ</t>
    </rPh>
    <rPh sb="5" eb="7">
      <t>スイシン</t>
    </rPh>
    <rPh sb="7" eb="9">
      <t>キキン</t>
    </rPh>
    <phoneticPr fontId="2"/>
  </si>
  <si>
    <t>市民協働まちづくり基金</t>
    <rPh sb="0" eb="2">
      <t>シミン</t>
    </rPh>
    <rPh sb="2" eb="4">
      <t>キョウドウ</t>
    </rPh>
    <rPh sb="9" eb="11">
      <t>キキン</t>
    </rPh>
    <phoneticPr fontId="2"/>
  </si>
  <si>
    <t>臨海緑化基金</t>
  </si>
  <si>
    <t>公共事業整備基金</t>
    <rPh sb="0" eb="2">
      <t>コウキョウ</t>
    </rPh>
    <rPh sb="2" eb="4">
      <t>ジギョウ</t>
    </rPh>
    <rPh sb="4" eb="6">
      <t>セイビ</t>
    </rPh>
    <rPh sb="6" eb="8">
      <t>キキン</t>
    </rPh>
    <phoneticPr fontId="2"/>
  </si>
  <si>
    <t>地域づくり振興基金</t>
    <rPh sb="0" eb="2">
      <t>チイキ</t>
    </rPh>
    <rPh sb="5" eb="7">
      <t>シンコウ</t>
    </rPh>
    <rPh sb="7" eb="9">
      <t>キキン</t>
    </rPh>
    <phoneticPr fontId="2"/>
  </si>
  <si>
    <t>地域福祉振興基金</t>
    <rPh sb="0" eb="2">
      <t>チイキ</t>
    </rPh>
    <rPh sb="2" eb="4">
      <t>フクシ</t>
    </rPh>
    <rPh sb="4" eb="6">
      <t>シンコウ</t>
    </rPh>
    <rPh sb="6" eb="8">
      <t>キキン</t>
    </rPh>
    <phoneticPr fontId="2"/>
  </si>
  <si>
    <t>ふるさとづくり事業推進基金</t>
    <rPh sb="7" eb="9">
      <t>ジギョウ</t>
    </rPh>
    <rPh sb="9" eb="11">
      <t>スイシン</t>
    </rPh>
    <rPh sb="11" eb="13">
      <t>キキン</t>
    </rPh>
    <phoneticPr fontId="2"/>
  </si>
  <si>
    <t>都市計画施設基金</t>
    <rPh sb="0" eb="2">
      <t>トシ</t>
    </rPh>
    <rPh sb="2" eb="4">
      <t>ケイカク</t>
    </rPh>
    <rPh sb="4" eb="6">
      <t>シセツ</t>
    </rPh>
    <rPh sb="6" eb="8">
      <t>キキン</t>
    </rPh>
    <phoneticPr fontId="2"/>
  </si>
  <si>
    <t>環境衛生施設等基金</t>
    <rPh sb="0" eb="2">
      <t>カンキョウ</t>
    </rPh>
    <rPh sb="2" eb="4">
      <t>エイセイ</t>
    </rPh>
    <rPh sb="4" eb="6">
      <t>シセツ</t>
    </rPh>
    <rPh sb="6" eb="7">
      <t>トウ</t>
    </rPh>
    <rPh sb="7" eb="9">
      <t>キキン</t>
    </rPh>
    <phoneticPr fontId="2"/>
  </si>
  <si>
    <t>子ども育み施設基金</t>
    <rPh sb="0" eb="1">
      <t>コ</t>
    </rPh>
    <rPh sb="3" eb="4">
      <t>ハグク</t>
    </rPh>
    <rPh sb="5" eb="7">
      <t>シセツ</t>
    </rPh>
    <rPh sb="7" eb="9">
      <t>キキン</t>
    </rPh>
    <phoneticPr fontId="2"/>
  </si>
  <si>
    <t>都市計画事業基金</t>
    <rPh sb="0" eb="2">
      <t>トシ</t>
    </rPh>
    <rPh sb="2" eb="4">
      <t>ケイカク</t>
    </rPh>
    <rPh sb="4" eb="6">
      <t>ジギョウ</t>
    </rPh>
    <rPh sb="6" eb="8">
      <t>キキン</t>
    </rPh>
    <phoneticPr fontId="2"/>
  </si>
  <si>
    <t>公共施設建設整備基金</t>
    <rPh sb="0" eb="2">
      <t>コウキョウ</t>
    </rPh>
    <rPh sb="2" eb="4">
      <t>シセツ</t>
    </rPh>
    <rPh sb="4" eb="6">
      <t>ケンセツ</t>
    </rPh>
    <rPh sb="6" eb="8">
      <t>セイビ</t>
    </rPh>
    <rPh sb="8" eb="10">
      <t>キキン</t>
    </rPh>
    <phoneticPr fontId="2"/>
  </si>
  <si>
    <t>天野教育文化事業基金</t>
    <rPh sb="0" eb="2">
      <t>アマノ</t>
    </rPh>
    <rPh sb="2" eb="4">
      <t>キョウイク</t>
    </rPh>
    <rPh sb="4" eb="6">
      <t>ブンカ</t>
    </rPh>
    <rPh sb="6" eb="8">
      <t>ジギョウ</t>
    </rPh>
    <rPh sb="8" eb="10">
      <t>キキン</t>
    </rPh>
    <phoneticPr fontId="2"/>
  </si>
  <si>
    <t>駅及び駅西周辺整備事業基金</t>
    <rPh sb="0" eb="1">
      <t>エキ</t>
    </rPh>
    <rPh sb="1" eb="2">
      <t>オヨ</t>
    </rPh>
    <rPh sb="3" eb="4">
      <t>エキ</t>
    </rPh>
    <rPh sb="4" eb="5">
      <t>ニシ</t>
    </rPh>
    <rPh sb="5" eb="7">
      <t>シュウヘン</t>
    </rPh>
    <rPh sb="7" eb="9">
      <t>セイビ</t>
    </rPh>
    <rPh sb="9" eb="11">
      <t>ジギョウ</t>
    </rPh>
    <rPh sb="11" eb="13">
      <t>キキン</t>
    </rPh>
    <phoneticPr fontId="2"/>
  </si>
  <si>
    <t>三ツ又池保全基金</t>
  </si>
  <si>
    <t>小、中学校建設基金</t>
  </si>
  <si>
    <t>環境基金</t>
  </si>
  <si>
    <t>あま市まちづくり事業推進基金</t>
  </si>
  <si>
    <t>あま市公共下水道基金</t>
  </si>
  <si>
    <t>あま市地域福祉振興基金</t>
  </si>
  <si>
    <t>あま市教育施設整備基金</t>
  </si>
  <si>
    <t>あま市コミュニティプラザ萱津基金</t>
  </si>
  <si>
    <t>公共施設等整備基金積立金</t>
  </si>
  <si>
    <t>公共施設等管理基金積立金</t>
  </si>
  <si>
    <t>安心安全対策基金</t>
  </si>
  <si>
    <t>都市計画施設建設基金</t>
  </si>
  <si>
    <t>図書館整備基金</t>
  </si>
  <si>
    <t>公共施設等保全整備基金</t>
  </si>
  <si>
    <t>子ども医療費助成事業基金</t>
  </si>
  <si>
    <t>遺児高校入学祝金支給事業基金</t>
  </si>
  <si>
    <t>明日のまちづくり基金</t>
  </si>
  <si>
    <t>電算機器整備基金</t>
  </si>
  <si>
    <t>学校施設整備事業基金</t>
  </si>
  <si>
    <t>社本育英事業基金</t>
  </si>
  <si>
    <t>広域ごみ処理施設整備基金</t>
  </si>
  <si>
    <t>役場庁舎及び学校教育施設を除く公共施設建設基金</t>
  </si>
  <si>
    <t>大規模まちづくり事業推進基金</t>
  </si>
  <si>
    <t>都市計画整備基金</t>
  </si>
  <si>
    <t>下水道整備基金</t>
  </si>
  <si>
    <t>地域整備基金</t>
  </si>
  <si>
    <t>学校整備基金</t>
  </si>
  <si>
    <t>もちの木園整備基金</t>
  </si>
  <si>
    <t>都市計画基金</t>
  </si>
  <si>
    <t>中学校図書購入基金</t>
  </si>
  <si>
    <t>愛知用水二期事業基金</t>
    <rPh sb="8" eb="10">
      <t>キキン</t>
    </rPh>
    <phoneticPr fontId="3"/>
  </si>
  <si>
    <t>教育施設等整備事業基金</t>
  </si>
  <si>
    <t>砂川会館運営基金</t>
  </si>
  <si>
    <t>医療施設整備基金</t>
  </si>
  <si>
    <t>病院施設整備費積立金</t>
  </si>
  <si>
    <t>住宅開発基金</t>
  </si>
  <si>
    <t>高齢者いきいき健康増進基金</t>
  </si>
  <si>
    <t>宅地分譲用地売払基金</t>
  </si>
  <si>
    <t>豊根村むらづくり基金</t>
  </si>
  <si>
    <t>ヘリポート整備基金</t>
  </si>
  <si>
    <t>情報通信基盤整備基金</t>
  </si>
  <si>
    <t>水族館振興基金</t>
    <rPh sb="0" eb="3">
      <t>スイゾクカン</t>
    </rPh>
    <rPh sb="3" eb="5">
      <t>シンコウ</t>
    </rPh>
    <rPh sb="5" eb="7">
      <t>キキン</t>
    </rPh>
    <phoneticPr fontId="3"/>
  </si>
  <si>
    <t>海事文化振興基金</t>
    <rPh sb="0" eb="2">
      <t>カイジ</t>
    </rPh>
    <rPh sb="2" eb="4">
      <t>ブンカ</t>
    </rPh>
    <rPh sb="4" eb="6">
      <t>シンコウ</t>
    </rPh>
    <rPh sb="6" eb="8">
      <t>キキン</t>
    </rPh>
    <phoneticPr fontId="3"/>
  </si>
  <si>
    <t>環境振興基金</t>
    <rPh sb="0" eb="2">
      <t>カンキョウ</t>
    </rPh>
    <rPh sb="2" eb="4">
      <t>シンコウ</t>
    </rPh>
    <rPh sb="4" eb="6">
      <t>キキン</t>
    </rPh>
    <phoneticPr fontId="3"/>
  </si>
  <si>
    <t>愛北広域事務組合愛北クリーンセンター施設整備基金</t>
    <rPh sb="0" eb="1">
      <t>アイ</t>
    </rPh>
    <rPh sb="1" eb="2">
      <t>ホク</t>
    </rPh>
    <rPh sb="2" eb="4">
      <t>コウイキ</t>
    </rPh>
    <rPh sb="4" eb="6">
      <t>ジム</t>
    </rPh>
    <rPh sb="6" eb="8">
      <t>クミアイ</t>
    </rPh>
    <rPh sb="8" eb="9">
      <t>アイ</t>
    </rPh>
    <rPh sb="9" eb="10">
      <t>ホク</t>
    </rPh>
    <rPh sb="18" eb="20">
      <t>シセツ</t>
    </rPh>
    <rPh sb="20" eb="22">
      <t>セイビ</t>
    </rPh>
    <rPh sb="22" eb="24">
      <t>キキン</t>
    </rPh>
    <phoneticPr fontId="3"/>
  </si>
  <si>
    <t>模範造林基金</t>
    <rPh sb="0" eb="2">
      <t>モハン</t>
    </rPh>
    <rPh sb="2" eb="4">
      <t>ゾウリン</t>
    </rPh>
    <rPh sb="4" eb="6">
      <t>キキン</t>
    </rPh>
    <phoneticPr fontId="3"/>
  </si>
  <si>
    <t>廃棄物処理施設緊急整備基金</t>
    <rPh sb="0" eb="3">
      <t>ハイキブツ</t>
    </rPh>
    <rPh sb="3" eb="5">
      <t>ショリ</t>
    </rPh>
    <rPh sb="5" eb="7">
      <t>シセツ</t>
    </rPh>
    <rPh sb="7" eb="9">
      <t>キンキュウ</t>
    </rPh>
    <rPh sb="9" eb="11">
      <t>セイビ</t>
    </rPh>
    <rPh sb="11" eb="13">
      <t>キキン</t>
    </rPh>
    <phoneticPr fontId="3"/>
  </si>
  <si>
    <t>ごみ焼却施設大規模修繕基金</t>
    <rPh sb="2" eb="4">
      <t>ショウキャク</t>
    </rPh>
    <rPh sb="4" eb="6">
      <t>シセツ</t>
    </rPh>
    <rPh sb="6" eb="9">
      <t>ダイキボ</t>
    </rPh>
    <rPh sb="9" eb="11">
      <t>シュウゼン</t>
    </rPh>
    <rPh sb="11" eb="13">
      <t>キキン</t>
    </rPh>
    <phoneticPr fontId="3"/>
  </si>
  <si>
    <t>し尿処理場整備基金</t>
    <rPh sb="1" eb="2">
      <t>ニョウ</t>
    </rPh>
    <rPh sb="2" eb="5">
      <t>ショリジョウ</t>
    </rPh>
    <rPh sb="5" eb="7">
      <t>セイビ</t>
    </rPh>
    <rPh sb="7" eb="9">
      <t>キキン</t>
    </rPh>
    <phoneticPr fontId="3"/>
  </si>
  <si>
    <t>霊園管理基金</t>
    <rPh sb="0" eb="2">
      <t>レイエン</t>
    </rPh>
    <rPh sb="2" eb="4">
      <t>カンリ</t>
    </rPh>
    <rPh sb="4" eb="6">
      <t>キキン</t>
    </rPh>
    <phoneticPr fontId="3"/>
  </si>
  <si>
    <t>新斎場建設基金</t>
    <rPh sb="0" eb="1">
      <t>シン</t>
    </rPh>
    <rPh sb="1" eb="3">
      <t>サイジョウ</t>
    </rPh>
    <rPh sb="3" eb="5">
      <t>ケンセツ</t>
    </rPh>
    <rPh sb="5" eb="7">
      <t>キキン</t>
    </rPh>
    <phoneticPr fontId="3"/>
  </si>
  <si>
    <t>斎場整備基金</t>
    <rPh sb="0" eb="2">
      <t>サイジョウ</t>
    </rPh>
    <rPh sb="2" eb="4">
      <t>セイビ</t>
    </rPh>
    <rPh sb="4" eb="6">
      <t>キキン</t>
    </rPh>
    <phoneticPr fontId="3"/>
  </si>
  <si>
    <t>し尿処理施設整備基金</t>
    <rPh sb="1" eb="2">
      <t>ニョウ</t>
    </rPh>
    <rPh sb="2" eb="4">
      <t>ショリ</t>
    </rPh>
    <rPh sb="4" eb="6">
      <t>シセツ</t>
    </rPh>
    <rPh sb="6" eb="8">
      <t>セイビ</t>
    </rPh>
    <rPh sb="8" eb="10">
      <t>キキン</t>
    </rPh>
    <phoneticPr fontId="3"/>
  </si>
  <si>
    <t>退職基金</t>
    <rPh sb="0" eb="2">
      <t>タイショク</t>
    </rPh>
    <rPh sb="2" eb="4">
      <t>キキン</t>
    </rPh>
    <phoneticPr fontId="3"/>
  </si>
  <si>
    <t>三重県</t>
  </si>
  <si>
    <t>過疎地域振興事業基金</t>
  </si>
  <si>
    <t>国際交流推進基金</t>
  </si>
  <si>
    <t>http://www.pref.mie.lg.jp/SHICHOS/HP/000025981.htm</t>
    <phoneticPr fontId="3"/>
  </si>
  <si>
    <t>アセットマネジメント基金</t>
  </si>
  <si>
    <t>都市基盤・公共施設等整備基金</t>
  </si>
  <si>
    <t>土地開発公社経営健全化基金</t>
  </si>
  <si>
    <t>景観形成基金</t>
  </si>
  <si>
    <t>中川駅周辺区画街路整備基金</t>
  </si>
  <si>
    <t>長島町土地改良施設の整備及び維持管理基金</t>
  </si>
  <si>
    <t>情報システム整備基金</t>
  </si>
  <si>
    <t>すずか応援基金</t>
  </si>
  <si>
    <t>介護給付費準備基金</t>
  </si>
  <si>
    <t>東山墓園管理基金</t>
  </si>
  <si>
    <t>国民健康保険財政調整基金</t>
  </si>
  <si>
    <t>小波田川流域排水管維持管理基金</t>
  </si>
  <si>
    <t>開発調整池管理基金</t>
  </si>
  <si>
    <t>公共施設等基金</t>
  </si>
  <si>
    <t>活性化対策基金</t>
  </si>
  <si>
    <t>リニア中央新幹線亀山駅整備基金</t>
  </si>
  <si>
    <t>市民まちづくり基金</t>
  </si>
  <si>
    <t>関宿にぎわいづくり基金</t>
  </si>
  <si>
    <t>地方創生拠点整備交付金基金</t>
  </si>
  <si>
    <t>地方創生雇用創出基金</t>
  </si>
  <si>
    <t>こどもは宝・未来への希望基金</t>
  </si>
  <si>
    <t>明日を拓くふるさと創生基金</t>
  </si>
  <si>
    <t>下水道事業基金</t>
  </si>
  <si>
    <t>あじさいクリーンセンター管理基金</t>
  </si>
  <si>
    <t>船越地区振興基金</t>
  </si>
  <si>
    <t>阿児地区振興基金</t>
  </si>
  <si>
    <t>浜島地区福祉施設整備基金</t>
  </si>
  <si>
    <t>伊賀市振興基金</t>
  </si>
  <si>
    <t>伊賀市芭蕉翁顕彰事業基金</t>
  </si>
  <si>
    <t>川上ダム周辺整備事業基金</t>
  </si>
  <si>
    <t>伊賀市環境保全基金</t>
  </si>
  <si>
    <t>伊賀市公共施設等整備基金</t>
  </si>
  <si>
    <t>ふるさときそさき応援基金</t>
  </si>
  <si>
    <t>水道水源基金</t>
  </si>
  <si>
    <t>公営住宅基金</t>
  </si>
  <si>
    <t>東員町公共交通整備運営基金</t>
  </si>
  <si>
    <t>ボランティア基金</t>
  </si>
  <si>
    <t>朝日町自治区振興基金</t>
  </si>
  <si>
    <t>朝日町学校教育施設整備基金</t>
  </si>
  <si>
    <t>朝日町ふれあいゾーン整備基金</t>
  </si>
  <si>
    <t>朝日町ふれあい基金</t>
  </si>
  <si>
    <t>公共建築物維持基金</t>
  </si>
  <si>
    <t>いきいきまちづくり基金</t>
  </si>
  <si>
    <t>安全なまちづくり基金</t>
  </si>
  <si>
    <t>教育、福祉施設建設整備基金</t>
  </si>
  <si>
    <t>多気町、シャープ国際交流基金</t>
  </si>
  <si>
    <t>松阪地区広域消防組合職員退職手当基金</t>
  </si>
  <si>
    <t>教育・福祉施設建設基金</t>
  </si>
  <si>
    <t>文化、スポーツ振興基金</t>
  </si>
  <si>
    <t>大台町合併振興基金</t>
  </si>
  <si>
    <t>大台町学校建設基金</t>
  </si>
  <si>
    <t>大台町地場産業振興基金</t>
  </si>
  <si>
    <t>大台町若者住宅維持管理基金</t>
  </si>
  <si>
    <t>大台町人材育成基金</t>
  </si>
  <si>
    <t>活性化対策事業基金</t>
  </si>
  <si>
    <t>まちづくり施設等整備基金</t>
  </si>
  <si>
    <t>公園施設保全基金</t>
  </si>
  <si>
    <t>ふるさと・水と土保全基金</t>
  </si>
  <si>
    <t>幸せ安心生活基金</t>
  </si>
  <si>
    <t>ふるさと大紀「幸福（しあわせ）まちづくり」応援基金</t>
  </si>
  <si>
    <t>医療対策特別基金</t>
  </si>
  <si>
    <t>高齢者保健福祉対策基金</t>
  </si>
  <si>
    <t>紀北町地域振興基金</t>
  </si>
  <si>
    <t>紀北町地域づくり事業基金</t>
  </si>
  <si>
    <t>紀北町環境衛生施設整備基金</t>
  </si>
  <si>
    <t>紀北町ふるさと応援基金</t>
  </si>
  <si>
    <t>紀北町庁舎等改築及び改修基金</t>
  </si>
  <si>
    <t>柑橘振興基金</t>
  </si>
  <si>
    <t>旧財産区有林整理基金</t>
  </si>
  <si>
    <t>水道基金</t>
  </si>
  <si>
    <t>公共事業基金</t>
  </si>
  <si>
    <t>診療所基金</t>
  </si>
  <si>
    <t>三重県自治会館施設整備基金</t>
  </si>
  <si>
    <t>施設維持管理基金</t>
  </si>
  <si>
    <t>障害者支援多機能型事業所運営調整基金</t>
  </si>
  <si>
    <t>地域振興調査研究基金</t>
  </si>
  <si>
    <t>清掃工場整備基金</t>
  </si>
  <si>
    <t>滋賀県</t>
    <rPh sb="0" eb="3">
      <t>シガケン</t>
    </rPh>
    <phoneticPr fontId="3"/>
  </si>
  <si>
    <t>市営住宅建設整備基金</t>
  </si>
  <si>
    <t>彦根市福祉・保健・医療基金</t>
  </si>
  <si>
    <t>職員退職基金</t>
  </si>
  <si>
    <t>職員退職基金</t>
    <rPh sb="0" eb="2">
      <t>ショクイン</t>
    </rPh>
    <rPh sb="2" eb="4">
      <t>タイショク</t>
    </rPh>
    <rPh sb="4" eb="6">
      <t>キキン</t>
    </rPh>
    <phoneticPr fontId="3"/>
  </si>
  <si>
    <t>ふるさと・水と土保全基金</t>
    <rPh sb="5" eb="6">
      <t>ミズ</t>
    </rPh>
    <rPh sb="7" eb="8">
      <t>ツチ</t>
    </rPh>
    <rPh sb="8" eb="10">
      <t>ホゼン</t>
    </rPh>
    <rPh sb="10" eb="12">
      <t>キキン</t>
    </rPh>
    <phoneticPr fontId="3"/>
  </si>
  <si>
    <t>ふるさと寄附基金</t>
    <rPh sb="4" eb="6">
      <t>キフ</t>
    </rPh>
    <rPh sb="6" eb="8">
      <t>キキン</t>
    </rPh>
    <phoneticPr fontId="3"/>
  </si>
  <si>
    <t>防災基金</t>
    <rPh sb="0" eb="2">
      <t>ボウサイ</t>
    </rPh>
    <rPh sb="2" eb="4">
      <t>キキン</t>
    </rPh>
    <phoneticPr fontId="3"/>
  </si>
  <si>
    <t>防災減災基金</t>
    <rPh sb="0" eb="2">
      <t>ボウサイ</t>
    </rPh>
    <rPh sb="2" eb="4">
      <t>ゲンサイ</t>
    </rPh>
    <rPh sb="4" eb="6">
      <t>キキン</t>
    </rPh>
    <phoneticPr fontId="3"/>
  </si>
  <si>
    <t>ふるさと応援寄附基金</t>
    <rPh sb="4" eb="6">
      <t>オウエン</t>
    </rPh>
    <rPh sb="6" eb="8">
      <t>キフ</t>
    </rPh>
    <rPh sb="8" eb="10">
      <t>キキン</t>
    </rPh>
    <phoneticPr fontId="3"/>
  </si>
  <si>
    <t>青少年育成基金</t>
    <rPh sb="0" eb="3">
      <t>セイショウネン</t>
    </rPh>
    <rPh sb="3" eb="5">
      <t>イクセイ</t>
    </rPh>
    <rPh sb="5" eb="7">
      <t>キキン</t>
    </rPh>
    <phoneticPr fontId="3"/>
  </si>
  <si>
    <t>ふるさと水と土の保全基金</t>
    <rPh sb="4" eb="5">
      <t>ミズ</t>
    </rPh>
    <rPh sb="6" eb="7">
      <t>ツチ</t>
    </rPh>
    <rPh sb="8" eb="10">
      <t>ホゼン</t>
    </rPh>
    <rPh sb="10" eb="12">
      <t>キキン</t>
    </rPh>
    <phoneticPr fontId="3"/>
  </si>
  <si>
    <t>斎場施設整備基金</t>
    <rPh sb="0" eb="2">
      <t>サイジョウ</t>
    </rPh>
    <rPh sb="2" eb="4">
      <t>シセツ</t>
    </rPh>
    <rPh sb="4" eb="6">
      <t>セイビ</t>
    </rPh>
    <rPh sb="6" eb="8">
      <t>キキン</t>
    </rPh>
    <phoneticPr fontId="3"/>
  </si>
  <si>
    <t>市庁舎整備基金</t>
    <rPh sb="0" eb="3">
      <t>シチョウシャ</t>
    </rPh>
    <rPh sb="3" eb="5">
      <t>セイビ</t>
    </rPh>
    <rPh sb="5" eb="7">
      <t>キキン</t>
    </rPh>
    <phoneticPr fontId="3"/>
  </si>
  <si>
    <t>市営住宅基金</t>
    <rPh sb="0" eb="2">
      <t>シエイ</t>
    </rPh>
    <rPh sb="2" eb="4">
      <t>ジュウタク</t>
    </rPh>
    <rPh sb="4" eb="6">
      <t>キキン</t>
    </rPh>
    <phoneticPr fontId="3"/>
  </si>
  <si>
    <t>新住宅市街地開発事業基金</t>
    <rPh sb="0" eb="3">
      <t>シンジュウタク</t>
    </rPh>
    <rPh sb="3" eb="6">
      <t>シガイチ</t>
    </rPh>
    <rPh sb="6" eb="8">
      <t>カイハツ</t>
    </rPh>
    <rPh sb="8" eb="10">
      <t>ジギョウ</t>
    </rPh>
    <rPh sb="10" eb="12">
      <t>キキン</t>
    </rPh>
    <phoneticPr fontId="3"/>
  </si>
  <si>
    <t>文化観光資源保護基金</t>
    <rPh sb="0" eb="2">
      <t>ブンカ</t>
    </rPh>
    <rPh sb="2" eb="4">
      <t>カンコウ</t>
    </rPh>
    <rPh sb="4" eb="6">
      <t>シゲン</t>
    </rPh>
    <rPh sb="6" eb="8">
      <t>ホゴ</t>
    </rPh>
    <rPh sb="8" eb="10">
      <t>キキン</t>
    </rPh>
    <phoneticPr fontId="3"/>
  </si>
  <si>
    <t>https://www.city.kyoto.lg.jp/gyozai/page/0000162476.html
※決算統計の集計上の都合で，H29年度末の財政調整基金残高及び基金全体残高には，平成30年度に国民健康保険事業特別会計から財政調整基金へ積み立てた額（1,860百万）が含まれている。</t>
    <rPh sb="90" eb="92">
      <t>ゼンタイ</t>
    </rPh>
    <phoneticPr fontId="3"/>
  </si>
  <si>
    <t>合併算定替逓減対策基金</t>
  </si>
  <si>
    <t>文化芸術会館建設基金</t>
    <phoneticPr fontId="3"/>
  </si>
  <si>
    <t>過疎地域自立促進基金</t>
    <phoneticPr fontId="3"/>
  </si>
  <si>
    <t>https://www.pref.kyoto.jp/tiho/zaisei.html</t>
    <phoneticPr fontId="3"/>
  </si>
  <si>
    <t>都市開発推進基金</t>
    <phoneticPr fontId="3"/>
  </si>
  <si>
    <t>職員退職手当基金</t>
    <rPh sb="0" eb="8">
      <t>ショクインタイショクテアテキキン</t>
    </rPh>
    <phoneticPr fontId="3"/>
  </si>
  <si>
    <t>市道管理基金</t>
  </si>
  <si>
    <t>市民福祉ささえあい基金</t>
  </si>
  <si>
    <t>電源立地地域対策基金</t>
    <rPh sb="0" eb="2">
      <t>デンゲン</t>
    </rPh>
    <rPh sb="2" eb="4">
      <t>リッチ</t>
    </rPh>
    <rPh sb="4" eb="6">
      <t>チイキ</t>
    </rPh>
    <rPh sb="6" eb="8">
      <t>タイサク</t>
    </rPh>
    <rPh sb="8" eb="10">
      <t>キキン</t>
    </rPh>
    <phoneticPr fontId="3"/>
  </si>
  <si>
    <t>http://www.city.ayabe.lg.jp/zaisei/shise/yosan/kessan/kessan/zaiseishiryousyu.html</t>
    <phoneticPr fontId="3"/>
  </si>
  <si>
    <t>高齢者活動基金</t>
    <rPh sb="0" eb="3">
      <t>コウレイシャ</t>
    </rPh>
    <rPh sb="3" eb="5">
      <t>カツドウ</t>
    </rPh>
    <rPh sb="5" eb="7">
      <t>キキン</t>
    </rPh>
    <phoneticPr fontId="3"/>
  </si>
  <si>
    <t>清掃工場周辺地域健康対策基金</t>
    <phoneticPr fontId="3"/>
  </si>
  <si>
    <t>日ヶ谷地区振興基金</t>
    <phoneticPr fontId="3"/>
  </si>
  <si>
    <t>http://www.city.miyazu.kyoto.jp/www/info/detail.jsp?id=4235</t>
    <phoneticPr fontId="3"/>
  </si>
  <si>
    <t>河川整備基金</t>
    <rPh sb="0" eb="2">
      <t>カセン</t>
    </rPh>
    <rPh sb="2" eb="4">
      <t>セイビ</t>
    </rPh>
    <rPh sb="4" eb="6">
      <t>キキン</t>
    </rPh>
    <phoneticPr fontId="3"/>
  </si>
  <si>
    <t>生涯学習振興基金</t>
    <rPh sb="0" eb="2">
      <t>ショウガイ</t>
    </rPh>
    <rPh sb="2" eb="4">
      <t>ガクシュウ</t>
    </rPh>
    <rPh sb="4" eb="6">
      <t>シンコウ</t>
    </rPh>
    <rPh sb="6" eb="8">
      <t>キキン</t>
    </rPh>
    <phoneticPr fontId="3"/>
  </si>
  <si>
    <t>公益施設整備基金</t>
    <rPh sb="0" eb="2">
      <t>コウエキ</t>
    </rPh>
    <rPh sb="2" eb="4">
      <t>シセツ</t>
    </rPh>
    <rPh sb="4" eb="6">
      <t>セイビ</t>
    </rPh>
    <rPh sb="6" eb="8">
      <t>キキン</t>
    </rPh>
    <phoneticPr fontId="3"/>
  </si>
  <si>
    <t>http://www.city.kameoka.kyoto.jp/yosan/30.html</t>
    <phoneticPr fontId="3"/>
  </si>
  <si>
    <t>未来まちづくり基金</t>
    <rPh sb="0" eb="2">
      <t>ミライ</t>
    </rPh>
    <rPh sb="7" eb="9">
      <t>キキン</t>
    </rPh>
    <phoneticPr fontId="3"/>
  </si>
  <si>
    <t>山砂利採取跡地及び周辺公共施設整備基金</t>
    <rPh sb="0" eb="1">
      <t>ヤマ</t>
    </rPh>
    <rPh sb="1" eb="3">
      <t>ジャリ</t>
    </rPh>
    <rPh sb="3" eb="5">
      <t>サイシュ</t>
    </rPh>
    <rPh sb="5" eb="7">
      <t>アトチ</t>
    </rPh>
    <rPh sb="7" eb="8">
      <t>オヨ</t>
    </rPh>
    <rPh sb="9" eb="11">
      <t>シュウヘン</t>
    </rPh>
    <rPh sb="11" eb="13">
      <t>コウキョウ</t>
    </rPh>
    <rPh sb="13" eb="15">
      <t>シセツ</t>
    </rPh>
    <rPh sb="15" eb="17">
      <t>セイビ</t>
    </rPh>
    <rPh sb="17" eb="19">
      <t>キキン</t>
    </rPh>
    <phoneticPr fontId="3"/>
  </si>
  <si>
    <t>ふるさと城陽応援基金</t>
    <rPh sb="4" eb="6">
      <t>ジョウヨウ</t>
    </rPh>
    <rPh sb="6" eb="8">
      <t>オウエン</t>
    </rPh>
    <rPh sb="8" eb="10">
      <t>キキン</t>
    </rPh>
    <phoneticPr fontId="3"/>
  </si>
  <si>
    <t>公園整備基金</t>
    <rPh sb="0" eb="2">
      <t>コウエン</t>
    </rPh>
    <rPh sb="2" eb="4">
      <t>セイビ</t>
    </rPh>
    <rPh sb="4" eb="6">
      <t>キキン</t>
    </rPh>
    <phoneticPr fontId="3"/>
  </si>
  <si>
    <t>ふるさと向日市応援基金</t>
    <rPh sb="4" eb="7">
      <t>ムコウシ</t>
    </rPh>
    <rPh sb="7" eb="9">
      <t>オウエン</t>
    </rPh>
    <rPh sb="9" eb="11">
      <t>キキン</t>
    </rPh>
    <phoneticPr fontId="3"/>
  </si>
  <si>
    <t>https://www.city.muko.kyoto.jp/kurashi/shisei/shisaku/4/3/H30kessan/index.html</t>
    <phoneticPr fontId="3"/>
  </si>
  <si>
    <t>公園・緑地整備基金</t>
    <rPh sb="0" eb="2">
      <t>コウエン</t>
    </rPh>
    <rPh sb="3" eb="5">
      <t>リョクチ</t>
    </rPh>
    <rPh sb="5" eb="7">
      <t>セイビ</t>
    </rPh>
    <rPh sb="7" eb="9">
      <t>キキン</t>
    </rPh>
    <phoneticPr fontId="3"/>
  </si>
  <si>
    <t>http://www.city.nagaokakyo.lg.jp/0000006808.html</t>
    <phoneticPr fontId="3"/>
  </si>
  <si>
    <t>住宅新築資金等貸付事業基金</t>
    <rPh sb="0" eb="2">
      <t>ジュウタク</t>
    </rPh>
    <rPh sb="2" eb="4">
      <t>シンチク</t>
    </rPh>
    <rPh sb="4" eb="6">
      <t>シキン</t>
    </rPh>
    <rPh sb="6" eb="7">
      <t>トウ</t>
    </rPh>
    <rPh sb="7" eb="9">
      <t>カシツケ</t>
    </rPh>
    <rPh sb="9" eb="11">
      <t>ジギョウ</t>
    </rPh>
    <rPh sb="11" eb="13">
      <t>キキン</t>
    </rPh>
    <phoneticPr fontId="3"/>
  </si>
  <si>
    <t>市民協働防災対策基金</t>
    <rPh sb="0" eb="2">
      <t>シミン</t>
    </rPh>
    <rPh sb="2" eb="4">
      <t>キョウドウ</t>
    </rPh>
    <rPh sb="4" eb="6">
      <t>ボウサイ</t>
    </rPh>
    <rPh sb="6" eb="8">
      <t>タイサク</t>
    </rPh>
    <rPh sb="8" eb="10">
      <t>キキン</t>
    </rPh>
    <phoneticPr fontId="3"/>
  </si>
  <si>
    <t>ふれあい基金</t>
    <rPh sb="4" eb="6">
      <t>キキン</t>
    </rPh>
    <phoneticPr fontId="3"/>
  </si>
  <si>
    <t>https://www.city.yawata.kyoto.jp/category/1-9-2-12-0.html</t>
    <phoneticPr fontId="3"/>
  </si>
  <si>
    <t>開発関連公共施設整備基金</t>
    <rPh sb="0" eb="2">
      <t>カイハツ</t>
    </rPh>
    <rPh sb="2" eb="4">
      <t>カンレン</t>
    </rPh>
    <rPh sb="4" eb="6">
      <t>コウキョウ</t>
    </rPh>
    <rPh sb="6" eb="8">
      <t>シセツ</t>
    </rPh>
    <rPh sb="8" eb="10">
      <t>セイビ</t>
    </rPh>
    <rPh sb="10" eb="12">
      <t>キキン</t>
    </rPh>
    <phoneticPr fontId="3"/>
  </si>
  <si>
    <t>文化施設整備基金</t>
    <rPh sb="0" eb="2">
      <t>ブンカ</t>
    </rPh>
    <rPh sb="2" eb="4">
      <t>シセツ</t>
    </rPh>
    <rPh sb="4" eb="6">
      <t>セイビ</t>
    </rPh>
    <rPh sb="6" eb="8">
      <t>キキン</t>
    </rPh>
    <phoneticPr fontId="3"/>
  </si>
  <si>
    <t>環境衛生センター基金</t>
    <rPh sb="0" eb="2">
      <t>カンキョウ</t>
    </rPh>
    <rPh sb="2" eb="4">
      <t>エイセイ</t>
    </rPh>
    <rPh sb="8" eb="10">
      <t>キキン</t>
    </rPh>
    <phoneticPr fontId="3"/>
  </si>
  <si>
    <t>開発行為等関連公園基金</t>
    <rPh sb="0" eb="2">
      <t>カイハツ</t>
    </rPh>
    <rPh sb="2" eb="4">
      <t>コウイ</t>
    </rPh>
    <rPh sb="4" eb="5">
      <t>トウ</t>
    </rPh>
    <rPh sb="5" eb="7">
      <t>カンレン</t>
    </rPh>
    <rPh sb="7" eb="9">
      <t>コウエン</t>
    </rPh>
    <rPh sb="9" eb="11">
      <t>キキン</t>
    </rPh>
    <phoneticPr fontId="3"/>
  </si>
  <si>
    <t>http://www.kyotanabe.jp/soshiki/3-2-0-0_33.html</t>
    <phoneticPr fontId="3"/>
  </si>
  <si>
    <t>合併特例措置低減対策準備基金</t>
    <rPh sb="0" eb="2">
      <t>ガッペイ</t>
    </rPh>
    <rPh sb="2" eb="4">
      <t>トクレイ</t>
    </rPh>
    <rPh sb="4" eb="6">
      <t>ソチ</t>
    </rPh>
    <rPh sb="6" eb="8">
      <t>テイゲン</t>
    </rPh>
    <rPh sb="8" eb="10">
      <t>タイサク</t>
    </rPh>
    <rPh sb="10" eb="12">
      <t>ジュンビ</t>
    </rPh>
    <rPh sb="12" eb="14">
      <t>キキン</t>
    </rPh>
    <phoneticPr fontId="3"/>
  </si>
  <si>
    <t>過疎地域振興基金</t>
    <rPh sb="0" eb="2">
      <t>カソ</t>
    </rPh>
    <rPh sb="2" eb="4">
      <t>チイキ</t>
    </rPh>
    <rPh sb="4" eb="6">
      <t>シンコウ</t>
    </rPh>
    <rPh sb="6" eb="8">
      <t>キキン</t>
    </rPh>
    <phoneticPr fontId="3"/>
  </si>
  <si>
    <t>再編交付金事業基金</t>
    <rPh sb="0" eb="2">
      <t>サイヘン</t>
    </rPh>
    <rPh sb="2" eb="5">
      <t>コウフキン</t>
    </rPh>
    <rPh sb="5" eb="7">
      <t>ジギョウ</t>
    </rPh>
    <rPh sb="7" eb="9">
      <t>キキン</t>
    </rPh>
    <phoneticPr fontId="3"/>
  </si>
  <si>
    <t>韓哲・まちづくり夢基金</t>
    <rPh sb="0" eb="1">
      <t>カン</t>
    </rPh>
    <rPh sb="1" eb="2">
      <t>テツ</t>
    </rPh>
    <rPh sb="8" eb="9">
      <t>ユメ</t>
    </rPh>
    <rPh sb="9" eb="11">
      <t>キキン</t>
    </rPh>
    <phoneticPr fontId="3"/>
  </si>
  <si>
    <t>https://www.city.kyotango.lg.jp/top/soshiki/somu/zaisei/2/2064.html</t>
    <phoneticPr fontId="3"/>
  </si>
  <si>
    <t>活性化推進基金</t>
    <rPh sb="0" eb="3">
      <t>カッセイカ</t>
    </rPh>
    <rPh sb="3" eb="5">
      <t>スイシン</t>
    </rPh>
    <rPh sb="5" eb="7">
      <t>キキン</t>
    </rPh>
    <phoneticPr fontId="3"/>
  </si>
  <si>
    <t>地域情報通信基盤整備基金</t>
    <rPh sb="0" eb="2">
      <t>チイキ</t>
    </rPh>
    <rPh sb="2" eb="4">
      <t>ジョウホウ</t>
    </rPh>
    <rPh sb="4" eb="6">
      <t>ツウシン</t>
    </rPh>
    <rPh sb="6" eb="8">
      <t>キバン</t>
    </rPh>
    <rPh sb="8" eb="10">
      <t>セイビ</t>
    </rPh>
    <rPh sb="10" eb="12">
      <t>キキン</t>
    </rPh>
    <phoneticPr fontId="3"/>
  </si>
  <si>
    <t>https://www.city.nantan.kyoto.jp/www/gove/138/003/index.html</t>
    <phoneticPr fontId="3"/>
  </si>
  <si>
    <t>合併算定替逓減対策基金</t>
    <rPh sb="0" eb="2">
      <t>ガッペイ</t>
    </rPh>
    <rPh sb="2" eb="4">
      <t>サンテイ</t>
    </rPh>
    <rPh sb="4" eb="5">
      <t>ガ</t>
    </rPh>
    <rPh sb="5" eb="7">
      <t>テイゲン</t>
    </rPh>
    <rPh sb="7" eb="9">
      <t>タイサク</t>
    </rPh>
    <rPh sb="9" eb="11">
      <t>キキン</t>
    </rPh>
    <phoneticPr fontId="3"/>
  </si>
  <si>
    <t>清掃センター建設整備基金</t>
    <rPh sb="0" eb="2">
      <t>セイソウ</t>
    </rPh>
    <rPh sb="6" eb="8">
      <t>ケンセツ</t>
    </rPh>
    <rPh sb="8" eb="10">
      <t>セイビ</t>
    </rPh>
    <rPh sb="10" eb="12">
      <t>キキン</t>
    </rPh>
    <phoneticPr fontId="3"/>
  </si>
  <si>
    <t>準財産区等事業基金</t>
    <rPh sb="0" eb="1">
      <t>ジュン</t>
    </rPh>
    <rPh sb="1" eb="3">
      <t>ザイサン</t>
    </rPh>
    <rPh sb="3" eb="4">
      <t>ク</t>
    </rPh>
    <rPh sb="4" eb="5">
      <t>トウ</t>
    </rPh>
    <rPh sb="5" eb="7">
      <t>ジギョウ</t>
    </rPh>
    <rPh sb="7" eb="9">
      <t>キキン</t>
    </rPh>
    <phoneticPr fontId="3"/>
  </si>
  <si>
    <t>http://www.city.kizugawa.lg.jp/index.cfm/10,1382,58,285,html</t>
    <phoneticPr fontId="3"/>
  </si>
  <si>
    <t>自転車等駐車場基金</t>
    <rPh sb="0" eb="3">
      <t>ジテンシャ</t>
    </rPh>
    <rPh sb="3" eb="4">
      <t>トウ</t>
    </rPh>
    <rPh sb="4" eb="7">
      <t>チュウシャジョウ</t>
    </rPh>
    <rPh sb="7" eb="9">
      <t>キキン</t>
    </rPh>
    <phoneticPr fontId="3"/>
  </si>
  <si>
    <t>緑の保全基金</t>
    <rPh sb="0" eb="1">
      <t>ミドリ</t>
    </rPh>
    <rPh sb="2" eb="4">
      <t>ホゼン</t>
    </rPh>
    <rPh sb="4" eb="6">
      <t>キキン</t>
    </rPh>
    <phoneticPr fontId="3"/>
  </si>
  <si>
    <t>水資源保全基金</t>
    <rPh sb="0" eb="3">
      <t>ミズシゲン</t>
    </rPh>
    <rPh sb="3" eb="5">
      <t>ホゼン</t>
    </rPh>
    <rPh sb="5" eb="7">
      <t>キキン</t>
    </rPh>
    <phoneticPr fontId="3"/>
  </si>
  <si>
    <t>http://www.town.oyamazaki.kyoto.jp/annai/seisakusomuka/seisakusomuka_zaiseikakari/zaisei/zaiseijoukyousiryousyu/zaiseijoukyousiryousyu.html</t>
    <phoneticPr fontId="3"/>
  </si>
  <si>
    <t>公共施設建設基金</t>
    <rPh sb="0" eb="2">
      <t>コウキョウ</t>
    </rPh>
    <rPh sb="2" eb="4">
      <t>シセツ</t>
    </rPh>
    <rPh sb="4" eb="6">
      <t>ケンセツ</t>
    </rPh>
    <rPh sb="6" eb="8">
      <t>キキン</t>
    </rPh>
    <phoneticPr fontId="4"/>
  </si>
  <si>
    <t>都市開発基金</t>
    <rPh sb="0" eb="2">
      <t>トシ</t>
    </rPh>
    <rPh sb="2" eb="4">
      <t>カイハツ</t>
    </rPh>
    <rPh sb="4" eb="6">
      <t>キキン</t>
    </rPh>
    <phoneticPr fontId="3"/>
  </si>
  <si>
    <t>消防防災施設等
整備基金</t>
    <rPh sb="0" eb="2">
      <t>ショウボウ</t>
    </rPh>
    <rPh sb="2" eb="4">
      <t>ボウサイ</t>
    </rPh>
    <rPh sb="4" eb="6">
      <t>シセツ</t>
    </rPh>
    <rPh sb="6" eb="7">
      <t>トウ</t>
    </rPh>
    <rPh sb="8" eb="10">
      <t>セイビ</t>
    </rPh>
    <rPh sb="10" eb="12">
      <t>キキン</t>
    </rPh>
    <phoneticPr fontId="3"/>
  </si>
  <si>
    <t>http://www.town.ide.kyoto.jp/choseijoho/zaisei_kouhyou/zaiseikouhyou/1547107129616.html</t>
    <phoneticPr fontId="3"/>
  </si>
  <si>
    <t>http://www.town.ujitawara.kyoto.jp/0000000023.html</t>
    <phoneticPr fontId="3"/>
  </si>
  <si>
    <t>高度情報ネットワーク整備基金</t>
    <phoneticPr fontId="3"/>
  </si>
  <si>
    <t>中山間ふるさと水と土保全基金</t>
    <phoneticPr fontId="3"/>
  </si>
  <si>
    <t>http://www.town.kasagi.lg.jp/contents_detail.php?co=ser&amp;frmId=620</t>
    <phoneticPr fontId="3"/>
  </si>
  <si>
    <t>茶源郷行政情報配信システム整備基金</t>
    <rPh sb="0" eb="1">
      <t>チャ</t>
    </rPh>
    <rPh sb="1" eb="2">
      <t>ゲン</t>
    </rPh>
    <rPh sb="2" eb="3">
      <t>キョウ</t>
    </rPh>
    <rPh sb="3" eb="5">
      <t>ギョウセイ</t>
    </rPh>
    <rPh sb="5" eb="7">
      <t>ジョウホウ</t>
    </rPh>
    <rPh sb="7" eb="9">
      <t>ハイシン</t>
    </rPh>
    <rPh sb="13" eb="15">
      <t>セイビ</t>
    </rPh>
    <rPh sb="15" eb="17">
      <t>キキン</t>
    </rPh>
    <phoneticPr fontId="3"/>
  </si>
  <si>
    <t>すこやかエンジェル基金</t>
    <rPh sb="9" eb="11">
      <t>キキン</t>
    </rPh>
    <phoneticPr fontId="3"/>
  </si>
  <si>
    <t>和束町茶源郷交流とふれあいのまちづくり基金</t>
    <rPh sb="0" eb="3">
      <t>ワヅカチョウ</t>
    </rPh>
    <rPh sb="3" eb="6">
      <t>チャゲンキョウ</t>
    </rPh>
    <rPh sb="6" eb="8">
      <t>コウリュウ</t>
    </rPh>
    <rPh sb="19" eb="21">
      <t>キキン</t>
    </rPh>
    <phoneticPr fontId="3"/>
  </si>
  <si>
    <t>中山間地域ふるさと・水と土保全基金</t>
    <rPh sb="0" eb="3">
      <t>チュウサンカン</t>
    </rPh>
    <rPh sb="3" eb="5">
      <t>チイキ</t>
    </rPh>
    <rPh sb="10" eb="11">
      <t>ミズ</t>
    </rPh>
    <rPh sb="12" eb="13">
      <t>ツチ</t>
    </rPh>
    <rPh sb="13" eb="15">
      <t>ホゼン</t>
    </rPh>
    <rPh sb="15" eb="17">
      <t>キキン</t>
    </rPh>
    <phoneticPr fontId="3"/>
  </si>
  <si>
    <t>http://www.town.wazuka.kyoto.jp/contents_detail.php?co=cat&amp;frmId=2702&amp;frmCd=21-6-8-0-0</t>
    <phoneticPr fontId="3"/>
  </si>
  <si>
    <t>振興特別基金</t>
    <rPh sb="0" eb="2">
      <t>シンコウ</t>
    </rPh>
    <rPh sb="2" eb="4">
      <t>トクベツ</t>
    </rPh>
    <rPh sb="4" eb="6">
      <t>キキン</t>
    </rPh>
    <phoneticPr fontId="3"/>
  </si>
  <si>
    <t>クリーンセンター建設基金</t>
    <rPh sb="8" eb="10">
      <t>ケンセツ</t>
    </rPh>
    <rPh sb="10" eb="12">
      <t>キキン</t>
    </rPh>
    <phoneticPr fontId="3"/>
  </si>
  <si>
    <t>宅地開発事業に関する諸施設整備基金</t>
    <rPh sb="0" eb="2">
      <t>タクチ</t>
    </rPh>
    <rPh sb="2" eb="4">
      <t>カイハツ</t>
    </rPh>
    <rPh sb="4" eb="6">
      <t>ジギョウ</t>
    </rPh>
    <rPh sb="7" eb="8">
      <t>カン</t>
    </rPh>
    <rPh sb="10" eb="11">
      <t>ショ</t>
    </rPh>
    <rPh sb="11" eb="13">
      <t>シセツ</t>
    </rPh>
    <rPh sb="13" eb="15">
      <t>セイビ</t>
    </rPh>
    <rPh sb="15" eb="17">
      <t>キキン</t>
    </rPh>
    <phoneticPr fontId="3"/>
  </si>
  <si>
    <t>地域福祉施設整備基金</t>
    <rPh sb="0" eb="2">
      <t>チイキ</t>
    </rPh>
    <rPh sb="2" eb="4">
      <t>フクシ</t>
    </rPh>
    <rPh sb="4" eb="6">
      <t>シセツ</t>
    </rPh>
    <rPh sb="6" eb="8">
      <t>セイビ</t>
    </rPh>
    <rPh sb="8" eb="10">
      <t>キキン</t>
    </rPh>
    <phoneticPr fontId="3"/>
  </si>
  <si>
    <t xml:space="preserve">https://www.town.seika.kyoto.jp/kakuka/zaisei/2/2_2/1698.html </t>
    <phoneticPr fontId="3"/>
  </si>
  <si>
    <t>電源立地地域対策交付金基金</t>
    <phoneticPr fontId="3"/>
  </si>
  <si>
    <t>ふるさと南山城村みらい応援基金</t>
    <phoneticPr fontId="3"/>
  </si>
  <si>
    <t>文化振興基金</t>
    <phoneticPr fontId="3"/>
  </si>
  <si>
    <t>中山間ふるさと・水と土保全基金</t>
    <phoneticPr fontId="3"/>
  </si>
  <si>
    <t>http://www.minamiyamashiro.lg.jp/contents_detail.php?co=kak&amp;frmId=1533</t>
    <phoneticPr fontId="3"/>
  </si>
  <si>
    <t>振興基金</t>
    <rPh sb="0" eb="2">
      <t>シンコウ</t>
    </rPh>
    <rPh sb="2" eb="4">
      <t>キキン</t>
    </rPh>
    <phoneticPr fontId="19"/>
  </si>
  <si>
    <t>過疎地域自立促進特別基金</t>
    <rPh sb="0" eb="2">
      <t>カソ</t>
    </rPh>
    <rPh sb="2" eb="4">
      <t>チイキ</t>
    </rPh>
    <rPh sb="4" eb="6">
      <t>ジリツ</t>
    </rPh>
    <rPh sb="6" eb="8">
      <t>ソクシン</t>
    </rPh>
    <rPh sb="8" eb="10">
      <t>トクベツ</t>
    </rPh>
    <rPh sb="10" eb="12">
      <t>キキン</t>
    </rPh>
    <phoneticPr fontId="19"/>
  </si>
  <si>
    <t>まちづくり推進基金</t>
    <rPh sb="5" eb="7">
      <t>スイシン</t>
    </rPh>
    <rPh sb="7" eb="9">
      <t>キキン</t>
    </rPh>
    <phoneticPr fontId="19"/>
  </si>
  <si>
    <t>鳥インフルエンザ対策関連事業整備基金</t>
    <rPh sb="0" eb="1">
      <t>トリ</t>
    </rPh>
    <rPh sb="8" eb="10">
      <t>タイサク</t>
    </rPh>
    <rPh sb="10" eb="12">
      <t>カンレン</t>
    </rPh>
    <rPh sb="12" eb="14">
      <t>ジギョウ</t>
    </rPh>
    <rPh sb="14" eb="16">
      <t>セイビ</t>
    </rPh>
    <rPh sb="16" eb="18">
      <t>キキン</t>
    </rPh>
    <phoneticPr fontId="19"/>
  </si>
  <si>
    <t>http://www.town.kyotamba.kyoto.jp/0000002007.html</t>
    <phoneticPr fontId="3"/>
  </si>
  <si>
    <t>公共残土処分場使用料管理基金</t>
  </si>
  <si>
    <t>住宅基金</t>
  </si>
  <si>
    <t>http://www.town.ine.kyoto.jp/chosei/zaisei/1446164106583.html</t>
    <phoneticPr fontId="3"/>
  </si>
  <si>
    <t>有線テレビ放送等施設基金</t>
    <phoneticPr fontId="3"/>
  </si>
  <si>
    <t>天の橋立岩滝温泉活用基金</t>
    <phoneticPr fontId="3"/>
  </si>
  <si>
    <t>ふるさと人づくり基金</t>
    <phoneticPr fontId="3"/>
  </si>
  <si>
    <t>ひと・しごと・まち創生基金</t>
    <phoneticPr fontId="3"/>
  </si>
  <si>
    <t>http://www.town-yosano.jp/wwwg/info/detail.jsp?common_id=534250</t>
    <phoneticPr fontId="3"/>
  </si>
  <si>
    <t>与謝野町宮津市中学校組合通学対策基金</t>
    <rPh sb="0" eb="4">
      <t>ヨサノチョウ</t>
    </rPh>
    <rPh sb="4" eb="7">
      <t>ミヤヅシ</t>
    </rPh>
    <rPh sb="7" eb="10">
      <t>チュウガッコウ</t>
    </rPh>
    <rPh sb="10" eb="12">
      <t>クミアイ</t>
    </rPh>
    <rPh sb="12" eb="14">
      <t>ツウガク</t>
    </rPh>
    <rPh sb="14" eb="16">
      <t>タイサク</t>
    </rPh>
    <rPh sb="16" eb="18">
      <t>キキン</t>
    </rPh>
    <phoneticPr fontId="3"/>
  </si>
  <si>
    <t>廃棄物処理施設建設等基金</t>
    <rPh sb="0" eb="3">
      <t>ハイキブツ</t>
    </rPh>
    <rPh sb="3" eb="5">
      <t>ショリ</t>
    </rPh>
    <rPh sb="5" eb="7">
      <t>シセツ</t>
    </rPh>
    <rPh sb="7" eb="9">
      <t>ケンセツ</t>
    </rPh>
    <rPh sb="9" eb="10">
      <t>トウ</t>
    </rPh>
    <rPh sb="10" eb="12">
      <t>キキン</t>
    </rPh>
    <phoneticPr fontId="3"/>
  </si>
  <si>
    <t>し尿収集運搬委託企業転廃業助成基金</t>
    <rPh sb="1" eb="2">
      <t>ニョウ</t>
    </rPh>
    <rPh sb="2" eb="4">
      <t>シュウシュウ</t>
    </rPh>
    <rPh sb="4" eb="6">
      <t>ウンパン</t>
    </rPh>
    <rPh sb="6" eb="8">
      <t>イタク</t>
    </rPh>
    <rPh sb="8" eb="10">
      <t>キギョウ</t>
    </rPh>
    <rPh sb="10" eb="11">
      <t>テン</t>
    </rPh>
    <rPh sb="11" eb="13">
      <t>ハイギョウ</t>
    </rPh>
    <rPh sb="13" eb="15">
      <t>ジョセイ</t>
    </rPh>
    <rPh sb="15" eb="17">
      <t>キキン</t>
    </rPh>
    <phoneticPr fontId="3"/>
  </si>
  <si>
    <t>打越台環境センター撤去整備に関する基金</t>
    <rPh sb="0" eb="5">
      <t>ウチコシダイカンキョウ</t>
    </rPh>
    <rPh sb="9" eb="11">
      <t>テッキョ</t>
    </rPh>
    <rPh sb="11" eb="13">
      <t>セイビ</t>
    </rPh>
    <rPh sb="14" eb="15">
      <t>カン</t>
    </rPh>
    <rPh sb="17" eb="19">
      <t>キキン</t>
    </rPh>
    <phoneticPr fontId="3"/>
  </si>
  <si>
    <t>環境の森センター・きづがわ維持管理基金</t>
    <rPh sb="0" eb="2">
      <t>カンキョウ</t>
    </rPh>
    <rPh sb="3" eb="4">
      <t>モリ</t>
    </rPh>
    <rPh sb="13" eb="15">
      <t>イジ</t>
    </rPh>
    <rPh sb="15" eb="17">
      <t>カンリ</t>
    </rPh>
    <rPh sb="17" eb="19">
      <t>キキン</t>
    </rPh>
    <phoneticPr fontId="3"/>
  </si>
  <si>
    <t>相楽中部消防組合消防施設整備資金積立基金</t>
    <rPh sb="0" eb="2">
      <t>ソウラク</t>
    </rPh>
    <rPh sb="2" eb="4">
      <t>チュウブ</t>
    </rPh>
    <rPh sb="4" eb="6">
      <t>ショウボウ</t>
    </rPh>
    <rPh sb="6" eb="8">
      <t>クミアイ</t>
    </rPh>
    <rPh sb="8" eb="10">
      <t>ショウボウ</t>
    </rPh>
    <rPh sb="10" eb="12">
      <t>シセツ</t>
    </rPh>
    <rPh sb="12" eb="14">
      <t>セイビ</t>
    </rPh>
    <rPh sb="14" eb="16">
      <t>シキン</t>
    </rPh>
    <rPh sb="16" eb="18">
      <t>ツミタテ</t>
    </rPh>
    <rPh sb="18" eb="20">
      <t>キキン</t>
    </rPh>
    <phoneticPr fontId="3"/>
  </si>
  <si>
    <t>消防庁舎、消防施設整備基金</t>
    <rPh sb="0" eb="2">
      <t>ショウボウ</t>
    </rPh>
    <rPh sb="2" eb="4">
      <t>チョウシャ</t>
    </rPh>
    <rPh sb="5" eb="7">
      <t>ショウボウ</t>
    </rPh>
    <rPh sb="7" eb="9">
      <t>シセツ</t>
    </rPh>
    <rPh sb="9" eb="11">
      <t>セイビ</t>
    </rPh>
    <rPh sb="11" eb="13">
      <t>キキン</t>
    </rPh>
    <phoneticPr fontId="3"/>
  </si>
  <si>
    <t>京都府住宅新築資金等貸付事業基金</t>
    <rPh sb="0" eb="3">
      <t>キョウトフ</t>
    </rPh>
    <rPh sb="3" eb="5">
      <t>ジュウタク</t>
    </rPh>
    <rPh sb="5" eb="7">
      <t>シンチク</t>
    </rPh>
    <rPh sb="7" eb="10">
      <t>シキンナド</t>
    </rPh>
    <rPh sb="10" eb="12">
      <t>カシツケ</t>
    </rPh>
    <rPh sb="12" eb="14">
      <t>ジギョウ</t>
    </rPh>
    <rPh sb="14" eb="16">
      <t>キキン</t>
    </rPh>
    <phoneticPr fontId="3"/>
  </si>
  <si>
    <t>公共施設等特別整備基金</t>
    <rPh sb="0" eb="2">
      <t>コウキョウ</t>
    </rPh>
    <rPh sb="2" eb="4">
      <t>シセツ</t>
    </rPh>
    <rPh sb="4" eb="5">
      <t>トウ</t>
    </rPh>
    <rPh sb="5" eb="7">
      <t>トクベツ</t>
    </rPh>
    <rPh sb="7" eb="9">
      <t>セイビ</t>
    </rPh>
    <rPh sb="9" eb="11">
      <t>キキン</t>
    </rPh>
    <phoneticPr fontId="3"/>
  </si>
  <si>
    <t>鉄道軌道整備基金</t>
    <rPh sb="0" eb="2">
      <t>テツドウ</t>
    </rPh>
    <rPh sb="2" eb="4">
      <t>キドウ</t>
    </rPh>
    <rPh sb="4" eb="6">
      <t>セイビ</t>
    </rPh>
    <rPh sb="6" eb="8">
      <t>キキン</t>
    </rPh>
    <phoneticPr fontId="3"/>
  </si>
  <si>
    <t>泉北丘陵地区整備基金</t>
    <rPh sb="0" eb="2">
      <t>センボク</t>
    </rPh>
    <rPh sb="2" eb="3">
      <t>オカ</t>
    </rPh>
    <rPh sb="3" eb="4">
      <t>リョウ</t>
    </rPh>
    <rPh sb="4" eb="6">
      <t>チク</t>
    </rPh>
    <rPh sb="6" eb="8">
      <t>セイビ</t>
    </rPh>
    <rPh sb="8" eb="10">
      <t>キキン</t>
    </rPh>
    <phoneticPr fontId="3"/>
  </si>
  <si>
    <t>フェニーチェ堺芸術文化創造基金</t>
    <rPh sb="6" eb="7">
      <t>サカイ</t>
    </rPh>
    <rPh sb="7" eb="9">
      <t>ゲイジュツ</t>
    </rPh>
    <rPh sb="9" eb="11">
      <t>ブンカ</t>
    </rPh>
    <rPh sb="11" eb="13">
      <t>ソウゾウ</t>
    </rPh>
    <rPh sb="13" eb="15">
      <t>キキン</t>
    </rPh>
    <phoneticPr fontId="3"/>
  </si>
  <si>
    <t>https://www.city.sakai.lg.jp/shisei/zaisei/yosan_kessan_shushｊ/index.html</t>
    <phoneticPr fontId="3"/>
  </si>
  <si>
    <t>交通政策基金</t>
    <rPh sb="0" eb="2">
      <t>コウツウ</t>
    </rPh>
    <rPh sb="2" eb="4">
      <t>セイサク</t>
    </rPh>
    <rPh sb="4" eb="6">
      <t>キキン</t>
    </rPh>
    <phoneticPr fontId="3"/>
  </si>
  <si>
    <t>土地区画整理事業基金</t>
    <rPh sb="0" eb="2">
      <t>トチ</t>
    </rPh>
    <rPh sb="2" eb="4">
      <t>クカク</t>
    </rPh>
    <rPh sb="4" eb="6">
      <t>セイリ</t>
    </rPh>
    <rPh sb="6" eb="8">
      <t>ジギョウ</t>
    </rPh>
    <rPh sb="8" eb="10">
      <t>キキン</t>
    </rPh>
    <phoneticPr fontId="3"/>
  </si>
  <si>
    <t>地域活性化事業基金</t>
    <rPh sb="0" eb="2">
      <t>チイキ</t>
    </rPh>
    <rPh sb="2" eb="5">
      <t>カッセイカ</t>
    </rPh>
    <rPh sb="5" eb="7">
      <t>ジギョウ</t>
    </rPh>
    <rPh sb="7" eb="9">
      <t>キキン</t>
    </rPh>
    <phoneticPr fontId="3"/>
  </si>
  <si>
    <t>21世紀都市創造基金</t>
    <phoneticPr fontId="3"/>
  </si>
  <si>
    <t>特別会計等財政健全化調整基金</t>
    <phoneticPr fontId="3"/>
  </si>
  <si>
    <t>地域振興基金</t>
    <phoneticPr fontId="3"/>
  </si>
  <si>
    <t>地域社会活性化基金</t>
    <phoneticPr fontId="3"/>
  </si>
  <si>
    <t>市民福祉振興基金</t>
  </si>
  <si>
    <t>新本庁舎建設基金</t>
  </si>
  <si>
    <t>明石市庁舎建設基金</t>
    <rPh sb="0" eb="3">
      <t>アカシシ</t>
    </rPh>
    <rPh sb="3" eb="5">
      <t>チョウシャ</t>
    </rPh>
    <rPh sb="5" eb="7">
      <t>ケンセツ</t>
    </rPh>
    <rPh sb="7" eb="9">
      <t>キキン</t>
    </rPh>
    <phoneticPr fontId="3"/>
  </si>
  <si>
    <t>明石市一般廃棄物処理施設整備基金</t>
    <rPh sb="0" eb="3">
      <t>アカシシ</t>
    </rPh>
    <rPh sb="3" eb="5">
      <t>イッパン</t>
    </rPh>
    <rPh sb="5" eb="8">
      <t>ハイキブツ</t>
    </rPh>
    <rPh sb="8" eb="10">
      <t>ショリ</t>
    </rPh>
    <rPh sb="10" eb="12">
      <t>シセツ</t>
    </rPh>
    <rPh sb="12" eb="14">
      <t>セイビ</t>
    </rPh>
    <rPh sb="14" eb="16">
      <t>キキン</t>
    </rPh>
    <phoneticPr fontId="3"/>
  </si>
  <si>
    <t>明石市福祉コミュニティー基金</t>
    <rPh sb="0" eb="3">
      <t>アカシシ</t>
    </rPh>
    <rPh sb="3" eb="5">
      <t>フクシ</t>
    </rPh>
    <rPh sb="12" eb="14">
      <t>キキン</t>
    </rPh>
    <phoneticPr fontId="3"/>
  </si>
  <si>
    <t>明石市特別会計等財政健全化基金</t>
    <rPh sb="0" eb="3">
      <t>アカシシ</t>
    </rPh>
    <rPh sb="3" eb="5">
      <t>トクベツ</t>
    </rPh>
    <rPh sb="5" eb="7">
      <t>カイケイ</t>
    </rPh>
    <rPh sb="7" eb="8">
      <t>トウ</t>
    </rPh>
    <rPh sb="8" eb="10">
      <t>ザイセイ</t>
    </rPh>
    <rPh sb="10" eb="13">
      <t>ケンゼンカ</t>
    </rPh>
    <rPh sb="13" eb="15">
      <t>キキン</t>
    </rPh>
    <phoneticPr fontId="3"/>
  </si>
  <si>
    <t>明石市福祉施設整備基金</t>
    <rPh sb="0" eb="3">
      <t>アカシシ</t>
    </rPh>
    <rPh sb="3" eb="5">
      <t>フクシ</t>
    </rPh>
    <rPh sb="5" eb="7">
      <t>シセツ</t>
    </rPh>
    <rPh sb="7" eb="9">
      <t>セイビ</t>
    </rPh>
    <rPh sb="9" eb="11">
      <t>キキン</t>
    </rPh>
    <phoneticPr fontId="3"/>
  </si>
  <si>
    <t>西宮市公共施設保全積立基金</t>
    <rPh sb="0" eb="3">
      <t>ニシノミヤシ</t>
    </rPh>
    <rPh sb="3" eb="5">
      <t>コウキョウ</t>
    </rPh>
    <rPh sb="5" eb="7">
      <t>シセツ</t>
    </rPh>
    <rPh sb="7" eb="9">
      <t>ホゼン</t>
    </rPh>
    <rPh sb="9" eb="11">
      <t>ツミタテ</t>
    </rPh>
    <rPh sb="11" eb="13">
      <t>キキン</t>
    </rPh>
    <phoneticPr fontId="2"/>
  </si>
  <si>
    <t>西宮市営住宅敷金等積立基金</t>
    <phoneticPr fontId="3"/>
  </si>
  <si>
    <t>西宮市奨学基金</t>
    <phoneticPr fontId="3"/>
  </si>
  <si>
    <t>ふるさと洲本もっともっと応援基金</t>
    <rPh sb="4" eb="6">
      <t>スモト</t>
    </rPh>
    <rPh sb="12" eb="14">
      <t>オウエン</t>
    </rPh>
    <rPh sb="14" eb="16">
      <t>キキン</t>
    </rPh>
    <phoneticPr fontId="3"/>
  </si>
  <si>
    <t>つながり基金</t>
    <rPh sb="4" eb="6">
      <t>キキン</t>
    </rPh>
    <phoneticPr fontId="3"/>
  </si>
  <si>
    <t>過疎地域自立振興基金</t>
    <rPh sb="0" eb="2">
      <t>カソ</t>
    </rPh>
    <rPh sb="2" eb="4">
      <t>チイキ</t>
    </rPh>
    <rPh sb="4" eb="6">
      <t>ジリツ</t>
    </rPh>
    <rPh sb="6" eb="8">
      <t>シンコウ</t>
    </rPh>
    <rPh sb="8" eb="10">
      <t>キキン</t>
    </rPh>
    <phoneticPr fontId="3"/>
  </si>
  <si>
    <t>すもとっ子の夢と希望を応援する基金</t>
    <rPh sb="4" eb="5">
      <t>コ</t>
    </rPh>
    <rPh sb="6" eb="7">
      <t>ユメ</t>
    </rPh>
    <rPh sb="8" eb="10">
      <t>キボウ</t>
    </rPh>
    <rPh sb="11" eb="13">
      <t>オウエン</t>
    </rPh>
    <rPh sb="15" eb="17">
      <t>キキン</t>
    </rPh>
    <phoneticPr fontId="3"/>
  </si>
  <si>
    <t>公共施設等整備基金</t>
    <rPh sb="4" eb="5">
      <t>トウ</t>
    </rPh>
    <phoneticPr fontId="3"/>
  </si>
  <si>
    <t>長寿社会福祉基金</t>
  </si>
  <si>
    <t>西田房子福祉基金</t>
    <rPh sb="0" eb="2">
      <t>ニシダ</t>
    </rPh>
    <rPh sb="2" eb="4">
      <t>フサコ</t>
    </rPh>
    <rPh sb="4" eb="6">
      <t>フクシ</t>
    </rPh>
    <rPh sb="6" eb="8">
      <t>キキン</t>
    </rPh>
    <phoneticPr fontId="15"/>
  </si>
  <si>
    <t>職員の退職手当基金</t>
    <rPh sb="0" eb="2">
      <t>ショクイン</t>
    </rPh>
    <phoneticPr fontId="3"/>
  </si>
  <si>
    <t>社会福祉「友愛」基金</t>
    <rPh sb="0" eb="2">
      <t>シャカイ</t>
    </rPh>
    <rPh sb="2" eb="4">
      <t>フクシ</t>
    </rPh>
    <phoneticPr fontId="3"/>
  </si>
  <si>
    <t>公共施設等整備保全基金</t>
    <phoneticPr fontId="3"/>
  </si>
  <si>
    <t>一般職員退職手当基金</t>
    <phoneticPr fontId="3"/>
  </si>
  <si>
    <t>安全安心まちづくり基金</t>
  </si>
  <si>
    <t>にぎわい創出基金</t>
  </si>
  <si>
    <t>庁舎建設基金</t>
    <rPh sb="0" eb="2">
      <t>チョウシャ</t>
    </rPh>
    <rPh sb="2" eb="4">
      <t>ケンセツ</t>
    </rPh>
    <rPh sb="4" eb="6">
      <t>キキン</t>
    </rPh>
    <phoneticPr fontId="30"/>
  </si>
  <si>
    <t>しあわせ基金</t>
    <rPh sb="4" eb="6">
      <t>キキン</t>
    </rPh>
    <phoneticPr fontId="30"/>
  </si>
  <si>
    <t>職員退職手当基金</t>
    <rPh sb="0" eb="2">
      <t>ショクイン</t>
    </rPh>
    <rPh sb="2" eb="4">
      <t>タイショク</t>
    </rPh>
    <rPh sb="4" eb="6">
      <t>テアテ</t>
    </rPh>
    <rPh sb="6" eb="8">
      <t>キキン</t>
    </rPh>
    <phoneticPr fontId="30"/>
  </si>
  <si>
    <t>市営墓園管理基金</t>
    <rPh sb="0" eb="2">
      <t>シエイ</t>
    </rPh>
    <rPh sb="2" eb="4">
      <t>ボエン</t>
    </rPh>
    <rPh sb="4" eb="6">
      <t>カンリ</t>
    </rPh>
    <rPh sb="6" eb="8">
      <t>キキン</t>
    </rPh>
    <phoneticPr fontId="30"/>
  </si>
  <si>
    <t>ふるさと応援基金</t>
    <rPh sb="4" eb="6">
      <t>オウエン</t>
    </rPh>
    <rPh sb="6" eb="8">
      <t>キキン</t>
    </rPh>
    <phoneticPr fontId="30"/>
  </si>
  <si>
    <t>被災者生活再建支援基金</t>
    <rPh sb="0" eb="3">
      <t>ヒサイシャ</t>
    </rPh>
    <rPh sb="3" eb="5">
      <t>セイカツ</t>
    </rPh>
    <rPh sb="5" eb="7">
      <t>サイケン</t>
    </rPh>
    <rPh sb="7" eb="9">
      <t>シエン</t>
    </rPh>
    <rPh sb="9" eb="11">
      <t>キキン</t>
    </rPh>
    <phoneticPr fontId="3"/>
  </si>
  <si>
    <t>植村直己顕彰基金</t>
    <rPh sb="0" eb="2">
      <t>ウエムラ</t>
    </rPh>
    <rPh sb="2" eb="4">
      <t>ナオミ</t>
    </rPh>
    <rPh sb="4" eb="6">
      <t>ケンショウ</t>
    </rPh>
    <rPh sb="6" eb="8">
      <t>キキン</t>
    </rPh>
    <phoneticPr fontId="3"/>
  </si>
  <si>
    <t>福祉コミュニティ基金</t>
    <rPh sb="0" eb="2">
      <t>フクシ</t>
    </rPh>
    <rPh sb="8" eb="10">
      <t>キキン</t>
    </rPh>
    <phoneticPr fontId="3"/>
  </si>
  <si>
    <t>日光山墓園管理基金</t>
    <rPh sb="0" eb="2">
      <t>ニッコウ</t>
    </rPh>
    <rPh sb="2" eb="3">
      <t>サン</t>
    </rPh>
    <rPh sb="3" eb="5">
      <t>ボエン</t>
    </rPh>
    <rPh sb="5" eb="7">
      <t>カンリ</t>
    </rPh>
    <rPh sb="7" eb="9">
      <t>キキン</t>
    </rPh>
    <phoneticPr fontId="3"/>
  </si>
  <si>
    <t>健康管理施設整備基金</t>
    <phoneticPr fontId="3"/>
  </si>
  <si>
    <t>都市施設等整備事業基金</t>
    <phoneticPr fontId="3"/>
  </si>
  <si>
    <t>高山墓園管理基金</t>
    <phoneticPr fontId="3"/>
  </si>
  <si>
    <t>田淵基金</t>
    <phoneticPr fontId="3"/>
  </si>
  <si>
    <t>ふるさと西脇「日本のへそ」基金</t>
    <rPh sb="4" eb="6">
      <t>ニシワキ</t>
    </rPh>
    <rPh sb="7" eb="9">
      <t>ニホン</t>
    </rPh>
    <rPh sb="13" eb="15">
      <t>キキン</t>
    </rPh>
    <phoneticPr fontId="3"/>
  </si>
  <si>
    <t>日本のへそ日時計の丘公園管理基金</t>
    <rPh sb="0" eb="2">
      <t>ニホン</t>
    </rPh>
    <rPh sb="5" eb="6">
      <t>ヒ</t>
    </rPh>
    <rPh sb="6" eb="8">
      <t>ドケイ</t>
    </rPh>
    <rPh sb="9" eb="10">
      <t>オカ</t>
    </rPh>
    <rPh sb="10" eb="12">
      <t>コウエン</t>
    </rPh>
    <rPh sb="12" eb="14">
      <t>カンリ</t>
    </rPh>
    <rPh sb="14" eb="16">
      <t>キキン</t>
    </rPh>
    <phoneticPr fontId="3"/>
  </si>
  <si>
    <t>新ごみ処理施設建設基金</t>
    <phoneticPr fontId="3"/>
  </si>
  <si>
    <t>市営霊園運営基金</t>
    <phoneticPr fontId="3"/>
  </si>
  <si>
    <t>子ども未来基金</t>
    <phoneticPr fontId="3"/>
  </si>
  <si>
    <t>ふるさとまちづくり基金</t>
    <phoneticPr fontId="3"/>
  </si>
  <si>
    <t>こころのふるさと三木応援基金</t>
    <rPh sb="8" eb="10">
      <t>ミキ</t>
    </rPh>
    <rPh sb="10" eb="12">
      <t>オウエン</t>
    </rPh>
    <rPh sb="12" eb="14">
      <t>キキン</t>
    </rPh>
    <phoneticPr fontId="3"/>
  </si>
  <si>
    <t>ガーデンシティみき創生基金</t>
    <rPh sb="9" eb="11">
      <t>ソウセイ</t>
    </rPh>
    <rPh sb="11" eb="13">
      <t>キキン</t>
    </rPh>
    <phoneticPr fontId="3"/>
  </si>
  <si>
    <t>市民文化振興基金</t>
    <rPh sb="0" eb="2">
      <t>シミン</t>
    </rPh>
    <rPh sb="2" eb="4">
      <t>ブンカ</t>
    </rPh>
    <rPh sb="4" eb="6">
      <t>シンコウ</t>
    </rPh>
    <rPh sb="6" eb="8">
      <t>キキン</t>
    </rPh>
    <phoneticPr fontId="3"/>
  </si>
  <si>
    <t>緑丘2丁目地区再開発地区計画に係る公園整備基金</t>
    <rPh sb="0" eb="2">
      <t>ミドリガオカ</t>
    </rPh>
    <rPh sb="3" eb="5">
      <t>チョウメ</t>
    </rPh>
    <rPh sb="5" eb="7">
      <t>チク</t>
    </rPh>
    <rPh sb="7" eb="10">
      <t>サイカイハツ</t>
    </rPh>
    <rPh sb="10" eb="12">
      <t>チク</t>
    </rPh>
    <rPh sb="12" eb="14">
      <t>ケイカク</t>
    </rPh>
    <rPh sb="15" eb="16">
      <t>カカ</t>
    </rPh>
    <rPh sb="17" eb="19">
      <t>コウエン</t>
    </rPh>
    <rPh sb="19" eb="21">
      <t>セイビ</t>
    </rPh>
    <rPh sb="21" eb="23">
      <t>キキン</t>
    </rPh>
    <phoneticPr fontId="3"/>
  </si>
  <si>
    <t>リサイクル基金</t>
    <rPh sb="5" eb="7">
      <t>キキン</t>
    </rPh>
    <phoneticPr fontId="3"/>
  </si>
  <si>
    <t>コミュニティ基金</t>
    <rPh sb="6" eb="8">
      <t>キキン</t>
    </rPh>
    <phoneticPr fontId="3"/>
  </si>
  <si>
    <t>川西市ふるさとづくり基金</t>
    <rPh sb="0" eb="3">
      <t>カワニシシ</t>
    </rPh>
    <rPh sb="10" eb="12">
      <t>キキン</t>
    </rPh>
    <phoneticPr fontId="3"/>
  </si>
  <si>
    <t>白雲谷温泉
施設整備基金</t>
    <rPh sb="0" eb="2">
      <t>ハクウン</t>
    </rPh>
    <rPh sb="2" eb="3">
      <t>ダニ</t>
    </rPh>
    <rPh sb="3" eb="5">
      <t>オンセン</t>
    </rPh>
    <rPh sb="6" eb="8">
      <t>シセツ</t>
    </rPh>
    <rPh sb="8" eb="10">
      <t>セイビ</t>
    </rPh>
    <rPh sb="10" eb="12">
      <t>キキン</t>
    </rPh>
    <phoneticPr fontId="3"/>
  </si>
  <si>
    <t>三田駅前一番館基金</t>
    <rPh sb="0" eb="2">
      <t>サンダ</t>
    </rPh>
    <rPh sb="2" eb="3">
      <t>エキ</t>
    </rPh>
    <rPh sb="3" eb="4">
      <t>マエ</t>
    </rPh>
    <rPh sb="4" eb="7">
      <t>イチバンカン</t>
    </rPh>
    <rPh sb="7" eb="9">
      <t>キキン</t>
    </rPh>
    <phoneticPr fontId="3"/>
  </si>
  <si>
    <t>三田市地域福祉基金</t>
    <rPh sb="0" eb="3">
      <t>サンダシ</t>
    </rPh>
    <rPh sb="3" eb="5">
      <t>チイキ</t>
    </rPh>
    <rPh sb="5" eb="7">
      <t>フクシ</t>
    </rPh>
    <rPh sb="7" eb="9">
      <t>キキン</t>
    </rPh>
    <phoneticPr fontId="3"/>
  </si>
  <si>
    <t>三田市北摂三田ニュータウン施設整備管理基金</t>
    <rPh sb="0" eb="3">
      <t>サンダシ</t>
    </rPh>
    <rPh sb="3" eb="5">
      <t>ホクセツ</t>
    </rPh>
    <rPh sb="5" eb="7">
      <t>サンダ</t>
    </rPh>
    <rPh sb="13" eb="15">
      <t>シセツ</t>
    </rPh>
    <rPh sb="15" eb="17">
      <t>セイビ</t>
    </rPh>
    <rPh sb="17" eb="19">
      <t>カンリ</t>
    </rPh>
    <rPh sb="19" eb="21">
      <t>キキン</t>
    </rPh>
    <phoneticPr fontId="3"/>
  </si>
  <si>
    <t>ありがとう！三田っ子応援基金</t>
    <rPh sb="6" eb="8">
      <t>サンダ</t>
    </rPh>
    <rPh sb="9" eb="10">
      <t>コ</t>
    </rPh>
    <rPh sb="10" eb="12">
      <t>オウエン</t>
    </rPh>
    <rPh sb="12" eb="14">
      <t>キキン</t>
    </rPh>
    <phoneticPr fontId="3"/>
  </si>
  <si>
    <t>三田市公共施設等整備基金</t>
    <rPh sb="0" eb="3">
      <t>サンダシ</t>
    </rPh>
    <rPh sb="3" eb="5">
      <t>コウキョウ</t>
    </rPh>
    <rPh sb="5" eb="7">
      <t>シセツ</t>
    </rPh>
    <rPh sb="7" eb="8">
      <t>トウ</t>
    </rPh>
    <rPh sb="8" eb="10">
      <t>セイビ</t>
    </rPh>
    <rPh sb="10" eb="12">
      <t>キキン</t>
    </rPh>
    <phoneticPr fontId="3"/>
  </si>
  <si>
    <t>丹波篠山ふるさと基金</t>
    <rPh sb="0" eb="2">
      <t>タンバ</t>
    </rPh>
    <rPh sb="2" eb="4">
      <t>ササヤマ</t>
    </rPh>
    <rPh sb="8" eb="10">
      <t>キキン</t>
    </rPh>
    <phoneticPr fontId="3"/>
  </si>
  <si>
    <t>宅地開発関連事業基金</t>
    <rPh sb="0" eb="2">
      <t>タクチ</t>
    </rPh>
    <rPh sb="2" eb="4">
      <t>カイハツ</t>
    </rPh>
    <rPh sb="4" eb="6">
      <t>カンレン</t>
    </rPh>
    <rPh sb="6" eb="8">
      <t>ジギョウ</t>
    </rPh>
    <rPh sb="8" eb="10">
      <t>キキン</t>
    </rPh>
    <phoneticPr fontId="3"/>
  </si>
  <si>
    <t>元気な養父づくり応援基金</t>
    <rPh sb="0" eb="2">
      <t>ゲンキ</t>
    </rPh>
    <rPh sb="3" eb="5">
      <t>ヤブ</t>
    </rPh>
    <rPh sb="8" eb="10">
      <t>オウエン</t>
    </rPh>
    <rPh sb="10" eb="12">
      <t>キキン</t>
    </rPh>
    <phoneticPr fontId="3"/>
  </si>
  <si>
    <t>過疎対策基金</t>
    <rPh sb="0" eb="2">
      <t>カソ</t>
    </rPh>
    <rPh sb="2" eb="4">
      <t>タイサク</t>
    </rPh>
    <rPh sb="4" eb="6">
      <t>キキン</t>
    </rPh>
    <phoneticPr fontId="3"/>
  </si>
  <si>
    <t>庁舎整備事業基金</t>
    <rPh sb="0" eb="2">
      <t>チョウシャ</t>
    </rPh>
    <rPh sb="2" eb="4">
      <t>セイビ</t>
    </rPh>
    <rPh sb="4" eb="6">
      <t>ジギョウ</t>
    </rPh>
    <rPh sb="6" eb="8">
      <t>キキン</t>
    </rPh>
    <phoneticPr fontId="3"/>
  </si>
  <si>
    <t>学校等整備基金</t>
    <rPh sb="0" eb="2">
      <t>ガッコウ</t>
    </rPh>
    <rPh sb="2" eb="3">
      <t>ナド</t>
    </rPh>
    <rPh sb="3" eb="5">
      <t>セイビ</t>
    </rPh>
    <rPh sb="5" eb="7">
      <t>キキン</t>
    </rPh>
    <phoneticPr fontId="3"/>
  </si>
  <si>
    <t>消防防災施設等整備基金</t>
    <rPh sb="0" eb="2">
      <t>ショウボウ</t>
    </rPh>
    <rPh sb="2" eb="4">
      <t>ボウサイ</t>
    </rPh>
    <rPh sb="4" eb="6">
      <t>シセツ</t>
    </rPh>
    <rPh sb="6" eb="7">
      <t>ナド</t>
    </rPh>
    <rPh sb="7" eb="9">
      <t>セイビ</t>
    </rPh>
    <rPh sb="9" eb="11">
      <t>キキン</t>
    </rPh>
    <phoneticPr fontId="3"/>
  </si>
  <si>
    <t>ふるさとまちづくり基金</t>
    <rPh sb="9" eb="11">
      <t>キキン</t>
    </rPh>
    <phoneticPr fontId="3"/>
  </si>
  <si>
    <t>水道事業調整基金</t>
    <rPh sb="0" eb="2">
      <t>スイドウ</t>
    </rPh>
    <rPh sb="2" eb="4">
      <t>ジギョウ</t>
    </rPh>
    <rPh sb="4" eb="6">
      <t>チョウセイ</t>
    </rPh>
    <rPh sb="6" eb="8">
      <t>キキン</t>
    </rPh>
    <phoneticPr fontId="3"/>
  </si>
  <si>
    <t>淡路鳴門岬公園開発基金</t>
    <rPh sb="0" eb="2">
      <t>アワジ</t>
    </rPh>
    <rPh sb="2" eb="4">
      <t>ナルト</t>
    </rPh>
    <rPh sb="4" eb="5">
      <t>ミサキ</t>
    </rPh>
    <rPh sb="5" eb="7">
      <t>コウエン</t>
    </rPh>
    <rPh sb="7" eb="9">
      <t>カイハツ</t>
    </rPh>
    <rPh sb="9" eb="11">
      <t>キキン</t>
    </rPh>
    <phoneticPr fontId="3"/>
  </si>
  <si>
    <t>コミュニティ・プラント維持基金</t>
    <rPh sb="11" eb="13">
      <t>イジ</t>
    </rPh>
    <rPh sb="13" eb="15">
      <t>キキン</t>
    </rPh>
    <phoneticPr fontId="3"/>
  </si>
  <si>
    <t>播但線電化高速化整備費負担事業基金</t>
    <rPh sb="0" eb="3">
      <t>バンタンセン</t>
    </rPh>
    <rPh sb="3" eb="5">
      <t>デンカ</t>
    </rPh>
    <rPh sb="5" eb="8">
      <t>コウソクカ</t>
    </rPh>
    <rPh sb="8" eb="10">
      <t>セイビ</t>
    </rPh>
    <rPh sb="10" eb="11">
      <t>ヒ</t>
    </rPh>
    <rPh sb="11" eb="13">
      <t>フタン</t>
    </rPh>
    <rPh sb="13" eb="15">
      <t>ジギョウ</t>
    </rPh>
    <rPh sb="15" eb="17">
      <t>キキン</t>
    </rPh>
    <phoneticPr fontId="3"/>
  </si>
  <si>
    <t>夢と未来へのふるさと基金</t>
    <rPh sb="0" eb="1">
      <t>ユメ</t>
    </rPh>
    <rPh sb="2" eb="4">
      <t>ミライ</t>
    </rPh>
    <rPh sb="10" eb="12">
      <t>キキン</t>
    </rPh>
    <phoneticPr fontId="3"/>
  </si>
  <si>
    <t>森林文化創造基金</t>
    <rPh sb="0" eb="2">
      <t>シンリン</t>
    </rPh>
    <rPh sb="2" eb="4">
      <t>ブンカ</t>
    </rPh>
    <rPh sb="4" eb="6">
      <t>ソウゾウ</t>
    </rPh>
    <rPh sb="6" eb="8">
      <t>キキン</t>
    </rPh>
    <phoneticPr fontId="3"/>
  </si>
  <si>
    <t>ブナ基金</t>
    <rPh sb="2" eb="4">
      <t>キキン</t>
    </rPh>
    <phoneticPr fontId="3"/>
  </si>
  <si>
    <t>災害対策基金</t>
    <phoneticPr fontId="3"/>
  </si>
  <si>
    <t>地域情報化基金</t>
    <phoneticPr fontId="3"/>
  </si>
  <si>
    <t>余暇村公園管理基金</t>
    <rPh sb="0" eb="2">
      <t>ヨカ</t>
    </rPh>
    <rPh sb="2" eb="3">
      <t>ムラ</t>
    </rPh>
    <rPh sb="3" eb="5">
      <t>コウエン</t>
    </rPh>
    <rPh sb="5" eb="7">
      <t>カンリ</t>
    </rPh>
    <rPh sb="7" eb="9">
      <t>キキン</t>
    </rPh>
    <phoneticPr fontId="3"/>
  </si>
  <si>
    <t>大河丘陵活用基金</t>
    <rPh sb="0" eb="2">
      <t>オオカワ</t>
    </rPh>
    <rPh sb="2" eb="3">
      <t>オカ</t>
    </rPh>
    <rPh sb="3" eb="4">
      <t>リョウ</t>
    </rPh>
    <rPh sb="4" eb="6">
      <t>カツヨウ</t>
    </rPh>
    <rPh sb="6" eb="8">
      <t>キキン</t>
    </rPh>
    <phoneticPr fontId="3"/>
  </si>
  <si>
    <t>一般廃棄物処理施設等整備基金</t>
    <rPh sb="0" eb="2">
      <t>イッパン</t>
    </rPh>
    <rPh sb="2" eb="5">
      <t>ハイキブツ</t>
    </rPh>
    <rPh sb="5" eb="7">
      <t>ショリ</t>
    </rPh>
    <rPh sb="7" eb="9">
      <t>シセツ</t>
    </rPh>
    <rPh sb="9" eb="10">
      <t>トウ</t>
    </rPh>
    <rPh sb="10" eb="12">
      <t>セイビ</t>
    </rPh>
    <rPh sb="12" eb="14">
      <t>キキン</t>
    </rPh>
    <phoneticPr fontId="3"/>
  </si>
  <si>
    <t>安全安心対策基金</t>
    <rPh sb="0" eb="2">
      <t>アンゼン</t>
    </rPh>
    <rPh sb="2" eb="4">
      <t>アンシン</t>
    </rPh>
    <rPh sb="4" eb="6">
      <t>タイサク</t>
    </rPh>
    <rPh sb="6" eb="8">
      <t>キキン</t>
    </rPh>
    <phoneticPr fontId="3"/>
  </si>
  <si>
    <t>開発事業に伴う公共施設等整備基金</t>
    <rPh sb="0" eb="2">
      <t>カイハツ</t>
    </rPh>
    <rPh sb="2" eb="4">
      <t>ジギョウ</t>
    </rPh>
    <rPh sb="5" eb="6">
      <t>トモナ</t>
    </rPh>
    <rPh sb="7" eb="9">
      <t>コウキョウ</t>
    </rPh>
    <rPh sb="9" eb="11">
      <t>シセツ</t>
    </rPh>
    <rPh sb="11" eb="12">
      <t>トウ</t>
    </rPh>
    <rPh sb="12" eb="14">
      <t>セイビ</t>
    </rPh>
    <rPh sb="14" eb="16">
      <t>キキン</t>
    </rPh>
    <phoneticPr fontId="3"/>
  </si>
  <si>
    <t>町営住宅及び共同施設建設基金</t>
    <rPh sb="0" eb="2">
      <t>チョウエイ</t>
    </rPh>
    <rPh sb="2" eb="4">
      <t>ジュウタク</t>
    </rPh>
    <rPh sb="4" eb="5">
      <t>オヨ</t>
    </rPh>
    <rPh sb="6" eb="8">
      <t>キョウドウ</t>
    </rPh>
    <rPh sb="8" eb="10">
      <t>シセツ</t>
    </rPh>
    <rPh sb="10" eb="12">
      <t>ケンセツ</t>
    </rPh>
    <rPh sb="12" eb="14">
      <t>キキン</t>
    </rPh>
    <phoneticPr fontId="3"/>
  </si>
  <si>
    <t>一般廃棄物処理施設整備基金</t>
    <rPh sb="0" eb="2">
      <t>イッパン</t>
    </rPh>
    <rPh sb="2" eb="5">
      <t>ハイキブツ</t>
    </rPh>
    <rPh sb="5" eb="7">
      <t>ショリ</t>
    </rPh>
    <rPh sb="7" eb="9">
      <t>シセツ</t>
    </rPh>
    <phoneticPr fontId="3"/>
  </si>
  <si>
    <t>緑化基金</t>
    <rPh sb="0" eb="2">
      <t>リョクカ</t>
    </rPh>
    <phoneticPr fontId="3"/>
  </si>
  <si>
    <t>ふるさと市川応援基金</t>
    <rPh sb="4" eb="8">
      <t>イチカワオウエン</t>
    </rPh>
    <rPh sb="8" eb="10">
      <t>キキン</t>
    </rPh>
    <phoneticPr fontId="3"/>
  </si>
  <si>
    <t>学校用地取得基金</t>
    <rPh sb="0" eb="2">
      <t>ガッコウ</t>
    </rPh>
    <rPh sb="2" eb="4">
      <t>ヨウチ</t>
    </rPh>
    <rPh sb="4" eb="6">
      <t>シュトク</t>
    </rPh>
    <rPh sb="6" eb="8">
      <t>キキン</t>
    </rPh>
    <phoneticPr fontId="3"/>
  </si>
  <si>
    <t>農業農村活性化基金</t>
    <phoneticPr fontId="3"/>
  </si>
  <si>
    <t>大規模開発区域環境保全基金</t>
    <phoneticPr fontId="3"/>
  </si>
  <si>
    <t>環境保全基金</t>
    <phoneticPr fontId="3"/>
  </si>
  <si>
    <t>寺前地区振興基金</t>
    <rPh sb="0" eb="2">
      <t>テラマエ</t>
    </rPh>
    <rPh sb="2" eb="4">
      <t>チク</t>
    </rPh>
    <rPh sb="4" eb="6">
      <t>シンコウ</t>
    </rPh>
    <rPh sb="6" eb="8">
      <t>キキン</t>
    </rPh>
    <phoneticPr fontId="3"/>
  </si>
  <si>
    <t>長谷地区振興基金</t>
    <rPh sb="0" eb="2">
      <t>ナガタニ</t>
    </rPh>
    <rPh sb="2" eb="4">
      <t>チク</t>
    </rPh>
    <rPh sb="4" eb="6">
      <t>シンコウ</t>
    </rPh>
    <rPh sb="6" eb="8">
      <t>キキン</t>
    </rPh>
    <phoneticPr fontId="3"/>
  </si>
  <si>
    <t>ケーブルテレビネッﾄワーク維持基金</t>
    <phoneticPr fontId="3"/>
  </si>
  <si>
    <t>ケーブルテレビ施設改修基金</t>
    <rPh sb="7" eb="9">
      <t>シセツ</t>
    </rPh>
    <rPh sb="9" eb="11">
      <t>カイシュウ</t>
    </rPh>
    <rPh sb="11" eb="13">
      <t>キキン</t>
    </rPh>
    <phoneticPr fontId="19"/>
  </si>
  <si>
    <t>ふるさとづくり応援基金</t>
    <rPh sb="7" eb="9">
      <t>オウエン</t>
    </rPh>
    <rPh sb="9" eb="11">
      <t>キキン</t>
    </rPh>
    <phoneticPr fontId="19"/>
  </si>
  <si>
    <t>大持井堰管理基金</t>
    <rPh sb="0" eb="2">
      <t>ダイモチ</t>
    </rPh>
    <rPh sb="2" eb="4">
      <t>イセキ</t>
    </rPh>
    <rPh sb="4" eb="6">
      <t>カンリ</t>
    </rPh>
    <rPh sb="6" eb="8">
      <t>キキン</t>
    </rPh>
    <phoneticPr fontId="19"/>
  </si>
  <si>
    <t>交通遺児奨学基金</t>
    <rPh sb="0" eb="2">
      <t>コウツウ</t>
    </rPh>
    <rPh sb="2" eb="4">
      <t>イジ</t>
    </rPh>
    <rPh sb="4" eb="6">
      <t>ショウガク</t>
    </rPh>
    <rPh sb="6" eb="8">
      <t>キキン</t>
    </rPh>
    <phoneticPr fontId="19"/>
  </si>
  <si>
    <t>公益施設管理運営基金</t>
    <rPh sb="0" eb="2">
      <t>コウエキ</t>
    </rPh>
    <rPh sb="2" eb="4">
      <t>シセツ</t>
    </rPh>
    <rPh sb="4" eb="6">
      <t>カンリ</t>
    </rPh>
    <rPh sb="6" eb="8">
      <t>ウンエイ</t>
    </rPh>
    <rPh sb="8" eb="10">
      <t>キキン</t>
    </rPh>
    <phoneticPr fontId="19"/>
  </si>
  <si>
    <t>公共施設等管理基金</t>
    <rPh sb="0" eb="2">
      <t>コウキョウ</t>
    </rPh>
    <rPh sb="2" eb="4">
      <t>シセツ</t>
    </rPh>
    <rPh sb="4" eb="5">
      <t>トウ</t>
    </rPh>
    <rPh sb="5" eb="7">
      <t>カンリ</t>
    </rPh>
    <rPh sb="7" eb="9">
      <t>キキン</t>
    </rPh>
    <phoneticPr fontId="3"/>
  </si>
  <si>
    <t>温泉地域開発基金</t>
    <rPh sb="0" eb="2">
      <t>オンセン</t>
    </rPh>
    <rPh sb="2" eb="4">
      <t>チイキ</t>
    </rPh>
    <rPh sb="4" eb="6">
      <t>カイハツ</t>
    </rPh>
    <rPh sb="6" eb="8">
      <t>キキン</t>
    </rPh>
    <phoneticPr fontId="3"/>
  </si>
  <si>
    <t>十字谷残土処分場
整備基金</t>
    <phoneticPr fontId="3"/>
  </si>
  <si>
    <t>下タ山公共建設
残土処分場基金</t>
    <phoneticPr fontId="3"/>
  </si>
  <si>
    <t>ふるさと水と土
対策基金</t>
    <phoneticPr fontId="3"/>
  </si>
  <si>
    <t>北播磨こども発達支援センター事務組合わかあゆ園施設整備基金</t>
    <rPh sb="0" eb="3">
      <t>キタハリマ</t>
    </rPh>
    <rPh sb="6" eb="10">
      <t>ハッタツシエン</t>
    </rPh>
    <rPh sb="14" eb="18">
      <t>ジムクミアイ</t>
    </rPh>
    <rPh sb="22" eb="23">
      <t>エン</t>
    </rPh>
    <rPh sb="23" eb="25">
      <t>シセツ</t>
    </rPh>
    <rPh sb="25" eb="27">
      <t>セイビ</t>
    </rPh>
    <rPh sb="27" eb="29">
      <t>キキン</t>
    </rPh>
    <phoneticPr fontId="3"/>
  </si>
  <si>
    <t>退職手当引当準備基金</t>
    <rPh sb="0" eb="2">
      <t>タイショク</t>
    </rPh>
    <rPh sb="2" eb="4">
      <t>テアテ</t>
    </rPh>
    <rPh sb="4" eb="6">
      <t>ヒキアテ</t>
    </rPh>
    <rPh sb="6" eb="8">
      <t>ジュンビ</t>
    </rPh>
    <rPh sb="8" eb="10">
      <t>キキン</t>
    </rPh>
    <phoneticPr fontId="3"/>
  </si>
  <si>
    <t>南部業務施設整備基金</t>
    <rPh sb="0" eb="2">
      <t>ナンブ</t>
    </rPh>
    <rPh sb="2" eb="4">
      <t>ギョウム</t>
    </rPh>
    <rPh sb="4" eb="6">
      <t>シセツ</t>
    </rPh>
    <rPh sb="6" eb="8">
      <t>セイビ</t>
    </rPh>
    <rPh sb="8" eb="10">
      <t>キキン</t>
    </rPh>
    <phoneticPr fontId="3"/>
  </si>
  <si>
    <t>北部業務施設整備基金</t>
    <rPh sb="0" eb="2">
      <t>ホクブ</t>
    </rPh>
    <rPh sb="2" eb="4">
      <t>ギョウム</t>
    </rPh>
    <rPh sb="4" eb="6">
      <t>シセツ</t>
    </rPh>
    <rPh sb="6" eb="8">
      <t>セイビ</t>
    </rPh>
    <rPh sb="8" eb="10">
      <t>キキン</t>
    </rPh>
    <phoneticPr fontId="3"/>
  </si>
  <si>
    <t>淡路ふるさと市町村圏基金</t>
    <rPh sb="0" eb="2">
      <t>アワジ</t>
    </rPh>
    <rPh sb="6" eb="9">
      <t>シチョウソン</t>
    </rPh>
    <rPh sb="9" eb="10">
      <t>ケン</t>
    </rPh>
    <rPh sb="10" eb="12">
      <t>キキン</t>
    </rPh>
    <phoneticPr fontId="3"/>
  </si>
  <si>
    <t>南但ごみ処理施設解体撤去基金</t>
    <rPh sb="0" eb="2">
      <t>ナンタン</t>
    </rPh>
    <rPh sb="4" eb="6">
      <t>ショリ</t>
    </rPh>
    <rPh sb="6" eb="8">
      <t>シセツ</t>
    </rPh>
    <rPh sb="8" eb="10">
      <t>カイタイ</t>
    </rPh>
    <rPh sb="10" eb="12">
      <t>テッキョ</t>
    </rPh>
    <rPh sb="12" eb="14">
      <t>キキン</t>
    </rPh>
    <phoneticPr fontId="3"/>
  </si>
  <si>
    <t>丹波少年自然の家事務組合施設整備基金</t>
    <rPh sb="0" eb="6">
      <t>タンバショウネンシゼン</t>
    </rPh>
    <rPh sb="7" eb="8">
      <t>イエ</t>
    </rPh>
    <rPh sb="8" eb="9">
      <t>コト</t>
    </rPh>
    <rPh sb="9" eb="10">
      <t>ツトム</t>
    </rPh>
    <rPh sb="10" eb="12">
      <t>クミアイ</t>
    </rPh>
    <rPh sb="12" eb="14">
      <t>シセツ</t>
    </rPh>
    <rPh sb="14" eb="16">
      <t>セイビ</t>
    </rPh>
    <rPh sb="16" eb="18">
      <t>キキン</t>
    </rPh>
    <phoneticPr fontId="3"/>
  </si>
  <si>
    <t>西脇多可広域斎場施設整備基金</t>
    <rPh sb="0" eb="2">
      <t>ニシワキ</t>
    </rPh>
    <rPh sb="2" eb="4">
      <t>タカ</t>
    </rPh>
    <rPh sb="4" eb="6">
      <t>コウイキ</t>
    </rPh>
    <rPh sb="6" eb="8">
      <t>サイジョウ</t>
    </rPh>
    <rPh sb="8" eb="10">
      <t>シセツ</t>
    </rPh>
    <rPh sb="10" eb="12">
      <t>セイビ</t>
    </rPh>
    <rPh sb="12" eb="14">
      <t>キキン</t>
    </rPh>
    <phoneticPr fontId="3"/>
  </si>
  <si>
    <t>西脇多可行政事務組合休日急患センター基金</t>
    <rPh sb="0" eb="2">
      <t>ニシワキ</t>
    </rPh>
    <rPh sb="2" eb="4">
      <t>タカ</t>
    </rPh>
    <rPh sb="4" eb="6">
      <t>ギョウセイ</t>
    </rPh>
    <rPh sb="6" eb="8">
      <t>ジム</t>
    </rPh>
    <rPh sb="8" eb="10">
      <t>クミアイ</t>
    </rPh>
    <rPh sb="10" eb="12">
      <t>キュウジツ</t>
    </rPh>
    <rPh sb="12" eb="14">
      <t>キュウカン</t>
    </rPh>
    <rPh sb="18" eb="20">
      <t>キキン</t>
    </rPh>
    <phoneticPr fontId="3"/>
  </si>
  <si>
    <t>北但行政事務組合一般廃棄物処理施設基金</t>
    <rPh sb="8" eb="13">
      <t>イッパンハイキブツ</t>
    </rPh>
    <rPh sb="13" eb="15">
      <t>ショリ</t>
    </rPh>
    <rPh sb="15" eb="17">
      <t>シセツ</t>
    </rPh>
    <rPh sb="17" eb="19">
      <t>キキン</t>
    </rPh>
    <phoneticPr fontId="3"/>
  </si>
  <si>
    <t>但馬青少年育成基金</t>
    <rPh sb="0" eb="9">
      <t>タジマセイショウネンイクセイキキン</t>
    </rPh>
    <phoneticPr fontId="3"/>
  </si>
  <si>
    <t>燃料費等調整基金</t>
    <phoneticPr fontId="3"/>
  </si>
  <si>
    <t>市営住宅敷金等積立基金</t>
    <rPh sb="0" eb="2">
      <t>シエイ</t>
    </rPh>
    <rPh sb="2" eb="4">
      <t>ジュウタク</t>
    </rPh>
    <rPh sb="4" eb="6">
      <t>シキキン</t>
    </rPh>
    <rPh sb="6" eb="7">
      <t>ナド</t>
    </rPh>
    <rPh sb="7" eb="9">
      <t>ツミタテ</t>
    </rPh>
    <rPh sb="9" eb="11">
      <t>キキン</t>
    </rPh>
    <phoneticPr fontId="2"/>
  </si>
  <si>
    <t>市民福祉振興等基金</t>
    <rPh sb="0" eb="2">
      <t>シミン</t>
    </rPh>
    <rPh sb="2" eb="4">
      <t>フクシ</t>
    </rPh>
    <rPh sb="4" eb="6">
      <t>シンコウ</t>
    </rPh>
    <rPh sb="6" eb="7">
      <t>ナド</t>
    </rPh>
    <rPh sb="7" eb="9">
      <t>キキン</t>
    </rPh>
    <phoneticPr fontId="2"/>
  </si>
  <si>
    <t>まちづくり等基金</t>
    <rPh sb="5" eb="6">
      <t>ナド</t>
    </rPh>
    <rPh sb="6" eb="8">
      <t>キキン</t>
    </rPh>
    <phoneticPr fontId="2"/>
  </si>
  <si>
    <t>留学生支援等基金</t>
    <rPh sb="0" eb="3">
      <t>リュウガクセイ</t>
    </rPh>
    <rPh sb="3" eb="5">
      <t>シエン</t>
    </rPh>
    <rPh sb="5" eb="6">
      <t>ナド</t>
    </rPh>
    <rPh sb="6" eb="8">
      <t>キキン</t>
    </rPh>
    <phoneticPr fontId="2"/>
  </si>
  <si>
    <t>環境事業基金</t>
    <rPh sb="0" eb="2">
      <t>カンキョウ</t>
    </rPh>
    <rPh sb="2" eb="4">
      <t>ジギョウ</t>
    </rPh>
    <rPh sb="4" eb="6">
      <t>キキン</t>
    </rPh>
    <phoneticPr fontId="2"/>
  </si>
  <si>
    <t>公園墓地整備事業基金</t>
  </si>
  <si>
    <t>岸和田市ふるさと応援基金</t>
  </si>
  <si>
    <t>岸和田市地域福祉基金</t>
  </si>
  <si>
    <t>岸和田城周辺整備基金</t>
  </si>
  <si>
    <t>https://www.city.kishiwada.osaka.jp/soshiki/13/zaisei-jyoukyou2018.html</t>
    <phoneticPr fontId="3"/>
  </si>
  <si>
    <t>文化芸術振興基金</t>
  </si>
  <si>
    <t>https://www.city.toyonaka.osaka.jp/joho/zaisei/kessan_h30/H30kessan.html</t>
    <phoneticPr fontId="3"/>
  </si>
  <si>
    <t>みんなでつくるまち推進基金</t>
  </si>
  <si>
    <t>都市計画施設整備基金</t>
  </si>
  <si>
    <t>テクスピア大阪産業振興整備基金</t>
  </si>
  <si>
    <t>泉大津市営住宅整備基金</t>
  </si>
  <si>
    <t>https://www.city.izumiotsu.lg.jp/kakuka/somu/zaisei/sinozaisei/sihyou_menu/zaiseijyoukyou.html</t>
    <phoneticPr fontId="3"/>
  </si>
  <si>
    <t>公共施設耐震化基金</t>
  </si>
  <si>
    <t>福祉施設建設等基金</t>
  </si>
  <si>
    <t>緑地緑化基金</t>
  </si>
  <si>
    <t>かいづか　ふるさと応援基金</t>
  </si>
  <si>
    <t>バリアフリー基金</t>
  </si>
  <si>
    <t>https://www.city.kaizuka.lg.jp/kakuka/toshiseisaku/zaisei/menu/zaisei_jyokyo/zaiseijyoukyousiryousyuu/siryousyuu.html</t>
    <phoneticPr fontId="3"/>
  </si>
  <si>
    <t>守口市学校教育施設整備基金</t>
  </si>
  <si>
    <t>守口市人材育成基金</t>
  </si>
  <si>
    <t>守口市愛のみのり基金</t>
  </si>
  <si>
    <t>守口市地域福祉推進基金</t>
  </si>
  <si>
    <t>守口市公共施設等整備基金</t>
  </si>
  <si>
    <t>新庁舎及び総合文化施設整備事業基金</t>
  </si>
  <si>
    <t>施設保全整備基金</t>
  </si>
  <si>
    <t>こども夢基金</t>
  </si>
  <si>
    <t>衛生処理施設整備等基金</t>
  </si>
  <si>
    <t>駅周辺再整備基金</t>
  </si>
  <si>
    <t>福祉事業推進基金</t>
  </si>
  <si>
    <t>https://www.city.ibaraki.osaka.jp/kikou/kikaku/zaisei/menu/zaiseijyokyo.html</t>
    <phoneticPr fontId="3"/>
  </si>
  <si>
    <t>地域経済振興基金</t>
  </si>
  <si>
    <t>公園等整備基金</t>
  </si>
  <si>
    <t>http://www.city.izumisano.lg.jp/kakuka/koushitsu/gyozaisei/nemu/index/H30kes
sann/index.html</t>
    <phoneticPr fontId="3"/>
  </si>
  <si>
    <t>駅前整備基金</t>
  </si>
  <si>
    <t>生活つなぎ資金貸付基金</t>
  </si>
  <si>
    <t>https://www.city.tondabayashi.lg.jp/soshiki/10/18810.html</t>
    <phoneticPr fontId="3"/>
  </si>
  <si>
    <t>くらし・笑顔創生基金</t>
  </si>
  <si>
    <t>淀川左岸農業用用水管理基金</t>
  </si>
  <si>
    <t>https://www.city.neyagawa.osaka.jp/organization_list/zaimu/zaiseika/sonota/zaiseijyoukyoushiryoushuu/index.html</t>
    <phoneticPr fontId="3"/>
  </si>
  <si>
    <t>公共施設維持改修基金</t>
  </si>
  <si>
    <t>普通建設事業基金</t>
  </si>
  <si>
    <t>長寿ふれあい基金</t>
  </si>
  <si>
    <t>日野地区環境整備基金</t>
    <rPh sb="0" eb="2">
      <t>ヒノ</t>
    </rPh>
    <phoneticPr fontId="3"/>
  </si>
  <si>
    <t>公共施設整備事業基金</t>
  </si>
  <si>
    <t>商業活性化事業等基金</t>
  </si>
  <si>
    <t>いきいき松原基金</t>
  </si>
  <si>
    <t>公共施設等整備保全基金</t>
  </si>
  <si>
    <t>http://www.city.daito.lg.jp/kakukakaranoosirase/seisakusushin/zaimu/kessan/shiryosyu/index.html</t>
    <phoneticPr fontId="3"/>
  </si>
  <si>
    <t>ふるさと元気基金</t>
  </si>
  <si>
    <t>再資源化事業推進奨励基金</t>
  </si>
  <si>
    <t>https://www.city.osaka-izumi.lg.jp/siseizyouho/zaisei/1316672675290.html</t>
    <phoneticPr fontId="3"/>
  </si>
  <si>
    <t>北大阪急行南北線延伸整備基金</t>
  </si>
  <si>
    <t>保健福祉総合推進基金</t>
  </si>
  <si>
    <t>柏原市老人福祉基金</t>
  </si>
  <si>
    <t>柏原市ふるさと基金</t>
  </si>
  <si>
    <t>柏原市文化・スポーツ国際交流基金</t>
  </si>
  <si>
    <t>柏原市公園等整備事業基金</t>
  </si>
  <si>
    <t>柏原市ふるさと創生事業基金</t>
  </si>
  <si>
    <t>羽曳野市ファイン推進基金</t>
  </si>
  <si>
    <t>羽曳野市教育振興基金</t>
  </si>
  <si>
    <t>ふるさと羽曳野まちづくり基金</t>
  </si>
  <si>
    <t>羽曳野市ダルビッシュ有子ども福祉基金</t>
  </si>
  <si>
    <t>https://www.city.habikino.lg.jp/soshiki/soumu/zaisei/zaiseijokyo/116.html</t>
    <phoneticPr fontId="3"/>
  </si>
  <si>
    <t>市営住宅建設基金</t>
  </si>
  <si>
    <t>パートタイマー等退職金共済積立基金</t>
  </si>
  <si>
    <t>https://www.city.settsu.osaka.jp/shisei/gyouzaisei/zaisei/4926.html</t>
    <phoneticPr fontId="3"/>
  </si>
  <si>
    <t>保健医療基金</t>
  </si>
  <si>
    <t>市営浜墓地基金</t>
  </si>
  <si>
    <t>http://www.city.takaishi.lg.jp/kakuka/seisakusuishin/zaisei_ka/dantaikandehikakukanou.html</t>
    <phoneticPr fontId="3"/>
  </si>
  <si>
    <t>市民病院施設整備基金</t>
  </si>
  <si>
    <t>古代史料整備基金</t>
  </si>
  <si>
    <t>https://www.city.fujiidera.lg.jp/shisei/gyouzaisei/1387612805049.html</t>
    <phoneticPr fontId="3"/>
  </si>
  <si>
    <t>愛はぐくむ子どもスクラム基金</t>
  </si>
  <si>
    <t>ラグビーのまち東大阪基金</t>
  </si>
  <si>
    <t>https://www.city.higashiosaka.lg.jp/0000000531.html</t>
    <phoneticPr fontId="3"/>
  </si>
  <si>
    <t>ふるさと泉南水なす基金</t>
  </si>
  <si>
    <t>文化財愛護基金</t>
  </si>
  <si>
    <t>http://www.city.shijonawate.lg.jp/soshiki/8/2871.html</t>
    <phoneticPr fontId="3"/>
  </si>
  <si>
    <t>地域保全整備基金</t>
  </si>
  <si>
    <t>都市の緑基金</t>
  </si>
  <si>
    <t>第二京阪道路環境監視基金</t>
  </si>
  <si>
    <t>https://www.city.katano.osaka.jp/docs/2019040100029/</t>
    <phoneticPr fontId="3"/>
  </si>
  <si>
    <t>http://www.city.osakasayama.osaka.jp/gyosei/zaisei/1522135341991.html</t>
    <phoneticPr fontId="3"/>
  </si>
  <si>
    <t>公共施設整備積立基金</t>
  </si>
  <si>
    <t>総合スポーツセンター建設積立基金</t>
  </si>
  <si>
    <t>森林保全整備基金</t>
  </si>
  <si>
    <t>ふるさと創生事業積立基金</t>
  </si>
  <si>
    <t>http://www.shimamotocho.jp/gyousei/kakuka/soumubu_sintaisei/zaiseika/zaiseijoukyoushiryoushuu/1585097663306.html</t>
    <phoneticPr fontId="3"/>
  </si>
  <si>
    <t>退職金等引当基金</t>
  </si>
  <si>
    <t>旧吉川財産区基金</t>
  </si>
  <si>
    <t>http://www.town.toyono.osaka.jp/page/dir003944.html</t>
    <phoneticPr fontId="3"/>
  </si>
  <si>
    <t>住宅管理基金</t>
  </si>
  <si>
    <t>http://www.town.nose.osaka.jp/soshiki/zaisei/zaisei/1109.html</t>
    <phoneticPr fontId="3"/>
  </si>
  <si>
    <t>愛の福祉基金</t>
    <phoneticPr fontId="3"/>
  </si>
  <si>
    <t>奨学資金積立金基金</t>
    <rPh sb="6" eb="7">
      <t>キン</t>
    </rPh>
    <phoneticPr fontId="3"/>
  </si>
  <si>
    <t>https://www.town.tadaoka.osaka.jp/?ka_top=%e8%b2%a1%e6%94%bf%e8%aa%b2</t>
    <phoneticPr fontId="3"/>
  </si>
  <si>
    <t>くまとりふるさと応援基金</t>
  </si>
  <si>
    <t>墓地基金</t>
  </si>
  <si>
    <t>産業活性化基金</t>
  </si>
  <si>
    <t>https://www.town.kumatori.lg.jp/kakuka/kikaku/zaisei/kurashi/gyoumu_zaisei/zaiseijyoukyou/1349146231570.html</t>
    <phoneticPr fontId="3"/>
  </si>
  <si>
    <t>都市環境創造基金</t>
  </si>
  <si>
    <t>文化振興・国際交流基金</t>
  </si>
  <si>
    <t>岬ゆめ・みらい基金</t>
  </si>
  <si>
    <t>多奈川地区多目的公園管理基金</t>
  </si>
  <si>
    <t>海釣り公園管理基金</t>
  </si>
  <si>
    <t>ふるさと太子応援基金</t>
  </si>
  <si>
    <t>太子まちづくり「夢」基金</t>
  </si>
  <si>
    <t>たいし・ふれ愛福祉基金</t>
  </si>
  <si>
    <t>教育・子育て基金</t>
  </si>
  <si>
    <t>健康づくり基金</t>
  </si>
  <si>
    <t>自然と歴史のふるさとづくり基金</t>
  </si>
  <si>
    <t>http://www.town.kanan.osaka.jp/kakukanooshirase/somubu/jinjizaiseika/choseijoho/1460369390442.html</t>
    <phoneticPr fontId="3"/>
  </si>
  <si>
    <t>http://www.vill.chihayaakasaka.osaka.jp/kakuka/jinji/zaisei/2/3974.html</t>
    <phoneticPr fontId="3"/>
  </si>
  <si>
    <t>水防財政調整基金</t>
  </si>
  <si>
    <t>非常時水防の出務基金</t>
  </si>
  <si>
    <t>非常水防基金</t>
  </si>
  <si>
    <t>職員の退職手当基金</t>
  </si>
  <si>
    <t>守口市門真市消防組合特殊車両整備積立基金</t>
  </si>
  <si>
    <t>高石市泉大津市墓地組合基金</t>
  </si>
  <si>
    <t>処理施設整備基金</t>
  </si>
  <si>
    <t>雁多尾畑地区環境整備基金</t>
  </si>
  <si>
    <t>飯盛霊園組合霊園整備基金</t>
    <phoneticPr fontId="3"/>
  </si>
  <si>
    <t>飯盛斎場整備基金</t>
    <phoneticPr fontId="3"/>
  </si>
  <si>
    <t>南河内環境事業組合ごみ処理施設整備基金</t>
  </si>
  <si>
    <t>南河内環境事業組合し尿処理施設整備基金</t>
  </si>
  <si>
    <t>南河内環境事業組合職員退職手当基金</t>
  </si>
  <si>
    <t>藤井寺市柏原市学校給食組合設備改善基金</t>
  </si>
  <si>
    <t>豊能郡美化センター跡地利用対策基金</t>
  </si>
  <si>
    <t>ダイオキシン対策事業基金</t>
  </si>
  <si>
    <t>地域環境対策基金</t>
    <phoneticPr fontId="3"/>
  </si>
  <si>
    <t>廃棄物の処理等に関する地域環境対策基金</t>
  </si>
  <si>
    <t>資格試験等基金</t>
  </si>
  <si>
    <t>西宮市耐火物件火災損害塡補積立金</t>
    <phoneticPr fontId="3"/>
  </si>
  <si>
    <t>西宮市学校給食費基金</t>
    <phoneticPr fontId="3"/>
  </si>
  <si>
    <t>メモリアルパーク管理基金</t>
    <phoneticPr fontId="3"/>
  </si>
  <si>
    <t>地元公共事業積立基金</t>
    <phoneticPr fontId="3"/>
  </si>
  <si>
    <t>心のふるさと応援基金</t>
    <phoneticPr fontId="3"/>
  </si>
  <si>
    <t>ふるさと大和高田応援基金</t>
    <rPh sb="4" eb="8">
      <t>ヤマトタカダ</t>
    </rPh>
    <rPh sb="8" eb="10">
      <t>オウエン</t>
    </rPh>
    <rPh sb="10" eb="12">
      <t>キキン</t>
    </rPh>
    <phoneticPr fontId="3"/>
  </si>
  <si>
    <t>交通遺児就学援助等基金</t>
    <rPh sb="0" eb="2">
      <t>コウツウ</t>
    </rPh>
    <rPh sb="2" eb="4">
      <t>イジ</t>
    </rPh>
    <rPh sb="4" eb="6">
      <t>シュウガク</t>
    </rPh>
    <rPh sb="6" eb="8">
      <t>エンジョ</t>
    </rPh>
    <rPh sb="8" eb="9">
      <t>トウ</t>
    </rPh>
    <rPh sb="9" eb="11">
      <t>キキン</t>
    </rPh>
    <phoneticPr fontId="3"/>
  </si>
  <si>
    <t>中央公民館クラブ活動振興基金</t>
    <rPh sb="0" eb="2">
      <t>チュウオウ</t>
    </rPh>
    <rPh sb="2" eb="5">
      <t>コウミンカン</t>
    </rPh>
    <rPh sb="8" eb="10">
      <t>カツドウ</t>
    </rPh>
    <rPh sb="10" eb="12">
      <t>シンコウ</t>
    </rPh>
    <rPh sb="12" eb="14">
      <t>キキン</t>
    </rPh>
    <phoneticPr fontId="3"/>
  </si>
  <si>
    <t>地元公共事業積立基金</t>
    <rPh sb="0" eb="6">
      <t>ジモトコウキョウジギョウ</t>
    </rPh>
    <rPh sb="6" eb="8">
      <t>ツミタテ</t>
    </rPh>
    <rPh sb="8" eb="10">
      <t>キキン</t>
    </rPh>
    <phoneticPr fontId="3"/>
  </si>
  <si>
    <t>ふるさと天理応援基金</t>
    <rPh sb="4" eb="6">
      <t>テンリ</t>
    </rPh>
    <rPh sb="6" eb="8">
      <t>オウエン</t>
    </rPh>
    <rPh sb="8" eb="10">
      <t>キキン</t>
    </rPh>
    <phoneticPr fontId="3"/>
  </si>
  <si>
    <t>かしはら元気っ子基金</t>
    <rPh sb="4" eb="6">
      <t>ゲンキ</t>
    </rPh>
    <rPh sb="7" eb="8">
      <t>コ</t>
    </rPh>
    <rPh sb="8" eb="10">
      <t>キキン</t>
    </rPh>
    <phoneticPr fontId="3"/>
  </si>
  <si>
    <t>橿原運動公園硬式野球場整備基金</t>
    <rPh sb="0" eb="2">
      <t>カシハラ</t>
    </rPh>
    <rPh sb="2" eb="4">
      <t>ウンドウ</t>
    </rPh>
    <rPh sb="4" eb="6">
      <t>コウエン</t>
    </rPh>
    <rPh sb="6" eb="8">
      <t>コウシキ</t>
    </rPh>
    <rPh sb="8" eb="11">
      <t>ヤキュウジョウ</t>
    </rPh>
    <rPh sb="11" eb="13">
      <t>セイビ</t>
    </rPh>
    <rPh sb="13" eb="15">
      <t>キキン</t>
    </rPh>
    <phoneticPr fontId="3"/>
  </si>
  <si>
    <t>市有施設最適化整備更新基金</t>
    <phoneticPr fontId="3"/>
  </si>
  <si>
    <t>地域公共事業積立基金</t>
    <phoneticPr fontId="3"/>
  </si>
  <si>
    <t>卑弥呼の里・桜井ふるさと基金</t>
    <phoneticPr fontId="3"/>
  </si>
  <si>
    <t>戒重集会所管理基金</t>
    <phoneticPr fontId="3"/>
  </si>
  <si>
    <t>文化財保存基金</t>
    <rPh sb="0" eb="3">
      <t>ブンカザイ</t>
    </rPh>
    <rPh sb="3" eb="5">
      <t>ホゾン</t>
    </rPh>
    <rPh sb="5" eb="7">
      <t>キキン</t>
    </rPh>
    <phoneticPr fontId="3"/>
  </si>
  <si>
    <t>ふるさと五條市応援基金</t>
    <rPh sb="4" eb="7">
      <t>ゴジョウシ</t>
    </rPh>
    <rPh sb="7" eb="11">
      <t>オウエンキキン</t>
    </rPh>
    <phoneticPr fontId="3"/>
  </si>
  <si>
    <t>坂本奨学基金</t>
    <rPh sb="0" eb="2">
      <t>サカモト</t>
    </rPh>
    <rPh sb="2" eb="4">
      <t>ショウガク</t>
    </rPh>
    <rPh sb="4" eb="6">
      <t>キキン</t>
    </rPh>
    <phoneticPr fontId="3"/>
  </si>
  <si>
    <t>北部地域整備促進基金</t>
    <rPh sb="0" eb="2">
      <t>ホクブ</t>
    </rPh>
    <rPh sb="2" eb="4">
      <t>チイキ</t>
    </rPh>
    <rPh sb="4" eb="6">
      <t>セイビ</t>
    </rPh>
    <rPh sb="6" eb="8">
      <t>ソクシン</t>
    </rPh>
    <rPh sb="8" eb="10">
      <t>キキン</t>
    </rPh>
    <phoneticPr fontId="3"/>
  </si>
  <si>
    <t>職員退職給与基金</t>
    <rPh sb="0" eb="8">
      <t>ショクインタイショクキュウヨキキン</t>
    </rPh>
    <phoneticPr fontId="3"/>
  </si>
  <si>
    <t>図書館整備基金</t>
    <rPh sb="0" eb="3">
      <t>トショカン</t>
    </rPh>
    <rPh sb="3" eb="5">
      <t>セイビ</t>
    </rPh>
    <rPh sb="5" eb="7">
      <t>キキン</t>
    </rPh>
    <phoneticPr fontId="3"/>
  </si>
  <si>
    <t>学校教育振興福祉基金</t>
    <phoneticPr fontId="3"/>
  </si>
  <si>
    <t>http://www.city.kashiba.lg.jp/shisei/0000000647.html</t>
    <phoneticPr fontId="3"/>
  </si>
  <si>
    <t>体力作りセンター整備基金</t>
    <rPh sb="0" eb="2">
      <t>タイリョク</t>
    </rPh>
    <rPh sb="2" eb="3">
      <t>ヅク</t>
    </rPh>
    <rPh sb="8" eb="10">
      <t>セイビ</t>
    </rPh>
    <rPh sb="10" eb="12">
      <t>キキン</t>
    </rPh>
    <phoneticPr fontId="3"/>
  </si>
  <si>
    <t>霊苑整備基金</t>
    <rPh sb="0" eb="2">
      <t>レイエン</t>
    </rPh>
    <rPh sb="2" eb="4">
      <t>セイビ</t>
    </rPh>
    <rPh sb="4" eb="6">
      <t>キキン</t>
    </rPh>
    <phoneticPr fontId="3"/>
  </si>
  <si>
    <t>国営十津川紀ノ川二期事業費償還基金</t>
    <rPh sb="0" eb="2">
      <t>コクエイ</t>
    </rPh>
    <rPh sb="2" eb="5">
      <t>トツカワ</t>
    </rPh>
    <rPh sb="5" eb="6">
      <t>キ</t>
    </rPh>
    <rPh sb="7" eb="8">
      <t>カワ</t>
    </rPh>
    <rPh sb="8" eb="10">
      <t>ニキ</t>
    </rPh>
    <rPh sb="10" eb="13">
      <t>ジギョウヒ</t>
    </rPh>
    <rPh sb="13" eb="15">
      <t>ショウカン</t>
    </rPh>
    <rPh sb="15" eb="17">
      <t>キキン</t>
    </rPh>
    <phoneticPr fontId="3"/>
  </si>
  <si>
    <t>市営霊苑基金</t>
    <rPh sb="0" eb="2">
      <t>シエイ</t>
    </rPh>
    <rPh sb="2" eb="3">
      <t>レイ</t>
    </rPh>
    <rPh sb="3" eb="4">
      <t>ソノ</t>
    </rPh>
    <rPh sb="4" eb="6">
      <t>キキン</t>
    </rPh>
    <phoneticPr fontId="3"/>
  </si>
  <si>
    <t>福祉活動基金</t>
    <rPh sb="0" eb="2">
      <t>フクシ</t>
    </rPh>
    <rPh sb="2" eb="4">
      <t>カツドウ</t>
    </rPh>
    <rPh sb="4" eb="6">
      <t>キキン</t>
    </rPh>
    <phoneticPr fontId="3"/>
  </si>
  <si>
    <t>産業支援基金</t>
    <rPh sb="0" eb="2">
      <t>サンギョウ</t>
    </rPh>
    <rPh sb="2" eb="4">
      <t>シエン</t>
    </rPh>
    <rPh sb="4" eb="6">
      <t>キキン</t>
    </rPh>
    <phoneticPr fontId="3"/>
  </si>
  <si>
    <t>https://www.city.uda.nara.jp/zaisei/zaiseizyoukyousiryou.htmi</t>
    <phoneticPr fontId="3"/>
  </si>
  <si>
    <t>消防基金</t>
    <rPh sb="0" eb="2">
      <t>ショウボウ</t>
    </rPh>
    <rPh sb="2" eb="4">
      <t>キキン</t>
    </rPh>
    <phoneticPr fontId="3"/>
  </si>
  <si>
    <t>安全安心の村づくり基金</t>
    <rPh sb="0" eb="2">
      <t>アンゼン</t>
    </rPh>
    <rPh sb="2" eb="4">
      <t>アンシン</t>
    </rPh>
    <rPh sb="5" eb="6">
      <t>ムラ</t>
    </rPh>
    <rPh sb="9" eb="11">
      <t>キキン</t>
    </rPh>
    <phoneticPr fontId="3"/>
  </si>
  <si>
    <t>観光環境施設整備基金</t>
    <rPh sb="0" eb="2">
      <t>カンコウ</t>
    </rPh>
    <rPh sb="2" eb="4">
      <t>カンキョウ</t>
    </rPh>
    <rPh sb="4" eb="6">
      <t>シセツ</t>
    </rPh>
    <rPh sb="6" eb="8">
      <t>セイビ</t>
    </rPh>
    <rPh sb="8" eb="10">
      <t>キキン</t>
    </rPh>
    <phoneticPr fontId="3"/>
  </si>
  <si>
    <t>町営住宅等敷金管理運用基金</t>
    <rPh sb="0" eb="2">
      <t>チョウエイ</t>
    </rPh>
    <rPh sb="2" eb="4">
      <t>ジュウタク</t>
    </rPh>
    <rPh sb="4" eb="5">
      <t>トウ</t>
    </rPh>
    <rPh sb="5" eb="7">
      <t>シキキン</t>
    </rPh>
    <rPh sb="7" eb="9">
      <t>カンリ</t>
    </rPh>
    <rPh sb="9" eb="11">
      <t>ウンヨウ</t>
    </rPh>
    <rPh sb="11" eb="13">
      <t>キキン</t>
    </rPh>
    <phoneticPr fontId="3"/>
  </si>
  <si>
    <t>下水道処理施設管理基金</t>
    <rPh sb="0" eb="3">
      <t>ゲスイドウ</t>
    </rPh>
    <rPh sb="3" eb="5">
      <t>ショリ</t>
    </rPh>
    <rPh sb="5" eb="7">
      <t>シセツ</t>
    </rPh>
    <rPh sb="7" eb="9">
      <t>カンリ</t>
    </rPh>
    <rPh sb="9" eb="11">
      <t>キキン</t>
    </rPh>
    <phoneticPr fontId="3"/>
  </si>
  <si>
    <t>斑鳩の里歴史文化遺産保存・活用基金</t>
    <rPh sb="0" eb="2">
      <t>イカルガ</t>
    </rPh>
    <rPh sb="3" eb="4">
      <t>サト</t>
    </rPh>
    <rPh sb="4" eb="6">
      <t>レキシ</t>
    </rPh>
    <rPh sb="6" eb="8">
      <t>ブンカ</t>
    </rPh>
    <rPh sb="8" eb="10">
      <t>イサン</t>
    </rPh>
    <rPh sb="10" eb="12">
      <t>ホゾン</t>
    </rPh>
    <rPh sb="13" eb="15">
      <t>カツヨウ</t>
    </rPh>
    <rPh sb="15" eb="17">
      <t>キキン</t>
    </rPh>
    <phoneticPr fontId="3"/>
  </si>
  <si>
    <t>公営住宅管理運営基金</t>
    <rPh sb="0" eb="2">
      <t>コウエイ</t>
    </rPh>
    <rPh sb="2" eb="4">
      <t>ジュウタク</t>
    </rPh>
    <rPh sb="4" eb="6">
      <t>カンリ</t>
    </rPh>
    <rPh sb="6" eb="8">
      <t>ウンエイ</t>
    </rPh>
    <rPh sb="8" eb="10">
      <t>キキン</t>
    </rPh>
    <phoneticPr fontId="3"/>
  </si>
  <si>
    <t>消防賞じゅつ基金</t>
    <rPh sb="0" eb="2">
      <t>ショウボウ</t>
    </rPh>
    <rPh sb="2" eb="3">
      <t>ショウ</t>
    </rPh>
    <rPh sb="6" eb="8">
      <t>キキン</t>
    </rPh>
    <phoneticPr fontId="3"/>
  </si>
  <si>
    <t>文化振興基金</t>
    <rPh sb="0" eb="6">
      <t>ブンカシンコウキキン</t>
    </rPh>
    <phoneticPr fontId="3"/>
  </si>
  <si>
    <t>https://www.town.ando.nara.jp/contents_detail.php?co=cat&amp;frmId=609&amp;frmCd=4-15-1-0-0</t>
    <phoneticPr fontId="3"/>
  </si>
  <si>
    <t>自治振興基金</t>
    <rPh sb="0" eb="2">
      <t>ジチ</t>
    </rPh>
    <rPh sb="2" eb="4">
      <t>シンコウ</t>
    </rPh>
    <rPh sb="4" eb="6">
      <t>キキン</t>
    </rPh>
    <phoneticPr fontId="3"/>
  </si>
  <si>
    <t>小学校施設整備基金</t>
    <rPh sb="0" eb="3">
      <t>ショウガッコウ</t>
    </rPh>
    <rPh sb="3" eb="5">
      <t>シセツ</t>
    </rPh>
    <rPh sb="5" eb="7">
      <t>セイビ</t>
    </rPh>
    <rPh sb="7" eb="9">
      <t>キキン</t>
    </rPh>
    <phoneticPr fontId="3"/>
  </si>
  <si>
    <t>ふるさと曽爾村元気推進基金</t>
    <rPh sb="4" eb="7">
      <t>ソニムラ</t>
    </rPh>
    <rPh sb="7" eb="9">
      <t>ゲンキ</t>
    </rPh>
    <rPh sb="9" eb="11">
      <t>スイシン</t>
    </rPh>
    <rPh sb="11" eb="13">
      <t>キキン</t>
    </rPh>
    <phoneticPr fontId="3"/>
  </si>
  <si>
    <t>学校校舎改修基金</t>
    <rPh sb="0" eb="2">
      <t>ガッコウ</t>
    </rPh>
    <rPh sb="2" eb="4">
      <t>コウシャ</t>
    </rPh>
    <rPh sb="4" eb="6">
      <t>カイシュウ</t>
    </rPh>
    <rPh sb="6" eb="8">
      <t>キキン</t>
    </rPh>
    <phoneticPr fontId="3"/>
  </si>
  <si>
    <t>公共施設整備基金</t>
    <rPh sb="0" eb="2">
      <t>コウキョウ</t>
    </rPh>
    <rPh sb="2" eb="4">
      <t>シセツ</t>
    </rPh>
    <rPh sb="4" eb="6">
      <t>セイビ</t>
    </rPh>
    <rPh sb="6" eb="8">
      <t>キキン</t>
    </rPh>
    <phoneticPr fontId="11"/>
  </si>
  <si>
    <t>ふるさと創生基金</t>
    <phoneticPr fontId="3"/>
  </si>
  <si>
    <t>https://www.vill.mitsue.nara.jp/kurashi/gyosei/johokokai/1054.html</t>
    <phoneticPr fontId="3"/>
  </si>
  <si>
    <t>善意基金</t>
    <rPh sb="0" eb="2">
      <t>ゼンイ</t>
    </rPh>
    <rPh sb="2" eb="4">
      <t>キキン</t>
    </rPh>
    <phoneticPr fontId="3"/>
  </si>
  <si>
    <t>http://www.town.takatori.nara.jp/contents_detail.php?co=cat&amp;frmId=703&amp;frmCd=3-8-0-0-0</t>
    <phoneticPr fontId="3"/>
  </si>
  <si>
    <t>明日香村整備基金</t>
    <rPh sb="0" eb="4">
      <t>アスカムラ</t>
    </rPh>
    <rPh sb="4" eb="6">
      <t>セイビ</t>
    </rPh>
    <rPh sb="6" eb="8">
      <t>キキン</t>
    </rPh>
    <phoneticPr fontId="3"/>
  </si>
  <si>
    <t>人づくり基金</t>
    <rPh sb="0" eb="1">
      <t>ヒト</t>
    </rPh>
    <rPh sb="4" eb="6">
      <t>キキン</t>
    </rPh>
    <phoneticPr fontId="3"/>
  </si>
  <si>
    <t>ふるさと町づくり基金</t>
    <rPh sb="4" eb="5">
      <t>マチ</t>
    </rPh>
    <rPh sb="8" eb="10">
      <t>キキン</t>
    </rPh>
    <phoneticPr fontId="3"/>
  </si>
  <si>
    <t>http://www.town.kanmaki.nara.jp/town/zaisei</t>
    <phoneticPr fontId="3"/>
  </si>
  <si>
    <t>美しヶ丘地域公共施設等維持管理基金</t>
    <rPh sb="0" eb="1">
      <t>ウツク</t>
    </rPh>
    <rPh sb="3" eb="4">
      <t>オカ</t>
    </rPh>
    <rPh sb="4" eb="6">
      <t>チイキ</t>
    </rPh>
    <rPh sb="6" eb="8">
      <t>コウキョウ</t>
    </rPh>
    <rPh sb="8" eb="10">
      <t>シセツ</t>
    </rPh>
    <rPh sb="10" eb="11">
      <t>トウ</t>
    </rPh>
    <rPh sb="11" eb="13">
      <t>イジ</t>
    </rPh>
    <rPh sb="13" eb="15">
      <t>カンリ</t>
    </rPh>
    <rPh sb="15" eb="17">
      <t>キキン</t>
    </rPh>
    <phoneticPr fontId="3"/>
  </si>
  <si>
    <t>王寺町立図書館基金</t>
    <rPh sb="0" eb="3">
      <t>オウジチョウ</t>
    </rPh>
    <rPh sb="3" eb="4">
      <t>リツ</t>
    </rPh>
    <rPh sb="4" eb="9">
      <t>トショカンキキン</t>
    </rPh>
    <phoneticPr fontId="3"/>
  </si>
  <si>
    <t>新清掃施設建設基金</t>
    <rPh sb="0" eb="1">
      <t>シン</t>
    </rPh>
    <rPh sb="1" eb="3">
      <t>セイソウ</t>
    </rPh>
    <rPh sb="3" eb="5">
      <t>シセツ</t>
    </rPh>
    <rPh sb="5" eb="7">
      <t>ケンセツ</t>
    </rPh>
    <rPh sb="7" eb="9">
      <t>キキン</t>
    </rPh>
    <phoneticPr fontId="3"/>
  </si>
  <si>
    <t>みどりのふるさと応援基金</t>
    <rPh sb="8" eb="10">
      <t>オウエン</t>
    </rPh>
    <rPh sb="10" eb="12">
      <t>キキン</t>
    </rPh>
    <phoneticPr fontId="3"/>
  </si>
  <si>
    <t>小中学校ボランティア推進基金</t>
    <rPh sb="0" eb="4">
      <t>ショウチュウガッコウ</t>
    </rPh>
    <rPh sb="10" eb="12">
      <t>スイシン</t>
    </rPh>
    <rPh sb="12" eb="14">
      <t>キキン</t>
    </rPh>
    <phoneticPr fontId="26"/>
  </si>
  <si>
    <t>ふるさと創生基金</t>
    <rPh sb="4" eb="5">
      <t>キズ</t>
    </rPh>
    <rPh sb="5" eb="6">
      <t>セイ</t>
    </rPh>
    <rPh sb="6" eb="8">
      <t>キキン</t>
    </rPh>
    <phoneticPr fontId="26"/>
  </si>
  <si>
    <t>世界遺産・
吉野ふるさと
づくり基金</t>
    <rPh sb="0" eb="2">
      <t>セカイ</t>
    </rPh>
    <rPh sb="2" eb="4">
      <t>イサン</t>
    </rPh>
    <rPh sb="6" eb="8">
      <t>ヨシノ</t>
    </rPh>
    <rPh sb="16" eb="18">
      <t>キキン</t>
    </rPh>
    <phoneticPr fontId="3"/>
  </si>
  <si>
    <t>町営住宅改修基金</t>
    <rPh sb="0" eb="2">
      <t>チョウエイ</t>
    </rPh>
    <rPh sb="2" eb="4">
      <t>ジュウタク</t>
    </rPh>
    <rPh sb="4" eb="6">
      <t>カイシュウ</t>
    </rPh>
    <rPh sb="6" eb="8">
      <t>キキン</t>
    </rPh>
    <phoneticPr fontId="3"/>
  </si>
  <si>
    <t>ふるさと整備基金</t>
    <rPh sb="4" eb="6">
      <t>セイビ</t>
    </rPh>
    <rPh sb="6" eb="8">
      <t>キキン</t>
    </rPh>
    <phoneticPr fontId="3"/>
  </si>
  <si>
    <t>特定事業資金積立基金</t>
    <rPh sb="0" eb="2">
      <t>トクテイ</t>
    </rPh>
    <rPh sb="2" eb="4">
      <t>ジギョウ</t>
    </rPh>
    <rPh sb="4" eb="6">
      <t>シキン</t>
    </rPh>
    <rPh sb="6" eb="8">
      <t>ツミタテ</t>
    </rPh>
    <rPh sb="8" eb="10">
      <t>キキン</t>
    </rPh>
    <phoneticPr fontId="3"/>
  </si>
  <si>
    <t>ふるさと創生整備基金</t>
    <rPh sb="4" eb="6">
      <t>ソウセイ</t>
    </rPh>
    <rPh sb="6" eb="8">
      <t>セイビ</t>
    </rPh>
    <rPh sb="8" eb="10">
      <t>キキン</t>
    </rPh>
    <phoneticPr fontId="3"/>
  </si>
  <si>
    <t>ごみ処理施設周辺
環境整備基金</t>
    <rPh sb="2" eb="4">
      <t>ショリ</t>
    </rPh>
    <rPh sb="4" eb="6">
      <t>シセツ</t>
    </rPh>
    <rPh sb="6" eb="8">
      <t>シュウヘン</t>
    </rPh>
    <rPh sb="9" eb="11">
      <t>カンキョウ</t>
    </rPh>
    <rPh sb="11" eb="13">
      <t>セイビ</t>
    </rPh>
    <rPh sb="13" eb="15">
      <t>キキン</t>
    </rPh>
    <phoneticPr fontId="3"/>
  </si>
  <si>
    <t>国保高額療養費貸付金</t>
    <rPh sb="0" eb="2">
      <t>コクホ</t>
    </rPh>
    <rPh sb="2" eb="4">
      <t>コウガク</t>
    </rPh>
    <rPh sb="4" eb="7">
      <t>リョウヨウヒ</t>
    </rPh>
    <rPh sb="7" eb="9">
      <t>カシツケ</t>
    </rPh>
    <rPh sb="9" eb="10">
      <t>キン</t>
    </rPh>
    <phoneticPr fontId="3"/>
  </si>
  <si>
    <t>https://www.town.shimoichi.lg.jp/0000000110.html</t>
    <phoneticPr fontId="3"/>
  </si>
  <si>
    <t>村営住宅基金</t>
    <rPh sb="0" eb="2">
      <t>ソンエイ</t>
    </rPh>
    <rPh sb="2" eb="4">
      <t>ジュウタク</t>
    </rPh>
    <rPh sb="4" eb="6">
      <t>キキン</t>
    </rPh>
    <phoneticPr fontId="3"/>
  </si>
  <si>
    <t>山林造成基金</t>
    <rPh sb="0" eb="2">
      <t>サンリン</t>
    </rPh>
    <rPh sb="2" eb="4">
      <t>ゾウセイ</t>
    </rPh>
    <rPh sb="4" eb="6">
      <t>キキン</t>
    </rPh>
    <phoneticPr fontId="3"/>
  </si>
  <si>
    <t>https://www.kurotaki.nara.jp/guide/finance/</t>
    <phoneticPr fontId="3"/>
  </si>
  <si>
    <t>文教施設整備基金</t>
    <rPh sb="0" eb="2">
      <t>ブンキョウ</t>
    </rPh>
    <rPh sb="2" eb="4">
      <t>シセツ</t>
    </rPh>
    <rPh sb="4" eb="6">
      <t>セイビ</t>
    </rPh>
    <rPh sb="6" eb="8">
      <t>キキン</t>
    </rPh>
    <phoneticPr fontId="3"/>
  </si>
  <si>
    <t>山癒の里基金</t>
    <rPh sb="0" eb="1">
      <t>ヤマ</t>
    </rPh>
    <rPh sb="1" eb="2">
      <t>イ</t>
    </rPh>
    <rPh sb="3" eb="4">
      <t>サト</t>
    </rPh>
    <rPh sb="4" eb="6">
      <t>キキン</t>
    </rPh>
    <phoneticPr fontId="3"/>
  </si>
  <si>
    <t>ふるさとのせ川愛基金</t>
    <rPh sb="6" eb="7">
      <t>カワ</t>
    </rPh>
    <rPh sb="7" eb="8">
      <t>アイ</t>
    </rPh>
    <rPh sb="8" eb="10">
      <t>キキン</t>
    </rPh>
    <phoneticPr fontId="3"/>
  </si>
  <si>
    <t>旧貯木場運営基金</t>
    <rPh sb="0" eb="1">
      <t>キュウ</t>
    </rPh>
    <rPh sb="1" eb="3">
      <t>チョボク</t>
    </rPh>
    <rPh sb="3" eb="4">
      <t>ジョウ</t>
    </rPh>
    <rPh sb="4" eb="6">
      <t>ウンエイ</t>
    </rPh>
    <rPh sb="6" eb="8">
      <t>キキン</t>
    </rPh>
    <phoneticPr fontId="3"/>
  </si>
  <si>
    <t>林業振興基金</t>
    <rPh sb="0" eb="2">
      <t>リンギョウ</t>
    </rPh>
    <rPh sb="2" eb="4">
      <t>シンコウ</t>
    </rPh>
    <rPh sb="4" eb="6">
      <t>キキン</t>
    </rPh>
    <phoneticPr fontId="3"/>
  </si>
  <si>
    <t>高齢者福祉施設管理運営基金</t>
    <phoneticPr fontId="3"/>
  </si>
  <si>
    <t>消防団員特別報酬基金</t>
    <rPh sb="0" eb="3">
      <t>ショウボウダン</t>
    </rPh>
    <rPh sb="3" eb="4">
      <t>イン</t>
    </rPh>
    <rPh sb="4" eb="6">
      <t>トクベツ</t>
    </rPh>
    <rPh sb="6" eb="8">
      <t>ホウシュウ</t>
    </rPh>
    <rPh sb="8" eb="10">
      <t>キキン</t>
    </rPh>
    <phoneticPr fontId="3"/>
  </si>
  <si>
    <t>公共施設基金</t>
    <rPh sb="0" eb="2">
      <t>コウキョウ</t>
    </rPh>
    <rPh sb="2" eb="4">
      <t>シセツ</t>
    </rPh>
    <rPh sb="4" eb="6">
      <t>キキン</t>
    </rPh>
    <phoneticPr fontId="3"/>
  </si>
  <si>
    <t>きなりの郷下北山ふるさと基金</t>
    <rPh sb="4" eb="5">
      <t>サト</t>
    </rPh>
    <rPh sb="5" eb="8">
      <t>シモキタヤマ</t>
    </rPh>
    <rPh sb="12" eb="14">
      <t>キキン</t>
    </rPh>
    <phoneticPr fontId="3"/>
  </si>
  <si>
    <t>http://www.vill.shimokitayama.nara.jp/yakuba/yakuba4.html</t>
    <phoneticPr fontId="3"/>
  </si>
  <si>
    <t>公共施設基金</t>
    <phoneticPr fontId="3"/>
  </si>
  <si>
    <t>漁業振興基金</t>
    <phoneticPr fontId="3"/>
  </si>
  <si>
    <t>林業振興基金</t>
    <phoneticPr fontId="3"/>
  </si>
  <si>
    <t>http://vill.kamikitayama.nara.jp/kurashi/profile/other/</t>
    <phoneticPr fontId="3"/>
  </si>
  <si>
    <t>水源地域保全基金</t>
    <rPh sb="0" eb="2">
      <t>スイゲン</t>
    </rPh>
    <rPh sb="2" eb="4">
      <t>チイキ</t>
    </rPh>
    <rPh sb="4" eb="6">
      <t>ホゼン</t>
    </rPh>
    <rPh sb="6" eb="8">
      <t>キキン</t>
    </rPh>
    <phoneticPr fontId="3"/>
  </si>
  <si>
    <t>村有林野基金</t>
    <rPh sb="0" eb="2">
      <t>ソンユウ</t>
    </rPh>
    <rPh sb="2" eb="3">
      <t>リン</t>
    </rPh>
    <rPh sb="3" eb="4">
      <t>ヤ</t>
    </rPh>
    <rPh sb="4" eb="6">
      <t>キキン</t>
    </rPh>
    <phoneticPr fontId="3"/>
  </si>
  <si>
    <t>公営住宅基金</t>
    <rPh sb="0" eb="2">
      <t>コウエイ</t>
    </rPh>
    <rPh sb="2" eb="4">
      <t>ジュウタク</t>
    </rPh>
    <rPh sb="4" eb="6">
      <t>キキン</t>
    </rPh>
    <phoneticPr fontId="3"/>
  </si>
  <si>
    <t>ふるさと東吉野応援基金</t>
    <rPh sb="4" eb="7">
      <t>ヒガシヨシノ</t>
    </rPh>
    <rPh sb="7" eb="9">
      <t>オウエン</t>
    </rPh>
    <rPh sb="9" eb="11">
      <t>キキン</t>
    </rPh>
    <phoneticPr fontId="3"/>
  </si>
  <si>
    <t>心のふれあい集い基金</t>
    <rPh sb="0" eb="1">
      <t>ココロ</t>
    </rPh>
    <rPh sb="6" eb="7">
      <t>ツド</t>
    </rPh>
    <rPh sb="8" eb="10">
      <t>キキン</t>
    </rPh>
    <phoneticPr fontId="3"/>
  </si>
  <si>
    <t>深吉野の石鼎顕彰基金</t>
    <rPh sb="0" eb="1">
      <t>フカ</t>
    </rPh>
    <rPh sb="1" eb="3">
      <t>ヨシノ</t>
    </rPh>
    <rPh sb="4" eb="5">
      <t>セキ</t>
    </rPh>
    <rPh sb="5" eb="6">
      <t>テイ</t>
    </rPh>
    <rPh sb="6" eb="7">
      <t>ケン</t>
    </rPh>
    <rPh sb="7" eb="8">
      <t>ショウ</t>
    </rPh>
    <rPh sb="8" eb="10">
      <t>キキン</t>
    </rPh>
    <phoneticPr fontId="3"/>
  </si>
  <si>
    <t>災害救助基金</t>
    <rPh sb="0" eb="2">
      <t>サイガイ</t>
    </rPh>
    <rPh sb="2" eb="4">
      <t>キュウジョ</t>
    </rPh>
    <rPh sb="4" eb="6">
      <t>キキン</t>
    </rPh>
    <phoneticPr fontId="3"/>
  </si>
  <si>
    <t>http://www.vill.higashiyoshino.nara.jp/life/news/2019/p128/</t>
    <phoneticPr fontId="3"/>
  </si>
  <si>
    <t>し尿処理施設等補修補修費基金</t>
    <rPh sb="1" eb="9">
      <t>ニョウショリシセツトウホシュウ</t>
    </rPh>
    <rPh sb="9" eb="14">
      <t>ホシュウヒキキン</t>
    </rPh>
    <phoneticPr fontId="3"/>
  </si>
  <si>
    <t>退職手当基金</t>
    <rPh sb="0" eb="4">
      <t>タイショクテアテ</t>
    </rPh>
    <rPh sb="4" eb="6">
      <t>キキン</t>
    </rPh>
    <phoneticPr fontId="3"/>
  </si>
  <si>
    <t>会館管理基金</t>
    <rPh sb="0" eb="2">
      <t>カイカン</t>
    </rPh>
    <rPh sb="2" eb="4">
      <t>カンリ</t>
    </rPh>
    <rPh sb="4" eb="6">
      <t>キキン</t>
    </rPh>
    <phoneticPr fontId="3"/>
  </si>
  <si>
    <t>災害補償基金</t>
    <rPh sb="0" eb="6">
      <t>サイガイホショウキキン</t>
    </rPh>
    <phoneticPr fontId="3"/>
  </si>
  <si>
    <t>職員退職手当積立金</t>
    <rPh sb="0" eb="2">
      <t>ショクイン</t>
    </rPh>
    <rPh sb="2" eb="4">
      <t>タイショク</t>
    </rPh>
    <rPh sb="4" eb="6">
      <t>テアテ</t>
    </rPh>
    <rPh sb="6" eb="8">
      <t>ツミタテ</t>
    </rPh>
    <rPh sb="8" eb="9">
      <t>キン</t>
    </rPh>
    <phoneticPr fontId="3"/>
  </si>
  <si>
    <t>施設整備等寄付金積立基金</t>
    <rPh sb="0" eb="2">
      <t>シセツ</t>
    </rPh>
    <rPh sb="2" eb="4">
      <t>セイビ</t>
    </rPh>
    <rPh sb="4" eb="5">
      <t>トウ</t>
    </rPh>
    <rPh sb="5" eb="8">
      <t>キフキン</t>
    </rPh>
    <rPh sb="8" eb="10">
      <t>ツミタテ</t>
    </rPh>
    <rPh sb="10" eb="12">
      <t>キキン</t>
    </rPh>
    <phoneticPr fontId="3"/>
  </si>
  <si>
    <t>葛城ふるさと市町村圏基金</t>
    <rPh sb="0" eb="2">
      <t>カツラギ</t>
    </rPh>
    <rPh sb="6" eb="9">
      <t>シチョウソン</t>
    </rPh>
    <phoneticPr fontId="2"/>
  </si>
  <si>
    <t>一般廃棄物処理施設等整備基金</t>
    <rPh sb="0" eb="7">
      <t>イッパンハイキブツショリ</t>
    </rPh>
    <rPh sb="7" eb="9">
      <t>シセツ</t>
    </rPh>
    <rPh sb="9" eb="10">
      <t>トウ</t>
    </rPh>
    <rPh sb="10" eb="14">
      <t>セイビキキン</t>
    </rPh>
    <phoneticPr fontId="3"/>
  </si>
  <si>
    <t>飛鳥ふるさと市町村圏基金</t>
    <rPh sb="0" eb="2">
      <t>アスカ</t>
    </rPh>
    <rPh sb="6" eb="9">
      <t>シチョウソン</t>
    </rPh>
    <rPh sb="9" eb="10">
      <t>ケン</t>
    </rPh>
    <rPh sb="10" eb="12">
      <t>キキン</t>
    </rPh>
    <phoneticPr fontId="3"/>
  </si>
  <si>
    <t>周辺地区環境整備基金</t>
    <rPh sb="0" eb="2">
      <t>シュウヘン</t>
    </rPh>
    <rPh sb="2" eb="4">
      <t>チク</t>
    </rPh>
    <rPh sb="4" eb="6">
      <t>カンキョウ</t>
    </rPh>
    <rPh sb="6" eb="8">
      <t>セイビ</t>
    </rPh>
    <rPh sb="8" eb="10">
      <t>キキン</t>
    </rPh>
    <phoneticPr fontId="3"/>
  </si>
  <si>
    <t>市有建物災害復旧基金</t>
  </si>
  <si>
    <t>未来のまちづくり基金</t>
  </si>
  <si>
    <t>がんばれ基金</t>
  </si>
  <si>
    <t>地域排水処理施設
管理基金</t>
    <rPh sb="0" eb="2">
      <t>チイキ</t>
    </rPh>
    <rPh sb="2" eb="4">
      <t>ハイスイ</t>
    </rPh>
    <rPh sb="4" eb="6">
      <t>ショリ</t>
    </rPh>
    <rPh sb="6" eb="8">
      <t>シセツ</t>
    </rPh>
    <rPh sb="9" eb="11">
      <t>カンリ</t>
    </rPh>
    <rPh sb="11" eb="13">
      <t>キキン</t>
    </rPh>
    <phoneticPr fontId="3"/>
  </si>
  <si>
    <t>つり公園ｼﾓﾂﾋﾟｱｰ
ﾗﾝﾄﾞ整備事業基金</t>
    <rPh sb="2" eb="4">
      <t>コウエン</t>
    </rPh>
    <rPh sb="16" eb="18">
      <t>セイビ</t>
    </rPh>
    <rPh sb="18" eb="20">
      <t>ジギョウ</t>
    </rPh>
    <rPh sb="20" eb="22">
      <t>キキン</t>
    </rPh>
    <phoneticPr fontId="3"/>
  </si>
  <si>
    <t>子ども未来づくり
基金</t>
    <rPh sb="0" eb="1">
      <t>コ</t>
    </rPh>
    <rPh sb="3" eb="5">
      <t>ミライ</t>
    </rPh>
    <rPh sb="9" eb="11">
      <t>キキン</t>
    </rPh>
    <phoneticPr fontId="3"/>
  </si>
  <si>
    <t>http://www.city.kainan.lg.jp/kakubusyo/soumubu/kikakuzaiseika/oshirase/zaisei/zaiseijokyo_siryosyu.html</t>
    <phoneticPr fontId="3"/>
  </si>
  <si>
    <t>企業誘致対策基金</t>
    <rPh sb="0" eb="2">
      <t>キギョウ</t>
    </rPh>
    <rPh sb="2" eb="4">
      <t>ユウチ</t>
    </rPh>
    <rPh sb="4" eb="6">
      <t>タイサク</t>
    </rPh>
    <rPh sb="6" eb="8">
      <t>キキン</t>
    </rPh>
    <phoneticPr fontId="3"/>
  </si>
  <si>
    <t>墓園基金</t>
    <rPh sb="0" eb="2">
      <t>ボエン</t>
    </rPh>
    <rPh sb="2" eb="4">
      <t>キキン</t>
    </rPh>
    <phoneticPr fontId="3"/>
  </si>
  <si>
    <t>水泳場整備基金</t>
    <rPh sb="0" eb="3">
      <t>スイエイジョウ</t>
    </rPh>
    <rPh sb="3" eb="5">
      <t>セイビ</t>
    </rPh>
    <rPh sb="5" eb="7">
      <t>キキン</t>
    </rPh>
    <phoneticPr fontId="3"/>
  </si>
  <si>
    <t>高齢者福祉対策事業基金</t>
    <rPh sb="0" eb="3">
      <t>コウレイシャ</t>
    </rPh>
    <rPh sb="3" eb="5">
      <t>フクシ</t>
    </rPh>
    <rPh sb="5" eb="7">
      <t>タイサク</t>
    </rPh>
    <rPh sb="7" eb="9">
      <t>ジギョウ</t>
    </rPh>
    <rPh sb="9" eb="11">
      <t>キキン</t>
    </rPh>
    <phoneticPr fontId="3"/>
  </si>
  <si>
    <t>塩屋･名田町地域振興基金</t>
  </si>
  <si>
    <t>水産業振興基金</t>
  </si>
  <si>
    <t>日高港振興基金</t>
    <phoneticPr fontId="3"/>
  </si>
  <si>
    <t>三四六総合運動公園整備事業基金</t>
    <rPh sb="0" eb="1">
      <t>サン</t>
    </rPh>
    <rPh sb="1" eb="2">
      <t>ヨン</t>
    </rPh>
    <rPh sb="2" eb="3">
      <t>ロク</t>
    </rPh>
    <rPh sb="3" eb="5">
      <t>ソウゴウ</t>
    </rPh>
    <rPh sb="5" eb="7">
      <t>ウンドウ</t>
    </rPh>
    <rPh sb="7" eb="9">
      <t>コウエン</t>
    </rPh>
    <rPh sb="9" eb="11">
      <t>セイビ</t>
    </rPh>
    <rPh sb="11" eb="13">
      <t>ジギョウ</t>
    </rPh>
    <rPh sb="13" eb="15">
      <t>キキン</t>
    </rPh>
    <phoneticPr fontId="3"/>
  </si>
  <si>
    <t>山村活性化基金</t>
    <rPh sb="0" eb="2">
      <t>サンソン</t>
    </rPh>
    <rPh sb="2" eb="5">
      <t>カッセイカ</t>
    </rPh>
    <rPh sb="5" eb="7">
      <t>キキン</t>
    </rPh>
    <phoneticPr fontId="3"/>
  </si>
  <si>
    <t>http://www.city.tanabe.lg.jp/zaisei/zaiseijoukyousiryoushu.html</t>
    <phoneticPr fontId="3"/>
  </si>
  <si>
    <t>合併市町村振興基金</t>
    <rPh sb="0" eb="2">
      <t>ガッペイ</t>
    </rPh>
    <rPh sb="2" eb="5">
      <t>シチョウソン</t>
    </rPh>
    <rPh sb="5" eb="7">
      <t>シンコウ</t>
    </rPh>
    <rPh sb="7" eb="9">
      <t>キキン</t>
    </rPh>
    <phoneticPr fontId="3"/>
  </si>
  <si>
    <t>蜂伏団地共同汚水処理施設基金</t>
    <rPh sb="0" eb="1">
      <t>ハチ</t>
    </rPh>
    <rPh sb="1" eb="2">
      <t>フ</t>
    </rPh>
    <rPh sb="2" eb="4">
      <t>ダンチ</t>
    </rPh>
    <rPh sb="4" eb="6">
      <t>キョウドウ</t>
    </rPh>
    <rPh sb="6" eb="8">
      <t>オスイ</t>
    </rPh>
    <rPh sb="8" eb="10">
      <t>ショリ</t>
    </rPh>
    <rPh sb="10" eb="12">
      <t>シセツ</t>
    </rPh>
    <rPh sb="12" eb="14">
      <t>キキン</t>
    </rPh>
    <phoneticPr fontId="3"/>
  </si>
  <si>
    <t>丹鶴城址整備基金</t>
    <rPh sb="0" eb="1">
      <t>タン</t>
    </rPh>
    <rPh sb="1" eb="2">
      <t>カク</t>
    </rPh>
    <rPh sb="2" eb="4">
      <t>ジョウシ</t>
    </rPh>
    <rPh sb="4" eb="6">
      <t>セイビ</t>
    </rPh>
    <rPh sb="6" eb="8">
      <t>キキン</t>
    </rPh>
    <phoneticPr fontId="3"/>
  </si>
  <si>
    <t>https://www.city.shingu.lg.jp/forms/info/info.aspx?info_id=38941</t>
    <phoneticPr fontId="3"/>
  </si>
  <si>
    <t>地域福祉基金</t>
    <rPh sb="0" eb="2">
      <t>チイキ</t>
    </rPh>
    <rPh sb="2" eb="6">
      <t>フクシキキン</t>
    </rPh>
    <phoneticPr fontId="3"/>
  </si>
  <si>
    <t>人材育成基金</t>
    <rPh sb="0" eb="6">
      <t>ジンザイイクセイキキン</t>
    </rPh>
    <phoneticPr fontId="3"/>
  </si>
  <si>
    <t>中山間ふるさと水と土保全対策基金</t>
    <rPh sb="0" eb="3">
      <t>チュウサンカン</t>
    </rPh>
    <rPh sb="7" eb="8">
      <t>ミズ</t>
    </rPh>
    <rPh sb="9" eb="10">
      <t>ツチ</t>
    </rPh>
    <rPh sb="10" eb="12">
      <t>ホゼン</t>
    </rPh>
    <rPh sb="12" eb="14">
      <t>タイサク</t>
    </rPh>
    <rPh sb="14" eb="16">
      <t>キキン</t>
    </rPh>
    <phoneticPr fontId="3"/>
  </si>
  <si>
    <t>http://www.city.kinokawa.lg.jp/zaisei/2015-1207-1057-22.html</t>
    <phoneticPr fontId="3"/>
  </si>
  <si>
    <t>都市計画事業資金基金</t>
    <rPh sb="0" eb="2">
      <t>トシ</t>
    </rPh>
    <rPh sb="2" eb="4">
      <t>ケイカク</t>
    </rPh>
    <rPh sb="4" eb="6">
      <t>ジギョウ</t>
    </rPh>
    <rPh sb="6" eb="8">
      <t>シキン</t>
    </rPh>
    <rPh sb="8" eb="10">
      <t>キキン</t>
    </rPh>
    <phoneticPr fontId="3"/>
  </si>
  <si>
    <t>教育施設建設基金</t>
    <rPh sb="0" eb="2">
      <t>キョウイク</t>
    </rPh>
    <rPh sb="2" eb="4">
      <t>シセツ</t>
    </rPh>
    <rPh sb="4" eb="6">
      <t>ケンセツ</t>
    </rPh>
    <rPh sb="6" eb="8">
      <t>キキン</t>
    </rPh>
    <phoneticPr fontId="3"/>
  </si>
  <si>
    <t>ごみ処理施設建設基金</t>
    <rPh sb="2" eb="4">
      <t>ショリ</t>
    </rPh>
    <rPh sb="4" eb="6">
      <t>シセツ</t>
    </rPh>
    <rPh sb="6" eb="8">
      <t>ケンセツ</t>
    </rPh>
    <rPh sb="8" eb="10">
      <t>キキン</t>
    </rPh>
    <phoneticPr fontId="3"/>
  </si>
  <si>
    <t>http://www.city.iwade.lg.jp/zaimu/kessan/zaisei-shiryo.html</t>
    <phoneticPr fontId="3"/>
  </si>
  <si>
    <t>地上デジタル放送中継施設基金</t>
    <rPh sb="0" eb="2">
      <t>チジョウ</t>
    </rPh>
    <rPh sb="6" eb="8">
      <t>ホウソウ</t>
    </rPh>
    <rPh sb="8" eb="10">
      <t>チュウケイ</t>
    </rPh>
    <rPh sb="10" eb="12">
      <t>シセツ</t>
    </rPh>
    <rPh sb="12" eb="14">
      <t>キキン</t>
    </rPh>
    <phoneticPr fontId="3"/>
  </si>
  <si>
    <t>上芝貞雄文化・教育振興基金</t>
    <rPh sb="0" eb="1">
      <t>ウエ</t>
    </rPh>
    <rPh sb="1" eb="2">
      <t>シバ</t>
    </rPh>
    <rPh sb="2" eb="4">
      <t>サダオ</t>
    </rPh>
    <rPh sb="4" eb="6">
      <t>ブンカ</t>
    </rPh>
    <rPh sb="7" eb="9">
      <t>キョウイク</t>
    </rPh>
    <rPh sb="9" eb="11">
      <t>シンコウ</t>
    </rPh>
    <rPh sb="11" eb="13">
      <t>キキン</t>
    </rPh>
    <phoneticPr fontId="3"/>
  </si>
  <si>
    <t>中山間ふるさと・水と土保全対策基金</t>
    <rPh sb="0" eb="3">
      <t>チュウサンカン</t>
    </rPh>
    <rPh sb="8" eb="9">
      <t>ミズ</t>
    </rPh>
    <rPh sb="10" eb="11">
      <t>ツチ</t>
    </rPh>
    <rPh sb="11" eb="13">
      <t>ホゼン</t>
    </rPh>
    <rPh sb="13" eb="15">
      <t>タイサク</t>
    </rPh>
    <rPh sb="15" eb="17">
      <t>キキン</t>
    </rPh>
    <phoneticPr fontId="3"/>
  </si>
  <si>
    <t>http://www.kimino.wakayama.jp/sagasu/somuka/kohyo/1717.html</t>
    <phoneticPr fontId="3"/>
  </si>
  <si>
    <t>ふるさとかつらぎ基金</t>
    <phoneticPr fontId="3"/>
  </si>
  <si>
    <t>公立学校施設整備基金</t>
    <phoneticPr fontId="3"/>
  </si>
  <si>
    <t>まちづくり基金</t>
    <rPh sb="5" eb="7">
      <t>キキン</t>
    </rPh>
    <phoneticPr fontId="26"/>
  </si>
  <si>
    <t>澤水奨学基金</t>
    <rPh sb="0" eb="1">
      <t>サワ</t>
    </rPh>
    <rPh sb="1" eb="2">
      <t>ミズ</t>
    </rPh>
    <rPh sb="2" eb="4">
      <t>ショウガク</t>
    </rPh>
    <rPh sb="4" eb="6">
      <t>キキン</t>
    </rPh>
    <phoneticPr fontId="26"/>
  </si>
  <si>
    <t>社会福祉事業基金</t>
    <rPh sb="0" eb="2">
      <t>シャカイ</t>
    </rPh>
    <rPh sb="2" eb="4">
      <t>フクシ</t>
    </rPh>
    <rPh sb="4" eb="6">
      <t>ジギョウ</t>
    </rPh>
    <rPh sb="6" eb="8">
      <t>キキン</t>
    </rPh>
    <phoneticPr fontId="26"/>
  </si>
  <si>
    <t>横手智昭奨学基金</t>
    <rPh sb="0" eb="2">
      <t>ヨコテ</t>
    </rPh>
    <rPh sb="2" eb="3">
      <t>トモ</t>
    </rPh>
    <rPh sb="3" eb="4">
      <t>アキラ</t>
    </rPh>
    <rPh sb="4" eb="6">
      <t>ショウガク</t>
    </rPh>
    <rPh sb="6" eb="8">
      <t>キキン</t>
    </rPh>
    <phoneticPr fontId="26"/>
  </si>
  <si>
    <t>高齢者福祉基金</t>
    <rPh sb="0" eb="3">
      <t>コウレイシャ</t>
    </rPh>
    <rPh sb="3" eb="5">
      <t>フクシ</t>
    </rPh>
    <rPh sb="5" eb="7">
      <t>キキン</t>
    </rPh>
    <phoneticPr fontId="26"/>
  </si>
  <si>
    <t>街並み景観及び自然景観振興整備基金</t>
    <phoneticPr fontId="3"/>
  </si>
  <si>
    <t>森林整備基金</t>
    <phoneticPr fontId="3"/>
  </si>
  <si>
    <t>http://www.town.koya.wakayama.jp/town/koukai/523.html</t>
    <phoneticPr fontId="3"/>
  </si>
  <si>
    <t>小学校緑地化推進事業基金</t>
    <rPh sb="0" eb="3">
      <t>ショウガッコウ</t>
    </rPh>
    <rPh sb="3" eb="6">
      <t>リョクチカ</t>
    </rPh>
    <rPh sb="6" eb="8">
      <t>スイシン</t>
    </rPh>
    <rPh sb="8" eb="10">
      <t>ジギョウ</t>
    </rPh>
    <rPh sb="10" eb="12">
      <t>キキン</t>
    </rPh>
    <phoneticPr fontId="3"/>
  </si>
  <si>
    <t>老人福祉施設基金</t>
    <rPh sb="0" eb="2">
      <t>ロウジン</t>
    </rPh>
    <rPh sb="2" eb="4">
      <t>フクシ</t>
    </rPh>
    <rPh sb="4" eb="6">
      <t>シセツ</t>
    </rPh>
    <rPh sb="6" eb="8">
      <t>キキン</t>
    </rPh>
    <phoneticPr fontId="3"/>
  </si>
  <si>
    <t>http://www.town.yuasa.wakayama.jp/publics/index/146/</t>
    <phoneticPr fontId="3"/>
  </si>
  <si>
    <t>稲むらの火の館管理基金</t>
    <rPh sb="0" eb="1">
      <t>イナ</t>
    </rPh>
    <rPh sb="4" eb="5">
      <t>ヒ</t>
    </rPh>
    <rPh sb="6" eb="7">
      <t>ヤカタ</t>
    </rPh>
    <rPh sb="7" eb="9">
      <t>カンリ</t>
    </rPh>
    <rPh sb="9" eb="11">
      <t>キキン</t>
    </rPh>
    <phoneticPr fontId="3"/>
  </si>
  <si>
    <t>滝原温泉整備基金</t>
    <rPh sb="0" eb="2">
      <t>タキハラ</t>
    </rPh>
    <rPh sb="2" eb="4">
      <t>オンセン</t>
    </rPh>
    <rPh sb="4" eb="6">
      <t>セイビ</t>
    </rPh>
    <rPh sb="6" eb="8">
      <t>キキン</t>
    </rPh>
    <phoneticPr fontId="3"/>
  </si>
  <si>
    <t>合併地域振興基金</t>
    <phoneticPr fontId="3"/>
  </si>
  <si>
    <t>退職手当負担金基金</t>
    <phoneticPr fontId="3"/>
  </si>
  <si>
    <t xml:space="preserve">https://www.town.aridagawa.lg.jp/top/kakuka/kibi/5/4/2/1/2424.html </t>
    <phoneticPr fontId="3"/>
  </si>
  <si>
    <t>墓地管理基金</t>
    <rPh sb="0" eb="2">
      <t>ボチ</t>
    </rPh>
    <rPh sb="2" eb="4">
      <t>カンリ</t>
    </rPh>
    <rPh sb="4" eb="6">
      <t>キキン</t>
    </rPh>
    <phoneticPr fontId="3"/>
  </si>
  <si>
    <t>中山間ふるさと・水と土保全基金</t>
    <rPh sb="0" eb="1">
      <t>チュウ</t>
    </rPh>
    <rPh sb="1" eb="3">
      <t>サンカン</t>
    </rPh>
    <rPh sb="8" eb="9">
      <t>ミズ</t>
    </rPh>
    <rPh sb="10" eb="11">
      <t>ツチ</t>
    </rPh>
    <rPh sb="11" eb="13">
      <t>ホゼン</t>
    </rPh>
    <rPh sb="13" eb="15">
      <t>キキン</t>
    </rPh>
    <phoneticPr fontId="3"/>
  </si>
  <si>
    <t>http://www.town.wakayama-mihama.lg.jp/docs/2017050900011/</t>
    <phoneticPr fontId="3"/>
  </si>
  <si>
    <t>中山間ふるさと・水と土保全基金</t>
    <rPh sb="0" eb="3">
      <t>チュウサンカン</t>
    </rPh>
    <rPh sb="8" eb="9">
      <t>ミズ</t>
    </rPh>
    <rPh sb="10" eb="11">
      <t>ツチ</t>
    </rPh>
    <rPh sb="11" eb="13">
      <t>ホゼン</t>
    </rPh>
    <rPh sb="13" eb="15">
      <t>キキン</t>
    </rPh>
    <phoneticPr fontId="3"/>
  </si>
  <si>
    <t>http://www.town.wakayama-hidaka.lg.jp/docs/2014090800110/</t>
    <phoneticPr fontId="3"/>
  </si>
  <si>
    <t>ふるさとふれあい基金</t>
    <rPh sb="8" eb="10">
      <t>キキン</t>
    </rPh>
    <phoneticPr fontId="3"/>
  </si>
  <si>
    <t>高齢者福祉基金</t>
    <rPh sb="0" eb="2">
      <t>コウレイ</t>
    </rPh>
    <rPh sb="2" eb="3">
      <t>シャ</t>
    </rPh>
    <rPh sb="3" eb="5">
      <t>フクシ</t>
    </rPh>
    <rPh sb="5" eb="7">
      <t>キキン</t>
    </rPh>
    <phoneticPr fontId="3"/>
  </si>
  <si>
    <t>安全安心基金</t>
    <rPh sb="0" eb="2">
      <t>アンゼン</t>
    </rPh>
    <rPh sb="2" eb="4">
      <t>アンシン</t>
    </rPh>
    <rPh sb="4" eb="6">
      <t>キキン</t>
    </rPh>
    <phoneticPr fontId="3"/>
  </si>
  <si>
    <t>https://www.town.wakayama-inami.lg.jp/</t>
    <phoneticPr fontId="3"/>
  </si>
  <si>
    <t>環境保全地域活性化基金</t>
  </si>
  <si>
    <t>公有財産管理基金</t>
    <rPh sb="0" eb="2">
      <t>コウユウ</t>
    </rPh>
    <rPh sb="2" eb="4">
      <t>ザイサン</t>
    </rPh>
    <rPh sb="4" eb="6">
      <t>カンリ</t>
    </rPh>
    <rPh sb="6" eb="8">
      <t>キキン</t>
    </rPh>
    <phoneticPr fontId="3"/>
  </si>
  <si>
    <t>合併まちづくり基金</t>
    <rPh sb="0" eb="2">
      <t>ガッペイ</t>
    </rPh>
    <rPh sb="7" eb="9">
      <t>キキン</t>
    </rPh>
    <phoneticPr fontId="3"/>
  </si>
  <si>
    <t>防災対策基金</t>
    <rPh sb="0" eb="2">
      <t>ボウサイ</t>
    </rPh>
    <rPh sb="2" eb="4">
      <t>タイサク</t>
    </rPh>
    <rPh sb="4" eb="6">
      <t>キキン</t>
    </rPh>
    <phoneticPr fontId="3"/>
  </si>
  <si>
    <t>下水道事業基金</t>
    <rPh sb="0" eb="3">
      <t>ゲスイドウ</t>
    </rPh>
    <rPh sb="3" eb="5">
      <t>ジギョウ</t>
    </rPh>
    <rPh sb="5" eb="7">
      <t>キキン</t>
    </rPh>
    <phoneticPr fontId="3"/>
  </si>
  <si>
    <t>川辺町地域振興基金</t>
    <rPh sb="0" eb="3">
      <t>カワベチョウ</t>
    </rPh>
    <rPh sb="3" eb="5">
      <t>チイキ</t>
    </rPh>
    <rPh sb="5" eb="7">
      <t>シンコウ</t>
    </rPh>
    <rPh sb="7" eb="9">
      <t>キキン</t>
    </rPh>
    <phoneticPr fontId="3"/>
  </si>
  <si>
    <t>http://www.town.hidakagawa.lg.jp/town/sec_soumu/soumu/zaiseijoukyou.html</t>
    <phoneticPr fontId="3"/>
  </si>
  <si>
    <t>庁舎等整備基金</t>
    <phoneticPr fontId="3"/>
  </si>
  <si>
    <t>観光施設基金</t>
    <phoneticPr fontId="3"/>
  </si>
  <si>
    <t>http://www.town.shirahama.wakayama.jp/gyousei/zaisei/1452760032523.html</t>
    <phoneticPr fontId="3"/>
  </si>
  <si>
    <t>小集落改良住宅基金</t>
    <rPh sb="0" eb="3">
      <t>ショウシュウラク</t>
    </rPh>
    <rPh sb="3" eb="5">
      <t>カイリョウ</t>
    </rPh>
    <rPh sb="5" eb="7">
      <t>ジュウタク</t>
    </rPh>
    <rPh sb="7" eb="9">
      <t>キキン</t>
    </rPh>
    <phoneticPr fontId="3"/>
  </si>
  <si>
    <t>定住促進住宅</t>
    <rPh sb="0" eb="2">
      <t>テイジュウ</t>
    </rPh>
    <rPh sb="2" eb="4">
      <t>ソクシン</t>
    </rPh>
    <rPh sb="4" eb="6">
      <t>ジュウタク</t>
    </rPh>
    <phoneticPr fontId="3"/>
  </si>
  <si>
    <t>事業所等立地促進基金</t>
    <rPh sb="0" eb="3">
      <t>ジギョウショ</t>
    </rPh>
    <rPh sb="3" eb="4">
      <t>トウ</t>
    </rPh>
    <rPh sb="4" eb="6">
      <t>リッチ</t>
    </rPh>
    <rPh sb="6" eb="8">
      <t>ソクシン</t>
    </rPh>
    <rPh sb="8" eb="10">
      <t>キキン</t>
    </rPh>
    <phoneticPr fontId="3"/>
  </si>
  <si>
    <t>さわやか上富田・文化と健康づくり基金</t>
    <rPh sb="4" eb="7">
      <t>カミトンダ</t>
    </rPh>
    <rPh sb="8" eb="10">
      <t>ブンカ</t>
    </rPh>
    <rPh sb="11" eb="13">
      <t>ケンコウ</t>
    </rPh>
    <rPh sb="16" eb="18">
      <t>キキン</t>
    </rPh>
    <phoneticPr fontId="3"/>
  </si>
  <si>
    <t>共同作業場基金</t>
    <rPh sb="0" eb="2">
      <t>キョウドウ</t>
    </rPh>
    <rPh sb="2" eb="4">
      <t>サギョウ</t>
    </rPh>
    <rPh sb="4" eb="5">
      <t>ジョウ</t>
    </rPh>
    <rPh sb="5" eb="7">
      <t>キキン</t>
    </rPh>
    <phoneticPr fontId="3"/>
  </si>
  <si>
    <t>和深川地区飲料水供給施設維持管理基金</t>
    <rPh sb="0" eb="2">
      <t>ワブカ</t>
    </rPh>
    <rPh sb="2" eb="3">
      <t>ガワ</t>
    </rPh>
    <rPh sb="3" eb="5">
      <t>チク</t>
    </rPh>
    <rPh sb="5" eb="8">
      <t>インリョウスイ</t>
    </rPh>
    <rPh sb="8" eb="10">
      <t>キョウキュウ</t>
    </rPh>
    <rPh sb="10" eb="12">
      <t>シセツ</t>
    </rPh>
    <rPh sb="12" eb="14">
      <t>イジ</t>
    </rPh>
    <rPh sb="14" eb="16">
      <t>カンリ</t>
    </rPh>
    <rPh sb="16" eb="18">
      <t>キキン</t>
    </rPh>
    <phoneticPr fontId="3"/>
  </si>
  <si>
    <t>濵田音四朗福祉基金</t>
    <rPh sb="0" eb="2">
      <t>ハマダ</t>
    </rPh>
    <rPh sb="2" eb="3">
      <t>オト</t>
    </rPh>
    <rPh sb="3" eb="5">
      <t>シロウ</t>
    </rPh>
    <rPh sb="5" eb="7">
      <t>フクシ</t>
    </rPh>
    <rPh sb="7" eb="9">
      <t>キキン</t>
    </rPh>
    <phoneticPr fontId="3"/>
  </si>
  <si>
    <t>道の駅すさみ振興基金</t>
    <rPh sb="0" eb="1">
      <t>ミチ</t>
    </rPh>
    <rPh sb="2" eb="3">
      <t>エキ</t>
    </rPh>
    <rPh sb="6" eb="8">
      <t>シンコウ</t>
    </rPh>
    <rPh sb="8" eb="10">
      <t>キキン</t>
    </rPh>
    <phoneticPr fontId="3"/>
  </si>
  <si>
    <t>http://www.town.susami.lg.jp/docs/2017032900022/</t>
    <phoneticPr fontId="3"/>
  </si>
  <si>
    <t>まちづくり応援基金</t>
    <phoneticPr fontId="3"/>
  </si>
  <si>
    <t>那智の滝源流水資源保全基金</t>
    <phoneticPr fontId="3"/>
  </si>
  <si>
    <t>塵芥処理場建設資金基金</t>
    <rPh sb="0" eb="2">
      <t>ジンカイ</t>
    </rPh>
    <rPh sb="2" eb="4">
      <t>ショリ</t>
    </rPh>
    <rPh sb="4" eb="5">
      <t>ジョウ</t>
    </rPh>
    <rPh sb="5" eb="7">
      <t>ケンセツ</t>
    </rPh>
    <rPh sb="7" eb="9">
      <t>シキン</t>
    </rPh>
    <rPh sb="9" eb="11">
      <t>キキン</t>
    </rPh>
    <phoneticPr fontId="3"/>
  </si>
  <si>
    <t>石垣記念館運営基金</t>
    <rPh sb="0" eb="2">
      <t>イシガキ</t>
    </rPh>
    <rPh sb="2" eb="4">
      <t>キネン</t>
    </rPh>
    <rPh sb="4" eb="5">
      <t>カン</t>
    </rPh>
    <rPh sb="5" eb="7">
      <t>ウンエイ</t>
    </rPh>
    <rPh sb="7" eb="9">
      <t>キキン</t>
    </rPh>
    <phoneticPr fontId="3"/>
  </si>
  <si>
    <t>http://www.town.taiji.wakayama.jp/</t>
    <phoneticPr fontId="3"/>
  </si>
  <si>
    <t>304247</t>
    <phoneticPr fontId="3"/>
  </si>
  <si>
    <t>防災対策基金</t>
    <phoneticPr fontId="3"/>
  </si>
  <si>
    <t>廃棄物処理基金</t>
    <phoneticPr fontId="3"/>
  </si>
  <si>
    <t>ふるさとむらづくり基金</t>
    <rPh sb="9" eb="11">
      <t>キキン</t>
    </rPh>
    <phoneticPr fontId="3"/>
  </si>
  <si>
    <t>安心安全まちづくり基金</t>
    <rPh sb="0" eb="2">
      <t>アンシン</t>
    </rPh>
    <rPh sb="2" eb="4">
      <t>アンゼン</t>
    </rPh>
    <rPh sb="9" eb="11">
      <t>キキン</t>
    </rPh>
    <phoneticPr fontId="3"/>
  </si>
  <si>
    <t>https://vill.kitayama.wakayama.jp/about/disclosure/zaisei-jokyo.html</t>
    <phoneticPr fontId="3"/>
  </si>
  <si>
    <t>庁舎建設準備基金</t>
    <rPh sb="0" eb="2">
      <t>チョウシャ</t>
    </rPh>
    <rPh sb="2" eb="4">
      <t>ケンセツ</t>
    </rPh>
    <rPh sb="4" eb="6">
      <t>ジュンビ</t>
    </rPh>
    <rPh sb="6" eb="8">
      <t>キキン</t>
    </rPh>
    <phoneticPr fontId="3"/>
  </si>
  <si>
    <t>ふるさとのまちづくり応援基金</t>
    <rPh sb="10" eb="12">
      <t>オウエン</t>
    </rPh>
    <rPh sb="12" eb="14">
      <t>キキン</t>
    </rPh>
    <phoneticPr fontId="3"/>
  </si>
  <si>
    <t>道路整備基金</t>
    <rPh sb="0" eb="2">
      <t>ドウロ</t>
    </rPh>
    <rPh sb="2" eb="4">
      <t>セイビ</t>
    </rPh>
    <rPh sb="4" eb="6">
      <t>キキン</t>
    </rPh>
    <phoneticPr fontId="3"/>
  </si>
  <si>
    <t>https://www.town.kushimoto.wakayama.jp/gyosei/chousei/zaisei/zaiseijyoukyousiryou.html</t>
    <phoneticPr fontId="3"/>
  </si>
  <si>
    <t>非常勤職員公務災害補償基金</t>
    <rPh sb="0" eb="3">
      <t>ヒジョウキン</t>
    </rPh>
    <rPh sb="3" eb="5">
      <t>ショクイン</t>
    </rPh>
    <rPh sb="5" eb="7">
      <t>コウム</t>
    </rPh>
    <rPh sb="7" eb="9">
      <t>サイガイ</t>
    </rPh>
    <rPh sb="9" eb="13">
      <t>ホショウキキン</t>
    </rPh>
    <phoneticPr fontId="3"/>
  </si>
  <si>
    <t>学校医等公務災害補償基金</t>
    <rPh sb="0" eb="2">
      <t>ガッコウ</t>
    </rPh>
    <rPh sb="2" eb="3">
      <t>イ</t>
    </rPh>
    <rPh sb="3" eb="4">
      <t>トウ</t>
    </rPh>
    <rPh sb="4" eb="10">
      <t>コウムサイガイホショウ</t>
    </rPh>
    <rPh sb="10" eb="12">
      <t>キキン</t>
    </rPh>
    <phoneticPr fontId="3"/>
  </si>
  <si>
    <t>那賀児童福祉施設組合国際ソロプチミスト和歌山紀北貸付基金</t>
    <rPh sb="0" eb="10">
      <t>ナガジドウフクシシセツクミアイ</t>
    </rPh>
    <rPh sb="10" eb="12">
      <t>コクサイ</t>
    </rPh>
    <rPh sb="19" eb="22">
      <t>ワカヤマ</t>
    </rPh>
    <rPh sb="22" eb="24">
      <t>キホク</t>
    </rPh>
    <rPh sb="24" eb="26">
      <t>カシツケ</t>
    </rPh>
    <rPh sb="26" eb="28">
      <t>キキン</t>
    </rPh>
    <phoneticPr fontId="3"/>
  </si>
  <si>
    <t>自動車買替準備基金</t>
    <rPh sb="0" eb="3">
      <t>ジドウシャ</t>
    </rPh>
    <rPh sb="3" eb="4">
      <t>カ</t>
    </rPh>
    <rPh sb="4" eb="5">
      <t>カ</t>
    </rPh>
    <rPh sb="5" eb="7">
      <t>ジュンビ</t>
    </rPh>
    <rPh sb="7" eb="9">
      <t>キキン</t>
    </rPh>
    <phoneticPr fontId="3"/>
  </si>
  <si>
    <t>富田川治水組合豊かな水資源保全基金</t>
    <phoneticPr fontId="3"/>
  </si>
  <si>
    <t>富田川治水組合治水基金</t>
    <phoneticPr fontId="3"/>
  </si>
  <si>
    <t>串本町古座川町衛生施設事務組合宝嶋クリーンセンター包括運転管理業務委託費用準備基金</t>
    <phoneticPr fontId="3"/>
  </si>
  <si>
    <t>整備事業基金</t>
    <rPh sb="0" eb="2">
      <t>セイビ</t>
    </rPh>
    <rPh sb="2" eb="4">
      <t>ジギョウ</t>
    </rPh>
    <rPh sb="4" eb="6">
      <t>キキン</t>
    </rPh>
    <phoneticPr fontId="3"/>
  </si>
  <si>
    <t>休日急患診療所医療機器整備基金</t>
    <rPh sb="0" eb="7">
      <t>キュウジツキュウカンシンリョウショ</t>
    </rPh>
    <rPh sb="7" eb="9">
      <t>イリョウ</t>
    </rPh>
    <rPh sb="9" eb="11">
      <t>キキ</t>
    </rPh>
    <rPh sb="11" eb="13">
      <t>セイビ</t>
    </rPh>
    <rPh sb="13" eb="15">
      <t>キキン</t>
    </rPh>
    <phoneticPr fontId="3"/>
  </si>
  <si>
    <t>上大中清掃施設組合清掃事業基金</t>
    <rPh sb="0" eb="9">
      <t>カミ</t>
    </rPh>
    <rPh sb="9" eb="11">
      <t>セイソウ</t>
    </rPh>
    <rPh sb="11" eb="13">
      <t>ジギョウ</t>
    </rPh>
    <rPh sb="13" eb="15">
      <t>キキン</t>
    </rPh>
    <phoneticPr fontId="3"/>
  </si>
  <si>
    <t>有田周辺広域圏事務組合新ごみ処理施設建設事業基金</t>
  </si>
  <si>
    <t>国際ソロプチミスト和歌山紀北貸付基金</t>
    <phoneticPr fontId="3"/>
  </si>
  <si>
    <t>し尿処理施設整備基金</t>
    <rPh sb="1" eb="2">
      <t>ニョウ</t>
    </rPh>
    <rPh sb="2" eb="6">
      <t>ショリシセツ</t>
    </rPh>
    <rPh sb="6" eb="10">
      <t>セイビキキン</t>
    </rPh>
    <phoneticPr fontId="3"/>
  </si>
  <si>
    <t>し尿処理施設関連事業整備基金</t>
    <rPh sb="1" eb="6">
      <t>ニョウショリシセツ</t>
    </rPh>
    <rPh sb="6" eb="8">
      <t>カンレン</t>
    </rPh>
    <rPh sb="8" eb="10">
      <t>ジギョウ</t>
    </rPh>
    <rPh sb="10" eb="12">
      <t>セイビ</t>
    </rPh>
    <rPh sb="12" eb="14">
      <t>キキン</t>
    </rPh>
    <phoneticPr fontId="3"/>
  </si>
  <si>
    <t>伊都消防組合賞じゅつ基金</t>
    <rPh sb="0" eb="6">
      <t>イ</t>
    </rPh>
    <rPh sb="6" eb="7">
      <t>ショウ</t>
    </rPh>
    <rPh sb="10" eb="12">
      <t>キキン</t>
    </rPh>
    <phoneticPr fontId="3"/>
  </si>
  <si>
    <t>伊都消防組合庁舎及び消防施設整備基金</t>
    <rPh sb="6" eb="8">
      <t>チョウシャ</t>
    </rPh>
    <rPh sb="8" eb="9">
      <t>オヨ</t>
    </rPh>
    <rPh sb="10" eb="12">
      <t>ショウボウ</t>
    </rPh>
    <rPh sb="12" eb="14">
      <t>シセツ</t>
    </rPh>
    <rPh sb="14" eb="16">
      <t>セイビ</t>
    </rPh>
    <rPh sb="16" eb="18">
      <t>キキン</t>
    </rPh>
    <phoneticPr fontId="3"/>
  </si>
  <si>
    <t>施設整備計画事業基金</t>
    <rPh sb="0" eb="10">
      <t>シセツセイビケイカクジギョウキキン</t>
    </rPh>
    <phoneticPr fontId="3"/>
  </si>
  <si>
    <t>五色台広域施設組合
設備基金</t>
    <rPh sb="0" eb="2">
      <t>ゴシキ</t>
    </rPh>
    <rPh sb="2" eb="3">
      <t>ダイ</t>
    </rPh>
    <rPh sb="3" eb="5">
      <t>コウイキ</t>
    </rPh>
    <rPh sb="5" eb="7">
      <t>シセツ</t>
    </rPh>
    <rPh sb="7" eb="9">
      <t>クミアイ</t>
    </rPh>
    <rPh sb="10" eb="11">
      <t>セツ</t>
    </rPh>
    <rPh sb="11" eb="12">
      <t>ビ</t>
    </rPh>
    <rPh sb="12" eb="14">
      <t>キキン</t>
    </rPh>
    <phoneticPr fontId="3"/>
  </si>
  <si>
    <t>五色台広域施設組合
地域整備基金</t>
    <rPh sb="0" eb="2">
      <t>ゴシキ</t>
    </rPh>
    <rPh sb="2" eb="3">
      <t>ダイ</t>
    </rPh>
    <rPh sb="3" eb="5">
      <t>コウイキ</t>
    </rPh>
    <rPh sb="5" eb="7">
      <t>シセツ</t>
    </rPh>
    <rPh sb="7" eb="9">
      <t>クミアイ</t>
    </rPh>
    <rPh sb="10" eb="12">
      <t>チイキ</t>
    </rPh>
    <rPh sb="12" eb="14">
      <t>セイビ</t>
    </rPh>
    <rPh sb="14" eb="16">
      <t>キキン</t>
    </rPh>
    <phoneticPr fontId="3"/>
  </si>
  <si>
    <t>紀南環境広域施設組合廃棄物最終処分場運営適正化基金</t>
    <rPh sb="0" eb="2">
      <t>キナン</t>
    </rPh>
    <rPh sb="2" eb="4">
      <t>カンキョウ</t>
    </rPh>
    <rPh sb="4" eb="6">
      <t>コウイキ</t>
    </rPh>
    <rPh sb="6" eb="8">
      <t>シセツ</t>
    </rPh>
    <rPh sb="8" eb="10">
      <t>クミアイ</t>
    </rPh>
    <rPh sb="10" eb="13">
      <t>ハイキブツ</t>
    </rPh>
    <rPh sb="13" eb="15">
      <t>サイシュウ</t>
    </rPh>
    <rPh sb="15" eb="18">
      <t>ショブンジョウ</t>
    </rPh>
    <rPh sb="18" eb="20">
      <t>ウンエイ</t>
    </rPh>
    <rPh sb="20" eb="23">
      <t>テキセイカ</t>
    </rPh>
    <rPh sb="23" eb="25">
      <t>キキン</t>
    </rPh>
    <phoneticPr fontId="3"/>
  </si>
  <si>
    <t>紀南環境広域施設組合施設整備事業基金</t>
    <rPh sb="0" eb="2">
      <t>キナン</t>
    </rPh>
    <rPh sb="2" eb="4">
      <t>カンキョウ</t>
    </rPh>
    <rPh sb="4" eb="6">
      <t>コウイキ</t>
    </rPh>
    <rPh sb="6" eb="8">
      <t>シセツ</t>
    </rPh>
    <rPh sb="8" eb="10">
      <t>クミアイ</t>
    </rPh>
    <rPh sb="10" eb="12">
      <t>シセツ</t>
    </rPh>
    <rPh sb="12" eb="14">
      <t>セイビ</t>
    </rPh>
    <rPh sb="14" eb="16">
      <t>ジギョウ</t>
    </rPh>
    <rPh sb="16" eb="18">
      <t>キキン</t>
    </rPh>
    <phoneticPr fontId="3"/>
  </si>
  <si>
    <t>人づくり・まちづくり基金</t>
    <rPh sb="0" eb="1">
      <t>ヒト</t>
    </rPh>
    <rPh sb="10" eb="12">
      <t>キキン</t>
    </rPh>
    <phoneticPr fontId="3"/>
  </si>
  <si>
    <t>がいなよなご応援基金</t>
    <rPh sb="6" eb="8">
      <t>オウエン</t>
    </rPh>
    <rPh sb="8" eb="10">
      <t>キキン</t>
    </rPh>
    <phoneticPr fontId="3"/>
  </si>
  <si>
    <t>美術品取得基金</t>
    <rPh sb="0" eb="3">
      <t>ビジュツヒン</t>
    </rPh>
    <rPh sb="3" eb="5">
      <t>シュトク</t>
    </rPh>
    <rPh sb="5" eb="7">
      <t>キキン</t>
    </rPh>
    <phoneticPr fontId="3"/>
  </si>
  <si>
    <t>若者の定住化促進基金</t>
    <rPh sb="0" eb="2">
      <t>ワカモノ</t>
    </rPh>
    <rPh sb="3" eb="6">
      <t>テイジュウカ</t>
    </rPh>
    <rPh sb="6" eb="8">
      <t>ソクシン</t>
    </rPh>
    <rPh sb="8" eb="10">
      <t>キキン</t>
    </rPh>
    <phoneticPr fontId="3"/>
  </si>
  <si>
    <t>倉吉ふるさと未来づくり基金</t>
    <rPh sb="0" eb="2">
      <t>クラヨシ</t>
    </rPh>
    <rPh sb="6" eb="8">
      <t>ミライ</t>
    </rPh>
    <rPh sb="11" eb="13">
      <t>キキン</t>
    </rPh>
    <phoneticPr fontId="3"/>
  </si>
  <si>
    <t>集落排水事業推進基金</t>
    <rPh sb="0" eb="2">
      <t>シュウラク</t>
    </rPh>
    <rPh sb="2" eb="4">
      <t>ハイスイ</t>
    </rPh>
    <rPh sb="4" eb="6">
      <t>ジギョウ</t>
    </rPh>
    <rPh sb="6" eb="8">
      <t>スイシン</t>
    </rPh>
    <rPh sb="8" eb="10">
      <t>キキン</t>
    </rPh>
    <phoneticPr fontId="3"/>
  </si>
  <si>
    <t>魚と鬼太郎のまち境港ふるさと基金</t>
    <rPh sb="0" eb="1">
      <t>サカナ</t>
    </rPh>
    <rPh sb="2" eb="5">
      <t>キタロウ</t>
    </rPh>
    <rPh sb="8" eb="10">
      <t>サカイミナト</t>
    </rPh>
    <rPh sb="14" eb="16">
      <t>キキン</t>
    </rPh>
    <phoneticPr fontId="3"/>
  </si>
  <si>
    <t>公共下水道推進基金</t>
    <rPh sb="0" eb="2">
      <t>コウキョウ</t>
    </rPh>
    <rPh sb="2" eb="5">
      <t>ゲスイドウ</t>
    </rPh>
    <rPh sb="5" eb="7">
      <t>スイシン</t>
    </rPh>
    <rPh sb="7" eb="9">
      <t>キキン</t>
    </rPh>
    <phoneticPr fontId="3"/>
  </si>
  <si>
    <t>原子力防災対策基金</t>
    <rPh sb="0" eb="3">
      <t>ゲンシリョク</t>
    </rPh>
    <rPh sb="3" eb="5">
      <t>ボウサイ</t>
    </rPh>
    <rPh sb="5" eb="7">
      <t>タイサク</t>
    </rPh>
    <rPh sb="7" eb="9">
      <t>キキン</t>
    </rPh>
    <phoneticPr fontId="3"/>
  </si>
  <si>
    <t>水木しげる基金</t>
    <rPh sb="0" eb="2">
      <t>ミズキ</t>
    </rPh>
    <rPh sb="5" eb="7">
      <t>キキン</t>
    </rPh>
    <phoneticPr fontId="3"/>
  </si>
  <si>
    <t>https://www.city.sakaiminato.lg.jp/zaisei/any-data.htm</t>
    <phoneticPr fontId="3"/>
  </si>
  <si>
    <t>福祉環境整備基金</t>
    <rPh sb="0" eb="2">
      <t>フクシ</t>
    </rPh>
    <rPh sb="2" eb="4">
      <t>カンキョウ</t>
    </rPh>
    <rPh sb="4" eb="6">
      <t>セイビ</t>
    </rPh>
    <rPh sb="6" eb="8">
      <t>キキン</t>
    </rPh>
    <phoneticPr fontId="3"/>
  </si>
  <si>
    <t>中山間ふるさと水と土保全対策基金</t>
    <rPh sb="0" eb="1">
      <t>チュウ</t>
    </rPh>
    <rPh sb="1" eb="3">
      <t>サンカン</t>
    </rPh>
    <rPh sb="7" eb="8">
      <t>ミズ</t>
    </rPh>
    <rPh sb="9" eb="10">
      <t>ツチ</t>
    </rPh>
    <rPh sb="10" eb="12">
      <t>ホゼン</t>
    </rPh>
    <rPh sb="12" eb="14">
      <t>タイサク</t>
    </rPh>
    <rPh sb="14" eb="16">
      <t>キキン</t>
    </rPh>
    <phoneticPr fontId="3"/>
  </si>
  <si>
    <t>地域公共交通維持確保基金</t>
    <rPh sb="0" eb="2">
      <t>チイキ</t>
    </rPh>
    <rPh sb="2" eb="4">
      <t>コウキョウ</t>
    </rPh>
    <rPh sb="4" eb="6">
      <t>コウツウ</t>
    </rPh>
    <rPh sb="6" eb="8">
      <t>イジ</t>
    </rPh>
    <rPh sb="8" eb="10">
      <t>カクホ</t>
    </rPh>
    <rPh sb="10" eb="12">
      <t>キキン</t>
    </rPh>
    <phoneticPr fontId="3"/>
  </si>
  <si>
    <t>農業集落排水事業推進基金</t>
    <rPh sb="0" eb="2">
      <t>ノウギョウ</t>
    </rPh>
    <rPh sb="2" eb="4">
      <t>シュウラク</t>
    </rPh>
    <rPh sb="4" eb="6">
      <t>ハイスイ</t>
    </rPh>
    <rPh sb="6" eb="8">
      <t>ジギョウ</t>
    </rPh>
    <rPh sb="8" eb="10">
      <t>スイシン</t>
    </rPh>
    <rPh sb="10" eb="12">
      <t>キキン</t>
    </rPh>
    <phoneticPr fontId="3"/>
  </si>
  <si>
    <t>農業集落排水事業推進基金</t>
    <rPh sb="0" eb="12">
      <t>ノウギョウシュウラクハイスイジギョウスイシンキキン</t>
    </rPh>
    <phoneticPr fontId="3"/>
  </si>
  <si>
    <t>過疎地域活性化基金</t>
    <rPh sb="0" eb="2">
      <t>カソ</t>
    </rPh>
    <rPh sb="2" eb="4">
      <t>チイキ</t>
    </rPh>
    <rPh sb="4" eb="7">
      <t>カッセイカ</t>
    </rPh>
    <rPh sb="7" eb="9">
      <t>キキン</t>
    </rPh>
    <phoneticPr fontId="3"/>
  </si>
  <si>
    <t>住宅資金健全化基金</t>
    <rPh sb="0" eb="2">
      <t>ジュウタク</t>
    </rPh>
    <rPh sb="2" eb="4">
      <t>シキン</t>
    </rPh>
    <rPh sb="4" eb="7">
      <t>ケンゼンカ</t>
    </rPh>
    <rPh sb="7" eb="9">
      <t>キキン</t>
    </rPh>
    <phoneticPr fontId="3"/>
  </si>
  <si>
    <t>公共施設営繕基金</t>
    <rPh sb="0" eb="2">
      <t>コウキョウ</t>
    </rPh>
    <rPh sb="2" eb="4">
      <t>シセツ</t>
    </rPh>
    <rPh sb="4" eb="6">
      <t>エイゼン</t>
    </rPh>
    <rPh sb="6" eb="8">
      <t>キキン</t>
    </rPh>
    <phoneticPr fontId="3"/>
  </si>
  <si>
    <t>観光振興基金</t>
    <rPh sb="0" eb="2">
      <t>カンコウ</t>
    </rPh>
    <rPh sb="2" eb="4">
      <t>シンコウ</t>
    </rPh>
    <rPh sb="4" eb="6">
      <t>キキン</t>
    </rPh>
    <phoneticPr fontId="3"/>
  </si>
  <si>
    <t>集落排水処理事業推進基金</t>
    <rPh sb="0" eb="2">
      <t>シュウラク</t>
    </rPh>
    <rPh sb="2" eb="4">
      <t>ハイスイ</t>
    </rPh>
    <rPh sb="4" eb="6">
      <t>ショリ</t>
    </rPh>
    <rPh sb="6" eb="8">
      <t>ジギョウ</t>
    </rPh>
    <rPh sb="8" eb="10">
      <t>スイシン</t>
    </rPh>
    <rPh sb="10" eb="12">
      <t>キキン</t>
    </rPh>
    <phoneticPr fontId="3"/>
  </si>
  <si>
    <t>地域活力創出推進基金</t>
    <rPh sb="0" eb="2">
      <t>チイキ</t>
    </rPh>
    <rPh sb="2" eb="4">
      <t>カツリョク</t>
    </rPh>
    <rPh sb="4" eb="6">
      <t>ソウシュツ</t>
    </rPh>
    <rPh sb="6" eb="8">
      <t>スイシン</t>
    </rPh>
    <rPh sb="8" eb="10">
      <t>キキン</t>
    </rPh>
    <phoneticPr fontId="3"/>
  </si>
  <si>
    <t>ふるさと振興まちづくり基金</t>
    <rPh sb="4" eb="6">
      <t>シンコウ</t>
    </rPh>
    <rPh sb="11" eb="13">
      <t>キキン</t>
    </rPh>
    <phoneticPr fontId="3"/>
  </si>
  <si>
    <t>ふるさと湯梨浜応援基金</t>
    <rPh sb="4" eb="7">
      <t>ユリハマ</t>
    </rPh>
    <rPh sb="7" eb="9">
      <t>オウエン</t>
    </rPh>
    <rPh sb="9" eb="11">
      <t>キキン</t>
    </rPh>
    <phoneticPr fontId="3"/>
  </si>
  <si>
    <t>公共施設等建設基金</t>
    <rPh sb="0" eb="2">
      <t>コウキョウ</t>
    </rPh>
    <rPh sb="2" eb="4">
      <t>シセツ</t>
    </rPh>
    <rPh sb="4" eb="5">
      <t>トウ</t>
    </rPh>
    <rPh sb="5" eb="7">
      <t>ケンセツ</t>
    </rPh>
    <rPh sb="7" eb="9">
      <t>キキン</t>
    </rPh>
    <phoneticPr fontId="3"/>
  </si>
  <si>
    <t>ふるさと農村活性化基金</t>
    <rPh sb="4" eb="6">
      <t>ノウソン</t>
    </rPh>
    <rPh sb="6" eb="9">
      <t>カッセイカ</t>
    </rPh>
    <rPh sb="9" eb="11">
      <t>キキン</t>
    </rPh>
    <phoneticPr fontId="3"/>
  </si>
  <si>
    <t>https://www.yurihama.jp/soshiki/2/1302.html</t>
    <phoneticPr fontId="3"/>
  </si>
  <si>
    <t>コーポラスことうら基金</t>
    <rPh sb="9" eb="11">
      <t>キキン</t>
    </rPh>
    <phoneticPr fontId="3"/>
  </si>
  <si>
    <t>下水道事業推進基金</t>
    <rPh sb="0" eb="3">
      <t>ゲスイドウ</t>
    </rPh>
    <rPh sb="3" eb="5">
      <t>ジギョウ</t>
    </rPh>
    <rPh sb="5" eb="7">
      <t>スイシン</t>
    </rPh>
    <rPh sb="7" eb="9">
      <t>キキン</t>
    </rPh>
    <phoneticPr fontId="3"/>
  </si>
  <si>
    <t>ふるさと未来夢基金</t>
    <rPh sb="4" eb="6">
      <t>ミライ</t>
    </rPh>
    <rPh sb="6" eb="7">
      <t>ユメ</t>
    </rPh>
    <rPh sb="7" eb="9">
      <t>キキン</t>
    </rPh>
    <phoneticPr fontId="3"/>
  </si>
  <si>
    <t>ふるさと北栄基金</t>
    <rPh sb="4" eb="6">
      <t>ホクエイ</t>
    </rPh>
    <rPh sb="6" eb="8">
      <t>キキン</t>
    </rPh>
    <phoneticPr fontId="3"/>
  </si>
  <si>
    <t>砂丘振興基金</t>
    <rPh sb="0" eb="2">
      <t>サキュウ</t>
    </rPh>
    <rPh sb="2" eb="4">
      <t>シンコウ</t>
    </rPh>
    <rPh sb="4" eb="6">
      <t>キキン</t>
    </rPh>
    <phoneticPr fontId="3"/>
  </si>
  <si>
    <t>風のまちづくり基金</t>
    <rPh sb="0" eb="1">
      <t>カゼ</t>
    </rPh>
    <rPh sb="7" eb="9">
      <t>キキン</t>
    </rPh>
    <phoneticPr fontId="3"/>
  </si>
  <si>
    <t>夢はぐくむ村づくり基金</t>
    <rPh sb="0" eb="1">
      <t>ユメ</t>
    </rPh>
    <rPh sb="5" eb="6">
      <t>ムラ</t>
    </rPh>
    <rPh sb="9" eb="11">
      <t>キキン</t>
    </rPh>
    <phoneticPr fontId="3"/>
  </si>
  <si>
    <t>大山町合併振興基金</t>
    <rPh sb="0" eb="3">
      <t>ダイセンチョウ</t>
    </rPh>
    <rPh sb="3" eb="5">
      <t>ガッペイ</t>
    </rPh>
    <rPh sb="5" eb="7">
      <t>シンコウ</t>
    </rPh>
    <rPh sb="7" eb="9">
      <t>キキン</t>
    </rPh>
    <phoneticPr fontId="3"/>
  </si>
  <si>
    <t>大山町公共施設整備基金</t>
    <rPh sb="0" eb="3">
      <t>ダイセンチョウ</t>
    </rPh>
    <rPh sb="3" eb="5">
      <t>コウキョウ</t>
    </rPh>
    <rPh sb="5" eb="7">
      <t>シセツ</t>
    </rPh>
    <rPh sb="7" eb="9">
      <t>セイビ</t>
    </rPh>
    <rPh sb="9" eb="11">
      <t>キキン</t>
    </rPh>
    <phoneticPr fontId="3"/>
  </si>
  <si>
    <t>大山町ふるさと応援基金</t>
    <rPh sb="0" eb="3">
      <t>ダイセンチョウ</t>
    </rPh>
    <rPh sb="7" eb="9">
      <t>オウエン</t>
    </rPh>
    <rPh sb="9" eb="11">
      <t>キキン</t>
    </rPh>
    <phoneticPr fontId="3"/>
  </si>
  <si>
    <t>大山町集落排水事業推進基金</t>
    <rPh sb="0" eb="3">
      <t>ダイセンチョウ</t>
    </rPh>
    <rPh sb="3" eb="13">
      <t>シュウラクハイスイジギョウスイシンキキン</t>
    </rPh>
    <phoneticPr fontId="3"/>
  </si>
  <si>
    <t>大山町公共下水道事業推進基金</t>
    <rPh sb="0" eb="3">
      <t>ダイセンチョウ</t>
    </rPh>
    <rPh sb="3" eb="5">
      <t>コウキョウ</t>
    </rPh>
    <rPh sb="5" eb="8">
      <t>ゲスイドウ</t>
    </rPh>
    <rPh sb="8" eb="10">
      <t>ジギョウ</t>
    </rPh>
    <rPh sb="10" eb="12">
      <t>スイシン</t>
    </rPh>
    <rPh sb="12" eb="14">
      <t>キキン</t>
    </rPh>
    <phoneticPr fontId="3"/>
  </si>
  <si>
    <t>さくら基金</t>
    <rPh sb="3" eb="5">
      <t>キキン</t>
    </rPh>
    <phoneticPr fontId="3"/>
  </si>
  <si>
    <t>あいのわ銀行基金</t>
    <rPh sb="4" eb="6">
      <t>ギンコウ</t>
    </rPh>
    <rPh sb="6" eb="8">
      <t>キキン</t>
    </rPh>
    <phoneticPr fontId="3"/>
  </si>
  <si>
    <t>伯耆町豊かなふるさと創造基金</t>
    <rPh sb="0" eb="3">
      <t>ホウキチョウ</t>
    </rPh>
    <rPh sb="3" eb="4">
      <t>ユタ</t>
    </rPh>
    <rPh sb="10" eb="12">
      <t>ソウゾウ</t>
    </rPh>
    <rPh sb="12" eb="14">
      <t>キキン</t>
    </rPh>
    <phoneticPr fontId="3"/>
  </si>
  <si>
    <t>丸山地区専用水道事業基金</t>
    <rPh sb="0" eb="2">
      <t>マルヤマ</t>
    </rPh>
    <rPh sb="2" eb="4">
      <t>チク</t>
    </rPh>
    <rPh sb="4" eb="6">
      <t>センヨウ</t>
    </rPh>
    <rPh sb="6" eb="8">
      <t>スイドウ</t>
    </rPh>
    <rPh sb="8" eb="10">
      <t>ジギョウ</t>
    </rPh>
    <rPh sb="10" eb="12">
      <t>キキン</t>
    </rPh>
    <phoneticPr fontId="3"/>
  </si>
  <si>
    <t>地域医療総合確保基金</t>
    <rPh sb="0" eb="2">
      <t>チイキ</t>
    </rPh>
    <rPh sb="2" eb="4">
      <t>イリョウ</t>
    </rPh>
    <rPh sb="4" eb="6">
      <t>ソウゴウ</t>
    </rPh>
    <rPh sb="6" eb="8">
      <t>カクホ</t>
    </rPh>
    <rPh sb="8" eb="10">
      <t>キキン</t>
    </rPh>
    <phoneticPr fontId="3"/>
  </si>
  <si>
    <t>こどもゆめ基金</t>
    <rPh sb="5" eb="7">
      <t>キキン</t>
    </rPh>
    <phoneticPr fontId="3"/>
  </si>
  <si>
    <t>わかもの定住基金</t>
    <rPh sb="4" eb="6">
      <t>テイジュウ</t>
    </rPh>
    <rPh sb="6" eb="8">
      <t>キキン</t>
    </rPh>
    <phoneticPr fontId="3"/>
  </si>
  <si>
    <t>畜産センター基金</t>
    <rPh sb="0" eb="2">
      <t>チクサン</t>
    </rPh>
    <rPh sb="6" eb="8">
      <t>キキン</t>
    </rPh>
    <phoneticPr fontId="3"/>
  </si>
  <si>
    <t>公共施設長寿命化基金</t>
    <rPh sb="0" eb="2">
      <t>コウキョウ</t>
    </rPh>
    <rPh sb="2" eb="4">
      <t>シセツ</t>
    </rPh>
    <rPh sb="4" eb="7">
      <t>チョウジュミョウ</t>
    </rPh>
    <rPh sb="7" eb="8">
      <t>カ</t>
    </rPh>
    <rPh sb="8" eb="10">
      <t>キキン</t>
    </rPh>
    <phoneticPr fontId="3"/>
  </si>
  <si>
    <t>町営バス購入基金</t>
    <rPh sb="0" eb="2">
      <t>チョウエイ</t>
    </rPh>
    <rPh sb="4" eb="6">
      <t>コウニュウ</t>
    </rPh>
    <rPh sb="6" eb="8">
      <t>キキン</t>
    </rPh>
    <phoneticPr fontId="3"/>
  </si>
  <si>
    <t>観光事業基金</t>
    <rPh sb="0" eb="2">
      <t>カンコウ</t>
    </rPh>
    <rPh sb="2" eb="4">
      <t>ジギョウ</t>
    </rPh>
    <rPh sb="4" eb="6">
      <t>キキン</t>
    </rPh>
    <phoneticPr fontId="3"/>
  </si>
  <si>
    <t>愛と元気の日野町ふるさと基金</t>
    <rPh sb="0" eb="1">
      <t>アイ</t>
    </rPh>
    <rPh sb="2" eb="4">
      <t>ゲンキ</t>
    </rPh>
    <rPh sb="5" eb="8">
      <t>ヒノチョウ</t>
    </rPh>
    <rPh sb="12" eb="14">
      <t>キキン</t>
    </rPh>
    <phoneticPr fontId="3"/>
  </si>
  <si>
    <t>江府町庁舎建設基金</t>
    <rPh sb="0" eb="3">
      <t>コウフチョウ</t>
    </rPh>
    <rPh sb="3" eb="5">
      <t>チョウシャ</t>
    </rPh>
    <rPh sb="5" eb="7">
      <t>ケンセツ</t>
    </rPh>
    <rPh sb="7" eb="9">
      <t>キキン</t>
    </rPh>
    <phoneticPr fontId="3"/>
  </si>
  <si>
    <t>いきいき基金</t>
    <rPh sb="4" eb="6">
      <t>キキン</t>
    </rPh>
    <phoneticPr fontId="3"/>
  </si>
  <si>
    <t>非常勤補償基金</t>
    <rPh sb="0" eb="3">
      <t>ヒジョウキン</t>
    </rPh>
    <rPh sb="3" eb="5">
      <t>ホショウ</t>
    </rPh>
    <rPh sb="5" eb="7">
      <t>キキン</t>
    </rPh>
    <phoneticPr fontId="3"/>
  </si>
  <si>
    <t>日野町江府町日南町衛生施設組合施設運営基金</t>
    <rPh sb="0" eb="3">
      <t>ヒノチョウ</t>
    </rPh>
    <rPh sb="3" eb="6">
      <t>コウフチョウ</t>
    </rPh>
    <rPh sb="6" eb="9">
      <t>ニチナンチョウ</t>
    </rPh>
    <rPh sb="9" eb="11">
      <t>エイセイ</t>
    </rPh>
    <rPh sb="11" eb="13">
      <t>シセツ</t>
    </rPh>
    <rPh sb="13" eb="15">
      <t>クミアイ</t>
    </rPh>
    <rPh sb="15" eb="17">
      <t>シセツ</t>
    </rPh>
    <rPh sb="17" eb="19">
      <t>ウンエイ</t>
    </rPh>
    <rPh sb="19" eb="21">
      <t>キキン</t>
    </rPh>
    <phoneticPr fontId="3"/>
  </si>
  <si>
    <t>因幡ふるさと振興基金</t>
    <rPh sb="0" eb="2">
      <t>イナバ</t>
    </rPh>
    <rPh sb="6" eb="8">
      <t>シンコウ</t>
    </rPh>
    <rPh sb="8" eb="10">
      <t>キキン</t>
    </rPh>
    <phoneticPr fontId="3"/>
  </si>
  <si>
    <t>退職手当金積立基金</t>
    <rPh sb="0" eb="2">
      <t>タイショク</t>
    </rPh>
    <rPh sb="2" eb="5">
      <t>テアテキン</t>
    </rPh>
    <rPh sb="5" eb="6">
      <t>ツ</t>
    </rPh>
    <rPh sb="6" eb="7">
      <t>タ</t>
    </rPh>
    <rPh sb="7" eb="9">
      <t>キキン</t>
    </rPh>
    <phoneticPr fontId="3"/>
  </si>
  <si>
    <t>可燃物処理施設立地促進基金</t>
    <rPh sb="0" eb="3">
      <t>カネンブツ</t>
    </rPh>
    <rPh sb="3" eb="5">
      <t>ショリ</t>
    </rPh>
    <rPh sb="5" eb="7">
      <t>シセツ</t>
    </rPh>
    <rPh sb="7" eb="9">
      <t>リッチ</t>
    </rPh>
    <rPh sb="9" eb="11">
      <t>ソクシン</t>
    </rPh>
    <rPh sb="11" eb="13">
      <t>キキン</t>
    </rPh>
    <phoneticPr fontId="3"/>
  </si>
  <si>
    <t>不燃物処理施設建設基金</t>
    <rPh sb="0" eb="3">
      <t>フネンブツ</t>
    </rPh>
    <rPh sb="3" eb="5">
      <t>ショリ</t>
    </rPh>
    <rPh sb="5" eb="7">
      <t>シセツ</t>
    </rPh>
    <rPh sb="7" eb="9">
      <t>ケンセツ</t>
    </rPh>
    <rPh sb="9" eb="11">
      <t>キキン</t>
    </rPh>
    <phoneticPr fontId="3"/>
  </si>
  <si>
    <t>退職積立基金</t>
    <rPh sb="0" eb="2">
      <t>タイショク</t>
    </rPh>
    <rPh sb="2" eb="3">
      <t>ツ</t>
    </rPh>
    <rPh sb="3" eb="4">
      <t>タ</t>
    </rPh>
    <rPh sb="4" eb="6">
      <t>キキン</t>
    </rPh>
    <phoneticPr fontId="3"/>
  </si>
  <si>
    <t>市町村圏振興事業基金</t>
    <rPh sb="0" eb="3">
      <t>シチョウソン</t>
    </rPh>
    <rPh sb="3" eb="4">
      <t>ケン</t>
    </rPh>
    <rPh sb="4" eb="6">
      <t>シンコウ</t>
    </rPh>
    <rPh sb="6" eb="8">
      <t>ジギョウ</t>
    </rPh>
    <rPh sb="8" eb="10">
      <t>キキン</t>
    </rPh>
    <phoneticPr fontId="3"/>
  </si>
  <si>
    <t>松江市庁舎建設基金</t>
    <rPh sb="0" eb="3">
      <t>マツエシ</t>
    </rPh>
    <rPh sb="3" eb="5">
      <t>チョウシャ</t>
    </rPh>
    <rPh sb="5" eb="7">
      <t>ケンセツ</t>
    </rPh>
    <rPh sb="7" eb="9">
      <t>キキン</t>
    </rPh>
    <phoneticPr fontId="3"/>
  </si>
  <si>
    <t>松江市地域振興基金</t>
    <rPh sb="0" eb="3">
      <t>マツエシ</t>
    </rPh>
    <rPh sb="3" eb="5">
      <t>チイキ</t>
    </rPh>
    <rPh sb="5" eb="7">
      <t>シンコウ</t>
    </rPh>
    <rPh sb="7" eb="9">
      <t>キキン</t>
    </rPh>
    <phoneticPr fontId="3"/>
  </si>
  <si>
    <t>鹿島地域振興基金</t>
    <rPh sb="0" eb="2">
      <t>カシマ</t>
    </rPh>
    <rPh sb="2" eb="4">
      <t>チイキ</t>
    </rPh>
    <rPh sb="4" eb="6">
      <t>シンコウ</t>
    </rPh>
    <rPh sb="6" eb="8">
      <t>キキン</t>
    </rPh>
    <phoneticPr fontId="3"/>
  </si>
  <si>
    <t>鹿島公共用施設維持修繕基金</t>
    <rPh sb="0" eb="2">
      <t>カシマ</t>
    </rPh>
    <rPh sb="2" eb="5">
      <t>コウキョウヨウ</t>
    </rPh>
    <rPh sb="5" eb="7">
      <t>シセツ</t>
    </rPh>
    <rPh sb="7" eb="9">
      <t>イジ</t>
    </rPh>
    <rPh sb="9" eb="11">
      <t>シュウゼン</t>
    </rPh>
    <rPh sb="11" eb="13">
      <t>キキン</t>
    </rPh>
    <phoneticPr fontId="3"/>
  </si>
  <si>
    <t>松江市ふれあい福祉基金</t>
    <rPh sb="0" eb="3">
      <t>マツエシ</t>
    </rPh>
    <rPh sb="7" eb="9">
      <t>フクシ</t>
    </rPh>
    <rPh sb="9" eb="11">
      <t>キキン</t>
    </rPh>
    <phoneticPr fontId="3"/>
  </si>
  <si>
    <t>市有財産有効活用推進基金</t>
    <rPh sb="0" eb="2">
      <t>シユウ</t>
    </rPh>
    <rPh sb="2" eb="4">
      <t>ザイサン</t>
    </rPh>
    <rPh sb="4" eb="6">
      <t>ユウコウ</t>
    </rPh>
    <rPh sb="6" eb="8">
      <t>カツヨウ</t>
    </rPh>
    <rPh sb="8" eb="10">
      <t>スイシン</t>
    </rPh>
    <rPh sb="10" eb="12">
      <t>キキン</t>
    </rPh>
    <phoneticPr fontId="3"/>
  </si>
  <si>
    <t>「日本の心のふるさと出雲」応援基金</t>
  </si>
  <si>
    <t>高野令一育英奨学基金</t>
    <phoneticPr fontId="3"/>
  </si>
  <si>
    <t>奨学事業基金</t>
    <phoneticPr fontId="3"/>
  </si>
  <si>
    <t>石見臨空ファクトリーパーク拠点工業団地等立地促進基金</t>
    <rPh sb="0" eb="2">
      <t>イワミ</t>
    </rPh>
    <rPh sb="2" eb="4">
      <t>リンクウ</t>
    </rPh>
    <rPh sb="13" eb="15">
      <t>キョテン</t>
    </rPh>
    <rPh sb="15" eb="17">
      <t>コウギョウ</t>
    </rPh>
    <rPh sb="17" eb="19">
      <t>ダンチ</t>
    </rPh>
    <rPh sb="19" eb="20">
      <t>トウ</t>
    </rPh>
    <rPh sb="20" eb="22">
      <t>リッチ</t>
    </rPh>
    <rPh sb="22" eb="24">
      <t>ソクシン</t>
    </rPh>
    <rPh sb="24" eb="26">
      <t>キキン</t>
    </rPh>
    <phoneticPr fontId="3"/>
  </si>
  <si>
    <t>施設貸付事業施設維持管理基金</t>
    <rPh sb="0" eb="2">
      <t>シセツ</t>
    </rPh>
    <rPh sb="2" eb="4">
      <t>カシツケ</t>
    </rPh>
    <rPh sb="4" eb="6">
      <t>ジギョウ</t>
    </rPh>
    <rPh sb="6" eb="8">
      <t>シセツ</t>
    </rPh>
    <rPh sb="8" eb="10">
      <t>イジ</t>
    </rPh>
    <rPh sb="10" eb="12">
      <t>カンリ</t>
    </rPh>
    <rPh sb="12" eb="14">
      <t>キキン</t>
    </rPh>
    <phoneticPr fontId="3"/>
  </si>
  <si>
    <t>大田市合併振興基金</t>
    <rPh sb="0" eb="3">
      <t>オオダシ</t>
    </rPh>
    <rPh sb="3" eb="5">
      <t>ガッペイ</t>
    </rPh>
    <rPh sb="5" eb="7">
      <t>シンコウ</t>
    </rPh>
    <rPh sb="7" eb="9">
      <t>キキン</t>
    </rPh>
    <phoneticPr fontId="3"/>
  </si>
  <si>
    <t>大田市まちづくり推進基金</t>
    <rPh sb="0" eb="3">
      <t>オオダシ</t>
    </rPh>
    <rPh sb="8" eb="10">
      <t>スイシン</t>
    </rPh>
    <rPh sb="10" eb="12">
      <t>キキン</t>
    </rPh>
    <phoneticPr fontId="3"/>
  </si>
  <si>
    <t>大田市過疎地域自立促進特別事業基金</t>
    <rPh sb="0" eb="3">
      <t>オオダシ</t>
    </rPh>
    <rPh sb="3" eb="5">
      <t>カソ</t>
    </rPh>
    <rPh sb="5" eb="7">
      <t>チイキ</t>
    </rPh>
    <rPh sb="7" eb="9">
      <t>ジリツ</t>
    </rPh>
    <rPh sb="9" eb="11">
      <t>ソクシン</t>
    </rPh>
    <rPh sb="11" eb="13">
      <t>トクベツ</t>
    </rPh>
    <rPh sb="13" eb="15">
      <t>ジギョウ</t>
    </rPh>
    <rPh sb="15" eb="17">
      <t>キキン</t>
    </rPh>
    <phoneticPr fontId="3"/>
  </si>
  <si>
    <t>大田市石見銀山基金</t>
    <rPh sb="0" eb="3">
      <t>オオダシ</t>
    </rPh>
    <rPh sb="3" eb="5">
      <t>イワミ</t>
    </rPh>
    <rPh sb="5" eb="7">
      <t>ギンザン</t>
    </rPh>
    <rPh sb="7" eb="9">
      <t>キキン</t>
    </rPh>
    <phoneticPr fontId="3"/>
  </si>
  <si>
    <t>大田市観光振興基金</t>
    <rPh sb="0" eb="3">
      <t>オオダシ</t>
    </rPh>
    <rPh sb="3" eb="5">
      <t>カンコウ</t>
    </rPh>
    <rPh sb="5" eb="7">
      <t>シンコウ</t>
    </rPh>
    <rPh sb="7" eb="9">
      <t>キキン</t>
    </rPh>
    <phoneticPr fontId="3"/>
  </si>
  <si>
    <t>公園緑地整備基金</t>
    <rPh sb="0" eb="2">
      <t>コウエン</t>
    </rPh>
    <rPh sb="2" eb="4">
      <t>リョクチ</t>
    </rPh>
    <rPh sb="4" eb="6">
      <t>セイビ</t>
    </rPh>
    <rPh sb="6" eb="8">
      <t>キキン</t>
    </rPh>
    <phoneticPr fontId="3"/>
  </si>
  <si>
    <t>市有財産整備基金</t>
    <rPh sb="0" eb="1">
      <t>シ</t>
    </rPh>
    <rPh sb="1" eb="2">
      <t>ユウ</t>
    </rPh>
    <rPh sb="2" eb="4">
      <t>ザイサン</t>
    </rPh>
    <rPh sb="4" eb="6">
      <t>セイビ</t>
    </rPh>
    <rPh sb="6" eb="8">
      <t>キキン</t>
    </rPh>
    <phoneticPr fontId="3"/>
  </si>
  <si>
    <t>ドジョウ掬いのまちやすぎ応援基金</t>
    <rPh sb="4" eb="5">
      <t>スク</t>
    </rPh>
    <rPh sb="12" eb="14">
      <t>オウエン</t>
    </rPh>
    <rPh sb="14" eb="16">
      <t>キキン</t>
    </rPh>
    <phoneticPr fontId="3"/>
  </si>
  <si>
    <t>元気！勇気！感動！ごうつふるさと基金</t>
    <rPh sb="0" eb="2">
      <t>ゲンキ</t>
    </rPh>
    <rPh sb="3" eb="5">
      <t>ユウキ</t>
    </rPh>
    <rPh sb="6" eb="8">
      <t>カンドウ</t>
    </rPh>
    <rPh sb="16" eb="18">
      <t>キキン</t>
    </rPh>
    <phoneticPr fontId="3"/>
  </si>
  <si>
    <t>公共施設等整備管理基金</t>
    <rPh sb="0" eb="11">
      <t>コウキョウシセツトウセイビカンリキキン</t>
    </rPh>
    <phoneticPr fontId="3"/>
  </si>
  <si>
    <t>図書館・郷土資料館建設基金</t>
    <rPh sb="0" eb="3">
      <t>トショカン</t>
    </rPh>
    <rPh sb="4" eb="9">
      <t>キョウドシリョウカン</t>
    </rPh>
    <rPh sb="9" eb="11">
      <t>ケンセツ</t>
    </rPh>
    <rPh sb="11" eb="13">
      <t>キキン</t>
    </rPh>
    <phoneticPr fontId="3"/>
  </si>
  <si>
    <t>大規模事業等基金</t>
    <rPh sb="0" eb="3">
      <t>ダイキボ</t>
    </rPh>
    <rPh sb="3" eb="5">
      <t>ジギョウ</t>
    </rPh>
    <rPh sb="5" eb="6">
      <t>トウ</t>
    </rPh>
    <rPh sb="6" eb="8">
      <t>キキン</t>
    </rPh>
    <phoneticPr fontId="3"/>
  </si>
  <si>
    <t>木次さくらのまちづくり基金</t>
    <rPh sb="0" eb="2">
      <t>キスキ</t>
    </rPh>
    <rPh sb="11" eb="13">
      <t>キキン</t>
    </rPh>
    <phoneticPr fontId="3"/>
  </si>
  <si>
    <t>政策選択基金</t>
    <rPh sb="0" eb="2">
      <t>セイサク</t>
    </rPh>
    <rPh sb="2" eb="4">
      <t>センタク</t>
    </rPh>
    <rPh sb="4" eb="6">
      <t>キキン</t>
    </rPh>
    <phoneticPr fontId="3"/>
  </si>
  <si>
    <t>仁多米振興施設整備基金</t>
    <rPh sb="0" eb="2">
      <t>ニタ</t>
    </rPh>
    <rPh sb="2" eb="3">
      <t>コメ</t>
    </rPh>
    <rPh sb="3" eb="5">
      <t>シンコウ</t>
    </rPh>
    <rPh sb="5" eb="7">
      <t>シセツ</t>
    </rPh>
    <rPh sb="7" eb="9">
      <t>セイビ</t>
    </rPh>
    <rPh sb="9" eb="11">
      <t>キキン</t>
    </rPh>
    <phoneticPr fontId="3"/>
  </si>
  <si>
    <t>尾原ダム水源地域等整備減債基金</t>
    <rPh sb="0" eb="2">
      <t>オバラ</t>
    </rPh>
    <rPh sb="4" eb="6">
      <t>スイゲン</t>
    </rPh>
    <rPh sb="6" eb="8">
      <t>チイキ</t>
    </rPh>
    <rPh sb="8" eb="9">
      <t>トウ</t>
    </rPh>
    <rPh sb="9" eb="11">
      <t>セイビ</t>
    </rPh>
    <rPh sb="11" eb="12">
      <t>ゲン</t>
    </rPh>
    <rPh sb="12" eb="13">
      <t>サイ</t>
    </rPh>
    <rPh sb="13" eb="15">
      <t>キキン</t>
    </rPh>
    <phoneticPr fontId="3"/>
  </si>
  <si>
    <t>ふるさとの森管理基金</t>
    <rPh sb="5" eb="6">
      <t>モリ</t>
    </rPh>
    <rPh sb="6" eb="8">
      <t>カンリ</t>
    </rPh>
    <rPh sb="8" eb="10">
      <t>キキン</t>
    </rPh>
    <phoneticPr fontId="3"/>
  </si>
  <si>
    <t>自然環境課保全対策基金</t>
    <rPh sb="0" eb="2">
      <t>シゼン</t>
    </rPh>
    <rPh sb="2" eb="5">
      <t>カンキョウカ</t>
    </rPh>
    <rPh sb="5" eb="7">
      <t>ホゼン</t>
    </rPh>
    <rPh sb="7" eb="9">
      <t>タイサク</t>
    </rPh>
    <rPh sb="9" eb="11">
      <t>キキン</t>
    </rPh>
    <phoneticPr fontId="3"/>
  </si>
  <si>
    <t>雇用創出基金</t>
    <rPh sb="0" eb="2">
      <t>コヨウ</t>
    </rPh>
    <rPh sb="2" eb="4">
      <t>ソウシュツ</t>
    </rPh>
    <rPh sb="4" eb="6">
      <t>キキン</t>
    </rPh>
    <phoneticPr fontId="3"/>
  </si>
  <si>
    <t>ふるさと創生事業資金積立金</t>
    <rPh sb="4" eb="6">
      <t>ソウセイ</t>
    </rPh>
    <rPh sb="6" eb="8">
      <t>ジギョウ</t>
    </rPh>
    <rPh sb="8" eb="10">
      <t>シキン</t>
    </rPh>
    <rPh sb="10" eb="12">
      <t>ツミタテ</t>
    </rPh>
    <rPh sb="12" eb="13">
      <t>キン</t>
    </rPh>
    <phoneticPr fontId="3"/>
  </si>
  <si>
    <t>地域福祉振興基金</t>
    <phoneticPr fontId="3"/>
  </si>
  <si>
    <t>電算機器管理基金</t>
  </si>
  <si>
    <t>地域雇用創出推進基金</t>
    <phoneticPr fontId="3"/>
  </si>
  <si>
    <t>日本一の子育て村推進基金</t>
    <phoneticPr fontId="3"/>
  </si>
  <si>
    <t>まちづくり推進基金</t>
    <phoneticPr fontId="3"/>
  </si>
  <si>
    <t>電気通信事業基金</t>
    <phoneticPr fontId="3"/>
  </si>
  <si>
    <t>津和野町まちづくり基金</t>
    <phoneticPr fontId="3"/>
  </si>
  <si>
    <t>旧日原町庁舎建設基金</t>
    <phoneticPr fontId="3"/>
  </si>
  <si>
    <t>津和野町地域医療推進基金</t>
    <phoneticPr fontId="3"/>
  </si>
  <si>
    <t>ふるさと津和野基金</t>
    <phoneticPr fontId="3"/>
  </si>
  <si>
    <t>津和野町ICT整備基金</t>
    <phoneticPr fontId="3"/>
  </si>
  <si>
    <t>宿泊施設整備運営基金</t>
    <rPh sb="0" eb="2">
      <t>シュクハク</t>
    </rPh>
    <rPh sb="2" eb="4">
      <t>シセツ</t>
    </rPh>
    <rPh sb="4" eb="6">
      <t>セイビ</t>
    </rPh>
    <rPh sb="6" eb="8">
      <t>ウンエイ</t>
    </rPh>
    <rPh sb="8" eb="10">
      <t>キキン</t>
    </rPh>
    <phoneticPr fontId="3"/>
  </si>
  <si>
    <t>ふるさとづくり寄付基金</t>
    <rPh sb="7" eb="9">
      <t>キフ</t>
    </rPh>
    <rPh sb="9" eb="11">
      <t>キキン</t>
    </rPh>
    <phoneticPr fontId="3"/>
  </si>
  <si>
    <t>ふるさと西ノ島基金わがとこ</t>
    <rPh sb="4" eb="5">
      <t>ニシ</t>
    </rPh>
    <rPh sb="6" eb="7">
      <t>シマ</t>
    </rPh>
    <rPh sb="7" eb="9">
      <t>キキン</t>
    </rPh>
    <phoneticPr fontId="3"/>
  </si>
  <si>
    <t>家畜市場整備基金</t>
    <rPh sb="0" eb="2">
      <t>カチク</t>
    </rPh>
    <rPh sb="2" eb="4">
      <t>シジョウ</t>
    </rPh>
    <rPh sb="4" eb="6">
      <t>セイビ</t>
    </rPh>
    <rPh sb="6" eb="8">
      <t>キキン</t>
    </rPh>
    <phoneticPr fontId="3"/>
  </si>
  <si>
    <t>ジオパーク拠点施設整備基金</t>
    <rPh sb="5" eb="7">
      <t>キョテン</t>
    </rPh>
    <rPh sb="7" eb="9">
      <t>シセツ</t>
    </rPh>
    <rPh sb="9" eb="11">
      <t>セイビ</t>
    </rPh>
    <rPh sb="11" eb="13">
      <t>キキン</t>
    </rPh>
    <phoneticPr fontId="3"/>
  </si>
  <si>
    <t>隠岐島前病院整備基金</t>
    <rPh sb="0" eb="2">
      <t>オキ</t>
    </rPh>
    <rPh sb="2" eb="4">
      <t>ドウゼン</t>
    </rPh>
    <rPh sb="4" eb="6">
      <t>ビョウイン</t>
    </rPh>
    <rPh sb="6" eb="8">
      <t>セイビ</t>
    </rPh>
    <rPh sb="8" eb="10">
      <t>キキン</t>
    </rPh>
    <phoneticPr fontId="3"/>
  </si>
  <si>
    <t>庁舎等整備基金</t>
    <rPh sb="0" eb="2">
      <t>チョウシャ</t>
    </rPh>
    <rPh sb="2" eb="3">
      <t>ナド</t>
    </rPh>
    <rPh sb="3" eb="5">
      <t>セイビ</t>
    </rPh>
    <rPh sb="5" eb="7">
      <t>キキン</t>
    </rPh>
    <phoneticPr fontId="3"/>
  </si>
  <si>
    <t>ふるさと知夫里島基金</t>
    <rPh sb="4" eb="5">
      <t>チ</t>
    </rPh>
    <rPh sb="5" eb="6">
      <t>ブ</t>
    </rPh>
    <rPh sb="6" eb="7">
      <t>リ</t>
    </rPh>
    <rPh sb="7" eb="8">
      <t>ジマ</t>
    </rPh>
    <rPh sb="8" eb="10">
      <t>キキン</t>
    </rPh>
    <phoneticPr fontId="3"/>
  </si>
  <si>
    <t>隠岐島油槽所整備基金</t>
    <rPh sb="0" eb="2">
      <t>オキ</t>
    </rPh>
    <rPh sb="2" eb="3">
      <t>トウ</t>
    </rPh>
    <rPh sb="3" eb="6">
      <t>ユソウショ</t>
    </rPh>
    <rPh sb="6" eb="8">
      <t>セイビ</t>
    </rPh>
    <rPh sb="8" eb="10">
      <t>キキン</t>
    </rPh>
    <phoneticPr fontId="3"/>
  </si>
  <si>
    <t>ふるさと隠岐の島応援基金</t>
    <rPh sb="4" eb="6">
      <t>オキ</t>
    </rPh>
    <rPh sb="7" eb="8">
      <t>シマ</t>
    </rPh>
    <rPh sb="8" eb="10">
      <t>オウエン</t>
    </rPh>
    <rPh sb="10" eb="12">
      <t>キキン</t>
    </rPh>
    <phoneticPr fontId="3"/>
  </si>
  <si>
    <t>鹿足郡事務組合電気通信事業基金</t>
  </si>
  <si>
    <t>鹿足郡事務組合管理運営基金</t>
  </si>
  <si>
    <t>益田地区ふるさと市町村圏振興基金</t>
    <phoneticPr fontId="3"/>
  </si>
  <si>
    <t>ごみ焼却場施設維持対策基金</t>
    <phoneticPr fontId="3"/>
  </si>
  <si>
    <t>鹿足郡不燃物処理組合事業運営基金</t>
    <rPh sb="0" eb="10">
      <t>カノアシグンフネンブツショリクミアイ</t>
    </rPh>
    <rPh sb="10" eb="16">
      <t>ジギョウウンエイキキン</t>
    </rPh>
    <phoneticPr fontId="3"/>
  </si>
  <si>
    <t>ケーブルテレビ事業基金</t>
    <rPh sb="7" eb="9">
      <t>ジギョウ</t>
    </rPh>
    <rPh sb="9" eb="11">
      <t>キキン</t>
    </rPh>
    <phoneticPr fontId="3"/>
  </si>
  <si>
    <t>雲南エネルギーセンター施設整備事業基金</t>
    <rPh sb="0" eb="2">
      <t>ウンナン</t>
    </rPh>
    <rPh sb="11" eb="13">
      <t>シセツ</t>
    </rPh>
    <rPh sb="13" eb="15">
      <t>セイビ</t>
    </rPh>
    <rPh sb="15" eb="17">
      <t>ジギョウ</t>
    </rPh>
    <rPh sb="17" eb="19">
      <t>キキン</t>
    </rPh>
    <phoneticPr fontId="3"/>
  </si>
  <si>
    <t>三刀屋斎場事業基金</t>
    <rPh sb="0" eb="3">
      <t>ミトヤ</t>
    </rPh>
    <rPh sb="3" eb="5">
      <t>サイジョウ</t>
    </rPh>
    <rPh sb="5" eb="7">
      <t>ジギョウ</t>
    </rPh>
    <rPh sb="7" eb="9">
      <t>キキン</t>
    </rPh>
    <phoneticPr fontId="3"/>
  </si>
  <si>
    <t>市町村振興センター施設整備基金</t>
    <rPh sb="0" eb="3">
      <t>シチョウソン</t>
    </rPh>
    <rPh sb="3" eb="5">
      <t>シンコウ</t>
    </rPh>
    <rPh sb="9" eb="11">
      <t>シセツ</t>
    </rPh>
    <rPh sb="11" eb="13">
      <t>セイビ</t>
    </rPh>
    <rPh sb="13" eb="15">
      <t>キキン</t>
    </rPh>
    <phoneticPr fontId="3"/>
  </si>
  <si>
    <t>市町村振興基金</t>
    <rPh sb="0" eb="3">
      <t>シチョウソン</t>
    </rPh>
    <rPh sb="3" eb="5">
      <t>シンコウ</t>
    </rPh>
    <rPh sb="5" eb="7">
      <t>キキン</t>
    </rPh>
    <phoneticPr fontId="3"/>
  </si>
  <si>
    <t>一般廃棄物処理事業基金</t>
    <rPh sb="0" eb="2">
      <t>イッパン</t>
    </rPh>
    <rPh sb="2" eb="5">
      <t>ハイキブツ</t>
    </rPh>
    <rPh sb="5" eb="7">
      <t>ショリ</t>
    </rPh>
    <rPh sb="7" eb="9">
      <t>ジギョウ</t>
    </rPh>
    <rPh sb="9" eb="11">
      <t>キキン</t>
    </rPh>
    <phoneticPr fontId="3"/>
  </si>
  <si>
    <t>浜田地区広域連携推進事業基金</t>
    <phoneticPr fontId="3"/>
  </si>
  <si>
    <t>ふるさと市町村圏振興事業基金</t>
    <rPh sb="4" eb="7">
      <t>シチョウソン</t>
    </rPh>
    <rPh sb="7" eb="8">
      <t>ケン</t>
    </rPh>
    <rPh sb="8" eb="10">
      <t>シンコウ</t>
    </rPh>
    <rPh sb="10" eb="12">
      <t>ジギョウ</t>
    </rPh>
    <rPh sb="12" eb="14">
      <t>キキン</t>
    </rPh>
    <phoneticPr fontId="3"/>
  </si>
  <si>
    <t>レインボープラザ整備基金</t>
    <rPh sb="8" eb="10">
      <t>セイビ</t>
    </rPh>
    <rPh sb="10" eb="12">
      <t>キキン</t>
    </rPh>
    <phoneticPr fontId="3"/>
  </si>
  <si>
    <t>仁万の里利用者福利厚生基金</t>
    <phoneticPr fontId="3"/>
  </si>
  <si>
    <t>仁万の里就労継続支援事業特別会計基金</t>
    <phoneticPr fontId="3"/>
  </si>
  <si>
    <t>第三セクター等改革推進債償還基金</t>
    <rPh sb="0" eb="1">
      <t>ダイ</t>
    </rPh>
    <rPh sb="1" eb="2">
      <t>サン</t>
    </rPh>
    <rPh sb="6" eb="7">
      <t>トウ</t>
    </rPh>
    <rPh sb="7" eb="9">
      <t>カイカク</t>
    </rPh>
    <rPh sb="9" eb="11">
      <t>スイシン</t>
    </rPh>
    <rPh sb="11" eb="12">
      <t>サイ</t>
    </rPh>
    <rPh sb="12" eb="14">
      <t>ショウカン</t>
    </rPh>
    <rPh sb="14" eb="16">
      <t>キキン</t>
    </rPh>
    <phoneticPr fontId="3"/>
  </si>
  <si>
    <t>公共施設長寿命化等推進基金</t>
    <rPh sb="0" eb="2">
      <t>コウキョウ</t>
    </rPh>
    <rPh sb="2" eb="4">
      <t>シセツ</t>
    </rPh>
    <rPh sb="4" eb="8">
      <t>チョウジュミョウカ</t>
    </rPh>
    <rPh sb="8" eb="9">
      <t>トウ</t>
    </rPh>
    <rPh sb="9" eb="11">
      <t>スイシン</t>
    </rPh>
    <rPh sb="11" eb="13">
      <t>キキン</t>
    </rPh>
    <phoneticPr fontId="3"/>
  </si>
  <si>
    <t>ふるさと津山サポート基金</t>
    <rPh sb="4" eb="6">
      <t>ツヤマ</t>
    </rPh>
    <rPh sb="10" eb="12">
      <t>キキン</t>
    </rPh>
    <phoneticPr fontId="3"/>
  </si>
  <si>
    <t>公共施設等整備基金</t>
    <rPh sb="0" eb="2">
      <t>コウキョウ</t>
    </rPh>
    <rPh sb="2" eb="4">
      <t>シセツ</t>
    </rPh>
    <rPh sb="4" eb="5">
      <t>トウ</t>
    </rPh>
    <rPh sb="5" eb="7">
      <t>セイビ</t>
    </rPh>
    <rPh sb="7" eb="9">
      <t>キキン</t>
    </rPh>
    <phoneticPr fontId="19"/>
  </si>
  <si>
    <t>ふるさとづくり基金</t>
    <rPh sb="7" eb="9">
      <t>キキン</t>
    </rPh>
    <phoneticPr fontId="19"/>
  </si>
  <si>
    <t>水産業振興基金</t>
    <rPh sb="0" eb="3">
      <t>スイサンギョウ</t>
    </rPh>
    <rPh sb="3" eb="5">
      <t>シンコウ</t>
    </rPh>
    <rPh sb="5" eb="7">
      <t>キキン</t>
    </rPh>
    <phoneticPr fontId="19"/>
  </si>
  <si>
    <t>少年少女発明奨励基金</t>
    <rPh sb="0" eb="2">
      <t>ショウネン</t>
    </rPh>
    <rPh sb="2" eb="4">
      <t>ショウジョ</t>
    </rPh>
    <rPh sb="4" eb="6">
      <t>ハツメイ</t>
    </rPh>
    <rPh sb="6" eb="8">
      <t>ショウレイ</t>
    </rPh>
    <rPh sb="8" eb="10">
      <t>キキン</t>
    </rPh>
    <phoneticPr fontId="19"/>
  </si>
  <si>
    <t>社会福祉事業基金</t>
    <rPh sb="0" eb="2">
      <t>シャカイ</t>
    </rPh>
    <rPh sb="2" eb="4">
      <t>フクシ</t>
    </rPh>
    <rPh sb="4" eb="6">
      <t>ジギョウ</t>
    </rPh>
    <rPh sb="6" eb="8">
      <t>キキン</t>
    </rPh>
    <phoneticPr fontId="19"/>
  </si>
  <si>
    <t>ふるさと笠岡思民基金</t>
    <rPh sb="4" eb="6">
      <t>カサオカ</t>
    </rPh>
    <rPh sb="6" eb="8">
      <t>シミン</t>
    </rPh>
    <rPh sb="8" eb="10">
      <t>キキン</t>
    </rPh>
    <phoneticPr fontId="3"/>
  </si>
  <si>
    <t>公共施設整備費引当基金</t>
    <rPh sb="0" eb="2">
      <t>コウキョウ</t>
    </rPh>
    <rPh sb="2" eb="4">
      <t>シセツ</t>
    </rPh>
    <rPh sb="4" eb="7">
      <t>セイビヒ</t>
    </rPh>
    <rPh sb="7" eb="9">
      <t>ヒキアテ</t>
    </rPh>
    <rPh sb="9" eb="11">
      <t>キキン</t>
    </rPh>
    <phoneticPr fontId="3"/>
  </si>
  <si>
    <t>中山間ふるさと・水と土保全対策事業基金</t>
    <rPh sb="0" eb="1">
      <t>チュウ</t>
    </rPh>
    <rPh sb="1" eb="3">
      <t>サンカン</t>
    </rPh>
    <rPh sb="8" eb="9">
      <t>ミズ</t>
    </rPh>
    <rPh sb="10" eb="11">
      <t>ツチ</t>
    </rPh>
    <rPh sb="11" eb="13">
      <t>ホゼン</t>
    </rPh>
    <rPh sb="13" eb="15">
      <t>タイサク</t>
    </rPh>
    <rPh sb="15" eb="17">
      <t>ジギョウ</t>
    </rPh>
    <rPh sb="17" eb="19">
      <t>キキン</t>
    </rPh>
    <phoneticPr fontId="3"/>
  </si>
  <si>
    <t>カブトガニ基金</t>
    <rPh sb="5" eb="7">
      <t>キキン</t>
    </rPh>
    <phoneticPr fontId="3"/>
  </si>
  <si>
    <t>http://www.city.kasaoka.okayama.jp/soshiki/13/1599.html</t>
    <phoneticPr fontId="3"/>
  </si>
  <si>
    <t>健康・生きがい創造基金</t>
    <rPh sb="0" eb="2">
      <t>ケンコウ</t>
    </rPh>
    <rPh sb="3" eb="4">
      <t>イ</t>
    </rPh>
    <rPh sb="7" eb="9">
      <t>ソウゾウ</t>
    </rPh>
    <rPh sb="9" eb="11">
      <t>キキン</t>
    </rPh>
    <phoneticPr fontId="3"/>
  </si>
  <si>
    <t>庁舎等整備
事業基金</t>
    <rPh sb="0" eb="2">
      <t>チョウシャ</t>
    </rPh>
    <rPh sb="2" eb="3">
      <t>トウ</t>
    </rPh>
    <rPh sb="3" eb="5">
      <t>セイビ</t>
    </rPh>
    <rPh sb="6" eb="8">
      <t>ジギョウ</t>
    </rPh>
    <rPh sb="8" eb="10">
      <t>キキン</t>
    </rPh>
    <phoneticPr fontId="3"/>
  </si>
  <si>
    <t>教育施設整備
事業等基金</t>
    <rPh sb="0" eb="2">
      <t>キョウイク</t>
    </rPh>
    <rPh sb="2" eb="4">
      <t>シセツ</t>
    </rPh>
    <rPh sb="4" eb="6">
      <t>セイビ</t>
    </rPh>
    <rPh sb="7" eb="9">
      <t>ジギョウ</t>
    </rPh>
    <rPh sb="9" eb="10">
      <t>トウ</t>
    </rPh>
    <rPh sb="10" eb="12">
      <t>キキン</t>
    </rPh>
    <phoneticPr fontId="3"/>
  </si>
  <si>
    <t>はばたき園基金</t>
    <rPh sb="4" eb="5">
      <t>エン</t>
    </rPh>
    <rPh sb="5" eb="7">
      <t>キキン</t>
    </rPh>
    <phoneticPr fontId="3"/>
  </si>
  <si>
    <t>開発事業基金</t>
    <rPh sb="0" eb="2">
      <t>カイハツ</t>
    </rPh>
    <rPh sb="2" eb="4">
      <t>ジギョウ</t>
    </rPh>
    <rPh sb="4" eb="6">
      <t>キキン</t>
    </rPh>
    <phoneticPr fontId="3"/>
  </si>
  <si>
    <t>たかはし子ども
未来ゆめ基金</t>
    <rPh sb="4" eb="5">
      <t>コ</t>
    </rPh>
    <rPh sb="8" eb="10">
      <t>ミライ</t>
    </rPh>
    <rPh sb="12" eb="14">
      <t>キキン</t>
    </rPh>
    <phoneticPr fontId="3"/>
  </si>
  <si>
    <t>かしのき基金</t>
    <rPh sb="4" eb="6">
      <t>キキン</t>
    </rPh>
    <phoneticPr fontId="3"/>
  </si>
  <si>
    <t>ふるさとにいみ応援基金</t>
    <rPh sb="7" eb="9">
      <t>オウエン</t>
    </rPh>
    <rPh sb="9" eb="11">
      <t>キキン</t>
    </rPh>
    <phoneticPr fontId="3"/>
  </si>
  <si>
    <t>米百俵基金</t>
    <rPh sb="0" eb="5">
      <t>コメヒャッピョウキキン</t>
    </rPh>
    <phoneticPr fontId="3"/>
  </si>
  <si>
    <t>公共施設等再編整備基金</t>
    <rPh sb="0" eb="2">
      <t>コウキョウ</t>
    </rPh>
    <rPh sb="2" eb="4">
      <t>シセツ</t>
    </rPh>
    <rPh sb="4" eb="5">
      <t>トウ</t>
    </rPh>
    <rPh sb="5" eb="7">
      <t>サイヘン</t>
    </rPh>
    <rPh sb="7" eb="9">
      <t>セイビ</t>
    </rPh>
    <rPh sb="9" eb="11">
      <t>キキン</t>
    </rPh>
    <phoneticPr fontId="3"/>
  </si>
  <si>
    <t>太陽のまち基金</t>
    <rPh sb="0" eb="2">
      <t>タイヨウ</t>
    </rPh>
    <rPh sb="5" eb="7">
      <t>キキン</t>
    </rPh>
    <phoneticPr fontId="3"/>
  </si>
  <si>
    <t>応援基金</t>
    <rPh sb="0" eb="2">
      <t>オウエン</t>
    </rPh>
    <rPh sb="2" eb="4">
      <t>キキン</t>
    </rPh>
    <phoneticPr fontId="3"/>
  </si>
  <si>
    <t>山陽ふれあい公園基金</t>
    <rPh sb="0" eb="2">
      <t>サンヨウ</t>
    </rPh>
    <rPh sb="6" eb="8">
      <t>コウエン</t>
    </rPh>
    <rPh sb="8" eb="10">
      <t>キキン</t>
    </rPh>
    <phoneticPr fontId="3"/>
  </si>
  <si>
    <t>最終処分場管理運営基金</t>
    <rPh sb="0" eb="2">
      <t>サイシュウ</t>
    </rPh>
    <rPh sb="2" eb="5">
      <t>ショブンジョウ</t>
    </rPh>
    <rPh sb="5" eb="7">
      <t>カンリ</t>
    </rPh>
    <rPh sb="7" eb="9">
      <t>ウンエイ</t>
    </rPh>
    <rPh sb="9" eb="11">
      <t>キキン</t>
    </rPh>
    <phoneticPr fontId="3"/>
  </si>
  <si>
    <t>桜が丘東地域整備基金</t>
    <rPh sb="0" eb="1">
      <t>サクラ</t>
    </rPh>
    <rPh sb="2" eb="3">
      <t>オカ</t>
    </rPh>
    <rPh sb="3" eb="4">
      <t>ヒガシ</t>
    </rPh>
    <rPh sb="4" eb="6">
      <t>チイキ</t>
    </rPh>
    <rPh sb="6" eb="8">
      <t>セイビ</t>
    </rPh>
    <rPh sb="8" eb="10">
      <t>キキン</t>
    </rPh>
    <phoneticPr fontId="3"/>
  </si>
  <si>
    <t>未来を担う人応援基金</t>
    <rPh sb="0" eb="2">
      <t>ミライ</t>
    </rPh>
    <rPh sb="3" eb="4">
      <t>ニナ</t>
    </rPh>
    <rPh sb="5" eb="6">
      <t>ヒト</t>
    </rPh>
    <rPh sb="6" eb="8">
      <t>オウエン</t>
    </rPh>
    <rPh sb="8" eb="10">
      <t>キキン</t>
    </rPh>
    <phoneticPr fontId="3"/>
  </si>
  <si>
    <t>情報化施設整備基金</t>
    <rPh sb="0" eb="3">
      <t>ジョウホウカ</t>
    </rPh>
    <rPh sb="3" eb="5">
      <t>シセツ</t>
    </rPh>
    <rPh sb="5" eb="7">
      <t>セイビ</t>
    </rPh>
    <rPh sb="7" eb="9">
      <t>キキン</t>
    </rPh>
    <phoneticPr fontId="3"/>
  </si>
  <si>
    <t>www.city.maniwa.lg.jp/soshiki/7/25255.html</t>
    <phoneticPr fontId="3"/>
  </si>
  <si>
    <t>美作市地域振興基金</t>
    <rPh sb="0" eb="3">
      <t>ミマサカシ</t>
    </rPh>
    <rPh sb="3" eb="5">
      <t>チイキ</t>
    </rPh>
    <rPh sb="5" eb="7">
      <t>シンコウ</t>
    </rPh>
    <rPh sb="7" eb="9">
      <t>キキン</t>
    </rPh>
    <phoneticPr fontId="3"/>
  </si>
  <si>
    <t>美作市公共施設整備基金</t>
    <rPh sb="0" eb="3">
      <t>ミマサカシ</t>
    </rPh>
    <rPh sb="3" eb="5">
      <t>コウキョウ</t>
    </rPh>
    <rPh sb="5" eb="7">
      <t>シセツ</t>
    </rPh>
    <rPh sb="7" eb="9">
      <t>セイビ</t>
    </rPh>
    <rPh sb="9" eb="11">
      <t>キキン</t>
    </rPh>
    <phoneticPr fontId="3"/>
  </si>
  <si>
    <t>美作市ふるさと創生基金</t>
    <rPh sb="0" eb="3">
      <t>ミマサカシ</t>
    </rPh>
    <rPh sb="7" eb="9">
      <t>ソウセイ</t>
    </rPh>
    <rPh sb="9" eb="11">
      <t>キキン</t>
    </rPh>
    <phoneticPr fontId="3"/>
  </si>
  <si>
    <t>矢田茂・原田政次郎・福田五男奨学基金</t>
    <rPh sb="0" eb="2">
      <t>ヤタ</t>
    </rPh>
    <rPh sb="2" eb="3">
      <t>シゲル</t>
    </rPh>
    <rPh sb="4" eb="6">
      <t>ハラダ</t>
    </rPh>
    <rPh sb="6" eb="9">
      <t>マサジロウ</t>
    </rPh>
    <rPh sb="10" eb="12">
      <t>フクダ</t>
    </rPh>
    <rPh sb="12" eb="14">
      <t>イツオ</t>
    </rPh>
    <rPh sb="14" eb="16">
      <t>ショウガク</t>
    </rPh>
    <rPh sb="16" eb="18">
      <t>キキン</t>
    </rPh>
    <phoneticPr fontId="3"/>
  </si>
  <si>
    <t>美作市公園墓地事業基金</t>
    <rPh sb="0" eb="3">
      <t>ミマサカシ</t>
    </rPh>
    <rPh sb="3" eb="5">
      <t>コウエン</t>
    </rPh>
    <rPh sb="5" eb="7">
      <t>ボチ</t>
    </rPh>
    <rPh sb="7" eb="9">
      <t>ジギョウ</t>
    </rPh>
    <rPh sb="9" eb="11">
      <t>キキン</t>
    </rPh>
    <phoneticPr fontId="3"/>
  </si>
  <si>
    <t>学校施設等整備基金</t>
    <phoneticPr fontId="3"/>
  </si>
  <si>
    <t>社会体育施設整備基金</t>
    <phoneticPr fontId="3"/>
  </si>
  <si>
    <t>健康福祉施設整備基金</t>
    <phoneticPr fontId="3"/>
  </si>
  <si>
    <t>文化体育施設建設基金</t>
    <rPh sb="0" eb="2">
      <t>ブンカ</t>
    </rPh>
    <rPh sb="2" eb="4">
      <t>タイイク</t>
    </rPh>
    <rPh sb="4" eb="6">
      <t>シセツ</t>
    </rPh>
    <rPh sb="6" eb="8">
      <t>ケンセツ</t>
    </rPh>
    <rPh sb="8" eb="10">
      <t>キキン</t>
    </rPh>
    <phoneticPr fontId="3"/>
  </si>
  <si>
    <t>いかしの舎運営基金</t>
    <rPh sb="4" eb="5">
      <t>シャ</t>
    </rPh>
    <rPh sb="5" eb="7">
      <t>ウンエイ</t>
    </rPh>
    <rPh sb="7" eb="9">
      <t>キキン</t>
    </rPh>
    <phoneticPr fontId="3"/>
  </si>
  <si>
    <t>特定寄附運用基金</t>
    <rPh sb="0" eb="2">
      <t>トクテイ</t>
    </rPh>
    <rPh sb="2" eb="4">
      <t>キフ</t>
    </rPh>
    <rPh sb="4" eb="6">
      <t>ウンヨウ</t>
    </rPh>
    <rPh sb="6" eb="8">
      <t>キキン</t>
    </rPh>
    <phoneticPr fontId="3"/>
  </si>
  <si>
    <t>里庄町文化振興基金</t>
    <rPh sb="0" eb="3">
      <t>サトショウチョウ</t>
    </rPh>
    <rPh sb="3" eb="5">
      <t>ブンカ</t>
    </rPh>
    <rPh sb="5" eb="7">
      <t>シンコウ</t>
    </rPh>
    <rPh sb="7" eb="9">
      <t>キキン</t>
    </rPh>
    <phoneticPr fontId="3"/>
  </si>
  <si>
    <t>里庄町開発基金</t>
    <rPh sb="0" eb="2">
      <t>サトショウ</t>
    </rPh>
    <rPh sb="2" eb="3">
      <t>チョウ</t>
    </rPh>
    <rPh sb="3" eb="5">
      <t>カイハツ</t>
    </rPh>
    <rPh sb="5" eb="7">
      <t>キキン</t>
    </rPh>
    <phoneticPr fontId="3"/>
  </si>
  <si>
    <t>教育施設整備改修基金</t>
    <rPh sb="0" eb="2">
      <t>キョウイク</t>
    </rPh>
    <rPh sb="2" eb="4">
      <t>シセツ</t>
    </rPh>
    <rPh sb="4" eb="6">
      <t>セイビ</t>
    </rPh>
    <rPh sb="6" eb="8">
      <t>カイシュウ</t>
    </rPh>
    <rPh sb="8" eb="10">
      <t>キキン</t>
    </rPh>
    <phoneticPr fontId="3"/>
  </si>
  <si>
    <t>里庄町スポーツ振興基金</t>
    <rPh sb="0" eb="3">
      <t>サトショウチョウ</t>
    </rPh>
    <rPh sb="7" eb="9">
      <t>シンコウ</t>
    </rPh>
    <rPh sb="9" eb="11">
      <t>キキン</t>
    </rPh>
    <phoneticPr fontId="3"/>
  </si>
  <si>
    <t>いきいき里庄基金</t>
    <rPh sb="4" eb="6">
      <t>サトショウ</t>
    </rPh>
    <rPh sb="6" eb="8">
      <t>キキン</t>
    </rPh>
    <phoneticPr fontId="3"/>
  </si>
  <si>
    <t>文教福祉施設整備基金</t>
    <rPh sb="0" eb="2">
      <t>ブンキョウ</t>
    </rPh>
    <rPh sb="2" eb="4">
      <t>フクシ</t>
    </rPh>
    <rPh sb="4" eb="6">
      <t>シセツ</t>
    </rPh>
    <rPh sb="6" eb="8">
      <t>セイビ</t>
    </rPh>
    <rPh sb="8" eb="10">
      <t>キキン</t>
    </rPh>
    <phoneticPr fontId="3"/>
  </si>
  <si>
    <t>こどもみらい基金</t>
    <rPh sb="6" eb="8">
      <t>キキン</t>
    </rPh>
    <phoneticPr fontId="3"/>
  </si>
  <si>
    <t>賑わいのまちづくり基金</t>
    <rPh sb="0" eb="1">
      <t>ニギ</t>
    </rPh>
    <rPh sb="9" eb="11">
      <t>キキン</t>
    </rPh>
    <phoneticPr fontId="3"/>
  </si>
  <si>
    <t>わことふるさと応援基金</t>
    <rPh sb="7" eb="9">
      <t>オウエン</t>
    </rPh>
    <rPh sb="9" eb="11">
      <t>キキン</t>
    </rPh>
    <phoneticPr fontId="3"/>
  </si>
  <si>
    <t>長期投資準備基金</t>
    <phoneticPr fontId="3"/>
  </si>
  <si>
    <t>協働のふる里づくり基金</t>
    <phoneticPr fontId="3"/>
  </si>
  <si>
    <t>鏡野町地域振興基金</t>
    <phoneticPr fontId="3"/>
  </si>
  <si>
    <t>鏡野町公共用拠点施設整備基金</t>
    <phoneticPr fontId="3"/>
  </si>
  <si>
    <t>鏡野町かがみの創生基金</t>
    <phoneticPr fontId="3"/>
  </si>
  <si>
    <t>鏡野町養護老人ホームかがみの園運営安定化基金</t>
    <phoneticPr fontId="3"/>
  </si>
  <si>
    <t>鏡野町リフレッシュ福祉基金</t>
    <phoneticPr fontId="3"/>
  </si>
  <si>
    <t>勝央町地域福祉振興基金</t>
    <phoneticPr fontId="3"/>
  </si>
  <si>
    <t>勝央町ふるさと・水と土保全対策基金</t>
    <phoneticPr fontId="3"/>
  </si>
  <si>
    <t>勝央町ふるさとづくり基金</t>
    <phoneticPr fontId="3"/>
  </si>
  <si>
    <t>奈義町公共施設等整備基金</t>
    <phoneticPr fontId="3"/>
  </si>
  <si>
    <t>奈義町情報通信基盤利活用整備基金</t>
    <phoneticPr fontId="3"/>
  </si>
  <si>
    <t>奈義町公共用地取得基金</t>
    <phoneticPr fontId="3"/>
  </si>
  <si>
    <t>奈義町地域福祉基金</t>
    <phoneticPr fontId="3"/>
  </si>
  <si>
    <t>奈義町特定防衛施設周辺整備調整交付金事業基金</t>
    <phoneticPr fontId="3"/>
  </si>
  <si>
    <t>むらづくり基金</t>
    <rPh sb="5" eb="7">
      <t>キキン</t>
    </rPh>
    <phoneticPr fontId="3"/>
  </si>
  <si>
    <t>財政調整基金(小水力)</t>
    <rPh sb="0" eb="2">
      <t>ザイセイ</t>
    </rPh>
    <rPh sb="2" eb="4">
      <t>チョウセイ</t>
    </rPh>
    <rPh sb="4" eb="6">
      <t>キキン</t>
    </rPh>
    <rPh sb="7" eb="10">
      <t>ショウスイリョク</t>
    </rPh>
    <phoneticPr fontId="3"/>
  </si>
  <si>
    <t>公有財産取得基金</t>
    <rPh sb="0" eb="2">
      <t>コウユウ</t>
    </rPh>
    <rPh sb="2" eb="4">
      <t>ザイサン</t>
    </rPh>
    <rPh sb="4" eb="6">
      <t>シュトク</t>
    </rPh>
    <rPh sb="6" eb="8">
      <t>キキン</t>
    </rPh>
    <phoneticPr fontId="3"/>
  </si>
  <si>
    <t>庁舎改修整備基金</t>
    <rPh sb="0" eb="2">
      <t>チョウシャ</t>
    </rPh>
    <rPh sb="2" eb="4">
      <t>カイシュウ</t>
    </rPh>
    <rPh sb="4" eb="6">
      <t>セイビ</t>
    </rPh>
    <rPh sb="6" eb="8">
      <t>キキン</t>
    </rPh>
    <phoneticPr fontId="3"/>
  </si>
  <si>
    <t>町勢振興基金</t>
    <rPh sb="0" eb="1">
      <t>チョウ</t>
    </rPh>
    <rPh sb="1" eb="2">
      <t>セイ</t>
    </rPh>
    <rPh sb="2" eb="4">
      <t>シンコウ</t>
    </rPh>
    <rPh sb="4" eb="6">
      <t>キキン</t>
    </rPh>
    <phoneticPr fontId="3"/>
  </si>
  <si>
    <t>両部篤育英基金</t>
    <rPh sb="0" eb="2">
      <t>リョウベ</t>
    </rPh>
    <rPh sb="2" eb="3">
      <t>アツシ</t>
    </rPh>
    <rPh sb="3" eb="5">
      <t>イクエイ</t>
    </rPh>
    <rPh sb="5" eb="7">
      <t>キキン</t>
    </rPh>
    <phoneticPr fontId="3"/>
  </si>
  <si>
    <t>https://www.town.kumenan.lg.jp/administration/gyouzaisei/gyouzaisei/zaisei_jokyo_shiryo.html</t>
    <phoneticPr fontId="3"/>
  </si>
  <si>
    <t>長期振興町づくり基金</t>
  </si>
  <si>
    <t>美咲町青木正美・静恵ふるさと応援基金</t>
  </si>
  <si>
    <t>協働のまちづくり基金</t>
    <phoneticPr fontId="3"/>
  </si>
  <si>
    <t>義務教育施設整備基金</t>
    <phoneticPr fontId="3"/>
  </si>
  <si>
    <t>子育て・定住応援基金</t>
    <phoneticPr fontId="3"/>
  </si>
  <si>
    <t>https://www.town.kibichuo.lg.jp/soshiki/2/5661.html</t>
    <phoneticPr fontId="3"/>
  </si>
  <si>
    <t>高梁川東西用水組合
柳井原貯水池
廃止対策基金</t>
    <rPh sb="0" eb="9">
      <t>タカハシガワトウザイヨウスイクミアイ</t>
    </rPh>
    <rPh sb="10" eb="16">
      <t>ヤナギイハラチョスイチ</t>
    </rPh>
    <rPh sb="17" eb="19">
      <t>ハイシ</t>
    </rPh>
    <rPh sb="19" eb="23">
      <t>タイサクキキン</t>
    </rPh>
    <phoneticPr fontId="3"/>
  </si>
  <si>
    <t>六ヶ郷組合施設災害復旧等基金</t>
    <rPh sb="0" eb="1">
      <t>ロク</t>
    </rPh>
    <rPh sb="2" eb="5">
      <t>ゴウクミアイ</t>
    </rPh>
    <rPh sb="5" eb="7">
      <t>シセツ</t>
    </rPh>
    <rPh sb="7" eb="9">
      <t>サイガイ</t>
    </rPh>
    <rPh sb="9" eb="11">
      <t>フッキュウ</t>
    </rPh>
    <rPh sb="11" eb="12">
      <t>トウ</t>
    </rPh>
    <rPh sb="12" eb="14">
      <t>キキン</t>
    </rPh>
    <phoneticPr fontId="3"/>
  </si>
  <si>
    <t>四ヶ郷組合井堰災害復旧基金</t>
    <rPh sb="0" eb="1">
      <t>ヨン</t>
    </rPh>
    <rPh sb="2" eb="3">
      <t>ゴウ</t>
    </rPh>
    <rPh sb="3" eb="5">
      <t>クミアイ</t>
    </rPh>
    <rPh sb="5" eb="7">
      <t>イセキ</t>
    </rPh>
    <rPh sb="7" eb="9">
      <t>サイガイ</t>
    </rPh>
    <rPh sb="9" eb="11">
      <t>フッキュウ</t>
    </rPh>
    <rPh sb="11" eb="13">
      <t>キキン</t>
    </rPh>
    <phoneticPr fontId="3"/>
  </si>
  <si>
    <t>神崎衛生施設組合処理施設等整備基金</t>
    <rPh sb="0" eb="2">
      <t>カンザキ</t>
    </rPh>
    <rPh sb="2" eb="4">
      <t>エイセイ</t>
    </rPh>
    <rPh sb="4" eb="6">
      <t>シセツ</t>
    </rPh>
    <rPh sb="6" eb="8">
      <t>クミアイ</t>
    </rPh>
    <rPh sb="8" eb="10">
      <t>ショリ</t>
    </rPh>
    <rPh sb="10" eb="12">
      <t>シセツ</t>
    </rPh>
    <rPh sb="12" eb="13">
      <t>トウ</t>
    </rPh>
    <rPh sb="13" eb="15">
      <t>セイビ</t>
    </rPh>
    <rPh sb="15" eb="17">
      <t>キキン</t>
    </rPh>
    <phoneticPr fontId="3"/>
  </si>
  <si>
    <t>施設整備費引当基金</t>
    <rPh sb="0" eb="5">
      <t>シセツセイビヒ</t>
    </rPh>
    <rPh sb="5" eb="7">
      <t>ヒキアテ</t>
    </rPh>
    <rPh sb="7" eb="9">
      <t>キキン</t>
    </rPh>
    <phoneticPr fontId="3"/>
  </si>
  <si>
    <t>旭清苑施設整備基金</t>
    <rPh sb="0" eb="9">
      <t>キョクセイエンシセツセイビキキン</t>
    </rPh>
    <phoneticPr fontId="3"/>
  </si>
  <si>
    <t>旭川中部衛生施設環境整備基金</t>
    <phoneticPr fontId="3"/>
  </si>
  <si>
    <t>和気・赤磐し尿処理施設一部事務組合</t>
    <rPh sb="0" eb="2">
      <t>ワケ</t>
    </rPh>
    <rPh sb="3" eb="5">
      <t>アカイワ</t>
    </rPh>
    <rPh sb="6" eb="7">
      <t>ニョウ</t>
    </rPh>
    <rPh sb="7" eb="9">
      <t>ショリ</t>
    </rPh>
    <rPh sb="9" eb="11">
      <t>シセツ</t>
    </rPh>
    <rPh sb="11" eb="13">
      <t>イチブ</t>
    </rPh>
    <rPh sb="13" eb="15">
      <t>ジム</t>
    </rPh>
    <rPh sb="15" eb="17">
      <t>クミアイ</t>
    </rPh>
    <phoneticPr fontId="3"/>
  </si>
  <si>
    <t>施設解体等基金</t>
    <rPh sb="0" eb="2">
      <t>シセツ</t>
    </rPh>
    <rPh sb="2" eb="4">
      <t>カイタイ</t>
    </rPh>
    <rPh sb="4" eb="5">
      <t>トウ</t>
    </rPh>
    <rPh sb="5" eb="7">
      <t>キキン</t>
    </rPh>
    <phoneticPr fontId="3"/>
  </si>
  <si>
    <t>岡山県井原地区清掃施設組合施設維持基金</t>
    <rPh sb="0" eb="3">
      <t>オカヤマケン</t>
    </rPh>
    <rPh sb="3" eb="13">
      <t>イ</t>
    </rPh>
    <rPh sb="13" eb="15">
      <t>シセツ</t>
    </rPh>
    <rPh sb="15" eb="17">
      <t>イジ</t>
    </rPh>
    <rPh sb="17" eb="19">
      <t>キキン</t>
    </rPh>
    <phoneticPr fontId="32"/>
  </si>
  <si>
    <t>笠岡地区消防組合
消防施設整備基金</t>
    <phoneticPr fontId="3"/>
  </si>
  <si>
    <t>笠岡地区消防組合
職員退職手当積立基金</t>
    <phoneticPr fontId="3"/>
  </si>
  <si>
    <t>廃棄物処理施設整備事業対策基金</t>
    <rPh sb="0" eb="3">
      <t>ハイキブツ</t>
    </rPh>
    <rPh sb="3" eb="5">
      <t>ショリ</t>
    </rPh>
    <rPh sb="5" eb="7">
      <t>シセツ</t>
    </rPh>
    <rPh sb="7" eb="9">
      <t>セイビ</t>
    </rPh>
    <rPh sb="9" eb="11">
      <t>ジギョウ</t>
    </rPh>
    <rPh sb="11" eb="13">
      <t>タイサク</t>
    </rPh>
    <rPh sb="13" eb="15">
      <t>キキン</t>
    </rPh>
    <phoneticPr fontId="3"/>
  </si>
  <si>
    <t>浄化園周辺環境対策基金</t>
    <rPh sb="0" eb="2">
      <t>ジョウカ</t>
    </rPh>
    <rPh sb="2" eb="3">
      <t>エン</t>
    </rPh>
    <rPh sb="3" eb="5">
      <t>シュウヘン</t>
    </rPh>
    <rPh sb="5" eb="7">
      <t>カンキョウ</t>
    </rPh>
    <rPh sb="7" eb="9">
      <t>タイサク</t>
    </rPh>
    <rPh sb="9" eb="11">
      <t>キキン</t>
    </rPh>
    <phoneticPr fontId="3"/>
  </si>
  <si>
    <t>津山圏域消防組合
職員退職手当基金</t>
    <rPh sb="0" eb="8">
      <t>ツヤマケンイキショウボウクミアイ</t>
    </rPh>
    <rPh sb="9" eb="11">
      <t>ショクイン</t>
    </rPh>
    <rPh sb="11" eb="13">
      <t>タイショク</t>
    </rPh>
    <rPh sb="13" eb="15">
      <t>テアテ</t>
    </rPh>
    <rPh sb="15" eb="17">
      <t>キキン</t>
    </rPh>
    <phoneticPr fontId="3"/>
  </si>
  <si>
    <t>火葬場等の建設基金</t>
    <rPh sb="0" eb="2">
      <t>カソウ</t>
    </rPh>
    <rPh sb="2" eb="3">
      <t>ジョウ</t>
    </rPh>
    <rPh sb="3" eb="4">
      <t>トウ</t>
    </rPh>
    <rPh sb="5" eb="7">
      <t>ケンセツ</t>
    </rPh>
    <rPh sb="7" eb="9">
      <t>キキン</t>
    </rPh>
    <phoneticPr fontId="3"/>
  </si>
  <si>
    <t>津山広域事務組合ふるさと市町村圏基金</t>
    <rPh sb="0" eb="2">
      <t>ツヤマ</t>
    </rPh>
    <rPh sb="2" eb="4">
      <t>コウイキ</t>
    </rPh>
    <rPh sb="4" eb="6">
      <t>ジム</t>
    </rPh>
    <rPh sb="6" eb="8">
      <t>クミアイ</t>
    </rPh>
    <rPh sb="12" eb="15">
      <t>シチョウソン</t>
    </rPh>
    <rPh sb="15" eb="16">
      <t>ケン</t>
    </rPh>
    <rPh sb="16" eb="18">
      <t>キキン</t>
    </rPh>
    <phoneticPr fontId="19"/>
  </si>
  <si>
    <t>岡山県市町村総合事務組合退職手当調整基金</t>
    <rPh sb="0" eb="12">
      <t>オカヤマケンシチョウソンソウゴウジムクミアイ</t>
    </rPh>
    <rPh sb="12" eb="16">
      <t>タイショクテアテ</t>
    </rPh>
    <rPh sb="16" eb="20">
      <t>チョウセイキキン</t>
    </rPh>
    <phoneticPr fontId="3"/>
  </si>
  <si>
    <t>岡山県市町村総合事務組合準備積立金基金</t>
    <rPh sb="0" eb="12">
      <t>オカヤマケンシチョウソンソウゴウジムクミアイ</t>
    </rPh>
    <rPh sb="12" eb="14">
      <t>ジュンビ</t>
    </rPh>
    <rPh sb="14" eb="17">
      <t>ツミタテキン</t>
    </rPh>
    <rPh sb="17" eb="19">
      <t>キキン</t>
    </rPh>
    <phoneticPr fontId="3"/>
  </si>
  <si>
    <t>岡山県市町村総合事務組合福利厚生基金</t>
    <rPh sb="0" eb="12">
      <t>オカヤマケンシチョウソンソウゴウジムクミアイ</t>
    </rPh>
    <rPh sb="12" eb="14">
      <t>フクリ</t>
    </rPh>
    <rPh sb="14" eb="16">
      <t>コウセイ</t>
    </rPh>
    <rPh sb="16" eb="18">
      <t>キキン</t>
    </rPh>
    <phoneticPr fontId="3"/>
  </si>
  <si>
    <t>岡山県市町村総合事務組合拠出金事業基金</t>
    <rPh sb="0" eb="12">
      <t>オカヤマケンシチョウソンソウゴウジムクミアイ</t>
    </rPh>
    <rPh sb="12" eb="15">
      <t>キョシュツキン</t>
    </rPh>
    <rPh sb="15" eb="17">
      <t>ジギョウ</t>
    </rPh>
    <rPh sb="17" eb="19">
      <t>キキン</t>
    </rPh>
    <phoneticPr fontId="3"/>
  </si>
  <si>
    <t>広島市民球場基金</t>
    <rPh sb="0" eb="2">
      <t>ヒロシマ</t>
    </rPh>
    <rPh sb="2" eb="4">
      <t>シミン</t>
    </rPh>
    <rPh sb="4" eb="6">
      <t>キュウジョウ</t>
    </rPh>
    <rPh sb="6" eb="8">
      <t>キキン</t>
    </rPh>
    <phoneticPr fontId="3"/>
  </si>
  <si>
    <t>旧広島市民球場跡地整備事業基金</t>
    <rPh sb="0" eb="1">
      <t>キュウ</t>
    </rPh>
    <rPh sb="1" eb="3">
      <t>ヒロシマ</t>
    </rPh>
    <rPh sb="3" eb="5">
      <t>シミン</t>
    </rPh>
    <rPh sb="5" eb="7">
      <t>キュウジョウ</t>
    </rPh>
    <rPh sb="7" eb="9">
      <t>アトチ</t>
    </rPh>
    <rPh sb="9" eb="11">
      <t>セイビ</t>
    </rPh>
    <rPh sb="11" eb="13">
      <t>ジギョウ</t>
    </rPh>
    <rPh sb="13" eb="15">
      <t>キキン</t>
    </rPh>
    <phoneticPr fontId="3"/>
  </si>
  <si>
    <t>ひろしま国際協力基金</t>
    <rPh sb="4" eb="6">
      <t>コクサイ</t>
    </rPh>
    <rPh sb="6" eb="8">
      <t>キョウリョク</t>
    </rPh>
    <rPh sb="8" eb="10">
      <t>キキン</t>
    </rPh>
    <phoneticPr fontId="3"/>
  </si>
  <si>
    <t>広島市環境保全事業基金</t>
    <rPh sb="0" eb="3">
      <t>ヒロシマシ</t>
    </rPh>
    <rPh sb="3" eb="5">
      <t>カンキョウ</t>
    </rPh>
    <rPh sb="5" eb="7">
      <t>ホゼン</t>
    </rPh>
    <rPh sb="7" eb="9">
      <t>ジギョウ</t>
    </rPh>
    <rPh sb="9" eb="11">
      <t>キキン</t>
    </rPh>
    <phoneticPr fontId="3"/>
  </si>
  <si>
    <t>広島市原爆ドーム保存事業等基金</t>
    <rPh sb="0" eb="3">
      <t>ヒロシマシ</t>
    </rPh>
    <rPh sb="3" eb="5">
      <t>ゲンバク</t>
    </rPh>
    <rPh sb="8" eb="10">
      <t>ホゾン</t>
    </rPh>
    <rPh sb="10" eb="12">
      <t>ジギョウ</t>
    </rPh>
    <rPh sb="12" eb="13">
      <t>トウ</t>
    </rPh>
    <rPh sb="13" eb="15">
      <t>キキン</t>
    </rPh>
    <phoneticPr fontId="3"/>
  </si>
  <si>
    <t>公園墓地管理運営基金</t>
    <rPh sb="0" eb="2">
      <t>コウエン</t>
    </rPh>
    <rPh sb="2" eb="4">
      <t>ボチ</t>
    </rPh>
    <rPh sb="4" eb="6">
      <t>カンリ</t>
    </rPh>
    <rPh sb="6" eb="8">
      <t>ウンエイ</t>
    </rPh>
    <rPh sb="8" eb="10">
      <t>キキン</t>
    </rPh>
    <phoneticPr fontId="3"/>
  </si>
  <si>
    <t>博物館推進基金</t>
    <rPh sb="0" eb="3">
      <t>ハクブツカン</t>
    </rPh>
    <rPh sb="3" eb="5">
      <t>スイシン</t>
    </rPh>
    <rPh sb="5" eb="7">
      <t>キキン</t>
    </rPh>
    <phoneticPr fontId="3"/>
  </si>
  <si>
    <t>地域下水道基金</t>
    <rPh sb="0" eb="2">
      <t>チイキ</t>
    </rPh>
    <rPh sb="2" eb="5">
      <t>ゲスイドウ</t>
    </rPh>
    <rPh sb="5" eb="7">
      <t>キキン</t>
    </rPh>
    <phoneticPr fontId="3"/>
  </si>
  <si>
    <t>https://www.city.kure.lg.jp/soshiki/89/shisei150513-zaisei.html</t>
    <phoneticPr fontId="3"/>
  </si>
  <si>
    <t>都市基盤整備基金</t>
    <rPh sb="0" eb="8">
      <t>トシキバンセイビキキン</t>
    </rPh>
    <phoneticPr fontId="3"/>
  </si>
  <si>
    <t>市立図書館建設基金</t>
    <rPh sb="0" eb="2">
      <t>シリツ</t>
    </rPh>
    <rPh sb="2" eb="5">
      <t>トショカン</t>
    </rPh>
    <rPh sb="5" eb="7">
      <t>ケンセツ</t>
    </rPh>
    <rPh sb="7" eb="9">
      <t>キキン</t>
    </rPh>
    <phoneticPr fontId="3"/>
  </si>
  <si>
    <t>市立美術館美術品取得基金</t>
    <rPh sb="0" eb="2">
      <t>シリツ</t>
    </rPh>
    <rPh sb="2" eb="5">
      <t>ビジュツカン</t>
    </rPh>
    <rPh sb="5" eb="7">
      <t>ビジュツ</t>
    </rPh>
    <rPh sb="7" eb="8">
      <t>ヒン</t>
    </rPh>
    <rPh sb="8" eb="10">
      <t>シュトク</t>
    </rPh>
    <rPh sb="10" eb="12">
      <t>キキン</t>
    </rPh>
    <phoneticPr fontId="3"/>
  </si>
  <si>
    <t>https://www.city.takehara.lg.jp/zaisei/zaiseijyoukyou/shiryosyu.html</t>
    <phoneticPr fontId="3"/>
  </si>
  <si>
    <t>合併特例基金</t>
    <rPh sb="0" eb="2">
      <t>ガッペイ</t>
    </rPh>
    <rPh sb="2" eb="4">
      <t>トクレイ</t>
    </rPh>
    <rPh sb="4" eb="6">
      <t>キキン</t>
    </rPh>
    <phoneticPr fontId="3"/>
  </si>
  <si>
    <t>大規模事業基金</t>
    <rPh sb="0" eb="3">
      <t>ダイキボ</t>
    </rPh>
    <rPh sb="3" eb="5">
      <t>ジギョウ</t>
    </rPh>
    <rPh sb="5" eb="7">
      <t>キキン</t>
    </rPh>
    <phoneticPr fontId="3"/>
  </si>
  <si>
    <t>みはらふるさと夢基金</t>
    <rPh sb="7" eb="8">
      <t>ユメ</t>
    </rPh>
    <rPh sb="8" eb="10">
      <t>キキン</t>
    </rPh>
    <phoneticPr fontId="3"/>
  </si>
  <si>
    <t>伝統文化保護育成基金</t>
    <rPh sb="0" eb="2">
      <t>デントウ</t>
    </rPh>
    <rPh sb="2" eb="4">
      <t>ブンカ</t>
    </rPh>
    <rPh sb="4" eb="6">
      <t>ホゴ</t>
    </rPh>
    <rPh sb="6" eb="8">
      <t>イクセイ</t>
    </rPh>
    <rPh sb="8" eb="10">
      <t>キキン</t>
    </rPh>
    <phoneticPr fontId="3"/>
  </si>
  <si>
    <t>http://www.city.mihara.hiroshima.jp/soshiki/7/zaiseijyokyo.html</t>
    <phoneticPr fontId="3"/>
  </si>
  <si>
    <t>https://www.city.onomichi.hiroshima.jp/soshiki/3/1967.html</t>
    <phoneticPr fontId="3"/>
  </si>
  <si>
    <t>福山市大規模事業基金</t>
    <rPh sb="0" eb="3">
      <t>フクヤマシ</t>
    </rPh>
    <rPh sb="3" eb="6">
      <t>ダイキボ</t>
    </rPh>
    <rPh sb="6" eb="8">
      <t>ジギョウ</t>
    </rPh>
    <rPh sb="8" eb="10">
      <t>キキン</t>
    </rPh>
    <phoneticPr fontId="3"/>
  </si>
  <si>
    <t>福山市教育環境整備基金</t>
    <rPh sb="0" eb="3">
      <t>フクヤマシ</t>
    </rPh>
    <rPh sb="3" eb="5">
      <t>キョウイク</t>
    </rPh>
    <rPh sb="5" eb="7">
      <t>カンキョウ</t>
    </rPh>
    <rPh sb="7" eb="9">
      <t>セイビ</t>
    </rPh>
    <rPh sb="9" eb="11">
      <t>キキン</t>
    </rPh>
    <phoneticPr fontId="3"/>
  </si>
  <si>
    <t>福山市公共施設維持整備基金</t>
    <rPh sb="0" eb="3">
      <t>フクヤマシ</t>
    </rPh>
    <rPh sb="3" eb="5">
      <t>コウキョウ</t>
    </rPh>
    <rPh sb="5" eb="7">
      <t>シセツ</t>
    </rPh>
    <rPh sb="7" eb="9">
      <t>イジ</t>
    </rPh>
    <rPh sb="9" eb="11">
      <t>セイビ</t>
    </rPh>
    <rPh sb="11" eb="13">
      <t>キキン</t>
    </rPh>
    <phoneticPr fontId="3"/>
  </si>
  <si>
    <t>福山市地域福祉基金</t>
    <rPh sb="0" eb="3">
      <t>フクヤマシ</t>
    </rPh>
    <rPh sb="3" eb="5">
      <t>チイキ</t>
    </rPh>
    <rPh sb="5" eb="7">
      <t>フクシ</t>
    </rPh>
    <rPh sb="7" eb="9">
      <t>キキン</t>
    </rPh>
    <phoneticPr fontId="3"/>
  </si>
  <si>
    <t>福山市都市開発基金</t>
    <rPh sb="0" eb="3">
      <t>フクヤマシ</t>
    </rPh>
    <rPh sb="3" eb="5">
      <t>トシ</t>
    </rPh>
    <rPh sb="5" eb="7">
      <t>カイハツ</t>
    </rPh>
    <rPh sb="7" eb="9">
      <t>キキン</t>
    </rPh>
    <phoneticPr fontId="3"/>
  </si>
  <si>
    <t>地域環境保全基金</t>
  </si>
  <si>
    <t>住宅団地汚水処理施設整備基金</t>
  </si>
  <si>
    <t>ブロードバンドひかり基金</t>
  </si>
  <si>
    <t>ふるさと応援寄附金基金</t>
    <rPh sb="4" eb="6">
      <t>オウエン</t>
    </rPh>
    <rPh sb="6" eb="9">
      <t>キフキン</t>
    </rPh>
    <rPh sb="9" eb="11">
      <t>キキン</t>
    </rPh>
    <phoneticPr fontId="3"/>
  </si>
  <si>
    <t>ふるさと・水と土の保全基金</t>
    <rPh sb="5" eb="6">
      <t>ミズ</t>
    </rPh>
    <rPh sb="7" eb="8">
      <t>ツチ</t>
    </rPh>
    <rPh sb="9" eb="11">
      <t>ホゼン</t>
    </rPh>
    <rPh sb="11" eb="13">
      <t>キキン</t>
    </rPh>
    <phoneticPr fontId="3"/>
  </si>
  <si>
    <t>上野公園及び胸像管理基金</t>
    <rPh sb="0" eb="1">
      <t>ウエ</t>
    </rPh>
    <rPh sb="1" eb="2">
      <t>ノ</t>
    </rPh>
    <rPh sb="2" eb="4">
      <t>コウエン</t>
    </rPh>
    <rPh sb="4" eb="5">
      <t>オヨ</t>
    </rPh>
    <rPh sb="6" eb="8">
      <t>キョウゾウ</t>
    </rPh>
    <rPh sb="8" eb="10">
      <t>カンリ</t>
    </rPh>
    <rPh sb="10" eb="12">
      <t>キキン</t>
    </rPh>
    <phoneticPr fontId="3"/>
  </si>
  <si>
    <t>大竹市地方創生事業基金</t>
  </si>
  <si>
    <t>大竹市にこにここども基金</t>
  </si>
  <si>
    <t>大竹市営住宅基金</t>
  </si>
  <si>
    <t>大竹市ふれあい福祉基金</t>
  </si>
  <si>
    <t>大竹市健やか安心基金</t>
  </si>
  <si>
    <t>公共施設総合管理
基金</t>
    <rPh sb="0" eb="2">
      <t>コウキョウ</t>
    </rPh>
    <rPh sb="2" eb="4">
      <t>シセツ</t>
    </rPh>
    <rPh sb="4" eb="6">
      <t>ソウゴウ</t>
    </rPh>
    <rPh sb="6" eb="8">
      <t>カンリ</t>
    </rPh>
    <rPh sb="9" eb="11">
      <t>キキン</t>
    </rPh>
    <phoneticPr fontId="3"/>
  </si>
  <si>
    <t>文化体育施設建設
基金</t>
    <rPh sb="0" eb="2">
      <t>ブンカ</t>
    </rPh>
    <rPh sb="2" eb="4">
      <t>タイイク</t>
    </rPh>
    <rPh sb="4" eb="6">
      <t>シセツ</t>
    </rPh>
    <rPh sb="6" eb="8">
      <t>ケンセツ</t>
    </rPh>
    <rPh sb="9" eb="11">
      <t>キキン</t>
    </rPh>
    <phoneticPr fontId="3"/>
  </si>
  <si>
    <t>広島空港周辺整備
基金</t>
    <rPh sb="0" eb="2">
      <t>ヒロシマ</t>
    </rPh>
    <rPh sb="2" eb="4">
      <t>クウコウ</t>
    </rPh>
    <rPh sb="4" eb="6">
      <t>シュウヘン</t>
    </rPh>
    <rPh sb="6" eb="8">
      <t>セイビ</t>
    </rPh>
    <rPh sb="9" eb="11">
      <t>キキン</t>
    </rPh>
    <phoneticPr fontId="3"/>
  </si>
  <si>
    <t>https://www.city.higashihiroshima.lg.jp/soshiki/zaimu/2/2/2148.html</t>
    <phoneticPr fontId="3"/>
  </si>
  <si>
    <t>公共施設等整備基金</t>
    <rPh sb="0" eb="2">
      <t>コウキョウ</t>
    </rPh>
    <rPh sb="2" eb="4">
      <t>シセツ</t>
    </rPh>
    <rPh sb="4" eb="5">
      <t>トウ</t>
    </rPh>
    <rPh sb="5" eb="7">
      <t>セイビ</t>
    </rPh>
    <rPh sb="7" eb="9">
      <t>キキン</t>
    </rPh>
    <phoneticPr fontId="1"/>
  </si>
  <si>
    <t>宮島水族館事業基金</t>
    <rPh sb="0" eb="2">
      <t>ミヤジマ</t>
    </rPh>
    <rPh sb="2" eb="5">
      <t>スイゾクカン</t>
    </rPh>
    <rPh sb="5" eb="7">
      <t>ジギョウ</t>
    </rPh>
    <rPh sb="7" eb="9">
      <t>キキン</t>
    </rPh>
    <phoneticPr fontId="1"/>
  </si>
  <si>
    <t>まちづくり推進基金</t>
    <rPh sb="5" eb="7">
      <t>スイシン</t>
    </rPh>
    <rPh sb="7" eb="9">
      <t>キキン</t>
    </rPh>
    <phoneticPr fontId="1"/>
  </si>
  <si>
    <t>市営住宅事業基金</t>
    <rPh sb="0" eb="2">
      <t>シエイ</t>
    </rPh>
    <rPh sb="2" eb="4">
      <t>ジュウタク</t>
    </rPh>
    <rPh sb="4" eb="6">
      <t>ジギョウ</t>
    </rPh>
    <rPh sb="6" eb="8">
      <t>キキン</t>
    </rPh>
    <phoneticPr fontId="1"/>
  </si>
  <si>
    <t>小規模下水道事業基金</t>
    <rPh sb="0" eb="3">
      <t>ショウキボ</t>
    </rPh>
    <rPh sb="3" eb="6">
      <t>ゲスイドウ</t>
    </rPh>
    <rPh sb="6" eb="8">
      <t>ジギョウ</t>
    </rPh>
    <rPh sb="8" eb="10">
      <t>キキン</t>
    </rPh>
    <phoneticPr fontId="1"/>
  </si>
  <si>
    <t>市有住宅管理運営基金</t>
  </si>
  <si>
    <t>光ネットワーク設備管理運営基金</t>
  </si>
  <si>
    <t>ふるさと市町村圏振興基金</t>
  </si>
  <si>
    <t>ふるさと・水と土の保全基金</t>
  </si>
  <si>
    <t>https://www.city.etajima.hiroshima.jp/cms/articles/show/590</t>
    <phoneticPr fontId="3"/>
  </si>
  <si>
    <t>府中町まちづくり振興基金</t>
    <rPh sb="0" eb="3">
      <t>フチュウチョウ</t>
    </rPh>
    <rPh sb="8" eb="10">
      <t>シンコウ</t>
    </rPh>
    <rPh sb="10" eb="12">
      <t>キキン</t>
    </rPh>
    <phoneticPr fontId="3"/>
  </si>
  <si>
    <t>安芸府中森づくり基金</t>
    <rPh sb="0" eb="2">
      <t>アキ</t>
    </rPh>
    <rPh sb="2" eb="4">
      <t>フチュウ</t>
    </rPh>
    <rPh sb="4" eb="5">
      <t>モリ</t>
    </rPh>
    <rPh sb="8" eb="10">
      <t>キキン</t>
    </rPh>
    <phoneticPr fontId="3"/>
  </si>
  <si>
    <t>府中村永世守屋奨学基金</t>
    <rPh sb="0" eb="1">
      <t>フ</t>
    </rPh>
    <rPh sb="1" eb="3">
      <t>ナカムラ</t>
    </rPh>
    <rPh sb="3" eb="5">
      <t>エイセイ</t>
    </rPh>
    <rPh sb="5" eb="7">
      <t>モリヤ</t>
    </rPh>
    <rPh sb="7" eb="9">
      <t>ショウガク</t>
    </rPh>
    <rPh sb="9" eb="11">
      <t>キキン</t>
    </rPh>
    <phoneticPr fontId="3"/>
  </si>
  <si>
    <t>海田町公共施設等整備基金</t>
    <rPh sb="0" eb="3">
      <t>カイタチョウ</t>
    </rPh>
    <rPh sb="3" eb="5">
      <t>コウキョウ</t>
    </rPh>
    <phoneticPr fontId="3"/>
  </si>
  <si>
    <t>海田町国際交流基金</t>
  </si>
  <si>
    <t>織田幹雄スポーツ振興基金</t>
  </si>
  <si>
    <t>筆の里づくり基金</t>
    <rPh sb="0" eb="1">
      <t>フデ</t>
    </rPh>
    <rPh sb="2" eb="3">
      <t>サト</t>
    </rPh>
    <rPh sb="6" eb="8">
      <t>キキン</t>
    </rPh>
    <phoneticPr fontId="3"/>
  </si>
  <si>
    <t>筆の里工房収蔵物等購入基金</t>
    <rPh sb="0" eb="1">
      <t>フデ</t>
    </rPh>
    <rPh sb="2" eb="3">
      <t>サト</t>
    </rPh>
    <rPh sb="3" eb="5">
      <t>コウボウ</t>
    </rPh>
    <rPh sb="5" eb="13">
      <t>シュウゾウブツトウコウニュウキキン</t>
    </rPh>
    <phoneticPr fontId="3"/>
  </si>
  <si>
    <t>平成30年7月豪雨災害復興基金</t>
    <rPh sb="0" eb="2">
      <t>ヘイセイ</t>
    </rPh>
    <rPh sb="4" eb="5">
      <t>ネン</t>
    </rPh>
    <rPh sb="6" eb="7">
      <t>ガツ</t>
    </rPh>
    <rPh sb="7" eb="9">
      <t>ゴウウ</t>
    </rPh>
    <rPh sb="9" eb="11">
      <t>サイガイ</t>
    </rPh>
    <rPh sb="11" eb="13">
      <t>フッコウ</t>
    </rPh>
    <rPh sb="13" eb="15">
      <t>キキン</t>
    </rPh>
    <phoneticPr fontId="3"/>
  </si>
  <si>
    <t>浮消波堤維持管理基金</t>
    <rPh sb="0" eb="1">
      <t>ウ</t>
    </rPh>
    <rPh sb="1" eb="3">
      <t>ショウハ</t>
    </rPh>
    <rPh sb="3" eb="4">
      <t>ツツミ</t>
    </rPh>
    <rPh sb="4" eb="6">
      <t>イジ</t>
    </rPh>
    <rPh sb="6" eb="8">
      <t>カンリ</t>
    </rPh>
    <rPh sb="8" eb="10">
      <t>キキン</t>
    </rPh>
    <phoneticPr fontId="3"/>
  </si>
  <si>
    <t>ふるさと未来・夢基金</t>
  </si>
  <si>
    <t>温井ダム周辺地域の町有施設整備対策基金</t>
  </si>
  <si>
    <t>地域振興基金</t>
    <rPh sb="0" eb="2">
      <t>チイキ</t>
    </rPh>
    <rPh sb="2" eb="4">
      <t>シンコウ</t>
    </rPh>
    <rPh sb="4" eb="6">
      <t>キキン</t>
    </rPh>
    <phoneticPr fontId="1"/>
  </si>
  <si>
    <t>過疎地域自立促進基金</t>
    <rPh sb="0" eb="2">
      <t>カソ</t>
    </rPh>
    <rPh sb="2" eb="4">
      <t>チイキ</t>
    </rPh>
    <rPh sb="4" eb="6">
      <t>ジリツ</t>
    </rPh>
    <rPh sb="6" eb="8">
      <t>ソクシン</t>
    </rPh>
    <rPh sb="8" eb="10">
      <t>キキン</t>
    </rPh>
    <phoneticPr fontId="1"/>
  </si>
  <si>
    <t>町有千代田住宅管理運営基金</t>
    <rPh sb="0" eb="2">
      <t>チョウユウ</t>
    </rPh>
    <rPh sb="2" eb="5">
      <t>チヨダ</t>
    </rPh>
    <rPh sb="5" eb="7">
      <t>ジュウタク</t>
    </rPh>
    <rPh sb="7" eb="9">
      <t>カンリ</t>
    </rPh>
    <rPh sb="9" eb="11">
      <t>ウンエイ</t>
    </rPh>
    <rPh sb="11" eb="13">
      <t>キキン</t>
    </rPh>
    <phoneticPr fontId="1"/>
  </si>
  <si>
    <t>ふるさと基金</t>
    <rPh sb="4" eb="6">
      <t>キキン</t>
    </rPh>
    <phoneticPr fontId="1"/>
  </si>
  <si>
    <t>地域活性化推進基金</t>
    <rPh sb="0" eb="2">
      <t>チイキ</t>
    </rPh>
    <rPh sb="2" eb="5">
      <t>カッセイカ</t>
    </rPh>
    <rPh sb="5" eb="7">
      <t>スイシン</t>
    </rPh>
    <rPh sb="7" eb="9">
      <t>キキン</t>
    </rPh>
    <phoneticPr fontId="1"/>
  </si>
  <si>
    <t>https://www.town.kitahiroshima.lg.jp/soshiki/4/1169.html</t>
    <phoneticPr fontId="3"/>
  </si>
  <si>
    <t>長島大橋維持管理基金</t>
    <rPh sb="0" eb="2">
      <t>ナガシマ</t>
    </rPh>
    <rPh sb="2" eb="4">
      <t>オオハシ</t>
    </rPh>
    <rPh sb="4" eb="6">
      <t>イジ</t>
    </rPh>
    <rPh sb="6" eb="8">
      <t>カンリ</t>
    </rPh>
    <rPh sb="8" eb="10">
      <t>キキン</t>
    </rPh>
    <phoneticPr fontId="3"/>
  </si>
  <si>
    <t>垂水団地基金</t>
    <rPh sb="0" eb="2">
      <t>タルミ</t>
    </rPh>
    <rPh sb="2" eb="4">
      <t>ダンチ</t>
    </rPh>
    <rPh sb="4" eb="6">
      <t>キキン</t>
    </rPh>
    <phoneticPr fontId="3"/>
  </si>
  <si>
    <t>http://www.town.osakikamijima.hiroshima.jp/docs/2017033100056/</t>
    <phoneticPr fontId="3"/>
  </si>
  <si>
    <t>中小企業融資運営基金</t>
    <rPh sb="0" eb="2">
      <t>チュウショウ</t>
    </rPh>
    <rPh sb="2" eb="4">
      <t>キギョウ</t>
    </rPh>
    <rPh sb="4" eb="6">
      <t>ユウシ</t>
    </rPh>
    <rPh sb="6" eb="8">
      <t>ウンエイ</t>
    </rPh>
    <rPh sb="8" eb="10">
      <t>キキン</t>
    </rPh>
    <phoneticPr fontId="3"/>
  </si>
  <si>
    <t>応援寄附基金</t>
    <rPh sb="0" eb="2">
      <t>オウエン</t>
    </rPh>
    <rPh sb="2" eb="4">
      <t>キフ</t>
    </rPh>
    <rPh sb="4" eb="6">
      <t>キキン</t>
    </rPh>
    <phoneticPr fontId="3"/>
  </si>
  <si>
    <t>保健・医療・福祉支援事業基金</t>
  </si>
  <si>
    <t>小・中・高校教育支援事業基金</t>
  </si>
  <si>
    <t>重点公共施設新設整備基金</t>
  </si>
  <si>
    <t>災害補償等基金</t>
    <rPh sb="0" eb="2">
      <t>サイガイ</t>
    </rPh>
    <rPh sb="2" eb="4">
      <t>ホショウ</t>
    </rPh>
    <rPh sb="4" eb="5">
      <t>トウ</t>
    </rPh>
    <rPh sb="5" eb="7">
      <t>キキン</t>
    </rPh>
    <phoneticPr fontId="3"/>
  </si>
  <si>
    <t>備北地区消防組合職員退職手当基金</t>
    <rPh sb="0" eb="8">
      <t>ビホク</t>
    </rPh>
    <rPh sb="8" eb="10">
      <t>ショクイン</t>
    </rPh>
    <rPh sb="10" eb="12">
      <t>タイショク</t>
    </rPh>
    <rPh sb="12" eb="14">
      <t>テアテ</t>
    </rPh>
    <rPh sb="14" eb="16">
      <t>キキン</t>
    </rPh>
    <phoneticPr fontId="3"/>
  </si>
  <si>
    <t>福山地区消防組合消防施設等維持整備基金</t>
    <rPh sb="0" eb="2">
      <t>フクヤマ</t>
    </rPh>
    <rPh sb="2" eb="4">
      <t>チク</t>
    </rPh>
    <rPh sb="4" eb="6">
      <t>ショウボウ</t>
    </rPh>
    <rPh sb="6" eb="8">
      <t>クミアイ</t>
    </rPh>
    <rPh sb="8" eb="10">
      <t>ショウボウ</t>
    </rPh>
    <rPh sb="10" eb="12">
      <t>シセツ</t>
    </rPh>
    <rPh sb="12" eb="13">
      <t>トウ</t>
    </rPh>
    <rPh sb="13" eb="15">
      <t>イジ</t>
    </rPh>
    <rPh sb="15" eb="17">
      <t>セイビ</t>
    </rPh>
    <rPh sb="17" eb="19">
      <t>キキン</t>
    </rPh>
    <phoneticPr fontId="3"/>
  </si>
  <si>
    <t>土地改良施設整備基金</t>
    <rPh sb="0" eb="4">
      <t>トチカイリョウ</t>
    </rPh>
    <rPh sb="4" eb="6">
      <t>シセツ</t>
    </rPh>
    <rPh sb="6" eb="8">
      <t>セイビ</t>
    </rPh>
    <rPh sb="8" eb="10">
      <t>キキン</t>
    </rPh>
    <phoneticPr fontId="3"/>
  </si>
  <si>
    <t>中央霊園管理基金</t>
  </si>
  <si>
    <t>こども未来基金</t>
  </si>
  <si>
    <t>https://www.pref.yamaguchi.lg.jp/cms/a12400/shiryousyu/siryoushu30.html</t>
    <phoneticPr fontId="3"/>
  </si>
  <si>
    <t>社会事業基金</t>
  </si>
  <si>
    <t>退職金基金</t>
  </si>
  <si>
    <t>水源かん養基金</t>
  </si>
  <si>
    <t>萩市合併特例基金</t>
  </si>
  <si>
    <t>萩市民病院基金</t>
  </si>
  <si>
    <t>市庁舎建設基金</t>
  </si>
  <si>
    <t>あなたのふるさと萩応援基金</t>
  </si>
  <si>
    <t>萩市職員退職手当基金</t>
  </si>
  <si>
    <t>社会福祉事業振興基金</t>
    <phoneticPr fontId="3"/>
  </si>
  <si>
    <t>緑地管理基金</t>
    <phoneticPr fontId="3"/>
  </si>
  <si>
    <t>職員退職手当積立金</t>
  </si>
  <si>
    <t>新清掃工場環境整備積立金</t>
  </si>
  <si>
    <t>ポンプ場整備基金</t>
  </si>
  <si>
    <t>学校給食施設管理運営基金</t>
  </si>
  <si>
    <t>学校給食運営基金</t>
  </si>
  <si>
    <t>光市未来創造基金</t>
  </si>
  <si>
    <t>光市公共施設等整備基金</t>
  </si>
  <si>
    <t>光市漁業振興基金</t>
  </si>
  <si>
    <t>光市スポーツ振興基金</t>
  </si>
  <si>
    <t>香月泰男美術館運営基金</t>
  </si>
  <si>
    <t>合併地域振興基金</t>
    <phoneticPr fontId="3"/>
  </si>
  <si>
    <t>公共施設整備基金</t>
    <phoneticPr fontId="3"/>
  </si>
  <si>
    <t>ふるさと振興基金</t>
    <phoneticPr fontId="3"/>
  </si>
  <si>
    <t>地域福祉基金</t>
    <phoneticPr fontId="3"/>
  </si>
  <si>
    <t>サンビームやない運営基金</t>
    <phoneticPr fontId="3"/>
  </si>
  <si>
    <t>ゆたかなまちづくり基金</t>
  </si>
  <si>
    <t>ふるさと人財育成基金</t>
  </si>
  <si>
    <t>ふるさと美祢応援基金</t>
  </si>
  <si>
    <t>子ども未来夢基金</t>
  </si>
  <si>
    <t>ふるさと周南応援基金</t>
  </si>
  <si>
    <t>小野、花河原飲料水供給施設基金</t>
  </si>
  <si>
    <t>中野四熊飲料水供給施設基金</t>
  </si>
  <si>
    <t>まちづくり魅力基金</t>
  </si>
  <si>
    <t>公立大学法人運営基金</t>
  </si>
  <si>
    <t>ちびっこ医療費助成事業基金</t>
  </si>
  <si>
    <t>和木町立認定こども園施設整備基金</t>
  </si>
  <si>
    <t>健やか安心基金</t>
  </si>
  <si>
    <t>地域振興事業助成基金</t>
  </si>
  <si>
    <t>道海霊園管理運営基金</t>
  </si>
  <si>
    <t>原子力発電施設等立地地域特別交付金施設維持運営基金</t>
  </si>
  <si>
    <t>社会福祉対策基金</t>
  </si>
  <si>
    <t xml:space="preserve">まちづくり基金 </t>
  </si>
  <si>
    <t>地球温暖化対策推進基金</t>
  </si>
  <si>
    <t>ボートパーク管理基金</t>
  </si>
  <si>
    <t>観光施設等整備基金</t>
  </si>
  <si>
    <t>施設整備準備基金積立金</t>
  </si>
  <si>
    <t>職員退職手当支給準備基金積立金</t>
  </si>
  <si>
    <t>養護老人ホーム秋楽園施設等維持管理基金</t>
  </si>
  <si>
    <t>清掃施設整備基金</t>
  </si>
  <si>
    <t>施設整備費積立金</t>
  </si>
  <si>
    <t>退職手当基金</t>
    <rPh sb="4" eb="6">
      <t>キキン</t>
    </rPh>
    <phoneticPr fontId="3"/>
  </si>
  <si>
    <t>周陽環境整備センター施設整備基金</t>
  </si>
  <si>
    <t>リサイクル施設等整備事業積立金</t>
  </si>
  <si>
    <t>リサイクル施設等建設関係環境整備事業積立金</t>
  </si>
  <si>
    <t>災害基金</t>
  </si>
  <si>
    <t>退職給付財政調整飢饉</t>
  </si>
  <si>
    <t>消防団員等賞じゅつ金基金</t>
  </si>
  <si>
    <t>消防団員等損害補償基金</t>
  </si>
  <si>
    <t>芸術文化施設建設基金</t>
  </si>
  <si>
    <t>ＬＥＤが魅せるまち・とくしま事業推進基金</t>
  </si>
  <si>
    <t>鳴門市庁舎整備基金</t>
  </si>
  <si>
    <t>鳴門市ふるさと活性化基金</t>
  </si>
  <si>
    <t>鳴門市ボートレース鳴門まちづくり基金</t>
  </si>
  <si>
    <t>鳴門市公営住宅基金</t>
  </si>
  <si>
    <t>鳴門市福祉基金</t>
  </si>
  <si>
    <t>金磯地区整備基金</t>
  </si>
  <si>
    <t>阿南市ごみ処理施設建設基金</t>
    <rPh sb="0" eb="3">
      <t>アナンシ</t>
    </rPh>
    <rPh sb="5" eb="7">
      <t>ショリ</t>
    </rPh>
    <rPh sb="7" eb="9">
      <t>シセツ</t>
    </rPh>
    <rPh sb="9" eb="11">
      <t>ケンセツ</t>
    </rPh>
    <rPh sb="11" eb="13">
      <t>キキン</t>
    </rPh>
    <phoneticPr fontId="3"/>
  </si>
  <si>
    <t>輝けあなんふるさと創造基金</t>
    <rPh sb="0" eb="1">
      <t>カガヤ</t>
    </rPh>
    <rPh sb="9" eb="11">
      <t>ソウゾウ</t>
    </rPh>
    <rPh sb="11" eb="13">
      <t>キキン</t>
    </rPh>
    <phoneticPr fontId="3"/>
  </si>
  <si>
    <t>日亜化学工業河川水質改良基金</t>
    <rPh sb="0" eb="2">
      <t>ニチア</t>
    </rPh>
    <rPh sb="2" eb="4">
      <t>カガク</t>
    </rPh>
    <rPh sb="4" eb="6">
      <t>コウギョウ</t>
    </rPh>
    <rPh sb="6" eb="8">
      <t>カセン</t>
    </rPh>
    <rPh sb="8" eb="10">
      <t>スイシツ</t>
    </rPh>
    <rPh sb="10" eb="12">
      <t>カイリョウ</t>
    </rPh>
    <rPh sb="12" eb="14">
      <t>キキン</t>
    </rPh>
    <phoneticPr fontId="3"/>
  </si>
  <si>
    <t>阿南市輝く子どもの子育て応援に係る日亜化学工業基金</t>
    <rPh sb="0" eb="3">
      <t>アナンシ</t>
    </rPh>
    <rPh sb="3" eb="4">
      <t>カガヤ</t>
    </rPh>
    <rPh sb="5" eb="6">
      <t>コ</t>
    </rPh>
    <rPh sb="9" eb="11">
      <t>コソダ</t>
    </rPh>
    <rPh sb="12" eb="14">
      <t>オウエン</t>
    </rPh>
    <rPh sb="15" eb="16">
      <t>カカ</t>
    </rPh>
    <rPh sb="17" eb="19">
      <t>ニチア</t>
    </rPh>
    <rPh sb="19" eb="21">
      <t>カガク</t>
    </rPh>
    <rPh sb="21" eb="23">
      <t>コウギョウ</t>
    </rPh>
    <rPh sb="23" eb="25">
      <t>キキン</t>
    </rPh>
    <phoneticPr fontId="3"/>
  </si>
  <si>
    <t>阿南市地域福祉基金</t>
    <rPh sb="0" eb="3">
      <t>アナンシ</t>
    </rPh>
    <rPh sb="3" eb="5">
      <t>チイキ</t>
    </rPh>
    <rPh sb="5" eb="7">
      <t>フクシ</t>
    </rPh>
    <rPh sb="7" eb="9">
      <t>キキン</t>
    </rPh>
    <phoneticPr fontId="3"/>
  </si>
  <si>
    <t>地域福祉基金</t>
    <rPh sb="0" eb="2">
      <t>チイキ</t>
    </rPh>
    <rPh sb="2" eb="4">
      <t>フクシ</t>
    </rPh>
    <rPh sb="4" eb="6">
      <t>キキン</t>
    </rPh>
    <phoneticPr fontId="1"/>
  </si>
  <si>
    <t>環境施設整備基金</t>
    <rPh sb="0" eb="2">
      <t>カンキョウ</t>
    </rPh>
    <rPh sb="2" eb="4">
      <t>シセツ</t>
    </rPh>
    <rPh sb="4" eb="6">
      <t>セイビ</t>
    </rPh>
    <rPh sb="6" eb="8">
      <t>キキン</t>
    </rPh>
    <phoneticPr fontId="1"/>
  </si>
  <si>
    <t>中小企業者等振興基金</t>
    <rPh sb="0" eb="2">
      <t>チュウショウ</t>
    </rPh>
    <rPh sb="2" eb="5">
      <t>キギョウシャ</t>
    </rPh>
    <rPh sb="5" eb="6">
      <t>トウ</t>
    </rPh>
    <rPh sb="6" eb="8">
      <t>シンコウ</t>
    </rPh>
    <rPh sb="8" eb="10">
      <t>キキン</t>
    </rPh>
    <phoneticPr fontId="1"/>
  </si>
  <si>
    <t>文化、国際交流基金</t>
    <rPh sb="0" eb="2">
      <t>ブンカ</t>
    </rPh>
    <rPh sb="3" eb="5">
      <t>コクサイ</t>
    </rPh>
    <rPh sb="5" eb="7">
      <t>コウリュウ</t>
    </rPh>
    <rPh sb="7" eb="9">
      <t>キキン</t>
    </rPh>
    <phoneticPr fontId="1"/>
  </si>
  <si>
    <t>情報システム施設整備基金</t>
    <rPh sb="0" eb="2">
      <t>ジョウホウ</t>
    </rPh>
    <rPh sb="6" eb="8">
      <t>シセツ</t>
    </rPh>
    <rPh sb="8" eb="10">
      <t>セイビ</t>
    </rPh>
    <rPh sb="10" eb="12">
      <t>キキン</t>
    </rPh>
    <phoneticPr fontId="3"/>
  </si>
  <si>
    <t>公共施設等総合管理基金</t>
    <rPh sb="0" eb="5">
      <t>コウキョウシセツトウ</t>
    </rPh>
    <rPh sb="5" eb="7">
      <t>ソウゴウ</t>
    </rPh>
    <rPh sb="7" eb="9">
      <t>カンリ</t>
    </rPh>
    <rPh sb="9" eb="11">
      <t>キキン</t>
    </rPh>
    <phoneticPr fontId="3"/>
  </si>
  <si>
    <t>オラレまちづくり基金</t>
    <rPh sb="8" eb="10">
      <t>キキン</t>
    </rPh>
    <phoneticPr fontId="3"/>
  </si>
  <si>
    <t>川崎西谷残土処理場基金</t>
  </si>
  <si>
    <t>井川森林総合利用施設基金</t>
  </si>
  <si>
    <t>国民健康保険勝浦病院改築事業基金</t>
  </si>
  <si>
    <t>勝浦町地域福祉基金</t>
  </si>
  <si>
    <t>星谷橋建て替え事業基金</t>
  </si>
  <si>
    <t>横瀬橋架け替え対策周辺基金</t>
  </si>
  <si>
    <t>自ら考え自ら実践する地域づくり基金</t>
  </si>
  <si>
    <t>いろどりの里整備基金</t>
    <rPh sb="5" eb="6">
      <t>サト</t>
    </rPh>
    <rPh sb="6" eb="8">
      <t>セイビ</t>
    </rPh>
    <rPh sb="8" eb="10">
      <t>キキン</t>
    </rPh>
    <phoneticPr fontId="3"/>
  </si>
  <si>
    <t>上勝町森林農地適正管理基金</t>
    <rPh sb="0" eb="3">
      <t>カミカツチョウ</t>
    </rPh>
    <rPh sb="3" eb="5">
      <t>シンリン</t>
    </rPh>
    <rPh sb="5" eb="7">
      <t>ノウチ</t>
    </rPh>
    <rPh sb="7" eb="9">
      <t>テキセイ</t>
    </rPh>
    <rPh sb="9" eb="11">
      <t>カンリ</t>
    </rPh>
    <rPh sb="11" eb="13">
      <t>キキン</t>
    </rPh>
    <phoneticPr fontId="3"/>
  </si>
  <si>
    <t>上勝町地域福祉基金</t>
    <rPh sb="0" eb="3">
      <t>カミカツチョウ</t>
    </rPh>
    <rPh sb="3" eb="5">
      <t>チイキ</t>
    </rPh>
    <rPh sb="5" eb="7">
      <t>フクシ</t>
    </rPh>
    <rPh sb="7" eb="9">
      <t>キキン</t>
    </rPh>
    <phoneticPr fontId="3"/>
  </si>
  <si>
    <t>上勝町文化振興基金</t>
    <rPh sb="0" eb="3">
      <t>カミカツチョウ</t>
    </rPh>
    <rPh sb="3" eb="5">
      <t>ブンカ</t>
    </rPh>
    <rPh sb="5" eb="7">
      <t>シンコウ</t>
    </rPh>
    <rPh sb="7" eb="9">
      <t>キキン</t>
    </rPh>
    <phoneticPr fontId="3"/>
  </si>
  <si>
    <t>上勝町ふるさと創生夢基金</t>
    <rPh sb="0" eb="3">
      <t>カミカツチョウ</t>
    </rPh>
    <rPh sb="7" eb="9">
      <t>ソウセイ</t>
    </rPh>
    <rPh sb="9" eb="10">
      <t>ユメ</t>
    </rPh>
    <rPh sb="10" eb="12">
      <t>キキン</t>
    </rPh>
    <phoneticPr fontId="3"/>
  </si>
  <si>
    <t>応援基金</t>
  </si>
  <si>
    <t>廃棄物処理施設整備事業基金</t>
  </si>
  <si>
    <t>火葬場建設基金</t>
  </si>
  <si>
    <t>町営住宅施設整備事業基金</t>
  </si>
  <si>
    <t>神山町役場庁舎等増改築基金</t>
  </si>
  <si>
    <t>若者定住応援基金</t>
  </si>
  <si>
    <t>神山温泉基金</t>
  </si>
  <si>
    <t>那賀町まちづくり事業基金</t>
  </si>
  <si>
    <t>那賀町有施設整備等まちづくり基金</t>
  </si>
  <si>
    <t>那賀町地域福祉基金</t>
  </si>
  <si>
    <t>那賀町防災対策等まちづくり基金</t>
  </si>
  <si>
    <t>那賀町ふるさと創生基金</t>
  </si>
  <si>
    <t>育英奨学金基金</t>
  </si>
  <si>
    <t>子どもの未来創造教育基金</t>
  </si>
  <si>
    <t>海陽町千年のいのちを守るまちづくり基金</t>
  </si>
  <si>
    <t>海陽町子どもあゆみ基金</t>
  </si>
  <si>
    <t>海陽町特定施設振興整備基金</t>
  </si>
  <si>
    <t>海陽町地域福祉基金</t>
  </si>
  <si>
    <t>海陽町鉄道経営安定基金</t>
  </si>
  <si>
    <t>生活環境整備基金</t>
    <rPh sb="0" eb="2">
      <t>セイカツ</t>
    </rPh>
    <rPh sb="2" eb="4">
      <t>カンキョウ</t>
    </rPh>
    <rPh sb="4" eb="6">
      <t>セイビ</t>
    </rPh>
    <rPh sb="6" eb="8">
      <t>キキン</t>
    </rPh>
    <phoneticPr fontId="3"/>
  </si>
  <si>
    <t>公共施設更新等準備基金</t>
    <rPh sb="0" eb="2">
      <t>コウキョウ</t>
    </rPh>
    <rPh sb="2" eb="4">
      <t>シセツ</t>
    </rPh>
    <rPh sb="4" eb="6">
      <t>コウシン</t>
    </rPh>
    <rPh sb="6" eb="7">
      <t>トウ</t>
    </rPh>
    <rPh sb="7" eb="9">
      <t>ジュンビ</t>
    </rPh>
    <rPh sb="9" eb="11">
      <t>キキン</t>
    </rPh>
    <phoneticPr fontId="3"/>
  </si>
  <si>
    <t>大規模災害対策基金</t>
    <rPh sb="0" eb="3">
      <t>ダイキボ</t>
    </rPh>
    <rPh sb="3" eb="5">
      <t>サイガイ</t>
    </rPh>
    <rPh sb="5" eb="7">
      <t>タイサク</t>
    </rPh>
    <rPh sb="7" eb="9">
      <t>キキン</t>
    </rPh>
    <phoneticPr fontId="3"/>
  </si>
  <si>
    <t>子どもはぐくみ医療費助成事業基金</t>
    <rPh sb="0" eb="1">
      <t>コ</t>
    </rPh>
    <rPh sb="7" eb="10">
      <t>イリョウヒ</t>
    </rPh>
    <rPh sb="10" eb="12">
      <t>ジョセイ</t>
    </rPh>
    <rPh sb="12" eb="14">
      <t>ジギョウ</t>
    </rPh>
    <rPh sb="14" eb="16">
      <t>キキン</t>
    </rPh>
    <phoneticPr fontId="3"/>
  </si>
  <si>
    <t>北島町公共施設等整備基金</t>
  </si>
  <si>
    <t>労働者福祉施設改築基金</t>
  </si>
  <si>
    <t>国際交流研修事業基金</t>
  </si>
  <si>
    <t>社会福祉施設整備事業積立金</t>
    <rPh sb="0" eb="2">
      <t>シャカイ</t>
    </rPh>
    <rPh sb="2" eb="4">
      <t>フクシ</t>
    </rPh>
    <rPh sb="4" eb="6">
      <t>シセツ</t>
    </rPh>
    <rPh sb="6" eb="8">
      <t>セイビ</t>
    </rPh>
    <rPh sb="8" eb="10">
      <t>ジギョウ</t>
    </rPh>
    <rPh sb="10" eb="13">
      <t>ツミタテキン</t>
    </rPh>
    <phoneticPr fontId="3"/>
  </si>
  <si>
    <t>教育施設整備事業積立金</t>
    <rPh sb="0" eb="2">
      <t>キョウイク</t>
    </rPh>
    <rPh sb="2" eb="4">
      <t>シセツ</t>
    </rPh>
    <rPh sb="4" eb="6">
      <t>セイビ</t>
    </rPh>
    <rPh sb="6" eb="8">
      <t>ジギョウ</t>
    </rPh>
    <rPh sb="8" eb="11">
      <t>ツミタテキン</t>
    </rPh>
    <phoneticPr fontId="3"/>
  </si>
  <si>
    <t>一般公共事業積立金</t>
    <rPh sb="0" eb="2">
      <t>イッパン</t>
    </rPh>
    <rPh sb="2" eb="4">
      <t>コウキョウ</t>
    </rPh>
    <rPh sb="4" eb="6">
      <t>ジギョウ</t>
    </rPh>
    <rPh sb="6" eb="9">
      <t>ツミタテキン</t>
    </rPh>
    <phoneticPr fontId="3"/>
  </si>
  <si>
    <t>退職手当積立金</t>
    <rPh sb="0" eb="2">
      <t>タイショク</t>
    </rPh>
    <rPh sb="2" eb="4">
      <t>テアテ</t>
    </rPh>
    <rPh sb="4" eb="7">
      <t>ツミタテキン</t>
    </rPh>
    <phoneticPr fontId="3"/>
  </si>
  <si>
    <t>一般公共施設改築積立金</t>
    <rPh sb="0" eb="2">
      <t>イッパン</t>
    </rPh>
    <rPh sb="2" eb="4">
      <t>コウキョウ</t>
    </rPh>
    <rPh sb="4" eb="6">
      <t>シセツ</t>
    </rPh>
    <rPh sb="6" eb="8">
      <t>カイチク</t>
    </rPh>
    <rPh sb="8" eb="11">
      <t>ツミタテキン</t>
    </rPh>
    <phoneticPr fontId="3"/>
  </si>
  <si>
    <t>役場庁舎改築等基金</t>
    <rPh sb="0" eb="2">
      <t>ヤクバ</t>
    </rPh>
    <rPh sb="2" eb="4">
      <t>チョウシャ</t>
    </rPh>
    <rPh sb="4" eb="7">
      <t>カイチクトウ</t>
    </rPh>
    <rPh sb="7" eb="9">
      <t>キキン</t>
    </rPh>
    <phoneticPr fontId="3"/>
  </si>
  <si>
    <t>地方創生基金</t>
    <rPh sb="0" eb="2">
      <t>チホウ</t>
    </rPh>
    <rPh sb="2" eb="4">
      <t>ソウセイ</t>
    </rPh>
    <rPh sb="4" eb="6">
      <t>キキン</t>
    </rPh>
    <phoneticPr fontId="3"/>
  </si>
  <si>
    <t>産業振興資本管理基金</t>
    <rPh sb="0" eb="2">
      <t>サンギョウ</t>
    </rPh>
    <rPh sb="2" eb="4">
      <t>シンコウ</t>
    </rPh>
    <rPh sb="4" eb="6">
      <t>シホン</t>
    </rPh>
    <rPh sb="6" eb="8">
      <t>カンリ</t>
    </rPh>
    <rPh sb="8" eb="10">
      <t>キキン</t>
    </rPh>
    <phoneticPr fontId="3"/>
  </si>
  <si>
    <t>町並み保存基金</t>
    <rPh sb="0" eb="2">
      <t>マチナ</t>
    </rPh>
    <rPh sb="3" eb="5">
      <t>ホゾン</t>
    </rPh>
    <rPh sb="5" eb="7">
      <t>キキン</t>
    </rPh>
    <phoneticPr fontId="3"/>
  </si>
  <si>
    <t>ゆうゆう館整備基金</t>
    <rPh sb="4" eb="5">
      <t>カン</t>
    </rPh>
    <rPh sb="5" eb="7">
      <t>セイビ</t>
    </rPh>
    <rPh sb="7" eb="9">
      <t>キキン</t>
    </rPh>
    <phoneticPr fontId="3"/>
  </si>
  <si>
    <t>東みよし町元気・交流・未来基金</t>
  </si>
  <si>
    <t>東みよし町公共施設等総合管理基金</t>
  </si>
  <si>
    <t>東みよし町地域福祉基金</t>
  </si>
  <si>
    <t>東みよし町地域振興基金</t>
  </si>
  <si>
    <t>東みよし町情報通信網整備事業基金</t>
  </si>
  <si>
    <t>△ 4</t>
  </si>
  <si>
    <t>美馬地区広域振興基金</t>
    <rPh sb="0" eb="2">
      <t>ミマ</t>
    </rPh>
    <rPh sb="2" eb="4">
      <t>チク</t>
    </rPh>
    <rPh sb="4" eb="6">
      <t>コウイキ</t>
    </rPh>
    <rPh sb="6" eb="8">
      <t>シンコウ</t>
    </rPh>
    <rPh sb="8" eb="10">
      <t>キキン</t>
    </rPh>
    <phoneticPr fontId="3"/>
  </si>
  <si>
    <t>板野西部消防組合
消防施設整備基金</t>
    <rPh sb="0" eb="4">
      <t>イタノセイブ</t>
    </rPh>
    <rPh sb="4" eb="6">
      <t>ショウボウ</t>
    </rPh>
    <rPh sb="6" eb="8">
      <t>クミアイ</t>
    </rPh>
    <rPh sb="9" eb="11">
      <t>ショウボウ</t>
    </rPh>
    <rPh sb="11" eb="13">
      <t>シセツ</t>
    </rPh>
    <rPh sb="13" eb="15">
      <t>セイビ</t>
    </rPh>
    <rPh sb="15" eb="17">
      <t>キキン</t>
    </rPh>
    <phoneticPr fontId="3"/>
  </si>
  <si>
    <t>名西消防組合消防施設整備基金</t>
    <rPh sb="0" eb="6">
      <t>ミョウザイショウボウクミアイ</t>
    </rPh>
    <rPh sb="6" eb="8">
      <t>ショウボウ</t>
    </rPh>
    <rPh sb="8" eb="10">
      <t>シセツ</t>
    </rPh>
    <rPh sb="10" eb="12">
      <t>セイビ</t>
    </rPh>
    <rPh sb="12" eb="14">
      <t>キキン</t>
    </rPh>
    <phoneticPr fontId="3"/>
  </si>
  <si>
    <t>板野西部青少年補導センター組合補導車購入基金</t>
    <rPh sb="0" eb="4">
      <t>イタノセイブ</t>
    </rPh>
    <rPh sb="4" eb="7">
      <t>セイショウネン</t>
    </rPh>
    <rPh sb="7" eb="9">
      <t>ホドウ</t>
    </rPh>
    <rPh sb="13" eb="15">
      <t>クミアイ</t>
    </rPh>
    <rPh sb="15" eb="17">
      <t>ホドウ</t>
    </rPh>
    <rPh sb="17" eb="18">
      <t>シャ</t>
    </rPh>
    <rPh sb="18" eb="20">
      <t>コウニュウ</t>
    </rPh>
    <rPh sb="20" eb="22">
      <t>キキン</t>
    </rPh>
    <phoneticPr fontId="3"/>
  </si>
  <si>
    <t>中央地区広域振興基金</t>
    <rPh sb="0" eb="2">
      <t>チュウオウ</t>
    </rPh>
    <rPh sb="2" eb="4">
      <t>チク</t>
    </rPh>
    <rPh sb="4" eb="6">
      <t>コウイキ</t>
    </rPh>
    <rPh sb="6" eb="8">
      <t>シンコウ</t>
    </rPh>
    <rPh sb="8" eb="10">
      <t>キキン</t>
    </rPh>
    <phoneticPr fontId="3"/>
  </si>
  <si>
    <t>徳島中央広域連合消防施設整備基金</t>
    <rPh sb="0" eb="2">
      <t>トクシマ</t>
    </rPh>
    <rPh sb="2" eb="4">
      <t>チュウオウ</t>
    </rPh>
    <rPh sb="4" eb="6">
      <t>コウイキ</t>
    </rPh>
    <rPh sb="6" eb="8">
      <t>レンゴウ</t>
    </rPh>
    <rPh sb="8" eb="10">
      <t>ショウボウ</t>
    </rPh>
    <rPh sb="10" eb="12">
      <t>シセツ</t>
    </rPh>
    <rPh sb="12" eb="14">
      <t>セイビ</t>
    </rPh>
    <rPh sb="14" eb="16">
      <t>キキン</t>
    </rPh>
    <phoneticPr fontId="3"/>
  </si>
  <si>
    <t>三好地区広域振興整備基金</t>
    <rPh sb="0" eb="2">
      <t>ミヨシ</t>
    </rPh>
    <rPh sb="2" eb="4">
      <t>チク</t>
    </rPh>
    <rPh sb="4" eb="6">
      <t>コウイキ</t>
    </rPh>
    <rPh sb="6" eb="8">
      <t>シンコウ</t>
    </rPh>
    <rPh sb="8" eb="10">
      <t>セイビ</t>
    </rPh>
    <rPh sb="10" eb="12">
      <t>キキン</t>
    </rPh>
    <phoneticPr fontId="3"/>
  </si>
  <si>
    <t>福祉の充実と教育力向上のための臨時基金</t>
    <rPh sb="0" eb="2">
      <t>フクシ</t>
    </rPh>
    <rPh sb="3" eb="5">
      <t>ジュウジツ</t>
    </rPh>
    <rPh sb="6" eb="8">
      <t>キョウイク</t>
    </rPh>
    <rPh sb="8" eb="9">
      <t>リョク</t>
    </rPh>
    <rPh sb="9" eb="11">
      <t>コウジョウ</t>
    </rPh>
    <rPh sb="15" eb="17">
      <t>リンジ</t>
    </rPh>
    <rPh sb="17" eb="19">
      <t>キキン</t>
    </rPh>
    <phoneticPr fontId="3"/>
  </si>
  <si>
    <t>中小企業勤労者福祉共済基金</t>
    <rPh sb="0" eb="2">
      <t>チュウショウ</t>
    </rPh>
    <rPh sb="2" eb="4">
      <t>キギョウ</t>
    </rPh>
    <rPh sb="4" eb="7">
      <t>キンロウシャ</t>
    </rPh>
    <rPh sb="7" eb="9">
      <t>フクシ</t>
    </rPh>
    <rPh sb="9" eb="11">
      <t>キョウサイ</t>
    </rPh>
    <rPh sb="11" eb="13">
      <t>キキン</t>
    </rPh>
    <phoneticPr fontId="3"/>
  </si>
  <si>
    <t>丸亀市大手町地区公共施設再編整備基金</t>
    <rPh sb="0" eb="3">
      <t>マルガメシ</t>
    </rPh>
    <rPh sb="3" eb="6">
      <t>オオテチョウ</t>
    </rPh>
    <rPh sb="6" eb="8">
      <t>チク</t>
    </rPh>
    <rPh sb="8" eb="10">
      <t>コウキョウ</t>
    </rPh>
    <rPh sb="10" eb="12">
      <t>シセツ</t>
    </rPh>
    <rPh sb="12" eb="14">
      <t>サイヘン</t>
    </rPh>
    <rPh sb="14" eb="16">
      <t>セイビ</t>
    </rPh>
    <rPh sb="16" eb="18">
      <t>キキン</t>
    </rPh>
    <phoneticPr fontId="3"/>
  </si>
  <si>
    <t>丸亀モーターボート競走収益基金</t>
    <rPh sb="0" eb="2">
      <t>マルガメ</t>
    </rPh>
    <rPh sb="9" eb="11">
      <t>キョウソウ</t>
    </rPh>
    <rPh sb="11" eb="13">
      <t>シュウエキ</t>
    </rPh>
    <rPh sb="13" eb="15">
      <t>キキン</t>
    </rPh>
    <phoneticPr fontId="3"/>
  </si>
  <si>
    <t>丸亀市合併振興基金</t>
    <rPh sb="0" eb="3">
      <t>マルガメシ</t>
    </rPh>
    <rPh sb="3" eb="5">
      <t>ガッペイ</t>
    </rPh>
    <rPh sb="5" eb="7">
      <t>シンコウ</t>
    </rPh>
    <rPh sb="7" eb="9">
      <t>キキン</t>
    </rPh>
    <phoneticPr fontId="3"/>
  </si>
  <si>
    <t>丸亀市史跡等整備基金</t>
    <rPh sb="0" eb="3">
      <t>マルガメシ</t>
    </rPh>
    <rPh sb="3" eb="5">
      <t>シセキ</t>
    </rPh>
    <rPh sb="5" eb="6">
      <t>トウ</t>
    </rPh>
    <rPh sb="6" eb="8">
      <t>セイビ</t>
    </rPh>
    <rPh sb="8" eb="10">
      <t>キキン</t>
    </rPh>
    <phoneticPr fontId="3"/>
  </si>
  <si>
    <t>丸亀市臨海工業地区施設管理基金</t>
    <rPh sb="0" eb="3">
      <t>マルガメシ</t>
    </rPh>
    <rPh sb="3" eb="5">
      <t>リンカイ</t>
    </rPh>
    <rPh sb="5" eb="7">
      <t>コウギョウ</t>
    </rPh>
    <rPh sb="7" eb="9">
      <t>チク</t>
    </rPh>
    <rPh sb="9" eb="11">
      <t>シセツ</t>
    </rPh>
    <rPh sb="11" eb="13">
      <t>カンリ</t>
    </rPh>
    <rPh sb="13" eb="15">
      <t>キキン</t>
    </rPh>
    <phoneticPr fontId="3"/>
  </si>
  <si>
    <t>ふるさと坂出応援寄付基金</t>
    <rPh sb="4" eb="6">
      <t>サカイデ</t>
    </rPh>
    <rPh sb="6" eb="8">
      <t>オウエン</t>
    </rPh>
    <rPh sb="8" eb="10">
      <t>キフ</t>
    </rPh>
    <rPh sb="10" eb="12">
      <t>キキン</t>
    </rPh>
    <phoneticPr fontId="3"/>
  </si>
  <si>
    <t>社会体育施設等整備基金</t>
    <rPh sb="0" eb="2">
      <t>シャカイ</t>
    </rPh>
    <rPh sb="2" eb="4">
      <t>タイイク</t>
    </rPh>
    <rPh sb="4" eb="6">
      <t>シセツ</t>
    </rPh>
    <rPh sb="6" eb="7">
      <t>トウ</t>
    </rPh>
    <rPh sb="7" eb="9">
      <t>セイビ</t>
    </rPh>
    <rPh sb="9" eb="11">
      <t>キキン</t>
    </rPh>
    <phoneticPr fontId="3"/>
  </si>
  <si>
    <t>公害対策基金</t>
    <rPh sb="0" eb="2">
      <t>コウガイ</t>
    </rPh>
    <rPh sb="2" eb="4">
      <t>タイサク</t>
    </rPh>
    <rPh sb="4" eb="6">
      <t>キキン</t>
    </rPh>
    <phoneticPr fontId="3"/>
  </si>
  <si>
    <t>施設管理等基金</t>
    <rPh sb="0" eb="2">
      <t>シセツ</t>
    </rPh>
    <rPh sb="2" eb="5">
      <t>カンリトウ</t>
    </rPh>
    <rPh sb="5" eb="7">
      <t>キキン</t>
    </rPh>
    <phoneticPr fontId="3"/>
  </si>
  <si>
    <t>がんばれ観音寺応援基金</t>
    <rPh sb="4" eb="9">
      <t>カンオンジオウエン</t>
    </rPh>
    <rPh sb="9" eb="11">
      <t>キキン</t>
    </rPh>
    <phoneticPr fontId="3"/>
  </si>
  <si>
    <t>地域雇用創出基金</t>
    <rPh sb="0" eb="2">
      <t>チイキ</t>
    </rPh>
    <rPh sb="2" eb="4">
      <t>コヨウ</t>
    </rPh>
    <rPh sb="4" eb="6">
      <t>ソウシュツ</t>
    </rPh>
    <rPh sb="6" eb="8">
      <t>キキン</t>
    </rPh>
    <phoneticPr fontId="3"/>
  </si>
  <si>
    <t>とらまる公園体育館基金</t>
  </si>
  <si>
    <t>中山間ふるさと・水と土保全対策基金</t>
  </si>
  <si>
    <t>図書館蔵書整備基金</t>
  </si>
  <si>
    <t>三豊市公共施設整備基金</t>
  </si>
  <si>
    <t>三豊市合併振興基金</t>
  </si>
  <si>
    <t>三豊市地域福祉基金</t>
  </si>
  <si>
    <t>三豊市教育施設整備基金</t>
  </si>
  <si>
    <t>ふるさと三豊応援基金</t>
  </si>
  <si>
    <t>豊かなふるさとづくり基金</t>
    <rPh sb="0" eb="1">
      <t>ユタ</t>
    </rPh>
    <rPh sb="10" eb="12">
      <t>キキン</t>
    </rPh>
    <phoneticPr fontId="3"/>
  </si>
  <si>
    <t>教育・保育基金</t>
    <rPh sb="0" eb="2">
      <t>キョウイク</t>
    </rPh>
    <rPh sb="3" eb="5">
      <t>ホイク</t>
    </rPh>
    <rPh sb="5" eb="7">
      <t>キキン</t>
    </rPh>
    <phoneticPr fontId="3"/>
  </si>
  <si>
    <t>水道基金</t>
    <rPh sb="0" eb="2">
      <t>スイドウ</t>
    </rPh>
    <rPh sb="2" eb="4">
      <t>キキン</t>
    </rPh>
    <phoneticPr fontId="3"/>
  </si>
  <si>
    <t>松山善三・高峰秀子基金</t>
    <rPh sb="0" eb="2">
      <t>マツヤマ</t>
    </rPh>
    <rPh sb="2" eb="4">
      <t>ゼンゾウ</t>
    </rPh>
    <rPh sb="5" eb="9">
      <t>タカミネヒデコ</t>
    </rPh>
    <rPh sb="9" eb="11">
      <t>キキン</t>
    </rPh>
    <phoneticPr fontId="3"/>
  </si>
  <si>
    <t>ふれあいふるさと基金</t>
    <rPh sb="8" eb="10">
      <t>キキン</t>
    </rPh>
    <phoneticPr fontId="3"/>
  </si>
  <si>
    <t>消防機材整備基金</t>
    <rPh sb="0" eb="2">
      <t>ショウボウ</t>
    </rPh>
    <rPh sb="2" eb="4">
      <t>キザイ</t>
    </rPh>
    <rPh sb="4" eb="6">
      <t>セイビ</t>
    </rPh>
    <rPh sb="6" eb="8">
      <t>キキン</t>
    </rPh>
    <phoneticPr fontId="3"/>
  </si>
  <si>
    <t>健康生きがい中核施設大規模修繕等基金</t>
    <rPh sb="0" eb="2">
      <t>ケンコウ</t>
    </rPh>
    <rPh sb="2" eb="3">
      <t>イ</t>
    </rPh>
    <rPh sb="6" eb="8">
      <t>チュウカク</t>
    </rPh>
    <rPh sb="8" eb="10">
      <t>シセツ</t>
    </rPh>
    <rPh sb="10" eb="13">
      <t>ダイキボ</t>
    </rPh>
    <rPh sb="13" eb="15">
      <t>シュウゼン</t>
    </rPh>
    <rPh sb="15" eb="16">
      <t>トウ</t>
    </rPh>
    <rPh sb="16" eb="18">
      <t>キキン</t>
    </rPh>
    <phoneticPr fontId="3"/>
  </si>
  <si>
    <t>教育施設建設整備基金</t>
    <rPh sb="0" eb="2">
      <t>キョウイク</t>
    </rPh>
    <rPh sb="2" eb="4">
      <t>シセツ</t>
    </rPh>
    <rPh sb="4" eb="6">
      <t>ケンセツ</t>
    </rPh>
    <rPh sb="6" eb="8">
      <t>セイ</t>
    </rPh>
    <rPh sb="8" eb="10">
      <t>キキン</t>
    </rPh>
    <phoneticPr fontId="3"/>
  </si>
  <si>
    <t>ふるさと応援基金</t>
    <rPh sb="6" eb="8">
      <t>キキン</t>
    </rPh>
    <phoneticPr fontId="3"/>
  </si>
  <si>
    <t>生活環境施設整備基金</t>
    <rPh sb="0" eb="2">
      <t>セイカツ</t>
    </rPh>
    <rPh sb="2" eb="4">
      <t>カンキョウ</t>
    </rPh>
    <rPh sb="4" eb="6">
      <t>シセツ</t>
    </rPh>
    <rPh sb="6" eb="8">
      <t>セイビ</t>
    </rPh>
    <rPh sb="8" eb="10">
      <t>キキン</t>
    </rPh>
    <phoneticPr fontId="3"/>
  </si>
  <si>
    <t>宇多津町ユープラザうたづ整備基金</t>
  </si>
  <si>
    <t>宇多津町地域福祉基金</t>
  </si>
  <si>
    <t>宇多津町災害対策基金</t>
  </si>
  <si>
    <t>宇多津町まちづくり基金</t>
  </si>
  <si>
    <t>宇多津町みどりの基金</t>
    <rPh sb="0" eb="4">
      <t>ウタヅチョウ</t>
    </rPh>
    <rPh sb="8" eb="10">
      <t>キキン</t>
    </rPh>
    <phoneticPr fontId="3"/>
  </si>
  <si>
    <t>公共施設等長寿命化基金</t>
    <rPh sb="0" eb="2">
      <t>コウキョウ</t>
    </rPh>
    <rPh sb="2" eb="4">
      <t>シセツ</t>
    </rPh>
    <rPh sb="4" eb="5">
      <t>トウ</t>
    </rPh>
    <rPh sb="5" eb="9">
      <t>チョウジュミョウカ</t>
    </rPh>
    <rPh sb="9" eb="11">
      <t>キキン</t>
    </rPh>
    <phoneticPr fontId="3"/>
  </si>
  <si>
    <t>塵埃埋立場建設基金</t>
    <rPh sb="0" eb="2">
      <t>ジンアイ</t>
    </rPh>
    <rPh sb="2" eb="4">
      <t>ウメタテ</t>
    </rPh>
    <rPh sb="4" eb="5">
      <t>バ</t>
    </rPh>
    <rPh sb="5" eb="7">
      <t>ケンセツ</t>
    </rPh>
    <rPh sb="7" eb="9">
      <t>キキン</t>
    </rPh>
    <phoneticPr fontId="3"/>
  </si>
  <si>
    <t>いこいの郷づくり事業基金</t>
    <rPh sb="4" eb="5">
      <t>サト</t>
    </rPh>
    <rPh sb="8" eb="10">
      <t>ジギョウ</t>
    </rPh>
    <rPh sb="10" eb="12">
      <t>キキン</t>
    </rPh>
    <phoneticPr fontId="3"/>
  </si>
  <si>
    <t>琴平町教育施設整備事業基金</t>
    <rPh sb="0" eb="3">
      <t>コトヒラチョウ</t>
    </rPh>
    <rPh sb="3" eb="5">
      <t>キョウイク</t>
    </rPh>
    <rPh sb="5" eb="7">
      <t>シセツ</t>
    </rPh>
    <rPh sb="7" eb="9">
      <t>セイビ</t>
    </rPh>
    <rPh sb="9" eb="11">
      <t>ジギョウ</t>
    </rPh>
    <rPh sb="11" eb="13">
      <t>キキン</t>
    </rPh>
    <phoneticPr fontId="3"/>
  </si>
  <si>
    <t>琴平町地域振興基金</t>
    <rPh sb="0" eb="3">
      <t>コトヒラチョウ</t>
    </rPh>
    <rPh sb="3" eb="5">
      <t>チイキ</t>
    </rPh>
    <rPh sb="5" eb="7">
      <t>シンコウ</t>
    </rPh>
    <rPh sb="7" eb="9">
      <t>キキン</t>
    </rPh>
    <phoneticPr fontId="3"/>
  </si>
  <si>
    <t>位野木義行老人福祉事業基金</t>
  </si>
  <si>
    <t>中條晴夫文化振興基金</t>
  </si>
  <si>
    <t>学校教育施設等整備事業基金</t>
    <rPh sb="0" eb="2">
      <t>ガッコウ</t>
    </rPh>
    <rPh sb="2" eb="4">
      <t>キョウイク</t>
    </rPh>
    <rPh sb="4" eb="6">
      <t>シセツ</t>
    </rPh>
    <rPh sb="6" eb="7">
      <t>トウ</t>
    </rPh>
    <rPh sb="7" eb="9">
      <t>セイビ</t>
    </rPh>
    <rPh sb="9" eb="11">
      <t>ジギョウ</t>
    </rPh>
    <rPh sb="11" eb="13">
      <t>キキン</t>
    </rPh>
    <phoneticPr fontId="3"/>
  </si>
  <si>
    <t>仲南地区特定施設
に関する基金</t>
  </si>
  <si>
    <t>非常勤職員公務災害補償等基金</t>
    <rPh sb="0" eb="14">
      <t>ヒジョウキンショクインコウムサイガイホショウトウキキン</t>
    </rPh>
    <phoneticPr fontId="3"/>
  </si>
  <si>
    <t>消防賞じゅつ金等基金</t>
    <rPh sb="0" eb="2">
      <t>ショウボウ</t>
    </rPh>
    <rPh sb="2" eb="3">
      <t>ショウ</t>
    </rPh>
    <rPh sb="6" eb="7">
      <t>キン</t>
    </rPh>
    <rPh sb="7" eb="8">
      <t>トウ</t>
    </rPh>
    <rPh sb="8" eb="10">
      <t>キキン</t>
    </rPh>
    <phoneticPr fontId="3"/>
  </si>
  <si>
    <t>大川ふるさと市町村圏基金</t>
    <rPh sb="0" eb="2">
      <t>オオカワ</t>
    </rPh>
    <rPh sb="6" eb="10">
      <t>シチョウソンケン</t>
    </rPh>
    <rPh sb="10" eb="12">
      <t>キキン</t>
    </rPh>
    <phoneticPr fontId="3"/>
  </si>
  <si>
    <t>三観広域行政組合
消防財政調整基金</t>
    <rPh sb="0" eb="8">
      <t>サンカンコウイキギョウセイクミアイ</t>
    </rPh>
    <rPh sb="9" eb="11">
      <t>ショウボウ</t>
    </rPh>
    <rPh sb="11" eb="13">
      <t>ザイセイ</t>
    </rPh>
    <rPh sb="13" eb="15">
      <t>チョウセイ</t>
    </rPh>
    <rPh sb="15" eb="17">
      <t>キキン</t>
    </rPh>
    <phoneticPr fontId="3"/>
  </si>
  <si>
    <t>三観広域行政組合
市町連携推進事業基金</t>
    <rPh sb="0" eb="8">
      <t>サンカンコウイキギョウセイクミアイ</t>
    </rPh>
    <rPh sb="9" eb="11">
      <t>シチョウ</t>
    </rPh>
    <rPh sb="11" eb="13">
      <t>レンケイ</t>
    </rPh>
    <rPh sb="13" eb="15">
      <t>スイシン</t>
    </rPh>
    <rPh sb="15" eb="17">
      <t>ジギョウ</t>
    </rPh>
    <rPh sb="17" eb="19">
      <t>キキン</t>
    </rPh>
    <phoneticPr fontId="3"/>
  </si>
  <si>
    <t>広域行政推進事業基金</t>
    <rPh sb="0" eb="2">
      <t>コウイキ</t>
    </rPh>
    <rPh sb="2" eb="4">
      <t>ギョウセイ</t>
    </rPh>
    <rPh sb="4" eb="6">
      <t>スイシン</t>
    </rPh>
    <rPh sb="6" eb="8">
      <t>ジギョウ</t>
    </rPh>
    <rPh sb="8" eb="10">
      <t>キキン</t>
    </rPh>
    <phoneticPr fontId="3"/>
  </si>
  <si>
    <t>21世紀松山創造基金</t>
    <rPh sb="2" eb="4">
      <t>セイキ</t>
    </rPh>
    <rPh sb="4" eb="6">
      <t>マツヤマ</t>
    </rPh>
    <rPh sb="6" eb="8">
      <t>ソウゾウ</t>
    </rPh>
    <rPh sb="8" eb="10">
      <t>キキン</t>
    </rPh>
    <phoneticPr fontId="3"/>
  </si>
  <si>
    <t>観光開発等産業活性化基金</t>
    <rPh sb="0" eb="2">
      <t>カンコウ</t>
    </rPh>
    <rPh sb="2" eb="4">
      <t>カイハツ</t>
    </rPh>
    <rPh sb="4" eb="5">
      <t>トウ</t>
    </rPh>
    <rPh sb="5" eb="7">
      <t>サンギョウ</t>
    </rPh>
    <rPh sb="7" eb="10">
      <t>カッセイカ</t>
    </rPh>
    <rPh sb="10" eb="12">
      <t>キキン</t>
    </rPh>
    <phoneticPr fontId="3"/>
  </si>
  <si>
    <t>城山公園整備基金</t>
    <rPh sb="0" eb="2">
      <t>シロヤマ</t>
    </rPh>
    <rPh sb="2" eb="4">
      <t>コウエン</t>
    </rPh>
    <rPh sb="4" eb="6">
      <t>セイビ</t>
    </rPh>
    <rPh sb="6" eb="8">
      <t>キキン</t>
    </rPh>
    <phoneticPr fontId="3"/>
  </si>
  <si>
    <t>水源の森基金</t>
    <rPh sb="0" eb="2">
      <t>スイゲン</t>
    </rPh>
    <rPh sb="3" eb="4">
      <t>モリ</t>
    </rPh>
    <rPh sb="4" eb="6">
      <t>キキン</t>
    </rPh>
    <phoneticPr fontId="3"/>
  </si>
  <si>
    <t>http://www.pref.ehime.jp/h10800/shichoshinko/zaisei/digest/siryousyuu/zaiseijoukyousiryousyuumein30.html</t>
    <phoneticPr fontId="3"/>
  </si>
  <si>
    <t>公共施設等整備管理基金</t>
    <phoneticPr fontId="3"/>
  </si>
  <si>
    <t>教育文化スポーツ振興基金</t>
    <phoneticPr fontId="3"/>
  </si>
  <si>
    <t>ふるさとうわじま応援基金</t>
    <phoneticPr fontId="3"/>
  </si>
  <si>
    <t>養護老人ホーム基金</t>
    <phoneticPr fontId="3"/>
  </si>
  <si>
    <t>二宮忠八翁顕彰基金</t>
    <phoneticPr fontId="3"/>
  </si>
  <si>
    <t>体育施設建設基金</t>
    <rPh sb="0" eb="2">
      <t>タイイク</t>
    </rPh>
    <rPh sb="2" eb="4">
      <t>シセツ</t>
    </rPh>
    <rPh sb="4" eb="6">
      <t>ケンセツ</t>
    </rPh>
    <rPh sb="6" eb="8">
      <t>キキン</t>
    </rPh>
    <phoneticPr fontId="3"/>
  </si>
  <si>
    <t>ひうち緑地等管理基金</t>
    <rPh sb="3" eb="5">
      <t>リョクチ</t>
    </rPh>
    <rPh sb="5" eb="6">
      <t>トウ</t>
    </rPh>
    <rPh sb="6" eb="8">
      <t>カンリ</t>
    </rPh>
    <rPh sb="8" eb="10">
      <t>キキン</t>
    </rPh>
    <phoneticPr fontId="3"/>
  </si>
  <si>
    <t>水産資源育成基金</t>
    <rPh sb="0" eb="2">
      <t>スイサン</t>
    </rPh>
    <rPh sb="2" eb="4">
      <t>シゲン</t>
    </rPh>
    <rPh sb="4" eb="6">
      <t>イクセイ</t>
    </rPh>
    <rPh sb="6" eb="8">
      <t>キキン</t>
    </rPh>
    <phoneticPr fontId="3"/>
  </si>
  <si>
    <t>漁業振興対策基金</t>
    <rPh sb="0" eb="2">
      <t>ギョギョウ</t>
    </rPh>
    <rPh sb="2" eb="4">
      <t>シンコウ</t>
    </rPh>
    <rPh sb="4" eb="6">
      <t>タイサク</t>
    </rPh>
    <rPh sb="6" eb="8">
      <t>キキン</t>
    </rPh>
    <phoneticPr fontId="3"/>
  </si>
  <si>
    <t>農林振興基金</t>
    <rPh sb="0" eb="2">
      <t>ノウリン</t>
    </rPh>
    <rPh sb="2" eb="4">
      <t>シンコウ</t>
    </rPh>
    <rPh sb="4" eb="6">
      <t>キキン</t>
    </rPh>
    <phoneticPr fontId="3"/>
  </si>
  <si>
    <t>地域医療対策基金</t>
    <rPh sb="0" eb="2">
      <t>チイキ</t>
    </rPh>
    <rPh sb="2" eb="4">
      <t>イリョウ</t>
    </rPh>
    <rPh sb="4" eb="6">
      <t>タイサク</t>
    </rPh>
    <rPh sb="6" eb="8">
      <t>キキン</t>
    </rPh>
    <phoneticPr fontId="3"/>
  </si>
  <si>
    <t>地域公共交通システム運営基金</t>
    <phoneticPr fontId="3"/>
  </si>
  <si>
    <t>教育奨励基金</t>
    <phoneticPr fontId="3"/>
  </si>
  <si>
    <t>義務教育施設整備基金</t>
    <phoneticPr fontId="3"/>
  </si>
  <si>
    <t>文化ホール建設基金</t>
    <rPh sb="0" eb="2">
      <t>ブンカ</t>
    </rPh>
    <rPh sb="5" eb="7">
      <t>ケンセツ</t>
    </rPh>
    <rPh sb="7" eb="9">
      <t>キキン</t>
    </rPh>
    <phoneticPr fontId="3"/>
  </si>
  <si>
    <t>クリーンセンター施設整備基金</t>
    <rPh sb="8" eb="10">
      <t>シセツ</t>
    </rPh>
    <rPh sb="10" eb="12">
      <t>セイビ</t>
    </rPh>
    <rPh sb="12" eb="14">
      <t>キキン</t>
    </rPh>
    <phoneticPr fontId="3"/>
  </si>
  <si>
    <t>新庁舎建設基金</t>
    <rPh sb="0" eb="1">
      <t>シン</t>
    </rPh>
    <rPh sb="1" eb="3">
      <t>チョウシャ</t>
    </rPh>
    <rPh sb="3" eb="5">
      <t>ケンセツ</t>
    </rPh>
    <rPh sb="5" eb="7">
      <t>キキン</t>
    </rPh>
    <phoneticPr fontId="3"/>
  </si>
  <si>
    <t>西予市地域振興基金</t>
    <phoneticPr fontId="3"/>
  </si>
  <si>
    <t>西予市災害対策基金</t>
    <phoneticPr fontId="3"/>
  </si>
  <si>
    <t>西予市公共施設整備基金</t>
    <phoneticPr fontId="3"/>
  </si>
  <si>
    <t>西予市庁舎建築事業基金</t>
    <phoneticPr fontId="3"/>
  </si>
  <si>
    <t>西予市学校施設整備基金</t>
    <phoneticPr fontId="3"/>
  </si>
  <si>
    <t>水資源開発基金</t>
    <rPh sb="0" eb="1">
      <t>ミズ</t>
    </rPh>
    <rPh sb="1" eb="3">
      <t>シゲン</t>
    </rPh>
    <rPh sb="3" eb="5">
      <t>カイハツ</t>
    </rPh>
    <rPh sb="5" eb="7">
      <t>キキン</t>
    </rPh>
    <phoneticPr fontId="3"/>
  </si>
  <si>
    <t>水と土保全基金</t>
    <rPh sb="0" eb="1">
      <t>ミズ</t>
    </rPh>
    <rPh sb="2" eb="3">
      <t>ツチ</t>
    </rPh>
    <rPh sb="3" eb="5">
      <t>ホゼン</t>
    </rPh>
    <rPh sb="5" eb="7">
      <t>キキン</t>
    </rPh>
    <phoneticPr fontId="3"/>
  </si>
  <si>
    <t>農林業担い手育成確保対策事業基金</t>
    <rPh sb="0" eb="2">
      <t>ノウリン</t>
    </rPh>
    <rPh sb="2" eb="3">
      <t>ギョウ</t>
    </rPh>
    <rPh sb="3" eb="4">
      <t>ニナ</t>
    </rPh>
    <rPh sb="5" eb="6">
      <t>テ</t>
    </rPh>
    <rPh sb="6" eb="8">
      <t>イクセイ</t>
    </rPh>
    <rPh sb="8" eb="10">
      <t>カクホ</t>
    </rPh>
    <rPh sb="10" eb="12">
      <t>タイサク</t>
    </rPh>
    <rPh sb="12" eb="14">
      <t>ジギョウ</t>
    </rPh>
    <rPh sb="14" eb="16">
      <t>キキン</t>
    </rPh>
    <phoneticPr fontId="3"/>
  </si>
  <si>
    <t>大規模地震災害対策基金</t>
    <rPh sb="0" eb="3">
      <t>ダイキボ</t>
    </rPh>
    <rPh sb="3" eb="5">
      <t>ジシン</t>
    </rPh>
    <rPh sb="5" eb="7">
      <t>サイガイ</t>
    </rPh>
    <rPh sb="7" eb="9">
      <t>タイサク</t>
    </rPh>
    <rPh sb="9" eb="11">
      <t>キキン</t>
    </rPh>
    <phoneticPr fontId="3"/>
  </si>
  <si>
    <t>公共施設更新準備基金</t>
    <rPh sb="0" eb="10">
      <t>コウキョウシセツコウシンジュンビキキン</t>
    </rPh>
    <phoneticPr fontId="3"/>
  </si>
  <si>
    <t>浄化槽町有施設管理基金</t>
    <rPh sb="0" eb="3">
      <t>ジョウカソウ</t>
    </rPh>
    <rPh sb="3" eb="4">
      <t>チョウ</t>
    </rPh>
    <rPh sb="4" eb="5">
      <t>ユウ</t>
    </rPh>
    <rPh sb="5" eb="7">
      <t>シセツ</t>
    </rPh>
    <rPh sb="7" eb="9">
      <t>カンリ</t>
    </rPh>
    <rPh sb="9" eb="11">
      <t>キキン</t>
    </rPh>
    <phoneticPr fontId="3"/>
  </si>
  <si>
    <t>一般廃棄物処理施設
維持管理基金</t>
    <rPh sb="0" eb="2">
      <t>イッパン</t>
    </rPh>
    <rPh sb="2" eb="5">
      <t>ハイキブツ</t>
    </rPh>
    <rPh sb="5" eb="7">
      <t>ショリ</t>
    </rPh>
    <rPh sb="7" eb="9">
      <t>シセツ</t>
    </rPh>
    <rPh sb="10" eb="12">
      <t>イジ</t>
    </rPh>
    <rPh sb="12" eb="14">
      <t>カンリ</t>
    </rPh>
    <rPh sb="14" eb="16">
      <t>キキン</t>
    </rPh>
    <phoneticPr fontId="3"/>
  </si>
  <si>
    <t>いかざき小田川
はらっぱ基金</t>
    <rPh sb="4" eb="7">
      <t>オダガワ</t>
    </rPh>
    <rPh sb="12" eb="14">
      <t>キキン</t>
    </rPh>
    <phoneticPr fontId="3"/>
  </si>
  <si>
    <t>伊方町振興基金</t>
  </si>
  <si>
    <t>電源交付金施設維持運営基金</t>
  </si>
  <si>
    <t>ふるさとづくり自治活動推進基金</t>
  </si>
  <si>
    <t>電源交付金施設維持補修基金</t>
  </si>
  <si>
    <t>人材育成基金</t>
    <phoneticPr fontId="3"/>
  </si>
  <si>
    <t>鬼北町地域振興基金</t>
    <rPh sb="0" eb="3">
      <t>キホクチョウ</t>
    </rPh>
    <rPh sb="3" eb="5">
      <t>チイキ</t>
    </rPh>
    <rPh sb="5" eb="7">
      <t>シンコウ</t>
    </rPh>
    <rPh sb="7" eb="9">
      <t>キキン</t>
    </rPh>
    <phoneticPr fontId="3"/>
  </si>
  <si>
    <t>鬼北町過疎地域自立促進基金</t>
    <rPh sb="0" eb="3">
      <t>キホクチョウ</t>
    </rPh>
    <rPh sb="3" eb="5">
      <t>カソ</t>
    </rPh>
    <rPh sb="5" eb="7">
      <t>チイキ</t>
    </rPh>
    <rPh sb="7" eb="9">
      <t>ジリツ</t>
    </rPh>
    <rPh sb="9" eb="11">
      <t>ソクシン</t>
    </rPh>
    <rPh sb="11" eb="13">
      <t>キキン</t>
    </rPh>
    <phoneticPr fontId="3"/>
  </si>
  <si>
    <t>鬼北町地域福祉基金</t>
    <rPh sb="0" eb="3">
      <t>キホクチョウ</t>
    </rPh>
    <rPh sb="3" eb="5">
      <t>チイキ</t>
    </rPh>
    <rPh sb="5" eb="7">
      <t>フクシ</t>
    </rPh>
    <rPh sb="7" eb="9">
      <t>キキン</t>
    </rPh>
    <phoneticPr fontId="3"/>
  </si>
  <si>
    <t>公共施設等整備管理基金</t>
    <rPh sb="0" eb="2">
      <t>コウキョウ</t>
    </rPh>
    <rPh sb="2" eb="4">
      <t>シセツ</t>
    </rPh>
    <rPh sb="4" eb="5">
      <t>トウ</t>
    </rPh>
    <rPh sb="5" eb="7">
      <t>セイビ</t>
    </rPh>
    <rPh sb="7" eb="9">
      <t>カンリ</t>
    </rPh>
    <rPh sb="9" eb="11">
      <t>キキン</t>
    </rPh>
    <phoneticPr fontId="3"/>
  </si>
  <si>
    <t>鬼北町交流促進事業基金</t>
    <rPh sb="0" eb="3">
      <t>キホクチョウ</t>
    </rPh>
    <rPh sb="3" eb="5">
      <t>コウリュウ</t>
    </rPh>
    <rPh sb="5" eb="7">
      <t>ソクシン</t>
    </rPh>
    <rPh sb="7" eb="9">
      <t>ジギョウ</t>
    </rPh>
    <rPh sb="9" eb="11">
      <t>キキン</t>
    </rPh>
    <phoneticPr fontId="3"/>
  </si>
  <si>
    <t>公共施設マネジメント基金</t>
    <rPh sb="0" eb="2">
      <t>コウキョウ</t>
    </rPh>
    <rPh sb="2" eb="4">
      <t>シセツ</t>
    </rPh>
    <rPh sb="10" eb="12">
      <t>キキン</t>
    </rPh>
    <phoneticPr fontId="3"/>
  </si>
  <si>
    <t>施設等運営基金</t>
    <rPh sb="0" eb="7">
      <t>シセツトウウンエイキキン</t>
    </rPh>
    <phoneticPr fontId="3"/>
  </si>
  <si>
    <t>消防賞じゅつ金等基金積立金</t>
    <rPh sb="0" eb="2">
      <t>ショウボウ</t>
    </rPh>
    <rPh sb="2" eb="3">
      <t>ショウ</t>
    </rPh>
    <rPh sb="6" eb="7">
      <t>キン</t>
    </rPh>
    <rPh sb="7" eb="8">
      <t>ナド</t>
    </rPh>
    <rPh sb="8" eb="10">
      <t>キキン</t>
    </rPh>
    <rPh sb="10" eb="13">
      <t>ツミタテキン</t>
    </rPh>
    <phoneticPr fontId="3"/>
  </si>
  <si>
    <t>議員公務災害補償等基金積立金</t>
    <rPh sb="0" eb="2">
      <t>ギイン</t>
    </rPh>
    <rPh sb="2" eb="4">
      <t>コウム</t>
    </rPh>
    <rPh sb="4" eb="6">
      <t>サイガイ</t>
    </rPh>
    <rPh sb="6" eb="8">
      <t>ホショウ</t>
    </rPh>
    <rPh sb="8" eb="9">
      <t>ナド</t>
    </rPh>
    <rPh sb="9" eb="11">
      <t>キキン</t>
    </rPh>
    <rPh sb="11" eb="14">
      <t>ツミタテキン</t>
    </rPh>
    <phoneticPr fontId="3"/>
  </si>
  <si>
    <t>大洲喜多特別養護老人ホーム事務組合施設整備等基金</t>
    <rPh sb="0" eb="17">
      <t>オオズ</t>
    </rPh>
    <rPh sb="17" eb="19">
      <t>シセツ</t>
    </rPh>
    <rPh sb="19" eb="21">
      <t>セイビ</t>
    </rPh>
    <rPh sb="21" eb="22">
      <t>トウ</t>
    </rPh>
    <rPh sb="22" eb="24">
      <t>キキン</t>
    </rPh>
    <phoneticPr fontId="3"/>
  </si>
  <si>
    <t>消防機材整備基金</t>
    <rPh sb="0" eb="4">
      <t>ショウボウキザイ</t>
    </rPh>
    <rPh sb="4" eb="8">
      <t>セイビキキン</t>
    </rPh>
    <phoneticPr fontId="3"/>
  </si>
  <si>
    <t>給水設備整備基金</t>
    <rPh sb="0" eb="4">
      <t>キュウスイセツビ</t>
    </rPh>
    <rPh sb="4" eb="6">
      <t>セイビ</t>
    </rPh>
    <rPh sb="6" eb="8">
      <t>キキン</t>
    </rPh>
    <phoneticPr fontId="3"/>
  </si>
  <si>
    <t>愛媛県</t>
    <rPh sb="0" eb="3">
      <t>エヒメケン</t>
    </rPh>
    <phoneticPr fontId="19"/>
  </si>
  <si>
    <t>施設整備基金</t>
    <rPh sb="0" eb="2">
      <t>シセツ</t>
    </rPh>
    <rPh sb="2" eb="4">
      <t>セイビ</t>
    </rPh>
    <rPh sb="4" eb="6">
      <t>キキン</t>
    </rPh>
    <phoneticPr fontId="19"/>
  </si>
  <si>
    <t>八幡浜・大洲地区ふるさと市町村圏基金</t>
    <rPh sb="0" eb="3">
      <t>ヤワタハマ</t>
    </rPh>
    <rPh sb="4" eb="6">
      <t>オオズ</t>
    </rPh>
    <rPh sb="6" eb="8">
      <t>チク</t>
    </rPh>
    <rPh sb="12" eb="15">
      <t>シチョウソン</t>
    </rPh>
    <rPh sb="15" eb="16">
      <t>ケン</t>
    </rPh>
    <rPh sb="16" eb="18">
      <t>キキン</t>
    </rPh>
    <phoneticPr fontId="3"/>
  </si>
  <si>
    <t>広域行政推進基金</t>
    <rPh sb="0" eb="2">
      <t>コウイキ</t>
    </rPh>
    <rPh sb="2" eb="4">
      <t>ギョウセイ</t>
    </rPh>
    <rPh sb="4" eb="6">
      <t>スイシン</t>
    </rPh>
    <rPh sb="6" eb="8">
      <t>キキン</t>
    </rPh>
    <phoneticPr fontId="3"/>
  </si>
  <si>
    <t>南海地震等災害復興基金</t>
    <rPh sb="0" eb="2">
      <t>ナンカイ</t>
    </rPh>
    <rPh sb="2" eb="4">
      <t>ジシン</t>
    </rPh>
    <rPh sb="4" eb="5">
      <t>トウ</t>
    </rPh>
    <rPh sb="5" eb="7">
      <t>サイガイ</t>
    </rPh>
    <rPh sb="7" eb="9">
      <t>フッコウ</t>
    </rPh>
    <rPh sb="9" eb="11">
      <t>キキン</t>
    </rPh>
    <phoneticPr fontId="3"/>
  </si>
  <si>
    <t>http://www.pref.kochi.lg.jp/soshiki/111701/h30zaiseisiryo.html（予定）</t>
    <rPh sb="63" eb="65">
      <t>ヨテイ</t>
    </rPh>
    <phoneticPr fontId="3"/>
  </si>
  <si>
    <t>ふるさと室戸応援寄付金基金</t>
    <rPh sb="4" eb="6">
      <t>ムロト</t>
    </rPh>
    <rPh sb="6" eb="8">
      <t>オウエン</t>
    </rPh>
    <rPh sb="8" eb="11">
      <t>キフキン</t>
    </rPh>
    <rPh sb="11" eb="13">
      <t>キキン</t>
    </rPh>
    <phoneticPr fontId="3"/>
  </si>
  <si>
    <t>室戸市防災対策加速化基金</t>
    <rPh sb="0" eb="3">
      <t>ムロトシ</t>
    </rPh>
    <rPh sb="3" eb="5">
      <t>ボウサイ</t>
    </rPh>
    <rPh sb="5" eb="7">
      <t>タイサク</t>
    </rPh>
    <rPh sb="7" eb="10">
      <t>カソクカ</t>
    </rPh>
    <rPh sb="10" eb="12">
      <t>キキン</t>
    </rPh>
    <phoneticPr fontId="3"/>
  </si>
  <si>
    <t>室戸市ふるさと創生基金</t>
    <rPh sb="0" eb="3">
      <t>ムロトシ</t>
    </rPh>
    <rPh sb="7" eb="9">
      <t>ソウセイ</t>
    </rPh>
    <rPh sb="9" eb="11">
      <t>キキン</t>
    </rPh>
    <phoneticPr fontId="3"/>
  </si>
  <si>
    <t>室戸市地域医療対策基金</t>
    <rPh sb="0" eb="3">
      <t>ムロトシ</t>
    </rPh>
    <rPh sb="3" eb="5">
      <t>チイキ</t>
    </rPh>
    <rPh sb="5" eb="7">
      <t>イリョウ</t>
    </rPh>
    <rPh sb="7" eb="9">
      <t>タイサク</t>
    </rPh>
    <rPh sb="9" eb="11">
      <t>キキン</t>
    </rPh>
    <phoneticPr fontId="3"/>
  </si>
  <si>
    <t>室戸市介護福祉基金</t>
    <rPh sb="0" eb="3">
      <t>ムロトシ</t>
    </rPh>
    <rPh sb="3" eb="5">
      <t>カイゴ</t>
    </rPh>
    <rPh sb="5" eb="7">
      <t>フクシ</t>
    </rPh>
    <rPh sb="7" eb="9">
      <t>キキン</t>
    </rPh>
    <phoneticPr fontId="3"/>
  </si>
  <si>
    <t>鉄道経営助成基金</t>
    <rPh sb="0" eb="2">
      <t>テツドウ</t>
    </rPh>
    <rPh sb="2" eb="4">
      <t>ケイエイ</t>
    </rPh>
    <rPh sb="4" eb="6">
      <t>ジョセイ</t>
    </rPh>
    <rPh sb="6" eb="8">
      <t>キキン</t>
    </rPh>
    <phoneticPr fontId="3"/>
  </si>
  <si>
    <t>防災対策加速化基金</t>
    <rPh sb="0" eb="2">
      <t>ボウサイ</t>
    </rPh>
    <rPh sb="2" eb="4">
      <t>タイサク</t>
    </rPh>
    <rPh sb="4" eb="7">
      <t>カソクカ</t>
    </rPh>
    <rPh sb="7" eb="9">
      <t>キキン</t>
    </rPh>
    <phoneticPr fontId="3"/>
  </si>
  <si>
    <t>庁舎建設・整備基金</t>
    <rPh sb="0" eb="2">
      <t>チョウシャ</t>
    </rPh>
    <rPh sb="2" eb="4">
      <t>ケンセツ</t>
    </rPh>
    <rPh sb="5" eb="7">
      <t>セイビ</t>
    </rPh>
    <rPh sb="7" eb="9">
      <t>キキン</t>
    </rPh>
    <phoneticPr fontId="3"/>
  </si>
  <si>
    <t>施設等整備基金</t>
  </si>
  <si>
    <t>防災対策加速化基金</t>
  </si>
  <si>
    <t>高齢者福祉施設振興基金</t>
  </si>
  <si>
    <t>すさきがすきさ応援基金</t>
    <rPh sb="7" eb="9">
      <t>オウエン</t>
    </rPh>
    <rPh sb="9" eb="11">
      <t>キキン</t>
    </rPh>
    <phoneticPr fontId="3"/>
  </si>
  <si>
    <t>須崎市防災対策加速化基金</t>
    <rPh sb="0" eb="2">
      <t>スサキ</t>
    </rPh>
    <rPh sb="2" eb="3">
      <t>シ</t>
    </rPh>
    <rPh sb="3" eb="5">
      <t>ボウサイ</t>
    </rPh>
    <rPh sb="5" eb="7">
      <t>タイサク</t>
    </rPh>
    <rPh sb="7" eb="10">
      <t>カソクカ</t>
    </rPh>
    <rPh sb="10" eb="12">
      <t>キキン</t>
    </rPh>
    <phoneticPr fontId="3"/>
  </si>
  <si>
    <t>須崎市医療・医師確保対策事業基金</t>
    <rPh sb="0" eb="3">
      <t>スサキシ</t>
    </rPh>
    <rPh sb="3" eb="5">
      <t>イリョウ</t>
    </rPh>
    <rPh sb="6" eb="8">
      <t>イシ</t>
    </rPh>
    <rPh sb="8" eb="10">
      <t>カクホ</t>
    </rPh>
    <rPh sb="10" eb="12">
      <t>タイサク</t>
    </rPh>
    <rPh sb="12" eb="14">
      <t>ジギョウ</t>
    </rPh>
    <rPh sb="14" eb="16">
      <t>キキン</t>
    </rPh>
    <phoneticPr fontId="3"/>
  </si>
  <si>
    <t>宿毛市施設整備基金</t>
    <rPh sb="0" eb="3">
      <t>スクモシ</t>
    </rPh>
    <rPh sb="3" eb="5">
      <t>シセツ</t>
    </rPh>
    <rPh sb="5" eb="7">
      <t>セイビ</t>
    </rPh>
    <rPh sb="7" eb="9">
      <t>キキン</t>
    </rPh>
    <phoneticPr fontId="3"/>
  </si>
  <si>
    <t>宿毛市ふるさと寄付金基金</t>
    <rPh sb="0" eb="3">
      <t>スクモシ</t>
    </rPh>
    <rPh sb="7" eb="10">
      <t>キフキン</t>
    </rPh>
    <rPh sb="10" eb="12">
      <t>キキン</t>
    </rPh>
    <phoneticPr fontId="3"/>
  </si>
  <si>
    <t>宿毛市地域振興基金</t>
    <rPh sb="0" eb="3">
      <t>スクモシ</t>
    </rPh>
    <rPh sb="3" eb="5">
      <t>チイキ</t>
    </rPh>
    <rPh sb="5" eb="7">
      <t>シンコウ</t>
    </rPh>
    <rPh sb="7" eb="9">
      <t>キキン</t>
    </rPh>
    <phoneticPr fontId="3"/>
  </si>
  <si>
    <t>宿毛市総合運動公園施設整備等基金</t>
    <rPh sb="0" eb="3">
      <t>スクモシ</t>
    </rPh>
    <rPh sb="3" eb="9">
      <t>ソウゴウウンドウコウエン</t>
    </rPh>
    <rPh sb="9" eb="11">
      <t>シセツ</t>
    </rPh>
    <rPh sb="11" eb="13">
      <t>セイビ</t>
    </rPh>
    <rPh sb="13" eb="14">
      <t>トウ</t>
    </rPh>
    <rPh sb="14" eb="16">
      <t>キキン</t>
    </rPh>
    <phoneticPr fontId="3"/>
  </si>
  <si>
    <t>宿毛市地方改善事業共同事業施設整備基金</t>
    <rPh sb="0" eb="3">
      <t>スクモシ</t>
    </rPh>
    <rPh sb="3" eb="5">
      <t>チホウ</t>
    </rPh>
    <rPh sb="5" eb="7">
      <t>カイゼン</t>
    </rPh>
    <rPh sb="7" eb="9">
      <t>ジギョウ</t>
    </rPh>
    <rPh sb="9" eb="11">
      <t>キョウドウ</t>
    </rPh>
    <rPh sb="11" eb="13">
      <t>ジギョウ</t>
    </rPh>
    <rPh sb="13" eb="15">
      <t>シセツ</t>
    </rPh>
    <rPh sb="15" eb="17">
      <t>セイビ</t>
    </rPh>
    <rPh sb="17" eb="19">
      <t>キキン</t>
    </rPh>
    <phoneticPr fontId="3"/>
  </si>
  <si>
    <t>ふるさと元気基金</t>
    <rPh sb="4" eb="6">
      <t>ゲンキ</t>
    </rPh>
    <rPh sb="6" eb="8">
      <t>キキン</t>
    </rPh>
    <phoneticPr fontId="3"/>
  </si>
  <si>
    <t>新しいまちづくり基金</t>
    <rPh sb="0" eb="1">
      <t>アタラ</t>
    </rPh>
    <rPh sb="8" eb="10">
      <t>キキン</t>
    </rPh>
    <phoneticPr fontId="3"/>
  </si>
  <si>
    <t>園芸作物価格安定化基金</t>
    <rPh sb="0" eb="2">
      <t>エンゲイ</t>
    </rPh>
    <rPh sb="2" eb="4">
      <t>サクモツ</t>
    </rPh>
    <rPh sb="4" eb="6">
      <t>カカク</t>
    </rPh>
    <rPh sb="6" eb="9">
      <t>アンテイカ</t>
    </rPh>
    <rPh sb="9" eb="11">
      <t>キキン</t>
    </rPh>
    <phoneticPr fontId="3"/>
  </si>
  <si>
    <t>庁舎等建設基金</t>
    <rPh sb="0" eb="3">
      <t>チョウシャナド</t>
    </rPh>
    <rPh sb="3" eb="5">
      <t>ケンセツ</t>
    </rPh>
    <rPh sb="5" eb="7">
      <t>キキン</t>
    </rPh>
    <phoneticPr fontId="3"/>
  </si>
  <si>
    <t>やすらぎのまちづくり基金</t>
    <rPh sb="10" eb="12">
      <t>キキン</t>
    </rPh>
    <phoneticPr fontId="3"/>
  </si>
  <si>
    <t>ふるさと創生育英基金</t>
    <rPh sb="4" eb="6">
      <t>ソウセイ</t>
    </rPh>
    <rPh sb="6" eb="8">
      <t>イクエイ</t>
    </rPh>
    <rPh sb="8" eb="10">
      <t>キキン</t>
    </rPh>
    <phoneticPr fontId="3"/>
  </si>
  <si>
    <t>奈半利町集落活動センター支援基金</t>
    <rPh sb="0" eb="4">
      <t>ナハリチョウ</t>
    </rPh>
    <rPh sb="4" eb="6">
      <t>シュウラク</t>
    </rPh>
    <rPh sb="6" eb="8">
      <t>カツドウ</t>
    </rPh>
    <rPh sb="12" eb="14">
      <t>シエン</t>
    </rPh>
    <rPh sb="14" eb="16">
      <t>キキン</t>
    </rPh>
    <phoneticPr fontId="3"/>
  </si>
  <si>
    <t>人づくり奨学基金</t>
    <rPh sb="0" eb="1">
      <t>ヒト</t>
    </rPh>
    <rPh sb="4" eb="6">
      <t>ショウガク</t>
    </rPh>
    <rPh sb="6" eb="8">
      <t>キキン</t>
    </rPh>
    <phoneticPr fontId="3"/>
  </si>
  <si>
    <t>中山間ふるさと、水と土保全対策事業基金</t>
  </si>
  <si>
    <t>分水対策基金</t>
    <rPh sb="0" eb="2">
      <t>ブンスイ</t>
    </rPh>
    <rPh sb="2" eb="4">
      <t>タイサク</t>
    </rPh>
    <rPh sb="4" eb="6">
      <t>キキン</t>
    </rPh>
    <phoneticPr fontId="3"/>
  </si>
  <si>
    <t>北川村施設等整備基金</t>
    <rPh sb="0" eb="3">
      <t>キタガワムラ</t>
    </rPh>
    <rPh sb="3" eb="5">
      <t>シセツ</t>
    </rPh>
    <rPh sb="5" eb="6">
      <t>トウ</t>
    </rPh>
    <rPh sb="6" eb="8">
      <t>セイビ</t>
    </rPh>
    <rPh sb="8" eb="10">
      <t>キキン</t>
    </rPh>
    <phoneticPr fontId="3"/>
  </si>
  <si>
    <t>公営住宅施設整備基金</t>
    <rPh sb="0" eb="2">
      <t>コウエイ</t>
    </rPh>
    <rPh sb="2" eb="4">
      <t>ジュウタク</t>
    </rPh>
    <rPh sb="4" eb="6">
      <t>シセツ</t>
    </rPh>
    <rPh sb="6" eb="8">
      <t>セイビ</t>
    </rPh>
    <rPh sb="8" eb="10">
      <t>キキン</t>
    </rPh>
    <phoneticPr fontId="3"/>
  </si>
  <si>
    <t>北川村学校教育施設整備基金</t>
    <rPh sb="0" eb="3">
      <t>キタガワムラ</t>
    </rPh>
    <rPh sb="3" eb="5">
      <t>ガッコウ</t>
    </rPh>
    <rPh sb="5" eb="7">
      <t>キョウイク</t>
    </rPh>
    <rPh sb="7" eb="9">
      <t>シセツ</t>
    </rPh>
    <rPh sb="9" eb="11">
      <t>セイビ</t>
    </rPh>
    <rPh sb="11" eb="13">
      <t>キキン</t>
    </rPh>
    <phoneticPr fontId="3"/>
  </si>
  <si>
    <t>ふるさときたがわ基金</t>
    <rPh sb="8" eb="10">
      <t>キキン</t>
    </rPh>
    <phoneticPr fontId="3"/>
  </si>
  <si>
    <t>村有林基金</t>
    <rPh sb="0" eb="2">
      <t>ソンユウ</t>
    </rPh>
    <rPh sb="2" eb="3">
      <t>リン</t>
    </rPh>
    <rPh sb="3" eb="5">
      <t>キキン</t>
    </rPh>
    <phoneticPr fontId="3"/>
  </si>
  <si>
    <t>下水対策基金</t>
    <rPh sb="0" eb="2">
      <t>ゲスイ</t>
    </rPh>
    <rPh sb="2" eb="4">
      <t>タイサク</t>
    </rPh>
    <rPh sb="4" eb="6">
      <t>キキン</t>
    </rPh>
    <phoneticPr fontId="3"/>
  </si>
  <si>
    <t>水資源対策基金</t>
    <rPh sb="0" eb="3">
      <t>ミズシゲン</t>
    </rPh>
    <rPh sb="3" eb="5">
      <t>タイサク</t>
    </rPh>
    <rPh sb="5" eb="7">
      <t>キキン</t>
    </rPh>
    <phoneticPr fontId="3"/>
  </si>
  <si>
    <t>子牛価格安定基金</t>
    <phoneticPr fontId="3"/>
  </si>
  <si>
    <t>園芸作物価格安定基金</t>
    <phoneticPr fontId="3"/>
  </si>
  <si>
    <t>大豊町公共施設整備基金</t>
    <rPh sb="0" eb="3">
      <t>オオトヨチョウ</t>
    </rPh>
    <rPh sb="3" eb="5">
      <t>コウキョウ</t>
    </rPh>
    <rPh sb="5" eb="7">
      <t>シセツ</t>
    </rPh>
    <rPh sb="7" eb="9">
      <t>セイビ</t>
    </rPh>
    <rPh sb="9" eb="11">
      <t>キキン</t>
    </rPh>
    <phoneticPr fontId="3"/>
  </si>
  <si>
    <t>大豊町福祉基金</t>
    <rPh sb="0" eb="3">
      <t>オオトヨチョウ</t>
    </rPh>
    <rPh sb="3" eb="5">
      <t>フクシ</t>
    </rPh>
    <rPh sb="5" eb="7">
      <t>キキン</t>
    </rPh>
    <phoneticPr fontId="3"/>
  </si>
  <si>
    <t>大豊町すこやか子育て基金</t>
    <rPh sb="0" eb="3">
      <t>オオトヨチョウ</t>
    </rPh>
    <rPh sb="7" eb="9">
      <t>コソダ</t>
    </rPh>
    <rPh sb="10" eb="12">
      <t>キキン</t>
    </rPh>
    <phoneticPr fontId="3"/>
  </si>
  <si>
    <t>大豊町公有林整備推進基金</t>
    <rPh sb="0" eb="3">
      <t>オオトヨチョウ</t>
    </rPh>
    <rPh sb="3" eb="6">
      <t>コウユウリン</t>
    </rPh>
    <rPh sb="6" eb="8">
      <t>セイビ</t>
    </rPh>
    <rPh sb="8" eb="10">
      <t>スイシン</t>
    </rPh>
    <rPh sb="10" eb="12">
      <t>キキン</t>
    </rPh>
    <phoneticPr fontId="3"/>
  </si>
  <si>
    <t>大豊町過疎地域自立促進特別事業基金</t>
    <rPh sb="0" eb="3">
      <t>オオトヨチョウ</t>
    </rPh>
    <rPh sb="3" eb="5">
      <t>カソ</t>
    </rPh>
    <rPh sb="5" eb="7">
      <t>チイキ</t>
    </rPh>
    <rPh sb="7" eb="9">
      <t>ジリツ</t>
    </rPh>
    <rPh sb="9" eb="11">
      <t>ソクシン</t>
    </rPh>
    <rPh sb="11" eb="13">
      <t>トクベツ</t>
    </rPh>
    <rPh sb="13" eb="15">
      <t>ジギョウ</t>
    </rPh>
    <rPh sb="15" eb="17">
      <t>キキン</t>
    </rPh>
    <phoneticPr fontId="3"/>
  </si>
  <si>
    <t>さめうら荘建設基金</t>
    <rPh sb="4" eb="5">
      <t>ソウ</t>
    </rPh>
    <rPh sb="5" eb="7">
      <t>ケンセツ</t>
    </rPh>
    <rPh sb="7" eb="9">
      <t>キキン</t>
    </rPh>
    <phoneticPr fontId="3"/>
  </si>
  <si>
    <t>森と水のふるさとづくり基金</t>
    <rPh sb="0" eb="1">
      <t>モリ</t>
    </rPh>
    <rPh sb="2" eb="3">
      <t>ミズ</t>
    </rPh>
    <rPh sb="11" eb="13">
      <t>キキン</t>
    </rPh>
    <phoneticPr fontId="3"/>
  </si>
  <si>
    <t>環境改善基金</t>
    <rPh sb="0" eb="2">
      <t>カンキョウ</t>
    </rPh>
    <rPh sb="2" eb="4">
      <t>カイゼン</t>
    </rPh>
    <rPh sb="4" eb="6">
      <t>キキン</t>
    </rPh>
    <phoneticPr fontId="3"/>
  </si>
  <si>
    <t>子ども子育て支援基金</t>
    <rPh sb="0" eb="1">
      <t>コ</t>
    </rPh>
    <rPh sb="3" eb="5">
      <t>コソダ</t>
    </rPh>
    <rPh sb="6" eb="8">
      <t>シエン</t>
    </rPh>
    <rPh sb="8" eb="10">
      <t>キキン</t>
    </rPh>
    <phoneticPr fontId="3"/>
  </si>
  <si>
    <t>水資源対策基金</t>
  </si>
  <si>
    <t>天王地区汚水処理施設管理運営基金</t>
  </si>
  <si>
    <t>未来・夢基金</t>
    <rPh sb="0" eb="2">
      <t>ミライ</t>
    </rPh>
    <rPh sb="3" eb="4">
      <t>ユメ</t>
    </rPh>
    <rPh sb="4" eb="6">
      <t>キキン</t>
    </rPh>
    <phoneticPr fontId="3"/>
  </si>
  <si>
    <t>福祉基金</t>
    <rPh sb="0" eb="2">
      <t>フクシ</t>
    </rPh>
    <rPh sb="2" eb="4">
      <t>キキン</t>
    </rPh>
    <phoneticPr fontId="1"/>
  </si>
  <si>
    <t>ふるさと納税寄附金基金</t>
    <rPh sb="4" eb="6">
      <t>ノウゼイ</t>
    </rPh>
    <rPh sb="6" eb="9">
      <t>キフキン</t>
    </rPh>
    <rPh sb="9" eb="11">
      <t>キキン</t>
    </rPh>
    <phoneticPr fontId="1"/>
  </si>
  <si>
    <t>国内外交流基金</t>
    <rPh sb="0" eb="3">
      <t>コクナイガイ</t>
    </rPh>
    <rPh sb="3" eb="5">
      <t>コウリュウ</t>
    </rPh>
    <rPh sb="5" eb="7">
      <t>キキン</t>
    </rPh>
    <phoneticPr fontId="1"/>
  </si>
  <si>
    <t>介護サービス事業基金</t>
    <rPh sb="0" eb="2">
      <t>カイゴ</t>
    </rPh>
    <rPh sb="6" eb="8">
      <t>ジギョウ</t>
    </rPh>
    <rPh sb="8" eb="10">
      <t>キキン</t>
    </rPh>
    <phoneticPr fontId="1"/>
  </si>
  <si>
    <t>蚕糸資料館事業基金</t>
    <rPh sb="0" eb="2">
      <t>サンシ</t>
    </rPh>
    <rPh sb="2" eb="5">
      <t>シリョウカン</t>
    </rPh>
    <rPh sb="5" eb="7">
      <t>ジギョウ</t>
    </rPh>
    <rPh sb="7" eb="9">
      <t>キキン</t>
    </rPh>
    <phoneticPr fontId="3"/>
  </si>
  <si>
    <t>保健文化社会福祉基金</t>
    <rPh sb="0" eb="2">
      <t>ホケン</t>
    </rPh>
    <rPh sb="2" eb="4">
      <t>ブンカ</t>
    </rPh>
    <rPh sb="4" eb="6">
      <t>シャカイ</t>
    </rPh>
    <rPh sb="6" eb="8">
      <t>フクシ</t>
    </rPh>
    <rPh sb="8" eb="10">
      <t>キキン</t>
    </rPh>
    <phoneticPr fontId="3"/>
  </si>
  <si>
    <t>公共施設整備事業基金</t>
    <rPh sb="0" eb="2">
      <t>コウキョウ</t>
    </rPh>
    <rPh sb="2" eb="4">
      <t>シセツ</t>
    </rPh>
    <rPh sb="4" eb="6">
      <t>セイビ</t>
    </rPh>
    <rPh sb="6" eb="8">
      <t>ジギョウ</t>
    </rPh>
    <rPh sb="8" eb="10">
      <t>キキン</t>
    </rPh>
    <phoneticPr fontId="3"/>
  </si>
  <si>
    <t>ゆすはら21夢・未来基金</t>
    <rPh sb="6" eb="7">
      <t>ユメ</t>
    </rPh>
    <rPh sb="8" eb="10">
      <t>ミライ</t>
    </rPh>
    <rPh sb="10" eb="12">
      <t>キキン</t>
    </rPh>
    <phoneticPr fontId="3"/>
  </si>
  <si>
    <t>森と水の文化のまちづくり基金</t>
    <rPh sb="0" eb="1">
      <t>モリ</t>
    </rPh>
    <rPh sb="2" eb="3">
      <t>ミズ</t>
    </rPh>
    <rPh sb="4" eb="6">
      <t>ブンカ</t>
    </rPh>
    <rPh sb="12" eb="14">
      <t>キキン</t>
    </rPh>
    <phoneticPr fontId="3"/>
  </si>
  <si>
    <t>町有林事業基金</t>
    <rPh sb="0" eb="1">
      <t>チョウ</t>
    </rPh>
    <rPh sb="1" eb="2">
      <t>ユウ</t>
    </rPh>
    <rPh sb="2" eb="3">
      <t>バヤシ</t>
    </rPh>
    <rPh sb="3" eb="5">
      <t>ジギョウ</t>
    </rPh>
    <rPh sb="5" eb="7">
      <t>キキン</t>
    </rPh>
    <phoneticPr fontId="3"/>
  </si>
  <si>
    <t>光ケーブル網等機器管理基金</t>
    <rPh sb="0" eb="1">
      <t>ヒカリ</t>
    </rPh>
    <rPh sb="5" eb="6">
      <t>モウ</t>
    </rPh>
    <rPh sb="6" eb="7">
      <t>トウ</t>
    </rPh>
    <rPh sb="7" eb="9">
      <t>キキ</t>
    </rPh>
    <rPh sb="9" eb="11">
      <t>カンリ</t>
    </rPh>
    <rPh sb="11" eb="13">
      <t>キキン</t>
    </rPh>
    <phoneticPr fontId="3"/>
  </si>
  <si>
    <t>響働のまち振興基金</t>
    <rPh sb="0" eb="1">
      <t>キョウ</t>
    </rPh>
    <rPh sb="1" eb="2">
      <t>ドウ</t>
    </rPh>
    <rPh sb="5" eb="7">
      <t>シンコウ</t>
    </rPh>
    <rPh sb="7" eb="9">
      <t>キキン</t>
    </rPh>
    <phoneticPr fontId="3"/>
  </si>
  <si>
    <t>地域支え合い活動基金</t>
    <rPh sb="0" eb="2">
      <t>チイキ</t>
    </rPh>
    <rPh sb="2" eb="3">
      <t>ササ</t>
    </rPh>
    <rPh sb="4" eb="5">
      <t>ア</t>
    </rPh>
    <rPh sb="6" eb="8">
      <t>カツドウ</t>
    </rPh>
    <rPh sb="8" eb="10">
      <t>キキン</t>
    </rPh>
    <phoneticPr fontId="3"/>
  </si>
  <si>
    <t>合併特例債まちづくり基金</t>
    <rPh sb="0" eb="2">
      <t>ガッペイ</t>
    </rPh>
    <rPh sb="2" eb="4">
      <t>トクレイ</t>
    </rPh>
    <rPh sb="4" eb="5">
      <t>サイ</t>
    </rPh>
    <rPh sb="10" eb="12">
      <t>キキン</t>
    </rPh>
    <phoneticPr fontId="3"/>
  </si>
  <si>
    <t>地域情報通信基盤整備基金</t>
    <rPh sb="0" eb="12">
      <t>チイキジョウホウツウシンキバンセイビキキン</t>
    </rPh>
    <phoneticPr fontId="3"/>
  </si>
  <si>
    <t>村おこし基金</t>
    <rPh sb="0" eb="1">
      <t>ムラ</t>
    </rPh>
    <rPh sb="4" eb="6">
      <t>キキン</t>
    </rPh>
    <phoneticPr fontId="3"/>
  </si>
  <si>
    <t>地域開発基金</t>
    <rPh sb="0" eb="2">
      <t>チイキ</t>
    </rPh>
    <rPh sb="2" eb="4">
      <t>カイハツ</t>
    </rPh>
    <rPh sb="4" eb="6">
      <t>キキン</t>
    </rPh>
    <phoneticPr fontId="3"/>
  </si>
  <si>
    <t>三原村水と緑のふるさと応援基金</t>
    <rPh sb="0" eb="2">
      <t>ミハラ</t>
    </rPh>
    <rPh sb="2" eb="3">
      <t>ムラ</t>
    </rPh>
    <rPh sb="3" eb="4">
      <t>ミズ</t>
    </rPh>
    <rPh sb="5" eb="6">
      <t>ミドリ</t>
    </rPh>
    <rPh sb="11" eb="13">
      <t>オウエン</t>
    </rPh>
    <rPh sb="13" eb="15">
      <t>キキン</t>
    </rPh>
    <phoneticPr fontId="3"/>
  </si>
  <si>
    <t>建設推進基金</t>
    <rPh sb="0" eb="2">
      <t>ケンセツ</t>
    </rPh>
    <rPh sb="2" eb="4">
      <t>スイシン</t>
    </rPh>
    <rPh sb="4" eb="6">
      <t>キキン</t>
    </rPh>
    <phoneticPr fontId="3"/>
  </si>
  <si>
    <t>硝化槽浚渫工事及び大型機械類修繕工事基金</t>
    <rPh sb="0" eb="2">
      <t>ショウカ</t>
    </rPh>
    <rPh sb="2" eb="3">
      <t>ソウ</t>
    </rPh>
    <rPh sb="3" eb="5">
      <t>シュンセツ</t>
    </rPh>
    <rPh sb="5" eb="7">
      <t>コウジ</t>
    </rPh>
    <rPh sb="7" eb="8">
      <t>オヨ</t>
    </rPh>
    <rPh sb="9" eb="11">
      <t>オオガタ</t>
    </rPh>
    <rPh sb="11" eb="14">
      <t>キカイルイ</t>
    </rPh>
    <rPh sb="14" eb="16">
      <t>シュウゼン</t>
    </rPh>
    <rPh sb="16" eb="18">
      <t>コウジ</t>
    </rPh>
    <rPh sb="18" eb="20">
      <t>キキン</t>
    </rPh>
    <phoneticPr fontId="3"/>
  </si>
  <si>
    <t>衛生ｾﾝﾀｰ設備基金</t>
    <rPh sb="0" eb="2">
      <t>エイセイ</t>
    </rPh>
    <rPh sb="6" eb="8">
      <t>セツビ</t>
    </rPh>
    <rPh sb="8" eb="10">
      <t>キキン</t>
    </rPh>
    <phoneticPr fontId="3"/>
  </si>
  <si>
    <t>職員退職手当基金</t>
    <rPh sb="0" eb="1">
      <t>ショク</t>
    </rPh>
    <rPh sb="1" eb="2">
      <t>イン</t>
    </rPh>
    <rPh sb="2" eb="4">
      <t>タイショク</t>
    </rPh>
    <rPh sb="4" eb="6">
      <t>テアテ</t>
    </rPh>
    <rPh sb="6" eb="8">
      <t>キキン</t>
    </rPh>
    <phoneticPr fontId="3"/>
  </si>
  <si>
    <t>高吾北広域ふるさと市町村圏基金</t>
    <rPh sb="0" eb="1">
      <t>コウ</t>
    </rPh>
    <rPh sb="1" eb="3">
      <t>ゴホク</t>
    </rPh>
    <rPh sb="3" eb="5">
      <t>コウイキ</t>
    </rPh>
    <rPh sb="9" eb="12">
      <t>シチョウソン</t>
    </rPh>
    <rPh sb="12" eb="13">
      <t>ケン</t>
    </rPh>
    <rPh sb="13" eb="15">
      <t>キキン</t>
    </rPh>
    <phoneticPr fontId="3"/>
  </si>
  <si>
    <t>香南斎場組合施設等整備基金</t>
    <rPh sb="0" eb="2">
      <t>コウナン</t>
    </rPh>
    <rPh sb="2" eb="4">
      <t>サイジョウ</t>
    </rPh>
    <rPh sb="4" eb="6">
      <t>クミアイ</t>
    </rPh>
    <rPh sb="6" eb="8">
      <t>シセツ</t>
    </rPh>
    <rPh sb="8" eb="9">
      <t>ナド</t>
    </rPh>
    <rPh sb="9" eb="11">
      <t>セイビ</t>
    </rPh>
    <rPh sb="11" eb="13">
      <t>キキン</t>
    </rPh>
    <phoneticPr fontId="3"/>
  </si>
  <si>
    <t>ごみ焼却施設改築・整備基金</t>
    <rPh sb="2" eb="4">
      <t>ショウキャク</t>
    </rPh>
    <rPh sb="4" eb="6">
      <t>シセツ</t>
    </rPh>
    <rPh sb="6" eb="8">
      <t>カイチク</t>
    </rPh>
    <rPh sb="9" eb="11">
      <t>セイビ</t>
    </rPh>
    <rPh sb="11" eb="13">
      <t>キキン</t>
    </rPh>
    <phoneticPr fontId="3"/>
  </si>
  <si>
    <t>幡多広域ふるさと市町村圏基金</t>
  </si>
  <si>
    <t>施設整備資金</t>
    <rPh sb="0" eb="2">
      <t>シセツ</t>
    </rPh>
    <rPh sb="2" eb="4">
      <t>セイビ</t>
    </rPh>
    <rPh sb="4" eb="6">
      <t>シキン</t>
    </rPh>
    <phoneticPr fontId="3"/>
  </si>
  <si>
    <t>高知県広域食肉センター事務組合高知県広域食肉センター施設整備基金</t>
    <rPh sb="0" eb="7">
      <t>コウチケンコウイキショクニク</t>
    </rPh>
    <rPh sb="11" eb="15">
      <t>ジムクミアイ</t>
    </rPh>
    <rPh sb="15" eb="22">
      <t>コウチケンコウイキショクニク</t>
    </rPh>
    <rPh sb="26" eb="28">
      <t>シセツ</t>
    </rPh>
    <rPh sb="28" eb="30">
      <t>セイビ</t>
    </rPh>
    <rPh sb="30" eb="32">
      <t>キキン</t>
    </rPh>
    <phoneticPr fontId="3"/>
  </si>
  <si>
    <t>嶺北広域ふるさと市町村圏基金</t>
    <rPh sb="0" eb="4">
      <t>レイホクコウイキ</t>
    </rPh>
    <rPh sb="8" eb="14">
      <t>シチョウソンケンキキン</t>
    </rPh>
    <phoneticPr fontId="3"/>
  </si>
  <si>
    <t>吉野川流域ネットワーク基金</t>
    <rPh sb="0" eb="2">
      <t>ヨシノ</t>
    </rPh>
    <rPh sb="2" eb="3">
      <t>ガワ</t>
    </rPh>
    <rPh sb="3" eb="5">
      <t>リュウイキ</t>
    </rPh>
    <rPh sb="11" eb="13">
      <t>キキン</t>
    </rPh>
    <phoneticPr fontId="3"/>
  </si>
  <si>
    <t>高幡広域ふるさと市町村圏基金</t>
    <rPh sb="0" eb="4">
      <t>コウバンコウイキ</t>
    </rPh>
    <rPh sb="8" eb="11">
      <t>シチョウソン</t>
    </rPh>
    <rPh sb="11" eb="12">
      <t>ケン</t>
    </rPh>
    <rPh sb="12" eb="14">
      <t>キキン</t>
    </rPh>
    <phoneticPr fontId="3"/>
  </si>
  <si>
    <t>須崎斎場調整基金</t>
    <rPh sb="0" eb="2">
      <t>スサキ</t>
    </rPh>
    <rPh sb="2" eb="4">
      <t>サイジョウ</t>
    </rPh>
    <rPh sb="4" eb="6">
      <t>チョウセイ</t>
    </rPh>
    <rPh sb="6" eb="8">
      <t>キキン</t>
    </rPh>
    <phoneticPr fontId="3"/>
  </si>
  <si>
    <t>特別基金</t>
    <rPh sb="0" eb="4">
      <t>トクベツキキン</t>
    </rPh>
    <phoneticPr fontId="3"/>
  </si>
  <si>
    <t>衛生センター施設整備基金</t>
    <rPh sb="0" eb="2">
      <t>エイセイ</t>
    </rPh>
    <rPh sb="6" eb="8">
      <t>シセツ</t>
    </rPh>
    <rPh sb="8" eb="10">
      <t>セイビ</t>
    </rPh>
    <rPh sb="10" eb="12">
      <t>キキン</t>
    </rPh>
    <phoneticPr fontId="3"/>
  </si>
  <si>
    <t>消防及び救急等施設整備基金</t>
    <rPh sb="0" eb="2">
      <t>ショウボウ</t>
    </rPh>
    <rPh sb="2" eb="3">
      <t>オヨ</t>
    </rPh>
    <rPh sb="4" eb="6">
      <t>キュウキュウ</t>
    </rPh>
    <rPh sb="6" eb="7">
      <t>トウ</t>
    </rPh>
    <rPh sb="7" eb="13">
      <t>シセツセイビキキン</t>
    </rPh>
    <phoneticPr fontId="3"/>
  </si>
  <si>
    <t>こうち人づくり広域連合人づくり推進基金</t>
    <rPh sb="3" eb="4">
      <t>ヒト</t>
    </rPh>
    <rPh sb="11" eb="12">
      <t>ヒト</t>
    </rPh>
    <rPh sb="15" eb="17">
      <t>スイシン</t>
    </rPh>
    <rPh sb="17" eb="19">
      <t>キキン</t>
    </rPh>
    <phoneticPr fontId="3"/>
  </si>
  <si>
    <t>議員公務災害補償基金</t>
    <rPh sb="0" eb="2">
      <t>ギイン</t>
    </rPh>
    <rPh sb="2" eb="4">
      <t>コウム</t>
    </rPh>
    <rPh sb="4" eb="6">
      <t>サイガイ</t>
    </rPh>
    <rPh sb="6" eb="8">
      <t>ホショウ</t>
    </rPh>
    <rPh sb="8" eb="10">
      <t>キキン</t>
    </rPh>
    <phoneticPr fontId="3"/>
  </si>
  <si>
    <t>高速鉄道建設基金</t>
    <rPh sb="0" eb="2">
      <t>コウソク</t>
    </rPh>
    <rPh sb="2" eb="4">
      <t>テツドウ</t>
    </rPh>
    <rPh sb="4" eb="6">
      <t>ケンセツ</t>
    </rPh>
    <rPh sb="6" eb="8">
      <t>キキン</t>
    </rPh>
    <phoneticPr fontId="5"/>
  </si>
  <si>
    <t>ﾕﾆﾊﾞｰｼｱｰﾄﾞ福岡大会記念ｽﾎﾟｰﾂ振興基金</t>
    <phoneticPr fontId="3"/>
  </si>
  <si>
    <t>庁舎建設等資金積立金</t>
    <phoneticPr fontId="3"/>
  </si>
  <si>
    <t>こども未来基金</t>
    <phoneticPr fontId="3"/>
  </si>
  <si>
    <t>市営住宅敷金基金</t>
    <phoneticPr fontId="3"/>
  </si>
  <si>
    <t>https://www.city.fukuoka.lg.jp/zaisei/zaisei/shisei/30aramashi.html</t>
    <phoneticPr fontId="3"/>
  </si>
  <si>
    <t>都市高速鉄道等整備基金</t>
    <rPh sb="0" eb="2">
      <t>トシ</t>
    </rPh>
    <rPh sb="2" eb="4">
      <t>コウソク</t>
    </rPh>
    <rPh sb="4" eb="6">
      <t>テツドウ</t>
    </rPh>
    <rPh sb="6" eb="7">
      <t>トウ</t>
    </rPh>
    <rPh sb="7" eb="9">
      <t>セイビ</t>
    </rPh>
    <rPh sb="9" eb="11">
      <t>キキン</t>
    </rPh>
    <phoneticPr fontId="3"/>
  </si>
  <si>
    <t>農業用施設維持管理基金</t>
    <rPh sb="0" eb="3">
      <t>ノウギョウヨウ</t>
    </rPh>
    <rPh sb="3" eb="5">
      <t>シセツ</t>
    </rPh>
    <rPh sb="5" eb="7">
      <t>イジ</t>
    </rPh>
    <rPh sb="7" eb="9">
      <t>カンリ</t>
    </rPh>
    <rPh sb="9" eb="11">
      <t>キキン</t>
    </rPh>
    <phoneticPr fontId="3"/>
  </si>
  <si>
    <t>中小企業技術開発振興基金</t>
    <rPh sb="0" eb="2">
      <t>チュウショウ</t>
    </rPh>
    <rPh sb="2" eb="4">
      <t>キギョウ</t>
    </rPh>
    <rPh sb="4" eb="6">
      <t>ギジュツ</t>
    </rPh>
    <rPh sb="6" eb="8">
      <t>カイハツ</t>
    </rPh>
    <rPh sb="8" eb="10">
      <t>シンコウ</t>
    </rPh>
    <rPh sb="10" eb="12">
      <t>キキン</t>
    </rPh>
    <phoneticPr fontId="3"/>
  </si>
  <si>
    <t>庁舎建設積立基金</t>
    <rPh sb="0" eb="2">
      <t>チョウシャ</t>
    </rPh>
    <rPh sb="2" eb="4">
      <t>ケンセツ</t>
    </rPh>
    <rPh sb="4" eb="6">
      <t>ツミタテ</t>
    </rPh>
    <rPh sb="6" eb="8">
      <t>キキン</t>
    </rPh>
    <phoneticPr fontId="2"/>
  </si>
  <si>
    <t>九州新幹線渇水対策施設維持管理基金</t>
  </si>
  <si>
    <t>職員退職積立基金</t>
  </si>
  <si>
    <t>わくわくシティ基金</t>
  </si>
  <si>
    <t>地域・生活振興基金</t>
  </si>
  <si>
    <t>ふるさと・久留米応援基金</t>
  </si>
  <si>
    <t>公共施設等保全基金</t>
  </si>
  <si>
    <t>直方市ふるさと応援基金</t>
  </si>
  <si>
    <t>直方市排水機場等維持管理基金</t>
  </si>
  <si>
    <t>直方市職員退職手当基金</t>
  </si>
  <si>
    <t>直方市環境整備基金</t>
  </si>
  <si>
    <t>直方いこいの村施設整備基金</t>
  </si>
  <si>
    <t>飯塚市地域振興基金</t>
    <rPh sb="0" eb="2">
      <t>イイヅカ</t>
    </rPh>
    <rPh sb="2" eb="3">
      <t>シ</t>
    </rPh>
    <rPh sb="3" eb="5">
      <t>チイキ</t>
    </rPh>
    <rPh sb="5" eb="7">
      <t>シンコウ</t>
    </rPh>
    <rPh sb="7" eb="9">
      <t>キキン</t>
    </rPh>
    <phoneticPr fontId="3"/>
  </si>
  <si>
    <t>飯塚市かんがい施設整備基金</t>
    <rPh sb="0" eb="2">
      <t>イイヅカ</t>
    </rPh>
    <rPh sb="2" eb="3">
      <t>シ</t>
    </rPh>
    <rPh sb="7" eb="9">
      <t>シセツ</t>
    </rPh>
    <rPh sb="9" eb="11">
      <t>セイビ</t>
    </rPh>
    <rPh sb="11" eb="13">
      <t>キキン</t>
    </rPh>
    <phoneticPr fontId="3"/>
  </si>
  <si>
    <t>飯塚霊園施設管理基金</t>
    <rPh sb="0" eb="2">
      <t>イイヅカ</t>
    </rPh>
    <rPh sb="2" eb="4">
      <t>レイエン</t>
    </rPh>
    <rPh sb="4" eb="6">
      <t>シセツ</t>
    </rPh>
    <rPh sb="6" eb="8">
      <t>カンリ</t>
    </rPh>
    <rPh sb="8" eb="10">
      <t>キキン</t>
    </rPh>
    <phoneticPr fontId="3"/>
  </si>
  <si>
    <t>飯塚市汚水処理施設整備基金</t>
    <rPh sb="0" eb="2">
      <t>イイヅカ</t>
    </rPh>
    <rPh sb="2" eb="3">
      <t>シ</t>
    </rPh>
    <rPh sb="3" eb="5">
      <t>オスイ</t>
    </rPh>
    <rPh sb="5" eb="7">
      <t>ショリ</t>
    </rPh>
    <rPh sb="7" eb="9">
      <t>シセツ</t>
    </rPh>
    <rPh sb="9" eb="11">
      <t>セイビ</t>
    </rPh>
    <rPh sb="11" eb="13">
      <t>キキン</t>
    </rPh>
    <phoneticPr fontId="3"/>
  </si>
  <si>
    <t>飯塚市人材育成基金</t>
    <rPh sb="0" eb="2">
      <t>イイヅカ</t>
    </rPh>
    <rPh sb="2" eb="3">
      <t>シ</t>
    </rPh>
    <rPh sb="3" eb="5">
      <t>ジンザイ</t>
    </rPh>
    <rPh sb="5" eb="7">
      <t>イクセイ</t>
    </rPh>
    <rPh sb="7" eb="9">
      <t>キキン</t>
    </rPh>
    <phoneticPr fontId="3"/>
  </si>
  <si>
    <t>田川市特定農業施設管理基金</t>
    <rPh sb="0" eb="2">
      <t>タガワ</t>
    </rPh>
    <rPh sb="2" eb="3">
      <t>シ</t>
    </rPh>
    <rPh sb="3" eb="5">
      <t>トクテイ</t>
    </rPh>
    <rPh sb="5" eb="7">
      <t>ノウギョウ</t>
    </rPh>
    <rPh sb="7" eb="9">
      <t>シセツ</t>
    </rPh>
    <rPh sb="9" eb="11">
      <t>カンリ</t>
    </rPh>
    <rPh sb="11" eb="13">
      <t>キキン</t>
    </rPh>
    <phoneticPr fontId="3"/>
  </si>
  <si>
    <t>田川市下水道施設整備基金</t>
    <rPh sb="0" eb="2">
      <t>タガワ</t>
    </rPh>
    <rPh sb="2" eb="3">
      <t>シ</t>
    </rPh>
    <rPh sb="3" eb="6">
      <t>ゲスイドウ</t>
    </rPh>
    <rPh sb="6" eb="8">
      <t>シセツ</t>
    </rPh>
    <rPh sb="8" eb="10">
      <t>セイビ</t>
    </rPh>
    <rPh sb="10" eb="12">
      <t>キキン</t>
    </rPh>
    <phoneticPr fontId="3"/>
  </si>
  <si>
    <t>田川市廃棄物処理施設整備基金</t>
    <rPh sb="0" eb="2">
      <t>タガワ</t>
    </rPh>
    <rPh sb="2" eb="3">
      <t>シ</t>
    </rPh>
    <rPh sb="3" eb="6">
      <t>ハイキブツ</t>
    </rPh>
    <rPh sb="6" eb="8">
      <t>ショリ</t>
    </rPh>
    <rPh sb="8" eb="10">
      <t>シセツ</t>
    </rPh>
    <rPh sb="10" eb="12">
      <t>セイビ</t>
    </rPh>
    <rPh sb="12" eb="14">
      <t>キキン</t>
    </rPh>
    <phoneticPr fontId="3"/>
  </si>
  <si>
    <t>田川市市営住宅基金</t>
    <rPh sb="0" eb="2">
      <t>タガワ</t>
    </rPh>
    <rPh sb="2" eb="3">
      <t>シ</t>
    </rPh>
    <rPh sb="3" eb="5">
      <t>シエイ</t>
    </rPh>
    <rPh sb="5" eb="7">
      <t>ジュウタク</t>
    </rPh>
    <rPh sb="7" eb="9">
      <t>キキン</t>
    </rPh>
    <phoneticPr fontId="3"/>
  </si>
  <si>
    <t>田川市高齢者等保健福祉基金</t>
    <rPh sb="0" eb="2">
      <t>タガワ</t>
    </rPh>
    <rPh sb="2" eb="3">
      <t>シ</t>
    </rPh>
    <rPh sb="3" eb="6">
      <t>コウレイシャ</t>
    </rPh>
    <rPh sb="6" eb="7">
      <t>トウ</t>
    </rPh>
    <rPh sb="7" eb="9">
      <t>ホケン</t>
    </rPh>
    <rPh sb="9" eb="11">
      <t>フクシ</t>
    </rPh>
    <rPh sb="11" eb="13">
      <t>キキン</t>
    </rPh>
    <phoneticPr fontId="3"/>
  </si>
  <si>
    <t>ふるさと元気応援基金</t>
    <rPh sb="4" eb="6">
      <t>ゲンキ</t>
    </rPh>
    <rPh sb="6" eb="8">
      <t>オウエン</t>
    </rPh>
    <rPh sb="8" eb="10">
      <t>キキン</t>
    </rPh>
    <phoneticPr fontId="3"/>
  </si>
  <si>
    <t>一般廃棄物処理施設建設及び整備基金</t>
    <rPh sb="0" eb="2">
      <t>イッパン</t>
    </rPh>
    <rPh sb="2" eb="5">
      <t>ハイキブツ</t>
    </rPh>
    <rPh sb="5" eb="7">
      <t>ショリ</t>
    </rPh>
    <rPh sb="7" eb="9">
      <t>シセツ</t>
    </rPh>
    <rPh sb="9" eb="11">
      <t>ケンセツ</t>
    </rPh>
    <rPh sb="11" eb="12">
      <t>オヨ</t>
    </rPh>
    <rPh sb="13" eb="15">
      <t>セイビ</t>
    </rPh>
    <rPh sb="15" eb="17">
      <t>キキン</t>
    </rPh>
    <phoneticPr fontId="3"/>
  </si>
  <si>
    <t>魅力ある地域づくり基金</t>
  </si>
  <si>
    <t>ふるさと支援寄附基金</t>
  </si>
  <si>
    <t>塵芥処理施設等基金</t>
  </si>
  <si>
    <t>ふるさと筑後市応援基金</t>
  </si>
  <si>
    <t>大川市ふるさと基金</t>
    <rPh sb="0" eb="3">
      <t>オオカワシ</t>
    </rPh>
    <rPh sb="7" eb="9">
      <t>キキン</t>
    </rPh>
    <phoneticPr fontId="3"/>
  </si>
  <si>
    <t>古賀メロディーとインテリアのまちづくり基金</t>
    <rPh sb="0" eb="2">
      <t>コガ</t>
    </rPh>
    <rPh sb="19" eb="21">
      <t>キキン</t>
    </rPh>
    <phoneticPr fontId="3"/>
  </si>
  <si>
    <t>大川市ごみ対策基金</t>
    <rPh sb="0" eb="3">
      <t>オオカワシ</t>
    </rPh>
    <rPh sb="5" eb="7">
      <t>タイサク</t>
    </rPh>
    <rPh sb="7" eb="9">
      <t>キキン</t>
    </rPh>
    <phoneticPr fontId="3"/>
  </si>
  <si>
    <t>大川市地域福祉基金</t>
    <rPh sb="0" eb="3">
      <t>オオカワシ</t>
    </rPh>
    <rPh sb="3" eb="5">
      <t>チイキ</t>
    </rPh>
    <rPh sb="5" eb="7">
      <t>フクシ</t>
    </rPh>
    <rPh sb="7" eb="9">
      <t>キキン</t>
    </rPh>
    <phoneticPr fontId="3"/>
  </si>
  <si>
    <t>公共施設等整備保全基金</t>
    <rPh sb="0" eb="2">
      <t>コウキョウ</t>
    </rPh>
    <rPh sb="2" eb="4">
      <t>シセツ</t>
    </rPh>
    <rPh sb="4" eb="5">
      <t>トウ</t>
    </rPh>
    <rPh sb="5" eb="7">
      <t>セイビ</t>
    </rPh>
    <rPh sb="7" eb="9">
      <t>ホゼン</t>
    </rPh>
    <rPh sb="9" eb="11">
      <t>キキン</t>
    </rPh>
    <phoneticPr fontId="3"/>
  </si>
  <si>
    <t>職員の退職手当基金</t>
    <rPh sb="0" eb="2">
      <t>ショクイン</t>
    </rPh>
    <rPh sb="3" eb="5">
      <t>タイショク</t>
    </rPh>
    <rPh sb="5" eb="7">
      <t>テアテ</t>
    </rPh>
    <rPh sb="7" eb="9">
      <t>キキン</t>
    </rPh>
    <phoneticPr fontId="3"/>
  </si>
  <si>
    <t>し尿処理施設解体基金</t>
  </si>
  <si>
    <t>ふるさとづくり応援基金</t>
  </si>
  <si>
    <t>かんがい揚水施設管理運営基金</t>
    <rPh sb="4" eb="6">
      <t>ヨウスイ</t>
    </rPh>
    <rPh sb="6" eb="8">
      <t>シセツ</t>
    </rPh>
    <rPh sb="8" eb="10">
      <t>カンリ</t>
    </rPh>
    <rPh sb="10" eb="12">
      <t>ウンエイ</t>
    </rPh>
    <rPh sb="12" eb="14">
      <t>キキン</t>
    </rPh>
    <phoneticPr fontId="3"/>
  </si>
  <si>
    <t>五楽及び虫生津工場排水施設管理運営基金</t>
    <rPh sb="0" eb="1">
      <t>ゴ</t>
    </rPh>
    <rPh sb="1" eb="2">
      <t>ラク</t>
    </rPh>
    <rPh sb="2" eb="3">
      <t>オヨ</t>
    </rPh>
    <rPh sb="4" eb="7">
      <t>ムショウヅ</t>
    </rPh>
    <rPh sb="7" eb="9">
      <t>コウジョウ</t>
    </rPh>
    <rPh sb="9" eb="11">
      <t>ハイスイ</t>
    </rPh>
    <rPh sb="11" eb="13">
      <t>シセツ</t>
    </rPh>
    <rPh sb="13" eb="15">
      <t>カンリ</t>
    </rPh>
    <rPh sb="15" eb="17">
      <t>ウンエイ</t>
    </rPh>
    <rPh sb="17" eb="19">
      <t>キキン</t>
    </rPh>
    <phoneticPr fontId="3"/>
  </si>
  <si>
    <t>子孫にのこすふるさとづくり基金</t>
    <rPh sb="0" eb="2">
      <t>シソン</t>
    </rPh>
    <rPh sb="13" eb="15">
      <t>キキン</t>
    </rPh>
    <phoneticPr fontId="3"/>
  </si>
  <si>
    <t>消防施設整備積立基金</t>
    <rPh sb="0" eb="2">
      <t>ショウボウ</t>
    </rPh>
    <rPh sb="2" eb="4">
      <t>シセツ</t>
    </rPh>
    <rPh sb="4" eb="6">
      <t>セイビ</t>
    </rPh>
    <rPh sb="6" eb="8">
      <t>ツミタテ</t>
    </rPh>
    <rPh sb="8" eb="10">
      <t>キキン</t>
    </rPh>
    <phoneticPr fontId="3"/>
  </si>
  <si>
    <t>地域下水道施設改良基金</t>
    <rPh sb="0" eb="2">
      <t>チイキ</t>
    </rPh>
    <rPh sb="2" eb="5">
      <t>ゲスイドウ</t>
    </rPh>
    <rPh sb="5" eb="7">
      <t>シセツ</t>
    </rPh>
    <rPh sb="7" eb="9">
      <t>カイリョウ</t>
    </rPh>
    <rPh sb="9" eb="11">
      <t>キキン</t>
    </rPh>
    <phoneticPr fontId="3"/>
  </si>
  <si>
    <t>埋蔵文化財調査基金</t>
    <rPh sb="0" eb="2">
      <t>マイゾウ</t>
    </rPh>
    <rPh sb="2" eb="5">
      <t>ブンカザイ</t>
    </rPh>
    <rPh sb="5" eb="7">
      <t>チョウサ</t>
    </rPh>
    <rPh sb="7" eb="9">
      <t>キキン</t>
    </rPh>
    <phoneticPr fontId="3"/>
  </si>
  <si>
    <t>創生振興基金</t>
    <rPh sb="0" eb="2">
      <t>ソウセイ</t>
    </rPh>
    <rPh sb="2" eb="4">
      <t>シンコウ</t>
    </rPh>
    <rPh sb="4" eb="6">
      <t>キキン</t>
    </rPh>
    <phoneticPr fontId="3"/>
  </si>
  <si>
    <t>温泉地施設の整備等に関する基金</t>
    <rPh sb="0" eb="3">
      <t>オンセンチ</t>
    </rPh>
    <rPh sb="3" eb="5">
      <t>シセツ</t>
    </rPh>
    <rPh sb="6" eb="8">
      <t>セイビ</t>
    </rPh>
    <rPh sb="8" eb="9">
      <t>トウ</t>
    </rPh>
    <rPh sb="10" eb="11">
      <t>カン</t>
    </rPh>
    <rPh sb="13" eb="15">
      <t>キキン</t>
    </rPh>
    <phoneticPr fontId="3"/>
  </si>
  <si>
    <t>県施行都市計画道路事業等整備基金</t>
    <rPh sb="0" eb="1">
      <t>ケン</t>
    </rPh>
    <rPh sb="1" eb="3">
      <t>セコウ</t>
    </rPh>
    <rPh sb="3" eb="5">
      <t>トシ</t>
    </rPh>
    <rPh sb="5" eb="7">
      <t>ケイカク</t>
    </rPh>
    <rPh sb="7" eb="9">
      <t>ドウロ</t>
    </rPh>
    <rPh sb="9" eb="11">
      <t>ジギョウ</t>
    </rPh>
    <rPh sb="11" eb="12">
      <t>トウ</t>
    </rPh>
    <rPh sb="12" eb="14">
      <t>セイビ</t>
    </rPh>
    <rPh sb="14" eb="16">
      <t>キキン</t>
    </rPh>
    <phoneticPr fontId="3"/>
  </si>
  <si>
    <t>連続立体交差事業等整備基金</t>
    <rPh sb="0" eb="2">
      <t>レンゾク</t>
    </rPh>
    <rPh sb="2" eb="4">
      <t>リッタイ</t>
    </rPh>
    <rPh sb="4" eb="6">
      <t>コウサ</t>
    </rPh>
    <rPh sb="6" eb="8">
      <t>ジギョウ</t>
    </rPh>
    <rPh sb="8" eb="9">
      <t>トウ</t>
    </rPh>
    <rPh sb="9" eb="13">
      <t>セイビキキン</t>
    </rPh>
    <phoneticPr fontId="3"/>
  </si>
  <si>
    <t>衛生施設等整備基金</t>
    <rPh sb="0" eb="2">
      <t>エイセイ</t>
    </rPh>
    <rPh sb="2" eb="4">
      <t>シセツ</t>
    </rPh>
    <rPh sb="4" eb="5">
      <t>トウ</t>
    </rPh>
    <rPh sb="5" eb="9">
      <t>セイビキキン</t>
    </rPh>
    <phoneticPr fontId="3"/>
  </si>
  <si>
    <t>連続立体交差事業等整備基金</t>
    <rPh sb="0" eb="2">
      <t>レンゾク</t>
    </rPh>
    <rPh sb="2" eb="4">
      <t>リッタイ</t>
    </rPh>
    <rPh sb="4" eb="6">
      <t>コウサ</t>
    </rPh>
    <rPh sb="6" eb="8">
      <t>ジギョウ</t>
    </rPh>
    <rPh sb="8" eb="9">
      <t>トウ</t>
    </rPh>
    <rPh sb="9" eb="11">
      <t>セイビ</t>
    </rPh>
    <rPh sb="11" eb="13">
      <t>キキン</t>
    </rPh>
    <phoneticPr fontId="3"/>
  </si>
  <si>
    <t>公共施設等維持更新基金</t>
    <rPh sb="0" eb="2">
      <t>コウキョウ</t>
    </rPh>
    <rPh sb="2" eb="4">
      <t>シセツ</t>
    </rPh>
    <rPh sb="4" eb="5">
      <t>トウ</t>
    </rPh>
    <rPh sb="5" eb="7">
      <t>イジ</t>
    </rPh>
    <rPh sb="7" eb="9">
      <t>コウシン</t>
    </rPh>
    <rPh sb="9" eb="11">
      <t>キキン</t>
    </rPh>
    <phoneticPr fontId="3"/>
  </si>
  <si>
    <t>元気なまちづくり基金</t>
    <rPh sb="0" eb="2">
      <t>ゲンキ</t>
    </rPh>
    <rPh sb="8" eb="10">
      <t>キキン</t>
    </rPh>
    <phoneticPr fontId="3"/>
  </si>
  <si>
    <t>離島振興基金</t>
    <rPh sb="0" eb="2">
      <t>リトウ</t>
    </rPh>
    <rPh sb="2" eb="4">
      <t>シンコウ</t>
    </rPh>
    <rPh sb="4" eb="6">
      <t>キキン</t>
    </rPh>
    <phoneticPr fontId="3"/>
  </si>
  <si>
    <t>可動井堰維持管理基金</t>
    <rPh sb="0" eb="3">
      <t>カドウイ</t>
    </rPh>
    <rPh sb="3" eb="4">
      <t>セキ</t>
    </rPh>
    <rPh sb="4" eb="8">
      <t>イジカンリ</t>
    </rPh>
    <rPh sb="8" eb="10">
      <t>キキン</t>
    </rPh>
    <phoneticPr fontId="3"/>
  </si>
  <si>
    <t>歴史と文化の環境整備基金</t>
    <rPh sb="0" eb="2">
      <t>レキシ</t>
    </rPh>
    <rPh sb="3" eb="5">
      <t>ブンカ</t>
    </rPh>
    <rPh sb="6" eb="8">
      <t>カンキョウ</t>
    </rPh>
    <rPh sb="8" eb="10">
      <t>セイビ</t>
    </rPh>
    <rPh sb="10" eb="12">
      <t>キキン</t>
    </rPh>
    <phoneticPr fontId="3"/>
  </si>
  <si>
    <t>住宅新築資金等公債償還積立金</t>
    <rPh sb="0" eb="2">
      <t>ジュウタク</t>
    </rPh>
    <rPh sb="2" eb="4">
      <t>シンチク</t>
    </rPh>
    <rPh sb="4" eb="6">
      <t>シキン</t>
    </rPh>
    <rPh sb="6" eb="7">
      <t>トウ</t>
    </rPh>
    <rPh sb="7" eb="9">
      <t>コウサイ</t>
    </rPh>
    <rPh sb="9" eb="11">
      <t>ショウカン</t>
    </rPh>
    <rPh sb="11" eb="13">
      <t>ツミタテ</t>
    </rPh>
    <rPh sb="13" eb="14">
      <t>キン</t>
    </rPh>
    <phoneticPr fontId="3"/>
  </si>
  <si>
    <t>古賀市公共施設等建設保全資金積立金</t>
  </si>
  <si>
    <t>古賀市ふるさと応援寄附基金</t>
  </si>
  <si>
    <t>義務教育施設整備保全基金</t>
  </si>
  <si>
    <t>古賀市地域振興基金</t>
  </si>
  <si>
    <t>古賀市ふるさと基金</t>
  </si>
  <si>
    <t>教育施設建設準備基金</t>
    <rPh sb="0" eb="10">
      <t>キョウイクシセツケンセツジュンビキキン</t>
    </rPh>
    <phoneticPr fontId="3"/>
  </si>
  <si>
    <t>かんがい施設維持管理費基金</t>
  </si>
  <si>
    <t>新幹線渇水施設維持管理費基金</t>
  </si>
  <si>
    <t>力丸用水施設維持管理費基金</t>
  </si>
  <si>
    <t>かんがい施設維持管理基金</t>
    <rPh sb="4" eb="6">
      <t>シセツ</t>
    </rPh>
    <rPh sb="6" eb="8">
      <t>イジ</t>
    </rPh>
    <rPh sb="8" eb="10">
      <t>カンリ</t>
    </rPh>
    <rPh sb="10" eb="12">
      <t>キキン</t>
    </rPh>
    <phoneticPr fontId="9"/>
  </si>
  <si>
    <t>地域振興基金</t>
    <rPh sb="0" eb="2">
      <t>チイキ</t>
    </rPh>
    <rPh sb="2" eb="4">
      <t>シンコウ</t>
    </rPh>
    <rPh sb="4" eb="6">
      <t>キキン</t>
    </rPh>
    <phoneticPr fontId="9"/>
  </si>
  <si>
    <t>住宅新築資金等貸付事業基金</t>
    <rPh sb="0" eb="2">
      <t>ジュウタク</t>
    </rPh>
    <rPh sb="2" eb="4">
      <t>シンチク</t>
    </rPh>
    <rPh sb="4" eb="6">
      <t>シキン</t>
    </rPh>
    <rPh sb="6" eb="7">
      <t>トウ</t>
    </rPh>
    <rPh sb="7" eb="9">
      <t>カシツケ</t>
    </rPh>
    <rPh sb="9" eb="11">
      <t>ジギョウ</t>
    </rPh>
    <rPh sb="11" eb="13">
      <t>キキン</t>
    </rPh>
    <phoneticPr fontId="9"/>
  </si>
  <si>
    <t>嘉穂総合運動公園整備基金</t>
    <rPh sb="0" eb="2">
      <t>カホ</t>
    </rPh>
    <rPh sb="2" eb="4">
      <t>ソウゴウ</t>
    </rPh>
    <rPh sb="4" eb="6">
      <t>ウンドウ</t>
    </rPh>
    <rPh sb="6" eb="8">
      <t>コウエン</t>
    </rPh>
    <rPh sb="8" eb="10">
      <t>セイビ</t>
    </rPh>
    <rPh sb="10" eb="12">
      <t>キキン</t>
    </rPh>
    <phoneticPr fontId="9"/>
  </si>
  <si>
    <t>山林基金</t>
    <rPh sb="0" eb="2">
      <t>サンリン</t>
    </rPh>
    <rPh sb="2" eb="4">
      <t>キキン</t>
    </rPh>
    <phoneticPr fontId="9"/>
  </si>
  <si>
    <t>小石原川ダム水源地域整備基金</t>
    <rPh sb="0" eb="3">
      <t>コイシワラ</t>
    </rPh>
    <rPh sb="3" eb="4">
      <t>カワ</t>
    </rPh>
    <rPh sb="6" eb="8">
      <t>スイゲン</t>
    </rPh>
    <rPh sb="8" eb="10">
      <t>チイキ</t>
    </rPh>
    <rPh sb="10" eb="12">
      <t>セイビ</t>
    </rPh>
    <rPh sb="12" eb="14">
      <t>キキン</t>
    </rPh>
    <phoneticPr fontId="3"/>
  </si>
  <si>
    <t>水源かん養基金</t>
    <rPh sb="0" eb="2">
      <t>スイゲン</t>
    </rPh>
    <rPh sb="4" eb="5">
      <t>ヨウ</t>
    </rPh>
    <rPh sb="5" eb="7">
      <t>キキン</t>
    </rPh>
    <phoneticPr fontId="3"/>
  </si>
  <si>
    <t>公共施設等総合管理推進基金</t>
    <rPh sb="0" eb="2">
      <t>コウキョウ</t>
    </rPh>
    <rPh sb="2" eb="4">
      <t>シセツ</t>
    </rPh>
    <rPh sb="4" eb="5">
      <t>トウ</t>
    </rPh>
    <rPh sb="5" eb="7">
      <t>ソウゴウ</t>
    </rPh>
    <rPh sb="7" eb="9">
      <t>カンリ</t>
    </rPh>
    <rPh sb="9" eb="11">
      <t>スイシン</t>
    </rPh>
    <rPh sb="11" eb="13">
      <t>キキン</t>
    </rPh>
    <phoneticPr fontId="3"/>
  </si>
  <si>
    <t>再生可能エネルギー推進基金</t>
    <rPh sb="0" eb="2">
      <t>サイセイ</t>
    </rPh>
    <rPh sb="2" eb="4">
      <t>カノウ</t>
    </rPh>
    <rPh sb="9" eb="11">
      <t>スイシン</t>
    </rPh>
    <rPh sb="11" eb="13">
      <t>キキン</t>
    </rPh>
    <phoneticPr fontId="3"/>
  </si>
  <si>
    <t>定住・ブランド基金</t>
    <rPh sb="0" eb="2">
      <t>テイジュウ</t>
    </rPh>
    <rPh sb="7" eb="9">
      <t>キキン</t>
    </rPh>
    <phoneticPr fontId="3"/>
  </si>
  <si>
    <t>退職準備積立金</t>
  </si>
  <si>
    <t>社会体育施設整備基金</t>
  </si>
  <si>
    <t xml:space="preserve">ふるさと応援基金 </t>
  </si>
  <si>
    <t>宇美町庁舎建設等基金</t>
    <rPh sb="0" eb="2">
      <t>ウミ</t>
    </rPh>
    <rPh sb="2" eb="3">
      <t>マチ</t>
    </rPh>
    <rPh sb="3" eb="5">
      <t>チョウシャ</t>
    </rPh>
    <rPh sb="5" eb="7">
      <t>ケンセツ</t>
    </rPh>
    <rPh sb="7" eb="8">
      <t>トウ</t>
    </rPh>
    <rPh sb="8" eb="10">
      <t>キキン</t>
    </rPh>
    <phoneticPr fontId="3"/>
  </si>
  <si>
    <t>宇美町町制施行100周年記念事業基金</t>
    <rPh sb="0" eb="2">
      <t>ウミ</t>
    </rPh>
    <rPh sb="2" eb="3">
      <t>マチ</t>
    </rPh>
    <rPh sb="3" eb="5">
      <t>チョウセイ</t>
    </rPh>
    <rPh sb="5" eb="7">
      <t>シコウ</t>
    </rPh>
    <rPh sb="10" eb="12">
      <t>シュウネン</t>
    </rPh>
    <rPh sb="12" eb="14">
      <t>キネン</t>
    </rPh>
    <rPh sb="14" eb="16">
      <t>ジギョウ</t>
    </rPh>
    <rPh sb="16" eb="18">
      <t>キキン</t>
    </rPh>
    <phoneticPr fontId="3"/>
  </si>
  <si>
    <t>宇美町農業振興事業費財政基金</t>
  </si>
  <si>
    <t>おうえん基金</t>
    <rPh sb="4" eb="6">
      <t>キキン</t>
    </rPh>
    <phoneticPr fontId="3"/>
  </si>
  <si>
    <t>公共施設公益施設拡充基金</t>
    <rPh sb="0" eb="8">
      <t>コウキョウシセツコウエキシセツ</t>
    </rPh>
    <rPh sb="8" eb="12">
      <t>カクジュウキキン</t>
    </rPh>
    <phoneticPr fontId="3"/>
  </si>
  <si>
    <t>吉原地域活性化整備基金</t>
    <rPh sb="0" eb="2">
      <t>ヨシハラ</t>
    </rPh>
    <rPh sb="2" eb="4">
      <t>チイキ</t>
    </rPh>
    <rPh sb="4" eb="7">
      <t>カッセイカ</t>
    </rPh>
    <rPh sb="7" eb="9">
      <t>セイビ</t>
    </rPh>
    <rPh sb="9" eb="11">
      <t>キキン</t>
    </rPh>
    <phoneticPr fontId="3"/>
  </si>
  <si>
    <t>水道水源保全基金</t>
    <rPh sb="0" eb="2">
      <t>スイドウ</t>
    </rPh>
    <rPh sb="2" eb="4">
      <t>スイゲン</t>
    </rPh>
    <rPh sb="4" eb="6">
      <t>ホゼン</t>
    </rPh>
    <rPh sb="6" eb="8">
      <t>キキン</t>
    </rPh>
    <phoneticPr fontId="3"/>
  </si>
  <si>
    <t>自然教育林基金</t>
    <rPh sb="0" eb="2">
      <t>シゼン</t>
    </rPh>
    <rPh sb="2" eb="4">
      <t>キョウイク</t>
    </rPh>
    <rPh sb="4" eb="5">
      <t>リン</t>
    </rPh>
    <rPh sb="5" eb="7">
      <t>キキン</t>
    </rPh>
    <phoneticPr fontId="3"/>
  </si>
  <si>
    <t>久山町地域福祉基金</t>
    <rPh sb="0" eb="3">
      <t>ヒサヤママチ</t>
    </rPh>
    <rPh sb="3" eb="5">
      <t>チイキ</t>
    </rPh>
    <rPh sb="5" eb="7">
      <t>フクシ</t>
    </rPh>
    <rPh sb="7" eb="9">
      <t>キキン</t>
    </rPh>
    <phoneticPr fontId="3"/>
  </si>
  <si>
    <t>福岡市東部（伏谷）埋立場関連整備基金</t>
    <rPh sb="0" eb="3">
      <t>フクオカシ</t>
    </rPh>
    <rPh sb="3" eb="5">
      <t>トウブ</t>
    </rPh>
    <rPh sb="6" eb="7">
      <t>フ</t>
    </rPh>
    <rPh sb="7" eb="8">
      <t>タニ</t>
    </rPh>
    <rPh sb="9" eb="11">
      <t>ウメタテ</t>
    </rPh>
    <rPh sb="11" eb="12">
      <t>ジョウ</t>
    </rPh>
    <rPh sb="12" eb="14">
      <t>カンレン</t>
    </rPh>
    <rPh sb="14" eb="16">
      <t>セイビ</t>
    </rPh>
    <rPh sb="16" eb="18">
      <t>キキン</t>
    </rPh>
    <phoneticPr fontId="3"/>
  </si>
  <si>
    <t>久山町教育振興基金</t>
    <rPh sb="0" eb="3">
      <t>ヒサヤママチ</t>
    </rPh>
    <rPh sb="3" eb="5">
      <t>キョウイク</t>
    </rPh>
    <rPh sb="5" eb="7">
      <t>シンコウ</t>
    </rPh>
    <rPh sb="7" eb="9">
      <t>キキン</t>
    </rPh>
    <phoneticPr fontId="3"/>
  </si>
  <si>
    <t>久山町農業振興基金</t>
    <rPh sb="0" eb="3">
      <t>ヒサヤママチ</t>
    </rPh>
    <rPh sb="3" eb="5">
      <t>ノウギョウ</t>
    </rPh>
    <rPh sb="5" eb="7">
      <t>シンコウ</t>
    </rPh>
    <rPh sb="7" eb="9">
      <t>キキン</t>
    </rPh>
    <phoneticPr fontId="3"/>
  </si>
  <si>
    <t>採石災害対策基金</t>
    <rPh sb="0" eb="2">
      <t>サイセキ</t>
    </rPh>
    <rPh sb="2" eb="4">
      <t>サイガイ</t>
    </rPh>
    <rPh sb="4" eb="6">
      <t>タイサク</t>
    </rPh>
    <rPh sb="6" eb="8">
      <t>キキン</t>
    </rPh>
    <phoneticPr fontId="3"/>
  </si>
  <si>
    <t>扇上堰用水施設
維持管理基金</t>
    <rPh sb="0" eb="1">
      <t>オウギ</t>
    </rPh>
    <rPh sb="1" eb="2">
      <t>ウエ</t>
    </rPh>
    <rPh sb="2" eb="3">
      <t>セキ</t>
    </rPh>
    <rPh sb="3" eb="5">
      <t>ヨウスイ</t>
    </rPh>
    <rPh sb="5" eb="7">
      <t>シセツ</t>
    </rPh>
    <rPh sb="8" eb="10">
      <t>イジ</t>
    </rPh>
    <rPh sb="10" eb="12">
      <t>カンリ</t>
    </rPh>
    <rPh sb="12" eb="14">
      <t>キキン</t>
    </rPh>
    <phoneticPr fontId="3"/>
  </si>
  <si>
    <t>臨時石炭鉱害復旧
井堰管理基金</t>
    <rPh sb="0" eb="2">
      <t>リンジ</t>
    </rPh>
    <rPh sb="2" eb="4">
      <t>セキタン</t>
    </rPh>
    <rPh sb="4" eb="6">
      <t>コウガイ</t>
    </rPh>
    <rPh sb="6" eb="8">
      <t>フッキュウ</t>
    </rPh>
    <rPh sb="9" eb="11">
      <t>イセキ</t>
    </rPh>
    <rPh sb="11" eb="13">
      <t>カンリ</t>
    </rPh>
    <rPh sb="13" eb="15">
      <t>キキン</t>
    </rPh>
    <phoneticPr fontId="3"/>
  </si>
  <si>
    <t>競艇収益まちづくり基金</t>
    <rPh sb="0" eb="2">
      <t>キョウテイ</t>
    </rPh>
    <rPh sb="2" eb="4">
      <t>シュウエキ</t>
    </rPh>
    <rPh sb="9" eb="11">
      <t>キキン</t>
    </rPh>
    <phoneticPr fontId="3"/>
  </si>
  <si>
    <t>総合体育施設建設準備基金</t>
    <rPh sb="0" eb="2">
      <t>ソウゴウ</t>
    </rPh>
    <rPh sb="2" eb="4">
      <t>タイイク</t>
    </rPh>
    <rPh sb="4" eb="6">
      <t>シセツ</t>
    </rPh>
    <rPh sb="6" eb="8">
      <t>ケンセツ</t>
    </rPh>
    <rPh sb="8" eb="10">
      <t>ジュンビ</t>
    </rPh>
    <rPh sb="10" eb="12">
      <t>キキン</t>
    </rPh>
    <phoneticPr fontId="3"/>
  </si>
  <si>
    <t>町営住宅基金</t>
    <rPh sb="0" eb="2">
      <t>チョウエイ</t>
    </rPh>
    <rPh sb="2" eb="4">
      <t>ジュウタク</t>
    </rPh>
    <rPh sb="4" eb="6">
      <t>キキン</t>
    </rPh>
    <phoneticPr fontId="3"/>
  </si>
  <si>
    <t>水巻町職員退職手当準備基金</t>
    <rPh sb="0" eb="3">
      <t>ミズマキマチ</t>
    </rPh>
    <rPh sb="3" eb="5">
      <t>ショクイン</t>
    </rPh>
    <rPh sb="5" eb="7">
      <t>タイショク</t>
    </rPh>
    <rPh sb="7" eb="9">
      <t>テアテ</t>
    </rPh>
    <rPh sb="9" eb="11">
      <t>ジュンビ</t>
    </rPh>
    <rPh sb="11" eb="13">
      <t>キキン</t>
    </rPh>
    <phoneticPr fontId="3"/>
  </si>
  <si>
    <t>水巻町公共施設等整備基金</t>
    <rPh sb="0" eb="3">
      <t>ミズマキマチ</t>
    </rPh>
    <rPh sb="3" eb="5">
      <t>コウキョウ</t>
    </rPh>
    <rPh sb="5" eb="7">
      <t>シセツ</t>
    </rPh>
    <rPh sb="7" eb="8">
      <t>トウ</t>
    </rPh>
    <rPh sb="8" eb="10">
      <t>セイビ</t>
    </rPh>
    <rPh sb="10" eb="12">
      <t>キキン</t>
    </rPh>
    <phoneticPr fontId="3"/>
  </si>
  <si>
    <t>水巻快適環境づくり基金</t>
    <rPh sb="0" eb="2">
      <t>ミズマキ</t>
    </rPh>
    <rPh sb="2" eb="4">
      <t>カイテキ</t>
    </rPh>
    <rPh sb="4" eb="6">
      <t>カンキョウ</t>
    </rPh>
    <rPh sb="9" eb="11">
      <t>キキン</t>
    </rPh>
    <phoneticPr fontId="3"/>
  </si>
  <si>
    <t>水巻町小中学校給食事業基金</t>
    <rPh sb="0" eb="3">
      <t>ミズマキマチ</t>
    </rPh>
    <rPh sb="3" eb="4">
      <t>ショウ</t>
    </rPh>
    <rPh sb="4" eb="7">
      <t>チュウガッコウ</t>
    </rPh>
    <rPh sb="7" eb="9">
      <t>キュウショク</t>
    </rPh>
    <rPh sb="9" eb="11">
      <t>ジギョウ</t>
    </rPh>
    <rPh sb="11" eb="13">
      <t>キキン</t>
    </rPh>
    <phoneticPr fontId="3"/>
  </si>
  <si>
    <t>水巻町片山排水ポンプ管理基金</t>
    <rPh sb="0" eb="3">
      <t>ミズマキマチ</t>
    </rPh>
    <rPh sb="3" eb="5">
      <t>カタヤマ</t>
    </rPh>
    <rPh sb="5" eb="7">
      <t>ハイスイ</t>
    </rPh>
    <rPh sb="10" eb="12">
      <t>カンリ</t>
    </rPh>
    <rPh sb="12" eb="14">
      <t>キキン</t>
    </rPh>
    <phoneticPr fontId="3"/>
  </si>
  <si>
    <t>公共下水道設置準備基金</t>
    <rPh sb="0" eb="2">
      <t>コウキョウ</t>
    </rPh>
    <rPh sb="2" eb="5">
      <t>ゲスイドウ</t>
    </rPh>
    <rPh sb="5" eb="7">
      <t>セッチ</t>
    </rPh>
    <rPh sb="7" eb="9">
      <t>ジュンビ</t>
    </rPh>
    <rPh sb="9" eb="11">
      <t>キキン</t>
    </rPh>
    <phoneticPr fontId="3"/>
  </si>
  <si>
    <t>職員退職準備基金</t>
    <rPh sb="0" eb="2">
      <t>ショクイン</t>
    </rPh>
    <rPh sb="2" eb="4">
      <t>タイショク</t>
    </rPh>
    <rPh sb="4" eb="6">
      <t>ジュンビ</t>
    </rPh>
    <rPh sb="6" eb="8">
      <t>キキン</t>
    </rPh>
    <phoneticPr fontId="3"/>
  </si>
  <si>
    <t>おかがき応援寄附基金</t>
    <rPh sb="4" eb="6">
      <t>オウエン</t>
    </rPh>
    <rPh sb="6" eb="8">
      <t>キフ</t>
    </rPh>
    <rPh sb="8" eb="10">
      <t>キキン</t>
    </rPh>
    <phoneticPr fontId="3"/>
  </si>
  <si>
    <t>灌漑排水施設維持管理運営基金</t>
    <rPh sb="0" eb="2">
      <t>カンガイ</t>
    </rPh>
    <rPh sb="2" eb="4">
      <t>ハイスイ</t>
    </rPh>
    <rPh sb="4" eb="6">
      <t>シセツ</t>
    </rPh>
    <rPh sb="6" eb="8">
      <t>イジ</t>
    </rPh>
    <rPh sb="8" eb="10">
      <t>カンリ</t>
    </rPh>
    <rPh sb="10" eb="12">
      <t>ウンエイ</t>
    </rPh>
    <rPh sb="12" eb="14">
      <t>キキン</t>
    </rPh>
    <phoneticPr fontId="3"/>
  </si>
  <si>
    <t>霊園管理運営基金</t>
    <rPh sb="0" eb="2">
      <t>レイエン</t>
    </rPh>
    <rPh sb="2" eb="4">
      <t>カンリ</t>
    </rPh>
    <rPh sb="4" eb="6">
      <t>ウンエイ</t>
    </rPh>
    <rPh sb="6" eb="8">
      <t>キキン</t>
    </rPh>
    <phoneticPr fontId="3"/>
  </si>
  <si>
    <t>教育関係施設基金</t>
    <rPh sb="0" eb="2">
      <t>キョウイク</t>
    </rPh>
    <rPh sb="2" eb="4">
      <t>カンケイ</t>
    </rPh>
    <rPh sb="4" eb="6">
      <t>シセツ</t>
    </rPh>
    <rPh sb="6" eb="8">
      <t>キキン</t>
    </rPh>
    <phoneticPr fontId="3"/>
  </si>
  <si>
    <t>農業用施設整備及び自然環境の保全等に関する基金</t>
    <rPh sb="0" eb="3">
      <t>ノウギョウヨウ</t>
    </rPh>
    <rPh sb="3" eb="5">
      <t>シセツ</t>
    </rPh>
    <rPh sb="5" eb="7">
      <t>セイビ</t>
    </rPh>
    <rPh sb="7" eb="8">
      <t>オヨ</t>
    </rPh>
    <rPh sb="9" eb="11">
      <t>シゼン</t>
    </rPh>
    <rPh sb="11" eb="13">
      <t>カンキョウ</t>
    </rPh>
    <rPh sb="14" eb="17">
      <t>ホゼントウ</t>
    </rPh>
    <rPh sb="18" eb="19">
      <t>カン</t>
    </rPh>
    <rPh sb="21" eb="23">
      <t>キキン</t>
    </rPh>
    <phoneticPr fontId="3"/>
  </si>
  <si>
    <t>小竹町定住促進住宅基金</t>
    <rPh sb="0" eb="3">
      <t>コタケマチ</t>
    </rPh>
    <rPh sb="3" eb="5">
      <t>テイジュウ</t>
    </rPh>
    <rPh sb="5" eb="7">
      <t>ソクシン</t>
    </rPh>
    <rPh sb="7" eb="9">
      <t>ジュウタク</t>
    </rPh>
    <rPh sb="9" eb="11">
      <t>キキン</t>
    </rPh>
    <phoneticPr fontId="3"/>
  </si>
  <si>
    <t>かんがい施設維持管理運営基金</t>
    <rPh sb="4" eb="6">
      <t>シセツ</t>
    </rPh>
    <rPh sb="6" eb="8">
      <t>イジ</t>
    </rPh>
    <rPh sb="8" eb="10">
      <t>カンリ</t>
    </rPh>
    <rPh sb="10" eb="12">
      <t>ウンエイ</t>
    </rPh>
    <rPh sb="12" eb="14">
      <t>キキン</t>
    </rPh>
    <phoneticPr fontId="9"/>
  </si>
  <si>
    <t>谷山池パイプライン水利施設維持管理運営基金</t>
    <rPh sb="0" eb="2">
      <t>タニヤマ</t>
    </rPh>
    <rPh sb="2" eb="3">
      <t>イケ</t>
    </rPh>
    <rPh sb="9" eb="11">
      <t>スイリ</t>
    </rPh>
    <rPh sb="11" eb="13">
      <t>シセツ</t>
    </rPh>
    <rPh sb="13" eb="15">
      <t>イジ</t>
    </rPh>
    <rPh sb="15" eb="17">
      <t>カンリ</t>
    </rPh>
    <rPh sb="17" eb="19">
      <t>ウンエイ</t>
    </rPh>
    <rPh sb="19" eb="21">
      <t>キキン</t>
    </rPh>
    <phoneticPr fontId="9"/>
  </si>
  <si>
    <t>公共施設等整備基金</t>
    <rPh sb="0" eb="2">
      <t>コウキョウ</t>
    </rPh>
    <rPh sb="2" eb="4">
      <t>シセツ</t>
    </rPh>
    <rPh sb="4" eb="5">
      <t>トウ</t>
    </rPh>
    <rPh sb="5" eb="7">
      <t>セイビ</t>
    </rPh>
    <rPh sb="7" eb="9">
      <t>キキン</t>
    </rPh>
    <phoneticPr fontId="9"/>
  </si>
  <si>
    <t>過疎地域自立促進特別事業基金</t>
    <rPh sb="0" eb="2">
      <t>カソ</t>
    </rPh>
    <rPh sb="2" eb="4">
      <t>チイキ</t>
    </rPh>
    <rPh sb="4" eb="6">
      <t>ジリツ</t>
    </rPh>
    <rPh sb="6" eb="8">
      <t>ソクシン</t>
    </rPh>
    <rPh sb="8" eb="10">
      <t>トクベツ</t>
    </rPh>
    <rPh sb="10" eb="12">
      <t>ジギョウ</t>
    </rPh>
    <rPh sb="12" eb="14">
      <t>キキン</t>
    </rPh>
    <phoneticPr fontId="9"/>
  </si>
  <si>
    <t>職員退職手当基金</t>
    <rPh sb="0" eb="2">
      <t>ショクイン</t>
    </rPh>
    <rPh sb="2" eb="4">
      <t>タイショク</t>
    </rPh>
    <rPh sb="4" eb="6">
      <t>テアテ</t>
    </rPh>
    <rPh sb="6" eb="8">
      <t>キキン</t>
    </rPh>
    <phoneticPr fontId="9"/>
  </si>
  <si>
    <t>鉱害復旧かんがい排水施設維持管理基金</t>
    <rPh sb="0" eb="2">
      <t>コウガイ</t>
    </rPh>
    <rPh sb="2" eb="4">
      <t>フッキュウ</t>
    </rPh>
    <rPh sb="8" eb="10">
      <t>ハイスイ</t>
    </rPh>
    <rPh sb="10" eb="12">
      <t>シセツ</t>
    </rPh>
    <rPh sb="12" eb="14">
      <t>イジ</t>
    </rPh>
    <rPh sb="14" eb="16">
      <t>カンリ</t>
    </rPh>
    <rPh sb="16" eb="18">
      <t>キキン</t>
    </rPh>
    <phoneticPr fontId="3"/>
  </si>
  <si>
    <t>公共事業等整備基金</t>
    <rPh sb="0" eb="2">
      <t>コウキョウ</t>
    </rPh>
    <rPh sb="2" eb="4">
      <t>ジギョウ</t>
    </rPh>
    <rPh sb="4" eb="5">
      <t>トウ</t>
    </rPh>
    <rPh sb="5" eb="7">
      <t>セイビ</t>
    </rPh>
    <rPh sb="7" eb="9">
      <t>キキン</t>
    </rPh>
    <phoneticPr fontId="3"/>
  </si>
  <si>
    <t>桂ヶ丘汚水処理施設管理基金</t>
    <rPh sb="0" eb="1">
      <t>カツラ</t>
    </rPh>
    <rPh sb="2" eb="3">
      <t>オカ</t>
    </rPh>
    <rPh sb="3" eb="5">
      <t>オスイ</t>
    </rPh>
    <rPh sb="5" eb="7">
      <t>ショリ</t>
    </rPh>
    <rPh sb="7" eb="9">
      <t>シセツ</t>
    </rPh>
    <rPh sb="9" eb="11">
      <t>カンリ</t>
    </rPh>
    <rPh sb="11" eb="13">
      <t>キキン</t>
    </rPh>
    <phoneticPr fontId="3"/>
  </si>
  <si>
    <t>消防ポンプ自動車購入及び防災整備基金</t>
    <rPh sb="0" eb="2">
      <t>ショウボウ</t>
    </rPh>
    <rPh sb="5" eb="8">
      <t>ジドウシャ</t>
    </rPh>
    <rPh sb="8" eb="10">
      <t>コウニュウ</t>
    </rPh>
    <rPh sb="10" eb="11">
      <t>オヨ</t>
    </rPh>
    <rPh sb="12" eb="14">
      <t>ボウサイ</t>
    </rPh>
    <rPh sb="14" eb="16">
      <t>セイビ</t>
    </rPh>
    <rPh sb="16" eb="18">
      <t>キキン</t>
    </rPh>
    <phoneticPr fontId="3"/>
  </si>
  <si>
    <t>多目的運動広場整備等基金</t>
    <rPh sb="0" eb="3">
      <t>タモクテキ</t>
    </rPh>
    <rPh sb="3" eb="5">
      <t>ウンドウ</t>
    </rPh>
    <rPh sb="5" eb="7">
      <t>ヒロバ</t>
    </rPh>
    <rPh sb="7" eb="9">
      <t>セイビ</t>
    </rPh>
    <rPh sb="9" eb="10">
      <t>トウ</t>
    </rPh>
    <rPh sb="10" eb="12">
      <t>キキン</t>
    </rPh>
    <phoneticPr fontId="3"/>
  </si>
  <si>
    <t>小石原川ダム水源地域振興整備事業基金</t>
    <rPh sb="0" eb="3">
      <t>コイシハラ</t>
    </rPh>
    <rPh sb="3" eb="4">
      <t>カワ</t>
    </rPh>
    <rPh sb="6" eb="8">
      <t>スイゲン</t>
    </rPh>
    <rPh sb="8" eb="10">
      <t>チイキ</t>
    </rPh>
    <rPh sb="10" eb="12">
      <t>シンコウ</t>
    </rPh>
    <rPh sb="12" eb="14">
      <t>セイビ</t>
    </rPh>
    <rPh sb="14" eb="16">
      <t>ジギョウ</t>
    </rPh>
    <rPh sb="16" eb="18">
      <t>キキン</t>
    </rPh>
    <phoneticPr fontId="3"/>
  </si>
  <si>
    <t>生き・活き基金</t>
    <rPh sb="0" eb="1">
      <t>イ</t>
    </rPh>
    <rPh sb="3" eb="4">
      <t>イ</t>
    </rPh>
    <rPh sb="5" eb="7">
      <t>キキン</t>
    </rPh>
    <phoneticPr fontId="3"/>
  </si>
  <si>
    <t>下水道施設整備基金</t>
    <rPh sb="0" eb="3">
      <t>ゲスイドウ</t>
    </rPh>
    <rPh sb="3" eb="5">
      <t>シセツ</t>
    </rPh>
    <rPh sb="5" eb="7">
      <t>セイビ</t>
    </rPh>
    <rPh sb="7" eb="9">
      <t>キキン</t>
    </rPh>
    <phoneticPr fontId="3"/>
  </si>
  <si>
    <t>大木町公共施設整備基金</t>
    <rPh sb="0" eb="3">
      <t>オオキマチ</t>
    </rPh>
    <rPh sb="3" eb="5">
      <t>コウキョウ</t>
    </rPh>
    <rPh sb="5" eb="7">
      <t>シセツ</t>
    </rPh>
    <rPh sb="7" eb="9">
      <t>セイビ</t>
    </rPh>
    <rPh sb="9" eb="11">
      <t>キキン</t>
    </rPh>
    <phoneticPr fontId="3"/>
  </si>
  <si>
    <t>ふるさと・ふれあい21基金</t>
    <rPh sb="11" eb="13">
      <t>キキン</t>
    </rPh>
    <phoneticPr fontId="3"/>
  </si>
  <si>
    <t>大木町芸術文化振興基金</t>
    <rPh sb="0" eb="3">
      <t>オオキマチ</t>
    </rPh>
    <rPh sb="3" eb="5">
      <t>ゲイジュツ</t>
    </rPh>
    <rPh sb="5" eb="7">
      <t>ブンカ</t>
    </rPh>
    <rPh sb="7" eb="9">
      <t>シンコウ</t>
    </rPh>
    <rPh sb="9" eb="11">
      <t>キキン</t>
    </rPh>
    <phoneticPr fontId="3"/>
  </si>
  <si>
    <t>ふるさとづくり創生基金</t>
    <rPh sb="7" eb="9">
      <t>ソウセイ</t>
    </rPh>
    <rPh sb="9" eb="11">
      <t>キキン</t>
    </rPh>
    <phoneticPr fontId="3"/>
  </si>
  <si>
    <t>最終処分場対策基金</t>
    <rPh sb="0" eb="2">
      <t>サイシュウ</t>
    </rPh>
    <rPh sb="2" eb="5">
      <t>ショブンジョウ</t>
    </rPh>
    <rPh sb="5" eb="7">
      <t>タイサク</t>
    </rPh>
    <rPh sb="7" eb="9">
      <t>キキン</t>
    </rPh>
    <phoneticPr fontId="3"/>
  </si>
  <si>
    <t>特定農業施設管理基金</t>
    <rPh sb="0" eb="2">
      <t>トクテイ</t>
    </rPh>
    <rPh sb="2" eb="4">
      <t>ノウギョウ</t>
    </rPh>
    <rPh sb="4" eb="6">
      <t>シセツ</t>
    </rPh>
    <rPh sb="6" eb="8">
      <t>カンリ</t>
    </rPh>
    <rPh sb="8" eb="10">
      <t>キキン</t>
    </rPh>
    <phoneticPr fontId="3"/>
  </si>
  <si>
    <t>事務OA化基金</t>
    <rPh sb="0" eb="2">
      <t>ジム</t>
    </rPh>
    <rPh sb="4" eb="5">
      <t>カ</t>
    </rPh>
    <rPh sb="5" eb="7">
      <t>キキン</t>
    </rPh>
    <phoneticPr fontId="3"/>
  </si>
  <si>
    <t>安心・安全なまちづくり推進基金</t>
    <rPh sb="0" eb="2">
      <t>アンシン</t>
    </rPh>
    <rPh sb="3" eb="5">
      <t>アンゼン</t>
    </rPh>
    <rPh sb="11" eb="13">
      <t>スイシン</t>
    </rPh>
    <rPh sb="13" eb="15">
      <t>キキン</t>
    </rPh>
    <phoneticPr fontId="3"/>
  </si>
  <si>
    <t>鉱害復旧可動井堰維持管理基金</t>
    <rPh sb="0" eb="2">
      <t>コウガイ</t>
    </rPh>
    <rPh sb="2" eb="4">
      <t>フッキュウ</t>
    </rPh>
    <rPh sb="4" eb="6">
      <t>カドウ</t>
    </rPh>
    <rPh sb="6" eb="8">
      <t>イセキ</t>
    </rPh>
    <rPh sb="8" eb="10">
      <t>イジ</t>
    </rPh>
    <rPh sb="10" eb="12">
      <t>カンリ</t>
    </rPh>
    <rPh sb="12" eb="14">
      <t>キキン</t>
    </rPh>
    <phoneticPr fontId="3"/>
  </si>
  <si>
    <t>物産販売事業基金</t>
    <rPh sb="0" eb="2">
      <t>ブッサン</t>
    </rPh>
    <rPh sb="2" eb="4">
      <t>ハンバイ</t>
    </rPh>
    <rPh sb="4" eb="6">
      <t>ジギョウ</t>
    </rPh>
    <rPh sb="6" eb="8">
      <t>キキン</t>
    </rPh>
    <phoneticPr fontId="3"/>
  </si>
  <si>
    <t>かんがい施設運営基金</t>
    <rPh sb="4" eb="6">
      <t>シセツ</t>
    </rPh>
    <rPh sb="6" eb="8">
      <t>ウンエイ</t>
    </rPh>
    <rPh sb="8" eb="10">
      <t>キキン</t>
    </rPh>
    <phoneticPr fontId="3"/>
  </si>
  <si>
    <t>井堰維持管理基金</t>
  </si>
  <si>
    <t>福祉のまち創造基金</t>
  </si>
  <si>
    <t>かがやけ川崎応援基金</t>
  </si>
  <si>
    <t>夢ある未来づくり基金</t>
  </si>
  <si>
    <t>過疎対策事業基金</t>
    <rPh sb="0" eb="2">
      <t>カソ</t>
    </rPh>
    <rPh sb="2" eb="4">
      <t>タイサク</t>
    </rPh>
    <rPh sb="4" eb="6">
      <t>ジギョウ</t>
    </rPh>
    <rPh sb="6" eb="8">
      <t>キキン</t>
    </rPh>
    <phoneticPr fontId="3"/>
  </si>
  <si>
    <t>中山間ふるさと水と土保全基金</t>
    <rPh sb="0" eb="1">
      <t>チュウ</t>
    </rPh>
    <rPh sb="1" eb="3">
      <t>サンカン</t>
    </rPh>
    <rPh sb="7" eb="8">
      <t>ミズ</t>
    </rPh>
    <rPh sb="9" eb="10">
      <t>ツチ</t>
    </rPh>
    <rPh sb="10" eb="12">
      <t>ホゼン</t>
    </rPh>
    <rPh sb="12" eb="14">
      <t>キキン</t>
    </rPh>
    <phoneticPr fontId="3"/>
  </si>
  <si>
    <t>防災基盤整備事業基金</t>
    <rPh sb="0" eb="2">
      <t>ボウサイ</t>
    </rPh>
    <rPh sb="2" eb="4">
      <t>キバン</t>
    </rPh>
    <rPh sb="4" eb="6">
      <t>セイビ</t>
    </rPh>
    <rPh sb="6" eb="8">
      <t>ジギョウ</t>
    </rPh>
    <rPh sb="8" eb="10">
      <t>キキン</t>
    </rPh>
    <phoneticPr fontId="3"/>
  </si>
  <si>
    <t>ふるさと納税寄附金基金</t>
    <rPh sb="4" eb="6">
      <t>ノウゼイ</t>
    </rPh>
    <rPh sb="6" eb="9">
      <t>キフキン</t>
    </rPh>
    <rPh sb="9" eb="11">
      <t>キキン</t>
    </rPh>
    <phoneticPr fontId="3"/>
  </si>
  <si>
    <t>庁舎等整備基金</t>
    <rPh sb="0" eb="7">
      <t>チョウシャナドセイビキキン</t>
    </rPh>
    <phoneticPr fontId="3"/>
  </si>
  <si>
    <t>かんがい施設(旧方城町分)維持管理基金</t>
  </si>
  <si>
    <t>かんがい施設(旧赤池町分)維持管理基金</t>
  </si>
  <si>
    <t>かんがい施設(旧金田町分)維持管理基金</t>
  </si>
  <si>
    <t>苅田町公共施設整備基金</t>
    <rPh sb="0" eb="3">
      <t>カンダマチ</t>
    </rPh>
    <rPh sb="3" eb="5">
      <t>コウキョウ</t>
    </rPh>
    <rPh sb="5" eb="7">
      <t>シセツ</t>
    </rPh>
    <rPh sb="7" eb="9">
      <t>セイビ</t>
    </rPh>
    <rPh sb="9" eb="11">
      <t>キキン</t>
    </rPh>
    <phoneticPr fontId="3"/>
  </si>
  <si>
    <t>苅田町企業立地奨励金基金</t>
    <rPh sb="0" eb="3">
      <t>カンダマチ</t>
    </rPh>
    <rPh sb="3" eb="5">
      <t>キギョウ</t>
    </rPh>
    <rPh sb="5" eb="7">
      <t>リッチ</t>
    </rPh>
    <rPh sb="7" eb="10">
      <t>ショウレイキン</t>
    </rPh>
    <rPh sb="10" eb="12">
      <t>キキン</t>
    </rPh>
    <phoneticPr fontId="3"/>
  </si>
  <si>
    <t>苅田町まちづくり基金</t>
    <rPh sb="0" eb="3">
      <t>カンダマチ</t>
    </rPh>
    <rPh sb="8" eb="10">
      <t>キキン</t>
    </rPh>
    <phoneticPr fontId="3"/>
  </si>
  <si>
    <t>苅田町霊園管理基金</t>
    <rPh sb="0" eb="3">
      <t>カンダマチ</t>
    </rPh>
    <rPh sb="3" eb="9">
      <t>レイエンカンリキキン</t>
    </rPh>
    <phoneticPr fontId="3"/>
  </si>
  <si>
    <t>苅田町消防賞じゅつ金基金</t>
    <rPh sb="0" eb="3">
      <t>カンダマチ</t>
    </rPh>
    <rPh sb="3" eb="5">
      <t>ショウボウ</t>
    </rPh>
    <rPh sb="5" eb="6">
      <t>ショウ</t>
    </rPh>
    <rPh sb="9" eb="10">
      <t>キン</t>
    </rPh>
    <rPh sb="10" eb="12">
      <t>キキン</t>
    </rPh>
    <phoneticPr fontId="3"/>
  </si>
  <si>
    <t>町営住宅整備基金</t>
    <rPh sb="0" eb="2">
      <t>チョウエイ</t>
    </rPh>
    <rPh sb="2" eb="4">
      <t>ジュウタク</t>
    </rPh>
    <rPh sb="4" eb="6">
      <t>セイビ</t>
    </rPh>
    <rPh sb="6" eb="8">
      <t>キキン</t>
    </rPh>
    <phoneticPr fontId="3"/>
  </si>
  <si>
    <t>公共下水道事業費基金</t>
    <rPh sb="0" eb="2">
      <t>コウキョウ</t>
    </rPh>
    <rPh sb="2" eb="5">
      <t>ゲスイドウ</t>
    </rPh>
    <rPh sb="5" eb="7">
      <t>ジギョウ</t>
    </rPh>
    <rPh sb="7" eb="8">
      <t>ヒ</t>
    </rPh>
    <rPh sb="8" eb="10">
      <t>キキン</t>
    </rPh>
    <phoneticPr fontId="3"/>
  </si>
  <si>
    <t>築上町まちづくり振興基金</t>
    <rPh sb="0" eb="3">
      <t>チクジョウマチ</t>
    </rPh>
    <rPh sb="8" eb="10">
      <t>シンコウ</t>
    </rPh>
    <rPh sb="10" eb="12">
      <t>キキン</t>
    </rPh>
    <phoneticPr fontId="3"/>
  </si>
  <si>
    <t>築上町公共施設等整備基金</t>
    <rPh sb="0" eb="2">
      <t>チクジョウ</t>
    </rPh>
    <rPh sb="2" eb="3">
      <t>マチ</t>
    </rPh>
    <rPh sb="3" eb="5">
      <t>コウキョウ</t>
    </rPh>
    <rPh sb="5" eb="7">
      <t>シセツ</t>
    </rPh>
    <rPh sb="7" eb="8">
      <t>ナド</t>
    </rPh>
    <rPh sb="8" eb="10">
      <t>セイビ</t>
    </rPh>
    <rPh sb="10" eb="12">
      <t>キキン</t>
    </rPh>
    <phoneticPr fontId="3"/>
  </si>
  <si>
    <t>築上町子ども医療費助成事業基金</t>
    <rPh sb="0" eb="2">
      <t>チクジョウ</t>
    </rPh>
    <rPh sb="2" eb="3">
      <t>マチ</t>
    </rPh>
    <rPh sb="3" eb="4">
      <t>コ</t>
    </rPh>
    <rPh sb="6" eb="9">
      <t>イリョウヒ</t>
    </rPh>
    <rPh sb="9" eb="11">
      <t>ジョセイ</t>
    </rPh>
    <rPh sb="11" eb="13">
      <t>ジギョウ</t>
    </rPh>
    <rPh sb="13" eb="15">
      <t>キキン</t>
    </rPh>
    <phoneticPr fontId="3"/>
  </si>
  <si>
    <t>築上町地域振興基金</t>
    <rPh sb="0" eb="2">
      <t>チクジョウ</t>
    </rPh>
    <rPh sb="2" eb="3">
      <t>マチ</t>
    </rPh>
    <rPh sb="3" eb="5">
      <t>チイキ</t>
    </rPh>
    <rPh sb="5" eb="7">
      <t>シンコウ</t>
    </rPh>
    <rPh sb="7" eb="9">
      <t>キキン</t>
    </rPh>
    <phoneticPr fontId="3"/>
  </si>
  <si>
    <t>築上町環境施設基金</t>
    <rPh sb="0" eb="2">
      <t>チクジョウ</t>
    </rPh>
    <rPh sb="2" eb="3">
      <t>マチ</t>
    </rPh>
    <rPh sb="3" eb="5">
      <t>カンキョウ</t>
    </rPh>
    <rPh sb="5" eb="7">
      <t>シセツ</t>
    </rPh>
    <rPh sb="7" eb="9">
      <t>キキン</t>
    </rPh>
    <phoneticPr fontId="3"/>
  </si>
  <si>
    <t>糟屋郡粕屋町外1市水利組合導水施設工事等整備基金</t>
    <rPh sb="0" eb="3">
      <t>カスヤグン</t>
    </rPh>
    <rPh sb="3" eb="6">
      <t>カスヤマチ</t>
    </rPh>
    <rPh sb="6" eb="7">
      <t>ホカ</t>
    </rPh>
    <rPh sb="8" eb="9">
      <t>シ</t>
    </rPh>
    <rPh sb="9" eb="11">
      <t>スイリ</t>
    </rPh>
    <rPh sb="11" eb="13">
      <t>クミアイ</t>
    </rPh>
    <rPh sb="13" eb="15">
      <t>ドウスイ</t>
    </rPh>
    <rPh sb="15" eb="17">
      <t>シセツ</t>
    </rPh>
    <rPh sb="17" eb="19">
      <t>コウジ</t>
    </rPh>
    <rPh sb="19" eb="20">
      <t>トウ</t>
    </rPh>
    <rPh sb="20" eb="22">
      <t>セイビ</t>
    </rPh>
    <rPh sb="22" eb="24">
      <t>キキン</t>
    </rPh>
    <phoneticPr fontId="3"/>
  </si>
  <si>
    <t>糟屋郡粕屋町外1市水利組合職員退職慰労金支払基金</t>
    <rPh sb="13" eb="15">
      <t>ショクイン</t>
    </rPh>
    <rPh sb="15" eb="17">
      <t>タイショク</t>
    </rPh>
    <rPh sb="17" eb="20">
      <t>イロウキン</t>
    </rPh>
    <rPh sb="20" eb="22">
      <t>シハライ</t>
    </rPh>
    <rPh sb="22" eb="24">
      <t>キキン</t>
    </rPh>
    <phoneticPr fontId="3"/>
  </si>
  <si>
    <t>土木基金</t>
    <rPh sb="0" eb="2">
      <t>ドボク</t>
    </rPh>
    <rPh sb="2" eb="4">
      <t>キキン</t>
    </rPh>
    <phoneticPr fontId="3"/>
  </si>
  <si>
    <t>農業用施設整備等基金</t>
    <rPh sb="0" eb="5">
      <t>ノウギョウヨウシセツ</t>
    </rPh>
    <rPh sb="5" eb="7">
      <t>セイビ</t>
    </rPh>
    <rPh sb="7" eb="8">
      <t>トウ</t>
    </rPh>
    <rPh sb="8" eb="10">
      <t>キキン</t>
    </rPh>
    <phoneticPr fontId="3"/>
  </si>
  <si>
    <t>狗山谷溜池施設整備等基金</t>
    <rPh sb="0" eb="2">
      <t>イヌヤマ</t>
    </rPh>
    <rPh sb="2" eb="3">
      <t>タニ</t>
    </rPh>
    <rPh sb="3" eb="5">
      <t>タメイケ</t>
    </rPh>
    <rPh sb="5" eb="9">
      <t>シセツセイビ</t>
    </rPh>
    <rPh sb="9" eb="10">
      <t>トウ</t>
    </rPh>
    <rPh sb="10" eb="12">
      <t>キキン</t>
    </rPh>
    <phoneticPr fontId="3"/>
  </si>
  <si>
    <t>灌漑揚水施設維持管理運営基金</t>
  </si>
  <si>
    <t>水管理システム基金</t>
    <rPh sb="0" eb="1">
      <t>ミズ</t>
    </rPh>
    <rPh sb="1" eb="3">
      <t>カンリ</t>
    </rPh>
    <rPh sb="7" eb="9">
      <t>キキン</t>
    </rPh>
    <phoneticPr fontId="3"/>
  </si>
  <si>
    <t>し尿処理施設建設基金</t>
    <rPh sb="1" eb="2">
      <t>ニョウ</t>
    </rPh>
    <rPh sb="2" eb="4">
      <t>ショリ</t>
    </rPh>
    <rPh sb="4" eb="6">
      <t>シセツ</t>
    </rPh>
    <rPh sb="6" eb="8">
      <t>ケンセツ</t>
    </rPh>
    <rPh sb="8" eb="10">
      <t>キキン</t>
    </rPh>
    <phoneticPr fontId="3"/>
  </si>
  <si>
    <t>玄界環境組合立旧福間清掃工場閉鎖及び埋立物再処分基金</t>
    <rPh sb="0" eb="6">
      <t>ゲンカイ</t>
    </rPh>
    <rPh sb="6" eb="7">
      <t>リツ</t>
    </rPh>
    <rPh sb="7" eb="14">
      <t>キュウフクマセイソウコウジョウ</t>
    </rPh>
    <rPh sb="14" eb="16">
      <t>ヘイサ</t>
    </rPh>
    <rPh sb="16" eb="17">
      <t>オヨ</t>
    </rPh>
    <rPh sb="18" eb="20">
      <t>ウメタテ</t>
    </rPh>
    <rPh sb="20" eb="21">
      <t>ブツ</t>
    </rPh>
    <rPh sb="21" eb="24">
      <t>サイショブン</t>
    </rPh>
    <rPh sb="24" eb="26">
      <t>キキン</t>
    </rPh>
    <phoneticPr fontId="3"/>
  </si>
  <si>
    <t>耳納クリーンステーション運営基金</t>
    <rPh sb="0" eb="2">
      <t>ミノウ</t>
    </rPh>
    <rPh sb="12" eb="14">
      <t>ウンエイ</t>
    </rPh>
    <rPh sb="14" eb="16">
      <t>キキン</t>
    </rPh>
    <phoneticPr fontId="3"/>
  </si>
  <si>
    <t>両筑苑施設整備基金</t>
    <rPh sb="0" eb="1">
      <t>リョウ</t>
    </rPh>
    <rPh sb="1" eb="2">
      <t>チク</t>
    </rPh>
    <rPh sb="2" eb="3">
      <t>エン</t>
    </rPh>
    <rPh sb="3" eb="5">
      <t>シセツ</t>
    </rPh>
    <rPh sb="5" eb="7">
      <t>セイビ</t>
    </rPh>
    <rPh sb="7" eb="9">
      <t>キキン</t>
    </rPh>
    <phoneticPr fontId="3"/>
  </si>
  <si>
    <t>施設償却準備基金</t>
    <rPh sb="0" eb="2">
      <t>シセツ</t>
    </rPh>
    <rPh sb="2" eb="4">
      <t>ショウキャク</t>
    </rPh>
    <rPh sb="4" eb="6">
      <t>ジュンビ</t>
    </rPh>
    <rPh sb="6" eb="8">
      <t>キキン</t>
    </rPh>
    <phoneticPr fontId="3"/>
  </si>
  <si>
    <t>福岡県市町村職員退職手当組合退職手当支給準備基金</t>
    <rPh sb="0" eb="14">
      <t>ｆ</t>
    </rPh>
    <rPh sb="14" eb="16">
      <t>タイショク</t>
    </rPh>
    <rPh sb="16" eb="18">
      <t>テアテ</t>
    </rPh>
    <rPh sb="18" eb="20">
      <t>シキュウ</t>
    </rPh>
    <rPh sb="20" eb="22">
      <t>ジュンビ</t>
    </rPh>
    <rPh sb="22" eb="24">
      <t>キキン</t>
    </rPh>
    <phoneticPr fontId="3"/>
  </si>
  <si>
    <t>退職手当準備積立金（作業員）</t>
    <rPh sb="0" eb="2">
      <t>タイショク</t>
    </rPh>
    <rPh sb="2" eb="4">
      <t>テアテ</t>
    </rPh>
    <rPh sb="4" eb="6">
      <t>ジュンビ</t>
    </rPh>
    <rPh sb="6" eb="8">
      <t>ツミタテ</t>
    </rPh>
    <rPh sb="8" eb="9">
      <t>キン</t>
    </rPh>
    <rPh sb="10" eb="13">
      <t>サギョウイン</t>
    </rPh>
    <phoneticPr fontId="3"/>
  </si>
  <si>
    <t>消防職員退職手当基金</t>
    <rPh sb="0" eb="2">
      <t>ショウボウ</t>
    </rPh>
    <rPh sb="2" eb="4">
      <t>ショクイン</t>
    </rPh>
    <rPh sb="4" eb="6">
      <t>タイショク</t>
    </rPh>
    <rPh sb="6" eb="8">
      <t>テアテ</t>
    </rPh>
    <rPh sb="8" eb="10">
      <t>キキン</t>
    </rPh>
    <phoneticPr fontId="3"/>
  </si>
  <si>
    <t>ふるさと安心安全寄附基金</t>
    <rPh sb="4" eb="6">
      <t>アンシン</t>
    </rPh>
    <rPh sb="6" eb="8">
      <t>アンゼン</t>
    </rPh>
    <rPh sb="8" eb="10">
      <t>キフ</t>
    </rPh>
    <rPh sb="10" eb="12">
      <t>キキン</t>
    </rPh>
    <phoneticPr fontId="3"/>
  </si>
  <si>
    <t>消防庁舎及び職員公舎建設基金</t>
    <rPh sb="0" eb="2">
      <t>ショウボウ</t>
    </rPh>
    <rPh sb="2" eb="4">
      <t>チョウシャ</t>
    </rPh>
    <rPh sb="4" eb="5">
      <t>オヨ</t>
    </rPh>
    <rPh sb="6" eb="8">
      <t>ショクイン</t>
    </rPh>
    <rPh sb="8" eb="10">
      <t>コウシャ</t>
    </rPh>
    <rPh sb="10" eb="12">
      <t>ケンセツ</t>
    </rPh>
    <rPh sb="12" eb="14">
      <t>キキン</t>
    </rPh>
    <phoneticPr fontId="3"/>
  </si>
  <si>
    <t>春日・大野城・那珂川消防組合消防施設整備基金</t>
    <rPh sb="0" eb="14">
      <t>カスガ</t>
    </rPh>
    <rPh sb="14" eb="16">
      <t>ショウボウ</t>
    </rPh>
    <rPh sb="16" eb="18">
      <t>シセツ</t>
    </rPh>
    <rPh sb="18" eb="20">
      <t>セイビ</t>
    </rPh>
    <rPh sb="20" eb="22">
      <t>キキン</t>
    </rPh>
    <phoneticPr fontId="3"/>
  </si>
  <si>
    <t>北地昇華苑施設整備資金</t>
    <rPh sb="0" eb="1">
      <t>キタ</t>
    </rPh>
    <rPh sb="1" eb="2">
      <t>チ</t>
    </rPh>
    <rPh sb="2" eb="4">
      <t>ショウカ</t>
    </rPh>
    <rPh sb="4" eb="5">
      <t>エン</t>
    </rPh>
    <rPh sb="5" eb="7">
      <t>シセツ</t>
    </rPh>
    <rPh sb="7" eb="9">
      <t>セイビ</t>
    </rPh>
    <rPh sb="9" eb="11">
      <t>シキン</t>
    </rPh>
    <phoneticPr fontId="3"/>
  </si>
  <si>
    <t>久留米広域ふるさと振興基金</t>
    <rPh sb="0" eb="5">
      <t>クルメコウイキ</t>
    </rPh>
    <rPh sb="9" eb="11">
      <t>シンコウ</t>
    </rPh>
    <rPh sb="11" eb="13">
      <t>キキン</t>
    </rPh>
    <phoneticPr fontId="3"/>
  </si>
  <si>
    <t>施設償却準備基金</t>
    <rPh sb="0" eb="6">
      <t>シセツショウキャクジュンビ</t>
    </rPh>
    <rPh sb="6" eb="8">
      <t>キキン</t>
    </rPh>
    <phoneticPr fontId="3"/>
  </si>
  <si>
    <t>清掃工場等建設等基金</t>
    <rPh sb="0" eb="2">
      <t>セイソウ</t>
    </rPh>
    <rPh sb="2" eb="5">
      <t>コウジョウトウ</t>
    </rPh>
    <rPh sb="5" eb="8">
      <t>ケンセツトウ</t>
    </rPh>
    <rPh sb="8" eb="10">
      <t>キキン</t>
    </rPh>
    <phoneticPr fontId="3"/>
  </si>
  <si>
    <t>火葬場建設等基金</t>
    <rPh sb="0" eb="3">
      <t>カソウバ</t>
    </rPh>
    <rPh sb="3" eb="6">
      <t>ケンセツトウ</t>
    </rPh>
    <rPh sb="6" eb="8">
      <t>キキン</t>
    </rPh>
    <phoneticPr fontId="3"/>
  </si>
  <si>
    <t>立花最終処分場維持管理等基金</t>
    <rPh sb="0" eb="2">
      <t>タチバナ</t>
    </rPh>
    <rPh sb="2" eb="4">
      <t>サイシュウ</t>
    </rPh>
    <rPh sb="4" eb="7">
      <t>ショブンジョウ</t>
    </rPh>
    <rPh sb="7" eb="9">
      <t>イジ</t>
    </rPh>
    <rPh sb="9" eb="11">
      <t>カンリ</t>
    </rPh>
    <rPh sb="11" eb="12">
      <t>トウ</t>
    </rPh>
    <rPh sb="12" eb="14">
      <t>キキン</t>
    </rPh>
    <phoneticPr fontId="3"/>
  </si>
  <si>
    <t>粗大ごみ処理施設等建設基金</t>
    <rPh sb="0" eb="2">
      <t>ソダイ</t>
    </rPh>
    <rPh sb="4" eb="6">
      <t>ショリ</t>
    </rPh>
    <rPh sb="6" eb="8">
      <t>シセツ</t>
    </rPh>
    <rPh sb="8" eb="9">
      <t>トウ</t>
    </rPh>
    <rPh sb="9" eb="11">
      <t>ケンセツ</t>
    </rPh>
    <rPh sb="11" eb="13">
      <t>キキン</t>
    </rPh>
    <phoneticPr fontId="3"/>
  </si>
  <si>
    <t>築上郡自治会館等改修基金</t>
    <rPh sb="0" eb="3">
      <t>チクジョウグン</t>
    </rPh>
    <rPh sb="3" eb="5">
      <t>ジチ</t>
    </rPh>
    <rPh sb="5" eb="7">
      <t>カイカン</t>
    </rPh>
    <rPh sb="7" eb="8">
      <t>トウ</t>
    </rPh>
    <rPh sb="8" eb="10">
      <t>カイシュウ</t>
    </rPh>
    <rPh sb="10" eb="12">
      <t>キキン</t>
    </rPh>
    <phoneticPr fontId="3"/>
  </si>
  <si>
    <t>粕屋中南部休日診療所
運営基金</t>
    <rPh sb="0" eb="2">
      <t>カスヤ</t>
    </rPh>
    <rPh sb="2" eb="3">
      <t>チュウ</t>
    </rPh>
    <rPh sb="3" eb="5">
      <t>ナンブ</t>
    </rPh>
    <rPh sb="5" eb="7">
      <t>キュウジツ</t>
    </rPh>
    <rPh sb="7" eb="9">
      <t>シンリョウ</t>
    </rPh>
    <rPh sb="9" eb="10">
      <t>ショ</t>
    </rPh>
    <rPh sb="11" eb="13">
      <t>ウンエイ</t>
    </rPh>
    <rPh sb="13" eb="15">
      <t>キキン</t>
    </rPh>
    <phoneticPr fontId="3"/>
  </si>
  <si>
    <t>大野城太宰府環境施設組合管理施設整備基金</t>
  </si>
  <si>
    <t>施設改修基金</t>
    <rPh sb="0" eb="2">
      <t>シセツ</t>
    </rPh>
    <rPh sb="2" eb="4">
      <t>カイシュウ</t>
    </rPh>
    <rPh sb="4" eb="6">
      <t>キキン</t>
    </rPh>
    <phoneticPr fontId="3"/>
  </si>
  <si>
    <t>休日診療所運営基金</t>
    <rPh sb="0" eb="2">
      <t>キュウジツ</t>
    </rPh>
    <rPh sb="2" eb="5">
      <t>シンリョウショ</t>
    </rPh>
    <rPh sb="5" eb="7">
      <t>ウンエイ</t>
    </rPh>
    <rPh sb="7" eb="9">
      <t>キキン</t>
    </rPh>
    <phoneticPr fontId="3"/>
  </si>
  <si>
    <t>有峰苑施設管理基金</t>
  </si>
  <si>
    <t>八幡町二行政区地域振興事業補助金交付のための基金</t>
  </si>
  <si>
    <t>仲絶行政区地域振興事業補助金交付のための基金</t>
  </si>
  <si>
    <t>火葬施設整備基金</t>
    <rPh sb="0" eb="2">
      <t>カソウ</t>
    </rPh>
    <rPh sb="2" eb="4">
      <t>シセツ</t>
    </rPh>
    <rPh sb="4" eb="6">
      <t>セイビ</t>
    </rPh>
    <rPh sb="6" eb="8">
      <t>キキン</t>
    </rPh>
    <phoneticPr fontId="3"/>
  </si>
  <si>
    <t>し尿処理施設整備
基金</t>
    <rPh sb="1" eb="2">
      <t>ニョウ</t>
    </rPh>
    <rPh sb="2" eb="4">
      <t>ショリ</t>
    </rPh>
    <rPh sb="4" eb="6">
      <t>シセツ</t>
    </rPh>
    <rPh sb="6" eb="8">
      <t>セイビ</t>
    </rPh>
    <rPh sb="9" eb="11">
      <t>キキン</t>
    </rPh>
    <phoneticPr fontId="3"/>
  </si>
  <si>
    <t>福岡県自治振興基金</t>
    <rPh sb="0" eb="2">
      <t>フクオカ</t>
    </rPh>
    <rPh sb="2" eb="3">
      <t>ケン</t>
    </rPh>
    <rPh sb="3" eb="5">
      <t>ジチ</t>
    </rPh>
    <rPh sb="5" eb="7">
      <t>シンコウ</t>
    </rPh>
    <rPh sb="7" eb="9">
      <t>キキン</t>
    </rPh>
    <phoneticPr fontId="3"/>
  </si>
  <si>
    <t>八女中部衛生センター施設整備基金</t>
    <rPh sb="0" eb="6">
      <t>ヤメチュウブエイセイ</t>
    </rPh>
    <rPh sb="10" eb="12">
      <t>シセツ</t>
    </rPh>
    <rPh sb="12" eb="14">
      <t>セイビ</t>
    </rPh>
    <rPh sb="14" eb="16">
      <t>キキン</t>
    </rPh>
    <phoneticPr fontId="3"/>
  </si>
  <si>
    <t>八女中部衛生施設事務組合退職手当基金</t>
    <rPh sb="0" eb="12">
      <t>ヤメチュウブエイセイシセツジムクミアイ</t>
    </rPh>
    <rPh sb="12" eb="14">
      <t>タイショク</t>
    </rPh>
    <rPh sb="14" eb="16">
      <t>テアテ</t>
    </rPh>
    <rPh sb="16" eb="18">
      <t>キキン</t>
    </rPh>
    <phoneticPr fontId="3"/>
  </si>
  <si>
    <t>共同事業基金</t>
  </si>
  <si>
    <t>流域連携基金</t>
  </si>
  <si>
    <t>公共用施設建設基金</t>
  </si>
  <si>
    <t>響創のまちづくり基金</t>
  </si>
  <si>
    <t>有線テレビ運営基金</t>
  </si>
  <si>
    <t>http://www.city.karatsu.lg.jp/zaisei/shise/yosan/zaise/shiryoshu.html</t>
    <phoneticPr fontId="3"/>
  </si>
  <si>
    <t>九州新幹線減渇水被害対策基金</t>
  </si>
  <si>
    <t>鉱害復旧施設基金</t>
  </si>
  <si>
    <t>都市施設建設基金</t>
  </si>
  <si>
    <t>環境衛生施設建設基金</t>
  </si>
  <si>
    <t>退職基金</t>
  </si>
  <si>
    <t>広域ごみ処理施設建設に係る地域振興基金</t>
  </si>
  <si>
    <t>https://www.city.imari.saga.jp/12713.htm</t>
    <phoneticPr fontId="3"/>
  </si>
  <si>
    <t>志久排水機場維持管理基金</t>
  </si>
  <si>
    <t>焼米かん水施設維持管理基金</t>
  </si>
  <si>
    <t>http://www.city.takeo.lg.jp/shisei/yosan/</t>
    <phoneticPr fontId="3"/>
  </si>
  <si>
    <t>ふるさと人材育成支援基金</t>
  </si>
  <si>
    <t>鉱害復旧施設維持管理基金</t>
  </si>
  <si>
    <t>https://www.city.ogi.lg.jp/main/1186.html</t>
    <phoneticPr fontId="3"/>
  </si>
  <si>
    <t>ふるさと応援寄附金基金</t>
  </si>
  <si>
    <t>https://www.city.ureshino.lg.jp/shisei/zaisei/_20857/_20381.html</t>
    <phoneticPr fontId="3"/>
  </si>
  <si>
    <t>神埼市まちづくり基金</t>
  </si>
  <si>
    <t>神埼市公共施設整備基金</t>
  </si>
  <si>
    <t>神埼市地域福祉基金</t>
  </si>
  <si>
    <t>神埼市ふるさと寄附金基金</t>
  </si>
  <si>
    <t>神埼市土地改良事業基金</t>
  </si>
  <si>
    <t>吉野ヶ里町水源地域振興基金</t>
  </si>
  <si>
    <t>吉野ヶ里町合併振興基金</t>
  </si>
  <si>
    <t>吉野ヶ里町公用及び公共用施設建設基金</t>
  </si>
  <si>
    <t>吉野ヶ里町ふるさと応援寄附金基金</t>
  </si>
  <si>
    <t>吉野ヶ里町振興基金</t>
  </si>
  <si>
    <t>文化及び体育振興基金</t>
  </si>
  <si>
    <t>https://www.town.kiyama.lg.jp/kiji0031582/index.html</t>
    <phoneticPr fontId="3"/>
  </si>
  <si>
    <t>子どもの医療費の助成基金</t>
  </si>
  <si>
    <t>グリーンパーク推進整備事業基金</t>
  </si>
  <si>
    <t>定住総合対策基金</t>
  </si>
  <si>
    <t>公共施設設備基金</t>
  </si>
  <si>
    <t>発電用施設周辺地域整備事業施設維持基金</t>
  </si>
  <si>
    <t>https://www.town.genkai.lg.jp/soshiki/2/1079.html</t>
    <phoneticPr fontId="3"/>
  </si>
  <si>
    <t>有田町ふるさと応援基金</t>
  </si>
  <si>
    <t>有田町合併振興基金</t>
  </si>
  <si>
    <t>有田町病院事業清算基金</t>
  </si>
  <si>
    <t>有田町教育施設整備基金</t>
  </si>
  <si>
    <t>有田町庁舎等施設整備基金</t>
  </si>
  <si>
    <t>灌漑用水ポンプ施設基金</t>
  </si>
  <si>
    <t>公共用施設整備基金</t>
  </si>
  <si>
    <t>移住対策促進基金</t>
  </si>
  <si>
    <t>http://www.town.omachi.saga.jp/hp/admission/07_chousei/01_zaisei/00_zaisei_index.html</t>
    <phoneticPr fontId="3"/>
  </si>
  <si>
    <t>鉱害復旧施設等維持管理基金</t>
  </si>
  <si>
    <t>https://www.town.kouhoku.saga.jp/list00279.html</t>
    <phoneticPr fontId="3"/>
  </si>
  <si>
    <t>地域づくり事業基金</t>
  </si>
  <si>
    <t>下水道等事業基金</t>
  </si>
  <si>
    <t>山林育成基金</t>
  </si>
  <si>
    <t>https://www.town.tara.lg.jp/chosei/_1726/_2042/_3326.html</t>
    <phoneticPr fontId="3"/>
  </si>
  <si>
    <t>施設建設基金</t>
  </si>
  <si>
    <t>天山斎場事業基金</t>
    <rPh sb="0" eb="2">
      <t>テンザン</t>
    </rPh>
    <rPh sb="2" eb="4">
      <t>サイジョウ</t>
    </rPh>
    <rPh sb="4" eb="6">
      <t>ジギョウ</t>
    </rPh>
    <rPh sb="6" eb="8">
      <t>キキン</t>
    </rPh>
    <phoneticPr fontId="3"/>
  </si>
  <si>
    <t>広域行政基金</t>
  </si>
  <si>
    <t>市庁舎建設整備基金</t>
  </si>
  <si>
    <t>いきいき長寿社会基金</t>
    <rPh sb="4" eb="6">
      <t>チョウジュ</t>
    </rPh>
    <rPh sb="6" eb="8">
      <t>シャカイ</t>
    </rPh>
    <rPh sb="8" eb="10">
      <t>キキン</t>
    </rPh>
    <phoneticPr fontId="2"/>
  </si>
  <si>
    <t>長崎伝習所基金</t>
    <rPh sb="0" eb="2">
      <t>ナガサキ</t>
    </rPh>
    <rPh sb="2" eb="4">
      <t>デンシュウ</t>
    </rPh>
    <rPh sb="4" eb="5">
      <t>ジョ</t>
    </rPh>
    <rPh sb="5" eb="7">
      <t>キキン</t>
    </rPh>
    <phoneticPr fontId="2"/>
  </si>
  <si>
    <t>端島（軍艦島）整備基金</t>
    <rPh sb="0" eb="2">
      <t>ハシマ</t>
    </rPh>
    <rPh sb="3" eb="6">
      <t>グンカンジマ</t>
    </rPh>
    <rPh sb="7" eb="9">
      <t>セイビ</t>
    </rPh>
    <rPh sb="9" eb="11">
      <t>キキン</t>
    </rPh>
    <phoneticPr fontId="2"/>
  </si>
  <si>
    <t>http://www.pref.nagasaki.jp/bunrui/kenseijoho/kennaishichonogyozaiseijokyo/sicho_gyosei/428135.html</t>
    <phoneticPr fontId="3"/>
  </si>
  <si>
    <t>ふるさと佐世保元気基金</t>
  </si>
  <si>
    <t>ふるさとしまばら応援基金</t>
    <rPh sb="8" eb="10">
      <t>オウエン</t>
    </rPh>
    <rPh sb="10" eb="12">
      <t>キキン</t>
    </rPh>
    <phoneticPr fontId="2"/>
  </si>
  <si>
    <t>有明町下水道事業基金</t>
    <rPh sb="0" eb="3">
      <t>アリアケチョウ</t>
    </rPh>
    <rPh sb="3" eb="6">
      <t>ゲスイドウ</t>
    </rPh>
    <rPh sb="6" eb="8">
      <t>ジギョウ</t>
    </rPh>
    <rPh sb="8" eb="10">
      <t>キキン</t>
    </rPh>
    <phoneticPr fontId="2"/>
  </si>
  <si>
    <t>諫早市地域づくり基金</t>
    <rPh sb="0" eb="3">
      <t>イサハヤシ</t>
    </rPh>
    <rPh sb="3" eb="5">
      <t>チイキ</t>
    </rPh>
    <rPh sb="8" eb="10">
      <t>キキン</t>
    </rPh>
    <phoneticPr fontId="2"/>
  </si>
  <si>
    <t>諫早市まちづくり未来基金</t>
    <rPh sb="0" eb="3">
      <t>イサハヤシ</t>
    </rPh>
    <rPh sb="8" eb="10">
      <t>ミライ</t>
    </rPh>
    <rPh sb="10" eb="12">
      <t>キキン</t>
    </rPh>
    <phoneticPr fontId="2"/>
  </si>
  <si>
    <t>諫早市都市整備事業基金</t>
    <rPh sb="0" eb="3">
      <t>イサハヤシ</t>
    </rPh>
    <rPh sb="3" eb="5">
      <t>トシ</t>
    </rPh>
    <rPh sb="5" eb="7">
      <t>セイビ</t>
    </rPh>
    <rPh sb="7" eb="9">
      <t>ジギョウ</t>
    </rPh>
    <rPh sb="9" eb="11">
      <t>キキン</t>
    </rPh>
    <phoneticPr fontId="2"/>
  </si>
  <si>
    <t>諫早市地域福祉基金</t>
    <rPh sb="0" eb="3">
      <t>イサハヤシ</t>
    </rPh>
    <rPh sb="3" eb="5">
      <t>チイキ</t>
    </rPh>
    <rPh sb="5" eb="7">
      <t>フクシ</t>
    </rPh>
    <rPh sb="7" eb="9">
      <t>キキン</t>
    </rPh>
    <phoneticPr fontId="2"/>
  </si>
  <si>
    <t>諫早市退職手当基金</t>
    <rPh sb="0" eb="3">
      <t>イサハヤシ</t>
    </rPh>
    <rPh sb="3" eb="5">
      <t>タイショク</t>
    </rPh>
    <rPh sb="5" eb="7">
      <t>テアテ</t>
    </rPh>
    <rPh sb="7" eb="9">
      <t>キキン</t>
    </rPh>
    <phoneticPr fontId="2"/>
  </si>
  <si>
    <t>モーターボート競走事業収益基金</t>
  </si>
  <si>
    <t>退職手当基金</t>
    <rPh sb="0" eb="2">
      <t>タイショク</t>
    </rPh>
    <rPh sb="2" eb="4">
      <t>テアテ</t>
    </rPh>
    <rPh sb="4" eb="6">
      <t>キキン</t>
    </rPh>
    <phoneticPr fontId="11"/>
  </si>
  <si>
    <t>「やらんば！平戸」応援基金</t>
  </si>
  <si>
    <t>新しいまちづくり基金</t>
  </si>
  <si>
    <t>ひらどふれあい福祉基金</t>
  </si>
  <si>
    <t>ひらど生き活きまちづくり基金</t>
  </si>
  <si>
    <t>再生可能エネルギー活用離島活性化基金</t>
  </si>
  <si>
    <t>ふるさとづくり基金</t>
    <rPh sb="7" eb="9">
      <t>キキン</t>
    </rPh>
    <phoneticPr fontId="2"/>
  </si>
  <si>
    <t>子育て支援基金</t>
    <rPh sb="0" eb="2">
      <t>コソダ</t>
    </rPh>
    <rPh sb="3" eb="5">
      <t>シエン</t>
    </rPh>
    <rPh sb="5" eb="7">
      <t>キキン</t>
    </rPh>
    <phoneticPr fontId="2"/>
  </si>
  <si>
    <t>振興基金</t>
    <rPh sb="0" eb="2">
      <t>シンコウ</t>
    </rPh>
    <rPh sb="2" eb="4">
      <t>キキン</t>
    </rPh>
    <phoneticPr fontId="2"/>
  </si>
  <si>
    <t>過疎地域自立支援促進特別事業基金</t>
    <rPh sb="0" eb="2">
      <t>カソ</t>
    </rPh>
    <rPh sb="2" eb="4">
      <t>チイキ</t>
    </rPh>
    <rPh sb="4" eb="6">
      <t>ジリツ</t>
    </rPh>
    <rPh sb="6" eb="8">
      <t>シエン</t>
    </rPh>
    <rPh sb="8" eb="10">
      <t>ソクシン</t>
    </rPh>
    <rPh sb="10" eb="12">
      <t>トクベツ</t>
    </rPh>
    <rPh sb="12" eb="14">
      <t>ジギョウ</t>
    </rPh>
    <rPh sb="14" eb="16">
      <t>キキン</t>
    </rPh>
    <phoneticPr fontId="2"/>
  </si>
  <si>
    <t>地域福祉基金</t>
    <rPh sb="0" eb="2">
      <t>チイキ</t>
    </rPh>
    <rPh sb="2" eb="4">
      <t>フクシ</t>
    </rPh>
    <rPh sb="4" eb="6">
      <t>キキン</t>
    </rPh>
    <phoneticPr fontId="11"/>
  </si>
  <si>
    <t>ふるさと応援基金</t>
    <rPh sb="4" eb="6">
      <t>オウエン</t>
    </rPh>
    <rPh sb="6" eb="8">
      <t>キキン</t>
    </rPh>
    <phoneticPr fontId="11"/>
  </si>
  <si>
    <t>合併市町村振興基金</t>
    <rPh sb="0" eb="2">
      <t>ガッペイ</t>
    </rPh>
    <rPh sb="2" eb="5">
      <t>シチョウソン</t>
    </rPh>
    <rPh sb="5" eb="7">
      <t>シンコウ</t>
    </rPh>
    <rPh sb="7" eb="9">
      <t>キキン</t>
    </rPh>
    <phoneticPr fontId="2"/>
  </si>
  <si>
    <t>庁舎等整備基金</t>
    <rPh sb="0" eb="2">
      <t>チョウシャ</t>
    </rPh>
    <rPh sb="2" eb="3">
      <t>トウ</t>
    </rPh>
    <rPh sb="3" eb="5">
      <t>セイビ</t>
    </rPh>
    <rPh sb="5" eb="7">
      <t>キキン</t>
    </rPh>
    <phoneticPr fontId="2"/>
  </si>
  <si>
    <t>子ども夢基金</t>
    <rPh sb="0" eb="1">
      <t>コ</t>
    </rPh>
    <rPh sb="3" eb="4">
      <t>ユメ</t>
    </rPh>
    <rPh sb="4" eb="6">
      <t>キキン</t>
    </rPh>
    <phoneticPr fontId="2"/>
  </si>
  <si>
    <t>青少年スポーツ振興基金</t>
    <rPh sb="0" eb="3">
      <t>セイショウネン</t>
    </rPh>
    <rPh sb="7" eb="9">
      <t>シンコウ</t>
    </rPh>
    <rPh sb="9" eb="11">
      <t>キキン</t>
    </rPh>
    <phoneticPr fontId="2"/>
  </si>
  <si>
    <t>地域づくり基金</t>
    <rPh sb="0" eb="2">
      <t>チイキ</t>
    </rPh>
    <rPh sb="5" eb="7">
      <t>キキン</t>
    </rPh>
    <phoneticPr fontId="2"/>
  </si>
  <si>
    <t>教育文化体育振興基金</t>
    <rPh sb="0" eb="2">
      <t>キョウイク</t>
    </rPh>
    <rPh sb="2" eb="4">
      <t>ブンカ</t>
    </rPh>
    <rPh sb="4" eb="6">
      <t>タイイク</t>
    </rPh>
    <rPh sb="6" eb="8">
      <t>シンコウ</t>
    </rPh>
    <rPh sb="8" eb="10">
      <t>キキン</t>
    </rPh>
    <phoneticPr fontId="2"/>
  </si>
  <si>
    <t>教育振興基金</t>
    <rPh sb="0" eb="2">
      <t>キョウイク</t>
    </rPh>
    <rPh sb="2" eb="4">
      <t>シンコウ</t>
    </rPh>
    <rPh sb="4" eb="6">
      <t>キキン</t>
    </rPh>
    <phoneticPr fontId="33"/>
  </si>
  <si>
    <t>ふるさとづくり基金</t>
    <rPh sb="7" eb="9">
      <t>キキン</t>
    </rPh>
    <phoneticPr fontId="33"/>
  </si>
  <si>
    <t>地域福祉ボランティア基金</t>
    <rPh sb="0" eb="4">
      <t>チイキフクシ</t>
    </rPh>
    <rPh sb="10" eb="12">
      <t>キキン</t>
    </rPh>
    <phoneticPr fontId="33"/>
  </si>
  <si>
    <t>２１世紀ふれあい基金</t>
    <rPh sb="2" eb="4">
      <t>セイキ</t>
    </rPh>
    <rPh sb="8" eb="10">
      <t>キキン</t>
    </rPh>
    <phoneticPr fontId="33"/>
  </si>
  <si>
    <t>国際交流基金</t>
    <rPh sb="0" eb="2">
      <t>コクサイ</t>
    </rPh>
    <rPh sb="2" eb="4">
      <t>コウリュウ</t>
    </rPh>
    <rPh sb="4" eb="6">
      <t>キキン</t>
    </rPh>
    <phoneticPr fontId="33"/>
  </si>
  <si>
    <t>用地取得等基金</t>
  </si>
  <si>
    <t>町有施設維持補修基金</t>
  </si>
  <si>
    <t>とぎつっ子の夢を育む基金</t>
  </si>
  <si>
    <t>ふるさと創生事業基金</t>
    <rPh sb="4" eb="6">
      <t>ソウセイ</t>
    </rPh>
    <rPh sb="6" eb="8">
      <t>ジギョウ</t>
    </rPh>
    <rPh sb="8" eb="10">
      <t>キキン</t>
    </rPh>
    <phoneticPr fontId="11"/>
  </si>
  <si>
    <t>教育文化施設整備基金</t>
    <rPh sb="0" eb="2">
      <t>キョウイク</t>
    </rPh>
    <rPh sb="2" eb="4">
      <t>ブンカ</t>
    </rPh>
    <rPh sb="4" eb="6">
      <t>シセツ</t>
    </rPh>
    <rPh sb="6" eb="8">
      <t>セイビ</t>
    </rPh>
    <rPh sb="8" eb="10">
      <t>キキン</t>
    </rPh>
    <phoneticPr fontId="11"/>
  </si>
  <si>
    <t>下水道事業基金</t>
    <rPh sb="0" eb="3">
      <t>ゲスイドウ</t>
    </rPh>
    <rPh sb="3" eb="5">
      <t>ジギョウ</t>
    </rPh>
    <rPh sb="5" eb="7">
      <t>キキン</t>
    </rPh>
    <phoneticPr fontId="11"/>
  </si>
  <si>
    <t>庁舎整備基金</t>
    <rPh sb="0" eb="1">
      <t>チョウ</t>
    </rPh>
    <rPh sb="1" eb="2">
      <t>シャ</t>
    </rPh>
    <rPh sb="2" eb="4">
      <t>セイビ</t>
    </rPh>
    <rPh sb="4" eb="6">
      <t>キキン</t>
    </rPh>
    <phoneticPr fontId="11"/>
  </si>
  <si>
    <t>役場庁舎建設基金</t>
    <rPh sb="0" eb="2">
      <t>ヤクバ</t>
    </rPh>
    <rPh sb="2" eb="4">
      <t>チョウシャ</t>
    </rPh>
    <rPh sb="4" eb="6">
      <t>ケンセツ</t>
    </rPh>
    <rPh sb="6" eb="8">
      <t>キキン</t>
    </rPh>
    <phoneticPr fontId="33"/>
  </si>
  <si>
    <t>下水道事業基金</t>
    <rPh sb="0" eb="3">
      <t>ゲスイドウ</t>
    </rPh>
    <rPh sb="3" eb="5">
      <t>ジギョウ</t>
    </rPh>
    <rPh sb="5" eb="7">
      <t>キキン</t>
    </rPh>
    <phoneticPr fontId="33"/>
  </si>
  <si>
    <t>地域福祉基金</t>
    <rPh sb="0" eb="2">
      <t>チイキ</t>
    </rPh>
    <rPh sb="2" eb="4">
      <t>フクシ</t>
    </rPh>
    <rPh sb="4" eb="6">
      <t>キキン</t>
    </rPh>
    <phoneticPr fontId="33"/>
  </si>
  <si>
    <t>人づくり・文化スポーツ振興基金</t>
    <rPh sb="0" eb="1">
      <t>ヒト</t>
    </rPh>
    <rPh sb="5" eb="7">
      <t>ブンカ</t>
    </rPh>
    <rPh sb="11" eb="13">
      <t>シンコウ</t>
    </rPh>
    <rPh sb="13" eb="15">
      <t>キキン</t>
    </rPh>
    <phoneticPr fontId="33"/>
  </si>
  <si>
    <t>地域振興基金</t>
    <rPh sb="0" eb="2">
      <t>チイキ</t>
    </rPh>
    <rPh sb="2" eb="4">
      <t>シンコウ</t>
    </rPh>
    <rPh sb="4" eb="6">
      <t>キキン</t>
    </rPh>
    <phoneticPr fontId="33"/>
  </si>
  <si>
    <t>医療施設建設基金</t>
  </si>
  <si>
    <t>公民館建設基金</t>
  </si>
  <si>
    <t>まちづくり担い手育成基金</t>
  </si>
  <si>
    <t>協働のまちづくり促進基金</t>
  </si>
  <si>
    <t>過疎地域自立促進基金</t>
    <rPh sb="0" eb="2">
      <t>カソ</t>
    </rPh>
    <rPh sb="2" eb="4">
      <t>チイキ</t>
    </rPh>
    <rPh sb="4" eb="6">
      <t>ジリツ</t>
    </rPh>
    <rPh sb="6" eb="8">
      <t>ソクシン</t>
    </rPh>
    <rPh sb="8" eb="10">
      <t>キキン</t>
    </rPh>
    <phoneticPr fontId="2"/>
  </si>
  <si>
    <t>水産業振興基金</t>
    <rPh sb="0" eb="3">
      <t>スイサンギョウ</t>
    </rPh>
    <rPh sb="3" eb="5">
      <t>シンコウ</t>
    </rPh>
    <rPh sb="5" eb="7">
      <t>キキン</t>
    </rPh>
    <phoneticPr fontId="2"/>
  </si>
  <si>
    <t>文教施設整備基金</t>
    <rPh sb="0" eb="2">
      <t>ブンキョウ</t>
    </rPh>
    <rPh sb="2" eb="4">
      <t>シセツ</t>
    </rPh>
    <rPh sb="4" eb="6">
      <t>セイビ</t>
    </rPh>
    <rPh sb="6" eb="8">
      <t>キキン</t>
    </rPh>
    <phoneticPr fontId="2"/>
  </si>
  <si>
    <t>し尿処理施設</t>
    <rPh sb="1" eb="2">
      <t>ニョウ</t>
    </rPh>
    <rPh sb="2" eb="4">
      <t>ショリ</t>
    </rPh>
    <rPh sb="4" eb="6">
      <t>シセツ</t>
    </rPh>
    <phoneticPr fontId="3"/>
  </si>
  <si>
    <t>ごみ処理施設</t>
    <rPh sb="2" eb="4">
      <t>ショリ</t>
    </rPh>
    <rPh sb="4" eb="6">
      <t>シセツ</t>
    </rPh>
    <phoneticPr fontId="3"/>
  </si>
  <si>
    <t>老人ホーム施設</t>
    <rPh sb="0" eb="2">
      <t>ロウジン</t>
    </rPh>
    <rPh sb="5" eb="7">
      <t>シセツ</t>
    </rPh>
    <phoneticPr fontId="3"/>
  </si>
  <si>
    <t>火葬場施設</t>
    <rPh sb="0" eb="2">
      <t>カソウ</t>
    </rPh>
    <rPh sb="2" eb="3">
      <t>ジョウ</t>
    </rPh>
    <rPh sb="3" eb="5">
      <t>シセツ</t>
    </rPh>
    <phoneticPr fontId="3"/>
  </si>
  <si>
    <t>不燃物処理施設整備基金</t>
    <rPh sb="0" eb="3">
      <t>フネンブツ</t>
    </rPh>
    <rPh sb="3" eb="5">
      <t>ショリ</t>
    </rPh>
    <rPh sb="5" eb="7">
      <t>シセツ</t>
    </rPh>
    <rPh sb="7" eb="9">
      <t>セイビ</t>
    </rPh>
    <rPh sb="9" eb="11">
      <t>キキン</t>
    </rPh>
    <phoneticPr fontId="3"/>
  </si>
  <si>
    <t>病院事業会計基金</t>
    <rPh sb="0" eb="2">
      <t>ビョウイン</t>
    </rPh>
    <rPh sb="2" eb="4">
      <t>ジギョウ</t>
    </rPh>
    <rPh sb="4" eb="6">
      <t>カイケイ</t>
    </rPh>
    <rPh sb="6" eb="8">
      <t>キキン</t>
    </rPh>
    <phoneticPr fontId="3"/>
  </si>
  <si>
    <t>退職手当支払準備積立金</t>
    <rPh sb="0" eb="2">
      <t>タイショク</t>
    </rPh>
    <rPh sb="2" eb="4">
      <t>テアテ</t>
    </rPh>
    <rPh sb="4" eb="6">
      <t>シハラ</t>
    </rPh>
    <rPh sb="6" eb="8">
      <t>ジュンビ</t>
    </rPh>
    <rPh sb="8" eb="10">
      <t>ツミタテ</t>
    </rPh>
    <rPh sb="10" eb="11">
      <t>キン</t>
    </rPh>
    <phoneticPr fontId="3"/>
  </si>
  <si>
    <t>退職手当財政調整積立金</t>
    <rPh sb="0" eb="2">
      <t>タイショク</t>
    </rPh>
    <rPh sb="2" eb="4">
      <t>テアテ</t>
    </rPh>
    <rPh sb="4" eb="6">
      <t>ザイセイ</t>
    </rPh>
    <rPh sb="6" eb="8">
      <t>チョウセイ</t>
    </rPh>
    <rPh sb="8" eb="10">
      <t>ツミタテ</t>
    </rPh>
    <rPh sb="10" eb="11">
      <t>キン</t>
    </rPh>
    <phoneticPr fontId="3"/>
  </si>
  <si>
    <t>消防団員等賞じゅつ金及び殉職者特別賞じゅつ金積立金</t>
    <rPh sb="0" eb="2">
      <t>ショウボウ</t>
    </rPh>
    <rPh sb="2" eb="4">
      <t>ダンイン</t>
    </rPh>
    <rPh sb="4" eb="5">
      <t>トウ</t>
    </rPh>
    <rPh sb="5" eb="6">
      <t>ショウ</t>
    </rPh>
    <rPh sb="9" eb="10">
      <t>キン</t>
    </rPh>
    <rPh sb="10" eb="11">
      <t>オヨ</t>
    </rPh>
    <rPh sb="12" eb="15">
      <t>ジュンショクシャ</t>
    </rPh>
    <rPh sb="15" eb="17">
      <t>トクベツ</t>
    </rPh>
    <rPh sb="17" eb="18">
      <t>ショウ</t>
    </rPh>
    <rPh sb="21" eb="22">
      <t>キン</t>
    </rPh>
    <rPh sb="22" eb="24">
      <t>ツミタテ</t>
    </rPh>
    <rPh sb="24" eb="25">
      <t>キン</t>
    </rPh>
    <phoneticPr fontId="3"/>
  </si>
  <si>
    <t>非常勤職員公務災害補償積立金</t>
    <rPh sb="0" eb="3">
      <t>ヒジョウキン</t>
    </rPh>
    <rPh sb="3" eb="5">
      <t>ショクイン</t>
    </rPh>
    <rPh sb="5" eb="7">
      <t>コウム</t>
    </rPh>
    <rPh sb="7" eb="9">
      <t>サイガイ</t>
    </rPh>
    <rPh sb="9" eb="11">
      <t>ホショウ</t>
    </rPh>
    <rPh sb="11" eb="13">
      <t>ツミタテ</t>
    </rPh>
    <rPh sb="13" eb="14">
      <t>キン</t>
    </rPh>
    <phoneticPr fontId="3"/>
  </si>
  <si>
    <t>市町村会館管理積立金</t>
    <rPh sb="0" eb="2">
      <t>シチョウ</t>
    </rPh>
    <rPh sb="2" eb="3">
      <t>ソン</t>
    </rPh>
    <rPh sb="3" eb="5">
      <t>カイカン</t>
    </rPh>
    <rPh sb="5" eb="7">
      <t>カンリ</t>
    </rPh>
    <rPh sb="7" eb="9">
      <t>ツミタテ</t>
    </rPh>
    <rPh sb="9" eb="10">
      <t>キン</t>
    </rPh>
    <phoneticPr fontId="3"/>
  </si>
  <si>
    <t>ごみ処理施設建設整備基金</t>
    <rPh sb="2" eb="4">
      <t>ショリ</t>
    </rPh>
    <rPh sb="4" eb="6">
      <t>シセツ</t>
    </rPh>
    <rPh sb="6" eb="8">
      <t>ケンセツ</t>
    </rPh>
    <rPh sb="8" eb="10">
      <t>セイビ</t>
    </rPh>
    <rPh sb="10" eb="12">
      <t>キキン</t>
    </rPh>
    <phoneticPr fontId="3"/>
  </si>
  <si>
    <t>用地取得基金</t>
    <rPh sb="0" eb="2">
      <t>ヨウチ</t>
    </rPh>
    <rPh sb="2" eb="4">
      <t>シュトク</t>
    </rPh>
    <rPh sb="4" eb="6">
      <t>キキン</t>
    </rPh>
    <phoneticPr fontId="3"/>
  </si>
  <si>
    <t>市有施設整備基金</t>
  </si>
  <si>
    <t>まちづくり交流基金</t>
  </si>
  <si>
    <t>教育文化センター基金</t>
  </si>
  <si>
    <t>平成28年熊本地震復興基金</t>
  </si>
  <si>
    <t>人吉市庁舎建設等基金</t>
  </si>
  <si>
    <t>人吉球磨地域交通体系整備基金</t>
  </si>
  <si>
    <t>人吉応援団基金</t>
  </si>
  <si>
    <t>人吉市環境対策基金</t>
  </si>
  <si>
    <t>人吉市繫殖肉用牛導入等資金貸付基金</t>
  </si>
  <si>
    <t>荒尾市の一般廃棄物処理施設建設基金</t>
  </si>
  <si>
    <t>九州新幹線渇水等被害対策基金</t>
  </si>
  <si>
    <t>松本眞一同朋奨学基金</t>
  </si>
  <si>
    <t>環境保全型地域振興基金</t>
  </si>
  <si>
    <t>教育振興小川基金</t>
  </si>
  <si>
    <t>企業誘致促進基金</t>
  </si>
  <si>
    <t>宇土市市有施設整備基金</t>
    <rPh sb="0" eb="3">
      <t>ウトシ</t>
    </rPh>
    <rPh sb="3" eb="5">
      <t>シユウ</t>
    </rPh>
    <rPh sb="5" eb="7">
      <t>シセツ</t>
    </rPh>
    <rPh sb="7" eb="9">
      <t>セイビ</t>
    </rPh>
    <rPh sb="9" eb="11">
      <t>キキン</t>
    </rPh>
    <phoneticPr fontId="2"/>
  </si>
  <si>
    <t>宇土市平成28年熊本地震復興基金</t>
    <rPh sb="0" eb="3">
      <t>ウトシ</t>
    </rPh>
    <rPh sb="3" eb="5">
      <t>ヘイセイ</t>
    </rPh>
    <rPh sb="7" eb="8">
      <t>ネン</t>
    </rPh>
    <rPh sb="8" eb="10">
      <t>クマモト</t>
    </rPh>
    <rPh sb="10" eb="12">
      <t>ジシン</t>
    </rPh>
    <rPh sb="12" eb="14">
      <t>フッコウ</t>
    </rPh>
    <rPh sb="14" eb="16">
      <t>キキン</t>
    </rPh>
    <phoneticPr fontId="2"/>
  </si>
  <si>
    <t>地域情報化基盤整備基金</t>
    <phoneticPr fontId="3"/>
  </si>
  <si>
    <t>地域振興基金</t>
    <rPh sb="0" eb="2">
      <t>チイキ</t>
    </rPh>
    <rPh sb="2" eb="4">
      <t>シンコウ</t>
    </rPh>
    <rPh sb="4" eb="6">
      <t>キキン</t>
    </rPh>
    <phoneticPr fontId="11"/>
  </si>
  <si>
    <t>福祉基金</t>
    <rPh sb="0" eb="2">
      <t>フクシ</t>
    </rPh>
    <rPh sb="2" eb="4">
      <t>キキン</t>
    </rPh>
    <phoneticPr fontId="11"/>
  </si>
  <si>
    <t>産業振興チャレンジ基金</t>
  </si>
  <si>
    <t>ふるさと・水と土保全基金</t>
    <rPh sb="5" eb="6">
      <t>ミズ</t>
    </rPh>
    <rPh sb="7" eb="8">
      <t>ツチ</t>
    </rPh>
    <rPh sb="8" eb="10">
      <t>ホゼン</t>
    </rPh>
    <rPh sb="10" eb="12">
      <t>キキン</t>
    </rPh>
    <phoneticPr fontId="11"/>
  </si>
  <si>
    <t>水と土保全基金</t>
  </si>
  <si>
    <t>平成28年美里町熊本地震復興基金</t>
  </si>
  <si>
    <t>ふるさと納税寄付金基金</t>
  </si>
  <si>
    <t>地域振興対策基金</t>
  </si>
  <si>
    <t>ふるさとなんかん応援寄附金基金</t>
  </si>
  <si>
    <t>環境整備協力費基金</t>
    <rPh sb="0" eb="2">
      <t>カンキョウ</t>
    </rPh>
    <rPh sb="2" eb="4">
      <t>セイビ</t>
    </rPh>
    <rPh sb="4" eb="7">
      <t>キョウリョクヒ</t>
    </rPh>
    <rPh sb="7" eb="9">
      <t>キキン</t>
    </rPh>
    <phoneticPr fontId="2"/>
  </si>
  <si>
    <t>福祉のまちづくり基金</t>
    <rPh sb="0" eb="2">
      <t>フクシ</t>
    </rPh>
    <rPh sb="8" eb="10">
      <t>キキン</t>
    </rPh>
    <phoneticPr fontId="2"/>
  </si>
  <si>
    <t>産業廃棄物処理施設地域振興策基金</t>
  </si>
  <si>
    <t>熊本地震大津町復興基金</t>
  </si>
  <si>
    <t>大津町工場等振興奨励基金</t>
  </si>
  <si>
    <t>総合スポーツ施設整備基金</t>
    <rPh sb="0" eb="2">
      <t>ソウゴウ</t>
    </rPh>
    <rPh sb="6" eb="8">
      <t>シセツ</t>
    </rPh>
    <rPh sb="8" eb="10">
      <t>セイビ</t>
    </rPh>
    <rPh sb="10" eb="12">
      <t>キキン</t>
    </rPh>
    <phoneticPr fontId="2"/>
  </si>
  <si>
    <t>ふるさと創生事業基金</t>
    <rPh sb="4" eb="6">
      <t>ソウセイ</t>
    </rPh>
    <rPh sb="6" eb="8">
      <t>ジギョウ</t>
    </rPh>
    <rPh sb="8" eb="10">
      <t>キキン</t>
    </rPh>
    <phoneticPr fontId="2"/>
  </si>
  <si>
    <t>学校建設基金</t>
    <rPh sb="0" eb="2">
      <t>ガッコウ</t>
    </rPh>
    <rPh sb="2" eb="4">
      <t>ケンセツ</t>
    </rPh>
    <rPh sb="4" eb="6">
      <t>キキン</t>
    </rPh>
    <phoneticPr fontId="2"/>
  </si>
  <si>
    <t>社会福祉振興基金</t>
    <rPh sb="0" eb="2">
      <t>シャカイ</t>
    </rPh>
    <rPh sb="2" eb="4">
      <t>フクシ</t>
    </rPh>
    <rPh sb="4" eb="6">
      <t>シンコウ</t>
    </rPh>
    <rPh sb="6" eb="8">
      <t>キキン</t>
    </rPh>
    <phoneticPr fontId="2"/>
  </si>
  <si>
    <t>きよらの郷づくり基金</t>
  </si>
  <si>
    <t>ケーブルテレビ放送設備等整備基金</t>
  </si>
  <si>
    <t>防災対策基金</t>
  </si>
  <si>
    <t>ネットワーク事業基金</t>
  </si>
  <si>
    <t>職員等退職手当基金</t>
  </si>
  <si>
    <t>悠木の里づくり事業基金</t>
  </si>
  <si>
    <t>奨学金事業基金</t>
  </si>
  <si>
    <t>創生基金</t>
    <rPh sb="0" eb="2">
      <t>ソウセイ</t>
    </rPh>
    <rPh sb="2" eb="4">
      <t>キキン</t>
    </rPh>
    <phoneticPr fontId="2"/>
  </si>
  <si>
    <t>熊本地震復興基金</t>
    <rPh sb="0" eb="2">
      <t>クマモト</t>
    </rPh>
    <rPh sb="2" eb="4">
      <t>ジシン</t>
    </rPh>
    <rPh sb="4" eb="6">
      <t>フッコウ</t>
    </rPh>
    <rPh sb="6" eb="8">
      <t>キキン</t>
    </rPh>
    <phoneticPr fontId="2"/>
  </si>
  <si>
    <t>観光基金</t>
    <rPh sb="0" eb="2">
      <t>カンコウ</t>
    </rPh>
    <rPh sb="2" eb="4">
      <t>キキン</t>
    </rPh>
    <phoneticPr fontId="2"/>
  </si>
  <si>
    <t>農業用水供給事業基金</t>
    <rPh sb="0" eb="2">
      <t>ノウギョウ</t>
    </rPh>
    <rPh sb="2" eb="4">
      <t>ヨウスイ</t>
    </rPh>
    <rPh sb="4" eb="6">
      <t>キョウキュウ</t>
    </rPh>
    <rPh sb="6" eb="8">
      <t>ジギョウ</t>
    </rPh>
    <rPh sb="8" eb="10">
      <t>キキン</t>
    </rPh>
    <phoneticPr fontId="2"/>
  </si>
  <si>
    <t>鉄道経営対策事業基金</t>
    <rPh sb="0" eb="2">
      <t>テツドウ</t>
    </rPh>
    <rPh sb="2" eb="4">
      <t>ケイエイ</t>
    </rPh>
    <rPh sb="4" eb="6">
      <t>タイサク</t>
    </rPh>
    <rPh sb="6" eb="8">
      <t>ジギョウ</t>
    </rPh>
    <rPh sb="8" eb="10">
      <t>キキン</t>
    </rPh>
    <phoneticPr fontId="2"/>
  </si>
  <si>
    <t>災害基金</t>
    <rPh sb="0" eb="2">
      <t>サイガイ</t>
    </rPh>
    <rPh sb="2" eb="4">
      <t>キキン</t>
    </rPh>
    <phoneticPr fontId="2"/>
  </si>
  <si>
    <t>つながるひかり通信基金</t>
    <rPh sb="7" eb="9">
      <t>ツウシン</t>
    </rPh>
    <rPh sb="9" eb="11">
      <t>キキン</t>
    </rPh>
    <phoneticPr fontId="2"/>
  </si>
  <si>
    <t>合併振興基金</t>
    <rPh sb="0" eb="2">
      <t>ガッペイ</t>
    </rPh>
    <rPh sb="2" eb="4">
      <t>シンコウ</t>
    </rPh>
    <rPh sb="4" eb="6">
      <t>キキン</t>
    </rPh>
    <phoneticPr fontId="20"/>
  </si>
  <si>
    <t>災害復興基金</t>
    <rPh sb="0" eb="2">
      <t>サイガイ</t>
    </rPh>
    <rPh sb="2" eb="4">
      <t>フッコウ</t>
    </rPh>
    <rPh sb="4" eb="6">
      <t>キキン</t>
    </rPh>
    <phoneticPr fontId="20"/>
  </si>
  <si>
    <t>合併特例措置逓減対策準備基金</t>
    <rPh sb="0" eb="2">
      <t>ガッペイ</t>
    </rPh>
    <rPh sb="2" eb="4">
      <t>トクレイ</t>
    </rPh>
    <rPh sb="4" eb="6">
      <t>ソチ</t>
    </rPh>
    <rPh sb="6" eb="8">
      <t>テイゲン</t>
    </rPh>
    <rPh sb="8" eb="10">
      <t>タイサク</t>
    </rPh>
    <rPh sb="10" eb="12">
      <t>ジュンビ</t>
    </rPh>
    <rPh sb="12" eb="14">
      <t>キキン</t>
    </rPh>
    <phoneticPr fontId="20"/>
  </si>
  <si>
    <t>地域福祉基金</t>
    <rPh sb="0" eb="2">
      <t>チイキ</t>
    </rPh>
    <rPh sb="2" eb="4">
      <t>フクシ</t>
    </rPh>
    <rPh sb="4" eb="6">
      <t>キキン</t>
    </rPh>
    <phoneticPr fontId="20"/>
  </si>
  <si>
    <t>公共施設等整備基金</t>
    <rPh sb="0" eb="2">
      <t>コウキョウ</t>
    </rPh>
    <rPh sb="2" eb="5">
      <t>シセツトウ</t>
    </rPh>
    <rPh sb="5" eb="7">
      <t>セイビ</t>
    </rPh>
    <rPh sb="7" eb="9">
      <t>キキン</t>
    </rPh>
    <phoneticPr fontId="20"/>
  </si>
  <si>
    <t>嘉島町平成28年熊本地震復興基金</t>
  </si>
  <si>
    <t>公共下水道建設基金</t>
  </si>
  <si>
    <t>平成28年熊本地震復興基金</t>
    <rPh sb="0" eb="2">
      <t>ヘイセイ</t>
    </rPh>
    <rPh sb="4" eb="5">
      <t>ネン</t>
    </rPh>
    <rPh sb="5" eb="7">
      <t>クマモト</t>
    </rPh>
    <rPh sb="7" eb="9">
      <t>ジシン</t>
    </rPh>
    <rPh sb="9" eb="11">
      <t>フッコウ</t>
    </rPh>
    <rPh sb="11" eb="13">
      <t>キキン</t>
    </rPh>
    <phoneticPr fontId="34"/>
  </si>
  <si>
    <t>まちおこし基金</t>
    <rPh sb="5" eb="7">
      <t>キキン</t>
    </rPh>
    <phoneticPr fontId="34"/>
  </si>
  <si>
    <t>定住促進住宅施設整備基金</t>
    <rPh sb="0" eb="2">
      <t>テイジュウ</t>
    </rPh>
    <rPh sb="2" eb="4">
      <t>ソクシン</t>
    </rPh>
    <rPh sb="4" eb="6">
      <t>ジュウタク</t>
    </rPh>
    <rPh sb="6" eb="8">
      <t>シセツ</t>
    </rPh>
    <rPh sb="8" eb="10">
      <t>セイビ</t>
    </rPh>
    <rPh sb="10" eb="12">
      <t>キキン</t>
    </rPh>
    <phoneticPr fontId="34"/>
  </si>
  <si>
    <t>教育施設整備基金</t>
    <rPh sb="0" eb="2">
      <t>キョウイク</t>
    </rPh>
    <rPh sb="2" eb="4">
      <t>シセツ</t>
    </rPh>
    <rPh sb="4" eb="6">
      <t>セイビ</t>
    </rPh>
    <rPh sb="6" eb="8">
      <t>キキン</t>
    </rPh>
    <phoneticPr fontId="34"/>
  </si>
  <si>
    <t>平成２８年熊本地震復興基金</t>
  </si>
  <si>
    <t>平成28年熊本地震復興基金</t>
    <rPh sb="0" eb="2">
      <t>ヘイセイ</t>
    </rPh>
    <rPh sb="4" eb="5">
      <t>ネン</t>
    </rPh>
    <rPh sb="5" eb="7">
      <t>クマモト</t>
    </rPh>
    <rPh sb="7" eb="9">
      <t>ジシン</t>
    </rPh>
    <rPh sb="9" eb="11">
      <t>フッコウ</t>
    </rPh>
    <rPh sb="11" eb="13">
      <t>キキン</t>
    </rPh>
    <phoneticPr fontId="2"/>
  </si>
  <si>
    <t>竜北物産館運営費基金</t>
    <rPh sb="0" eb="2">
      <t>リュウホク</t>
    </rPh>
    <rPh sb="2" eb="5">
      <t>ブッサンカン</t>
    </rPh>
    <rPh sb="5" eb="8">
      <t>ウンエイヒ</t>
    </rPh>
    <rPh sb="8" eb="10">
      <t>キキン</t>
    </rPh>
    <phoneticPr fontId="2"/>
  </si>
  <si>
    <t>ふるさと氷川応援基金</t>
    <rPh sb="4" eb="10">
      <t>ヒカワオウエンキキン</t>
    </rPh>
    <phoneticPr fontId="2"/>
  </si>
  <si>
    <t>九州新幹線渇水対策等被害対策基金</t>
  </si>
  <si>
    <t>恒久対策事業運営基金</t>
  </si>
  <si>
    <t>恒久対策事業維持管理基金</t>
  </si>
  <si>
    <t>ふるさと錦ゆかり基金</t>
    <phoneticPr fontId="3"/>
  </si>
  <si>
    <t>川辺川土地改良事業基金</t>
    <phoneticPr fontId="3"/>
  </si>
  <si>
    <t>社会福祉振興基金</t>
    <phoneticPr fontId="3"/>
  </si>
  <si>
    <t>町づくり推進事業基金</t>
  </si>
  <si>
    <t>多良木町地域福祉基金</t>
  </si>
  <si>
    <t>多良木町ふるさとづくり納税寄附基金</t>
  </si>
  <si>
    <t>多良木町まちづくり寄附基金</t>
  </si>
  <si>
    <t>公共施設等整備基金</t>
    <rPh sb="0" eb="2">
      <t>コウキョウ</t>
    </rPh>
    <rPh sb="2" eb="4">
      <t>シセツ</t>
    </rPh>
    <rPh sb="4" eb="5">
      <t>トウ</t>
    </rPh>
    <rPh sb="5" eb="7">
      <t>セイビ</t>
    </rPh>
    <rPh sb="7" eb="9">
      <t>キキン</t>
    </rPh>
    <phoneticPr fontId="11"/>
  </si>
  <si>
    <t>ふるさと創生基金</t>
    <rPh sb="4" eb="6">
      <t>ソウセイ</t>
    </rPh>
    <rPh sb="6" eb="8">
      <t>キキン</t>
    </rPh>
    <phoneticPr fontId="11"/>
  </si>
  <si>
    <t>地域公共交通対策基金</t>
  </si>
  <si>
    <t>こども育成支援基金</t>
  </si>
  <si>
    <t>いきいき人づくり基金</t>
  </si>
  <si>
    <t>古川地域開発基金</t>
  </si>
  <si>
    <t>ダム対策事業特別会計基金</t>
  </si>
  <si>
    <t>村有施設整備基金</t>
    <rPh sb="0" eb="2">
      <t>ソンユウ</t>
    </rPh>
    <rPh sb="2" eb="4">
      <t>シセツ</t>
    </rPh>
    <rPh sb="4" eb="6">
      <t>セイビ</t>
    </rPh>
    <rPh sb="6" eb="8">
      <t>キキン</t>
    </rPh>
    <phoneticPr fontId="2"/>
  </si>
  <si>
    <t>川辺川土地改良事業基金</t>
    <rPh sb="0" eb="3">
      <t>カワベガワ</t>
    </rPh>
    <rPh sb="3" eb="5">
      <t>トチ</t>
    </rPh>
    <rPh sb="5" eb="7">
      <t>カイリョウ</t>
    </rPh>
    <rPh sb="7" eb="9">
      <t>ジギョウ</t>
    </rPh>
    <rPh sb="9" eb="11">
      <t>キキン</t>
    </rPh>
    <phoneticPr fontId="2"/>
  </si>
  <si>
    <t>庁舎改築基金</t>
    <rPh sb="0" eb="2">
      <t>チョウシャ</t>
    </rPh>
    <rPh sb="2" eb="4">
      <t>カイチク</t>
    </rPh>
    <rPh sb="4" eb="6">
      <t>キキン</t>
    </rPh>
    <phoneticPr fontId="2"/>
  </si>
  <si>
    <t>学校建築基金</t>
    <rPh sb="0" eb="2">
      <t>ガッコウ</t>
    </rPh>
    <rPh sb="2" eb="4">
      <t>ケンチク</t>
    </rPh>
    <rPh sb="4" eb="6">
      <t>キキン</t>
    </rPh>
    <phoneticPr fontId="2"/>
  </si>
  <si>
    <t>村有施設整備基金</t>
  </si>
  <si>
    <t>水資源活用基金</t>
  </si>
  <si>
    <t>一勝地交流センター活性化基金</t>
  </si>
  <si>
    <t>林業振興基金</t>
    <rPh sb="0" eb="2">
      <t>リンギョウ</t>
    </rPh>
    <rPh sb="2" eb="4">
      <t>シンコウ</t>
    </rPh>
    <rPh sb="4" eb="6">
      <t>キキン</t>
    </rPh>
    <phoneticPr fontId="2"/>
  </si>
  <si>
    <t>産業活性化基金</t>
    <rPh sb="0" eb="2">
      <t>サンギョウ</t>
    </rPh>
    <rPh sb="2" eb="5">
      <t>カッセイカ</t>
    </rPh>
    <rPh sb="5" eb="7">
      <t>キキン</t>
    </rPh>
    <phoneticPr fontId="2"/>
  </si>
  <si>
    <t>ふるさと基金</t>
    <rPh sb="4" eb="6">
      <t>キキン</t>
    </rPh>
    <phoneticPr fontId="2"/>
  </si>
  <si>
    <t>地域づくり推進基金</t>
    <rPh sb="0" eb="2">
      <t>チイキ</t>
    </rPh>
    <rPh sb="5" eb="7">
      <t>スイシン</t>
    </rPh>
    <rPh sb="7" eb="9">
      <t>キキン</t>
    </rPh>
    <phoneticPr fontId="2"/>
  </si>
  <si>
    <t>総合センター整備基金</t>
    <rPh sb="0" eb="2">
      <t>ソウゴウ</t>
    </rPh>
    <rPh sb="6" eb="8">
      <t>セイビ</t>
    </rPh>
    <rPh sb="8" eb="10">
      <t>キキン</t>
    </rPh>
    <phoneticPr fontId="2"/>
  </si>
  <si>
    <t>坂本・藤本福祉基金</t>
    <rPh sb="0" eb="2">
      <t>サカモト</t>
    </rPh>
    <rPh sb="3" eb="5">
      <t>フジモト</t>
    </rPh>
    <rPh sb="5" eb="7">
      <t>フクシ</t>
    </rPh>
    <rPh sb="7" eb="9">
      <t>キキン</t>
    </rPh>
    <phoneticPr fontId="2"/>
  </si>
  <si>
    <t>学校校舎改築基金</t>
    <rPh sb="0" eb="2">
      <t>ガッコウ</t>
    </rPh>
    <rPh sb="2" eb="4">
      <t>コウシャ</t>
    </rPh>
    <rPh sb="4" eb="6">
      <t>カイチク</t>
    </rPh>
    <rPh sb="6" eb="8">
      <t>キキン</t>
    </rPh>
    <phoneticPr fontId="2"/>
  </si>
  <si>
    <t>退職手当基金</t>
    <rPh sb="0" eb="2">
      <t>タイショク</t>
    </rPh>
    <rPh sb="2" eb="4">
      <t>テアテ</t>
    </rPh>
    <rPh sb="4" eb="6">
      <t>キキン</t>
    </rPh>
    <phoneticPr fontId="1"/>
  </si>
  <si>
    <t>自治会館管理基金</t>
    <rPh sb="0" eb="2">
      <t>ジチ</t>
    </rPh>
    <rPh sb="2" eb="4">
      <t>カイカン</t>
    </rPh>
    <rPh sb="4" eb="6">
      <t>カンリ</t>
    </rPh>
    <rPh sb="6" eb="8">
      <t>キキン</t>
    </rPh>
    <phoneticPr fontId="1"/>
  </si>
  <si>
    <t>消防団員等公務災害補償基金</t>
    <rPh sb="0" eb="3">
      <t>ショウボウダン</t>
    </rPh>
    <rPh sb="3" eb="4">
      <t>イン</t>
    </rPh>
    <rPh sb="4" eb="5">
      <t>トウ</t>
    </rPh>
    <rPh sb="5" eb="7">
      <t>コウム</t>
    </rPh>
    <rPh sb="7" eb="9">
      <t>サイガイ</t>
    </rPh>
    <rPh sb="9" eb="11">
      <t>ホショウ</t>
    </rPh>
    <rPh sb="11" eb="13">
      <t>キキン</t>
    </rPh>
    <phoneticPr fontId="1"/>
  </si>
  <si>
    <t>消防賞じゅつ金基金</t>
    <rPh sb="0" eb="2">
      <t>ショウボウ</t>
    </rPh>
    <rPh sb="2" eb="3">
      <t>ショウ</t>
    </rPh>
    <rPh sb="6" eb="7">
      <t>キン</t>
    </rPh>
    <rPh sb="7" eb="9">
      <t>キキン</t>
    </rPh>
    <phoneticPr fontId="1"/>
  </si>
  <si>
    <t>非常勤職員公務災害補償基金</t>
    <rPh sb="0" eb="3">
      <t>ヒジョウキン</t>
    </rPh>
    <rPh sb="3" eb="5">
      <t>ショクイン</t>
    </rPh>
    <rPh sb="5" eb="7">
      <t>コウム</t>
    </rPh>
    <rPh sb="7" eb="9">
      <t>サイガイ</t>
    </rPh>
    <rPh sb="9" eb="11">
      <t>ホショウ</t>
    </rPh>
    <rPh sb="11" eb="13">
      <t>キキン</t>
    </rPh>
    <phoneticPr fontId="1"/>
  </si>
  <si>
    <t>退職手当積立金</t>
    <rPh sb="0" eb="2">
      <t>タイショク</t>
    </rPh>
    <rPh sb="2" eb="4">
      <t>テアテ</t>
    </rPh>
    <rPh sb="4" eb="7">
      <t>ツミタテキン</t>
    </rPh>
    <phoneticPr fontId="4"/>
  </si>
  <si>
    <t>ごみ処理施設建設基金</t>
    <rPh sb="2" eb="4">
      <t>ショリ</t>
    </rPh>
    <rPh sb="4" eb="6">
      <t>シセツ</t>
    </rPh>
    <rPh sb="6" eb="8">
      <t>ケンセツ</t>
    </rPh>
    <rPh sb="8" eb="10">
      <t>キキン</t>
    </rPh>
    <phoneticPr fontId="4"/>
  </si>
  <si>
    <t>埋立地建設基金</t>
    <rPh sb="0" eb="3">
      <t>ウメタテチ</t>
    </rPh>
    <rPh sb="3" eb="5">
      <t>ケンセツ</t>
    </rPh>
    <rPh sb="5" eb="7">
      <t>キキン</t>
    </rPh>
    <phoneticPr fontId="4"/>
  </si>
  <si>
    <t>一般廃棄物処理施設建設等基金</t>
    <rPh sb="0" eb="2">
      <t>イッパン</t>
    </rPh>
    <rPh sb="2" eb="5">
      <t>ハイキブツ</t>
    </rPh>
    <rPh sb="5" eb="7">
      <t>ショリ</t>
    </rPh>
    <rPh sb="7" eb="9">
      <t>シセツ</t>
    </rPh>
    <rPh sb="9" eb="11">
      <t>ケンセツ</t>
    </rPh>
    <rPh sb="11" eb="12">
      <t>トウ</t>
    </rPh>
    <rPh sb="12" eb="14">
      <t>キキン</t>
    </rPh>
    <phoneticPr fontId="4"/>
  </si>
  <si>
    <t>消防賞じゅつ金基金</t>
    <rPh sb="0" eb="2">
      <t>ショウボウ</t>
    </rPh>
    <rPh sb="2" eb="3">
      <t>ショウ</t>
    </rPh>
    <rPh sb="6" eb="7">
      <t>キン</t>
    </rPh>
    <rPh sb="7" eb="9">
      <t>キキン</t>
    </rPh>
    <phoneticPr fontId="4"/>
  </si>
  <si>
    <t>消防施設整備基金</t>
    <rPh sb="0" eb="2">
      <t>ショウボウ</t>
    </rPh>
    <rPh sb="2" eb="4">
      <t>シセツ</t>
    </rPh>
    <rPh sb="4" eb="6">
      <t>セイビ</t>
    </rPh>
    <rPh sb="6" eb="8">
      <t>キキン</t>
    </rPh>
    <phoneticPr fontId="4"/>
  </si>
  <si>
    <t>その他の事業基金</t>
    <rPh sb="2" eb="3">
      <t>タ</t>
    </rPh>
    <rPh sb="4" eb="6">
      <t>ジギョウ</t>
    </rPh>
    <rPh sb="6" eb="8">
      <t>キキン</t>
    </rPh>
    <phoneticPr fontId="3"/>
  </si>
  <si>
    <t>消防賞じゅつ金</t>
    <rPh sb="0" eb="2">
      <t>ショウボウ</t>
    </rPh>
    <rPh sb="2" eb="3">
      <t>ショウ</t>
    </rPh>
    <rPh sb="6" eb="7">
      <t>キン</t>
    </rPh>
    <phoneticPr fontId="3"/>
  </si>
  <si>
    <t>汚泥再生処理センター基金</t>
    <rPh sb="0" eb="2">
      <t>オデイ</t>
    </rPh>
    <rPh sb="2" eb="4">
      <t>サイセイ</t>
    </rPh>
    <rPh sb="4" eb="6">
      <t>ショリ</t>
    </rPh>
    <rPh sb="10" eb="12">
      <t>キキン</t>
    </rPh>
    <phoneticPr fontId="4"/>
  </si>
  <si>
    <t>人吉球磨ふるさと市町村圏基金</t>
    <rPh sb="0" eb="2">
      <t>ヒトヨシ</t>
    </rPh>
    <rPh sb="2" eb="4">
      <t>クマ</t>
    </rPh>
    <rPh sb="8" eb="11">
      <t>シチョウソン</t>
    </rPh>
    <rPh sb="11" eb="12">
      <t>ケン</t>
    </rPh>
    <rPh sb="12" eb="14">
      <t>キキン</t>
    </rPh>
    <phoneticPr fontId="4"/>
  </si>
  <si>
    <t>検診車基金</t>
    <rPh sb="0" eb="3">
      <t>ケンシンシャ</t>
    </rPh>
    <rPh sb="3" eb="5">
      <t>キキン</t>
    </rPh>
    <phoneticPr fontId="4"/>
  </si>
  <si>
    <t>衛生（し尿）施設整備基金</t>
    <rPh sb="0" eb="2">
      <t>エイセイ</t>
    </rPh>
    <rPh sb="4" eb="5">
      <t>ニョウ</t>
    </rPh>
    <rPh sb="6" eb="8">
      <t>シセツ</t>
    </rPh>
    <rPh sb="8" eb="10">
      <t>セイビ</t>
    </rPh>
    <rPh sb="10" eb="12">
      <t>キキン</t>
    </rPh>
    <phoneticPr fontId="4"/>
  </si>
  <si>
    <t>東部清掃施設整備基金</t>
    <rPh sb="0" eb="2">
      <t>トウブ</t>
    </rPh>
    <rPh sb="2" eb="4">
      <t>セイソウ</t>
    </rPh>
    <rPh sb="4" eb="6">
      <t>シセツ</t>
    </rPh>
    <rPh sb="6" eb="8">
      <t>セイビ</t>
    </rPh>
    <rPh sb="8" eb="10">
      <t>キキン</t>
    </rPh>
    <phoneticPr fontId="4"/>
  </si>
  <si>
    <t>斎場施設整備基金</t>
    <rPh sb="0" eb="2">
      <t>サイジョウ</t>
    </rPh>
    <rPh sb="2" eb="4">
      <t>シセツ</t>
    </rPh>
    <rPh sb="4" eb="6">
      <t>セイビ</t>
    </rPh>
    <rPh sb="6" eb="8">
      <t>キキン</t>
    </rPh>
    <phoneticPr fontId="4"/>
  </si>
  <si>
    <t>クリーンパークファイブ施設整備基金</t>
    <rPh sb="11" eb="13">
      <t>シセツ</t>
    </rPh>
    <rPh sb="13" eb="15">
      <t>セイビ</t>
    </rPh>
    <rPh sb="15" eb="17">
      <t>キキン</t>
    </rPh>
    <phoneticPr fontId="4"/>
  </si>
  <si>
    <t>宇城ふるさと市町村圏基金</t>
    <rPh sb="0" eb="2">
      <t>ウキ</t>
    </rPh>
    <rPh sb="6" eb="9">
      <t>シチョウソン</t>
    </rPh>
    <rPh sb="9" eb="10">
      <t>ケン</t>
    </rPh>
    <rPh sb="10" eb="12">
      <t>キキン</t>
    </rPh>
    <phoneticPr fontId="4"/>
  </si>
  <si>
    <t>宇城クリーンセンター施設建設等基金</t>
    <rPh sb="0" eb="10">
      <t>ウキ</t>
    </rPh>
    <rPh sb="10" eb="12">
      <t>シセツ</t>
    </rPh>
    <rPh sb="12" eb="14">
      <t>ケンセツ</t>
    </rPh>
    <rPh sb="14" eb="15">
      <t>トウ</t>
    </rPh>
    <rPh sb="15" eb="17">
      <t>キキン</t>
    </rPh>
    <phoneticPr fontId="4"/>
  </si>
  <si>
    <t>宇城クリーンセンター施設整備基金</t>
    <rPh sb="0" eb="10">
      <t>ウキ</t>
    </rPh>
    <rPh sb="10" eb="12">
      <t>シセツ</t>
    </rPh>
    <rPh sb="12" eb="14">
      <t>セイビ</t>
    </rPh>
    <rPh sb="14" eb="16">
      <t>キキン</t>
    </rPh>
    <phoneticPr fontId="4"/>
  </si>
  <si>
    <t>寂静の里火葬場施設整備基金</t>
    <rPh sb="0" eb="4">
      <t>ジャク</t>
    </rPh>
    <rPh sb="4" eb="6">
      <t>カソウ</t>
    </rPh>
    <rPh sb="6" eb="7">
      <t>ジョウ</t>
    </rPh>
    <rPh sb="7" eb="9">
      <t>シセツ</t>
    </rPh>
    <rPh sb="9" eb="11">
      <t>セイビ</t>
    </rPh>
    <rPh sb="11" eb="13">
      <t>キキン</t>
    </rPh>
    <phoneticPr fontId="4"/>
  </si>
  <si>
    <t>消防施設整備等基金</t>
    <rPh sb="0" eb="2">
      <t>ショウボウ</t>
    </rPh>
    <rPh sb="2" eb="4">
      <t>シセツ</t>
    </rPh>
    <rPh sb="4" eb="6">
      <t>セイビ</t>
    </rPh>
    <rPh sb="6" eb="7">
      <t>トウ</t>
    </rPh>
    <rPh sb="7" eb="9">
      <t>キキン</t>
    </rPh>
    <phoneticPr fontId="4"/>
  </si>
  <si>
    <t>熊本城復元整備基金</t>
    <rPh sb="0" eb="2">
      <t>クマモト</t>
    </rPh>
    <rPh sb="2" eb="3">
      <t>ジョウ</t>
    </rPh>
    <rPh sb="3" eb="9">
      <t>フクゲンセイビキキン</t>
    </rPh>
    <phoneticPr fontId="3"/>
  </si>
  <si>
    <t>熊本市平成28年度熊本地震復興基金</t>
    <rPh sb="0" eb="3">
      <t>クマモトシ</t>
    </rPh>
    <rPh sb="3" eb="5">
      <t>ヘイセイ</t>
    </rPh>
    <rPh sb="7" eb="9">
      <t>ネンド</t>
    </rPh>
    <rPh sb="9" eb="11">
      <t>クマモト</t>
    </rPh>
    <rPh sb="11" eb="13">
      <t>ジシン</t>
    </rPh>
    <rPh sb="13" eb="17">
      <t>フッコウキキン</t>
    </rPh>
    <phoneticPr fontId="3"/>
  </si>
  <si>
    <t>熊本市制100周年記念人づくり基金</t>
    <rPh sb="0" eb="2">
      <t>クマモト</t>
    </rPh>
    <rPh sb="2" eb="4">
      <t>シセイ</t>
    </rPh>
    <rPh sb="7" eb="9">
      <t>シュウネン</t>
    </rPh>
    <rPh sb="9" eb="11">
      <t>キネン</t>
    </rPh>
    <rPh sb="11" eb="12">
      <t>ヒト</t>
    </rPh>
    <rPh sb="15" eb="17">
      <t>キキン</t>
    </rPh>
    <phoneticPr fontId="3"/>
  </si>
  <si>
    <t>熊本市ふるさとの森基金</t>
    <rPh sb="0" eb="3">
      <t>クマモトシ</t>
    </rPh>
    <rPh sb="8" eb="9">
      <t>モリ</t>
    </rPh>
    <rPh sb="9" eb="11">
      <t>キキン</t>
    </rPh>
    <phoneticPr fontId="3"/>
  </si>
  <si>
    <t>熊本市公共施設長寿命化等基金</t>
    <rPh sb="0" eb="3">
      <t>クマモトシ</t>
    </rPh>
    <rPh sb="3" eb="5">
      <t>コウキョウ</t>
    </rPh>
    <rPh sb="5" eb="7">
      <t>シセツ</t>
    </rPh>
    <rPh sb="7" eb="11">
      <t>チョウジュミョウカ</t>
    </rPh>
    <rPh sb="11" eb="12">
      <t>トウ</t>
    </rPh>
    <rPh sb="12" eb="14">
      <t>キキン</t>
    </rPh>
    <phoneticPr fontId="3"/>
  </si>
  <si>
    <t>ふるさと応援基金</t>
    <phoneticPr fontId="3"/>
  </si>
  <si>
    <t>図書館建設基金</t>
    <phoneticPr fontId="3"/>
  </si>
  <si>
    <t>奨学基金</t>
    <phoneticPr fontId="3"/>
  </si>
  <si>
    <t>平成28年熊本地震復興基金</t>
    <phoneticPr fontId="3"/>
  </si>
  <si>
    <t>公共施設管理基金</t>
    <phoneticPr fontId="3"/>
  </si>
  <si>
    <t>農業安心基金</t>
    <phoneticPr fontId="3"/>
  </si>
  <si>
    <t>市有財産整備基金</t>
    <rPh sb="0" eb="2">
      <t>シユウ</t>
    </rPh>
    <rPh sb="2" eb="4">
      <t>ザイサン</t>
    </rPh>
    <rPh sb="4" eb="6">
      <t>セイビ</t>
    </rPh>
    <rPh sb="6" eb="8">
      <t>キキン</t>
    </rPh>
    <phoneticPr fontId="3"/>
  </si>
  <si>
    <t>緑の基金</t>
    <rPh sb="0" eb="1">
      <t>ミドリ</t>
    </rPh>
    <rPh sb="2" eb="4">
      <t>キキン</t>
    </rPh>
    <phoneticPr fontId="3"/>
  </si>
  <si>
    <t>https://www.pref.oita.jp/soshiki/11650/zaisei.html</t>
    <phoneticPr fontId="3"/>
  </si>
  <si>
    <t>公共施設再編整備基金</t>
    <rPh sb="0" eb="2">
      <t>コウキョウ</t>
    </rPh>
    <rPh sb="2" eb="4">
      <t>シセツ</t>
    </rPh>
    <rPh sb="4" eb="6">
      <t>サイヘン</t>
    </rPh>
    <rPh sb="6" eb="8">
      <t>セイビ</t>
    </rPh>
    <rPh sb="8" eb="10">
      <t>キキン</t>
    </rPh>
    <phoneticPr fontId="3"/>
  </si>
  <si>
    <t>べっぷ未来共創基金</t>
    <rPh sb="3" eb="5">
      <t>ミライ</t>
    </rPh>
    <rPh sb="5" eb="7">
      <t>キョウソウ</t>
    </rPh>
    <rPh sb="7" eb="9">
      <t>キキン</t>
    </rPh>
    <phoneticPr fontId="3"/>
  </si>
  <si>
    <t>コンベンション振興基金</t>
    <rPh sb="7" eb="9">
      <t>シンコウ</t>
    </rPh>
    <rPh sb="9" eb="11">
      <t>キキン</t>
    </rPh>
    <phoneticPr fontId="3"/>
  </si>
  <si>
    <t>湯のまち別府ふるさと応援基金</t>
    <rPh sb="0" eb="1">
      <t>ユ</t>
    </rPh>
    <rPh sb="4" eb="6">
      <t>ベップ</t>
    </rPh>
    <rPh sb="10" eb="12">
      <t>オウエン</t>
    </rPh>
    <rPh sb="12" eb="14">
      <t>キキン</t>
    </rPh>
    <phoneticPr fontId="3"/>
  </si>
  <si>
    <t>中津市拠点基金</t>
    <rPh sb="0" eb="3">
      <t>ナカツシ</t>
    </rPh>
    <rPh sb="3" eb="5">
      <t>キョテン</t>
    </rPh>
    <rPh sb="5" eb="7">
      <t>キキン</t>
    </rPh>
    <phoneticPr fontId="3"/>
  </si>
  <si>
    <t>市職員退職手当基金</t>
    <rPh sb="0" eb="3">
      <t>シショクイン</t>
    </rPh>
    <rPh sb="3" eb="5">
      <t>タイショク</t>
    </rPh>
    <rPh sb="5" eb="7">
      <t>テアテ</t>
    </rPh>
    <rPh sb="7" eb="9">
      <t>キキン</t>
    </rPh>
    <phoneticPr fontId="3"/>
  </si>
  <si>
    <t>ふるさとさいき応援基金</t>
    <rPh sb="7" eb="9">
      <t>オウエン</t>
    </rPh>
    <rPh sb="9" eb="11">
      <t>キキン</t>
    </rPh>
    <phoneticPr fontId="3"/>
  </si>
  <si>
    <t>ふるさと活勢事業基金</t>
    <rPh sb="4" eb="5">
      <t>カツ</t>
    </rPh>
    <rPh sb="5" eb="6">
      <t>イキオ</t>
    </rPh>
    <rPh sb="6" eb="8">
      <t>ジギョウ</t>
    </rPh>
    <rPh sb="8" eb="10">
      <t>キキン</t>
    </rPh>
    <phoneticPr fontId="3"/>
  </si>
  <si>
    <t>庁舎管理建設推進基金</t>
    <rPh sb="0" eb="2">
      <t>チョウシャ</t>
    </rPh>
    <rPh sb="2" eb="4">
      <t>カンリ</t>
    </rPh>
    <rPh sb="4" eb="6">
      <t>ケンセツ</t>
    </rPh>
    <rPh sb="6" eb="8">
      <t>スイシン</t>
    </rPh>
    <rPh sb="8" eb="10">
      <t>キキン</t>
    </rPh>
    <phoneticPr fontId="3"/>
  </si>
  <si>
    <t>退職手当準備基金</t>
    <rPh sb="0" eb="2">
      <t>タイショク</t>
    </rPh>
    <rPh sb="2" eb="4">
      <t>テアテ</t>
    </rPh>
    <rPh sb="4" eb="6">
      <t>ジュンビ</t>
    </rPh>
    <rPh sb="6" eb="8">
      <t>キキン</t>
    </rPh>
    <phoneticPr fontId="3"/>
  </si>
  <si>
    <t>国営大野川上流農業水利事業償還負担金積立基金</t>
    <rPh sb="0" eb="2">
      <t>コクエイ</t>
    </rPh>
    <rPh sb="2" eb="4">
      <t>オオノ</t>
    </rPh>
    <rPh sb="4" eb="5">
      <t>ガワ</t>
    </rPh>
    <rPh sb="5" eb="7">
      <t>ジョウリュウ</t>
    </rPh>
    <rPh sb="6" eb="7">
      <t>リュウ</t>
    </rPh>
    <rPh sb="7" eb="9">
      <t>ノウギョウ</t>
    </rPh>
    <rPh sb="9" eb="11">
      <t>スイリ</t>
    </rPh>
    <rPh sb="11" eb="13">
      <t>ジギョウ</t>
    </rPh>
    <rPh sb="13" eb="15">
      <t>ショウカン</t>
    </rPh>
    <rPh sb="15" eb="18">
      <t>フタンキン</t>
    </rPh>
    <rPh sb="18" eb="19">
      <t>ツ</t>
    </rPh>
    <rPh sb="19" eb="20">
      <t>タ</t>
    </rPh>
    <rPh sb="20" eb="22">
      <t>キキン</t>
    </rPh>
    <phoneticPr fontId="3"/>
  </si>
  <si>
    <t>地域活力創出基金</t>
    <rPh sb="0" eb="2">
      <t>チイキ</t>
    </rPh>
    <rPh sb="2" eb="4">
      <t>カツリョク</t>
    </rPh>
    <rPh sb="4" eb="6">
      <t>ソウシュツ</t>
    </rPh>
    <rPh sb="6" eb="8">
      <t>キキン</t>
    </rPh>
    <phoneticPr fontId="3"/>
  </si>
  <si>
    <t>廃棄物処理施設整備負担金基金</t>
    <rPh sb="0" eb="3">
      <t>ハイキブツ</t>
    </rPh>
    <rPh sb="3" eb="5">
      <t>ショリ</t>
    </rPh>
    <rPh sb="5" eb="7">
      <t>シセツ</t>
    </rPh>
    <rPh sb="7" eb="9">
      <t>セイビ</t>
    </rPh>
    <rPh sb="9" eb="12">
      <t>フタンキン</t>
    </rPh>
    <rPh sb="12" eb="14">
      <t>キキン</t>
    </rPh>
    <phoneticPr fontId="3"/>
  </si>
  <si>
    <t>宇佐航空隊史跡等保存事業基金</t>
    <rPh sb="0" eb="2">
      <t>ウサ</t>
    </rPh>
    <rPh sb="2" eb="4">
      <t>コウクウ</t>
    </rPh>
    <rPh sb="4" eb="5">
      <t>タイ</t>
    </rPh>
    <rPh sb="5" eb="7">
      <t>シセキ</t>
    </rPh>
    <rPh sb="7" eb="8">
      <t>トウ</t>
    </rPh>
    <rPh sb="8" eb="10">
      <t>ホゾン</t>
    </rPh>
    <rPh sb="10" eb="12">
      <t>ジギョウ</t>
    </rPh>
    <rPh sb="12" eb="14">
      <t>キキン</t>
    </rPh>
    <phoneticPr fontId="3"/>
  </si>
  <si>
    <t>子ども医療費助成基金</t>
    <rPh sb="0" eb="1">
      <t>コ</t>
    </rPh>
    <rPh sb="3" eb="6">
      <t>イリョウヒ</t>
    </rPh>
    <rPh sb="6" eb="8">
      <t>ジョセイ</t>
    </rPh>
    <rPh sb="8" eb="10">
      <t>キキン</t>
    </rPh>
    <phoneticPr fontId="3"/>
  </si>
  <si>
    <t>担い手確保育成基金</t>
    <rPh sb="0" eb="1">
      <t>ニナ</t>
    </rPh>
    <rPh sb="2" eb="3">
      <t>テ</t>
    </rPh>
    <rPh sb="3" eb="5">
      <t>カクホ</t>
    </rPh>
    <rPh sb="5" eb="7">
      <t>イクセイ</t>
    </rPh>
    <rPh sb="7" eb="9">
      <t>キキン</t>
    </rPh>
    <phoneticPr fontId="3"/>
  </si>
  <si>
    <t>みらいふるさと基金</t>
    <rPh sb="7" eb="9">
      <t>キキン</t>
    </rPh>
    <phoneticPr fontId="3"/>
  </si>
  <si>
    <t>子ども及び高校生等医療費助成事業基金積立金</t>
    <rPh sb="0" eb="1">
      <t>コ</t>
    </rPh>
    <rPh sb="3" eb="4">
      <t>オヨ</t>
    </rPh>
    <rPh sb="5" eb="8">
      <t>コウコウセイ</t>
    </rPh>
    <rPh sb="8" eb="9">
      <t>トウ</t>
    </rPh>
    <rPh sb="9" eb="12">
      <t>イリョウヒ</t>
    </rPh>
    <rPh sb="12" eb="14">
      <t>ジョセイ</t>
    </rPh>
    <rPh sb="14" eb="16">
      <t>ジギョウ</t>
    </rPh>
    <rPh sb="16" eb="18">
      <t>キキン</t>
    </rPh>
    <rPh sb="18" eb="19">
      <t>ツ</t>
    </rPh>
    <rPh sb="19" eb="20">
      <t>タ</t>
    </rPh>
    <rPh sb="20" eb="21">
      <t>キン</t>
    </rPh>
    <phoneticPr fontId="3"/>
  </si>
  <si>
    <t>潤いのあるまち環境整備基金</t>
    <rPh sb="0" eb="1">
      <t>ウルオ</t>
    </rPh>
    <rPh sb="7" eb="9">
      <t>カンキョウ</t>
    </rPh>
    <rPh sb="9" eb="11">
      <t>セイビ</t>
    </rPh>
    <rPh sb="11" eb="13">
      <t>キキン</t>
    </rPh>
    <phoneticPr fontId="3"/>
  </si>
  <si>
    <t>村有施設整備基金</t>
    <rPh sb="0" eb="2">
      <t>ソンユウ</t>
    </rPh>
    <rPh sb="2" eb="4">
      <t>シセツ</t>
    </rPh>
    <rPh sb="4" eb="6">
      <t>セイビ</t>
    </rPh>
    <rPh sb="6" eb="8">
      <t>キキン</t>
    </rPh>
    <phoneticPr fontId="3"/>
  </si>
  <si>
    <t>下水道基金</t>
    <rPh sb="0" eb="3">
      <t>ゲスイドウ</t>
    </rPh>
    <rPh sb="3" eb="5">
      <t>キキン</t>
    </rPh>
    <phoneticPr fontId="3"/>
  </si>
  <si>
    <t>地域づくり事業基金</t>
    <rPh sb="0" eb="2">
      <t>チイキ</t>
    </rPh>
    <rPh sb="5" eb="7">
      <t>ジギョウ</t>
    </rPh>
    <rPh sb="7" eb="9">
      <t>キキン</t>
    </rPh>
    <phoneticPr fontId="3"/>
  </si>
  <si>
    <t>水産振興基金</t>
    <rPh sb="0" eb="2">
      <t>スイサン</t>
    </rPh>
    <rPh sb="2" eb="4">
      <t>シンコウ</t>
    </rPh>
    <rPh sb="4" eb="6">
      <t>キキン</t>
    </rPh>
    <phoneticPr fontId="3"/>
  </si>
  <si>
    <t>日出町公共施設整備基金</t>
    <rPh sb="0" eb="3">
      <t>ヒジマチ</t>
    </rPh>
    <rPh sb="3" eb="5">
      <t>コウキョウ</t>
    </rPh>
    <rPh sb="5" eb="7">
      <t>シセツ</t>
    </rPh>
    <rPh sb="7" eb="9">
      <t>セイビ</t>
    </rPh>
    <rPh sb="9" eb="11">
      <t>キキン</t>
    </rPh>
    <phoneticPr fontId="3"/>
  </si>
  <si>
    <t>日出町まちづくり基金</t>
    <rPh sb="0" eb="3">
      <t>ヒジマチ</t>
    </rPh>
    <rPh sb="8" eb="10">
      <t>キキン</t>
    </rPh>
    <phoneticPr fontId="3"/>
  </si>
  <si>
    <t>町有施設整備基金</t>
    <rPh sb="0" eb="2">
      <t>チョウユウ</t>
    </rPh>
    <rPh sb="2" eb="4">
      <t>シセツ</t>
    </rPh>
    <rPh sb="4" eb="6">
      <t>セイビ</t>
    </rPh>
    <rPh sb="6" eb="8">
      <t>キキン</t>
    </rPh>
    <phoneticPr fontId="3"/>
  </si>
  <si>
    <t>九重町福祉基金</t>
    <rPh sb="0" eb="3">
      <t>ココノエマチ</t>
    </rPh>
    <rPh sb="3" eb="5">
      <t>フクシ</t>
    </rPh>
    <rPh sb="5" eb="7">
      <t>キキン</t>
    </rPh>
    <phoneticPr fontId="3"/>
  </si>
  <si>
    <t>スクールバス事業基金</t>
    <rPh sb="6" eb="8">
      <t>ジギョウ</t>
    </rPh>
    <rPh sb="8" eb="10">
      <t>キキン</t>
    </rPh>
    <phoneticPr fontId="3"/>
  </si>
  <si>
    <t>わらべの館運営基金</t>
    <rPh sb="4" eb="5">
      <t>ヤカタ</t>
    </rPh>
    <rPh sb="5" eb="7">
      <t>ウンエイ</t>
    </rPh>
    <rPh sb="7" eb="9">
      <t>キキン</t>
    </rPh>
    <phoneticPr fontId="3"/>
  </si>
  <si>
    <t>消防団員等賞じゅつ基金</t>
  </si>
  <si>
    <t>施設整備基金積立金</t>
    <rPh sb="0" eb="2">
      <t>シセツ</t>
    </rPh>
    <rPh sb="2" eb="4">
      <t>セイビ</t>
    </rPh>
    <rPh sb="4" eb="6">
      <t>キキン</t>
    </rPh>
    <rPh sb="6" eb="9">
      <t>ツミタテキン</t>
    </rPh>
    <phoneticPr fontId="3"/>
  </si>
  <si>
    <t>清掃センター環境対策推進基金</t>
    <rPh sb="0" eb="2">
      <t>セイソウ</t>
    </rPh>
    <rPh sb="6" eb="8">
      <t>カンキョウ</t>
    </rPh>
    <rPh sb="8" eb="10">
      <t>タイサク</t>
    </rPh>
    <rPh sb="10" eb="12">
      <t>スイシン</t>
    </rPh>
    <rPh sb="12" eb="14">
      <t>キキン</t>
    </rPh>
    <phoneticPr fontId="3"/>
  </si>
  <si>
    <t>退職手当積立基金</t>
    <rPh sb="0" eb="2">
      <t>タイショク</t>
    </rPh>
    <rPh sb="2" eb="4">
      <t>テアテ</t>
    </rPh>
    <rPh sb="4" eb="5">
      <t>ツ</t>
    </rPh>
    <rPh sb="5" eb="6">
      <t>タ</t>
    </rPh>
    <rPh sb="6" eb="8">
      <t>キキン</t>
    </rPh>
    <phoneticPr fontId="3"/>
  </si>
  <si>
    <t>組合有施設整備基金</t>
    <phoneticPr fontId="3"/>
  </si>
  <si>
    <t>診療所基金</t>
    <rPh sb="0" eb="3">
      <t>シンリョウジョ</t>
    </rPh>
    <rPh sb="3" eb="5">
      <t>キキン</t>
    </rPh>
    <phoneticPr fontId="3"/>
  </si>
  <si>
    <t>清掃センター施設整備基金</t>
    <rPh sb="0" eb="2">
      <t>セイソウ</t>
    </rPh>
    <rPh sb="6" eb="8">
      <t>シセツ</t>
    </rPh>
    <rPh sb="8" eb="10">
      <t>セイビ</t>
    </rPh>
    <rPh sb="10" eb="12">
      <t>キキン</t>
    </rPh>
    <phoneticPr fontId="3"/>
  </si>
  <si>
    <t>環境衛生センター施設整備基金</t>
    <rPh sb="0" eb="2">
      <t>カンキョウ</t>
    </rPh>
    <rPh sb="2" eb="4">
      <t>エイセイ</t>
    </rPh>
    <rPh sb="8" eb="10">
      <t>シセツ</t>
    </rPh>
    <rPh sb="10" eb="12">
      <t>セイビ</t>
    </rPh>
    <rPh sb="12" eb="14">
      <t>キキン</t>
    </rPh>
    <phoneticPr fontId="3"/>
  </si>
  <si>
    <t>葬祭場施設整備基金</t>
    <rPh sb="0" eb="3">
      <t>ソウサイジョウ</t>
    </rPh>
    <rPh sb="3" eb="5">
      <t>シセツ</t>
    </rPh>
    <rPh sb="5" eb="7">
      <t>セイビ</t>
    </rPh>
    <rPh sb="7" eb="9">
      <t>キキン</t>
    </rPh>
    <phoneticPr fontId="3"/>
  </si>
  <si>
    <t>地域振興整備基金</t>
    <rPh sb="0" eb="2">
      <t>チイキ</t>
    </rPh>
    <rPh sb="2" eb="4">
      <t>シンコウ</t>
    </rPh>
    <rPh sb="4" eb="6">
      <t>セイビ</t>
    </rPh>
    <rPh sb="6" eb="8">
      <t>キキン</t>
    </rPh>
    <phoneticPr fontId="3"/>
  </si>
  <si>
    <t>宮崎市地域振興基金</t>
    <rPh sb="0" eb="3">
      <t>ミヤザキシ</t>
    </rPh>
    <rPh sb="3" eb="5">
      <t>チイキ</t>
    </rPh>
    <rPh sb="5" eb="7">
      <t>シンコウ</t>
    </rPh>
    <rPh sb="7" eb="9">
      <t>キキン</t>
    </rPh>
    <phoneticPr fontId="19"/>
  </si>
  <si>
    <t>宮崎市公共施設整備等基金</t>
    <rPh sb="3" eb="5">
      <t>コウキョウ</t>
    </rPh>
    <rPh sb="5" eb="7">
      <t>シセツ</t>
    </rPh>
    <rPh sb="7" eb="9">
      <t>セイビ</t>
    </rPh>
    <rPh sb="9" eb="10">
      <t>トウ</t>
    </rPh>
    <rPh sb="10" eb="12">
      <t>キキン</t>
    </rPh>
    <phoneticPr fontId="19"/>
  </si>
  <si>
    <t>宮崎市敬老ふれあい基金</t>
    <rPh sb="3" eb="5">
      <t>ケイロウ</t>
    </rPh>
    <rPh sb="9" eb="11">
      <t>キキン</t>
    </rPh>
    <phoneticPr fontId="19"/>
  </si>
  <si>
    <t>宮崎市学術振興基金</t>
    <rPh sb="3" eb="5">
      <t>ガクジュツ</t>
    </rPh>
    <rPh sb="5" eb="7">
      <t>シンコウ</t>
    </rPh>
    <rPh sb="7" eb="9">
      <t>キキン</t>
    </rPh>
    <phoneticPr fontId="19"/>
  </si>
  <si>
    <t>宮崎市公立大学財政運営基金</t>
    <rPh sb="3" eb="5">
      <t>コウリツ</t>
    </rPh>
    <rPh sb="5" eb="7">
      <t>ダイガク</t>
    </rPh>
    <rPh sb="7" eb="9">
      <t>ザイセイ</t>
    </rPh>
    <rPh sb="9" eb="11">
      <t>ウンエイ</t>
    </rPh>
    <rPh sb="11" eb="13">
      <t>キキン</t>
    </rPh>
    <phoneticPr fontId="19"/>
  </si>
  <si>
    <t>合併算定替逓減対策基金</t>
    <rPh sb="0" eb="2">
      <t>ガッペイ</t>
    </rPh>
    <rPh sb="2" eb="4">
      <t>サンテイ</t>
    </rPh>
    <rPh sb="4" eb="5">
      <t>ガエ</t>
    </rPh>
    <rPh sb="5" eb="7">
      <t>テイゲン</t>
    </rPh>
    <rPh sb="7" eb="9">
      <t>タイサク</t>
    </rPh>
    <rPh sb="9" eb="11">
      <t>キキン</t>
    </rPh>
    <phoneticPr fontId="3"/>
  </si>
  <si>
    <t>http://miyakonojo-cms.netcrew.co.jp/control/preview/soshiki/detail.php?lif_id=2716</t>
    <phoneticPr fontId="3"/>
  </si>
  <si>
    <t>野口遵記念館建設基金</t>
    <phoneticPr fontId="3"/>
  </si>
  <si>
    <t>http://www.city.nobeoka.miyazaki.jp/display.php?slist=0013</t>
    <phoneticPr fontId="3"/>
  </si>
  <si>
    <t>https://www.city.nichinan.lg.jp/main/government/finance-list/city-finance/</t>
    <phoneticPr fontId="3"/>
  </si>
  <si>
    <t>土地改良基金</t>
    <rPh sb="0" eb="2">
      <t>トチ</t>
    </rPh>
    <rPh sb="2" eb="4">
      <t>カイリョウ</t>
    </rPh>
    <rPh sb="4" eb="6">
      <t>キキン</t>
    </rPh>
    <phoneticPr fontId="3"/>
  </si>
  <si>
    <t>未来まち創生基金</t>
    <rPh sb="0" eb="2">
      <t>ミライ</t>
    </rPh>
    <rPh sb="4" eb="6">
      <t>ソウセイ</t>
    </rPh>
    <rPh sb="6" eb="8">
      <t>キキン</t>
    </rPh>
    <phoneticPr fontId="3"/>
  </si>
  <si>
    <t>愛のふるさと福祉基金</t>
    <rPh sb="0" eb="1">
      <t>アイ</t>
    </rPh>
    <rPh sb="6" eb="8">
      <t>フクシ</t>
    </rPh>
    <rPh sb="8" eb="10">
      <t>キキン</t>
    </rPh>
    <phoneticPr fontId="3"/>
  </si>
  <si>
    <t>http://cms.city.kobayashi.lg.jp/display.php?cont=131224133607</t>
    <phoneticPr fontId="3"/>
  </si>
  <si>
    <t>公共施設整備等資金積立基金</t>
    <rPh sb="0" eb="2">
      <t>コウキョウ</t>
    </rPh>
    <rPh sb="2" eb="4">
      <t>シセツ</t>
    </rPh>
    <rPh sb="4" eb="6">
      <t>セイビ</t>
    </rPh>
    <rPh sb="6" eb="7">
      <t>トウ</t>
    </rPh>
    <rPh sb="7" eb="9">
      <t>シキン</t>
    </rPh>
    <rPh sb="9" eb="11">
      <t>ツミタテ</t>
    </rPh>
    <rPh sb="11" eb="13">
      <t>キキン</t>
    </rPh>
    <phoneticPr fontId="3"/>
  </si>
  <si>
    <t>うるおい福祉基金</t>
    <rPh sb="4" eb="6">
      <t>フクシ</t>
    </rPh>
    <rPh sb="6" eb="8">
      <t>キキン</t>
    </rPh>
    <phoneticPr fontId="3"/>
  </si>
  <si>
    <t>https://www.hyugacity.jp/display.php?cont=140314155656</t>
    <phoneticPr fontId="3"/>
  </si>
  <si>
    <t>公共施設等整備資金積立基金</t>
    <rPh sb="0" eb="4">
      <t>コウキョウシセツ</t>
    </rPh>
    <rPh sb="4" eb="5">
      <t>トウ</t>
    </rPh>
    <rPh sb="5" eb="7">
      <t>セイビ</t>
    </rPh>
    <rPh sb="7" eb="9">
      <t>シキン</t>
    </rPh>
    <rPh sb="9" eb="11">
      <t>ツミタテ</t>
    </rPh>
    <rPh sb="11" eb="13">
      <t>キキン</t>
    </rPh>
    <phoneticPr fontId="3"/>
  </si>
  <si>
    <t>過疎自立促進基金</t>
    <rPh sb="0" eb="2">
      <t>カソ</t>
    </rPh>
    <rPh sb="2" eb="4">
      <t>ジリツ</t>
    </rPh>
    <rPh sb="4" eb="8">
      <t>ソクシンキキン</t>
    </rPh>
    <phoneticPr fontId="3"/>
  </si>
  <si>
    <t>地域福祉事業基金</t>
    <rPh sb="0" eb="2">
      <t>チイキ</t>
    </rPh>
    <rPh sb="2" eb="4">
      <t>フクシ</t>
    </rPh>
    <rPh sb="4" eb="6">
      <t>ジギョウ</t>
    </rPh>
    <rPh sb="6" eb="8">
      <t>キキン</t>
    </rPh>
    <phoneticPr fontId="3"/>
  </si>
  <si>
    <t>がんばっどふるさと応援基金</t>
    <rPh sb="9" eb="11">
      <t>オウエン</t>
    </rPh>
    <rPh sb="11" eb="13">
      <t>キキン</t>
    </rPh>
    <phoneticPr fontId="3"/>
  </si>
  <si>
    <t>http:www.city.kushima.lg.jp/main/info/cat12/cat2797/</t>
    <phoneticPr fontId="3"/>
  </si>
  <si>
    <t>環境整備事業基金</t>
    <rPh sb="0" eb="2">
      <t>カンキョウ</t>
    </rPh>
    <rPh sb="2" eb="4">
      <t>セイビ</t>
    </rPh>
    <rPh sb="4" eb="6">
      <t>ジギョウ</t>
    </rPh>
    <rPh sb="6" eb="8">
      <t>キキン</t>
    </rPh>
    <phoneticPr fontId="3"/>
  </si>
  <si>
    <t>http://www.city.saito.lg.jp/shiseigyosei/kaikaku_kokai/post_910.html</t>
    <phoneticPr fontId="3"/>
  </si>
  <si>
    <t>えびの市心のふるさと基金</t>
    <rPh sb="3" eb="4">
      <t>シ</t>
    </rPh>
    <rPh sb="4" eb="5">
      <t>ココロ</t>
    </rPh>
    <rPh sb="10" eb="12">
      <t>キキン</t>
    </rPh>
    <phoneticPr fontId="3"/>
  </si>
  <si>
    <t>えびの市職員退職手当基金</t>
    <rPh sb="3" eb="4">
      <t>シ</t>
    </rPh>
    <rPh sb="4" eb="6">
      <t>ショクイン</t>
    </rPh>
    <rPh sb="6" eb="8">
      <t>タイショク</t>
    </rPh>
    <rPh sb="8" eb="10">
      <t>テアテ</t>
    </rPh>
    <rPh sb="10" eb="12">
      <t>キキン</t>
    </rPh>
    <phoneticPr fontId="3"/>
  </si>
  <si>
    <t>えびの市畑地かんがい事業基金</t>
    <rPh sb="3" eb="4">
      <t>シ</t>
    </rPh>
    <rPh sb="4" eb="6">
      <t>ハタチ</t>
    </rPh>
    <rPh sb="10" eb="12">
      <t>ジギョウ</t>
    </rPh>
    <rPh sb="12" eb="14">
      <t>キキン</t>
    </rPh>
    <phoneticPr fontId="3"/>
  </si>
  <si>
    <t>えびの市ぷらいど21基金</t>
    <rPh sb="3" eb="4">
      <t>シ</t>
    </rPh>
    <rPh sb="10" eb="12">
      <t>キキン</t>
    </rPh>
    <phoneticPr fontId="3"/>
  </si>
  <si>
    <t>https://www.city.ebino.lg.jp/display.php?cont=100902210623</t>
    <phoneticPr fontId="3"/>
  </si>
  <si>
    <t>公共施設等整備基金</t>
    <rPh sb="0" eb="5">
      <t>コウキョウシセツトウ</t>
    </rPh>
    <rPh sb="5" eb="7">
      <t>セイビ</t>
    </rPh>
    <rPh sb="7" eb="9">
      <t>キキン</t>
    </rPh>
    <phoneticPr fontId="3"/>
  </si>
  <si>
    <t>交流拠点施設整備基金</t>
    <rPh sb="0" eb="4">
      <t>コウリュウキョテン</t>
    </rPh>
    <rPh sb="4" eb="8">
      <t>シセツセイビ</t>
    </rPh>
    <rPh sb="8" eb="10">
      <t>キキン</t>
    </rPh>
    <phoneticPr fontId="3"/>
  </si>
  <si>
    <t>衛生センター施設整備基金</t>
    <rPh sb="0" eb="6">
      <t>エイセイセンタ</t>
    </rPh>
    <rPh sb="6" eb="10">
      <t>シセ</t>
    </rPh>
    <rPh sb="10" eb="12">
      <t>キキン</t>
    </rPh>
    <phoneticPr fontId="3"/>
  </si>
  <si>
    <t>すこやか福祉基金</t>
    <rPh sb="4" eb="6">
      <t>フクシ</t>
    </rPh>
    <rPh sb="6" eb="8">
      <t>キキン</t>
    </rPh>
    <phoneticPr fontId="3"/>
  </si>
  <si>
    <t>https://www.town.mimata.lg.jp/contents/259.html</t>
    <phoneticPr fontId="3"/>
  </si>
  <si>
    <t>西諸土地改良基金</t>
    <rPh sb="0" eb="1">
      <t>ニシ</t>
    </rPh>
    <rPh sb="1" eb="2">
      <t>モロ</t>
    </rPh>
    <rPh sb="2" eb="4">
      <t>トチ</t>
    </rPh>
    <rPh sb="4" eb="6">
      <t>カイリョウ</t>
    </rPh>
    <rPh sb="6" eb="8">
      <t>キキン</t>
    </rPh>
    <phoneticPr fontId="3"/>
  </si>
  <si>
    <t>ふるさと振興基金</t>
    <rPh sb="4" eb="8">
      <t>シンコウキキン</t>
    </rPh>
    <phoneticPr fontId="3"/>
  </si>
  <si>
    <t>企業立地奨励金等交付基金</t>
    <rPh sb="0" eb="2">
      <t>キギョウ</t>
    </rPh>
    <rPh sb="2" eb="4">
      <t>リッチ</t>
    </rPh>
    <rPh sb="4" eb="7">
      <t>ショウレイキン</t>
    </rPh>
    <rPh sb="7" eb="8">
      <t>トウ</t>
    </rPh>
    <rPh sb="8" eb="10">
      <t>コウフ</t>
    </rPh>
    <rPh sb="10" eb="12">
      <t>キキン</t>
    </rPh>
    <phoneticPr fontId="3"/>
  </si>
  <si>
    <t>https://www.town.takaharu.lg.jp/soshiki/7/1157.html</t>
    <phoneticPr fontId="3"/>
  </si>
  <si>
    <t>元気づくり基金</t>
    <rPh sb="0" eb="2">
      <t>ゲンキ</t>
    </rPh>
    <rPh sb="5" eb="7">
      <t>キキン</t>
    </rPh>
    <phoneticPr fontId="3"/>
  </si>
  <si>
    <t>http://www.town.kunitomi.miyazaki.jp/main/administration/finance_info/page000262.html</t>
    <phoneticPr fontId="3"/>
  </si>
  <si>
    <t>ふるさと綾サポート基金</t>
    <phoneticPr fontId="3"/>
  </si>
  <si>
    <t>ふるさと農村活性化基金</t>
    <phoneticPr fontId="3"/>
  </si>
  <si>
    <t>物品購入基金</t>
    <phoneticPr fontId="3"/>
  </si>
  <si>
    <t>https://www.town.aya.miyazaki.jp/soshiki/kikakuzaiseika/3303.html</t>
    <phoneticPr fontId="3"/>
  </si>
  <si>
    <t>総合交流ターミナル施設整備基金</t>
    <rPh sb="0" eb="2">
      <t>ソウゴウ</t>
    </rPh>
    <rPh sb="2" eb="4">
      <t>コウリュウ</t>
    </rPh>
    <rPh sb="9" eb="11">
      <t>シセツ</t>
    </rPh>
    <rPh sb="11" eb="13">
      <t>セイビ</t>
    </rPh>
    <rPh sb="13" eb="15">
      <t>キキン</t>
    </rPh>
    <phoneticPr fontId="3"/>
  </si>
  <si>
    <t>http://www.town.takanabe.lg.jp/soshiki/zaiseikeiei/2/1/2/598.html</t>
    <phoneticPr fontId="3"/>
  </si>
  <si>
    <t>がんばる新富町応援基金</t>
    <rPh sb="4" eb="7">
      <t>シントミチョウ</t>
    </rPh>
    <rPh sb="7" eb="9">
      <t>オウエン</t>
    </rPh>
    <rPh sb="9" eb="11">
      <t>キキン</t>
    </rPh>
    <phoneticPr fontId="3"/>
  </si>
  <si>
    <t>すこやか安心基金</t>
    <rPh sb="4" eb="6">
      <t>アンシン</t>
    </rPh>
    <rPh sb="6" eb="8">
      <t>キキン</t>
    </rPh>
    <phoneticPr fontId="3"/>
  </si>
  <si>
    <t>有線ラジオ放送施設整備基金</t>
    <rPh sb="0" eb="2">
      <t>ユウセン</t>
    </rPh>
    <rPh sb="5" eb="7">
      <t>ホウソウ</t>
    </rPh>
    <rPh sb="7" eb="9">
      <t>シセツ</t>
    </rPh>
    <rPh sb="9" eb="11">
      <t>セイビ</t>
    </rPh>
    <rPh sb="11" eb="13">
      <t>キキン</t>
    </rPh>
    <phoneticPr fontId="3"/>
  </si>
  <si>
    <t>http://www.town.shintomi.lg.jp/dd.aspx?itemid=9208#itemid9208</t>
    <phoneticPr fontId="3"/>
  </si>
  <si>
    <t>ふたば園施設整備基金</t>
    <rPh sb="3" eb="4">
      <t>エン</t>
    </rPh>
    <rPh sb="4" eb="6">
      <t>シセツ</t>
    </rPh>
    <rPh sb="6" eb="8">
      <t>セイビ</t>
    </rPh>
    <rPh sb="8" eb="10">
      <t>キキン</t>
    </rPh>
    <phoneticPr fontId="3"/>
  </si>
  <si>
    <t>情報網基盤整備基金</t>
    <rPh sb="0" eb="2">
      <t>ジョウホウ</t>
    </rPh>
    <rPh sb="2" eb="3">
      <t>モウ</t>
    </rPh>
    <rPh sb="3" eb="5">
      <t>キバン</t>
    </rPh>
    <rPh sb="5" eb="7">
      <t>セイビ</t>
    </rPh>
    <rPh sb="7" eb="9">
      <t>キキン</t>
    </rPh>
    <phoneticPr fontId="3"/>
  </si>
  <si>
    <t>双子キャンプ場整備基金</t>
    <rPh sb="0" eb="2">
      <t>フタゴ</t>
    </rPh>
    <rPh sb="6" eb="7">
      <t>ジョウ</t>
    </rPh>
    <rPh sb="7" eb="9">
      <t>セイビ</t>
    </rPh>
    <rPh sb="9" eb="11">
      <t>キキン</t>
    </rPh>
    <phoneticPr fontId="3"/>
  </si>
  <si>
    <t>https://www.vill.nishimera.lg.jp/village/c-00-admininfo/10001710</t>
    <phoneticPr fontId="3"/>
  </si>
  <si>
    <t>http://www.kijo.jp/somuzaisei/zaimu/kennzennkahiritu_2.html</t>
    <phoneticPr fontId="3"/>
  </si>
  <si>
    <t>次代を担う人づくり基金</t>
    <rPh sb="0" eb="2">
      <t>ジダイ</t>
    </rPh>
    <rPh sb="3" eb="4">
      <t>ニナ</t>
    </rPh>
    <rPh sb="5" eb="6">
      <t>ヒト</t>
    </rPh>
    <rPh sb="9" eb="11">
      <t>キキン</t>
    </rPh>
    <phoneticPr fontId="3"/>
  </si>
  <si>
    <t>http://www.town.kawaminami.miyazaki.jp/jichimaru_jpn/departmentTop/cyoucyou/soumu/soumu3/node_11321</t>
    <phoneticPr fontId="3"/>
  </si>
  <si>
    <t>ふるさとづくり事業振興基金</t>
    <rPh sb="7" eb="13">
      <t>ジギョウシンコウキキン</t>
    </rPh>
    <phoneticPr fontId="3"/>
  </si>
  <si>
    <t>保健医療福祉連携充実強化基金</t>
    <rPh sb="0" eb="2">
      <t>ホケン</t>
    </rPh>
    <rPh sb="2" eb="4">
      <t>イリョウ</t>
    </rPh>
    <rPh sb="4" eb="6">
      <t>フクシ</t>
    </rPh>
    <rPh sb="6" eb="8">
      <t>レンケイ</t>
    </rPh>
    <rPh sb="8" eb="10">
      <t>ジュウジツ</t>
    </rPh>
    <rPh sb="10" eb="12">
      <t>キョウカ</t>
    </rPh>
    <rPh sb="12" eb="14">
      <t>キキン</t>
    </rPh>
    <phoneticPr fontId="3"/>
  </si>
  <si>
    <t>農業振興対策基金</t>
    <rPh sb="0" eb="2">
      <t>ノウギョウ</t>
    </rPh>
    <rPh sb="2" eb="4">
      <t>シンコウ</t>
    </rPh>
    <rPh sb="4" eb="6">
      <t>タイサク</t>
    </rPh>
    <rPh sb="6" eb="8">
      <t>キキン</t>
    </rPh>
    <phoneticPr fontId="3"/>
  </si>
  <si>
    <t>商工業振興対策基金</t>
    <rPh sb="0" eb="3">
      <t>ショウコウギョウ</t>
    </rPh>
    <rPh sb="3" eb="5">
      <t>シンコウ</t>
    </rPh>
    <rPh sb="5" eb="7">
      <t>タイサク</t>
    </rPh>
    <rPh sb="7" eb="9">
      <t>キキン</t>
    </rPh>
    <phoneticPr fontId="3"/>
  </si>
  <si>
    <t xml:space="preserve">https://www.town.tsuno.lg.jp/display.php?cont=150613053245
</t>
    <phoneticPr fontId="3"/>
  </si>
  <si>
    <t>新庁舎建設等基金</t>
    <rPh sb="0" eb="1">
      <t>シン</t>
    </rPh>
    <rPh sb="1" eb="2">
      <t>チョウ</t>
    </rPh>
    <rPh sb="2" eb="3">
      <t>シャ</t>
    </rPh>
    <rPh sb="3" eb="5">
      <t>ケンセツ</t>
    </rPh>
    <rPh sb="5" eb="6">
      <t>トウ</t>
    </rPh>
    <rPh sb="6" eb="8">
      <t>キキン</t>
    </rPh>
    <phoneticPr fontId="3"/>
  </si>
  <si>
    <t>http://www.town.kadogawa.lg.jp/administration/finance/page002664.html</t>
    <phoneticPr fontId="3"/>
  </si>
  <si>
    <t>森林郷創生基金</t>
    <rPh sb="0" eb="2">
      <t>シンリン</t>
    </rPh>
    <rPh sb="2" eb="3">
      <t>ゴウ</t>
    </rPh>
    <rPh sb="3" eb="5">
      <t>ソウセイ</t>
    </rPh>
    <rPh sb="5" eb="7">
      <t>キキン</t>
    </rPh>
    <phoneticPr fontId="3"/>
  </si>
  <si>
    <t>農林業担い手対策基金</t>
    <rPh sb="0" eb="3">
      <t>ノウリンギョウ</t>
    </rPh>
    <rPh sb="3" eb="4">
      <t>ニナ</t>
    </rPh>
    <rPh sb="5" eb="6">
      <t>テ</t>
    </rPh>
    <rPh sb="6" eb="8">
      <t>タイサク</t>
    </rPh>
    <rPh sb="8" eb="10">
      <t>キキン</t>
    </rPh>
    <phoneticPr fontId="3"/>
  </si>
  <si>
    <t>https://www.vill.morotsuka.miyazaki.jp/zaimujyoukyou/</t>
    <phoneticPr fontId="3"/>
  </si>
  <si>
    <t>公有林基金</t>
    <rPh sb="0" eb="3">
      <t>コウユウリン</t>
    </rPh>
    <rPh sb="3" eb="5">
      <t>キキン</t>
    </rPh>
    <phoneticPr fontId="3"/>
  </si>
  <si>
    <t>http://www.vill.shiiba.miyazaki.jp/affair/statistics/index.php</t>
    <phoneticPr fontId="3"/>
  </si>
  <si>
    <t>合併市町村振興基金</t>
    <rPh sb="0" eb="2">
      <t>ガッペイ</t>
    </rPh>
    <rPh sb="2" eb="5">
      <t>シチョウソン</t>
    </rPh>
    <rPh sb="5" eb="7">
      <t>シンコウ</t>
    </rPh>
    <rPh sb="7" eb="9">
      <t>キキン</t>
    </rPh>
    <phoneticPr fontId="19"/>
  </si>
  <si>
    <t>産業等振興基金</t>
    <rPh sb="0" eb="2">
      <t>サンギョウ</t>
    </rPh>
    <rPh sb="2" eb="3">
      <t>トウ</t>
    </rPh>
    <rPh sb="3" eb="5">
      <t>シンコウ</t>
    </rPh>
    <rPh sb="5" eb="7">
      <t>キキン</t>
    </rPh>
    <phoneticPr fontId="19"/>
  </si>
  <si>
    <t>中山間ふるさと農村活性化基金</t>
    <rPh sb="0" eb="1">
      <t>チュウ</t>
    </rPh>
    <rPh sb="1" eb="3">
      <t>サンカン</t>
    </rPh>
    <rPh sb="7" eb="9">
      <t>ノウソン</t>
    </rPh>
    <rPh sb="9" eb="12">
      <t>カッセイカ</t>
    </rPh>
    <rPh sb="12" eb="14">
      <t>キキン</t>
    </rPh>
    <phoneticPr fontId="19"/>
  </si>
  <si>
    <t>地域活性化対策基金</t>
    <rPh sb="0" eb="2">
      <t>チイキ</t>
    </rPh>
    <rPh sb="2" eb="9">
      <t>カッセイカタイサクキキン</t>
    </rPh>
    <phoneticPr fontId="3"/>
  </si>
  <si>
    <t>https://www.town-takachiho.jp/top/soshiki/zaisei/3/zaisei/1211.html</t>
    <phoneticPr fontId="3"/>
  </si>
  <si>
    <t>ふるさと愛の福祉基金</t>
    <rPh sb="4" eb="5">
      <t>アイ</t>
    </rPh>
    <rPh sb="6" eb="8">
      <t>フクシ</t>
    </rPh>
    <rPh sb="8" eb="10">
      <t>キキン</t>
    </rPh>
    <phoneticPr fontId="3"/>
  </si>
  <si>
    <t>水源の里振興基金</t>
    <rPh sb="0" eb="2">
      <t>スイゲン</t>
    </rPh>
    <rPh sb="3" eb="4">
      <t>サト</t>
    </rPh>
    <rPh sb="4" eb="6">
      <t>シンコウ</t>
    </rPh>
    <rPh sb="6" eb="8">
      <t>キキン</t>
    </rPh>
    <phoneticPr fontId="3"/>
  </si>
  <si>
    <t>http://www.town.hinokage.lg.jp/docs/2016020400063/</t>
    <phoneticPr fontId="3"/>
  </si>
  <si>
    <t>五ヶ瀬町応援基金</t>
    <rPh sb="0" eb="4">
      <t>ゴカセチョウ</t>
    </rPh>
    <rPh sb="4" eb="6">
      <t>オウエン</t>
    </rPh>
    <rPh sb="6" eb="8">
      <t>キキン</t>
    </rPh>
    <phoneticPr fontId="3"/>
  </si>
  <si>
    <t>http://www.town.gokase.miyazaki.jp/chousei/zaisei/429.html</t>
    <phoneticPr fontId="3"/>
  </si>
  <si>
    <t>賞じゅつ金準備積立基金</t>
    <rPh sb="0" eb="1">
      <t>ショウ</t>
    </rPh>
    <rPh sb="4" eb="5">
      <t>キン</t>
    </rPh>
    <rPh sb="5" eb="7">
      <t>ジュンビ</t>
    </rPh>
    <rPh sb="7" eb="9">
      <t>ツミタテ</t>
    </rPh>
    <rPh sb="9" eb="11">
      <t>キキン</t>
    </rPh>
    <phoneticPr fontId="3"/>
  </si>
  <si>
    <t>葬祭センター施設等整備基金</t>
    <rPh sb="0" eb="2">
      <t>ソウサイ</t>
    </rPh>
    <rPh sb="6" eb="8">
      <t>シセツ</t>
    </rPh>
    <rPh sb="8" eb="9">
      <t>トウ</t>
    </rPh>
    <rPh sb="9" eb="11">
      <t>セイビ</t>
    </rPh>
    <rPh sb="11" eb="13">
      <t>キキン</t>
    </rPh>
    <phoneticPr fontId="3"/>
  </si>
  <si>
    <t>退職手当積立基金</t>
    <rPh sb="0" eb="2">
      <t>タイショク</t>
    </rPh>
    <rPh sb="2" eb="4">
      <t>テアテ</t>
    </rPh>
    <rPh sb="4" eb="6">
      <t>ツミタテ</t>
    </rPh>
    <rPh sb="6" eb="8">
      <t>キキン</t>
    </rPh>
    <phoneticPr fontId="3"/>
  </si>
  <si>
    <t>消防賞じゅつ金準備積立基金</t>
    <rPh sb="0" eb="2">
      <t>ショウボウ</t>
    </rPh>
    <rPh sb="2" eb="3">
      <t>ショウ</t>
    </rPh>
    <rPh sb="6" eb="7">
      <t>キン</t>
    </rPh>
    <rPh sb="7" eb="9">
      <t>ジュンビ</t>
    </rPh>
    <rPh sb="9" eb="11">
      <t>ツミタテ</t>
    </rPh>
    <rPh sb="11" eb="13">
      <t>キキン</t>
    </rPh>
    <phoneticPr fontId="3"/>
  </si>
  <si>
    <t>施設整備積立基金</t>
    <rPh sb="0" eb="2">
      <t>シセツ</t>
    </rPh>
    <rPh sb="2" eb="4">
      <t>セイビ</t>
    </rPh>
    <rPh sb="4" eb="6">
      <t>ツミタテ</t>
    </rPh>
    <rPh sb="6" eb="8">
      <t>キキン</t>
    </rPh>
    <phoneticPr fontId="3"/>
  </si>
  <si>
    <t>消防団員等公務災害補償等基金</t>
    <rPh sb="0" eb="3">
      <t>ショウボウダン</t>
    </rPh>
    <rPh sb="3" eb="4">
      <t>イン</t>
    </rPh>
    <rPh sb="4" eb="5">
      <t>トウ</t>
    </rPh>
    <rPh sb="5" eb="7">
      <t>コウム</t>
    </rPh>
    <rPh sb="7" eb="9">
      <t>サイガイ</t>
    </rPh>
    <rPh sb="9" eb="11">
      <t>ホショウ</t>
    </rPh>
    <rPh sb="11" eb="12">
      <t>トウ</t>
    </rPh>
    <rPh sb="12" eb="14">
      <t>キキン</t>
    </rPh>
    <phoneticPr fontId="3"/>
  </si>
  <si>
    <t>宮崎県自治会館維持整備基金</t>
    <rPh sb="0" eb="3">
      <t>ミヤザキケン</t>
    </rPh>
    <rPh sb="3" eb="5">
      <t>ジチ</t>
    </rPh>
    <rPh sb="5" eb="7">
      <t>カイカン</t>
    </rPh>
    <rPh sb="7" eb="9">
      <t>イジ</t>
    </rPh>
    <rPh sb="9" eb="11">
      <t>セイビ</t>
    </rPh>
    <rPh sb="11" eb="13">
      <t>キキン</t>
    </rPh>
    <phoneticPr fontId="3"/>
  </si>
  <si>
    <t>非常勤職員公務災害補償等基金</t>
    <rPh sb="0" eb="3">
      <t>ヒジョウキン</t>
    </rPh>
    <rPh sb="3" eb="5">
      <t>ショクイン</t>
    </rPh>
    <rPh sb="5" eb="7">
      <t>コウム</t>
    </rPh>
    <rPh sb="7" eb="9">
      <t>サイガイ</t>
    </rPh>
    <rPh sb="9" eb="11">
      <t>ホショウ</t>
    </rPh>
    <rPh sb="11" eb="12">
      <t>トウ</t>
    </rPh>
    <rPh sb="12" eb="14">
      <t>キキン</t>
    </rPh>
    <phoneticPr fontId="3"/>
  </si>
  <si>
    <t>最終処分場整備基金</t>
    <rPh sb="0" eb="2">
      <t>サイシュウ</t>
    </rPh>
    <rPh sb="2" eb="5">
      <t>ショブンジョウ</t>
    </rPh>
    <rPh sb="5" eb="7">
      <t>セイビ</t>
    </rPh>
    <rPh sb="7" eb="9">
      <t>キキン</t>
    </rPh>
    <phoneticPr fontId="3"/>
  </si>
  <si>
    <t>高齢者福祉施設管理基金</t>
    <phoneticPr fontId="3"/>
  </si>
  <si>
    <t>文学振興基金</t>
    <phoneticPr fontId="3"/>
  </si>
  <si>
    <t>合併まちづくり基金</t>
    <phoneticPr fontId="3"/>
  </si>
  <si>
    <t>https://www.pref.kagoshima.jp/ab08/kensei/shityoson/zaisei/h30zaiseishiryoushu.html</t>
    <phoneticPr fontId="3"/>
  </si>
  <si>
    <t>ふるさと鹿屋応援基金</t>
    <rPh sb="4" eb="6">
      <t>カノヤ</t>
    </rPh>
    <rPh sb="6" eb="8">
      <t>オウエン</t>
    </rPh>
    <rPh sb="8" eb="10">
      <t>キキン</t>
    </rPh>
    <phoneticPr fontId="3"/>
  </si>
  <si>
    <t>再編交付金基金</t>
    <rPh sb="0" eb="2">
      <t>サイヘン</t>
    </rPh>
    <rPh sb="2" eb="5">
      <t>コウフキン</t>
    </rPh>
    <rPh sb="5" eb="7">
      <t>キキン</t>
    </rPh>
    <phoneticPr fontId="3"/>
  </si>
  <si>
    <t>岩崎奨学基金</t>
    <rPh sb="0" eb="2">
      <t>イワサキ</t>
    </rPh>
    <rPh sb="2" eb="4">
      <t>ショウガク</t>
    </rPh>
    <rPh sb="4" eb="6">
      <t>キキン</t>
    </rPh>
    <phoneticPr fontId="3"/>
  </si>
  <si>
    <t>市民交流施設整備基金</t>
    <rPh sb="0" eb="2">
      <t>シミン</t>
    </rPh>
    <rPh sb="2" eb="4">
      <t>コウリュウ</t>
    </rPh>
    <rPh sb="4" eb="6">
      <t>シセツ</t>
    </rPh>
    <rPh sb="6" eb="8">
      <t>セイビ</t>
    </rPh>
    <rPh sb="8" eb="10">
      <t>キキン</t>
    </rPh>
    <phoneticPr fontId="3"/>
  </si>
  <si>
    <t>出水市振興基金</t>
    <rPh sb="0" eb="3">
      <t>イズミシ</t>
    </rPh>
    <phoneticPr fontId="3"/>
  </si>
  <si>
    <t>公共施設整備事業基金</t>
    <phoneticPr fontId="3"/>
  </si>
  <si>
    <t>職員退職手当準備基金</t>
    <phoneticPr fontId="3"/>
  </si>
  <si>
    <t>鹿児島県市町村職員退職手当組合負担金準備基金</t>
    <rPh sb="0" eb="3">
      <t>カゴシマ</t>
    </rPh>
    <rPh sb="3" eb="4">
      <t>ケン</t>
    </rPh>
    <rPh sb="4" eb="7">
      <t>シチョウソン</t>
    </rPh>
    <rPh sb="7" eb="9">
      <t>ショクイン</t>
    </rPh>
    <rPh sb="9" eb="11">
      <t>タイショク</t>
    </rPh>
    <rPh sb="11" eb="13">
      <t>テアテ</t>
    </rPh>
    <rPh sb="13" eb="15">
      <t>クミアイ</t>
    </rPh>
    <rPh sb="15" eb="18">
      <t>フタンキン</t>
    </rPh>
    <rPh sb="18" eb="20">
      <t>ジュンビ</t>
    </rPh>
    <rPh sb="20" eb="22">
      <t>キキン</t>
    </rPh>
    <phoneticPr fontId="3"/>
  </si>
  <si>
    <t>西京畑地かんがい施設維持管理基金</t>
    <rPh sb="0" eb="2">
      <t>ニシキョウ</t>
    </rPh>
    <rPh sb="2" eb="4">
      <t>ハタチ</t>
    </rPh>
    <rPh sb="8" eb="10">
      <t>シセツ</t>
    </rPh>
    <rPh sb="10" eb="12">
      <t>イジ</t>
    </rPh>
    <rPh sb="12" eb="14">
      <t>カンリ</t>
    </rPh>
    <rPh sb="14" eb="16">
      <t>キキン</t>
    </rPh>
    <phoneticPr fontId="3"/>
  </si>
  <si>
    <t>潮彩町排水処理施設整備基金</t>
    <rPh sb="0" eb="2">
      <t>シオサイ</t>
    </rPh>
    <rPh sb="2" eb="3">
      <t>マチ</t>
    </rPh>
    <rPh sb="3" eb="5">
      <t>ハイスイ</t>
    </rPh>
    <rPh sb="5" eb="7">
      <t>ショリ</t>
    </rPh>
    <rPh sb="7" eb="9">
      <t>シセツ</t>
    </rPh>
    <rPh sb="9" eb="11">
      <t>セイビ</t>
    </rPh>
    <rPh sb="11" eb="13">
      <t>キキン</t>
    </rPh>
    <phoneticPr fontId="3"/>
  </si>
  <si>
    <t>電源立地地域対策交付金基金</t>
    <rPh sb="0" eb="2">
      <t>デンゲン</t>
    </rPh>
    <rPh sb="2" eb="4">
      <t>リッチ</t>
    </rPh>
    <rPh sb="4" eb="6">
      <t>チイキ</t>
    </rPh>
    <rPh sb="6" eb="8">
      <t>タイサク</t>
    </rPh>
    <rPh sb="8" eb="11">
      <t>コウフキン</t>
    </rPh>
    <rPh sb="11" eb="13">
      <t>キキン</t>
    </rPh>
    <phoneticPr fontId="3"/>
  </si>
  <si>
    <t>市有施設保全基金</t>
    <rPh sb="0" eb="2">
      <t>シユウ</t>
    </rPh>
    <rPh sb="2" eb="4">
      <t>シセツ</t>
    </rPh>
    <rPh sb="4" eb="6">
      <t>ホゼン</t>
    </rPh>
    <rPh sb="6" eb="8">
      <t>キキン</t>
    </rPh>
    <phoneticPr fontId="3"/>
  </si>
  <si>
    <t>川内駅東口交流施設整備基金</t>
    <rPh sb="0" eb="2">
      <t>センダイ</t>
    </rPh>
    <rPh sb="2" eb="3">
      <t>エキ</t>
    </rPh>
    <rPh sb="3" eb="5">
      <t>ヒガシグチ</t>
    </rPh>
    <rPh sb="5" eb="7">
      <t>コウリュウ</t>
    </rPh>
    <rPh sb="7" eb="9">
      <t>シセツ</t>
    </rPh>
    <rPh sb="9" eb="11">
      <t>セイビ</t>
    </rPh>
    <rPh sb="11" eb="13">
      <t>キキン</t>
    </rPh>
    <phoneticPr fontId="3"/>
  </si>
  <si>
    <t>市民活動支援基金</t>
    <rPh sb="0" eb="2">
      <t>シミン</t>
    </rPh>
    <rPh sb="2" eb="4">
      <t>カツドウ</t>
    </rPh>
    <rPh sb="4" eb="6">
      <t>シエン</t>
    </rPh>
    <rPh sb="6" eb="8">
      <t>キキン</t>
    </rPh>
    <phoneticPr fontId="3"/>
  </si>
  <si>
    <t>特別奨学基金</t>
    <rPh sb="0" eb="2">
      <t>トクベツ</t>
    </rPh>
    <rPh sb="2" eb="4">
      <t>ショウガク</t>
    </rPh>
    <rPh sb="4" eb="6">
      <t>キキン</t>
    </rPh>
    <phoneticPr fontId="3"/>
  </si>
  <si>
    <t>日置市施設整備基金</t>
    <rPh sb="0" eb="3">
      <t>ヒオキシ</t>
    </rPh>
    <rPh sb="3" eb="5">
      <t>シセツ</t>
    </rPh>
    <rPh sb="5" eb="7">
      <t>セイビ</t>
    </rPh>
    <rPh sb="7" eb="9">
      <t>キキン</t>
    </rPh>
    <phoneticPr fontId="3"/>
  </si>
  <si>
    <t>日置市地域づくり推進基金</t>
    <rPh sb="0" eb="3">
      <t>ヒオキシ</t>
    </rPh>
    <rPh sb="3" eb="5">
      <t>チイキ</t>
    </rPh>
    <rPh sb="8" eb="10">
      <t>スイシン</t>
    </rPh>
    <rPh sb="10" eb="12">
      <t>キキン</t>
    </rPh>
    <phoneticPr fontId="3"/>
  </si>
  <si>
    <t>日置市まちづくり応援基金</t>
    <rPh sb="0" eb="3">
      <t>ヒオキシ</t>
    </rPh>
    <rPh sb="8" eb="10">
      <t>オウエン</t>
    </rPh>
    <rPh sb="10" eb="12">
      <t>キキン</t>
    </rPh>
    <phoneticPr fontId="3"/>
  </si>
  <si>
    <t>日置市人材育成研修基金</t>
    <rPh sb="0" eb="3">
      <t>ヒオキシ</t>
    </rPh>
    <rPh sb="3" eb="5">
      <t>ジンザイ</t>
    </rPh>
    <rPh sb="5" eb="7">
      <t>イクセイ</t>
    </rPh>
    <rPh sb="7" eb="9">
      <t>ケンシュウ</t>
    </rPh>
    <rPh sb="9" eb="11">
      <t>キキン</t>
    </rPh>
    <phoneticPr fontId="3"/>
  </si>
  <si>
    <t>日置市中山間ふるさと・水と土保全基金</t>
    <rPh sb="0" eb="3">
      <t>ヒオキシ</t>
    </rPh>
    <rPh sb="3" eb="4">
      <t>チュウ</t>
    </rPh>
    <rPh sb="4" eb="6">
      <t>サンカン</t>
    </rPh>
    <rPh sb="11" eb="12">
      <t>ミズ</t>
    </rPh>
    <rPh sb="13" eb="14">
      <t>ツチ</t>
    </rPh>
    <rPh sb="14" eb="16">
      <t>ホゼン</t>
    </rPh>
    <rPh sb="16" eb="18">
      <t>キキン</t>
    </rPh>
    <phoneticPr fontId="3"/>
  </si>
  <si>
    <t>思いやりふるさと基金</t>
    <rPh sb="0" eb="1">
      <t>オモ</t>
    </rPh>
    <rPh sb="8" eb="10">
      <t>キキン</t>
    </rPh>
    <phoneticPr fontId="3"/>
  </si>
  <si>
    <t>ふるさと開発基金</t>
    <rPh sb="4" eb="6">
      <t>カイハツ</t>
    </rPh>
    <rPh sb="6" eb="8">
      <t>キキン</t>
    </rPh>
    <phoneticPr fontId="3"/>
  </si>
  <si>
    <t>市立学校施設整備基金</t>
    <rPh sb="0" eb="2">
      <t>シリツ</t>
    </rPh>
    <rPh sb="2" eb="4">
      <t>ガッコウ</t>
    </rPh>
    <rPh sb="4" eb="6">
      <t>シセツ</t>
    </rPh>
    <rPh sb="6" eb="8">
      <t>セイビ</t>
    </rPh>
    <rPh sb="8" eb="10">
      <t>キキン</t>
    </rPh>
    <phoneticPr fontId="3"/>
  </si>
  <si>
    <t>特定建設事業基金</t>
    <rPh sb="0" eb="2">
      <t>トクテイ</t>
    </rPh>
    <rPh sb="2" eb="4">
      <t>ケンセツ</t>
    </rPh>
    <rPh sb="4" eb="6">
      <t>ジギョウ</t>
    </rPh>
    <rPh sb="6" eb="8">
      <t>キキン</t>
    </rPh>
    <phoneticPr fontId="3"/>
  </si>
  <si>
    <t>ふるさときばいやんせ基金</t>
    <rPh sb="10" eb="12">
      <t>キキン</t>
    </rPh>
    <phoneticPr fontId="3"/>
  </si>
  <si>
    <t>原子力発電施設立地地域基盤整備支援事業交付金基金</t>
    <rPh sb="0" eb="3">
      <t>ゲンシリョク</t>
    </rPh>
    <rPh sb="3" eb="5">
      <t>ハツデン</t>
    </rPh>
    <rPh sb="5" eb="7">
      <t>シセツ</t>
    </rPh>
    <rPh sb="7" eb="9">
      <t>リッチ</t>
    </rPh>
    <rPh sb="9" eb="11">
      <t>チイキ</t>
    </rPh>
    <rPh sb="11" eb="13">
      <t>キバン</t>
    </rPh>
    <rPh sb="13" eb="15">
      <t>セイビ</t>
    </rPh>
    <rPh sb="15" eb="17">
      <t>シエン</t>
    </rPh>
    <rPh sb="17" eb="19">
      <t>ジギョウ</t>
    </rPh>
    <rPh sb="19" eb="22">
      <t>コウフキン</t>
    </rPh>
    <rPh sb="22" eb="24">
      <t>キキン</t>
    </rPh>
    <phoneticPr fontId="3"/>
  </si>
  <si>
    <t>ふるさと寄附金基金</t>
    <rPh sb="4" eb="7">
      <t>キフキン</t>
    </rPh>
    <rPh sb="7" eb="9">
      <t>キキン</t>
    </rPh>
    <phoneticPr fontId="3"/>
  </si>
  <si>
    <t>石油貯蔵施設立地対策等交付金基金</t>
    <rPh sb="0" eb="2">
      <t>セキユ</t>
    </rPh>
    <rPh sb="2" eb="4">
      <t>チョゾウ</t>
    </rPh>
    <rPh sb="4" eb="6">
      <t>シセツ</t>
    </rPh>
    <rPh sb="6" eb="8">
      <t>リッチ</t>
    </rPh>
    <rPh sb="8" eb="10">
      <t>タイサク</t>
    </rPh>
    <rPh sb="10" eb="11">
      <t>トウ</t>
    </rPh>
    <rPh sb="11" eb="14">
      <t>コウフキン</t>
    </rPh>
    <rPh sb="14" eb="16">
      <t>キキン</t>
    </rPh>
    <phoneticPr fontId="3"/>
  </si>
  <si>
    <t>子ども応援基金</t>
    <rPh sb="0" eb="1">
      <t>コ</t>
    </rPh>
    <rPh sb="3" eb="7">
      <t>オウエンキキン</t>
    </rPh>
    <phoneticPr fontId="3"/>
  </si>
  <si>
    <t>ふるさと志基金</t>
    <rPh sb="4" eb="5">
      <t>ココロザシ</t>
    </rPh>
    <rPh sb="5" eb="7">
      <t>キキン</t>
    </rPh>
    <phoneticPr fontId="3"/>
  </si>
  <si>
    <t>施設整備事業基金</t>
    <rPh sb="0" eb="2">
      <t>シセツ</t>
    </rPh>
    <rPh sb="2" eb="4">
      <t>セイビ</t>
    </rPh>
    <rPh sb="4" eb="6">
      <t>ジギョウ</t>
    </rPh>
    <rPh sb="6" eb="8">
      <t>キキン</t>
    </rPh>
    <phoneticPr fontId="3"/>
  </si>
  <si>
    <t>中山間ふるさと・水と土保全事業積立金</t>
    <rPh sb="0" eb="1">
      <t>チュウ</t>
    </rPh>
    <rPh sb="1" eb="3">
      <t>サンカン</t>
    </rPh>
    <rPh sb="8" eb="9">
      <t>ミズ</t>
    </rPh>
    <rPh sb="10" eb="11">
      <t>ツチ</t>
    </rPh>
    <rPh sb="11" eb="13">
      <t>ホゼン</t>
    </rPh>
    <rPh sb="13" eb="15">
      <t>ジギョウ</t>
    </rPh>
    <rPh sb="15" eb="17">
      <t>ツミタテ</t>
    </rPh>
    <rPh sb="17" eb="18">
      <t>キン</t>
    </rPh>
    <phoneticPr fontId="3"/>
  </si>
  <si>
    <t>きばいやんせ南九州市ふるさと基金</t>
    <rPh sb="6" eb="7">
      <t>ミナミ</t>
    </rPh>
    <rPh sb="7" eb="9">
      <t>キュウシュウ</t>
    </rPh>
    <rPh sb="9" eb="10">
      <t>シ</t>
    </rPh>
    <rPh sb="14" eb="16">
      <t>キキン</t>
    </rPh>
    <phoneticPr fontId="3"/>
  </si>
  <si>
    <t>庁舎建設整備基金</t>
    <rPh sb="0" eb="2">
      <t>チョウシャ</t>
    </rPh>
    <rPh sb="2" eb="4">
      <t>ケンセツ</t>
    </rPh>
    <rPh sb="4" eb="6">
      <t>セイビ</t>
    </rPh>
    <rPh sb="6" eb="8">
      <t>キキン</t>
    </rPh>
    <phoneticPr fontId="3"/>
  </si>
  <si>
    <t>学校整備積立基金</t>
    <rPh sb="0" eb="2">
      <t>ガッコウ</t>
    </rPh>
    <rPh sb="2" eb="4">
      <t>セイビ</t>
    </rPh>
    <rPh sb="4" eb="6">
      <t>ツミタテ</t>
    </rPh>
    <rPh sb="6" eb="8">
      <t>キキン</t>
    </rPh>
    <phoneticPr fontId="3"/>
  </si>
  <si>
    <t>特定公有財産取得基金</t>
    <rPh sb="0" eb="2">
      <t>トクテイ</t>
    </rPh>
    <rPh sb="2" eb="4">
      <t>コウユウ</t>
    </rPh>
    <rPh sb="4" eb="6">
      <t>ザイサン</t>
    </rPh>
    <rPh sb="6" eb="8">
      <t>シュトク</t>
    </rPh>
    <rPh sb="8" eb="10">
      <t>キキン</t>
    </rPh>
    <phoneticPr fontId="3"/>
  </si>
  <si>
    <t>海音寺潮五郎基金</t>
    <rPh sb="0" eb="3">
      <t>カイオンジ</t>
    </rPh>
    <rPh sb="3" eb="6">
      <t>チョウゴロウ</t>
    </rPh>
    <rPh sb="6" eb="8">
      <t>キキン</t>
    </rPh>
    <phoneticPr fontId="3"/>
  </si>
  <si>
    <t>携帯電話基地局整備基金</t>
    <rPh sb="0" eb="11">
      <t>ケイタイデンワキチキョクセイビキキン</t>
    </rPh>
    <phoneticPr fontId="3"/>
  </si>
  <si>
    <t>鹿児島県大口高等学校活性化基金</t>
    <rPh sb="0" eb="4">
      <t>カゴシマケン</t>
    </rPh>
    <rPh sb="4" eb="6">
      <t>オオクチ</t>
    </rPh>
    <rPh sb="6" eb="8">
      <t>コウトウ</t>
    </rPh>
    <rPh sb="8" eb="10">
      <t>ガッコウ</t>
    </rPh>
    <rPh sb="10" eb="13">
      <t>カッセイカ</t>
    </rPh>
    <rPh sb="13" eb="15">
      <t>キキン</t>
    </rPh>
    <phoneticPr fontId="3"/>
  </si>
  <si>
    <t>庁舎建設基金</t>
    <phoneticPr fontId="3"/>
  </si>
  <si>
    <t>市有施設整備積立基金</t>
    <rPh sb="0" eb="1">
      <t>シ</t>
    </rPh>
    <rPh sb="1" eb="2">
      <t>ユウ</t>
    </rPh>
    <rPh sb="2" eb="4">
      <t>シセツ</t>
    </rPh>
    <rPh sb="4" eb="6">
      <t>セイビ</t>
    </rPh>
    <rPh sb="6" eb="8">
      <t>ツミタテ</t>
    </rPh>
    <rPh sb="8" eb="10">
      <t>キキン</t>
    </rPh>
    <phoneticPr fontId="3"/>
  </si>
  <si>
    <t>船舶建造基金</t>
  </si>
  <si>
    <t>渡船施設基金</t>
    <rPh sb="0" eb="2">
      <t>トセン</t>
    </rPh>
    <rPh sb="2" eb="4">
      <t>シセツ</t>
    </rPh>
    <rPh sb="4" eb="6">
      <t>キキン</t>
    </rPh>
    <phoneticPr fontId="3"/>
  </si>
  <si>
    <t>住民医療費運営引当基金</t>
    <rPh sb="0" eb="2">
      <t>ジュウミン</t>
    </rPh>
    <rPh sb="2" eb="5">
      <t>イリョウヒ</t>
    </rPh>
    <rPh sb="5" eb="7">
      <t>ウンエイ</t>
    </rPh>
    <rPh sb="7" eb="9">
      <t>ヒキアテ</t>
    </rPh>
    <rPh sb="9" eb="11">
      <t>キキン</t>
    </rPh>
    <phoneticPr fontId="3"/>
  </si>
  <si>
    <t>黒毛和種優良繁殖雌牛預託事業基金</t>
    <rPh sb="0" eb="2">
      <t>クロゲ</t>
    </rPh>
    <rPh sb="2" eb="3">
      <t>ワ</t>
    </rPh>
    <rPh sb="3" eb="4">
      <t>シュ</t>
    </rPh>
    <rPh sb="4" eb="6">
      <t>ユウリョウ</t>
    </rPh>
    <rPh sb="6" eb="8">
      <t>ハンショク</t>
    </rPh>
    <rPh sb="8" eb="9">
      <t>メス</t>
    </rPh>
    <rPh sb="9" eb="10">
      <t>ウシ</t>
    </rPh>
    <rPh sb="10" eb="12">
      <t>ヨタク</t>
    </rPh>
    <rPh sb="12" eb="14">
      <t>ジギョウ</t>
    </rPh>
    <rPh sb="14" eb="16">
      <t>キキン</t>
    </rPh>
    <phoneticPr fontId="3"/>
  </si>
  <si>
    <t>災害引当基金</t>
    <rPh sb="0" eb="2">
      <t>サイガイ</t>
    </rPh>
    <rPh sb="2" eb="4">
      <t>ヒキアテ</t>
    </rPh>
    <rPh sb="4" eb="6">
      <t>キキン</t>
    </rPh>
    <phoneticPr fontId="3"/>
  </si>
  <si>
    <t>文化施設建設基金</t>
    <rPh sb="0" eb="2">
      <t>ブンカ</t>
    </rPh>
    <rPh sb="2" eb="4">
      <t>シセツ</t>
    </rPh>
    <rPh sb="4" eb="6">
      <t>ケンセツ</t>
    </rPh>
    <rPh sb="6" eb="8">
      <t>キキン</t>
    </rPh>
    <phoneticPr fontId="3"/>
  </si>
  <si>
    <t>子ども健やか育成基金</t>
    <rPh sb="0" eb="1">
      <t>コ</t>
    </rPh>
    <rPh sb="3" eb="4">
      <t>スコ</t>
    </rPh>
    <rPh sb="6" eb="8">
      <t>イクセイ</t>
    </rPh>
    <rPh sb="8" eb="10">
      <t>キキン</t>
    </rPh>
    <phoneticPr fontId="3"/>
  </si>
  <si>
    <t>職員の退職手当組合調整特別負担金基金</t>
    <rPh sb="0" eb="2">
      <t>ショクイン</t>
    </rPh>
    <rPh sb="3" eb="5">
      <t>タイショク</t>
    </rPh>
    <rPh sb="5" eb="7">
      <t>テアテ</t>
    </rPh>
    <rPh sb="7" eb="9">
      <t>クミアイ</t>
    </rPh>
    <rPh sb="9" eb="11">
      <t>チョウセイ</t>
    </rPh>
    <rPh sb="11" eb="13">
      <t>トクベツ</t>
    </rPh>
    <rPh sb="13" eb="16">
      <t>フタンキン</t>
    </rPh>
    <rPh sb="16" eb="18">
      <t>キキン</t>
    </rPh>
    <phoneticPr fontId="3"/>
  </si>
  <si>
    <t>夢追い獅子島架橋基金</t>
    <rPh sb="0" eb="1">
      <t>ユメ</t>
    </rPh>
    <rPh sb="1" eb="2">
      <t>オ</t>
    </rPh>
    <rPh sb="3" eb="6">
      <t>シシジマ</t>
    </rPh>
    <rPh sb="6" eb="8">
      <t>カキョウ</t>
    </rPh>
    <rPh sb="8" eb="10">
      <t>キキン</t>
    </rPh>
    <phoneticPr fontId="3"/>
  </si>
  <si>
    <t>夢追いふるさと長島景観基金</t>
    <rPh sb="0" eb="1">
      <t>ユメ</t>
    </rPh>
    <rPh sb="1" eb="2">
      <t>オ</t>
    </rPh>
    <rPh sb="7" eb="9">
      <t>ナガシマ</t>
    </rPh>
    <rPh sb="9" eb="11">
      <t>ケイカン</t>
    </rPh>
    <rPh sb="11" eb="13">
      <t>キキン</t>
    </rPh>
    <phoneticPr fontId="3"/>
  </si>
  <si>
    <t>地域福祉活動基金</t>
    <rPh sb="0" eb="2">
      <t>チイキ</t>
    </rPh>
    <rPh sb="2" eb="4">
      <t>フクシ</t>
    </rPh>
    <rPh sb="4" eb="6">
      <t>カツドウ</t>
    </rPh>
    <rPh sb="6" eb="8">
      <t>キキン</t>
    </rPh>
    <phoneticPr fontId="3"/>
  </si>
  <si>
    <t>橋梁改築整備基金</t>
    <rPh sb="0" eb="2">
      <t>キョウリョウ</t>
    </rPh>
    <rPh sb="2" eb="4">
      <t>カイチク</t>
    </rPh>
    <rPh sb="4" eb="6">
      <t>セイビ</t>
    </rPh>
    <rPh sb="6" eb="8">
      <t>キキン</t>
    </rPh>
    <phoneticPr fontId="3"/>
  </si>
  <si>
    <t>学校教育施設等整備基金</t>
    <rPh sb="0" eb="2">
      <t>ガッコウ</t>
    </rPh>
    <rPh sb="2" eb="4">
      <t>キョウイク</t>
    </rPh>
    <rPh sb="4" eb="6">
      <t>シセツ</t>
    </rPh>
    <rPh sb="6" eb="7">
      <t>トウ</t>
    </rPh>
    <rPh sb="7" eb="9">
      <t>セイビ</t>
    </rPh>
    <rPh sb="9" eb="11">
      <t>キキン</t>
    </rPh>
    <phoneticPr fontId="3"/>
  </si>
  <si>
    <t>大崎町ふるさと応援基金</t>
    <rPh sb="0" eb="3">
      <t>オオサキチョウ</t>
    </rPh>
    <rPh sb="7" eb="9">
      <t>オウエン</t>
    </rPh>
    <rPh sb="9" eb="11">
      <t>キキン</t>
    </rPh>
    <phoneticPr fontId="3"/>
  </si>
  <si>
    <t>大崎町施設整備事業基金</t>
    <rPh sb="0" eb="3">
      <t>オオサキチョウ</t>
    </rPh>
    <rPh sb="3" eb="5">
      <t>シセツ</t>
    </rPh>
    <rPh sb="5" eb="7">
      <t>セイビ</t>
    </rPh>
    <rPh sb="7" eb="9">
      <t>ジギョウ</t>
    </rPh>
    <rPh sb="9" eb="11">
      <t>キキン</t>
    </rPh>
    <phoneticPr fontId="3"/>
  </si>
  <si>
    <t>大崎町リサイクル未来創生奨学基金</t>
    <rPh sb="0" eb="3">
      <t>オオサキチョウ</t>
    </rPh>
    <rPh sb="8" eb="10">
      <t>ミライ</t>
    </rPh>
    <rPh sb="10" eb="12">
      <t>ソウセイ</t>
    </rPh>
    <rPh sb="12" eb="14">
      <t>ショウガク</t>
    </rPh>
    <rPh sb="14" eb="16">
      <t>キキン</t>
    </rPh>
    <phoneticPr fontId="3"/>
  </si>
  <si>
    <t>大崎町人材育成基金</t>
    <rPh sb="0" eb="3">
      <t>オオサキチョウ</t>
    </rPh>
    <rPh sb="3" eb="5">
      <t>ジンザイ</t>
    </rPh>
    <rPh sb="5" eb="7">
      <t>イクセイ</t>
    </rPh>
    <rPh sb="7" eb="9">
      <t>キキン</t>
    </rPh>
    <phoneticPr fontId="3"/>
  </si>
  <si>
    <t>東串良町ふるさと応援基金</t>
    <phoneticPr fontId="3"/>
  </si>
  <si>
    <t>東串良町公共施設等整備基金</t>
    <phoneticPr fontId="3"/>
  </si>
  <si>
    <t>株式配当積立基金</t>
    <phoneticPr fontId="3"/>
  </si>
  <si>
    <t>合併振興基金</t>
    <rPh sb="0" eb="4">
      <t>ガッペイシンコウ</t>
    </rPh>
    <rPh sb="4" eb="6">
      <t>キキン</t>
    </rPh>
    <phoneticPr fontId="3"/>
  </si>
  <si>
    <t>町有施設整備基金</t>
    <rPh sb="0" eb="4">
      <t>チョウユウシセツ</t>
    </rPh>
    <rPh sb="4" eb="6">
      <t>セイビ</t>
    </rPh>
    <rPh sb="6" eb="8">
      <t>キキン</t>
    </rPh>
    <phoneticPr fontId="3"/>
  </si>
  <si>
    <t>ふるさとおこし基金</t>
    <rPh sb="7" eb="9">
      <t>キキン</t>
    </rPh>
    <phoneticPr fontId="3"/>
  </si>
  <si>
    <t>肝付町地域振興基金</t>
    <rPh sb="0" eb="3">
      <t>キモツキチョウ</t>
    </rPh>
    <rPh sb="3" eb="5">
      <t>チイキ</t>
    </rPh>
    <rPh sb="5" eb="7">
      <t>シンコウ</t>
    </rPh>
    <rPh sb="7" eb="9">
      <t>キキン</t>
    </rPh>
    <phoneticPr fontId="3"/>
  </si>
  <si>
    <t>肝付町ふるさと活性化基金</t>
    <rPh sb="0" eb="3">
      <t>キモツキチョウ</t>
    </rPh>
    <rPh sb="7" eb="10">
      <t>カッセイカ</t>
    </rPh>
    <rPh sb="10" eb="12">
      <t>キキン</t>
    </rPh>
    <phoneticPr fontId="3"/>
  </si>
  <si>
    <t>肝付町キバレふるさと基金</t>
    <rPh sb="0" eb="3">
      <t>キモツキチョウ</t>
    </rPh>
    <rPh sb="10" eb="12">
      <t>キキン</t>
    </rPh>
    <phoneticPr fontId="3"/>
  </si>
  <si>
    <t>肝付町農業農村整備事業基金</t>
    <rPh sb="0" eb="3">
      <t>キモツキチョウ</t>
    </rPh>
    <rPh sb="3" eb="5">
      <t>ノウギョウ</t>
    </rPh>
    <rPh sb="5" eb="7">
      <t>ノウソン</t>
    </rPh>
    <rPh sb="7" eb="9">
      <t>セイビ</t>
    </rPh>
    <rPh sb="9" eb="11">
      <t>ジギョウ</t>
    </rPh>
    <rPh sb="11" eb="13">
      <t>キキン</t>
    </rPh>
    <phoneticPr fontId="3"/>
  </si>
  <si>
    <t>肝付町地域環境整備事業基金</t>
    <rPh sb="0" eb="3">
      <t>キモツキチョウ</t>
    </rPh>
    <rPh sb="3" eb="5">
      <t>チイキ</t>
    </rPh>
    <rPh sb="5" eb="7">
      <t>カンキョウ</t>
    </rPh>
    <rPh sb="7" eb="9">
      <t>セイビ</t>
    </rPh>
    <rPh sb="9" eb="11">
      <t>ジギョウ</t>
    </rPh>
    <rPh sb="11" eb="13">
      <t>キキン</t>
    </rPh>
    <phoneticPr fontId="3"/>
  </si>
  <si>
    <t>文化スポーツ振興基金</t>
    <rPh sb="0" eb="2">
      <t>ブンカ</t>
    </rPh>
    <rPh sb="6" eb="8">
      <t>シンコウ</t>
    </rPh>
    <rPh sb="8" eb="10">
      <t>キキン</t>
    </rPh>
    <phoneticPr fontId="19"/>
  </si>
  <si>
    <t>ふるさと応援基金</t>
    <rPh sb="4" eb="6">
      <t>オウエン</t>
    </rPh>
    <rPh sb="6" eb="8">
      <t>キキン</t>
    </rPh>
    <phoneticPr fontId="19"/>
  </si>
  <si>
    <t>畜産振興基金</t>
    <rPh sb="0" eb="2">
      <t>チクサン</t>
    </rPh>
    <rPh sb="2" eb="4">
      <t>シンコウ</t>
    </rPh>
    <rPh sb="4" eb="6">
      <t>キキン</t>
    </rPh>
    <phoneticPr fontId="19"/>
  </si>
  <si>
    <t>中山間ふるさと・水と土保全基金</t>
    <rPh sb="0" eb="1">
      <t>チュウ</t>
    </rPh>
    <rPh sb="1" eb="3">
      <t>サンカン</t>
    </rPh>
    <rPh sb="8" eb="9">
      <t>ミズ</t>
    </rPh>
    <rPh sb="10" eb="11">
      <t>ツチ</t>
    </rPh>
    <rPh sb="11" eb="13">
      <t>ホゼン</t>
    </rPh>
    <rPh sb="13" eb="15">
      <t>キキン</t>
    </rPh>
    <phoneticPr fontId="19"/>
  </si>
  <si>
    <t>町有施設整備事業基金</t>
    <rPh sb="0" eb="1">
      <t>チョウ</t>
    </rPh>
    <rPh sb="1" eb="2">
      <t>ユウ</t>
    </rPh>
    <rPh sb="2" eb="4">
      <t>シセツ</t>
    </rPh>
    <rPh sb="4" eb="6">
      <t>セイビ</t>
    </rPh>
    <rPh sb="6" eb="8">
      <t>ジギョウ</t>
    </rPh>
    <rPh sb="8" eb="10">
      <t>キキン</t>
    </rPh>
    <phoneticPr fontId="3"/>
  </si>
  <si>
    <t>屋久島町だいすき基金</t>
    <phoneticPr fontId="3"/>
  </si>
  <si>
    <t>岩崎育英奨学基金</t>
    <phoneticPr fontId="3"/>
  </si>
  <si>
    <t>未来を担う人材育成基金</t>
    <phoneticPr fontId="3"/>
  </si>
  <si>
    <t>大和村振興基金</t>
    <rPh sb="0" eb="3">
      <t>ヤマトソン</t>
    </rPh>
    <rPh sb="3" eb="5">
      <t>シンコウ</t>
    </rPh>
    <rPh sb="5" eb="7">
      <t>キキン</t>
    </rPh>
    <phoneticPr fontId="3"/>
  </si>
  <si>
    <t>大和村ふるさと応援基金</t>
    <rPh sb="0" eb="3">
      <t>ヤマトソン</t>
    </rPh>
    <rPh sb="7" eb="9">
      <t>オウエン</t>
    </rPh>
    <rPh sb="9" eb="11">
      <t>キキン</t>
    </rPh>
    <phoneticPr fontId="3"/>
  </si>
  <si>
    <t>大和村生活環境整備基金</t>
    <rPh sb="0" eb="3">
      <t>ヤマトソン</t>
    </rPh>
    <rPh sb="3" eb="5">
      <t>セイカツ</t>
    </rPh>
    <rPh sb="5" eb="7">
      <t>カンキョウ</t>
    </rPh>
    <rPh sb="7" eb="9">
      <t>セイビ</t>
    </rPh>
    <rPh sb="9" eb="11">
      <t>キキン</t>
    </rPh>
    <phoneticPr fontId="3"/>
  </si>
  <si>
    <t>大和村ふるさと水と土保全基金</t>
    <rPh sb="0" eb="3">
      <t>ヤマトソン</t>
    </rPh>
    <rPh sb="7" eb="8">
      <t>ミズ</t>
    </rPh>
    <rPh sb="9" eb="10">
      <t>ツチ</t>
    </rPh>
    <rPh sb="10" eb="12">
      <t>ホゼン</t>
    </rPh>
    <rPh sb="12" eb="14">
      <t>キキン</t>
    </rPh>
    <phoneticPr fontId="3"/>
  </si>
  <si>
    <t>大和村地域福祉基金</t>
    <rPh sb="0" eb="3">
      <t>ヤマトソン</t>
    </rPh>
    <rPh sb="3" eb="5">
      <t>チイキ</t>
    </rPh>
    <rPh sb="5" eb="7">
      <t>フクシ</t>
    </rPh>
    <rPh sb="7" eb="9">
      <t>キキン</t>
    </rPh>
    <phoneticPr fontId="3"/>
  </si>
  <si>
    <t>山林運営基金</t>
    <rPh sb="0" eb="2">
      <t>サンリン</t>
    </rPh>
    <rPh sb="2" eb="4">
      <t>ウンエイ</t>
    </rPh>
    <rPh sb="4" eb="6">
      <t>キキン</t>
    </rPh>
    <phoneticPr fontId="3"/>
  </si>
  <si>
    <t>雇用創出推進基金</t>
    <rPh sb="0" eb="2">
      <t>コヨウ</t>
    </rPh>
    <rPh sb="2" eb="4">
      <t>ソウシュツ</t>
    </rPh>
    <rPh sb="4" eb="6">
      <t>スイシン</t>
    </rPh>
    <rPh sb="6" eb="8">
      <t>キキン</t>
    </rPh>
    <phoneticPr fontId="3"/>
  </si>
  <si>
    <t>災害対策準備基金</t>
    <rPh sb="0" eb="2">
      <t>サイガイ</t>
    </rPh>
    <rPh sb="2" eb="4">
      <t>タイサク</t>
    </rPh>
    <rPh sb="4" eb="6">
      <t>ジュンビ</t>
    </rPh>
    <rPh sb="6" eb="8">
      <t>キキン</t>
    </rPh>
    <phoneticPr fontId="3"/>
  </si>
  <si>
    <t>喜界町公共施設整備基金</t>
    <phoneticPr fontId="3"/>
  </si>
  <si>
    <t>喜界町退職手当準備基金</t>
    <rPh sb="0" eb="3">
      <t>キカイチョウ</t>
    </rPh>
    <phoneticPr fontId="3"/>
  </si>
  <si>
    <t>喜界町ふるさと寄附基金</t>
    <rPh sb="0" eb="3">
      <t>キカイチョウ</t>
    </rPh>
    <phoneticPr fontId="3"/>
  </si>
  <si>
    <t>喜界町営住宅基金</t>
    <phoneticPr fontId="3"/>
  </si>
  <si>
    <t>水と土保全基金</t>
    <phoneticPr fontId="3"/>
  </si>
  <si>
    <t>徳之島用水基金</t>
    <rPh sb="0" eb="3">
      <t>トクノシマ</t>
    </rPh>
    <rPh sb="3" eb="7">
      <t>ヨウスイキキン</t>
    </rPh>
    <phoneticPr fontId="3"/>
  </si>
  <si>
    <t>地域福祉基金</t>
    <rPh sb="0" eb="4">
      <t>チイキフクシ</t>
    </rPh>
    <rPh sb="4" eb="6">
      <t>キキン</t>
    </rPh>
    <phoneticPr fontId="3"/>
  </si>
  <si>
    <t>天城町徳之島用水基金</t>
    <rPh sb="0" eb="3">
      <t>アマギチョウ</t>
    </rPh>
    <rPh sb="3" eb="6">
      <t>トクノシマ</t>
    </rPh>
    <rPh sb="6" eb="8">
      <t>ヨウスイ</t>
    </rPh>
    <rPh sb="8" eb="10">
      <t>キキン</t>
    </rPh>
    <phoneticPr fontId="3"/>
  </si>
  <si>
    <t>天城町公共施設整備基金</t>
    <rPh sb="0" eb="3">
      <t>アマギチョウ</t>
    </rPh>
    <rPh sb="3" eb="5">
      <t>コウキョウ</t>
    </rPh>
    <rPh sb="5" eb="7">
      <t>シセツ</t>
    </rPh>
    <rPh sb="7" eb="9">
      <t>セイビ</t>
    </rPh>
    <rPh sb="9" eb="11">
      <t>キキン</t>
    </rPh>
    <phoneticPr fontId="3"/>
  </si>
  <si>
    <t>天城町ゆたかなふるさと基金</t>
    <rPh sb="0" eb="3">
      <t>アマギチョウ</t>
    </rPh>
    <rPh sb="11" eb="13">
      <t>キキン</t>
    </rPh>
    <phoneticPr fontId="3"/>
  </si>
  <si>
    <t>天城町地域づくり推進基金</t>
    <rPh sb="0" eb="3">
      <t>アマギチョウ</t>
    </rPh>
    <rPh sb="3" eb="5">
      <t>チイキ</t>
    </rPh>
    <rPh sb="8" eb="10">
      <t>スイシン</t>
    </rPh>
    <rPh sb="10" eb="12">
      <t>キキン</t>
    </rPh>
    <phoneticPr fontId="3"/>
  </si>
  <si>
    <t>天城町町有地売払、貸付運用基金</t>
    <rPh sb="0" eb="3">
      <t>アマギチョウ</t>
    </rPh>
    <rPh sb="3" eb="6">
      <t>チョウユウチ</t>
    </rPh>
    <rPh sb="6" eb="7">
      <t>ウ</t>
    </rPh>
    <rPh sb="7" eb="8">
      <t>ハラ</t>
    </rPh>
    <rPh sb="9" eb="11">
      <t>カシツケ</t>
    </rPh>
    <rPh sb="11" eb="13">
      <t>ウンヨウ</t>
    </rPh>
    <rPh sb="13" eb="15">
      <t>キキン</t>
    </rPh>
    <phoneticPr fontId="3"/>
  </si>
  <si>
    <t>伊仙町公共施設総合管理基金</t>
    <phoneticPr fontId="3"/>
  </si>
  <si>
    <t>きばらでぇ伊仙応援基金</t>
    <phoneticPr fontId="3"/>
  </si>
  <si>
    <t>ゆりのふるさと基金</t>
  </si>
  <si>
    <t>土地改良事業基金</t>
    <rPh sb="0" eb="2">
      <t>トチ</t>
    </rPh>
    <rPh sb="2" eb="4">
      <t>カイリョウ</t>
    </rPh>
    <rPh sb="4" eb="6">
      <t>ジギョウ</t>
    </rPh>
    <rPh sb="6" eb="8">
      <t>キキン</t>
    </rPh>
    <phoneticPr fontId="3"/>
  </si>
  <si>
    <t>神川ふるさと振興基金</t>
    <rPh sb="0" eb="2">
      <t>カミカワ</t>
    </rPh>
    <rPh sb="6" eb="8">
      <t>シンコウ</t>
    </rPh>
    <rPh sb="8" eb="10">
      <t>キキン</t>
    </rPh>
    <phoneticPr fontId="3"/>
  </si>
  <si>
    <t>学校校舎等建築促進基金</t>
    <rPh sb="0" eb="2">
      <t>ガッコウ</t>
    </rPh>
    <rPh sb="2" eb="4">
      <t>コウシャ</t>
    </rPh>
    <rPh sb="4" eb="5">
      <t>トウ</t>
    </rPh>
    <rPh sb="5" eb="7">
      <t>ケンチク</t>
    </rPh>
    <rPh sb="7" eb="9">
      <t>ソクシン</t>
    </rPh>
    <rPh sb="9" eb="11">
      <t>キキン</t>
    </rPh>
    <phoneticPr fontId="3"/>
  </si>
  <si>
    <t>ﾖﾛﾝ島ｻﾝｺﾞ礁基金</t>
    <rPh sb="3" eb="4">
      <t>シマ</t>
    </rPh>
    <rPh sb="8" eb="9">
      <t>ショウ</t>
    </rPh>
    <rPh sb="9" eb="11">
      <t>キキン</t>
    </rPh>
    <phoneticPr fontId="3"/>
  </si>
  <si>
    <t>ふるさと創生人材育成基金</t>
    <rPh sb="4" eb="6">
      <t>ソウセイ</t>
    </rPh>
    <rPh sb="6" eb="8">
      <t>ジンザイ</t>
    </rPh>
    <rPh sb="8" eb="10">
      <t>イクセイ</t>
    </rPh>
    <rPh sb="10" eb="12">
      <t>キキン</t>
    </rPh>
    <phoneticPr fontId="3"/>
  </si>
  <si>
    <t>退職手当給付基金</t>
    <rPh sb="0" eb="4">
      <t>タイショクテアテ</t>
    </rPh>
    <rPh sb="4" eb="8">
      <t>キュウフキキン</t>
    </rPh>
    <phoneticPr fontId="3"/>
  </si>
  <si>
    <t>自治会館財政
調整基金</t>
    <rPh sb="0" eb="2">
      <t>ジチ</t>
    </rPh>
    <rPh sb="2" eb="4">
      <t>カイカン</t>
    </rPh>
    <rPh sb="4" eb="6">
      <t>ザイセイ</t>
    </rPh>
    <rPh sb="7" eb="9">
      <t>チョウセイ</t>
    </rPh>
    <rPh sb="9" eb="11">
      <t>キキン</t>
    </rPh>
    <phoneticPr fontId="3"/>
  </si>
  <si>
    <t>非常勤職員公務
災害補償基金</t>
    <rPh sb="0" eb="3">
      <t>ヒジョウキン</t>
    </rPh>
    <rPh sb="3" eb="5">
      <t>ショクイン</t>
    </rPh>
    <rPh sb="5" eb="7">
      <t>コウム</t>
    </rPh>
    <rPh sb="8" eb="10">
      <t>サイガイ</t>
    </rPh>
    <rPh sb="10" eb="12">
      <t>ホショウ</t>
    </rPh>
    <rPh sb="12" eb="14">
      <t>キキン</t>
    </rPh>
    <phoneticPr fontId="3"/>
  </si>
  <si>
    <t>緊急医療対策基金</t>
    <rPh sb="0" eb="4">
      <t>キンキュウイリョウ</t>
    </rPh>
    <rPh sb="4" eb="8">
      <t>タイサクキキン</t>
    </rPh>
    <phoneticPr fontId="3"/>
  </si>
  <si>
    <t>消防団員等公務
災害補償等基金</t>
    <rPh sb="0" eb="3">
      <t>ショウボウダン</t>
    </rPh>
    <rPh sb="3" eb="5">
      <t>インナド</t>
    </rPh>
    <rPh sb="5" eb="7">
      <t>コウム</t>
    </rPh>
    <rPh sb="8" eb="9">
      <t>サイ</t>
    </rPh>
    <rPh sb="9" eb="10">
      <t>ガイ</t>
    </rPh>
    <rPh sb="10" eb="12">
      <t>ホショウ</t>
    </rPh>
    <rPh sb="12" eb="13">
      <t>ナド</t>
    </rPh>
    <rPh sb="13" eb="15">
      <t>キキン</t>
    </rPh>
    <phoneticPr fontId="3"/>
  </si>
  <si>
    <t>衛生処理組合基金</t>
  </si>
  <si>
    <t>大島地区衛生組合
施設整備事業基金
（ごみ処理）</t>
  </si>
  <si>
    <t>大島地区衛生組合
施設整備事業基金
（汚泥再生処理）</t>
  </si>
  <si>
    <t>施設機械保全基金</t>
    <rPh sb="0" eb="2">
      <t>シセツ</t>
    </rPh>
    <rPh sb="2" eb="4">
      <t>キカイ</t>
    </rPh>
    <rPh sb="4" eb="6">
      <t>ホゼン</t>
    </rPh>
    <rPh sb="6" eb="8">
      <t>キキン</t>
    </rPh>
    <phoneticPr fontId="3"/>
  </si>
  <si>
    <t>468924</t>
    <phoneticPr fontId="3"/>
  </si>
  <si>
    <t>消防施設設備基金</t>
    <rPh sb="0" eb="2">
      <t>ショウボウ</t>
    </rPh>
    <rPh sb="2" eb="4">
      <t>シセツ</t>
    </rPh>
    <rPh sb="4" eb="6">
      <t>セツビ</t>
    </rPh>
    <rPh sb="6" eb="8">
      <t>キキン</t>
    </rPh>
    <phoneticPr fontId="3"/>
  </si>
  <si>
    <t>消防賞じゅつ金基金</t>
    <phoneticPr fontId="3"/>
  </si>
  <si>
    <t>退職手当負担金調整基金</t>
    <rPh sb="0" eb="2">
      <t>タイショク</t>
    </rPh>
    <rPh sb="2" eb="4">
      <t>テアテ</t>
    </rPh>
    <rPh sb="4" eb="7">
      <t>フタンキン</t>
    </rPh>
    <rPh sb="7" eb="9">
      <t>チョウセイ</t>
    </rPh>
    <rPh sb="9" eb="11">
      <t>キキン</t>
    </rPh>
    <phoneticPr fontId="3"/>
  </si>
  <si>
    <t>奄美TIDAネシア基金</t>
    <rPh sb="0" eb="2">
      <t>アマミ</t>
    </rPh>
    <rPh sb="9" eb="11">
      <t>キキン</t>
    </rPh>
    <phoneticPr fontId="3"/>
  </si>
  <si>
    <t>職員退職手当準備基金</t>
    <rPh sb="0" eb="2">
      <t>ショクイン</t>
    </rPh>
    <rPh sb="2" eb="4">
      <t>タイショク</t>
    </rPh>
    <rPh sb="4" eb="6">
      <t>テアテ</t>
    </rPh>
    <rPh sb="6" eb="8">
      <t>ジュンビ</t>
    </rPh>
    <rPh sb="8" eb="10">
      <t>キキン</t>
    </rPh>
    <phoneticPr fontId="3"/>
  </si>
  <si>
    <t>奄美パーク自主企画事業基金</t>
    <rPh sb="0" eb="2">
      <t>アマミ</t>
    </rPh>
    <rPh sb="5" eb="7">
      <t>ジシュ</t>
    </rPh>
    <rPh sb="7" eb="9">
      <t>キカク</t>
    </rPh>
    <rPh sb="9" eb="11">
      <t>ジギョウ</t>
    </rPh>
    <rPh sb="11" eb="13">
      <t>キキン</t>
    </rPh>
    <phoneticPr fontId="3"/>
  </si>
  <si>
    <t>世界自然遺産登録推進基金</t>
    <rPh sb="0" eb="2">
      <t>セカイ</t>
    </rPh>
    <rPh sb="2" eb="4">
      <t>シゼン</t>
    </rPh>
    <rPh sb="4" eb="6">
      <t>イサン</t>
    </rPh>
    <rPh sb="6" eb="8">
      <t>トウロク</t>
    </rPh>
    <rPh sb="8" eb="10">
      <t>スイシン</t>
    </rPh>
    <rPh sb="10" eb="12">
      <t>キキン</t>
    </rPh>
    <phoneticPr fontId="3"/>
  </si>
  <si>
    <t>認定支援ネットワーク開発基金</t>
    <rPh sb="0" eb="2">
      <t>ニンテイ</t>
    </rPh>
    <rPh sb="2" eb="4">
      <t>シエン</t>
    </rPh>
    <rPh sb="10" eb="12">
      <t>カイハツ</t>
    </rPh>
    <rPh sb="12" eb="14">
      <t>キキン</t>
    </rPh>
    <phoneticPr fontId="3"/>
  </si>
  <si>
    <t>新市民会館建設基金</t>
    <rPh sb="0" eb="1">
      <t>シン</t>
    </rPh>
    <rPh sb="1" eb="3">
      <t>シミン</t>
    </rPh>
    <rPh sb="3" eb="5">
      <t>カイカン</t>
    </rPh>
    <rPh sb="5" eb="7">
      <t>ケンセツ</t>
    </rPh>
    <rPh sb="7" eb="9">
      <t>キキン</t>
    </rPh>
    <phoneticPr fontId="3"/>
  </si>
  <si>
    <t>市営住宅基金</t>
    <rPh sb="0" eb="2">
      <t>シエイ</t>
    </rPh>
    <rPh sb="2" eb="6">
      <t>ジュウタクキキン</t>
    </rPh>
    <phoneticPr fontId="3"/>
  </si>
  <si>
    <t>都市モノレール整備基金</t>
    <rPh sb="0" eb="2">
      <t>トシ</t>
    </rPh>
    <rPh sb="7" eb="9">
      <t>セイビ</t>
    </rPh>
    <rPh sb="9" eb="11">
      <t>キキン</t>
    </rPh>
    <phoneticPr fontId="3"/>
  </si>
  <si>
    <t>https://www.pref.okinawa.jp/site/kikaku/shichoson/zaisei/ippannzaisei/kessan_hutukaikei/zaiseijokyo_shiryosyu/top.html</t>
    <phoneticPr fontId="3"/>
  </si>
  <si>
    <t>特定駐留軍用地内土地取得事業基金</t>
    <rPh sb="0" eb="2">
      <t>トクテイ</t>
    </rPh>
    <rPh sb="2" eb="5">
      <t>チュウリュウグン</t>
    </rPh>
    <rPh sb="5" eb="7">
      <t>ヨウチ</t>
    </rPh>
    <rPh sb="7" eb="8">
      <t>ナイ</t>
    </rPh>
    <rPh sb="8" eb="10">
      <t>トチ</t>
    </rPh>
    <rPh sb="10" eb="12">
      <t>シュトク</t>
    </rPh>
    <rPh sb="12" eb="14">
      <t>ジギョウ</t>
    </rPh>
    <rPh sb="14" eb="16">
      <t>キキン</t>
    </rPh>
    <phoneticPr fontId="3"/>
  </si>
  <si>
    <t>市道潰地補償基金</t>
    <rPh sb="0" eb="2">
      <t>シドウ</t>
    </rPh>
    <rPh sb="2" eb="3">
      <t>ツブ</t>
    </rPh>
    <rPh sb="3" eb="4">
      <t>チ</t>
    </rPh>
    <rPh sb="4" eb="6">
      <t>ホショウ</t>
    </rPh>
    <rPh sb="6" eb="8">
      <t>キキン</t>
    </rPh>
    <phoneticPr fontId="3"/>
  </si>
  <si>
    <t>まちづくり支援金</t>
    <rPh sb="5" eb="7">
      <t>シエン</t>
    </rPh>
    <rPh sb="7" eb="8">
      <t>キン</t>
    </rPh>
    <phoneticPr fontId="3"/>
  </si>
  <si>
    <t>特定駐留軍用地等内土地取得事業基金</t>
    <rPh sb="0" eb="2">
      <t>トクテイ</t>
    </rPh>
    <rPh sb="2" eb="5">
      <t>チュウリュウグン</t>
    </rPh>
    <rPh sb="5" eb="7">
      <t>ヨウチ</t>
    </rPh>
    <rPh sb="7" eb="8">
      <t>トウ</t>
    </rPh>
    <rPh sb="8" eb="9">
      <t>ナイ</t>
    </rPh>
    <rPh sb="9" eb="11">
      <t>トチ</t>
    </rPh>
    <rPh sb="11" eb="13">
      <t>シュトク</t>
    </rPh>
    <rPh sb="13" eb="15">
      <t>ジギョウ</t>
    </rPh>
    <rPh sb="15" eb="17">
      <t>キキン</t>
    </rPh>
    <phoneticPr fontId="3"/>
  </si>
  <si>
    <t>一般廃棄物処理施設建設基金</t>
    <rPh sb="0" eb="2">
      <t>イッパン</t>
    </rPh>
    <rPh sb="2" eb="5">
      <t>ハイキブツ</t>
    </rPh>
    <rPh sb="5" eb="7">
      <t>ショリ</t>
    </rPh>
    <rPh sb="7" eb="9">
      <t>シセツ</t>
    </rPh>
    <rPh sb="9" eb="11">
      <t>ケンセツ</t>
    </rPh>
    <rPh sb="11" eb="13">
      <t>キキン</t>
    </rPh>
    <phoneticPr fontId="3"/>
  </si>
  <si>
    <t>沖縄振興特別推進交付金浦添市未買収道路用地取得基金</t>
    <rPh sb="0" eb="2">
      <t>オキナワ</t>
    </rPh>
    <rPh sb="2" eb="4">
      <t>シンコウ</t>
    </rPh>
    <rPh sb="4" eb="6">
      <t>トクベツ</t>
    </rPh>
    <rPh sb="6" eb="8">
      <t>スイシン</t>
    </rPh>
    <rPh sb="8" eb="11">
      <t>コウフキン</t>
    </rPh>
    <rPh sb="11" eb="14">
      <t>ウラソエシ</t>
    </rPh>
    <rPh sb="14" eb="17">
      <t>ミバイシュウ</t>
    </rPh>
    <rPh sb="17" eb="19">
      <t>ドウロ</t>
    </rPh>
    <rPh sb="19" eb="21">
      <t>ヨウチ</t>
    </rPh>
    <rPh sb="21" eb="23">
      <t>シュトク</t>
    </rPh>
    <rPh sb="23" eb="25">
      <t>キキン</t>
    </rPh>
    <phoneticPr fontId="3"/>
  </si>
  <si>
    <t>公共用地取得基金</t>
    <rPh sb="0" eb="2">
      <t>コウキョウ</t>
    </rPh>
    <rPh sb="2" eb="4">
      <t>ヨウチ</t>
    </rPh>
    <rPh sb="4" eb="6">
      <t>シュトク</t>
    </rPh>
    <rPh sb="6" eb="8">
      <t>キキン</t>
    </rPh>
    <phoneticPr fontId="3"/>
  </si>
  <si>
    <t>ふるさとてだこの都市応援基金</t>
    <rPh sb="8" eb="10">
      <t>トシ</t>
    </rPh>
    <rPh sb="10" eb="12">
      <t>オウエン</t>
    </rPh>
    <rPh sb="12" eb="14">
      <t>キキン</t>
    </rPh>
    <phoneticPr fontId="3"/>
  </si>
  <si>
    <t>市民会館建設基金</t>
    <rPh sb="0" eb="4">
      <t>シミンカイカン</t>
    </rPh>
    <rPh sb="4" eb="6">
      <t>ケンセツ</t>
    </rPh>
    <rPh sb="6" eb="8">
      <t>キキン</t>
    </rPh>
    <phoneticPr fontId="3"/>
  </si>
  <si>
    <t>福祉振興基金</t>
    <rPh sb="0" eb="4">
      <t>フクシシンコウ</t>
    </rPh>
    <rPh sb="4" eb="6">
      <t>キキン</t>
    </rPh>
    <phoneticPr fontId="3"/>
  </si>
  <si>
    <t>庁舎の建設及び維持管理基金</t>
    <rPh sb="0" eb="2">
      <t>チョウシャ</t>
    </rPh>
    <rPh sb="3" eb="5">
      <t>ケンセツ</t>
    </rPh>
    <rPh sb="5" eb="6">
      <t>オヨ</t>
    </rPh>
    <rPh sb="7" eb="9">
      <t>イジ</t>
    </rPh>
    <rPh sb="9" eb="11">
      <t>カンリ</t>
    </rPh>
    <rPh sb="11" eb="13">
      <t>キキン</t>
    </rPh>
    <phoneticPr fontId="3"/>
  </si>
  <si>
    <t>沖縄市特定駐留軍用地内土地取得事業基金</t>
    <rPh sb="0" eb="3">
      <t>オキナワシ</t>
    </rPh>
    <rPh sb="3" eb="5">
      <t>トクテイ</t>
    </rPh>
    <rPh sb="5" eb="7">
      <t>チュウリュウ</t>
    </rPh>
    <rPh sb="7" eb="8">
      <t>グン</t>
    </rPh>
    <rPh sb="8" eb="10">
      <t>ヨウチ</t>
    </rPh>
    <rPh sb="10" eb="11">
      <t>ナイ</t>
    </rPh>
    <rPh sb="11" eb="13">
      <t>トチ</t>
    </rPh>
    <rPh sb="13" eb="15">
      <t>シュトク</t>
    </rPh>
    <rPh sb="15" eb="17">
      <t>ジギョウ</t>
    </rPh>
    <rPh sb="17" eb="19">
      <t>キキン</t>
    </rPh>
    <phoneticPr fontId="3"/>
  </si>
  <si>
    <t>基地返還に伴う跡地の転用推進基金</t>
    <rPh sb="0" eb="2">
      <t>キチ</t>
    </rPh>
    <rPh sb="2" eb="4">
      <t>ヘンカン</t>
    </rPh>
    <rPh sb="5" eb="6">
      <t>トモナ</t>
    </rPh>
    <rPh sb="7" eb="9">
      <t>アトチ</t>
    </rPh>
    <rPh sb="10" eb="12">
      <t>テンヨウ</t>
    </rPh>
    <rPh sb="12" eb="14">
      <t>スイシン</t>
    </rPh>
    <rPh sb="14" eb="16">
      <t>キキン</t>
    </rPh>
    <phoneticPr fontId="3"/>
  </si>
  <si>
    <t>職員退職手当積立基金</t>
    <rPh sb="0" eb="2">
      <t>ショクイン</t>
    </rPh>
    <rPh sb="2" eb="4">
      <t>タイショク</t>
    </rPh>
    <rPh sb="4" eb="6">
      <t>テアテ</t>
    </rPh>
    <rPh sb="6" eb="8">
      <t>ツミタテ</t>
    </rPh>
    <rPh sb="8" eb="10">
      <t>キキン</t>
    </rPh>
    <phoneticPr fontId="3"/>
  </si>
  <si>
    <t>改良住宅整備基金</t>
    <rPh sb="0" eb="2">
      <t>カイリョウ</t>
    </rPh>
    <rPh sb="2" eb="4">
      <t>ジュウタク</t>
    </rPh>
    <rPh sb="4" eb="6">
      <t>セイビ</t>
    </rPh>
    <rPh sb="6" eb="8">
      <t>キキン</t>
    </rPh>
    <phoneticPr fontId="3"/>
  </si>
  <si>
    <t>教育関連施設等整備基金</t>
    <rPh sb="0" eb="2">
      <t>キョウイク</t>
    </rPh>
    <rPh sb="2" eb="4">
      <t>カンレン</t>
    </rPh>
    <rPh sb="4" eb="6">
      <t>シセツ</t>
    </rPh>
    <rPh sb="6" eb="7">
      <t>トウ</t>
    </rPh>
    <rPh sb="7" eb="9">
      <t>セイビ</t>
    </rPh>
    <rPh sb="9" eb="11">
      <t>キキン</t>
    </rPh>
    <phoneticPr fontId="3"/>
  </si>
  <si>
    <t>保証金等返済積立基金</t>
    <rPh sb="0" eb="3">
      <t>ホショウキン</t>
    </rPh>
    <rPh sb="3" eb="4">
      <t>トウ</t>
    </rPh>
    <rPh sb="4" eb="6">
      <t>ヘンサイ</t>
    </rPh>
    <rPh sb="6" eb="8">
      <t>ツミタテ</t>
    </rPh>
    <rPh sb="8" eb="10">
      <t>キキン</t>
    </rPh>
    <phoneticPr fontId="3"/>
  </si>
  <si>
    <t>ワイド-基金</t>
    <rPh sb="4" eb="6">
      <t>キキン</t>
    </rPh>
    <phoneticPr fontId="3"/>
  </si>
  <si>
    <t>再生可能エネルギー運営事業財政調整基金</t>
    <rPh sb="0" eb="2">
      <t>サイセイ</t>
    </rPh>
    <rPh sb="2" eb="4">
      <t>カノウ</t>
    </rPh>
    <rPh sb="9" eb="11">
      <t>ウンエイ</t>
    </rPh>
    <rPh sb="11" eb="13">
      <t>ジギョウ</t>
    </rPh>
    <rPh sb="13" eb="15">
      <t>ザイセイ</t>
    </rPh>
    <rPh sb="15" eb="17">
      <t>チョウセイ</t>
    </rPh>
    <rPh sb="17" eb="19">
      <t>キキン</t>
    </rPh>
    <phoneticPr fontId="3"/>
  </si>
  <si>
    <t>退職手当特別負担金引当金</t>
    <rPh sb="0" eb="2">
      <t>タイショク</t>
    </rPh>
    <rPh sb="2" eb="4">
      <t>テアテ</t>
    </rPh>
    <rPh sb="4" eb="6">
      <t>トクベツ</t>
    </rPh>
    <rPh sb="6" eb="9">
      <t>フタンキン</t>
    </rPh>
    <rPh sb="9" eb="11">
      <t>ヒキアテ</t>
    </rPh>
    <rPh sb="11" eb="12">
      <t>キン</t>
    </rPh>
    <phoneticPr fontId="3"/>
  </si>
  <si>
    <t>歴史文化観光資源整備基金</t>
    <rPh sb="0" eb="2">
      <t>レキシ</t>
    </rPh>
    <rPh sb="2" eb="4">
      <t>ブンカ</t>
    </rPh>
    <rPh sb="4" eb="6">
      <t>カンコウ</t>
    </rPh>
    <rPh sb="6" eb="8">
      <t>シゲン</t>
    </rPh>
    <rPh sb="8" eb="10">
      <t>セイビ</t>
    </rPh>
    <rPh sb="10" eb="12">
      <t>キキン</t>
    </rPh>
    <phoneticPr fontId="3"/>
  </si>
  <si>
    <t>ふるさとユイマール基金</t>
    <rPh sb="9" eb="11">
      <t>キキン</t>
    </rPh>
    <phoneticPr fontId="3"/>
  </si>
  <si>
    <t>新庁舎建設基金</t>
    <rPh sb="0" eb="3">
      <t>シンチョウシャ</t>
    </rPh>
    <rPh sb="3" eb="5">
      <t>ケンセツ</t>
    </rPh>
    <rPh sb="5" eb="7">
      <t>キキン</t>
    </rPh>
    <phoneticPr fontId="3"/>
  </si>
  <si>
    <t>ふるさとづくり応援基金</t>
    <rPh sb="7" eb="9">
      <t>オウエン</t>
    </rPh>
    <rPh sb="9" eb="11">
      <t>キキン</t>
    </rPh>
    <phoneticPr fontId="3"/>
  </si>
  <si>
    <t>国頭村スポーツ振興基金</t>
    <rPh sb="0" eb="2">
      <t>クニガミ</t>
    </rPh>
    <rPh sb="2" eb="3">
      <t>ソン</t>
    </rPh>
    <rPh sb="7" eb="9">
      <t>シンコウ</t>
    </rPh>
    <rPh sb="9" eb="11">
      <t>キキン</t>
    </rPh>
    <phoneticPr fontId="3"/>
  </si>
  <si>
    <t>農林漁業基盤整備基金</t>
    <rPh sb="0" eb="2">
      <t>ノウリン</t>
    </rPh>
    <rPh sb="2" eb="4">
      <t>ギョギョウ</t>
    </rPh>
    <rPh sb="4" eb="6">
      <t>キバン</t>
    </rPh>
    <rPh sb="6" eb="8">
      <t>セイビ</t>
    </rPh>
    <rPh sb="8" eb="10">
      <t>キキン</t>
    </rPh>
    <phoneticPr fontId="3"/>
  </si>
  <si>
    <t>過疎振興基金</t>
    <rPh sb="0" eb="2">
      <t>カソ</t>
    </rPh>
    <rPh sb="2" eb="4">
      <t>シンコウ</t>
    </rPh>
    <rPh sb="4" eb="6">
      <t>キキン</t>
    </rPh>
    <phoneticPr fontId="3"/>
  </si>
  <si>
    <t>財産形成基金</t>
    <rPh sb="0" eb="2">
      <t>ザイサン</t>
    </rPh>
    <rPh sb="2" eb="4">
      <t>ケイセイ</t>
    </rPh>
    <rPh sb="4" eb="6">
      <t>キキン</t>
    </rPh>
    <phoneticPr fontId="3"/>
  </si>
  <si>
    <t>結い基金</t>
    <rPh sb="0" eb="1">
      <t>ユイ</t>
    </rPh>
    <rPh sb="2" eb="4">
      <t>キキン</t>
    </rPh>
    <phoneticPr fontId="3"/>
  </si>
  <si>
    <t>水源基金</t>
    <rPh sb="0" eb="2">
      <t>スイゲン</t>
    </rPh>
    <rPh sb="2" eb="4">
      <t>キキン</t>
    </rPh>
    <phoneticPr fontId="3"/>
  </si>
  <si>
    <t>東村水源基金</t>
    <rPh sb="0" eb="2">
      <t>ヒガシソン</t>
    </rPh>
    <rPh sb="2" eb="4">
      <t>スイゲン</t>
    </rPh>
    <rPh sb="4" eb="6">
      <t>キキン</t>
    </rPh>
    <phoneticPr fontId="3"/>
  </si>
  <si>
    <t>東村基本財産積立金</t>
    <rPh sb="0" eb="2">
      <t>ヒガシソン</t>
    </rPh>
    <rPh sb="2" eb="4">
      <t>キホン</t>
    </rPh>
    <rPh sb="4" eb="6">
      <t>ザイサン</t>
    </rPh>
    <rPh sb="6" eb="8">
      <t>ツミタテ</t>
    </rPh>
    <rPh sb="8" eb="9">
      <t>キン</t>
    </rPh>
    <phoneticPr fontId="3"/>
  </si>
  <si>
    <t>東村ふるさとづくり応援寄付基金</t>
    <rPh sb="0" eb="2">
      <t>ヒガシソン</t>
    </rPh>
    <rPh sb="9" eb="11">
      <t>オウエン</t>
    </rPh>
    <rPh sb="11" eb="13">
      <t>キフ</t>
    </rPh>
    <rPh sb="13" eb="15">
      <t>キキン</t>
    </rPh>
    <phoneticPr fontId="3"/>
  </si>
  <si>
    <t>東村地域福祉基金</t>
    <rPh sb="0" eb="2">
      <t>ヒガシソン</t>
    </rPh>
    <rPh sb="2" eb="4">
      <t>チイキ</t>
    </rPh>
    <rPh sb="4" eb="6">
      <t>フクシ</t>
    </rPh>
    <rPh sb="6" eb="8">
      <t>キキン</t>
    </rPh>
    <phoneticPr fontId="3"/>
  </si>
  <si>
    <t>東村特定防衛施設周辺整備調整交付金事業基金</t>
    <rPh sb="0" eb="2">
      <t>ヒガシソン</t>
    </rPh>
    <rPh sb="2" eb="4">
      <t>トクテイ</t>
    </rPh>
    <rPh sb="4" eb="6">
      <t>ボウエイ</t>
    </rPh>
    <rPh sb="6" eb="8">
      <t>シセツ</t>
    </rPh>
    <rPh sb="8" eb="10">
      <t>シュウヘン</t>
    </rPh>
    <rPh sb="10" eb="12">
      <t>セイビ</t>
    </rPh>
    <rPh sb="12" eb="14">
      <t>チョウセイ</t>
    </rPh>
    <rPh sb="14" eb="17">
      <t>コウフキン</t>
    </rPh>
    <rPh sb="17" eb="19">
      <t>ジギョウ</t>
    </rPh>
    <rPh sb="19" eb="21">
      <t>キキン</t>
    </rPh>
    <phoneticPr fontId="3"/>
  </si>
  <si>
    <t>本部町ちゅらまちづくり応援基金</t>
    <rPh sb="0" eb="3">
      <t>モトブチョウ</t>
    </rPh>
    <rPh sb="11" eb="13">
      <t>オウエン</t>
    </rPh>
    <rPh sb="13" eb="15">
      <t>キキン</t>
    </rPh>
    <phoneticPr fontId="3"/>
  </si>
  <si>
    <t>本部町庁舎の維持管理及び建設に関する基金</t>
    <rPh sb="0" eb="3">
      <t>モトブチョウ</t>
    </rPh>
    <rPh sb="3" eb="5">
      <t>チョウシャ</t>
    </rPh>
    <rPh sb="6" eb="8">
      <t>イジ</t>
    </rPh>
    <rPh sb="8" eb="10">
      <t>カンリ</t>
    </rPh>
    <rPh sb="10" eb="11">
      <t>オヨ</t>
    </rPh>
    <rPh sb="12" eb="14">
      <t>ケンセツ</t>
    </rPh>
    <rPh sb="15" eb="16">
      <t>カン</t>
    </rPh>
    <rPh sb="18" eb="20">
      <t>キキン</t>
    </rPh>
    <phoneticPr fontId="3"/>
  </si>
  <si>
    <t>南米本部町出身子弟研修生受入基金</t>
    <rPh sb="0" eb="2">
      <t>ナンベイ</t>
    </rPh>
    <rPh sb="2" eb="5">
      <t>モトブチョウ</t>
    </rPh>
    <rPh sb="5" eb="7">
      <t>シュッシン</t>
    </rPh>
    <rPh sb="7" eb="9">
      <t>シテイ</t>
    </rPh>
    <rPh sb="9" eb="12">
      <t>ケンシュウセイ</t>
    </rPh>
    <rPh sb="12" eb="14">
      <t>ウケイレ</t>
    </rPh>
    <rPh sb="14" eb="16">
      <t>キキン</t>
    </rPh>
    <phoneticPr fontId="3"/>
  </si>
  <si>
    <t>本部町物流拠点施設維持管理基金</t>
    <rPh sb="0" eb="3">
      <t>モトブチョウ</t>
    </rPh>
    <rPh sb="3" eb="5">
      <t>ブツリュウ</t>
    </rPh>
    <rPh sb="5" eb="7">
      <t>キョテン</t>
    </rPh>
    <rPh sb="7" eb="9">
      <t>シセツ</t>
    </rPh>
    <rPh sb="9" eb="11">
      <t>イジ</t>
    </rPh>
    <rPh sb="11" eb="13">
      <t>カンリ</t>
    </rPh>
    <rPh sb="13" eb="15">
      <t>キキン</t>
    </rPh>
    <phoneticPr fontId="3"/>
  </si>
  <si>
    <t>本部町高齢者対策基金</t>
    <rPh sb="0" eb="3">
      <t>モトブチョウ</t>
    </rPh>
    <rPh sb="3" eb="6">
      <t>コウレイシャ</t>
    </rPh>
    <rPh sb="6" eb="8">
      <t>タイサク</t>
    </rPh>
    <rPh sb="8" eb="10">
      <t>キキン</t>
    </rPh>
    <phoneticPr fontId="3"/>
  </si>
  <si>
    <t>職員退職加算負担金積立金基金</t>
    <rPh sb="0" eb="2">
      <t>ショクイン</t>
    </rPh>
    <rPh sb="2" eb="14">
      <t>タイショクカサンフタンキンツミタテキンキキン</t>
    </rPh>
    <phoneticPr fontId="3"/>
  </si>
  <si>
    <t>ふるさとづくり応援基金</t>
    <rPh sb="7" eb="11">
      <t>オウエンキキン</t>
    </rPh>
    <phoneticPr fontId="3"/>
  </si>
  <si>
    <t>ふるさと農村活性化基金</t>
    <rPh sb="4" eb="11">
      <t>ノウソンカッセイカキキン</t>
    </rPh>
    <phoneticPr fontId="3"/>
  </si>
  <si>
    <t>公用地等購入基金</t>
    <rPh sb="0" eb="2">
      <t>コウヨウ</t>
    </rPh>
    <rPh sb="2" eb="4">
      <t>チナド</t>
    </rPh>
    <rPh sb="4" eb="6">
      <t>コウニュウ</t>
    </rPh>
    <rPh sb="6" eb="8">
      <t>キキン</t>
    </rPh>
    <phoneticPr fontId="3"/>
  </si>
  <si>
    <t>基本財政基金</t>
    <rPh sb="0" eb="2">
      <t>キホン</t>
    </rPh>
    <rPh sb="2" eb="4">
      <t>ザイセイ</t>
    </rPh>
    <rPh sb="4" eb="6">
      <t>キキン</t>
    </rPh>
    <phoneticPr fontId="3"/>
  </si>
  <si>
    <t>水源地域振興基金</t>
    <rPh sb="0" eb="2">
      <t>スイゲン</t>
    </rPh>
    <rPh sb="2" eb="4">
      <t>チイキ</t>
    </rPh>
    <rPh sb="4" eb="6">
      <t>シンコウ</t>
    </rPh>
    <rPh sb="6" eb="8">
      <t>キキン</t>
    </rPh>
    <phoneticPr fontId="3"/>
  </si>
  <si>
    <t>軍用地跡地利用整備基金</t>
    <rPh sb="0" eb="1">
      <t>グン</t>
    </rPh>
    <rPh sb="1" eb="3">
      <t>ヨウチ</t>
    </rPh>
    <rPh sb="3" eb="5">
      <t>アトチ</t>
    </rPh>
    <rPh sb="5" eb="7">
      <t>リヨウ</t>
    </rPh>
    <rPh sb="7" eb="9">
      <t>セイビ</t>
    </rPh>
    <rPh sb="9" eb="11">
      <t>キキン</t>
    </rPh>
    <phoneticPr fontId="3"/>
  </si>
  <si>
    <t>公共公用施設等整備基金</t>
    <rPh sb="0" eb="2">
      <t>コウキョウ</t>
    </rPh>
    <rPh sb="2" eb="4">
      <t>コウヨウ</t>
    </rPh>
    <rPh sb="4" eb="6">
      <t>シセツ</t>
    </rPh>
    <rPh sb="6" eb="7">
      <t>トウ</t>
    </rPh>
    <rPh sb="7" eb="9">
      <t>セイビ</t>
    </rPh>
    <rPh sb="9" eb="11">
      <t>キキン</t>
    </rPh>
    <phoneticPr fontId="3"/>
  </si>
  <si>
    <t>金武町ふるさと応援基金</t>
    <rPh sb="0" eb="3">
      <t>キンチョウ</t>
    </rPh>
    <rPh sb="7" eb="9">
      <t>オウエン</t>
    </rPh>
    <rPh sb="9" eb="11">
      <t>キキン</t>
    </rPh>
    <phoneticPr fontId="3"/>
  </si>
  <si>
    <t>土地区画整理事業資金貸付基金</t>
    <rPh sb="0" eb="8">
      <t>トチクカクセイリジギョウ</t>
    </rPh>
    <rPh sb="8" eb="10">
      <t>シキン</t>
    </rPh>
    <rPh sb="10" eb="12">
      <t>カシツケ</t>
    </rPh>
    <rPh sb="12" eb="14">
      <t>キキン</t>
    </rPh>
    <phoneticPr fontId="3"/>
  </si>
  <si>
    <t>特定防衛施設周辺整備
調整交付金事業基金</t>
    <phoneticPr fontId="3"/>
  </si>
  <si>
    <t>嘉手納町地域福祉基金</t>
    <phoneticPr fontId="3"/>
  </si>
  <si>
    <t>△ 260</t>
  </si>
  <si>
    <t>△ 20</t>
  </si>
  <si>
    <t>ごみリサイクル基金</t>
    <phoneticPr fontId="3"/>
  </si>
  <si>
    <t>石油貯蔵施設立地対策等交付金基金</t>
    <phoneticPr fontId="3"/>
  </si>
  <si>
    <t>職員退職手当特別負担金基金</t>
    <phoneticPr fontId="3"/>
  </si>
  <si>
    <t>一般廃棄物処理施設
建設基金</t>
    <rPh sb="0" eb="2">
      <t>イッパン</t>
    </rPh>
    <rPh sb="2" eb="5">
      <t>ハイキブツ</t>
    </rPh>
    <rPh sb="5" eb="7">
      <t>ショリ</t>
    </rPh>
    <rPh sb="7" eb="9">
      <t>シセツ</t>
    </rPh>
    <rPh sb="10" eb="12">
      <t>ケンセツ</t>
    </rPh>
    <rPh sb="12" eb="14">
      <t>キキン</t>
    </rPh>
    <phoneticPr fontId="3"/>
  </si>
  <si>
    <t>中山間ふるさと農村活性化基金</t>
    <rPh sb="0" eb="1">
      <t>チュウ</t>
    </rPh>
    <rPh sb="1" eb="3">
      <t>サンカン</t>
    </rPh>
    <rPh sb="7" eb="9">
      <t>ノウソン</t>
    </rPh>
    <rPh sb="9" eb="12">
      <t>カッセイカ</t>
    </rPh>
    <rPh sb="12" eb="14">
      <t>キキン</t>
    </rPh>
    <phoneticPr fontId="3"/>
  </si>
  <si>
    <t>渇水対策基金</t>
    <rPh sb="0" eb="2">
      <t>カッスイ</t>
    </rPh>
    <rPh sb="2" eb="4">
      <t>タイサク</t>
    </rPh>
    <rPh sb="4" eb="6">
      <t>キキン</t>
    </rPh>
    <phoneticPr fontId="3"/>
  </si>
  <si>
    <t>農山漁村活性化基金</t>
    <rPh sb="0" eb="1">
      <t>ノウ</t>
    </rPh>
    <rPh sb="1" eb="2">
      <t>サン</t>
    </rPh>
    <rPh sb="2" eb="4">
      <t>ギョソン</t>
    </rPh>
    <rPh sb="4" eb="7">
      <t>カッセイカ</t>
    </rPh>
    <rPh sb="7" eb="9">
      <t>キキン</t>
    </rPh>
    <phoneticPr fontId="3"/>
  </si>
  <si>
    <t>ふるさと農村活性化
基金</t>
    <rPh sb="4" eb="6">
      <t>ノウソン</t>
    </rPh>
    <rPh sb="6" eb="9">
      <t>カッセイカ</t>
    </rPh>
    <rPh sb="10" eb="12">
      <t>キキン</t>
    </rPh>
    <phoneticPr fontId="3"/>
  </si>
  <si>
    <t>防衛調整交付金事業基金</t>
    <rPh sb="0" eb="2">
      <t>ボウエイ</t>
    </rPh>
    <rPh sb="2" eb="4">
      <t>チョウセイ</t>
    </rPh>
    <rPh sb="4" eb="7">
      <t>コウフキン</t>
    </rPh>
    <rPh sb="7" eb="9">
      <t>ジギョウ</t>
    </rPh>
    <rPh sb="9" eb="11">
      <t>キキン</t>
    </rPh>
    <phoneticPr fontId="3"/>
  </si>
  <si>
    <t>渡名喜村ふるさと
基金</t>
    <rPh sb="0" eb="4">
      <t>トナキソン</t>
    </rPh>
    <rPh sb="9" eb="11">
      <t>キキン</t>
    </rPh>
    <phoneticPr fontId="3"/>
  </si>
  <si>
    <t>ふるさと活性化
基金</t>
    <rPh sb="4" eb="7">
      <t>カッセイカ</t>
    </rPh>
    <rPh sb="8" eb="10">
      <t>キキン</t>
    </rPh>
    <phoneticPr fontId="3"/>
  </si>
  <si>
    <t>港湾業務特別会計基金</t>
    <rPh sb="0" eb="2">
      <t>コウワン</t>
    </rPh>
    <rPh sb="2" eb="4">
      <t>ギョウム</t>
    </rPh>
    <rPh sb="4" eb="6">
      <t>トクベツ</t>
    </rPh>
    <rPh sb="6" eb="8">
      <t>カイケイ</t>
    </rPh>
    <rPh sb="8" eb="10">
      <t>キキン</t>
    </rPh>
    <phoneticPr fontId="3"/>
  </si>
  <si>
    <t>船舶整備基金</t>
    <rPh sb="0" eb="2">
      <t>センパク</t>
    </rPh>
    <rPh sb="2" eb="4">
      <t>セイビ</t>
    </rPh>
    <rPh sb="4" eb="6">
      <t>キキン</t>
    </rPh>
    <phoneticPr fontId="3"/>
  </si>
  <si>
    <t>元気な地域づくり応援基金</t>
    <rPh sb="0" eb="2">
      <t>ゲンキ</t>
    </rPh>
    <rPh sb="3" eb="5">
      <t>チイキ</t>
    </rPh>
    <rPh sb="8" eb="10">
      <t>オウエン</t>
    </rPh>
    <rPh sb="10" eb="12">
      <t>キキン</t>
    </rPh>
    <phoneticPr fontId="3"/>
  </si>
  <si>
    <t>北大東村港湾業務特別会計基金</t>
    <rPh sb="0" eb="3">
      <t>キタダイトウ</t>
    </rPh>
    <rPh sb="3" eb="4">
      <t>ソン</t>
    </rPh>
    <rPh sb="4" eb="6">
      <t>コウワン</t>
    </rPh>
    <rPh sb="6" eb="8">
      <t>ギョウム</t>
    </rPh>
    <rPh sb="8" eb="10">
      <t>トクベツ</t>
    </rPh>
    <rPh sb="10" eb="12">
      <t>カイケイ</t>
    </rPh>
    <rPh sb="12" eb="14">
      <t>キキン</t>
    </rPh>
    <phoneticPr fontId="3"/>
  </si>
  <si>
    <t>北大東村船舶整備基金</t>
    <rPh sb="0" eb="4">
      <t>キタダイトウソン</t>
    </rPh>
    <rPh sb="4" eb="6">
      <t>センパク</t>
    </rPh>
    <rPh sb="6" eb="8">
      <t>セイビ</t>
    </rPh>
    <rPh sb="8" eb="10">
      <t>キキン</t>
    </rPh>
    <phoneticPr fontId="3"/>
  </si>
  <si>
    <t>北大東村営住宅整備基金</t>
    <rPh sb="0" eb="3">
      <t>キタダイトウ</t>
    </rPh>
    <rPh sb="3" eb="5">
      <t>ソンエイ</t>
    </rPh>
    <rPh sb="5" eb="7">
      <t>ジュウタク</t>
    </rPh>
    <rPh sb="7" eb="9">
      <t>セイビ</t>
    </rPh>
    <rPh sb="9" eb="11">
      <t>キキン</t>
    </rPh>
    <phoneticPr fontId="3"/>
  </si>
  <si>
    <t>北大東村人材育成基金</t>
    <rPh sb="0" eb="4">
      <t>キタダイトウソン</t>
    </rPh>
    <rPh sb="4" eb="6">
      <t>ジンザイ</t>
    </rPh>
    <rPh sb="6" eb="8">
      <t>イクセイ</t>
    </rPh>
    <rPh sb="8" eb="10">
      <t>キキン</t>
    </rPh>
    <phoneticPr fontId="3"/>
  </si>
  <si>
    <t>北大東村ふるさと農村活性化基金</t>
    <rPh sb="0" eb="4">
      <t>キタダイトウソン</t>
    </rPh>
    <rPh sb="8" eb="10">
      <t>ノウソン</t>
    </rPh>
    <rPh sb="10" eb="13">
      <t>カッセイカ</t>
    </rPh>
    <rPh sb="13" eb="15">
      <t>キキン</t>
    </rPh>
    <phoneticPr fontId="3"/>
  </si>
  <si>
    <t>育英資金積立基金</t>
    <rPh sb="0" eb="2">
      <t>イクエイ</t>
    </rPh>
    <rPh sb="2" eb="4">
      <t>シキン</t>
    </rPh>
    <rPh sb="4" eb="6">
      <t>ツミタテ</t>
    </rPh>
    <rPh sb="6" eb="8">
      <t>キキン</t>
    </rPh>
    <phoneticPr fontId="3"/>
  </si>
  <si>
    <t>美ら島応援基金(チーム黒糖)</t>
    <rPh sb="0" eb="1">
      <t>チュ</t>
    </rPh>
    <rPh sb="2" eb="7">
      <t>シマオウエンキキン</t>
    </rPh>
    <rPh sb="11" eb="13">
      <t>コクトウ</t>
    </rPh>
    <phoneticPr fontId="3"/>
  </si>
  <si>
    <t>伊是名村庁舎施設整備基金</t>
    <phoneticPr fontId="3"/>
  </si>
  <si>
    <t>尚円王の里いぜな島応援基金</t>
    <phoneticPr fontId="3"/>
  </si>
  <si>
    <t>伊是名村過疎地域自立促進基金</t>
    <phoneticPr fontId="3"/>
  </si>
  <si>
    <t>庁舎等新改築基金</t>
    <rPh sb="0" eb="2">
      <t>チョウシャ</t>
    </rPh>
    <rPh sb="2" eb="3">
      <t>トウ</t>
    </rPh>
    <rPh sb="3" eb="6">
      <t>シンカイチク</t>
    </rPh>
    <rPh sb="6" eb="8">
      <t>キキン</t>
    </rPh>
    <phoneticPr fontId="3"/>
  </si>
  <si>
    <t>前村幸秀人材育成基金</t>
    <rPh sb="0" eb="10">
      <t>マエムラユキヒデジンザイイクセイキキン</t>
    </rPh>
    <phoneticPr fontId="3"/>
  </si>
  <si>
    <t>風の帰る森プロジェクト応援基金</t>
    <rPh sb="0" eb="1">
      <t>カゼ</t>
    </rPh>
    <rPh sb="2" eb="3">
      <t>カエ</t>
    </rPh>
    <rPh sb="4" eb="5">
      <t>モリ</t>
    </rPh>
    <rPh sb="11" eb="15">
      <t>オウエンキキン</t>
    </rPh>
    <phoneticPr fontId="3"/>
  </si>
  <si>
    <t>ふるさと納税基金</t>
    <rPh sb="4" eb="8">
      <t>ノウゼイキキン</t>
    </rPh>
    <phoneticPr fontId="3"/>
  </si>
  <si>
    <t>多良間村過疎対策子育て応援基金</t>
    <rPh sb="0" eb="4">
      <t>タラマソン</t>
    </rPh>
    <rPh sb="4" eb="6">
      <t>カソ</t>
    </rPh>
    <rPh sb="6" eb="8">
      <t>タイサク</t>
    </rPh>
    <rPh sb="8" eb="10">
      <t>コソダ</t>
    </rPh>
    <rPh sb="11" eb="13">
      <t>オウエン</t>
    </rPh>
    <rPh sb="13" eb="15">
      <t>キキン</t>
    </rPh>
    <phoneticPr fontId="3"/>
  </si>
  <si>
    <t>多良間村ふるさとむらづくり応援基金</t>
    <rPh sb="0" eb="4">
      <t>タラマソン</t>
    </rPh>
    <rPh sb="13" eb="15">
      <t>オウエン</t>
    </rPh>
    <rPh sb="15" eb="17">
      <t>キキン</t>
    </rPh>
    <phoneticPr fontId="3"/>
  </si>
  <si>
    <t>まちなみ保存基金</t>
    <rPh sb="4" eb="6">
      <t>ホゾン</t>
    </rPh>
    <rPh sb="6" eb="8">
      <t>キキン</t>
    </rPh>
    <phoneticPr fontId="3"/>
  </si>
  <si>
    <t>ばんたドゥナン島基金</t>
    <rPh sb="7" eb="8">
      <t>シマ</t>
    </rPh>
    <rPh sb="8" eb="10">
      <t>キキン</t>
    </rPh>
    <phoneticPr fontId="3"/>
  </si>
  <si>
    <t>最終処分場整備等基金</t>
    <rPh sb="0" eb="2">
      <t>サイシュウ</t>
    </rPh>
    <rPh sb="2" eb="5">
      <t>ショブンジョウ</t>
    </rPh>
    <rPh sb="5" eb="7">
      <t>セイビ</t>
    </rPh>
    <rPh sb="8" eb="10">
      <t>キキン</t>
    </rPh>
    <phoneticPr fontId="3"/>
  </si>
  <si>
    <t>地域還元対応基金</t>
    <rPh sb="0" eb="8">
      <t>チイキカンゲンタイオウキキン</t>
    </rPh>
    <phoneticPr fontId="3"/>
  </si>
  <si>
    <t>会館維持補修基金</t>
    <rPh sb="0" eb="2">
      <t>カイカン</t>
    </rPh>
    <rPh sb="2" eb="4">
      <t>イジ</t>
    </rPh>
    <rPh sb="4" eb="6">
      <t>ホシュウ</t>
    </rPh>
    <rPh sb="6" eb="8">
      <t>キキン</t>
    </rPh>
    <phoneticPr fontId="3"/>
  </si>
  <si>
    <t>退職手当特別負担金基金</t>
    <rPh sb="0" eb="2">
      <t>タイショク</t>
    </rPh>
    <rPh sb="2" eb="4">
      <t>テアテ</t>
    </rPh>
    <rPh sb="4" eb="6">
      <t>トクベツ</t>
    </rPh>
    <rPh sb="6" eb="9">
      <t>フタンキン</t>
    </rPh>
    <rPh sb="9" eb="11">
      <t>キキン</t>
    </rPh>
    <phoneticPr fontId="3"/>
  </si>
  <si>
    <t>庁舎建設及び土地取得基金</t>
    <rPh sb="0" eb="1">
      <t>チョウ</t>
    </rPh>
    <rPh sb="1" eb="2">
      <t>シャ</t>
    </rPh>
    <rPh sb="2" eb="4">
      <t>ケンセツ</t>
    </rPh>
    <rPh sb="4" eb="5">
      <t>オヨ</t>
    </rPh>
    <rPh sb="6" eb="8">
      <t>トチ</t>
    </rPh>
    <rPh sb="8" eb="10">
      <t>シュトク</t>
    </rPh>
    <rPh sb="10" eb="12">
      <t>キキン</t>
    </rPh>
    <phoneticPr fontId="3"/>
  </si>
  <si>
    <t>中城村北中城村清掃事務組合廃棄物処理施設建設等基金</t>
    <rPh sb="0" eb="13">
      <t>ナカキタ</t>
    </rPh>
    <rPh sb="13" eb="16">
      <t>ハイキブツ</t>
    </rPh>
    <rPh sb="16" eb="18">
      <t>ショリ</t>
    </rPh>
    <rPh sb="18" eb="20">
      <t>シセツ</t>
    </rPh>
    <rPh sb="20" eb="22">
      <t>ケンセツ</t>
    </rPh>
    <rPh sb="22" eb="23">
      <t>トウ</t>
    </rPh>
    <rPh sb="23" eb="25">
      <t>キキン</t>
    </rPh>
    <phoneticPr fontId="3"/>
  </si>
  <si>
    <t>南部広域行政組合環境整備等資金積立基金</t>
    <rPh sb="0" eb="2">
      <t>ナンブ</t>
    </rPh>
    <rPh sb="2" eb="4">
      <t>コウイキ</t>
    </rPh>
    <rPh sb="4" eb="6">
      <t>ギョウセイ</t>
    </rPh>
    <rPh sb="6" eb="8">
      <t>クミアイ</t>
    </rPh>
    <rPh sb="8" eb="10">
      <t>カンキョウ</t>
    </rPh>
    <rPh sb="10" eb="12">
      <t>セイビ</t>
    </rPh>
    <rPh sb="12" eb="13">
      <t>トウ</t>
    </rPh>
    <rPh sb="13" eb="15">
      <t>シキン</t>
    </rPh>
    <rPh sb="15" eb="17">
      <t>ツミタテ</t>
    </rPh>
    <rPh sb="17" eb="19">
      <t>キキン</t>
    </rPh>
    <phoneticPr fontId="3"/>
  </si>
  <si>
    <t>南部広域行背組合職員退職手当特別負担基金引当基金</t>
    <rPh sb="0" eb="2">
      <t>ナンブ</t>
    </rPh>
    <rPh sb="2" eb="4">
      <t>コウイキ</t>
    </rPh>
    <rPh sb="4" eb="5">
      <t>ギョウ</t>
    </rPh>
    <rPh sb="5" eb="6">
      <t>セ</t>
    </rPh>
    <rPh sb="6" eb="8">
      <t>クミアイ</t>
    </rPh>
    <rPh sb="8" eb="10">
      <t>ショクイン</t>
    </rPh>
    <rPh sb="10" eb="12">
      <t>タイショク</t>
    </rPh>
    <rPh sb="12" eb="14">
      <t>テアテ</t>
    </rPh>
    <rPh sb="14" eb="16">
      <t>トクベツ</t>
    </rPh>
    <rPh sb="16" eb="18">
      <t>フタン</t>
    </rPh>
    <rPh sb="18" eb="20">
      <t>キキン</t>
    </rPh>
    <rPh sb="20" eb="22">
      <t>ヒキアテ</t>
    </rPh>
    <rPh sb="22" eb="24">
      <t>キキン</t>
    </rPh>
    <phoneticPr fontId="3"/>
  </si>
  <si>
    <t>いなんせ斎苑財政調整基金</t>
    <rPh sb="4" eb="6">
      <t>サイエン</t>
    </rPh>
    <rPh sb="6" eb="8">
      <t>ザイセイ</t>
    </rPh>
    <rPh sb="8" eb="10">
      <t>チョウセイ</t>
    </rPh>
    <rPh sb="10" eb="12">
      <t>キキン</t>
    </rPh>
    <phoneticPr fontId="3"/>
  </si>
  <si>
    <t>南斎場財政調整基金</t>
    <rPh sb="0" eb="1">
      <t>ミナミ</t>
    </rPh>
    <rPh sb="1" eb="3">
      <t>サイジョウ</t>
    </rPh>
    <rPh sb="3" eb="5">
      <t>ザイセイ</t>
    </rPh>
    <rPh sb="5" eb="7">
      <t>チョウセイ</t>
    </rPh>
    <rPh sb="7" eb="9">
      <t>キキン</t>
    </rPh>
    <phoneticPr fontId="3"/>
  </si>
  <si>
    <t>退職手当特別負担金積立基金</t>
    <rPh sb="0" eb="2">
      <t>タイショク</t>
    </rPh>
    <rPh sb="2" eb="4">
      <t>テアテ</t>
    </rPh>
    <rPh sb="4" eb="6">
      <t>トクベツ</t>
    </rPh>
    <rPh sb="6" eb="9">
      <t>フタンキン</t>
    </rPh>
    <rPh sb="9" eb="11">
      <t>ツミタテ</t>
    </rPh>
    <rPh sb="11" eb="13">
      <t>キキン</t>
    </rPh>
    <phoneticPr fontId="3"/>
  </si>
  <si>
    <t>名桜大学運営基金</t>
    <rPh sb="0" eb="2">
      <t>メイオウ</t>
    </rPh>
    <rPh sb="2" eb="4">
      <t>ダイガク</t>
    </rPh>
    <rPh sb="4" eb="6">
      <t>ウンエイ</t>
    </rPh>
    <rPh sb="6" eb="8">
      <t>キキン</t>
    </rPh>
    <phoneticPr fontId="3"/>
  </si>
  <si>
    <t>名桜大学施設整備基金</t>
    <rPh sb="0" eb="4">
      <t>メイオウダイガク</t>
    </rPh>
    <rPh sb="4" eb="6">
      <t>シセツ</t>
    </rPh>
    <rPh sb="6" eb="8">
      <t>セイビ</t>
    </rPh>
    <rPh sb="8" eb="10">
      <t>キキン</t>
    </rPh>
    <phoneticPr fontId="3"/>
  </si>
  <si>
    <t>北部広域ネットワーク運営基金</t>
    <rPh sb="0" eb="4">
      <t>ホクブコウイキ</t>
    </rPh>
    <rPh sb="10" eb="14">
      <t>ウンエイキキン</t>
    </rPh>
    <phoneticPr fontId="3"/>
  </si>
  <si>
    <t>那覇市・南風原町環境施設組合施設整備基金</t>
    <rPh sb="0" eb="3">
      <t>ナハシ</t>
    </rPh>
    <rPh sb="4" eb="14">
      <t>ハエバルチョウカンキョウシセツクミアイ</t>
    </rPh>
    <rPh sb="14" eb="16">
      <t>シセツ</t>
    </rPh>
    <rPh sb="16" eb="18">
      <t>セイビ</t>
    </rPh>
    <rPh sb="18" eb="20">
      <t>キキン</t>
    </rPh>
    <phoneticPr fontId="3"/>
  </si>
  <si>
    <t>那覇市・南風原町環境施設組合還元施設基金</t>
    <rPh sb="0" eb="3">
      <t>ナハシ</t>
    </rPh>
    <rPh sb="4" eb="14">
      <t>ハエバルチョウカンキョウシセツクミアイ</t>
    </rPh>
    <rPh sb="14" eb="16">
      <t>カンゲン</t>
    </rPh>
    <rPh sb="16" eb="18">
      <t>シセツ</t>
    </rPh>
    <rPh sb="18" eb="20">
      <t>キキン</t>
    </rPh>
    <phoneticPr fontId="3"/>
  </si>
  <si>
    <t>ふれあい福祉基金</t>
    <phoneticPr fontId="3"/>
  </si>
  <si>
    <t>アメニティ基金</t>
    <phoneticPr fontId="3"/>
  </si>
  <si>
    <t>福祉基金</t>
    <phoneticPr fontId="3"/>
  </si>
  <si>
    <t>https://www.town.oshima.tokyo.jp/</t>
    <phoneticPr fontId="3"/>
  </si>
  <si>
    <t>産業振興基金</t>
    <phoneticPr fontId="3"/>
  </si>
  <si>
    <t>施設整備基金</t>
    <phoneticPr fontId="3"/>
  </si>
  <si>
    <t>周辺環境整備対策基金</t>
    <phoneticPr fontId="3"/>
  </si>
  <si>
    <t>-</t>
    <phoneticPr fontId="3"/>
  </si>
  <si>
    <t>皆増</t>
    <rPh sb="0" eb="1">
      <t>ミナ</t>
    </rPh>
    <rPh sb="1" eb="2">
      <t>ゾウ</t>
    </rPh>
    <phoneticPr fontId="3"/>
  </si>
  <si>
    <t>皆減</t>
    <rPh sb="0" eb="1">
      <t>ミナ</t>
    </rPh>
    <rPh sb="1" eb="2">
      <t>ゲン</t>
    </rPh>
    <phoneticPr fontId="3"/>
  </si>
  <si>
    <t>皆増</t>
    <phoneticPr fontId="3"/>
  </si>
  <si>
    <t>皆減</t>
    <phoneticPr fontId="3"/>
  </si>
  <si>
    <t>皆増</t>
    <rPh sb="0" eb="1">
      <t>ミナ</t>
    </rPh>
    <rPh sb="1" eb="2">
      <t>ゾウ</t>
    </rPh>
    <phoneticPr fontId="3"/>
  </si>
  <si>
    <t>-</t>
    <phoneticPr fontId="3"/>
  </si>
  <si>
    <t>-</t>
    <phoneticPr fontId="3"/>
  </si>
  <si>
    <t>-</t>
    <phoneticPr fontId="3"/>
  </si>
  <si>
    <t>-</t>
    <phoneticPr fontId="3"/>
  </si>
  <si>
    <t>皆増</t>
    <rPh sb="0" eb="2">
      <t>ミナゾウ</t>
    </rPh>
    <phoneticPr fontId="3"/>
  </si>
  <si>
    <t>-</t>
    <phoneticPr fontId="3"/>
  </si>
  <si>
    <t>皆減</t>
    <rPh sb="0" eb="2">
      <t>ミナゲン</t>
    </rPh>
    <phoneticPr fontId="3"/>
  </si>
  <si>
    <t>-</t>
    <phoneticPr fontId="3"/>
  </si>
  <si>
    <t>皆減</t>
    <rPh sb="0" eb="1">
      <t>ミナ</t>
    </rPh>
    <rPh sb="1" eb="2">
      <t>ゲン</t>
    </rPh>
    <phoneticPr fontId="3"/>
  </si>
  <si>
    <t>-</t>
    <phoneticPr fontId="3"/>
  </si>
  <si>
    <t>皆増</t>
    <rPh sb="0" eb="1">
      <t>カイ</t>
    </rPh>
    <rPh sb="1" eb="2">
      <t>ゾウ</t>
    </rPh>
    <phoneticPr fontId="3"/>
  </si>
  <si>
    <t>-</t>
    <phoneticPr fontId="3"/>
  </si>
  <si>
    <t>-</t>
    <phoneticPr fontId="3"/>
  </si>
  <si>
    <t>-</t>
    <phoneticPr fontId="3"/>
  </si>
  <si>
    <t>皆増</t>
    <rPh sb="0" eb="2">
      <t>カイゾウ</t>
    </rPh>
    <phoneticPr fontId="3"/>
  </si>
  <si>
    <t>-</t>
    <phoneticPr fontId="3"/>
  </si>
  <si>
    <t>東牟婁郡町村新宮市老人福祉施設事務組合</t>
    <phoneticPr fontId="3"/>
  </si>
  <si>
    <t>-</t>
    <phoneticPr fontId="3"/>
  </si>
  <si>
    <t>-</t>
    <phoneticPr fontId="3"/>
  </si>
  <si>
    <t>彦根市一般廃棄物処理施設整備基金</t>
  </si>
  <si>
    <t>彦根市職員退職手当基金</t>
  </si>
  <si>
    <t>彦根市教育施設整備基金</t>
  </si>
  <si>
    <t>彦根市文化財保護基金</t>
  </si>
  <si>
    <t>まちづくり基盤整備基金</t>
  </si>
  <si>
    <t>(仮称)生涯学習センター整備基金</t>
  </si>
  <si>
    <t>地域の絆でまちづくり基金</t>
  </si>
  <si>
    <t>交通対策促進基金</t>
  </si>
  <si>
    <t>協働でつくる長浜まちづくり基金</t>
  </si>
  <si>
    <t>子ども・子育て支援基金</t>
  </si>
  <si>
    <t>ふるさと守山応援基金</t>
  </si>
  <si>
    <t>東海道新幹線（仮称）びわこ栗東駅建設等整備基金</t>
  </si>
  <si>
    <t>墓地公園等整備基金</t>
  </si>
  <si>
    <t>ふるさとりっとう応援基金</t>
  </si>
  <si>
    <t>都市基盤整備事業基金</t>
  </si>
  <si>
    <t>住みよさと活気あふれるまちづくり基金</t>
  </si>
  <si>
    <t>鉄道施設基金</t>
  </si>
  <si>
    <t>墓地公園整備基金</t>
  </si>
  <si>
    <t>湖岸地域振興基金</t>
  </si>
  <si>
    <t>公共公益施設等
整備基金</t>
  </si>
  <si>
    <t>ふるさときらめき
湖南づくり応援基金</t>
  </si>
  <si>
    <t>笹ヶ谷霊園管理基金</t>
  </si>
  <si>
    <t>水と緑のふるさとづくり基金</t>
  </si>
  <si>
    <t>指定管理施設管理基金</t>
  </si>
  <si>
    <t>みんなで育む
まちづくり基金</t>
  </si>
  <si>
    <t>教育施設整備資金積立基金</t>
  </si>
  <si>
    <t>町営住宅建設整備基金</t>
  </si>
  <si>
    <t>農村ふるさと・水と土保全基金</t>
  </si>
  <si>
    <t>文化財保護基金</t>
  </si>
  <si>
    <t>教育厚生施設等整備基金</t>
  </si>
  <si>
    <t>竜王町立竜王小学校改築基金</t>
  </si>
  <si>
    <t>滋賀竜王工業団地維持管理基金</t>
  </si>
  <si>
    <t>未来につなぐふるさと交竜基金</t>
  </si>
  <si>
    <t>福祉・保健基金</t>
  </si>
  <si>
    <t>地域基盤づくり推進基金</t>
  </si>
  <si>
    <t>防災減災基金</t>
  </si>
  <si>
    <t>自治区画再編整備基金</t>
  </si>
  <si>
    <t>教育施設基金</t>
  </si>
  <si>
    <t>びわ湖東部中核工業団地公共緑地維持管理基金</t>
  </si>
  <si>
    <t>中央公民館建設準備基金</t>
  </si>
  <si>
    <t>ふるさと水と土の保全基金</t>
  </si>
  <si>
    <t>滋賀県市町村職員退職手当組合事務局運営安定化基金</t>
  </si>
  <si>
    <t>△ 12</t>
  </si>
  <si>
    <t>災害復旧基金積立金</t>
  </si>
  <si>
    <t>公務災害補償基金</t>
  </si>
  <si>
    <t>高取山運営基金</t>
  </si>
  <si>
    <t>△ 172</t>
  </si>
  <si>
    <t>△ 46</t>
  </si>
  <si>
    <t>△ 18</t>
  </si>
  <si>
    <t>△ 50</t>
  </si>
  <si>
    <t>清掃センター整備基金</t>
  </si>
  <si>
    <t>△ 45</t>
  </si>
  <si>
    <t>△ 14</t>
  </si>
  <si>
    <t>消防庁舎等整備基金</t>
  </si>
  <si>
    <t>△ 25</t>
  </si>
  <si>
    <t>投棄場重機・施設整備基金</t>
  </si>
  <si>
    <t>-</t>
    <phoneticPr fontId="3"/>
  </si>
  <si>
    <t>-</t>
    <phoneticPr fontId="3"/>
  </si>
  <si>
    <t>-</t>
    <phoneticPr fontId="3"/>
  </si>
  <si>
    <t>-</t>
    <phoneticPr fontId="3"/>
  </si>
  <si>
    <t>-</t>
    <phoneticPr fontId="3"/>
  </si>
  <si>
    <t>-</t>
    <phoneticPr fontId="3"/>
  </si>
  <si>
    <t>-</t>
    <phoneticPr fontId="3"/>
  </si>
  <si>
    <t>https://www.city.uji.kyoto.jp/soshiki/41/5276.html</t>
    <phoneticPr fontId="3"/>
  </si>
  <si>
    <t>https://www.city.chofu.tokyo.jp/www/contents/1585525296915/index.html</t>
    <phoneticPr fontId="3"/>
  </si>
  <si>
    <t>http://www.city.machida.tokyo.jp/shisei/gyozaisei/cost/kesan/
zaisei_shiryoushu.html</t>
    <phoneticPr fontId="3"/>
  </si>
  <si>
    <t>http://www.city.hino.lg.jp/shisei/gyozaisei/zaisei/1005121.html</t>
    <phoneticPr fontId="3"/>
  </si>
  <si>
    <t>https://www.soumu.metro.tokyo.lg.jp/05gyousei/toshimamura.html</t>
    <phoneticPr fontId="3"/>
  </si>
  <si>
    <t>https://www.vill.miyake.tokyo.jp/gyousei/zaisei/zaisei.html</t>
    <phoneticPr fontId="3"/>
  </si>
  <si>
    <t>http://www.mikurasima.jp/section/gyosei/datazaisei.html</t>
    <phoneticPr fontId="3"/>
  </si>
  <si>
    <t>https://www.soumu.metro.tokyo.lg.jp/05gyousei/aogashima.html</t>
    <phoneticPr fontId="3"/>
  </si>
  <si>
    <t>https://www.city.kitakami.iwate.jp/life/soshikikarasagasu/zaiseika/shisankeikakukakari/1/index.html</t>
    <phoneticPr fontId="3"/>
  </si>
  <si>
    <t>http://www.town.shiwa.iwate.jp/chosei/zaisei/1702.html</t>
    <phoneticPr fontId="3"/>
  </si>
  <si>
    <t>環境整備等基金</t>
    <rPh sb="0" eb="2">
      <t>カンキョウ</t>
    </rPh>
    <rPh sb="2" eb="4">
      <t>セイビ</t>
    </rPh>
    <rPh sb="4" eb="5">
      <t>トウ</t>
    </rPh>
    <rPh sb="5" eb="7">
      <t>キキン</t>
    </rPh>
    <phoneticPr fontId="3"/>
  </si>
  <si>
    <t>http://www.town.kanra.gunma.jp/gyosei/zaisei/index.html</t>
    <phoneticPr fontId="3"/>
  </si>
  <si>
    <t>https://www.town.naganohara.gunma.jp/www/contents/1481856320832/index.html</t>
    <phoneticPr fontId="3"/>
  </si>
  <si>
    <t>https://www.town.kusatsu.gunma.jp/www/contents/1506069097464/index.html</t>
    <phoneticPr fontId="3"/>
  </si>
  <si>
    <t>https://www.town.yugawara.kanagawa.jp/chousei/machizaisei/closing-accounts/zaiseijyokyo/</t>
    <phoneticPr fontId="3"/>
  </si>
  <si>
    <t>www.town.utazu.lg.jp/wordpress/wp-content/uploads/2020/04/4b5b73d1e5a1793c411addb607312290.pdf</t>
    <phoneticPr fontId="3"/>
  </si>
  <si>
    <t>https://www.city.tsuruoka.lg.jp/smph/shisei/shiyakusyo/zaisei/index.html</t>
    <phoneticPr fontId="3"/>
  </si>
  <si>
    <t>https://www.city.higashine.yamagata.jp/10899.html</t>
    <phoneticPr fontId="3"/>
  </si>
  <si>
    <t>http://www.town.shirataka.lg.jp/dd.aspx?menuid=1289</t>
    <phoneticPr fontId="3"/>
  </si>
  <si>
    <t>http://www.city.mino.gifu.jp/pages/10544</t>
    <phoneticPr fontId="3"/>
  </si>
  <si>
    <t>http://www.city.hashima.lg.jp/0000001869.html</t>
    <phoneticPr fontId="3"/>
  </si>
  <si>
    <t>https://www.city.ena.lg.jp/shiseijoho/zaisei/3562.html</t>
    <phoneticPr fontId="3"/>
  </si>
  <si>
    <t>https://www.city.toki.lg.jp/docs/13722.html</t>
    <phoneticPr fontId="3"/>
  </si>
  <si>
    <t>https://www.city.kani.lg.jp/3345.htm</t>
    <phoneticPr fontId="3"/>
  </si>
  <si>
    <t>https://www.city.yamagata.gifu.jp/soshiki/kikaku/2146.html</t>
    <phoneticPr fontId="3"/>
  </si>
  <si>
    <t>https://www.city.mizuho.lg.jp/2189.htm</t>
    <phoneticPr fontId="3"/>
  </si>
  <si>
    <t>https://www.city.hida.gifu.jp/soshiki/4/7076.html</t>
    <phoneticPr fontId="3"/>
  </si>
  <si>
    <t>http://www.city.motosu.lg.jp/shisei/zaisei/jyoukyou/</t>
    <phoneticPr fontId="3"/>
  </si>
  <si>
    <t>http://www.city.gero.lg.jp/jichimaru_jpn/shiseijyouhou/node_168/node_357/node_47879</t>
    <phoneticPr fontId="3"/>
  </si>
  <si>
    <t>https://www.city.kaizu.lg.jp/shisei/0000000175.html</t>
    <phoneticPr fontId="3"/>
  </si>
  <si>
    <t>http://www.town.kasamatsu.gifu.jp/docs/2018032600035/</t>
    <phoneticPr fontId="3"/>
  </si>
  <si>
    <t>http://www.town.yoro.gifu.jp/docs/2017060800028/</t>
    <phoneticPr fontId="3"/>
  </si>
  <si>
    <t>http://www.town.tarui.lg.jp/docs/2020032400010/</t>
    <phoneticPr fontId="3"/>
  </si>
  <si>
    <t>http://www.town.sekigahara.gifu.jp/4545.htm</t>
    <phoneticPr fontId="3"/>
  </si>
  <si>
    <t>https://www.town.godo.gifu.jp/politics/politics09.html</t>
    <phoneticPr fontId="3"/>
  </si>
  <si>
    <t>http://town.wanouchi.gifu.jp/organization/finance/zaiseizyoukyouichiran/</t>
    <phoneticPr fontId="3"/>
  </si>
  <si>
    <t>www.town.anpachi.gifu.jp/</t>
    <phoneticPr fontId="3"/>
  </si>
  <si>
    <t>https://www.town.ibigawa.lg.jp/0000004998.html</t>
    <phoneticPr fontId="3"/>
  </si>
  <si>
    <t>http://www.town-ono.jp/0000000300.html</t>
    <phoneticPr fontId="3"/>
  </si>
  <si>
    <t xml:space="preserve">https://www.town.gifu-ikeda.lg.jp/0000002032.html </t>
    <phoneticPr fontId="3"/>
  </si>
  <si>
    <t>http://www.town.kitagata.gifu.jp/fourth/town_admini_info/Financial_condition_etc_list.html</t>
    <phoneticPr fontId="3"/>
  </si>
  <si>
    <t>https://www.town.sakahogi.gifu.jp/administration/administration11_h30.html</t>
    <phoneticPr fontId="3"/>
  </si>
  <si>
    <t>https://www.town.tomika.gifu.jp/docs/172.html</t>
    <phoneticPr fontId="3"/>
  </si>
  <si>
    <t>http://www.kawabe-gifu.jp/?page_id=17477</t>
    <phoneticPr fontId="3"/>
  </si>
  <si>
    <t>https://www.hichiso.lg.jp/zaisei</t>
    <phoneticPr fontId="3"/>
  </si>
  <si>
    <t>https://www.town.yaotsu.lg.jp/1162.htm</t>
    <phoneticPr fontId="3"/>
  </si>
  <si>
    <t>https://www.town.shirakawa.lg.jp/gyosei_info/%e8%b2%a1%e5%8b%99%e3%83%bb%e4%bc%9a%e8%a8%88/</t>
    <phoneticPr fontId="3"/>
  </si>
  <si>
    <t>https://www.vill.higashishirakawa.gifu.jp/sonsei/gyouzai/zaisei</t>
    <phoneticPr fontId="3"/>
  </si>
  <si>
    <t>https://www.town.mitake.lg.jp/portal/town/finance/post0010479/</t>
    <phoneticPr fontId="3"/>
  </si>
  <si>
    <t>http://shirakawa-go.org/mura/zaisei/1071/</t>
    <phoneticPr fontId="3"/>
  </si>
  <si>
    <t>地域優良賃貸住宅基金</t>
    <phoneticPr fontId="3"/>
  </si>
  <si>
    <t>-</t>
    <phoneticPr fontId="3"/>
  </si>
  <si>
    <t>収入印紙等購入基金</t>
    <phoneticPr fontId="3"/>
  </si>
  <si>
    <t>長洲町社会福祉振興基金</t>
    <phoneticPr fontId="3"/>
  </si>
  <si>
    <t>皆増</t>
    <rPh sb="0" eb="1">
      <t>ミナ</t>
    </rPh>
    <rPh sb="1" eb="2">
      <t>ゾウ</t>
    </rPh>
    <phoneticPr fontId="3"/>
  </si>
  <si>
    <t>http://www.town.nakadomari.lg.jp/index.cfm/8,4535,19,html</t>
    <phoneticPr fontId="3"/>
  </si>
  <si>
    <t>http://www.town.mihama.fukui.jp/www/info/detail.jsp?id=6202</t>
    <phoneticPr fontId="3"/>
  </si>
  <si>
    <t>https://www.town.fukui-wakasa.lg.jp/town/category/page.asp?Page=58</t>
    <phoneticPr fontId="3"/>
  </si>
  <si>
    <t>http://www.town.katsuragi.wakayama.jp/050/090/010/20200228191126.html</t>
    <phoneticPr fontId="3"/>
  </si>
  <si>
    <t>http://www.town.yura.wakayama.jp/docs/2017052400014/</t>
    <phoneticPr fontId="3"/>
  </si>
  <si>
    <t>http://www.town.minabe.lg.jp/docs/2018101600041/</t>
    <phoneticPr fontId="3"/>
  </si>
  <si>
    <t>https://www.city.anan.tokushima.jp/docs/2012092700018/</t>
    <phoneticPr fontId="3"/>
  </si>
  <si>
    <t>http://www.town.katsuura.lg.jp/docs/2019111800018/</t>
    <phoneticPr fontId="3"/>
  </si>
  <si>
    <t>http://www.kamikatsu.jp/docs/2020031700012/</t>
    <phoneticPr fontId="3"/>
  </si>
  <si>
    <t>https://www.town.tokushima-tsurugi.lg.jp/chosei/zaisei/</t>
    <phoneticPr fontId="3"/>
  </si>
  <si>
    <t>https://city.kasuga.fukuoka.jp/shisei/zaiseijoukyou/kessan/1004426/1005465.html</t>
    <phoneticPr fontId="3"/>
  </si>
  <si>
    <t>https://www.city.munakata.lg.jp/w011/050/020/300/20200423141816.html</t>
    <phoneticPr fontId="3"/>
  </si>
  <si>
    <t>https://www.city.kama.lg.jp/soshiki/5/14224.html</t>
    <phoneticPr fontId="3"/>
  </si>
  <si>
    <t>http://www.city.miyama.lg.jp/file/temp/8943902.pdf</t>
    <phoneticPr fontId="3"/>
  </si>
  <si>
    <t>https://www.city.itoshima.lg.jp/s002/010/010/020/050/20200423140031.html</t>
    <phoneticPr fontId="3"/>
  </si>
  <si>
    <t>http://www.pref.hokkaido.lg.jp/ss/scs/zaisei/shi-zaisei-4-1-0.htm</t>
    <phoneticPr fontId="3"/>
  </si>
  <si>
    <t>http://www.pref.hokkaido.lg.jp/ss/scs/zaisei/shi-zaisei-4-1-0.htm</t>
    <phoneticPr fontId="3"/>
  </si>
  <si>
    <t>http://www.pref.hokkaido.lg.jp/ss/scs/zaisei/shi-zaisei-4-1-0.htm</t>
    <phoneticPr fontId="3"/>
  </si>
  <si>
    <t>https://www.city.aomori.aomori.jp/zaisei/shiseijouhou/matidukuri/gyouseiunei/zaiseijokyo.html</t>
    <phoneticPr fontId="3"/>
  </si>
  <si>
    <t>http://www.city.hirosaki.aomori.jp/jouhou/keikaku/yosan/jyokyo.html</t>
    <phoneticPr fontId="3"/>
  </si>
  <si>
    <t>https://www.city.hachinohe.aomori.jp/</t>
    <phoneticPr fontId="3"/>
  </si>
  <si>
    <t>http://www.city.kuroishi.aomori.jp/zaisei/2019/ad_zaisei.html</t>
    <phoneticPr fontId="3"/>
  </si>
  <si>
    <t>http://www.city.goshogawara.lg.jp/jouhou/sosiki/zaisei.html</t>
    <phoneticPr fontId="3"/>
  </si>
  <si>
    <t>http://www.city.towada.lg.jp/docs/201903290071/</t>
    <phoneticPr fontId="3"/>
  </si>
  <si>
    <t>https://www.city.misawa.lg.jp/index.cfm/12,1519,58,256,html</t>
    <phoneticPr fontId="3"/>
  </si>
  <si>
    <t>http://www.city.mutsu.lg.jp/</t>
    <phoneticPr fontId="3"/>
  </si>
  <si>
    <t>https://www.city.tsugaru.aomori.jp/soshiki/zaisei/zaisei/siryou/3661.html</t>
    <phoneticPr fontId="3"/>
  </si>
  <si>
    <t>https://www.city.hirakawa.lg.jp/jouhou/zaisei/zaiseijyoukyousiryou.html</t>
    <phoneticPr fontId="3"/>
  </si>
  <si>
    <t>http://www.town.hiranai.aomori.jp/index.cfm/11,0,86,286,html</t>
    <phoneticPr fontId="3"/>
  </si>
  <si>
    <t>http;//www.vill.yomogita.lg.jp</t>
    <phoneticPr fontId="3"/>
  </si>
  <si>
    <t>http://www.town.sotogahama.lg.jp/</t>
    <phoneticPr fontId="3"/>
  </si>
  <si>
    <t>http://www.town.ajigasawa.lg.jp/?page_id=229</t>
    <phoneticPr fontId="3"/>
  </si>
  <si>
    <t>https://www.town.fukaura.lg.jp</t>
    <phoneticPr fontId="3"/>
  </si>
  <si>
    <t>https://www.nishimeya.jp/sonsei/gyouzaisei/zaisei/post-26.html</t>
    <phoneticPr fontId="3"/>
  </si>
  <si>
    <t>http://www.town.fujisaki.lg.jp/</t>
    <phoneticPr fontId="3"/>
  </si>
  <si>
    <t>http://www.town.owani.lg.jp/index.cfm/9,7238,49,html</t>
    <phoneticPr fontId="3"/>
  </si>
  <si>
    <t>https://www.town.itayanagi.aomori.jp/</t>
    <phoneticPr fontId="3"/>
  </si>
  <si>
    <t>http://www.town.tsuruta.lg.jp/syoukai/syoukai-gyousei/post-170.html</t>
    <phoneticPr fontId="3"/>
  </si>
  <si>
    <t>http://shichinoheprd0101.powercms.hosting/gyosei/zaisei/zaisei/post-107.html</t>
    <phoneticPr fontId="3"/>
  </si>
  <si>
    <t>http://www.town.tohoku.lg.jp/chousei/zaisei/zaisei_list01.html</t>
    <phoneticPr fontId="3"/>
  </si>
  <si>
    <t>http://www.rokkasho.jp/index.cfm/11,5897,31,122,html</t>
    <phoneticPr fontId="3"/>
  </si>
  <si>
    <t>https://www.town.oirase.aomori.jp/soshiki/1240/kenzenka.html</t>
    <phoneticPr fontId="3"/>
  </si>
  <si>
    <t>https://www.town.ooma.lg.jp/life/news/news-29</t>
    <phoneticPr fontId="3"/>
  </si>
  <si>
    <t>https://www.kazamaura.jp/category/soumu/sub-cat111/</t>
    <phoneticPr fontId="3"/>
  </si>
  <si>
    <t>http://www.town.takko.lg.jp/index.cfm/13,3171,75,html</t>
    <phoneticPr fontId="3"/>
  </si>
  <si>
    <t>http://www.town.aomori-nanbu.lg.jp/</t>
    <phoneticPr fontId="3"/>
  </si>
  <si>
    <t>https://www.town.hashikami.lg.jp/</t>
    <phoneticPr fontId="3"/>
  </si>
  <si>
    <t>http://www.city.morioka.iwate.jp/shisei/zaisei/shiryo/1010749.html</t>
    <phoneticPr fontId="3"/>
  </si>
  <si>
    <t>https://www.city.miyako.iwate.jp/zaisei/kessan.html</t>
    <phoneticPr fontId="3"/>
  </si>
  <si>
    <t>https://www.city.ofunato.iwate.jp/site/zaiseijokyo/10930.html</t>
    <phoneticPr fontId="3"/>
  </si>
  <si>
    <t>https://www.city.hanamaki.iwate.jp/shisei/shisei/yosan_kessan/1003069.html</t>
    <phoneticPr fontId="3"/>
  </si>
  <si>
    <t>https://www.city.kuji.iwate.jp/index/sisei-list/index_sisei_04-01.html</t>
    <phoneticPr fontId="3"/>
  </si>
  <si>
    <t>https://www.city.tono.iwate.jp/index.cfm/43,29971,214,html</t>
    <phoneticPr fontId="3"/>
  </si>
  <si>
    <t>www.pref.iwate.jp/seisaku/shichouson/zaisei/joukyou/index.html</t>
    <phoneticPr fontId="3"/>
  </si>
  <si>
    <t>http://www.city.kamaishi.iwate.jp/shisei_joho/zaisei/detail/1217052_2566.html</t>
    <phoneticPr fontId="3"/>
  </si>
  <si>
    <t>https://www.city.ninohe.lg.jp/forms/info/info.aspx?info_id=423</t>
    <phoneticPr fontId="3"/>
  </si>
  <si>
    <t>https://www.city.hachimantai.lg.jp/soshiki/kizai/</t>
    <phoneticPr fontId="3"/>
  </si>
  <si>
    <t>https://www.city.oshu.iwate.jp/soshiki/6/4023.html</t>
    <phoneticPr fontId="3"/>
  </si>
  <si>
    <t>www.ciity.takizawa.iwate.jp/admin/soshiki_gaiyou/gaiyou_zaisei/_2284.html</t>
    <phoneticPr fontId="3"/>
  </si>
  <si>
    <t>http://www.town.shizukuishi.iwate.jp/docs/2014121000083</t>
    <phoneticPr fontId="3"/>
  </si>
  <si>
    <t>https://www.town.kuzumaki.iwate.jp/docs/2015110500089/</t>
    <phoneticPr fontId="3"/>
  </si>
  <si>
    <t>http://www.pref.iwate.jp/seisaku/shichouson/zaisei/joukyou/062711.html</t>
    <phoneticPr fontId="3"/>
  </si>
  <si>
    <t>https://www.town.yahaba.iwate.jp/docs/2016020800474/</t>
    <phoneticPr fontId="3"/>
  </si>
  <si>
    <t>www.town.nishiwaga.lg/index.cfm/8,14690,69,77,html</t>
    <phoneticPr fontId="3"/>
  </si>
  <si>
    <t>http://www.town.kanegasaki.iwate.jp/soshiki/zaisei</t>
    <phoneticPr fontId="3"/>
  </si>
  <si>
    <t>https://www.town.hiraizumi.iwate.jp/index.cfm/27,1289,141,319,html</t>
    <phoneticPr fontId="3"/>
  </si>
  <si>
    <t>https//www.town.sumita.iwate.jp/docs/2015021300020/</t>
    <phoneticPr fontId="3"/>
  </si>
  <si>
    <t>https://www.town.otsuchi.iwate.jp/gyosei/docs/zaiseijoukyousiryousyu.html</t>
    <phoneticPr fontId="3"/>
  </si>
  <si>
    <t>https://www.town.yamada.iwate.jp/docs/102.html</t>
    <phoneticPr fontId="3"/>
  </si>
  <si>
    <t>https:www.town.iwaizumi.lg.jp/category/attribute/town/seisaku-zaisei/</t>
    <phoneticPr fontId="3"/>
  </si>
  <si>
    <t>https://www.vill.tanohata.iwate.jp/docs/2017110900043/</t>
    <phoneticPr fontId="3"/>
  </si>
  <si>
    <t>https://www.vill.fudai.iwate.jp/docs/2017030300022/</t>
    <phoneticPr fontId="3"/>
  </si>
  <si>
    <t>http://www.town.karumai.iwate.jp/gyosei/johokokai/post-297.html</t>
    <phoneticPr fontId="3"/>
  </si>
  <si>
    <t>http://www.vill.noda.iwate.jp/zkouhyo/852.html</t>
    <phoneticPr fontId="3"/>
  </si>
  <si>
    <t>http://www.vill.kunohe.iwate.jp/docs/19.html</t>
    <phoneticPr fontId="3"/>
  </si>
  <si>
    <t>http://www.town.hirono.iwate.jp/bunya/zaisei/</t>
    <phoneticPr fontId="3"/>
  </si>
  <si>
    <t>https://www.town.ichinohe.iwate.jp/gyoseijoho/gyozaisei/4/2048.html</t>
    <phoneticPr fontId="3"/>
  </si>
  <si>
    <t>https://www.pref.miyagi.jp/soshiki/sichouson/mieruka.html</t>
    <phoneticPr fontId="3"/>
  </si>
  <si>
    <t>https://www.pref.miyagi.jp/soshiki/sichouson/mieruka.html</t>
    <phoneticPr fontId="3"/>
  </si>
  <si>
    <t>https://www.pref.akita.lg.jp/pages/genre/12598</t>
    <phoneticPr fontId="3"/>
  </si>
  <si>
    <t>https://www.pref.akita.lg.jp/pages/genre/12598</t>
    <phoneticPr fontId="3"/>
  </si>
  <si>
    <t>https://www.pref.akita.lg.jp/pages/genre/12598</t>
    <phoneticPr fontId="3"/>
  </si>
  <si>
    <t>https://www.city.shinjo.yamagata.jp/s003/020/050/20170328111737.html</t>
    <phoneticPr fontId="3"/>
  </si>
  <si>
    <t>http://www.city.sagae.yamagata.jp/shisei/zaisei/zaiseijoukyou.html</t>
    <phoneticPr fontId="3"/>
  </si>
  <si>
    <t>https://www.city.murayama.lg.jp/shisei/zaisei/zaiseijokyo.html</t>
    <phoneticPr fontId="3"/>
  </si>
  <si>
    <t>http://www.city.obanazawa.yamagata.jp/4693.html</t>
    <phoneticPr fontId="3"/>
  </si>
  <si>
    <t>http://www.city.nanyo.yamagata.jp/topiks/253</t>
    <phoneticPr fontId="3"/>
  </si>
  <si>
    <t>https://www.town.yamanobe.yamagata.jp/soshiki/4/zaiseijoukyou.html</t>
    <phoneticPr fontId="3"/>
  </si>
  <si>
    <t>https://www.town.nakayama.yamagata.jp/soshiki/3/zaiseijyoukyou.html</t>
    <phoneticPr fontId="3"/>
  </si>
  <si>
    <t>http://www.town.kahoku.yamagata.jp/193.html</t>
    <phoneticPr fontId="3"/>
  </si>
  <si>
    <t>http://www.town.nishikawa.yamagata.jp/chosei/01/zaiseijhokyo.html</t>
    <phoneticPr fontId="3"/>
  </si>
  <si>
    <t>https://www.town.asahi.yamagata.jp/portal/soshikinogoannai/somuka/zaiseikakari/3/1/1/734.html</t>
    <phoneticPr fontId="3"/>
  </si>
  <si>
    <t>http://www.town.oe.yamagata.jp/basis/S-page/006-chousei/zaiseijoukyou.html</t>
    <phoneticPr fontId="3"/>
  </si>
  <si>
    <t>https://www.town.oishida.yamagata.jp/chousei/chousa/zaisei.html</t>
    <phoneticPr fontId="3"/>
  </si>
  <si>
    <t>httpswww.town.kaneyama.yamagata.jp</t>
    <phoneticPr fontId="3"/>
  </si>
  <si>
    <t>http://mogami.tv/common/php/news-view.php?p=soumuka&amp;d=20200421111024</t>
    <phoneticPr fontId="3"/>
  </si>
  <si>
    <t>http://www.vill.sakegawa.yamagata.jp/government/jigyo-keikaku/zaimu/728</t>
    <phoneticPr fontId="3"/>
  </si>
  <si>
    <t>http://www.vill.tozawa.yamagata.jp/</t>
    <phoneticPr fontId="3"/>
  </si>
  <si>
    <t>http://www.town.oguni.yamagata.jp/data/financial/situation/situation.html</t>
    <phoneticPr fontId="3"/>
  </si>
  <si>
    <t>http://www.pref.fukushima.lg.jp/sec/01145b/dantaibetsu.html</t>
    <phoneticPr fontId="3"/>
  </si>
  <si>
    <t>https://www.city.mito.lg.jp/001544/001547/p020118.html</t>
    <phoneticPr fontId="3"/>
  </si>
  <si>
    <t>https://www.city.hitachi.lg.jp/shisei/004/005/zaiseijokyo.html</t>
    <phoneticPr fontId="3"/>
  </si>
  <si>
    <t>http://www.city.tsuchiura.lg.jp/page/page000168.html</t>
    <phoneticPr fontId="3"/>
  </si>
  <si>
    <t>https://www.city.ibaraki-koga.lg.jp/lifetop/shiseimatidukuri/finance/2/4090.html</t>
    <phoneticPr fontId="3"/>
  </si>
  <si>
    <t>http://www.city.ishioka.lg.jp/page/page001800.html</t>
    <phoneticPr fontId="3"/>
  </si>
  <si>
    <t>https://www.city.yuki.lg.jp/page/page000751.html</t>
    <phoneticPr fontId="3"/>
  </si>
  <si>
    <t>http://www.city.ryugasaki.ibaraki.jp/shisei/zaisei/yosankessan/kessan/zaiseijoukyou.html</t>
    <phoneticPr fontId="3"/>
  </si>
  <si>
    <t>http://www.city.shimotsuma.lg.jp/page/page001533.html</t>
    <phoneticPr fontId="3"/>
  </si>
  <si>
    <t>http://www.city.joso.lg.jp/gyosei/keikaku/zaisei/1522805226782.html</t>
    <phoneticPr fontId="3"/>
  </si>
  <si>
    <t>http://www.city.hitachiota.ibaraki.jp/page/page005535.html</t>
    <phoneticPr fontId="3"/>
  </si>
  <si>
    <t>http://www.city.takahagi.ibaraki.jp/page/page003354.html</t>
    <phoneticPr fontId="3"/>
  </si>
  <si>
    <t>http://www.city.kitaibaraki.lg.jp/docs/2018031300011/</t>
    <phoneticPr fontId="3"/>
  </si>
  <si>
    <t>https://www.city.kasama.lg.jp/page/page009189.html</t>
    <phoneticPr fontId="3"/>
  </si>
  <si>
    <t>https://www.city.toride.ibaraki.jp/zaisei/shise/yosan/kessan/zaise-shiryo.html</t>
    <phoneticPr fontId="3"/>
  </si>
  <si>
    <t>http://www.city.ushiku.lg.jp/page/page007050.html</t>
    <phoneticPr fontId="3"/>
  </si>
  <si>
    <t xml:space="preserve">https://www.city.tsukuba.lg.jp/shisei/joho/zaisei/1002389.html </t>
    <phoneticPr fontId="3"/>
  </si>
  <si>
    <t>https://www.city.hitachinaka.lg.jp/soshiki/3/4/8/1335.html</t>
    <phoneticPr fontId="3"/>
  </si>
  <si>
    <t>https://city.kashima.ibaraki.jp/site/zaisei/3502.html</t>
    <phoneticPr fontId="3"/>
  </si>
  <si>
    <t>https://www.city.itako.lg.jp/page/page003345.html</t>
    <phoneticPr fontId="3"/>
  </si>
  <si>
    <t>http://www.city.moriya.ibaraki.jp/section/0140/index.html</t>
    <phoneticPr fontId="3"/>
  </si>
  <si>
    <t>http://www.city.hitachiomiya.lg.jp/page/page002163.html</t>
    <phoneticPr fontId="3"/>
  </si>
  <si>
    <t>http://www.city.naka.lg.jp/page/page004321.html</t>
    <phoneticPr fontId="3"/>
  </si>
  <si>
    <t>https://www.city.chikusei.lg.jp/page/page006822.html</t>
    <phoneticPr fontId="3"/>
  </si>
  <si>
    <t>http://www.city.bando.lg.jp/page/page000549.html</t>
    <phoneticPr fontId="3"/>
  </si>
  <si>
    <t>http://www.city.inashiki.lg.jp/page/page006586.html</t>
    <phoneticPr fontId="3"/>
  </si>
  <si>
    <t>https://www.city.kasumigaura.lg.jp/page/page002586.html</t>
    <phoneticPr fontId="3"/>
  </si>
  <si>
    <t>http://www.city.sakuragawa.lg.jp/page/page005518.html</t>
    <phoneticPr fontId="3"/>
  </si>
  <si>
    <t>https://www.city.kamisu.ibaraki.jp/shisei/gyozaisei/1003296/1006138.html</t>
    <phoneticPr fontId="3"/>
  </si>
  <si>
    <t>https://www.city.namegata.ibaraki.jp/page/page006157.html</t>
    <phoneticPr fontId="3"/>
  </si>
  <si>
    <t>http://www.city.hokota.lg.jp/page/page000141.html</t>
    <phoneticPr fontId="3"/>
  </si>
  <si>
    <t>https://www.city.tsukubamirai.lg.jp/viewer/info.html?id=1268</t>
    <phoneticPr fontId="3"/>
  </si>
  <si>
    <t>https://www.city.omitama.lg.jp/0705/info-0000005558-2.html</t>
    <phoneticPr fontId="3"/>
  </si>
  <si>
    <t>http://www.town.ibaraki.lg.jp/soshiki/division1/zaisei/zaisei/1491525618510.html</t>
    <phoneticPr fontId="3"/>
  </si>
  <si>
    <t>http://www.town.oarai.lg.jp/viewer/genre3-206_3.html</t>
    <phoneticPr fontId="3"/>
  </si>
  <si>
    <t>http://www.town.shirosato.lg.jp/page/page002436.html</t>
    <phoneticPr fontId="3"/>
  </si>
  <si>
    <t>https://www.vill.tokai.ibaraki.jp/sonseijoho/zaisei/kessan/2343.html</t>
    <phoneticPr fontId="3"/>
  </si>
  <si>
    <t>http://www.town.daigo.ibaraki.jp/page/page000210.html</t>
    <phoneticPr fontId="3"/>
  </si>
  <si>
    <t>https://www.vill.miho.lg.jp/page/page004254.html</t>
    <phoneticPr fontId="3"/>
  </si>
  <si>
    <t>http://www.town.ami.lg.jp/0000006890.html</t>
    <phoneticPr fontId="3"/>
  </si>
  <si>
    <t>http://www.town.ibaraki-kawachi.lg.jp/page/page000045.html</t>
    <phoneticPr fontId="3"/>
  </si>
  <si>
    <t>http://www.town.ibaraki-yachiyo.lg.jp/page/page004633.html</t>
    <phoneticPr fontId="3"/>
  </si>
  <si>
    <t>https://www.town.goka.lg.jp/page/dir002345.html</t>
    <phoneticPr fontId="3"/>
  </si>
  <si>
    <t>http://www.town.sakai.ibaraki.jp/page/page000667.html</t>
    <phoneticPr fontId="3"/>
  </si>
  <si>
    <t>www.town.tone.ibaraki.jp/page/page002852.html</t>
    <phoneticPr fontId="3"/>
  </si>
  <si>
    <t>http://www.pref.tochigi.lg.jp/a02/pref/shichouson/zaisei/h30zaiseisiryousyu.html</t>
    <phoneticPr fontId="3"/>
  </si>
  <si>
    <t>https://www.city.maebashi.gunma.jp/soshiki/zaimu/zaisei/gyomu/3/2/3/3427.html</t>
    <phoneticPr fontId="3"/>
  </si>
  <si>
    <t>http://www.city.takasaki.gunma.jp/docs/2019091900104/</t>
    <phoneticPr fontId="3"/>
  </si>
  <si>
    <t>http://www.city.kiryu.lg.jp/shisei/zaisei/1006761/1009045.html</t>
    <phoneticPr fontId="3"/>
  </si>
  <si>
    <t>https://www.city.isesaki.lg.jp/shisei/zaisei/jyokyo/4055.html</t>
    <phoneticPr fontId="3"/>
  </si>
  <si>
    <t>https://www.city.ota.gunma.jp/005gyosei/0030-002soumu-zaisei/2019-1004-1202-13.html</t>
    <phoneticPr fontId="3"/>
  </si>
  <si>
    <t>http://www.city.numata.gunma.jp/</t>
    <phoneticPr fontId="3"/>
  </si>
  <si>
    <t>https://www.city.tatebayashi.gunma.jp/docs/2015092500015/</t>
    <phoneticPr fontId="3"/>
  </si>
  <si>
    <t>http://www.city.shibukawa.lg.jp/shisei/zaisei/sonotazaisei/p005830.html</t>
    <phoneticPr fontId="3"/>
  </si>
  <si>
    <t>https://www.city.fujioka.gunma.jp/kakuka/f_zaisei/zaiseijyoukyou.html</t>
    <phoneticPr fontId="3"/>
  </si>
  <si>
    <t>https://www.city.tomioka.lg.jp/www/contents/1489622572263/index.html</t>
    <phoneticPr fontId="3"/>
  </si>
  <si>
    <t>https://www.city.annaka.lg.jp/gyousei/zaimu/zaiseijoukyou.html</t>
    <phoneticPr fontId="3"/>
  </si>
  <si>
    <t>https://www.city.midori.gunma.jp/www/contents/1489624307124/index.html</t>
    <phoneticPr fontId="3"/>
  </si>
  <si>
    <t>http://www.vill.shinto.gunma.jp/zaisei/index.htm</t>
    <phoneticPr fontId="3"/>
  </si>
  <si>
    <t>https://www.town.yoshioka.gunma.jp/chousei/zaisei/zaisei _shiryou.html</t>
    <phoneticPr fontId="3"/>
  </si>
  <si>
    <t>http://www.pref.gunma.jp/07/a4900420.html</t>
    <phoneticPr fontId="3"/>
  </si>
  <si>
    <t>http://town.kanna.gunma.jp/?page_id=77</t>
    <phoneticPr fontId="3"/>
  </si>
  <si>
    <t>https://www.town.shimonita.lg.jp/soumu/m03/m09/03.html</t>
    <phoneticPr fontId="3"/>
  </si>
  <si>
    <t>http://www.nanmoku.ne.jp/modules/profile/index.php?content_id=1</t>
    <phoneticPr fontId="3"/>
  </si>
  <si>
    <t>https://www.town.nakanojo.gunma.jp/1-soumu/zaisei/suii.shtml</t>
    <phoneticPr fontId="3"/>
  </si>
  <si>
    <t>https://www.vill.tsumagoi.gunma.jp/mura/siryou/2017-0321-1337-12.html</t>
    <phoneticPr fontId="3"/>
  </si>
  <si>
    <t>https://www/vill.takayama.gunma.jp/soshiki/01soumu.html</t>
    <phoneticPr fontId="3"/>
  </si>
  <si>
    <t>http://www.town.higashiagatsuma.gunma.jp/www/genre/1243571230174/index.html</t>
    <phoneticPr fontId="3"/>
  </si>
  <si>
    <t>https://www.vill.katashina.gunma.jp/gaiyou/kakuka/soumu/kata-zaisei/index.html</t>
    <phoneticPr fontId="3"/>
  </si>
  <si>
    <t>http://www.vill.kawaba.gunma.jp/gyosei/index.html</t>
    <phoneticPr fontId="3"/>
  </si>
  <si>
    <t>https://www.vill.showa.gunma.jp/kurashi/gyousei/about/2017-0221-1728-29.html</t>
    <phoneticPr fontId="3"/>
  </si>
  <si>
    <t>https://www.town.minakami.gunma.jp/politics/07zaisei/zaisei/2016-1014-1714-13.html</t>
    <phoneticPr fontId="3"/>
  </si>
  <si>
    <t>https://www.town.tamamura.lg.jp/docs/2019103100058/</t>
    <phoneticPr fontId="3"/>
  </si>
  <si>
    <t>http://www.town.itakura.gunma.jp/cont/s005000/d005010/20150430111036.html</t>
    <phoneticPr fontId="3"/>
  </si>
  <si>
    <t>https://www.town.meiwa.gunma.jp/life/soshiki/kikakuzaisei/zaisei/4/2086.html</t>
    <phoneticPr fontId="3"/>
  </si>
  <si>
    <t>http://www.town.chiyoda.gunma.jp/zaimu/zaisei/zaisei008.htm</t>
    <phoneticPr fontId="3"/>
  </si>
  <si>
    <t>https://www.town.oizumi.gunma.jp/01soshiki/03zaimu/01zaisei/1288070954-3.html</t>
    <phoneticPr fontId="3"/>
  </si>
  <si>
    <t>https://www.town.ora.gunma.jp/s004/060/070/020/2017-0306-zaiseijoukyou.html</t>
    <phoneticPr fontId="3"/>
  </si>
  <si>
    <t>https://www.city.kawaguchi.lg.jp/shiseijoho/tokeijoho/10564.html</t>
    <phoneticPr fontId="3"/>
  </si>
  <si>
    <t>h​t​t​p​:​/​/​w​w​w​.​c​i​t​y​.​g​y​o​d​a​.​l​g​.​j​p​/​1​1​/​0​3​/​1​0​/​0​0​0​6​.​h​t​m​l</t>
    <phoneticPr fontId="3"/>
  </si>
  <si>
    <t>https://www.city.hanno.lg.jp/article/politics/finance/183</t>
    <phoneticPr fontId="3"/>
  </si>
  <si>
    <t>http://www.city.honjo.lg.jp/shisei/yosan/zaisei/1375949125938.html</t>
    <phoneticPr fontId="3"/>
  </si>
  <si>
    <t>未定</t>
    <phoneticPr fontId="3"/>
  </si>
  <si>
    <t>https://www.city.warabi.saitama.jp/shisei/zaisei/kouhyo/1002887.html</t>
    <phoneticPr fontId="3"/>
  </si>
  <si>
    <t>http://www.city.iruma.saitama.jp/shisei/zaisei/zai_itiran/1010265.html</t>
    <phoneticPr fontId="3"/>
  </si>
  <si>
    <t>https://www.city.asaka.lg.jp/soshiki/7/zaiseizyoukyousiryousyu.html</t>
    <phoneticPr fontId="3"/>
  </si>
  <si>
    <t>http://www.city.shiki.lg.jp/index.cfm/51,0,179,1394,html</t>
    <phoneticPr fontId="3"/>
  </si>
  <si>
    <t>http://www.city.wako.lg.jp/home/shisei/_13207/_10649.html?revision=1&amp;mode=1</t>
    <phoneticPr fontId="3"/>
  </si>
  <si>
    <t>https://www.city.okegawa.lg.jp/shisei/zaisei/kessan/3621.html</t>
    <phoneticPr fontId="3"/>
  </si>
  <si>
    <t>https://www.town.kawajima.saitama.jp/2073.htm</t>
    <phoneticPr fontId="3"/>
  </si>
  <si>
    <t>http://www.town.hatoyama.saitama.jp/gyosei/chosei/zaiseijoho/1495528739365.html</t>
    <phoneticPr fontId="3"/>
  </si>
  <si>
    <t>http://www.town.kamisato.saitama.jp/1786.htm</t>
    <phoneticPr fontId="3"/>
  </si>
  <si>
    <t>https://www.town.miyashiro.lg.jp/0000011297.html</t>
    <phoneticPr fontId="3"/>
  </si>
  <si>
    <t>https://www.city.chiba.jp/zaiseikyoku/zaisei/zaisei/</t>
    <phoneticPr fontId="3"/>
  </si>
  <si>
    <t>http://www.city.choshi.chiba.jp/sisei/zaisei/bunseki.html</t>
    <phoneticPr fontId="3"/>
  </si>
  <si>
    <t>https://www.city.ichikawa.lg.jp/fin01/1111000092.html</t>
    <phoneticPr fontId="3"/>
  </si>
  <si>
    <t>https://www.city.funabashi.lg.jp/shisei/zaisei/005/p029485.html</t>
    <phoneticPr fontId="3"/>
  </si>
  <si>
    <t>https://www.city.tateyama.chiba.jp/gyouzai/page100017.html</t>
    <phoneticPr fontId="3"/>
  </si>
  <si>
    <t>https://www.city.kisarazu.lg.jp/shisei/zaisei/kessan/1002492.html</t>
    <phoneticPr fontId="3"/>
  </si>
  <si>
    <t>https://www.city.matsudo.chiba.jp/shisei/zai-yosan-kessan/zaisei_joukyou.html</t>
    <phoneticPr fontId="3"/>
  </si>
  <si>
    <t>https://www.city.noda.chiba.jp/shisei/shisei/zaisei/1017006.html</t>
    <phoneticPr fontId="3"/>
  </si>
  <si>
    <t>http://www.city.mobara.chiba.jp/0000001533.html</t>
    <phoneticPr fontId="3"/>
  </si>
  <si>
    <t>https://www.city.narita.chiba.jp/shisei/page088000.html</t>
    <phoneticPr fontId="3"/>
  </si>
  <si>
    <t>http://www.city.sakura.lg.jp/0000002527.html</t>
    <phoneticPr fontId="3"/>
  </si>
  <si>
    <t>http://www.city.asahi.lg.jp/sisei/zaisei/zaisei014.html</t>
    <phoneticPr fontId="3"/>
  </si>
  <si>
    <t>https://www.pref.chiba.lg.jp/shichou/zaisei/zaiseijouhou/h30-zaiseijokyou.html</t>
    <phoneticPr fontId="3"/>
  </si>
  <si>
    <t>http://www.city.kashiwa.lg.jp/soshiki/040100/p013095.html</t>
    <phoneticPr fontId="3"/>
  </si>
  <si>
    <t>https://www.city.katsuura.lg.jp/forms/info/info.aspx?info_id=29304</t>
    <phoneticPr fontId="3"/>
  </si>
  <si>
    <t>http://www.city.ichihara.chiba.jp/joho/zaisei/shiryo/kessancard.html</t>
    <phoneticPr fontId="3"/>
  </si>
  <si>
    <t>https://www.city.nagareyama.chiba.jp/information/1008311/1008371/1008381/1008384.html</t>
    <phoneticPr fontId="3"/>
  </si>
  <si>
    <t>http://www.city.yachiyo.chiba.jp/40500/page000080.html</t>
    <phoneticPr fontId="3"/>
  </si>
  <si>
    <t>http://www.city.abiko.chiba.jp/shisei/zaisei/kessan/zaiseijokyo.html</t>
    <phoneticPr fontId="3"/>
  </si>
  <si>
    <t>http://www.city.kamogawa.lg.jp/gyoseijoho/zaisei_gyoseikakikaku/zaisei/1461805134256.html</t>
    <phoneticPr fontId="3"/>
  </si>
  <si>
    <t>https://www.city.kamagaya.chiba.jp/sesakumidashi/sesaku_zaisei/kessan/index.html</t>
    <phoneticPr fontId="3"/>
  </si>
  <si>
    <t>https://www.city.kimitsu.lg.jp/soshiki/9/760.html</t>
    <phoneticPr fontId="3"/>
  </si>
  <si>
    <t>https://www.city.futtsu.lg.jp/0000000213.html</t>
    <phoneticPr fontId="3"/>
  </si>
  <si>
    <t>www.city.urayasu.lg.jp/shisei/zaisei/kessan/1009162.html</t>
    <phoneticPr fontId="3"/>
  </si>
  <si>
    <t>http://www.city.yotsukaido.chiba.jp/shisei/zaisei/kessan/heisei30kessanzaisei/h30shiryoushuu.html</t>
    <phoneticPr fontId="3"/>
  </si>
  <si>
    <t>https://www.city.sodegaura.lg.jp/soshiki/zaisei/indexhikakubunseki.html</t>
    <phoneticPr fontId="3"/>
  </si>
  <si>
    <t>https://www.city.yachimata.lg.jp/soshiki/6/18244.html</t>
    <phoneticPr fontId="3"/>
  </si>
  <si>
    <t>https://www.city.inzai.lg.jp/0000005307.html</t>
    <phoneticPr fontId="3"/>
  </si>
  <si>
    <t>http://www.city.shiroi.chiba.jp/shisei/zaisei/z04/1421978476432.html</t>
    <phoneticPr fontId="3"/>
  </si>
  <si>
    <t>http://www.city.tomisato.lg.jp/0000011060.html</t>
    <phoneticPr fontId="3"/>
  </si>
  <si>
    <t>http://www.city.minamiboso.chiba.jp/0000011703.html</t>
    <phoneticPr fontId="3"/>
  </si>
  <si>
    <t>https://www.city.sosa.lg.jp/page/page001568.html</t>
    <phoneticPr fontId="3"/>
  </si>
  <si>
    <t>http://www.city.katori.lg.jp/government/zaisei/hikaku/index.html</t>
    <phoneticPr fontId="3"/>
  </si>
  <si>
    <t>http://www.city.sammu.lg.jp/soshiki/5/zaiseijyoukyousiryousyuu.html</t>
    <phoneticPr fontId="3"/>
  </si>
  <si>
    <t>http://www.city.isumi.lg.jp/shisei/zaisei/yosan/post_129.html</t>
    <phoneticPr fontId="3"/>
  </si>
  <si>
    <t>http://www.city.oamishirasato.lg.jp/0000009935.html</t>
    <phoneticPr fontId="3"/>
  </si>
  <si>
    <t>https://www.town.shisui.chiba.jp/docs/2014021808437/</t>
    <phoneticPr fontId="3"/>
  </si>
  <si>
    <t>http://www.town.sakae.chiba.jp/index.php?code=2751</t>
    <phoneticPr fontId="3"/>
  </si>
  <si>
    <t>http://www.town.kozaki.chiba.jp/08government/johokokai/zaiseijoukyou.html</t>
    <phoneticPr fontId="3"/>
  </si>
  <si>
    <t>https://www.town.tako.chiba.jp/docs/2018011800470/</t>
    <phoneticPr fontId="3"/>
  </si>
  <si>
    <t>https://www.town.tohnosho.chiba.jp/003profile/c010c020.html</t>
    <phoneticPr fontId="3"/>
  </si>
  <si>
    <t>http://www.town.kujukuri.chiba.jp/0000003292.html</t>
    <phoneticPr fontId="3"/>
  </si>
  <si>
    <t>http://www.town.shibayama.lg.jp/0000002632.html</t>
    <phoneticPr fontId="3"/>
  </si>
  <si>
    <t>http://www.town.yokoshibahikari.chiba.jp/chousei/zaiseijoukyou/post_30.html</t>
    <phoneticPr fontId="3"/>
  </si>
  <si>
    <t>https://www.town.ichinomiya.chiba.jp/machizukuri/zaisei/6.html</t>
    <phoneticPr fontId="3"/>
  </si>
  <si>
    <t>http://www.town.mutsuzawa.chiba.jp/chousei/soshiki/zaisei</t>
    <phoneticPr fontId="3"/>
  </si>
  <si>
    <t>http://www.vill.chosei.chiba.jp/0000001102.html</t>
    <phoneticPr fontId="3"/>
  </si>
  <si>
    <t>https://www.town.shirako.lg.jp/0000000803.html</t>
    <phoneticPr fontId="3"/>
  </si>
  <si>
    <t>https://www.town.nagara.chiba.jp/soshiki/2/51.html</t>
    <phoneticPr fontId="3"/>
  </si>
  <si>
    <t>https://www.town.chonan.chiba.jp/chousei/zaisei/1880</t>
    <phoneticPr fontId="3"/>
  </si>
  <si>
    <t>http://www.town.otaki.chiba.jp/index.cfm/11,14255,68,138,html</t>
    <phoneticPr fontId="3"/>
  </si>
  <si>
    <t>www.town.onjuku.chiba.jp/sub5/3/17/</t>
    <phoneticPr fontId="3"/>
  </si>
  <si>
    <t>http://www.town.kyonan.chiba.jp/kyonan/categories/kikaku-01/</t>
    <phoneticPr fontId="3"/>
  </si>
  <si>
    <t>http://www.soumu.metro.tokyo.jp/05gyousei/chiyoda.html</t>
    <phoneticPr fontId="3"/>
  </si>
  <si>
    <t>http://www.soumu.metro.tokyo.jp/05gyousei/minato.html</t>
    <phoneticPr fontId="3"/>
  </si>
  <si>
    <t>http://www.soumu.metro.tokyo.jp/05gyousei/shinzyuku.html</t>
    <phoneticPr fontId="3"/>
  </si>
  <si>
    <t>http://www.soumu.metro.tokyo.jp/05gyousei/taito.html</t>
    <phoneticPr fontId="3"/>
  </si>
  <si>
    <t>http://www.soumu.metro.tokyo.jp/05gyousei/sumida.html</t>
    <phoneticPr fontId="3"/>
  </si>
  <si>
    <t>http://www.soumu.metro.tokyo.jp/05gyousei/shinagawa.html</t>
    <phoneticPr fontId="3"/>
  </si>
  <si>
    <t>http://www.soumu.metro.tokyo.jp/05gyousei/ohta.html</t>
    <phoneticPr fontId="3"/>
  </si>
  <si>
    <t>http://www.soumu.metro.tokyo.jp/05gyousei/nakano.html</t>
    <phoneticPr fontId="3"/>
  </si>
  <si>
    <t>http://www.soumu.metro.tokyo.jp/05gyousei/kita.html</t>
    <phoneticPr fontId="3"/>
  </si>
  <si>
    <t>http://www.soumu.metro.tokyo.jp/05gyousei/nerima.html</t>
    <phoneticPr fontId="3"/>
  </si>
  <si>
    <t>http://www.soumu.metro.tokyo.jp/05gyousei/adachihtm.html</t>
    <phoneticPr fontId="3"/>
  </si>
  <si>
    <t>http://www.soumu.metro.tokyo.jp/05gyousei/katsushika.html</t>
    <phoneticPr fontId="3"/>
  </si>
  <si>
    <t>http://www.soumu.metro.tokyo.jp/05gyousei/edogawa.html</t>
    <phoneticPr fontId="3"/>
  </si>
  <si>
    <t>https://www.city.hachioji.tokyo.jp/shisei/001/010/001/003/p007494.html</t>
    <phoneticPr fontId="3"/>
  </si>
  <si>
    <t>https://www.city.tachikawa.lg.jp/zaisei/shise/yosan/zaise/jokyo.html</t>
    <phoneticPr fontId="3"/>
  </si>
  <si>
    <t>http://www.city.musashino.lg.jp/shisei_joho/zaisei/zaiseijokyo/1010237.html</t>
    <phoneticPr fontId="3"/>
  </si>
  <si>
    <t>http://www.city.fuchu.tokyo.jp/gyosei/zaise/kessan/zaisei_shiryou/index.html</t>
    <phoneticPr fontId="3"/>
  </si>
  <si>
    <t>https://www.city.koganei.lg.jp/shisei/zaiseiyosan/zaisei/zaiseijokyo/zaiseijyoukyou.html</t>
    <phoneticPr fontId="3"/>
  </si>
  <si>
    <t>http://www.city.kokubunji.tokyo.jp/shisei/zaisei/joukyou/1023028.html</t>
    <phoneticPr fontId="3"/>
  </si>
  <si>
    <t>https://www.city.higashikurume.lg.jp/shisei/gyousaisei/zaisei/1010240/1013813/1014959.html</t>
    <phoneticPr fontId="3"/>
  </si>
  <si>
    <t>http://www.city.musashimurayama.lg.jp/shisei/zaisei/joukyou/1011437.html</t>
    <phoneticPr fontId="3"/>
  </si>
  <si>
    <t>http://www.city.tama.lg.jp/0000005268.html</t>
    <phoneticPr fontId="3"/>
  </si>
  <si>
    <t>http://www.city.akiruno.tokyo.jp/0000002597.html</t>
    <phoneticPr fontId="3"/>
  </si>
  <si>
    <t>https://www.town.hinode.tokyo.jp/0000000075.html</t>
    <phoneticPr fontId="3"/>
  </si>
  <si>
    <t>https://vill.kouzushima.tokyo.jp/</t>
    <phoneticPr fontId="3"/>
  </si>
  <si>
    <t>https://www.vill.ogasawara.tokyo.jp/zaisei_joukyou/</t>
    <phoneticPr fontId="3"/>
  </si>
  <si>
    <t>http://www.city.kawasaki.jp/shisei/category/47-3-4-16-0-0-0-0-0-0.html</t>
    <phoneticPr fontId="3"/>
  </si>
  <si>
    <t>https://www.city.yokosuka.kanagawa.jp/1610/finas/kessan/zaiseizyoukyousiryoushuu.html</t>
    <phoneticPr fontId="3"/>
  </si>
  <si>
    <t>http://www.city.hiratsuka.kanagawa.jp/keikaku/page-c_02406.html</t>
    <phoneticPr fontId="3"/>
  </si>
  <si>
    <t>https://www.city.kamakura.kanagawa.jp/zaisei/z-joukyoushiryou-top.html</t>
    <phoneticPr fontId="3"/>
  </si>
  <si>
    <t>http://www.city.fujisawa.kanagawa.jp/zaisei/shise/yosan/yosan/kessan/index.html</t>
    <phoneticPr fontId="3"/>
  </si>
  <si>
    <t>http://www.city.odawara.kanagawa.jp/municipality/finance/details/zaiseijyoukyou.html</t>
    <phoneticPr fontId="3"/>
  </si>
  <si>
    <t>https://www.city.chigasaki.kanagawa.jp/zaisei/1008506/1026775/1036818.html</t>
    <phoneticPr fontId="3"/>
  </si>
  <si>
    <t>https://www.city.zushi.kanagawa.jp/syokan/zaisei/p03983.html</t>
    <phoneticPr fontId="3"/>
  </si>
  <si>
    <t>http://www.city.miura.kanagawa.jp/zaisei/zaiseijyoukyousiryousyu.html</t>
    <phoneticPr fontId="3"/>
  </si>
  <si>
    <t>https://www.city.hadano.kanagawa.jp/www/contents/1001000003679/index.html</t>
    <phoneticPr fontId="3"/>
  </si>
  <si>
    <t>https://www.city.atsugi.kanagawa.jp/shisei/15005/jouhou/zaisei/kessan/d024643.html</t>
    <phoneticPr fontId="3"/>
  </si>
  <si>
    <t>http://www.city.yamato.lg.jp/web/zaisei/zaisei.html</t>
    <phoneticPr fontId="3"/>
  </si>
  <si>
    <t>http://www.city.isehara.kanagawa.jp/docs/2014050900027／</t>
    <phoneticPr fontId="3"/>
  </si>
  <si>
    <t>https://www.city.ebina.kanagawa.jp/shisei/zaisei/zaisei/1003920.html</t>
    <phoneticPr fontId="3"/>
  </si>
  <si>
    <t>https://www.city.zama.kanagawa.jp/www/contents/1585622612543/index.html</t>
    <phoneticPr fontId="3"/>
  </si>
  <si>
    <t>http//www.city.minamiashigara.kanagawa.jp/machi/zaisei/</t>
    <phoneticPr fontId="3"/>
  </si>
  <si>
    <t>http://www.city.ayase.kanagawa.jp/hp/page000032700/hpg000032686.htm</t>
    <phoneticPr fontId="3"/>
  </si>
  <si>
    <t>https://www.town.hayama.lg.jp/soshiki/zaisei/5/1210.html</t>
    <phoneticPr fontId="3"/>
  </si>
  <si>
    <t>http://www.town.samukawa.kanagawa.jp/soshiki/kikaku/zaisei/zaisei/info/1361167013882.html</t>
    <phoneticPr fontId="3"/>
  </si>
  <si>
    <t>http://www.town.oiso.kanagawa.jp/soshiki/seisaku/zaisei/tanto/zaiseigakari/zaiseijoukyouitiran/1358728275742.html</t>
    <phoneticPr fontId="3"/>
  </si>
  <si>
    <t>http://www.town.ninomiya.kanagawa.jp/soshiki/seisakusomu/zaimu/zaimukeiyaku/z01/1441761038336.html</t>
    <phoneticPr fontId="3"/>
  </si>
  <si>
    <t>https://www.town.nakai.kanagawa.jp/forms/info/info.aspx?info_id=3637</t>
    <phoneticPr fontId="3"/>
  </si>
  <si>
    <t>https://www.town.oi.kanagawa.jp/soshiki/4/zauseibunseki.html#sp_headline_0</t>
    <phoneticPr fontId="3"/>
  </si>
  <si>
    <t>https://town.matsuda.kanagawa.jp/soshiki/1/zaiseijyoukyou.html</t>
    <phoneticPr fontId="3"/>
  </si>
  <si>
    <t>http://www.town.yamakita.kanagawa.jp/0000003738.html</t>
    <phoneticPr fontId="3"/>
  </si>
  <si>
    <t>https://www.town.kaisei.kanagawa.jp/forms/info/info.aspx?info_id=2436</t>
    <phoneticPr fontId="3"/>
  </si>
  <si>
    <t>http://www.town.hakone.kanagawa.jp/index.cfm/11,2289,57,html</t>
    <phoneticPr fontId="3"/>
  </si>
  <si>
    <t>http://www.town.manazuru.kanagawa.jp/soshiki/kikaku/zaisei/zaiseijyoukyousiryousyu.html</t>
    <phoneticPr fontId="3"/>
  </si>
  <si>
    <t>https://www.town.aikawa.kanagawa.jp/info/yosan_kessai_zaisei/1427589914861.html</t>
    <phoneticPr fontId="3"/>
  </si>
  <si>
    <t>https://www.town.kiyokawa.kanagawa.jp/soshiki/seisakusuishin/1646.html</t>
    <phoneticPr fontId="3"/>
  </si>
  <si>
    <t>https://www.city.nagaoka.niigata.jp/shisei/cate03/zaisei/z-shiryou.html</t>
    <phoneticPr fontId="3"/>
  </si>
  <si>
    <t>http://www.city.tokamachi.lg.jp/shisei_machidukuri/F022/F026/1454068615187.html</t>
    <phoneticPr fontId="3"/>
  </si>
  <si>
    <t>http://www.city.murakami.lg.jp/site/zaisei/zaisei-joho-siryosyu.html</t>
    <phoneticPr fontId="3"/>
  </si>
  <si>
    <t>http://www.city.tsubame.niigata.jp/life/007001016.html</t>
    <phoneticPr fontId="3"/>
  </si>
  <si>
    <t>https://www.city.takaoka.toyama.jp/zaisei/shise/yosan/kessan/zaiseizyoukyou.html</t>
    <phoneticPr fontId="3"/>
  </si>
  <si>
    <t>https://www.city.himi.toyama.jp/gyosei/soshiki/zaimuka/4/2/931.html</t>
    <phoneticPr fontId="3"/>
  </si>
  <si>
    <t xml:space="preserve">https://www.city.namerikawa.toyama.jp/shisei/15/2009.html </t>
    <phoneticPr fontId="3"/>
  </si>
  <si>
    <t>https://www.city.kurobe.toyama.jp/category/page.aspx?servno=17332</t>
    <phoneticPr fontId="3"/>
  </si>
  <si>
    <t>http://www.city.oyabe.toyama.jp/shiseijyouhou/zaiseiyosan/zaisei/index.html</t>
    <phoneticPr fontId="3"/>
  </si>
  <si>
    <t>https://www.city.nanto.toyama.jp/cms-sypher/www/info/detail.jsp?id=22186</t>
    <phoneticPr fontId="3"/>
  </si>
  <si>
    <t>https://www.city.imizu.toyama.jp/guide/svGuideDtl.aspx?servno=2820</t>
    <phoneticPr fontId="3"/>
  </si>
  <si>
    <t>http://www.town.kamiichi.toyama.jp/guide/svGuideDtl.aspx?servno=1589</t>
    <phoneticPr fontId="3"/>
  </si>
  <si>
    <t>https://www.town.tateyama.toyama.jp/zaisei/shiryou.html</t>
    <phoneticPr fontId="3"/>
  </si>
  <si>
    <t>https://www.town.asahi.toyama.jp/soshiki/zaimu/1459136416325.html</t>
    <phoneticPr fontId="3"/>
  </si>
  <si>
    <t>http://www.pref.ishikawa.lg.jp/sichousien/hikakubunseki/h30.html</t>
    <phoneticPr fontId="3"/>
  </si>
  <si>
    <t>http://www.pref.ishikawa.lg.jp/sichousien/hikakubunseki/h30.html</t>
    <phoneticPr fontId="3"/>
  </si>
  <si>
    <t>http://www.city.fukui.lg.jp/sisei/zaisei/toukei/p001059.html</t>
    <phoneticPr fontId="3"/>
  </si>
  <si>
    <t>https://www.city.tsuruga.lg.jp/about_city/yosan_kansa/kessan/30kessann.html</t>
    <phoneticPr fontId="3"/>
  </si>
  <si>
    <t>http://www1.city.obama.fukui.jp/category/page.asp?Page=248</t>
    <phoneticPr fontId="3"/>
  </si>
  <si>
    <t>http://www.city.ono.fukui.jp/</t>
    <phoneticPr fontId="3"/>
  </si>
  <si>
    <t>https://www.city.katsuyama.fukui.jp/soshiki/3/588.html</t>
    <phoneticPr fontId="3"/>
  </si>
  <si>
    <t>https://www.city.sabae.fukui.jp/about_city/yosan_kessan_kansa/zaiseizyokyosiryoshu/</t>
    <phoneticPr fontId="3"/>
  </si>
  <si>
    <t>https://www.city.fukui-sakai.lg.jp/zaisei/shisei/zaisei/kohyo/siryousyu.html</t>
    <phoneticPr fontId="3"/>
  </si>
  <si>
    <t>http://www.town.ikeda.fukui.jp/</t>
    <phoneticPr fontId="3"/>
  </si>
  <si>
    <t>https://www.town.echizen.fukui.jp/chousei/16/03/p005716.html</t>
    <phoneticPr fontId="3"/>
  </si>
  <si>
    <t>https://www.town.takahama.fukui.jp/page/soumuka/zaiseijoukyou2.html</t>
    <phoneticPr fontId="3"/>
  </si>
  <si>
    <t>https://www.pref.nagano.lg.jp/shichoson/kensei/shichoson/zaise/shiryo/index.html</t>
    <phoneticPr fontId="3"/>
  </si>
  <si>
    <t>http://www.city.gifu.lg.jp/16106.htm</t>
    <phoneticPr fontId="3"/>
  </si>
  <si>
    <t>http://www.city.ogaki.lg.jp/0000002503.html</t>
    <phoneticPr fontId="3"/>
  </si>
  <si>
    <t>https://www.city.takayama.lg.jp/shisei/1000060/1002112.html</t>
    <phoneticPr fontId="3"/>
  </si>
  <si>
    <t>https://www.city.tajimi.lg.jp/gyose/zaise/joho/index.html</t>
    <phoneticPr fontId="3"/>
  </si>
  <si>
    <t>http://www/city.seki.lg.jp/cmsfiles/contents/0000003/3280/seki 2018.xlsx</t>
    <phoneticPr fontId="3"/>
  </si>
  <si>
    <t>http://www.city.nakatsugawa.gifu.jp/page/052393.html</t>
    <phoneticPr fontId="3"/>
  </si>
  <si>
    <t>http://www.city.mizunami.lg.jp//shisei/yosan/1001335/1003338.html</t>
    <phoneticPr fontId="3"/>
  </si>
  <si>
    <t>http://www.city.minokamo.gifu.jp/shimin/contents.cfm?base_id=10544&amp;mi_id=0&amp;g1_id=16&amp;g2_id=73#guide</t>
    <phoneticPr fontId="3"/>
  </si>
  <si>
    <t>http://www.city.kakamigahara.lg.jp/shisei/zaisei/000976.html</t>
    <phoneticPr fontId="3"/>
  </si>
  <si>
    <t>https://www.city.gujo.gifu.jp/admin/detail/6897.html</t>
    <phoneticPr fontId="3"/>
  </si>
  <si>
    <t>https://city.shizuoka.lg.jp/000_001820.html</t>
    <phoneticPr fontId="3"/>
  </si>
  <si>
    <t>http://city.numazu.shizuoka.jp/shisei/gyozaisei/finance/index.htm</t>
    <phoneticPr fontId="3"/>
  </si>
  <si>
    <t>https://www.city.atami.lg.jp/shisei/gyozaisei/1001659/1001662.html</t>
    <phoneticPr fontId="3"/>
  </si>
  <si>
    <t xml:space="preserve">https://www.city.mishima.shizuoka.jp/ipn043891.html </t>
    <phoneticPr fontId="3"/>
  </si>
  <si>
    <t>http://www.city.fujinomiya.lg.jp/municipal_government/zaisei_shiryosyu.html</t>
    <phoneticPr fontId="3"/>
  </si>
  <si>
    <t>https://www.city.ito.shizuoka.jp/gyosei/shiseijoho/zaisei/zaiseijokyo/index.html</t>
    <phoneticPr fontId="3"/>
  </si>
  <si>
    <t>https://www.city.shimada.shizuoka.jp/gyosei-docs/18itiranngaiyo_2_2_2.html</t>
    <phoneticPr fontId="3"/>
  </si>
  <si>
    <t>https://www.city.fuji.shizuoka.jp/sp/shisei/c1603/fmervo000000eado.html</t>
    <phoneticPr fontId="3"/>
  </si>
  <si>
    <t>https://www.city.iwata.shizuoka.jp/shiseijouhou/gyouzaisei/zaisei/1002638.html</t>
    <phoneticPr fontId="3"/>
  </si>
  <si>
    <t>https://www.city.yaizu.lg.jp/g02-003/003.html</t>
    <phoneticPr fontId="3"/>
  </si>
  <si>
    <t>http://www.city.kakegawa.shizuoka.jp/city/zaisei/zaiseijyokyoshiryoushu.html</t>
    <phoneticPr fontId="3"/>
  </si>
  <si>
    <t>https://www.city.fujieda.shizuoka.jp/soshiki/zaiseikeiei/zaisei/index.html</t>
    <phoneticPr fontId="3"/>
  </si>
  <si>
    <t>https://www.city.gotemba.lg.jp/gyousei/g-8/g-8-3/2098.html</t>
    <phoneticPr fontId="3"/>
  </si>
  <si>
    <t>https://www.city.fukuroi.shizuoka.jp/kurashi/shiseijoho/zaisei/1425446979234.html</t>
    <phoneticPr fontId="3"/>
  </si>
  <si>
    <t>https://www.city.shimoda.shizuoka.jp/category/080602kessan/111043.html</t>
    <phoneticPr fontId="3"/>
  </si>
  <si>
    <t>http://www.city.susono.shizuoka.jp/shisei/4/4/3405.html</t>
    <phoneticPr fontId="3"/>
  </si>
  <si>
    <t>https://www.city.kosai.shizuoka.jp/soshikiichiran/zaiseika/gyomuannai/1/2/2085.html</t>
    <phoneticPr fontId="3"/>
  </si>
  <si>
    <t>http://www.city.izu.shizuoka.jp/gyousei/gyousei_category_main0705.html</t>
    <phoneticPr fontId="3"/>
  </si>
  <si>
    <t>https://www.city.omaezaki.shizuoka.jp/kurashi/shisei/yosan_zaisei/3984.html</t>
    <phoneticPr fontId="3"/>
  </si>
  <si>
    <r>
      <t>https://www.city.kikugawa.shizuoka.jp/</t>
    </r>
    <r>
      <rPr>
        <sz val="11"/>
        <color theme="1"/>
        <rFont val="ＭＳ Ｐゴシック"/>
        <family val="3"/>
        <charset val="128"/>
      </rPr>
      <t>zaisei/kessan.html</t>
    </r>
    <phoneticPr fontId="3"/>
  </si>
  <si>
    <t>https://www.city.izunokuni.shizuoka.jp/zaimu/shisei/zaisei/ichiranhyo.html</t>
    <phoneticPr fontId="3"/>
  </si>
  <si>
    <t>https://www.city.makinohara.shizuoka.jp/soshiki/8/1258.html</t>
    <phoneticPr fontId="3"/>
  </si>
  <si>
    <t>https://www.town.higashiizu.shizuoka.jp/bg/town_gov/</t>
    <phoneticPr fontId="3"/>
  </si>
  <si>
    <t>https://www.town.kawazu.shizuoka.jp/gyousei/zaisei-kyuyo/</t>
    <phoneticPr fontId="3"/>
  </si>
  <si>
    <t>https://www.town.minamiizu.shizuoka.jp/docs/2013031200293/</t>
    <phoneticPr fontId="3"/>
  </si>
  <si>
    <t>https://www.town.matsuzaki.shizuoka.jp/docs/2016011900282/</t>
    <phoneticPr fontId="3"/>
  </si>
  <si>
    <t>https://www.town.nishiizu.shizuoka.jp/kakuka/soumu/gyouzai/zaiseizyoukyousiryousyuu.html</t>
    <phoneticPr fontId="3"/>
  </si>
  <si>
    <t>https://www.town.kannami.shizuoka.jp/gyosei/zaiseijoukyou/zaiseijoukyou.html</t>
    <phoneticPr fontId="3"/>
  </si>
  <si>
    <t>http://www.town.shimizu.shizuoka.jp/kikaku/kikaku00022.html</t>
    <phoneticPr fontId="3"/>
  </si>
  <si>
    <t>http://www.town.nagaizumi.lg.jp/soshiki/kikaku/4/1632.html</t>
    <phoneticPr fontId="3"/>
  </si>
  <si>
    <t>http://www.fuji-oyama.jp/chousei_10_zaiseijoukyou_h21.html</t>
    <phoneticPr fontId="3"/>
  </si>
  <si>
    <t>https://www.town.yoshida.shizuoka.jp/2323.htm</t>
    <phoneticPr fontId="3"/>
  </si>
  <si>
    <t>https://www.town.kawanehon.shizuoka.jp/soshiki/soumu/zaimukanri/8085.html</t>
    <phoneticPr fontId="3"/>
  </si>
  <si>
    <t>https://www.town.morimachi.shizuoka.jp/gyosei/machinososhiki/kikakuzaiseika/zaiseikakari/1/530.html</t>
    <phoneticPr fontId="3"/>
  </si>
  <si>
    <t>https://www.pref.aichi.jp/soshiki/shichoson/0000061122.html</t>
    <phoneticPr fontId="3"/>
  </si>
  <si>
    <t>http://www.pref.mie.lg.jp/SHICHOS/HP/000025982.htm</t>
    <phoneticPr fontId="3"/>
  </si>
  <si>
    <t>http://www.pref.mie.lg.jp/SHICHOS/HP/000025983.htm</t>
    <phoneticPr fontId="3"/>
  </si>
  <si>
    <t>http://www.pref.mie.lg.jp/SHICHOS/HP/000025984.htm</t>
    <phoneticPr fontId="3"/>
  </si>
  <si>
    <t>http://www.pref.mie.lg.jp/SHICHOS/HP/000025985.htm</t>
    <phoneticPr fontId="3"/>
  </si>
  <si>
    <t>http://www.pref.mie.lg.jp/SHICHOS/HP/000025986.htm</t>
    <phoneticPr fontId="3"/>
  </si>
  <si>
    <t>http://www.pref.mie.lg.jp/SHICHOS/HP/000025987.htm</t>
    <phoneticPr fontId="3"/>
  </si>
  <si>
    <t>http://www.pref.mie.lg.jp/SHICHOS/HP/000025988.htm</t>
    <phoneticPr fontId="3"/>
  </si>
  <si>
    <t>http://www.pref.mie.lg.jp/SHICHOS/HP/000025989.htm</t>
    <phoneticPr fontId="3"/>
  </si>
  <si>
    <t>http://www.pref.mie.lg.jp/SHICHOS/HP/000025990.htm</t>
    <phoneticPr fontId="3"/>
  </si>
  <si>
    <t>http://www.pref.mie.lg.jp/SHICHOS/HP/000025991.htm</t>
    <phoneticPr fontId="3"/>
  </si>
  <si>
    <t>http://www.pref.mie.lg.jp/SHICHOS/HP/000025992.htm</t>
    <phoneticPr fontId="3"/>
  </si>
  <si>
    <t>http://www.pref.mie.lg.jp/SHICHOS/HP/000025993.htm</t>
    <phoneticPr fontId="3"/>
  </si>
  <si>
    <t>http://www.pref.mie.lg.jp/SHICHOS/HP/000025994.htm</t>
    <phoneticPr fontId="3"/>
  </si>
  <si>
    <t>http://www.pref.mie.lg.jp/SHICHOS/HP/000025995.htm</t>
    <phoneticPr fontId="3"/>
  </si>
  <si>
    <t>http://www.pref.mie.lg.jp/SHICHOS/HP/000025996.htm</t>
    <phoneticPr fontId="3"/>
  </si>
  <si>
    <t>http://www.pref.mie.lg.jp/SHICHOS/HP/000025997.htm</t>
    <phoneticPr fontId="3"/>
  </si>
  <si>
    <t>http://www.pref.mie.lg.jp/SHICHOS/HP/000025998.htm</t>
    <phoneticPr fontId="3"/>
  </si>
  <si>
    <t>http://www.pref.mie.lg.jp/SHICHOS/HP/000025999.htm</t>
    <phoneticPr fontId="3"/>
  </si>
  <si>
    <t>http://www.pref.mie.lg.jp/SHICHOS/HP/000026000.htm</t>
    <phoneticPr fontId="3"/>
  </si>
  <si>
    <t>http://www.pref.mie.lg.jp/SHICHOS/HP/000026001.htm</t>
    <phoneticPr fontId="3"/>
  </si>
  <si>
    <t>http://www.pref.mie.lg.jp/SHICHOS/HP/000026002.htm</t>
    <phoneticPr fontId="3"/>
  </si>
  <si>
    <t>http://www.pref.mie.lg.jp/SHICHOS/HP/000026003.htm</t>
    <phoneticPr fontId="3"/>
  </si>
  <si>
    <t>http://www.pref.mie.lg.jp/SHICHOS/HP/000026004.htm</t>
    <phoneticPr fontId="3"/>
  </si>
  <si>
    <t>http://www.pref.mie.lg.jp/SHICHOS/HP/000026005.htm</t>
    <phoneticPr fontId="3"/>
  </si>
  <si>
    <t>http://www.pref.mie.lg.jp/SHICHOS/HP/000026006.htm</t>
    <phoneticPr fontId="3"/>
  </si>
  <si>
    <t>http://www.pref.mie.lg.jp/SHICHOS/HP/000026007.htm</t>
    <phoneticPr fontId="3"/>
  </si>
  <si>
    <t>http://www.pref.mie.lg.jp/SHICHOS/HP/000026008.htm</t>
    <phoneticPr fontId="3"/>
  </si>
  <si>
    <t>http://www.pref.mie.lg.jp/SHICHOS/HP/000026009.htm</t>
    <phoneticPr fontId="3"/>
  </si>
  <si>
    <t>https://www.city.otsu.lg.jp/shisei/zaisei/zaisei/kessan/1495089609886.html</t>
    <phoneticPr fontId="3"/>
  </si>
  <si>
    <t>https://www.city.hikone.lg.jp/shisei/zaisei/4/index.html</t>
    <phoneticPr fontId="3"/>
  </si>
  <si>
    <t>https://www.city.nagahama.lg.jp/0000002356.html</t>
    <phoneticPr fontId="3"/>
  </si>
  <si>
    <t>https://www.city.omihachiman.lg.jp/</t>
    <phoneticPr fontId="3"/>
  </si>
  <si>
    <t>https://www.city.kusatsu.shiga.jp/shisei/zaisei/jokyo/index.html</t>
    <phoneticPr fontId="3"/>
  </si>
  <si>
    <t>http://city.moriyama.lg.jp/kessai_index.html</t>
    <phoneticPr fontId="3"/>
  </si>
  <si>
    <t>http://www.city.ritto.lg.jp/soshiki/shiminseisaku/zaisei/gyoumu/zaisei/joukyou/8942.html</t>
    <phoneticPr fontId="3"/>
  </si>
  <si>
    <t>http://www.city.koka.lg.jp/10095.htm</t>
    <phoneticPr fontId="3"/>
  </si>
  <si>
    <t>www.city.yasu.lg.jp/i/soshiki/zaisei/zaiseijoukyou/1495161989863.hyml</t>
    <phoneticPr fontId="3"/>
  </si>
  <si>
    <t>https://www.city.shiga-konan.lg.jp/soshiki/somu/zaisei/4/11653.html</t>
    <phoneticPr fontId="3"/>
  </si>
  <si>
    <t>http://www.city.takashima.lg.jp/www/contents/1490857890737/index.html</t>
    <phoneticPr fontId="3"/>
  </si>
  <si>
    <t>http://www.city.higashiomi.shiga.jp/0000001066.html</t>
    <phoneticPr fontId="3"/>
  </si>
  <si>
    <t xml:space="preserve">https://www.city.maibara.lg.jp/soshiki/soumu/zaisei/kessan/146.html </t>
    <phoneticPr fontId="3"/>
  </si>
  <si>
    <t>http://www.town.ryuoh.shiga.jp/machi/machi_data/machidata_zaimu.html</t>
    <phoneticPr fontId="3"/>
  </si>
  <si>
    <t>https://www.town.aisho.shiga.jp/chosei/111/zaimu_shiryou/index.html</t>
    <phoneticPr fontId="3"/>
  </si>
  <si>
    <t>http://www.town.toyosato.shiga.jp/soshiki_view.php?so_cd1=1&amp;so_cd2=1&amp;so_cd3=0&amp;so_cd4=0&amp;so_cd5=0&amp;bn_cd=8</t>
    <phoneticPr fontId="3"/>
  </si>
  <si>
    <t>http://www.town.taga.lg.jp/contents_detail.php?co.kak&amp;frmld=207</t>
    <phoneticPr fontId="3"/>
  </si>
  <si>
    <t>http://www.city.joyo.kyoto.jp/category/4-28-9-0-0.html</t>
    <phoneticPr fontId="3"/>
  </si>
  <si>
    <t>http://www.town.kumiyama.lg.jp/contents_detail.php?co=kak&amp;frmId=997</t>
    <phoneticPr fontId="3"/>
  </si>
  <si>
    <t>https://www.city.osaka.lg.jp/zaisei/page/0000498516.html</t>
    <phoneticPr fontId="3"/>
  </si>
  <si>
    <t>http://www.city.ikeda.osaka.jp/shisei/zaisei/zaisei/kessan/H30/1584942519338.html</t>
    <phoneticPr fontId="3"/>
  </si>
  <si>
    <t>https://www.city.suita.osaka.jp/home/soshiki/div-gyoseikeiei/kikakuzaisei/001451/_98893.html</t>
    <phoneticPr fontId="3"/>
  </si>
  <si>
    <t>http://www.city.takatsuki.osaka.jp/shisei/seisakuzaisei/shizaisei/zaiseijokyoshiryo/index.html</t>
    <phoneticPr fontId="3"/>
  </si>
  <si>
    <t>http://www.city.moriguchi.osaka.jp/lifeinfo/kakukanoannai/kikakuzaiseibu/zaiseika/1445420616840.html</t>
    <phoneticPr fontId="3"/>
  </si>
  <si>
    <t>https://www.city.hirakata.osaka.jp/0000012335.html</t>
    <phoneticPr fontId="3"/>
  </si>
  <si>
    <t>https://www.city.yao.osaka.jp/0000045830.html</t>
    <phoneticPr fontId="3"/>
  </si>
  <si>
    <t>https://www.city.kawachinagano.lg.jp/soshiki/26/30274.html</t>
    <phoneticPr fontId="3"/>
  </si>
  <si>
    <t>https://www.city.matsubara.lg.jp/shisei/zaisei/3/7807.html</t>
    <phoneticPr fontId="3"/>
  </si>
  <si>
    <t>https://www.city.minoh.lg.jp/zaisei/3_3_joukyou.html</t>
    <phoneticPr fontId="3"/>
  </si>
  <si>
    <t>http://www.city.kashiwara.osaka.jp/docs/2019021400018/?doc_id=10225</t>
    <phoneticPr fontId="3"/>
  </si>
  <si>
    <t>https://www.city.kadoma.osaka.jp/shisei/zaisei/5647.html</t>
    <phoneticPr fontId="3"/>
  </si>
  <si>
    <t>http://www.city.sennan.lg.jp/shisei/zaisei/1458795199935.html</t>
    <phoneticPr fontId="3"/>
  </si>
  <si>
    <t>http://www.city.hannan.lg.jp/kakuka/somu/gyoukei/zaisei/zaisei_joukyou/index.html</t>
    <phoneticPr fontId="3"/>
  </si>
  <si>
    <t>http://www.town.tajiri.osaka.jp/kakuka/soumu/somu/menu/zaisei/index.html</t>
    <phoneticPr fontId="3"/>
  </si>
  <si>
    <t>www.town.misaki.osaka.jp/soshiki/zaisei_kaikaku/zaisei_kaikaku/shiryo/index.html</t>
    <phoneticPr fontId="3"/>
  </si>
  <si>
    <t>https://www.town.taishi.osaka.jp/busyo/soumubu/zaiseika/machinodaidokorojijyo/1459322734767.html</t>
    <phoneticPr fontId="3"/>
  </si>
  <si>
    <t>https://www.city.kobe.lg.jp/a61436/shise/financial/zaisei/index.html</t>
    <phoneticPr fontId="3"/>
  </si>
  <si>
    <t>https://web.pref.hyogo.lg.jp/kk25/zaiseijyoukyousiryou30.html?edit=1#</t>
    <phoneticPr fontId="3"/>
  </si>
  <si>
    <t>https://web.pref.hyogo.lg.jp/kk25/zaiseijyoukyousiryou30.html?edit=1#</t>
    <phoneticPr fontId="3"/>
  </si>
  <si>
    <t>https://web.pref.hyogo.lg.jp/kk25/zaiseijyoukyousiryou30.html?edit=1#</t>
    <phoneticPr fontId="3"/>
  </si>
  <si>
    <t>https://www.city.nara.lg.jp/site/zaisei/10627.html</t>
    <phoneticPr fontId="3"/>
  </si>
  <si>
    <t>https://www.city.yamatotakada.nara.jp/info/zaisei/shiryo.html</t>
    <phoneticPr fontId="3"/>
  </si>
  <si>
    <t>https://www.city.yamatokoriyama.nara.jp/govt/zaisei/bs/000882.html</t>
    <phoneticPr fontId="3"/>
  </si>
  <si>
    <t>https://www.city.tenri.nara.jp/kakuka/soumubu/zaiseika/1395809844297.html/</t>
    <phoneticPr fontId="3"/>
  </si>
  <si>
    <t>https://www.city.kashihara.nara.jp/article?id=5c352491f1a7f00f31b1ed5e</t>
    <phoneticPr fontId="3"/>
  </si>
  <si>
    <t>https://www.city.sakurai.lg.jp/sosiki/soumu/zaiseika/zaiseijyoukyousiryousyuu/1430977842068.html</t>
    <phoneticPr fontId="3"/>
  </si>
  <si>
    <t>https://www.city.gojo.lg.jp/shisei_soshiki/zaisei/3/index.html</t>
    <phoneticPr fontId="3"/>
  </si>
  <si>
    <t>http://www.city.gose.nara.jp/0000000955.html</t>
    <phoneticPr fontId="3"/>
  </si>
  <si>
    <t>https://www.city.ikoma.lg.jp/0000019532.html</t>
    <phoneticPr fontId="3"/>
  </si>
  <si>
    <t>http://www.city.katsuragi.nara.jp/index.cfm.21,2747,62,223,html</t>
    <phoneticPr fontId="3"/>
  </si>
  <si>
    <t>https://www.vill.yamazoe.nara.jp/life/gyousei/info/zaisei</t>
    <phoneticPr fontId="3"/>
  </si>
  <si>
    <t>http://www.town.heguri.nara.jp/web/profile/chosei/zaisei/zaiseisonota/</t>
    <phoneticPr fontId="3"/>
  </si>
  <si>
    <t>https://www.town.sango.nara.jp/kikakuzaisei/gyose/zaise/yosan/yosankessanzaisei.html</t>
    <phoneticPr fontId="3"/>
  </si>
  <si>
    <t>http://www.town.ikaruga.nara.jp/0000000270.html</t>
    <phoneticPr fontId="3"/>
  </si>
  <si>
    <t>https://www.town.nara-kawanishi.lg.jp/</t>
    <phoneticPr fontId="3"/>
  </si>
  <si>
    <t>http://www.town.miyake.lg.jp/</t>
    <phoneticPr fontId="3"/>
  </si>
  <si>
    <t>http://www.town.tawaramoto.nara.jp/gyosei/zaisei/3047.html</t>
    <phoneticPr fontId="3"/>
  </si>
  <si>
    <t>https://www.vill.soni.nara.jp/forms/info/info.aspx?info_id=15879</t>
    <phoneticPr fontId="3"/>
  </si>
  <si>
    <t>https://asukamura.jp/zaisei/</t>
    <phoneticPr fontId="3"/>
  </si>
  <si>
    <t>http://www.town.oji.nara.jp/kakuka/somu/seisakusuishin/zaisei_jyouhou/1544.html</t>
    <phoneticPr fontId="3"/>
  </si>
  <si>
    <t>http://www.town.koryo.nara.jp/contents_detail.php?frmId=3560</t>
    <phoneticPr fontId="3"/>
  </si>
  <si>
    <t>http://www.town.kawai.nara.jp/chosei/zaisei/1300351003746.html</t>
    <phoneticPr fontId="3"/>
  </si>
  <si>
    <t>http://www.town.yoshino.nara.jp/chosei/machinokakeibo/</t>
    <phoneticPr fontId="3"/>
  </si>
  <si>
    <t>http://www.town.oyodo.lg.jp/contents_detail.php?co=cat&amp;frmId=374&amp;frmCd=4-5-1-0-0</t>
    <phoneticPr fontId="3"/>
  </si>
  <si>
    <t>http://www.vill.tenkawa.nara.jp</t>
    <phoneticPr fontId="3"/>
  </si>
  <si>
    <t>https://www.vill.nosegawa.nara.jp/top/village_government/administration/zaisei/zaiseijyoukyou/index.html</t>
    <phoneticPr fontId="3"/>
  </si>
  <si>
    <t>https://www.vill.totsukawa.lg.jp/administration/gyousei/</t>
    <phoneticPr fontId="3"/>
  </si>
  <si>
    <t>http://www.vill.kawakami.nara.jp/life/docs/2017051200059/</t>
    <phoneticPr fontId="3"/>
  </si>
  <si>
    <t>http://www.city.wakayama.wakayama.jp/shisei/zaisei/1001162/1008508.html</t>
    <phoneticPr fontId="3"/>
  </si>
  <si>
    <t>http://www.city.hashimoto.lg.jp/guide/somubu/zaisei/zijyou/zaiseisiryou/index.html</t>
    <phoneticPr fontId="3"/>
  </si>
  <si>
    <t>http://www.city.arida.lg.jp/shisei/zaisei</t>
    <phoneticPr fontId="3"/>
  </si>
  <si>
    <t>http://www.city.gobo.wakayama.jp/sosiki/somu/zaisei/tanto/zaisei/1397526805119.html</t>
    <phoneticPr fontId="3"/>
  </si>
  <si>
    <t>https://www.town.kudoyama.wakayama.jp/soumu/zaiseijoukyou-shiryou/index.html</t>
    <phoneticPr fontId="3"/>
  </si>
  <si>
    <t>https://www.town.hirogawa.wakayama.jp/hirogawa/jouhoukoukai/</t>
    <phoneticPr fontId="3"/>
  </si>
  <si>
    <t>http://www.town.kamitonda.lg.jp/chosei/gyosei/zaiseijoukyou/2613.html</t>
    <phoneticPr fontId="3"/>
  </si>
  <si>
    <t>https://www.town.nachikatsuura.wakayama.jp/forms/info/info.aspx?info_id=9336</t>
    <phoneticPr fontId="3"/>
  </si>
  <si>
    <t>http://www.town.kozagawa.wakayama.jp/homepage/sub006.html</t>
    <phoneticPr fontId="3"/>
  </si>
  <si>
    <t>https://www.city.tottori.lg.jp/www/contents/1584493585723/index.html</t>
    <phoneticPr fontId="3"/>
  </si>
  <si>
    <t>https://www.city.yonago.lg.jp/25255.htm</t>
    <phoneticPr fontId="3"/>
  </si>
  <si>
    <t>https://www.city.kurayoshi.lg.jp/gyousei/div/soumu/zaisei/kouhyou/kessan/hikaku/</t>
    <phoneticPr fontId="3"/>
  </si>
  <si>
    <t>http://www.iwami.gr.jp/dd.aspx?itemid=3471</t>
    <phoneticPr fontId="3"/>
  </si>
  <si>
    <t>http:www.town.wakasa.tottori.jp/?page_id=65#zaisei</t>
    <phoneticPr fontId="3"/>
  </si>
  <si>
    <t>http://cms.sanin.jp/p/chizu/soumu/zaimu/jyouhou/</t>
    <phoneticPr fontId="3"/>
  </si>
  <si>
    <t>http://www.town.yazu.tottori.jp/2106.htm</t>
    <phoneticPr fontId="3"/>
  </si>
  <si>
    <t>http://www.town.misasa.tottori.jp/315/319/323/340/1383/26380.html</t>
    <phoneticPr fontId="3"/>
  </si>
  <si>
    <t>http://www.town.kotoura.tottori.jp/docs/2019090400049/</t>
    <phoneticPr fontId="3"/>
  </si>
  <si>
    <t>http://www.e-hokuei.net/1664.html</t>
    <phoneticPr fontId="3"/>
  </si>
  <si>
    <t>http://www.hiezu.jp/gyosei/m147/s952/r644/p123/g403/</t>
    <phoneticPr fontId="3"/>
  </si>
  <si>
    <t>https://www.daisen.jp/p/1/10/34/48/6/</t>
    <phoneticPr fontId="3"/>
  </si>
  <si>
    <t>https://www.town.nanbu.tottori.jp/</t>
    <phoneticPr fontId="3"/>
  </si>
  <si>
    <t>https://www.houki-town.jp/new1/10/3/3/12/?edit</t>
    <phoneticPr fontId="3"/>
  </si>
  <si>
    <t>http://www.town.nichinan.lg.jp/p/1/15/4/6/2/9/</t>
    <phoneticPr fontId="3"/>
  </si>
  <si>
    <t>https://www.town.hino.tottori.jp/2672.htm</t>
    <phoneticPr fontId="3"/>
  </si>
  <si>
    <t>https://www.town-kofu.jp/2/1/2/13/r604/</t>
    <phoneticPr fontId="3"/>
  </si>
  <si>
    <t>https://www.pref.shimane.lg.jp/admin/sichoson/sichoson_info/zaisei/shiryousyuu/H30.html</t>
    <phoneticPr fontId="3"/>
  </si>
  <si>
    <t>https://www.pref.shimane.lg.jp/admin/sichoson/sichoson_info/zaisei/shiryousyuu/H30.html</t>
    <phoneticPr fontId="3"/>
  </si>
  <si>
    <t>https://www.pref.shimane.lg.jp/admin/sichoson/sichoson_info/zaisei/shiryousyuu/H30.html</t>
    <phoneticPr fontId="3"/>
  </si>
  <si>
    <t>http://www.city.okayama.jp/zaisei/zaisei/zaisei_00130.html</t>
    <phoneticPr fontId="3"/>
  </si>
  <si>
    <t>https://www.city.kurashiki.okayama.jp/dd.aspx?itemid=14557#itemid14557</t>
    <phoneticPr fontId="3"/>
  </si>
  <si>
    <t>https://www.city.tsuyama.lg.jp/city/index2.php?id=650</t>
    <phoneticPr fontId="3"/>
  </si>
  <si>
    <t>https://www.city.tamano.lg.jp/site/zaisei/12056.html</t>
    <phoneticPr fontId="3"/>
  </si>
  <si>
    <t>http://www.city.ibara.okayama.jp/docs/2019091800039/</t>
    <phoneticPr fontId="3"/>
  </si>
  <si>
    <t>http://www.city.soja.okayama.jp/zaisei/sisei/zaisei_2018.html</t>
    <phoneticPr fontId="3"/>
  </si>
  <si>
    <t>https://www.city.takahashi.lg.jp/site/zaisei/zaiseizyoukyou27.html</t>
    <phoneticPr fontId="3"/>
  </si>
  <si>
    <t>https://www.city.niimi.okayama.jp/gyosei/gyosei_detail/index/44.html</t>
    <phoneticPr fontId="3"/>
  </si>
  <si>
    <t>http://www.city.bizen.okayama.jp/soshiki/6/598.html</t>
    <phoneticPr fontId="3"/>
  </si>
  <si>
    <t>http://www.city.setouchi.lg.jp/kurashi/shisei/keikakusesaku/zaiseijyoukyou/1527230677943.html</t>
    <phoneticPr fontId="3"/>
  </si>
  <si>
    <t>www.city.akaiwa.lg.jp/annai/zaimu/zaisei/shisei/gyousei/joukyou/zaiseijyoukyou28.html</t>
    <phoneticPr fontId="3"/>
  </si>
  <si>
    <t>http://www.city.mimasaka.lg.jp/soshiki/soumu/zaisei/1447379231294.html</t>
    <phoneticPr fontId="3"/>
  </si>
  <si>
    <t>http://www.city.asakuchi.lg.jp/gyose/zaisejokyo/shiryo.html</t>
    <phoneticPr fontId="3"/>
  </si>
  <si>
    <t>https://www.town.wake.lg.jp/gyosei/chosei/wakeZaisei</t>
    <phoneticPr fontId="3"/>
  </si>
  <si>
    <t>http://www.town.hayashima.lg.jp/soshikikarasagasu/soumu/zaisei/zaiseijyoukyoushiryousyu/index.html</t>
    <phoneticPr fontId="3"/>
  </si>
  <si>
    <t>https://www.town.satosho.okayama.jp/soshiki/2/1053.html</t>
    <phoneticPr fontId="3"/>
  </si>
  <si>
    <t>http://www.town.yakage.okayama.jp/gyosei/zaisei/zaisei.html</t>
    <phoneticPr fontId="3"/>
  </si>
  <si>
    <t>www.vill.shinjo.okayama.jp/index.php?id=134</t>
    <phoneticPr fontId="3"/>
  </si>
  <si>
    <t>http://www.town.kagamino.lg.jp/?p=80303</t>
    <phoneticPr fontId="3"/>
  </si>
  <si>
    <t>http://www.town.shoo.lg.jp/government/news828</t>
    <phoneticPr fontId="3"/>
  </si>
  <si>
    <t>http://www.town.nagi.okayama.jp/gyousei/chousei/gyouzaisei/gyouzaisei/zaiseijoukyou_kouhyou.html</t>
    <phoneticPr fontId="3"/>
  </si>
  <si>
    <t>http://www.vill.nishiawakura.okayama.jp/wp/%e6%9d%91%e3%81%ae%e8%b2%a1%e6%94%bf/</t>
    <phoneticPr fontId="3"/>
  </si>
  <si>
    <t>https://www.town.misaki.okayama.jp/soshiki/rizai/100.html</t>
    <phoneticPr fontId="3"/>
  </si>
  <si>
    <t>https://www.city.hiroshima.lg.jp/site/kessan/15906.html</t>
    <phoneticPr fontId="3"/>
  </si>
  <si>
    <t>http://www.city.fukuyama.hiroshima.jp/soshiki/zaisei/179289.html</t>
    <phoneticPr fontId="3"/>
  </si>
  <si>
    <t>http://www.city.fuchu.hiroshima.jp/shisei/kaiji/zaisei/2146.html</t>
    <phoneticPr fontId="3"/>
  </si>
  <si>
    <t>https://www.city.miyoshi.hiroshima.jp/zaisei_m/zaisei_yosankessan/2018_kessan_zaiseijyoukyou.html</t>
    <phoneticPr fontId="3"/>
  </si>
  <si>
    <t>http://www.city.shobara.hiroshima.jp/main/government/zaisei/post_710.html</t>
    <phoneticPr fontId="3"/>
  </si>
  <si>
    <t>http://www.city.otake.hiroshima.jp/soshiki/somu/kikakuzaisei/gyomu/14/3/1574765067045.html</t>
    <phoneticPr fontId="3"/>
  </si>
  <si>
    <t>https://www.city.hatsukaichi.hiroshima.jp/soshiki/16/31396.html</t>
    <phoneticPr fontId="3"/>
  </si>
  <si>
    <t>https://www.akitakata.jp/ja/shisei/section/soumu_soumu/fiscal/joukyouitiran/</t>
    <phoneticPr fontId="3"/>
  </si>
  <si>
    <t>http://ｗｗｗ.toｗｎ.fuchu.hiroshima.jp/site/finance/list237-1160.html</t>
    <phoneticPr fontId="3"/>
  </si>
  <si>
    <t>https://www.town.kaita.lg.jp/life/3/18/123</t>
    <phoneticPr fontId="3"/>
  </si>
  <si>
    <t>http://www.town.kumano.hiroshima.jp/www/contents/1350009659767/index.html</t>
    <phoneticPr fontId="3"/>
  </si>
  <si>
    <t>http://www.town.saka.lg.jp/cyousei_info/zaisei/</t>
    <phoneticPr fontId="3"/>
  </si>
  <si>
    <t>http://www.akiota.jp/soumu/zaisei.html</t>
    <phoneticPr fontId="3"/>
  </si>
  <si>
    <t>http://www.town.sera.hiroshima.jp/zaisei/zaiseijyoukyousiryousyuu_1.html</t>
    <phoneticPr fontId="3"/>
  </si>
  <si>
    <t>http://www.jinsekigun.jp/town/gyousei/zaisei/siryo/siryo/</t>
    <phoneticPr fontId="3"/>
  </si>
  <si>
    <t>https://www.pref.yamaguchi.lg.jp/cms/a12400/shiryousyu/siryoushu30.html</t>
    <phoneticPr fontId="3"/>
  </si>
  <si>
    <t>https://www.pref.yamaguchi.lg.jp/cms/a12400/shiryousyu/siryoushu30.html</t>
    <phoneticPr fontId="3"/>
  </si>
  <si>
    <t>http://www.city.tokushima.tokushima.jp/shisei/zaisei/zaisei_about/zaisei_kohyou.html</t>
    <phoneticPr fontId="3"/>
  </si>
  <si>
    <t>http://www.city.naruto.tokushima.jp/shisei/zaisei/jokyo/</t>
    <phoneticPr fontId="3"/>
  </si>
  <si>
    <t>https://www.city.komatsushima.lg.jp/shisei/soshiki/zaisei</t>
    <phoneticPr fontId="3"/>
  </si>
  <si>
    <t>https://www.city.yoshinogawa.lg.jp/docs/2012101500028/</t>
    <phoneticPr fontId="3"/>
  </si>
  <si>
    <t>https://www.city.awa.lg.jp/docs/2011040600202/</t>
    <phoneticPr fontId="3"/>
  </si>
  <si>
    <t>http://www.city.mima.lg.jp/gyousei/shiseizenpan/zaisei-p/0003.html</t>
    <phoneticPr fontId="3"/>
  </si>
  <si>
    <t>https://www.miyoshi.i-tokushima.jp/docs/4494.html</t>
    <phoneticPr fontId="3"/>
  </si>
  <si>
    <t>http://www.vill.sanagochi.lg.jp/category/bunya/gyoseimachizukuri/zaisei/</t>
    <phoneticPr fontId="3"/>
  </si>
  <si>
    <t>http://www.town.ishii.lg.jp/categories/bunya/johokokai/zaisei/</t>
    <phoneticPr fontId="3"/>
  </si>
  <si>
    <t>https://www.town.kamiyama.lg.jp/office/soumu/zaisei/financial-condition.html</t>
    <phoneticPr fontId="3"/>
  </si>
  <si>
    <t>http://www.town.tokushima-naka.lg.jp/gyosei/docs/571035.html</t>
    <phoneticPr fontId="3"/>
  </si>
  <si>
    <t>https://www.town.tokushima-mugi.lg.jp/docs/2018041200011/</t>
    <phoneticPr fontId="3"/>
  </si>
  <si>
    <t>https://www.town.kaiyo.lg.jp/</t>
    <phoneticPr fontId="3"/>
  </si>
  <si>
    <t>https://www .town.matsushige.tokushima.jp/docs/2015111700952/</t>
    <phoneticPr fontId="3"/>
  </si>
  <si>
    <t>https://www.town.kitajima.lg.jp/chosei/zaisei/</t>
    <phoneticPr fontId="3"/>
  </si>
  <si>
    <t>https://www.town.aizumi.lg.jp/docs/2019121000977/</t>
    <phoneticPr fontId="3"/>
  </si>
  <si>
    <t>http://www.town.itano.tokushima.jp/docs/2017032600069/</t>
    <phoneticPr fontId="3"/>
  </si>
  <si>
    <t>https://www.townkamiita.jp/docs/2012092600011/</t>
    <phoneticPr fontId="3"/>
  </si>
  <si>
    <t>https://www.town.higashimiyoshi.lg.jp/docs/517.html</t>
    <phoneticPr fontId="3"/>
  </si>
  <si>
    <t>https://www.city.takamatsu.kagawa.jp/kurashi/shinotorikumi/zaisei/jijo/kohyo.html</t>
    <phoneticPr fontId="3"/>
  </si>
  <si>
    <t>https://www.city.marugame.lg.jp/itwinfo/i5511/</t>
    <phoneticPr fontId="3"/>
  </si>
  <si>
    <t>https://www.city.sakaide.lg.jp/soshiki/seisaku/zaiseijyoukyousiryou.html</t>
    <phoneticPr fontId="3"/>
  </si>
  <si>
    <t>https://www.city.zentsuji.kagawa.jp/soshiki/3/zaiseijyoukyou.html</t>
    <phoneticPr fontId="3"/>
  </si>
  <si>
    <t>https://www.city.kanonji.kagawa.jp/soshiki/5/1243.html</t>
    <phoneticPr fontId="3"/>
  </si>
  <si>
    <t>https://www.city.sanuki.kagawa.jp/executive/budget/zaimujyoukyousiryousyu</t>
    <phoneticPr fontId="3"/>
  </si>
  <si>
    <t>﻿https://www.higashikagawa.jp/itwinfo/i8174/</t>
    <phoneticPr fontId="3"/>
  </si>
  <si>
    <t>https://www.city.mitoyo.lg.jp/gyosei/zaimu_kaikei/3745.html</t>
    <phoneticPr fontId="3"/>
  </si>
  <si>
    <t>https://www.town.tonosho.kagawa.jp/gyosei/soshiki/somu/4/2/1381.html</t>
    <phoneticPr fontId="3"/>
  </si>
  <si>
    <t>https://www.town.shodoshima.lg.jp/gyousei/choseijoho/zaisei/3155.html</t>
    <phoneticPr fontId="3"/>
  </si>
  <si>
    <t>https://www.town.miki.lg.jp/life/dtl.php?hdnKey=1824</t>
    <phoneticPr fontId="3"/>
  </si>
  <si>
    <t>http://www.town.naoshima.lg.jp/government/cl1000045/zaiseijyokyou28.html</t>
    <phoneticPr fontId="3"/>
  </si>
  <si>
    <t>https://www.town.ayagawa.lg.jp/docs/2011070500015/</t>
    <phoneticPr fontId="3"/>
  </si>
  <si>
    <t>http://www.town.kotohira.kagawa.jp/pages/1009</t>
    <phoneticPr fontId="3"/>
  </si>
  <si>
    <t>https://www.town.tadotsu.kagawa.jp/itwinfo/cl1000118/</t>
    <phoneticPr fontId="3"/>
  </si>
  <si>
    <t>http://www.town.manno.lg.jp/life/detail.php?hdnKey=2939</t>
    <phoneticPr fontId="3"/>
  </si>
  <si>
    <t>http://www.pref.ehime.jp/h10800/shichoshinko/zaisei/digest/siryousyuu/zaiseijoukyousiryousyuumein30.html</t>
    <phoneticPr fontId="3"/>
  </si>
  <si>
    <t>http://www.city.kitakyushu.lg.jp/zaisei/09000249.html</t>
    <phoneticPr fontId="3"/>
  </si>
  <si>
    <t>http://www.city.omuta.lg.jp/hpKiji/pub/detail.aspx?c_id=5&amp;id=4037&amp;class_set_id=7&amp;class_id=609</t>
    <phoneticPr fontId="3"/>
  </si>
  <si>
    <t>https://www.city.kurume.fukuoka.jp/1080shisei/2100zaisei/3040joukyou/zaiseijoukyou-shiryoushuu.html</t>
    <phoneticPr fontId="3"/>
  </si>
  <si>
    <t>https://www.city.nogata.fukuoka.jp/shisei/_1236/_2200/_6003.html</t>
    <phoneticPr fontId="3"/>
  </si>
  <si>
    <t>http://www.city.iizuka.lg.jp/zaise/shise/yosan/kessan/kessan.html</t>
    <phoneticPr fontId="3"/>
  </si>
  <si>
    <t>https://www.joho.tagawa.fukuoka.jp/kiji0036661/index.html</t>
    <phoneticPr fontId="3"/>
  </si>
  <si>
    <t>https://www.city.yanagawa.fukuoka.jp/home.html</t>
    <phoneticPr fontId="3"/>
  </si>
  <si>
    <t>http://www.city.yame.fukuoka.jp/soshiki/12/34/2/zaiseijokyo/index.html</t>
    <phoneticPr fontId="3"/>
  </si>
  <si>
    <t>https://www.city.chikugo.lg.jp/shisei/_6154/_6155/_7456.html</t>
    <phoneticPr fontId="3"/>
  </si>
  <si>
    <t>http://www.city.buzen.lg.jp/sisei/zaisei/zaisei_zyokyo.html</t>
    <phoneticPr fontId="3"/>
  </si>
  <si>
    <t>http://www.city.nakama.lg.jp/gyose/zaise/newkessan/h30kessan.html</t>
    <phoneticPr fontId="3"/>
  </si>
  <si>
    <t>https://www.city.ogori.fukuoka.jp/1139/1149/2069</t>
    <phoneticPr fontId="3"/>
  </si>
  <si>
    <t>https://www.city.chikushino.fukuoka.jp/soumubu/zaisei/zaisei-jouhou.html</t>
    <phoneticPr fontId="3"/>
  </si>
  <si>
    <t>http://www.city.onojo.fukuoka.jp/050/040/index.html</t>
    <phoneticPr fontId="3"/>
  </si>
  <si>
    <t>http://www.city.dazaifu.lg.jp/admin/shisei/yosan/1209/3839.html</t>
    <phoneticPr fontId="3"/>
  </si>
  <si>
    <t>https://www.city.koga.fukuoka.jp/cityhall/work/zaisei/008.php</t>
    <phoneticPr fontId="3"/>
  </si>
  <si>
    <t>http://city.fukutsu.lg.jp/shisei/zaisei/zaiseisiryou.php</t>
    <phoneticPr fontId="3"/>
  </si>
  <si>
    <t>http://www.city.ukiha.fukuoka.jp/kihon/pub/detail.aspx?c_id=25&amp;id=285&amp;pg=1</t>
    <phoneticPr fontId="3"/>
  </si>
  <si>
    <t>https://www.city.miyawaka.lg.jp/kiji003446466/index.html</t>
    <phoneticPr fontId="3"/>
  </si>
  <si>
    <t>http://www.city.asakura.lg.jp/www/genre/0000000000000/1000000000029/index.html</t>
    <phoneticPr fontId="3"/>
  </si>
  <si>
    <t>https://www.city.nakagawa.lg.jp/soshiki/3/jokyo.html</t>
    <phoneticPr fontId="3"/>
  </si>
  <si>
    <t>http://www.town.umi.lg.jp/soshiki/38/14414.html</t>
    <phoneticPr fontId="3"/>
  </si>
  <si>
    <t>https://www.town.sasaguri.fukuoka.jp/soshiki/zaisei/zaisei/zaiseijoukyou/zaiseisiryou.html</t>
    <phoneticPr fontId="3"/>
  </si>
  <si>
    <t>http://www.town.shime.lg.jp/soshiki/2/kessan30.html</t>
    <phoneticPr fontId="3"/>
  </si>
  <si>
    <t>https://www.town.sue.fukuoka.jp/soshiki/1/zaiseijyoukyousiryousyuu.html</t>
    <phoneticPr fontId="3"/>
  </si>
  <si>
    <t>https://www.town.shingu.fukuoka.jp/index.cfm/52,31181,301,496,html</t>
    <phoneticPr fontId="3"/>
  </si>
  <si>
    <t>http://www.town.hisayama.fukuoka.jp/tyousei/zaisei/zaiseisiryou/</t>
    <phoneticPr fontId="3"/>
  </si>
  <si>
    <t>https://www.town.kasuya.fukuoka.jp/s008/010/010/010/050/060/20191224150438.html</t>
    <phoneticPr fontId="3"/>
  </si>
  <si>
    <t>https://www.town.ashiya.lg.jp/soshiki/4/2126.html</t>
    <phoneticPr fontId="3"/>
  </si>
  <si>
    <t>https://www.town.mizumaki.lg.jp/gyosei/kaikei/kik_04.html</t>
    <phoneticPr fontId="3"/>
  </si>
  <si>
    <t>http://www.town.okagaki.lg.jp/s004/060/050/030/201502050184.html</t>
    <phoneticPr fontId="3"/>
  </si>
  <si>
    <t>http://www.town.lg.jp/machi_navi/zaisei/zaiseiitiran/index.html</t>
    <phoneticPr fontId="3"/>
  </si>
  <si>
    <t>http://town.kotke.lg.jp/hpkiji/pub/List.aspx?c_id=3&amp;class_set_id=1&amp;class_id=777</t>
    <phoneticPr fontId="3"/>
  </si>
  <si>
    <t>http://www.town.kurate.lg.jp/syoukai/zaisei/zaiseijokyo_siryoshu.html</t>
    <phoneticPr fontId="3"/>
  </si>
  <si>
    <t>http://www.town.keisen.fukuoka.jp/tyousei/zaisei.php</t>
    <phoneticPr fontId="3"/>
  </si>
  <si>
    <t>https://www.town.chikuzen.fukuoka.jp/S024/010/010/090/20180131171540.html</t>
    <phoneticPr fontId="3"/>
  </si>
  <si>
    <t>http://vill.toho-info.com/category_c?cate=2&amp;cate2=36</t>
    <phoneticPr fontId="3"/>
  </si>
  <si>
    <t>http://www.town.tachiarai.fukuoka.jp/chousei/gyouzaisei/zaimu/index.html</t>
    <phoneticPr fontId="3"/>
  </si>
  <si>
    <t>http://www.town.ooki.lg.jp/soshiki/kaikei/1/2/1/1422014752829.html</t>
    <phoneticPr fontId="3"/>
  </si>
  <si>
    <t>http://www.town.hirokawa.fukuoka.jp/hp/node_120/node_168/node_356</t>
    <phoneticPr fontId="3"/>
  </si>
  <si>
    <t>https://www.town.kawara.fukuoka.jp/050/040/020/</t>
    <phoneticPr fontId="3"/>
  </si>
  <si>
    <t>https://www.town.soeda.fukuoka.jp/docs/2011102500044/</t>
    <phoneticPr fontId="3"/>
  </si>
  <si>
    <t>http://www.town.itoda.lg.jp/administration/financial_affairs/financial_affairs_records.html</t>
    <phoneticPr fontId="3"/>
  </si>
  <si>
    <t>https://www.town-kawasaki.com/zeizaisei/zaisei/359</t>
    <phoneticPr fontId="3"/>
  </si>
  <si>
    <t>http://www.town.oto.fukuoka.jp/info/prev.asp?fol_id=1630</t>
    <phoneticPr fontId="3"/>
  </si>
  <si>
    <t>http://www.akamura.net/img/government/189_1.pdf</t>
    <phoneticPr fontId="3"/>
  </si>
  <si>
    <t>http://www.town.fukuchi.lg.jp/tyousei/gyouzaisei/zaisei/650.html</t>
    <phoneticPr fontId="3"/>
  </si>
  <si>
    <t>https://www.town.kanda.lg.jp/_1032/_1173/_2901.html</t>
    <phoneticPr fontId="3"/>
  </si>
  <si>
    <t>http://www.town.miyako.lg.jp/zaisei/zaimu/zaiseijoukyou.html</t>
    <phoneticPr fontId="3"/>
  </si>
  <si>
    <t>https://www.town.yoshitomi.lg.jp/gyosei/chosei/v995/y209/kikakuzaisei/s137/38/</t>
    <phoneticPr fontId="3"/>
  </si>
  <si>
    <t>https://www.town.chikujo.fukuoka.jp/s009/020/020/020/20151015155825.html</t>
    <phoneticPr fontId="3"/>
  </si>
  <si>
    <t>https://www.city.saga.lg.jp/main/59111.html</t>
    <phoneticPr fontId="3"/>
  </si>
  <si>
    <t>https://www.city.tosu.lg.jp/840.htm</t>
    <phoneticPr fontId="3"/>
  </si>
  <si>
    <t>https://www.city.taku.lg.jp/soshiki/18/2535.html</t>
    <phoneticPr fontId="3"/>
  </si>
  <si>
    <t>https://www.city.saga-kashima.lg.jp/main/412.html</t>
    <phoneticPr fontId="3"/>
  </si>
  <si>
    <t>https://www.city.kanzaki.saga.jp/main/188.html</t>
    <phoneticPr fontId="3"/>
  </si>
  <si>
    <t>https://www.town.yoshinogari.saga.jp/contents/1_10270.html</t>
    <phoneticPr fontId="3"/>
  </si>
  <si>
    <t>https://www.town.kamimine.lg.jp/view.php?pageId=1328</t>
    <phoneticPr fontId="3"/>
  </si>
  <si>
    <t>https://www.town.miyaki.lg.jp/chosei/zaisei/_1759.html</t>
    <phoneticPr fontId="3"/>
  </si>
  <si>
    <t>https://www.town.arita.lg.jp/main/482.html</t>
    <phoneticPr fontId="3"/>
  </si>
  <si>
    <t>https://www.town.shiroishi.lg.jp/chousei_machi/zaisei/_1173.html</t>
    <phoneticPr fontId="3"/>
  </si>
  <si>
    <t>http://www.pref.nagasaki.jp/bunrui/kenseijoho/kennaishichonogyozaiseijokyo/sicho_gyosei/428135.html</t>
    <phoneticPr fontId="3"/>
  </si>
  <si>
    <t>https://www.city.kumamoto.jp/hpkiji/pub/detail.aspx?c_id=5&amp;id=2422</t>
    <phoneticPr fontId="3"/>
  </si>
  <si>
    <t>https://www.pref.kumamoto.jp/kiji_31638.html</t>
    <phoneticPr fontId="3"/>
  </si>
  <si>
    <t>https://www.pref.kumamoto.jp/kiji_31638.html</t>
    <phoneticPr fontId="3"/>
  </si>
  <si>
    <t>https://www.pref.oita.jp/soshiki/11650/zaisei.html</t>
    <phoneticPr fontId="3"/>
  </si>
  <si>
    <t>https://www.city.miyazaki.miyazaki.jp/city/finance/condition/111820.html</t>
    <phoneticPr fontId="3"/>
  </si>
  <si>
    <t>http://www.town.miyazaki-misato.lg.jp/1135.htm</t>
    <phoneticPr fontId="3"/>
  </si>
  <si>
    <t>https://www.pref.kagoshima.jp/ab08/kensei/shityoson/zaisei/h30zaiseishiryoushu.html</t>
    <phoneticPr fontId="3"/>
  </si>
  <si>
    <t>https://www.pref.okinawa.jp/site/kikaku/shichoson/zaisei/ippannzaisei/kessan_hutukaikei/zaiseijokyo_shiryosyu/top.html</t>
    <phoneticPr fontId="3"/>
  </si>
  <si>
    <t>https://www.city.sayama.saitama.jp/shisei/zaisei/zaiseijyokyoshiryo/index.html</t>
    <phoneticPr fontId="3"/>
  </si>
  <si>
    <t>https://www.city.saitama.jp/006/007/009/p059562.html</t>
    <phoneticPr fontId="3"/>
  </si>
  <si>
    <t>https://www.city.kawagoe.saitama.jp/smph/shisei/zaisei/zaiseikohyo/zaiseijoukyou.html</t>
    <phoneticPr fontId="3"/>
  </si>
  <si>
    <t>https://www.city.kumagaya.lg.jp/about/zaisei/zaiseisiryou.html</t>
    <phoneticPr fontId="3"/>
  </si>
  <si>
    <t>http://www.city.chichibu.lg.jp/7110.html</t>
    <phoneticPr fontId="3"/>
  </si>
  <si>
    <t>www.city.tokorozawa.saitama.jp/shiseijoho/zaisei/zaiseijyouho/zaiseijyokyoichiran.html</t>
    <phoneticPr fontId="3"/>
  </si>
  <si>
    <t>https://www.city.kazo.lg.jp/shisei/gyousei_zaisei/zaisei/10554.html</t>
    <phoneticPr fontId="3"/>
  </si>
  <si>
    <t>http://www.city.higashimatsuyama.lg.jp/shisei/sesaku_keikaku/finance/1395047566570.html</t>
    <phoneticPr fontId="3"/>
  </si>
  <si>
    <t>http://www.city.kasukabe.lg.jp/shisei/yosan/zaisei/bunseki/html</t>
    <phoneticPr fontId="3"/>
  </si>
  <si>
    <t>https://www.hanyu.lg.jp/docs/2013093000114/</t>
    <phoneticPr fontId="3"/>
  </si>
  <si>
    <t>http://www.city.kounosu.saitama.jp/soshiki/zaimu/2/gyomu/1/1449742796597.html</t>
    <phoneticPr fontId="3"/>
  </si>
  <si>
    <t>http://www.city.ageo.lg.jp/page/3-a16.html</t>
    <phoneticPr fontId="3"/>
  </si>
  <si>
    <t>http://www.city.soka.saitama.jp/cont/s1204/010/010/020/PAGE000000000000052674.html</t>
    <phoneticPr fontId="3"/>
  </si>
  <si>
    <t>https://www.city.koshigaya.saitama.jp/kurashi_shisei/shisei/yosankessan/kessan/20150428135047996.html</t>
    <phoneticPr fontId="3"/>
  </si>
  <si>
    <t>http://www.city.niiza.lg.jp/soshiki/8/zaiseijoukyou.html</t>
    <phoneticPr fontId="3"/>
  </si>
  <si>
    <t>https://www.city.kuki.lg.jp/shisei/zaisei_yosan_kessan/zaisei/zaiseijyoukyousiryou.html</t>
    <phoneticPr fontId="3"/>
  </si>
  <si>
    <t>http://www.city.kitamoto.saitama.jp/shisei/unei/2/2/1418184023418.html</t>
    <phoneticPr fontId="3"/>
  </si>
  <si>
    <t>https://www.city.yashio.lg.jp/shisei/zaiseijokyo/kessan/H30zaiseijyoukyou.html</t>
    <phoneticPr fontId="3"/>
  </si>
  <si>
    <t>https://www.city.fujimi.saitama.jp/shisei/04zaisei/02kessan/kessanshiryo.html</t>
    <phoneticPr fontId="3"/>
  </si>
  <si>
    <t>http://www.city.misato.lg.jp/1201.htm</t>
    <phoneticPr fontId="3"/>
  </si>
  <si>
    <t>http://www.city.hasuda.saitama.jp/zaise/shise/zaise/jokyo/jokyoichiran.html</t>
    <phoneticPr fontId="3"/>
  </si>
  <si>
    <t>https://www.city.sakado.lg.jp/soshiki/4/15087.html</t>
    <phoneticPr fontId="3"/>
  </si>
  <si>
    <t>https://www.city.satte.lg.jp/sitetop/zaisei/datacollection.html</t>
    <phoneticPr fontId="3"/>
  </si>
  <si>
    <t>https://www.city.tsurugashima.lg.jp/page/page004007.html</t>
    <phoneticPr fontId="3"/>
  </si>
  <si>
    <t>https://www.city.fujimino.saitama.jp/soshikiichiran/zaiseika/zaiseikakari/5658.html</t>
    <phoneticPr fontId="3"/>
  </si>
  <si>
    <t>http://www.city.shiraoka.lg.jp/7842.htm</t>
    <phoneticPr fontId="3"/>
  </si>
  <si>
    <t>https://www.town.saitama-ina.lg.jp/0000003132.html</t>
    <phoneticPr fontId="3"/>
  </si>
  <si>
    <t>https://www.town.saitama-miyoshi.lg.jp/town/about/2007-0314-1349-9.html</t>
    <phoneticPr fontId="3"/>
  </si>
  <si>
    <t>http://www.town.moroyama.saitama.jp/www/contents/1585026528806/index.html</t>
    <phoneticPr fontId="3"/>
  </si>
  <si>
    <t>http://www.town.ogose.saitama.jp/chousei/unei/zaisei/1453290412028.html</t>
    <phoneticPr fontId="3"/>
  </si>
  <si>
    <t>http://www.town.namegawa.lg.jp/gyousei/05/index.htm</t>
    <phoneticPr fontId="3"/>
  </si>
  <si>
    <t xml:space="preserve">http://www.town.ogawa.saitama.jp/0000003596.html </t>
    <phoneticPr fontId="3"/>
  </si>
  <si>
    <t>http://www.town.yoshimi.saitama.jp/section_seisakuzaisei.html</t>
    <phoneticPr fontId="3"/>
  </si>
  <si>
    <t>https://www.town.tokigawa.lg.jp/forms/info/info.aspx?info_id=31240</t>
    <phoneticPr fontId="3"/>
  </si>
  <si>
    <t>http://www.town.yokoze.saitama.jp/about/finance.html</t>
    <phoneticPr fontId="3"/>
  </si>
  <si>
    <t>hpps://www.town.minano.saitama.jp/section/soumu/1578/</t>
    <phoneticPr fontId="3"/>
  </si>
  <si>
    <t>http://www.town.nagatoro.saitama.jp/finance/fi02_1/</t>
    <phoneticPr fontId="3"/>
  </si>
  <si>
    <t>https://www.town.ogano.lg.jp/chousei-jouhou/finance/</t>
    <phoneticPr fontId="3"/>
  </si>
  <si>
    <t>https://www.vill.higashichichibu.saitama.jp/soshiki/00/zaiseijyoukyou.html</t>
    <phoneticPr fontId="3"/>
  </si>
  <si>
    <t>www.town.saitama-misato.lg.jp/admini/finance/condition.html</t>
    <phoneticPr fontId="3"/>
  </si>
  <si>
    <t>http://www.town.kamikawa.saitama.jp/gyouseijouho/zaisei/1655.html</t>
    <phoneticPr fontId="3"/>
  </si>
  <si>
    <t>https://www.town.yorii.saitama.jp/soshiki/03/zaiseijokyoitiranhyo.html</t>
    <phoneticPr fontId="3"/>
  </si>
  <si>
    <t>http://www.town.sugito.lg.jp/doc_lib/2/24003/%E5%B9%B3%E6%88%9030%E5%B9%B4%E5%BA%A6%E8%B2%A1%E6%94%BF%E8%AD%B2%E8%A8%B1%E8%B3%87%E6%96%99%E9%9B%86%E2%91%A0.pdf</t>
    <phoneticPr fontId="3"/>
  </si>
  <si>
    <t>http://www.town.matsubushi.lg.jp/www/contents/1583816405662/index.html</t>
    <phoneticPr fontId="3"/>
  </si>
  <si>
    <t>北海道</t>
    <phoneticPr fontId="3"/>
  </si>
  <si>
    <t>茨城県</t>
    <phoneticPr fontId="3"/>
  </si>
  <si>
    <t>栃木県</t>
    <phoneticPr fontId="3"/>
  </si>
  <si>
    <t>栃木県</t>
    <phoneticPr fontId="3"/>
  </si>
  <si>
    <t>埼玉県</t>
    <phoneticPr fontId="3"/>
  </si>
  <si>
    <t>千葉県</t>
    <phoneticPr fontId="3"/>
  </si>
  <si>
    <t>千葉県</t>
    <phoneticPr fontId="3"/>
  </si>
  <si>
    <t>東京都</t>
    <phoneticPr fontId="3"/>
  </si>
  <si>
    <t>京都府市町村職員退職手当組合</t>
    <phoneticPr fontId="3"/>
  </si>
  <si>
    <t>嘉手納町人材育成基金</t>
    <phoneticPr fontId="3"/>
  </si>
  <si>
    <t>名護市再編交付金基金</t>
    <rPh sb="0" eb="3">
      <t>ナゴシ</t>
    </rPh>
    <rPh sb="3" eb="5">
      <t>サイヘン</t>
    </rPh>
    <rPh sb="5" eb="8">
      <t>コウフキン</t>
    </rPh>
    <rPh sb="8" eb="10">
      <t>キキン</t>
    </rPh>
    <phoneticPr fontId="3"/>
  </si>
  <si>
    <t>名護市公共施設整備基金</t>
    <phoneticPr fontId="3"/>
  </si>
  <si>
    <t>名護市地域福祉基金</t>
    <phoneticPr fontId="3"/>
  </si>
  <si>
    <t>名護市ふるさとまちづくり基金</t>
    <rPh sb="0" eb="3">
      <t>ナゴシ</t>
    </rPh>
    <rPh sb="12" eb="14">
      <t>キキン</t>
    </rPh>
    <phoneticPr fontId="3"/>
  </si>
  <si>
    <t>名護市水源地域振興基金</t>
    <phoneticPr fontId="3"/>
  </si>
  <si>
    <t>今帰仁村村有財産購入基金</t>
    <phoneticPr fontId="3"/>
  </si>
  <si>
    <t>今帰仁村庁舎の維持管理及び建設に関する基金</t>
    <phoneticPr fontId="3"/>
  </si>
  <si>
    <t>今帰仁村うるおいと安らぎの村づくり応援基金</t>
    <phoneticPr fontId="3"/>
  </si>
  <si>
    <t>今帰仁村ふるさと基金</t>
    <phoneticPr fontId="3"/>
  </si>
  <si>
    <t>今帰仁村福祉基金</t>
    <phoneticPr fontId="3"/>
  </si>
  <si>
    <t>公用並びに公共用施設整備基金</t>
    <phoneticPr fontId="3"/>
  </si>
  <si>
    <t>特定防衛施設周辺整備調整交付金基金</t>
    <phoneticPr fontId="3"/>
  </si>
  <si>
    <t>地域福祉基金</t>
    <phoneticPr fontId="3"/>
  </si>
  <si>
    <t>村民レク広場基金</t>
    <phoneticPr fontId="3"/>
  </si>
  <si>
    <t>読谷村立公共施設建設基金</t>
    <rPh sb="0" eb="3">
      <t>ヨミタンソン</t>
    </rPh>
    <rPh sb="3" eb="4">
      <t>リツ</t>
    </rPh>
    <rPh sb="4" eb="6">
      <t>コウキョウ</t>
    </rPh>
    <rPh sb="6" eb="8">
      <t>シセツ</t>
    </rPh>
    <rPh sb="8" eb="10">
      <t>ケンセツ</t>
    </rPh>
    <rPh sb="10" eb="12">
      <t>キキン</t>
    </rPh>
    <phoneticPr fontId="3"/>
  </si>
  <si>
    <t>読谷村立学校建設基金</t>
    <rPh sb="0" eb="2">
      <t>ヨミタン</t>
    </rPh>
    <rPh sb="2" eb="4">
      <t>ソンリツ</t>
    </rPh>
    <rPh sb="4" eb="6">
      <t>ガッコウ</t>
    </rPh>
    <rPh sb="6" eb="8">
      <t>ケンセツ</t>
    </rPh>
    <rPh sb="8" eb="10">
      <t>キキン</t>
    </rPh>
    <phoneticPr fontId="3"/>
  </si>
  <si>
    <t>ノーベル平和賞を夢見る村民基金</t>
    <rPh sb="4" eb="6">
      <t>ヘイワ</t>
    </rPh>
    <rPh sb="6" eb="7">
      <t>ショウ</t>
    </rPh>
    <rPh sb="8" eb="10">
      <t>ユメミ</t>
    </rPh>
    <rPh sb="11" eb="13">
      <t>ソンミン</t>
    </rPh>
    <rPh sb="13" eb="15">
      <t>キキン</t>
    </rPh>
    <phoneticPr fontId="3"/>
  </si>
  <si>
    <t>公共施設等整備基金</t>
    <phoneticPr fontId="3"/>
  </si>
  <si>
    <t>嘉手納町地域振興基金</t>
    <phoneticPr fontId="3"/>
  </si>
  <si>
    <t>特定防衛施設周辺整備調整交付金事業基金</t>
    <phoneticPr fontId="3"/>
  </si>
  <si>
    <t>特定駐留軍用地等内土地取得事業基金</t>
    <phoneticPr fontId="3"/>
  </si>
  <si>
    <t>普通財産処分金運用基金</t>
    <phoneticPr fontId="3"/>
  </si>
  <si>
    <t>浜川漁港多目的利用施設整備地区開発基金</t>
    <phoneticPr fontId="3"/>
  </si>
  <si>
    <t>キャンプ桑江北側返還跡地まちづくり基金</t>
    <phoneticPr fontId="3"/>
  </si>
  <si>
    <t>チバリヨ－中城
ごさまる応援基金</t>
    <phoneticPr fontId="3"/>
  </si>
  <si>
    <t>新設学校用地等土地開発基金</t>
    <phoneticPr fontId="3"/>
  </si>
  <si>
    <t>庁舎等建設基金</t>
    <phoneticPr fontId="3"/>
  </si>
  <si>
    <t>美ら島応援基金(ふるさと納税)</t>
    <phoneticPr fontId="3"/>
  </si>
  <si>
    <t>産業振興総合推進貸付基金</t>
    <phoneticPr fontId="3"/>
  </si>
  <si>
    <t>美ら島応援基金(コープ)</t>
    <phoneticPr fontId="3"/>
  </si>
  <si>
    <t>伊是名村育英基金</t>
    <phoneticPr fontId="3"/>
  </si>
  <si>
    <t>伊是名村災害援護積立基金</t>
    <phoneticPr fontId="3"/>
  </si>
  <si>
    <t>ふるさと創生基金</t>
    <phoneticPr fontId="3"/>
  </si>
  <si>
    <t>ふるさと応援基金</t>
    <phoneticPr fontId="3"/>
  </si>
  <si>
    <t>人材育成基金</t>
    <phoneticPr fontId="3"/>
  </si>
  <si>
    <t>-</t>
    <phoneticPr fontId="3"/>
  </si>
  <si>
    <t>-</t>
    <phoneticPr fontId="3"/>
  </si>
  <si>
    <t>-</t>
    <phoneticPr fontId="3"/>
  </si>
  <si>
    <t>ｰ</t>
    <phoneticPr fontId="3"/>
  </si>
  <si>
    <t>https://www.town.ginan.lg.jp/1127.htm</t>
    <phoneticPr fontId="3"/>
  </si>
  <si>
    <t>https://www.city.ichinoseki.iwate.jp/</t>
    <phoneticPr fontId="3"/>
  </si>
  <si>
    <t>http://www.city.yukuhashi.fukuoka.jp/doc/2017102300035/</t>
    <phoneticPr fontId="3"/>
  </si>
  <si>
    <t>相楽地区ふるさと市町村圏振興事業基金</t>
    <phoneticPr fontId="3"/>
  </si>
  <si>
    <t>職員退職手当準備積立金</t>
    <phoneticPr fontId="3"/>
  </si>
  <si>
    <t>268542</t>
    <phoneticPr fontId="3"/>
  </si>
  <si>
    <t>シルバーライフ基金</t>
    <rPh sb="7" eb="9">
      <t>キキン</t>
    </rPh>
    <phoneticPr fontId="3"/>
  </si>
  <si>
    <t>-</t>
    <phoneticPr fontId="3"/>
  </si>
  <si>
    <t>消防補償等基金</t>
  </si>
  <si>
    <t>公務災害補償等基金</t>
  </si>
  <si>
    <t>災害弔慰金等基金</t>
  </si>
  <si>
    <t>京都府自治会館管理・建設基金</t>
    <rPh sb="0" eb="2">
      <t>キョウト</t>
    </rPh>
    <rPh sb="2" eb="3">
      <t>フ</t>
    </rPh>
    <rPh sb="3" eb="5">
      <t>ジチ</t>
    </rPh>
    <rPh sb="5" eb="7">
      <t>カイカン</t>
    </rPh>
    <rPh sb="7" eb="9">
      <t>カンリ</t>
    </rPh>
    <rPh sb="10" eb="12">
      <t>ケンセツ</t>
    </rPh>
    <rPh sb="12" eb="14">
      <t>キキン</t>
    </rPh>
    <phoneticPr fontId="3"/>
  </si>
  <si>
    <t>京都府自治会館点検保守管理基金</t>
    <rPh sb="0" eb="3">
      <t>キョウトフ</t>
    </rPh>
    <rPh sb="3" eb="5">
      <t>ジチ</t>
    </rPh>
    <rPh sb="5" eb="7">
      <t>カイカン</t>
    </rPh>
    <rPh sb="7" eb="9">
      <t>テンケン</t>
    </rPh>
    <rPh sb="9" eb="11">
      <t>ホシュ</t>
    </rPh>
    <rPh sb="11" eb="13">
      <t>カンリ</t>
    </rPh>
    <rPh sb="13" eb="15">
      <t>キキン</t>
    </rPh>
    <phoneticPr fontId="3"/>
  </si>
  <si>
    <t>相楽東部クリーンセンター擁壁等安全対策基金</t>
    <rPh sb="0" eb="2">
      <t>ソウラク</t>
    </rPh>
    <rPh sb="2" eb="4">
      <t>トウブ</t>
    </rPh>
    <rPh sb="12" eb="14">
      <t>ヨウヘキ</t>
    </rPh>
    <rPh sb="14" eb="15">
      <t>トウ</t>
    </rPh>
    <rPh sb="15" eb="17">
      <t>アンゼン</t>
    </rPh>
    <rPh sb="17" eb="19">
      <t>タイサク</t>
    </rPh>
    <rPh sb="19" eb="21">
      <t>キキン</t>
    </rPh>
    <phoneticPr fontId="3"/>
  </si>
  <si>
    <t>加須市・羽生市水防事務組合</t>
    <phoneticPr fontId="3"/>
  </si>
  <si>
    <t>水防活動基金</t>
  </si>
  <si>
    <t>-</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</si>
</sst>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5" formatCode="&quot;¥&quot;#,##0;&quot;¥&quot;\-#,##0"/>
    <numFmt numFmtId="176" formatCode="#,##0;&quot;▲ &quot;#,##0"/>
    <numFmt numFmtId="177" formatCode="#,##0;&quot;△ &quot;#,##0"/>
    <numFmt numFmtId="178" formatCode="#,##0_);[Red]\(#,##0\)"/>
    <numFmt numFmtId="179" formatCode="0;&quot;△ &quot;0"/>
  </numFmts>
  <fonts count="35">
    <font>
      <sz val="11"/>
      <color theme="1"/>
      <name val="ＭＳ Ｐゴシック"/>
      <family val="2"/>
      <scheme val="minor"/>
    </font>
    <font>
      <sz val="11"/>
      <color theme="1"/>
      <name val="ＭＳ Ｐゴシック"/>
      <family val="2"/>
      <scheme val="minor"/>
    </font>
    <font>
      <sz val="10"/>
      <name val="ＭＳ 明朝"/>
      <family val="1"/>
      <charset val="128"/>
    </font>
    <font>
      <sz val="6"/>
      <name val="ＭＳ Ｐゴシック"/>
      <family val="3"/>
      <charset val="128"/>
      <scheme val="minor"/>
    </font>
    <font>
      <sz val="6"/>
      <name val="ＭＳ Ｐゴシック"/>
      <family val="3"/>
      <charset val="128"/>
    </font>
    <font>
      <sz val="10"/>
      <name val="ＭＳ ゴシック"/>
      <family val="3"/>
      <charset val="128"/>
    </font>
    <font>
      <sz val="10"/>
      <name val="ＭＳ Ｐゴシック"/>
      <family val="3"/>
      <charset val="128"/>
      <scheme val="minor"/>
    </font>
    <font>
      <u/>
      <sz val="11"/>
      <color theme="10"/>
      <name val="ＭＳ Ｐゴシック"/>
      <family val="2"/>
      <scheme val="minor"/>
    </font>
    <font>
      <sz val="10"/>
      <color theme="1"/>
      <name val="ＭＳ ゴシック"/>
      <family val="3"/>
      <charset val="128"/>
    </font>
    <font>
      <sz val="9"/>
      <color theme="1"/>
      <name val="ＭＳ ゴシック"/>
      <family val="3"/>
      <charset val="128"/>
    </font>
    <font>
      <sz val="11"/>
      <color theme="1"/>
      <name val="ＭＳ Ｐゴシック"/>
      <family val="3"/>
      <charset val="128"/>
      <scheme val="minor"/>
    </font>
    <font>
      <b/>
      <sz val="9"/>
      <color indexed="81"/>
      <name val="MS P ゴシック"/>
      <family val="3"/>
      <charset val="128"/>
    </font>
    <font>
      <sz val="10"/>
      <color theme="1"/>
      <name val="ＭＳ Ｐゴシック"/>
      <family val="3"/>
      <charset val="128"/>
      <scheme val="minor"/>
    </font>
    <font>
      <sz val="10"/>
      <color theme="1"/>
      <name val="ＭＳ 明朝"/>
      <family val="1"/>
      <charset val="128"/>
    </font>
    <font>
      <sz val="11"/>
      <color theme="1"/>
      <name val="ＭＳ ゴシック"/>
      <family val="3"/>
      <charset val="128"/>
    </font>
    <font>
      <sz val="11"/>
      <color theme="1"/>
      <name val="ＭＳ Ｐゴシック"/>
      <family val="3"/>
      <charset val="128"/>
    </font>
    <font>
      <sz val="18"/>
      <color theme="3"/>
      <name val="ＭＳ Ｐゴシック"/>
      <family val="2"/>
      <charset val="128"/>
      <scheme val="major"/>
    </font>
    <font>
      <sz val="12"/>
      <color theme="1"/>
      <name val="ＭＳ ゴシック"/>
      <family val="3"/>
      <charset val="128"/>
    </font>
    <font>
      <sz val="10"/>
      <color theme="1"/>
      <name val="ＭＳ ゴシック"/>
      <family val="3"/>
    </font>
    <font>
      <sz val="6"/>
      <name val="ＭＳ Ｐゴシック"/>
      <family val="3"/>
      <scheme val="minor"/>
    </font>
    <font>
      <sz val="11"/>
      <color indexed="8"/>
      <name val="ＭＳ Ｐゴシック"/>
      <family val="3"/>
      <charset val="128"/>
    </font>
    <font>
      <sz val="10"/>
      <color indexed="8"/>
      <name val="ＭＳ ゴシック"/>
      <family val="3"/>
      <charset val="128"/>
    </font>
    <font>
      <sz val="10"/>
      <color indexed="8"/>
      <name val="DejaVu Sans"/>
      <family val="2"/>
    </font>
    <font>
      <sz val="10"/>
      <name val="DejaVu Sans"/>
      <family val="2"/>
    </font>
    <font>
      <sz val="11"/>
      <name val="ＭＳ Ｐゴシック"/>
      <family val="3"/>
      <charset val="128"/>
      <scheme val="minor"/>
    </font>
    <font>
      <sz val="10"/>
      <name val="ＭＳ ゴシック"/>
      <family val="3"/>
    </font>
    <font>
      <sz val="6"/>
      <name val="ＭＳ Ｐゴシック"/>
      <family val="3"/>
    </font>
    <font>
      <sz val="12"/>
      <color rgb="FFFF0000"/>
      <name val="ＭＳ 明朝"/>
      <family val="2"/>
      <charset val="128"/>
    </font>
    <font>
      <b/>
      <sz val="12"/>
      <color theme="1"/>
      <name val="ＭＳ 明朝"/>
      <family val="2"/>
      <charset val="128"/>
    </font>
    <font>
      <sz val="18"/>
      <color theme="3"/>
      <name val="ＭＳ Ｐゴシック"/>
      <family val="3"/>
      <charset val="128"/>
    </font>
    <font>
      <sz val="6"/>
      <name val="游ゴシック"/>
      <family val="3"/>
      <charset val="128"/>
    </font>
    <font>
      <b/>
      <sz val="9"/>
      <color indexed="81"/>
      <name val="ＭＳ Ｐゴシック"/>
      <family val="3"/>
      <charset val="128"/>
    </font>
    <font>
      <sz val="6"/>
      <name val="ＭＳ Ｐゴシック"/>
      <family val="2"/>
      <charset val="128"/>
    </font>
    <font>
      <b/>
      <sz val="15"/>
      <color theme="3"/>
      <name val="Yu Gothic"/>
      <family val="2"/>
      <charset val="128"/>
    </font>
    <font>
      <b/>
      <sz val="15"/>
      <color theme="3"/>
      <name val="ＭＳ Ｐゴシック"/>
      <family val="2"/>
      <charset val="128"/>
    </font>
  </fonts>
  <fills count="2">
    <fill>
      <patternFill patternType="none"/>
    </fill>
    <fill>
      <patternFill patternType="gray125"/>
    </fill>
  </fills>
  <borders count="75">
    <border>
      <left/>
      <right/>
      <top/>
      <bottom/>
      <diagonal/>
    </border>
    <border>
      <left style="medium">
        <color indexed="64"/>
      </left>
      <right style="thin">
        <color indexed="64"/>
      </right>
      <top style="medium">
        <color indexed="64"/>
      </top>
      <bottom/>
      <diagonal/>
    </border>
    <border>
      <left/>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thin">
        <color indexed="64"/>
      </left>
      <right/>
      <top/>
      <bottom/>
      <diagonal/>
    </border>
    <border>
      <left style="thin">
        <color indexed="64"/>
      </left>
      <right/>
      <top style="medium">
        <color indexed="64"/>
      </top>
      <bottom/>
      <diagonal/>
    </border>
    <border>
      <left style="thin">
        <color indexed="64"/>
      </left>
      <right/>
      <top/>
      <bottom style="medium">
        <color indexed="64"/>
      </bottom>
      <diagonal/>
    </border>
    <border>
      <left style="double">
        <color indexed="64"/>
      </left>
      <right/>
      <top style="medium">
        <color indexed="64"/>
      </top>
      <bottom style="medium">
        <color indexed="64"/>
      </bottom>
      <diagonal/>
    </border>
    <border>
      <left style="double">
        <color indexed="64"/>
      </left>
      <right/>
      <top style="medium">
        <color indexed="64"/>
      </top>
      <bottom/>
      <diagonal/>
    </border>
    <border>
      <left style="double">
        <color indexed="64"/>
      </left>
      <right/>
      <top/>
      <bottom/>
      <diagonal/>
    </border>
    <border>
      <left/>
      <right style="thin">
        <color indexed="64"/>
      </right>
      <top style="medium">
        <color indexed="64"/>
      </top>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double">
        <color indexed="64"/>
      </right>
      <top style="medium">
        <color indexed="64"/>
      </top>
      <bottom/>
      <diagonal/>
    </border>
    <border>
      <left/>
      <right style="double">
        <color indexed="64"/>
      </right>
      <top/>
      <bottom/>
      <diagonal/>
    </border>
    <border>
      <left style="double">
        <color indexed="64"/>
      </left>
      <right style="medium">
        <color indexed="64"/>
      </right>
      <top style="medium">
        <color indexed="64"/>
      </top>
      <bottom/>
      <diagonal/>
    </border>
    <border>
      <left style="double">
        <color indexed="64"/>
      </left>
      <right style="medium">
        <color indexed="64"/>
      </right>
      <top/>
      <bottom/>
      <diagonal/>
    </border>
    <border>
      <left/>
      <right style="medium">
        <color indexed="64"/>
      </right>
      <top style="medium">
        <color indexed="64"/>
      </top>
      <bottom/>
      <diagonal/>
    </border>
    <border>
      <left style="thin">
        <color indexed="64"/>
      </left>
      <right style="double">
        <color indexed="64"/>
      </right>
      <top style="thin">
        <color indexed="64"/>
      </top>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double">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diagonalUp="1">
      <left style="double">
        <color indexed="64"/>
      </left>
      <right style="medium">
        <color indexed="64"/>
      </right>
      <top style="thin">
        <color indexed="64"/>
      </top>
      <bottom style="thin">
        <color indexed="64"/>
      </bottom>
      <diagonal style="thin">
        <color indexed="64"/>
      </diagonal>
    </border>
    <border diagonalUp="1">
      <left style="double">
        <color indexed="64"/>
      </left>
      <right style="medium">
        <color indexed="64"/>
      </right>
      <top style="thin">
        <color indexed="64"/>
      </top>
      <bottom/>
      <diagonal style="thin">
        <color indexed="64"/>
      </diagonal>
    </border>
    <border diagonalUp="1">
      <left style="medium">
        <color indexed="64"/>
      </left>
      <right style="medium">
        <color indexed="64"/>
      </right>
      <top style="thin">
        <color indexed="64"/>
      </top>
      <bottom/>
      <diagonal style="thin">
        <color indexed="64"/>
      </diagonal>
    </border>
    <border diagonalUp="1">
      <left style="medium">
        <color indexed="64"/>
      </left>
      <right style="medium">
        <color indexed="64"/>
      </right>
      <top style="thin">
        <color indexed="64"/>
      </top>
      <bottom style="thin">
        <color indexed="64"/>
      </bottom>
      <diagonal style="thin">
        <color indexed="64"/>
      </diagonal>
    </border>
    <border>
      <left style="double">
        <color indexed="64"/>
      </left>
      <right style="thin">
        <color indexed="64"/>
      </right>
      <top/>
      <bottom/>
      <diagonal/>
    </border>
    <border>
      <left style="double">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double">
        <color indexed="64"/>
      </left>
      <right style="thin">
        <color indexed="64"/>
      </right>
      <top/>
      <bottom style="thin">
        <color indexed="64"/>
      </bottom>
      <diagonal/>
    </border>
    <border diagonalUp="1">
      <left/>
      <right style="medium">
        <color indexed="64"/>
      </right>
      <top style="thin">
        <color indexed="64"/>
      </top>
      <bottom style="thin">
        <color indexed="64"/>
      </bottom>
      <diagonal style="thin">
        <color auto="1"/>
      </diagonal>
    </border>
    <border>
      <left style="medium">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medium">
        <color indexed="8"/>
      </left>
      <right style="thin">
        <color indexed="8"/>
      </right>
      <top style="thin">
        <color indexed="8"/>
      </top>
      <bottom/>
      <diagonal/>
    </border>
    <border>
      <left style="medium">
        <color indexed="8"/>
      </left>
      <right style="thin">
        <color indexed="8"/>
      </right>
      <top style="thin">
        <color indexed="8"/>
      </top>
      <bottom style="medium">
        <color indexed="8"/>
      </bottom>
      <diagonal/>
    </border>
    <border>
      <left/>
      <right/>
      <top style="thin">
        <color indexed="8"/>
      </top>
      <bottom style="medium">
        <color indexed="8"/>
      </bottom>
      <diagonal/>
    </border>
    <border>
      <left style="thin">
        <color indexed="8"/>
      </left>
      <right/>
      <top style="thin">
        <color indexed="8"/>
      </top>
      <bottom style="medium">
        <color indexed="8"/>
      </bottom>
      <diagonal/>
    </border>
    <border>
      <left style="thin">
        <color indexed="8"/>
      </left>
      <right/>
      <top style="thin">
        <color indexed="8"/>
      </top>
      <bottom/>
      <diagonal/>
    </border>
    <border diagonalUp="1">
      <left style="double">
        <color indexed="8"/>
      </left>
      <right style="medium">
        <color indexed="8"/>
      </right>
      <top style="thin">
        <color indexed="8"/>
      </top>
      <bottom style="thin">
        <color indexed="8"/>
      </bottom>
      <diagonal style="thin">
        <color indexed="8"/>
      </diagonal>
    </border>
    <border diagonalUp="1">
      <left style="double">
        <color indexed="64"/>
      </left>
      <right style="medium">
        <color indexed="64"/>
      </right>
      <top style="thin">
        <color indexed="64"/>
      </top>
      <bottom style="medium">
        <color indexed="64"/>
      </bottom>
      <diagonal style="thin">
        <color indexed="64"/>
      </diagonal>
    </border>
    <border>
      <left style="double">
        <color indexed="64"/>
      </left>
      <right style="medium">
        <color indexed="64"/>
      </right>
      <top style="thin">
        <color indexed="64"/>
      </top>
      <bottom style="thin">
        <color indexed="64"/>
      </bottom>
      <diagonal/>
    </border>
  </borders>
  <cellStyleXfs count="5">
    <xf numFmtId="0" fontId="0" fillId="0" borderId="0"/>
    <xf numFmtId="38" fontId="1" fillId="0" borderId="0" applyFont="0" applyFill="0" applyBorder="0" applyAlignment="0" applyProtection="0">
      <alignment vertical="center"/>
    </xf>
    <xf numFmtId="0" fontId="7" fillId="0" borderId="0" applyNumberFormat="0" applyFill="0" applyBorder="0" applyAlignment="0" applyProtection="0"/>
    <xf numFmtId="178" fontId="20" fillId="0" borderId="0" applyBorder="0" applyProtection="0"/>
    <xf numFmtId="0" fontId="1" fillId="0" borderId="0"/>
  </cellStyleXfs>
  <cellXfs count="186">
    <xf numFmtId="0" fontId="0" fillId="0" borderId="0" xfId="0"/>
    <xf numFmtId="0" fontId="2" fillId="0" borderId="10" xfId="0" applyFont="1" applyFill="1" applyBorder="1" applyAlignment="1">
      <alignment horizontal="center" vertical="center" wrapText="1"/>
    </xf>
    <xf numFmtId="0" fontId="0" fillId="0" borderId="0" xfId="0" applyFill="1" applyAlignment="1">
      <alignment horizontal="center" vertical="center"/>
    </xf>
    <xf numFmtId="177" fontId="8" fillId="0" borderId="34" xfId="1" applyNumberFormat="1" applyFont="1" applyFill="1" applyBorder="1" applyAlignment="1">
      <alignment horizontal="center" vertical="center"/>
    </xf>
    <xf numFmtId="177" fontId="8" fillId="0" borderId="31" xfId="1" applyNumberFormat="1" applyFont="1" applyFill="1" applyBorder="1" applyAlignment="1">
      <alignment horizontal="center" vertical="center"/>
    </xf>
    <xf numFmtId="177" fontId="8" fillId="0" borderId="35" xfId="1" applyNumberFormat="1" applyFont="1" applyFill="1" applyBorder="1" applyAlignment="1">
      <alignment horizontal="center" vertical="center" wrapText="1"/>
    </xf>
    <xf numFmtId="38" fontId="8" fillId="0" borderId="34" xfId="1" applyFont="1" applyFill="1" applyBorder="1" applyAlignment="1">
      <alignment horizontal="center" vertical="center"/>
    </xf>
    <xf numFmtId="0" fontId="0" fillId="0" borderId="0" xfId="0" applyFont="1" applyFill="1"/>
    <xf numFmtId="0" fontId="10" fillId="0" borderId="51" xfId="0" applyFont="1" applyFill="1" applyBorder="1" applyAlignment="1">
      <alignment vertical="center" wrapText="1"/>
    </xf>
    <xf numFmtId="0" fontId="10" fillId="0" borderId="47" xfId="0" applyFont="1" applyFill="1" applyBorder="1" applyAlignment="1">
      <alignment vertical="center" wrapText="1"/>
    </xf>
    <xf numFmtId="0" fontId="10" fillId="0" borderId="52" xfId="0" applyFont="1" applyFill="1" applyBorder="1" applyAlignment="1">
      <alignment vertical="center" wrapText="1"/>
    </xf>
    <xf numFmtId="0" fontId="10" fillId="0" borderId="53" xfId="0" applyFont="1" applyFill="1" applyBorder="1" applyAlignment="1">
      <alignment vertical="center" wrapText="1"/>
    </xf>
    <xf numFmtId="0" fontId="0" fillId="0" borderId="0" xfId="0" applyFont="1" applyFill="1" applyAlignment="1">
      <alignment wrapText="1"/>
    </xf>
    <xf numFmtId="0" fontId="0" fillId="0" borderId="29" xfId="0" applyFont="1" applyFill="1" applyBorder="1" applyAlignment="1">
      <alignment horizontal="center" vertical="center" wrapText="1"/>
    </xf>
    <xf numFmtId="0" fontId="0" fillId="0" borderId="28" xfId="0" applyFont="1" applyFill="1" applyBorder="1" applyAlignment="1">
      <alignment horizontal="center" vertical="center" wrapText="1"/>
    </xf>
    <xf numFmtId="0" fontId="0" fillId="0" borderId="27" xfId="0" applyFont="1" applyFill="1" applyBorder="1" applyAlignment="1">
      <alignment horizontal="center" vertical="center" wrapText="1"/>
    </xf>
    <xf numFmtId="0" fontId="0" fillId="0" borderId="41" xfId="0" applyFont="1" applyFill="1" applyBorder="1" applyAlignment="1">
      <alignment horizontal="center" vertical="center" wrapText="1"/>
    </xf>
    <xf numFmtId="0" fontId="14" fillId="0" borderId="6" xfId="0" applyFont="1" applyFill="1" applyBorder="1" applyAlignment="1">
      <alignment horizontal="right" vertical="center" wrapText="1"/>
    </xf>
    <xf numFmtId="0" fontId="14" fillId="0" borderId="11" xfId="0" applyFont="1" applyFill="1" applyBorder="1" applyAlignment="1">
      <alignment horizontal="right" vertical="center" wrapText="1"/>
    </xf>
    <xf numFmtId="0" fontId="14" fillId="0" borderId="14" xfId="0" applyFont="1" applyFill="1" applyBorder="1" applyAlignment="1">
      <alignment horizontal="right" vertical="center" wrapText="1"/>
    </xf>
    <xf numFmtId="0" fontId="0" fillId="0" borderId="5" xfId="0" applyFont="1" applyFill="1" applyBorder="1"/>
    <xf numFmtId="0" fontId="0" fillId="0" borderId="12" xfId="0" applyFont="1" applyFill="1" applyBorder="1"/>
    <xf numFmtId="0" fontId="0" fillId="0" borderId="9" xfId="0" applyFont="1" applyFill="1" applyBorder="1" applyAlignment="1">
      <alignment wrapText="1"/>
    </xf>
    <xf numFmtId="0" fontId="0" fillId="0" borderId="12" xfId="0" applyFont="1" applyFill="1" applyBorder="1" applyAlignment="1">
      <alignment vertical="center" wrapText="1"/>
    </xf>
    <xf numFmtId="0" fontId="0" fillId="0" borderId="5" xfId="0" applyFont="1" applyFill="1" applyBorder="1" applyAlignment="1">
      <alignment vertical="center" wrapText="1"/>
    </xf>
    <xf numFmtId="0" fontId="0" fillId="0" borderId="0" xfId="0" applyFont="1" applyFill="1" applyBorder="1" applyAlignment="1">
      <alignment vertical="center" wrapText="1"/>
    </xf>
    <xf numFmtId="0" fontId="0" fillId="0" borderId="12" xfId="0" applyFont="1" applyFill="1" applyBorder="1" applyAlignment="1">
      <alignment wrapText="1"/>
    </xf>
    <xf numFmtId="0" fontId="0" fillId="0" borderId="19" xfId="0" applyFont="1" applyFill="1" applyBorder="1" applyAlignment="1">
      <alignment vertical="center" wrapText="1"/>
    </xf>
    <xf numFmtId="177" fontId="8" fillId="0" borderId="45" xfId="1" applyNumberFormat="1" applyFont="1" applyFill="1" applyBorder="1" applyAlignment="1">
      <alignment horizontal="center" vertical="center" wrapText="1"/>
    </xf>
    <xf numFmtId="177" fontId="8" fillId="0" borderId="46" xfId="1" applyNumberFormat="1" applyFont="1" applyFill="1" applyBorder="1" applyAlignment="1">
      <alignment horizontal="center" vertical="center"/>
    </xf>
    <xf numFmtId="49" fontId="8" fillId="0" borderId="30" xfId="1" applyNumberFormat="1" applyFont="1" applyFill="1" applyBorder="1" applyAlignment="1">
      <alignment horizontal="center" vertical="center"/>
    </xf>
    <xf numFmtId="49" fontId="8" fillId="0" borderId="31" xfId="1" applyNumberFormat="1" applyFont="1" applyFill="1" applyBorder="1" applyAlignment="1">
      <alignment horizontal="center" vertical="center"/>
    </xf>
    <xf numFmtId="176" fontId="8" fillId="0" borderId="32" xfId="0" applyNumberFormat="1" applyFont="1" applyFill="1" applyBorder="1" applyAlignment="1">
      <alignment horizontal="center" vertical="center" wrapText="1"/>
    </xf>
    <xf numFmtId="38" fontId="8" fillId="0" borderId="33" xfId="1" applyFont="1" applyFill="1" applyBorder="1" applyAlignment="1">
      <alignment horizontal="center" vertical="center"/>
    </xf>
    <xf numFmtId="0" fontId="13" fillId="0" borderId="0" xfId="0" applyFont="1" applyFill="1"/>
    <xf numFmtId="0" fontId="8" fillId="0" borderId="54" xfId="0" applyFont="1" applyFill="1" applyBorder="1" applyAlignment="1">
      <alignment horizontal="right" vertical="center" shrinkToFit="1"/>
    </xf>
    <xf numFmtId="0" fontId="8" fillId="0" borderId="5" xfId="0" applyFont="1" applyFill="1" applyBorder="1" applyAlignment="1">
      <alignment horizontal="right" vertical="center" shrinkToFit="1"/>
    </xf>
    <xf numFmtId="0" fontId="8" fillId="0" borderId="37" xfId="0" applyFont="1" applyFill="1" applyBorder="1" applyAlignment="1">
      <alignment horizontal="right" vertical="center" shrinkToFit="1"/>
    </xf>
    <xf numFmtId="0" fontId="0" fillId="0" borderId="0" xfId="0" applyFont="1" applyFill="1" applyBorder="1"/>
    <xf numFmtId="0" fontId="0" fillId="0" borderId="17" xfId="0" applyFont="1" applyFill="1" applyBorder="1"/>
    <xf numFmtId="0" fontId="0" fillId="0" borderId="37" xfId="0" applyFont="1" applyFill="1" applyBorder="1"/>
    <xf numFmtId="0" fontId="0" fillId="0" borderId="19" xfId="0" applyFont="1" applyFill="1" applyBorder="1"/>
    <xf numFmtId="38" fontId="8" fillId="0" borderId="55" xfId="1" applyFont="1" applyFill="1" applyBorder="1" applyAlignment="1">
      <alignment horizontal="center" vertical="center"/>
    </xf>
    <xf numFmtId="38" fontId="8" fillId="0" borderId="56" xfId="1" applyFont="1" applyFill="1" applyBorder="1" applyAlignment="1">
      <alignment horizontal="center" vertical="center"/>
    </xf>
    <xf numFmtId="177" fontId="8" fillId="0" borderId="56" xfId="1" applyNumberFormat="1" applyFont="1" applyFill="1" applyBorder="1" applyAlignment="1">
      <alignment horizontal="center" vertical="center"/>
    </xf>
    <xf numFmtId="177" fontId="8" fillId="0" borderId="57" xfId="1" applyNumberFormat="1" applyFont="1" applyFill="1" applyBorder="1" applyAlignment="1">
      <alignment horizontal="center" vertical="center"/>
    </xf>
    <xf numFmtId="177" fontId="8" fillId="0" borderId="58" xfId="1" applyNumberFormat="1" applyFont="1" applyFill="1" applyBorder="1" applyAlignment="1">
      <alignment horizontal="center" vertical="center" wrapText="1"/>
    </xf>
    <xf numFmtId="177" fontId="8" fillId="0" borderId="59" xfId="1" applyNumberFormat="1" applyFont="1" applyFill="1" applyBorder="1" applyAlignment="1">
      <alignment horizontal="center" vertical="center" wrapText="1"/>
    </xf>
    <xf numFmtId="177" fontId="8" fillId="0" borderId="60" xfId="1" applyNumberFormat="1" applyFont="1" applyFill="1" applyBorder="1" applyAlignment="1">
      <alignment horizontal="center" vertical="center"/>
    </xf>
    <xf numFmtId="49" fontId="5" fillId="0" borderId="1" xfId="1" applyNumberFormat="1" applyFont="1" applyFill="1" applyBorder="1" applyAlignment="1">
      <alignment horizontal="center" vertical="center"/>
    </xf>
    <xf numFmtId="49" fontId="5" fillId="0" borderId="8" xfId="1" applyNumberFormat="1" applyFont="1" applyFill="1" applyBorder="1" applyAlignment="1">
      <alignment horizontal="center" vertical="center"/>
    </xf>
    <xf numFmtId="176" fontId="5" fillId="0" borderId="13" xfId="0" applyNumberFormat="1" applyFont="1" applyFill="1" applyBorder="1" applyAlignment="1">
      <alignment horizontal="center" vertical="center" wrapText="1"/>
    </xf>
    <xf numFmtId="176" fontId="6" fillId="0" borderId="10" xfId="0" applyNumberFormat="1" applyFont="1" applyFill="1" applyBorder="1" applyAlignment="1">
      <alignment horizontal="right" vertical="center"/>
    </xf>
    <xf numFmtId="49" fontId="5" fillId="0" borderId="25" xfId="1" applyNumberFormat="1" applyFont="1" applyFill="1" applyBorder="1" applyAlignment="1">
      <alignment horizontal="center" vertical="center"/>
    </xf>
    <xf numFmtId="176" fontId="5" fillId="0" borderId="27" xfId="0" applyNumberFormat="1" applyFont="1" applyFill="1" applyBorder="1" applyAlignment="1">
      <alignment horizontal="center" vertical="center" wrapText="1"/>
    </xf>
    <xf numFmtId="176" fontId="0" fillId="0" borderId="24" xfId="0" applyNumberFormat="1" applyBorder="1" applyAlignment="1">
      <alignment vertical="center"/>
    </xf>
    <xf numFmtId="176" fontId="0" fillId="0" borderId="22" xfId="0" applyNumberFormat="1" applyBorder="1" applyAlignment="1">
      <alignment vertical="center"/>
    </xf>
    <xf numFmtId="0" fontId="0" fillId="0" borderId="24" xfId="0" applyBorder="1"/>
    <xf numFmtId="0" fontId="10" fillId="0" borderId="51" xfId="2" applyFont="1" applyFill="1" applyBorder="1" applyAlignment="1">
      <alignment vertical="center" wrapText="1"/>
    </xf>
    <xf numFmtId="0" fontId="12" fillId="0" borderId="50" xfId="2" applyFont="1" applyFill="1" applyBorder="1" applyAlignment="1">
      <alignment vertical="center" wrapText="1"/>
    </xf>
    <xf numFmtId="0" fontId="1" fillId="0" borderId="50" xfId="2" applyFont="1" applyFill="1" applyBorder="1" applyAlignment="1">
      <alignment vertical="center" wrapText="1"/>
    </xf>
    <xf numFmtId="0" fontId="10" fillId="0" borderId="62" xfId="0" applyFont="1" applyFill="1" applyBorder="1" applyAlignment="1">
      <alignment vertical="center" wrapText="1"/>
    </xf>
    <xf numFmtId="0" fontId="1" fillId="0" borderId="51" xfId="2" applyFont="1" applyFill="1" applyBorder="1" applyAlignment="1">
      <alignment vertical="center" wrapText="1"/>
    </xf>
    <xf numFmtId="38" fontId="0" fillId="0" borderId="24" xfId="1" applyFont="1" applyBorder="1" applyAlignment="1"/>
    <xf numFmtId="38" fontId="0" fillId="0" borderId="22" xfId="1" applyFont="1" applyBorder="1" applyAlignment="1">
      <alignment vertical="center"/>
    </xf>
    <xf numFmtId="0" fontId="0" fillId="0" borderId="5" xfId="0" applyFill="1" applyBorder="1"/>
    <xf numFmtId="38" fontId="0" fillId="0" borderId="0" xfId="0" applyNumberFormat="1"/>
    <xf numFmtId="49" fontId="5" fillId="0" borderId="26" xfId="1" applyNumberFormat="1" applyFont="1" applyFill="1" applyBorder="1" applyAlignment="1">
      <alignment horizontal="center" vertical="center"/>
    </xf>
    <xf numFmtId="49" fontId="25" fillId="0" borderId="20" xfId="1" applyNumberFormat="1" applyFont="1" applyFill="1" applyBorder="1" applyAlignment="1">
      <alignment horizontal="center" vertical="center"/>
    </xf>
    <xf numFmtId="49" fontId="25" fillId="0" borderId="21" xfId="1" applyNumberFormat="1" applyFont="1" applyFill="1" applyBorder="1" applyAlignment="1">
      <alignment horizontal="center" vertical="center"/>
    </xf>
    <xf numFmtId="176" fontId="25" fillId="0" borderId="22" xfId="0" applyNumberFormat="1" applyFont="1" applyFill="1" applyBorder="1" applyAlignment="1">
      <alignment horizontal="center" vertical="center" wrapText="1"/>
    </xf>
    <xf numFmtId="176" fontId="8" fillId="0" borderId="22" xfId="4" applyNumberFormat="1" applyFont="1" applyFill="1" applyBorder="1" applyAlignment="1">
      <alignment horizontal="center" vertical="center" wrapText="1"/>
    </xf>
    <xf numFmtId="179" fontId="8" fillId="0" borderId="21" xfId="1" applyNumberFormat="1" applyFont="1" applyFill="1" applyBorder="1" applyAlignment="1">
      <alignment horizontal="center" vertical="center"/>
    </xf>
    <xf numFmtId="176" fontId="8" fillId="0" borderId="49" xfId="0" applyNumberFormat="1" applyFont="1" applyFill="1" applyBorder="1" applyAlignment="1">
      <alignment horizontal="center" vertical="center" wrapText="1"/>
    </xf>
    <xf numFmtId="0" fontId="0" fillId="0" borderId="50" xfId="0" applyFont="1" applyFill="1" applyBorder="1" applyAlignment="1">
      <alignment vertical="center" wrapText="1"/>
    </xf>
    <xf numFmtId="176" fontId="8" fillId="0" borderId="22" xfId="0" applyNumberFormat="1" applyFont="1" applyFill="1" applyBorder="1" applyAlignment="1">
      <alignment horizontal="left" vertical="center" wrapText="1"/>
    </xf>
    <xf numFmtId="0" fontId="10" fillId="0" borderId="50" xfId="0" applyFont="1" applyFill="1" applyBorder="1" applyAlignment="1">
      <alignment horizontal="left" vertical="center" wrapText="1"/>
    </xf>
    <xf numFmtId="0" fontId="10" fillId="0" borderId="62" xfId="0" applyFont="1" applyFill="1" applyBorder="1" applyAlignment="1">
      <alignment horizontal="left" vertical="center" wrapText="1"/>
    </xf>
    <xf numFmtId="176" fontId="8" fillId="0" borderId="27" xfId="0" applyNumberFormat="1" applyFont="1" applyFill="1" applyBorder="1" applyAlignment="1">
      <alignment horizontal="left" vertical="center" wrapText="1"/>
    </xf>
    <xf numFmtId="49" fontId="8" fillId="0" borderId="24" xfId="1" applyNumberFormat="1" applyFont="1" applyFill="1" applyBorder="1" applyAlignment="1">
      <alignment horizontal="center" vertical="center"/>
    </xf>
    <xf numFmtId="49" fontId="18" fillId="0" borderId="20" xfId="1" applyNumberFormat="1" applyFont="1" applyFill="1" applyBorder="1" applyAlignment="1">
      <alignment horizontal="center" vertical="center"/>
    </xf>
    <xf numFmtId="49" fontId="18" fillId="0" borderId="26" xfId="1" applyNumberFormat="1" applyFont="1" applyFill="1" applyBorder="1" applyAlignment="1">
      <alignment horizontal="center" vertical="center"/>
    </xf>
    <xf numFmtId="176" fontId="18" fillId="0" borderId="22" xfId="0" applyNumberFormat="1" applyFont="1" applyFill="1" applyBorder="1" applyAlignment="1">
      <alignment horizontal="center" vertical="center" wrapText="1"/>
    </xf>
    <xf numFmtId="0" fontId="0" fillId="0" borderId="62" xfId="0" applyFont="1" applyFill="1" applyBorder="1" applyAlignment="1">
      <alignment vertical="center" wrapText="1"/>
    </xf>
    <xf numFmtId="49" fontId="17" fillId="0" borderId="20" xfId="1" applyNumberFormat="1" applyFont="1" applyFill="1" applyBorder="1" applyAlignment="1">
      <alignment horizontal="center" vertical="center"/>
    </xf>
    <xf numFmtId="49" fontId="17" fillId="0" borderId="21" xfId="1" applyNumberFormat="1" applyFont="1" applyFill="1" applyBorder="1" applyAlignment="1">
      <alignment horizontal="center" vertical="center"/>
    </xf>
    <xf numFmtId="176" fontId="17" fillId="0" borderId="22" xfId="0" applyNumberFormat="1" applyFont="1" applyFill="1" applyBorder="1" applyAlignment="1">
      <alignment horizontal="center" vertical="center" wrapText="1"/>
    </xf>
    <xf numFmtId="49" fontId="17" fillId="0" borderId="25" xfId="1" applyNumberFormat="1" applyFont="1" applyFill="1" applyBorder="1" applyAlignment="1">
      <alignment horizontal="center" vertical="center"/>
    </xf>
    <xf numFmtId="176" fontId="17" fillId="0" borderId="27" xfId="0" applyNumberFormat="1" applyFont="1" applyFill="1" applyBorder="1" applyAlignment="1">
      <alignment horizontal="center" vertical="center" wrapText="1"/>
    </xf>
    <xf numFmtId="49" fontId="17" fillId="0" borderId="30" xfId="1" applyNumberFormat="1" applyFont="1" applyFill="1" applyBorder="1" applyAlignment="1">
      <alignment horizontal="center" vertical="center"/>
    </xf>
    <xf numFmtId="49" fontId="17" fillId="0" borderId="31" xfId="1" applyNumberFormat="1" applyFont="1" applyFill="1" applyBorder="1" applyAlignment="1">
      <alignment horizontal="center" vertical="center"/>
    </xf>
    <xf numFmtId="176" fontId="17" fillId="0" borderId="32" xfId="0" applyNumberFormat="1" applyFont="1" applyFill="1" applyBorder="1" applyAlignment="1">
      <alignment horizontal="center" vertical="center" wrapText="1"/>
    </xf>
    <xf numFmtId="0" fontId="10" fillId="0" borderId="73" xfId="0" applyFont="1" applyFill="1" applyBorder="1" applyAlignment="1">
      <alignment vertical="center" wrapText="1"/>
    </xf>
    <xf numFmtId="176" fontId="8" fillId="0" borderId="41" xfId="0" applyNumberFormat="1" applyFont="1" applyFill="1" applyBorder="1" applyAlignment="1">
      <alignment horizontal="center" vertical="center" wrapText="1"/>
    </xf>
    <xf numFmtId="177" fontId="24" fillId="0" borderId="50" xfId="0" applyNumberFormat="1" applyFont="1" applyFill="1" applyBorder="1" applyAlignment="1">
      <alignment vertical="center" wrapText="1"/>
    </xf>
    <xf numFmtId="177" fontId="24" fillId="0" borderId="50" xfId="2" applyNumberFormat="1" applyFont="1" applyFill="1" applyBorder="1" applyAlignment="1">
      <alignment vertical="center" wrapText="1"/>
    </xf>
    <xf numFmtId="177" fontId="24" fillId="0" borderId="51" xfId="2" applyNumberFormat="1" applyFont="1" applyFill="1" applyBorder="1" applyAlignment="1">
      <alignment vertical="center" wrapText="1"/>
    </xf>
    <xf numFmtId="179" fontId="8" fillId="0" borderId="20" xfId="1" applyNumberFormat="1" applyFont="1" applyFill="1" applyBorder="1" applyAlignment="1">
      <alignment horizontal="center" vertical="center"/>
    </xf>
    <xf numFmtId="179" fontId="8" fillId="0" borderId="22" xfId="0" applyNumberFormat="1" applyFont="1" applyFill="1" applyBorder="1" applyAlignment="1">
      <alignment horizontal="center" vertical="center" wrapText="1"/>
    </xf>
    <xf numFmtId="179" fontId="8" fillId="0" borderId="25" xfId="1" applyNumberFormat="1" applyFont="1" applyFill="1" applyBorder="1" applyAlignment="1">
      <alignment horizontal="center" vertical="center"/>
    </xf>
    <xf numFmtId="179" fontId="8" fillId="0" borderId="27" xfId="0" applyNumberFormat="1" applyFont="1" applyFill="1" applyBorder="1" applyAlignment="1">
      <alignment horizontal="center" vertical="center" wrapText="1"/>
    </xf>
    <xf numFmtId="179" fontId="10" fillId="0" borderId="50" xfId="0" applyNumberFormat="1" applyFont="1" applyFill="1" applyBorder="1" applyAlignment="1">
      <alignment vertical="center" wrapText="1"/>
    </xf>
    <xf numFmtId="179" fontId="10" fillId="0" borderId="50" xfId="2" applyNumberFormat="1" applyFont="1" applyFill="1" applyBorder="1" applyAlignment="1">
      <alignment vertical="center" wrapText="1"/>
    </xf>
    <xf numFmtId="179" fontId="10" fillId="0" borderId="51" xfId="0" applyNumberFormat="1" applyFont="1" applyFill="1" applyBorder="1" applyAlignment="1">
      <alignment vertical="center" wrapText="1"/>
    </xf>
    <xf numFmtId="0" fontId="10" fillId="0" borderId="50" xfId="0" applyFont="1" applyFill="1" applyBorder="1" applyAlignment="1">
      <alignment vertical="center" wrapText="1"/>
    </xf>
    <xf numFmtId="0" fontId="10" fillId="0" borderId="50" xfId="2" applyFont="1" applyFill="1" applyBorder="1" applyAlignment="1">
      <alignment vertical="center" wrapText="1"/>
    </xf>
    <xf numFmtId="49" fontId="8" fillId="0" borderId="25" xfId="1" applyNumberFormat="1" applyFont="1" applyFill="1" applyBorder="1" applyAlignment="1">
      <alignment horizontal="center" vertical="center"/>
    </xf>
    <xf numFmtId="49" fontId="8" fillId="0" borderId="26" xfId="1" applyNumberFormat="1" applyFont="1" applyFill="1" applyBorder="1" applyAlignment="1">
      <alignment horizontal="center" vertical="center"/>
    </xf>
    <xf numFmtId="176" fontId="8" fillId="0" borderId="27" xfId="0" applyNumberFormat="1" applyFont="1" applyFill="1" applyBorder="1" applyAlignment="1">
      <alignment horizontal="center" vertical="center" wrapText="1"/>
    </xf>
    <xf numFmtId="49" fontId="5" fillId="0" borderId="20" xfId="1" applyNumberFormat="1" applyFont="1" applyFill="1" applyBorder="1" applyAlignment="1">
      <alignment horizontal="center" vertical="center"/>
    </xf>
    <xf numFmtId="49" fontId="5" fillId="0" borderId="21" xfId="1" applyNumberFormat="1" applyFont="1" applyFill="1" applyBorder="1" applyAlignment="1">
      <alignment horizontal="center" vertical="center"/>
    </xf>
    <xf numFmtId="176" fontId="5" fillId="0" borderId="22" xfId="0" applyNumberFormat="1" applyFont="1" applyFill="1" applyBorder="1" applyAlignment="1">
      <alignment horizontal="center" vertical="center" wrapText="1"/>
    </xf>
    <xf numFmtId="38" fontId="0" fillId="0" borderId="0" xfId="0" applyNumberFormat="1"/>
    <xf numFmtId="0" fontId="24" fillId="0" borderId="50" xfId="2" applyFont="1" applyFill="1" applyBorder="1" applyAlignment="1">
      <alignment vertical="center" wrapText="1"/>
    </xf>
    <xf numFmtId="49" fontId="8" fillId="0" borderId="48" xfId="1" applyNumberFormat="1" applyFont="1" applyFill="1" applyBorder="1" applyAlignment="1">
      <alignment horizontal="center" vertical="center"/>
    </xf>
    <xf numFmtId="49" fontId="8" fillId="0" borderId="44" xfId="1" applyNumberFormat="1" applyFont="1" applyFill="1" applyBorder="1" applyAlignment="1">
      <alignment horizontal="center" vertical="center"/>
    </xf>
    <xf numFmtId="176" fontId="8" fillId="0" borderId="45" xfId="0" applyNumberFormat="1" applyFont="1" applyFill="1" applyBorder="1" applyAlignment="1">
      <alignment horizontal="center" vertical="center" wrapText="1"/>
    </xf>
    <xf numFmtId="177" fontId="8" fillId="0" borderId="24" xfId="1" applyNumberFormat="1" applyFont="1" applyFill="1" applyBorder="1" applyAlignment="1">
      <alignment horizontal="center" vertical="center"/>
    </xf>
    <xf numFmtId="177" fontId="8" fillId="0" borderId="21" xfId="1" applyNumberFormat="1" applyFont="1" applyFill="1" applyBorder="1" applyAlignment="1">
      <alignment horizontal="center" vertical="center"/>
    </xf>
    <xf numFmtId="38" fontId="8" fillId="0" borderId="24" xfId="1" applyFont="1" applyFill="1" applyBorder="1" applyAlignment="1">
      <alignment horizontal="center" vertical="center"/>
    </xf>
    <xf numFmtId="38" fontId="8" fillId="0" borderId="23" xfId="1" applyFont="1" applyFill="1" applyBorder="1" applyAlignment="1">
      <alignment horizontal="center" vertical="center"/>
    </xf>
    <xf numFmtId="177" fontId="8" fillId="0" borderId="42" xfId="1" applyNumberFormat="1" applyFont="1" applyFill="1" applyBorder="1" applyAlignment="1">
      <alignment horizontal="center" vertical="center" wrapText="1"/>
    </xf>
    <xf numFmtId="38" fontId="8" fillId="0" borderId="43" xfId="1" applyFont="1" applyFill="1" applyBorder="1" applyAlignment="1">
      <alignment horizontal="center" vertical="center"/>
    </xf>
    <xf numFmtId="177" fontId="8" fillId="0" borderId="43" xfId="1" applyNumberFormat="1" applyFont="1" applyFill="1" applyBorder="1" applyAlignment="1">
      <alignment horizontal="center" vertical="center"/>
    </xf>
    <xf numFmtId="177" fontId="8" fillId="0" borderId="44" xfId="1" applyNumberFormat="1" applyFont="1" applyFill="1" applyBorder="1" applyAlignment="1">
      <alignment horizontal="center" vertical="center"/>
    </xf>
    <xf numFmtId="38" fontId="8" fillId="0" borderId="61" xfId="1" applyFont="1" applyFill="1" applyBorder="1" applyAlignment="1">
      <alignment horizontal="center" vertical="center"/>
    </xf>
    <xf numFmtId="49" fontId="21" fillId="0" borderId="63" xfId="3" applyNumberFormat="1" applyFont="1" applyFill="1" applyBorder="1" applyAlignment="1" applyProtection="1">
      <alignment horizontal="center" vertical="center"/>
    </xf>
    <xf numFmtId="49" fontId="22" fillId="0" borderId="64" xfId="3" applyNumberFormat="1" applyFont="1" applyFill="1" applyBorder="1" applyAlignment="1" applyProtection="1">
      <alignment horizontal="center" vertical="center"/>
    </xf>
    <xf numFmtId="176" fontId="22" fillId="0" borderId="65" xfId="0" applyNumberFormat="1" applyFont="1" applyFill="1" applyBorder="1" applyAlignment="1">
      <alignment horizontal="center" vertical="center" wrapText="1"/>
    </xf>
    <xf numFmtId="0" fontId="0" fillId="0" borderId="0" xfId="0" applyFill="1"/>
    <xf numFmtId="49" fontId="8" fillId="0" borderId="20" xfId="1" applyNumberFormat="1" applyFont="1" applyFill="1" applyBorder="1" applyAlignment="1">
      <alignment horizontal="center" vertical="center"/>
    </xf>
    <xf numFmtId="49" fontId="8" fillId="0" borderId="21" xfId="1" applyNumberFormat="1" applyFont="1" applyFill="1" applyBorder="1" applyAlignment="1">
      <alignment horizontal="center" vertical="center"/>
    </xf>
    <xf numFmtId="176" fontId="8" fillId="0" borderId="22" xfId="0" applyNumberFormat="1" applyFont="1" applyFill="1" applyBorder="1" applyAlignment="1">
      <alignment horizontal="center" vertical="center" wrapText="1"/>
    </xf>
    <xf numFmtId="0" fontId="10" fillId="0" borderId="74" xfId="0" applyFont="1" applyFill="1" applyBorder="1" applyAlignment="1">
      <alignment vertical="center" wrapText="1"/>
    </xf>
    <xf numFmtId="5" fontId="10" fillId="0" borderId="73" xfId="0" applyNumberFormat="1" applyFont="1" applyFill="1" applyBorder="1" applyAlignment="1">
      <alignment vertical="center" wrapText="1"/>
    </xf>
    <xf numFmtId="177" fontId="8" fillId="0" borderId="20" xfId="1" applyNumberFormat="1" applyFont="1" applyFill="1" applyBorder="1" applyAlignment="1">
      <alignment horizontal="center" vertical="center" wrapText="1"/>
    </xf>
    <xf numFmtId="38" fontId="8" fillId="0" borderId="46" xfId="1" applyFont="1" applyFill="1" applyBorder="1" applyAlignment="1">
      <alignment horizontal="center" vertical="center"/>
    </xf>
    <xf numFmtId="0" fontId="0" fillId="0" borderId="0" xfId="0" applyFill="1" applyAlignment="1">
      <alignment horizontal="center" vertical="center" wrapText="1"/>
    </xf>
    <xf numFmtId="0" fontId="2" fillId="0" borderId="10" xfId="0" applyFont="1" applyFill="1" applyBorder="1" applyAlignment="1">
      <alignment horizontal="right" vertical="center"/>
    </xf>
    <xf numFmtId="38" fontId="0" fillId="0" borderId="0" xfId="0" applyNumberFormat="1" applyFill="1"/>
    <xf numFmtId="0" fontId="0" fillId="0" borderId="9" xfId="0" applyFill="1" applyBorder="1"/>
    <xf numFmtId="49" fontId="21" fillId="0" borderId="68" xfId="3" applyNumberFormat="1" applyFont="1" applyFill="1" applyBorder="1" applyAlignment="1" applyProtection="1">
      <alignment horizontal="center" vertical="center"/>
    </xf>
    <xf numFmtId="49" fontId="22" fillId="0" borderId="69" xfId="3" applyNumberFormat="1" applyFont="1" applyFill="1" applyBorder="1" applyAlignment="1" applyProtection="1">
      <alignment horizontal="center" vertical="center"/>
    </xf>
    <xf numFmtId="176" fontId="22" fillId="0" borderId="70" xfId="0" applyNumberFormat="1" applyFont="1" applyFill="1" applyBorder="1" applyAlignment="1">
      <alignment horizontal="center" vertical="center" wrapText="1"/>
    </xf>
    <xf numFmtId="49" fontId="21" fillId="0" borderId="67" xfId="3" applyNumberFormat="1" applyFont="1" applyFill="1" applyBorder="1" applyAlignment="1" applyProtection="1">
      <alignment horizontal="center" vertical="center"/>
    </xf>
    <xf numFmtId="49" fontId="22" fillId="0" borderId="66" xfId="3" applyNumberFormat="1" applyFont="1" applyFill="1" applyBorder="1" applyAlignment="1" applyProtection="1">
      <alignment horizontal="center" vertical="center"/>
    </xf>
    <xf numFmtId="176" fontId="22" fillId="0" borderId="71" xfId="0" applyNumberFormat="1" applyFont="1" applyFill="1" applyBorder="1" applyAlignment="1">
      <alignment horizontal="center" vertical="center" wrapText="1"/>
    </xf>
    <xf numFmtId="49" fontId="5" fillId="0" borderId="67" xfId="3" applyNumberFormat="1" applyFont="1" applyFill="1" applyBorder="1" applyAlignment="1" applyProtection="1">
      <alignment horizontal="center" vertical="center"/>
    </xf>
    <xf numFmtId="49" fontId="23" fillId="0" borderId="66" xfId="3" applyNumberFormat="1" applyFont="1" applyFill="1" applyBorder="1" applyAlignment="1" applyProtection="1">
      <alignment horizontal="center" vertical="center"/>
    </xf>
    <xf numFmtId="176" fontId="23" fillId="0" borderId="71" xfId="0" applyNumberFormat="1" applyFont="1" applyFill="1" applyBorder="1" applyAlignment="1">
      <alignment horizontal="center" vertical="center" wrapText="1"/>
    </xf>
    <xf numFmtId="0" fontId="0" fillId="0" borderId="72" xfId="0" applyFont="1" applyFill="1" applyBorder="1" applyAlignment="1">
      <alignment vertical="center" wrapText="1"/>
    </xf>
    <xf numFmtId="0" fontId="0" fillId="0" borderId="50" xfId="0" applyFill="1" applyBorder="1" applyAlignment="1">
      <alignment vertical="center" wrapText="1"/>
    </xf>
    <xf numFmtId="0" fontId="0" fillId="0" borderId="51" xfId="0" applyFill="1" applyBorder="1" applyAlignment="1">
      <alignment vertical="center" wrapText="1"/>
    </xf>
    <xf numFmtId="177" fontId="8" fillId="0" borderId="24" xfId="1" applyNumberFormat="1" applyFont="1" applyFill="1" applyBorder="1" applyAlignment="1">
      <alignment horizontal="center" vertical="center" wrapText="1"/>
    </xf>
    <xf numFmtId="177" fontId="5" fillId="0" borderId="24" xfId="1" applyNumberFormat="1" applyFont="1" applyFill="1" applyBorder="1" applyAlignment="1">
      <alignment horizontal="center" vertical="center"/>
    </xf>
    <xf numFmtId="177" fontId="5" fillId="0" borderId="21" xfId="1" applyNumberFormat="1" applyFont="1" applyFill="1" applyBorder="1" applyAlignment="1">
      <alignment horizontal="center" vertical="center"/>
    </xf>
    <xf numFmtId="38" fontId="5" fillId="0" borderId="23" xfId="1" applyFont="1" applyFill="1" applyBorder="1" applyAlignment="1">
      <alignment horizontal="center" vertical="center"/>
    </xf>
    <xf numFmtId="38" fontId="5" fillId="0" borderId="24" xfId="1" applyFont="1" applyFill="1" applyBorder="1" applyAlignment="1">
      <alignment horizontal="center" vertical="center"/>
    </xf>
    <xf numFmtId="177" fontId="5" fillId="0" borderId="20" xfId="1" applyNumberFormat="1" applyFont="1" applyFill="1" applyBorder="1" applyAlignment="1">
      <alignment horizontal="center" vertical="center" wrapText="1"/>
    </xf>
    <xf numFmtId="0" fontId="0" fillId="0" borderId="4"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0" fillId="0" borderId="8"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16"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0" fillId="0" borderId="0" xfId="0" applyFill="1" applyAlignment="1">
      <alignment horizontal="center" vertical="center"/>
    </xf>
    <xf numFmtId="0" fontId="14" fillId="0" borderId="1"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5" fillId="0" borderId="15"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0" fillId="0" borderId="36" xfId="0" applyFont="1" applyFill="1" applyBorder="1" applyAlignment="1">
      <alignment horizontal="center" vertical="center" wrapText="1"/>
    </xf>
    <xf numFmtId="0" fontId="0" fillId="0" borderId="2" xfId="0" applyFont="1" applyFill="1" applyBorder="1" applyAlignment="1">
      <alignment horizontal="center" vertical="center" wrapText="1"/>
    </xf>
    <xf numFmtId="0" fontId="0" fillId="0" borderId="38" xfId="0" applyFont="1" applyFill="1" applyBorder="1" applyAlignment="1">
      <alignment horizontal="center" vertical="center" wrapText="1"/>
    </xf>
    <xf numFmtId="0" fontId="10" fillId="0" borderId="39" xfId="0" applyFont="1" applyFill="1" applyBorder="1" applyAlignment="1">
      <alignment horizontal="center" vertical="center" wrapText="1"/>
    </xf>
    <xf numFmtId="0" fontId="0" fillId="0" borderId="37" xfId="0" applyFont="1" applyFill="1" applyBorder="1" applyAlignment="1">
      <alignment horizontal="center" vertical="center" wrapText="1"/>
    </xf>
    <xf numFmtId="0" fontId="0" fillId="0" borderId="7" xfId="0" applyFont="1" applyFill="1" applyBorder="1" applyAlignment="1">
      <alignment horizontal="center" vertical="center" wrapText="1"/>
    </xf>
    <xf numFmtId="0" fontId="0" fillId="0" borderId="13" xfId="0" applyFont="1" applyFill="1" applyBorder="1" applyAlignment="1">
      <alignment horizontal="center" vertical="center" wrapText="1"/>
    </xf>
    <xf numFmtId="0" fontId="0" fillId="0" borderId="18" xfId="0" applyFont="1" applyFill="1" applyBorder="1" applyAlignment="1">
      <alignment horizontal="center" vertical="center" wrapText="1"/>
    </xf>
    <xf numFmtId="0" fontId="0" fillId="0" borderId="40" xfId="0" applyFont="1" applyFill="1" applyBorder="1" applyAlignment="1">
      <alignment horizontal="center" vertical="center" wrapText="1"/>
    </xf>
    <xf numFmtId="0" fontId="0" fillId="0" borderId="10" xfId="0" applyFont="1" applyFill="1" applyBorder="1" applyAlignment="1">
      <alignment horizontal="center" vertical="center" wrapText="1"/>
    </xf>
    <xf numFmtId="0" fontId="0" fillId="0" borderId="24" xfId="0" applyBorder="1" applyAlignment="1">
      <alignment horizontal="center"/>
    </xf>
  </cellXfs>
  <cellStyles count="5">
    <cellStyle name="Excel Built-in Comma [0]" xfId="3"/>
    <cellStyle name="Normal" xfId="4"/>
    <cellStyle name="ハイパーリンク" xfId="2" builtinId="8"/>
    <cellStyle name="桁区切り" xfId="1" builtinId="6"/>
    <cellStyle name="標準"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442;&#32771;&#65306;&#65302;&#26376;&#35519;&#26619;/29&#24180;&#24230;&#23455;&#26045;&#35519;&#26619;/&#9314;&#65293;1&#22522;&#37329;&#12398;&#31309;&#31435;&#29366;&#27841;&#31561;&#12395;&#38306;&#12377;&#12427;&#35519;&#26619;&#12398;&#35519;&#26619;&#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表１（財調）"/>
      <sheetName val="調査表２（減債）"/>
      <sheetName val="調査表３（特目）"/>
      <sheetName val="調査表４（調査対象の全基金）"/>
    </sheetNames>
    <sheetDataSet>
      <sheetData sheetId="0"/>
      <sheetData sheetId="1"/>
      <sheetData sheetId="2"/>
      <sheetData sheetId="3">
        <row r="2">
          <cell r="V2" t="str">
            <v>①</v>
          </cell>
          <cell r="W2" t="str">
            <v>②</v>
          </cell>
          <cell r="X2" t="str">
            <v>③</v>
          </cell>
          <cell r="Y2" t="str">
            <v>④</v>
          </cell>
          <cell r="Z2" t="str">
            <v>⑤</v>
          </cell>
          <cell r="AA2" t="str">
            <v>⑥</v>
          </cell>
          <cell r="AB2" t="str">
            <v>－</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www.city.kizugawa.lg.jp/index.cfm/10,1382,58,285,html" TargetMode="External"/><Relationship Id="rId299" Type="http://schemas.openxmlformats.org/officeDocument/2006/relationships/hyperlink" Target="https://www.city.kikuchi.lg.jp/q/aview/281/3626.html" TargetMode="External"/><Relationship Id="rId21" Type="http://schemas.openxmlformats.org/officeDocument/2006/relationships/hyperlink" Target="http://www.town.sotogahama.lg.jp/" TargetMode="External"/><Relationship Id="rId63" Type="http://schemas.openxmlformats.org/officeDocument/2006/relationships/hyperlink" Target="http://www.vill.funahashi.toyama.jp/gyosei_new/zaisei.html" TargetMode="External"/><Relationship Id="rId159" Type="http://schemas.openxmlformats.org/officeDocument/2006/relationships/hyperlink" Target="http://www.city.sennan.lg.jp/shisei/zaisei/1458795199935.html" TargetMode="External"/><Relationship Id="rId324" Type="http://schemas.openxmlformats.org/officeDocument/2006/relationships/hyperlink" Target="http://www.city.aso.kumamoto.jp/municipal/personnel/financial_report/financial_status/" TargetMode="External"/><Relationship Id="rId366" Type="http://schemas.openxmlformats.org/officeDocument/2006/relationships/hyperlink" Target="http://www.vill.hinohara.tokyo.jp/0000000275.html" TargetMode="External"/><Relationship Id="rId531" Type="http://schemas.openxmlformats.org/officeDocument/2006/relationships/hyperlink" Target="http://www.kamikatsu.jp/docs/2020031700012/" TargetMode="External"/><Relationship Id="rId170" Type="http://schemas.openxmlformats.org/officeDocument/2006/relationships/hyperlink" Target="http://www.town.kanan.osaka.jp/kakukanooshirase/somubu/jinjizaiseika/choseijoho/1460369390442.html" TargetMode="External"/><Relationship Id="rId226" Type="http://schemas.openxmlformats.org/officeDocument/2006/relationships/hyperlink" Target="http://www.city.maniwa.lg.jp/soshiki/7/25255.html" TargetMode="External"/><Relationship Id="rId433" Type="http://schemas.openxmlformats.org/officeDocument/2006/relationships/hyperlink" Target="http://www.town.oguni.yamagata.jp/data/financial/situation/situation.html" TargetMode="External"/><Relationship Id="rId268" Type="http://schemas.openxmlformats.org/officeDocument/2006/relationships/hyperlink" Target="http://www.pref.ehime.jp/h10800/shichoshinko/zaisei/digest/siryousyuu/zaiseijoukyousiryousyuumein30.html" TargetMode="External"/><Relationship Id="rId475" Type="http://schemas.openxmlformats.org/officeDocument/2006/relationships/hyperlink" Target="http://www.town.anpachi.gifu.jp/" TargetMode="External"/><Relationship Id="rId32" Type="http://schemas.openxmlformats.org/officeDocument/2006/relationships/hyperlink" Target="http://www.pref.fukushima.lg.jp/sec/01145b/dantaibetsu.html" TargetMode="External"/><Relationship Id="rId74" Type="http://schemas.openxmlformats.org/officeDocument/2006/relationships/hyperlink" Target="https://www.city.uozu.toyama.jp/guide/svGuideDtl.aspx?servno=11228" TargetMode="External"/><Relationship Id="rId128" Type="http://schemas.openxmlformats.org/officeDocument/2006/relationships/hyperlink" Target="http://www.minamiyamashiro.lg.jp/contents_detail.php?co=kak&amp;frmId=1533" TargetMode="External"/><Relationship Id="rId335" Type="http://schemas.openxmlformats.org/officeDocument/2006/relationships/hyperlink" Target="https://www.vill.morotsuka.miyazaki.jp/zaimujyoukyou/" TargetMode="External"/><Relationship Id="rId377" Type="http://schemas.openxmlformats.org/officeDocument/2006/relationships/hyperlink" Target="https://www.city.hamura.tokyo.jp/0000006816.html" TargetMode="External"/><Relationship Id="rId500" Type="http://schemas.openxmlformats.org/officeDocument/2006/relationships/hyperlink" Target="https://www.city.katsuyama.fukui.jp/soshiki/3/588.html" TargetMode="External"/><Relationship Id="rId5" Type="http://schemas.openxmlformats.org/officeDocument/2006/relationships/hyperlink" Target="http://www.town.rokunohe.aomori.jp/chousei_yosan_zaiseihikaku.html" TargetMode="External"/><Relationship Id="rId181" Type="http://schemas.openxmlformats.org/officeDocument/2006/relationships/hyperlink" Target="https://www.town.shimoichi.lg.jp/0000000110.html" TargetMode="External"/><Relationship Id="rId237" Type="http://schemas.openxmlformats.org/officeDocument/2006/relationships/hyperlink" Target="https://www.city.hatsukaichi.hiroshima.jp/soshiki/16/31396.html" TargetMode="External"/><Relationship Id="rId402" Type="http://schemas.openxmlformats.org/officeDocument/2006/relationships/hyperlink" Target="http://www.town.toyosato.shiga.jp/soshiki_view.php?so_cd1=1&amp;so_cd2=1&amp;so_cd3=0&amp;so_cd4=0&amp;so_cd5=0&amp;bn_cd=8" TargetMode="External"/><Relationship Id="rId279" Type="http://schemas.openxmlformats.org/officeDocument/2006/relationships/hyperlink" Target="https://www.town.tara.lg.jp/chosei/_1726/_2042/_3326.html" TargetMode="External"/><Relationship Id="rId444" Type="http://schemas.openxmlformats.org/officeDocument/2006/relationships/hyperlink" Target="http://www.city.ogaki.lg.jp/0000002503.html" TargetMode="External"/><Relationship Id="rId486" Type="http://schemas.openxmlformats.org/officeDocument/2006/relationships/hyperlink" Target="https://www.city.tsuruga.lg.jp/about_city/yosan_kansa/kessan/30kessann.html" TargetMode="External"/><Relationship Id="rId43" Type="http://schemas.openxmlformats.org/officeDocument/2006/relationships/hyperlink" Target="http://www.soumu.metro.tokyo.jp/05gyousei/ohta.html" TargetMode="External"/><Relationship Id="rId139" Type="http://schemas.openxmlformats.org/officeDocument/2006/relationships/hyperlink" Target="https://www.city.izumiotsu.lg.jp/kakuka/somu/zaisei/sinozaisei/sihyou_menu/zaiseijyoukyou.html" TargetMode="External"/><Relationship Id="rId290" Type="http://schemas.openxmlformats.org/officeDocument/2006/relationships/hyperlink" Target="https://www.city.ureshino.lg.jp/shisei/zaisei/_20857/_20381.html" TargetMode="External"/><Relationship Id="rId304" Type="http://schemas.openxmlformats.org/officeDocument/2006/relationships/hyperlink" Target="http://www.town.minamioguni.kumamoto.jp/making/index.php" TargetMode="External"/><Relationship Id="rId346" Type="http://schemas.openxmlformats.org/officeDocument/2006/relationships/hyperlink" Target="http://www.town.gokase.miyazaki.jp/chousei/zaisei/429.html" TargetMode="External"/><Relationship Id="rId388" Type="http://schemas.openxmlformats.org/officeDocument/2006/relationships/hyperlink" Target="http://www.city.kokubunji.tokyo.jp/shisei/zaisei/joukyou/1023028.html" TargetMode="External"/><Relationship Id="rId511" Type="http://schemas.openxmlformats.org/officeDocument/2006/relationships/hyperlink" Target="http://www.city.tanabe.lg.jp/zaisei/zaiseijoukyousiryoushu.html" TargetMode="External"/><Relationship Id="rId85" Type="http://schemas.openxmlformats.org/officeDocument/2006/relationships/hyperlink" Target="https://www.city.fujieda.shizuoka.jp/soshiki/zaiseikeiei/zaisei/index.html" TargetMode="External"/><Relationship Id="rId150" Type="http://schemas.openxmlformats.org/officeDocument/2006/relationships/hyperlink" Target="http://www.city.daito.lg.jp/kakukakaranoosirase/seisakusushin/zaimu/kessan/shiryosyu/index.html" TargetMode="External"/><Relationship Id="rId192" Type="http://schemas.openxmlformats.org/officeDocument/2006/relationships/hyperlink" Target="http://www.town.tawaramoto.nara.jp/gyosei/zaisei/3047.html" TargetMode="External"/><Relationship Id="rId206" Type="http://schemas.openxmlformats.org/officeDocument/2006/relationships/hyperlink" Target="http://www.town.misasa.tottori.jp/315/319/323/340/1383/26380.html" TargetMode="External"/><Relationship Id="rId413" Type="http://schemas.openxmlformats.org/officeDocument/2006/relationships/hyperlink" Target="http://www.city.ritto.lg.jp/soshiki/shiminseisaku/zaisei/gyoumu/zaisei/joukyou/8942.html" TargetMode="External"/><Relationship Id="rId248" Type="http://schemas.openxmlformats.org/officeDocument/2006/relationships/hyperlink" Target="https://www.pref.yamaguchi.lg.jp/cms/a12400/shiryousyu/siryoushu30.html" TargetMode="External"/><Relationship Id="rId455" Type="http://schemas.openxmlformats.org/officeDocument/2006/relationships/hyperlink" Target="https://www.town.ginan.lg.jp/1127.htm" TargetMode="External"/><Relationship Id="rId497" Type="http://schemas.openxmlformats.org/officeDocument/2006/relationships/hyperlink" Target="https://www.town.fukui-wakasa.lg.jp/town/category/page.asp?Page=58" TargetMode="External"/><Relationship Id="rId12" Type="http://schemas.openxmlformats.org/officeDocument/2006/relationships/hyperlink" Target="https://www.town.hashikami.lg.jp/" TargetMode="External"/><Relationship Id="rId108" Type="http://schemas.openxmlformats.org/officeDocument/2006/relationships/hyperlink" Target="https://www.town.kawazu.shizuoka.jp/gyousei/zaisei-kyuyo/" TargetMode="External"/><Relationship Id="rId315" Type="http://schemas.openxmlformats.org/officeDocument/2006/relationships/hyperlink" Target="http://www.ashikita-t.kumamoto-sgn.jp/www/genre/0000000000000/1366685250053/index.html" TargetMode="External"/><Relationship Id="rId357" Type="http://schemas.openxmlformats.org/officeDocument/2006/relationships/hyperlink" Target="http://www.city.mitaka.lg.jp/c_service/035/035088.html" TargetMode="External"/><Relationship Id="rId522" Type="http://schemas.openxmlformats.org/officeDocument/2006/relationships/hyperlink" Target="https://www.town.kushimoto.wakayama.jp/gyosei/chousei/zaisei/zaiseijyoukyousiryou.html" TargetMode="External"/><Relationship Id="rId54" Type="http://schemas.openxmlformats.org/officeDocument/2006/relationships/hyperlink" Target="http://www.soumu.metro.tokyo.jp/05gyousei/katsushika.html" TargetMode="External"/><Relationship Id="rId96" Type="http://schemas.openxmlformats.org/officeDocument/2006/relationships/hyperlink" Target="https://www.city.makinohara.shizuoka.jp/soshiki/8/1258.html" TargetMode="External"/><Relationship Id="rId161" Type="http://schemas.openxmlformats.org/officeDocument/2006/relationships/hyperlink" Target="https://www.city.katano.osaka.jp/docs/2019040100029/" TargetMode="External"/><Relationship Id="rId217" Type="http://schemas.openxmlformats.org/officeDocument/2006/relationships/hyperlink" Target="http://www.town.nagi.okayama.jp/gyousei/chousei/gyouzaisei/gyouzaisei/zaiseijoukyou_kouhyou.html" TargetMode="External"/><Relationship Id="rId399" Type="http://schemas.openxmlformats.org/officeDocument/2006/relationships/hyperlink" Target="https://www.town.kusatsu.gunma.jp/www/contents/1506069097464/index.html" TargetMode="External"/><Relationship Id="rId259" Type="http://schemas.openxmlformats.org/officeDocument/2006/relationships/hyperlink" Target="http://www.pref.ehime.jp/h10800/shichoshinko/zaisei/digest/siryousyuu/zaiseijoukyousiryousyuumein30.html" TargetMode="External"/><Relationship Id="rId424" Type="http://schemas.openxmlformats.org/officeDocument/2006/relationships/hyperlink" Target="http://www.town.oe.yamagata.jp/basis/S-page/006-chousei/zaiseijoukyou.html" TargetMode="External"/><Relationship Id="rId466" Type="http://schemas.openxmlformats.org/officeDocument/2006/relationships/hyperlink" Target="https://www.town.yaotsu.lg.jp/1162.htm" TargetMode="External"/><Relationship Id="rId23" Type="http://schemas.openxmlformats.org/officeDocument/2006/relationships/hyperlink" Target="https://www.kazamaura.jp/category/soumu/sub-cat111/" TargetMode="External"/><Relationship Id="rId119" Type="http://schemas.openxmlformats.org/officeDocument/2006/relationships/hyperlink" Target="http://www.town.ide.kyoto.jp/choseijoho/zaisei_kouhyou/zaiseikouhyou/1547107129616.html" TargetMode="External"/><Relationship Id="rId270" Type="http://schemas.openxmlformats.org/officeDocument/2006/relationships/hyperlink" Target="http://www.pref.ehime.jp/h10800/shichoshinko/zaisei/digest/siryousyuu/zaiseijoukyousiryousyuumein30.html" TargetMode="External"/><Relationship Id="rId326" Type="http://schemas.openxmlformats.org/officeDocument/2006/relationships/hyperlink" Target="https://www.town.kosa.lg.jp/q/aview/135/271.html" TargetMode="External"/><Relationship Id="rId533" Type="http://schemas.openxmlformats.org/officeDocument/2006/relationships/hyperlink" Target="https://www.city.warabi.saitama.jp/shisei/zaisei/kouhyo/1002887.html" TargetMode="External"/><Relationship Id="rId65" Type="http://schemas.openxmlformats.org/officeDocument/2006/relationships/hyperlink" Target="https://www.town.nyuzen.toyama.jp/zaisei/chose/yosan/kessan/bunsekihyo.html" TargetMode="External"/><Relationship Id="rId130" Type="http://schemas.openxmlformats.org/officeDocument/2006/relationships/hyperlink" Target="http://www.city.miyazu.kyoto.jp/www/info/detail.jsp?id=4235" TargetMode="External"/><Relationship Id="rId368" Type="http://schemas.openxmlformats.org/officeDocument/2006/relationships/hyperlink" Target="https://www.town.oshima.tokyo.jp/" TargetMode="External"/><Relationship Id="rId172" Type="http://schemas.openxmlformats.org/officeDocument/2006/relationships/hyperlink" Target="https://www.city.hirakata.osaka.jp/0000012335.html" TargetMode="External"/><Relationship Id="rId228" Type="http://schemas.openxmlformats.org/officeDocument/2006/relationships/hyperlink" Target="https://www.city.takehara.lg.jp/zaisei/zaiseijyoukyou/shiryosyu.html" TargetMode="External"/><Relationship Id="rId435" Type="http://schemas.openxmlformats.org/officeDocument/2006/relationships/hyperlink" Target="http://www.town.shonai.lg.jp/gyousei/zaisei/zaiseizyoukyou/zaiseizyoukyoshiryo.html" TargetMode="External"/><Relationship Id="rId477" Type="http://schemas.openxmlformats.org/officeDocument/2006/relationships/hyperlink" Target="http://www.city.gero.lg.jp/jichimaru_jpn/shiseijyouhou/node_168/node_357/node_47879" TargetMode="External"/><Relationship Id="rId281" Type="http://schemas.openxmlformats.org/officeDocument/2006/relationships/hyperlink" Target="https://www.town.shiroishi.lg.jp/chousei_machi/zaisei/_1173.html" TargetMode="External"/><Relationship Id="rId337" Type="http://schemas.openxmlformats.org/officeDocument/2006/relationships/hyperlink" Target="http://www.city.saito.lg.jp/shiseigyosei/kaikaku_kokai/post_910.html" TargetMode="External"/><Relationship Id="rId502" Type="http://schemas.openxmlformats.org/officeDocument/2006/relationships/hyperlink" Target="http://www.city.arida.lg.jp/shisei/zaisei" TargetMode="External"/><Relationship Id="rId34" Type="http://schemas.openxmlformats.org/officeDocument/2006/relationships/hyperlink" Target="http://www.city.togane.chiba.jp/0000000560.html" TargetMode="External"/><Relationship Id="rId76" Type="http://schemas.openxmlformats.org/officeDocument/2006/relationships/hyperlink" Target="http://www.pref.ishikawa.lg.jp/sichousien/hikakubunseki/h30.html" TargetMode="External"/><Relationship Id="rId141" Type="http://schemas.openxmlformats.org/officeDocument/2006/relationships/hyperlink" Target="https://www.city.kaizuka.lg.jp/kakuka/toshiseisaku/zaisei/menu/zaisei_jyokyo/zaiseijyoukyousiryousyuu/siryousyuu.html" TargetMode="External"/><Relationship Id="rId379" Type="http://schemas.openxmlformats.org/officeDocument/2006/relationships/hyperlink" Target="https://www.town.hinode.tokyo.jp/0000000075.html" TargetMode="External"/><Relationship Id="rId7" Type="http://schemas.openxmlformats.org/officeDocument/2006/relationships/hyperlink" Target="https://www.town.imabetsu.lg.jp/" TargetMode="External"/><Relationship Id="rId183" Type="http://schemas.openxmlformats.org/officeDocument/2006/relationships/hyperlink" Target="http://vill.kamikitayama.nara.jp/kurashi/profile/other/" TargetMode="External"/><Relationship Id="rId239" Type="http://schemas.openxmlformats.org/officeDocument/2006/relationships/hyperlink" Target="http://www.town.kumano.hiroshima.jp/www/contents/1350009659767/index.html" TargetMode="External"/><Relationship Id="rId390" Type="http://schemas.openxmlformats.org/officeDocument/2006/relationships/hyperlink" Target="https://www.city.higashikurume.lg.jp/shisei/gyousaisei/zaisei/1010240/1013813/1014959.html" TargetMode="External"/><Relationship Id="rId404" Type="http://schemas.openxmlformats.org/officeDocument/2006/relationships/hyperlink" Target="https://www.city.nagahama.lg.jp/0000002356.html" TargetMode="External"/><Relationship Id="rId446" Type="http://schemas.openxmlformats.org/officeDocument/2006/relationships/hyperlink" Target="http://www.city.mizunami.lg.jp/shisei/yosan/1001335/1003338.html" TargetMode="External"/><Relationship Id="rId250" Type="http://schemas.openxmlformats.org/officeDocument/2006/relationships/hyperlink" Target="https://www.pref.yamaguchi.lg.jp/cms/a12400/shiryousyu/siryoushu30.html" TargetMode="External"/><Relationship Id="rId292" Type="http://schemas.openxmlformats.org/officeDocument/2006/relationships/hyperlink" Target="https://www.town.yoshinogari.saga.jp/contents/1_10270.html" TargetMode="External"/><Relationship Id="rId306" Type="http://schemas.openxmlformats.org/officeDocument/2006/relationships/hyperlink" Target="http://www.ubuyama-v.jp/municipal/zaisei/" TargetMode="External"/><Relationship Id="rId488" Type="http://schemas.openxmlformats.org/officeDocument/2006/relationships/hyperlink" Target="http://www.city.ono.fukui.jp/" TargetMode="External"/><Relationship Id="rId45" Type="http://schemas.openxmlformats.org/officeDocument/2006/relationships/hyperlink" Target="http://www.soumu.metro.tokyo.jp/05gyousei/shibuya.html" TargetMode="External"/><Relationship Id="rId87" Type="http://schemas.openxmlformats.org/officeDocument/2006/relationships/hyperlink" Target="http://www.city.izu.shizuoka.jp/gyousei/gyousei_category_main0705.html" TargetMode="External"/><Relationship Id="rId110" Type="http://schemas.openxmlformats.org/officeDocument/2006/relationships/hyperlink" Target="https://www.city.hamamatsu.shizuoka.jp/zaisek/sugata/index.html" TargetMode="External"/><Relationship Id="rId348" Type="http://schemas.openxmlformats.org/officeDocument/2006/relationships/hyperlink" Target="http://www.town.shintomi.lg.jp/dd.aspx?itemid=9208" TargetMode="External"/><Relationship Id="rId513" Type="http://schemas.openxmlformats.org/officeDocument/2006/relationships/hyperlink" Target="http://www.town.hidakagawa.lg.jp/town/sec_soumu/soumu/zaiseijoukyou.html" TargetMode="External"/><Relationship Id="rId152" Type="http://schemas.openxmlformats.org/officeDocument/2006/relationships/hyperlink" Target="https://www.city.minoh.lg.jp/zaisei/3_3_joukyou.html" TargetMode="External"/><Relationship Id="rId194" Type="http://schemas.openxmlformats.org/officeDocument/2006/relationships/hyperlink" Target="http://www.vill.higashiyoshino.nara.jp/life/news/2019/p128/" TargetMode="External"/><Relationship Id="rId208" Type="http://schemas.openxmlformats.org/officeDocument/2006/relationships/hyperlink" Target="https://www.houki-town.jp/new1/10/3/3/12/?edit" TargetMode="External"/><Relationship Id="rId415" Type="http://schemas.openxmlformats.org/officeDocument/2006/relationships/hyperlink" Target="http://www.town.taga.lg.jp/contents_detail.php?co.kak&amp;frmld=207" TargetMode="External"/><Relationship Id="rId457" Type="http://schemas.openxmlformats.org/officeDocument/2006/relationships/hyperlink" Target="http://www.town.sekigahara.gifu.jp/4545.htm" TargetMode="External"/><Relationship Id="rId261" Type="http://schemas.openxmlformats.org/officeDocument/2006/relationships/hyperlink" Target="http://www.pref.ehime.jp/h10800/shichoshinko/zaisei/digest/siryousyuu/zaiseijoukyousiryousyuumein30.html" TargetMode="External"/><Relationship Id="rId499" Type="http://schemas.openxmlformats.org/officeDocument/2006/relationships/hyperlink" Target="https://www.town.echizen.fukui.jp/chousei/16/03/p005716.html" TargetMode="External"/><Relationship Id="rId14" Type="http://schemas.openxmlformats.org/officeDocument/2006/relationships/hyperlink" Target="http://www.city.kuroishi.aomori.jp/zaisei/2019/ad_zaisei.html" TargetMode="External"/><Relationship Id="rId56" Type="http://schemas.openxmlformats.org/officeDocument/2006/relationships/hyperlink" Target="https://www.city.yokohama.lg.jp/city-info/zaisei/jokyo/zaisejokyo/shiryoushu.html" TargetMode="External"/><Relationship Id="rId317" Type="http://schemas.openxmlformats.org/officeDocument/2006/relationships/hyperlink" Target="http://www.nishiki-machi.com/docs/2012092800022" TargetMode="External"/><Relationship Id="rId359" Type="http://schemas.openxmlformats.org/officeDocument/2006/relationships/hyperlink" Target="https://www.city.akishima.lg.jp/s010/010/010/030/140/20181130170825.html" TargetMode="External"/><Relationship Id="rId524" Type="http://schemas.openxmlformats.org/officeDocument/2006/relationships/hyperlink" Target="http://www.town.shirahama.wakayama.jp/gyousei/zaisei/1452760032523.html" TargetMode="External"/><Relationship Id="rId98" Type="http://schemas.openxmlformats.org/officeDocument/2006/relationships/hyperlink" Target="http://www.fuji-oyama.jp/cyousei_10_zaiseijyoukyou_h21.html" TargetMode="External"/><Relationship Id="rId121" Type="http://schemas.openxmlformats.org/officeDocument/2006/relationships/hyperlink" Target="http://www.town.kyotamba.kyoto.jp/0000002007.html" TargetMode="External"/><Relationship Id="rId163" Type="http://schemas.openxmlformats.org/officeDocument/2006/relationships/hyperlink" Target="http://www.city.hannan.lg.jp/kakuka/somu/gyoukei/zaisei/zaisei_joukyou/index.html" TargetMode="External"/><Relationship Id="rId219" Type="http://schemas.openxmlformats.org/officeDocument/2006/relationships/hyperlink" Target="http://www.town.kagamino.lg.jp/?p=80303" TargetMode="External"/><Relationship Id="rId370" Type="http://schemas.openxmlformats.org/officeDocument/2006/relationships/hyperlink" Target="https://vill.kouzushima.tokyo.jp/" TargetMode="External"/><Relationship Id="rId426" Type="http://schemas.openxmlformats.org/officeDocument/2006/relationships/hyperlink" Target="http://www.town.funagata.yamagata.jp/docs/2013022700153/" TargetMode="External"/><Relationship Id="rId230" Type="http://schemas.openxmlformats.org/officeDocument/2006/relationships/hyperlink" Target="http://www.town.saka.lg.jp/cyousei_info/zaisei/" TargetMode="External"/><Relationship Id="rId468" Type="http://schemas.openxmlformats.org/officeDocument/2006/relationships/hyperlink" Target="http://shirakawa-go.org/mura/zaisei/1071/" TargetMode="External"/><Relationship Id="rId25" Type="http://schemas.openxmlformats.org/officeDocument/2006/relationships/hyperlink" Target="https://www.town.sannohe.aomori.jp/choseijoho/3_1/724.html" TargetMode="External"/><Relationship Id="rId46" Type="http://schemas.openxmlformats.org/officeDocument/2006/relationships/hyperlink" Target="http://www.soumu.metro.tokyo.jp/05gyousei/nakano.html" TargetMode="External"/><Relationship Id="rId67" Type="http://schemas.openxmlformats.org/officeDocument/2006/relationships/hyperlink" Target="https://www.city.takaoka.toyama.jp/zaisei/shise/yosan/kessan/zaiseizyoukyou.html" TargetMode="External"/><Relationship Id="rId272" Type="http://schemas.openxmlformats.org/officeDocument/2006/relationships/hyperlink" Target="http://www.pref.ehime.jp/h10800/shichoshinko/zaisei/digest/siryousyuu/zaiseijoukyousiryousyuumein30.html" TargetMode="External"/><Relationship Id="rId293" Type="http://schemas.openxmlformats.org/officeDocument/2006/relationships/hyperlink" Target="https://www.town.kiyama.lg.jp/kiji0031582/index.html" TargetMode="External"/><Relationship Id="rId307" Type="http://schemas.openxmlformats.org/officeDocument/2006/relationships/hyperlink" Target="http://www.town.takamori.kumamoto.jp/gyoseiinfo/zaisei/" TargetMode="External"/><Relationship Id="rId328" Type="http://schemas.openxmlformats.org/officeDocument/2006/relationships/hyperlink" Target="https://www.town.mimata.lg.jp/contents/259.html" TargetMode="External"/><Relationship Id="rId349" Type="http://schemas.openxmlformats.org/officeDocument/2006/relationships/hyperlink" Target="http://miyakonojo-cms.netcrew.co.jp/control/preview/soshiki/detail.php?lif_id=2716" TargetMode="External"/><Relationship Id="rId514" Type="http://schemas.openxmlformats.org/officeDocument/2006/relationships/hyperlink" Target="http://www.city.kainan.lg.jp/kakubusyo/soumubu/kikakuzaiseika/oshirase/zaisei/zaiseijokyo_siryosyu.html" TargetMode="External"/><Relationship Id="rId535" Type="http://schemas.openxmlformats.org/officeDocument/2006/relationships/hyperlink" Target="http://www.town.moroyama.saitama.jp/www/contents/1585026528806/index.html" TargetMode="External"/><Relationship Id="rId88" Type="http://schemas.openxmlformats.org/officeDocument/2006/relationships/hyperlink" Target="https://www.city.kikugawa.shizuoka.jp/zaisei/kessan.html" TargetMode="External"/><Relationship Id="rId111" Type="http://schemas.openxmlformats.org/officeDocument/2006/relationships/hyperlink" Target="http://www.city.nagoya.jp/zaisei/page/0000041495.html" TargetMode="External"/><Relationship Id="rId132" Type="http://schemas.openxmlformats.org/officeDocument/2006/relationships/hyperlink" Target="http://www.town.wazuka.kyoto.jp/contents_detail.php?co=cat&amp;frmId=2702&amp;frmCd=21-6-8-0-0" TargetMode="External"/><Relationship Id="rId153" Type="http://schemas.openxmlformats.org/officeDocument/2006/relationships/hyperlink" Target="http://www.city.kashiwara.osaka.jp/docs/2019021400018/?doc_id=10225" TargetMode="External"/><Relationship Id="rId174" Type="http://schemas.openxmlformats.org/officeDocument/2006/relationships/hyperlink" Target="http://www.shimamotocho.jp/gyousei/kakuka/soumubu_sintaisei/zaiseika/zaiseijoukyoushiryoushuu/1585097663306.html" TargetMode="External"/><Relationship Id="rId195" Type="http://schemas.openxmlformats.org/officeDocument/2006/relationships/hyperlink" Target="https://www.city.nara.lg.jp/site/zaisei/10627.html" TargetMode="External"/><Relationship Id="rId209" Type="http://schemas.openxmlformats.org/officeDocument/2006/relationships/hyperlink" Target="https://www.city.sakaiminato.lg.jp/zaisei/any-data.htm" TargetMode="External"/><Relationship Id="rId360" Type="http://schemas.openxmlformats.org/officeDocument/2006/relationships/hyperlink" Target="http://www.city.higashimurayama.tokyo.jp/smph/shisei/gyozaisei/gyozaisei/kessan.html" TargetMode="External"/><Relationship Id="rId381" Type="http://schemas.openxmlformats.org/officeDocument/2006/relationships/hyperlink" Target="https://www.city.tachikawa.lg.jp/zaisei/shise/yosan/zaise/jokyo.html" TargetMode="External"/><Relationship Id="rId416" Type="http://schemas.openxmlformats.org/officeDocument/2006/relationships/hyperlink" Target="http://www.city.yamagata-yamagata.lg.jp/kakuka/zaisei/zaisei/sogo/zaiseijoukyou_toukei.html" TargetMode="External"/><Relationship Id="rId220" Type="http://schemas.openxmlformats.org/officeDocument/2006/relationships/hyperlink" Target="http://www.town.hayashima.lg.jp/soshikikarasagasu/soumu/zaisei/zaiseijyoukyoushiryousyu/index.html" TargetMode="External"/><Relationship Id="rId241" Type="http://schemas.openxmlformats.org/officeDocument/2006/relationships/hyperlink" Target="http://www.town.osakikamijima.hiroshima.jp/docs/2017033100056/" TargetMode="External"/><Relationship Id="rId437" Type="http://schemas.openxmlformats.org/officeDocument/2006/relationships/hyperlink" Target="https://www.city.shinjo.yamagata.jp/s003/020/050/20170328111737.html" TargetMode="External"/><Relationship Id="rId458" Type="http://schemas.openxmlformats.org/officeDocument/2006/relationships/hyperlink" Target="http://town.wanouchi.gifu.jp/organization/finance/zaiseizyoukyouichiran/" TargetMode="External"/><Relationship Id="rId479" Type="http://schemas.openxmlformats.org/officeDocument/2006/relationships/hyperlink" Target="http://www.city.mino.gifu.jp/pages/10544" TargetMode="External"/><Relationship Id="rId15" Type="http://schemas.openxmlformats.org/officeDocument/2006/relationships/hyperlink" Target="https://www.nishimeya.jp/sonsei/gyouzaisei/zaisei/post-26.html" TargetMode="External"/><Relationship Id="rId36" Type="http://schemas.openxmlformats.org/officeDocument/2006/relationships/hyperlink" Target="http://www.soumu.metro.tokyo.jp/05gyousei/shinzyuku.html" TargetMode="External"/><Relationship Id="rId57" Type="http://schemas.openxmlformats.org/officeDocument/2006/relationships/hyperlink" Target="http://www.city.kawasaki.jp/shisei/category/47-3-4-16-0-0-0-0-0-0.html" TargetMode="External"/><Relationship Id="rId262" Type="http://schemas.openxmlformats.org/officeDocument/2006/relationships/hyperlink" Target="http://www.pref.ehime.jp/h10800/shichoshinko/zaisei/digest/siryousyuu/zaiseijoukyousiryousyuumein30.html" TargetMode="External"/><Relationship Id="rId283" Type="http://schemas.openxmlformats.org/officeDocument/2006/relationships/hyperlink" Target="http://www.city.karatsu.lg.jp/zaisei/shise/yosan/zaise/shiryoshu.html" TargetMode="External"/><Relationship Id="rId318" Type="http://schemas.openxmlformats.org/officeDocument/2006/relationships/hyperlink" Target="http://www.town.taragi.lg.jp/gyousei/soshiki/soumu/news/zaiseijokyo/183.html" TargetMode="External"/><Relationship Id="rId339" Type="http://schemas.openxmlformats.org/officeDocument/2006/relationships/hyperlink" Target="http://www.town.kadogawa.lg.jp/administration/finance/page002664.html" TargetMode="External"/><Relationship Id="rId490" Type="http://schemas.openxmlformats.org/officeDocument/2006/relationships/hyperlink" Target="http://www.city.awara.lg.jp/mokuteki/cityinfo/cityinfo0201/p004011.html" TargetMode="External"/><Relationship Id="rId504" Type="http://schemas.openxmlformats.org/officeDocument/2006/relationships/hyperlink" Target="http://www.city.gobo.wakayama.jp/sosiki/somu/zaisei/tanto/zaisei/1397526805119.html" TargetMode="External"/><Relationship Id="rId525" Type="http://schemas.openxmlformats.org/officeDocument/2006/relationships/hyperlink" Target="http://www.city.wakayama.wakayama.jp/shisei/zaisei/1001162/1008508.html" TargetMode="External"/><Relationship Id="rId78" Type="http://schemas.openxmlformats.org/officeDocument/2006/relationships/hyperlink" Target="http://www.pref.yamanashi.jp/shichoson/30zaiseijyoukyoushiryousyu.html" TargetMode="External"/><Relationship Id="rId99" Type="http://schemas.openxmlformats.org/officeDocument/2006/relationships/hyperlink" Target="https://www.city.yaizu.lg.jp/g02-003/003.html" TargetMode="External"/><Relationship Id="rId101" Type="http://schemas.openxmlformats.org/officeDocument/2006/relationships/hyperlink" Target="http://www.city.susono.shizuoka.jp/shisei/4/4/3405.html" TargetMode="External"/><Relationship Id="rId122" Type="http://schemas.openxmlformats.org/officeDocument/2006/relationships/hyperlink" Target="http://www.town.ine.kyoto.jp/chosei/zaisei/1446164106583.html" TargetMode="External"/><Relationship Id="rId143" Type="http://schemas.openxmlformats.org/officeDocument/2006/relationships/hyperlink" Target="https://www.city.ibaraki.osaka.jp/kikou/kikaku/zaisei/menu/zaiseijyokyo.html" TargetMode="External"/><Relationship Id="rId164" Type="http://schemas.openxmlformats.org/officeDocument/2006/relationships/hyperlink" Target="http://www.town.nose.osaka.jp/soshiki/zaisei/zaisei/1109.html" TargetMode="External"/><Relationship Id="rId185" Type="http://schemas.openxmlformats.org/officeDocument/2006/relationships/hyperlink" Target="http://www.vill.shimokitayama.nara.jp/yakuba/yakuba4.html" TargetMode="External"/><Relationship Id="rId350" Type="http://schemas.openxmlformats.org/officeDocument/2006/relationships/hyperlink" Target="http://www.city.saito.lg.jp/shiseigyosei/kaikaku_kokai/post_910.html" TargetMode="External"/><Relationship Id="rId371" Type="http://schemas.openxmlformats.org/officeDocument/2006/relationships/hyperlink" Target="https://www.city.hachioji.tokyo.jp/shisei/001/010/001/003/p007494.html" TargetMode="External"/><Relationship Id="rId406" Type="http://schemas.openxmlformats.org/officeDocument/2006/relationships/hyperlink" Target="http://www.city.koka.lg.jp/10095.htm" TargetMode="External"/><Relationship Id="rId9" Type="http://schemas.openxmlformats.org/officeDocument/2006/relationships/hyperlink" Target="http://www.vill.higashidoori.lg.jp/sub05/cat500061.html" TargetMode="External"/><Relationship Id="rId210" Type="http://schemas.openxmlformats.org/officeDocument/2006/relationships/hyperlink" Target="http://www.e-hokuei.net/1664.html" TargetMode="External"/><Relationship Id="rId392" Type="http://schemas.openxmlformats.org/officeDocument/2006/relationships/hyperlink" Target="http://www.town.hachijo.tokyo.jp/kakuka/kikaku_zaisei/kizai-top.htm" TargetMode="External"/><Relationship Id="rId427" Type="http://schemas.openxmlformats.org/officeDocument/2006/relationships/hyperlink" Target="http://www.vill.sakegawa.yamagata.jp/government/jigyo-keikaku/zaimu/728" TargetMode="External"/><Relationship Id="rId448" Type="http://schemas.openxmlformats.org/officeDocument/2006/relationships/hyperlink" Target="http://www.city.minokamo.gifu.jp/shimin/contents.cfm?base_id=10544&amp;mi_id=0&amp;g1_id=16&amp;g2_id=73" TargetMode="External"/><Relationship Id="rId469" Type="http://schemas.openxmlformats.org/officeDocument/2006/relationships/hyperlink" Target="https://www.vill.higashishirakawa.gifu.jp/sonsei/gyouzai/zaisei" TargetMode="External"/><Relationship Id="rId26" Type="http://schemas.openxmlformats.org/officeDocument/2006/relationships/hyperlink" Target="http://www.city.hirosaki.aomori.jp/jouhou/keikaku/yosan/jyokyo.html" TargetMode="External"/><Relationship Id="rId231" Type="http://schemas.openxmlformats.org/officeDocument/2006/relationships/hyperlink" Target="https://www.town.kitahiroshima.lg.jp/soshiki/4/1169.html" TargetMode="External"/><Relationship Id="rId252" Type="http://schemas.openxmlformats.org/officeDocument/2006/relationships/hyperlink" Target="https://www.pref.yamaguchi.lg.jp/cms/a12400/shiryousyu/siryoushu30.html" TargetMode="External"/><Relationship Id="rId273" Type="http://schemas.openxmlformats.org/officeDocument/2006/relationships/hyperlink" Target="http://www.pref.ehime.jp/h10800/shichoshinko/zaisei/digest/siryousyuu/zaiseijoukyousiryousyuumein30.html" TargetMode="External"/><Relationship Id="rId294" Type="http://schemas.openxmlformats.org/officeDocument/2006/relationships/hyperlink" Target="https://www.town.kamimine.lg.jp/view.php?pageId=1328" TargetMode="External"/><Relationship Id="rId308" Type="http://schemas.openxmlformats.org/officeDocument/2006/relationships/hyperlink" Target="http://www.vill.nishihara.kumamoto.jp/making/plan/_1546.html" TargetMode="External"/><Relationship Id="rId329" Type="http://schemas.openxmlformats.org/officeDocument/2006/relationships/hyperlink" Target="https://www.town-takachiho.jp/top/soshiki/zaisei/3/zaisei/1211.html" TargetMode="External"/><Relationship Id="rId480" Type="http://schemas.openxmlformats.org/officeDocument/2006/relationships/hyperlink" Target="http://www.city.kakamigahara.lg.jp/shisei/zaisei/000976.html" TargetMode="External"/><Relationship Id="rId515" Type="http://schemas.openxmlformats.org/officeDocument/2006/relationships/hyperlink" Target="http://www.city.iwade.lg.jp/zaimu/kessan/zaisei-shiryo.html" TargetMode="External"/><Relationship Id="rId536" Type="http://schemas.openxmlformats.org/officeDocument/2006/relationships/hyperlink" Target="http://www.town.nagatoro.saitama.jp/finance/fi02_1/" TargetMode="External"/><Relationship Id="rId47" Type="http://schemas.openxmlformats.org/officeDocument/2006/relationships/hyperlink" Target="http://www.soumu.metro.tokyo.jp/05gyousei/suginami.html" TargetMode="External"/><Relationship Id="rId68" Type="http://schemas.openxmlformats.org/officeDocument/2006/relationships/hyperlink" Target="https://www.town.tateyama.toyama.jp/zaisei/shiryou.html" TargetMode="External"/><Relationship Id="rId89" Type="http://schemas.openxmlformats.org/officeDocument/2006/relationships/hyperlink" Target="https://www.town.minamiizu.shizuoka.jp/docs/2013031200293/" TargetMode="External"/><Relationship Id="rId112" Type="http://schemas.openxmlformats.org/officeDocument/2006/relationships/hyperlink" Target="http://www.pref.mie.lg.jp/SHICHOS/HP/000025981.htm" TargetMode="External"/><Relationship Id="rId133" Type="http://schemas.openxmlformats.org/officeDocument/2006/relationships/hyperlink" Target="http://www.town.kasagi.lg.jp/contents_detail.php?co=ser&amp;frmId=620" TargetMode="External"/><Relationship Id="rId154" Type="http://schemas.openxmlformats.org/officeDocument/2006/relationships/hyperlink" Target="https://www.city.habikino.lg.jp/soshiki/soumu/zaisei/zaiseijokyo/116.html" TargetMode="External"/><Relationship Id="rId175" Type="http://schemas.openxmlformats.org/officeDocument/2006/relationships/hyperlink" Target="http://www.town.toyono.osaka.jp/page/dir003944.html" TargetMode="External"/><Relationship Id="rId340" Type="http://schemas.openxmlformats.org/officeDocument/2006/relationships/hyperlink" Target="http://www.town.hinokage.lg.jp/docs/2016020400063/" TargetMode="External"/><Relationship Id="rId361" Type="http://schemas.openxmlformats.org/officeDocument/2006/relationships/hyperlink" Target="https://www.city.komae.tokyo.jp/index.cfm/46,0,361,2172,html" TargetMode="External"/><Relationship Id="rId196" Type="http://schemas.openxmlformats.org/officeDocument/2006/relationships/hyperlink" Target="https://www.city.gojo.lg.jp/shisei_soshiki/zaisei/3/index.html" TargetMode="External"/><Relationship Id="rId200" Type="http://schemas.openxmlformats.org/officeDocument/2006/relationships/hyperlink" Target="http://www.town.heguri.nara.jp/web/profile/chosei/zaisei/zaiseisonota/" TargetMode="External"/><Relationship Id="rId382" Type="http://schemas.openxmlformats.org/officeDocument/2006/relationships/hyperlink" Target="http://www.city.musashino.lg.jp/shisei_joho/zaisei/zaiseijokyo/1010237.html" TargetMode="External"/><Relationship Id="rId417" Type="http://schemas.openxmlformats.org/officeDocument/2006/relationships/hyperlink" Target="http://www.city.yonezawa.yamagata.jp/1519.html" TargetMode="External"/><Relationship Id="rId438" Type="http://schemas.openxmlformats.org/officeDocument/2006/relationships/hyperlink" Target="http://www.city.sagae.yamagata.jp/shisei/zaisei/zaiseijoukyou.html" TargetMode="External"/><Relationship Id="rId459" Type="http://schemas.openxmlformats.org/officeDocument/2006/relationships/hyperlink" Target="https://www.town.ibigawa.lg.jp/0000004998.html" TargetMode="External"/><Relationship Id="rId16" Type="http://schemas.openxmlformats.org/officeDocument/2006/relationships/hyperlink" Target="http://www.city.goshogawara.lg.jp/jouhou/sosiki/zaisei.html" TargetMode="External"/><Relationship Id="rId221" Type="http://schemas.openxmlformats.org/officeDocument/2006/relationships/hyperlink" Target="https://www.town.kumenan.lg.jp/administration/gyouzaisei/gyouzaisei/zaisei_jokyo_shiryo.html" TargetMode="External"/><Relationship Id="rId242" Type="http://schemas.openxmlformats.org/officeDocument/2006/relationships/hyperlink" Target="http://www.town.sera.hiroshima.jp/zaisei/zaiseijyoukyousiryousyuu_1.html" TargetMode="External"/><Relationship Id="rId263" Type="http://schemas.openxmlformats.org/officeDocument/2006/relationships/hyperlink" Target="http://www.pref.ehime.jp/h10800/shichoshinko/zaisei/digest/siryousyuu/zaiseijoukyousiryousyuumein30.html" TargetMode="External"/><Relationship Id="rId284" Type="http://schemas.openxmlformats.org/officeDocument/2006/relationships/hyperlink" Target="https://www.city.tosu.lg.jp/840.htm" TargetMode="External"/><Relationship Id="rId319" Type="http://schemas.openxmlformats.org/officeDocument/2006/relationships/hyperlink" Target="https://www.town.yunomae.lg.jp/" TargetMode="External"/><Relationship Id="rId470" Type="http://schemas.openxmlformats.org/officeDocument/2006/relationships/hyperlink" Target="https://www.town.godo.gifu.jp/politics/politics09.html" TargetMode="External"/><Relationship Id="rId491" Type="http://schemas.openxmlformats.org/officeDocument/2006/relationships/hyperlink" Target="http://www.city.echizen.lg.jp/office/030/060/kessan.html" TargetMode="External"/><Relationship Id="rId505" Type="http://schemas.openxmlformats.org/officeDocument/2006/relationships/hyperlink" Target="http://www.town.yuasa.wakayama.jp/publics/index/146/" TargetMode="External"/><Relationship Id="rId526" Type="http://schemas.openxmlformats.org/officeDocument/2006/relationships/hyperlink" Target="http://www.town.katsuragi.wakayama.jp/050/090/010/20200228191126.html" TargetMode="External"/><Relationship Id="rId37" Type="http://schemas.openxmlformats.org/officeDocument/2006/relationships/hyperlink" Target="http://www.soumu.metro.tokyo.jp/05gyousei/bunkyo.html" TargetMode="External"/><Relationship Id="rId58" Type="http://schemas.openxmlformats.org/officeDocument/2006/relationships/hyperlink" Target="http://www.city.sagamihara.kanagawa.jp/shisei/1003966/1003987.html" TargetMode="External"/><Relationship Id="rId79" Type="http://schemas.openxmlformats.org/officeDocument/2006/relationships/hyperlink" Target="https://www.pref.nagano.lg.jp/shichoson/kensei/shichoson/zaise/shiryo/index.html" TargetMode="External"/><Relationship Id="rId102" Type="http://schemas.openxmlformats.org/officeDocument/2006/relationships/hyperlink" Target="https://www.city.izunokuni.shizuoka.jp/zaimu/shisei/zaisei/ichiranhyo.html" TargetMode="External"/><Relationship Id="rId123" Type="http://schemas.openxmlformats.org/officeDocument/2006/relationships/hyperlink" Target="http://www.town-yosano.jp/wwwg/info/detail.jsp?common_id=534250" TargetMode="External"/><Relationship Id="rId144" Type="http://schemas.openxmlformats.org/officeDocument/2006/relationships/hyperlink" Target="https://www.city.yao.osaka.jp/0000045830.html" TargetMode="External"/><Relationship Id="rId330" Type="http://schemas.openxmlformats.org/officeDocument/2006/relationships/hyperlink" Target="https://www.vill.nishimera.lg.jp/village/c-00-admininfo/10001710" TargetMode="External"/><Relationship Id="rId90" Type="http://schemas.openxmlformats.org/officeDocument/2006/relationships/hyperlink" Target="https://www.city.kosai.shizuoka.jp/soshikiichiran/zaiseika/gyomuannai/1/2/2085.html" TargetMode="External"/><Relationship Id="rId165" Type="http://schemas.openxmlformats.org/officeDocument/2006/relationships/hyperlink" Target="https://www.town.tadaoka.osaka.jp/?ka_top=%e8%b2%a1%e6%94%bf%e8%aa%b2" TargetMode="External"/><Relationship Id="rId186" Type="http://schemas.openxmlformats.org/officeDocument/2006/relationships/hyperlink" Target="https://www.town.nara-kawanishi.lg.jp/" TargetMode="External"/><Relationship Id="rId351" Type="http://schemas.openxmlformats.org/officeDocument/2006/relationships/hyperlink" Target="http://cms.city.kobayashi.lg.jp/display.php?cont=131224133607" TargetMode="External"/><Relationship Id="rId372" Type="http://schemas.openxmlformats.org/officeDocument/2006/relationships/hyperlink" Target="https://www.city.koganei.lg.jp/shisei/zaiseiyosan/zaisei/zaiseijokyo/zaiseijyoukyou.html" TargetMode="External"/><Relationship Id="rId393" Type="http://schemas.openxmlformats.org/officeDocument/2006/relationships/hyperlink" Target="https://www.vill.miyake.tokyo.jp/gyousei/zaisei/zaisei.html" TargetMode="External"/><Relationship Id="rId407" Type="http://schemas.openxmlformats.org/officeDocument/2006/relationships/hyperlink" Target="https://www.town.aisho.shiga.jp/chosei/111/zaimu_shiryou/index.html" TargetMode="External"/><Relationship Id="rId428" Type="http://schemas.openxmlformats.org/officeDocument/2006/relationships/hyperlink" Target="http://www.pref.yamagata.jp/ou/kikakushinko/020024/zaisei/zaisei/siryou30.html" TargetMode="External"/><Relationship Id="rId449" Type="http://schemas.openxmlformats.org/officeDocument/2006/relationships/hyperlink" Target="https://www.city.kani.lg.jp/3345.htm" TargetMode="External"/><Relationship Id="rId211" Type="http://schemas.openxmlformats.org/officeDocument/2006/relationships/hyperlink" Target="https://www.city.tsuyama.lg.jp/city/index2.php?id=650" TargetMode="External"/><Relationship Id="rId232" Type="http://schemas.openxmlformats.org/officeDocument/2006/relationships/hyperlink" Target="https://www.akitakata.jp/ja/shisei/section/soumu_soumu/fiscal/joukyouitiran/" TargetMode="External"/><Relationship Id="rId253" Type="http://schemas.openxmlformats.org/officeDocument/2006/relationships/hyperlink" Target="https://www.pref.yamaguchi.lg.jp/cms/a12400/shiryousyu/siryoushu30.html" TargetMode="External"/><Relationship Id="rId274" Type="http://schemas.openxmlformats.org/officeDocument/2006/relationships/hyperlink" Target="https://www.city.fukuoka.lg.jp/zaisei/zaisei/shisei/30aramashi.html" TargetMode="External"/><Relationship Id="rId295" Type="http://schemas.openxmlformats.org/officeDocument/2006/relationships/hyperlink" Target="https://www.city.saga.lg.jp/main/59111.html" TargetMode="External"/><Relationship Id="rId309" Type="http://schemas.openxmlformats.org/officeDocument/2006/relationships/hyperlink" Target="http://www.vill.minamiaso.lg.jp/site/zaisei/" TargetMode="External"/><Relationship Id="rId460" Type="http://schemas.openxmlformats.org/officeDocument/2006/relationships/hyperlink" Target="https://www.town.gifu-ikeda.lg.jp/0000002032.html" TargetMode="External"/><Relationship Id="rId481" Type="http://schemas.openxmlformats.org/officeDocument/2006/relationships/hyperlink" Target="http://www/city.seki.lg.jp/cmsfiles/contents/0000003/3280/seki%202018.xlsx" TargetMode="External"/><Relationship Id="rId516" Type="http://schemas.openxmlformats.org/officeDocument/2006/relationships/hyperlink" Target="http://www.town.wakayama-hidaka.lg.jp/docs/2014090800110/" TargetMode="External"/><Relationship Id="rId27" Type="http://schemas.openxmlformats.org/officeDocument/2006/relationships/hyperlink" Target="https://www.pref.miyagi.jp/soshiki/sichouson/mieruka.html" TargetMode="External"/><Relationship Id="rId48" Type="http://schemas.openxmlformats.org/officeDocument/2006/relationships/hyperlink" Target="http://www.soumu.metro.tokyo.jp/05gyousei/toshima.html" TargetMode="External"/><Relationship Id="rId69" Type="http://schemas.openxmlformats.org/officeDocument/2006/relationships/hyperlink" Target="https://www.city.tonami.toyama.jp/info/1358323768.html" TargetMode="External"/><Relationship Id="rId113" Type="http://schemas.openxmlformats.org/officeDocument/2006/relationships/hyperlink" Target="http://www.pref.mie.lg.jp/SHICHOS/HP/000025981.htm" TargetMode="External"/><Relationship Id="rId134" Type="http://schemas.openxmlformats.org/officeDocument/2006/relationships/hyperlink" Target="https://www.pref.kyoto.jp/tiho/zaisei.html" TargetMode="External"/><Relationship Id="rId320" Type="http://schemas.openxmlformats.org/officeDocument/2006/relationships/hyperlink" Target="https://www.vill.mizukami.lg.jp/q/aview/46/268.html" TargetMode="External"/><Relationship Id="rId537" Type="http://schemas.openxmlformats.org/officeDocument/2006/relationships/hyperlink" Target="https://www.city.ichinoseki.iwate.jp/" TargetMode="External"/><Relationship Id="rId80" Type="http://schemas.openxmlformats.org/officeDocument/2006/relationships/hyperlink" Target="https://www.pref.nagano.lg.jp/shichoson/kensei/shichoson/zaise/shiryo/index.html" TargetMode="External"/><Relationship Id="rId155" Type="http://schemas.openxmlformats.org/officeDocument/2006/relationships/hyperlink" Target="https://www.city.kadoma.osaka.jp/shisei/zaisei/5647.html" TargetMode="External"/><Relationship Id="rId176" Type="http://schemas.openxmlformats.org/officeDocument/2006/relationships/hyperlink" Target="http://www.vill.chihayaakasaka.osaka.jp/kakuka/jinji/zaisei/2/3974.html" TargetMode="External"/><Relationship Id="rId197" Type="http://schemas.openxmlformats.org/officeDocument/2006/relationships/hyperlink" Target="https://asukamura.jp/zaisei/" TargetMode="External"/><Relationship Id="rId341" Type="http://schemas.openxmlformats.org/officeDocument/2006/relationships/hyperlink" Target="http://www.city.saito.lg.jp/shiseigyosei/kaikaku_kokai/post_910.html" TargetMode="External"/><Relationship Id="rId362" Type="http://schemas.openxmlformats.org/officeDocument/2006/relationships/hyperlink" Target="http://www.city.kiyose.lg.jp/070/100/070/" TargetMode="External"/><Relationship Id="rId383" Type="http://schemas.openxmlformats.org/officeDocument/2006/relationships/hyperlink" Target="https://www.city.uji.kyoto.jp/soshiki/41/5276.html" TargetMode="External"/><Relationship Id="rId418" Type="http://schemas.openxmlformats.org/officeDocument/2006/relationships/hyperlink" Target="http://www.city.sakata.lg.jp/shisei/zaisei/zaiseijyoukyou.html" TargetMode="External"/><Relationship Id="rId439" Type="http://schemas.openxmlformats.org/officeDocument/2006/relationships/hyperlink" Target="https://www.city.higashine.yamagata.jp/10899.html" TargetMode="External"/><Relationship Id="rId201" Type="http://schemas.openxmlformats.org/officeDocument/2006/relationships/hyperlink" Target="http://www.town.kawai.nara.jp/chosei/zaisei/1300351003746.html" TargetMode="External"/><Relationship Id="rId222" Type="http://schemas.openxmlformats.org/officeDocument/2006/relationships/hyperlink" Target="http://www.vill.nishiawakura.okayama.jp/wp/%e6%9d%91%e3%81%ae%e8%b2%a1%e6%94%bf/" TargetMode="External"/><Relationship Id="rId243" Type="http://schemas.openxmlformats.org/officeDocument/2006/relationships/hyperlink" Target="https://www.town.kaita.lg.jp/life/3/18/123" TargetMode="External"/><Relationship Id="rId264" Type="http://schemas.openxmlformats.org/officeDocument/2006/relationships/hyperlink" Target="http://www.pref.ehime.jp/h10800/shichoshinko/zaisei/digest/siryousyuu/zaiseijoukyousiryousyuumein30.html" TargetMode="External"/><Relationship Id="rId285" Type="http://schemas.openxmlformats.org/officeDocument/2006/relationships/hyperlink" Target="https://www.city.taku.lg.jp/soshiki/18/2535.html" TargetMode="External"/><Relationship Id="rId450" Type="http://schemas.openxmlformats.org/officeDocument/2006/relationships/hyperlink" Target="https://www.city.yamagata.gifu.jp/soshiki/kikaku/2146.html" TargetMode="External"/><Relationship Id="rId471" Type="http://schemas.openxmlformats.org/officeDocument/2006/relationships/hyperlink" Target="http://www.town.yoro.gifu.jp/docs/2017060800028/" TargetMode="External"/><Relationship Id="rId506" Type="http://schemas.openxmlformats.org/officeDocument/2006/relationships/hyperlink" Target="http://www.city.kinokawa.lg.jp/zaisei/2015-1207-1057-22.html" TargetMode="External"/><Relationship Id="rId17" Type="http://schemas.openxmlformats.org/officeDocument/2006/relationships/hyperlink" Target="http://www.vill.sai.lg.jp/gyousei/gyousei.html?id=22" TargetMode="External"/><Relationship Id="rId38" Type="http://schemas.openxmlformats.org/officeDocument/2006/relationships/hyperlink" Target="http://www.soumu.metro.tokyo.jp/05gyousei/taito.html" TargetMode="External"/><Relationship Id="rId59" Type="http://schemas.openxmlformats.org/officeDocument/2006/relationships/hyperlink" Target="http://www.city.niigata.lg.jp/shisei/zaimu/zaisei/zaiseijyokyo/zaiseibunseki.html" TargetMode="External"/><Relationship Id="rId103" Type="http://schemas.openxmlformats.org/officeDocument/2006/relationships/hyperlink" Target="https://www.city.iwata.shizuoka.jp/shiseijouhou/gyouzaisei/zaisei/1002638.html" TargetMode="External"/><Relationship Id="rId124" Type="http://schemas.openxmlformats.org/officeDocument/2006/relationships/hyperlink" Target="https://www.city.muko.kyoto.jp/kurashi/shisei/shisaku/4/3/H30kessan/index.html" TargetMode="External"/><Relationship Id="rId310" Type="http://schemas.openxmlformats.org/officeDocument/2006/relationships/hyperlink" Target="https://www.town.mifune.kumamoto.jp/hpkiji/pub/List.aspx?c_id=3&amp;class_set_id=1&amp;class_id=1075" TargetMode="External"/><Relationship Id="rId492" Type="http://schemas.openxmlformats.org/officeDocument/2006/relationships/hyperlink" Target="https://www.town.eiheiji.lg.jp/" TargetMode="External"/><Relationship Id="rId527" Type="http://schemas.openxmlformats.org/officeDocument/2006/relationships/hyperlink" Target="https://www.town.kudoyama.wakayama.jp/soumu/zaiseijoukyou-shiryou/index.html" TargetMode="External"/><Relationship Id="rId70" Type="http://schemas.openxmlformats.org/officeDocument/2006/relationships/hyperlink" Target="https://www.city.namerikawa.toyama.jp/shisei/15/2009.html" TargetMode="External"/><Relationship Id="rId91" Type="http://schemas.openxmlformats.org/officeDocument/2006/relationships/hyperlink" Target="http://city.numazu.shizuoka.jp/shisei/gyozaisei/finance/index.htm" TargetMode="External"/><Relationship Id="rId145" Type="http://schemas.openxmlformats.org/officeDocument/2006/relationships/hyperlink" Target="http://www.city.izumisano.lg.jp/kakuka/koushitsu/gyozaisei/nemu/index/H30kessann/index.html" TargetMode="External"/><Relationship Id="rId166" Type="http://schemas.openxmlformats.org/officeDocument/2006/relationships/hyperlink" Target="https://www.town.kumatori.lg.jp/kakuka/kikaku/zaisei/kurashi/gyoumu_zaisei/zaiseijyoukyou/1349146231570.html" TargetMode="External"/><Relationship Id="rId187" Type="http://schemas.openxmlformats.org/officeDocument/2006/relationships/hyperlink" Target="https://www.city.sakurai.lg.jp/sosiki/soumu/zaiseika/zaiseijyoukyousiryousyuu/1430977842068.html" TargetMode="External"/><Relationship Id="rId331" Type="http://schemas.openxmlformats.org/officeDocument/2006/relationships/hyperlink" Target="https://www.town.mimata.lg.jp/contents/259.html" TargetMode="External"/><Relationship Id="rId352" Type="http://schemas.openxmlformats.org/officeDocument/2006/relationships/hyperlink" Target="http://www.town.kunitomi.miyazaki.jp/main/administration/finance_info/page000262.html" TargetMode="External"/><Relationship Id="rId373" Type="http://schemas.openxmlformats.org/officeDocument/2006/relationships/hyperlink" Target="https://www.city.inagi.tokyo.jp/shisei/zaisei/jyoukyou/h30/h30kessan.html" TargetMode="External"/><Relationship Id="rId394" Type="http://schemas.openxmlformats.org/officeDocument/2006/relationships/hyperlink" Target="http://www.mikurasima.jp/section/gyosei/datazaisei.html" TargetMode="External"/><Relationship Id="rId408" Type="http://schemas.openxmlformats.org/officeDocument/2006/relationships/hyperlink" Target="https://www.city.hikone.lg.jp/shisei/zaisei/4/index.html" TargetMode="External"/><Relationship Id="rId429" Type="http://schemas.openxmlformats.org/officeDocument/2006/relationships/hyperlink" Target="https://www.town.iide.yamagata.jp/013/zaiseijoukyou.html" TargetMode="External"/><Relationship Id="rId1" Type="http://schemas.openxmlformats.org/officeDocument/2006/relationships/hyperlink" Target="http://www.city.sapporo.jp/zaisei/kohyo/zaimu/zaisei-ichiran/index.html" TargetMode="External"/><Relationship Id="rId212" Type="http://schemas.openxmlformats.org/officeDocument/2006/relationships/hyperlink" Target="https://www.city.tamano.lg.jp/site/zaisei/12056.html" TargetMode="External"/><Relationship Id="rId233" Type="http://schemas.openxmlformats.org/officeDocument/2006/relationships/hyperlink" Target="https://www.city.onomichi.hiroshima.jp/soshiki/3/1967.html" TargetMode="External"/><Relationship Id="rId254" Type="http://schemas.openxmlformats.org/officeDocument/2006/relationships/hyperlink" Target="http://www.pref.ehime.jp/h10800/shichoshinko/zaisei/digest/siryousyuu/zaiseijoukyousiryousyuumein30.html" TargetMode="External"/><Relationship Id="rId440" Type="http://schemas.openxmlformats.org/officeDocument/2006/relationships/hyperlink" Target="http://mogami.tv/common/php/news-view.php?p=soumuka&amp;d=20200421111024" TargetMode="External"/><Relationship Id="rId28" Type="http://schemas.openxmlformats.org/officeDocument/2006/relationships/hyperlink" Target="https://www.pref.miyagi.jp/soshiki/sichouson/mieruka.html" TargetMode="External"/><Relationship Id="rId49" Type="http://schemas.openxmlformats.org/officeDocument/2006/relationships/hyperlink" Target="http://www.soumu.metro.tokyo.jp/05gyousei/kita.html" TargetMode="External"/><Relationship Id="rId114" Type="http://schemas.openxmlformats.org/officeDocument/2006/relationships/hyperlink" Target="http://www.city.ayabe.lg.jp/zaisei/shise/yosan/kessan/kessan/zaiseishiryousyu.html" TargetMode="External"/><Relationship Id="rId275" Type="http://schemas.openxmlformats.org/officeDocument/2006/relationships/hyperlink" Target="http://www.city.kitakyushu.lg.jp/zaisei/09000249.html" TargetMode="External"/><Relationship Id="rId296" Type="http://schemas.openxmlformats.org/officeDocument/2006/relationships/hyperlink" Target="http://www.pref.nagasaki.jp/bunrui/kenseijoho/kennaishichonogyozaiseijokyo/sicho_gyosei/428135.html" TargetMode="External"/><Relationship Id="rId300" Type="http://schemas.openxmlformats.org/officeDocument/2006/relationships/hyperlink" Target="http://www.town.gyokuto.kumamoto.jp/gyouzaiseikaikaku/top/top.htm" TargetMode="External"/><Relationship Id="rId461" Type="http://schemas.openxmlformats.org/officeDocument/2006/relationships/hyperlink" Target="http://www.town.kitagata.gifu.jp/fourth/town_admini_info/Financial_condition_etc_list.html" TargetMode="External"/><Relationship Id="rId482" Type="http://schemas.openxmlformats.org/officeDocument/2006/relationships/hyperlink" Target="http://www.town.tarui.lg.jp/docs/2020032400010/" TargetMode="External"/><Relationship Id="rId517" Type="http://schemas.openxmlformats.org/officeDocument/2006/relationships/hyperlink" Target="https://www.town.wakayama-inami.lg.jp/" TargetMode="External"/><Relationship Id="rId538" Type="http://schemas.openxmlformats.org/officeDocument/2006/relationships/printerSettings" Target="../printerSettings/printerSettings1.bin"/><Relationship Id="rId60" Type="http://schemas.openxmlformats.org/officeDocument/2006/relationships/hyperlink" Target="https://www.city.toyama.toyama.jp/zaimubu/zaiseika/zaimushorui.html" TargetMode="External"/><Relationship Id="rId81" Type="http://schemas.openxmlformats.org/officeDocument/2006/relationships/hyperlink" Target="https://www.town.morimachi.shizuoka.jp/gyosei/machinososhiki/kikakuzaiseika/zaiseikakari/1/530.html" TargetMode="External"/><Relationship Id="rId135" Type="http://schemas.openxmlformats.org/officeDocument/2006/relationships/hyperlink" Target="http://www.town.ujitawara.kyoto.jp/0000000023.html" TargetMode="External"/><Relationship Id="rId156" Type="http://schemas.openxmlformats.org/officeDocument/2006/relationships/hyperlink" Target="http://www.city.takaishi.lg.jp/kakuka/seisakusuishin/zaisei_ka/dantaikandehikakukanou.html" TargetMode="External"/><Relationship Id="rId177" Type="http://schemas.openxmlformats.org/officeDocument/2006/relationships/hyperlink" Target="https://www.town.ando.nara.jp/contents_detail.php?co=cat&amp;frmId=609&amp;frmCd=4-15-1-0-0" TargetMode="External"/><Relationship Id="rId198" Type="http://schemas.openxmlformats.org/officeDocument/2006/relationships/hyperlink" Target="http://www.vill.tenkawa.nara.jp/" TargetMode="External"/><Relationship Id="rId321" Type="http://schemas.openxmlformats.org/officeDocument/2006/relationships/hyperlink" Target="https://www.vill.sagara.lg.jp/" TargetMode="External"/><Relationship Id="rId342" Type="http://schemas.openxmlformats.org/officeDocument/2006/relationships/hyperlink" Target="https://www.city.nichinan.lg.jp/main/government/finance-list/city-finance/" TargetMode="External"/><Relationship Id="rId363" Type="http://schemas.openxmlformats.org/officeDocument/2006/relationships/hyperlink" Target="http://www.city.tama.lg.jp/0000005268.html" TargetMode="External"/><Relationship Id="rId384" Type="http://schemas.openxmlformats.org/officeDocument/2006/relationships/hyperlink" Target="https://www.city.osaka.lg.jp/zaisei/page/0000498516.html" TargetMode="External"/><Relationship Id="rId419" Type="http://schemas.openxmlformats.org/officeDocument/2006/relationships/hyperlink" Target="http://www.city.nanyo.yamagata.jp/topiks/253" TargetMode="External"/><Relationship Id="rId202" Type="http://schemas.openxmlformats.org/officeDocument/2006/relationships/hyperlink" Target="http://www.town.miyake.lg.jp/" TargetMode="External"/><Relationship Id="rId223" Type="http://schemas.openxmlformats.org/officeDocument/2006/relationships/hyperlink" Target="http://www.vill.shinjo.okayama.jp/index.php?id=134" TargetMode="External"/><Relationship Id="rId244" Type="http://schemas.openxmlformats.org/officeDocument/2006/relationships/hyperlink" Target="https://www.city.etajima.hiroshima.jp/cms/articles/show/590" TargetMode="External"/><Relationship Id="rId430" Type="http://schemas.openxmlformats.org/officeDocument/2006/relationships/hyperlink" Target="https://www.city.nagai.yamagata.jp/soshiki/zaisei/1/1/1/2/7928.html" TargetMode="External"/><Relationship Id="rId18" Type="http://schemas.openxmlformats.org/officeDocument/2006/relationships/hyperlink" Target="http://www.town.noheji.aomori.jp/life/chosei/zaisei/zaisei-shiryo" TargetMode="External"/><Relationship Id="rId39" Type="http://schemas.openxmlformats.org/officeDocument/2006/relationships/hyperlink" Target="http://www.soumu.metro.tokyo.jp/05gyousei/sumida.html" TargetMode="External"/><Relationship Id="rId265" Type="http://schemas.openxmlformats.org/officeDocument/2006/relationships/hyperlink" Target="http://www.pref.ehime.jp/h10800/shichoshinko/zaisei/digest/siryousyuu/zaiseijoukyousiryousyuumein30.html" TargetMode="External"/><Relationship Id="rId286" Type="http://schemas.openxmlformats.org/officeDocument/2006/relationships/hyperlink" Target="https://www.city.imari.saga.jp/12713.htm" TargetMode="External"/><Relationship Id="rId451" Type="http://schemas.openxmlformats.org/officeDocument/2006/relationships/hyperlink" Target="https://www.city.mizuho.lg.jp/2189.htm" TargetMode="External"/><Relationship Id="rId472" Type="http://schemas.openxmlformats.org/officeDocument/2006/relationships/hyperlink" Target="http://www.town-ono.jp/0000000300.html" TargetMode="External"/><Relationship Id="rId493" Type="http://schemas.openxmlformats.org/officeDocument/2006/relationships/hyperlink" Target="http://www.town.ikeda.fukui.jp/" TargetMode="External"/><Relationship Id="rId507" Type="http://schemas.openxmlformats.org/officeDocument/2006/relationships/hyperlink" Target="http://www.kimino.wakayama.jp/sagasu/somuka/kohyo/1717.html" TargetMode="External"/><Relationship Id="rId528" Type="http://schemas.openxmlformats.org/officeDocument/2006/relationships/hyperlink" Target="https://www.city.anan.tokushima.jp/docs/2012092700018/" TargetMode="External"/><Relationship Id="rId50" Type="http://schemas.openxmlformats.org/officeDocument/2006/relationships/hyperlink" Target="http://www.soumu.metro.tokyo.jp/05gyousei/arakawa.html" TargetMode="External"/><Relationship Id="rId104" Type="http://schemas.openxmlformats.org/officeDocument/2006/relationships/hyperlink" Target="https://www.city.gotemba.lg.jp/gyousei/g-8/g-8-3/2098.html" TargetMode="External"/><Relationship Id="rId125" Type="http://schemas.openxmlformats.org/officeDocument/2006/relationships/hyperlink" Target="https://www.city.kyotango.lg.jp/top/soshiki/somu/zaisei/2/2064.html" TargetMode="External"/><Relationship Id="rId146" Type="http://schemas.openxmlformats.org/officeDocument/2006/relationships/hyperlink" Target="https://www.city.tondabayashi.lg.jp/soshiki/10/18810.html" TargetMode="External"/><Relationship Id="rId167" Type="http://schemas.openxmlformats.org/officeDocument/2006/relationships/hyperlink" Target="http://www.town.misaki.osaka.jp/soshiki/zaisei_kaikaku/zaisei_kaikaku/shiryo/index.html" TargetMode="External"/><Relationship Id="rId188" Type="http://schemas.openxmlformats.org/officeDocument/2006/relationships/hyperlink" Target="https://www.vill.soni.nara.jp/forms/info/info.aspx?info_id=15879" TargetMode="External"/><Relationship Id="rId311" Type="http://schemas.openxmlformats.org/officeDocument/2006/relationships/hyperlink" Target="https://www.town.kumamoto-kashima.lg.jp/" TargetMode="External"/><Relationship Id="rId332" Type="http://schemas.openxmlformats.org/officeDocument/2006/relationships/hyperlink" Target="http://www.town.kawaminami.miyazaki.jp/jichimaru_jpn/departmentTop/cyoucyou/soumu/soumu3/node_11321" TargetMode="External"/><Relationship Id="rId353" Type="http://schemas.openxmlformats.org/officeDocument/2006/relationships/hyperlink" Target="https://www.town.tsuno.lg.jp/display.php?cont=150613053245" TargetMode="External"/><Relationship Id="rId374" Type="http://schemas.openxmlformats.org/officeDocument/2006/relationships/hyperlink" Target="https://www.city.nishitokyo.lg.jp/siseizyoho/zaisei/zaiseijokyoshiryosyu.html" TargetMode="External"/><Relationship Id="rId395" Type="http://schemas.openxmlformats.org/officeDocument/2006/relationships/hyperlink" Target="https://www.soumu.metro.tokyo.lg.jp/05gyousei/aogashima.html" TargetMode="External"/><Relationship Id="rId409" Type="http://schemas.openxmlformats.org/officeDocument/2006/relationships/hyperlink" Target="https://www.city.kusatsu.shiga.jp/shisei/zaisei/jokyo/index.html" TargetMode="External"/><Relationship Id="rId71" Type="http://schemas.openxmlformats.org/officeDocument/2006/relationships/hyperlink" Target="https://www.city.imizu.toyama.jp/guide/svGuideDtl.aspx?servno=2820" TargetMode="External"/><Relationship Id="rId92" Type="http://schemas.openxmlformats.org/officeDocument/2006/relationships/hyperlink" Target="https://www.city.atami.lg.jp/shisei/gyozaisei/1001659/1001662.html" TargetMode="External"/><Relationship Id="rId213" Type="http://schemas.openxmlformats.org/officeDocument/2006/relationships/hyperlink" Target="https://www.town.kibichuo.lg.jp/soshiki/2/5661.html" TargetMode="External"/><Relationship Id="rId234" Type="http://schemas.openxmlformats.org/officeDocument/2006/relationships/hyperlink" Target="http://www.city.mihara.hiroshima.jp/soshiki/7/zaiseijyokyo.html" TargetMode="External"/><Relationship Id="rId420" Type="http://schemas.openxmlformats.org/officeDocument/2006/relationships/hyperlink" Target="https://www.town.yamanobe.yamagata.jp/soshiki/4/zaiseijoukyou.html" TargetMode="External"/><Relationship Id="rId2" Type="http://schemas.openxmlformats.org/officeDocument/2006/relationships/hyperlink" Target="http://www.town.yokohama.lg.jp/index.cfm/9,4394,27,150,html" TargetMode="External"/><Relationship Id="rId29" Type="http://schemas.openxmlformats.org/officeDocument/2006/relationships/hyperlink" Target="https://www.city.sendai.jp/zaiseikikaku-somu/shise/zaise/zaimu/zaise/sendaishi/zaise/index.html" TargetMode="External"/><Relationship Id="rId255" Type="http://schemas.openxmlformats.org/officeDocument/2006/relationships/hyperlink" Target="http://www.pref.ehime.jp/h10800/shichoshinko/zaisei/digest/siryousyuu/zaiseijoukyousiryousyuumein30.html" TargetMode="External"/><Relationship Id="rId276" Type="http://schemas.openxmlformats.org/officeDocument/2006/relationships/hyperlink" Target="https://www.town.arita.lg.jp/main/482.html" TargetMode="External"/><Relationship Id="rId297" Type="http://schemas.openxmlformats.org/officeDocument/2006/relationships/hyperlink" Target="http://www.pref.nagasaki.jp/bunrui/kenseijoho/kennaishichonogyozaiseijokyo/sicho_gyosei/428135.html" TargetMode="External"/><Relationship Id="rId441" Type="http://schemas.openxmlformats.org/officeDocument/2006/relationships/hyperlink" Target="http://www.town.shirataka.lg.jp/dd.aspx?menuid=1289" TargetMode="External"/><Relationship Id="rId462" Type="http://schemas.openxmlformats.org/officeDocument/2006/relationships/hyperlink" Target="https://www.town.sakahogi.gifu.jp/administration/administration11_h30.html" TargetMode="External"/><Relationship Id="rId483" Type="http://schemas.openxmlformats.org/officeDocument/2006/relationships/hyperlink" Target="https://www.city.tajimi.lg.jp/gyose/zaise/joho/index.html" TargetMode="External"/><Relationship Id="rId518" Type="http://schemas.openxmlformats.org/officeDocument/2006/relationships/hyperlink" Target="http://www.town.susami.lg.jp/docs/2017032900022/" TargetMode="External"/><Relationship Id="rId539" Type="http://schemas.openxmlformats.org/officeDocument/2006/relationships/vmlDrawing" Target="../drawings/vmlDrawing1.vml"/><Relationship Id="rId40" Type="http://schemas.openxmlformats.org/officeDocument/2006/relationships/hyperlink" Target="http://www.soumu.metro.tokyo.jp/05gyousei/koto.html" TargetMode="External"/><Relationship Id="rId115" Type="http://schemas.openxmlformats.org/officeDocument/2006/relationships/hyperlink" Target="http://www.city.nagaokakyo.lg.jp/0000006808.html" TargetMode="External"/><Relationship Id="rId136" Type="http://schemas.openxmlformats.org/officeDocument/2006/relationships/hyperlink" Target="https://www.city.toyonaka.osaka.jp/joho/zaisei/kessan_h30/H30kessan.html" TargetMode="External"/><Relationship Id="rId157" Type="http://schemas.openxmlformats.org/officeDocument/2006/relationships/hyperlink" Target="https://www.city.fujiidera.lg.jp/shisei/gyouzaisei/1387612805049.html" TargetMode="External"/><Relationship Id="rId178" Type="http://schemas.openxmlformats.org/officeDocument/2006/relationships/hyperlink" Target="https://www.city.ikoma.lg.jp/0000019532.html" TargetMode="External"/><Relationship Id="rId301" Type="http://schemas.openxmlformats.org/officeDocument/2006/relationships/hyperlink" Target="https://www.town.nagasu.lg.jp/kiji0031306/index.html" TargetMode="External"/><Relationship Id="rId322" Type="http://schemas.openxmlformats.org/officeDocument/2006/relationships/hyperlink" Target="https://www.town.asagiri.lg.jp/" TargetMode="External"/><Relationship Id="rId343" Type="http://schemas.openxmlformats.org/officeDocument/2006/relationships/hyperlink" Target="https://www.town.takaharu.lg.jp/soshiki/7/1157.html" TargetMode="External"/><Relationship Id="rId364" Type="http://schemas.openxmlformats.org/officeDocument/2006/relationships/hyperlink" Target="http://www.city.akiruno.tokyo.jp/0000002597.html" TargetMode="External"/><Relationship Id="rId61" Type="http://schemas.openxmlformats.org/officeDocument/2006/relationships/hyperlink" Target="https://www.city.kurobe.toyama.jp/category/page.aspx?servno=17332" TargetMode="External"/><Relationship Id="rId82" Type="http://schemas.openxmlformats.org/officeDocument/2006/relationships/hyperlink" Target="https://www.city.shimada.shizuoka.jp/gyosei-docs/18itiranngaiyo_2_2_2.html" TargetMode="External"/><Relationship Id="rId199" Type="http://schemas.openxmlformats.org/officeDocument/2006/relationships/hyperlink" Target="http://www.town.kanmaki.nara.jp/town/zaisei" TargetMode="External"/><Relationship Id="rId203" Type="http://schemas.openxmlformats.org/officeDocument/2006/relationships/hyperlink" Target="http://www.town.kotoura.tottori.jp/docs/2019090400049/" TargetMode="External"/><Relationship Id="rId385" Type="http://schemas.openxmlformats.org/officeDocument/2006/relationships/hyperlink" Target="https://www.city.chofu.tokyo.jp/www/contents/1585525296915/index.html" TargetMode="External"/><Relationship Id="rId19" Type="http://schemas.openxmlformats.org/officeDocument/2006/relationships/hyperlink" Target="http://www.town.tohoku.lg.jp/chousei/zaisei/zaisei_list01.html" TargetMode="External"/><Relationship Id="rId224" Type="http://schemas.openxmlformats.org/officeDocument/2006/relationships/hyperlink" Target="http://www.town.shoo.lg.jp/government/news828" TargetMode="External"/><Relationship Id="rId245" Type="http://schemas.openxmlformats.org/officeDocument/2006/relationships/hyperlink" Target="https://www.city.kure.lg.jp/soshiki/89/shisei150513-zaisei.html" TargetMode="External"/><Relationship Id="rId266" Type="http://schemas.openxmlformats.org/officeDocument/2006/relationships/hyperlink" Target="http://www.pref.ehime.jp/h10800/shichoshinko/zaisei/digest/siryousyuu/zaiseijoukyousiryousyuumein30.html" TargetMode="External"/><Relationship Id="rId287" Type="http://schemas.openxmlformats.org/officeDocument/2006/relationships/hyperlink" Target="http://www.city.takeo.lg.jp/shisei/yosan/" TargetMode="External"/><Relationship Id="rId410" Type="http://schemas.openxmlformats.org/officeDocument/2006/relationships/hyperlink" Target="https://www.city.maibara.lg.jp/soshiki/soumu/zaisei/kessan/146.html" TargetMode="External"/><Relationship Id="rId431" Type="http://schemas.openxmlformats.org/officeDocument/2006/relationships/hyperlink" Target="https://www.town.mamurogawa.yamagata.jp/category/bunya/choseijoho/zaisei/" TargetMode="External"/><Relationship Id="rId452" Type="http://schemas.openxmlformats.org/officeDocument/2006/relationships/hyperlink" Target="https://www.city.hida.gifu.jp/soshiki/4/7076.html" TargetMode="External"/><Relationship Id="rId473" Type="http://schemas.openxmlformats.org/officeDocument/2006/relationships/hyperlink" Target="https://www.city.toki.lg.jp/docs/13722.html" TargetMode="External"/><Relationship Id="rId494" Type="http://schemas.openxmlformats.org/officeDocument/2006/relationships/hyperlink" Target="https://www.town.minamiechizen.lg.jp/tyousei/702/p001230.html" TargetMode="External"/><Relationship Id="rId508" Type="http://schemas.openxmlformats.org/officeDocument/2006/relationships/hyperlink" Target="http://www.town.koya.wakayama.jp/town/koukai/523.html" TargetMode="External"/><Relationship Id="rId529" Type="http://schemas.openxmlformats.org/officeDocument/2006/relationships/hyperlink" Target="https://www.city.awa.lg.jp/docs/2011040600202/" TargetMode="External"/><Relationship Id="rId30" Type="http://schemas.openxmlformats.org/officeDocument/2006/relationships/hyperlink" Target="http://www.pref.fukushima.lg.jp/sec/01145b/dantaibetsu.html" TargetMode="External"/><Relationship Id="rId105" Type="http://schemas.openxmlformats.org/officeDocument/2006/relationships/hyperlink" Target="https://www.city.shimoda.shizuoka.jp/category/080602kessan/111043.html" TargetMode="External"/><Relationship Id="rId126" Type="http://schemas.openxmlformats.org/officeDocument/2006/relationships/hyperlink" Target="https://www.city.yawata.kyoto.jp/category/1-9-2-12-0.html" TargetMode="External"/><Relationship Id="rId147" Type="http://schemas.openxmlformats.org/officeDocument/2006/relationships/hyperlink" Target="https://www.city.neyagawa.osaka.jp/organization_list/zaimu/zaiseika/sonota/zaiseijyoukyoushiryoushuu/index.html" TargetMode="External"/><Relationship Id="rId168" Type="http://schemas.openxmlformats.org/officeDocument/2006/relationships/hyperlink" Target="http://www.town.tajiri.osaka.jp/kakuka/soumu/somu/menu/zaisei/index.html" TargetMode="External"/><Relationship Id="rId312" Type="http://schemas.openxmlformats.org/officeDocument/2006/relationships/hyperlink" Target="https://www.town.mashiki.lg.jp/kiji003321/index.html" TargetMode="External"/><Relationship Id="rId333" Type="http://schemas.openxmlformats.org/officeDocument/2006/relationships/hyperlink" Target="http://www.city.saito.lg.jp/shiseigyosei/kaikaku_kokai/post_910.html" TargetMode="External"/><Relationship Id="rId354" Type="http://schemas.openxmlformats.org/officeDocument/2006/relationships/hyperlink" Target="https://www.pref.kagoshima.jp/ab08/kensei/shityoson/zaisei/h30zaiseishiryoushu.html" TargetMode="External"/><Relationship Id="rId540" Type="http://schemas.openxmlformats.org/officeDocument/2006/relationships/comments" Target="../comments1.xml"/><Relationship Id="rId51" Type="http://schemas.openxmlformats.org/officeDocument/2006/relationships/hyperlink" Target="http://www.soumu.metro.tokyo.jp/05gyousei/itabashi.html" TargetMode="External"/><Relationship Id="rId72" Type="http://schemas.openxmlformats.org/officeDocument/2006/relationships/hyperlink" Target="https://www.city.nanto.toyama.jp/cms-sypher/www/info/detail.jsp?id=22186" TargetMode="External"/><Relationship Id="rId93" Type="http://schemas.openxmlformats.org/officeDocument/2006/relationships/hyperlink" Target="http://www.city.fujinomiya.lg.jp/municipal_government/zaisei_shiryosyu.html" TargetMode="External"/><Relationship Id="rId189" Type="http://schemas.openxmlformats.org/officeDocument/2006/relationships/hyperlink" Target="https://www.vill.mitsue.nara.jp/kurashi/gyosei/johokokai/1054.html" TargetMode="External"/><Relationship Id="rId375" Type="http://schemas.openxmlformats.org/officeDocument/2006/relationships/hyperlink" Target="https://www.city.ome.tokyo.jp/soshiki/4/780.html" TargetMode="External"/><Relationship Id="rId396" Type="http://schemas.openxmlformats.org/officeDocument/2006/relationships/hyperlink" Target="https://www.city.tatebayashi.gunma.jp/docs/2015092500015/" TargetMode="External"/><Relationship Id="rId3" Type="http://schemas.openxmlformats.org/officeDocument/2006/relationships/hyperlink" Target="http://www.town.ajigasawa.lg.jp/?page_id=229" TargetMode="External"/><Relationship Id="rId214" Type="http://schemas.openxmlformats.org/officeDocument/2006/relationships/hyperlink" Target="http://www.city.soja.okayama.jp/zaisei/sisei/zaisei_2018.html" TargetMode="External"/><Relationship Id="rId235" Type="http://schemas.openxmlformats.org/officeDocument/2006/relationships/hyperlink" Target="https://www.city.higashihiroshima.lg.jp/soshiki/zaimu/2/2/2148.html" TargetMode="External"/><Relationship Id="rId256" Type="http://schemas.openxmlformats.org/officeDocument/2006/relationships/hyperlink" Target="http://www.pref.ehime.jp/h10800/shichoshinko/zaisei/digest/siryousyuu/zaiseijoukyousiryousyuumein30.html" TargetMode="External"/><Relationship Id="rId277" Type="http://schemas.openxmlformats.org/officeDocument/2006/relationships/hyperlink" Target="https://www.town.miyaki.lg.jp/chosei/zaisei/_1759.html" TargetMode="External"/><Relationship Id="rId298" Type="http://schemas.openxmlformats.org/officeDocument/2006/relationships/hyperlink" Target="https://www.city.kumamoto.jp/hpkiji/pub/detail.aspx?c_id=5&amp;id=2422" TargetMode="External"/><Relationship Id="rId400" Type="http://schemas.openxmlformats.org/officeDocument/2006/relationships/hyperlink" Target="https://www.town.yugawara.kanagawa.jp/chousei/machizaisei/closing-accounts/zaiseijyokyo/" TargetMode="External"/><Relationship Id="rId421" Type="http://schemas.openxmlformats.org/officeDocument/2006/relationships/hyperlink" Target="https://www.town.nakayama.yamagata.jp/soshiki/3/zaiseijyoukyou.html" TargetMode="External"/><Relationship Id="rId442" Type="http://schemas.openxmlformats.org/officeDocument/2006/relationships/hyperlink" Target="http://www.city.obanazawa.yamagata.jp/4693.html" TargetMode="External"/><Relationship Id="rId463" Type="http://schemas.openxmlformats.org/officeDocument/2006/relationships/hyperlink" Target="https://www.town.tomika.gifu.jp/docs/172.html" TargetMode="External"/><Relationship Id="rId484" Type="http://schemas.openxmlformats.org/officeDocument/2006/relationships/hyperlink" Target="http://www.town.nakadomari.lg.jp/index.cfm/8,4535,19,html" TargetMode="External"/><Relationship Id="rId519" Type="http://schemas.openxmlformats.org/officeDocument/2006/relationships/hyperlink" Target="http://www.town.taiji.wakayama.jp/" TargetMode="External"/><Relationship Id="rId116" Type="http://schemas.openxmlformats.org/officeDocument/2006/relationships/hyperlink" Target="https://www.city.nantan.kyoto.jp/www/gove/138/003/index.html" TargetMode="External"/><Relationship Id="rId137" Type="http://schemas.openxmlformats.org/officeDocument/2006/relationships/hyperlink" Target="https://www.city.suita.osaka.jp/home/soshiki/div-gyoseikeiei/kikakuzaisei/001451/_98893.html" TargetMode="External"/><Relationship Id="rId158" Type="http://schemas.openxmlformats.org/officeDocument/2006/relationships/hyperlink" Target="https://www.city.higashiosaka.lg.jp/0000000531.html" TargetMode="External"/><Relationship Id="rId302" Type="http://schemas.openxmlformats.org/officeDocument/2006/relationships/hyperlink" Target="https://www.town.ozu.kumamoto.jp/kiji0037411/index.html" TargetMode="External"/><Relationship Id="rId323" Type="http://schemas.openxmlformats.org/officeDocument/2006/relationships/hyperlink" Target="https://reihoku-kumamoto.jp/zaisei/" TargetMode="External"/><Relationship Id="rId344" Type="http://schemas.openxmlformats.org/officeDocument/2006/relationships/hyperlink" Target="https://www.city.miyazaki.miyazaki.jp/city/finance/condition/111820.html" TargetMode="External"/><Relationship Id="rId530" Type="http://schemas.openxmlformats.org/officeDocument/2006/relationships/hyperlink" Target="http://www.town.katsuura.lg.jp/docs/2019111800018/" TargetMode="External"/><Relationship Id="rId20" Type="http://schemas.openxmlformats.org/officeDocument/2006/relationships/hyperlink" Target="https://www.city.aomori.aomori.jp/zaisei/shiseijouhou/matidukuri/gyouseiunei/zaiseijokyo.html" TargetMode="External"/><Relationship Id="rId41" Type="http://schemas.openxmlformats.org/officeDocument/2006/relationships/hyperlink" Target="http://www.soumu.metro.tokyo.jp/05gyousei/shinagawa.html" TargetMode="External"/><Relationship Id="rId62" Type="http://schemas.openxmlformats.org/officeDocument/2006/relationships/hyperlink" Target="http://www.town.kamiichi.toyama.jp/guide/svGuideDtl.aspx?servno=1589" TargetMode="External"/><Relationship Id="rId83" Type="http://schemas.openxmlformats.org/officeDocument/2006/relationships/hyperlink" Target="http://www.town.shimizu.shizuoka.jp/kikaku/kikaku00022.html" TargetMode="External"/><Relationship Id="rId179" Type="http://schemas.openxmlformats.org/officeDocument/2006/relationships/hyperlink" Target="https://www.city.kashihara.nara.jp/article?id=5c352491f1a7f00f31b1ed5e" TargetMode="External"/><Relationship Id="rId365" Type="http://schemas.openxmlformats.org/officeDocument/2006/relationships/hyperlink" Target="http://www.town.mizuho.tokyo.jp/tyosei/003/008/p001168.html" TargetMode="External"/><Relationship Id="rId386" Type="http://schemas.openxmlformats.org/officeDocument/2006/relationships/hyperlink" Target="http://www.city.machida.tokyo.jp/shisei/gyozaisei/cost/kesan/zaisei_shiryoushu.html" TargetMode="External"/><Relationship Id="rId190" Type="http://schemas.openxmlformats.org/officeDocument/2006/relationships/hyperlink" Target="https://www.city.uda.nara.jp/zaisei/zaiseizyoukyousiryou.htmi" TargetMode="External"/><Relationship Id="rId204" Type="http://schemas.openxmlformats.org/officeDocument/2006/relationships/hyperlink" Target="https://www.yurihama.jp/soshiki/2/1302.html" TargetMode="External"/><Relationship Id="rId225" Type="http://schemas.openxmlformats.org/officeDocument/2006/relationships/hyperlink" Target="http://www.city.mimasaka.lg.jp/soshiki/soumu/zaisei/1447379231294.html" TargetMode="External"/><Relationship Id="rId246" Type="http://schemas.openxmlformats.org/officeDocument/2006/relationships/hyperlink" Target="http://www.city.shobara.hiroshima.jp/main/government/zaisei/post_710.html" TargetMode="External"/><Relationship Id="rId267" Type="http://schemas.openxmlformats.org/officeDocument/2006/relationships/hyperlink" Target="http://www.pref.ehime.jp/h10800/shichoshinko/zaisei/digest/siryousyuu/zaiseijoukyousiryousyuumein30.html" TargetMode="External"/><Relationship Id="rId288" Type="http://schemas.openxmlformats.org/officeDocument/2006/relationships/hyperlink" Target="https://www.city.saga-kashima.lg.jp/main/412.html" TargetMode="External"/><Relationship Id="rId411" Type="http://schemas.openxmlformats.org/officeDocument/2006/relationships/hyperlink" Target="https://www.city.shiga-konan.lg.jp/soshiki/somu/zaisei/4/11653.html" TargetMode="External"/><Relationship Id="rId432" Type="http://schemas.openxmlformats.org/officeDocument/2006/relationships/hyperlink" Target="http://www.vill.tozawa.yamagata.jp/" TargetMode="External"/><Relationship Id="rId453" Type="http://schemas.openxmlformats.org/officeDocument/2006/relationships/hyperlink" Target="http://www.city.motosu.lg.jp/shisei/zaisei/jyoukyou/" TargetMode="External"/><Relationship Id="rId474" Type="http://schemas.openxmlformats.org/officeDocument/2006/relationships/hyperlink" Target="http://www.city.hashima.lg.jp/0000001869.html" TargetMode="External"/><Relationship Id="rId509" Type="http://schemas.openxmlformats.org/officeDocument/2006/relationships/hyperlink" Target="https://www.town.aridagawa.lg.jp/top/kakuka/kibi/5/4/2/1/2424.html" TargetMode="External"/><Relationship Id="rId106" Type="http://schemas.openxmlformats.org/officeDocument/2006/relationships/hyperlink" Target="https://www.town.nishiizu.shizuoka.jp/kakuka/soumu/gyouzai/zaiseizyoukyousiryousyuu.html" TargetMode="External"/><Relationship Id="rId127" Type="http://schemas.openxmlformats.org/officeDocument/2006/relationships/hyperlink" Target="http://www.town.kumiyama.lg.jp/contents_detail.php?co=kak&amp;frmId=997" TargetMode="External"/><Relationship Id="rId313" Type="http://schemas.openxmlformats.org/officeDocument/2006/relationships/hyperlink" Target="https://www.town.kumamoto-yamato.lg.jp/kiji0034672/index.html" TargetMode="External"/><Relationship Id="rId495" Type="http://schemas.openxmlformats.org/officeDocument/2006/relationships/hyperlink" Target="https://www.town.takahama.fukui.jp/page/soumuka/zaiseijoukyou2.html" TargetMode="External"/><Relationship Id="rId10" Type="http://schemas.openxmlformats.org/officeDocument/2006/relationships/hyperlink" Target="https://www.city.hachinohe.aomori.jp/" TargetMode="External"/><Relationship Id="rId31" Type="http://schemas.openxmlformats.org/officeDocument/2006/relationships/hyperlink" Target="http://www.pref.fukushima.lg.jp/sec/01145b/dantaibetsu.html" TargetMode="External"/><Relationship Id="rId52" Type="http://schemas.openxmlformats.org/officeDocument/2006/relationships/hyperlink" Target="http://www.soumu.metro.tokyo.jp/05gyousei/nerima.html" TargetMode="External"/><Relationship Id="rId73" Type="http://schemas.openxmlformats.org/officeDocument/2006/relationships/hyperlink" Target="https://www.city.himi.toyama.jp/gyosei/soshiki/zaimuka/4/2/931.html" TargetMode="External"/><Relationship Id="rId94" Type="http://schemas.openxmlformats.org/officeDocument/2006/relationships/hyperlink" Target="https://www.city.omaezaki.shizuoka.jp/kurashi/shisei/yosan_zaisei/3984.html" TargetMode="External"/><Relationship Id="rId148" Type="http://schemas.openxmlformats.org/officeDocument/2006/relationships/hyperlink" Target="https://www.city.kawachinagano.lg.jp/soshiki/26/30274.html" TargetMode="External"/><Relationship Id="rId169" Type="http://schemas.openxmlformats.org/officeDocument/2006/relationships/hyperlink" Target="https://www.town.taishi.osaka.jp/busyo/soumubu/zaiseika/machinodaidokorojijyo/1459322734767.html" TargetMode="External"/><Relationship Id="rId334" Type="http://schemas.openxmlformats.org/officeDocument/2006/relationships/hyperlink" Target="http://www.kijo.jp/somuzaisei/zaimu/kennzennkahiritu_2.html" TargetMode="External"/><Relationship Id="rId355" Type="http://schemas.openxmlformats.org/officeDocument/2006/relationships/hyperlink" Target="https://www.pref.okinawa.jp/site/kikaku/shichoson/zaisei/ippannzaisei/kessan_hutukaikei/zaiseijokyo_shiryosyu/top.html" TargetMode="External"/><Relationship Id="rId376" Type="http://schemas.openxmlformats.org/officeDocument/2006/relationships/hyperlink" Target="https://www.city.higashiyamato.lg.jp/index.cfm/36,94335,376,html" TargetMode="External"/><Relationship Id="rId397" Type="http://schemas.openxmlformats.org/officeDocument/2006/relationships/hyperlink" Target="http://www.town.kanra.gunma.jp/gyosei/zaisei/index.html" TargetMode="External"/><Relationship Id="rId520" Type="http://schemas.openxmlformats.org/officeDocument/2006/relationships/hyperlink" Target="http://www.town.kozagawa.wakayama.jp/homepage/sub006.html" TargetMode="External"/><Relationship Id="rId4" Type="http://schemas.openxmlformats.org/officeDocument/2006/relationships/hyperlink" Target="http://www.vill.inakadate.lg.jp/docs/2016041300052" TargetMode="External"/><Relationship Id="rId180" Type="http://schemas.openxmlformats.org/officeDocument/2006/relationships/hyperlink" Target="http://www.city.kashiba.lg.jp/shisei/0000000647.html" TargetMode="External"/><Relationship Id="rId215" Type="http://schemas.openxmlformats.org/officeDocument/2006/relationships/hyperlink" Target="http://www.town.yakage.okayama.jp/gyosei/zaisei/zaisei.html" TargetMode="External"/><Relationship Id="rId236" Type="http://schemas.openxmlformats.org/officeDocument/2006/relationships/hyperlink" Target="http://www.city.fukuyama.hiroshima.jp/soshiki/zaisei/179289.html" TargetMode="External"/><Relationship Id="rId257" Type="http://schemas.openxmlformats.org/officeDocument/2006/relationships/hyperlink" Target="http://www.pref.ehime.jp/h10800/shichoshinko/zaisei/digest/siryousyuu/zaiseijoukyousiryousyuumein30.html" TargetMode="External"/><Relationship Id="rId278" Type="http://schemas.openxmlformats.org/officeDocument/2006/relationships/hyperlink" Target="https://www.town.genkai.lg.jp/soshiki/2/1079.html" TargetMode="External"/><Relationship Id="rId401" Type="http://schemas.openxmlformats.org/officeDocument/2006/relationships/hyperlink" Target="http://www.city.higashiomi.shiga.jp/0000001066.html" TargetMode="External"/><Relationship Id="rId422" Type="http://schemas.openxmlformats.org/officeDocument/2006/relationships/hyperlink" Target="http://www.town.kahoku.yamagata.jp/193.html" TargetMode="External"/><Relationship Id="rId443" Type="http://schemas.openxmlformats.org/officeDocument/2006/relationships/hyperlink" Target="http://www.city.gifu.lg.jp/16106.htm" TargetMode="External"/><Relationship Id="rId464" Type="http://schemas.openxmlformats.org/officeDocument/2006/relationships/hyperlink" Target="http://www.kawabe-gifu.jp/?page_id=17477" TargetMode="External"/><Relationship Id="rId303" Type="http://schemas.openxmlformats.org/officeDocument/2006/relationships/hyperlink" Target="https://www.town.kikuyo.lg.jp/list00241.html" TargetMode="External"/><Relationship Id="rId485" Type="http://schemas.openxmlformats.org/officeDocument/2006/relationships/hyperlink" Target="http://www.city.fukui.lg.jp/sisei/zaisei/toukei/p001059.html" TargetMode="External"/><Relationship Id="rId42" Type="http://schemas.openxmlformats.org/officeDocument/2006/relationships/hyperlink" Target="http://www.soumu.metro.tokyo.jp/05gyousei/meguro.html" TargetMode="External"/><Relationship Id="rId84" Type="http://schemas.openxmlformats.org/officeDocument/2006/relationships/hyperlink" Target="https://www.city.ito.shizuoka.jp/gyosei/shiseijoho/zaisei/zaiseijokyo/index.html" TargetMode="External"/><Relationship Id="rId138" Type="http://schemas.openxmlformats.org/officeDocument/2006/relationships/hyperlink" Target="https://www.city.kishiwada.osaka.jp/soshiki/13/zaisei-jyoukyou2018.html" TargetMode="External"/><Relationship Id="rId345" Type="http://schemas.openxmlformats.org/officeDocument/2006/relationships/hyperlink" Target="http://www.town.takanabe.lg.jp/soshiki/zaiseikeiei/2/1/2/598.html" TargetMode="External"/><Relationship Id="rId387" Type="http://schemas.openxmlformats.org/officeDocument/2006/relationships/hyperlink" Target="http://www.city.hino.lg.jp/shisei/gyozaisei/zaisei/1005121.html" TargetMode="External"/><Relationship Id="rId510" Type="http://schemas.openxmlformats.org/officeDocument/2006/relationships/hyperlink" Target="http://www.town.wakayama-mihama.lg.jp/docs/2017050900011/" TargetMode="External"/><Relationship Id="rId191" Type="http://schemas.openxmlformats.org/officeDocument/2006/relationships/hyperlink" Target="http://www.town.yoshino.nara.jp/chosei/machinokakeibo/" TargetMode="External"/><Relationship Id="rId205" Type="http://schemas.openxmlformats.org/officeDocument/2006/relationships/hyperlink" Target="http://www.town.nichinan.lg.jp/p/1/15/4/6/2/9/" TargetMode="External"/><Relationship Id="rId247" Type="http://schemas.openxmlformats.org/officeDocument/2006/relationships/hyperlink" Target="http://www.city.otake.hiroshima.jp/soshiki/somu/kikakuzaisei/gyomu/14/3/1574765067045.html" TargetMode="External"/><Relationship Id="rId412" Type="http://schemas.openxmlformats.org/officeDocument/2006/relationships/hyperlink" Target="https://www.city.omihachiman.lg.jp/" TargetMode="External"/><Relationship Id="rId107" Type="http://schemas.openxmlformats.org/officeDocument/2006/relationships/hyperlink" Target="https://www.town.yoshida.shizuoka.jp/2323.htm" TargetMode="External"/><Relationship Id="rId289" Type="http://schemas.openxmlformats.org/officeDocument/2006/relationships/hyperlink" Target="https://www.city.ogi.lg.jp/main/1186.html" TargetMode="External"/><Relationship Id="rId454" Type="http://schemas.openxmlformats.org/officeDocument/2006/relationships/hyperlink" Target="https://www.city.kaizu.lg.jp/shisei/0000000175.html" TargetMode="External"/><Relationship Id="rId496" Type="http://schemas.openxmlformats.org/officeDocument/2006/relationships/hyperlink" Target="http://cms2.town.ohi.fukui.jp/Prog/E0040_PageEdit.aspx?PAGE_NO=19645" TargetMode="External"/><Relationship Id="rId11" Type="http://schemas.openxmlformats.org/officeDocument/2006/relationships/hyperlink" Target="https://www.town.itayanagi.aomori.jp/" TargetMode="External"/><Relationship Id="rId53" Type="http://schemas.openxmlformats.org/officeDocument/2006/relationships/hyperlink" Target="http://www.soumu.metro.tokyo.jp/05gyousei/adachihtm.html" TargetMode="External"/><Relationship Id="rId149" Type="http://schemas.openxmlformats.org/officeDocument/2006/relationships/hyperlink" Target="https://www.city.matsubara.lg.jp/shisei/zaisei/3/7807.html" TargetMode="External"/><Relationship Id="rId314" Type="http://schemas.openxmlformats.org/officeDocument/2006/relationships/hyperlink" Target="http://www.hikawacyou.hinokuni-net.jp/kihon/pub/default.aspx?c_id=16" TargetMode="External"/><Relationship Id="rId356" Type="http://schemas.openxmlformats.org/officeDocument/2006/relationships/hyperlink" Target="https://www.pref.okinawa.jp/site/kikaku/shichoson/zaisei/ippannzaisei/kessan_hutukaikei/zaiseijokyo_shiryosyu/top.html" TargetMode="External"/><Relationship Id="rId398" Type="http://schemas.openxmlformats.org/officeDocument/2006/relationships/hyperlink" Target="https://www.town.naganohara.gunma.jp/www/contents/1481856320832/index.html" TargetMode="External"/><Relationship Id="rId521" Type="http://schemas.openxmlformats.org/officeDocument/2006/relationships/hyperlink" Target="https://vill.kitayama.wakayama.jp/about/disclosure/zaisei-jokyo.html" TargetMode="External"/><Relationship Id="rId95" Type="http://schemas.openxmlformats.org/officeDocument/2006/relationships/hyperlink" Target="http://www.town.nagaizumi.lg.jp/soshiki/kikaku/4/1632.html" TargetMode="External"/><Relationship Id="rId160" Type="http://schemas.openxmlformats.org/officeDocument/2006/relationships/hyperlink" Target="http://www.city.shijonawate.lg.jp/soshiki/8/2871.html" TargetMode="External"/><Relationship Id="rId216" Type="http://schemas.openxmlformats.org/officeDocument/2006/relationships/hyperlink" Target="http://www.city.akaiwa.lg.jp/annai/zaimu/zaisei/shisei/gyousei/joukyou/zaiseijyoukyou28.html" TargetMode="External"/><Relationship Id="rId423" Type="http://schemas.openxmlformats.org/officeDocument/2006/relationships/hyperlink" Target="https://www.town.asahi.yamagata.jp/portal/soshikinogoannai/somuka/zaiseikakari/3/1/1/734.html" TargetMode="External"/><Relationship Id="rId258" Type="http://schemas.openxmlformats.org/officeDocument/2006/relationships/hyperlink" Target="http://www.pref.ehime.jp/h10800/shichoshinko/zaisei/digest/siryousyuu/zaiseijoukyousiryousyuumein30.html" TargetMode="External"/><Relationship Id="rId465" Type="http://schemas.openxmlformats.org/officeDocument/2006/relationships/hyperlink" Target="https://www.hichiso.lg.jp/zaisei" TargetMode="External"/><Relationship Id="rId22" Type="http://schemas.openxmlformats.org/officeDocument/2006/relationships/hyperlink" Target="http://www.town.takko.lg.jp/index.cfm/13,3171,75,html" TargetMode="External"/><Relationship Id="rId64" Type="http://schemas.openxmlformats.org/officeDocument/2006/relationships/hyperlink" Target="https://www.town.asahi.toyama.jp/soshiki/zaimu/1459136416325.html" TargetMode="External"/><Relationship Id="rId118" Type="http://schemas.openxmlformats.org/officeDocument/2006/relationships/hyperlink" Target="http://www.town.oyamazaki.kyoto.jp/annai/seisakusomuka/seisakusomuka_zaiseikakari/zaisei/zaiseijoukyousiryousyu/zaiseijoukyousiryousyu.html" TargetMode="External"/><Relationship Id="rId325" Type="http://schemas.openxmlformats.org/officeDocument/2006/relationships/hyperlink" Target="https://www.vill.yamae.lg.jp/" TargetMode="External"/><Relationship Id="rId367" Type="http://schemas.openxmlformats.org/officeDocument/2006/relationships/hyperlink" Target="http://www.town.okutama.tokyo.jp/gyose/zaise/ichiran.html" TargetMode="External"/><Relationship Id="rId532" Type="http://schemas.openxmlformats.org/officeDocument/2006/relationships/hyperlink" Target="https://www.town.tokushima-tsurugi.lg.jp/chosei/zaisei/" TargetMode="External"/><Relationship Id="rId171" Type="http://schemas.openxmlformats.org/officeDocument/2006/relationships/hyperlink" Target="http://www.city.ikeda.osaka.jp/shisei/zaisei/zaisei/kessan/H30/1584942519338.html" TargetMode="External"/><Relationship Id="rId227" Type="http://schemas.openxmlformats.org/officeDocument/2006/relationships/hyperlink" Target="https://www.city.hiroshima.lg.jp/site/kessan/15906.html" TargetMode="External"/><Relationship Id="rId269" Type="http://schemas.openxmlformats.org/officeDocument/2006/relationships/hyperlink" Target="http://www.pref.ehime.jp/h10800/shichoshinko/zaisei/digest/siryousyuu/zaiseijoukyousiryousyuumein30.html" TargetMode="External"/><Relationship Id="rId434" Type="http://schemas.openxmlformats.org/officeDocument/2006/relationships/hyperlink" Target="http://www.town.mikawa.yamagata.jp/town/gyouzaisei/kanri/joukyou.html" TargetMode="External"/><Relationship Id="rId476" Type="http://schemas.openxmlformats.org/officeDocument/2006/relationships/hyperlink" Target="https://www.town.shirakawa.lg.jp/gyosei_info/%e8%b2%a1%e5%8b%99%e3%83%bb%e4%bc%9a%e8%a8%88/" TargetMode="External"/><Relationship Id="rId33" Type="http://schemas.openxmlformats.org/officeDocument/2006/relationships/hyperlink" Target="http://www.pref.tochigi.lg.jp/a02/pref/shichouson/zaisei/h30zaiseisiryousyu.html" TargetMode="External"/><Relationship Id="rId129" Type="http://schemas.openxmlformats.org/officeDocument/2006/relationships/hyperlink" Target="http://www.city.kameoka.kyoto.jp/yosan/30.html" TargetMode="External"/><Relationship Id="rId280" Type="http://schemas.openxmlformats.org/officeDocument/2006/relationships/hyperlink" Target="https://www.town.kouhoku.saga.jp/list00279.html" TargetMode="External"/><Relationship Id="rId336" Type="http://schemas.openxmlformats.org/officeDocument/2006/relationships/hyperlink" Target="http://www.town.hinokage.lg.jp/docs/2016020400063/" TargetMode="External"/><Relationship Id="rId501" Type="http://schemas.openxmlformats.org/officeDocument/2006/relationships/hyperlink" Target="https://www.city.fukui-sakai.lg.jp/zaisei/shisei/zaisei/kohyo/siryousyu.html" TargetMode="External"/><Relationship Id="rId75" Type="http://schemas.openxmlformats.org/officeDocument/2006/relationships/hyperlink" Target="http://www.pref.ishikawa.lg.jp/sichousien/hikakubunseki/h30.html" TargetMode="External"/><Relationship Id="rId140" Type="http://schemas.openxmlformats.org/officeDocument/2006/relationships/hyperlink" Target="http://www.city.takatsuki.osaka.jp/shisei/seisakuzaisei/shizaisei/zaiseijokyoshiryo/index.html" TargetMode="External"/><Relationship Id="rId182" Type="http://schemas.openxmlformats.org/officeDocument/2006/relationships/hyperlink" Target="https://www.city.yamatokoriyama.nara.jp/govt/zaisei/bs/000882.html" TargetMode="External"/><Relationship Id="rId378" Type="http://schemas.openxmlformats.org/officeDocument/2006/relationships/hyperlink" Target="https://www.city.fussa.tokyo.jp/municipal/aboutfussa/finances/kessan/1003186.html" TargetMode="External"/><Relationship Id="rId403" Type="http://schemas.openxmlformats.org/officeDocument/2006/relationships/hyperlink" Target="http://www.city.yasu.lg.jp/i/soshiki/zaisei/zaiseijoukyou/1495161989863.hyml" TargetMode="External"/><Relationship Id="rId6" Type="http://schemas.openxmlformats.org/officeDocument/2006/relationships/hyperlink" Target="http://www.rokkasho.jp/index.cfm/11,5897,31,122,html" TargetMode="External"/><Relationship Id="rId238" Type="http://schemas.openxmlformats.org/officeDocument/2006/relationships/hyperlink" Target="http://www.town.fuchu.hiroshima.jp/site/finance/list237-1160.html" TargetMode="External"/><Relationship Id="rId445" Type="http://schemas.openxmlformats.org/officeDocument/2006/relationships/hyperlink" Target="http://www.city.nakatsugawa.gifu.jp/page/052393.html" TargetMode="External"/><Relationship Id="rId487" Type="http://schemas.openxmlformats.org/officeDocument/2006/relationships/hyperlink" Target="http://www1.city.obama.fukui.jp/category/page.asp?Page=248" TargetMode="External"/><Relationship Id="rId291" Type="http://schemas.openxmlformats.org/officeDocument/2006/relationships/hyperlink" Target="https://www.city.kanzaki.saga.jp/main/188.html" TargetMode="External"/><Relationship Id="rId305" Type="http://schemas.openxmlformats.org/officeDocument/2006/relationships/hyperlink" Target="https://www.town.kumamoto-oguni.lg.jp/q/aview/224/166.html" TargetMode="External"/><Relationship Id="rId347" Type="http://schemas.openxmlformats.org/officeDocument/2006/relationships/hyperlink" Target="https://www.town.aya.miyazaki.jp/soshiki/kikakuzaiseika/3303.html" TargetMode="External"/><Relationship Id="rId512" Type="http://schemas.openxmlformats.org/officeDocument/2006/relationships/hyperlink" Target="https://www.city.shingu.lg.jp/forms/info/info.aspx?info_id=38941" TargetMode="External"/><Relationship Id="rId44" Type="http://schemas.openxmlformats.org/officeDocument/2006/relationships/hyperlink" Target="http://www.soumu.metro.tokyo.jp/05gyousei/setagaya.html" TargetMode="External"/><Relationship Id="rId86" Type="http://schemas.openxmlformats.org/officeDocument/2006/relationships/hyperlink" Target="https://www.city.fukuroi.shizuoka.jp/kurashi/shiseijoho/zaisei/1425446979234.html" TargetMode="External"/><Relationship Id="rId151" Type="http://schemas.openxmlformats.org/officeDocument/2006/relationships/hyperlink" Target="https://www.city.osaka-izumi.lg.jp/siseizyouho/zaisei/1316672675290.html" TargetMode="External"/><Relationship Id="rId389" Type="http://schemas.openxmlformats.org/officeDocument/2006/relationships/hyperlink" Target="http://www.city.musashimurayama.lg.jp/shisei/zaisei/joukyou/1011437.html" TargetMode="External"/><Relationship Id="rId193" Type="http://schemas.openxmlformats.org/officeDocument/2006/relationships/hyperlink" Target="https://www.city.tenri.nara.jp/kakuka/soumubu/zaiseika/1395809844297.html/" TargetMode="External"/><Relationship Id="rId207" Type="http://schemas.openxmlformats.org/officeDocument/2006/relationships/hyperlink" Target="http://www.iwami.gr.jp/dd.aspx?itemid=3471" TargetMode="External"/><Relationship Id="rId249" Type="http://schemas.openxmlformats.org/officeDocument/2006/relationships/hyperlink" Target="https://www.pref.yamaguchi.lg.jp/cms/a12400/shiryousyu/siryoushu30.html" TargetMode="External"/><Relationship Id="rId414" Type="http://schemas.openxmlformats.org/officeDocument/2006/relationships/hyperlink" Target="http://www.city.takashima.lg.jp/www/contents/1490857890737/index.html" TargetMode="External"/><Relationship Id="rId456" Type="http://schemas.openxmlformats.org/officeDocument/2006/relationships/hyperlink" Target="http://www.town.kasamatsu.gifu.jp/docs/2018032600035/" TargetMode="External"/><Relationship Id="rId498" Type="http://schemas.openxmlformats.org/officeDocument/2006/relationships/hyperlink" Target="http://www.town.mihama.fukui.jp/www/info/detail.jsp?id=6202" TargetMode="External"/><Relationship Id="rId13" Type="http://schemas.openxmlformats.org/officeDocument/2006/relationships/hyperlink" Target="http://www.town.hiranai.aomori.jp/index.cfm/11,0,86,286,html" TargetMode="External"/><Relationship Id="rId109" Type="http://schemas.openxmlformats.org/officeDocument/2006/relationships/hyperlink" Target="https://www.town.kannami.shizuoka.jp/gyosei/zaiseijoukyou/zaiseijoukyou.html" TargetMode="External"/><Relationship Id="rId260" Type="http://schemas.openxmlformats.org/officeDocument/2006/relationships/hyperlink" Target="http://www.pref.ehime.jp/h10800/shichoshinko/zaisei/digest/siryousyuu/zaiseijoukyousiryousyuumein30.html" TargetMode="External"/><Relationship Id="rId316" Type="http://schemas.openxmlformats.org/officeDocument/2006/relationships/hyperlink" Target="http://www.town.tsunagi.lg.jp/page61.html" TargetMode="External"/><Relationship Id="rId523" Type="http://schemas.openxmlformats.org/officeDocument/2006/relationships/hyperlink" Target="http://www.town.yura.wakayama.jp/docs/2017052400014/" TargetMode="External"/><Relationship Id="rId55" Type="http://schemas.openxmlformats.org/officeDocument/2006/relationships/hyperlink" Target="http://www.soumu.metro.tokyo.jp/05gyousei/edogawa.html" TargetMode="External"/><Relationship Id="rId97" Type="http://schemas.openxmlformats.org/officeDocument/2006/relationships/hyperlink" Target="http://www.city.kakegawa.shizuoka.jp/city/zaisei/zaiseijyokyoshiryoushu.html" TargetMode="External"/><Relationship Id="rId120" Type="http://schemas.openxmlformats.org/officeDocument/2006/relationships/hyperlink" Target="https://www.town.seika.kyoto.jp/kakuka/zaisei/2/2_2/1698.html" TargetMode="External"/><Relationship Id="rId358" Type="http://schemas.openxmlformats.org/officeDocument/2006/relationships/hyperlink" Target="http://www.city.fuchu.tokyo.jp/gyosei/zaise/kessan/zaisei_shiryou/index.html" TargetMode="External"/><Relationship Id="rId162" Type="http://schemas.openxmlformats.org/officeDocument/2006/relationships/hyperlink" Target="http://www.city.osakasayama.osaka.jp/gyosei/zaisei/1522135341991.html" TargetMode="External"/><Relationship Id="rId218" Type="http://schemas.openxmlformats.org/officeDocument/2006/relationships/hyperlink" Target="http://www.city.setouchi.lg.jp/kurashi/shisei/keikakusesaku/zaiseijyoukyou/1527230677943.html" TargetMode="External"/><Relationship Id="rId425" Type="http://schemas.openxmlformats.org/officeDocument/2006/relationships/hyperlink" Target="https://www.town.oishida.yamagata.jp/chousei/chousa/zaisei.html" TargetMode="External"/><Relationship Id="rId467" Type="http://schemas.openxmlformats.org/officeDocument/2006/relationships/hyperlink" Target="https://www.town.mitake.lg.jp/portal/town/finance/post0010479/" TargetMode="External"/><Relationship Id="rId271" Type="http://schemas.openxmlformats.org/officeDocument/2006/relationships/hyperlink" Target="http://www.pref.ehime.jp/h10800/shichoshinko/zaisei/digest/siryousyuu/zaiseijoukyousiryousyuumein30.html" TargetMode="External"/><Relationship Id="rId24" Type="http://schemas.openxmlformats.org/officeDocument/2006/relationships/hyperlink" Target="http://www.town.gonohe.aomori.jp/chosei/zaisei.html" TargetMode="External"/><Relationship Id="rId66" Type="http://schemas.openxmlformats.org/officeDocument/2006/relationships/hyperlink" Target="http://www.city.oyabe.toyama.jp/shiseijyouhou/zaiseiyosan/zaisei/index.html" TargetMode="External"/><Relationship Id="rId131" Type="http://schemas.openxmlformats.org/officeDocument/2006/relationships/hyperlink" Target="http://www.kyotanabe.jp/soshiki/3-2-0-0_33.html" TargetMode="External"/><Relationship Id="rId327" Type="http://schemas.openxmlformats.org/officeDocument/2006/relationships/hyperlink" Target="https://www.city.uto.lg.jp/q/aview/157/3911.html" TargetMode="External"/><Relationship Id="rId369" Type="http://schemas.openxmlformats.org/officeDocument/2006/relationships/hyperlink" Target="https://www.niijima.com/gyousei/zaiseishokuin/zaiseijoukyou.html" TargetMode="External"/><Relationship Id="rId534" Type="http://schemas.openxmlformats.org/officeDocument/2006/relationships/hyperlink" Target="https://www.city.sayama.saitama.jp/shisei/zaisei/zaiseijyokyoshiryo/index.html" TargetMode="External"/><Relationship Id="rId173" Type="http://schemas.openxmlformats.org/officeDocument/2006/relationships/hyperlink" Target="https://www.city.settsu.osaka.jp/shisei/gyouzaisei/zaisei/4926.html" TargetMode="External"/><Relationship Id="rId229" Type="http://schemas.openxmlformats.org/officeDocument/2006/relationships/hyperlink" Target="http://www.city.fuchu.hiroshima.jp/shisei/kaiji/zaisei/2146.html" TargetMode="External"/><Relationship Id="rId380" Type="http://schemas.openxmlformats.org/officeDocument/2006/relationships/hyperlink" Target="https://www.city.kodaira.tokyo.jp/kurashi/078/078704.html" TargetMode="External"/><Relationship Id="rId436" Type="http://schemas.openxmlformats.org/officeDocument/2006/relationships/hyperlink" Target="https://www.city.tsuruoka.lg.jp/smph/shisei/shiyakusyo/zaisei/index.html" TargetMode="External"/><Relationship Id="rId240" Type="http://schemas.openxmlformats.org/officeDocument/2006/relationships/hyperlink" Target="http://www.akiota.jp/soumu/zaisei.html" TargetMode="External"/><Relationship Id="rId478" Type="http://schemas.openxmlformats.org/officeDocument/2006/relationships/hyperlink" Target="https://www.city.takayama.lg.jp/shisei/1000060/1002112.html" TargetMode="External"/><Relationship Id="rId35" Type="http://schemas.openxmlformats.org/officeDocument/2006/relationships/hyperlink" Target="http://www.soumu.metro.tokyo.jp/05gyousei/chuo.html" TargetMode="External"/><Relationship Id="rId77" Type="http://schemas.openxmlformats.org/officeDocument/2006/relationships/hyperlink" Target="http://www.pref.yamanashi.jp/shichoson/30zaiseijyoukyoushiryousyu.html" TargetMode="External"/><Relationship Id="rId100" Type="http://schemas.openxmlformats.org/officeDocument/2006/relationships/hyperlink" Target="https://www.city.fuji.shizuoka.jp/sp/shisei/c1603/fmervo000000eado.html" TargetMode="External"/><Relationship Id="rId282" Type="http://schemas.openxmlformats.org/officeDocument/2006/relationships/hyperlink" Target="http://www.town.omachi.saga.jp/hp/admission/07_chousei/01_zaisei/00_zaisei_index.html" TargetMode="External"/><Relationship Id="rId338" Type="http://schemas.openxmlformats.org/officeDocument/2006/relationships/hyperlink" Target="http://www.town.miyazaki-misato.lg.jp/1135.htm" TargetMode="External"/><Relationship Id="rId503" Type="http://schemas.openxmlformats.org/officeDocument/2006/relationships/hyperlink" Target="http://www.city.hashimoto.lg.jp/guide/somubu/zaisei/zijyou/zaiseisiryou/index.html" TargetMode="External"/><Relationship Id="rId8" Type="http://schemas.openxmlformats.org/officeDocument/2006/relationships/hyperlink" Target="http://www.city.towada.lg.jp/docs/201903290071/" TargetMode="External"/><Relationship Id="rId142" Type="http://schemas.openxmlformats.org/officeDocument/2006/relationships/hyperlink" Target="http://www.city.moriguchi.osaka.jp/lifeinfo/kakukanoannai/kikakuzaiseibu/zaiseika/1445420616840.html" TargetMode="External"/><Relationship Id="rId184" Type="http://schemas.openxmlformats.org/officeDocument/2006/relationships/hyperlink" Target="https://www.vill.yamazoe.nara.jp/life/gyousei/info/zaisei" TargetMode="External"/><Relationship Id="rId391" Type="http://schemas.openxmlformats.org/officeDocument/2006/relationships/hyperlink" Target="https://www.soumu.metro.tokyo.lg.jp/05gyousei/toshimamura.html" TargetMode="External"/><Relationship Id="rId405" Type="http://schemas.openxmlformats.org/officeDocument/2006/relationships/hyperlink" Target="http://city.moriyama.lg.jp/kessai_index.html" TargetMode="External"/><Relationship Id="rId447" Type="http://schemas.openxmlformats.org/officeDocument/2006/relationships/hyperlink" Target="https://www.city.ena.lg.jp/shiseijoho/zaisei/3562.html" TargetMode="External"/><Relationship Id="rId251" Type="http://schemas.openxmlformats.org/officeDocument/2006/relationships/hyperlink" Target="https://www.pref.yamaguchi.lg.jp/cms/a12400/shiryousyu/siryoushu30.html" TargetMode="External"/><Relationship Id="rId489" Type="http://schemas.openxmlformats.org/officeDocument/2006/relationships/hyperlink" Target="https://www.city.sabae.fukui.jp/about_city/yosan_kessan_kansa/zaiseizyokyosiryosh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Z2646"/>
  <sheetViews>
    <sheetView showGridLines="0" tabSelected="1" view="pageBreakPreview" zoomScale="50" zoomScaleNormal="100" zoomScaleSheetLayoutView="50" workbookViewId="0">
      <pane xSplit="6" ySplit="6" topLeftCell="G7" activePane="bottomRight" state="frozen"/>
      <selection pane="topRight" activeCell="F1" sqref="F1"/>
      <selection pane="bottomLeft" activeCell="A7" sqref="A7"/>
      <selection pane="bottomRight" activeCell="W788" sqref="W788"/>
    </sheetView>
  </sheetViews>
  <sheetFormatPr defaultRowHeight="13"/>
  <cols>
    <col min="1" max="1" width="8.90625" style="2"/>
    <col min="2" max="2" width="2.453125" style="129" customWidth="1"/>
    <col min="3" max="3" width="1.81640625" style="129" customWidth="1"/>
    <col min="4" max="5" width="11.453125" style="7" customWidth="1"/>
    <col min="6" max="6" width="13.81640625" style="7" customWidth="1"/>
    <col min="7" max="10" width="12.36328125" style="34" customWidth="1"/>
    <col min="11" max="18" width="12.36328125" style="7" customWidth="1"/>
    <col min="19" max="22" width="11.90625" style="7" customWidth="1"/>
    <col min="23" max="23" width="18.1796875" style="12" customWidth="1"/>
    <col min="24" max="27" width="12.36328125" style="7" customWidth="1"/>
    <col min="28" max="28" width="18.1796875" style="12" customWidth="1"/>
    <col min="29" max="32" width="12.36328125" style="7" customWidth="1"/>
    <col min="33" max="33" width="18.1796875" style="12" customWidth="1"/>
    <col min="34" max="37" width="12.36328125" style="7" customWidth="1"/>
    <col min="38" max="38" width="18.1796875" style="12" customWidth="1"/>
    <col min="39" max="42" width="12.36328125" style="7" customWidth="1"/>
    <col min="43" max="43" width="18.1796875" style="12" customWidth="1"/>
    <col min="44" max="47" width="12.36328125" style="7" customWidth="1"/>
    <col min="48" max="48" width="36.54296875" style="38" customWidth="1"/>
    <col min="49" max="49" width="6.36328125" style="129" customWidth="1"/>
    <col min="50" max="50" width="20.1796875" style="2" customWidth="1"/>
    <col min="51" max="56" width="20.1796875" style="129" customWidth="1"/>
    <col min="57" max="16384" width="8.7265625" style="129"/>
  </cols>
  <sheetData>
    <row r="2" spans="1:52" ht="13.5" thickBot="1"/>
    <row r="3" spans="1:52" ht="33" customHeight="1" thickBot="1">
      <c r="C3" s="1"/>
      <c r="D3" s="166" t="s">
        <v>0</v>
      </c>
      <c r="E3" s="172"/>
      <c r="F3" s="170"/>
      <c r="G3" s="173" t="s">
        <v>9</v>
      </c>
      <c r="H3" s="174"/>
      <c r="I3" s="174"/>
      <c r="J3" s="174"/>
      <c r="K3" s="163" t="s">
        <v>2</v>
      </c>
      <c r="L3" s="161"/>
      <c r="M3" s="161"/>
      <c r="N3" s="175"/>
      <c r="O3" s="163" t="s">
        <v>5</v>
      </c>
      <c r="P3" s="161"/>
      <c r="Q3" s="161"/>
      <c r="R3" s="175"/>
      <c r="S3" s="161" t="s">
        <v>8</v>
      </c>
      <c r="T3" s="161"/>
      <c r="U3" s="161"/>
      <c r="V3" s="161"/>
      <c r="W3" s="161"/>
      <c r="X3" s="176"/>
      <c r="Y3" s="176"/>
      <c r="Z3" s="176"/>
      <c r="AA3" s="176"/>
      <c r="AB3" s="176"/>
      <c r="AC3" s="176"/>
      <c r="AD3" s="176"/>
      <c r="AE3" s="176"/>
      <c r="AF3" s="176"/>
      <c r="AG3" s="176"/>
      <c r="AH3" s="176"/>
      <c r="AI3" s="176"/>
      <c r="AJ3" s="176"/>
      <c r="AK3" s="176"/>
      <c r="AL3" s="176"/>
      <c r="AM3" s="176"/>
      <c r="AN3" s="176"/>
      <c r="AO3" s="176"/>
      <c r="AP3" s="176"/>
      <c r="AQ3" s="176"/>
      <c r="AR3" s="176"/>
      <c r="AS3" s="176"/>
      <c r="AT3" s="176"/>
      <c r="AU3" s="176"/>
      <c r="AV3" s="177" t="s">
        <v>6035</v>
      </c>
    </row>
    <row r="4" spans="1:52" ht="30" customHeight="1">
      <c r="A4" s="165"/>
      <c r="C4" s="1"/>
      <c r="D4" s="166" t="s">
        <v>1</v>
      </c>
      <c r="E4" s="168" t="s">
        <v>10</v>
      </c>
      <c r="F4" s="170" t="s">
        <v>11</v>
      </c>
      <c r="G4" s="163" t="s">
        <v>6325</v>
      </c>
      <c r="H4" s="159" t="s">
        <v>6342</v>
      </c>
      <c r="I4" s="159" t="s">
        <v>3</v>
      </c>
      <c r="J4" s="175" t="s">
        <v>4</v>
      </c>
      <c r="K4" s="161" t="s">
        <v>6326</v>
      </c>
      <c r="L4" s="159" t="s">
        <v>6334</v>
      </c>
      <c r="M4" s="159" t="s">
        <v>6019</v>
      </c>
      <c r="N4" s="161" t="s">
        <v>6020</v>
      </c>
      <c r="O4" s="163" t="s">
        <v>6327</v>
      </c>
      <c r="P4" s="159" t="s">
        <v>6335</v>
      </c>
      <c r="Q4" s="159" t="s">
        <v>6021</v>
      </c>
      <c r="R4" s="175" t="s">
        <v>6022</v>
      </c>
      <c r="S4" s="163" t="s">
        <v>6328</v>
      </c>
      <c r="T4" s="159" t="s">
        <v>6336</v>
      </c>
      <c r="U4" s="159" t="s">
        <v>6023</v>
      </c>
      <c r="V4" s="183" t="s">
        <v>6024</v>
      </c>
      <c r="W4" s="180" t="s">
        <v>6</v>
      </c>
      <c r="X4" s="161"/>
      <c r="Y4" s="161"/>
      <c r="Z4" s="161"/>
      <c r="AA4" s="161"/>
      <c r="AB4" s="181" t="s">
        <v>12</v>
      </c>
      <c r="AC4" s="161"/>
      <c r="AD4" s="161"/>
      <c r="AE4" s="161"/>
      <c r="AF4" s="182"/>
      <c r="AG4" s="181" t="s">
        <v>13</v>
      </c>
      <c r="AH4" s="161"/>
      <c r="AI4" s="161"/>
      <c r="AJ4" s="161"/>
      <c r="AK4" s="182"/>
      <c r="AL4" s="181" t="s">
        <v>14</v>
      </c>
      <c r="AM4" s="161"/>
      <c r="AN4" s="161"/>
      <c r="AO4" s="161"/>
      <c r="AP4" s="182"/>
      <c r="AQ4" s="181" t="s">
        <v>7</v>
      </c>
      <c r="AR4" s="161"/>
      <c r="AS4" s="161"/>
      <c r="AT4" s="161"/>
      <c r="AU4" s="161"/>
      <c r="AV4" s="178"/>
      <c r="AX4" s="137"/>
    </row>
    <row r="5" spans="1:52" ht="30" customHeight="1">
      <c r="A5" s="165"/>
      <c r="C5" s="1"/>
      <c r="D5" s="167"/>
      <c r="E5" s="169"/>
      <c r="F5" s="171"/>
      <c r="G5" s="164"/>
      <c r="H5" s="160"/>
      <c r="I5" s="160"/>
      <c r="J5" s="179"/>
      <c r="K5" s="162"/>
      <c r="L5" s="160"/>
      <c r="M5" s="160"/>
      <c r="N5" s="162"/>
      <c r="O5" s="164"/>
      <c r="P5" s="160"/>
      <c r="Q5" s="160"/>
      <c r="R5" s="179"/>
      <c r="S5" s="164"/>
      <c r="T5" s="160"/>
      <c r="U5" s="160"/>
      <c r="V5" s="184"/>
      <c r="W5" s="13" t="s">
        <v>15</v>
      </c>
      <c r="X5" s="14" t="s">
        <v>6329</v>
      </c>
      <c r="Y5" s="14" t="s">
        <v>6337</v>
      </c>
      <c r="Z5" s="14" t="s">
        <v>6025</v>
      </c>
      <c r="AA5" s="15" t="s">
        <v>6026</v>
      </c>
      <c r="AB5" s="15" t="s">
        <v>15</v>
      </c>
      <c r="AC5" s="14" t="s">
        <v>6330</v>
      </c>
      <c r="AD5" s="14" t="s">
        <v>6338</v>
      </c>
      <c r="AE5" s="14" t="s">
        <v>6027</v>
      </c>
      <c r="AF5" s="14" t="s">
        <v>6028</v>
      </c>
      <c r="AG5" s="15" t="s">
        <v>15</v>
      </c>
      <c r="AH5" s="14" t="s">
        <v>6331</v>
      </c>
      <c r="AI5" s="14" t="s">
        <v>6339</v>
      </c>
      <c r="AJ5" s="14" t="s">
        <v>6029</v>
      </c>
      <c r="AK5" s="15" t="s">
        <v>6030</v>
      </c>
      <c r="AL5" s="15" t="s">
        <v>15</v>
      </c>
      <c r="AM5" s="14" t="s">
        <v>6332</v>
      </c>
      <c r="AN5" s="14" t="s">
        <v>6340</v>
      </c>
      <c r="AO5" s="14" t="s">
        <v>6031</v>
      </c>
      <c r="AP5" s="14" t="s">
        <v>6032</v>
      </c>
      <c r="AQ5" s="15" t="s">
        <v>15</v>
      </c>
      <c r="AR5" s="14" t="s">
        <v>6333</v>
      </c>
      <c r="AS5" s="14" t="s">
        <v>6341</v>
      </c>
      <c r="AT5" s="14" t="s">
        <v>6033</v>
      </c>
      <c r="AU5" s="16" t="s">
        <v>6034</v>
      </c>
      <c r="AV5" s="178"/>
    </row>
    <row r="6" spans="1:52" ht="30" customHeight="1" thickBot="1">
      <c r="A6" s="165"/>
      <c r="C6" s="138"/>
      <c r="D6" s="17"/>
      <c r="E6" s="18"/>
      <c r="F6" s="19"/>
      <c r="G6" s="35"/>
      <c r="H6" s="36"/>
      <c r="I6" s="36"/>
      <c r="J6" s="37"/>
      <c r="K6" s="38"/>
      <c r="L6" s="20"/>
      <c r="M6" s="20"/>
      <c r="N6" s="38"/>
      <c r="O6" s="39"/>
      <c r="P6" s="20"/>
      <c r="Q6" s="20"/>
      <c r="R6" s="40"/>
      <c r="S6" s="41"/>
      <c r="T6" s="20"/>
      <c r="U6" s="20"/>
      <c r="V6" s="21"/>
      <c r="W6" s="22"/>
      <c r="X6" s="23"/>
      <c r="Y6" s="24"/>
      <c r="Z6" s="24"/>
      <c r="AA6" s="25"/>
      <c r="AB6" s="26"/>
      <c r="AC6" s="23"/>
      <c r="AD6" s="24"/>
      <c r="AE6" s="24"/>
      <c r="AF6" s="27"/>
      <c r="AG6" s="21"/>
      <c r="AH6" s="24"/>
      <c r="AI6" s="24"/>
      <c r="AJ6" s="24"/>
      <c r="AK6" s="25"/>
      <c r="AL6" s="21"/>
      <c r="AM6" s="23"/>
      <c r="AN6" s="24"/>
      <c r="AO6" s="24"/>
      <c r="AP6" s="27"/>
      <c r="AQ6" s="21"/>
      <c r="AR6" s="24"/>
      <c r="AS6" s="24"/>
      <c r="AT6" s="24"/>
      <c r="AU6" s="25"/>
      <c r="AV6" s="178"/>
    </row>
    <row r="7" spans="1:52" ht="50" customHeight="1">
      <c r="C7" s="52" t="s">
        <v>6315</v>
      </c>
      <c r="D7" s="49" t="s">
        <v>6036</v>
      </c>
      <c r="E7" s="50" t="s">
        <v>6343</v>
      </c>
      <c r="F7" s="51" t="s">
        <v>6037</v>
      </c>
      <c r="G7" s="42">
        <v>61538.601999999999</v>
      </c>
      <c r="H7" s="43">
        <v>58203.315000000002</v>
      </c>
      <c r="I7" s="44">
        <f t="shared" ref="I7" si="0">G7-H7</f>
        <v>3335.2869999999966</v>
      </c>
      <c r="J7" s="45">
        <f t="shared" ref="J7" si="1">I7/H7*100</f>
        <v>5.7304072800664301</v>
      </c>
      <c r="K7" s="42">
        <v>20089.613000000001</v>
      </c>
      <c r="L7" s="43">
        <v>16388.822</v>
      </c>
      <c r="M7" s="44">
        <f t="shared" ref="M7" si="2">K7-L7</f>
        <v>3700.7910000000011</v>
      </c>
      <c r="N7" s="45">
        <f t="shared" ref="N7" si="3">M7/L7*100</f>
        <v>22.581189788991551</v>
      </c>
      <c r="O7" s="42">
        <v>1255.8340000000001</v>
      </c>
      <c r="P7" s="43">
        <v>1276.201</v>
      </c>
      <c r="Q7" s="44">
        <f t="shared" ref="Q7" si="4">O7-P7</f>
        <v>-20.366999999999962</v>
      </c>
      <c r="R7" s="45">
        <f t="shared" ref="R7" si="5">Q7/P7*100</f>
        <v>-1.5959084815009517</v>
      </c>
      <c r="S7" s="42">
        <v>40193.154999999999</v>
      </c>
      <c r="T7" s="43">
        <v>40538.292000000001</v>
      </c>
      <c r="U7" s="44">
        <f t="shared" ref="U7" si="6">S7-T7</f>
        <v>-345.13700000000244</v>
      </c>
      <c r="V7" s="45">
        <f t="shared" ref="V7" si="7">U7/T7*100</f>
        <v>-0.85138515455955177</v>
      </c>
      <c r="W7" s="46" t="s">
        <v>6915</v>
      </c>
      <c r="X7" s="43">
        <v>21947</v>
      </c>
      <c r="Y7" s="43">
        <v>22037</v>
      </c>
      <c r="Z7" s="44">
        <f t="shared" ref="Z7" si="8">X7-Y7</f>
        <v>-90</v>
      </c>
      <c r="AA7" s="45">
        <f t="shared" ref="AA7" si="9">Z7/Y7*100</f>
        <v>-0.4084040477378954</v>
      </c>
      <c r="AB7" s="47" t="s">
        <v>6916</v>
      </c>
      <c r="AC7" s="43">
        <v>4004</v>
      </c>
      <c r="AD7" s="43">
        <v>4003</v>
      </c>
      <c r="AE7" s="44">
        <f t="shared" ref="AE7" si="10">AC7-AD7</f>
        <v>1</v>
      </c>
      <c r="AF7" s="48">
        <f t="shared" ref="AF7" si="11">AE7/AD7*100</f>
        <v>2.4981264051961029E-2</v>
      </c>
      <c r="AG7" s="47" t="s">
        <v>6917</v>
      </c>
      <c r="AH7" s="43">
        <v>2338</v>
      </c>
      <c r="AI7" s="43">
        <v>2272</v>
      </c>
      <c r="AJ7" s="44">
        <f t="shared" ref="AJ7" si="12">AH7-AI7</f>
        <v>66</v>
      </c>
      <c r="AK7" s="45">
        <f t="shared" ref="AK7" si="13">AJ7/AI7*100</f>
        <v>2.9049295774647885</v>
      </c>
      <c r="AL7" s="47" t="s">
        <v>6918</v>
      </c>
      <c r="AM7" s="43">
        <v>2270</v>
      </c>
      <c r="AN7" s="43">
        <v>2375</v>
      </c>
      <c r="AO7" s="44">
        <f t="shared" ref="AO7" si="14">AM7-AN7</f>
        <v>-105</v>
      </c>
      <c r="AP7" s="48">
        <f t="shared" ref="AP7" si="15">AO7/AN7*100</f>
        <v>-4.4210526315789469</v>
      </c>
      <c r="AQ7" s="47" t="s">
        <v>6919</v>
      </c>
      <c r="AR7" s="43">
        <v>2022</v>
      </c>
      <c r="AS7" s="43">
        <v>2001</v>
      </c>
      <c r="AT7" s="44">
        <f t="shared" ref="AT7" si="16">AR7-AS7</f>
        <v>21</v>
      </c>
      <c r="AU7" s="45">
        <f t="shared" ref="AU7" si="17">AT7/AS7*100</f>
        <v>1.0494752623688157</v>
      </c>
      <c r="AV7" s="9" t="s">
        <v>6920</v>
      </c>
      <c r="AX7" s="129"/>
      <c r="AY7" s="139"/>
      <c r="AZ7" s="139"/>
    </row>
    <row r="8" spans="1:52" ht="50" customHeight="1">
      <c r="C8" s="52" t="s">
        <v>6316</v>
      </c>
      <c r="D8" s="130" t="s">
        <v>16</v>
      </c>
      <c r="E8" s="131" t="s">
        <v>6343</v>
      </c>
      <c r="F8" s="132" t="s">
        <v>17</v>
      </c>
      <c r="G8" s="125">
        <v>12177.843000000001</v>
      </c>
      <c r="H8" s="122">
        <v>12716.989</v>
      </c>
      <c r="I8" s="123">
        <f t="shared" ref="I8:I71" si="18">G8-H8</f>
        <v>-539.14599999999882</v>
      </c>
      <c r="J8" s="124">
        <f t="shared" ref="J8:J71" si="19">I8/H8*100</f>
        <v>-4.239572747920116</v>
      </c>
      <c r="K8" s="125">
        <v>5448.9359999999997</v>
      </c>
      <c r="L8" s="122">
        <v>5235.1549999999997</v>
      </c>
      <c r="M8" s="123">
        <f t="shared" ref="M8:M71" si="20">K8-L8</f>
        <v>213.78099999999995</v>
      </c>
      <c r="N8" s="124">
        <f t="shared" ref="N8:N71" si="21">M8/L8*100</f>
        <v>4.0835658161028654</v>
      </c>
      <c r="O8" s="125">
        <v>1135.4970000000001</v>
      </c>
      <c r="P8" s="122">
        <v>1135.097</v>
      </c>
      <c r="Q8" s="123">
        <f t="shared" ref="Q8:Q71" si="22">O8-P8</f>
        <v>0.40000000000009095</v>
      </c>
      <c r="R8" s="124">
        <f t="shared" ref="R8:R71" si="23">Q8/P8*100</f>
        <v>3.523927911007526E-2</v>
      </c>
      <c r="S8" s="125">
        <v>5593.41</v>
      </c>
      <c r="T8" s="122">
        <v>6346.7370000000001</v>
      </c>
      <c r="U8" s="123">
        <f t="shared" ref="U8:U71" si="24">S8-T8</f>
        <v>-753.32700000000023</v>
      </c>
      <c r="V8" s="124">
        <f t="shared" ref="V8:V71" si="25">U8/T8*100</f>
        <v>-11.869516572059</v>
      </c>
      <c r="W8" s="121" t="s">
        <v>6388</v>
      </c>
      <c r="X8" s="122">
        <v>2704</v>
      </c>
      <c r="Y8" s="122">
        <v>2858</v>
      </c>
      <c r="Z8" s="123">
        <f t="shared" ref="Z8:Z70" si="26">X8-Y8</f>
        <v>-154</v>
      </c>
      <c r="AA8" s="124">
        <f t="shared" ref="AA8:AA70" si="27">Z8/Y8*100</f>
        <v>-5.3883834849545131</v>
      </c>
      <c r="AB8" s="28" t="s">
        <v>6389</v>
      </c>
      <c r="AC8" s="122">
        <v>1176</v>
      </c>
      <c r="AD8" s="122">
        <v>1795</v>
      </c>
      <c r="AE8" s="123">
        <f t="shared" ref="AE8:AE70" si="28">AC8-AD8</f>
        <v>-619</v>
      </c>
      <c r="AF8" s="29">
        <f t="shared" ref="AF8:AF70" si="29">AE8/AD8*100</f>
        <v>-34.484679665738163</v>
      </c>
      <c r="AG8" s="28" t="s">
        <v>6390</v>
      </c>
      <c r="AH8" s="122">
        <v>602</v>
      </c>
      <c r="AI8" s="122">
        <v>615</v>
      </c>
      <c r="AJ8" s="123">
        <f t="shared" ref="AJ8:AJ70" si="30">AH8-AI8</f>
        <v>-13</v>
      </c>
      <c r="AK8" s="124">
        <f t="shared" ref="AK8:AK70" si="31">AJ8/AI8*100</f>
        <v>-2.1138211382113821</v>
      </c>
      <c r="AL8" s="28" t="s">
        <v>6391</v>
      </c>
      <c r="AM8" s="122">
        <v>296</v>
      </c>
      <c r="AN8" s="122">
        <v>296</v>
      </c>
      <c r="AO8" s="123">
        <f t="shared" ref="AO8:AO70" si="32">AM8-AN8</f>
        <v>0</v>
      </c>
      <c r="AP8" s="29">
        <f t="shared" ref="AP8:AP70" si="33">AO8/AN8*100</f>
        <v>0</v>
      </c>
      <c r="AQ8" s="28" t="s">
        <v>6392</v>
      </c>
      <c r="AR8" s="122">
        <v>289</v>
      </c>
      <c r="AS8" s="122">
        <v>308</v>
      </c>
      <c r="AT8" s="123">
        <f t="shared" ref="AT8:AT70" si="34">AR8-AS8</f>
        <v>-19</v>
      </c>
      <c r="AU8" s="124">
        <f t="shared" ref="AU8:AU70" si="35">AT8/AS8*100</f>
        <v>-6.1688311688311686</v>
      </c>
      <c r="AV8" s="9" t="s">
        <v>11981</v>
      </c>
      <c r="AX8" s="129"/>
      <c r="AY8" s="139"/>
      <c r="AZ8" s="139"/>
    </row>
    <row r="9" spans="1:52" ht="50" customHeight="1">
      <c r="C9" s="52" t="s">
        <v>6317</v>
      </c>
      <c r="D9" s="130" t="s">
        <v>18</v>
      </c>
      <c r="E9" s="131" t="s">
        <v>6343</v>
      </c>
      <c r="F9" s="132" t="s">
        <v>19</v>
      </c>
      <c r="G9" s="125">
        <v>5116.5379999999996</v>
      </c>
      <c r="H9" s="122">
        <v>5301.8410000000003</v>
      </c>
      <c r="I9" s="123">
        <f t="shared" si="18"/>
        <v>-185.30300000000079</v>
      </c>
      <c r="J9" s="124">
        <f t="shared" si="19"/>
        <v>-3.4950689769836703</v>
      </c>
      <c r="K9" s="125">
        <v>3033.3710000000001</v>
      </c>
      <c r="L9" s="122">
        <v>3222.7190000000001</v>
      </c>
      <c r="M9" s="123">
        <f t="shared" si="20"/>
        <v>-189.34799999999996</v>
      </c>
      <c r="N9" s="124">
        <f t="shared" si="21"/>
        <v>-5.8754114150194274</v>
      </c>
      <c r="O9" s="125" t="s">
        <v>11839</v>
      </c>
      <c r="P9" s="122" t="s">
        <v>11839</v>
      </c>
      <c r="Q9" s="123" t="s">
        <v>11839</v>
      </c>
      <c r="R9" s="124" t="s">
        <v>11839</v>
      </c>
      <c r="S9" s="125">
        <v>2083.1669999999999</v>
      </c>
      <c r="T9" s="122">
        <v>2079.1219999999998</v>
      </c>
      <c r="U9" s="123">
        <f t="shared" si="24"/>
        <v>4.0450000000000728</v>
      </c>
      <c r="V9" s="124">
        <f t="shared" si="25"/>
        <v>0.19455327777783474</v>
      </c>
      <c r="W9" s="121" t="s">
        <v>6393</v>
      </c>
      <c r="X9" s="122">
        <v>741</v>
      </c>
      <c r="Y9" s="122">
        <v>747</v>
      </c>
      <c r="Z9" s="123">
        <f t="shared" si="26"/>
        <v>-6</v>
      </c>
      <c r="AA9" s="124">
        <f t="shared" si="27"/>
        <v>-0.80321285140562237</v>
      </c>
      <c r="AB9" s="28" t="s">
        <v>6394</v>
      </c>
      <c r="AC9" s="122">
        <v>298</v>
      </c>
      <c r="AD9" s="122">
        <v>308</v>
      </c>
      <c r="AE9" s="123">
        <f t="shared" si="28"/>
        <v>-10</v>
      </c>
      <c r="AF9" s="29">
        <f t="shared" si="29"/>
        <v>-3.2467532467532463</v>
      </c>
      <c r="AG9" s="28" t="s">
        <v>6395</v>
      </c>
      <c r="AH9" s="122">
        <v>138</v>
      </c>
      <c r="AI9" s="122">
        <v>88</v>
      </c>
      <c r="AJ9" s="123">
        <f t="shared" si="30"/>
        <v>50</v>
      </c>
      <c r="AK9" s="124">
        <f t="shared" si="31"/>
        <v>56.81818181818182</v>
      </c>
      <c r="AL9" s="28" t="s">
        <v>6396</v>
      </c>
      <c r="AM9" s="122">
        <v>134</v>
      </c>
      <c r="AN9" s="122">
        <v>168</v>
      </c>
      <c r="AO9" s="123">
        <f t="shared" si="32"/>
        <v>-34</v>
      </c>
      <c r="AP9" s="29">
        <f t="shared" si="33"/>
        <v>-20.238095238095237</v>
      </c>
      <c r="AQ9" s="28" t="s">
        <v>6397</v>
      </c>
      <c r="AR9" s="122">
        <v>128</v>
      </c>
      <c r="AS9" s="122">
        <v>118</v>
      </c>
      <c r="AT9" s="123">
        <f t="shared" si="34"/>
        <v>10</v>
      </c>
      <c r="AU9" s="124">
        <f t="shared" si="35"/>
        <v>8.4745762711864394</v>
      </c>
      <c r="AV9" s="9" t="s">
        <v>11982</v>
      </c>
      <c r="AX9" s="129"/>
      <c r="AY9" s="139"/>
      <c r="AZ9" s="139"/>
    </row>
    <row r="10" spans="1:52" ht="50" customHeight="1">
      <c r="C10" s="52" t="s">
        <v>6316</v>
      </c>
      <c r="D10" s="130" t="s">
        <v>20</v>
      </c>
      <c r="E10" s="131" t="s">
        <v>6343</v>
      </c>
      <c r="F10" s="132" t="s">
        <v>21</v>
      </c>
      <c r="G10" s="125">
        <v>9637.3880000000008</v>
      </c>
      <c r="H10" s="122">
        <v>9310.8040000000001</v>
      </c>
      <c r="I10" s="123">
        <f t="shared" si="18"/>
        <v>326.58400000000074</v>
      </c>
      <c r="J10" s="124">
        <f t="shared" si="19"/>
        <v>3.5075810853713683</v>
      </c>
      <c r="K10" s="125">
        <v>4205.0259999999998</v>
      </c>
      <c r="L10" s="122">
        <v>3918.1489999999999</v>
      </c>
      <c r="M10" s="123">
        <f t="shared" si="20"/>
        <v>286.87699999999995</v>
      </c>
      <c r="N10" s="124">
        <f t="shared" si="21"/>
        <v>7.3217481009527701</v>
      </c>
      <c r="O10" s="125">
        <v>197.821</v>
      </c>
      <c r="P10" s="122">
        <v>596.59</v>
      </c>
      <c r="Q10" s="123">
        <f t="shared" si="22"/>
        <v>-398.76900000000001</v>
      </c>
      <c r="R10" s="124">
        <f t="shared" si="23"/>
        <v>-66.841381853534259</v>
      </c>
      <c r="S10" s="125">
        <v>5234.5410000000002</v>
      </c>
      <c r="T10" s="122">
        <v>4796.0649999999996</v>
      </c>
      <c r="U10" s="123">
        <f t="shared" si="24"/>
        <v>438.47600000000057</v>
      </c>
      <c r="V10" s="124">
        <f t="shared" si="25"/>
        <v>9.1424115394599657</v>
      </c>
      <c r="W10" s="121" t="s">
        <v>6398</v>
      </c>
      <c r="X10" s="122">
        <v>2515</v>
      </c>
      <c r="Y10" s="122">
        <v>2282</v>
      </c>
      <c r="Z10" s="123">
        <f t="shared" si="26"/>
        <v>233</v>
      </c>
      <c r="AA10" s="124">
        <f t="shared" si="27"/>
        <v>10.21034180543383</v>
      </c>
      <c r="AB10" s="28" t="s">
        <v>6399</v>
      </c>
      <c r="AC10" s="122">
        <v>524</v>
      </c>
      <c r="AD10" s="122">
        <v>361</v>
      </c>
      <c r="AE10" s="123">
        <f t="shared" si="28"/>
        <v>163</v>
      </c>
      <c r="AF10" s="29">
        <f t="shared" si="29"/>
        <v>45.152354570637122</v>
      </c>
      <c r="AG10" s="28" t="s">
        <v>6400</v>
      </c>
      <c r="AH10" s="122">
        <v>510</v>
      </c>
      <c r="AI10" s="122">
        <v>452</v>
      </c>
      <c r="AJ10" s="123">
        <f t="shared" si="30"/>
        <v>58</v>
      </c>
      <c r="AK10" s="124">
        <f t="shared" si="31"/>
        <v>12.831858407079647</v>
      </c>
      <c r="AL10" s="28" t="s">
        <v>6401</v>
      </c>
      <c r="AM10" s="122">
        <v>391</v>
      </c>
      <c r="AN10" s="122">
        <v>373</v>
      </c>
      <c r="AO10" s="123">
        <f t="shared" si="32"/>
        <v>18</v>
      </c>
      <c r="AP10" s="29">
        <f t="shared" si="33"/>
        <v>4.8257372654155493</v>
      </c>
      <c r="AQ10" s="28" t="s">
        <v>6402</v>
      </c>
      <c r="AR10" s="122">
        <v>345</v>
      </c>
      <c r="AS10" s="122">
        <v>354</v>
      </c>
      <c r="AT10" s="123">
        <f t="shared" si="34"/>
        <v>-9</v>
      </c>
      <c r="AU10" s="124">
        <f t="shared" si="35"/>
        <v>-2.5423728813559325</v>
      </c>
      <c r="AV10" s="9" t="s">
        <v>11980</v>
      </c>
      <c r="AX10" s="129"/>
      <c r="AY10" s="139"/>
      <c r="AZ10" s="139"/>
    </row>
    <row r="11" spans="1:52" ht="50" customHeight="1">
      <c r="C11" s="52" t="s">
        <v>6318</v>
      </c>
      <c r="D11" s="130" t="s">
        <v>22</v>
      </c>
      <c r="E11" s="131" t="s">
        <v>6343</v>
      </c>
      <c r="F11" s="132" t="s">
        <v>23</v>
      </c>
      <c r="G11" s="125">
        <v>9264.3880000000008</v>
      </c>
      <c r="H11" s="122">
        <v>9342.491</v>
      </c>
      <c r="I11" s="123">
        <f t="shared" si="18"/>
        <v>-78.102999999999156</v>
      </c>
      <c r="J11" s="124">
        <f t="shared" si="19"/>
        <v>-0.83599759421763598</v>
      </c>
      <c r="K11" s="125">
        <v>238.72399999999999</v>
      </c>
      <c r="L11" s="122">
        <v>238.72399999999999</v>
      </c>
      <c r="M11" s="123">
        <f t="shared" si="20"/>
        <v>0</v>
      </c>
      <c r="N11" s="124">
        <f t="shared" si="21"/>
        <v>0</v>
      </c>
      <c r="O11" s="125">
        <v>3414.6660000000002</v>
      </c>
      <c r="P11" s="122">
        <v>3386.462</v>
      </c>
      <c r="Q11" s="123">
        <f t="shared" si="22"/>
        <v>28.204000000000178</v>
      </c>
      <c r="R11" s="124">
        <f t="shared" si="23"/>
        <v>0.83284560700814525</v>
      </c>
      <c r="S11" s="125">
        <v>5610.9979999999996</v>
      </c>
      <c r="T11" s="122">
        <v>5717.3050000000003</v>
      </c>
      <c r="U11" s="123">
        <f t="shared" si="24"/>
        <v>-106.3070000000007</v>
      </c>
      <c r="V11" s="124">
        <f t="shared" si="25"/>
        <v>-1.8593900447850988</v>
      </c>
      <c r="W11" s="121" t="s">
        <v>6403</v>
      </c>
      <c r="X11" s="122">
        <v>3941</v>
      </c>
      <c r="Y11" s="122">
        <v>4153</v>
      </c>
      <c r="Z11" s="123">
        <f t="shared" si="26"/>
        <v>-212</v>
      </c>
      <c r="AA11" s="124">
        <f t="shared" si="27"/>
        <v>-5.1047435588731034</v>
      </c>
      <c r="AB11" s="28" t="s">
        <v>6404</v>
      </c>
      <c r="AC11" s="122">
        <v>468</v>
      </c>
      <c r="AD11" s="122">
        <v>471</v>
      </c>
      <c r="AE11" s="123">
        <f t="shared" si="28"/>
        <v>-3</v>
      </c>
      <c r="AF11" s="29">
        <f t="shared" si="29"/>
        <v>-0.63694267515923575</v>
      </c>
      <c r="AG11" s="28" t="s">
        <v>6405</v>
      </c>
      <c r="AH11" s="122">
        <v>319</v>
      </c>
      <c r="AI11" s="122">
        <v>332</v>
      </c>
      <c r="AJ11" s="123">
        <f t="shared" si="30"/>
        <v>-13</v>
      </c>
      <c r="AK11" s="124">
        <f t="shared" si="31"/>
        <v>-3.9156626506024099</v>
      </c>
      <c r="AL11" s="28" t="s">
        <v>6406</v>
      </c>
      <c r="AM11" s="122">
        <v>163</v>
      </c>
      <c r="AN11" s="122">
        <v>163</v>
      </c>
      <c r="AO11" s="123">
        <f t="shared" si="32"/>
        <v>0</v>
      </c>
      <c r="AP11" s="29">
        <f t="shared" si="33"/>
        <v>0</v>
      </c>
      <c r="AQ11" s="28" t="s">
        <v>6407</v>
      </c>
      <c r="AR11" s="122">
        <v>140</v>
      </c>
      <c r="AS11" s="122">
        <v>148</v>
      </c>
      <c r="AT11" s="123">
        <f t="shared" si="34"/>
        <v>-8</v>
      </c>
      <c r="AU11" s="124">
        <f t="shared" si="35"/>
        <v>-5.4054054054054053</v>
      </c>
      <c r="AV11" s="9" t="s">
        <v>11980</v>
      </c>
      <c r="AX11" s="129"/>
      <c r="AY11" s="139"/>
      <c r="AZ11" s="139"/>
    </row>
    <row r="12" spans="1:52" ht="50" customHeight="1">
      <c r="C12" s="52" t="s">
        <v>6317</v>
      </c>
      <c r="D12" s="130" t="s">
        <v>24</v>
      </c>
      <c r="E12" s="131" t="s">
        <v>6343</v>
      </c>
      <c r="F12" s="132" t="s">
        <v>25</v>
      </c>
      <c r="G12" s="125">
        <v>9676.0149999999994</v>
      </c>
      <c r="H12" s="122">
        <v>10074.741</v>
      </c>
      <c r="I12" s="123">
        <f t="shared" si="18"/>
        <v>-398.72600000000057</v>
      </c>
      <c r="J12" s="124">
        <f t="shared" si="19"/>
        <v>-3.9576799046248494</v>
      </c>
      <c r="K12" s="125">
        <v>980.61800000000005</v>
      </c>
      <c r="L12" s="122">
        <v>950.41499999999996</v>
      </c>
      <c r="M12" s="123">
        <f t="shared" si="20"/>
        <v>30.203000000000088</v>
      </c>
      <c r="N12" s="124">
        <f t="shared" si="21"/>
        <v>3.1778749283207959</v>
      </c>
      <c r="O12" s="125">
        <v>5923.6779999999999</v>
      </c>
      <c r="P12" s="122">
        <v>5914.5290000000005</v>
      </c>
      <c r="Q12" s="123">
        <f t="shared" si="22"/>
        <v>9.1489999999994325</v>
      </c>
      <c r="R12" s="124">
        <f t="shared" si="23"/>
        <v>0.15468687362931913</v>
      </c>
      <c r="S12" s="125">
        <v>2771.7190000000001</v>
      </c>
      <c r="T12" s="122">
        <v>3209.797</v>
      </c>
      <c r="U12" s="123">
        <f t="shared" si="24"/>
        <v>-438.07799999999997</v>
      </c>
      <c r="V12" s="124">
        <f t="shared" si="25"/>
        <v>-13.648152827110248</v>
      </c>
      <c r="W12" s="121" t="s">
        <v>6388</v>
      </c>
      <c r="X12" s="122">
        <v>1997</v>
      </c>
      <c r="Y12" s="122">
        <v>2366</v>
      </c>
      <c r="Z12" s="123">
        <f t="shared" si="26"/>
        <v>-369</v>
      </c>
      <c r="AA12" s="124">
        <f t="shared" si="27"/>
        <v>-15.595942519019443</v>
      </c>
      <c r="AB12" s="28" t="s">
        <v>6408</v>
      </c>
      <c r="AC12" s="122">
        <v>408</v>
      </c>
      <c r="AD12" s="122">
        <v>408</v>
      </c>
      <c r="AE12" s="123">
        <f t="shared" si="28"/>
        <v>0</v>
      </c>
      <c r="AF12" s="29">
        <f t="shared" si="29"/>
        <v>0</v>
      </c>
      <c r="AG12" s="28" t="s">
        <v>6409</v>
      </c>
      <c r="AH12" s="122">
        <v>80</v>
      </c>
      <c r="AI12" s="122">
        <v>123</v>
      </c>
      <c r="AJ12" s="123">
        <f t="shared" si="30"/>
        <v>-43</v>
      </c>
      <c r="AK12" s="124">
        <f t="shared" si="31"/>
        <v>-34.959349593495936</v>
      </c>
      <c r="AL12" s="28" t="s">
        <v>6410</v>
      </c>
      <c r="AM12" s="122">
        <v>67</v>
      </c>
      <c r="AN12" s="122">
        <v>70</v>
      </c>
      <c r="AO12" s="123">
        <f t="shared" si="32"/>
        <v>-3</v>
      </c>
      <c r="AP12" s="29">
        <f t="shared" si="33"/>
        <v>-4.2857142857142856</v>
      </c>
      <c r="AQ12" s="28" t="s">
        <v>6411</v>
      </c>
      <c r="AR12" s="122">
        <v>41</v>
      </c>
      <c r="AS12" s="122">
        <v>38</v>
      </c>
      <c r="AT12" s="123">
        <f t="shared" si="34"/>
        <v>3</v>
      </c>
      <c r="AU12" s="124">
        <f t="shared" si="35"/>
        <v>7.8947368421052628</v>
      </c>
      <c r="AV12" s="9" t="s">
        <v>11980</v>
      </c>
      <c r="AX12" s="129"/>
      <c r="AY12" s="139"/>
      <c r="AZ12" s="139"/>
    </row>
    <row r="13" spans="1:52" ht="50" customHeight="1">
      <c r="C13" s="52" t="s">
        <v>6317</v>
      </c>
      <c r="D13" s="130" t="s">
        <v>26</v>
      </c>
      <c r="E13" s="131" t="s">
        <v>6343</v>
      </c>
      <c r="F13" s="132" t="s">
        <v>27</v>
      </c>
      <c r="G13" s="125">
        <v>4944.7460000000001</v>
      </c>
      <c r="H13" s="122">
        <v>4582.3810000000003</v>
      </c>
      <c r="I13" s="123">
        <f t="shared" si="18"/>
        <v>362.36499999999978</v>
      </c>
      <c r="J13" s="124">
        <f t="shared" si="19"/>
        <v>7.9077885492280053</v>
      </c>
      <c r="K13" s="125">
        <v>750.03599999999994</v>
      </c>
      <c r="L13" s="122">
        <v>539.81799999999998</v>
      </c>
      <c r="M13" s="123">
        <f t="shared" si="20"/>
        <v>210.21799999999996</v>
      </c>
      <c r="N13" s="124">
        <f t="shared" si="21"/>
        <v>38.94238428507385</v>
      </c>
      <c r="O13" s="125">
        <v>0.755</v>
      </c>
      <c r="P13" s="122">
        <v>0.751</v>
      </c>
      <c r="Q13" s="123">
        <f t="shared" si="22"/>
        <v>4.0000000000000036E-3</v>
      </c>
      <c r="R13" s="124">
        <f t="shared" si="23"/>
        <v>0.53262316910785668</v>
      </c>
      <c r="S13" s="125">
        <v>4193.9549999999999</v>
      </c>
      <c r="T13" s="122">
        <v>4041.8119999999999</v>
      </c>
      <c r="U13" s="123">
        <f t="shared" si="24"/>
        <v>152.14300000000003</v>
      </c>
      <c r="V13" s="124">
        <f t="shared" si="25"/>
        <v>3.7642275296327501</v>
      </c>
      <c r="W13" s="121" t="s">
        <v>6412</v>
      </c>
      <c r="X13" s="122">
        <v>3060</v>
      </c>
      <c r="Y13" s="122">
        <v>3059</v>
      </c>
      <c r="Z13" s="123">
        <f t="shared" si="26"/>
        <v>1</v>
      </c>
      <c r="AA13" s="124">
        <f t="shared" si="27"/>
        <v>3.2690421706440015E-2</v>
      </c>
      <c r="AB13" s="28" t="s">
        <v>6413</v>
      </c>
      <c r="AC13" s="122">
        <v>418</v>
      </c>
      <c r="AD13" s="122">
        <v>521</v>
      </c>
      <c r="AE13" s="123">
        <f t="shared" si="28"/>
        <v>-103</v>
      </c>
      <c r="AF13" s="29">
        <f t="shared" si="29"/>
        <v>-19.769673704414586</v>
      </c>
      <c r="AG13" s="28" t="s">
        <v>6414</v>
      </c>
      <c r="AH13" s="122">
        <v>311</v>
      </c>
      <c r="AI13" s="122">
        <v>20</v>
      </c>
      <c r="AJ13" s="123">
        <f t="shared" si="30"/>
        <v>291</v>
      </c>
      <c r="AK13" s="124">
        <f t="shared" si="31"/>
        <v>1455</v>
      </c>
      <c r="AL13" s="28" t="s">
        <v>6415</v>
      </c>
      <c r="AM13" s="122">
        <v>109</v>
      </c>
      <c r="AN13" s="122">
        <v>131</v>
      </c>
      <c r="AO13" s="123">
        <f t="shared" si="32"/>
        <v>-22</v>
      </c>
      <c r="AP13" s="29">
        <f t="shared" si="33"/>
        <v>-16.793893129770993</v>
      </c>
      <c r="AQ13" s="28" t="s">
        <v>6416</v>
      </c>
      <c r="AR13" s="122">
        <v>73</v>
      </c>
      <c r="AS13" s="122">
        <v>83</v>
      </c>
      <c r="AT13" s="123">
        <f t="shared" si="34"/>
        <v>-10</v>
      </c>
      <c r="AU13" s="124">
        <f t="shared" si="35"/>
        <v>-12.048192771084338</v>
      </c>
      <c r="AV13" s="9" t="s">
        <v>11980</v>
      </c>
      <c r="AX13" s="129"/>
      <c r="AY13" s="139"/>
      <c r="AZ13" s="139"/>
    </row>
    <row r="14" spans="1:52" ht="50" customHeight="1">
      <c r="C14" s="52" t="s">
        <v>6317</v>
      </c>
      <c r="D14" s="130" t="s">
        <v>28</v>
      </c>
      <c r="E14" s="131" t="s">
        <v>6343</v>
      </c>
      <c r="F14" s="132" t="s">
        <v>29</v>
      </c>
      <c r="G14" s="125">
        <v>13130.052</v>
      </c>
      <c r="H14" s="122">
        <v>12527.304</v>
      </c>
      <c r="I14" s="123">
        <f t="shared" si="18"/>
        <v>602.74799999999959</v>
      </c>
      <c r="J14" s="124">
        <f t="shared" si="19"/>
        <v>4.8114742006739801</v>
      </c>
      <c r="K14" s="125">
        <v>1240.375</v>
      </c>
      <c r="L14" s="122">
        <v>1240.1410000000001</v>
      </c>
      <c r="M14" s="123">
        <f t="shared" si="20"/>
        <v>0.2339999999999236</v>
      </c>
      <c r="N14" s="124">
        <f t="shared" si="21"/>
        <v>1.8868822174246607E-2</v>
      </c>
      <c r="O14" s="125">
        <v>4368.4790000000003</v>
      </c>
      <c r="P14" s="122">
        <v>4391.4120000000003</v>
      </c>
      <c r="Q14" s="123">
        <f t="shared" si="22"/>
        <v>-22.932999999999993</v>
      </c>
      <c r="R14" s="124">
        <f t="shared" si="23"/>
        <v>-0.52222383142369677</v>
      </c>
      <c r="S14" s="125">
        <v>7521.1980000000003</v>
      </c>
      <c r="T14" s="122">
        <v>6895.7510000000002</v>
      </c>
      <c r="U14" s="123">
        <f t="shared" si="24"/>
        <v>625.44700000000012</v>
      </c>
      <c r="V14" s="124">
        <f t="shared" si="25"/>
        <v>9.0700345763644901</v>
      </c>
      <c r="W14" s="121" t="s">
        <v>6388</v>
      </c>
      <c r="X14" s="122">
        <v>3062</v>
      </c>
      <c r="Y14" s="122">
        <v>3062</v>
      </c>
      <c r="Z14" s="123">
        <f t="shared" si="26"/>
        <v>0</v>
      </c>
      <c r="AA14" s="124">
        <f t="shared" si="27"/>
        <v>0</v>
      </c>
      <c r="AB14" s="28" t="s">
        <v>6417</v>
      </c>
      <c r="AC14" s="122">
        <v>984</v>
      </c>
      <c r="AD14" s="122">
        <v>963</v>
      </c>
      <c r="AE14" s="123">
        <f t="shared" si="28"/>
        <v>21</v>
      </c>
      <c r="AF14" s="29">
        <f t="shared" si="29"/>
        <v>2.1806853582554515</v>
      </c>
      <c r="AG14" s="28" t="s">
        <v>6418</v>
      </c>
      <c r="AH14" s="122">
        <v>695</v>
      </c>
      <c r="AI14" s="122">
        <v>728</v>
      </c>
      <c r="AJ14" s="123">
        <f t="shared" si="30"/>
        <v>-33</v>
      </c>
      <c r="AK14" s="124">
        <f t="shared" si="31"/>
        <v>-4.5329670329670328</v>
      </c>
      <c r="AL14" s="28" t="s">
        <v>6419</v>
      </c>
      <c r="AM14" s="122">
        <v>655</v>
      </c>
      <c r="AN14" s="122">
        <v>668</v>
      </c>
      <c r="AO14" s="123">
        <f t="shared" si="32"/>
        <v>-13</v>
      </c>
      <c r="AP14" s="29">
        <f t="shared" si="33"/>
        <v>-1.9461077844311379</v>
      </c>
      <c r="AQ14" s="28" t="s">
        <v>6420</v>
      </c>
      <c r="AR14" s="122">
        <v>596</v>
      </c>
      <c r="AS14" s="122" t="s">
        <v>6421</v>
      </c>
      <c r="AT14" s="123">
        <v>596</v>
      </c>
      <c r="AU14" s="124" t="s">
        <v>11832</v>
      </c>
      <c r="AV14" s="9" t="s">
        <v>11980</v>
      </c>
      <c r="AX14" s="129"/>
      <c r="AY14" s="139"/>
      <c r="AZ14" s="139"/>
    </row>
    <row r="15" spans="1:52" ht="50" customHeight="1">
      <c r="C15" s="52" t="s">
        <v>6318</v>
      </c>
      <c r="D15" s="106" t="s">
        <v>30</v>
      </c>
      <c r="E15" s="107" t="s">
        <v>6343</v>
      </c>
      <c r="F15" s="108" t="s">
        <v>31</v>
      </c>
      <c r="G15" s="125">
        <v>6923.43</v>
      </c>
      <c r="H15" s="122">
        <v>5663.1239999999998</v>
      </c>
      <c r="I15" s="123">
        <f t="shared" si="18"/>
        <v>1260.3060000000005</v>
      </c>
      <c r="J15" s="124">
        <f t="shared" si="19"/>
        <v>22.254607174414698</v>
      </c>
      <c r="K15" s="125">
        <v>3081.4960000000001</v>
      </c>
      <c r="L15" s="122">
        <v>2493.154</v>
      </c>
      <c r="M15" s="123">
        <f t="shared" si="20"/>
        <v>588.3420000000001</v>
      </c>
      <c r="N15" s="124">
        <f t="shared" si="21"/>
        <v>23.598301589071518</v>
      </c>
      <c r="O15" s="125">
        <v>857.29499999999996</v>
      </c>
      <c r="P15" s="122">
        <v>857.23599999999999</v>
      </c>
      <c r="Q15" s="123">
        <f t="shared" si="22"/>
        <v>5.8999999999969077E-2</v>
      </c>
      <c r="R15" s="124">
        <f t="shared" si="23"/>
        <v>6.8825854257134654E-3</v>
      </c>
      <c r="S15" s="125">
        <v>2984.6390000000001</v>
      </c>
      <c r="T15" s="122">
        <v>2312.7339999999999</v>
      </c>
      <c r="U15" s="123">
        <f t="shared" si="24"/>
        <v>671.9050000000002</v>
      </c>
      <c r="V15" s="124">
        <f t="shared" si="25"/>
        <v>29.052411561381476</v>
      </c>
      <c r="W15" s="121" t="s">
        <v>6422</v>
      </c>
      <c r="X15" s="122">
        <v>1399</v>
      </c>
      <c r="Y15" s="122">
        <v>1505</v>
      </c>
      <c r="Z15" s="123">
        <f t="shared" si="26"/>
        <v>-106</v>
      </c>
      <c r="AA15" s="124">
        <f t="shared" si="27"/>
        <v>-7.0431893687707632</v>
      </c>
      <c r="AB15" s="28" t="s">
        <v>6423</v>
      </c>
      <c r="AC15" s="122">
        <v>885</v>
      </c>
      <c r="AD15" s="122">
        <v>754</v>
      </c>
      <c r="AE15" s="123">
        <f t="shared" si="28"/>
        <v>131</v>
      </c>
      <c r="AF15" s="29">
        <f t="shared" si="29"/>
        <v>17.374005305039788</v>
      </c>
      <c r="AG15" s="28" t="s">
        <v>6424</v>
      </c>
      <c r="AH15" s="122">
        <v>648</v>
      </c>
      <c r="AI15" s="122" t="s">
        <v>11837</v>
      </c>
      <c r="AJ15" s="123">
        <v>648</v>
      </c>
      <c r="AK15" s="124" t="s">
        <v>11838</v>
      </c>
      <c r="AL15" s="28" t="s">
        <v>6425</v>
      </c>
      <c r="AM15" s="122">
        <v>32</v>
      </c>
      <c r="AN15" s="122">
        <v>33</v>
      </c>
      <c r="AO15" s="123">
        <f t="shared" si="32"/>
        <v>-1</v>
      </c>
      <c r="AP15" s="29">
        <f t="shared" si="33"/>
        <v>-3.0303030303030303</v>
      </c>
      <c r="AQ15" s="28" t="s">
        <v>6426</v>
      </c>
      <c r="AR15" s="122">
        <v>15</v>
      </c>
      <c r="AS15" s="122">
        <v>15</v>
      </c>
      <c r="AT15" s="123">
        <f t="shared" si="34"/>
        <v>0</v>
      </c>
      <c r="AU15" s="124">
        <f t="shared" si="35"/>
        <v>0</v>
      </c>
      <c r="AV15" s="9" t="s">
        <v>11981</v>
      </c>
      <c r="AX15" s="129"/>
      <c r="AY15" s="139"/>
      <c r="AZ15" s="139"/>
    </row>
    <row r="16" spans="1:52" ht="50" customHeight="1">
      <c r="C16" s="52" t="s">
        <v>6318</v>
      </c>
      <c r="D16" s="106" t="s">
        <v>32</v>
      </c>
      <c r="E16" s="107" t="s">
        <v>6343</v>
      </c>
      <c r="F16" s="108" t="s">
        <v>33</v>
      </c>
      <c r="G16" s="125">
        <v>14622.263999999999</v>
      </c>
      <c r="H16" s="122">
        <v>15039.759</v>
      </c>
      <c r="I16" s="123">
        <f t="shared" si="18"/>
        <v>-417.4950000000008</v>
      </c>
      <c r="J16" s="124">
        <f t="shared" si="19"/>
        <v>-2.7759420879018131</v>
      </c>
      <c r="K16" s="125">
        <v>5418.4719999999998</v>
      </c>
      <c r="L16" s="122">
        <v>5666.3959999999997</v>
      </c>
      <c r="M16" s="123">
        <f t="shared" si="20"/>
        <v>-247.92399999999998</v>
      </c>
      <c r="N16" s="124">
        <f t="shared" si="21"/>
        <v>-4.3753383985164467</v>
      </c>
      <c r="O16" s="125">
        <v>817.37</v>
      </c>
      <c r="P16" s="122">
        <v>817.29499999999996</v>
      </c>
      <c r="Q16" s="123">
        <f t="shared" si="22"/>
        <v>7.5000000000045475E-2</v>
      </c>
      <c r="R16" s="124">
        <f t="shared" si="23"/>
        <v>9.176613095644227E-3</v>
      </c>
      <c r="S16" s="125">
        <v>8386.4220000000005</v>
      </c>
      <c r="T16" s="122">
        <v>8556.0679999999993</v>
      </c>
      <c r="U16" s="123">
        <f t="shared" si="24"/>
        <v>-169.64599999999882</v>
      </c>
      <c r="V16" s="124">
        <f t="shared" si="25"/>
        <v>-1.982756565282076</v>
      </c>
      <c r="W16" s="121" t="s">
        <v>6427</v>
      </c>
      <c r="X16" s="122">
        <v>2438</v>
      </c>
      <c r="Y16" s="122">
        <v>2436</v>
      </c>
      <c r="Z16" s="123">
        <f t="shared" si="26"/>
        <v>2</v>
      </c>
      <c r="AA16" s="124">
        <f t="shared" si="27"/>
        <v>8.2101806239737271E-2</v>
      </c>
      <c r="AB16" s="28" t="s">
        <v>6428</v>
      </c>
      <c r="AC16" s="122">
        <v>2248</v>
      </c>
      <c r="AD16" s="122">
        <v>2268</v>
      </c>
      <c r="AE16" s="123">
        <f t="shared" si="28"/>
        <v>-20</v>
      </c>
      <c r="AF16" s="29">
        <f t="shared" si="29"/>
        <v>-0.88183421516754845</v>
      </c>
      <c r="AG16" s="28" t="s">
        <v>6429</v>
      </c>
      <c r="AH16" s="122">
        <v>1996</v>
      </c>
      <c r="AI16" s="122">
        <v>2141</v>
      </c>
      <c r="AJ16" s="123">
        <f t="shared" si="30"/>
        <v>-145</v>
      </c>
      <c r="AK16" s="124">
        <f t="shared" si="31"/>
        <v>-6.7725361980382992</v>
      </c>
      <c r="AL16" s="28" t="s">
        <v>6418</v>
      </c>
      <c r="AM16" s="122">
        <v>655</v>
      </c>
      <c r="AN16" s="122">
        <v>655</v>
      </c>
      <c r="AO16" s="123">
        <f t="shared" si="32"/>
        <v>0</v>
      </c>
      <c r="AP16" s="29">
        <f t="shared" si="33"/>
        <v>0</v>
      </c>
      <c r="AQ16" s="28" t="s">
        <v>6430</v>
      </c>
      <c r="AR16" s="122">
        <v>282</v>
      </c>
      <c r="AS16" s="122">
        <v>280</v>
      </c>
      <c r="AT16" s="123">
        <f t="shared" si="34"/>
        <v>2</v>
      </c>
      <c r="AU16" s="124">
        <f t="shared" si="35"/>
        <v>0.7142857142857143</v>
      </c>
      <c r="AV16" s="9" t="s">
        <v>11980</v>
      </c>
      <c r="AX16" s="129"/>
      <c r="AY16" s="139"/>
      <c r="AZ16" s="139"/>
    </row>
    <row r="17" spans="3:52" ht="50" customHeight="1">
      <c r="C17" s="52" t="s">
        <v>6318</v>
      </c>
      <c r="D17" s="130" t="s">
        <v>34</v>
      </c>
      <c r="E17" s="131" t="s">
        <v>6343</v>
      </c>
      <c r="F17" s="132" t="s">
        <v>35</v>
      </c>
      <c r="G17" s="125">
        <v>3403.5</v>
      </c>
      <c r="H17" s="122">
        <v>3316.66</v>
      </c>
      <c r="I17" s="123">
        <f t="shared" si="18"/>
        <v>86.840000000000146</v>
      </c>
      <c r="J17" s="124">
        <f t="shared" si="19"/>
        <v>2.6182967201944169</v>
      </c>
      <c r="K17" s="125">
        <v>292.94</v>
      </c>
      <c r="L17" s="122">
        <v>372.81599999999997</v>
      </c>
      <c r="M17" s="123">
        <f t="shared" si="20"/>
        <v>-79.875999999999976</v>
      </c>
      <c r="N17" s="124">
        <f t="shared" si="21"/>
        <v>-21.425046135358993</v>
      </c>
      <c r="O17" s="125">
        <v>972.15800000000002</v>
      </c>
      <c r="P17" s="122">
        <v>1291.9000000000001</v>
      </c>
      <c r="Q17" s="123">
        <f t="shared" si="22"/>
        <v>-319.74200000000008</v>
      </c>
      <c r="R17" s="124">
        <f t="shared" si="23"/>
        <v>-24.749748432541221</v>
      </c>
      <c r="S17" s="125">
        <v>2138.402</v>
      </c>
      <c r="T17" s="122">
        <v>1651.944</v>
      </c>
      <c r="U17" s="123">
        <f t="shared" si="24"/>
        <v>486.45800000000008</v>
      </c>
      <c r="V17" s="124">
        <f t="shared" si="25"/>
        <v>29.447608393504872</v>
      </c>
      <c r="W17" s="121" t="s">
        <v>6431</v>
      </c>
      <c r="X17" s="122">
        <v>1204</v>
      </c>
      <c r="Y17" s="122">
        <v>782</v>
      </c>
      <c r="Z17" s="123">
        <f t="shared" si="26"/>
        <v>422</v>
      </c>
      <c r="AA17" s="124">
        <f t="shared" si="27"/>
        <v>53.964194373401533</v>
      </c>
      <c r="AB17" s="28" t="s">
        <v>6432</v>
      </c>
      <c r="AC17" s="122">
        <v>256</v>
      </c>
      <c r="AD17" s="122">
        <v>283</v>
      </c>
      <c r="AE17" s="123">
        <f t="shared" si="28"/>
        <v>-27</v>
      </c>
      <c r="AF17" s="29">
        <f t="shared" si="29"/>
        <v>-9.5406360424028271</v>
      </c>
      <c r="AG17" s="28" t="s">
        <v>6433</v>
      </c>
      <c r="AH17" s="122">
        <v>225</v>
      </c>
      <c r="AI17" s="122">
        <v>165</v>
      </c>
      <c r="AJ17" s="123">
        <f t="shared" si="30"/>
        <v>60</v>
      </c>
      <c r="AK17" s="124">
        <f t="shared" si="31"/>
        <v>36.363636363636367</v>
      </c>
      <c r="AL17" s="28" t="s">
        <v>6434</v>
      </c>
      <c r="AM17" s="122">
        <v>181</v>
      </c>
      <c r="AN17" s="122">
        <v>180</v>
      </c>
      <c r="AO17" s="123">
        <f t="shared" si="32"/>
        <v>1</v>
      </c>
      <c r="AP17" s="29">
        <f t="shared" si="33"/>
        <v>0.55555555555555558</v>
      </c>
      <c r="AQ17" s="28" t="s">
        <v>6435</v>
      </c>
      <c r="AR17" s="122">
        <v>35</v>
      </c>
      <c r="AS17" s="122">
        <v>35</v>
      </c>
      <c r="AT17" s="123">
        <f t="shared" si="34"/>
        <v>0</v>
      </c>
      <c r="AU17" s="124">
        <f t="shared" si="35"/>
        <v>0</v>
      </c>
      <c r="AV17" s="9" t="s">
        <v>11980</v>
      </c>
      <c r="AX17" s="129"/>
      <c r="AY17" s="139"/>
      <c r="AZ17" s="139"/>
    </row>
    <row r="18" spans="3:52" ht="50" customHeight="1">
      <c r="C18" s="52" t="s">
        <v>6318</v>
      </c>
      <c r="D18" s="130" t="s">
        <v>36</v>
      </c>
      <c r="E18" s="131" t="s">
        <v>6343</v>
      </c>
      <c r="F18" s="132" t="s">
        <v>37</v>
      </c>
      <c r="G18" s="125">
        <v>2909.1410000000001</v>
      </c>
      <c r="H18" s="122">
        <v>3415.7310000000002</v>
      </c>
      <c r="I18" s="123">
        <f t="shared" si="18"/>
        <v>-506.59000000000015</v>
      </c>
      <c r="J18" s="124">
        <f t="shared" si="19"/>
        <v>-14.831085937387931</v>
      </c>
      <c r="K18" s="125">
        <v>1320.0329999999999</v>
      </c>
      <c r="L18" s="122">
        <v>1759.7059999999999</v>
      </c>
      <c r="M18" s="123">
        <f t="shared" si="20"/>
        <v>-439.673</v>
      </c>
      <c r="N18" s="124">
        <f t="shared" si="21"/>
        <v>-24.985594184483091</v>
      </c>
      <c r="O18" s="125">
        <v>370.822</v>
      </c>
      <c r="P18" s="122">
        <v>370.79399999999998</v>
      </c>
      <c r="Q18" s="123">
        <f t="shared" si="22"/>
        <v>2.8000000000020009E-2</v>
      </c>
      <c r="R18" s="124">
        <f t="shared" si="23"/>
        <v>7.5513627512904767E-3</v>
      </c>
      <c r="S18" s="125">
        <v>1218.2860000000001</v>
      </c>
      <c r="T18" s="122">
        <v>1285.231</v>
      </c>
      <c r="U18" s="123">
        <f t="shared" si="24"/>
        <v>-66.944999999999936</v>
      </c>
      <c r="V18" s="124">
        <f t="shared" si="25"/>
        <v>-5.2087912600925383</v>
      </c>
      <c r="W18" s="121" t="s">
        <v>6436</v>
      </c>
      <c r="X18" s="122">
        <v>873</v>
      </c>
      <c r="Y18" s="122">
        <v>948</v>
      </c>
      <c r="Z18" s="123">
        <f t="shared" si="26"/>
        <v>-75</v>
      </c>
      <c r="AA18" s="124">
        <f t="shared" si="27"/>
        <v>-7.9113924050632916</v>
      </c>
      <c r="AB18" s="28" t="s">
        <v>6437</v>
      </c>
      <c r="AC18" s="122">
        <v>167</v>
      </c>
      <c r="AD18" s="122">
        <v>182</v>
      </c>
      <c r="AE18" s="123">
        <f t="shared" si="28"/>
        <v>-15</v>
      </c>
      <c r="AF18" s="29">
        <f t="shared" si="29"/>
        <v>-8.2417582417582409</v>
      </c>
      <c r="AG18" s="28" t="s">
        <v>6438</v>
      </c>
      <c r="AH18" s="122">
        <v>133</v>
      </c>
      <c r="AI18" s="122">
        <v>94</v>
      </c>
      <c r="AJ18" s="123">
        <f t="shared" si="30"/>
        <v>39</v>
      </c>
      <c r="AK18" s="124">
        <f t="shared" si="31"/>
        <v>41.48936170212766</v>
      </c>
      <c r="AL18" s="28" t="s">
        <v>6439</v>
      </c>
      <c r="AM18" s="122">
        <v>17</v>
      </c>
      <c r="AN18" s="122">
        <v>18</v>
      </c>
      <c r="AO18" s="123">
        <f t="shared" si="32"/>
        <v>-1</v>
      </c>
      <c r="AP18" s="29">
        <f t="shared" si="33"/>
        <v>-5.5555555555555554</v>
      </c>
      <c r="AQ18" s="28" t="s">
        <v>6440</v>
      </c>
      <c r="AR18" s="122">
        <v>16</v>
      </c>
      <c r="AS18" s="122">
        <v>17</v>
      </c>
      <c r="AT18" s="123">
        <f t="shared" si="34"/>
        <v>-1</v>
      </c>
      <c r="AU18" s="124">
        <f t="shared" si="35"/>
        <v>-5.8823529411764701</v>
      </c>
      <c r="AV18" s="9" t="s">
        <v>11981</v>
      </c>
      <c r="AX18" s="129"/>
      <c r="AY18" s="139"/>
      <c r="AZ18" s="139"/>
    </row>
    <row r="19" spans="3:52" ht="50" customHeight="1">
      <c r="C19" s="52" t="s">
        <v>6317</v>
      </c>
      <c r="D19" s="130" t="s">
        <v>38</v>
      </c>
      <c r="E19" s="131" t="s">
        <v>6343</v>
      </c>
      <c r="F19" s="132" t="s">
        <v>39</v>
      </c>
      <c r="G19" s="125">
        <v>9769.5560000000005</v>
      </c>
      <c r="H19" s="122">
        <v>9487.5879999999997</v>
      </c>
      <c r="I19" s="123">
        <f t="shared" si="18"/>
        <v>281.96800000000076</v>
      </c>
      <c r="J19" s="124">
        <f t="shared" si="19"/>
        <v>2.9719671638355374</v>
      </c>
      <c r="K19" s="125">
        <v>3588.8620000000001</v>
      </c>
      <c r="L19" s="122">
        <v>3667.384</v>
      </c>
      <c r="M19" s="123">
        <f t="shared" si="20"/>
        <v>-78.521999999999935</v>
      </c>
      <c r="N19" s="124">
        <f t="shared" si="21"/>
        <v>-2.1410902158050518</v>
      </c>
      <c r="O19" s="125">
        <v>2188.4360000000001</v>
      </c>
      <c r="P19" s="122">
        <v>2169.5639999999999</v>
      </c>
      <c r="Q19" s="123">
        <f t="shared" si="22"/>
        <v>18.872000000000298</v>
      </c>
      <c r="R19" s="124">
        <f t="shared" si="23"/>
        <v>0.86985219150024151</v>
      </c>
      <c r="S19" s="125">
        <v>3992.2579999999998</v>
      </c>
      <c r="T19" s="122">
        <v>3650.64</v>
      </c>
      <c r="U19" s="123">
        <f t="shared" si="24"/>
        <v>341.61799999999994</v>
      </c>
      <c r="V19" s="124">
        <f t="shared" si="25"/>
        <v>9.3577564481844266</v>
      </c>
      <c r="W19" s="121" t="s">
        <v>6441</v>
      </c>
      <c r="X19" s="122">
        <v>1881</v>
      </c>
      <c r="Y19" s="122">
        <v>1917</v>
      </c>
      <c r="Z19" s="123">
        <f t="shared" si="26"/>
        <v>-36</v>
      </c>
      <c r="AA19" s="124">
        <f t="shared" si="27"/>
        <v>-1.8779342723004695</v>
      </c>
      <c r="AB19" s="28" t="s">
        <v>6442</v>
      </c>
      <c r="AC19" s="122">
        <v>759</v>
      </c>
      <c r="AD19" s="122">
        <v>579</v>
      </c>
      <c r="AE19" s="123">
        <f t="shared" si="28"/>
        <v>180</v>
      </c>
      <c r="AF19" s="29">
        <f t="shared" si="29"/>
        <v>31.088082901554404</v>
      </c>
      <c r="AG19" s="28" t="s">
        <v>6443</v>
      </c>
      <c r="AH19" s="122">
        <v>310</v>
      </c>
      <c r="AI19" s="122">
        <v>210</v>
      </c>
      <c r="AJ19" s="123">
        <f t="shared" si="30"/>
        <v>100</v>
      </c>
      <c r="AK19" s="124">
        <f t="shared" si="31"/>
        <v>47.619047619047613</v>
      </c>
      <c r="AL19" s="28" t="s">
        <v>6444</v>
      </c>
      <c r="AM19" s="122">
        <v>268</v>
      </c>
      <c r="AN19" s="122">
        <v>198</v>
      </c>
      <c r="AO19" s="123">
        <f t="shared" si="32"/>
        <v>70</v>
      </c>
      <c r="AP19" s="29">
        <f t="shared" si="33"/>
        <v>35.353535353535356</v>
      </c>
      <c r="AQ19" s="28" t="s">
        <v>6445</v>
      </c>
      <c r="AR19" s="122">
        <v>150</v>
      </c>
      <c r="AS19" s="122">
        <v>151</v>
      </c>
      <c r="AT19" s="123">
        <f t="shared" si="34"/>
        <v>-1</v>
      </c>
      <c r="AU19" s="124">
        <f t="shared" si="35"/>
        <v>-0.66225165562913912</v>
      </c>
      <c r="AV19" s="9" t="s">
        <v>11980</v>
      </c>
      <c r="AX19" s="129"/>
      <c r="AY19" s="139"/>
      <c r="AZ19" s="139"/>
    </row>
    <row r="20" spans="3:52" ht="50" customHeight="1">
      <c r="C20" s="52" t="s">
        <v>6318</v>
      </c>
      <c r="D20" s="130" t="s">
        <v>40</v>
      </c>
      <c r="E20" s="131" t="s">
        <v>6343</v>
      </c>
      <c r="F20" s="132" t="s">
        <v>41</v>
      </c>
      <c r="G20" s="125">
        <v>2957.8719999999998</v>
      </c>
      <c r="H20" s="122">
        <v>3115.335</v>
      </c>
      <c r="I20" s="123">
        <f t="shared" si="18"/>
        <v>-157.46300000000019</v>
      </c>
      <c r="J20" s="124">
        <f t="shared" si="19"/>
        <v>-5.0544483980053574</v>
      </c>
      <c r="K20" s="125">
        <v>373.64600000000002</v>
      </c>
      <c r="L20" s="122">
        <v>279.49099999999999</v>
      </c>
      <c r="M20" s="123">
        <f t="shared" si="20"/>
        <v>94.15500000000003</v>
      </c>
      <c r="N20" s="124">
        <f t="shared" si="21"/>
        <v>33.688025732492292</v>
      </c>
      <c r="O20" s="125">
        <v>368.738</v>
      </c>
      <c r="P20" s="122">
        <v>368.70100000000002</v>
      </c>
      <c r="Q20" s="123">
        <f t="shared" si="22"/>
        <v>3.6999999999977717E-2</v>
      </c>
      <c r="R20" s="124">
        <f t="shared" si="23"/>
        <v>1.0035231800287418E-2</v>
      </c>
      <c r="S20" s="125">
        <v>2215.4879999999998</v>
      </c>
      <c r="T20" s="122">
        <v>2467.143</v>
      </c>
      <c r="U20" s="123">
        <f t="shared" si="24"/>
        <v>-251.6550000000002</v>
      </c>
      <c r="V20" s="124">
        <f t="shared" si="25"/>
        <v>-10.200259976823403</v>
      </c>
      <c r="W20" s="121" t="s">
        <v>6446</v>
      </c>
      <c r="X20" s="122">
        <v>1143</v>
      </c>
      <c r="Y20" s="122">
        <v>1207</v>
      </c>
      <c r="Z20" s="123">
        <f t="shared" si="26"/>
        <v>-64</v>
      </c>
      <c r="AA20" s="124">
        <f t="shared" si="27"/>
        <v>-5.3024026512013256</v>
      </c>
      <c r="AB20" s="28" t="s">
        <v>6447</v>
      </c>
      <c r="AC20" s="122">
        <v>769</v>
      </c>
      <c r="AD20" s="122">
        <v>939</v>
      </c>
      <c r="AE20" s="123">
        <f t="shared" si="28"/>
        <v>-170</v>
      </c>
      <c r="AF20" s="29">
        <f t="shared" si="29"/>
        <v>-18.104366347177852</v>
      </c>
      <c r="AG20" s="28" t="s">
        <v>6448</v>
      </c>
      <c r="AH20" s="122">
        <v>254</v>
      </c>
      <c r="AI20" s="122">
        <v>272</v>
      </c>
      <c r="AJ20" s="123">
        <f t="shared" si="30"/>
        <v>-18</v>
      </c>
      <c r="AK20" s="124">
        <f t="shared" si="31"/>
        <v>-6.6176470588235299</v>
      </c>
      <c r="AL20" s="28" t="s">
        <v>6449</v>
      </c>
      <c r="AM20" s="122">
        <v>44</v>
      </c>
      <c r="AN20" s="122">
        <v>44</v>
      </c>
      <c r="AO20" s="123">
        <f t="shared" si="32"/>
        <v>0</v>
      </c>
      <c r="AP20" s="29">
        <f t="shared" si="33"/>
        <v>0</v>
      </c>
      <c r="AQ20" s="28" t="s">
        <v>6450</v>
      </c>
      <c r="AR20" s="122">
        <v>5</v>
      </c>
      <c r="AS20" s="122">
        <v>5</v>
      </c>
      <c r="AT20" s="123">
        <f t="shared" si="34"/>
        <v>0</v>
      </c>
      <c r="AU20" s="124">
        <f t="shared" si="35"/>
        <v>0</v>
      </c>
      <c r="AV20" s="9" t="s">
        <v>11981</v>
      </c>
      <c r="AX20" s="129"/>
      <c r="AY20" s="139"/>
      <c r="AZ20" s="139"/>
    </row>
    <row r="21" spans="3:52" ht="50" customHeight="1">
      <c r="C21" s="52" t="s">
        <v>6318</v>
      </c>
      <c r="D21" s="130" t="s">
        <v>42</v>
      </c>
      <c r="E21" s="131" t="s">
        <v>6343</v>
      </c>
      <c r="F21" s="132" t="s">
        <v>43</v>
      </c>
      <c r="G21" s="125">
        <v>1730.296</v>
      </c>
      <c r="H21" s="122">
        <v>1666.039</v>
      </c>
      <c r="I21" s="123">
        <f t="shared" si="18"/>
        <v>64.257000000000062</v>
      </c>
      <c r="J21" s="124">
        <f t="shared" si="19"/>
        <v>3.8568724981828195</v>
      </c>
      <c r="K21" s="125">
        <v>865.62599999999998</v>
      </c>
      <c r="L21" s="122">
        <v>860.38699999999994</v>
      </c>
      <c r="M21" s="123">
        <f t="shared" si="20"/>
        <v>5.2390000000000327</v>
      </c>
      <c r="N21" s="124">
        <f t="shared" si="21"/>
        <v>0.6089120360953888</v>
      </c>
      <c r="O21" s="125">
        <v>26.608000000000001</v>
      </c>
      <c r="P21" s="122">
        <v>26.582000000000001</v>
      </c>
      <c r="Q21" s="123">
        <f t="shared" si="22"/>
        <v>2.5999999999999801E-2</v>
      </c>
      <c r="R21" s="124">
        <f t="shared" si="23"/>
        <v>9.781054849145962E-2</v>
      </c>
      <c r="S21" s="125">
        <v>838.06200000000001</v>
      </c>
      <c r="T21" s="122">
        <v>779.07</v>
      </c>
      <c r="U21" s="123">
        <f t="shared" si="24"/>
        <v>58.991999999999962</v>
      </c>
      <c r="V21" s="124">
        <f t="shared" si="25"/>
        <v>7.5721052023566511</v>
      </c>
      <c r="W21" s="121" t="s">
        <v>6451</v>
      </c>
      <c r="X21" s="122">
        <v>367</v>
      </c>
      <c r="Y21" s="122">
        <v>306</v>
      </c>
      <c r="Z21" s="123">
        <f t="shared" si="26"/>
        <v>61</v>
      </c>
      <c r="AA21" s="124">
        <f t="shared" si="27"/>
        <v>19.934640522875817</v>
      </c>
      <c r="AB21" s="28" t="s">
        <v>6410</v>
      </c>
      <c r="AC21" s="122">
        <v>274</v>
      </c>
      <c r="AD21" s="122">
        <v>278</v>
      </c>
      <c r="AE21" s="123">
        <f t="shared" si="28"/>
        <v>-4</v>
      </c>
      <c r="AF21" s="29">
        <f t="shared" si="29"/>
        <v>-1.4388489208633095</v>
      </c>
      <c r="AG21" s="28" t="s">
        <v>6452</v>
      </c>
      <c r="AH21" s="122">
        <v>105</v>
      </c>
      <c r="AI21" s="122">
        <v>104</v>
      </c>
      <c r="AJ21" s="123">
        <f t="shared" si="30"/>
        <v>1</v>
      </c>
      <c r="AK21" s="124">
        <f t="shared" si="31"/>
        <v>0.96153846153846156</v>
      </c>
      <c r="AL21" s="28" t="s">
        <v>6453</v>
      </c>
      <c r="AM21" s="122">
        <v>48</v>
      </c>
      <c r="AN21" s="122">
        <v>43</v>
      </c>
      <c r="AO21" s="123">
        <f t="shared" si="32"/>
        <v>5</v>
      </c>
      <c r="AP21" s="29">
        <f t="shared" si="33"/>
        <v>11.627906976744185</v>
      </c>
      <c r="AQ21" s="28" t="s">
        <v>6454</v>
      </c>
      <c r="AR21" s="122">
        <v>20</v>
      </c>
      <c r="AS21" s="122">
        <v>16</v>
      </c>
      <c r="AT21" s="123">
        <f t="shared" si="34"/>
        <v>4</v>
      </c>
      <c r="AU21" s="124">
        <f t="shared" si="35"/>
        <v>25</v>
      </c>
      <c r="AV21" s="9" t="s">
        <v>11980</v>
      </c>
      <c r="AX21" s="129"/>
      <c r="AY21" s="139"/>
      <c r="AZ21" s="139"/>
    </row>
    <row r="22" spans="3:52" ht="50" customHeight="1">
      <c r="C22" s="52" t="s">
        <v>6318</v>
      </c>
      <c r="D22" s="130" t="s">
        <v>44</v>
      </c>
      <c r="E22" s="131" t="s">
        <v>6343</v>
      </c>
      <c r="F22" s="132" t="s">
        <v>45</v>
      </c>
      <c r="G22" s="125">
        <v>1547.587</v>
      </c>
      <c r="H22" s="122">
        <v>1979.5340000000001</v>
      </c>
      <c r="I22" s="123">
        <f t="shared" si="18"/>
        <v>-431.94700000000012</v>
      </c>
      <c r="J22" s="124">
        <f t="shared" si="19"/>
        <v>-21.82064061541757</v>
      </c>
      <c r="K22" s="125">
        <v>422.42399999999998</v>
      </c>
      <c r="L22" s="122">
        <v>421.97</v>
      </c>
      <c r="M22" s="123">
        <f t="shared" si="20"/>
        <v>0.45399999999995089</v>
      </c>
      <c r="N22" s="124">
        <f t="shared" si="21"/>
        <v>0.10759058700854347</v>
      </c>
      <c r="O22" s="125">
        <v>14.593999999999999</v>
      </c>
      <c r="P22" s="122">
        <v>299.22800000000001</v>
      </c>
      <c r="Q22" s="123">
        <f t="shared" si="22"/>
        <v>-284.63400000000001</v>
      </c>
      <c r="R22" s="124">
        <f t="shared" si="23"/>
        <v>-95.122782627294242</v>
      </c>
      <c r="S22" s="125">
        <v>1110.569</v>
      </c>
      <c r="T22" s="122">
        <v>1258.336</v>
      </c>
      <c r="U22" s="123">
        <f t="shared" si="24"/>
        <v>-147.76700000000005</v>
      </c>
      <c r="V22" s="124">
        <f t="shared" si="25"/>
        <v>-11.743047961752668</v>
      </c>
      <c r="W22" s="121" t="s">
        <v>6388</v>
      </c>
      <c r="X22" s="122">
        <v>493.67</v>
      </c>
      <c r="Y22" s="122">
        <v>523.42100000000005</v>
      </c>
      <c r="Z22" s="123">
        <f t="shared" si="26"/>
        <v>-29.751000000000033</v>
      </c>
      <c r="AA22" s="124">
        <f t="shared" si="27"/>
        <v>-5.6839523060786687</v>
      </c>
      <c r="AB22" s="28" t="s">
        <v>6410</v>
      </c>
      <c r="AC22" s="122">
        <v>256.49700000000001</v>
      </c>
      <c r="AD22" s="122">
        <v>299.86500000000001</v>
      </c>
      <c r="AE22" s="123">
        <f t="shared" si="28"/>
        <v>-43.367999999999995</v>
      </c>
      <c r="AF22" s="29">
        <f t="shared" si="29"/>
        <v>-14.462508128657895</v>
      </c>
      <c r="AG22" s="28" t="s">
        <v>6433</v>
      </c>
      <c r="AH22" s="122">
        <v>140.071</v>
      </c>
      <c r="AI22" s="122">
        <v>150.22800000000001</v>
      </c>
      <c r="AJ22" s="123">
        <f t="shared" si="30"/>
        <v>-10.157000000000011</v>
      </c>
      <c r="AK22" s="124">
        <f t="shared" si="31"/>
        <v>-6.7610565274116743</v>
      </c>
      <c r="AL22" s="28" t="s">
        <v>6392</v>
      </c>
      <c r="AM22" s="122">
        <v>101.43600000000001</v>
      </c>
      <c r="AN22" s="122">
        <v>126.691</v>
      </c>
      <c r="AO22" s="123">
        <f t="shared" si="32"/>
        <v>-25.254999999999995</v>
      </c>
      <c r="AP22" s="29">
        <f t="shared" si="33"/>
        <v>-19.934328405332653</v>
      </c>
      <c r="AQ22" s="28" t="s">
        <v>6455</v>
      </c>
      <c r="AR22" s="122">
        <v>77.906999999999996</v>
      </c>
      <c r="AS22" s="122">
        <v>81.510999999999996</v>
      </c>
      <c r="AT22" s="123">
        <f t="shared" si="34"/>
        <v>-3.6039999999999992</v>
      </c>
      <c r="AU22" s="124">
        <f t="shared" si="35"/>
        <v>-4.42148912416729</v>
      </c>
      <c r="AV22" s="9" t="s">
        <v>11980</v>
      </c>
      <c r="AX22" s="129"/>
      <c r="AY22" s="139"/>
      <c r="AZ22" s="139"/>
    </row>
    <row r="23" spans="3:52" ht="50" customHeight="1">
      <c r="C23" s="52" t="s">
        <v>6317</v>
      </c>
      <c r="D23" s="130" t="s">
        <v>46</v>
      </c>
      <c r="E23" s="131" t="s">
        <v>6343</v>
      </c>
      <c r="F23" s="132" t="s">
        <v>47</v>
      </c>
      <c r="G23" s="125">
        <v>4669.4560000000001</v>
      </c>
      <c r="H23" s="122">
        <v>5438.7520000000004</v>
      </c>
      <c r="I23" s="123">
        <f t="shared" si="18"/>
        <v>-769.29600000000028</v>
      </c>
      <c r="J23" s="124">
        <f t="shared" si="19"/>
        <v>-14.144715552391435</v>
      </c>
      <c r="K23" s="125">
        <v>1631.471</v>
      </c>
      <c r="L23" s="122">
        <v>2162.172</v>
      </c>
      <c r="M23" s="123">
        <f t="shared" si="20"/>
        <v>-530.70100000000002</v>
      </c>
      <c r="N23" s="124">
        <f t="shared" si="21"/>
        <v>-24.544809571116453</v>
      </c>
      <c r="O23" s="125">
        <v>1077.6679999999999</v>
      </c>
      <c r="P23" s="122">
        <v>1286.973</v>
      </c>
      <c r="Q23" s="123">
        <f t="shared" si="22"/>
        <v>-209.30500000000006</v>
      </c>
      <c r="R23" s="124">
        <f t="shared" si="23"/>
        <v>-16.263355952300483</v>
      </c>
      <c r="S23" s="125">
        <v>1960.317</v>
      </c>
      <c r="T23" s="122">
        <v>1989.607</v>
      </c>
      <c r="U23" s="123">
        <f t="shared" si="24"/>
        <v>-29.289999999999964</v>
      </c>
      <c r="V23" s="124">
        <f t="shared" si="25"/>
        <v>-1.472150027618518</v>
      </c>
      <c r="W23" s="121" t="s">
        <v>6456</v>
      </c>
      <c r="X23" s="122">
        <v>656</v>
      </c>
      <c r="Y23" s="122">
        <v>654</v>
      </c>
      <c r="Z23" s="123">
        <v>2</v>
      </c>
      <c r="AA23" s="124">
        <v>0.3058103975535168</v>
      </c>
      <c r="AB23" s="28" t="s">
        <v>6444</v>
      </c>
      <c r="AC23" s="122">
        <v>445</v>
      </c>
      <c r="AD23" s="122">
        <v>470</v>
      </c>
      <c r="AE23" s="123">
        <v>-25</v>
      </c>
      <c r="AF23" s="29">
        <v>-5.3191489361702127</v>
      </c>
      <c r="AG23" s="28" t="s">
        <v>6457</v>
      </c>
      <c r="AH23" s="122">
        <v>270</v>
      </c>
      <c r="AI23" s="122">
        <v>285</v>
      </c>
      <c r="AJ23" s="123">
        <v>-15</v>
      </c>
      <c r="AK23" s="124">
        <v>-5.2631578947368416</v>
      </c>
      <c r="AL23" s="28" t="s">
        <v>6458</v>
      </c>
      <c r="AM23" s="122">
        <v>203</v>
      </c>
      <c r="AN23" s="122">
        <v>205</v>
      </c>
      <c r="AO23" s="123">
        <v>-2</v>
      </c>
      <c r="AP23" s="29">
        <v>-0.97560975609756095</v>
      </c>
      <c r="AQ23" s="28" t="s">
        <v>6459</v>
      </c>
      <c r="AR23" s="122">
        <v>132</v>
      </c>
      <c r="AS23" s="122">
        <v>148</v>
      </c>
      <c r="AT23" s="123">
        <v>-16</v>
      </c>
      <c r="AU23" s="124">
        <v>-10.810810810810811</v>
      </c>
      <c r="AV23" s="9" t="s">
        <v>11980</v>
      </c>
      <c r="AX23" s="129"/>
      <c r="AY23" s="139"/>
      <c r="AZ23" s="139"/>
    </row>
    <row r="24" spans="3:52" ht="50" customHeight="1">
      <c r="C24" s="52" t="s">
        <v>6318</v>
      </c>
      <c r="D24" s="106" t="s">
        <v>48</v>
      </c>
      <c r="E24" s="107" t="s">
        <v>6343</v>
      </c>
      <c r="F24" s="108" t="s">
        <v>49</v>
      </c>
      <c r="G24" s="125">
        <v>2440.6880000000001</v>
      </c>
      <c r="H24" s="122">
        <v>2634.23</v>
      </c>
      <c r="I24" s="123">
        <f t="shared" si="18"/>
        <v>-193.54199999999992</v>
      </c>
      <c r="J24" s="124">
        <f t="shared" si="19"/>
        <v>-7.3471944363248429</v>
      </c>
      <c r="K24" s="125">
        <v>1395.2190000000001</v>
      </c>
      <c r="L24" s="122">
        <v>1789.922</v>
      </c>
      <c r="M24" s="123">
        <f t="shared" si="20"/>
        <v>-394.70299999999997</v>
      </c>
      <c r="N24" s="124">
        <f t="shared" si="21"/>
        <v>-22.051407826709767</v>
      </c>
      <c r="O24" s="125">
        <v>433.49299999999999</v>
      </c>
      <c r="P24" s="122">
        <v>135</v>
      </c>
      <c r="Q24" s="123">
        <f t="shared" si="22"/>
        <v>298.49299999999999</v>
      </c>
      <c r="R24" s="124">
        <f t="shared" si="23"/>
        <v>221.1059259259259</v>
      </c>
      <c r="S24" s="125">
        <v>611.976</v>
      </c>
      <c r="T24" s="122">
        <v>709.30799999999999</v>
      </c>
      <c r="U24" s="123">
        <f t="shared" si="24"/>
        <v>-97.331999999999994</v>
      </c>
      <c r="V24" s="124">
        <f t="shared" si="25"/>
        <v>-13.722106616589688</v>
      </c>
      <c r="W24" s="121" t="s">
        <v>6460</v>
      </c>
      <c r="X24" s="122">
        <v>451</v>
      </c>
      <c r="Y24" s="122">
        <v>421</v>
      </c>
      <c r="Z24" s="123">
        <f t="shared" si="26"/>
        <v>30</v>
      </c>
      <c r="AA24" s="124">
        <f t="shared" si="27"/>
        <v>7.1258907363420425</v>
      </c>
      <c r="AB24" s="28" t="s">
        <v>6461</v>
      </c>
      <c r="AC24" s="122">
        <v>63</v>
      </c>
      <c r="AD24" s="122">
        <v>189</v>
      </c>
      <c r="AE24" s="123">
        <f t="shared" si="28"/>
        <v>-126</v>
      </c>
      <c r="AF24" s="29">
        <f t="shared" si="29"/>
        <v>-66.666666666666657</v>
      </c>
      <c r="AG24" s="28" t="s">
        <v>6462</v>
      </c>
      <c r="AH24" s="122">
        <v>39</v>
      </c>
      <c r="AI24" s="122">
        <v>41</v>
      </c>
      <c r="AJ24" s="123">
        <f t="shared" si="30"/>
        <v>-2</v>
      </c>
      <c r="AK24" s="124">
        <f t="shared" si="31"/>
        <v>-4.8780487804878048</v>
      </c>
      <c r="AL24" s="28" t="s">
        <v>6463</v>
      </c>
      <c r="AM24" s="122">
        <v>30</v>
      </c>
      <c r="AN24" s="122">
        <v>30</v>
      </c>
      <c r="AO24" s="123">
        <f t="shared" si="32"/>
        <v>0</v>
      </c>
      <c r="AP24" s="29">
        <f t="shared" si="33"/>
        <v>0</v>
      </c>
      <c r="AQ24" s="28" t="s">
        <v>6464</v>
      </c>
      <c r="AR24" s="122">
        <v>24</v>
      </c>
      <c r="AS24" s="122">
        <v>24</v>
      </c>
      <c r="AT24" s="123">
        <f t="shared" si="34"/>
        <v>0</v>
      </c>
      <c r="AU24" s="124">
        <f t="shared" si="35"/>
        <v>0</v>
      </c>
      <c r="AV24" s="9" t="s">
        <v>11980</v>
      </c>
      <c r="AX24" s="129"/>
      <c r="AY24" s="139"/>
      <c r="AZ24" s="139"/>
    </row>
    <row r="25" spans="3:52" ht="50" customHeight="1">
      <c r="C25" s="52" t="s">
        <v>6318</v>
      </c>
      <c r="D25" s="130" t="s">
        <v>50</v>
      </c>
      <c r="E25" s="131" t="s">
        <v>6343</v>
      </c>
      <c r="F25" s="132" t="s">
        <v>51</v>
      </c>
      <c r="G25" s="125">
        <v>5681.598</v>
      </c>
      <c r="H25" s="122">
        <v>4881.8999999999996</v>
      </c>
      <c r="I25" s="123">
        <f t="shared" si="18"/>
        <v>799.69800000000032</v>
      </c>
      <c r="J25" s="124">
        <f t="shared" si="19"/>
        <v>16.380876298162608</v>
      </c>
      <c r="K25" s="125">
        <v>1818.3240000000001</v>
      </c>
      <c r="L25" s="122">
        <v>1732.3</v>
      </c>
      <c r="M25" s="123">
        <f t="shared" si="20"/>
        <v>86.024000000000115</v>
      </c>
      <c r="N25" s="124">
        <f t="shared" si="21"/>
        <v>4.9658835074756169</v>
      </c>
      <c r="O25" s="125">
        <v>1802.0730000000001</v>
      </c>
      <c r="P25" s="122">
        <v>1822.202</v>
      </c>
      <c r="Q25" s="123">
        <f t="shared" si="22"/>
        <v>-20.128999999999905</v>
      </c>
      <c r="R25" s="124">
        <f t="shared" si="23"/>
        <v>-1.1046525028509411</v>
      </c>
      <c r="S25" s="125">
        <v>2061.201</v>
      </c>
      <c r="T25" s="122">
        <v>1327.3979999999999</v>
      </c>
      <c r="U25" s="123">
        <f t="shared" si="24"/>
        <v>733.80300000000011</v>
      </c>
      <c r="V25" s="124">
        <f t="shared" si="25"/>
        <v>55.281309750353714</v>
      </c>
      <c r="W25" s="121" t="s">
        <v>6465</v>
      </c>
      <c r="X25" s="122">
        <v>1189</v>
      </c>
      <c r="Y25" s="122">
        <v>505</v>
      </c>
      <c r="Z25" s="123">
        <v>684</v>
      </c>
      <c r="AA25" s="124">
        <v>135.44554455445547</v>
      </c>
      <c r="AB25" s="28" t="s">
        <v>6466</v>
      </c>
      <c r="AC25" s="122">
        <v>300</v>
      </c>
      <c r="AD25" s="122">
        <v>200</v>
      </c>
      <c r="AE25" s="123">
        <v>100</v>
      </c>
      <c r="AF25" s="29">
        <v>50</v>
      </c>
      <c r="AG25" s="28" t="s">
        <v>6467</v>
      </c>
      <c r="AH25" s="122">
        <v>277</v>
      </c>
      <c r="AI25" s="122">
        <v>277</v>
      </c>
      <c r="AJ25" s="123">
        <v>0</v>
      </c>
      <c r="AK25" s="124">
        <v>0</v>
      </c>
      <c r="AL25" s="28" t="s">
        <v>6468</v>
      </c>
      <c r="AM25" s="122">
        <v>99</v>
      </c>
      <c r="AN25" s="122">
        <v>143</v>
      </c>
      <c r="AO25" s="123">
        <v>-44</v>
      </c>
      <c r="AP25" s="29">
        <v>-30.76923076923077</v>
      </c>
      <c r="AQ25" s="28" t="s">
        <v>6469</v>
      </c>
      <c r="AR25" s="122">
        <v>89</v>
      </c>
      <c r="AS25" s="122">
        <v>89</v>
      </c>
      <c r="AT25" s="123">
        <v>0</v>
      </c>
      <c r="AU25" s="124">
        <v>0</v>
      </c>
      <c r="AV25" s="9" t="s">
        <v>11982</v>
      </c>
      <c r="AX25" s="129"/>
      <c r="AY25" s="139"/>
      <c r="AZ25" s="139"/>
    </row>
    <row r="26" spans="3:52" ht="50" customHeight="1">
      <c r="C26" s="52" t="s">
        <v>6318</v>
      </c>
      <c r="D26" s="130" t="s">
        <v>52</v>
      </c>
      <c r="E26" s="131" t="s">
        <v>6343</v>
      </c>
      <c r="F26" s="132" t="s">
        <v>53</v>
      </c>
      <c r="G26" s="125">
        <v>2968.4650000000001</v>
      </c>
      <c r="H26" s="122">
        <v>3410.4949999999999</v>
      </c>
      <c r="I26" s="123">
        <f t="shared" si="18"/>
        <v>-442.02999999999975</v>
      </c>
      <c r="J26" s="124">
        <f t="shared" si="19"/>
        <v>-12.960875180875497</v>
      </c>
      <c r="K26" s="125">
        <v>1151.921</v>
      </c>
      <c r="L26" s="122">
        <v>1441.807</v>
      </c>
      <c r="M26" s="123">
        <f t="shared" si="20"/>
        <v>-289.88599999999997</v>
      </c>
      <c r="N26" s="124">
        <f t="shared" si="21"/>
        <v>-20.105742308089777</v>
      </c>
      <c r="O26" s="125">
        <v>21.835999999999999</v>
      </c>
      <c r="P26" s="122">
        <v>21.789000000000001</v>
      </c>
      <c r="Q26" s="123">
        <f t="shared" si="22"/>
        <v>4.6999999999997044E-2</v>
      </c>
      <c r="R26" s="124">
        <f t="shared" si="23"/>
        <v>0.2157051723346507</v>
      </c>
      <c r="S26" s="125">
        <v>1794.7080000000001</v>
      </c>
      <c r="T26" s="122">
        <v>1946.8989999999999</v>
      </c>
      <c r="U26" s="123">
        <f t="shared" si="24"/>
        <v>-152.1909999999998</v>
      </c>
      <c r="V26" s="124">
        <f t="shared" si="25"/>
        <v>-7.8170978566427856</v>
      </c>
      <c r="W26" s="121" t="s">
        <v>6470</v>
      </c>
      <c r="X26" s="122">
        <v>998</v>
      </c>
      <c r="Y26" s="122">
        <v>1067</v>
      </c>
      <c r="Z26" s="123">
        <f t="shared" si="26"/>
        <v>-69</v>
      </c>
      <c r="AA26" s="124">
        <f t="shared" si="27"/>
        <v>-6.4667291471415185</v>
      </c>
      <c r="AB26" s="28" t="s">
        <v>6418</v>
      </c>
      <c r="AC26" s="122">
        <v>169</v>
      </c>
      <c r="AD26" s="122">
        <v>210</v>
      </c>
      <c r="AE26" s="123">
        <f t="shared" si="28"/>
        <v>-41</v>
      </c>
      <c r="AF26" s="29">
        <f t="shared" si="29"/>
        <v>-19.523809523809526</v>
      </c>
      <c r="AG26" s="28" t="s">
        <v>6456</v>
      </c>
      <c r="AH26" s="122">
        <v>154</v>
      </c>
      <c r="AI26" s="122">
        <v>164</v>
      </c>
      <c r="AJ26" s="123">
        <f t="shared" si="30"/>
        <v>-10</v>
      </c>
      <c r="AK26" s="124">
        <f t="shared" si="31"/>
        <v>-6.0975609756097562</v>
      </c>
      <c r="AL26" s="28" t="s">
        <v>6471</v>
      </c>
      <c r="AM26" s="122">
        <v>123</v>
      </c>
      <c r="AN26" s="122">
        <v>125</v>
      </c>
      <c r="AO26" s="123">
        <f t="shared" si="32"/>
        <v>-2</v>
      </c>
      <c r="AP26" s="29">
        <f t="shared" si="33"/>
        <v>-1.6</v>
      </c>
      <c r="AQ26" s="28" t="s">
        <v>6472</v>
      </c>
      <c r="AR26" s="122">
        <v>92</v>
      </c>
      <c r="AS26" s="122">
        <v>87</v>
      </c>
      <c r="AT26" s="123">
        <f t="shared" si="34"/>
        <v>5</v>
      </c>
      <c r="AU26" s="124">
        <f t="shared" si="35"/>
        <v>5.7471264367816088</v>
      </c>
      <c r="AV26" s="9" t="s">
        <v>11982</v>
      </c>
      <c r="AX26" s="129"/>
      <c r="AY26" s="139"/>
      <c r="AZ26" s="139"/>
    </row>
    <row r="27" spans="3:52" ht="50" customHeight="1">
      <c r="C27" s="52" t="s">
        <v>6318</v>
      </c>
      <c r="D27" s="130" t="s">
        <v>54</v>
      </c>
      <c r="E27" s="131" t="s">
        <v>6343</v>
      </c>
      <c r="F27" s="132" t="s">
        <v>55</v>
      </c>
      <c r="G27" s="125">
        <v>9294.7690000000002</v>
      </c>
      <c r="H27" s="122">
        <v>9431.6540000000005</v>
      </c>
      <c r="I27" s="123">
        <f t="shared" si="18"/>
        <v>-136.88500000000022</v>
      </c>
      <c r="J27" s="124">
        <f t="shared" si="19"/>
        <v>-1.4513361071133462</v>
      </c>
      <c r="K27" s="125">
        <v>1790.702</v>
      </c>
      <c r="L27" s="122">
        <v>2071.2579999999998</v>
      </c>
      <c r="M27" s="123">
        <f t="shared" si="20"/>
        <v>-280.55599999999981</v>
      </c>
      <c r="N27" s="124">
        <f t="shared" si="21"/>
        <v>-13.54519813562578</v>
      </c>
      <c r="O27" s="125">
        <v>2170.6970000000001</v>
      </c>
      <c r="P27" s="122">
        <v>1853.1010000000001</v>
      </c>
      <c r="Q27" s="123">
        <f t="shared" si="22"/>
        <v>317.596</v>
      </c>
      <c r="R27" s="124">
        <f t="shared" si="23"/>
        <v>17.138623313030426</v>
      </c>
      <c r="S27" s="125">
        <v>5333.37</v>
      </c>
      <c r="T27" s="122">
        <v>5507.2950000000001</v>
      </c>
      <c r="U27" s="123">
        <f t="shared" si="24"/>
        <v>-173.92500000000018</v>
      </c>
      <c r="V27" s="124">
        <f t="shared" si="25"/>
        <v>-3.1580839595482022</v>
      </c>
      <c r="W27" s="121" t="s">
        <v>6441</v>
      </c>
      <c r="X27" s="122">
        <v>1534</v>
      </c>
      <c r="Y27" s="122">
        <v>1773</v>
      </c>
      <c r="Z27" s="123">
        <f t="shared" si="26"/>
        <v>-239</v>
      </c>
      <c r="AA27" s="124">
        <f t="shared" si="27"/>
        <v>-13.479977439368302</v>
      </c>
      <c r="AB27" s="28" t="s">
        <v>6473</v>
      </c>
      <c r="AC27" s="122">
        <v>1232</v>
      </c>
      <c r="AD27" s="122">
        <v>1232</v>
      </c>
      <c r="AE27" s="123">
        <f t="shared" si="28"/>
        <v>0</v>
      </c>
      <c r="AF27" s="29">
        <f t="shared" si="29"/>
        <v>0</v>
      </c>
      <c r="AG27" s="28" t="s">
        <v>6474</v>
      </c>
      <c r="AH27" s="122">
        <v>891</v>
      </c>
      <c r="AI27" s="122">
        <v>787</v>
      </c>
      <c r="AJ27" s="123">
        <f t="shared" si="30"/>
        <v>104</v>
      </c>
      <c r="AK27" s="124">
        <f t="shared" si="31"/>
        <v>13.214739517153747</v>
      </c>
      <c r="AL27" s="28" t="s">
        <v>6475</v>
      </c>
      <c r="AM27" s="122">
        <v>749</v>
      </c>
      <c r="AN27" s="122">
        <v>783</v>
      </c>
      <c r="AO27" s="123">
        <f t="shared" si="32"/>
        <v>-34</v>
      </c>
      <c r="AP27" s="29">
        <f t="shared" si="33"/>
        <v>-4.3422733077905491</v>
      </c>
      <c r="AQ27" s="28" t="s">
        <v>6476</v>
      </c>
      <c r="AR27" s="122">
        <v>284</v>
      </c>
      <c r="AS27" s="122">
        <v>288</v>
      </c>
      <c r="AT27" s="123">
        <f t="shared" si="34"/>
        <v>-4</v>
      </c>
      <c r="AU27" s="124">
        <f t="shared" si="35"/>
        <v>-1.3888888888888888</v>
      </c>
      <c r="AV27" s="9" t="s">
        <v>11981</v>
      </c>
      <c r="AX27" s="129"/>
      <c r="AY27" s="139"/>
      <c r="AZ27" s="139"/>
    </row>
    <row r="28" spans="3:52" ht="50" customHeight="1">
      <c r="C28" s="52" t="s">
        <v>6318</v>
      </c>
      <c r="D28" s="130" t="s">
        <v>56</v>
      </c>
      <c r="E28" s="131" t="s">
        <v>6343</v>
      </c>
      <c r="F28" s="132" t="s">
        <v>57</v>
      </c>
      <c r="G28" s="125">
        <v>2476.636</v>
      </c>
      <c r="H28" s="122">
        <v>1754.9079999999999</v>
      </c>
      <c r="I28" s="123">
        <f t="shared" si="18"/>
        <v>721.72800000000007</v>
      </c>
      <c r="J28" s="124">
        <f t="shared" si="19"/>
        <v>41.126258470529514</v>
      </c>
      <c r="K28" s="125">
        <v>752.45600000000002</v>
      </c>
      <c r="L28" s="122">
        <v>973.89400000000001</v>
      </c>
      <c r="M28" s="123">
        <f t="shared" si="20"/>
        <v>-221.43799999999999</v>
      </c>
      <c r="N28" s="124">
        <f t="shared" si="21"/>
        <v>-22.737382097024931</v>
      </c>
      <c r="O28" s="125">
        <v>223.02600000000001</v>
      </c>
      <c r="P28" s="122">
        <v>183.00899999999999</v>
      </c>
      <c r="Q28" s="123">
        <f t="shared" si="22"/>
        <v>40.017000000000024</v>
      </c>
      <c r="R28" s="124">
        <f t="shared" si="23"/>
        <v>21.866137730931282</v>
      </c>
      <c r="S28" s="125">
        <v>1501.154</v>
      </c>
      <c r="T28" s="122">
        <v>598.005</v>
      </c>
      <c r="U28" s="123">
        <f t="shared" si="24"/>
        <v>903.149</v>
      </c>
      <c r="V28" s="124">
        <f t="shared" si="25"/>
        <v>151.02699810202256</v>
      </c>
      <c r="W28" s="121" t="s">
        <v>6389</v>
      </c>
      <c r="X28" s="122">
        <v>859</v>
      </c>
      <c r="Y28" s="122">
        <v>10</v>
      </c>
      <c r="Z28" s="123">
        <f t="shared" si="26"/>
        <v>849</v>
      </c>
      <c r="AA28" s="124">
        <f t="shared" si="27"/>
        <v>8490</v>
      </c>
      <c r="AB28" s="28" t="s">
        <v>6410</v>
      </c>
      <c r="AC28" s="122">
        <v>163</v>
      </c>
      <c r="AD28" s="122">
        <v>163</v>
      </c>
      <c r="AE28" s="123">
        <f t="shared" si="28"/>
        <v>0</v>
      </c>
      <c r="AF28" s="29">
        <f t="shared" si="29"/>
        <v>0</v>
      </c>
      <c r="AG28" s="28" t="s">
        <v>6477</v>
      </c>
      <c r="AH28" s="122">
        <v>122</v>
      </c>
      <c r="AI28" s="122">
        <v>102</v>
      </c>
      <c r="AJ28" s="123">
        <f t="shared" si="30"/>
        <v>20</v>
      </c>
      <c r="AK28" s="124">
        <f t="shared" si="31"/>
        <v>19.607843137254903</v>
      </c>
      <c r="AL28" s="28" t="s">
        <v>6478</v>
      </c>
      <c r="AM28" s="122">
        <v>114</v>
      </c>
      <c r="AN28" s="122">
        <v>116</v>
      </c>
      <c r="AO28" s="123">
        <f t="shared" si="32"/>
        <v>-2</v>
      </c>
      <c r="AP28" s="29">
        <f t="shared" si="33"/>
        <v>-1.7241379310344827</v>
      </c>
      <c r="AQ28" s="28" t="s">
        <v>6479</v>
      </c>
      <c r="AR28" s="122">
        <v>58</v>
      </c>
      <c r="AS28" s="122">
        <v>57</v>
      </c>
      <c r="AT28" s="123">
        <f t="shared" si="34"/>
        <v>1</v>
      </c>
      <c r="AU28" s="124">
        <f t="shared" si="35"/>
        <v>1.7543859649122806</v>
      </c>
      <c r="AV28" s="9" t="s">
        <v>11981</v>
      </c>
      <c r="AX28" s="129"/>
      <c r="AY28" s="139"/>
      <c r="AZ28" s="139"/>
    </row>
    <row r="29" spans="3:52" ht="50" customHeight="1">
      <c r="C29" s="52" t="s">
        <v>6318</v>
      </c>
      <c r="D29" s="130" t="s">
        <v>58</v>
      </c>
      <c r="E29" s="131" t="s">
        <v>6343</v>
      </c>
      <c r="F29" s="132" t="s">
        <v>59</v>
      </c>
      <c r="G29" s="125">
        <v>6061.8789999999999</v>
      </c>
      <c r="H29" s="122">
        <v>4692.7569999999996</v>
      </c>
      <c r="I29" s="123">
        <f t="shared" si="18"/>
        <v>1369.1220000000003</v>
      </c>
      <c r="J29" s="124">
        <f t="shared" si="19"/>
        <v>29.175216189544876</v>
      </c>
      <c r="K29" s="125">
        <v>782.48500000000001</v>
      </c>
      <c r="L29" s="122">
        <v>832.39700000000005</v>
      </c>
      <c r="M29" s="123">
        <f t="shared" si="20"/>
        <v>-49.912000000000035</v>
      </c>
      <c r="N29" s="124">
        <f t="shared" si="21"/>
        <v>-5.9961773048196987</v>
      </c>
      <c r="O29" s="125">
        <v>373.68099999999998</v>
      </c>
      <c r="P29" s="122">
        <v>373.673</v>
      </c>
      <c r="Q29" s="123">
        <f t="shared" si="22"/>
        <v>7.9999999999813554E-3</v>
      </c>
      <c r="R29" s="124">
        <f t="shared" si="23"/>
        <v>2.1409092976964767E-3</v>
      </c>
      <c r="S29" s="125">
        <v>4905.7129999999997</v>
      </c>
      <c r="T29" s="122">
        <v>3486.6869999999999</v>
      </c>
      <c r="U29" s="123">
        <f t="shared" si="24"/>
        <v>1419.0259999999998</v>
      </c>
      <c r="V29" s="124">
        <f t="shared" si="25"/>
        <v>40.698405104903308</v>
      </c>
      <c r="W29" s="121" t="s">
        <v>6396</v>
      </c>
      <c r="X29" s="122">
        <v>803</v>
      </c>
      <c r="Y29" s="122">
        <v>706</v>
      </c>
      <c r="Z29" s="123">
        <f t="shared" si="26"/>
        <v>97</v>
      </c>
      <c r="AA29" s="124">
        <f t="shared" si="27"/>
        <v>13.739376770538245</v>
      </c>
      <c r="AB29" s="28" t="s">
        <v>6480</v>
      </c>
      <c r="AC29" s="122">
        <v>591</v>
      </c>
      <c r="AD29" s="122">
        <v>200</v>
      </c>
      <c r="AE29" s="123">
        <f t="shared" si="28"/>
        <v>391</v>
      </c>
      <c r="AF29" s="29">
        <f t="shared" si="29"/>
        <v>195.5</v>
      </c>
      <c r="AG29" s="28" t="s">
        <v>6481</v>
      </c>
      <c r="AH29" s="122">
        <v>519</v>
      </c>
      <c r="AI29" s="122">
        <v>100</v>
      </c>
      <c r="AJ29" s="123">
        <f t="shared" si="30"/>
        <v>419</v>
      </c>
      <c r="AK29" s="124">
        <f t="shared" si="31"/>
        <v>419.00000000000006</v>
      </c>
      <c r="AL29" s="28" t="s">
        <v>6482</v>
      </c>
      <c r="AM29" s="122">
        <v>496</v>
      </c>
      <c r="AN29" s="122">
        <v>300</v>
      </c>
      <c r="AO29" s="123">
        <f t="shared" si="32"/>
        <v>196</v>
      </c>
      <c r="AP29" s="29">
        <f t="shared" si="33"/>
        <v>65.333333333333329</v>
      </c>
      <c r="AQ29" s="28" t="s">
        <v>6483</v>
      </c>
      <c r="AR29" s="122">
        <v>408</v>
      </c>
      <c r="AS29" s="122">
        <v>348</v>
      </c>
      <c r="AT29" s="123">
        <f t="shared" si="34"/>
        <v>60</v>
      </c>
      <c r="AU29" s="124">
        <f t="shared" si="35"/>
        <v>17.241379310344829</v>
      </c>
      <c r="AV29" s="9" t="s">
        <v>11980</v>
      </c>
      <c r="AX29" s="129"/>
      <c r="AY29" s="139"/>
      <c r="AZ29" s="139"/>
    </row>
    <row r="30" spans="3:52" ht="50" customHeight="1">
      <c r="C30" s="52" t="s">
        <v>6318</v>
      </c>
      <c r="D30" s="130" t="s">
        <v>60</v>
      </c>
      <c r="E30" s="131" t="s">
        <v>6343</v>
      </c>
      <c r="F30" s="132" t="s">
        <v>61</v>
      </c>
      <c r="G30" s="125">
        <v>9274.0859999999993</v>
      </c>
      <c r="H30" s="122">
        <v>9763.1129999999994</v>
      </c>
      <c r="I30" s="123">
        <f t="shared" si="18"/>
        <v>-489.02700000000004</v>
      </c>
      <c r="J30" s="124">
        <f t="shared" si="19"/>
        <v>-5.0089249197463968</v>
      </c>
      <c r="K30" s="125">
        <v>3589.7269999999999</v>
      </c>
      <c r="L30" s="122">
        <v>3589.5839999999998</v>
      </c>
      <c r="M30" s="123">
        <f t="shared" si="20"/>
        <v>0.1430000000000291</v>
      </c>
      <c r="N30" s="124">
        <f t="shared" si="21"/>
        <v>3.9837485346499515E-3</v>
      </c>
      <c r="O30" s="125">
        <v>806.48699999999997</v>
      </c>
      <c r="P30" s="122">
        <v>488.31200000000001</v>
      </c>
      <c r="Q30" s="123">
        <f t="shared" si="22"/>
        <v>318.17499999999995</v>
      </c>
      <c r="R30" s="124">
        <f t="shared" si="23"/>
        <v>65.158136601189398</v>
      </c>
      <c r="S30" s="125">
        <v>4877.8720000000003</v>
      </c>
      <c r="T30" s="122">
        <v>5685.2169999999996</v>
      </c>
      <c r="U30" s="123">
        <f t="shared" si="24"/>
        <v>-807.34499999999935</v>
      </c>
      <c r="V30" s="124">
        <f t="shared" si="25"/>
        <v>-14.200777208679973</v>
      </c>
      <c r="W30" s="121" t="s">
        <v>6484</v>
      </c>
      <c r="X30" s="122">
        <v>1843</v>
      </c>
      <c r="Y30" s="122">
        <v>1843</v>
      </c>
      <c r="Z30" s="123">
        <v>0</v>
      </c>
      <c r="AA30" s="124">
        <v>0</v>
      </c>
      <c r="AB30" s="28" t="s">
        <v>6441</v>
      </c>
      <c r="AC30" s="122">
        <v>735</v>
      </c>
      <c r="AD30" s="122">
        <v>1605</v>
      </c>
      <c r="AE30" s="123">
        <v>-870</v>
      </c>
      <c r="AF30" s="29">
        <v>-54.205607476635507</v>
      </c>
      <c r="AG30" s="28" t="s">
        <v>6485</v>
      </c>
      <c r="AH30" s="122">
        <v>514</v>
      </c>
      <c r="AI30" s="122">
        <v>521</v>
      </c>
      <c r="AJ30" s="123">
        <v>-7</v>
      </c>
      <c r="AK30" s="124">
        <v>-1.3435700575815739</v>
      </c>
      <c r="AL30" s="28" t="s">
        <v>6486</v>
      </c>
      <c r="AM30" s="122">
        <v>432</v>
      </c>
      <c r="AN30" s="122">
        <v>426</v>
      </c>
      <c r="AO30" s="123">
        <v>6</v>
      </c>
      <c r="AP30" s="29">
        <v>1.4084507042253522</v>
      </c>
      <c r="AQ30" s="28" t="s">
        <v>6487</v>
      </c>
      <c r="AR30" s="122">
        <v>285</v>
      </c>
      <c r="AS30" s="122">
        <v>382</v>
      </c>
      <c r="AT30" s="123">
        <v>-97</v>
      </c>
      <c r="AU30" s="124">
        <v>-25.392670157068064</v>
      </c>
      <c r="AV30" s="9" t="s">
        <v>11980</v>
      </c>
      <c r="AX30" s="129"/>
      <c r="AY30" s="139"/>
      <c r="AZ30" s="139"/>
    </row>
    <row r="31" spans="3:52" ht="50" customHeight="1">
      <c r="C31" s="52" t="s">
        <v>6318</v>
      </c>
      <c r="D31" s="130" t="s">
        <v>62</v>
      </c>
      <c r="E31" s="131" t="s">
        <v>6343</v>
      </c>
      <c r="F31" s="132" t="s">
        <v>63</v>
      </c>
      <c r="G31" s="125">
        <v>2638.105</v>
      </c>
      <c r="H31" s="122">
        <v>2256.8139999999999</v>
      </c>
      <c r="I31" s="123">
        <f t="shared" si="18"/>
        <v>381.29100000000017</v>
      </c>
      <c r="J31" s="124">
        <f t="shared" si="19"/>
        <v>16.895100792533199</v>
      </c>
      <c r="K31" s="125">
        <v>1039.527</v>
      </c>
      <c r="L31" s="122">
        <v>1039.424</v>
      </c>
      <c r="M31" s="123">
        <f t="shared" si="20"/>
        <v>0.10300000000006548</v>
      </c>
      <c r="N31" s="124">
        <f t="shared" si="21"/>
        <v>9.9093344005973978E-3</v>
      </c>
      <c r="O31" s="125">
        <v>192.98400000000001</v>
      </c>
      <c r="P31" s="122">
        <v>192.964</v>
      </c>
      <c r="Q31" s="123">
        <f t="shared" si="22"/>
        <v>2.0000000000010232E-2</v>
      </c>
      <c r="R31" s="124">
        <f t="shared" si="23"/>
        <v>1.0364627598935673E-2</v>
      </c>
      <c r="S31" s="125">
        <v>1405.5940000000001</v>
      </c>
      <c r="T31" s="122">
        <v>1024.4259999999999</v>
      </c>
      <c r="U31" s="123">
        <f t="shared" si="24"/>
        <v>381.16800000000012</v>
      </c>
      <c r="V31" s="124">
        <f t="shared" si="25"/>
        <v>37.207958407927968</v>
      </c>
      <c r="W31" s="121" t="s">
        <v>6488</v>
      </c>
      <c r="X31" s="122">
        <v>448</v>
      </c>
      <c r="Y31" s="122">
        <v>124</v>
      </c>
      <c r="Z31" s="123">
        <f t="shared" si="26"/>
        <v>324</v>
      </c>
      <c r="AA31" s="124">
        <f t="shared" si="27"/>
        <v>261.29032258064512</v>
      </c>
      <c r="AB31" s="28" t="s">
        <v>6489</v>
      </c>
      <c r="AC31" s="122">
        <v>338</v>
      </c>
      <c r="AD31" s="122">
        <v>337</v>
      </c>
      <c r="AE31" s="123">
        <f t="shared" si="28"/>
        <v>1</v>
      </c>
      <c r="AF31" s="29">
        <f t="shared" si="29"/>
        <v>0.29673590504451042</v>
      </c>
      <c r="AG31" s="28" t="s">
        <v>6490</v>
      </c>
      <c r="AH31" s="122">
        <v>186</v>
      </c>
      <c r="AI31" s="122">
        <v>132</v>
      </c>
      <c r="AJ31" s="123">
        <f t="shared" si="30"/>
        <v>54</v>
      </c>
      <c r="AK31" s="124">
        <f t="shared" si="31"/>
        <v>40.909090909090914</v>
      </c>
      <c r="AL31" s="28" t="s">
        <v>6491</v>
      </c>
      <c r="AM31" s="122">
        <v>170</v>
      </c>
      <c r="AN31" s="122">
        <v>170</v>
      </c>
      <c r="AO31" s="123">
        <f t="shared" si="32"/>
        <v>0</v>
      </c>
      <c r="AP31" s="29">
        <f t="shared" si="33"/>
        <v>0</v>
      </c>
      <c r="AQ31" s="28" t="s">
        <v>6462</v>
      </c>
      <c r="AR31" s="122">
        <v>139</v>
      </c>
      <c r="AS31" s="122">
        <v>139</v>
      </c>
      <c r="AT31" s="123">
        <f t="shared" si="34"/>
        <v>0</v>
      </c>
      <c r="AU31" s="124">
        <f t="shared" si="35"/>
        <v>0</v>
      </c>
      <c r="AV31" s="9" t="s">
        <v>11980</v>
      </c>
      <c r="AX31" s="129"/>
      <c r="AY31" s="139"/>
      <c r="AZ31" s="139"/>
    </row>
    <row r="32" spans="3:52" ht="50" customHeight="1">
      <c r="C32" s="52" t="s">
        <v>6318</v>
      </c>
      <c r="D32" s="130" t="s">
        <v>64</v>
      </c>
      <c r="E32" s="131" t="s">
        <v>6343</v>
      </c>
      <c r="F32" s="132" t="s">
        <v>65</v>
      </c>
      <c r="G32" s="125">
        <v>3066.395</v>
      </c>
      <c r="H32" s="122">
        <v>2868.7040000000002</v>
      </c>
      <c r="I32" s="123">
        <f t="shared" si="18"/>
        <v>197.6909999999998</v>
      </c>
      <c r="J32" s="124">
        <f t="shared" si="19"/>
        <v>6.891300043503958</v>
      </c>
      <c r="K32" s="125">
        <v>1278.278</v>
      </c>
      <c r="L32" s="122">
        <v>1416.432</v>
      </c>
      <c r="M32" s="123">
        <f t="shared" si="20"/>
        <v>-138.154</v>
      </c>
      <c r="N32" s="124">
        <f t="shared" si="21"/>
        <v>-9.7536627243665777</v>
      </c>
      <c r="O32" s="125">
        <v>95.858000000000004</v>
      </c>
      <c r="P32" s="122">
        <v>95.381</v>
      </c>
      <c r="Q32" s="123">
        <f t="shared" si="22"/>
        <v>0.47700000000000387</v>
      </c>
      <c r="R32" s="124">
        <f t="shared" si="23"/>
        <v>0.50009960054937974</v>
      </c>
      <c r="S32" s="125">
        <v>1692.259</v>
      </c>
      <c r="T32" s="122">
        <v>1356.8910000000001</v>
      </c>
      <c r="U32" s="123">
        <f t="shared" si="24"/>
        <v>335.36799999999994</v>
      </c>
      <c r="V32" s="124">
        <f t="shared" si="25"/>
        <v>24.715913068920049</v>
      </c>
      <c r="W32" s="121" t="s">
        <v>6456</v>
      </c>
      <c r="X32" s="122">
        <v>1047</v>
      </c>
      <c r="Y32" s="122">
        <v>803</v>
      </c>
      <c r="Z32" s="123">
        <f t="shared" si="26"/>
        <v>244</v>
      </c>
      <c r="AA32" s="124">
        <f t="shared" si="27"/>
        <v>30.386052303860524</v>
      </c>
      <c r="AB32" s="28" t="s">
        <v>6492</v>
      </c>
      <c r="AC32" s="122">
        <v>381</v>
      </c>
      <c r="AD32" s="122">
        <v>323</v>
      </c>
      <c r="AE32" s="123">
        <f t="shared" si="28"/>
        <v>58</v>
      </c>
      <c r="AF32" s="29">
        <f t="shared" si="29"/>
        <v>17.956656346749224</v>
      </c>
      <c r="AG32" s="28" t="s">
        <v>6493</v>
      </c>
      <c r="AH32" s="122">
        <v>265</v>
      </c>
      <c r="AI32" s="122">
        <v>231</v>
      </c>
      <c r="AJ32" s="123">
        <f t="shared" si="30"/>
        <v>34</v>
      </c>
      <c r="AK32" s="124">
        <f t="shared" si="31"/>
        <v>14.71861471861472</v>
      </c>
      <c r="AL32" s="28" t="s">
        <v>11839</v>
      </c>
      <c r="AM32" s="122" t="s">
        <v>11840</v>
      </c>
      <c r="AN32" s="122" t="s">
        <v>11839</v>
      </c>
      <c r="AO32" s="123" t="s">
        <v>11839</v>
      </c>
      <c r="AP32" s="29" t="s">
        <v>11839</v>
      </c>
      <c r="AQ32" s="28" t="s">
        <v>11839</v>
      </c>
      <c r="AR32" s="122" t="s">
        <v>11840</v>
      </c>
      <c r="AS32" s="122" t="s">
        <v>11839</v>
      </c>
      <c r="AT32" s="123" t="s">
        <v>11840</v>
      </c>
      <c r="AU32" s="124" t="s">
        <v>11839</v>
      </c>
      <c r="AV32" s="9" t="s">
        <v>11980</v>
      </c>
      <c r="AX32" s="129"/>
      <c r="AY32" s="139"/>
      <c r="AZ32" s="139"/>
    </row>
    <row r="33" spans="3:52" ht="50" customHeight="1">
      <c r="C33" s="52" t="s">
        <v>6318</v>
      </c>
      <c r="D33" s="106" t="s">
        <v>66</v>
      </c>
      <c r="E33" s="107" t="s">
        <v>6343</v>
      </c>
      <c r="F33" s="108" t="s">
        <v>67</v>
      </c>
      <c r="G33" s="125">
        <v>2972.5610000000001</v>
      </c>
      <c r="H33" s="122">
        <v>3050.029</v>
      </c>
      <c r="I33" s="123">
        <f t="shared" si="18"/>
        <v>-77.467999999999847</v>
      </c>
      <c r="J33" s="124">
        <f t="shared" si="19"/>
        <v>-2.5399102762629422</v>
      </c>
      <c r="K33" s="125">
        <v>690</v>
      </c>
      <c r="L33" s="122">
        <v>640</v>
      </c>
      <c r="M33" s="123">
        <f t="shared" si="20"/>
        <v>50</v>
      </c>
      <c r="N33" s="124">
        <f t="shared" si="21"/>
        <v>7.8125</v>
      </c>
      <c r="O33" s="125">
        <v>250</v>
      </c>
      <c r="P33" s="122">
        <v>370</v>
      </c>
      <c r="Q33" s="123">
        <f t="shared" si="22"/>
        <v>-120</v>
      </c>
      <c r="R33" s="124">
        <f t="shared" si="23"/>
        <v>-32.432432432432435</v>
      </c>
      <c r="S33" s="125">
        <v>2032.5609999999999</v>
      </c>
      <c r="T33" s="122">
        <v>2040.029</v>
      </c>
      <c r="U33" s="123">
        <f t="shared" si="24"/>
        <v>-7.4680000000000746</v>
      </c>
      <c r="V33" s="124">
        <f t="shared" si="25"/>
        <v>-0.3660732273903986</v>
      </c>
      <c r="W33" s="121" t="s">
        <v>6403</v>
      </c>
      <c r="X33" s="122">
        <v>1700</v>
      </c>
      <c r="Y33" s="122">
        <v>1700</v>
      </c>
      <c r="Z33" s="123">
        <f t="shared" si="26"/>
        <v>0</v>
      </c>
      <c r="AA33" s="124">
        <f t="shared" si="27"/>
        <v>0</v>
      </c>
      <c r="AB33" s="28" t="s">
        <v>6451</v>
      </c>
      <c r="AC33" s="122">
        <v>257</v>
      </c>
      <c r="AD33" s="122">
        <v>266</v>
      </c>
      <c r="AE33" s="123">
        <f t="shared" si="28"/>
        <v>-9</v>
      </c>
      <c r="AF33" s="29">
        <f t="shared" si="29"/>
        <v>-3.3834586466165413</v>
      </c>
      <c r="AG33" s="28" t="s">
        <v>6495</v>
      </c>
      <c r="AH33" s="122">
        <v>51</v>
      </c>
      <c r="AI33" s="122">
        <v>51</v>
      </c>
      <c r="AJ33" s="123">
        <f t="shared" si="30"/>
        <v>0</v>
      </c>
      <c r="AK33" s="124">
        <f t="shared" si="31"/>
        <v>0</v>
      </c>
      <c r="AL33" s="28" t="s">
        <v>6490</v>
      </c>
      <c r="AM33" s="122">
        <v>10</v>
      </c>
      <c r="AN33" s="122">
        <v>10</v>
      </c>
      <c r="AO33" s="123">
        <f t="shared" si="32"/>
        <v>0</v>
      </c>
      <c r="AP33" s="29">
        <f t="shared" si="33"/>
        <v>0</v>
      </c>
      <c r="AQ33" s="28" t="s">
        <v>6496</v>
      </c>
      <c r="AR33" s="122">
        <v>8</v>
      </c>
      <c r="AS33" s="122">
        <v>9</v>
      </c>
      <c r="AT33" s="123">
        <f t="shared" si="34"/>
        <v>-1</v>
      </c>
      <c r="AU33" s="124">
        <f t="shared" si="35"/>
        <v>-11.111111111111111</v>
      </c>
      <c r="AV33" s="9" t="s">
        <v>11980</v>
      </c>
      <c r="AX33" s="129"/>
      <c r="AY33" s="139"/>
      <c r="AZ33" s="139"/>
    </row>
    <row r="34" spans="3:52" ht="50" customHeight="1">
      <c r="C34" s="52" t="s">
        <v>6318</v>
      </c>
      <c r="D34" s="106" t="s">
        <v>68</v>
      </c>
      <c r="E34" s="107" t="s">
        <v>6343</v>
      </c>
      <c r="F34" s="108" t="s">
        <v>69</v>
      </c>
      <c r="G34" s="125">
        <v>1825.671</v>
      </c>
      <c r="H34" s="122">
        <v>1773.1130000000001</v>
      </c>
      <c r="I34" s="123">
        <f t="shared" si="18"/>
        <v>52.557999999999993</v>
      </c>
      <c r="J34" s="124">
        <f t="shared" si="19"/>
        <v>2.964165284446056</v>
      </c>
      <c r="K34" s="125">
        <v>505.18299999999999</v>
      </c>
      <c r="L34" s="122">
        <v>505.16199999999998</v>
      </c>
      <c r="M34" s="123">
        <f t="shared" si="20"/>
        <v>2.1000000000015007E-2</v>
      </c>
      <c r="N34" s="124">
        <f t="shared" si="21"/>
        <v>4.1570822825182834E-3</v>
      </c>
      <c r="O34" s="125">
        <v>609.64499999999998</v>
      </c>
      <c r="P34" s="122">
        <v>609.58900000000006</v>
      </c>
      <c r="Q34" s="123">
        <f t="shared" si="22"/>
        <v>5.5999999999926331E-2</v>
      </c>
      <c r="R34" s="124">
        <f t="shared" si="23"/>
        <v>9.1865174732362834E-3</v>
      </c>
      <c r="S34" s="125">
        <v>710.84299999999996</v>
      </c>
      <c r="T34" s="122">
        <v>658.36199999999997</v>
      </c>
      <c r="U34" s="123">
        <f t="shared" si="24"/>
        <v>52.480999999999995</v>
      </c>
      <c r="V34" s="124">
        <f t="shared" si="25"/>
        <v>7.9714503570983739</v>
      </c>
      <c r="W34" s="121" t="s">
        <v>6441</v>
      </c>
      <c r="X34" s="122">
        <v>525</v>
      </c>
      <c r="Y34" s="122">
        <v>521</v>
      </c>
      <c r="Z34" s="123">
        <f t="shared" si="26"/>
        <v>4</v>
      </c>
      <c r="AA34" s="124">
        <f t="shared" si="27"/>
        <v>0.76775431861804222</v>
      </c>
      <c r="AB34" s="28" t="s">
        <v>6497</v>
      </c>
      <c r="AC34" s="122">
        <v>61</v>
      </c>
      <c r="AD34" s="122">
        <v>65</v>
      </c>
      <c r="AE34" s="123">
        <f t="shared" si="28"/>
        <v>-4</v>
      </c>
      <c r="AF34" s="29">
        <f t="shared" si="29"/>
        <v>-6.1538461538461542</v>
      </c>
      <c r="AG34" s="28" t="s">
        <v>6498</v>
      </c>
      <c r="AH34" s="122">
        <v>45</v>
      </c>
      <c r="AI34" s="122">
        <v>42</v>
      </c>
      <c r="AJ34" s="123">
        <f t="shared" si="30"/>
        <v>3</v>
      </c>
      <c r="AK34" s="124">
        <f t="shared" si="31"/>
        <v>7.1428571428571423</v>
      </c>
      <c r="AL34" s="28" t="s">
        <v>6499</v>
      </c>
      <c r="AM34" s="122">
        <v>37</v>
      </c>
      <c r="AN34" s="122" t="s">
        <v>6421</v>
      </c>
      <c r="AO34" s="123">
        <v>37</v>
      </c>
      <c r="AP34" s="29" t="s">
        <v>11832</v>
      </c>
      <c r="AQ34" s="28" t="s">
        <v>6432</v>
      </c>
      <c r="AR34" s="122">
        <v>17</v>
      </c>
      <c r="AS34" s="122">
        <v>13</v>
      </c>
      <c r="AT34" s="123">
        <f t="shared" si="34"/>
        <v>4</v>
      </c>
      <c r="AU34" s="124">
        <f t="shared" si="35"/>
        <v>30.76923076923077</v>
      </c>
      <c r="AV34" s="9" t="s">
        <v>11980</v>
      </c>
      <c r="AX34" s="129"/>
      <c r="AY34" s="139"/>
      <c r="AZ34" s="139"/>
    </row>
    <row r="35" spans="3:52" ht="50" customHeight="1">
      <c r="C35" s="52" t="s">
        <v>6318</v>
      </c>
      <c r="D35" s="130" t="s">
        <v>70</v>
      </c>
      <c r="E35" s="131" t="s">
        <v>6343</v>
      </c>
      <c r="F35" s="132" t="s">
        <v>71</v>
      </c>
      <c r="G35" s="125">
        <v>2696.9789999999998</v>
      </c>
      <c r="H35" s="122">
        <v>2749.7260000000001</v>
      </c>
      <c r="I35" s="123">
        <f t="shared" si="18"/>
        <v>-52.747000000000298</v>
      </c>
      <c r="J35" s="124">
        <f t="shared" si="19"/>
        <v>-1.9182638561078558</v>
      </c>
      <c r="K35" s="125">
        <v>1264.27</v>
      </c>
      <c r="L35" s="122">
        <v>1333.51</v>
      </c>
      <c r="M35" s="123">
        <f t="shared" si="20"/>
        <v>-69.240000000000009</v>
      </c>
      <c r="N35" s="124">
        <f t="shared" si="21"/>
        <v>-5.1923120186575282</v>
      </c>
      <c r="O35" s="125">
        <v>36.466000000000001</v>
      </c>
      <c r="P35" s="122">
        <v>58.860999999999997</v>
      </c>
      <c r="Q35" s="123">
        <f t="shared" si="22"/>
        <v>-22.394999999999996</v>
      </c>
      <c r="R35" s="124">
        <f t="shared" si="23"/>
        <v>-38.047263892900219</v>
      </c>
      <c r="S35" s="125">
        <v>1396.2429999999999</v>
      </c>
      <c r="T35" s="122">
        <v>1357.355</v>
      </c>
      <c r="U35" s="123">
        <f t="shared" si="24"/>
        <v>38.88799999999992</v>
      </c>
      <c r="V35" s="124">
        <f t="shared" si="25"/>
        <v>2.8649837367527229</v>
      </c>
      <c r="W35" s="121" t="s">
        <v>6500</v>
      </c>
      <c r="X35" s="122">
        <v>701</v>
      </c>
      <c r="Y35" s="122">
        <v>640</v>
      </c>
      <c r="Z35" s="123">
        <f t="shared" si="26"/>
        <v>61</v>
      </c>
      <c r="AA35" s="124">
        <f t="shared" si="27"/>
        <v>9.53125</v>
      </c>
      <c r="AB35" s="28" t="s">
        <v>6501</v>
      </c>
      <c r="AC35" s="122">
        <v>137</v>
      </c>
      <c r="AD35" s="122">
        <v>137</v>
      </c>
      <c r="AE35" s="123">
        <f t="shared" si="28"/>
        <v>0</v>
      </c>
      <c r="AF35" s="29">
        <f t="shared" si="29"/>
        <v>0</v>
      </c>
      <c r="AG35" s="28" t="s">
        <v>6502</v>
      </c>
      <c r="AH35" s="122">
        <v>131</v>
      </c>
      <c r="AI35" s="122">
        <v>151</v>
      </c>
      <c r="AJ35" s="123">
        <f t="shared" si="30"/>
        <v>-20</v>
      </c>
      <c r="AK35" s="124">
        <f t="shared" si="31"/>
        <v>-13.245033112582782</v>
      </c>
      <c r="AL35" s="28" t="s">
        <v>6503</v>
      </c>
      <c r="AM35" s="122">
        <v>127</v>
      </c>
      <c r="AN35" s="122">
        <v>142</v>
      </c>
      <c r="AO35" s="123">
        <f t="shared" si="32"/>
        <v>-15</v>
      </c>
      <c r="AP35" s="29">
        <f t="shared" si="33"/>
        <v>-10.56338028169014</v>
      </c>
      <c r="AQ35" s="28" t="s">
        <v>6396</v>
      </c>
      <c r="AR35" s="122">
        <v>88</v>
      </c>
      <c r="AS35" s="122">
        <v>66</v>
      </c>
      <c r="AT35" s="123">
        <f t="shared" si="34"/>
        <v>22</v>
      </c>
      <c r="AU35" s="124">
        <f t="shared" si="35"/>
        <v>33.333333333333329</v>
      </c>
      <c r="AV35" s="9" t="s">
        <v>11981</v>
      </c>
      <c r="AX35" s="129"/>
      <c r="AY35" s="139"/>
      <c r="AZ35" s="139"/>
    </row>
    <row r="36" spans="3:52" ht="50" customHeight="1">
      <c r="C36" s="52" t="s">
        <v>6318</v>
      </c>
      <c r="D36" s="130" t="s">
        <v>72</v>
      </c>
      <c r="E36" s="131" t="s">
        <v>6343</v>
      </c>
      <c r="F36" s="132" t="s">
        <v>73</v>
      </c>
      <c r="G36" s="125">
        <v>1591.6410000000001</v>
      </c>
      <c r="H36" s="122">
        <v>1785.54</v>
      </c>
      <c r="I36" s="123">
        <f t="shared" si="18"/>
        <v>-193.89899999999989</v>
      </c>
      <c r="J36" s="124">
        <f t="shared" si="19"/>
        <v>-10.859403877818469</v>
      </c>
      <c r="K36" s="125">
        <v>253.72200000000001</v>
      </c>
      <c r="L36" s="122">
        <v>446.27800000000002</v>
      </c>
      <c r="M36" s="123">
        <f t="shared" si="20"/>
        <v>-192.55600000000001</v>
      </c>
      <c r="N36" s="124">
        <f t="shared" si="21"/>
        <v>-43.147096652759046</v>
      </c>
      <c r="O36" s="125">
        <v>137.46600000000001</v>
      </c>
      <c r="P36" s="122">
        <v>77.521000000000001</v>
      </c>
      <c r="Q36" s="123">
        <f t="shared" si="22"/>
        <v>59.945000000000007</v>
      </c>
      <c r="R36" s="124">
        <f t="shared" si="23"/>
        <v>77.32743385663241</v>
      </c>
      <c r="S36" s="125">
        <v>1200.453</v>
      </c>
      <c r="T36" s="122">
        <v>1261.741</v>
      </c>
      <c r="U36" s="123">
        <f t="shared" si="24"/>
        <v>-61.288000000000011</v>
      </c>
      <c r="V36" s="124">
        <f t="shared" si="25"/>
        <v>-4.8574152698533224</v>
      </c>
      <c r="W36" s="121" t="s">
        <v>6504</v>
      </c>
      <c r="X36" s="122">
        <v>338</v>
      </c>
      <c r="Y36" s="122">
        <v>518</v>
      </c>
      <c r="Z36" s="123">
        <f t="shared" si="26"/>
        <v>-180</v>
      </c>
      <c r="AA36" s="124">
        <f t="shared" si="27"/>
        <v>-34.749034749034749</v>
      </c>
      <c r="AB36" s="28" t="s">
        <v>6505</v>
      </c>
      <c r="AC36" s="122">
        <v>213</v>
      </c>
      <c r="AD36" s="122">
        <v>188</v>
      </c>
      <c r="AE36" s="123">
        <f t="shared" si="28"/>
        <v>25</v>
      </c>
      <c r="AF36" s="29">
        <f t="shared" si="29"/>
        <v>13.297872340425531</v>
      </c>
      <c r="AG36" s="28" t="s">
        <v>6456</v>
      </c>
      <c r="AH36" s="122">
        <v>178</v>
      </c>
      <c r="AI36" s="122">
        <v>74</v>
      </c>
      <c r="AJ36" s="123">
        <f t="shared" si="30"/>
        <v>104</v>
      </c>
      <c r="AK36" s="124">
        <f t="shared" si="31"/>
        <v>140.54054054054055</v>
      </c>
      <c r="AL36" s="28" t="s">
        <v>6506</v>
      </c>
      <c r="AM36" s="122">
        <v>153</v>
      </c>
      <c r="AN36" s="122">
        <v>176</v>
      </c>
      <c r="AO36" s="123">
        <f t="shared" si="32"/>
        <v>-23</v>
      </c>
      <c r="AP36" s="29">
        <f t="shared" si="33"/>
        <v>-13.068181818181818</v>
      </c>
      <c r="AQ36" s="28" t="s">
        <v>6507</v>
      </c>
      <c r="AR36" s="122">
        <v>139</v>
      </c>
      <c r="AS36" s="122">
        <v>139</v>
      </c>
      <c r="AT36" s="123">
        <f t="shared" si="34"/>
        <v>0</v>
      </c>
      <c r="AU36" s="124">
        <f t="shared" si="35"/>
        <v>0</v>
      </c>
      <c r="AV36" s="9" t="s">
        <v>11981</v>
      </c>
      <c r="AX36" s="129"/>
      <c r="AY36" s="139"/>
      <c r="AZ36" s="139"/>
    </row>
    <row r="37" spans="3:52" ht="50" customHeight="1">
      <c r="C37" s="52" t="s">
        <v>6318</v>
      </c>
      <c r="D37" s="130" t="s">
        <v>74</v>
      </c>
      <c r="E37" s="131" t="s">
        <v>6343</v>
      </c>
      <c r="F37" s="132" t="s">
        <v>75</v>
      </c>
      <c r="G37" s="125">
        <v>4053.163</v>
      </c>
      <c r="H37" s="122">
        <v>4112.1220000000003</v>
      </c>
      <c r="I37" s="123">
        <f t="shared" si="18"/>
        <v>-58.959000000000287</v>
      </c>
      <c r="J37" s="124">
        <f t="shared" si="19"/>
        <v>-1.4337852816623702</v>
      </c>
      <c r="K37" s="125">
        <v>1897.2049999999999</v>
      </c>
      <c r="L37" s="122">
        <v>2037.4649999999999</v>
      </c>
      <c r="M37" s="123">
        <f t="shared" si="20"/>
        <v>-140.26</v>
      </c>
      <c r="N37" s="124">
        <f t="shared" si="21"/>
        <v>-6.8840446338955514</v>
      </c>
      <c r="O37" s="125" t="s">
        <v>11839</v>
      </c>
      <c r="P37" s="122" t="s">
        <v>11839</v>
      </c>
      <c r="Q37" s="123" t="s">
        <v>11839</v>
      </c>
      <c r="R37" s="124" t="s">
        <v>11839</v>
      </c>
      <c r="S37" s="125">
        <v>2155.9580000000001</v>
      </c>
      <c r="T37" s="122">
        <v>2074.6570000000002</v>
      </c>
      <c r="U37" s="123">
        <f t="shared" si="24"/>
        <v>81.300999999999931</v>
      </c>
      <c r="V37" s="124">
        <f t="shared" si="25"/>
        <v>3.9187682590423343</v>
      </c>
      <c r="W37" s="121" t="s">
        <v>6508</v>
      </c>
      <c r="X37" s="122">
        <v>543</v>
      </c>
      <c r="Y37" s="122">
        <v>494</v>
      </c>
      <c r="Z37" s="123">
        <v>49</v>
      </c>
      <c r="AA37" s="124">
        <v>9.9190283400809722</v>
      </c>
      <c r="AB37" s="28" t="s">
        <v>6509</v>
      </c>
      <c r="AC37" s="122">
        <v>395</v>
      </c>
      <c r="AD37" s="122">
        <v>393</v>
      </c>
      <c r="AE37" s="123">
        <v>2</v>
      </c>
      <c r="AF37" s="29">
        <v>0.5089058524173028</v>
      </c>
      <c r="AG37" s="28" t="s">
        <v>6510</v>
      </c>
      <c r="AH37" s="122">
        <v>284</v>
      </c>
      <c r="AI37" s="122">
        <v>294</v>
      </c>
      <c r="AJ37" s="123">
        <v>-10</v>
      </c>
      <c r="AK37" s="124">
        <v>-3.4013605442176873</v>
      </c>
      <c r="AL37" s="28" t="s">
        <v>6511</v>
      </c>
      <c r="AM37" s="122">
        <v>280</v>
      </c>
      <c r="AN37" s="122">
        <v>233</v>
      </c>
      <c r="AO37" s="123">
        <v>47</v>
      </c>
      <c r="AP37" s="29">
        <v>20.171673819742487</v>
      </c>
      <c r="AQ37" s="28" t="s">
        <v>6512</v>
      </c>
      <c r="AR37" s="122">
        <v>132</v>
      </c>
      <c r="AS37" s="122">
        <v>132</v>
      </c>
      <c r="AT37" s="123">
        <v>0</v>
      </c>
      <c r="AU37" s="124">
        <v>0</v>
      </c>
      <c r="AV37" s="9" t="s">
        <v>11980</v>
      </c>
      <c r="AX37" s="129"/>
      <c r="AY37" s="139"/>
      <c r="AZ37" s="139"/>
    </row>
    <row r="38" spans="3:52" ht="50" customHeight="1">
      <c r="C38" s="52" t="s">
        <v>6318</v>
      </c>
      <c r="D38" s="130" t="s">
        <v>76</v>
      </c>
      <c r="E38" s="131" t="s">
        <v>6343</v>
      </c>
      <c r="F38" s="132" t="s">
        <v>77</v>
      </c>
      <c r="G38" s="125">
        <v>6002.8519999999999</v>
      </c>
      <c r="H38" s="122">
        <v>5719.95</v>
      </c>
      <c r="I38" s="123">
        <f t="shared" si="18"/>
        <v>282.90200000000004</v>
      </c>
      <c r="J38" s="124">
        <f t="shared" si="19"/>
        <v>4.9458823940768717</v>
      </c>
      <c r="K38" s="125">
        <v>2182.13</v>
      </c>
      <c r="L38" s="122">
        <v>2181.9029999999998</v>
      </c>
      <c r="M38" s="123">
        <f t="shared" si="20"/>
        <v>0.2270000000003165</v>
      </c>
      <c r="N38" s="124">
        <f t="shared" si="21"/>
        <v>1.0403762220424856E-2</v>
      </c>
      <c r="O38" s="125">
        <v>598.85299999999995</v>
      </c>
      <c r="P38" s="122">
        <v>640.1</v>
      </c>
      <c r="Q38" s="123">
        <f t="shared" si="22"/>
        <v>-41.247000000000071</v>
      </c>
      <c r="R38" s="124">
        <f t="shared" si="23"/>
        <v>-6.4438369004843103</v>
      </c>
      <c r="S38" s="125">
        <v>3221.8690000000001</v>
      </c>
      <c r="T38" s="122">
        <v>2897.9470000000001</v>
      </c>
      <c r="U38" s="123">
        <f t="shared" si="24"/>
        <v>323.92200000000003</v>
      </c>
      <c r="V38" s="124">
        <f t="shared" si="25"/>
        <v>11.177637134150487</v>
      </c>
      <c r="W38" s="121" t="s">
        <v>6513</v>
      </c>
      <c r="X38" s="122">
        <v>1239</v>
      </c>
      <c r="Y38" s="122">
        <v>970</v>
      </c>
      <c r="Z38" s="123">
        <f t="shared" ref="Z38" si="36">X38-Y38</f>
        <v>269</v>
      </c>
      <c r="AA38" s="124">
        <f t="shared" ref="AA38" si="37">Z38/Y38*100</f>
        <v>27.731958762886599</v>
      </c>
      <c r="AB38" s="28" t="s">
        <v>6514</v>
      </c>
      <c r="AC38" s="122">
        <v>1216</v>
      </c>
      <c r="AD38" s="122">
        <v>1216</v>
      </c>
      <c r="AE38" s="123">
        <f t="shared" ref="AE38" si="38">AC38-AD38</f>
        <v>0</v>
      </c>
      <c r="AF38" s="29">
        <f t="shared" ref="AF38" si="39">AE38/AD38*100</f>
        <v>0</v>
      </c>
      <c r="AG38" s="28" t="s">
        <v>6433</v>
      </c>
      <c r="AH38" s="122">
        <v>362</v>
      </c>
      <c r="AI38" s="122">
        <v>361</v>
      </c>
      <c r="AJ38" s="123">
        <f t="shared" ref="AJ38" si="40">AH38-AI38</f>
        <v>1</v>
      </c>
      <c r="AK38" s="124">
        <f t="shared" ref="AK38" si="41">AJ38/AI38*100</f>
        <v>0.2770083102493075</v>
      </c>
      <c r="AL38" s="28" t="s">
        <v>6515</v>
      </c>
      <c r="AM38" s="122">
        <v>131</v>
      </c>
      <c r="AN38" s="122">
        <v>140</v>
      </c>
      <c r="AO38" s="123">
        <f t="shared" ref="AO38" si="42">AM38-AN38</f>
        <v>-9</v>
      </c>
      <c r="AP38" s="29">
        <f t="shared" ref="AP38" si="43">AO38/AN38*100</f>
        <v>-6.4285714285714279</v>
      </c>
      <c r="AQ38" s="28" t="s">
        <v>6388</v>
      </c>
      <c r="AR38" s="122">
        <v>86</v>
      </c>
      <c r="AS38" s="122">
        <v>37</v>
      </c>
      <c r="AT38" s="123">
        <f t="shared" ref="AT38" si="44">AR38-AS38</f>
        <v>49</v>
      </c>
      <c r="AU38" s="124">
        <f t="shared" ref="AU38" si="45">AT38/AS38*100</f>
        <v>132.43243243243242</v>
      </c>
      <c r="AV38" s="9" t="s">
        <v>11980</v>
      </c>
      <c r="AX38" s="129"/>
      <c r="AY38" s="139"/>
      <c r="AZ38" s="139"/>
    </row>
    <row r="39" spans="3:52" ht="50" customHeight="1">
      <c r="C39" s="52" t="s">
        <v>6318</v>
      </c>
      <c r="D39" s="130" t="s">
        <v>78</v>
      </c>
      <c r="E39" s="131" t="s">
        <v>6343</v>
      </c>
      <c r="F39" s="132" t="s">
        <v>79</v>
      </c>
      <c r="G39" s="125">
        <v>1764.1410000000001</v>
      </c>
      <c r="H39" s="122">
        <v>2348.9450000000002</v>
      </c>
      <c r="I39" s="123">
        <f t="shared" si="18"/>
        <v>-584.80400000000009</v>
      </c>
      <c r="J39" s="124">
        <f t="shared" si="19"/>
        <v>-24.896453514237244</v>
      </c>
      <c r="K39" s="125">
        <v>588.19500000000005</v>
      </c>
      <c r="L39" s="122">
        <v>838.11099999999999</v>
      </c>
      <c r="M39" s="123">
        <f t="shared" si="20"/>
        <v>-249.91599999999994</v>
      </c>
      <c r="N39" s="124">
        <f t="shared" si="21"/>
        <v>-29.818961927477378</v>
      </c>
      <c r="O39" s="125">
        <v>523.16800000000001</v>
      </c>
      <c r="P39" s="122">
        <v>565.08299999999997</v>
      </c>
      <c r="Q39" s="123">
        <f t="shared" si="22"/>
        <v>-41.914999999999964</v>
      </c>
      <c r="R39" s="124">
        <f t="shared" si="23"/>
        <v>-7.4174944211735205</v>
      </c>
      <c r="S39" s="125">
        <v>652.77800000000002</v>
      </c>
      <c r="T39" s="122">
        <v>945.75099999999998</v>
      </c>
      <c r="U39" s="123">
        <f t="shared" si="24"/>
        <v>-292.97299999999996</v>
      </c>
      <c r="V39" s="124">
        <f t="shared" si="25"/>
        <v>-30.977815513808597</v>
      </c>
      <c r="W39" s="121" t="s">
        <v>6516</v>
      </c>
      <c r="X39" s="122">
        <v>107</v>
      </c>
      <c r="Y39" s="122">
        <v>136</v>
      </c>
      <c r="Z39" s="123">
        <v>-29</v>
      </c>
      <c r="AA39" s="124">
        <v>-21.323529411764707</v>
      </c>
      <c r="AB39" s="28" t="s">
        <v>6418</v>
      </c>
      <c r="AC39" s="122">
        <v>89</v>
      </c>
      <c r="AD39" s="122">
        <v>118</v>
      </c>
      <c r="AE39" s="123">
        <v>-29</v>
      </c>
      <c r="AF39" s="29">
        <v>-24.576271186440678</v>
      </c>
      <c r="AG39" s="28" t="s">
        <v>6388</v>
      </c>
      <c r="AH39" s="122">
        <v>75</v>
      </c>
      <c r="AI39" s="122">
        <v>103</v>
      </c>
      <c r="AJ39" s="123">
        <v>-28</v>
      </c>
      <c r="AK39" s="124">
        <v>-27.184466019417474</v>
      </c>
      <c r="AL39" s="28" t="s">
        <v>6517</v>
      </c>
      <c r="AM39" s="122">
        <v>65</v>
      </c>
      <c r="AN39" s="122">
        <v>100</v>
      </c>
      <c r="AO39" s="123">
        <v>-35</v>
      </c>
      <c r="AP39" s="29">
        <v>-35</v>
      </c>
      <c r="AQ39" s="28" t="s">
        <v>6518</v>
      </c>
      <c r="AR39" s="122">
        <v>60</v>
      </c>
      <c r="AS39" s="122">
        <v>107</v>
      </c>
      <c r="AT39" s="123">
        <v>-47</v>
      </c>
      <c r="AU39" s="124">
        <v>-43.925233644859816</v>
      </c>
      <c r="AV39" s="9" t="s">
        <v>11981</v>
      </c>
      <c r="AX39" s="129"/>
      <c r="AY39" s="139"/>
      <c r="AZ39" s="139"/>
    </row>
    <row r="40" spans="3:52" ht="50" customHeight="1">
      <c r="C40" s="52" t="s">
        <v>6318</v>
      </c>
      <c r="D40" s="130" t="s">
        <v>80</v>
      </c>
      <c r="E40" s="131" t="s">
        <v>6343</v>
      </c>
      <c r="F40" s="132" t="s">
        <v>81</v>
      </c>
      <c r="G40" s="125">
        <v>3344.2420000000002</v>
      </c>
      <c r="H40" s="122">
        <v>3139.4870000000001</v>
      </c>
      <c r="I40" s="123">
        <f t="shared" si="18"/>
        <v>204.75500000000011</v>
      </c>
      <c r="J40" s="124">
        <f t="shared" si="19"/>
        <v>6.5219253973658784</v>
      </c>
      <c r="K40" s="125">
        <v>480.41399999999999</v>
      </c>
      <c r="L40" s="122">
        <v>480.36599999999999</v>
      </c>
      <c r="M40" s="123">
        <f t="shared" si="20"/>
        <v>4.8000000000001819E-2</v>
      </c>
      <c r="N40" s="124">
        <f t="shared" si="21"/>
        <v>9.9923808096330346E-3</v>
      </c>
      <c r="O40" s="125">
        <v>150.089</v>
      </c>
      <c r="P40" s="122">
        <v>150.07400000000001</v>
      </c>
      <c r="Q40" s="123">
        <f t="shared" si="22"/>
        <v>1.4999999999986358E-2</v>
      </c>
      <c r="R40" s="124">
        <f t="shared" si="23"/>
        <v>9.995069099235282E-3</v>
      </c>
      <c r="S40" s="125">
        <v>2713.739</v>
      </c>
      <c r="T40" s="122">
        <v>2509.047</v>
      </c>
      <c r="U40" s="123">
        <f t="shared" si="24"/>
        <v>204.69200000000001</v>
      </c>
      <c r="V40" s="124">
        <f t="shared" si="25"/>
        <v>8.158157260505682</v>
      </c>
      <c r="W40" s="121" t="s">
        <v>6519</v>
      </c>
      <c r="X40" s="122">
        <v>1698</v>
      </c>
      <c r="Y40" s="122">
        <v>1698</v>
      </c>
      <c r="Z40" s="123">
        <v>0</v>
      </c>
      <c r="AA40" s="124">
        <v>0</v>
      </c>
      <c r="AB40" s="28" t="s">
        <v>6418</v>
      </c>
      <c r="AC40" s="122">
        <v>348</v>
      </c>
      <c r="AD40" s="122">
        <v>348</v>
      </c>
      <c r="AE40" s="123">
        <v>0</v>
      </c>
      <c r="AF40" s="29">
        <v>0</v>
      </c>
      <c r="AG40" s="28" t="s">
        <v>6520</v>
      </c>
      <c r="AH40" s="122">
        <v>218</v>
      </c>
      <c r="AI40" s="122">
        <v>218</v>
      </c>
      <c r="AJ40" s="123">
        <v>0</v>
      </c>
      <c r="AK40" s="124">
        <v>0</v>
      </c>
      <c r="AL40" s="28" t="s">
        <v>6521</v>
      </c>
      <c r="AM40" s="122">
        <v>208</v>
      </c>
      <c r="AN40" s="122" t="s">
        <v>6421</v>
      </c>
      <c r="AO40" s="123">
        <v>208</v>
      </c>
      <c r="AP40" s="29" t="s">
        <v>11832</v>
      </c>
      <c r="AQ40" s="28" t="s">
        <v>6522</v>
      </c>
      <c r="AR40" s="122">
        <v>81</v>
      </c>
      <c r="AS40" s="122">
        <v>85</v>
      </c>
      <c r="AT40" s="123">
        <v>-4</v>
      </c>
      <c r="AU40" s="124">
        <v>-4.7058823529411766</v>
      </c>
      <c r="AV40" s="9" t="s">
        <v>11980</v>
      </c>
      <c r="AX40" s="129"/>
      <c r="AY40" s="139"/>
      <c r="AZ40" s="139"/>
    </row>
    <row r="41" spans="3:52" ht="50" customHeight="1">
      <c r="C41" s="52" t="s">
        <v>6318</v>
      </c>
      <c r="D41" s="130" t="s">
        <v>82</v>
      </c>
      <c r="E41" s="131" t="s">
        <v>6343</v>
      </c>
      <c r="F41" s="132" t="s">
        <v>83</v>
      </c>
      <c r="G41" s="125">
        <v>10847.433000000001</v>
      </c>
      <c r="H41" s="122">
        <v>10776.732</v>
      </c>
      <c r="I41" s="123">
        <f t="shared" si="18"/>
        <v>70.701000000000931</v>
      </c>
      <c r="J41" s="124">
        <f t="shared" si="19"/>
        <v>0.65605231715886536</v>
      </c>
      <c r="K41" s="125">
        <v>3603.0030000000002</v>
      </c>
      <c r="L41" s="122">
        <v>3442.5650000000001</v>
      </c>
      <c r="M41" s="123">
        <f t="shared" si="20"/>
        <v>160.4380000000001</v>
      </c>
      <c r="N41" s="124">
        <f t="shared" si="21"/>
        <v>4.6604203551712198</v>
      </c>
      <c r="O41" s="125">
        <v>923.22</v>
      </c>
      <c r="P41" s="122">
        <v>921.245</v>
      </c>
      <c r="Q41" s="123">
        <f t="shared" si="22"/>
        <v>1.9750000000000227</v>
      </c>
      <c r="R41" s="124">
        <f t="shared" si="23"/>
        <v>0.21438379584149958</v>
      </c>
      <c r="S41" s="125">
        <v>6321.21</v>
      </c>
      <c r="T41" s="122">
        <v>6412.9219999999996</v>
      </c>
      <c r="U41" s="123">
        <f t="shared" si="24"/>
        <v>-91.711999999999534</v>
      </c>
      <c r="V41" s="124">
        <f t="shared" si="25"/>
        <v>-1.4301125134532986</v>
      </c>
      <c r="W41" s="121" t="s">
        <v>6523</v>
      </c>
      <c r="X41" s="122">
        <v>1884</v>
      </c>
      <c r="Y41" s="122">
        <v>1895</v>
      </c>
      <c r="Z41" s="123">
        <f t="shared" ref="Z41" si="46">X41-Y41</f>
        <v>-11</v>
      </c>
      <c r="AA41" s="124">
        <f t="shared" ref="AA41" si="47">Z41/Y41*100</f>
        <v>-0.58047493403693928</v>
      </c>
      <c r="AB41" s="28" t="s">
        <v>6524</v>
      </c>
      <c r="AC41" s="122">
        <v>1380</v>
      </c>
      <c r="AD41" s="122">
        <v>1388</v>
      </c>
      <c r="AE41" s="123">
        <f t="shared" ref="AE41" si="48">AC41-AD41</f>
        <v>-8</v>
      </c>
      <c r="AF41" s="29">
        <f t="shared" ref="AF41" si="49">AE41/AD41*100</f>
        <v>-0.57636887608069165</v>
      </c>
      <c r="AG41" s="28" t="s">
        <v>6388</v>
      </c>
      <c r="AH41" s="122">
        <v>1223</v>
      </c>
      <c r="AI41" s="122">
        <v>1233</v>
      </c>
      <c r="AJ41" s="123">
        <f t="shared" ref="AJ41" si="50">AH41-AI41</f>
        <v>-10</v>
      </c>
      <c r="AK41" s="124">
        <f t="shared" ref="AK41" si="51">AJ41/AI41*100</f>
        <v>-0.81103000811030002</v>
      </c>
      <c r="AL41" s="28" t="s">
        <v>6525</v>
      </c>
      <c r="AM41" s="122">
        <v>989</v>
      </c>
      <c r="AN41" s="122">
        <v>1026</v>
      </c>
      <c r="AO41" s="123">
        <f t="shared" ref="AO41" si="52">AM41-AN41</f>
        <v>-37</v>
      </c>
      <c r="AP41" s="29">
        <f t="shared" ref="AP41" si="53">AO41/AN41*100</f>
        <v>-3.6062378167641325</v>
      </c>
      <c r="AQ41" s="28" t="s">
        <v>6418</v>
      </c>
      <c r="AR41" s="122">
        <v>295</v>
      </c>
      <c r="AS41" s="122">
        <v>294</v>
      </c>
      <c r="AT41" s="123">
        <f t="shared" ref="AT41" si="54">AR41-AS41</f>
        <v>1</v>
      </c>
      <c r="AU41" s="124">
        <f t="shared" ref="AU41" si="55">AT41/AS41*100</f>
        <v>0.3401360544217687</v>
      </c>
      <c r="AV41" s="9" t="s">
        <v>11980</v>
      </c>
      <c r="AX41" s="129"/>
      <c r="AY41" s="139"/>
      <c r="AZ41" s="139"/>
    </row>
    <row r="42" spans="3:52" ht="50" customHeight="1">
      <c r="C42" s="52" t="s">
        <v>6319</v>
      </c>
      <c r="D42" s="130" t="s">
        <v>84</v>
      </c>
      <c r="E42" s="131" t="s">
        <v>6343</v>
      </c>
      <c r="F42" s="132" t="s">
        <v>85</v>
      </c>
      <c r="G42" s="125">
        <v>3037.15</v>
      </c>
      <c r="H42" s="122">
        <v>2733.098</v>
      </c>
      <c r="I42" s="123">
        <f t="shared" si="18"/>
        <v>304.05200000000013</v>
      </c>
      <c r="J42" s="124">
        <f t="shared" si="19"/>
        <v>11.124811477671132</v>
      </c>
      <c r="K42" s="125">
        <v>783.952</v>
      </c>
      <c r="L42" s="122">
        <v>714.05700000000002</v>
      </c>
      <c r="M42" s="123">
        <f t="shared" si="20"/>
        <v>69.894999999999982</v>
      </c>
      <c r="N42" s="124">
        <f t="shared" si="21"/>
        <v>9.7884342566489764</v>
      </c>
      <c r="O42" s="125">
        <v>1212.702</v>
      </c>
      <c r="P42" s="122">
        <v>1204.4780000000001</v>
      </c>
      <c r="Q42" s="123">
        <f t="shared" si="22"/>
        <v>8.2239999999999327</v>
      </c>
      <c r="R42" s="124">
        <f t="shared" si="23"/>
        <v>0.68278540579403957</v>
      </c>
      <c r="S42" s="125">
        <v>1040.4960000000001</v>
      </c>
      <c r="T42" s="122">
        <v>814.56299999999999</v>
      </c>
      <c r="U42" s="123">
        <f t="shared" si="24"/>
        <v>225.93300000000011</v>
      </c>
      <c r="V42" s="124">
        <f t="shared" si="25"/>
        <v>27.736712814110152</v>
      </c>
      <c r="W42" s="121" t="s">
        <v>6526</v>
      </c>
      <c r="X42" s="122">
        <v>729</v>
      </c>
      <c r="Y42" s="122">
        <v>502</v>
      </c>
      <c r="Z42" s="123">
        <v>227</v>
      </c>
      <c r="AA42" s="124">
        <v>45.219123505976093</v>
      </c>
      <c r="AB42" s="28" t="s">
        <v>6527</v>
      </c>
      <c r="AC42" s="122">
        <v>239</v>
      </c>
      <c r="AD42" s="122">
        <v>239</v>
      </c>
      <c r="AE42" s="123">
        <v>0</v>
      </c>
      <c r="AF42" s="29">
        <v>0</v>
      </c>
      <c r="AG42" s="28" t="s">
        <v>6497</v>
      </c>
      <c r="AH42" s="122">
        <v>68</v>
      </c>
      <c r="AI42" s="122">
        <v>70</v>
      </c>
      <c r="AJ42" s="123">
        <v>-2</v>
      </c>
      <c r="AK42" s="124">
        <v>-2.8571428571428572</v>
      </c>
      <c r="AL42" s="28" t="s">
        <v>6502</v>
      </c>
      <c r="AM42" s="122">
        <v>3</v>
      </c>
      <c r="AN42" s="122">
        <v>3</v>
      </c>
      <c r="AO42" s="123">
        <v>0</v>
      </c>
      <c r="AP42" s="29">
        <v>0</v>
      </c>
      <c r="AQ42" s="28" t="s">
        <v>6528</v>
      </c>
      <c r="AR42" s="122">
        <v>1</v>
      </c>
      <c r="AS42" s="122">
        <v>1</v>
      </c>
      <c r="AT42" s="123">
        <v>0</v>
      </c>
      <c r="AU42" s="124">
        <v>0</v>
      </c>
      <c r="AV42" s="9" t="s">
        <v>11980</v>
      </c>
      <c r="AX42" s="129"/>
      <c r="AY42" s="139"/>
      <c r="AZ42" s="139"/>
    </row>
    <row r="43" spans="3:52" ht="50" customHeight="1">
      <c r="C43" s="52" t="s">
        <v>6319</v>
      </c>
      <c r="D43" s="130" t="s">
        <v>86</v>
      </c>
      <c r="E43" s="131" t="s">
        <v>6343</v>
      </c>
      <c r="F43" s="132" t="s">
        <v>87</v>
      </c>
      <c r="G43" s="125">
        <v>1194.9069999999999</v>
      </c>
      <c r="H43" s="122">
        <v>1112.866</v>
      </c>
      <c r="I43" s="123">
        <f t="shared" si="18"/>
        <v>82.04099999999994</v>
      </c>
      <c r="J43" s="124">
        <f t="shared" si="19"/>
        <v>7.372046589616355</v>
      </c>
      <c r="K43" s="125">
        <v>622.86400000000003</v>
      </c>
      <c r="L43" s="122">
        <v>611.88599999999997</v>
      </c>
      <c r="M43" s="123">
        <f t="shared" si="20"/>
        <v>10.978000000000065</v>
      </c>
      <c r="N43" s="124">
        <f t="shared" si="21"/>
        <v>1.7941250494373242</v>
      </c>
      <c r="O43" s="125">
        <v>115.648</v>
      </c>
      <c r="P43" s="122">
        <v>44.021999999999998</v>
      </c>
      <c r="Q43" s="123">
        <f t="shared" si="22"/>
        <v>71.626000000000005</v>
      </c>
      <c r="R43" s="124">
        <f t="shared" si="23"/>
        <v>162.70501113079825</v>
      </c>
      <c r="S43" s="125">
        <v>456.39499999999998</v>
      </c>
      <c r="T43" s="122">
        <v>456.95800000000003</v>
      </c>
      <c r="U43" s="123">
        <f t="shared" si="24"/>
        <v>-0.56300000000004502</v>
      </c>
      <c r="V43" s="124">
        <f t="shared" si="25"/>
        <v>-0.12320607145515453</v>
      </c>
      <c r="W43" s="121" t="s">
        <v>6529</v>
      </c>
      <c r="X43" s="122">
        <v>192</v>
      </c>
      <c r="Y43" s="122">
        <v>192</v>
      </c>
      <c r="Z43" s="123">
        <v>0</v>
      </c>
      <c r="AA43" s="124">
        <v>0</v>
      </c>
      <c r="AB43" s="28" t="s">
        <v>6530</v>
      </c>
      <c r="AC43" s="122">
        <v>136</v>
      </c>
      <c r="AD43" s="122">
        <v>147</v>
      </c>
      <c r="AE43" s="123">
        <v>-11</v>
      </c>
      <c r="AF43" s="29">
        <v>-7.4829931972789119</v>
      </c>
      <c r="AG43" s="28" t="s">
        <v>6453</v>
      </c>
      <c r="AH43" s="122">
        <v>73.058999999999997</v>
      </c>
      <c r="AI43" s="122">
        <v>73</v>
      </c>
      <c r="AJ43" s="123">
        <v>5.8999999999997499E-2</v>
      </c>
      <c r="AK43" s="124">
        <v>8.0821917808215751E-2</v>
      </c>
      <c r="AL43" s="28" t="s">
        <v>6418</v>
      </c>
      <c r="AM43" s="122">
        <v>35</v>
      </c>
      <c r="AN43" s="122">
        <v>25</v>
      </c>
      <c r="AO43" s="123">
        <v>10</v>
      </c>
      <c r="AP43" s="29">
        <v>40</v>
      </c>
      <c r="AQ43" s="28" t="s">
        <v>6531</v>
      </c>
      <c r="AR43" s="122">
        <v>20</v>
      </c>
      <c r="AS43" s="122">
        <v>20</v>
      </c>
      <c r="AT43" s="123">
        <v>0</v>
      </c>
      <c r="AU43" s="124">
        <v>0</v>
      </c>
      <c r="AV43" s="9" t="s">
        <v>11980</v>
      </c>
      <c r="AX43" s="129"/>
      <c r="AY43" s="139"/>
      <c r="AZ43" s="139"/>
    </row>
    <row r="44" spans="3:52" ht="50" customHeight="1">
      <c r="C44" s="52" t="s">
        <v>6319</v>
      </c>
      <c r="D44" s="130" t="s">
        <v>88</v>
      </c>
      <c r="E44" s="131" t="s">
        <v>6343</v>
      </c>
      <c r="F44" s="132" t="s">
        <v>89</v>
      </c>
      <c r="G44" s="125">
        <v>1642.2360000000001</v>
      </c>
      <c r="H44" s="122">
        <v>1871.846</v>
      </c>
      <c r="I44" s="123">
        <f t="shared" si="18"/>
        <v>-229.6099999999999</v>
      </c>
      <c r="J44" s="124">
        <f t="shared" si="19"/>
        <v>-12.266500556135489</v>
      </c>
      <c r="K44" s="125">
        <v>1389.489</v>
      </c>
      <c r="L44" s="122">
        <v>1673.14</v>
      </c>
      <c r="M44" s="123">
        <f t="shared" si="20"/>
        <v>-283.65100000000007</v>
      </c>
      <c r="N44" s="124">
        <f t="shared" si="21"/>
        <v>-16.953213717919606</v>
      </c>
      <c r="O44" s="125">
        <v>20.393999999999998</v>
      </c>
      <c r="P44" s="122">
        <v>20.391999999999999</v>
      </c>
      <c r="Q44" s="123">
        <f t="shared" si="22"/>
        <v>1.9999999999988916E-3</v>
      </c>
      <c r="R44" s="124">
        <f t="shared" si="23"/>
        <v>9.8077677520541952E-3</v>
      </c>
      <c r="S44" s="125">
        <v>232.35300000000001</v>
      </c>
      <c r="T44" s="122">
        <v>178.31399999999999</v>
      </c>
      <c r="U44" s="123">
        <f t="shared" si="24"/>
        <v>54.039000000000016</v>
      </c>
      <c r="V44" s="124">
        <f t="shared" si="25"/>
        <v>30.305528449813263</v>
      </c>
      <c r="W44" s="121" t="s">
        <v>6532</v>
      </c>
      <c r="X44" s="122">
        <v>154</v>
      </c>
      <c r="Y44" s="122">
        <v>104</v>
      </c>
      <c r="Z44" s="123">
        <f t="shared" ref="Z44:Z59" si="56">X44-Y44</f>
        <v>50</v>
      </c>
      <c r="AA44" s="124">
        <f t="shared" ref="AA44:AA59" si="57">Z44/Y44*100</f>
        <v>48.07692307692308</v>
      </c>
      <c r="AB44" s="28" t="s">
        <v>6533</v>
      </c>
      <c r="AC44" s="122">
        <v>51</v>
      </c>
      <c r="AD44" s="122">
        <v>49</v>
      </c>
      <c r="AE44" s="123">
        <f t="shared" ref="AE44:AE59" si="58">AC44-AD44</f>
        <v>2</v>
      </c>
      <c r="AF44" s="29">
        <f t="shared" ref="AF44:AF59" si="59">AE44/AD44*100</f>
        <v>4.0816326530612246</v>
      </c>
      <c r="AG44" s="28" t="s">
        <v>6443</v>
      </c>
      <c r="AH44" s="122">
        <v>23</v>
      </c>
      <c r="AI44" s="122">
        <v>21</v>
      </c>
      <c r="AJ44" s="123">
        <f t="shared" ref="AJ44:AJ59" si="60">AH44-AI44</f>
        <v>2</v>
      </c>
      <c r="AK44" s="124">
        <f t="shared" ref="AK44:AK56" si="61">AJ44/AI44*100</f>
        <v>9.5238095238095237</v>
      </c>
      <c r="AL44" s="28" t="s">
        <v>6418</v>
      </c>
      <c r="AM44" s="122">
        <v>3</v>
      </c>
      <c r="AN44" s="122">
        <v>3</v>
      </c>
      <c r="AO44" s="123">
        <f t="shared" ref="AO44:AO59" si="62">AM44-AN44</f>
        <v>0</v>
      </c>
      <c r="AP44" s="29">
        <f t="shared" ref="AP44:AP59" si="63">AO44/AN44*100</f>
        <v>0</v>
      </c>
      <c r="AQ44" s="28" t="s">
        <v>6534</v>
      </c>
      <c r="AR44" s="122">
        <v>1</v>
      </c>
      <c r="AS44" s="122">
        <v>1</v>
      </c>
      <c r="AT44" s="123">
        <f t="shared" ref="AT44:AT58" si="64">AR44-AS44</f>
        <v>0</v>
      </c>
      <c r="AU44" s="124">
        <f t="shared" ref="AU44:AU59" si="65">AT44/AS44*100</f>
        <v>0</v>
      </c>
      <c r="AV44" s="9" t="s">
        <v>11981</v>
      </c>
      <c r="AX44" s="129"/>
      <c r="AY44" s="139"/>
      <c r="AZ44" s="139"/>
    </row>
    <row r="45" spans="3:52" ht="50" customHeight="1">
      <c r="C45" s="52" t="s">
        <v>6319</v>
      </c>
      <c r="D45" s="130" t="s">
        <v>90</v>
      </c>
      <c r="E45" s="131" t="s">
        <v>6343</v>
      </c>
      <c r="F45" s="132" t="s">
        <v>91</v>
      </c>
      <c r="G45" s="125">
        <v>1708.92</v>
      </c>
      <c r="H45" s="122">
        <v>1888.4349999999999</v>
      </c>
      <c r="I45" s="123">
        <f t="shared" si="18"/>
        <v>-179.51499999999987</v>
      </c>
      <c r="J45" s="124">
        <f t="shared" si="19"/>
        <v>-9.5060195346940652</v>
      </c>
      <c r="K45" s="125">
        <v>1369.2909999999999</v>
      </c>
      <c r="L45" s="122">
        <v>1507.471</v>
      </c>
      <c r="M45" s="123">
        <f t="shared" si="20"/>
        <v>-138.18000000000006</v>
      </c>
      <c r="N45" s="124">
        <f t="shared" si="21"/>
        <v>-9.1663454885699345</v>
      </c>
      <c r="O45" s="125">
        <v>2.8849999999999998</v>
      </c>
      <c r="P45" s="122">
        <v>2.8809999999999998</v>
      </c>
      <c r="Q45" s="123">
        <f t="shared" si="22"/>
        <v>4.0000000000000036E-3</v>
      </c>
      <c r="R45" s="124">
        <f t="shared" si="23"/>
        <v>0.13884068031933369</v>
      </c>
      <c r="S45" s="125">
        <v>336.74400000000003</v>
      </c>
      <c r="T45" s="122">
        <v>378.08300000000003</v>
      </c>
      <c r="U45" s="123">
        <f t="shared" si="24"/>
        <v>-41.338999999999999</v>
      </c>
      <c r="V45" s="124">
        <f t="shared" si="25"/>
        <v>-10.933842568959724</v>
      </c>
      <c r="W45" s="121" t="s">
        <v>6535</v>
      </c>
      <c r="X45" s="122">
        <v>149</v>
      </c>
      <c r="Y45" s="122">
        <v>190</v>
      </c>
      <c r="Z45" s="123">
        <f t="shared" si="56"/>
        <v>-41</v>
      </c>
      <c r="AA45" s="124">
        <f t="shared" si="57"/>
        <v>-21.578947368421055</v>
      </c>
      <c r="AB45" s="28" t="s">
        <v>6536</v>
      </c>
      <c r="AC45" s="122">
        <v>70</v>
      </c>
      <c r="AD45" s="122">
        <v>40</v>
      </c>
      <c r="AE45" s="123">
        <f t="shared" si="58"/>
        <v>30</v>
      </c>
      <c r="AF45" s="29">
        <f t="shared" si="59"/>
        <v>75</v>
      </c>
      <c r="AG45" s="28" t="s">
        <v>6537</v>
      </c>
      <c r="AH45" s="122">
        <v>50</v>
      </c>
      <c r="AI45" s="122">
        <v>43</v>
      </c>
      <c r="AJ45" s="123">
        <f t="shared" si="60"/>
        <v>7</v>
      </c>
      <c r="AK45" s="124">
        <f t="shared" si="61"/>
        <v>16.279069767441861</v>
      </c>
      <c r="AL45" s="28" t="s">
        <v>6538</v>
      </c>
      <c r="AM45" s="122">
        <v>26</v>
      </c>
      <c r="AN45" s="122">
        <v>24</v>
      </c>
      <c r="AO45" s="123">
        <f t="shared" si="62"/>
        <v>2</v>
      </c>
      <c r="AP45" s="29">
        <f t="shared" si="63"/>
        <v>8.3333333333333321</v>
      </c>
      <c r="AQ45" s="28" t="s">
        <v>6539</v>
      </c>
      <c r="AR45" s="122">
        <v>18</v>
      </c>
      <c r="AS45" s="122">
        <v>53</v>
      </c>
      <c r="AT45" s="123">
        <f t="shared" si="64"/>
        <v>-35</v>
      </c>
      <c r="AU45" s="124">
        <f t="shared" si="65"/>
        <v>-66.037735849056602</v>
      </c>
      <c r="AV45" s="9" t="s">
        <v>11980</v>
      </c>
      <c r="AX45" s="129"/>
      <c r="AY45" s="139"/>
      <c r="AZ45" s="139"/>
    </row>
    <row r="46" spans="3:52" ht="50" customHeight="1">
      <c r="C46" s="52" t="s">
        <v>6319</v>
      </c>
      <c r="D46" s="130" t="s">
        <v>92</v>
      </c>
      <c r="E46" s="131" t="s">
        <v>6343</v>
      </c>
      <c r="F46" s="132" t="s">
        <v>93</v>
      </c>
      <c r="G46" s="125">
        <v>2342.5590000000002</v>
      </c>
      <c r="H46" s="122">
        <v>2637.953</v>
      </c>
      <c r="I46" s="123">
        <f t="shared" si="18"/>
        <v>-295.39399999999978</v>
      </c>
      <c r="J46" s="124">
        <f t="shared" si="19"/>
        <v>-11.197849241438334</v>
      </c>
      <c r="K46" s="125">
        <v>183.10400000000001</v>
      </c>
      <c r="L46" s="122">
        <v>297.80599999999998</v>
      </c>
      <c r="M46" s="123">
        <f t="shared" si="20"/>
        <v>-114.70199999999997</v>
      </c>
      <c r="N46" s="124">
        <f t="shared" si="21"/>
        <v>-38.515677991712714</v>
      </c>
      <c r="O46" s="125">
        <v>190.38</v>
      </c>
      <c r="P46" s="122">
        <v>280.73</v>
      </c>
      <c r="Q46" s="123">
        <f t="shared" si="22"/>
        <v>-90.350000000000023</v>
      </c>
      <c r="R46" s="124">
        <f t="shared" si="23"/>
        <v>-32.183948990132869</v>
      </c>
      <c r="S46" s="125">
        <v>1969.075</v>
      </c>
      <c r="T46" s="122">
        <v>2059.4169999999999</v>
      </c>
      <c r="U46" s="123">
        <f t="shared" si="24"/>
        <v>-90.341999999999871</v>
      </c>
      <c r="V46" s="124">
        <f t="shared" si="25"/>
        <v>-4.3867754806335908</v>
      </c>
      <c r="W46" s="121" t="s">
        <v>6540</v>
      </c>
      <c r="X46" s="122">
        <v>632</v>
      </c>
      <c r="Y46" s="122">
        <v>631</v>
      </c>
      <c r="Z46" s="123">
        <f t="shared" si="56"/>
        <v>1</v>
      </c>
      <c r="AA46" s="124">
        <f t="shared" si="57"/>
        <v>0.15847860538827258</v>
      </c>
      <c r="AB46" s="28" t="s">
        <v>6541</v>
      </c>
      <c r="AC46" s="122">
        <v>464</v>
      </c>
      <c r="AD46" s="122">
        <v>480</v>
      </c>
      <c r="AE46" s="123">
        <f t="shared" si="58"/>
        <v>-16</v>
      </c>
      <c r="AF46" s="29">
        <f t="shared" si="59"/>
        <v>-3.3333333333333335</v>
      </c>
      <c r="AG46" s="28" t="s">
        <v>6403</v>
      </c>
      <c r="AH46" s="122">
        <v>372</v>
      </c>
      <c r="AI46" s="122">
        <v>441</v>
      </c>
      <c r="AJ46" s="123">
        <f t="shared" si="60"/>
        <v>-69</v>
      </c>
      <c r="AK46" s="124">
        <f t="shared" si="61"/>
        <v>-15.646258503401361</v>
      </c>
      <c r="AL46" s="28" t="s">
        <v>6432</v>
      </c>
      <c r="AM46" s="122">
        <v>224</v>
      </c>
      <c r="AN46" s="122">
        <v>219</v>
      </c>
      <c r="AO46" s="123">
        <f t="shared" si="62"/>
        <v>5</v>
      </c>
      <c r="AP46" s="29">
        <f t="shared" si="63"/>
        <v>2.2831050228310499</v>
      </c>
      <c r="AQ46" s="28" t="s">
        <v>6542</v>
      </c>
      <c r="AR46" s="122">
        <v>119</v>
      </c>
      <c r="AS46" s="122">
        <v>131</v>
      </c>
      <c r="AT46" s="123">
        <f t="shared" si="64"/>
        <v>-12</v>
      </c>
      <c r="AU46" s="124">
        <f t="shared" si="65"/>
        <v>-9.1603053435114496</v>
      </c>
      <c r="AV46" s="9" t="s">
        <v>11980</v>
      </c>
      <c r="AX46" s="129"/>
      <c r="AY46" s="139"/>
      <c r="AZ46" s="139"/>
    </row>
    <row r="47" spans="3:52" ht="50" customHeight="1">
      <c r="C47" s="52" t="s">
        <v>6319</v>
      </c>
      <c r="D47" s="130" t="s">
        <v>94</v>
      </c>
      <c r="E47" s="131" t="s">
        <v>6343</v>
      </c>
      <c r="F47" s="132" t="s">
        <v>95</v>
      </c>
      <c r="G47" s="125">
        <v>2565.2939999999999</v>
      </c>
      <c r="H47" s="122">
        <v>2604.4090000000001</v>
      </c>
      <c r="I47" s="123">
        <f t="shared" si="18"/>
        <v>-39.115000000000236</v>
      </c>
      <c r="J47" s="124">
        <f t="shared" si="19"/>
        <v>-1.5018762414044888</v>
      </c>
      <c r="K47" s="125">
        <v>1226.31</v>
      </c>
      <c r="L47" s="122">
        <v>1415.7929999999999</v>
      </c>
      <c r="M47" s="123">
        <f t="shared" si="20"/>
        <v>-189.48299999999995</v>
      </c>
      <c r="N47" s="124">
        <f t="shared" si="21"/>
        <v>-13.383524286389321</v>
      </c>
      <c r="O47" s="125">
        <v>2.5110000000000001</v>
      </c>
      <c r="P47" s="122">
        <v>2.5110000000000001</v>
      </c>
      <c r="Q47" s="123">
        <f t="shared" si="22"/>
        <v>0</v>
      </c>
      <c r="R47" s="124">
        <f t="shared" si="23"/>
        <v>0</v>
      </c>
      <c r="S47" s="125">
        <v>1336.473</v>
      </c>
      <c r="T47" s="122">
        <v>1186.105</v>
      </c>
      <c r="U47" s="123">
        <f t="shared" si="24"/>
        <v>150.36799999999994</v>
      </c>
      <c r="V47" s="124">
        <f t="shared" si="25"/>
        <v>12.677461101673119</v>
      </c>
      <c r="W47" s="121" t="s">
        <v>6543</v>
      </c>
      <c r="X47" s="122">
        <v>715</v>
      </c>
      <c r="Y47" s="122">
        <v>749</v>
      </c>
      <c r="Z47" s="123">
        <f t="shared" si="56"/>
        <v>-34</v>
      </c>
      <c r="AA47" s="124">
        <f t="shared" si="57"/>
        <v>-4.539385847797063</v>
      </c>
      <c r="AB47" s="28" t="s">
        <v>6544</v>
      </c>
      <c r="AC47" s="122">
        <v>237</v>
      </c>
      <c r="AD47" s="122">
        <v>237</v>
      </c>
      <c r="AE47" s="123">
        <f t="shared" si="58"/>
        <v>0</v>
      </c>
      <c r="AF47" s="29">
        <f t="shared" si="59"/>
        <v>0</v>
      </c>
      <c r="AG47" s="28" t="s">
        <v>6545</v>
      </c>
      <c r="AH47" s="122">
        <v>139</v>
      </c>
      <c r="AI47" s="122">
        <v>184</v>
      </c>
      <c r="AJ47" s="123">
        <f t="shared" si="60"/>
        <v>-45</v>
      </c>
      <c r="AK47" s="124">
        <f t="shared" si="61"/>
        <v>-24.456521739130434</v>
      </c>
      <c r="AL47" s="28" t="s">
        <v>6546</v>
      </c>
      <c r="AM47" s="122">
        <v>124</v>
      </c>
      <c r="AN47" s="122">
        <v>0</v>
      </c>
      <c r="AO47" s="123">
        <f t="shared" si="62"/>
        <v>124</v>
      </c>
      <c r="AP47" s="29" t="e">
        <f t="shared" si="63"/>
        <v>#DIV/0!</v>
      </c>
      <c r="AQ47" s="28" t="s">
        <v>6547</v>
      </c>
      <c r="AR47" s="122">
        <v>103</v>
      </c>
      <c r="AS47" s="122">
        <v>0</v>
      </c>
      <c r="AT47" s="123">
        <f t="shared" si="64"/>
        <v>103</v>
      </c>
      <c r="AU47" s="124" t="e">
        <f t="shared" si="65"/>
        <v>#DIV/0!</v>
      </c>
      <c r="AV47" s="9" t="s">
        <v>11980</v>
      </c>
      <c r="AX47" s="129"/>
      <c r="AY47" s="139"/>
      <c r="AZ47" s="139"/>
    </row>
    <row r="48" spans="3:52" ht="50" customHeight="1">
      <c r="C48" s="52" t="s">
        <v>6319</v>
      </c>
      <c r="D48" s="130" t="s">
        <v>96</v>
      </c>
      <c r="E48" s="131" t="s">
        <v>6343</v>
      </c>
      <c r="F48" s="132" t="s">
        <v>97</v>
      </c>
      <c r="G48" s="125">
        <v>1217.5540000000001</v>
      </c>
      <c r="H48" s="122">
        <v>1549.7919999999999</v>
      </c>
      <c r="I48" s="123">
        <f t="shared" si="18"/>
        <v>-332.23799999999983</v>
      </c>
      <c r="J48" s="124">
        <f t="shared" si="19"/>
        <v>-21.437586463215698</v>
      </c>
      <c r="K48" s="125">
        <v>608</v>
      </c>
      <c r="L48" s="122">
        <v>708</v>
      </c>
      <c r="M48" s="123">
        <f t="shared" si="20"/>
        <v>-100</v>
      </c>
      <c r="N48" s="124">
        <f t="shared" si="21"/>
        <v>-14.124293785310735</v>
      </c>
      <c r="O48" s="125">
        <v>157.583</v>
      </c>
      <c r="P48" s="122">
        <v>181</v>
      </c>
      <c r="Q48" s="123">
        <f t="shared" si="22"/>
        <v>-23.417000000000002</v>
      </c>
      <c r="R48" s="124">
        <f t="shared" si="23"/>
        <v>-12.937569060773482</v>
      </c>
      <c r="S48" s="125">
        <v>451.971</v>
      </c>
      <c r="T48" s="122">
        <v>660.79200000000003</v>
      </c>
      <c r="U48" s="123">
        <f t="shared" si="24"/>
        <v>-208.82100000000003</v>
      </c>
      <c r="V48" s="124">
        <f t="shared" si="25"/>
        <v>-31.601623506337852</v>
      </c>
      <c r="W48" s="121" t="s">
        <v>6548</v>
      </c>
      <c r="X48" s="122">
        <v>138</v>
      </c>
      <c r="Y48" s="122">
        <v>138</v>
      </c>
      <c r="Z48" s="123">
        <f t="shared" si="56"/>
        <v>0</v>
      </c>
      <c r="AA48" s="124">
        <f t="shared" si="57"/>
        <v>0</v>
      </c>
      <c r="AB48" s="28" t="s">
        <v>6549</v>
      </c>
      <c r="AC48" s="122">
        <v>137</v>
      </c>
      <c r="AD48" s="122">
        <v>287</v>
      </c>
      <c r="AE48" s="123">
        <f t="shared" si="58"/>
        <v>-150</v>
      </c>
      <c r="AF48" s="29">
        <f t="shared" si="59"/>
        <v>-52.264808362369344</v>
      </c>
      <c r="AG48" s="28" t="s">
        <v>6410</v>
      </c>
      <c r="AH48" s="122">
        <v>94</v>
      </c>
      <c r="AI48" s="122">
        <v>153</v>
      </c>
      <c r="AJ48" s="123">
        <f t="shared" si="60"/>
        <v>-59</v>
      </c>
      <c r="AK48" s="124">
        <f t="shared" si="61"/>
        <v>-38.562091503267979</v>
      </c>
      <c r="AL48" s="28" t="s">
        <v>6550</v>
      </c>
      <c r="AM48" s="122">
        <v>70</v>
      </c>
      <c r="AN48" s="122">
        <v>70</v>
      </c>
      <c r="AO48" s="123">
        <f t="shared" si="62"/>
        <v>0</v>
      </c>
      <c r="AP48" s="29">
        <f t="shared" si="63"/>
        <v>0</v>
      </c>
      <c r="AQ48" s="28" t="s">
        <v>6551</v>
      </c>
      <c r="AR48" s="122">
        <v>13</v>
      </c>
      <c r="AS48" s="122">
        <v>13</v>
      </c>
      <c r="AT48" s="123">
        <f t="shared" si="64"/>
        <v>0</v>
      </c>
      <c r="AU48" s="124">
        <f t="shared" si="65"/>
        <v>0</v>
      </c>
      <c r="AV48" s="9" t="s">
        <v>11980</v>
      </c>
      <c r="AX48" s="129"/>
      <c r="AY48" s="139"/>
      <c r="AZ48" s="139"/>
    </row>
    <row r="49" spans="3:52" ht="50" customHeight="1">
      <c r="C49" s="52" t="s">
        <v>6319</v>
      </c>
      <c r="D49" s="130" t="s">
        <v>98</v>
      </c>
      <c r="E49" s="131" t="s">
        <v>6343</v>
      </c>
      <c r="F49" s="132" t="s">
        <v>99</v>
      </c>
      <c r="G49" s="125">
        <v>1948.6120000000001</v>
      </c>
      <c r="H49" s="122">
        <v>1979.4749999999999</v>
      </c>
      <c r="I49" s="123">
        <f t="shared" si="18"/>
        <v>-30.862999999999829</v>
      </c>
      <c r="J49" s="124">
        <f t="shared" si="19"/>
        <v>-1.559150784930339</v>
      </c>
      <c r="K49" s="125">
        <v>610.29200000000003</v>
      </c>
      <c r="L49" s="122">
        <v>610.149</v>
      </c>
      <c r="M49" s="123">
        <f t="shared" si="20"/>
        <v>0.1430000000000291</v>
      </c>
      <c r="N49" s="124">
        <f t="shared" si="21"/>
        <v>2.3436898200280439E-2</v>
      </c>
      <c r="O49" s="125">
        <v>390.99599999999998</v>
      </c>
      <c r="P49" s="122">
        <v>321.94</v>
      </c>
      <c r="Q49" s="123">
        <f t="shared" si="22"/>
        <v>69.055999999999983</v>
      </c>
      <c r="R49" s="124">
        <f t="shared" si="23"/>
        <v>21.449959619804929</v>
      </c>
      <c r="S49" s="125">
        <v>947.32399999999996</v>
      </c>
      <c r="T49" s="122">
        <v>1047.386</v>
      </c>
      <c r="U49" s="123">
        <f t="shared" si="24"/>
        <v>-100.06200000000001</v>
      </c>
      <c r="V49" s="124">
        <f t="shared" si="25"/>
        <v>-9.5534979463158773</v>
      </c>
      <c r="W49" s="121" t="s">
        <v>6441</v>
      </c>
      <c r="X49" s="122">
        <v>487</v>
      </c>
      <c r="Y49" s="122">
        <v>613</v>
      </c>
      <c r="Z49" s="123">
        <f t="shared" si="56"/>
        <v>-126</v>
      </c>
      <c r="AA49" s="124">
        <f t="shared" si="57"/>
        <v>-20.554649265905383</v>
      </c>
      <c r="AB49" s="28" t="s">
        <v>6471</v>
      </c>
      <c r="AC49" s="122">
        <v>218</v>
      </c>
      <c r="AD49" s="122">
        <v>218</v>
      </c>
      <c r="AE49" s="123">
        <f t="shared" si="58"/>
        <v>0</v>
      </c>
      <c r="AF49" s="29">
        <f t="shared" si="59"/>
        <v>0</v>
      </c>
      <c r="AG49" s="28" t="s">
        <v>6418</v>
      </c>
      <c r="AH49" s="122">
        <v>216</v>
      </c>
      <c r="AI49" s="122">
        <v>202</v>
      </c>
      <c r="AJ49" s="123">
        <f t="shared" si="60"/>
        <v>14</v>
      </c>
      <c r="AK49" s="124">
        <f t="shared" si="61"/>
        <v>6.9306930693069315</v>
      </c>
      <c r="AL49" s="28" t="s">
        <v>6552</v>
      </c>
      <c r="AM49" s="122">
        <v>26</v>
      </c>
      <c r="AN49" s="122">
        <v>14</v>
      </c>
      <c r="AO49" s="123">
        <f t="shared" si="62"/>
        <v>12</v>
      </c>
      <c r="AP49" s="29">
        <f t="shared" si="63"/>
        <v>85.714285714285708</v>
      </c>
      <c r="AQ49" s="28" t="s">
        <v>6421</v>
      </c>
      <c r="AR49" s="122" t="s">
        <v>6421</v>
      </c>
      <c r="AS49" s="122" t="s">
        <v>6421</v>
      </c>
      <c r="AT49" s="123" t="s">
        <v>6421</v>
      </c>
      <c r="AU49" s="124" t="s">
        <v>6421</v>
      </c>
      <c r="AV49" s="9" t="s">
        <v>11981</v>
      </c>
      <c r="AX49" s="129"/>
      <c r="AY49" s="139"/>
      <c r="AZ49" s="139"/>
    </row>
    <row r="50" spans="3:52" ht="50" customHeight="1">
      <c r="C50" s="52" t="s">
        <v>6319</v>
      </c>
      <c r="D50" s="106" t="s">
        <v>100</v>
      </c>
      <c r="E50" s="107" t="s">
        <v>6343</v>
      </c>
      <c r="F50" s="108" t="s">
        <v>101</v>
      </c>
      <c r="G50" s="125">
        <v>3509.096</v>
      </c>
      <c r="H50" s="122">
        <v>2925.3760000000002</v>
      </c>
      <c r="I50" s="123">
        <f t="shared" si="18"/>
        <v>583.7199999999998</v>
      </c>
      <c r="J50" s="124">
        <f t="shared" si="19"/>
        <v>19.953674331094525</v>
      </c>
      <c r="K50" s="125">
        <v>1478.644</v>
      </c>
      <c r="L50" s="122">
        <v>1477.856</v>
      </c>
      <c r="M50" s="123">
        <f t="shared" si="20"/>
        <v>0.78800000000001091</v>
      </c>
      <c r="N50" s="124">
        <f t="shared" si="21"/>
        <v>5.3320485893078272E-2</v>
      </c>
      <c r="O50" s="125">
        <v>7.4999999999999997E-2</v>
      </c>
      <c r="P50" s="122">
        <v>7.4999999999999997E-2</v>
      </c>
      <c r="Q50" s="123">
        <f t="shared" si="22"/>
        <v>0</v>
      </c>
      <c r="R50" s="124">
        <f t="shared" si="23"/>
        <v>0</v>
      </c>
      <c r="S50" s="125">
        <v>2030.377</v>
      </c>
      <c r="T50" s="122">
        <v>1447.4449999999999</v>
      </c>
      <c r="U50" s="123">
        <f t="shared" si="24"/>
        <v>582.93200000000002</v>
      </c>
      <c r="V50" s="124">
        <f t="shared" si="25"/>
        <v>40.273171001316115</v>
      </c>
      <c r="W50" s="121" t="s">
        <v>6396</v>
      </c>
      <c r="X50" s="122">
        <v>1499</v>
      </c>
      <c r="Y50" s="122">
        <v>833</v>
      </c>
      <c r="Z50" s="123">
        <f t="shared" si="56"/>
        <v>666</v>
      </c>
      <c r="AA50" s="124">
        <f t="shared" si="57"/>
        <v>79.951980792316917</v>
      </c>
      <c r="AB50" s="28" t="s">
        <v>6388</v>
      </c>
      <c r="AC50" s="122">
        <v>369</v>
      </c>
      <c r="AD50" s="122">
        <v>456</v>
      </c>
      <c r="AE50" s="123">
        <f t="shared" si="58"/>
        <v>-87</v>
      </c>
      <c r="AF50" s="29">
        <f t="shared" si="59"/>
        <v>-19.078947368421055</v>
      </c>
      <c r="AG50" s="28" t="s">
        <v>6553</v>
      </c>
      <c r="AH50" s="122">
        <v>67</v>
      </c>
      <c r="AI50" s="122">
        <v>68</v>
      </c>
      <c r="AJ50" s="123">
        <f t="shared" si="60"/>
        <v>-1</v>
      </c>
      <c r="AK50" s="124">
        <f t="shared" si="61"/>
        <v>-1.4705882352941175</v>
      </c>
      <c r="AL50" s="28" t="s">
        <v>6554</v>
      </c>
      <c r="AM50" s="122">
        <v>27</v>
      </c>
      <c r="AN50" s="122">
        <v>17</v>
      </c>
      <c r="AO50" s="123">
        <f t="shared" si="62"/>
        <v>10</v>
      </c>
      <c r="AP50" s="29">
        <f t="shared" si="63"/>
        <v>58.82352941176471</v>
      </c>
      <c r="AQ50" s="28" t="s">
        <v>6555</v>
      </c>
      <c r="AR50" s="122">
        <v>21</v>
      </c>
      <c r="AS50" s="122">
        <v>28</v>
      </c>
      <c r="AT50" s="123">
        <f t="shared" si="64"/>
        <v>-7</v>
      </c>
      <c r="AU50" s="124">
        <f t="shared" si="65"/>
        <v>-25</v>
      </c>
      <c r="AV50" s="9" t="s">
        <v>11980</v>
      </c>
      <c r="AX50" s="129"/>
      <c r="AY50" s="139"/>
      <c r="AZ50" s="139"/>
    </row>
    <row r="51" spans="3:52" ht="50" customHeight="1">
      <c r="C51" s="52" t="s">
        <v>6319</v>
      </c>
      <c r="D51" s="106" t="s">
        <v>102</v>
      </c>
      <c r="E51" s="107" t="s">
        <v>6343</v>
      </c>
      <c r="F51" s="108" t="s">
        <v>103</v>
      </c>
      <c r="G51" s="125">
        <v>8663.2209999999995</v>
      </c>
      <c r="H51" s="122">
        <v>7888.8339999999998</v>
      </c>
      <c r="I51" s="123">
        <f t="shared" si="18"/>
        <v>774.38699999999972</v>
      </c>
      <c r="J51" s="124">
        <f t="shared" si="19"/>
        <v>9.8162415383566159</v>
      </c>
      <c r="K51" s="125">
        <v>1026.43</v>
      </c>
      <c r="L51" s="122">
        <v>1066.415</v>
      </c>
      <c r="M51" s="123">
        <f t="shared" si="20"/>
        <v>-39.9849999999999</v>
      </c>
      <c r="N51" s="124">
        <f t="shared" si="21"/>
        <v>-3.7494783925582351</v>
      </c>
      <c r="O51" s="125">
        <v>544.21400000000006</v>
      </c>
      <c r="P51" s="122">
        <v>544.21400000000006</v>
      </c>
      <c r="Q51" s="123">
        <f t="shared" si="22"/>
        <v>0</v>
      </c>
      <c r="R51" s="124">
        <f t="shared" si="23"/>
        <v>0</v>
      </c>
      <c r="S51" s="125">
        <v>7092.5770000000002</v>
      </c>
      <c r="T51" s="122">
        <v>6278.2049999999999</v>
      </c>
      <c r="U51" s="123">
        <f t="shared" si="24"/>
        <v>814.3720000000003</v>
      </c>
      <c r="V51" s="124">
        <f t="shared" si="25"/>
        <v>12.971414600192258</v>
      </c>
      <c r="W51" s="121" t="s">
        <v>6396</v>
      </c>
      <c r="X51" s="122">
        <v>3215</v>
      </c>
      <c r="Y51" s="122">
        <v>2460</v>
      </c>
      <c r="Z51" s="123">
        <f t="shared" si="56"/>
        <v>755</v>
      </c>
      <c r="AA51" s="124">
        <f t="shared" si="57"/>
        <v>30.691056910569102</v>
      </c>
      <c r="AB51" s="28" t="s">
        <v>6441</v>
      </c>
      <c r="AC51" s="122">
        <v>2537</v>
      </c>
      <c r="AD51" s="122">
        <v>2208</v>
      </c>
      <c r="AE51" s="123">
        <f t="shared" si="58"/>
        <v>329</v>
      </c>
      <c r="AF51" s="29">
        <f t="shared" si="59"/>
        <v>14.90036231884058</v>
      </c>
      <c r="AG51" s="28" t="s">
        <v>6388</v>
      </c>
      <c r="AH51" s="122">
        <v>1100</v>
      </c>
      <c r="AI51" s="122">
        <v>1100</v>
      </c>
      <c r="AJ51" s="123">
        <f t="shared" si="60"/>
        <v>0</v>
      </c>
      <c r="AK51" s="124">
        <f t="shared" si="61"/>
        <v>0</v>
      </c>
      <c r="AL51" s="28" t="s">
        <v>6556</v>
      </c>
      <c r="AM51" s="122">
        <v>122</v>
      </c>
      <c r="AN51" s="122">
        <v>122</v>
      </c>
      <c r="AO51" s="123">
        <f t="shared" si="62"/>
        <v>0</v>
      </c>
      <c r="AP51" s="29">
        <f t="shared" si="63"/>
        <v>0</v>
      </c>
      <c r="AQ51" s="28" t="s">
        <v>6417</v>
      </c>
      <c r="AR51" s="122">
        <v>80</v>
      </c>
      <c r="AS51" s="122">
        <v>80</v>
      </c>
      <c r="AT51" s="123">
        <f t="shared" si="64"/>
        <v>0</v>
      </c>
      <c r="AU51" s="124">
        <f t="shared" si="65"/>
        <v>0</v>
      </c>
      <c r="AV51" s="9" t="s">
        <v>11980</v>
      </c>
      <c r="AX51" s="129"/>
      <c r="AY51" s="139"/>
      <c r="AZ51" s="139"/>
    </row>
    <row r="52" spans="3:52" ht="50" customHeight="1">
      <c r="C52" s="52" t="s">
        <v>6319</v>
      </c>
      <c r="D52" s="130" t="s">
        <v>104</v>
      </c>
      <c r="E52" s="131" t="s">
        <v>6343</v>
      </c>
      <c r="F52" s="132" t="s">
        <v>105</v>
      </c>
      <c r="G52" s="125">
        <v>1653.1389999999999</v>
      </c>
      <c r="H52" s="122">
        <v>1912.5940000000001</v>
      </c>
      <c r="I52" s="123">
        <f t="shared" si="18"/>
        <v>-259.45500000000015</v>
      </c>
      <c r="J52" s="124">
        <f t="shared" si="19"/>
        <v>-13.565607755749529</v>
      </c>
      <c r="K52" s="125">
        <v>1143.4179999999999</v>
      </c>
      <c r="L52" s="122">
        <v>1335.2239999999999</v>
      </c>
      <c r="M52" s="123">
        <f t="shared" si="20"/>
        <v>-191.80600000000004</v>
      </c>
      <c r="N52" s="124">
        <f t="shared" si="21"/>
        <v>-14.365080316111758</v>
      </c>
      <c r="O52" s="125">
        <v>96.07</v>
      </c>
      <c r="P52" s="122">
        <v>111.069</v>
      </c>
      <c r="Q52" s="123">
        <f t="shared" si="22"/>
        <v>-14.999000000000009</v>
      </c>
      <c r="R52" s="124">
        <f t="shared" si="23"/>
        <v>-13.5042180986594</v>
      </c>
      <c r="S52" s="125">
        <v>413.65100000000001</v>
      </c>
      <c r="T52" s="122">
        <v>466.30099999999999</v>
      </c>
      <c r="U52" s="123">
        <f t="shared" si="24"/>
        <v>-52.649999999999977</v>
      </c>
      <c r="V52" s="124">
        <f t="shared" si="25"/>
        <v>-11.290990154428144</v>
      </c>
      <c r="W52" s="121" t="s">
        <v>6388</v>
      </c>
      <c r="X52" s="122">
        <v>177.001</v>
      </c>
      <c r="Y52" s="122">
        <v>176.999</v>
      </c>
      <c r="Z52" s="123">
        <f t="shared" si="56"/>
        <v>2.0000000000095497E-3</v>
      </c>
      <c r="AA52" s="124">
        <f t="shared" si="57"/>
        <v>1.1299498867279191E-3</v>
      </c>
      <c r="AB52" s="28" t="s">
        <v>6526</v>
      </c>
      <c r="AC52" s="122">
        <v>153.07499999999999</v>
      </c>
      <c r="AD52" s="122">
        <v>196.12200000000001</v>
      </c>
      <c r="AE52" s="123">
        <f t="shared" si="58"/>
        <v>-43.047000000000025</v>
      </c>
      <c r="AF52" s="29">
        <f t="shared" si="59"/>
        <v>-21.949092911555063</v>
      </c>
      <c r="AG52" s="28" t="s">
        <v>6557</v>
      </c>
      <c r="AH52" s="122">
        <v>38.981999999999999</v>
      </c>
      <c r="AI52" s="122">
        <v>45.585999999999999</v>
      </c>
      <c r="AJ52" s="123">
        <f t="shared" si="60"/>
        <v>-6.6039999999999992</v>
      </c>
      <c r="AK52" s="124">
        <f t="shared" si="61"/>
        <v>-14.4869038739964</v>
      </c>
      <c r="AL52" s="28" t="s">
        <v>6418</v>
      </c>
      <c r="AM52" s="122">
        <v>38.950000000000003</v>
      </c>
      <c r="AN52" s="122">
        <v>40.948999999999998</v>
      </c>
      <c r="AO52" s="123">
        <f t="shared" si="62"/>
        <v>-1.9989999999999952</v>
      </c>
      <c r="AP52" s="29">
        <f t="shared" si="63"/>
        <v>-4.8816820923587763</v>
      </c>
      <c r="AQ52" s="28" t="s">
        <v>6558</v>
      </c>
      <c r="AR52" s="122">
        <v>5.2619999999999996</v>
      </c>
      <c r="AS52" s="122">
        <v>5.2619999999999996</v>
      </c>
      <c r="AT52" s="123">
        <f t="shared" si="64"/>
        <v>0</v>
      </c>
      <c r="AU52" s="124">
        <f t="shared" si="65"/>
        <v>0</v>
      </c>
      <c r="AV52" s="9" t="s">
        <v>11980</v>
      </c>
      <c r="AX52" s="129"/>
      <c r="AY52" s="139"/>
      <c r="AZ52" s="139"/>
    </row>
    <row r="53" spans="3:52" ht="50" customHeight="1">
      <c r="C53" s="52" t="s">
        <v>6319</v>
      </c>
      <c r="D53" s="130" t="s">
        <v>106</v>
      </c>
      <c r="E53" s="131" t="s">
        <v>6343</v>
      </c>
      <c r="F53" s="132" t="s">
        <v>107</v>
      </c>
      <c r="G53" s="125">
        <v>2716.7240000000002</v>
      </c>
      <c r="H53" s="122">
        <v>2779.6889999999999</v>
      </c>
      <c r="I53" s="123">
        <f t="shared" si="18"/>
        <v>-62.964999999999691</v>
      </c>
      <c r="J53" s="124">
        <f t="shared" si="19"/>
        <v>-2.2651814645451234</v>
      </c>
      <c r="K53" s="125">
        <v>2512.806</v>
      </c>
      <c r="L53" s="122">
        <v>2424.1</v>
      </c>
      <c r="M53" s="123">
        <f t="shared" si="20"/>
        <v>88.706000000000131</v>
      </c>
      <c r="N53" s="124">
        <f t="shared" si="21"/>
        <v>3.6593374860773125</v>
      </c>
      <c r="O53" s="125">
        <v>2.1459999999999999</v>
      </c>
      <c r="P53" s="122">
        <v>52.140999999999998</v>
      </c>
      <c r="Q53" s="123">
        <f t="shared" si="22"/>
        <v>-49.994999999999997</v>
      </c>
      <c r="R53" s="124">
        <f t="shared" si="23"/>
        <v>-95.884236972823686</v>
      </c>
      <c r="S53" s="125">
        <v>201.77199999999999</v>
      </c>
      <c r="T53" s="122">
        <v>303.44799999999998</v>
      </c>
      <c r="U53" s="123">
        <f t="shared" si="24"/>
        <v>-101.67599999999999</v>
      </c>
      <c r="V53" s="124">
        <f t="shared" si="25"/>
        <v>-33.506894097176449</v>
      </c>
      <c r="W53" s="121" t="s">
        <v>6559</v>
      </c>
      <c r="X53" s="122">
        <v>86</v>
      </c>
      <c r="Y53" s="122">
        <v>107</v>
      </c>
      <c r="Z53" s="123">
        <f t="shared" si="56"/>
        <v>-21</v>
      </c>
      <c r="AA53" s="124">
        <f t="shared" si="57"/>
        <v>-19.626168224299064</v>
      </c>
      <c r="AB53" s="28" t="s">
        <v>6418</v>
      </c>
      <c r="AC53" s="122">
        <v>30</v>
      </c>
      <c r="AD53" s="122">
        <v>41</v>
      </c>
      <c r="AE53" s="123">
        <f t="shared" si="58"/>
        <v>-11</v>
      </c>
      <c r="AF53" s="29">
        <f t="shared" si="59"/>
        <v>-26.829268292682929</v>
      </c>
      <c r="AG53" s="28" t="s">
        <v>6560</v>
      </c>
      <c r="AH53" s="122">
        <v>29</v>
      </c>
      <c r="AI53" s="122">
        <v>31</v>
      </c>
      <c r="AJ53" s="123">
        <f t="shared" si="60"/>
        <v>-2</v>
      </c>
      <c r="AK53" s="124">
        <f t="shared" si="61"/>
        <v>-6.4516129032258061</v>
      </c>
      <c r="AL53" s="28" t="s">
        <v>6561</v>
      </c>
      <c r="AM53" s="122">
        <v>21</v>
      </c>
      <c r="AN53" s="122">
        <v>25</v>
      </c>
      <c r="AO53" s="123">
        <f t="shared" si="62"/>
        <v>-4</v>
      </c>
      <c r="AP53" s="29">
        <f t="shared" si="63"/>
        <v>-16</v>
      </c>
      <c r="AQ53" s="28" t="s">
        <v>6396</v>
      </c>
      <c r="AR53" s="122">
        <v>15</v>
      </c>
      <c r="AS53" s="122">
        <v>67</v>
      </c>
      <c r="AT53" s="123">
        <f t="shared" si="64"/>
        <v>-52</v>
      </c>
      <c r="AU53" s="124">
        <f t="shared" si="65"/>
        <v>-77.611940298507463</v>
      </c>
      <c r="AV53" s="9" t="s">
        <v>11980</v>
      </c>
      <c r="AX53" s="129"/>
      <c r="AY53" s="139"/>
      <c r="AZ53" s="139"/>
    </row>
    <row r="54" spans="3:52" ht="50" customHeight="1">
      <c r="C54" s="52" t="s">
        <v>6319</v>
      </c>
      <c r="D54" s="130" t="s">
        <v>108</v>
      </c>
      <c r="E54" s="131" t="s">
        <v>6343</v>
      </c>
      <c r="F54" s="132" t="s">
        <v>109</v>
      </c>
      <c r="G54" s="125">
        <v>5181.7629999999999</v>
      </c>
      <c r="H54" s="122">
        <v>5153.451</v>
      </c>
      <c r="I54" s="123">
        <f t="shared" si="18"/>
        <v>28.311999999999898</v>
      </c>
      <c r="J54" s="124">
        <f t="shared" si="19"/>
        <v>0.54937943525610111</v>
      </c>
      <c r="K54" s="125">
        <v>2244.2220000000002</v>
      </c>
      <c r="L54" s="122">
        <v>2596.7719999999999</v>
      </c>
      <c r="M54" s="123">
        <f t="shared" si="20"/>
        <v>-352.54999999999973</v>
      </c>
      <c r="N54" s="124">
        <f t="shared" si="21"/>
        <v>-13.576471095652593</v>
      </c>
      <c r="O54" s="125">
        <v>2.1000000000000001E-2</v>
      </c>
      <c r="P54" s="122">
        <v>2.1000000000000001E-2</v>
      </c>
      <c r="Q54" s="123">
        <f t="shared" si="22"/>
        <v>0</v>
      </c>
      <c r="R54" s="124">
        <f t="shared" si="23"/>
        <v>0</v>
      </c>
      <c r="S54" s="125">
        <v>2937.52</v>
      </c>
      <c r="T54" s="122">
        <v>2556.6579999999999</v>
      </c>
      <c r="U54" s="123">
        <f t="shared" si="24"/>
        <v>380.86200000000008</v>
      </c>
      <c r="V54" s="124">
        <f t="shared" si="25"/>
        <v>14.896869272307836</v>
      </c>
      <c r="W54" s="121" t="s">
        <v>6562</v>
      </c>
      <c r="X54" s="122">
        <v>1261</v>
      </c>
      <c r="Y54" s="122">
        <v>1299</v>
      </c>
      <c r="Z54" s="123">
        <f t="shared" si="56"/>
        <v>-38</v>
      </c>
      <c r="AA54" s="124">
        <f t="shared" si="57"/>
        <v>-2.9253271747498073</v>
      </c>
      <c r="AB54" s="28" t="s">
        <v>6441</v>
      </c>
      <c r="AC54" s="122">
        <v>1036</v>
      </c>
      <c r="AD54" s="122">
        <v>597</v>
      </c>
      <c r="AE54" s="123">
        <f t="shared" si="58"/>
        <v>439</v>
      </c>
      <c r="AF54" s="29">
        <f t="shared" si="59"/>
        <v>73.534338358458967</v>
      </c>
      <c r="AG54" s="28" t="s">
        <v>6563</v>
      </c>
      <c r="AH54" s="122">
        <v>402</v>
      </c>
      <c r="AI54" s="122">
        <v>423</v>
      </c>
      <c r="AJ54" s="123">
        <f t="shared" si="60"/>
        <v>-21</v>
      </c>
      <c r="AK54" s="124">
        <f t="shared" si="61"/>
        <v>-4.9645390070921991</v>
      </c>
      <c r="AL54" s="28" t="s">
        <v>6396</v>
      </c>
      <c r="AM54" s="122">
        <v>172</v>
      </c>
      <c r="AN54" s="122">
        <v>170</v>
      </c>
      <c r="AO54" s="123">
        <f t="shared" si="62"/>
        <v>2</v>
      </c>
      <c r="AP54" s="29">
        <f t="shared" si="63"/>
        <v>1.1764705882352942</v>
      </c>
      <c r="AQ54" s="28" t="s">
        <v>6471</v>
      </c>
      <c r="AR54" s="122">
        <v>48</v>
      </c>
      <c r="AS54" s="122">
        <v>50</v>
      </c>
      <c r="AT54" s="123">
        <f t="shared" si="64"/>
        <v>-2</v>
      </c>
      <c r="AU54" s="124">
        <f t="shared" si="65"/>
        <v>-4</v>
      </c>
      <c r="AV54" s="9" t="s">
        <v>11980</v>
      </c>
      <c r="AX54" s="129"/>
      <c r="AY54" s="139"/>
      <c r="AZ54" s="139"/>
    </row>
    <row r="55" spans="3:52" ht="50" customHeight="1">
      <c r="C55" s="52" t="s">
        <v>6319</v>
      </c>
      <c r="D55" s="130" t="s">
        <v>110</v>
      </c>
      <c r="E55" s="131" t="s">
        <v>6343</v>
      </c>
      <c r="F55" s="132" t="s">
        <v>111</v>
      </c>
      <c r="G55" s="125">
        <v>5016.7510000000002</v>
      </c>
      <c r="H55" s="122">
        <v>4867.3130000000001</v>
      </c>
      <c r="I55" s="123">
        <f t="shared" si="18"/>
        <v>149.4380000000001</v>
      </c>
      <c r="J55" s="124">
        <f t="shared" si="19"/>
        <v>3.0702360830297972</v>
      </c>
      <c r="K55" s="125">
        <v>711.39300000000003</v>
      </c>
      <c r="L55" s="122">
        <v>840.04600000000005</v>
      </c>
      <c r="M55" s="123">
        <f t="shared" si="20"/>
        <v>-128.65300000000002</v>
      </c>
      <c r="N55" s="124">
        <f t="shared" si="21"/>
        <v>-15.314994655054607</v>
      </c>
      <c r="O55" s="125">
        <v>718.495</v>
      </c>
      <c r="P55" s="122">
        <v>574.495</v>
      </c>
      <c r="Q55" s="123">
        <f t="shared" si="22"/>
        <v>144</v>
      </c>
      <c r="R55" s="124">
        <f t="shared" si="23"/>
        <v>25.065492301934743</v>
      </c>
      <c r="S55" s="125">
        <v>3586.8629999999998</v>
      </c>
      <c r="T55" s="122">
        <v>3452.7719999999999</v>
      </c>
      <c r="U55" s="123">
        <f t="shared" si="24"/>
        <v>134.09099999999989</v>
      </c>
      <c r="V55" s="124">
        <f t="shared" si="25"/>
        <v>3.8835752838588791</v>
      </c>
      <c r="W55" s="121" t="s">
        <v>6441</v>
      </c>
      <c r="X55" s="122">
        <v>1933</v>
      </c>
      <c r="Y55" s="122">
        <v>1835</v>
      </c>
      <c r="Z55" s="123">
        <f t="shared" si="56"/>
        <v>98</v>
      </c>
      <c r="AA55" s="124">
        <f>Z55/Y55*100</f>
        <v>5.3405994550408717</v>
      </c>
      <c r="AB55" s="28" t="s">
        <v>6564</v>
      </c>
      <c r="AC55" s="122">
        <v>643</v>
      </c>
      <c r="AD55" s="122">
        <v>611</v>
      </c>
      <c r="AE55" s="123">
        <f t="shared" si="58"/>
        <v>32</v>
      </c>
      <c r="AF55" s="29">
        <f t="shared" si="59"/>
        <v>5.2373158756137483</v>
      </c>
      <c r="AG55" s="28" t="s">
        <v>6565</v>
      </c>
      <c r="AH55" s="122">
        <v>500</v>
      </c>
      <c r="AI55" s="122">
        <v>500</v>
      </c>
      <c r="AJ55" s="123">
        <f t="shared" si="60"/>
        <v>0</v>
      </c>
      <c r="AK55" s="124">
        <f t="shared" si="61"/>
        <v>0</v>
      </c>
      <c r="AL55" s="28" t="s">
        <v>6418</v>
      </c>
      <c r="AM55" s="122">
        <v>176</v>
      </c>
      <c r="AN55" s="122">
        <v>176</v>
      </c>
      <c r="AO55" s="123">
        <f t="shared" si="62"/>
        <v>0</v>
      </c>
      <c r="AP55" s="29">
        <f t="shared" si="63"/>
        <v>0</v>
      </c>
      <c r="AQ55" s="28" t="s">
        <v>6566</v>
      </c>
      <c r="AR55" s="122">
        <v>120</v>
      </c>
      <c r="AS55" s="122">
        <v>120</v>
      </c>
      <c r="AT55" s="123">
        <f t="shared" si="64"/>
        <v>0</v>
      </c>
      <c r="AU55" s="124">
        <f t="shared" si="65"/>
        <v>0</v>
      </c>
      <c r="AV55" s="9" t="s">
        <v>11981</v>
      </c>
      <c r="AX55" s="129"/>
      <c r="AY55" s="139"/>
      <c r="AZ55" s="139"/>
    </row>
    <row r="56" spans="3:52" ht="50" customHeight="1">
      <c r="C56" s="52" t="s">
        <v>6319</v>
      </c>
      <c r="D56" s="130" t="s">
        <v>112</v>
      </c>
      <c r="E56" s="131" t="s">
        <v>6343</v>
      </c>
      <c r="F56" s="132" t="s">
        <v>113</v>
      </c>
      <c r="G56" s="125">
        <v>4622.7259999999997</v>
      </c>
      <c r="H56" s="122">
        <v>4391.7269999999999</v>
      </c>
      <c r="I56" s="123">
        <f t="shared" si="18"/>
        <v>230.9989999999998</v>
      </c>
      <c r="J56" s="124">
        <f t="shared" si="19"/>
        <v>5.2598670181457043</v>
      </c>
      <c r="K56" s="125">
        <v>497.03699999999998</v>
      </c>
      <c r="L56" s="122">
        <v>496.13299999999998</v>
      </c>
      <c r="M56" s="123">
        <f t="shared" si="20"/>
        <v>0.90399999999999636</v>
      </c>
      <c r="N56" s="124">
        <f t="shared" si="21"/>
        <v>0.18220920599919707</v>
      </c>
      <c r="O56" s="125">
        <v>1762.232</v>
      </c>
      <c r="P56" s="122">
        <v>1845.405</v>
      </c>
      <c r="Q56" s="123">
        <f t="shared" si="22"/>
        <v>-83.173000000000002</v>
      </c>
      <c r="R56" s="124">
        <f t="shared" si="23"/>
        <v>-4.5070323316561947</v>
      </c>
      <c r="S56" s="125">
        <v>2363.4569999999999</v>
      </c>
      <c r="T56" s="122">
        <v>2050.1889999999999</v>
      </c>
      <c r="U56" s="123">
        <f t="shared" si="24"/>
        <v>313.26800000000003</v>
      </c>
      <c r="V56" s="124">
        <f t="shared" si="25"/>
        <v>15.279957116148807</v>
      </c>
      <c r="W56" s="121" t="s">
        <v>6403</v>
      </c>
      <c r="X56" s="122">
        <v>1669</v>
      </c>
      <c r="Y56" s="122">
        <v>1398</v>
      </c>
      <c r="Z56" s="123">
        <f>X56-Y56</f>
        <v>271</v>
      </c>
      <c r="AA56" s="124">
        <f>Z56/Y56*100</f>
        <v>19.384835479256079</v>
      </c>
      <c r="AB56" s="28" t="s">
        <v>6567</v>
      </c>
      <c r="AC56" s="122">
        <v>307</v>
      </c>
      <c r="AD56" s="122">
        <v>255</v>
      </c>
      <c r="AE56" s="123">
        <f t="shared" si="58"/>
        <v>52</v>
      </c>
      <c r="AF56" s="29">
        <f t="shared" si="59"/>
        <v>20.392156862745097</v>
      </c>
      <c r="AG56" s="28" t="s">
        <v>6418</v>
      </c>
      <c r="AH56" s="122">
        <v>305</v>
      </c>
      <c r="AI56" s="122">
        <v>305</v>
      </c>
      <c r="AJ56" s="123">
        <f t="shared" si="60"/>
        <v>0</v>
      </c>
      <c r="AK56" s="124">
        <f t="shared" si="61"/>
        <v>0</v>
      </c>
      <c r="AL56" s="28" t="s">
        <v>6521</v>
      </c>
      <c r="AM56" s="122">
        <v>75</v>
      </c>
      <c r="AN56" s="122">
        <v>83</v>
      </c>
      <c r="AO56" s="123">
        <f t="shared" si="62"/>
        <v>-8</v>
      </c>
      <c r="AP56" s="29">
        <f t="shared" si="63"/>
        <v>-9.6385542168674707</v>
      </c>
      <c r="AQ56" s="28" t="s">
        <v>6568</v>
      </c>
      <c r="AR56" s="122">
        <v>7</v>
      </c>
      <c r="AS56" s="122">
        <v>9</v>
      </c>
      <c r="AT56" s="123">
        <f t="shared" si="64"/>
        <v>-2</v>
      </c>
      <c r="AU56" s="124">
        <f t="shared" si="65"/>
        <v>-22.222222222222221</v>
      </c>
      <c r="AV56" s="9" t="s">
        <v>11980</v>
      </c>
      <c r="AX56" s="129"/>
      <c r="AY56" s="139"/>
      <c r="AZ56" s="139"/>
    </row>
    <row r="57" spans="3:52" ht="50" customHeight="1">
      <c r="C57" s="52" t="s">
        <v>6319</v>
      </c>
      <c r="D57" s="130" t="s">
        <v>114</v>
      </c>
      <c r="E57" s="131" t="s">
        <v>6343</v>
      </c>
      <c r="F57" s="132" t="s">
        <v>115</v>
      </c>
      <c r="G57" s="125">
        <v>1116.559</v>
      </c>
      <c r="H57" s="122">
        <v>1074.73</v>
      </c>
      <c r="I57" s="123">
        <f t="shared" si="18"/>
        <v>41.828999999999951</v>
      </c>
      <c r="J57" s="124">
        <f t="shared" si="19"/>
        <v>3.8920473049044828</v>
      </c>
      <c r="K57" s="125">
        <v>884.529</v>
      </c>
      <c r="L57" s="122">
        <v>900.12199999999996</v>
      </c>
      <c r="M57" s="123">
        <f t="shared" si="20"/>
        <v>-15.592999999999961</v>
      </c>
      <c r="N57" s="124">
        <f t="shared" si="21"/>
        <v>-1.7323207298566152</v>
      </c>
      <c r="O57" s="125">
        <v>50.747999999999998</v>
      </c>
      <c r="P57" s="122">
        <v>42.274999999999999</v>
      </c>
      <c r="Q57" s="123">
        <f t="shared" si="22"/>
        <v>8.472999999999999</v>
      </c>
      <c r="R57" s="124">
        <f t="shared" si="23"/>
        <v>20.042578356002362</v>
      </c>
      <c r="S57" s="125">
        <v>181.28200000000001</v>
      </c>
      <c r="T57" s="122">
        <v>132.333</v>
      </c>
      <c r="U57" s="123">
        <f t="shared" si="24"/>
        <v>48.949000000000012</v>
      </c>
      <c r="V57" s="124">
        <f t="shared" si="25"/>
        <v>36.989261937687509</v>
      </c>
      <c r="W57" s="121" t="s">
        <v>6441</v>
      </c>
      <c r="X57" s="122">
        <v>100</v>
      </c>
      <c r="Y57" s="122">
        <v>50</v>
      </c>
      <c r="Z57" s="123">
        <f t="shared" si="56"/>
        <v>50</v>
      </c>
      <c r="AA57" s="124">
        <f t="shared" si="57"/>
        <v>100</v>
      </c>
      <c r="AB57" s="28" t="s">
        <v>6418</v>
      </c>
      <c r="AC57" s="122">
        <v>45</v>
      </c>
      <c r="AD57" s="122">
        <v>45</v>
      </c>
      <c r="AE57" s="123">
        <f t="shared" si="58"/>
        <v>0</v>
      </c>
      <c r="AF57" s="29">
        <f t="shared" si="59"/>
        <v>0</v>
      </c>
      <c r="AG57" s="28" t="s">
        <v>6569</v>
      </c>
      <c r="AH57" s="122">
        <v>11</v>
      </c>
      <c r="AI57" s="122">
        <v>12</v>
      </c>
      <c r="AJ57" s="123">
        <f t="shared" si="60"/>
        <v>-1</v>
      </c>
      <c r="AK57" s="124">
        <f>AJ57/AI57*100</f>
        <v>-8.3333333333333321</v>
      </c>
      <c r="AL57" s="28" t="s">
        <v>6570</v>
      </c>
      <c r="AM57" s="122">
        <v>10</v>
      </c>
      <c r="AN57" s="122">
        <v>10</v>
      </c>
      <c r="AO57" s="123">
        <f t="shared" si="62"/>
        <v>0</v>
      </c>
      <c r="AP57" s="29">
        <f t="shared" si="63"/>
        <v>0</v>
      </c>
      <c r="AQ57" s="28" t="s">
        <v>6417</v>
      </c>
      <c r="AR57" s="122">
        <v>8</v>
      </c>
      <c r="AS57" s="122">
        <v>8</v>
      </c>
      <c r="AT57" s="123">
        <f t="shared" si="64"/>
        <v>0</v>
      </c>
      <c r="AU57" s="124">
        <f t="shared" si="65"/>
        <v>0</v>
      </c>
      <c r="AV57" s="9" t="s">
        <v>11980</v>
      </c>
      <c r="AX57" s="129"/>
      <c r="AY57" s="139"/>
      <c r="AZ57" s="139"/>
    </row>
    <row r="58" spans="3:52" ht="50" customHeight="1">
      <c r="C58" s="52" t="s">
        <v>6319</v>
      </c>
      <c r="D58" s="130" t="s">
        <v>116</v>
      </c>
      <c r="E58" s="131" t="s">
        <v>6343</v>
      </c>
      <c r="F58" s="132" t="s">
        <v>117</v>
      </c>
      <c r="G58" s="125">
        <v>2951.0079999999998</v>
      </c>
      <c r="H58" s="122">
        <v>3096.3330000000001</v>
      </c>
      <c r="I58" s="123">
        <f t="shared" si="18"/>
        <v>-145.32500000000027</v>
      </c>
      <c r="J58" s="124">
        <f t="shared" si="19"/>
        <v>-4.6934551290187549</v>
      </c>
      <c r="K58" s="125">
        <v>303.88600000000002</v>
      </c>
      <c r="L58" s="122">
        <v>306.12599999999998</v>
      </c>
      <c r="M58" s="123">
        <f t="shared" si="20"/>
        <v>-2.2399999999999523</v>
      </c>
      <c r="N58" s="124">
        <f t="shared" si="21"/>
        <v>-0.73172484532511195</v>
      </c>
      <c r="O58" s="125">
        <v>253.935</v>
      </c>
      <c r="P58" s="122">
        <v>447.04599999999999</v>
      </c>
      <c r="Q58" s="123">
        <f t="shared" si="22"/>
        <v>-193.11099999999999</v>
      </c>
      <c r="R58" s="124">
        <f t="shared" si="23"/>
        <v>-43.197120654250341</v>
      </c>
      <c r="S58" s="125">
        <v>2393.1869999999999</v>
      </c>
      <c r="T58" s="122">
        <v>2343.1610000000001</v>
      </c>
      <c r="U58" s="123">
        <f t="shared" si="24"/>
        <v>50.02599999999984</v>
      </c>
      <c r="V58" s="124">
        <f t="shared" si="25"/>
        <v>2.1349792011731092</v>
      </c>
      <c r="W58" s="121" t="s">
        <v>6441</v>
      </c>
      <c r="X58" s="122">
        <v>1503</v>
      </c>
      <c r="Y58" s="122">
        <v>1508</v>
      </c>
      <c r="Z58" s="123">
        <f t="shared" si="56"/>
        <v>-5</v>
      </c>
      <c r="AA58" s="124">
        <f t="shared" si="57"/>
        <v>-0.33156498673740054</v>
      </c>
      <c r="AB58" s="28" t="s">
        <v>6571</v>
      </c>
      <c r="AC58" s="122">
        <v>278</v>
      </c>
      <c r="AD58" s="122">
        <v>219</v>
      </c>
      <c r="AE58" s="123">
        <f t="shared" si="58"/>
        <v>59</v>
      </c>
      <c r="AF58" s="29">
        <f t="shared" si="59"/>
        <v>26.94063926940639</v>
      </c>
      <c r="AG58" s="28" t="s">
        <v>6471</v>
      </c>
      <c r="AH58" s="122">
        <v>210</v>
      </c>
      <c r="AI58" s="122">
        <v>204</v>
      </c>
      <c r="AJ58" s="123">
        <f t="shared" si="60"/>
        <v>6</v>
      </c>
      <c r="AK58" s="124">
        <f t="shared" ref="AK58:AK59" si="66">AJ58/AI58*100</f>
        <v>2.9411764705882351</v>
      </c>
      <c r="AL58" s="28" t="s">
        <v>6572</v>
      </c>
      <c r="AM58" s="122">
        <v>152</v>
      </c>
      <c r="AN58" s="122">
        <v>161</v>
      </c>
      <c r="AO58" s="123">
        <f t="shared" si="62"/>
        <v>-9</v>
      </c>
      <c r="AP58" s="29">
        <f t="shared" si="63"/>
        <v>-5.5900621118012426</v>
      </c>
      <c r="AQ58" s="28" t="s">
        <v>6418</v>
      </c>
      <c r="AR58" s="122">
        <v>144</v>
      </c>
      <c r="AS58" s="122">
        <v>144</v>
      </c>
      <c r="AT58" s="123">
        <f t="shared" si="64"/>
        <v>0</v>
      </c>
      <c r="AU58" s="124">
        <f t="shared" si="65"/>
        <v>0</v>
      </c>
      <c r="AV58" s="9" t="s">
        <v>11980</v>
      </c>
      <c r="AX58" s="129"/>
      <c r="AY58" s="139"/>
      <c r="AZ58" s="139"/>
    </row>
    <row r="59" spans="3:52" ht="50" customHeight="1">
      <c r="C59" s="52" t="s">
        <v>6319</v>
      </c>
      <c r="D59" s="106" t="s">
        <v>118</v>
      </c>
      <c r="E59" s="107" t="s">
        <v>6343</v>
      </c>
      <c r="F59" s="108" t="s">
        <v>119</v>
      </c>
      <c r="G59" s="125">
        <v>4738.4170000000004</v>
      </c>
      <c r="H59" s="122">
        <v>4947.4740000000002</v>
      </c>
      <c r="I59" s="123">
        <f t="shared" si="18"/>
        <v>-209.05699999999979</v>
      </c>
      <c r="J59" s="124">
        <f t="shared" si="19"/>
        <v>-4.2255300381568413</v>
      </c>
      <c r="K59" s="125">
        <v>2081.67</v>
      </c>
      <c r="L59" s="122">
        <v>1948.492</v>
      </c>
      <c r="M59" s="123">
        <f t="shared" si="20"/>
        <v>133.17800000000011</v>
      </c>
      <c r="N59" s="124">
        <f t="shared" si="21"/>
        <v>6.8349267022908027</v>
      </c>
      <c r="O59" s="125">
        <v>200.499</v>
      </c>
      <c r="P59" s="122">
        <v>200.208</v>
      </c>
      <c r="Q59" s="123">
        <f t="shared" si="22"/>
        <v>0.29099999999999682</v>
      </c>
      <c r="R59" s="124">
        <f t="shared" si="23"/>
        <v>0.14534883720930075</v>
      </c>
      <c r="S59" s="125">
        <v>2456.248</v>
      </c>
      <c r="T59" s="122">
        <v>2798.7739999999999</v>
      </c>
      <c r="U59" s="123">
        <f t="shared" si="24"/>
        <v>-342.52599999999984</v>
      </c>
      <c r="V59" s="124">
        <f t="shared" si="25"/>
        <v>-12.238430112613589</v>
      </c>
      <c r="W59" s="121" t="s">
        <v>6388</v>
      </c>
      <c r="X59" s="122">
        <v>1565</v>
      </c>
      <c r="Y59" s="122">
        <v>1555</v>
      </c>
      <c r="Z59" s="123">
        <f t="shared" si="56"/>
        <v>10</v>
      </c>
      <c r="AA59" s="124">
        <f t="shared" si="57"/>
        <v>0.64308681672025725</v>
      </c>
      <c r="AB59" s="28" t="s">
        <v>6441</v>
      </c>
      <c r="AC59" s="122">
        <v>294</v>
      </c>
      <c r="AD59" s="122">
        <v>540</v>
      </c>
      <c r="AE59" s="123">
        <f t="shared" si="58"/>
        <v>-246</v>
      </c>
      <c r="AF59" s="29">
        <f t="shared" si="59"/>
        <v>-45.555555555555557</v>
      </c>
      <c r="AG59" s="28" t="s">
        <v>6502</v>
      </c>
      <c r="AH59" s="122">
        <v>135</v>
      </c>
      <c r="AI59" s="122">
        <v>155</v>
      </c>
      <c r="AJ59" s="123">
        <f t="shared" si="60"/>
        <v>-20</v>
      </c>
      <c r="AK59" s="124">
        <f t="shared" si="66"/>
        <v>-12.903225806451612</v>
      </c>
      <c r="AL59" s="28" t="s">
        <v>6557</v>
      </c>
      <c r="AM59" s="122">
        <v>109</v>
      </c>
      <c r="AN59" s="122">
        <v>147</v>
      </c>
      <c r="AO59" s="123">
        <f t="shared" si="62"/>
        <v>-38</v>
      </c>
      <c r="AP59" s="29">
        <f t="shared" si="63"/>
        <v>-25.850340136054424</v>
      </c>
      <c r="AQ59" s="28" t="s">
        <v>6573</v>
      </c>
      <c r="AR59" s="122">
        <v>103</v>
      </c>
      <c r="AS59" s="122">
        <v>102</v>
      </c>
      <c r="AT59" s="123">
        <f>AR59-AS59</f>
        <v>1</v>
      </c>
      <c r="AU59" s="124">
        <f t="shared" si="65"/>
        <v>0.98039215686274506</v>
      </c>
      <c r="AV59" s="9" t="s">
        <v>11980</v>
      </c>
      <c r="AX59" s="129"/>
      <c r="AY59" s="139"/>
      <c r="AZ59" s="139"/>
    </row>
    <row r="60" spans="3:52" ht="50" customHeight="1">
      <c r="C60" s="52" t="s">
        <v>6319</v>
      </c>
      <c r="D60" s="130" t="s">
        <v>120</v>
      </c>
      <c r="E60" s="131" t="s">
        <v>6343</v>
      </c>
      <c r="F60" s="132" t="s">
        <v>121</v>
      </c>
      <c r="G60" s="125">
        <v>1026.8599999999999</v>
      </c>
      <c r="H60" s="122">
        <v>1324.4010000000001</v>
      </c>
      <c r="I60" s="123">
        <f t="shared" si="18"/>
        <v>-297.54100000000017</v>
      </c>
      <c r="J60" s="124">
        <f t="shared" si="19"/>
        <v>-22.466080892418546</v>
      </c>
      <c r="K60" s="125">
        <v>574.67399999999998</v>
      </c>
      <c r="L60" s="122">
        <v>833.22199999999998</v>
      </c>
      <c r="M60" s="123">
        <f t="shared" si="20"/>
        <v>-258.548</v>
      </c>
      <c r="N60" s="124">
        <f t="shared" si="21"/>
        <v>-31.029905595387547</v>
      </c>
      <c r="O60" s="125">
        <v>188.904</v>
      </c>
      <c r="P60" s="122">
        <v>198.38300000000001</v>
      </c>
      <c r="Q60" s="123">
        <f t="shared" si="22"/>
        <v>-9.4790000000000134</v>
      </c>
      <c r="R60" s="124">
        <f t="shared" si="23"/>
        <v>-4.7781311906766275</v>
      </c>
      <c r="S60" s="125">
        <v>263.28199999999998</v>
      </c>
      <c r="T60" s="122">
        <v>292.79599999999999</v>
      </c>
      <c r="U60" s="123">
        <f t="shared" si="24"/>
        <v>-29.51400000000001</v>
      </c>
      <c r="V60" s="124">
        <f t="shared" si="25"/>
        <v>-10.080055738466376</v>
      </c>
      <c r="W60" s="121" t="s">
        <v>6532</v>
      </c>
      <c r="X60" s="122">
        <v>87</v>
      </c>
      <c r="Y60" s="122">
        <v>88</v>
      </c>
      <c r="Z60" s="123">
        <f t="shared" si="26"/>
        <v>-1</v>
      </c>
      <c r="AA60" s="124">
        <f t="shared" si="27"/>
        <v>-1.1363636363636365</v>
      </c>
      <c r="AB60" s="28" t="s">
        <v>6471</v>
      </c>
      <c r="AC60" s="122">
        <v>67</v>
      </c>
      <c r="AD60" s="122">
        <v>70</v>
      </c>
      <c r="AE60" s="123">
        <f t="shared" si="28"/>
        <v>-3</v>
      </c>
      <c r="AF60" s="29">
        <f t="shared" si="29"/>
        <v>-4.2857142857142856</v>
      </c>
      <c r="AG60" s="28" t="s">
        <v>6388</v>
      </c>
      <c r="AH60" s="122">
        <v>29</v>
      </c>
      <c r="AI60" s="122">
        <v>28</v>
      </c>
      <c r="AJ60" s="123">
        <f t="shared" si="30"/>
        <v>1</v>
      </c>
      <c r="AK60" s="124">
        <f t="shared" si="31"/>
        <v>3.5714285714285712</v>
      </c>
      <c r="AL60" s="28" t="s">
        <v>6418</v>
      </c>
      <c r="AM60" s="122">
        <v>29</v>
      </c>
      <c r="AN60" s="122">
        <v>59</v>
      </c>
      <c r="AO60" s="123">
        <f t="shared" si="32"/>
        <v>-30</v>
      </c>
      <c r="AP60" s="29">
        <f t="shared" si="33"/>
        <v>-50.847457627118644</v>
      </c>
      <c r="AQ60" s="28" t="s">
        <v>6574</v>
      </c>
      <c r="AR60" s="122">
        <v>11</v>
      </c>
      <c r="AS60" s="122">
        <v>11</v>
      </c>
      <c r="AT60" s="123">
        <f t="shared" si="34"/>
        <v>0</v>
      </c>
      <c r="AU60" s="124">
        <f t="shared" si="35"/>
        <v>0</v>
      </c>
      <c r="AV60" s="9" t="s">
        <v>11980</v>
      </c>
      <c r="AX60" s="129"/>
      <c r="AY60" s="139"/>
      <c r="AZ60" s="139"/>
    </row>
    <row r="61" spans="3:52" ht="50" customHeight="1">
      <c r="C61" s="52" t="s">
        <v>6319</v>
      </c>
      <c r="D61" s="130" t="s">
        <v>122</v>
      </c>
      <c r="E61" s="131" t="s">
        <v>6343</v>
      </c>
      <c r="F61" s="132" t="s">
        <v>123</v>
      </c>
      <c r="G61" s="125">
        <v>1391.2270000000001</v>
      </c>
      <c r="H61" s="122">
        <v>1412.135</v>
      </c>
      <c r="I61" s="123">
        <f t="shared" si="18"/>
        <v>-20.907999999999902</v>
      </c>
      <c r="J61" s="124">
        <f t="shared" si="19"/>
        <v>-1.4805949856068934</v>
      </c>
      <c r="K61" s="125">
        <v>129.279</v>
      </c>
      <c r="L61" s="122">
        <v>129.27799999999999</v>
      </c>
      <c r="M61" s="123">
        <f t="shared" si="20"/>
        <v>1.0000000000047748E-3</v>
      </c>
      <c r="N61" s="124">
        <f t="shared" si="21"/>
        <v>7.7352681817847969E-4</v>
      </c>
      <c r="O61" s="125">
        <v>52.847999999999999</v>
      </c>
      <c r="P61" s="122">
        <v>152.55500000000001</v>
      </c>
      <c r="Q61" s="123">
        <f t="shared" si="22"/>
        <v>-99.707000000000008</v>
      </c>
      <c r="R61" s="124">
        <f t="shared" si="23"/>
        <v>-65.35806758218348</v>
      </c>
      <c r="S61" s="125">
        <v>1209.0999999999999</v>
      </c>
      <c r="T61" s="122">
        <v>1130.3019999999999</v>
      </c>
      <c r="U61" s="123">
        <f t="shared" si="24"/>
        <v>78.798000000000002</v>
      </c>
      <c r="V61" s="124">
        <f t="shared" si="25"/>
        <v>6.9714111803748038</v>
      </c>
      <c r="W61" s="121" t="s">
        <v>6417</v>
      </c>
      <c r="X61" s="122">
        <v>584</v>
      </c>
      <c r="Y61" s="122">
        <v>489</v>
      </c>
      <c r="Z61" s="123">
        <f t="shared" si="26"/>
        <v>95</v>
      </c>
      <c r="AA61" s="124">
        <f t="shared" si="27"/>
        <v>19.427402862985684</v>
      </c>
      <c r="AB61" s="28" t="s">
        <v>6418</v>
      </c>
      <c r="AC61" s="122">
        <v>350</v>
      </c>
      <c r="AD61" s="122">
        <v>391</v>
      </c>
      <c r="AE61" s="123">
        <f t="shared" si="28"/>
        <v>-41</v>
      </c>
      <c r="AF61" s="29">
        <f t="shared" si="29"/>
        <v>-10.485933503836318</v>
      </c>
      <c r="AG61" s="28" t="s">
        <v>6575</v>
      </c>
      <c r="AH61" s="122">
        <v>191</v>
      </c>
      <c r="AI61" s="122">
        <v>166</v>
      </c>
      <c r="AJ61" s="123">
        <f t="shared" si="30"/>
        <v>25</v>
      </c>
      <c r="AK61" s="124">
        <f t="shared" si="31"/>
        <v>15.060240963855422</v>
      </c>
      <c r="AL61" s="28" t="s">
        <v>6576</v>
      </c>
      <c r="AM61" s="122">
        <v>45</v>
      </c>
      <c r="AN61" s="122">
        <v>44</v>
      </c>
      <c r="AO61" s="123">
        <f t="shared" si="32"/>
        <v>1</v>
      </c>
      <c r="AP61" s="29">
        <f t="shared" si="33"/>
        <v>2.2727272727272729</v>
      </c>
      <c r="AQ61" s="28" t="s">
        <v>6497</v>
      </c>
      <c r="AR61" s="122">
        <v>23</v>
      </c>
      <c r="AS61" s="122">
        <v>23</v>
      </c>
      <c r="AT61" s="123">
        <f t="shared" si="34"/>
        <v>0</v>
      </c>
      <c r="AU61" s="124">
        <f t="shared" si="35"/>
        <v>0</v>
      </c>
      <c r="AV61" s="9" t="s">
        <v>11981</v>
      </c>
      <c r="AX61" s="129"/>
      <c r="AY61" s="139"/>
      <c r="AZ61" s="139"/>
    </row>
    <row r="62" spans="3:52" ht="50" customHeight="1">
      <c r="C62" s="52" t="s">
        <v>6319</v>
      </c>
      <c r="D62" s="130" t="s">
        <v>124</v>
      </c>
      <c r="E62" s="131" t="s">
        <v>6343</v>
      </c>
      <c r="F62" s="132" t="s">
        <v>125</v>
      </c>
      <c r="G62" s="125">
        <v>1914.6</v>
      </c>
      <c r="H62" s="122">
        <v>2006.836</v>
      </c>
      <c r="I62" s="123">
        <f t="shared" si="18"/>
        <v>-92.236000000000104</v>
      </c>
      <c r="J62" s="124">
        <f t="shared" si="19"/>
        <v>-4.5960905624575252</v>
      </c>
      <c r="K62" s="125">
        <v>585.404</v>
      </c>
      <c r="L62" s="122">
        <v>724.09500000000003</v>
      </c>
      <c r="M62" s="123">
        <f t="shared" si="20"/>
        <v>-138.69100000000003</v>
      </c>
      <c r="N62" s="124">
        <f t="shared" si="21"/>
        <v>-19.153702207583262</v>
      </c>
      <c r="O62" s="125">
        <v>526.76199999999994</v>
      </c>
      <c r="P62" s="122">
        <v>526.71900000000005</v>
      </c>
      <c r="Q62" s="123">
        <f t="shared" si="22"/>
        <v>4.299999999989268E-2</v>
      </c>
      <c r="R62" s="124">
        <f t="shared" si="23"/>
        <v>8.1637457543571948E-3</v>
      </c>
      <c r="S62" s="125">
        <v>802.43399999999997</v>
      </c>
      <c r="T62" s="122">
        <v>756.02200000000005</v>
      </c>
      <c r="U62" s="123">
        <f t="shared" si="24"/>
        <v>46.411999999999921</v>
      </c>
      <c r="V62" s="124">
        <f t="shared" si="25"/>
        <v>6.1389747917388542</v>
      </c>
      <c r="W62" s="121" t="s">
        <v>6403</v>
      </c>
      <c r="X62" s="122">
        <v>300</v>
      </c>
      <c r="Y62" s="122">
        <v>300</v>
      </c>
      <c r="Z62" s="123">
        <f t="shared" si="26"/>
        <v>0</v>
      </c>
      <c r="AA62" s="124">
        <f t="shared" si="27"/>
        <v>0</v>
      </c>
      <c r="AB62" s="28" t="s">
        <v>6453</v>
      </c>
      <c r="AC62" s="122">
        <v>176</v>
      </c>
      <c r="AD62" s="122">
        <v>172</v>
      </c>
      <c r="AE62" s="123">
        <f t="shared" si="28"/>
        <v>4</v>
      </c>
      <c r="AF62" s="29">
        <f t="shared" si="29"/>
        <v>2.3255813953488373</v>
      </c>
      <c r="AG62" s="28" t="s">
        <v>6417</v>
      </c>
      <c r="AH62" s="122">
        <v>167</v>
      </c>
      <c r="AI62" s="122">
        <v>167</v>
      </c>
      <c r="AJ62" s="123">
        <f t="shared" si="30"/>
        <v>0</v>
      </c>
      <c r="AK62" s="124">
        <f t="shared" si="31"/>
        <v>0</v>
      </c>
      <c r="AL62" s="28" t="s">
        <v>6577</v>
      </c>
      <c r="AM62" s="122">
        <v>79</v>
      </c>
      <c r="AN62" s="122">
        <v>37</v>
      </c>
      <c r="AO62" s="123">
        <f t="shared" si="32"/>
        <v>42</v>
      </c>
      <c r="AP62" s="29">
        <f t="shared" si="33"/>
        <v>113.51351351351352</v>
      </c>
      <c r="AQ62" s="28" t="s">
        <v>6418</v>
      </c>
      <c r="AR62" s="122">
        <v>50</v>
      </c>
      <c r="AS62" s="122">
        <v>50</v>
      </c>
      <c r="AT62" s="123">
        <f t="shared" si="34"/>
        <v>0</v>
      </c>
      <c r="AU62" s="124">
        <f t="shared" si="35"/>
        <v>0</v>
      </c>
      <c r="AV62" s="9" t="s">
        <v>11980</v>
      </c>
      <c r="AX62" s="129"/>
      <c r="AY62" s="139"/>
      <c r="AZ62" s="139"/>
    </row>
    <row r="63" spans="3:52" ht="50" customHeight="1">
      <c r="C63" s="52" t="s">
        <v>6319</v>
      </c>
      <c r="D63" s="130" t="s">
        <v>126</v>
      </c>
      <c r="E63" s="131" t="s">
        <v>6343</v>
      </c>
      <c r="F63" s="132" t="s">
        <v>127</v>
      </c>
      <c r="G63" s="125">
        <v>4654.7349999999997</v>
      </c>
      <c r="H63" s="122">
        <v>4644.8789999999999</v>
      </c>
      <c r="I63" s="123">
        <f t="shared" si="18"/>
        <v>9.8559999999997672</v>
      </c>
      <c r="J63" s="124">
        <f t="shared" si="19"/>
        <v>0.21219067278178327</v>
      </c>
      <c r="K63" s="125">
        <v>1606.665</v>
      </c>
      <c r="L63" s="122">
        <v>1674.665</v>
      </c>
      <c r="M63" s="123">
        <f t="shared" si="20"/>
        <v>-68</v>
      </c>
      <c r="N63" s="124">
        <f t="shared" si="21"/>
        <v>-4.0605135952563645</v>
      </c>
      <c r="O63" s="125">
        <v>342.37799999999999</v>
      </c>
      <c r="P63" s="122">
        <v>340.613</v>
      </c>
      <c r="Q63" s="123">
        <f t="shared" si="22"/>
        <v>1.7649999999999864</v>
      </c>
      <c r="R63" s="124">
        <f t="shared" si="23"/>
        <v>0.51818339288282789</v>
      </c>
      <c r="S63" s="125">
        <v>2705.692</v>
      </c>
      <c r="T63" s="122">
        <v>2629.6010000000001</v>
      </c>
      <c r="U63" s="123">
        <f t="shared" si="24"/>
        <v>76.090999999999894</v>
      </c>
      <c r="V63" s="124">
        <f t="shared" si="25"/>
        <v>2.8936329123695912</v>
      </c>
      <c r="W63" s="121" t="s">
        <v>6441</v>
      </c>
      <c r="X63" s="122">
        <v>2119</v>
      </c>
      <c r="Y63" s="122">
        <v>2048</v>
      </c>
      <c r="Z63" s="123">
        <f t="shared" si="26"/>
        <v>71</v>
      </c>
      <c r="AA63" s="124">
        <f t="shared" si="27"/>
        <v>3.466796875</v>
      </c>
      <c r="AB63" s="28" t="s">
        <v>6418</v>
      </c>
      <c r="AC63" s="122">
        <v>232</v>
      </c>
      <c r="AD63" s="122">
        <v>228</v>
      </c>
      <c r="AE63" s="123">
        <f t="shared" si="28"/>
        <v>4</v>
      </c>
      <c r="AF63" s="29">
        <f t="shared" si="29"/>
        <v>1.7543859649122806</v>
      </c>
      <c r="AG63" s="28" t="s">
        <v>6578</v>
      </c>
      <c r="AH63" s="122">
        <v>100</v>
      </c>
      <c r="AI63" s="122">
        <v>100</v>
      </c>
      <c r="AJ63" s="123">
        <f t="shared" si="30"/>
        <v>0</v>
      </c>
      <c r="AK63" s="124">
        <f t="shared" si="31"/>
        <v>0</v>
      </c>
      <c r="AL63" s="28" t="s">
        <v>6471</v>
      </c>
      <c r="AM63" s="122">
        <v>100</v>
      </c>
      <c r="AN63" s="122">
        <v>100</v>
      </c>
      <c r="AO63" s="123">
        <f t="shared" si="32"/>
        <v>0</v>
      </c>
      <c r="AP63" s="29">
        <f t="shared" si="33"/>
        <v>0</v>
      </c>
      <c r="AQ63" s="28" t="s">
        <v>6433</v>
      </c>
      <c r="AR63" s="122">
        <v>51</v>
      </c>
      <c r="AS63" s="122">
        <v>48</v>
      </c>
      <c r="AT63" s="123">
        <f t="shared" si="34"/>
        <v>3</v>
      </c>
      <c r="AU63" s="124">
        <f t="shared" si="35"/>
        <v>6.25</v>
      </c>
      <c r="AV63" s="9" t="s">
        <v>11980</v>
      </c>
      <c r="AX63" s="129"/>
      <c r="AY63" s="139"/>
      <c r="AZ63" s="139"/>
    </row>
    <row r="64" spans="3:52" ht="50" customHeight="1">
      <c r="C64" s="52" t="s">
        <v>6319</v>
      </c>
      <c r="D64" s="130" t="s">
        <v>128</v>
      </c>
      <c r="E64" s="131" t="s">
        <v>6343</v>
      </c>
      <c r="F64" s="132" t="s">
        <v>129</v>
      </c>
      <c r="G64" s="125">
        <v>1442.0650000000001</v>
      </c>
      <c r="H64" s="122">
        <v>1307.9849999999999</v>
      </c>
      <c r="I64" s="123">
        <f t="shared" si="18"/>
        <v>134.08000000000015</v>
      </c>
      <c r="J64" s="124">
        <f t="shared" si="19"/>
        <v>10.250882081981075</v>
      </c>
      <c r="K64" s="125">
        <v>487.32499999999999</v>
      </c>
      <c r="L64" s="122">
        <v>487.27699999999999</v>
      </c>
      <c r="M64" s="123">
        <f t="shared" si="20"/>
        <v>4.8000000000001819E-2</v>
      </c>
      <c r="N64" s="124">
        <f t="shared" si="21"/>
        <v>9.8506598916020711E-3</v>
      </c>
      <c r="O64" s="125">
        <v>66.218000000000004</v>
      </c>
      <c r="P64" s="122">
        <v>50.012999999999998</v>
      </c>
      <c r="Q64" s="123">
        <f t="shared" si="22"/>
        <v>16.205000000000005</v>
      </c>
      <c r="R64" s="124">
        <f t="shared" si="23"/>
        <v>32.401575590346518</v>
      </c>
      <c r="S64" s="125">
        <v>888.52200000000005</v>
      </c>
      <c r="T64" s="122">
        <v>770.69500000000005</v>
      </c>
      <c r="U64" s="123">
        <f t="shared" si="24"/>
        <v>117.827</v>
      </c>
      <c r="V64" s="124">
        <f t="shared" si="25"/>
        <v>15.288408514392851</v>
      </c>
      <c r="W64" s="121" t="s">
        <v>6441</v>
      </c>
      <c r="X64" s="122">
        <v>401</v>
      </c>
      <c r="Y64" s="122">
        <v>401</v>
      </c>
      <c r="Z64" s="123">
        <f t="shared" si="26"/>
        <v>0</v>
      </c>
      <c r="AA64" s="124">
        <f t="shared" si="27"/>
        <v>0</v>
      </c>
      <c r="AB64" s="28" t="s">
        <v>6532</v>
      </c>
      <c r="AC64" s="122">
        <v>273</v>
      </c>
      <c r="AD64" s="122">
        <v>161</v>
      </c>
      <c r="AE64" s="123">
        <f t="shared" si="28"/>
        <v>112</v>
      </c>
      <c r="AF64" s="29">
        <f t="shared" si="29"/>
        <v>69.565217391304344</v>
      </c>
      <c r="AG64" s="28" t="s">
        <v>6579</v>
      </c>
      <c r="AH64" s="122">
        <v>72</v>
      </c>
      <c r="AI64" s="122">
        <v>62</v>
      </c>
      <c r="AJ64" s="123">
        <f t="shared" si="30"/>
        <v>10</v>
      </c>
      <c r="AK64" s="124">
        <f t="shared" si="31"/>
        <v>16.129032258064516</v>
      </c>
      <c r="AL64" s="28" t="s">
        <v>6418</v>
      </c>
      <c r="AM64" s="122">
        <v>70</v>
      </c>
      <c r="AN64" s="122">
        <v>70</v>
      </c>
      <c r="AO64" s="123">
        <f t="shared" si="32"/>
        <v>0</v>
      </c>
      <c r="AP64" s="29">
        <f t="shared" si="33"/>
        <v>0</v>
      </c>
      <c r="AQ64" s="28" t="s">
        <v>6401</v>
      </c>
      <c r="AR64" s="122">
        <v>34</v>
      </c>
      <c r="AS64" s="122">
        <v>34</v>
      </c>
      <c r="AT64" s="123">
        <f t="shared" si="34"/>
        <v>0</v>
      </c>
      <c r="AU64" s="124">
        <f t="shared" si="35"/>
        <v>0</v>
      </c>
      <c r="AV64" s="9" t="s">
        <v>11980</v>
      </c>
      <c r="AX64" s="129"/>
      <c r="AY64" s="139"/>
      <c r="AZ64" s="139"/>
    </row>
    <row r="65" spans="3:52" ht="50" customHeight="1">
      <c r="C65" s="52" t="s">
        <v>6319</v>
      </c>
      <c r="D65" s="130" t="s">
        <v>130</v>
      </c>
      <c r="E65" s="131" t="s">
        <v>6343</v>
      </c>
      <c r="F65" s="132" t="s">
        <v>131</v>
      </c>
      <c r="G65" s="125">
        <v>862.15300000000002</v>
      </c>
      <c r="H65" s="122">
        <v>1096.3599999999999</v>
      </c>
      <c r="I65" s="123">
        <f t="shared" si="18"/>
        <v>-234.20699999999988</v>
      </c>
      <c r="J65" s="124">
        <f t="shared" si="19"/>
        <v>-21.362235032288655</v>
      </c>
      <c r="K65" s="125">
        <v>242.10400000000001</v>
      </c>
      <c r="L65" s="122">
        <v>452.01799999999997</v>
      </c>
      <c r="M65" s="123">
        <f t="shared" si="20"/>
        <v>-209.91399999999996</v>
      </c>
      <c r="N65" s="124">
        <f t="shared" si="21"/>
        <v>-46.439301089779605</v>
      </c>
      <c r="O65" s="125">
        <v>44.564</v>
      </c>
      <c r="P65" s="122">
        <v>44.463000000000001</v>
      </c>
      <c r="Q65" s="123">
        <f t="shared" si="22"/>
        <v>0.10099999999999909</v>
      </c>
      <c r="R65" s="124">
        <f t="shared" si="23"/>
        <v>0.22715516271956254</v>
      </c>
      <c r="S65" s="125">
        <v>575.48500000000001</v>
      </c>
      <c r="T65" s="122">
        <v>599.87900000000002</v>
      </c>
      <c r="U65" s="123">
        <f t="shared" si="24"/>
        <v>-24.394000000000005</v>
      </c>
      <c r="V65" s="124">
        <f t="shared" si="25"/>
        <v>-4.0664867414928683</v>
      </c>
      <c r="W65" s="121" t="s">
        <v>6441</v>
      </c>
      <c r="X65" s="122">
        <v>372</v>
      </c>
      <c r="Y65" s="122">
        <v>417</v>
      </c>
      <c r="Z65" s="123">
        <f t="shared" si="26"/>
        <v>-45</v>
      </c>
      <c r="AA65" s="124">
        <f t="shared" si="27"/>
        <v>-10.791366906474821</v>
      </c>
      <c r="AB65" s="28" t="s">
        <v>6418</v>
      </c>
      <c r="AC65" s="122">
        <v>103</v>
      </c>
      <c r="AD65" s="122">
        <v>103</v>
      </c>
      <c r="AE65" s="123">
        <f t="shared" si="28"/>
        <v>0</v>
      </c>
      <c r="AF65" s="29">
        <f t="shared" si="29"/>
        <v>0</v>
      </c>
      <c r="AG65" s="28" t="s">
        <v>6580</v>
      </c>
      <c r="AH65" s="122">
        <v>48</v>
      </c>
      <c r="AI65" s="122">
        <v>48</v>
      </c>
      <c r="AJ65" s="123">
        <f t="shared" si="30"/>
        <v>0</v>
      </c>
      <c r="AK65" s="124">
        <f t="shared" si="31"/>
        <v>0</v>
      </c>
      <c r="AL65" s="28" t="s">
        <v>6581</v>
      </c>
      <c r="AM65" s="122">
        <v>53</v>
      </c>
      <c r="AN65" s="122">
        <v>32</v>
      </c>
      <c r="AO65" s="123">
        <f t="shared" si="32"/>
        <v>21</v>
      </c>
      <c r="AP65" s="29">
        <f t="shared" si="33"/>
        <v>65.625</v>
      </c>
      <c r="AQ65" s="28" t="s">
        <v>6421</v>
      </c>
      <c r="AR65" s="122" t="s">
        <v>6421</v>
      </c>
      <c r="AS65" s="122" t="s">
        <v>6421</v>
      </c>
      <c r="AT65" s="123" t="s">
        <v>6421</v>
      </c>
      <c r="AU65" s="124" t="s">
        <v>6421</v>
      </c>
      <c r="AV65" s="9" t="s">
        <v>11980</v>
      </c>
      <c r="AX65" s="129"/>
      <c r="AY65" s="139"/>
      <c r="AZ65" s="139"/>
    </row>
    <row r="66" spans="3:52" ht="50" customHeight="1">
      <c r="C66" s="52" t="s">
        <v>6319</v>
      </c>
      <c r="D66" s="130" t="s">
        <v>132</v>
      </c>
      <c r="E66" s="131" t="s">
        <v>6343</v>
      </c>
      <c r="F66" s="132" t="s">
        <v>133</v>
      </c>
      <c r="G66" s="125">
        <v>981.36900000000003</v>
      </c>
      <c r="H66" s="122">
        <v>1210.097</v>
      </c>
      <c r="I66" s="123">
        <f t="shared" si="18"/>
        <v>-228.72799999999995</v>
      </c>
      <c r="J66" s="124">
        <f t="shared" si="19"/>
        <v>-18.901625241612859</v>
      </c>
      <c r="K66" s="125">
        <v>584.08399999999995</v>
      </c>
      <c r="L66" s="122">
        <v>722.70500000000004</v>
      </c>
      <c r="M66" s="123">
        <f t="shared" si="20"/>
        <v>-138.62100000000009</v>
      </c>
      <c r="N66" s="124">
        <f t="shared" si="21"/>
        <v>-19.180855259061456</v>
      </c>
      <c r="O66" s="125">
        <v>0.06</v>
      </c>
      <c r="P66" s="122">
        <v>49.854999999999997</v>
      </c>
      <c r="Q66" s="123">
        <f t="shared" si="22"/>
        <v>-49.794999999999995</v>
      </c>
      <c r="R66" s="124">
        <f t="shared" si="23"/>
        <v>-99.879650987864792</v>
      </c>
      <c r="S66" s="125">
        <v>397.22500000000002</v>
      </c>
      <c r="T66" s="122">
        <v>437.53699999999998</v>
      </c>
      <c r="U66" s="123">
        <f t="shared" si="24"/>
        <v>-40.311999999999955</v>
      </c>
      <c r="V66" s="124">
        <f t="shared" si="25"/>
        <v>-9.213392238827792</v>
      </c>
      <c r="W66" s="121" t="s">
        <v>6396</v>
      </c>
      <c r="X66" s="122">
        <v>262</v>
      </c>
      <c r="Y66" s="122">
        <v>241</v>
      </c>
      <c r="Z66" s="123">
        <f t="shared" si="26"/>
        <v>21</v>
      </c>
      <c r="AA66" s="124">
        <f t="shared" si="27"/>
        <v>8.7136929460580905</v>
      </c>
      <c r="AB66" s="28" t="s">
        <v>6582</v>
      </c>
      <c r="AC66" s="122">
        <v>111</v>
      </c>
      <c r="AD66" s="122">
        <v>137</v>
      </c>
      <c r="AE66" s="123">
        <f t="shared" si="28"/>
        <v>-26</v>
      </c>
      <c r="AF66" s="29">
        <f t="shared" si="29"/>
        <v>-18.978102189781019</v>
      </c>
      <c r="AG66" s="28" t="s">
        <v>6441</v>
      </c>
      <c r="AH66" s="122">
        <v>24</v>
      </c>
      <c r="AI66" s="122">
        <v>60</v>
      </c>
      <c r="AJ66" s="123">
        <f t="shared" si="30"/>
        <v>-36</v>
      </c>
      <c r="AK66" s="124">
        <f t="shared" si="31"/>
        <v>-60</v>
      </c>
      <c r="AL66" s="28" t="s">
        <v>6421</v>
      </c>
      <c r="AM66" s="122" t="s">
        <v>6421</v>
      </c>
      <c r="AN66" s="122" t="s">
        <v>6421</v>
      </c>
      <c r="AO66" s="123" t="s">
        <v>6421</v>
      </c>
      <c r="AP66" s="29" t="s">
        <v>6421</v>
      </c>
      <c r="AQ66" s="28" t="s">
        <v>6421</v>
      </c>
      <c r="AR66" s="122" t="s">
        <v>6421</v>
      </c>
      <c r="AS66" s="122" t="s">
        <v>6421</v>
      </c>
      <c r="AT66" s="123" t="s">
        <v>6421</v>
      </c>
      <c r="AU66" s="124" t="s">
        <v>6421</v>
      </c>
      <c r="AV66" s="9" t="s">
        <v>11980</v>
      </c>
      <c r="AX66" s="129"/>
      <c r="AY66" s="139"/>
      <c r="AZ66" s="139"/>
    </row>
    <row r="67" spans="3:52" ht="50" customHeight="1">
      <c r="C67" s="52" t="s">
        <v>6319</v>
      </c>
      <c r="D67" s="130" t="s">
        <v>134</v>
      </c>
      <c r="E67" s="131" t="s">
        <v>6343</v>
      </c>
      <c r="F67" s="132" t="s">
        <v>135</v>
      </c>
      <c r="G67" s="125">
        <v>695.2</v>
      </c>
      <c r="H67" s="122">
        <v>813.59</v>
      </c>
      <c r="I67" s="123">
        <f t="shared" si="18"/>
        <v>-118.38999999999999</v>
      </c>
      <c r="J67" s="124">
        <f t="shared" si="19"/>
        <v>-14.551555451763171</v>
      </c>
      <c r="K67" s="125">
        <v>422.03199999999998</v>
      </c>
      <c r="L67" s="122">
        <v>533.20100000000002</v>
      </c>
      <c r="M67" s="123">
        <f t="shared" si="20"/>
        <v>-111.16900000000004</v>
      </c>
      <c r="N67" s="124">
        <f t="shared" si="21"/>
        <v>-20.849360747635515</v>
      </c>
      <c r="O67" s="125">
        <v>7.359</v>
      </c>
      <c r="P67" s="122">
        <v>9.1359999999999992</v>
      </c>
      <c r="Q67" s="123">
        <f t="shared" si="22"/>
        <v>-1.7769999999999992</v>
      </c>
      <c r="R67" s="124">
        <f t="shared" si="23"/>
        <v>-19.450525394045528</v>
      </c>
      <c r="S67" s="125">
        <v>265.80900000000003</v>
      </c>
      <c r="T67" s="122">
        <v>271.25299999999999</v>
      </c>
      <c r="U67" s="123">
        <f t="shared" si="24"/>
        <v>-5.44399999999996</v>
      </c>
      <c r="V67" s="124">
        <f t="shared" si="25"/>
        <v>-2.0069824112544232</v>
      </c>
      <c r="W67" s="121" t="s">
        <v>6583</v>
      </c>
      <c r="X67" s="122">
        <v>85</v>
      </c>
      <c r="Y67" s="122">
        <v>95</v>
      </c>
      <c r="Z67" s="123">
        <f t="shared" si="26"/>
        <v>-10</v>
      </c>
      <c r="AA67" s="124">
        <f t="shared" si="27"/>
        <v>-10.526315789473683</v>
      </c>
      <c r="AB67" s="28" t="s">
        <v>6396</v>
      </c>
      <c r="AC67" s="122">
        <v>73</v>
      </c>
      <c r="AD67" s="122">
        <v>60</v>
      </c>
      <c r="AE67" s="123">
        <f t="shared" si="28"/>
        <v>13</v>
      </c>
      <c r="AF67" s="29">
        <f t="shared" si="29"/>
        <v>21.666666666666668</v>
      </c>
      <c r="AG67" s="28" t="s">
        <v>6441</v>
      </c>
      <c r="AH67" s="122">
        <v>52</v>
      </c>
      <c r="AI67" s="122">
        <v>55</v>
      </c>
      <c r="AJ67" s="123">
        <f t="shared" si="30"/>
        <v>-3</v>
      </c>
      <c r="AK67" s="124">
        <f t="shared" si="31"/>
        <v>-5.4545454545454541</v>
      </c>
      <c r="AL67" s="28" t="s">
        <v>6584</v>
      </c>
      <c r="AM67" s="122">
        <v>25</v>
      </c>
      <c r="AN67" s="122">
        <v>25</v>
      </c>
      <c r="AO67" s="123">
        <f t="shared" si="32"/>
        <v>0</v>
      </c>
      <c r="AP67" s="29">
        <f t="shared" si="33"/>
        <v>0</v>
      </c>
      <c r="AQ67" s="28" t="s">
        <v>6418</v>
      </c>
      <c r="AR67" s="122">
        <v>14</v>
      </c>
      <c r="AS67" s="122">
        <v>19</v>
      </c>
      <c r="AT67" s="123">
        <f t="shared" si="34"/>
        <v>-5</v>
      </c>
      <c r="AU67" s="124">
        <f t="shared" si="35"/>
        <v>-26.315789473684209</v>
      </c>
      <c r="AV67" s="9" t="s">
        <v>11981</v>
      </c>
      <c r="AX67" s="129"/>
      <c r="AY67" s="139"/>
      <c r="AZ67" s="139"/>
    </row>
    <row r="68" spans="3:52" ht="50" customHeight="1">
      <c r="C68" s="52" t="s">
        <v>6319</v>
      </c>
      <c r="D68" s="106" t="s">
        <v>136</v>
      </c>
      <c r="E68" s="107" t="s">
        <v>6343</v>
      </c>
      <c r="F68" s="108" t="s">
        <v>137</v>
      </c>
      <c r="G68" s="125">
        <v>2770.4670000000001</v>
      </c>
      <c r="H68" s="122">
        <v>2463.107</v>
      </c>
      <c r="I68" s="123">
        <f t="shared" si="18"/>
        <v>307.36000000000013</v>
      </c>
      <c r="J68" s="124">
        <f t="shared" si="19"/>
        <v>12.478548434964463</v>
      </c>
      <c r="K68" s="125">
        <v>685.06200000000001</v>
      </c>
      <c r="L68" s="122">
        <v>844.58</v>
      </c>
      <c r="M68" s="123">
        <f t="shared" si="20"/>
        <v>-159.51800000000003</v>
      </c>
      <c r="N68" s="124">
        <f t="shared" si="21"/>
        <v>-18.887257571810842</v>
      </c>
      <c r="O68" s="125">
        <v>265.048</v>
      </c>
      <c r="P68" s="122">
        <v>264.90199999999999</v>
      </c>
      <c r="Q68" s="123">
        <f t="shared" si="22"/>
        <v>0.14600000000001501</v>
      </c>
      <c r="R68" s="124">
        <f t="shared" si="23"/>
        <v>5.5114721670661226E-2</v>
      </c>
      <c r="S68" s="125">
        <v>1820.357</v>
      </c>
      <c r="T68" s="122">
        <v>1353.625</v>
      </c>
      <c r="U68" s="123">
        <f t="shared" si="24"/>
        <v>466.73199999999997</v>
      </c>
      <c r="V68" s="124">
        <f t="shared" si="25"/>
        <v>34.480155138978667</v>
      </c>
      <c r="W68" s="121" t="s">
        <v>6388</v>
      </c>
      <c r="X68" s="122">
        <v>603</v>
      </c>
      <c r="Y68" s="122">
        <v>603</v>
      </c>
      <c r="Z68" s="123">
        <f t="shared" si="26"/>
        <v>0</v>
      </c>
      <c r="AA68" s="124">
        <f t="shared" si="27"/>
        <v>0</v>
      </c>
      <c r="AB68" s="28" t="s">
        <v>6441</v>
      </c>
      <c r="AC68" s="122">
        <v>544</v>
      </c>
      <c r="AD68" s="122">
        <v>335</v>
      </c>
      <c r="AE68" s="123">
        <f t="shared" si="28"/>
        <v>209</v>
      </c>
      <c r="AF68" s="29">
        <f t="shared" si="29"/>
        <v>62.388059701492537</v>
      </c>
      <c r="AG68" s="28" t="s">
        <v>6532</v>
      </c>
      <c r="AH68" s="122">
        <v>400</v>
      </c>
      <c r="AI68" s="122">
        <v>150</v>
      </c>
      <c r="AJ68" s="123">
        <f t="shared" si="30"/>
        <v>250</v>
      </c>
      <c r="AK68" s="124">
        <f t="shared" si="31"/>
        <v>166.66666666666669</v>
      </c>
      <c r="AL68" s="28" t="s">
        <v>6418</v>
      </c>
      <c r="AM68" s="122">
        <v>104</v>
      </c>
      <c r="AN68" s="122">
        <v>104</v>
      </c>
      <c r="AO68" s="123">
        <f t="shared" si="32"/>
        <v>0</v>
      </c>
      <c r="AP68" s="29">
        <f t="shared" si="33"/>
        <v>0</v>
      </c>
      <c r="AQ68" s="28" t="s">
        <v>6471</v>
      </c>
      <c r="AR68" s="122">
        <v>101</v>
      </c>
      <c r="AS68" s="122">
        <v>101</v>
      </c>
      <c r="AT68" s="123">
        <f t="shared" si="34"/>
        <v>0</v>
      </c>
      <c r="AU68" s="124">
        <f t="shared" si="35"/>
        <v>0</v>
      </c>
      <c r="AV68" s="9" t="s">
        <v>11980</v>
      </c>
      <c r="AX68" s="129"/>
      <c r="AY68" s="139"/>
      <c r="AZ68" s="139"/>
    </row>
    <row r="69" spans="3:52" ht="50" customHeight="1">
      <c r="C69" s="52" t="s">
        <v>6319</v>
      </c>
      <c r="D69" s="106" t="s">
        <v>138</v>
      </c>
      <c r="E69" s="107" t="s">
        <v>6343</v>
      </c>
      <c r="F69" s="108" t="s">
        <v>139</v>
      </c>
      <c r="G69" s="125">
        <v>1362.8140000000001</v>
      </c>
      <c r="H69" s="122">
        <v>1532.2049999999999</v>
      </c>
      <c r="I69" s="123">
        <f t="shared" si="18"/>
        <v>-169.39099999999985</v>
      </c>
      <c r="J69" s="124">
        <f t="shared" si="19"/>
        <v>-11.05537444402021</v>
      </c>
      <c r="K69" s="125">
        <v>650.25900000000001</v>
      </c>
      <c r="L69" s="122">
        <v>836.21600000000001</v>
      </c>
      <c r="M69" s="123">
        <f t="shared" si="20"/>
        <v>-185.95699999999999</v>
      </c>
      <c r="N69" s="124">
        <f t="shared" si="21"/>
        <v>-22.237914605795631</v>
      </c>
      <c r="O69" s="125">
        <v>2.6429999999999998</v>
      </c>
      <c r="P69" s="122">
        <v>2.6429999999999998</v>
      </c>
      <c r="Q69" s="123">
        <f t="shared" si="22"/>
        <v>0</v>
      </c>
      <c r="R69" s="124">
        <f t="shared" si="23"/>
        <v>0</v>
      </c>
      <c r="S69" s="125">
        <v>709.91200000000003</v>
      </c>
      <c r="T69" s="122">
        <v>693.346</v>
      </c>
      <c r="U69" s="123">
        <f t="shared" si="24"/>
        <v>16.566000000000031</v>
      </c>
      <c r="V69" s="124">
        <f t="shared" si="25"/>
        <v>2.3892832727094455</v>
      </c>
      <c r="W69" s="121" t="s">
        <v>6585</v>
      </c>
      <c r="X69" s="122">
        <v>306</v>
      </c>
      <c r="Y69" s="122">
        <v>285</v>
      </c>
      <c r="Z69" s="123">
        <v>21</v>
      </c>
      <c r="AA69" s="124">
        <v>7.3684210526315779</v>
      </c>
      <c r="AB69" s="28" t="s">
        <v>6586</v>
      </c>
      <c r="AC69" s="122">
        <v>268</v>
      </c>
      <c r="AD69" s="122">
        <v>268</v>
      </c>
      <c r="AE69" s="123">
        <v>0</v>
      </c>
      <c r="AF69" s="29">
        <v>0</v>
      </c>
      <c r="AG69" s="28" t="s">
        <v>6587</v>
      </c>
      <c r="AH69" s="122">
        <v>69</v>
      </c>
      <c r="AI69" s="122">
        <v>74</v>
      </c>
      <c r="AJ69" s="123">
        <v>-5</v>
      </c>
      <c r="AK69" s="124">
        <v>-6.756756756756757</v>
      </c>
      <c r="AL69" s="28" t="s">
        <v>6588</v>
      </c>
      <c r="AM69" s="122">
        <v>38</v>
      </c>
      <c r="AN69" s="122">
        <v>35</v>
      </c>
      <c r="AO69" s="123">
        <v>3</v>
      </c>
      <c r="AP69" s="29">
        <v>8.5714285714285712</v>
      </c>
      <c r="AQ69" s="28" t="s">
        <v>6589</v>
      </c>
      <c r="AR69" s="122">
        <v>12</v>
      </c>
      <c r="AS69" s="122">
        <v>12</v>
      </c>
      <c r="AT69" s="123">
        <v>0</v>
      </c>
      <c r="AU69" s="124">
        <v>0</v>
      </c>
      <c r="AV69" s="9" t="s">
        <v>11980</v>
      </c>
      <c r="AX69" s="129"/>
      <c r="AY69" s="139"/>
      <c r="AZ69" s="139"/>
    </row>
    <row r="70" spans="3:52" ht="50" customHeight="1">
      <c r="C70" s="52" t="s">
        <v>6319</v>
      </c>
      <c r="D70" s="130" t="s">
        <v>140</v>
      </c>
      <c r="E70" s="131" t="s">
        <v>6343</v>
      </c>
      <c r="F70" s="132" t="s">
        <v>141</v>
      </c>
      <c r="G70" s="125">
        <v>9090.893</v>
      </c>
      <c r="H70" s="122">
        <v>9533.4760000000006</v>
      </c>
      <c r="I70" s="123">
        <f t="shared" si="18"/>
        <v>-442.58300000000054</v>
      </c>
      <c r="J70" s="124">
        <f t="shared" si="19"/>
        <v>-4.6424095471578308</v>
      </c>
      <c r="K70" s="125">
        <v>1018.163</v>
      </c>
      <c r="L70" s="122">
        <v>1018.062</v>
      </c>
      <c r="M70" s="123">
        <f t="shared" si="20"/>
        <v>0.10099999999999909</v>
      </c>
      <c r="N70" s="124">
        <f t="shared" si="21"/>
        <v>9.9208103239291027E-3</v>
      </c>
      <c r="O70" s="125">
        <v>2715.1959999999999</v>
      </c>
      <c r="P70" s="122">
        <v>2979.1610000000001</v>
      </c>
      <c r="Q70" s="123">
        <f t="shared" si="22"/>
        <v>-263.96500000000015</v>
      </c>
      <c r="R70" s="124">
        <f t="shared" si="23"/>
        <v>-8.8603804896747818</v>
      </c>
      <c r="S70" s="125">
        <v>5357.5339999999997</v>
      </c>
      <c r="T70" s="122">
        <v>5536.2529999999997</v>
      </c>
      <c r="U70" s="123">
        <f t="shared" si="24"/>
        <v>-178.71900000000005</v>
      </c>
      <c r="V70" s="124">
        <f t="shared" si="25"/>
        <v>-3.2281581062137166</v>
      </c>
      <c r="W70" s="121" t="s">
        <v>6590</v>
      </c>
      <c r="X70" s="122">
        <v>1708</v>
      </c>
      <c r="Y70" s="122">
        <v>1857</v>
      </c>
      <c r="Z70" s="123">
        <f t="shared" si="26"/>
        <v>-149</v>
      </c>
      <c r="AA70" s="124">
        <f t="shared" si="27"/>
        <v>-8.0236941303177165</v>
      </c>
      <c r="AB70" s="28" t="s">
        <v>6591</v>
      </c>
      <c r="AC70" s="122">
        <v>1209</v>
      </c>
      <c r="AD70" s="122">
        <v>1208</v>
      </c>
      <c r="AE70" s="123">
        <f t="shared" si="28"/>
        <v>1</v>
      </c>
      <c r="AF70" s="29">
        <f t="shared" si="29"/>
        <v>8.2781456953642391E-2</v>
      </c>
      <c r="AG70" s="28" t="s">
        <v>6592</v>
      </c>
      <c r="AH70" s="122">
        <v>1086</v>
      </c>
      <c r="AI70" s="122">
        <v>1091</v>
      </c>
      <c r="AJ70" s="123">
        <f t="shared" si="30"/>
        <v>-5</v>
      </c>
      <c r="AK70" s="124">
        <f t="shared" si="31"/>
        <v>-0.45829514207149402</v>
      </c>
      <c r="AL70" s="28" t="s">
        <v>6593</v>
      </c>
      <c r="AM70" s="122">
        <v>228</v>
      </c>
      <c r="AN70" s="122">
        <v>228</v>
      </c>
      <c r="AO70" s="123">
        <f t="shared" si="32"/>
        <v>0</v>
      </c>
      <c r="AP70" s="29">
        <f t="shared" si="33"/>
        <v>0</v>
      </c>
      <c r="AQ70" s="28" t="s">
        <v>6594</v>
      </c>
      <c r="AR70" s="122">
        <v>190</v>
      </c>
      <c r="AS70" s="122">
        <v>197</v>
      </c>
      <c r="AT70" s="123">
        <f t="shared" si="34"/>
        <v>-7</v>
      </c>
      <c r="AU70" s="124">
        <f t="shared" si="35"/>
        <v>-3.5532994923857872</v>
      </c>
      <c r="AV70" s="9" t="s">
        <v>11980</v>
      </c>
      <c r="AX70" s="129"/>
      <c r="AY70" s="139"/>
      <c r="AZ70" s="139"/>
    </row>
    <row r="71" spans="3:52" ht="50" customHeight="1">
      <c r="C71" s="52" t="s">
        <v>6319</v>
      </c>
      <c r="D71" s="130" t="s">
        <v>142</v>
      </c>
      <c r="E71" s="131" t="s">
        <v>6343</v>
      </c>
      <c r="F71" s="132" t="s">
        <v>143</v>
      </c>
      <c r="G71" s="125">
        <v>848.3</v>
      </c>
      <c r="H71" s="122">
        <v>1110.424</v>
      </c>
      <c r="I71" s="123">
        <f t="shared" si="18"/>
        <v>-262.12400000000002</v>
      </c>
      <c r="J71" s="124">
        <f t="shared" si="19"/>
        <v>-23.605757800623909</v>
      </c>
      <c r="K71" s="125">
        <v>134.15799999999999</v>
      </c>
      <c r="L71" s="122">
        <v>142.07300000000001</v>
      </c>
      <c r="M71" s="123">
        <f t="shared" si="20"/>
        <v>-7.9150000000000205</v>
      </c>
      <c r="N71" s="124">
        <f t="shared" si="21"/>
        <v>-5.5710796562330769</v>
      </c>
      <c r="O71" s="125">
        <v>15.098000000000001</v>
      </c>
      <c r="P71" s="122">
        <v>15.089</v>
      </c>
      <c r="Q71" s="123">
        <f t="shared" si="22"/>
        <v>9.0000000000003411E-3</v>
      </c>
      <c r="R71" s="124">
        <f t="shared" si="23"/>
        <v>5.9646099807809265E-2</v>
      </c>
      <c r="S71" s="125">
        <v>699.04399999999998</v>
      </c>
      <c r="T71" s="122">
        <v>953.26199999999994</v>
      </c>
      <c r="U71" s="123">
        <f t="shared" si="24"/>
        <v>-254.21799999999996</v>
      </c>
      <c r="V71" s="124">
        <f t="shared" si="25"/>
        <v>-26.668219230389962</v>
      </c>
      <c r="W71" s="121" t="s">
        <v>6595</v>
      </c>
      <c r="X71" s="122">
        <v>441</v>
      </c>
      <c r="Y71" s="122">
        <v>446</v>
      </c>
      <c r="Z71" s="123">
        <f t="shared" ref="Z71:Z76" si="67">X71-Y71</f>
        <v>-5</v>
      </c>
      <c r="AA71" s="124">
        <f t="shared" ref="AA71:AA76" si="68">Z71/Y71*100</f>
        <v>-1.1210762331838564</v>
      </c>
      <c r="AB71" s="28" t="s">
        <v>6596</v>
      </c>
      <c r="AC71" s="122">
        <v>79</v>
      </c>
      <c r="AD71" s="122">
        <v>79</v>
      </c>
      <c r="AE71" s="123">
        <f t="shared" ref="AE71:AE76" si="69">AC71-AD71</f>
        <v>0</v>
      </c>
      <c r="AF71" s="29">
        <f t="shared" ref="AF71:AF76" si="70">AE71/AD71*100</f>
        <v>0</v>
      </c>
      <c r="AG71" s="28" t="s">
        <v>6597</v>
      </c>
      <c r="AH71" s="122">
        <v>58</v>
      </c>
      <c r="AI71" s="122">
        <v>91</v>
      </c>
      <c r="AJ71" s="123">
        <f t="shared" ref="AJ71:AJ75" si="71">AH71-AI71</f>
        <v>-33</v>
      </c>
      <c r="AK71" s="124">
        <f t="shared" ref="AK71:AK75" si="72">AJ71/AI71*100</f>
        <v>-36.263736263736263</v>
      </c>
      <c r="AL71" s="28" t="s">
        <v>6598</v>
      </c>
      <c r="AM71" s="122">
        <v>41</v>
      </c>
      <c r="AN71" s="122">
        <v>27</v>
      </c>
      <c r="AO71" s="123">
        <f t="shared" ref="AO71:AO75" si="73">AM71-AN71</f>
        <v>14</v>
      </c>
      <c r="AP71" s="29">
        <f t="shared" ref="AP71:AP75" si="74">AO71/AN71*100</f>
        <v>51.851851851851848</v>
      </c>
      <c r="AQ71" s="28" t="s">
        <v>6599</v>
      </c>
      <c r="AR71" s="122">
        <v>28</v>
      </c>
      <c r="AS71" s="122">
        <v>41</v>
      </c>
      <c r="AT71" s="123">
        <f t="shared" ref="AT71:AT75" si="75">AR71-AS71</f>
        <v>-13</v>
      </c>
      <c r="AU71" s="124">
        <f t="shared" ref="AU71:AU75" si="76">AT71/AS71*100</f>
        <v>-31.707317073170731</v>
      </c>
      <c r="AV71" s="9" t="s">
        <v>11980</v>
      </c>
      <c r="AX71" s="129"/>
      <c r="AY71" s="139"/>
      <c r="AZ71" s="139"/>
    </row>
    <row r="72" spans="3:52" ht="50" customHeight="1">
      <c r="C72" s="52" t="s">
        <v>6319</v>
      </c>
      <c r="D72" s="130" t="s">
        <v>144</v>
      </c>
      <c r="E72" s="131" t="s">
        <v>6343</v>
      </c>
      <c r="F72" s="132" t="s">
        <v>145</v>
      </c>
      <c r="G72" s="125">
        <v>7340.2669999999998</v>
      </c>
      <c r="H72" s="122">
        <v>7015.0739999999996</v>
      </c>
      <c r="I72" s="123">
        <f t="shared" ref="I72:I135" si="77">G72-H72</f>
        <v>325.19300000000021</v>
      </c>
      <c r="J72" s="124">
        <f t="shared" ref="J72:J135" si="78">I72/H72*100</f>
        <v>4.6356317837844649</v>
      </c>
      <c r="K72" s="125">
        <v>3630.8760000000002</v>
      </c>
      <c r="L72" s="122">
        <v>3376.7559999999999</v>
      </c>
      <c r="M72" s="123">
        <f t="shared" ref="M72:M135" si="79">K72-L72</f>
        <v>254.12000000000035</v>
      </c>
      <c r="N72" s="124">
        <f t="shared" ref="N72:N135" si="80">M72/L72*100</f>
        <v>7.5255659573863305</v>
      </c>
      <c r="O72" s="125">
        <v>24.195</v>
      </c>
      <c r="P72" s="122">
        <v>24.193000000000001</v>
      </c>
      <c r="Q72" s="123">
        <f t="shared" ref="Q72:Q135" si="81">O72-P72</f>
        <v>1.9999999999988916E-3</v>
      </c>
      <c r="R72" s="124">
        <f t="shared" ref="R72:R135" si="82">Q72/P72*100</f>
        <v>8.2668540486871885E-3</v>
      </c>
      <c r="S72" s="125">
        <v>3685.1959999999999</v>
      </c>
      <c r="T72" s="122">
        <v>3614.125</v>
      </c>
      <c r="U72" s="123">
        <f t="shared" ref="U72:U135" si="83">S72-T72</f>
        <v>71.070999999999913</v>
      </c>
      <c r="V72" s="124">
        <f t="shared" ref="V72:V135" si="84">U72/T72*100</f>
        <v>1.9664787465845788</v>
      </c>
      <c r="W72" s="121" t="s">
        <v>6600</v>
      </c>
      <c r="X72" s="122">
        <v>1887</v>
      </c>
      <c r="Y72" s="122">
        <v>1955</v>
      </c>
      <c r="Z72" s="123">
        <f t="shared" si="67"/>
        <v>-68</v>
      </c>
      <c r="AA72" s="124">
        <f t="shared" si="68"/>
        <v>-3.4782608695652173</v>
      </c>
      <c r="AB72" s="28" t="s">
        <v>6388</v>
      </c>
      <c r="AC72" s="122">
        <v>444</v>
      </c>
      <c r="AD72" s="122">
        <v>446</v>
      </c>
      <c r="AE72" s="123">
        <f t="shared" si="69"/>
        <v>-2</v>
      </c>
      <c r="AF72" s="29">
        <f t="shared" si="70"/>
        <v>-0.44843049327354262</v>
      </c>
      <c r="AG72" s="28" t="s">
        <v>6601</v>
      </c>
      <c r="AH72" s="122">
        <v>352</v>
      </c>
      <c r="AI72" s="122">
        <v>0</v>
      </c>
      <c r="AJ72" s="123">
        <f t="shared" si="71"/>
        <v>352</v>
      </c>
      <c r="AK72" s="124" t="e">
        <f t="shared" si="72"/>
        <v>#DIV/0!</v>
      </c>
      <c r="AL72" s="28" t="s">
        <v>6602</v>
      </c>
      <c r="AM72" s="122">
        <v>222</v>
      </c>
      <c r="AN72" s="122">
        <v>422</v>
      </c>
      <c r="AO72" s="123">
        <f t="shared" si="73"/>
        <v>-200</v>
      </c>
      <c r="AP72" s="29">
        <f t="shared" si="74"/>
        <v>-47.393364928909953</v>
      </c>
      <c r="AQ72" s="28" t="s">
        <v>6603</v>
      </c>
      <c r="AR72" s="122">
        <v>164</v>
      </c>
      <c r="AS72" s="122">
        <v>166</v>
      </c>
      <c r="AT72" s="123">
        <f t="shared" si="75"/>
        <v>-2</v>
      </c>
      <c r="AU72" s="124">
        <f t="shared" si="76"/>
        <v>-1.2048192771084338</v>
      </c>
      <c r="AV72" s="9" t="s">
        <v>11981</v>
      </c>
      <c r="AX72" s="129"/>
      <c r="AY72" s="139"/>
      <c r="AZ72" s="139"/>
    </row>
    <row r="73" spans="3:52" ht="50" customHeight="1">
      <c r="C73" s="52" t="s">
        <v>6319</v>
      </c>
      <c r="D73" s="130" t="s">
        <v>146</v>
      </c>
      <c r="E73" s="131" t="s">
        <v>6343</v>
      </c>
      <c r="F73" s="132" t="s">
        <v>147</v>
      </c>
      <c r="G73" s="125">
        <v>1751.761</v>
      </c>
      <c r="H73" s="122">
        <v>1970.7249999999999</v>
      </c>
      <c r="I73" s="123">
        <f t="shared" si="77"/>
        <v>-218.96399999999994</v>
      </c>
      <c r="J73" s="124">
        <f t="shared" si="78"/>
        <v>-11.110834845044334</v>
      </c>
      <c r="K73" s="125">
        <v>322.142</v>
      </c>
      <c r="L73" s="122">
        <v>376.01499999999999</v>
      </c>
      <c r="M73" s="123">
        <f t="shared" si="79"/>
        <v>-53.87299999999999</v>
      </c>
      <c r="N73" s="124">
        <f t="shared" si="80"/>
        <v>-14.327353961943007</v>
      </c>
      <c r="O73" s="125">
        <v>0.19600000000000001</v>
      </c>
      <c r="P73" s="122">
        <v>0.19600000000000001</v>
      </c>
      <c r="Q73" s="123">
        <f t="shared" si="81"/>
        <v>0</v>
      </c>
      <c r="R73" s="124">
        <f t="shared" si="82"/>
        <v>0</v>
      </c>
      <c r="S73" s="125">
        <v>1429.423</v>
      </c>
      <c r="T73" s="122">
        <v>1594.5139999999999</v>
      </c>
      <c r="U73" s="123">
        <f t="shared" si="83"/>
        <v>-165.09099999999989</v>
      </c>
      <c r="V73" s="124">
        <f t="shared" si="84"/>
        <v>-10.353687706724426</v>
      </c>
      <c r="W73" s="121" t="s">
        <v>6604</v>
      </c>
      <c r="X73" s="122">
        <v>479</v>
      </c>
      <c r="Y73" s="122">
        <v>486</v>
      </c>
      <c r="Z73" s="123">
        <f t="shared" si="67"/>
        <v>-7</v>
      </c>
      <c r="AA73" s="124">
        <f t="shared" si="68"/>
        <v>-1.440329218106996</v>
      </c>
      <c r="AB73" s="28" t="s">
        <v>6605</v>
      </c>
      <c r="AC73" s="122">
        <v>361</v>
      </c>
      <c r="AD73" s="122">
        <v>371</v>
      </c>
      <c r="AE73" s="123">
        <f t="shared" si="69"/>
        <v>-10</v>
      </c>
      <c r="AF73" s="29">
        <f t="shared" si="70"/>
        <v>-2.6954177897574128</v>
      </c>
      <c r="AG73" s="28" t="s">
        <v>6606</v>
      </c>
      <c r="AH73" s="122">
        <v>126</v>
      </c>
      <c r="AI73" s="122">
        <v>138</v>
      </c>
      <c r="AJ73" s="123">
        <f t="shared" si="71"/>
        <v>-12</v>
      </c>
      <c r="AK73" s="124">
        <f t="shared" si="72"/>
        <v>-8.695652173913043</v>
      </c>
      <c r="AL73" s="28" t="s">
        <v>6607</v>
      </c>
      <c r="AM73" s="122">
        <v>94</v>
      </c>
      <c r="AN73" s="122">
        <v>161</v>
      </c>
      <c r="AO73" s="123">
        <f t="shared" si="73"/>
        <v>-67</v>
      </c>
      <c r="AP73" s="29">
        <f t="shared" si="74"/>
        <v>-41.614906832298139</v>
      </c>
      <c r="AQ73" s="28" t="s">
        <v>6608</v>
      </c>
      <c r="AR73" s="122">
        <v>64</v>
      </c>
      <c r="AS73" s="122">
        <v>72</v>
      </c>
      <c r="AT73" s="123">
        <f t="shared" si="75"/>
        <v>-8</v>
      </c>
      <c r="AU73" s="124">
        <f t="shared" si="76"/>
        <v>-11.111111111111111</v>
      </c>
      <c r="AV73" s="9" t="s">
        <v>11980</v>
      </c>
      <c r="AX73" s="129"/>
      <c r="AY73" s="139"/>
      <c r="AZ73" s="139"/>
    </row>
    <row r="74" spans="3:52" ht="50" customHeight="1">
      <c r="C74" s="52" t="s">
        <v>6319</v>
      </c>
      <c r="D74" s="130" t="s">
        <v>148</v>
      </c>
      <c r="E74" s="131" t="s">
        <v>6343</v>
      </c>
      <c r="F74" s="132" t="s">
        <v>149</v>
      </c>
      <c r="G74" s="125">
        <v>999.64800000000002</v>
      </c>
      <c r="H74" s="122">
        <v>945.72699999999998</v>
      </c>
      <c r="I74" s="123">
        <f t="shared" si="77"/>
        <v>53.921000000000049</v>
      </c>
      <c r="J74" s="124">
        <f t="shared" si="78"/>
        <v>5.7015396620800765</v>
      </c>
      <c r="K74" s="125">
        <v>300.49900000000002</v>
      </c>
      <c r="L74" s="122">
        <v>300.46899999999999</v>
      </c>
      <c r="M74" s="123">
        <f t="shared" si="79"/>
        <v>3.0000000000029559E-2</v>
      </c>
      <c r="N74" s="124">
        <f t="shared" si="80"/>
        <v>9.9843910686392146E-3</v>
      </c>
      <c r="O74" s="125">
        <v>442.53100000000001</v>
      </c>
      <c r="P74" s="122">
        <v>412.495</v>
      </c>
      <c r="Q74" s="123">
        <f t="shared" si="81"/>
        <v>30.036000000000001</v>
      </c>
      <c r="R74" s="124">
        <f t="shared" si="82"/>
        <v>7.2815428065794743</v>
      </c>
      <c r="S74" s="125">
        <v>256.61799999999999</v>
      </c>
      <c r="T74" s="122">
        <v>232.76300000000001</v>
      </c>
      <c r="U74" s="123">
        <f t="shared" si="83"/>
        <v>23.85499999999999</v>
      </c>
      <c r="V74" s="124">
        <f t="shared" si="84"/>
        <v>10.248621988889981</v>
      </c>
      <c r="W74" s="121" t="s">
        <v>6609</v>
      </c>
      <c r="X74" s="122">
        <v>65</v>
      </c>
      <c r="Y74" s="122">
        <v>58</v>
      </c>
      <c r="Z74" s="123">
        <f t="shared" si="67"/>
        <v>7</v>
      </c>
      <c r="AA74" s="124">
        <f t="shared" si="68"/>
        <v>12.068965517241379</v>
      </c>
      <c r="AB74" s="28" t="s">
        <v>6610</v>
      </c>
      <c r="AC74" s="122">
        <v>49</v>
      </c>
      <c r="AD74" s="122">
        <v>44</v>
      </c>
      <c r="AE74" s="123">
        <f t="shared" si="69"/>
        <v>5</v>
      </c>
      <c r="AF74" s="29">
        <f t="shared" si="70"/>
        <v>11.363636363636363</v>
      </c>
      <c r="AG74" s="28" t="s">
        <v>6417</v>
      </c>
      <c r="AH74" s="122">
        <v>49</v>
      </c>
      <c r="AI74" s="122">
        <v>35</v>
      </c>
      <c r="AJ74" s="123">
        <f t="shared" si="71"/>
        <v>14</v>
      </c>
      <c r="AK74" s="124">
        <f t="shared" si="72"/>
        <v>40</v>
      </c>
      <c r="AL74" s="28" t="s">
        <v>6611</v>
      </c>
      <c r="AM74" s="122">
        <v>35</v>
      </c>
      <c r="AN74" s="122">
        <v>37</v>
      </c>
      <c r="AO74" s="123">
        <f t="shared" si="73"/>
        <v>-2</v>
      </c>
      <c r="AP74" s="29">
        <f t="shared" si="74"/>
        <v>-5.4054054054054053</v>
      </c>
      <c r="AQ74" s="28" t="s">
        <v>6410</v>
      </c>
      <c r="AR74" s="122">
        <v>34</v>
      </c>
      <c r="AS74" s="122">
        <v>34</v>
      </c>
      <c r="AT74" s="123">
        <f t="shared" si="75"/>
        <v>0</v>
      </c>
      <c r="AU74" s="124">
        <f t="shared" si="76"/>
        <v>0</v>
      </c>
      <c r="AV74" s="9" t="s">
        <v>11980</v>
      </c>
      <c r="AX74" s="129"/>
      <c r="AY74" s="139"/>
      <c r="AZ74" s="139"/>
    </row>
    <row r="75" spans="3:52" ht="50" customHeight="1">
      <c r="C75" s="52" t="s">
        <v>6319</v>
      </c>
      <c r="D75" s="130" t="s">
        <v>150</v>
      </c>
      <c r="E75" s="131" t="s">
        <v>6343</v>
      </c>
      <c r="F75" s="132" t="s">
        <v>151</v>
      </c>
      <c r="G75" s="125">
        <v>1794.627</v>
      </c>
      <c r="H75" s="122">
        <v>1812.9369999999999</v>
      </c>
      <c r="I75" s="123">
        <f t="shared" si="77"/>
        <v>-18.309999999999945</v>
      </c>
      <c r="J75" s="124">
        <f t="shared" si="78"/>
        <v>-1.0099633908955439</v>
      </c>
      <c r="K75" s="125">
        <v>631.54</v>
      </c>
      <c r="L75" s="122">
        <v>762.14</v>
      </c>
      <c r="M75" s="123">
        <f t="shared" si="79"/>
        <v>-130.60000000000002</v>
      </c>
      <c r="N75" s="124">
        <f t="shared" si="80"/>
        <v>-17.135959272574596</v>
      </c>
      <c r="O75" s="125">
        <v>302.88</v>
      </c>
      <c r="P75" s="122">
        <v>304.67</v>
      </c>
      <c r="Q75" s="123">
        <f t="shared" si="81"/>
        <v>-1.7900000000000205</v>
      </c>
      <c r="R75" s="124">
        <f t="shared" si="82"/>
        <v>-0.58752092427873448</v>
      </c>
      <c r="S75" s="125">
        <v>860.20699999999999</v>
      </c>
      <c r="T75" s="122">
        <v>746.12699999999995</v>
      </c>
      <c r="U75" s="123">
        <f t="shared" si="83"/>
        <v>114.08000000000004</v>
      </c>
      <c r="V75" s="124">
        <f t="shared" si="84"/>
        <v>15.289622276100456</v>
      </c>
      <c r="W75" s="121" t="s">
        <v>6604</v>
      </c>
      <c r="X75" s="122">
        <v>402</v>
      </c>
      <c r="Y75" s="122">
        <v>383</v>
      </c>
      <c r="Z75" s="123">
        <f t="shared" si="67"/>
        <v>19</v>
      </c>
      <c r="AA75" s="124">
        <f t="shared" si="68"/>
        <v>4.9608355091383807</v>
      </c>
      <c r="AB75" s="28" t="s">
        <v>6396</v>
      </c>
      <c r="AC75" s="122">
        <v>293</v>
      </c>
      <c r="AD75" s="122">
        <v>266</v>
      </c>
      <c r="AE75" s="123">
        <f t="shared" si="69"/>
        <v>27</v>
      </c>
      <c r="AF75" s="29">
        <f t="shared" si="70"/>
        <v>10.150375939849624</v>
      </c>
      <c r="AG75" s="28" t="s">
        <v>6612</v>
      </c>
      <c r="AH75" s="122">
        <v>116</v>
      </c>
      <c r="AI75" s="122">
        <v>48</v>
      </c>
      <c r="AJ75" s="123">
        <f t="shared" si="71"/>
        <v>68</v>
      </c>
      <c r="AK75" s="124">
        <f t="shared" si="72"/>
        <v>141.66666666666669</v>
      </c>
      <c r="AL75" s="28" t="s">
        <v>6613</v>
      </c>
      <c r="AM75" s="122">
        <v>21</v>
      </c>
      <c r="AN75" s="122">
        <v>21</v>
      </c>
      <c r="AO75" s="123">
        <f t="shared" si="73"/>
        <v>0</v>
      </c>
      <c r="AP75" s="29">
        <f t="shared" si="74"/>
        <v>0</v>
      </c>
      <c r="AQ75" s="28" t="s">
        <v>6614</v>
      </c>
      <c r="AR75" s="122">
        <v>14</v>
      </c>
      <c r="AS75" s="122">
        <v>14</v>
      </c>
      <c r="AT75" s="123">
        <f t="shared" si="75"/>
        <v>0</v>
      </c>
      <c r="AU75" s="124">
        <f t="shared" si="76"/>
        <v>0</v>
      </c>
      <c r="AV75" s="9" t="s">
        <v>11980</v>
      </c>
      <c r="AX75" s="129"/>
      <c r="AY75" s="139"/>
      <c r="AZ75" s="139"/>
    </row>
    <row r="76" spans="3:52" ht="50" customHeight="1">
      <c r="C76" s="52" t="s">
        <v>6319</v>
      </c>
      <c r="D76" s="130" t="s">
        <v>152</v>
      </c>
      <c r="E76" s="131" t="s">
        <v>6343</v>
      </c>
      <c r="F76" s="132" t="s">
        <v>153</v>
      </c>
      <c r="G76" s="125">
        <v>1783.8579999999999</v>
      </c>
      <c r="H76" s="122">
        <v>1858.816</v>
      </c>
      <c r="I76" s="123">
        <f t="shared" si="77"/>
        <v>-74.958000000000084</v>
      </c>
      <c r="J76" s="124">
        <f t="shared" si="78"/>
        <v>-4.0325669673598723</v>
      </c>
      <c r="K76" s="125">
        <v>663.28599999999994</v>
      </c>
      <c r="L76" s="122">
        <v>715.71600000000001</v>
      </c>
      <c r="M76" s="123">
        <f t="shared" si="79"/>
        <v>-52.430000000000064</v>
      </c>
      <c r="N76" s="124">
        <f t="shared" si="80"/>
        <v>-7.3255313560127293</v>
      </c>
      <c r="O76" s="125">
        <v>890.98099999999999</v>
      </c>
      <c r="P76" s="122">
        <v>890.64200000000005</v>
      </c>
      <c r="Q76" s="123">
        <f t="shared" si="81"/>
        <v>0.33899999999994179</v>
      </c>
      <c r="R76" s="124">
        <f t="shared" si="82"/>
        <v>3.8062431369724509E-2</v>
      </c>
      <c r="S76" s="125">
        <v>229.59100000000001</v>
      </c>
      <c r="T76" s="122">
        <v>252.458</v>
      </c>
      <c r="U76" s="123">
        <f t="shared" si="83"/>
        <v>-22.86699999999999</v>
      </c>
      <c r="V76" s="124">
        <f t="shared" si="84"/>
        <v>-9.0577442584509082</v>
      </c>
      <c r="W76" s="121" t="s">
        <v>6403</v>
      </c>
      <c r="X76" s="122">
        <v>170</v>
      </c>
      <c r="Y76" s="122">
        <v>176</v>
      </c>
      <c r="Z76" s="123">
        <f t="shared" si="67"/>
        <v>-6</v>
      </c>
      <c r="AA76" s="124">
        <f t="shared" si="68"/>
        <v>-3.4090909090909087</v>
      </c>
      <c r="AB76" s="28" t="s">
        <v>6417</v>
      </c>
      <c r="AC76" s="122">
        <v>60</v>
      </c>
      <c r="AD76" s="122">
        <v>77</v>
      </c>
      <c r="AE76" s="123">
        <f t="shared" si="69"/>
        <v>-17</v>
      </c>
      <c r="AF76" s="29">
        <f t="shared" si="70"/>
        <v>-22.077922077922079</v>
      </c>
      <c r="AG76" s="122" t="s">
        <v>6421</v>
      </c>
      <c r="AH76" s="122" t="s">
        <v>6421</v>
      </c>
      <c r="AI76" s="122" t="s">
        <v>6421</v>
      </c>
      <c r="AJ76" s="122" t="s">
        <v>6421</v>
      </c>
      <c r="AK76" s="122" t="s">
        <v>6421</v>
      </c>
      <c r="AL76" s="28" t="s">
        <v>6421</v>
      </c>
      <c r="AM76" s="122" t="s">
        <v>6421</v>
      </c>
      <c r="AN76" s="122" t="s">
        <v>6421</v>
      </c>
      <c r="AO76" s="123" t="s">
        <v>6421</v>
      </c>
      <c r="AP76" s="29" t="s">
        <v>6421</v>
      </c>
      <c r="AQ76" s="28" t="s">
        <v>6421</v>
      </c>
      <c r="AR76" s="122" t="s">
        <v>6421</v>
      </c>
      <c r="AS76" s="122" t="s">
        <v>6421</v>
      </c>
      <c r="AT76" s="123" t="s">
        <v>6421</v>
      </c>
      <c r="AU76" s="124" t="s">
        <v>6421</v>
      </c>
      <c r="AV76" s="9" t="s">
        <v>11981</v>
      </c>
      <c r="AX76" s="129"/>
      <c r="AY76" s="139"/>
      <c r="AZ76" s="139"/>
    </row>
    <row r="77" spans="3:52" ht="50" customHeight="1">
      <c r="C77" s="52" t="s">
        <v>6319</v>
      </c>
      <c r="D77" s="130" t="s">
        <v>154</v>
      </c>
      <c r="E77" s="131" t="s">
        <v>6343</v>
      </c>
      <c r="F77" s="132" t="s">
        <v>155</v>
      </c>
      <c r="G77" s="125">
        <v>909.80899999999997</v>
      </c>
      <c r="H77" s="122">
        <v>1042.107</v>
      </c>
      <c r="I77" s="123">
        <f t="shared" si="77"/>
        <v>-132.298</v>
      </c>
      <c r="J77" s="124">
        <f t="shared" si="78"/>
        <v>-12.695241467526847</v>
      </c>
      <c r="K77" s="125">
        <v>407.12</v>
      </c>
      <c r="L77" s="122">
        <v>521.09299999999996</v>
      </c>
      <c r="M77" s="123">
        <f t="shared" si="79"/>
        <v>-113.97299999999996</v>
      </c>
      <c r="N77" s="124">
        <f t="shared" si="80"/>
        <v>-21.871911539782719</v>
      </c>
      <c r="O77" s="125">
        <v>82.93</v>
      </c>
      <c r="P77" s="122">
        <v>92.224000000000004</v>
      </c>
      <c r="Q77" s="123">
        <f t="shared" si="81"/>
        <v>-9.2939999999999969</v>
      </c>
      <c r="R77" s="124">
        <f t="shared" si="82"/>
        <v>-10.077637057598885</v>
      </c>
      <c r="S77" s="125">
        <v>419.75900000000001</v>
      </c>
      <c r="T77" s="122">
        <v>428.79</v>
      </c>
      <c r="U77" s="123">
        <f t="shared" si="83"/>
        <v>-9.0310000000000059</v>
      </c>
      <c r="V77" s="124">
        <f t="shared" si="84"/>
        <v>-2.1061591921453404</v>
      </c>
      <c r="W77" s="121" t="s">
        <v>6615</v>
      </c>
      <c r="X77" s="122">
        <v>111</v>
      </c>
      <c r="Y77" s="122">
        <v>136</v>
      </c>
      <c r="Z77" s="123">
        <v>-25</v>
      </c>
      <c r="AA77" s="124">
        <v>-18.382352941176471</v>
      </c>
      <c r="AB77" s="28" t="s">
        <v>6616</v>
      </c>
      <c r="AC77" s="122">
        <v>90</v>
      </c>
      <c r="AD77" s="122">
        <v>78</v>
      </c>
      <c r="AE77" s="123">
        <v>12</v>
      </c>
      <c r="AF77" s="29">
        <v>15.384615384615385</v>
      </c>
      <c r="AG77" s="28" t="s">
        <v>6617</v>
      </c>
      <c r="AH77" s="122">
        <v>82</v>
      </c>
      <c r="AI77" s="122">
        <v>62</v>
      </c>
      <c r="AJ77" s="123">
        <v>20</v>
      </c>
      <c r="AK77" s="124">
        <v>32.258064516129032</v>
      </c>
      <c r="AL77" s="28" t="s">
        <v>6618</v>
      </c>
      <c r="AM77" s="122">
        <v>77</v>
      </c>
      <c r="AN77" s="122">
        <v>77</v>
      </c>
      <c r="AO77" s="123">
        <v>0</v>
      </c>
      <c r="AP77" s="29">
        <v>0</v>
      </c>
      <c r="AQ77" s="28" t="s">
        <v>6619</v>
      </c>
      <c r="AR77" s="122">
        <v>58</v>
      </c>
      <c r="AS77" s="122">
        <v>73</v>
      </c>
      <c r="AT77" s="123">
        <v>-15</v>
      </c>
      <c r="AU77" s="124">
        <v>-20.547945205479451</v>
      </c>
      <c r="AV77" s="9" t="s">
        <v>11980</v>
      </c>
      <c r="AX77" s="129"/>
      <c r="AY77" s="139"/>
      <c r="AZ77" s="139"/>
    </row>
    <row r="78" spans="3:52" ht="50" customHeight="1">
      <c r="C78" s="52" t="s">
        <v>6319</v>
      </c>
      <c r="D78" s="130" t="s">
        <v>156</v>
      </c>
      <c r="E78" s="131" t="s">
        <v>6343</v>
      </c>
      <c r="F78" s="132" t="s">
        <v>157</v>
      </c>
      <c r="G78" s="125">
        <v>1280.4290000000001</v>
      </c>
      <c r="H78" s="122">
        <v>1426.192</v>
      </c>
      <c r="I78" s="123">
        <f t="shared" si="77"/>
        <v>-145.76299999999992</v>
      </c>
      <c r="J78" s="124">
        <f t="shared" si="78"/>
        <v>-10.220433153460398</v>
      </c>
      <c r="K78" s="125">
        <v>166.62299999999999</v>
      </c>
      <c r="L78" s="122">
        <v>319.60199999999998</v>
      </c>
      <c r="M78" s="123">
        <f t="shared" si="79"/>
        <v>-152.97899999999998</v>
      </c>
      <c r="N78" s="124">
        <f t="shared" si="80"/>
        <v>-47.865470178534551</v>
      </c>
      <c r="O78" s="125">
        <v>122.98699999999999</v>
      </c>
      <c r="P78" s="122">
        <v>122.98699999999999</v>
      </c>
      <c r="Q78" s="123">
        <f t="shared" si="81"/>
        <v>0</v>
      </c>
      <c r="R78" s="124">
        <f t="shared" si="82"/>
        <v>0</v>
      </c>
      <c r="S78" s="125">
        <v>990.81899999999996</v>
      </c>
      <c r="T78" s="122">
        <v>983.60299999999995</v>
      </c>
      <c r="U78" s="123">
        <f t="shared" si="83"/>
        <v>7.2160000000000082</v>
      </c>
      <c r="V78" s="124">
        <f t="shared" si="84"/>
        <v>0.73362931995937475</v>
      </c>
      <c r="W78" s="121" t="s">
        <v>6441</v>
      </c>
      <c r="X78" s="122">
        <v>627</v>
      </c>
      <c r="Y78" s="122">
        <v>640</v>
      </c>
      <c r="Z78" s="123">
        <v>-13</v>
      </c>
      <c r="AA78" s="124">
        <v>-2.03125</v>
      </c>
      <c r="AB78" s="28" t="s">
        <v>6620</v>
      </c>
      <c r="AC78" s="122">
        <v>136</v>
      </c>
      <c r="AD78" s="122">
        <v>136</v>
      </c>
      <c r="AE78" s="123">
        <v>0</v>
      </c>
      <c r="AF78" s="29">
        <v>0</v>
      </c>
      <c r="AG78" s="28" t="s">
        <v>6621</v>
      </c>
      <c r="AH78" s="122">
        <v>60</v>
      </c>
      <c r="AI78" s="122">
        <v>50</v>
      </c>
      <c r="AJ78" s="123">
        <v>10</v>
      </c>
      <c r="AK78" s="124">
        <v>20</v>
      </c>
      <c r="AL78" s="28" t="s">
        <v>6622</v>
      </c>
      <c r="AM78" s="122">
        <v>56</v>
      </c>
      <c r="AN78" s="122">
        <v>54</v>
      </c>
      <c r="AO78" s="123">
        <v>2</v>
      </c>
      <c r="AP78" s="29">
        <v>3.7037037037037033</v>
      </c>
      <c r="AQ78" s="28" t="s">
        <v>6471</v>
      </c>
      <c r="AR78" s="122">
        <v>50</v>
      </c>
      <c r="AS78" s="122">
        <v>50</v>
      </c>
      <c r="AT78" s="123">
        <v>0</v>
      </c>
      <c r="AU78" s="124">
        <v>0</v>
      </c>
      <c r="AV78" s="9" t="s">
        <v>11980</v>
      </c>
      <c r="AX78" s="129"/>
      <c r="AY78" s="139"/>
      <c r="AZ78" s="139"/>
    </row>
    <row r="79" spans="3:52" ht="50" customHeight="1">
      <c r="C79" s="52" t="s">
        <v>6319</v>
      </c>
      <c r="D79" s="130" t="s">
        <v>158</v>
      </c>
      <c r="E79" s="131" t="s">
        <v>6343</v>
      </c>
      <c r="F79" s="132" t="s">
        <v>159</v>
      </c>
      <c r="G79" s="125">
        <v>1267.684</v>
      </c>
      <c r="H79" s="122">
        <v>1482.384</v>
      </c>
      <c r="I79" s="123">
        <f t="shared" si="77"/>
        <v>-214.70000000000005</v>
      </c>
      <c r="J79" s="124">
        <f t="shared" si="78"/>
        <v>-14.483426696456522</v>
      </c>
      <c r="K79" s="125">
        <v>813.11400000000003</v>
      </c>
      <c r="L79" s="122">
        <v>988.56700000000001</v>
      </c>
      <c r="M79" s="123">
        <f t="shared" si="79"/>
        <v>-175.45299999999997</v>
      </c>
      <c r="N79" s="124">
        <f t="shared" si="80"/>
        <v>-17.748215346051403</v>
      </c>
      <c r="O79" s="125">
        <v>299.63200000000001</v>
      </c>
      <c r="P79" s="122">
        <v>329.59899999999999</v>
      </c>
      <c r="Q79" s="123">
        <f t="shared" si="81"/>
        <v>-29.966999999999985</v>
      </c>
      <c r="R79" s="124">
        <f t="shared" si="82"/>
        <v>-9.0919571964720731</v>
      </c>
      <c r="S79" s="125">
        <v>154.93799999999999</v>
      </c>
      <c r="T79" s="122">
        <v>164.21799999999999</v>
      </c>
      <c r="U79" s="123">
        <f t="shared" si="83"/>
        <v>-9.2800000000000011</v>
      </c>
      <c r="V79" s="124">
        <f t="shared" si="84"/>
        <v>-5.651024857202013</v>
      </c>
      <c r="W79" s="121" t="s">
        <v>6396</v>
      </c>
      <c r="X79" s="122">
        <v>83</v>
      </c>
      <c r="Y79" s="122">
        <v>100</v>
      </c>
      <c r="Z79" s="123">
        <f t="shared" ref="Z79:Z123" si="85">X79-Y79</f>
        <v>-17</v>
      </c>
      <c r="AA79" s="124">
        <f t="shared" ref="AA79:AA123" si="86">Z79/Y79*100</f>
        <v>-17</v>
      </c>
      <c r="AB79" s="28" t="s">
        <v>6623</v>
      </c>
      <c r="AC79" s="122">
        <v>44</v>
      </c>
      <c r="AD79" s="122">
        <v>37</v>
      </c>
      <c r="AE79" s="123">
        <f t="shared" ref="AE79:AE142" si="87">AC79-AD79</f>
        <v>7</v>
      </c>
      <c r="AF79" s="29">
        <f t="shared" ref="AF79:AF142" si="88">AE79/AD79*100</f>
        <v>18.918918918918919</v>
      </c>
      <c r="AG79" s="28" t="s">
        <v>6486</v>
      </c>
      <c r="AH79" s="122">
        <v>13</v>
      </c>
      <c r="AI79" s="122">
        <v>13</v>
      </c>
      <c r="AJ79" s="123">
        <f t="shared" ref="AJ79:AJ142" si="89">AH79-AI79</f>
        <v>0</v>
      </c>
      <c r="AK79" s="124">
        <f t="shared" ref="AK79:AK142" si="90">AJ79/AI79*100</f>
        <v>0</v>
      </c>
      <c r="AL79" s="28" t="s">
        <v>6624</v>
      </c>
      <c r="AM79" s="122">
        <v>11</v>
      </c>
      <c r="AN79" s="122">
        <v>11</v>
      </c>
      <c r="AO79" s="123">
        <f t="shared" ref="AO79:AO142" si="91">AM79-AN79</f>
        <v>0</v>
      </c>
      <c r="AP79" s="29">
        <f t="shared" ref="AP79:AP142" si="92">AO79/AN79*100</f>
        <v>0</v>
      </c>
      <c r="AQ79" s="28" t="s">
        <v>6432</v>
      </c>
      <c r="AR79" s="122">
        <v>3</v>
      </c>
      <c r="AS79" s="122">
        <v>3</v>
      </c>
      <c r="AT79" s="123">
        <f t="shared" ref="AT79:AT142" si="93">AR79-AS79</f>
        <v>0</v>
      </c>
      <c r="AU79" s="124">
        <f t="shared" ref="AU79:AU142" si="94">AT79/AS79*100</f>
        <v>0</v>
      </c>
      <c r="AV79" s="9" t="s">
        <v>11980</v>
      </c>
      <c r="AX79" s="129"/>
      <c r="AY79" s="139"/>
      <c r="AZ79" s="139"/>
    </row>
    <row r="80" spans="3:52" ht="50" customHeight="1">
      <c r="C80" s="52" t="s">
        <v>6319</v>
      </c>
      <c r="D80" s="130" t="s">
        <v>160</v>
      </c>
      <c r="E80" s="131" t="s">
        <v>6343</v>
      </c>
      <c r="F80" s="132" t="s">
        <v>161</v>
      </c>
      <c r="G80" s="125">
        <v>815.42600000000004</v>
      </c>
      <c r="H80" s="122">
        <v>974.96100000000001</v>
      </c>
      <c r="I80" s="123">
        <f t="shared" si="77"/>
        <v>-159.53499999999997</v>
      </c>
      <c r="J80" s="124">
        <f t="shared" si="78"/>
        <v>-16.363218631309351</v>
      </c>
      <c r="K80" s="125">
        <v>425.541</v>
      </c>
      <c r="L80" s="122">
        <v>587.85599999999999</v>
      </c>
      <c r="M80" s="123">
        <f t="shared" si="79"/>
        <v>-162.315</v>
      </c>
      <c r="N80" s="124">
        <f t="shared" si="80"/>
        <v>-27.611353800930839</v>
      </c>
      <c r="O80" s="125">
        <v>31.222999999999999</v>
      </c>
      <c r="P80" s="122">
        <v>31.218</v>
      </c>
      <c r="Q80" s="123">
        <f t="shared" si="81"/>
        <v>4.9999999999990052E-3</v>
      </c>
      <c r="R80" s="124">
        <f t="shared" si="82"/>
        <v>1.6016400794410295E-2</v>
      </c>
      <c r="S80" s="125">
        <v>358.66199999999998</v>
      </c>
      <c r="T80" s="122">
        <v>355.887</v>
      </c>
      <c r="U80" s="123">
        <f t="shared" si="83"/>
        <v>2.7749999999999773</v>
      </c>
      <c r="V80" s="124">
        <f t="shared" si="84"/>
        <v>0.77974188436216474</v>
      </c>
      <c r="W80" s="121" t="s">
        <v>6625</v>
      </c>
      <c r="X80" s="122">
        <v>200</v>
      </c>
      <c r="Y80" s="122">
        <v>170</v>
      </c>
      <c r="Z80" s="123">
        <f t="shared" si="85"/>
        <v>30</v>
      </c>
      <c r="AA80" s="124">
        <f t="shared" si="86"/>
        <v>17.647058823529413</v>
      </c>
      <c r="AB80" s="28" t="s">
        <v>6388</v>
      </c>
      <c r="AC80" s="122">
        <v>145</v>
      </c>
      <c r="AD80" s="122">
        <v>175</v>
      </c>
      <c r="AE80" s="123">
        <f t="shared" si="87"/>
        <v>-30</v>
      </c>
      <c r="AF80" s="29">
        <f t="shared" si="88"/>
        <v>-17.142857142857142</v>
      </c>
      <c r="AG80" s="28" t="s">
        <v>6451</v>
      </c>
      <c r="AH80" s="122">
        <v>14</v>
      </c>
      <c r="AI80" s="122">
        <v>10</v>
      </c>
      <c r="AJ80" s="123">
        <f t="shared" si="89"/>
        <v>4</v>
      </c>
      <c r="AK80" s="124">
        <f t="shared" si="90"/>
        <v>40</v>
      </c>
      <c r="AL80" s="28" t="s">
        <v>6626</v>
      </c>
      <c r="AM80" s="122" t="s">
        <v>6421</v>
      </c>
      <c r="AN80" s="122">
        <v>0</v>
      </c>
      <c r="AO80" s="123">
        <v>0</v>
      </c>
      <c r="AP80" s="29" t="s">
        <v>8576</v>
      </c>
      <c r="AQ80" s="28" t="s">
        <v>6627</v>
      </c>
      <c r="AR80" s="122" t="s">
        <v>6421</v>
      </c>
      <c r="AS80" s="122">
        <v>0</v>
      </c>
      <c r="AT80" s="123">
        <v>0</v>
      </c>
      <c r="AU80" s="124" t="s">
        <v>11836</v>
      </c>
      <c r="AV80" s="9" t="s">
        <v>11980</v>
      </c>
      <c r="AX80" s="129"/>
      <c r="AY80" s="139"/>
      <c r="AZ80" s="139"/>
    </row>
    <row r="81" spans="3:52" ht="50" customHeight="1">
      <c r="C81" s="52" t="s">
        <v>6319</v>
      </c>
      <c r="D81" s="130" t="s">
        <v>162</v>
      </c>
      <c r="E81" s="131" t="s">
        <v>6343</v>
      </c>
      <c r="F81" s="132" t="s">
        <v>163</v>
      </c>
      <c r="G81" s="125">
        <v>2620.6999999999998</v>
      </c>
      <c r="H81" s="122">
        <v>2542.0410000000002</v>
      </c>
      <c r="I81" s="123">
        <f t="shared" si="77"/>
        <v>78.658999999999651</v>
      </c>
      <c r="J81" s="124">
        <f t="shared" si="78"/>
        <v>3.0943245997999105</v>
      </c>
      <c r="K81" s="125">
        <v>662.97500000000002</v>
      </c>
      <c r="L81" s="122">
        <v>662.71699999999998</v>
      </c>
      <c r="M81" s="123">
        <f t="shared" si="79"/>
        <v>0.2580000000000382</v>
      </c>
      <c r="N81" s="124">
        <f t="shared" si="80"/>
        <v>3.8930644603961902E-2</v>
      </c>
      <c r="O81" s="125">
        <v>95.870999999999995</v>
      </c>
      <c r="P81" s="122">
        <v>95.870999999999995</v>
      </c>
      <c r="Q81" s="123">
        <f t="shared" si="81"/>
        <v>0</v>
      </c>
      <c r="R81" s="124">
        <f t="shared" si="82"/>
        <v>0</v>
      </c>
      <c r="S81" s="125">
        <v>1861.854</v>
      </c>
      <c r="T81" s="122">
        <v>1783.453</v>
      </c>
      <c r="U81" s="123">
        <f t="shared" si="83"/>
        <v>78.401000000000067</v>
      </c>
      <c r="V81" s="124">
        <f t="shared" si="84"/>
        <v>4.3960227715560807</v>
      </c>
      <c r="W81" s="121" t="s">
        <v>6403</v>
      </c>
      <c r="X81" s="122">
        <v>1138</v>
      </c>
      <c r="Y81" s="122">
        <v>1100</v>
      </c>
      <c r="Z81" s="123">
        <f t="shared" si="85"/>
        <v>38</v>
      </c>
      <c r="AA81" s="124">
        <f t="shared" si="86"/>
        <v>3.4545454545454546</v>
      </c>
      <c r="AB81" s="28" t="s">
        <v>6433</v>
      </c>
      <c r="AC81" s="122">
        <v>451</v>
      </c>
      <c r="AD81" s="122">
        <v>423</v>
      </c>
      <c r="AE81" s="123">
        <f t="shared" si="87"/>
        <v>28</v>
      </c>
      <c r="AF81" s="29">
        <f t="shared" si="88"/>
        <v>6.6193853427895979</v>
      </c>
      <c r="AG81" s="28" t="s">
        <v>6388</v>
      </c>
      <c r="AH81" s="122">
        <v>121</v>
      </c>
      <c r="AI81" s="122">
        <v>120</v>
      </c>
      <c r="AJ81" s="123">
        <f t="shared" si="89"/>
        <v>1</v>
      </c>
      <c r="AK81" s="124">
        <f t="shared" si="90"/>
        <v>0.83333333333333337</v>
      </c>
      <c r="AL81" s="28" t="s">
        <v>6628</v>
      </c>
      <c r="AM81" s="122">
        <v>60</v>
      </c>
      <c r="AN81" s="122">
        <v>50</v>
      </c>
      <c r="AO81" s="123">
        <f t="shared" si="91"/>
        <v>10</v>
      </c>
      <c r="AP81" s="29">
        <f t="shared" si="92"/>
        <v>20</v>
      </c>
      <c r="AQ81" s="28" t="s">
        <v>6443</v>
      </c>
      <c r="AR81" s="122">
        <v>50</v>
      </c>
      <c r="AS81" s="122">
        <v>50</v>
      </c>
      <c r="AT81" s="123">
        <f t="shared" si="93"/>
        <v>0</v>
      </c>
      <c r="AU81" s="124">
        <f t="shared" si="94"/>
        <v>0</v>
      </c>
      <c r="AV81" s="9" t="s">
        <v>11980</v>
      </c>
      <c r="AX81" s="129"/>
      <c r="AY81" s="139"/>
      <c r="AZ81" s="139"/>
    </row>
    <row r="82" spans="3:52" ht="50" customHeight="1">
      <c r="C82" s="52" t="s">
        <v>6319</v>
      </c>
      <c r="D82" s="130" t="s">
        <v>164</v>
      </c>
      <c r="E82" s="131" t="s">
        <v>6343</v>
      </c>
      <c r="F82" s="132" t="s">
        <v>165</v>
      </c>
      <c r="G82" s="125">
        <v>752.45299999999997</v>
      </c>
      <c r="H82" s="122">
        <v>778.61900000000003</v>
      </c>
      <c r="I82" s="123">
        <f t="shared" si="77"/>
        <v>-26.166000000000054</v>
      </c>
      <c r="J82" s="124">
        <f t="shared" si="78"/>
        <v>-3.3605653085783995</v>
      </c>
      <c r="K82" s="125">
        <v>494.75599999999997</v>
      </c>
      <c r="L82" s="122">
        <v>487.23099999999999</v>
      </c>
      <c r="M82" s="123">
        <f t="shared" si="79"/>
        <v>7.5249999999999773</v>
      </c>
      <c r="N82" s="124">
        <f t="shared" si="80"/>
        <v>1.5444419587423577</v>
      </c>
      <c r="O82" s="125">
        <v>20.242999999999999</v>
      </c>
      <c r="P82" s="122">
        <v>4.2999999999999997E-2</v>
      </c>
      <c r="Q82" s="123">
        <f t="shared" si="81"/>
        <v>20.2</v>
      </c>
      <c r="R82" s="124">
        <f t="shared" si="82"/>
        <v>46976.744186046511</v>
      </c>
      <c r="S82" s="125">
        <v>237.45400000000001</v>
      </c>
      <c r="T82" s="122">
        <v>291.34500000000003</v>
      </c>
      <c r="U82" s="123">
        <f t="shared" si="83"/>
        <v>-53.89100000000002</v>
      </c>
      <c r="V82" s="124">
        <f t="shared" si="84"/>
        <v>-18.49731418078224</v>
      </c>
      <c r="W82" s="121" t="s">
        <v>6488</v>
      </c>
      <c r="X82" s="122">
        <v>159</v>
      </c>
      <c r="Y82" s="122">
        <v>205</v>
      </c>
      <c r="Z82" s="123">
        <f t="shared" si="85"/>
        <v>-46</v>
      </c>
      <c r="AA82" s="124">
        <f t="shared" si="86"/>
        <v>-22.439024390243905</v>
      </c>
      <c r="AB82" s="28" t="s">
        <v>6561</v>
      </c>
      <c r="AC82" s="122">
        <v>50</v>
      </c>
      <c r="AD82" s="122">
        <v>56</v>
      </c>
      <c r="AE82" s="123">
        <f t="shared" si="87"/>
        <v>-6</v>
      </c>
      <c r="AF82" s="29">
        <f t="shared" si="88"/>
        <v>-10.714285714285714</v>
      </c>
      <c r="AG82" s="28" t="s">
        <v>6629</v>
      </c>
      <c r="AH82" s="122">
        <v>19</v>
      </c>
      <c r="AI82" s="122">
        <v>18</v>
      </c>
      <c r="AJ82" s="123">
        <f t="shared" si="89"/>
        <v>1</v>
      </c>
      <c r="AK82" s="124">
        <f t="shared" si="90"/>
        <v>5.5555555555555554</v>
      </c>
      <c r="AL82" s="28" t="s">
        <v>6501</v>
      </c>
      <c r="AM82" s="122">
        <v>5</v>
      </c>
      <c r="AN82" s="122">
        <v>3</v>
      </c>
      <c r="AO82" s="123">
        <f t="shared" si="91"/>
        <v>2</v>
      </c>
      <c r="AP82" s="29">
        <f t="shared" si="92"/>
        <v>66.666666666666657</v>
      </c>
      <c r="AQ82" s="28" t="s">
        <v>6630</v>
      </c>
      <c r="AR82" s="122">
        <v>3</v>
      </c>
      <c r="AS82" s="122">
        <v>3</v>
      </c>
      <c r="AT82" s="123">
        <f t="shared" si="93"/>
        <v>0</v>
      </c>
      <c r="AU82" s="124">
        <f t="shared" si="94"/>
        <v>0</v>
      </c>
      <c r="AV82" s="9" t="s">
        <v>11980</v>
      </c>
      <c r="AX82" s="129"/>
      <c r="AY82" s="139"/>
      <c r="AZ82" s="139"/>
    </row>
    <row r="83" spans="3:52" ht="50" customHeight="1">
      <c r="C83" s="52" t="s">
        <v>6319</v>
      </c>
      <c r="D83" s="130" t="s">
        <v>166</v>
      </c>
      <c r="E83" s="131" t="s">
        <v>6343</v>
      </c>
      <c r="F83" s="132" t="s">
        <v>167</v>
      </c>
      <c r="G83" s="125">
        <v>2277.279</v>
      </c>
      <c r="H83" s="122">
        <v>2440.6849999999999</v>
      </c>
      <c r="I83" s="123">
        <f t="shared" si="77"/>
        <v>-163.40599999999995</v>
      </c>
      <c r="J83" s="124">
        <f t="shared" si="78"/>
        <v>-6.6950876495737859</v>
      </c>
      <c r="K83" s="125">
        <v>821.67200000000003</v>
      </c>
      <c r="L83" s="122">
        <v>900.95799999999997</v>
      </c>
      <c r="M83" s="123">
        <f t="shared" si="79"/>
        <v>-79.285999999999945</v>
      </c>
      <c r="N83" s="124">
        <f t="shared" si="80"/>
        <v>-8.8001882440690853</v>
      </c>
      <c r="O83" s="125">
        <v>181.99600000000001</v>
      </c>
      <c r="P83" s="122">
        <v>181.994</v>
      </c>
      <c r="Q83" s="123">
        <f t="shared" si="81"/>
        <v>2.0000000000095497E-3</v>
      </c>
      <c r="R83" s="124">
        <f t="shared" si="82"/>
        <v>1.098937327609454E-3</v>
      </c>
      <c r="S83" s="125">
        <v>1273.6110000000001</v>
      </c>
      <c r="T83" s="122">
        <v>1357.7329999999999</v>
      </c>
      <c r="U83" s="123">
        <f t="shared" si="83"/>
        <v>-84.121999999999844</v>
      </c>
      <c r="V83" s="124">
        <f t="shared" si="84"/>
        <v>-6.1957689766691866</v>
      </c>
      <c r="W83" s="121" t="s">
        <v>6441</v>
      </c>
      <c r="X83" s="122">
        <v>338</v>
      </c>
      <c r="Y83" s="122">
        <v>404</v>
      </c>
      <c r="Z83" s="123">
        <f t="shared" si="85"/>
        <v>-66</v>
      </c>
      <c r="AA83" s="124">
        <f t="shared" si="86"/>
        <v>-16.336633663366339</v>
      </c>
      <c r="AB83" s="28" t="s">
        <v>6453</v>
      </c>
      <c r="AC83" s="122">
        <v>184</v>
      </c>
      <c r="AD83" s="122">
        <v>210</v>
      </c>
      <c r="AE83" s="123">
        <f t="shared" si="87"/>
        <v>-26</v>
      </c>
      <c r="AF83" s="29">
        <f t="shared" si="88"/>
        <v>-12.380952380952381</v>
      </c>
      <c r="AG83" s="28" t="s">
        <v>6631</v>
      </c>
      <c r="AH83" s="122">
        <v>180</v>
      </c>
      <c r="AI83" s="122">
        <v>179</v>
      </c>
      <c r="AJ83" s="123">
        <f t="shared" si="89"/>
        <v>1</v>
      </c>
      <c r="AK83" s="124">
        <f t="shared" si="90"/>
        <v>0.55865921787709494</v>
      </c>
      <c r="AL83" s="28" t="s">
        <v>6632</v>
      </c>
      <c r="AM83" s="122">
        <v>159</v>
      </c>
      <c r="AN83" s="122">
        <v>159</v>
      </c>
      <c r="AO83" s="123">
        <f t="shared" si="91"/>
        <v>0</v>
      </c>
      <c r="AP83" s="29">
        <f t="shared" si="92"/>
        <v>0</v>
      </c>
      <c r="AQ83" s="28" t="s">
        <v>6633</v>
      </c>
      <c r="AR83" s="122">
        <v>103</v>
      </c>
      <c r="AS83" s="122">
        <v>111</v>
      </c>
      <c r="AT83" s="123">
        <f t="shared" si="93"/>
        <v>-8</v>
      </c>
      <c r="AU83" s="124">
        <f t="shared" si="94"/>
        <v>-7.2072072072072073</v>
      </c>
      <c r="AV83" s="9" t="s">
        <v>11981</v>
      </c>
      <c r="AX83" s="129"/>
      <c r="AY83" s="139"/>
      <c r="AZ83" s="139"/>
    </row>
    <row r="84" spans="3:52" ht="50" customHeight="1">
      <c r="C84" s="52" t="s">
        <v>6319</v>
      </c>
      <c r="D84" s="130" t="s">
        <v>168</v>
      </c>
      <c r="E84" s="131" t="s">
        <v>6343</v>
      </c>
      <c r="F84" s="132" t="s">
        <v>169</v>
      </c>
      <c r="G84" s="125">
        <v>946.577</v>
      </c>
      <c r="H84" s="122">
        <v>999.44799999999998</v>
      </c>
      <c r="I84" s="123">
        <f t="shared" si="77"/>
        <v>-52.870999999999981</v>
      </c>
      <c r="J84" s="124">
        <f t="shared" si="78"/>
        <v>-5.2900200910902795</v>
      </c>
      <c r="K84" s="125">
        <v>609.05700000000002</v>
      </c>
      <c r="L84" s="122">
        <v>693.60900000000004</v>
      </c>
      <c r="M84" s="123">
        <f t="shared" si="79"/>
        <v>-84.552000000000021</v>
      </c>
      <c r="N84" s="124">
        <f t="shared" si="80"/>
        <v>-12.190153241956207</v>
      </c>
      <c r="O84" s="125">
        <v>28.79</v>
      </c>
      <c r="P84" s="122">
        <v>28.747</v>
      </c>
      <c r="Q84" s="123">
        <f t="shared" si="81"/>
        <v>4.2999999999999261E-2</v>
      </c>
      <c r="R84" s="124">
        <f t="shared" si="82"/>
        <v>0.14958082582530094</v>
      </c>
      <c r="S84" s="125">
        <v>308.73</v>
      </c>
      <c r="T84" s="122">
        <v>277.09199999999998</v>
      </c>
      <c r="U84" s="123">
        <f t="shared" si="83"/>
        <v>31.638000000000034</v>
      </c>
      <c r="V84" s="124">
        <f t="shared" si="84"/>
        <v>11.417868433588858</v>
      </c>
      <c r="W84" s="121" t="s">
        <v>6396</v>
      </c>
      <c r="X84" s="122">
        <v>118</v>
      </c>
      <c r="Y84" s="122">
        <v>75</v>
      </c>
      <c r="Z84" s="123">
        <f t="shared" si="85"/>
        <v>43</v>
      </c>
      <c r="AA84" s="124">
        <f t="shared" si="86"/>
        <v>57.333333333333336</v>
      </c>
      <c r="AB84" s="28" t="s">
        <v>6634</v>
      </c>
      <c r="AC84" s="122">
        <v>94</v>
      </c>
      <c r="AD84" s="122">
        <v>94</v>
      </c>
      <c r="AE84" s="123">
        <f t="shared" si="87"/>
        <v>0</v>
      </c>
      <c r="AF84" s="29">
        <f t="shared" si="88"/>
        <v>0</v>
      </c>
      <c r="AG84" s="28" t="s">
        <v>6635</v>
      </c>
      <c r="AH84" s="122">
        <v>27</v>
      </c>
      <c r="AI84" s="122">
        <v>28</v>
      </c>
      <c r="AJ84" s="123">
        <f t="shared" si="89"/>
        <v>-1</v>
      </c>
      <c r="AK84" s="124">
        <f t="shared" si="90"/>
        <v>-3.5714285714285712</v>
      </c>
      <c r="AL84" s="28" t="s">
        <v>6636</v>
      </c>
      <c r="AM84" s="122">
        <v>25</v>
      </c>
      <c r="AN84" s="122">
        <v>35</v>
      </c>
      <c r="AO84" s="123">
        <f t="shared" si="91"/>
        <v>-10</v>
      </c>
      <c r="AP84" s="29">
        <f t="shared" si="92"/>
        <v>-28.571428571428569</v>
      </c>
      <c r="AQ84" s="28" t="s">
        <v>6418</v>
      </c>
      <c r="AR84" s="122">
        <v>16</v>
      </c>
      <c r="AS84" s="122">
        <v>16</v>
      </c>
      <c r="AT84" s="123">
        <f t="shared" si="93"/>
        <v>0</v>
      </c>
      <c r="AU84" s="124">
        <f t="shared" si="94"/>
        <v>0</v>
      </c>
      <c r="AV84" s="9" t="s">
        <v>11980</v>
      </c>
      <c r="AX84" s="129"/>
      <c r="AY84" s="139"/>
      <c r="AZ84" s="139"/>
    </row>
    <row r="85" spans="3:52" ht="50" customHeight="1">
      <c r="C85" s="52" t="s">
        <v>6319</v>
      </c>
      <c r="D85" s="106" t="s">
        <v>170</v>
      </c>
      <c r="E85" s="107" t="s">
        <v>6343</v>
      </c>
      <c r="F85" s="108" t="s">
        <v>171</v>
      </c>
      <c r="G85" s="125">
        <v>2188.1419999999998</v>
      </c>
      <c r="H85" s="122">
        <v>2200.1880000000001</v>
      </c>
      <c r="I85" s="123">
        <f t="shared" si="77"/>
        <v>-12.046000000000276</v>
      </c>
      <c r="J85" s="124">
        <f t="shared" si="78"/>
        <v>-0.54749866829563087</v>
      </c>
      <c r="K85" s="125">
        <v>759.07399999999996</v>
      </c>
      <c r="L85" s="122">
        <v>758.88800000000003</v>
      </c>
      <c r="M85" s="123">
        <f t="shared" si="79"/>
        <v>0.18599999999992178</v>
      </c>
      <c r="N85" s="124">
        <f t="shared" si="80"/>
        <v>2.4509545545577445E-2</v>
      </c>
      <c r="O85" s="125">
        <v>284.44099999999997</v>
      </c>
      <c r="P85" s="122">
        <v>310.02999999999997</v>
      </c>
      <c r="Q85" s="123">
        <f t="shared" si="81"/>
        <v>-25.588999999999999</v>
      </c>
      <c r="R85" s="124">
        <f t="shared" si="82"/>
        <v>-8.253717382188821</v>
      </c>
      <c r="S85" s="125">
        <v>1144.627</v>
      </c>
      <c r="T85" s="122">
        <v>1131.27</v>
      </c>
      <c r="U85" s="123">
        <f t="shared" si="83"/>
        <v>13.356999999999971</v>
      </c>
      <c r="V85" s="124">
        <f t="shared" si="84"/>
        <v>1.180708407365171</v>
      </c>
      <c r="W85" s="121" t="s">
        <v>6637</v>
      </c>
      <c r="X85" s="122">
        <v>834</v>
      </c>
      <c r="Y85" s="122">
        <v>833</v>
      </c>
      <c r="Z85" s="123">
        <f t="shared" si="85"/>
        <v>1</v>
      </c>
      <c r="AA85" s="124">
        <f t="shared" si="86"/>
        <v>0.12004801920768307</v>
      </c>
      <c r="AB85" s="28" t="s">
        <v>6418</v>
      </c>
      <c r="AC85" s="122">
        <v>163</v>
      </c>
      <c r="AD85" s="122">
        <v>168</v>
      </c>
      <c r="AE85" s="123">
        <f t="shared" si="87"/>
        <v>-5</v>
      </c>
      <c r="AF85" s="29">
        <f t="shared" si="88"/>
        <v>-2.9761904761904758</v>
      </c>
      <c r="AG85" s="28" t="s">
        <v>6638</v>
      </c>
      <c r="AH85" s="122">
        <v>98</v>
      </c>
      <c r="AI85" s="122">
        <v>98</v>
      </c>
      <c r="AJ85" s="123">
        <f t="shared" si="89"/>
        <v>0</v>
      </c>
      <c r="AK85" s="124">
        <f t="shared" si="90"/>
        <v>0</v>
      </c>
      <c r="AL85" s="28" t="s">
        <v>6552</v>
      </c>
      <c r="AM85" s="122">
        <v>30</v>
      </c>
      <c r="AN85" s="122">
        <v>12</v>
      </c>
      <c r="AO85" s="123">
        <f t="shared" si="91"/>
        <v>18</v>
      </c>
      <c r="AP85" s="29">
        <f t="shared" si="92"/>
        <v>150</v>
      </c>
      <c r="AQ85" s="28" t="s">
        <v>6639</v>
      </c>
      <c r="AR85" s="122">
        <v>20</v>
      </c>
      <c r="AS85" s="122">
        <v>20</v>
      </c>
      <c r="AT85" s="123">
        <f t="shared" si="93"/>
        <v>0</v>
      </c>
      <c r="AU85" s="124">
        <f t="shared" si="94"/>
        <v>0</v>
      </c>
      <c r="AV85" s="9" t="s">
        <v>11980</v>
      </c>
      <c r="AX85" s="129"/>
      <c r="AY85" s="139"/>
      <c r="AZ85" s="139"/>
    </row>
    <row r="86" spans="3:52" ht="50" customHeight="1">
      <c r="C86" s="52" t="s">
        <v>6319</v>
      </c>
      <c r="D86" s="106" t="s">
        <v>172</v>
      </c>
      <c r="E86" s="107" t="s">
        <v>6343</v>
      </c>
      <c r="F86" s="108" t="s">
        <v>173</v>
      </c>
      <c r="G86" s="125">
        <v>2943.4740000000002</v>
      </c>
      <c r="H86" s="122">
        <v>2859.8330000000001</v>
      </c>
      <c r="I86" s="123">
        <f t="shared" si="77"/>
        <v>83.641000000000076</v>
      </c>
      <c r="J86" s="124">
        <f t="shared" si="78"/>
        <v>2.9246812663536672</v>
      </c>
      <c r="K86" s="125">
        <v>1344.3430000000001</v>
      </c>
      <c r="L86" s="122">
        <v>1330.933</v>
      </c>
      <c r="M86" s="123">
        <f t="shared" si="79"/>
        <v>13.410000000000082</v>
      </c>
      <c r="N86" s="124">
        <f t="shared" si="80"/>
        <v>1.0075638668513052</v>
      </c>
      <c r="O86" s="125">
        <v>144.947</v>
      </c>
      <c r="P86" s="122">
        <v>144.93299999999999</v>
      </c>
      <c r="Q86" s="123">
        <f t="shared" si="81"/>
        <v>1.4000000000010004E-2</v>
      </c>
      <c r="R86" s="124">
        <f t="shared" si="82"/>
        <v>9.6596358317360461E-3</v>
      </c>
      <c r="S86" s="125">
        <v>1454.184</v>
      </c>
      <c r="T86" s="122">
        <v>1383.9670000000001</v>
      </c>
      <c r="U86" s="123">
        <f t="shared" si="83"/>
        <v>70.216999999999871</v>
      </c>
      <c r="V86" s="124">
        <f t="shared" si="84"/>
        <v>5.0736036336126418</v>
      </c>
      <c r="W86" s="121" t="s">
        <v>6640</v>
      </c>
      <c r="X86" s="122">
        <v>605</v>
      </c>
      <c r="Y86" s="122">
        <v>549</v>
      </c>
      <c r="Z86" s="123">
        <f t="shared" si="85"/>
        <v>56</v>
      </c>
      <c r="AA86" s="124">
        <f t="shared" si="86"/>
        <v>10.200364298724955</v>
      </c>
      <c r="AB86" s="28" t="s">
        <v>6641</v>
      </c>
      <c r="AC86" s="122">
        <v>512</v>
      </c>
      <c r="AD86" s="122">
        <v>145</v>
      </c>
      <c r="AE86" s="123">
        <f t="shared" si="87"/>
        <v>367</v>
      </c>
      <c r="AF86" s="29">
        <f t="shared" si="88"/>
        <v>253.10344827586206</v>
      </c>
      <c r="AG86" s="28" t="s">
        <v>6451</v>
      </c>
      <c r="AH86" s="122">
        <v>270</v>
      </c>
      <c r="AI86" s="122">
        <v>255</v>
      </c>
      <c r="AJ86" s="123">
        <f t="shared" si="89"/>
        <v>15</v>
      </c>
      <c r="AK86" s="124">
        <f t="shared" si="90"/>
        <v>5.8823529411764701</v>
      </c>
      <c r="AL86" s="28" t="s">
        <v>6418</v>
      </c>
      <c r="AM86" s="122">
        <v>53</v>
      </c>
      <c r="AN86" s="122">
        <v>53</v>
      </c>
      <c r="AO86" s="123">
        <f t="shared" si="91"/>
        <v>0</v>
      </c>
      <c r="AP86" s="29">
        <f t="shared" si="92"/>
        <v>0</v>
      </c>
      <c r="AQ86" s="28" t="s">
        <v>6642</v>
      </c>
      <c r="AR86" s="122">
        <v>15</v>
      </c>
      <c r="AS86" s="122">
        <v>16</v>
      </c>
      <c r="AT86" s="123">
        <f t="shared" si="93"/>
        <v>-1</v>
      </c>
      <c r="AU86" s="124">
        <f t="shared" si="94"/>
        <v>-6.25</v>
      </c>
      <c r="AV86" s="9" t="s">
        <v>11981</v>
      </c>
      <c r="AX86" s="129"/>
      <c r="AY86" s="139"/>
      <c r="AZ86" s="139"/>
    </row>
    <row r="87" spans="3:52" ht="50" customHeight="1">
      <c r="C87" s="52" t="s">
        <v>6319</v>
      </c>
      <c r="D87" s="130" t="s">
        <v>174</v>
      </c>
      <c r="E87" s="131" t="s">
        <v>6343</v>
      </c>
      <c r="F87" s="132" t="s">
        <v>175</v>
      </c>
      <c r="G87" s="125">
        <v>6494.8130000000001</v>
      </c>
      <c r="H87" s="122">
        <v>6450.2269999999999</v>
      </c>
      <c r="I87" s="123">
        <f t="shared" si="77"/>
        <v>44.58600000000024</v>
      </c>
      <c r="J87" s="124">
        <f t="shared" si="78"/>
        <v>0.69123148689186042</v>
      </c>
      <c r="K87" s="125">
        <v>470.411</v>
      </c>
      <c r="L87" s="122">
        <v>475.12</v>
      </c>
      <c r="M87" s="123">
        <f t="shared" si="79"/>
        <v>-4.7090000000000032</v>
      </c>
      <c r="N87" s="124">
        <f t="shared" si="80"/>
        <v>-0.99111803333894655</v>
      </c>
      <c r="O87" s="125">
        <v>326.71300000000002</v>
      </c>
      <c r="P87" s="122">
        <v>326.04199999999997</v>
      </c>
      <c r="Q87" s="123">
        <f t="shared" si="81"/>
        <v>0.67100000000004911</v>
      </c>
      <c r="R87" s="124">
        <f t="shared" si="82"/>
        <v>0.20580170652862184</v>
      </c>
      <c r="S87" s="125">
        <v>5697.6890000000003</v>
      </c>
      <c r="T87" s="122">
        <v>5649.0649999999996</v>
      </c>
      <c r="U87" s="123">
        <f t="shared" si="83"/>
        <v>48.624000000000706</v>
      </c>
      <c r="V87" s="124">
        <f t="shared" si="84"/>
        <v>0.8607442116527374</v>
      </c>
      <c r="W87" s="121" t="s">
        <v>6441</v>
      </c>
      <c r="X87" s="122">
        <v>3196</v>
      </c>
      <c r="Y87" s="122">
        <v>3189</v>
      </c>
      <c r="Z87" s="123">
        <f t="shared" si="85"/>
        <v>7</v>
      </c>
      <c r="AA87" s="124">
        <f t="shared" si="86"/>
        <v>0.21950454687989968</v>
      </c>
      <c r="AB87" s="28" t="s">
        <v>6532</v>
      </c>
      <c r="AC87" s="122">
        <v>1597</v>
      </c>
      <c r="AD87" s="122">
        <v>1600</v>
      </c>
      <c r="AE87" s="123">
        <f t="shared" si="87"/>
        <v>-3</v>
      </c>
      <c r="AF87" s="29">
        <f t="shared" si="88"/>
        <v>-0.1875</v>
      </c>
      <c r="AG87" s="28" t="s">
        <v>6643</v>
      </c>
      <c r="AH87" s="122">
        <v>377</v>
      </c>
      <c r="AI87" s="122">
        <v>392</v>
      </c>
      <c r="AJ87" s="123">
        <f t="shared" si="89"/>
        <v>-15</v>
      </c>
      <c r="AK87" s="124">
        <f t="shared" si="90"/>
        <v>-3.8265306122448979</v>
      </c>
      <c r="AL87" s="28" t="s">
        <v>6418</v>
      </c>
      <c r="AM87" s="122">
        <v>247</v>
      </c>
      <c r="AN87" s="122">
        <v>247</v>
      </c>
      <c r="AO87" s="123">
        <f t="shared" si="91"/>
        <v>0</v>
      </c>
      <c r="AP87" s="29">
        <f t="shared" si="92"/>
        <v>0</v>
      </c>
      <c r="AQ87" s="28" t="s">
        <v>6396</v>
      </c>
      <c r="AR87" s="122">
        <v>98</v>
      </c>
      <c r="AS87" s="122">
        <v>155</v>
      </c>
      <c r="AT87" s="123">
        <f t="shared" si="93"/>
        <v>-57</v>
      </c>
      <c r="AU87" s="124">
        <f t="shared" si="94"/>
        <v>-36.774193548387096</v>
      </c>
      <c r="AV87" s="9" t="s">
        <v>11980</v>
      </c>
      <c r="AX87" s="129"/>
      <c r="AY87" s="139"/>
      <c r="AZ87" s="139"/>
    </row>
    <row r="88" spans="3:52" ht="50" customHeight="1">
      <c r="C88" s="52" t="s">
        <v>6319</v>
      </c>
      <c r="D88" s="130" t="s">
        <v>176</v>
      </c>
      <c r="E88" s="131" t="s">
        <v>6343</v>
      </c>
      <c r="F88" s="132" t="s">
        <v>177</v>
      </c>
      <c r="G88" s="125">
        <v>1140.3009999999999</v>
      </c>
      <c r="H88" s="122">
        <v>1143.0840000000001</v>
      </c>
      <c r="I88" s="123">
        <f t="shared" si="77"/>
        <v>-2.7830000000001291</v>
      </c>
      <c r="J88" s="124">
        <f t="shared" si="78"/>
        <v>-0.24346417236179746</v>
      </c>
      <c r="K88" s="125">
        <v>467.536</v>
      </c>
      <c r="L88" s="122">
        <v>500.54700000000003</v>
      </c>
      <c r="M88" s="123">
        <f t="shared" si="79"/>
        <v>-33.011000000000024</v>
      </c>
      <c r="N88" s="124">
        <f t="shared" si="80"/>
        <v>-6.5949850863155746</v>
      </c>
      <c r="O88" s="125">
        <v>200.86600000000001</v>
      </c>
      <c r="P88" s="122">
        <v>200.80600000000001</v>
      </c>
      <c r="Q88" s="123">
        <f t="shared" si="81"/>
        <v>6.0000000000002274E-2</v>
      </c>
      <c r="R88" s="124">
        <f t="shared" si="82"/>
        <v>2.9879585271357569E-2</v>
      </c>
      <c r="S88" s="125">
        <v>471.899</v>
      </c>
      <c r="T88" s="122">
        <v>441.73099999999999</v>
      </c>
      <c r="U88" s="123">
        <f t="shared" si="83"/>
        <v>30.168000000000006</v>
      </c>
      <c r="V88" s="124">
        <f t="shared" si="84"/>
        <v>6.8294957791053852</v>
      </c>
      <c r="W88" s="121" t="s">
        <v>6644</v>
      </c>
      <c r="X88" s="122">
        <v>213</v>
      </c>
      <c r="Y88" s="122">
        <v>211</v>
      </c>
      <c r="Z88" s="123">
        <f t="shared" si="85"/>
        <v>2</v>
      </c>
      <c r="AA88" s="124">
        <f t="shared" si="86"/>
        <v>0.94786729857819907</v>
      </c>
      <c r="AB88" s="28" t="s">
        <v>6645</v>
      </c>
      <c r="AC88" s="122">
        <v>146</v>
      </c>
      <c r="AD88" s="122">
        <v>89</v>
      </c>
      <c r="AE88" s="123">
        <f t="shared" si="87"/>
        <v>57</v>
      </c>
      <c r="AF88" s="29">
        <f t="shared" si="88"/>
        <v>64.044943820224717</v>
      </c>
      <c r="AG88" s="28" t="s">
        <v>6453</v>
      </c>
      <c r="AH88" s="122">
        <v>50</v>
      </c>
      <c r="AI88" s="122">
        <v>49</v>
      </c>
      <c r="AJ88" s="123">
        <f t="shared" si="89"/>
        <v>1</v>
      </c>
      <c r="AK88" s="124">
        <f t="shared" si="90"/>
        <v>2.0408163265306123</v>
      </c>
      <c r="AL88" s="28" t="s">
        <v>6479</v>
      </c>
      <c r="AM88" s="122">
        <v>43</v>
      </c>
      <c r="AN88" s="122">
        <v>43</v>
      </c>
      <c r="AO88" s="123">
        <f t="shared" si="91"/>
        <v>0</v>
      </c>
      <c r="AP88" s="29">
        <f t="shared" si="92"/>
        <v>0</v>
      </c>
      <c r="AQ88" s="28" t="s">
        <v>6646</v>
      </c>
      <c r="AR88" s="122">
        <v>19</v>
      </c>
      <c r="AS88" s="122">
        <v>19</v>
      </c>
      <c r="AT88" s="123">
        <f t="shared" si="93"/>
        <v>0</v>
      </c>
      <c r="AU88" s="124">
        <f t="shared" si="94"/>
        <v>0</v>
      </c>
      <c r="AV88" s="9" t="s">
        <v>11980</v>
      </c>
      <c r="AX88" s="129"/>
      <c r="AY88" s="139"/>
      <c r="AZ88" s="139"/>
    </row>
    <row r="89" spans="3:52" ht="50" customHeight="1">
      <c r="C89" s="52" t="s">
        <v>6319</v>
      </c>
      <c r="D89" s="130" t="s">
        <v>178</v>
      </c>
      <c r="E89" s="131" t="s">
        <v>6343</v>
      </c>
      <c r="F89" s="132" t="s">
        <v>179</v>
      </c>
      <c r="G89" s="125">
        <v>2008.2909999999999</v>
      </c>
      <c r="H89" s="122">
        <v>1925.1479999999999</v>
      </c>
      <c r="I89" s="123">
        <f t="shared" si="77"/>
        <v>83.143000000000029</v>
      </c>
      <c r="J89" s="124">
        <f t="shared" si="78"/>
        <v>4.3187848414771244</v>
      </c>
      <c r="K89" s="125">
        <v>863.45699999999999</v>
      </c>
      <c r="L89" s="122">
        <v>831.03200000000004</v>
      </c>
      <c r="M89" s="123">
        <f t="shared" si="79"/>
        <v>32.424999999999955</v>
      </c>
      <c r="N89" s="124">
        <f t="shared" si="80"/>
        <v>3.9017751422327844</v>
      </c>
      <c r="O89" s="125">
        <v>328.89499999999998</v>
      </c>
      <c r="P89" s="122">
        <v>401.68400000000003</v>
      </c>
      <c r="Q89" s="123">
        <f t="shared" si="81"/>
        <v>-72.789000000000044</v>
      </c>
      <c r="R89" s="124">
        <f t="shared" si="82"/>
        <v>-18.12096075522053</v>
      </c>
      <c r="S89" s="125">
        <v>815.93899999999996</v>
      </c>
      <c r="T89" s="122">
        <v>692.43200000000002</v>
      </c>
      <c r="U89" s="123">
        <f t="shared" si="83"/>
        <v>123.50699999999995</v>
      </c>
      <c r="V89" s="124">
        <f t="shared" si="84"/>
        <v>17.836697321903081</v>
      </c>
      <c r="W89" s="121" t="s">
        <v>6502</v>
      </c>
      <c r="X89" s="122">
        <v>219</v>
      </c>
      <c r="Y89" s="122">
        <v>219</v>
      </c>
      <c r="Z89" s="123">
        <f t="shared" si="85"/>
        <v>0</v>
      </c>
      <c r="AA89" s="124">
        <f t="shared" si="86"/>
        <v>0</v>
      </c>
      <c r="AB89" s="28" t="s">
        <v>6647</v>
      </c>
      <c r="AC89" s="122">
        <v>164</v>
      </c>
      <c r="AD89" s="122">
        <v>144</v>
      </c>
      <c r="AE89" s="123">
        <f t="shared" si="87"/>
        <v>20</v>
      </c>
      <c r="AF89" s="29">
        <f t="shared" si="88"/>
        <v>13.888888888888889</v>
      </c>
      <c r="AG89" s="28" t="s">
        <v>6552</v>
      </c>
      <c r="AH89" s="122">
        <v>157</v>
      </c>
      <c r="AI89" s="122">
        <v>55</v>
      </c>
      <c r="AJ89" s="123">
        <f t="shared" si="89"/>
        <v>102</v>
      </c>
      <c r="AK89" s="124">
        <f t="shared" si="90"/>
        <v>185.45454545454544</v>
      </c>
      <c r="AL89" s="28" t="s">
        <v>6433</v>
      </c>
      <c r="AM89" s="122">
        <v>114</v>
      </c>
      <c r="AN89" s="122">
        <v>112</v>
      </c>
      <c r="AO89" s="123">
        <f t="shared" si="91"/>
        <v>2</v>
      </c>
      <c r="AP89" s="29">
        <f t="shared" si="92"/>
        <v>1.7857142857142856</v>
      </c>
      <c r="AQ89" s="28" t="s">
        <v>6648</v>
      </c>
      <c r="AR89" s="122">
        <v>76</v>
      </c>
      <c r="AS89" s="122">
        <v>76</v>
      </c>
      <c r="AT89" s="123">
        <f t="shared" si="93"/>
        <v>0</v>
      </c>
      <c r="AU89" s="124">
        <f t="shared" si="94"/>
        <v>0</v>
      </c>
      <c r="AV89" s="9" t="s">
        <v>11980</v>
      </c>
      <c r="AX89" s="129"/>
      <c r="AY89" s="139"/>
      <c r="AZ89" s="139"/>
    </row>
    <row r="90" spans="3:52" ht="50" customHeight="1">
      <c r="C90" s="52" t="s">
        <v>6319</v>
      </c>
      <c r="D90" s="130" t="s">
        <v>180</v>
      </c>
      <c r="E90" s="131" t="s">
        <v>6343</v>
      </c>
      <c r="F90" s="132" t="s">
        <v>181</v>
      </c>
      <c r="G90" s="125">
        <v>3162.9690000000001</v>
      </c>
      <c r="H90" s="122">
        <v>3265.8739999999998</v>
      </c>
      <c r="I90" s="123">
        <f t="shared" si="77"/>
        <v>-102.90499999999975</v>
      </c>
      <c r="J90" s="124">
        <f t="shared" si="78"/>
        <v>-3.1509176410357456</v>
      </c>
      <c r="K90" s="125">
        <v>880.86300000000006</v>
      </c>
      <c r="L90" s="122">
        <v>1014.482</v>
      </c>
      <c r="M90" s="123">
        <f t="shared" si="79"/>
        <v>-133.61899999999991</v>
      </c>
      <c r="N90" s="124">
        <f t="shared" si="80"/>
        <v>-13.171155328532189</v>
      </c>
      <c r="O90" s="125">
        <v>672.63900000000001</v>
      </c>
      <c r="P90" s="122">
        <v>672.43899999999996</v>
      </c>
      <c r="Q90" s="123">
        <f t="shared" si="81"/>
        <v>0.20000000000004547</v>
      </c>
      <c r="R90" s="124">
        <f t="shared" si="82"/>
        <v>2.9742474782105961E-2</v>
      </c>
      <c r="S90" s="125">
        <v>1609.4670000000001</v>
      </c>
      <c r="T90" s="122">
        <v>1578.953</v>
      </c>
      <c r="U90" s="123">
        <f t="shared" si="83"/>
        <v>30.514000000000124</v>
      </c>
      <c r="V90" s="124">
        <f t="shared" si="84"/>
        <v>1.93254644058437</v>
      </c>
      <c r="W90" s="121" t="s">
        <v>6649</v>
      </c>
      <c r="X90" s="122">
        <v>534</v>
      </c>
      <c r="Y90" s="122">
        <v>444</v>
      </c>
      <c r="Z90" s="123">
        <f t="shared" si="85"/>
        <v>90</v>
      </c>
      <c r="AA90" s="124">
        <f t="shared" si="86"/>
        <v>20.27027027027027</v>
      </c>
      <c r="AB90" s="28" t="s">
        <v>6471</v>
      </c>
      <c r="AC90" s="122">
        <v>441</v>
      </c>
      <c r="AD90" s="122">
        <v>376</v>
      </c>
      <c r="AE90" s="123">
        <f t="shared" si="87"/>
        <v>65</v>
      </c>
      <c r="AF90" s="29">
        <f t="shared" si="88"/>
        <v>17.287234042553195</v>
      </c>
      <c r="AG90" s="28" t="s">
        <v>6650</v>
      </c>
      <c r="AH90" s="122">
        <v>303</v>
      </c>
      <c r="AI90" s="122">
        <v>274</v>
      </c>
      <c r="AJ90" s="123">
        <f t="shared" si="89"/>
        <v>29</v>
      </c>
      <c r="AK90" s="124">
        <f t="shared" si="90"/>
        <v>10.583941605839415</v>
      </c>
      <c r="AL90" s="28" t="s">
        <v>6418</v>
      </c>
      <c r="AM90" s="122">
        <v>129</v>
      </c>
      <c r="AN90" s="122">
        <v>129</v>
      </c>
      <c r="AO90" s="123">
        <f t="shared" si="91"/>
        <v>0</v>
      </c>
      <c r="AP90" s="29">
        <f t="shared" si="92"/>
        <v>0</v>
      </c>
      <c r="AQ90" s="28" t="s">
        <v>6453</v>
      </c>
      <c r="AR90" s="122">
        <v>105</v>
      </c>
      <c r="AS90" s="122">
        <v>119</v>
      </c>
      <c r="AT90" s="123">
        <f t="shared" si="93"/>
        <v>-14</v>
      </c>
      <c r="AU90" s="124">
        <f t="shared" si="94"/>
        <v>-11.76470588235294</v>
      </c>
      <c r="AV90" s="9" t="s">
        <v>11982</v>
      </c>
      <c r="AX90" s="129"/>
      <c r="AY90" s="139"/>
      <c r="AZ90" s="139"/>
    </row>
    <row r="91" spans="3:52" ht="50" customHeight="1">
      <c r="C91" s="52" t="s">
        <v>6319</v>
      </c>
      <c r="D91" s="130" t="s">
        <v>182</v>
      </c>
      <c r="E91" s="131" t="s">
        <v>6343</v>
      </c>
      <c r="F91" s="132" t="s">
        <v>183</v>
      </c>
      <c r="G91" s="125">
        <v>1312.4380000000001</v>
      </c>
      <c r="H91" s="122">
        <v>1367.03</v>
      </c>
      <c r="I91" s="123">
        <f t="shared" si="77"/>
        <v>-54.591999999999871</v>
      </c>
      <c r="J91" s="124">
        <f t="shared" si="78"/>
        <v>-3.993474905451956</v>
      </c>
      <c r="K91" s="125">
        <v>481.25299999999999</v>
      </c>
      <c r="L91" s="122">
        <v>619.53099999999995</v>
      </c>
      <c r="M91" s="123">
        <f t="shared" si="79"/>
        <v>-138.27799999999996</v>
      </c>
      <c r="N91" s="124">
        <f t="shared" si="80"/>
        <v>-22.319787064731219</v>
      </c>
      <c r="O91" s="125">
        <v>120.9</v>
      </c>
      <c r="P91" s="122">
        <v>71.426000000000002</v>
      </c>
      <c r="Q91" s="123">
        <f t="shared" si="81"/>
        <v>49.474000000000004</v>
      </c>
      <c r="R91" s="124">
        <f t="shared" si="82"/>
        <v>69.266093579368857</v>
      </c>
      <c r="S91" s="125">
        <v>710.28499999999997</v>
      </c>
      <c r="T91" s="122">
        <v>676.07299999999998</v>
      </c>
      <c r="U91" s="123">
        <f t="shared" si="83"/>
        <v>34.211999999999989</v>
      </c>
      <c r="V91" s="124">
        <f t="shared" si="84"/>
        <v>5.0604002822180432</v>
      </c>
      <c r="W91" s="121" t="s">
        <v>6441</v>
      </c>
      <c r="X91" s="122">
        <v>302</v>
      </c>
      <c r="Y91" s="122">
        <v>232</v>
      </c>
      <c r="Z91" s="123">
        <f t="shared" si="85"/>
        <v>70</v>
      </c>
      <c r="AA91" s="124">
        <f t="shared" si="86"/>
        <v>30.172413793103448</v>
      </c>
      <c r="AB91" s="28" t="s">
        <v>6396</v>
      </c>
      <c r="AC91" s="122">
        <v>265</v>
      </c>
      <c r="AD91" s="122">
        <v>293</v>
      </c>
      <c r="AE91" s="123">
        <f t="shared" si="87"/>
        <v>-28</v>
      </c>
      <c r="AF91" s="29">
        <f t="shared" si="88"/>
        <v>-9.5563139931740615</v>
      </c>
      <c r="AG91" s="28" t="s">
        <v>6418</v>
      </c>
      <c r="AH91" s="122">
        <v>58</v>
      </c>
      <c r="AI91" s="122">
        <v>59</v>
      </c>
      <c r="AJ91" s="123">
        <f t="shared" si="89"/>
        <v>-1</v>
      </c>
      <c r="AK91" s="124">
        <f t="shared" si="90"/>
        <v>-1.6949152542372881</v>
      </c>
      <c r="AL91" s="28" t="s">
        <v>6453</v>
      </c>
      <c r="AM91" s="122">
        <v>31</v>
      </c>
      <c r="AN91" s="122">
        <v>36</v>
      </c>
      <c r="AO91" s="123">
        <f t="shared" si="91"/>
        <v>-5</v>
      </c>
      <c r="AP91" s="29">
        <f t="shared" si="92"/>
        <v>-13.888888888888889</v>
      </c>
      <c r="AQ91" s="28" t="s">
        <v>6651</v>
      </c>
      <c r="AR91" s="122">
        <v>20</v>
      </c>
      <c r="AS91" s="122">
        <v>20</v>
      </c>
      <c r="AT91" s="123">
        <f t="shared" si="93"/>
        <v>0</v>
      </c>
      <c r="AU91" s="124">
        <f t="shared" si="94"/>
        <v>0</v>
      </c>
      <c r="AV91" s="9" t="s">
        <v>11982</v>
      </c>
      <c r="AX91" s="129"/>
      <c r="AY91" s="139"/>
      <c r="AZ91" s="139"/>
    </row>
    <row r="92" spans="3:52" ht="50" customHeight="1">
      <c r="C92" s="52" t="s">
        <v>6319</v>
      </c>
      <c r="D92" s="130" t="s">
        <v>184</v>
      </c>
      <c r="E92" s="131" t="s">
        <v>6343</v>
      </c>
      <c r="F92" s="132" t="s">
        <v>185</v>
      </c>
      <c r="G92" s="125">
        <v>3614.7829999999999</v>
      </c>
      <c r="H92" s="122">
        <v>3582.3310000000001</v>
      </c>
      <c r="I92" s="123">
        <f t="shared" si="77"/>
        <v>32.451999999999771</v>
      </c>
      <c r="J92" s="124">
        <f t="shared" si="78"/>
        <v>0.9058906058652807</v>
      </c>
      <c r="K92" s="125">
        <v>396.93</v>
      </c>
      <c r="L92" s="122">
        <v>346.75400000000002</v>
      </c>
      <c r="M92" s="123">
        <f t="shared" si="79"/>
        <v>50.175999999999988</v>
      </c>
      <c r="N92" s="124">
        <f t="shared" si="80"/>
        <v>14.470200776342878</v>
      </c>
      <c r="O92" s="125">
        <v>668.04399999999998</v>
      </c>
      <c r="P92" s="122">
        <v>662.73500000000001</v>
      </c>
      <c r="Q92" s="123">
        <f t="shared" si="81"/>
        <v>5.3089999999999691</v>
      </c>
      <c r="R92" s="124">
        <f t="shared" si="82"/>
        <v>0.80107433589594168</v>
      </c>
      <c r="S92" s="125">
        <v>2549.8090000000002</v>
      </c>
      <c r="T92" s="122">
        <v>2572.8420000000001</v>
      </c>
      <c r="U92" s="123">
        <f t="shared" si="83"/>
        <v>-23.032999999999902</v>
      </c>
      <c r="V92" s="124">
        <f t="shared" si="84"/>
        <v>-0.89523569655656676</v>
      </c>
      <c r="W92" s="121" t="s">
        <v>6607</v>
      </c>
      <c r="X92" s="122">
        <v>712</v>
      </c>
      <c r="Y92" s="122">
        <v>755</v>
      </c>
      <c r="Z92" s="123">
        <f t="shared" si="85"/>
        <v>-43</v>
      </c>
      <c r="AA92" s="124">
        <f t="shared" si="86"/>
        <v>-5.6953642384105958</v>
      </c>
      <c r="AB92" s="28" t="s">
        <v>6564</v>
      </c>
      <c r="AC92" s="122">
        <v>442</v>
      </c>
      <c r="AD92" s="122">
        <v>388</v>
      </c>
      <c r="AE92" s="123">
        <f t="shared" si="87"/>
        <v>54</v>
      </c>
      <c r="AF92" s="29">
        <f t="shared" si="88"/>
        <v>13.917525773195877</v>
      </c>
      <c r="AG92" s="28" t="s">
        <v>6652</v>
      </c>
      <c r="AH92" s="122">
        <v>357</v>
      </c>
      <c r="AI92" s="122">
        <v>357</v>
      </c>
      <c r="AJ92" s="123">
        <f t="shared" si="89"/>
        <v>0</v>
      </c>
      <c r="AK92" s="124">
        <f t="shared" si="90"/>
        <v>0</v>
      </c>
      <c r="AL92" s="28" t="s">
        <v>6653</v>
      </c>
      <c r="AM92" s="122">
        <v>335</v>
      </c>
      <c r="AN92" s="122">
        <v>335</v>
      </c>
      <c r="AO92" s="123">
        <f t="shared" si="91"/>
        <v>0</v>
      </c>
      <c r="AP92" s="29">
        <f t="shared" si="92"/>
        <v>0</v>
      </c>
      <c r="AQ92" s="28" t="s">
        <v>6654</v>
      </c>
      <c r="AR92" s="122">
        <v>196</v>
      </c>
      <c r="AS92" s="122">
        <v>199</v>
      </c>
      <c r="AT92" s="123">
        <f t="shared" si="93"/>
        <v>-3</v>
      </c>
      <c r="AU92" s="124">
        <f t="shared" si="94"/>
        <v>-1.5075376884422109</v>
      </c>
      <c r="AV92" s="9" t="s">
        <v>11980</v>
      </c>
      <c r="AX92" s="129"/>
      <c r="AY92" s="139"/>
      <c r="AZ92" s="139"/>
    </row>
    <row r="93" spans="3:52" ht="50" customHeight="1">
      <c r="C93" s="52" t="s">
        <v>6319</v>
      </c>
      <c r="D93" s="130" t="s">
        <v>186</v>
      </c>
      <c r="E93" s="131" t="s">
        <v>6343</v>
      </c>
      <c r="F93" s="132" t="s">
        <v>187</v>
      </c>
      <c r="G93" s="125">
        <v>1694.2860000000001</v>
      </c>
      <c r="H93" s="122">
        <v>1879.0619999999999</v>
      </c>
      <c r="I93" s="123">
        <f t="shared" si="77"/>
        <v>-184.77599999999984</v>
      </c>
      <c r="J93" s="124">
        <f t="shared" si="78"/>
        <v>-9.8334168856589006</v>
      </c>
      <c r="K93" s="125">
        <v>668.13300000000004</v>
      </c>
      <c r="L93" s="122">
        <v>824.16899999999998</v>
      </c>
      <c r="M93" s="123">
        <f t="shared" si="79"/>
        <v>-156.03599999999994</v>
      </c>
      <c r="N93" s="124">
        <f t="shared" si="80"/>
        <v>-18.932524761305018</v>
      </c>
      <c r="O93" s="125">
        <v>215.50200000000001</v>
      </c>
      <c r="P93" s="122">
        <v>172.89599999999999</v>
      </c>
      <c r="Q93" s="123">
        <f t="shared" si="81"/>
        <v>42.606000000000023</v>
      </c>
      <c r="R93" s="124">
        <f t="shared" si="82"/>
        <v>24.642559689061645</v>
      </c>
      <c r="S93" s="125">
        <v>810.65099999999995</v>
      </c>
      <c r="T93" s="122">
        <v>881.99699999999996</v>
      </c>
      <c r="U93" s="123">
        <f t="shared" si="83"/>
        <v>-71.346000000000004</v>
      </c>
      <c r="V93" s="124">
        <f t="shared" si="84"/>
        <v>-8.0891431603508863</v>
      </c>
      <c r="W93" s="121" t="s">
        <v>6513</v>
      </c>
      <c r="X93" s="122">
        <v>456</v>
      </c>
      <c r="Y93" s="122">
        <v>507</v>
      </c>
      <c r="Z93" s="123">
        <f t="shared" si="85"/>
        <v>-51</v>
      </c>
      <c r="AA93" s="124">
        <f t="shared" si="86"/>
        <v>-10.059171597633137</v>
      </c>
      <c r="AB93" s="28" t="s">
        <v>6506</v>
      </c>
      <c r="AC93" s="122">
        <v>110</v>
      </c>
      <c r="AD93" s="122">
        <v>126</v>
      </c>
      <c r="AE93" s="123">
        <f t="shared" si="87"/>
        <v>-16</v>
      </c>
      <c r="AF93" s="29">
        <f t="shared" si="88"/>
        <v>-12.698412698412698</v>
      </c>
      <c r="AG93" s="28" t="s">
        <v>6418</v>
      </c>
      <c r="AH93" s="122">
        <v>80</v>
      </c>
      <c r="AI93" s="122">
        <v>80</v>
      </c>
      <c r="AJ93" s="123">
        <f t="shared" si="89"/>
        <v>0</v>
      </c>
      <c r="AK93" s="124">
        <f t="shared" si="90"/>
        <v>0</v>
      </c>
      <c r="AL93" s="28" t="s">
        <v>6655</v>
      </c>
      <c r="AM93" s="122">
        <v>60</v>
      </c>
      <c r="AN93" s="122">
        <v>57</v>
      </c>
      <c r="AO93" s="123">
        <f t="shared" si="91"/>
        <v>3</v>
      </c>
      <c r="AP93" s="29">
        <f t="shared" si="92"/>
        <v>5.2631578947368416</v>
      </c>
      <c r="AQ93" s="28" t="s">
        <v>6656</v>
      </c>
      <c r="AR93" s="122">
        <v>58</v>
      </c>
      <c r="AS93" s="122">
        <v>61</v>
      </c>
      <c r="AT93" s="123">
        <f t="shared" si="93"/>
        <v>-3</v>
      </c>
      <c r="AU93" s="124">
        <f t="shared" si="94"/>
        <v>-4.918032786885246</v>
      </c>
      <c r="AV93" s="9" t="s">
        <v>11980</v>
      </c>
      <c r="AX93" s="129"/>
      <c r="AY93" s="139"/>
      <c r="AZ93" s="139"/>
    </row>
    <row r="94" spans="3:52" ht="50" customHeight="1">
      <c r="C94" s="52" t="s">
        <v>6319</v>
      </c>
      <c r="D94" s="106" t="s">
        <v>188</v>
      </c>
      <c r="E94" s="107" t="s">
        <v>6343</v>
      </c>
      <c r="F94" s="108" t="s">
        <v>189</v>
      </c>
      <c r="G94" s="125">
        <v>1382.8710000000001</v>
      </c>
      <c r="H94" s="122">
        <v>1451.385</v>
      </c>
      <c r="I94" s="123">
        <f t="shared" si="77"/>
        <v>-68.513999999999896</v>
      </c>
      <c r="J94" s="124">
        <f t="shared" si="78"/>
        <v>-4.7205944666645925</v>
      </c>
      <c r="K94" s="125">
        <v>608</v>
      </c>
      <c r="L94" s="122">
        <v>685</v>
      </c>
      <c r="M94" s="123">
        <f t="shared" si="79"/>
        <v>-77</v>
      </c>
      <c r="N94" s="124">
        <f t="shared" si="80"/>
        <v>-11.240875912408759</v>
      </c>
      <c r="O94" s="125">
        <v>78.873999999999995</v>
      </c>
      <c r="P94" s="122">
        <v>78.765000000000001</v>
      </c>
      <c r="Q94" s="123">
        <f t="shared" si="81"/>
        <v>0.10899999999999466</v>
      </c>
      <c r="R94" s="124">
        <f t="shared" si="82"/>
        <v>0.138386339110004</v>
      </c>
      <c r="S94" s="125">
        <v>695.99699999999996</v>
      </c>
      <c r="T94" s="122">
        <v>687.62</v>
      </c>
      <c r="U94" s="123">
        <f t="shared" si="83"/>
        <v>8.3769999999999527</v>
      </c>
      <c r="V94" s="124">
        <f t="shared" si="84"/>
        <v>1.21826008551234</v>
      </c>
      <c r="W94" s="121" t="s">
        <v>6441</v>
      </c>
      <c r="X94" s="122">
        <v>254</v>
      </c>
      <c r="Y94" s="122">
        <v>254</v>
      </c>
      <c r="Z94" s="123">
        <f t="shared" si="85"/>
        <v>0</v>
      </c>
      <c r="AA94" s="124">
        <f t="shared" si="86"/>
        <v>0</v>
      </c>
      <c r="AB94" s="28" t="s">
        <v>6657</v>
      </c>
      <c r="AC94" s="122">
        <v>216</v>
      </c>
      <c r="AD94" s="122">
        <v>220</v>
      </c>
      <c r="AE94" s="123">
        <f t="shared" si="87"/>
        <v>-4</v>
      </c>
      <c r="AF94" s="29">
        <f t="shared" si="88"/>
        <v>-1.8181818181818181</v>
      </c>
      <c r="AG94" s="28" t="s">
        <v>6418</v>
      </c>
      <c r="AH94" s="122">
        <v>94</v>
      </c>
      <c r="AI94" s="122">
        <v>94</v>
      </c>
      <c r="AJ94" s="123">
        <f t="shared" si="89"/>
        <v>0</v>
      </c>
      <c r="AK94" s="124">
        <f t="shared" si="90"/>
        <v>0</v>
      </c>
      <c r="AL94" s="28" t="s">
        <v>6526</v>
      </c>
      <c r="AM94" s="122">
        <v>88</v>
      </c>
      <c r="AN94" s="122">
        <v>78</v>
      </c>
      <c r="AO94" s="123">
        <f t="shared" si="91"/>
        <v>10</v>
      </c>
      <c r="AP94" s="29">
        <f t="shared" si="92"/>
        <v>12.820512820512819</v>
      </c>
      <c r="AQ94" s="28" t="s">
        <v>6402</v>
      </c>
      <c r="AR94" s="122">
        <v>30</v>
      </c>
      <c r="AS94" s="122">
        <v>30</v>
      </c>
      <c r="AT94" s="123">
        <f t="shared" si="93"/>
        <v>0</v>
      </c>
      <c r="AU94" s="124">
        <f t="shared" si="94"/>
        <v>0</v>
      </c>
      <c r="AV94" s="9" t="s">
        <v>11980</v>
      </c>
      <c r="AX94" s="129"/>
      <c r="AY94" s="139"/>
      <c r="AZ94" s="139"/>
    </row>
    <row r="95" spans="3:52" ht="50" customHeight="1">
      <c r="C95" s="52" t="s">
        <v>6319</v>
      </c>
      <c r="D95" s="130" t="s">
        <v>190</v>
      </c>
      <c r="E95" s="131" t="s">
        <v>6343</v>
      </c>
      <c r="F95" s="132" t="s">
        <v>191</v>
      </c>
      <c r="G95" s="125">
        <v>2721.1559999999999</v>
      </c>
      <c r="H95" s="122">
        <v>2933.7539999999999</v>
      </c>
      <c r="I95" s="123">
        <f t="shared" si="77"/>
        <v>-212.59799999999996</v>
      </c>
      <c r="J95" s="124">
        <f t="shared" si="78"/>
        <v>-7.2466198597428404</v>
      </c>
      <c r="K95" s="125">
        <v>636.35500000000002</v>
      </c>
      <c r="L95" s="122">
        <v>629.32299999999998</v>
      </c>
      <c r="M95" s="123">
        <f t="shared" si="79"/>
        <v>7.0320000000000391</v>
      </c>
      <c r="N95" s="124">
        <f t="shared" si="80"/>
        <v>1.1173912283517429</v>
      </c>
      <c r="O95" s="125">
        <v>879.60400000000004</v>
      </c>
      <c r="P95" s="122">
        <v>894.52</v>
      </c>
      <c r="Q95" s="123">
        <f t="shared" si="81"/>
        <v>-14.91599999999994</v>
      </c>
      <c r="R95" s="124">
        <f t="shared" si="82"/>
        <v>-1.66748647319232</v>
      </c>
      <c r="S95" s="125">
        <v>1205.1969999999999</v>
      </c>
      <c r="T95" s="122">
        <v>1409.9110000000001</v>
      </c>
      <c r="U95" s="123">
        <f t="shared" si="83"/>
        <v>-204.71400000000017</v>
      </c>
      <c r="V95" s="124">
        <f t="shared" si="84"/>
        <v>-14.519639892163417</v>
      </c>
      <c r="W95" s="121" t="s">
        <v>6441</v>
      </c>
      <c r="X95" s="122">
        <v>657</v>
      </c>
      <c r="Y95" s="122">
        <v>860</v>
      </c>
      <c r="Z95" s="123">
        <f t="shared" si="85"/>
        <v>-203</v>
      </c>
      <c r="AA95" s="124">
        <f t="shared" si="86"/>
        <v>-23.604651162790695</v>
      </c>
      <c r="AB95" s="28" t="s">
        <v>6526</v>
      </c>
      <c r="AC95" s="122">
        <v>327</v>
      </c>
      <c r="AD95" s="122">
        <v>319</v>
      </c>
      <c r="AE95" s="123">
        <f t="shared" si="87"/>
        <v>8</v>
      </c>
      <c r="AF95" s="29">
        <f t="shared" si="88"/>
        <v>2.507836990595611</v>
      </c>
      <c r="AG95" s="28" t="s">
        <v>6453</v>
      </c>
      <c r="AH95" s="122">
        <v>111</v>
      </c>
      <c r="AI95" s="122">
        <v>111</v>
      </c>
      <c r="AJ95" s="123">
        <f t="shared" si="89"/>
        <v>0</v>
      </c>
      <c r="AK95" s="124">
        <f t="shared" si="90"/>
        <v>0</v>
      </c>
      <c r="AL95" s="28" t="s">
        <v>6418</v>
      </c>
      <c r="AM95" s="122">
        <v>110</v>
      </c>
      <c r="AN95" s="122">
        <v>120</v>
      </c>
      <c r="AO95" s="123">
        <f t="shared" si="91"/>
        <v>-10</v>
      </c>
      <c r="AP95" s="29">
        <f t="shared" si="92"/>
        <v>-8.3333333333333321</v>
      </c>
      <c r="AQ95" s="28" t="s">
        <v>6421</v>
      </c>
      <c r="AR95" s="122" t="s">
        <v>6421</v>
      </c>
      <c r="AS95" s="122" t="s">
        <v>6421</v>
      </c>
      <c r="AT95" s="123" t="s">
        <v>6421</v>
      </c>
      <c r="AU95" s="124" t="s">
        <v>6421</v>
      </c>
      <c r="AV95" s="9" t="s">
        <v>11980</v>
      </c>
      <c r="AX95" s="129"/>
      <c r="AY95" s="139"/>
      <c r="AZ95" s="139"/>
    </row>
    <row r="96" spans="3:52" ht="50" customHeight="1">
      <c r="C96" s="52" t="s">
        <v>6319</v>
      </c>
      <c r="D96" s="130" t="s">
        <v>192</v>
      </c>
      <c r="E96" s="131" t="s">
        <v>6343</v>
      </c>
      <c r="F96" s="132" t="s">
        <v>193</v>
      </c>
      <c r="G96" s="125">
        <v>1361.2850000000001</v>
      </c>
      <c r="H96" s="122">
        <v>1700.365</v>
      </c>
      <c r="I96" s="123">
        <f t="shared" si="77"/>
        <v>-339.07999999999993</v>
      </c>
      <c r="J96" s="124">
        <f t="shared" si="78"/>
        <v>-19.941600773951471</v>
      </c>
      <c r="K96" s="125">
        <v>716.96299999999997</v>
      </c>
      <c r="L96" s="122">
        <v>784.40800000000002</v>
      </c>
      <c r="M96" s="123">
        <f t="shared" si="79"/>
        <v>-67.44500000000005</v>
      </c>
      <c r="N96" s="124">
        <f t="shared" si="80"/>
        <v>-8.5982039958797003</v>
      </c>
      <c r="O96" s="125">
        <v>79.712000000000003</v>
      </c>
      <c r="P96" s="122">
        <v>79.588999999999999</v>
      </c>
      <c r="Q96" s="123">
        <f t="shared" si="81"/>
        <v>0.12300000000000466</v>
      </c>
      <c r="R96" s="124">
        <f t="shared" si="82"/>
        <v>0.15454396964405215</v>
      </c>
      <c r="S96" s="125">
        <v>564.61</v>
      </c>
      <c r="T96" s="122">
        <v>836.36800000000005</v>
      </c>
      <c r="U96" s="123">
        <f t="shared" si="83"/>
        <v>-271.75800000000004</v>
      </c>
      <c r="V96" s="124">
        <f t="shared" si="84"/>
        <v>-32.492634821035722</v>
      </c>
      <c r="W96" s="121" t="s">
        <v>6441</v>
      </c>
      <c r="X96" s="122">
        <v>148</v>
      </c>
      <c r="Y96" s="122">
        <v>417</v>
      </c>
      <c r="Z96" s="123">
        <f t="shared" si="85"/>
        <v>-269</v>
      </c>
      <c r="AA96" s="124">
        <f t="shared" si="86"/>
        <v>-64.508393285371696</v>
      </c>
      <c r="AB96" s="28" t="s">
        <v>6418</v>
      </c>
      <c r="AC96" s="122">
        <v>131</v>
      </c>
      <c r="AD96" s="122">
        <v>132</v>
      </c>
      <c r="AE96" s="123">
        <f t="shared" si="87"/>
        <v>-1</v>
      </c>
      <c r="AF96" s="29">
        <f t="shared" si="88"/>
        <v>-0.75757575757575757</v>
      </c>
      <c r="AG96" s="28" t="s">
        <v>6658</v>
      </c>
      <c r="AH96" s="122">
        <v>100</v>
      </c>
      <c r="AI96" s="122">
        <v>100</v>
      </c>
      <c r="AJ96" s="123">
        <f t="shared" si="89"/>
        <v>0</v>
      </c>
      <c r="AK96" s="124">
        <f t="shared" si="90"/>
        <v>0</v>
      </c>
      <c r="AL96" s="28" t="s">
        <v>6471</v>
      </c>
      <c r="AM96" s="122">
        <v>94</v>
      </c>
      <c r="AN96" s="122">
        <v>94</v>
      </c>
      <c r="AO96" s="123">
        <f t="shared" si="91"/>
        <v>0</v>
      </c>
      <c r="AP96" s="29">
        <f t="shared" si="92"/>
        <v>0</v>
      </c>
      <c r="AQ96" s="28" t="s">
        <v>6659</v>
      </c>
      <c r="AR96" s="122">
        <v>27</v>
      </c>
      <c r="AS96" s="122">
        <v>28</v>
      </c>
      <c r="AT96" s="123">
        <f t="shared" si="93"/>
        <v>-1</v>
      </c>
      <c r="AU96" s="124">
        <f t="shared" si="94"/>
        <v>-3.5714285714285712</v>
      </c>
      <c r="AV96" s="9" t="s">
        <v>11980</v>
      </c>
      <c r="AX96" s="129"/>
      <c r="AY96" s="139"/>
      <c r="AZ96" s="139"/>
    </row>
    <row r="97" spans="3:52" ht="50" customHeight="1">
      <c r="C97" s="52" t="s">
        <v>6319</v>
      </c>
      <c r="D97" s="130" t="s">
        <v>194</v>
      </c>
      <c r="E97" s="131" t="s">
        <v>6343</v>
      </c>
      <c r="F97" s="132" t="s">
        <v>195</v>
      </c>
      <c r="G97" s="125">
        <v>1642.0350000000001</v>
      </c>
      <c r="H97" s="122">
        <v>1715.0450000000001</v>
      </c>
      <c r="I97" s="123">
        <f t="shared" si="77"/>
        <v>-73.009999999999991</v>
      </c>
      <c r="J97" s="124">
        <f t="shared" si="78"/>
        <v>-4.2570311566168817</v>
      </c>
      <c r="K97" s="125">
        <v>446.52600000000001</v>
      </c>
      <c r="L97" s="122">
        <v>483.685</v>
      </c>
      <c r="M97" s="123">
        <f t="shared" si="79"/>
        <v>-37.158999999999992</v>
      </c>
      <c r="N97" s="124">
        <f t="shared" si="80"/>
        <v>-7.6824792995441236</v>
      </c>
      <c r="O97" s="125">
        <v>229.404</v>
      </c>
      <c r="P97" s="122">
        <v>329.35399999999998</v>
      </c>
      <c r="Q97" s="123">
        <f t="shared" si="81"/>
        <v>-99.949999999999989</v>
      </c>
      <c r="R97" s="124">
        <f t="shared" si="82"/>
        <v>-30.347285899063014</v>
      </c>
      <c r="S97" s="125">
        <v>966.10500000000002</v>
      </c>
      <c r="T97" s="122">
        <v>902.00599999999997</v>
      </c>
      <c r="U97" s="123">
        <f t="shared" si="83"/>
        <v>64.099000000000046</v>
      </c>
      <c r="V97" s="124">
        <f t="shared" si="84"/>
        <v>7.1062720203635061</v>
      </c>
      <c r="W97" s="121" t="s">
        <v>6403</v>
      </c>
      <c r="X97" s="122">
        <v>601</v>
      </c>
      <c r="Y97" s="122">
        <v>571</v>
      </c>
      <c r="Z97" s="123">
        <f t="shared" si="85"/>
        <v>30</v>
      </c>
      <c r="AA97" s="124">
        <f t="shared" si="86"/>
        <v>5.2539404553415059</v>
      </c>
      <c r="AB97" s="28" t="s">
        <v>6433</v>
      </c>
      <c r="AC97" s="122">
        <v>178</v>
      </c>
      <c r="AD97" s="122">
        <v>128</v>
      </c>
      <c r="AE97" s="123">
        <f t="shared" si="87"/>
        <v>50</v>
      </c>
      <c r="AF97" s="29">
        <f t="shared" si="88"/>
        <v>39.0625</v>
      </c>
      <c r="AG97" s="28" t="s">
        <v>6471</v>
      </c>
      <c r="AH97" s="122">
        <v>104</v>
      </c>
      <c r="AI97" s="122">
        <v>119</v>
      </c>
      <c r="AJ97" s="123">
        <f t="shared" si="89"/>
        <v>-15</v>
      </c>
      <c r="AK97" s="124">
        <f t="shared" si="90"/>
        <v>-12.605042016806722</v>
      </c>
      <c r="AL97" s="28" t="s">
        <v>6660</v>
      </c>
      <c r="AM97" s="122">
        <v>54</v>
      </c>
      <c r="AN97" s="122">
        <v>55</v>
      </c>
      <c r="AO97" s="123">
        <f t="shared" si="91"/>
        <v>-1</v>
      </c>
      <c r="AP97" s="29">
        <f t="shared" si="92"/>
        <v>-1.8181818181818181</v>
      </c>
      <c r="AQ97" s="28" t="s">
        <v>6418</v>
      </c>
      <c r="AR97" s="122">
        <v>18</v>
      </c>
      <c r="AS97" s="122">
        <v>18</v>
      </c>
      <c r="AT97" s="123">
        <f t="shared" si="93"/>
        <v>0</v>
      </c>
      <c r="AU97" s="124">
        <f t="shared" si="94"/>
        <v>0</v>
      </c>
      <c r="AV97" s="9" t="s">
        <v>11980</v>
      </c>
      <c r="AX97" s="129"/>
      <c r="AY97" s="139"/>
      <c r="AZ97" s="139"/>
    </row>
    <row r="98" spans="3:52" ht="50" customHeight="1">
      <c r="C98" s="52" t="s">
        <v>6319</v>
      </c>
      <c r="D98" s="130" t="s">
        <v>196</v>
      </c>
      <c r="E98" s="131" t="s">
        <v>6343</v>
      </c>
      <c r="F98" s="132" t="s">
        <v>197</v>
      </c>
      <c r="G98" s="125">
        <v>1296.165</v>
      </c>
      <c r="H98" s="122">
        <v>1447.2470000000001</v>
      </c>
      <c r="I98" s="123">
        <f t="shared" si="77"/>
        <v>-151.08200000000011</v>
      </c>
      <c r="J98" s="124">
        <f t="shared" si="78"/>
        <v>-10.439268486996351</v>
      </c>
      <c r="K98" s="125">
        <v>478.23899999999998</v>
      </c>
      <c r="L98" s="122">
        <v>475.27300000000002</v>
      </c>
      <c r="M98" s="123">
        <f t="shared" si="79"/>
        <v>2.9659999999999513</v>
      </c>
      <c r="N98" s="124">
        <f t="shared" si="80"/>
        <v>0.62406238098944211</v>
      </c>
      <c r="O98" s="125">
        <v>235.315</v>
      </c>
      <c r="P98" s="122">
        <v>324.81799999999998</v>
      </c>
      <c r="Q98" s="123">
        <f t="shared" si="81"/>
        <v>-89.502999999999986</v>
      </c>
      <c r="R98" s="124">
        <f t="shared" si="82"/>
        <v>-27.554815311959306</v>
      </c>
      <c r="S98" s="125">
        <v>582.61099999999999</v>
      </c>
      <c r="T98" s="122">
        <v>647.15599999999995</v>
      </c>
      <c r="U98" s="123">
        <f t="shared" si="83"/>
        <v>-64.544999999999959</v>
      </c>
      <c r="V98" s="124">
        <f t="shared" si="84"/>
        <v>-9.9736385044718681</v>
      </c>
      <c r="W98" s="121" t="s">
        <v>6441</v>
      </c>
      <c r="X98" s="122">
        <v>399</v>
      </c>
      <c r="Y98" s="122">
        <v>477</v>
      </c>
      <c r="Z98" s="123">
        <f t="shared" si="85"/>
        <v>-78</v>
      </c>
      <c r="AA98" s="124">
        <f t="shared" si="86"/>
        <v>-16.352201257861633</v>
      </c>
      <c r="AB98" s="28" t="s">
        <v>6396</v>
      </c>
      <c r="AC98" s="122">
        <v>84</v>
      </c>
      <c r="AD98" s="122">
        <v>77</v>
      </c>
      <c r="AE98" s="123">
        <f t="shared" si="87"/>
        <v>7</v>
      </c>
      <c r="AF98" s="29">
        <f t="shared" si="88"/>
        <v>9.0909090909090917</v>
      </c>
      <c r="AG98" s="28" t="s">
        <v>6661</v>
      </c>
      <c r="AH98" s="122">
        <v>60</v>
      </c>
      <c r="AI98" s="122">
        <v>60</v>
      </c>
      <c r="AJ98" s="123">
        <f t="shared" si="89"/>
        <v>0</v>
      </c>
      <c r="AK98" s="124">
        <f t="shared" si="90"/>
        <v>0</v>
      </c>
      <c r="AL98" s="28" t="s">
        <v>6418</v>
      </c>
      <c r="AM98" s="122">
        <v>26</v>
      </c>
      <c r="AN98" s="122">
        <v>26</v>
      </c>
      <c r="AO98" s="123">
        <f t="shared" si="91"/>
        <v>0</v>
      </c>
      <c r="AP98" s="29">
        <f t="shared" si="92"/>
        <v>0</v>
      </c>
      <c r="AQ98" s="28" t="s">
        <v>6471</v>
      </c>
      <c r="AR98" s="122">
        <v>7</v>
      </c>
      <c r="AS98" s="122">
        <v>7</v>
      </c>
      <c r="AT98" s="123">
        <f t="shared" si="93"/>
        <v>0</v>
      </c>
      <c r="AU98" s="124">
        <f t="shared" si="94"/>
        <v>0</v>
      </c>
      <c r="AV98" s="9" t="s">
        <v>11980</v>
      </c>
      <c r="AX98" s="129"/>
      <c r="AY98" s="139"/>
      <c r="AZ98" s="139"/>
    </row>
    <row r="99" spans="3:52" ht="50" customHeight="1">
      <c r="C99" s="52" t="s">
        <v>6319</v>
      </c>
      <c r="D99" s="130" t="s">
        <v>198</v>
      </c>
      <c r="E99" s="131" t="s">
        <v>6343</v>
      </c>
      <c r="F99" s="132" t="s">
        <v>199</v>
      </c>
      <c r="G99" s="125">
        <v>2232.1529999999998</v>
      </c>
      <c r="H99" s="122">
        <v>2075.7710000000002</v>
      </c>
      <c r="I99" s="123">
        <f t="shared" si="77"/>
        <v>156.38199999999961</v>
      </c>
      <c r="J99" s="124">
        <f t="shared" si="78"/>
        <v>7.5336826653806988</v>
      </c>
      <c r="K99" s="125">
        <v>342.24</v>
      </c>
      <c r="L99" s="122">
        <v>318.54599999999999</v>
      </c>
      <c r="M99" s="123">
        <f t="shared" si="79"/>
        <v>23.694000000000017</v>
      </c>
      <c r="N99" s="124">
        <f t="shared" si="80"/>
        <v>7.4381721949106305</v>
      </c>
      <c r="O99" s="125">
        <v>1294.3489999999999</v>
      </c>
      <c r="P99" s="122">
        <v>1255.7760000000001</v>
      </c>
      <c r="Q99" s="123">
        <f t="shared" si="81"/>
        <v>38.572999999999865</v>
      </c>
      <c r="R99" s="124">
        <f t="shared" si="82"/>
        <v>3.0716465356878824</v>
      </c>
      <c r="S99" s="125">
        <v>595.56399999999996</v>
      </c>
      <c r="T99" s="122">
        <v>501.44900000000001</v>
      </c>
      <c r="U99" s="123">
        <f t="shared" si="83"/>
        <v>94.114999999999952</v>
      </c>
      <c r="V99" s="124">
        <f t="shared" si="84"/>
        <v>18.768608572357298</v>
      </c>
      <c r="W99" s="121" t="s">
        <v>6662</v>
      </c>
      <c r="X99" s="122">
        <v>183</v>
      </c>
      <c r="Y99" s="122">
        <v>89</v>
      </c>
      <c r="Z99" s="123">
        <f t="shared" si="85"/>
        <v>94</v>
      </c>
      <c r="AA99" s="124">
        <f t="shared" si="86"/>
        <v>105.61797752808988</v>
      </c>
      <c r="AB99" s="28" t="s">
        <v>6441</v>
      </c>
      <c r="AC99" s="122">
        <v>171</v>
      </c>
      <c r="AD99" s="122">
        <v>181</v>
      </c>
      <c r="AE99" s="123">
        <f t="shared" si="87"/>
        <v>-10</v>
      </c>
      <c r="AF99" s="29">
        <f t="shared" si="88"/>
        <v>-5.5248618784530388</v>
      </c>
      <c r="AG99" s="28" t="s">
        <v>6663</v>
      </c>
      <c r="AH99" s="122">
        <v>127</v>
      </c>
      <c r="AI99" s="122">
        <v>127</v>
      </c>
      <c r="AJ99" s="123">
        <f t="shared" si="89"/>
        <v>0</v>
      </c>
      <c r="AK99" s="124">
        <f t="shared" si="90"/>
        <v>0</v>
      </c>
      <c r="AL99" s="28" t="s">
        <v>6388</v>
      </c>
      <c r="AM99" s="122">
        <v>35</v>
      </c>
      <c r="AN99" s="122">
        <v>35</v>
      </c>
      <c r="AO99" s="123">
        <f t="shared" si="91"/>
        <v>0</v>
      </c>
      <c r="AP99" s="29">
        <f t="shared" si="92"/>
        <v>0</v>
      </c>
      <c r="AQ99" s="28" t="s">
        <v>6664</v>
      </c>
      <c r="AR99" s="122">
        <v>30</v>
      </c>
      <c r="AS99" s="122">
        <v>30</v>
      </c>
      <c r="AT99" s="123">
        <f t="shared" si="93"/>
        <v>0</v>
      </c>
      <c r="AU99" s="124">
        <f t="shared" si="94"/>
        <v>0</v>
      </c>
      <c r="AV99" s="9" t="s">
        <v>11980</v>
      </c>
      <c r="AX99" s="129"/>
      <c r="AY99" s="139"/>
      <c r="AZ99" s="139"/>
    </row>
    <row r="100" spans="3:52" ht="50" customHeight="1">
      <c r="C100" s="52" t="s">
        <v>6319</v>
      </c>
      <c r="D100" s="130" t="s">
        <v>200</v>
      </c>
      <c r="E100" s="131" t="s">
        <v>6343</v>
      </c>
      <c r="F100" s="132" t="s">
        <v>201</v>
      </c>
      <c r="G100" s="125">
        <v>2879.6709999999998</v>
      </c>
      <c r="H100" s="122">
        <v>3239.9169999999999</v>
      </c>
      <c r="I100" s="123">
        <f t="shared" si="77"/>
        <v>-360.24600000000009</v>
      </c>
      <c r="J100" s="124">
        <f t="shared" si="78"/>
        <v>-11.118988541990431</v>
      </c>
      <c r="K100" s="125">
        <v>552.601</v>
      </c>
      <c r="L100" s="122">
        <v>552.57600000000002</v>
      </c>
      <c r="M100" s="123">
        <f t="shared" si="79"/>
        <v>2.4999999999977263E-2</v>
      </c>
      <c r="N100" s="124">
        <f t="shared" si="80"/>
        <v>4.5242645355529848E-3</v>
      </c>
      <c r="O100" s="125">
        <v>608.44299999999998</v>
      </c>
      <c r="P100" s="122">
        <v>608.41200000000003</v>
      </c>
      <c r="Q100" s="123">
        <f t="shared" si="81"/>
        <v>3.0999999999949068E-2</v>
      </c>
      <c r="R100" s="124">
        <f t="shared" si="82"/>
        <v>5.0952315207374388E-3</v>
      </c>
      <c r="S100" s="125">
        <v>1718.627</v>
      </c>
      <c r="T100" s="122">
        <v>2078.9290000000001</v>
      </c>
      <c r="U100" s="123">
        <f t="shared" si="83"/>
        <v>-360.30200000000013</v>
      </c>
      <c r="V100" s="124">
        <f t="shared" si="84"/>
        <v>-17.331135406740689</v>
      </c>
      <c r="W100" s="121" t="s">
        <v>6403</v>
      </c>
      <c r="X100" s="122">
        <v>717</v>
      </c>
      <c r="Y100" s="122">
        <v>1029</v>
      </c>
      <c r="Z100" s="123">
        <f t="shared" si="85"/>
        <v>-312</v>
      </c>
      <c r="AA100" s="124">
        <f t="shared" si="86"/>
        <v>-30.320699708454811</v>
      </c>
      <c r="AB100" s="28" t="s">
        <v>6665</v>
      </c>
      <c r="AC100" s="122">
        <v>313</v>
      </c>
      <c r="AD100" s="122">
        <v>304</v>
      </c>
      <c r="AE100" s="123">
        <f t="shared" si="87"/>
        <v>9</v>
      </c>
      <c r="AF100" s="29">
        <f t="shared" si="88"/>
        <v>2.9605263157894735</v>
      </c>
      <c r="AG100" s="28" t="s">
        <v>6666</v>
      </c>
      <c r="AH100" s="122">
        <v>287</v>
      </c>
      <c r="AI100" s="122">
        <v>286</v>
      </c>
      <c r="AJ100" s="123">
        <f t="shared" si="89"/>
        <v>1</v>
      </c>
      <c r="AK100" s="124">
        <f t="shared" si="90"/>
        <v>0.34965034965034963</v>
      </c>
      <c r="AL100" s="28" t="s">
        <v>6410</v>
      </c>
      <c r="AM100" s="122">
        <v>175</v>
      </c>
      <c r="AN100" s="122">
        <v>173</v>
      </c>
      <c r="AO100" s="123">
        <f t="shared" si="91"/>
        <v>2</v>
      </c>
      <c r="AP100" s="29">
        <f t="shared" si="92"/>
        <v>1.1560693641618496</v>
      </c>
      <c r="AQ100" s="28" t="s">
        <v>6453</v>
      </c>
      <c r="AR100" s="122">
        <v>102</v>
      </c>
      <c r="AS100" s="122">
        <v>167</v>
      </c>
      <c r="AT100" s="123">
        <f t="shared" si="93"/>
        <v>-65</v>
      </c>
      <c r="AU100" s="124">
        <f t="shared" si="94"/>
        <v>-38.922155688622759</v>
      </c>
      <c r="AV100" s="9" t="s">
        <v>11980</v>
      </c>
      <c r="AX100" s="129"/>
      <c r="AY100" s="139"/>
      <c r="AZ100" s="139"/>
    </row>
    <row r="101" spans="3:52" ht="50" customHeight="1">
      <c r="C101" s="52" t="s">
        <v>6319</v>
      </c>
      <c r="D101" s="130" t="s">
        <v>202</v>
      </c>
      <c r="E101" s="131" t="s">
        <v>6343</v>
      </c>
      <c r="F101" s="132" t="s">
        <v>203</v>
      </c>
      <c r="G101" s="125">
        <v>2186.5500000000002</v>
      </c>
      <c r="H101" s="122">
        <v>2279.1460000000002</v>
      </c>
      <c r="I101" s="123">
        <f t="shared" si="77"/>
        <v>-92.596000000000004</v>
      </c>
      <c r="J101" s="124">
        <f t="shared" si="78"/>
        <v>-4.0627498194499161</v>
      </c>
      <c r="K101" s="125">
        <v>524.31700000000001</v>
      </c>
      <c r="L101" s="122">
        <v>524.23800000000006</v>
      </c>
      <c r="M101" s="123">
        <f t="shared" si="79"/>
        <v>7.8999999999950887E-2</v>
      </c>
      <c r="N101" s="124">
        <f t="shared" si="80"/>
        <v>1.5069491337894406E-2</v>
      </c>
      <c r="O101" s="125">
        <v>207.17099999999999</v>
      </c>
      <c r="P101" s="122">
        <v>207.15899999999999</v>
      </c>
      <c r="Q101" s="123">
        <f t="shared" si="81"/>
        <v>1.2000000000000455E-2</v>
      </c>
      <c r="R101" s="124">
        <f t="shared" si="82"/>
        <v>5.7926520209116931E-3</v>
      </c>
      <c r="S101" s="125">
        <v>1455.0619999999999</v>
      </c>
      <c r="T101" s="122">
        <v>1547.749</v>
      </c>
      <c r="U101" s="123">
        <f t="shared" si="83"/>
        <v>-92.687000000000126</v>
      </c>
      <c r="V101" s="124">
        <f t="shared" si="84"/>
        <v>-5.9885033038302806</v>
      </c>
      <c r="W101" s="121" t="s">
        <v>6441</v>
      </c>
      <c r="X101" s="122">
        <v>889</v>
      </c>
      <c r="Y101" s="122">
        <v>991</v>
      </c>
      <c r="Z101" s="123">
        <f t="shared" si="85"/>
        <v>-102</v>
      </c>
      <c r="AA101" s="124">
        <f t="shared" si="86"/>
        <v>-10.292633703329971</v>
      </c>
      <c r="AB101" s="28" t="s">
        <v>6453</v>
      </c>
      <c r="AC101" s="122">
        <v>218</v>
      </c>
      <c r="AD101" s="122">
        <v>229</v>
      </c>
      <c r="AE101" s="123">
        <f t="shared" si="87"/>
        <v>-11</v>
      </c>
      <c r="AF101" s="29">
        <f t="shared" si="88"/>
        <v>-4.8034934497816595</v>
      </c>
      <c r="AG101" s="28" t="s">
        <v>6418</v>
      </c>
      <c r="AH101" s="122">
        <v>161</v>
      </c>
      <c r="AI101" s="122">
        <v>173</v>
      </c>
      <c r="AJ101" s="123">
        <f t="shared" si="89"/>
        <v>-12</v>
      </c>
      <c r="AK101" s="124">
        <f t="shared" si="90"/>
        <v>-6.9364161849710975</v>
      </c>
      <c r="AL101" s="28" t="s">
        <v>6667</v>
      </c>
      <c r="AM101" s="122">
        <v>68</v>
      </c>
      <c r="AN101" s="122">
        <v>38</v>
      </c>
      <c r="AO101" s="123">
        <f t="shared" si="91"/>
        <v>30</v>
      </c>
      <c r="AP101" s="29">
        <f t="shared" si="92"/>
        <v>78.94736842105263</v>
      </c>
      <c r="AQ101" s="28" t="s">
        <v>6668</v>
      </c>
      <c r="AR101" s="122">
        <v>59</v>
      </c>
      <c r="AS101" s="122">
        <v>61</v>
      </c>
      <c r="AT101" s="123">
        <f t="shared" si="93"/>
        <v>-2</v>
      </c>
      <c r="AU101" s="124">
        <f t="shared" si="94"/>
        <v>-3.278688524590164</v>
      </c>
      <c r="AV101" s="9" t="s">
        <v>11980</v>
      </c>
      <c r="AX101" s="129"/>
      <c r="AY101" s="139"/>
      <c r="AZ101" s="139"/>
    </row>
    <row r="102" spans="3:52" ht="50" customHeight="1">
      <c r="C102" s="52" t="s">
        <v>6319</v>
      </c>
      <c r="D102" s="130" t="s">
        <v>204</v>
      </c>
      <c r="E102" s="131" t="s">
        <v>6343</v>
      </c>
      <c r="F102" s="132" t="s">
        <v>205</v>
      </c>
      <c r="G102" s="125">
        <v>1552.5609999999999</v>
      </c>
      <c r="H102" s="122">
        <v>1572.2829999999999</v>
      </c>
      <c r="I102" s="123">
        <f t="shared" si="77"/>
        <v>-19.72199999999998</v>
      </c>
      <c r="J102" s="124">
        <f t="shared" si="78"/>
        <v>-1.2543543369736863</v>
      </c>
      <c r="K102" s="125">
        <v>581.43700000000001</v>
      </c>
      <c r="L102" s="122">
        <v>610.98599999999999</v>
      </c>
      <c r="M102" s="123">
        <f t="shared" si="79"/>
        <v>-29.548999999999978</v>
      </c>
      <c r="N102" s="124">
        <f t="shared" si="80"/>
        <v>-4.8362810277158523</v>
      </c>
      <c r="O102" s="125">
        <v>212.28399999999999</v>
      </c>
      <c r="P102" s="122">
        <v>215.40700000000001</v>
      </c>
      <c r="Q102" s="123">
        <f t="shared" si="81"/>
        <v>-3.1230000000000189</v>
      </c>
      <c r="R102" s="124">
        <f t="shared" si="82"/>
        <v>-1.449813608657109</v>
      </c>
      <c r="S102" s="125">
        <v>758.84</v>
      </c>
      <c r="T102" s="122">
        <v>745.89</v>
      </c>
      <c r="U102" s="123">
        <f t="shared" si="83"/>
        <v>12.950000000000045</v>
      </c>
      <c r="V102" s="124">
        <f t="shared" si="84"/>
        <v>1.7361809382080529</v>
      </c>
      <c r="W102" s="121" t="s">
        <v>6441</v>
      </c>
      <c r="X102" s="122">
        <v>361</v>
      </c>
      <c r="Y102" s="122">
        <v>361</v>
      </c>
      <c r="Z102" s="123">
        <f t="shared" si="85"/>
        <v>0</v>
      </c>
      <c r="AA102" s="124">
        <f t="shared" si="86"/>
        <v>0</v>
      </c>
      <c r="AB102" s="28" t="s">
        <v>6669</v>
      </c>
      <c r="AC102" s="122">
        <v>156</v>
      </c>
      <c r="AD102" s="122">
        <v>156</v>
      </c>
      <c r="AE102" s="123">
        <f t="shared" si="87"/>
        <v>0</v>
      </c>
      <c r="AF102" s="29">
        <f t="shared" si="88"/>
        <v>0</v>
      </c>
      <c r="AG102" s="28" t="s">
        <v>6388</v>
      </c>
      <c r="AH102" s="122">
        <v>146</v>
      </c>
      <c r="AI102" s="122">
        <v>123</v>
      </c>
      <c r="AJ102" s="123">
        <f t="shared" si="89"/>
        <v>23</v>
      </c>
      <c r="AK102" s="124">
        <f t="shared" si="90"/>
        <v>18.699186991869919</v>
      </c>
      <c r="AL102" s="28" t="s">
        <v>6418</v>
      </c>
      <c r="AM102" s="122">
        <v>96</v>
      </c>
      <c r="AN102" s="122">
        <v>106</v>
      </c>
      <c r="AO102" s="123">
        <f t="shared" si="91"/>
        <v>-10</v>
      </c>
      <c r="AP102" s="29">
        <f t="shared" si="92"/>
        <v>-9.433962264150944</v>
      </c>
      <c r="AQ102" s="28" t="s">
        <v>6421</v>
      </c>
      <c r="AR102" s="122" t="s">
        <v>6421</v>
      </c>
      <c r="AS102" s="122" t="s">
        <v>6421</v>
      </c>
      <c r="AT102" s="123" t="s">
        <v>6421</v>
      </c>
      <c r="AU102" s="124" t="s">
        <v>6421</v>
      </c>
      <c r="AV102" s="9" t="s">
        <v>11981</v>
      </c>
      <c r="AX102" s="129"/>
      <c r="AY102" s="139"/>
      <c r="AZ102" s="139"/>
    </row>
    <row r="103" spans="3:52" ht="50" customHeight="1">
      <c r="C103" s="52" t="s">
        <v>6319</v>
      </c>
      <c r="D103" s="106" t="s">
        <v>206</v>
      </c>
      <c r="E103" s="107" t="s">
        <v>6343</v>
      </c>
      <c r="F103" s="108" t="s">
        <v>207</v>
      </c>
      <c r="G103" s="125">
        <v>1339.3150000000001</v>
      </c>
      <c r="H103" s="122">
        <v>1418.7339999999999</v>
      </c>
      <c r="I103" s="123">
        <f t="shared" si="77"/>
        <v>-79.418999999999869</v>
      </c>
      <c r="J103" s="124">
        <f t="shared" si="78"/>
        <v>-5.5978781082288771</v>
      </c>
      <c r="K103" s="125">
        <v>593.06299999999999</v>
      </c>
      <c r="L103" s="122">
        <v>717.80499999999995</v>
      </c>
      <c r="M103" s="123">
        <f t="shared" si="79"/>
        <v>-124.74199999999996</v>
      </c>
      <c r="N103" s="124">
        <f t="shared" si="80"/>
        <v>-17.378257326154035</v>
      </c>
      <c r="O103" s="125">
        <v>3.0680000000000001</v>
      </c>
      <c r="P103" s="122">
        <v>3.0680000000000001</v>
      </c>
      <c r="Q103" s="123">
        <f t="shared" si="81"/>
        <v>0</v>
      </c>
      <c r="R103" s="124">
        <f t="shared" si="82"/>
        <v>0</v>
      </c>
      <c r="S103" s="125">
        <v>743.18399999999997</v>
      </c>
      <c r="T103" s="122">
        <v>697.86099999999999</v>
      </c>
      <c r="U103" s="123">
        <f t="shared" si="83"/>
        <v>45.322999999999979</v>
      </c>
      <c r="V103" s="124">
        <f t="shared" si="84"/>
        <v>6.4945598048895086</v>
      </c>
      <c r="W103" s="121" t="s">
        <v>6403</v>
      </c>
      <c r="X103" s="122">
        <v>614</v>
      </c>
      <c r="Y103" s="122">
        <v>572</v>
      </c>
      <c r="Z103" s="123">
        <f t="shared" si="85"/>
        <v>42</v>
      </c>
      <c r="AA103" s="124">
        <f t="shared" si="86"/>
        <v>7.3426573426573425</v>
      </c>
      <c r="AB103" s="28" t="s">
        <v>6418</v>
      </c>
      <c r="AC103" s="122">
        <v>59</v>
      </c>
      <c r="AD103" s="122">
        <v>68</v>
      </c>
      <c r="AE103" s="123">
        <f t="shared" si="87"/>
        <v>-9</v>
      </c>
      <c r="AF103" s="29">
        <f t="shared" si="88"/>
        <v>-13.23529411764706</v>
      </c>
      <c r="AG103" s="28" t="s">
        <v>6670</v>
      </c>
      <c r="AH103" s="122">
        <v>59</v>
      </c>
      <c r="AI103" s="122">
        <v>46</v>
      </c>
      <c r="AJ103" s="123">
        <f t="shared" si="89"/>
        <v>13</v>
      </c>
      <c r="AK103" s="124">
        <f t="shared" si="90"/>
        <v>28.260869565217391</v>
      </c>
      <c r="AL103" s="28" t="s">
        <v>6558</v>
      </c>
      <c r="AM103" s="122">
        <v>11</v>
      </c>
      <c r="AN103" s="122">
        <v>11</v>
      </c>
      <c r="AO103" s="123">
        <f t="shared" si="91"/>
        <v>0</v>
      </c>
      <c r="AP103" s="29">
        <f t="shared" si="92"/>
        <v>0</v>
      </c>
      <c r="AQ103" s="28" t="s">
        <v>6671</v>
      </c>
      <c r="AR103" s="122">
        <v>1</v>
      </c>
      <c r="AS103" s="122">
        <v>1</v>
      </c>
      <c r="AT103" s="123">
        <f t="shared" si="93"/>
        <v>0</v>
      </c>
      <c r="AU103" s="124">
        <f t="shared" si="94"/>
        <v>0</v>
      </c>
      <c r="AV103" s="9" t="s">
        <v>11980</v>
      </c>
      <c r="AX103" s="129"/>
      <c r="AY103" s="139"/>
      <c r="AZ103" s="139"/>
    </row>
    <row r="104" spans="3:52" ht="50" customHeight="1">
      <c r="C104" s="52" t="s">
        <v>6319</v>
      </c>
      <c r="D104" s="106" t="s">
        <v>208</v>
      </c>
      <c r="E104" s="107" t="s">
        <v>12653</v>
      </c>
      <c r="F104" s="108" t="s">
        <v>209</v>
      </c>
      <c r="G104" s="125">
        <v>1230.9739999999999</v>
      </c>
      <c r="H104" s="122">
        <v>1444.364</v>
      </c>
      <c r="I104" s="123">
        <f t="shared" si="77"/>
        <v>-213.3900000000001</v>
      </c>
      <c r="J104" s="124">
        <f t="shared" si="78"/>
        <v>-14.773976643006895</v>
      </c>
      <c r="K104" s="125">
        <v>629.94500000000005</v>
      </c>
      <c r="L104" s="122">
        <v>755.78499999999997</v>
      </c>
      <c r="M104" s="123">
        <f t="shared" si="79"/>
        <v>-125.83999999999992</v>
      </c>
      <c r="N104" s="124">
        <f t="shared" si="80"/>
        <v>-16.650237832187713</v>
      </c>
      <c r="O104" s="125">
        <v>189.63800000000001</v>
      </c>
      <c r="P104" s="122">
        <v>189.636</v>
      </c>
      <c r="Q104" s="123">
        <f t="shared" si="81"/>
        <v>2.0000000000095497E-3</v>
      </c>
      <c r="R104" s="124">
        <f t="shared" si="82"/>
        <v>1.0546520702870497E-3</v>
      </c>
      <c r="S104" s="125">
        <v>411.39100000000002</v>
      </c>
      <c r="T104" s="122">
        <v>498.94299999999998</v>
      </c>
      <c r="U104" s="123">
        <f t="shared" si="83"/>
        <v>-87.551999999999964</v>
      </c>
      <c r="V104" s="124">
        <f t="shared" si="84"/>
        <v>-17.547495405286771</v>
      </c>
      <c r="W104" s="121" t="s">
        <v>7437</v>
      </c>
      <c r="X104" s="122">
        <v>83</v>
      </c>
      <c r="Y104" s="122">
        <v>109</v>
      </c>
      <c r="Z104" s="123">
        <v>-26</v>
      </c>
      <c r="AA104" s="124">
        <v>-23.853211009174313</v>
      </c>
      <c r="AB104" s="28" t="s">
        <v>6672</v>
      </c>
      <c r="AC104" s="122">
        <v>53</v>
      </c>
      <c r="AD104" s="122">
        <v>72</v>
      </c>
      <c r="AE104" s="123">
        <f t="shared" si="87"/>
        <v>-19</v>
      </c>
      <c r="AF104" s="29">
        <f t="shared" si="88"/>
        <v>-26.388888888888889</v>
      </c>
      <c r="AG104" s="28" t="s">
        <v>6453</v>
      </c>
      <c r="AH104" s="122">
        <v>53</v>
      </c>
      <c r="AI104" s="122">
        <v>67</v>
      </c>
      <c r="AJ104" s="123">
        <f t="shared" si="89"/>
        <v>-14</v>
      </c>
      <c r="AK104" s="124">
        <f t="shared" si="90"/>
        <v>-20.8955223880597</v>
      </c>
      <c r="AL104" s="28" t="s">
        <v>6673</v>
      </c>
      <c r="AM104" s="122">
        <v>50</v>
      </c>
      <c r="AN104" s="122">
        <v>50</v>
      </c>
      <c r="AO104" s="123">
        <f t="shared" si="91"/>
        <v>0</v>
      </c>
      <c r="AP104" s="29">
        <f t="shared" si="92"/>
        <v>0</v>
      </c>
      <c r="AQ104" s="28" t="s">
        <v>6674</v>
      </c>
      <c r="AR104" s="122">
        <v>37</v>
      </c>
      <c r="AS104" s="122">
        <v>63</v>
      </c>
      <c r="AT104" s="123">
        <f t="shared" si="93"/>
        <v>-26</v>
      </c>
      <c r="AU104" s="124">
        <f t="shared" si="94"/>
        <v>-41.269841269841265</v>
      </c>
      <c r="AV104" s="9" t="s">
        <v>11980</v>
      </c>
      <c r="AX104" s="129"/>
      <c r="AY104" s="139"/>
      <c r="AZ104" s="139"/>
    </row>
    <row r="105" spans="3:52" ht="50" customHeight="1">
      <c r="C105" s="52" t="s">
        <v>6319</v>
      </c>
      <c r="D105" s="130" t="s">
        <v>210</v>
      </c>
      <c r="E105" s="131" t="s">
        <v>6343</v>
      </c>
      <c r="F105" s="132" t="s">
        <v>211</v>
      </c>
      <c r="G105" s="125">
        <v>3201.8330000000001</v>
      </c>
      <c r="H105" s="122">
        <v>3316.5239999999999</v>
      </c>
      <c r="I105" s="123">
        <f t="shared" si="77"/>
        <v>-114.6909999999998</v>
      </c>
      <c r="J105" s="124">
        <f t="shared" si="78"/>
        <v>-3.4581688538964235</v>
      </c>
      <c r="K105" s="125">
        <v>691.08</v>
      </c>
      <c r="L105" s="122">
        <v>735.66</v>
      </c>
      <c r="M105" s="123">
        <f t="shared" si="79"/>
        <v>-44.579999999999927</v>
      </c>
      <c r="N105" s="124">
        <f t="shared" si="80"/>
        <v>-6.059864611369373</v>
      </c>
      <c r="O105" s="125">
        <v>622.16600000000005</v>
      </c>
      <c r="P105" s="122">
        <v>721.15300000000002</v>
      </c>
      <c r="Q105" s="123">
        <f t="shared" si="81"/>
        <v>-98.986999999999966</v>
      </c>
      <c r="R105" s="124">
        <f t="shared" si="82"/>
        <v>-13.726213438757096</v>
      </c>
      <c r="S105" s="125">
        <v>1888.587</v>
      </c>
      <c r="T105" s="122">
        <v>1859.711</v>
      </c>
      <c r="U105" s="123">
        <f t="shared" si="83"/>
        <v>28.875999999999976</v>
      </c>
      <c r="V105" s="124">
        <f t="shared" si="84"/>
        <v>1.5527143733623114</v>
      </c>
      <c r="W105" s="121" t="s">
        <v>6675</v>
      </c>
      <c r="X105" s="122">
        <v>1079.9760000000001</v>
      </c>
      <c r="Y105" s="122">
        <v>1082.3989999999999</v>
      </c>
      <c r="Z105" s="123">
        <f t="shared" si="85"/>
        <v>-2.4229999999997744</v>
      </c>
      <c r="AA105" s="124">
        <f t="shared" si="86"/>
        <v>-0.22385460444806163</v>
      </c>
      <c r="AB105" s="28" t="s">
        <v>6676</v>
      </c>
      <c r="AC105" s="122">
        <v>339.73200000000003</v>
      </c>
      <c r="AD105" s="122">
        <v>339.37400000000002</v>
      </c>
      <c r="AE105" s="123">
        <f>AC105-AD105</f>
        <v>0.35800000000000409</v>
      </c>
      <c r="AF105" s="29">
        <f t="shared" si="88"/>
        <v>0.10548834029713652</v>
      </c>
      <c r="AG105" s="28" t="s">
        <v>6677</v>
      </c>
      <c r="AH105" s="122">
        <v>170.749</v>
      </c>
      <c r="AI105" s="122">
        <v>160.82400000000001</v>
      </c>
      <c r="AJ105" s="123">
        <f t="shared" si="89"/>
        <v>9.9249999999999829</v>
      </c>
      <c r="AK105" s="124">
        <f t="shared" si="90"/>
        <v>6.1713425856837176</v>
      </c>
      <c r="AL105" s="28" t="s">
        <v>6418</v>
      </c>
      <c r="AM105" s="122">
        <v>154.93899999999999</v>
      </c>
      <c r="AN105" s="122">
        <v>154.93899999999999</v>
      </c>
      <c r="AO105" s="123">
        <f t="shared" si="91"/>
        <v>0</v>
      </c>
      <c r="AP105" s="29">
        <f t="shared" si="92"/>
        <v>0</v>
      </c>
      <c r="AQ105" s="28" t="s">
        <v>6506</v>
      </c>
      <c r="AR105" s="122">
        <v>68.238</v>
      </c>
      <c r="AS105" s="122">
        <v>47.13</v>
      </c>
      <c r="AT105" s="123">
        <f t="shared" si="93"/>
        <v>21.107999999999997</v>
      </c>
      <c r="AU105" s="124">
        <f t="shared" si="94"/>
        <v>44.786760025461483</v>
      </c>
      <c r="AV105" s="9" t="s">
        <v>11981</v>
      </c>
      <c r="AX105" s="129"/>
      <c r="AY105" s="139"/>
      <c r="AZ105" s="139"/>
    </row>
    <row r="106" spans="3:52" ht="50" customHeight="1">
      <c r="C106" s="52" t="s">
        <v>6319</v>
      </c>
      <c r="D106" s="130" t="s">
        <v>212</v>
      </c>
      <c r="E106" s="131" t="s">
        <v>6343</v>
      </c>
      <c r="F106" s="132" t="s">
        <v>213</v>
      </c>
      <c r="G106" s="125">
        <v>1656.046</v>
      </c>
      <c r="H106" s="122">
        <v>1726.6759999999999</v>
      </c>
      <c r="I106" s="123">
        <f t="shared" si="77"/>
        <v>-70.629999999999882</v>
      </c>
      <c r="J106" s="124">
        <f t="shared" si="78"/>
        <v>-4.0905184296301034</v>
      </c>
      <c r="K106" s="125">
        <v>622.72299999999996</v>
      </c>
      <c r="L106" s="122">
        <v>641.91</v>
      </c>
      <c r="M106" s="123">
        <f t="shared" si="79"/>
        <v>-19.187000000000012</v>
      </c>
      <c r="N106" s="124">
        <f t="shared" si="80"/>
        <v>-2.9890483089529707</v>
      </c>
      <c r="O106" s="125">
        <v>411.68299999999999</v>
      </c>
      <c r="P106" s="122">
        <v>431.54700000000003</v>
      </c>
      <c r="Q106" s="123">
        <f t="shared" si="81"/>
        <v>-19.864000000000033</v>
      </c>
      <c r="R106" s="124">
        <f t="shared" si="82"/>
        <v>-4.6029748787501781</v>
      </c>
      <c r="S106" s="125">
        <v>621.64</v>
      </c>
      <c r="T106" s="122">
        <v>653.21900000000005</v>
      </c>
      <c r="U106" s="123">
        <f t="shared" si="83"/>
        <v>-31.579000000000065</v>
      </c>
      <c r="V106" s="124">
        <f t="shared" si="84"/>
        <v>-4.8343664222871752</v>
      </c>
      <c r="W106" s="121" t="s">
        <v>6441</v>
      </c>
      <c r="X106" s="122">
        <v>255</v>
      </c>
      <c r="Y106" s="122">
        <v>277</v>
      </c>
      <c r="Z106" s="123">
        <f t="shared" si="85"/>
        <v>-22</v>
      </c>
      <c r="AA106" s="124">
        <f t="shared" si="86"/>
        <v>-7.9422382671480145</v>
      </c>
      <c r="AB106" s="28" t="s">
        <v>6505</v>
      </c>
      <c r="AC106" s="122">
        <v>88</v>
      </c>
      <c r="AD106" s="122">
        <v>88</v>
      </c>
      <c r="AE106" s="123">
        <f t="shared" ref="AE106:AE109" si="95">AC106-AD106</f>
        <v>0</v>
      </c>
      <c r="AF106" s="29">
        <f t="shared" si="88"/>
        <v>0</v>
      </c>
      <c r="AG106" s="28" t="s">
        <v>6647</v>
      </c>
      <c r="AH106" s="122">
        <v>87</v>
      </c>
      <c r="AI106" s="122">
        <v>87</v>
      </c>
      <c r="AJ106" s="123">
        <f t="shared" si="89"/>
        <v>0</v>
      </c>
      <c r="AK106" s="124">
        <f t="shared" si="90"/>
        <v>0</v>
      </c>
      <c r="AL106" s="28" t="s">
        <v>6443</v>
      </c>
      <c r="AM106" s="122">
        <v>79</v>
      </c>
      <c r="AN106" s="122">
        <v>79</v>
      </c>
      <c r="AO106" s="123">
        <f t="shared" si="91"/>
        <v>0</v>
      </c>
      <c r="AP106" s="29">
        <f t="shared" si="92"/>
        <v>0</v>
      </c>
      <c r="AQ106" s="28" t="s">
        <v>6418</v>
      </c>
      <c r="AR106" s="122">
        <v>53</v>
      </c>
      <c r="AS106" s="122">
        <v>53</v>
      </c>
      <c r="AT106" s="123">
        <f t="shared" si="93"/>
        <v>0</v>
      </c>
      <c r="AU106" s="124">
        <f t="shared" si="94"/>
        <v>0</v>
      </c>
      <c r="AV106" s="9" t="s">
        <v>11980</v>
      </c>
      <c r="AX106" s="129"/>
      <c r="AY106" s="139"/>
      <c r="AZ106" s="139"/>
    </row>
    <row r="107" spans="3:52" ht="50" customHeight="1">
      <c r="C107" s="52" t="s">
        <v>6319</v>
      </c>
      <c r="D107" s="130" t="s">
        <v>214</v>
      </c>
      <c r="E107" s="131" t="s">
        <v>6343</v>
      </c>
      <c r="F107" s="132" t="s">
        <v>215</v>
      </c>
      <c r="G107" s="125">
        <v>992.70299999999997</v>
      </c>
      <c r="H107" s="122">
        <v>1080.076</v>
      </c>
      <c r="I107" s="123">
        <f t="shared" si="77"/>
        <v>-87.373000000000047</v>
      </c>
      <c r="J107" s="124">
        <f t="shared" si="78"/>
        <v>-8.0895233298397571</v>
      </c>
      <c r="K107" s="125">
        <v>457.87700000000001</v>
      </c>
      <c r="L107" s="122">
        <v>514.47</v>
      </c>
      <c r="M107" s="123">
        <f t="shared" si="79"/>
        <v>-56.593000000000018</v>
      </c>
      <c r="N107" s="124">
        <f t="shared" si="80"/>
        <v>-11.000252687231523</v>
      </c>
      <c r="O107" s="125">
        <v>3.9460000000000002</v>
      </c>
      <c r="P107" s="122">
        <v>3.9449999999999998</v>
      </c>
      <c r="Q107" s="123">
        <f t="shared" si="81"/>
        <v>1.000000000000334E-3</v>
      </c>
      <c r="R107" s="124">
        <f t="shared" si="82"/>
        <v>2.5348542458817083E-2</v>
      </c>
      <c r="S107" s="125">
        <v>530.88</v>
      </c>
      <c r="T107" s="122">
        <v>561.66099999999994</v>
      </c>
      <c r="U107" s="123">
        <f t="shared" si="83"/>
        <v>-30.780999999999949</v>
      </c>
      <c r="V107" s="124">
        <f t="shared" si="84"/>
        <v>-5.4803520272904738</v>
      </c>
      <c r="W107" s="121" t="s">
        <v>6678</v>
      </c>
      <c r="X107" s="122">
        <v>242</v>
      </c>
      <c r="Y107" s="122">
        <v>242</v>
      </c>
      <c r="Z107" s="123">
        <f t="shared" si="85"/>
        <v>0</v>
      </c>
      <c r="AA107" s="124">
        <f t="shared" si="86"/>
        <v>0</v>
      </c>
      <c r="AB107" s="28" t="s">
        <v>6564</v>
      </c>
      <c r="AC107" s="122">
        <v>83</v>
      </c>
      <c r="AD107" s="122">
        <v>110</v>
      </c>
      <c r="AE107" s="123">
        <f t="shared" si="95"/>
        <v>-27</v>
      </c>
      <c r="AF107" s="29">
        <f t="shared" si="88"/>
        <v>-24.545454545454547</v>
      </c>
      <c r="AG107" s="28" t="s">
        <v>6679</v>
      </c>
      <c r="AH107" s="122">
        <v>61</v>
      </c>
      <c r="AI107" s="122">
        <v>48</v>
      </c>
      <c r="AJ107" s="123">
        <f t="shared" si="89"/>
        <v>13</v>
      </c>
      <c r="AK107" s="124">
        <f t="shared" si="90"/>
        <v>27.083333333333332</v>
      </c>
      <c r="AL107" s="28" t="s">
        <v>6680</v>
      </c>
      <c r="AM107" s="122">
        <v>48</v>
      </c>
      <c r="AN107" s="122">
        <v>40</v>
      </c>
      <c r="AO107" s="123">
        <f t="shared" si="91"/>
        <v>8</v>
      </c>
      <c r="AP107" s="29">
        <f t="shared" si="92"/>
        <v>20</v>
      </c>
      <c r="AQ107" s="28" t="s">
        <v>6681</v>
      </c>
      <c r="AR107" s="122">
        <v>28</v>
      </c>
      <c r="AS107" s="122">
        <v>31</v>
      </c>
      <c r="AT107" s="123">
        <f t="shared" si="93"/>
        <v>-3</v>
      </c>
      <c r="AU107" s="124">
        <f t="shared" si="94"/>
        <v>-9.67741935483871</v>
      </c>
      <c r="AV107" s="9" t="s">
        <v>11980</v>
      </c>
      <c r="AX107" s="129"/>
      <c r="AY107" s="139"/>
      <c r="AZ107" s="139"/>
    </row>
    <row r="108" spans="3:52" ht="50" customHeight="1">
      <c r="C108" s="52" t="s">
        <v>6319</v>
      </c>
      <c r="D108" s="130" t="s">
        <v>216</v>
      </c>
      <c r="E108" s="131" t="s">
        <v>6343</v>
      </c>
      <c r="F108" s="132" t="s">
        <v>217</v>
      </c>
      <c r="G108" s="125">
        <v>4032.2950000000001</v>
      </c>
      <c r="H108" s="122">
        <v>4057.239</v>
      </c>
      <c r="I108" s="123">
        <f t="shared" si="77"/>
        <v>-24.94399999999996</v>
      </c>
      <c r="J108" s="124">
        <f t="shared" si="78"/>
        <v>-0.61480233232501114</v>
      </c>
      <c r="K108" s="125">
        <v>1134.5409999999999</v>
      </c>
      <c r="L108" s="122">
        <v>1226.25</v>
      </c>
      <c r="M108" s="123">
        <f t="shared" si="79"/>
        <v>-91.70900000000006</v>
      </c>
      <c r="N108" s="124">
        <f t="shared" si="80"/>
        <v>-7.4788175331294644</v>
      </c>
      <c r="O108" s="125">
        <v>539.678</v>
      </c>
      <c r="P108" s="122">
        <v>539.625</v>
      </c>
      <c r="Q108" s="123">
        <f t="shared" si="81"/>
        <v>5.2999999999997272E-2</v>
      </c>
      <c r="R108" s="124">
        <f t="shared" si="82"/>
        <v>9.8216353949496914E-3</v>
      </c>
      <c r="S108" s="125">
        <v>2358.076</v>
      </c>
      <c r="T108" s="122">
        <v>2291.364</v>
      </c>
      <c r="U108" s="123">
        <f t="shared" si="83"/>
        <v>66.711999999999989</v>
      </c>
      <c r="V108" s="124">
        <f t="shared" si="84"/>
        <v>2.9114536145282894</v>
      </c>
      <c r="W108" s="121" t="s">
        <v>6682</v>
      </c>
      <c r="X108" s="122">
        <v>1664</v>
      </c>
      <c r="Y108" s="122">
        <v>1568</v>
      </c>
      <c r="Z108" s="123">
        <f t="shared" si="85"/>
        <v>96</v>
      </c>
      <c r="AA108" s="124">
        <f t="shared" si="86"/>
        <v>6.1224489795918364</v>
      </c>
      <c r="AB108" s="28" t="s">
        <v>6683</v>
      </c>
      <c r="AC108" s="122">
        <v>278</v>
      </c>
      <c r="AD108" s="122">
        <v>286</v>
      </c>
      <c r="AE108" s="123">
        <f t="shared" si="95"/>
        <v>-8</v>
      </c>
      <c r="AF108" s="29">
        <f t="shared" si="88"/>
        <v>-2.7972027972027971</v>
      </c>
      <c r="AG108" s="28" t="s">
        <v>6684</v>
      </c>
      <c r="AH108" s="122">
        <v>131</v>
      </c>
      <c r="AI108" s="122">
        <v>134</v>
      </c>
      <c r="AJ108" s="123">
        <f t="shared" si="89"/>
        <v>-3</v>
      </c>
      <c r="AK108" s="124">
        <f t="shared" si="90"/>
        <v>-2.2388059701492535</v>
      </c>
      <c r="AL108" s="28" t="s">
        <v>6685</v>
      </c>
      <c r="AM108" s="122">
        <v>100</v>
      </c>
      <c r="AN108" s="122">
        <v>100</v>
      </c>
      <c r="AO108" s="123">
        <f t="shared" si="91"/>
        <v>0</v>
      </c>
      <c r="AP108" s="29">
        <f t="shared" si="92"/>
        <v>0</v>
      </c>
      <c r="AQ108" s="28" t="s">
        <v>6686</v>
      </c>
      <c r="AR108" s="122">
        <v>80</v>
      </c>
      <c r="AS108" s="122">
        <v>93</v>
      </c>
      <c r="AT108" s="123">
        <f t="shared" si="93"/>
        <v>-13</v>
      </c>
      <c r="AU108" s="124">
        <f t="shared" si="94"/>
        <v>-13.978494623655912</v>
      </c>
      <c r="AV108" s="9" t="s">
        <v>11980</v>
      </c>
      <c r="AX108" s="129"/>
      <c r="AY108" s="139"/>
      <c r="AZ108" s="139"/>
    </row>
    <row r="109" spans="3:52" ht="50" customHeight="1">
      <c r="C109" s="52" t="s">
        <v>6319</v>
      </c>
      <c r="D109" s="130" t="s">
        <v>218</v>
      </c>
      <c r="E109" s="131" t="s">
        <v>6343</v>
      </c>
      <c r="F109" s="132" t="s">
        <v>219</v>
      </c>
      <c r="G109" s="125">
        <v>712.08500000000004</v>
      </c>
      <c r="H109" s="122">
        <v>931.92899999999997</v>
      </c>
      <c r="I109" s="123">
        <f t="shared" si="77"/>
        <v>-219.84399999999994</v>
      </c>
      <c r="J109" s="124">
        <f t="shared" si="78"/>
        <v>-23.590209125373278</v>
      </c>
      <c r="K109" s="125">
        <v>285.59500000000003</v>
      </c>
      <c r="L109" s="122">
        <v>422.56200000000001</v>
      </c>
      <c r="M109" s="123">
        <f t="shared" si="79"/>
        <v>-136.96699999999998</v>
      </c>
      <c r="N109" s="124">
        <f t="shared" si="80"/>
        <v>-32.413468319441876</v>
      </c>
      <c r="O109" s="125">
        <v>24.094000000000001</v>
      </c>
      <c r="P109" s="122">
        <v>20.231999999999999</v>
      </c>
      <c r="Q109" s="123">
        <f t="shared" si="81"/>
        <v>3.8620000000000019</v>
      </c>
      <c r="R109" s="124">
        <f t="shared" si="82"/>
        <v>19.088572558323456</v>
      </c>
      <c r="S109" s="125">
        <v>402.39600000000002</v>
      </c>
      <c r="T109" s="122">
        <v>489.13499999999999</v>
      </c>
      <c r="U109" s="123">
        <f t="shared" si="83"/>
        <v>-86.738999999999976</v>
      </c>
      <c r="V109" s="124">
        <f t="shared" si="84"/>
        <v>-17.733141157349195</v>
      </c>
      <c r="W109" s="121" t="s">
        <v>6441</v>
      </c>
      <c r="X109" s="122">
        <v>223</v>
      </c>
      <c r="Y109" s="122">
        <v>287</v>
      </c>
      <c r="Z109" s="123">
        <f t="shared" si="85"/>
        <v>-64</v>
      </c>
      <c r="AA109" s="124">
        <f t="shared" si="86"/>
        <v>-22.299651567944252</v>
      </c>
      <c r="AB109" s="28" t="s">
        <v>6687</v>
      </c>
      <c r="AC109" s="122">
        <v>64</v>
      </c>
      <c r="AD109" s="122">
        <v>80</v>
      </c>
      <c r="AE109" s="123">
        <f t="shared" si="95"/>
        <v>-16</v>
      </c>
      <c r="AF109" s="29">
        <f t="shared" si="88"/>
        <v>-20</v>
      </c>
      <c r="AG109" s="28" t="s">
        <v>6688</v>
      </c>
      <c r="AH109" s="122">
        <v>28</v>
      </c>
      <c r="AI109" s="122">
        <v>33</v>
      </c>
      <c r="AJ109" s="123">
        <f t="shared" si="89"/>
        <v>-5</v>
      </c>
      <c r="AK109" s="124">
        <f t="shared" si="90"/>
        <v>-15.151515151515152</v>
      </c>
      <c r="AL109" s="28" t="s">
        <v>6689</v>
      </c>
      <c r="AM109" s="122">
        <v>23</v>
      </c>
      <c r="AN109" s="122">
        <v>23</v>
      </c>
      <c r="AO109" s="123">
        <f t="shared" si="91"/>
        <v>0</v>
      </c>
      <c r="AP109" s="29">
        <f t="shared" si="92"/>
        <v>0</v>
      </c>
      <c r="AQ109" s="28" t="s">
        <v>6690</v>
      </c>
      <c r="AR109" s="122">
        <v>21</v>
      </c>
      <c r="AS109" s="122">
        <v>22</v>
      </c>
      <c r="AT109" s="123">
        <f t="shared" si="93"/>
        <v>-1</v>
      </c>
      <c r="AU109" s="124">
        <f t="shared" si="94"/>
        <v>-4.5454545454545459</v>
      </c>
      <c r="AV109" s="9" t="s">
        <v>11980</v>
      </c>
      <c r="AX109" s="129"/>
      <c r="AY109" s="139"/>
      <c r="AZ109" s="139"/>
    </row>
    <row r="110" spans="3:52" ht="50" customHeight="1">
      <c r="C110" s="52" t="s">
        <v>6319</v>
      </c>
      <c r="D110" s="130" t="s">
        <v>220</v>
      </c>
      <c r="E110" s="131" t="s">
        <v>6343</v>
      </c>
      <c r="F110" s="132" t="s">
        <v>221</v>
      </c>
      <c r="G110" s="125">
        <v>1832.383</v>
      </c>
      <c r="H110" s="122">
        <v>2020.1949999999999</v>
      </c>
      <c r="I110" s="123">
        <f t="shared" si="77"/>
        <v>-187.8119999999999</v>
      </c>
      <c r="J110" s="124">
        <f t="shared" si="78"/>
        <v>-9.2967263061239098</v>
      </c>
      <c r="K110" s="125">
        <v>523.96799999999996</v>
      </c>
      <c r="L110" s="122">
        <v>603.90599999999995</v>
      </c>
      <c r="M110" s="123">
        <f t="shared" si="79"/>
        <v>-79.937999999999988</v>
      </c>
      <c r="N110" s="124">
        <f t="shared" si="80"/>
        <v>-13.236828248104837</v>
      </c>
      <c r="O110" s="125">
        <v>482.90800000000002</v>
      </c>
      <c r="P110" s="122">
        <v>507.863</v>
      </c>
      <c r="Q110" s="123">
        <f t="shared" si="81"/>
        <v>-24.954999999999984</v>
      </c>
      <c r="R110" s="124">
        <f t="shared" si="82"/>
        <v>-4.9137267333906953</v>
      </c>
      <c r="S110" s="125">
        <v>825.50699999999995</v>
      </c>
      <c r="T110" s="122">
        <v>908.42600000000004</v>
      </c>
      <c r="U110" s="123">
        <f t="shared" si="83"/>
        <v>-82.919000000000096</v>
      </c>
      <c r="V110" s="124">
        <f t="shared" si="84"/>
        <v>-9.1277660480875813</v>
      </c>
      <c r="W110" s="121" t="s">
        <v>6441</v>
      </c>
      <c r="X110" s="122">
        <v>594</v>
      </c>
      <c r="Y110" s="122">
        <v>678</v>
      </c>
      <c r="Z110" s="123">
        <f t="shared" si="85"/>
        <v>-84</v>
      </c>
      <c r="AA110" s="124">
        <f t="shared" si="86"/>
        <v>-12.389380530973451</v>
      </c>
      <c r="AB110" s="28" t="s">
        <v>6691</v>
      </c>
      <c r="AC110" s="122">
        <v>105</v>
      </c>
      <c r="AD110" s="122">
        <v>105</v>
      </c>
      <c r="AE110" s="123">
        <f t="shared" si="87"/>
        <v>0</v>
      </c>
      <c r="AF110" s="29">
        <f t="shared" si="88"/>
        <v>0</v>
      </c>
      <c r="AG110" s="28" t="s">
        <v>6418</v>
      </c>
      <c r="AH110" s="122">
        <v>103</v>
      </c>
      <c r="AI110" s="122">
        <v>103</v>
      </c>
      <c r="AJ110" s="123">
        <f t="shared" si="89"/>
        <v>0</v>
      </c>
      <c r="AK110" s="124">
        <f t="shared" si="90"/>
        <v>0</v>
      </c>
      <c r="AL110" s="28" t="s">
        <v>6488</v>
      </c>
      <c r="AM110" s="122">
        <v>14</v>
      </c>
      <c r="AN110" s="122">
        <v>12</v>
      </c>
      <c r="AO110" s="123">
        <f t="shared" si="91"/>
        <v>2</v>
      </c>
      <c r="AP110" s="29">
        <f t="shared" si="92"/>
        <v>16.666666666666664</v>
      </c>
      <c r="AQ110" s="28" t="s">
        <v>6624</v>
      </c>
      <c r="AR110" s="122">
        <v>10</v>
      </c>
      <c r="AS110" s="122">
        <v>10</v>
      </c>
      <c r="AT110" s="123">
        <f t="shared" si="93"/>
        <v>0</v>
      </c>
      <c r="AU110" s="124">
        <f t="shared" si="94"/>
        <v>0</v>
      </c>
      <c r="AV110" s="9" t="s">
        <v>11980</v>
      </c>
      <c r="AX110" s="129"/>
      <c r="AY110" s="139"/>
      <c r="AZ110" s="139"/>
    </row>
    <row r="111" spans="3:52" ht="50" customHeight="1">
      <c r="C111" s="52" t="s">
        <v>6319</v>
      </c>
      <c r="D111" s="130" t="s">
        <v>222</v>
      </c>
      <c r="E111" s="131" t="s">
        <v>6343</v>
      </c>
      <c r="F111" s="132" t="s">
        <v>223</v>
      </c>
      <c r="G111" s="125">
        <v>4650.4040000000005</v>
      </c>
      <c r="H111" s="122">
        <v>4903.7870000000003</v>
      </c>
      <c r="I111" s="123">
        <f t="shared" si="77"/>
        <v>-253.38299999999981</v>
      </c>
      <c r="J111" s="124">
        <f t="shared" si="78"/>
        <v>-5.1670882116209329</v>
      </c>
      <c r="K111" s="125">
        <v>736.86800000000005</v>
      </c>
      <c r="L111" s="122">
        <v>955.91499999999996</v>
      </c>
      <c r="M111" s="123">
        <f t="shared" si="79"/>
        <v>-219.04699999999991</v>
      </c>
      <c r="N111" s="124">
        <f t="shared" si="80"/>
        <v>-22.914903521756631</v>
      </c>
      <c r="O111" s="125">
        <v>990.23400000000004</v>
      </c>
      <c r="P111" s="122">
        <v>991.255</v>
      </c>
      <c r="Q111" s="123">
        <f t="shared" si="81"/>
        <v>-1.0209999999999582</v>
      </c>
      <c r="R111" s="124">
        <f t="shared" si="82"/>
        <v>-0.10300074148427581</v>
      </c>
      <c r="S111" s="125">
        <v>2923.3020000000001</v>
      </c>
      <c r="T111" s="122">
        <v>2956.6170000000002</v>
      </c>
      <c r="U111" s="123">
        <f t="shared" si="83"/>
        <v>-33.315000000000055</v>
      </c>
      <c r="V111" s="124">
        <f t="shared" si="84"/>
        <v>-1.126794576368872</v>
      </c>
      <c r="W111" s="121" t="s">
        <v>6403</v>
      </c>
      <c r="X111" s="122">
        <v>980</v>
      </c>
      <c r="Y111" s="122">
        <v>980</v>
      </c>
      <c r="Z111" s="123">
        <f t="shared" si="85"/>
        <v>0</v>
      </c>
      <c r="AA111" s="124">
        <f t="shared" si="86"/>
        <v>0</v>
      </c>
      <c r="AB111" s="28" t="s">
        <v>6692</v>
      </c>
      <c r="AC111" s="122">
        <v>739</v>
      </c>
      <c r="AD111" s="122">
        <v>739</v>
      </c>
      <c r="AE111" s="123">
        <f t="shared" si="87"/>
        <v>0</v>
      </c>
      <c r="AF111" s="29">
        <f t="shared" si="88"/>
        <v>0</v>
      </c>
      <c r="AG111" s="28" t="s">
        <v>6693</v>
      </c>
      <c r="AH111" s="122">
        <v>628</v>
      </c>
      <c r="AI111" s="122">
        <v>636</v>
      </c>
      <c r="AJ111" s="123">
        <f t="shared" si="89"/>
        <v>-8</v>
      </c>
      <c r="AK111" s="124">
        <f t="shared" si="90"/>
        <v>-1.257861635220126</v>
      </c>
      <c r="AL111" s="28" t="s">
        <v>6694</v>
      </c>
      <c r="AM111" s="122">
        <v>200</v>
      </c>
      <c r="AN111" s="122">
        <v>200</v>
      </c>
      <c r="AO111" s="123">
        <f t="shared" si="91"/>
        <v>0</v>
      </c>
      <c r="AP111" s="29">
        <f t="shared" si="92"/>
        <v>0</v>
      </c>
      <c r="AQ111" s="28" t="s">
        <v>6502</v>
      </c>
      <c r="AR111" s="122">
        <v>106</v>
      </c>
      <c r="AS111" s="122">
        <v>106</v>
      </c>
      <c r="AT111" s="123">
        <f t="shared" si="93"/>
        <v>0</v>
      </c>
      <c r="AU111" s="124">
        <f t="shared" si="94"/>
        <v>0</v>
      </c>
      <c r="AV111" s="9" t="s">
        <v>11980</v>
      </c>
      <c r="AX111" s="129"/>
      <c r="AY111" s="139"/>
      <c r="AZ111" s="139"/>
    </row>
    <row r="112" spans="3:52" ht="50" customHeight="1">
      <c r="C112" s="52" t="s">
        <v>6319</v>
      </c>
      <c r="D112" s="130" t="s">
        <v>224</v>
      </c>
      <c r="E112" s="131" t="s">
        <v>6343</v>
      </c>
      <c r="F112" s="132" t="s">
        <v>225</v>
      </c>
      <c r="G112" s="125">
        <v>2796.433</v>
      </c>
      <c r="H112" s="122">
        <v>2910.1819999999998</v>
      </c>
      <c r="I112" s="123">
        <f t="shared" si="77"/>
        <v>-113.7489999999998</v>
      </c>
      <c r="J112" s="124">
        <f t="shared" si="78"/>
        <v>-3.9086558847522186</v>
      </c>
      <c r="K112" s="125">
        <v>1834.05</v>
      </c>
      <c r="L112" s="122">
        <v>1784.0730000000001</v>
      </c>
      <c r="M112" s="123">
        <f t="shared" si="79"/>
        <v>49.976999999999862</v>
      </c>
      <c r="N112" s="124">
        <f t="shared" si="80"/>
        <v>2.8012867186488366</v>
      </c>
      <c r="O112" s="125">
        <v>0.27400000000000002</v>
      </c>
      <c r="P112" s="122">
        <v>0.27400000000000002</v>
      </c>
      <c r="Q112" s="123">
        <f t="shared" si="81"/>
        <v>0</v>
      </c>
      <c r="R112" s="124">
        <f t="shared" si="82"/>
        <v>0</v>
      </c>
      <c r="S112" s="125">
        <v>962.10900000000004</v>
      </c>
      <c r="T112" s="122">
        <v>1125.835</v>
      </c>
      <c r="U112" s="123">
        <f t="shared" si="83"/>
        <v>-163.726</v>
      </c>
      <c r="V112" s="124">
        <f t="shared" si="84"/>
        <v>-14.542628360283699</v>
      </c>
      <c r="W112" s="121" t="s">
        <v>6695</v>
      </c>
      <c r="X112" s="122">
        <v>432</v>
      </c>
      <c r="Y112" s="122">
        <v>465</v>
      </c>
      <c r="Z112" s="123">
        <f t="shared" si="85"/>
        <v>-33</v>
      </c>
      <c r="AA112" s="124">
        <f t="shared" si="86"/>
        <v>-7.096774193548387</v>
      </c>
      <c r="AB112" s="28" t="s">
        <v>6389</v>
      </c>
      <c r="AC112" s="122">
        <v>207</v>
      </c>
      <c r="AD112" s="122">
        <v>329</v>
      </c>
      <c r="AE112" s="123">
        <f t="shared" si="87"/>
        <v>-122</v>
      </c>
      <c r="AF112" s="29">
        <f t="shared" si="88"/>
        <v>-37.08206686930091</v>
      </c>
      <c r="AG112" s="28" t="s">
        <v>6388</v>
      </c>
      <c r="AH112" s="122">
        <v>155</v>
      </c>
      <c r="AI112" s="122">
        <v>162</v>
      </c>
      <c r="AJ112" s="123">
        <f t="shared" si="89"/>
        <v>-7</v>
      </c>
      <c r="AK112" s="124">
        <f t="shared" si="90"/>
        <v>-4.3209876543209873</v>
      </c>
      <c r="AL112" s="28" t="s">
        <v>6418</v>
      </c>
      <c r="AM112" s="122">
        <v>122</v>
      </c>
      <c r="AN112" s="122">
        <v>122</v>
      </c>
      <c r="AO112" s="123">
        <f t="shared" si="91"/>
        <v>0</v>
      </c>
      <c r="AP112" s="29">
        <f t="shared" si="92"/>
        <v>0</v>
      </c>
      <c r="AQ112" s="28" t="s">
        <v>6696</v>
      </c>
      <c r="AR112" s="122">
        <v>46</v>
      </c>
      <c r="AS112" s="122">
        <v>48</v>
      </c>
      <c r="AT112" s="123">
        <f t="shared" si="93"/>
        <v>-2</v>
      </c>
      <c r="AU112" s="124">
        <f t="shared" si="94"/>
        <v>-4.1666666666666661</v>
      </c>
      <c r="AV112" s="9" t="s">
        <v>11980</v>
      </c>
      <c r="AX112" s="129"/>
      <c r="AY112" s="139"/>
      <c r="AZ112" s="139"/>
    </row>
    <row r="113" spans="3:52" ht="50" customHeight="1">
      <c r="C113" s="52" t="s">
        <v>6319</v>
      </c>
      <c r="D113" s="130" t="s">
        <v>226</v>
      </c>
      <c r="E113" s="131" t="s">
        <v>6343</v>
      </c>
      <c r="F113" s="132" t="s">
        <v>227</v>
      </c>
      <c r="G113" s="125">
        <v>3702.9479999999999</v>
      </c>
      <c r="H113" s="122">
        <v>3520.605</v>
      </c>
      <c r="I113" s="123">
        <f t="shared" si="77"/>
        <v>182.34299999999985</v>
      </c>
      <c r="J113" s="124">
        <f t="shared" si="78"/>
        <v>5.1793086699587096</v>
      </c>
      <c r="K113" s="125">
        <v>1663.0309999999999</v>
      </c>
      <c r="L113" s="122">
        <v>1492.94</v>
      </c>
      <c r="M113" s="123">
        <f t="shared" si="79"/>
        <v>170.09099999999989</v>
      </c>
      <c r="N113" s="124">
        <f t="shared" si="80"/>
        <v>11.39302316235079</v>
      </c>
      <c r="O113" s="125">
        <v>213.94399999999999</v>
      </c>
      <c r="P113" s="122">
        <v>215.768</v>
      </c>
      <c r="Q113" s="123">
        <f t="shared" si="81"/>
        <v>-1.8240000000000123</v>
      </c>
      <c r="R113" s="124">
        <f t="shared" si="82"/>
        <v>-0.84535241555745622</v>
      </c>
      <c r="S113" s="125">
        <v>1825.973</v>
      </c>
      <c r="T113" s="122">
        <v>1811.8969999999999</v>
      </c>
      <c r="U113" s="123">
        <f t="shared" si="83"/>
        <v>14.076000000000022</v>
      </c>
      <c r="V113" s="124">
        <f t="shared" si="84"/>
        <v>0.77686535161767045</v>
      </c>
      <c r="W113" s="121" t="s">
        <v>6441</v>
      </c>
      <c r="X113" s="122">
        <v>908</v>
      </c>
      <c r="Y113" s="122">
        <v>908</v>
      </c>
      <c r="Z113" s="123">
        <f t="shared" si="85"/>
        <v>0</v>
      </c>
      <c r="AA113" s="124">
        <f t="shared" si="86"/>
        <v>0</v>
      </c>
      <c r="AB113" s="28" t="s">
        <v>6417</v>
      </c>
      <c r="AC113" s="122">
        <v>342</v>
      </c>
      <c r="AD113" s="122">
        <v>326</v>
      </c>
      <c r="AE113" s="123">
        <f t="shared" si="87"/>
        <v>16</v>
      </c>
      <c r="AF113" s="29">
        <f t="shared" si="88"/>
        <v>4.9079754601226995</v>
      </c>
      <c r="AG113" s="28" t="s">
        <v>6418</v>
      </c>
      <c r="AH113" s="122">
        <v>239</v>
      </c>
      <c r="AI113" s="122">
        <v>239</v>
      </c>
      <c r="AJ113" s="123">
        <f t="shared" si="89"/>
        <v>0</v>
      </c>
      <c r="AK113" s="124">
        <f t="shared" si="90"/>
        <v>0</v>
      </c>
      <c r="AL113" s="28" t="s">
        <v>6697</v>
      </c>
      <c r="AM113" s="122">
        <v>178</v>
      </c>
      <c r="AN113" s="122">
        <v>193</v>
      </c>
      <c r="AO113" s="123">
        <f t="shared" si="91"/>
        <v>-15</v>
      </c>
      <c r="AP113" s="29">
        <f t="shared" si="92"/>
        <v>-7.7720207253886011</v>
      </c>
      <c r="AQ113" s="28" t="s">
        <v>6451</v>
      </c>
      <c r="AR113" s="122">
        <v>63</v>
      </c>
      <c r="AS113" s="122">
        <v>46</v>
      </c>
      <c r="AT113" s="123">
        <f t="shared" si="93"/>
        <v>17</v>
      </c>
      <c r="AU113" s="124">
        <f t="shared" si="94"/>
        <v>36.95652173913043</v>
      </c>
      <c r="AV113" s="9" t="s">
        <v>11981</v>
      </c>
      <c r="AX113" s="129"/>
      <c r="AY113" s="139"/>
      <c r="AZ113" s="139"/>
    </row>
    <row r="114" spans="3:52" ht="50" customHeight="1">
      <c r="C114" s="52" t="s">
        <v>6319</v>
      </c>
      <c r="D114" s="130" t="s">
        <v>228</v>
      </c>
      <c r="E114" s="131" t="s">
        <v>6343</v>
      </c>
      <c r="F114" s="132" t="s">
        <v>229</v>
      </c>
      <c r="G114" s="125">
        <v>3210.0230000000001</v>
      </c>
      <c r="H114" s="122">
        <v>3257.89</v>
      </c>
      <c r="I114" s="123">
        <f t="shared" si="77"/>
        <v>-47.866999999999734</v>
      </c>
      <c r="J114" s="124">
        <f t="shared" si="78"/>
        <v>-1.4692638486873326</v>
      </c>
      <c r="K114" s="125">
        <v>1834.027</v>
      </c>
      <c r="L114" s="122">
        <v>1776</v>
      </c>
      <c r="M114" s="123">
        <f t="shared" si="79"/>
        <v>58.027000000000044</v>
      </c>
      <c r="N114" s="124">
        <f t="shared" si="80"/>
        <v>3.2672860360360385</v>
      </c>
      <c r="O114" s="125">
        <v>441.00700000000001</v>
      </c>
      <c r="P114" s="122">
        <v>435.70800000000003</v>
      </c>
      <c r="Q114" s="123">
        <f t="shared" si="81"/>
        <v>5.2989999999999782</v>
      </c>
      <c r="R114" s="124">
        <f t="shared" si="82"/>
        <v>1.2161814793393688</v>
      </c>
      <c r="S114" s="125">
        <v>934.98900000000003</v>
      </c>
      <c r="T114" s="122">
        <v>1046.182</v>
      </c>
      <c r="U114" s="123">
        <f t="shared" si="83"/>
        <v>-111.19299999999998</v>
      </c>
      <c r="V114" s="124">
        <f t="shared" si="84"/>
        <v>-10.628456616535171</v>
      </c>
      <c r="W114" s="121" t="s">
        <v>6403</v>
      </c>
      <c r="X114" s="122">
        <v>529</v>
      </c>
      <c r="Y114" s="122">
        <v>598</v>
      </c>
      <c r="Z114" s="123">
        <f t="shared" si="85"/>
        <v>-69</v>
      </c>
      <c r="AA114" s="124">
        <f t="shared" si="86"/>
        <v>-11.538461538461538</v>
      </c>
      <c r="AB114" s="28" t="s">
        <v>6698</v>
      </c>
      <c r="AC114" s="122">
        <v>223</v>
      </c>
      <c r="AD114" s="122">
        <v>268</v>
      </c>
      <c r="AE114" s="123">
        <f t="shared" si="87"/>
        <v>-45</v>
      </c>
      <c r="AF114" s="29">
        <f t="shared" si="88"/>
        <v>-16.791044776119403</v>
      </c>
      <c r="AG114" s="28" t="s">
        <v>6418</v>
      </c>
      <c r="AH114" s="122">
        <v>138</v>
      </c>
      <c r="AI114" s="122">
        <v>138</v>
      </c>
      <c r="AJ114" s="123">
        <f t="shared" si="89"/>
        <v>0</v>
      </c>
      <c r="AK114" s="124">
        <f t="shared" si="90"/>
        <v>0</v>
      </c>
      <c r="AL114" s="28" t="s">
        <v>6488</v>
      </c>
      <c r="AM114" s="122">
        <v>21</v>
      </c>
      <c r="AN114" s="122">
        <v>22</v>
      </c>
      <c r="AO114" s="123">
        <f t="shared" si="91"/>
        <v>-1</v>
      </c>
      <c r="AP114" s="29">
        <f t="shared" si="92"/>
        <v>-4.5454545454545459</v>
      </c>
      <c r="AQ114" s="28" t="s">
        <v>6699</v>
      </c>
      <c r="AR114" s="122">
        <v>15</v>
      </c>
      <c r="AS114" s="122">
        <v>13</v>
      </c>
      <c r="AT114" s="123">
        <f t="shared" si="93"/>
        <v>2</v>
      </c>
      <c r="AU114" s="124">
        <f t="shared" si="94"/>
        <v>15.384615384615385</v>
      </c>
      <c r="AV114" s="9" t="s">
        <v>11980</v>
      </c>
      <c r="AX114" s="129"/>
      <c r="AY114" s="139"/>
      <c r="AZ114" s="139"/>
    </row>
    <row r="115" spans="3:52" ht="50" customHeight="1">
      <c r="C115" s="52" t="s">
        <v>6319</v>
      </c>
      <c r="D115" s="130" t="s">
        <v>230</v>
      </c>
      <c r="E115" s="131" t="s">
        <v>6343</v>
      </c>
      <c r="F115" s="132" t="s">
        <v>231</v>
      </c>
      <c r="G115" s="125">
        <v>3120.5509999999999</v>
      </c>
      <c r="H115" s="122">
        <v>3410.42</v>
      </c>
      <c r="I115" s="123">
        <f t="shared" si="77"/>
        <v>-289.86900000000014</v>
      </c>
      <c r="J115" s="124">
        <f t="shared" si="78"/>
        <v>-8.4995103242415926</v>
      </c>
      <c r="K115" s="125">
        <v>1544.8679999999999</v>
      </c>
      <c r="L115" s="122">
        <v>1622.2180000000001</v>
      </c>
      <c r="M115" s="123">
        <f t="shared" si="79"/>
        <v>-77.350000000000136</v>
      </c>
      <c r="N115" s="124">
        <f t="shared" si="80"/>
        <v>-4.7681630952190233</v>
      </c>
      <c r="O115" s="125">
        <v>427.2</v>
      </c>
      <c r="P115" s="122">
        <v>627.20000000000005</v>
      </c>
      <c r="Q115" s="123">
        <f t="shared" si="81"/>
        <v>-200.00000000000006</v>
      </c>
      <c r="R115" s="124">
        <f t="shared" si="82"/>
        <v>-31.887755102040821</v>
      </c>
      <c r="S115" s="125">
        <v>1148.4829999999999</v>
      </c>
      <c r="T115" s="122">
        <v>1161.002</v>
      </c>
      <c r="U115" s="123">
        <f t="shared" si="83"/>
        <v>-12.519000000000005</v>
      </c>
      <c r="V115" s="124">
        <f t="shared" si="84"/>
        <v>-1.0782927161193527</v>
      </c>
      <c r="W115" s="121" t="s">
        <v>6418</v>
      </c>
      <c r="X115" s="122">
        <v>311</v>
      </c>
      <c r="Y115" s="122">
        <v>311</v>
      </c>
      <c r="Z115" s="123">
        <f t="shared" si="85"/>
        <v>0</v>
      </c>
      <c r="AA115" s="124">
        <f t="shared" si="86"/>
        <v>0</v>
      </c>
      <c r="AB115" s="28" t="s">
        <v>6443</v>
      </c>
      <c r="AC115" s="122">
        <v>267</v>
      </c>
      <c r="AD115" s="122">
        <v>270</v>
      </c>
      <c r="AE115" s="123">
        <f t="shared" si="87"/>
        <v>-3</v>
      </c>
      <c r="AF115" s="29">
        <f t="shared" si="88"/>
        <v>-1.1111111111111112</v>
      </c>
      <c r="AG115" s="28" t="s">
        <v>6492</v>
      </c>
      <c r="AH115" s="122">
        <v>198</v>
      </c>
      <c r="AI115" s="122">
        <v>206</v>
      </c>
      <c r="AJ115" s="123">
        <f t="shared" si="89"/>
        <v>-8</v>
      </c>
      <c r="AK115" s="124">
        <f t="shared" si="90"/>
        <v>-3.8834951456310676</v>
      </c>
      <c r="AL115" s="28" t="s">
        <v>6700</v>
      </c>
      <c r="AM115" s="122">
        <v>163</v>
      </c>
      <c r="AN115" s="122">
        <v>163</v>
      </c>
      <c r="AO115" s="123">
        <f t="shared" si="91"/>
        <v>0</v>
      </c>
      <c r="AP115" s="29">
        <f t="shared" si="92"/>
        <v>0</v>
      </c>
      <c r="AQ115" s="28" t="s">
        <v>6701</v>
      </c>
      <c r="AR115" s="122">
        <v>85</v>
      </c>
      <c r="AS115" s="122">
        <v>71</v>
      </c>
      <c r="AT115" s="123">
        <f t="shared" si="93"/>
        <v>14</v>
      </c>
      <c r="AU115" s="124">
        <f t="shared" si="94"/>
        <v>19.718309859154928</v>
      </c>
      <c r="AV115" s="9" t="s">
        <v>11980</v>
      </c>
      <c r="AX115" s="129"/>
      <c r="AY115" s="139"/>
      <c r="AZ115" s="139"/>
    </row>
    <row r="116" spans="3:52" ht="50" customHeight="1">
      <c r="C116" s="52" t="s">
        <v>6319</v>
      </c>
      <c r="D116" s="130" t="s">
        <v>232</v>
      </c>
      <c r="E116" s="131" t="s">
        <v>6343</v>
      </c>
      <c r="F116" s="132" t="s">
        <v>233</v>
      </c>
      <c r="G116" s="125">
        <v>3089.6759999999999</v>
      </c>
      <c r="H116" s="122">
        <v>3385.366</v>
      </c>
      <c r="I116" s="123">
        <f t="shared" si="77"/>
        <v>-295.69000000000005</v>
      </c>
      <c r="J116" s="124">
        <f t="shared" si="78"/>
        <v>-8.7343584120594375</v>
      </c>
      <c r="K116" s="125">
        <v>1063.01</v>
      </c>
      <c r="L116" s="122">
        <v>1045.1020000000001</v>
      </c>
      <c r="M116" s="123">
        <f t="shared" si="79"/>
        <v>17.907999999999902</v>
      </c>
      <c r="N116" s="124">
        <f t="shared" si="80"/>
        <v>1.7135169581533574</v>
      </c>
      <c r="O116" s="125">
        <v>930.92200000000003</v>
      </c>
      <c r="P116" s="122">
        <v>1130.6389999999999</v>
      </c>
      <c r="Q116" s="123">
        <f t="shared" si="81"/>
        <v>-199.71699999999987</v>
      </c>
      <c r="R116" s="124">
        <f t="shared" si="82"/>
        <v>-17.664081992572331</v>
      </c>
      <c r="S116" s="125">
        <v>1095.7439999999999</v>
      </c>
      <c r="T116" s="122">
        <v>1209.625</v>
      </c>
      <c r="U116" s="123">
        <f t="shared" si="83"/>
        <v>-113.88100000000009</v>
      </c>
      <c r="V116" s="124">
        <f t="shared" si="84"/>
        <v>-9.4145706313940334</v>
      </c>
      <c r="W116" s="121" t="s">
        <v>6403</v>
      </c>
      <c r="X116" s="122">
        <v>767.87199999999996</v>
      </c>
      <c r="Y116" s="122">
        <v>867.62599999999998</v>
      </c>
      <c r="Z116" s="123">
        <f t="shared" si="85"/>
        <v>-99.754000000000019</v>
      </c>
      <c r="AA116" s="124">
        <f t="shared" si="86"/>
        <v>-11.497350240771947</v>
      </c>
      <c r="AB116" s="28" t="s">
        <v>6702</v>
      </c>
      <c r="AC116" s="122">
        <v>204.655</v>
      </c>
      <c r="AD116" s="122">
        <v>220.03299999999999</v>
      </c>
      <c r="AE116" s="123">
        <f t="shared" si="87"/>
        <v>-15.377999999999986</v>
      </c>
      <c r="AF116" s="29">
        <f t="shared" si="88"/>
        <v>-6.9889516572514063</v>
      </c>
      <c r="AG116" s="28" t="s">
        <v>6418</v>
      </c>
      <c r="AH116" s="122">
        <v>106.44799999999999</v>
      </c>
      <c r="AI116" s="122">
        <v>106.44799999999999</v>
      </c>
      <c r="AJ116" s="123">
        <f t="shared" si="89"/>
        <v>0</v>
      </c>
      <c r="AK116" s="124">
        <f t="shared" si="90"/>
        <v>0</v>
      </c>
      <c r="AL116" s="28" t="s">
        <v>6703</v>
      </c>
      <c r="AM116" s="122">
        <v>10.023999999999999</v>
      </c>
      <c r="AN116" s="122">
        <v>10</v>
      </c>
      <c r="AO116" s="123">
        <f t="shared" si="91"/>
        <v>2.3999999999999133E-2</v>
      </c>
      <c r="AP116" s="29">
        <f t="shared" si="92"/>
        <v>0.23999999999999136</v>
      </c>
      <c r="AQ116" s="28" t="s">
        <v>6396</v>
      </c>
      <c r="AR116" s="122">
        <v>6.7450000000000001</v>
      </c>
      <c r="AS116" s="122">
        <v>5</v>
      </c>
      <c r="AT116" s="123">
        <f t="shared" si="93"/>
        <v>1.7450000000000001</v>
      </c>
      <c r="AU116" s="124">
        <f t="shared" si="94"/>
        <v>34.900000000000006</v>
      </c>
      <c r="AV116" s="9" t="s">
        <v>11980</v>
      </c>
      <c r="AX116" s="129"/>
      <c r="AY116" s="139"/>
      <c r="AZ116" s="139"/>
    </row>
    <row r="117" spans="3:52" ht="50" customHeight="1">
      <c r="C117" s="52" t="s">
        <v>6319</v>
      </c>
      <c r="D117" s="130" t="s">
        <v>234</v>
      </c>
      <c r="E117" s="131" t="s">
        <v>6343</v>
      </c>
      <c r="F117" s="132" t="s">
        <v>235</v>
      </c>
      <c r="G117" s="125">
        <v>2013.2650000000001</v>
      </c>
      <c r="H117" s="122">
        <v>2071.3620000000001</v>
      </c>
      <c r="I117" s="123">
        <f t="shared" si="77"/>
        <v>-58.09699999999998</v>
      </c>
      <c r="J117" s="124">
        <f t="shared" si="78"/>
        <v>-2.8047728982186588</v>
      </c>
      <c r="K117" s="125">
        <v>1253.471</v>
      </c>
      <c r="L117" s="122">
        <v>1261.184</v>
      </c>
      <c r="M117" s="123">
        <f t="shared" si="79"/>
        <v>-7.7129999999999654</v>
      </c>
      <c r="N117" s="124">
        <f t="shared" si="80"/>
        <v>-0.61156817720490952</v>
      </c>
      <c r="O117" s="125">
        <v>59.924999999999997</v>
      </c>
      <c r="P117" s="122">
        <v>40.683999999999997</v>
      </c>
      <c r="Q117" s="123">
        <f t="shared" si="81"/>
        <v>19.241</v>
      </c>
      <c r="R117" s="124">
        <f t="shared" si="82"/>
        <v>47.293776423163898</v>
      </c>
      <c r="S117" s="125">
        <v>699.86900000000003</v>
      </c>
      <c r="T117" s="122">
        <v>769.49400000000003</v>
      </c>
      <c r="U117" s="123">
        <f t="shared" si="83"/>
        <v>-69.625</v>
      </c>
      <c r="V117" s="124">
        <f t="shared" si="84"/>
        <v>-9.0481537217964014</v>
      </c>
      <c r="W117" s="121" t="s">
        <v>6670</v>
      </c>
      <c r="X117" s="122">
        <v>296</v>
      </c>
      <c r="Y117" s="122">
        <v>274</v>
      </c>
      <c r="Z117" s="123">
        <f t="shared" si="85"/>
        <v>22</v>
      </c>
      <c r="AA117" s="124">
        <f t="shared" si="86"/>
        <v>8.0291970802919703</v>
      </c>
      <c r="AB117" s="28" t="s">
        <v>6403</v>
      </c>
      <c r="AC117" s="122">
        <v>273</v>
      </c>
      <c r="AD117" s="122">
        <v>347</v>
      </c>
      <c r="AE117" s="123">
        <f t="shared" si="87"/>
        <v>-74</v>
      </c>
      <c r="AF117" s="29">
        <f t="shared" si="88"/>
        <v>-21.32564841498559</v>
      </c>
      <c r="AG117" s="28" t="s">
        <v>6471</v>
      </c>
      <c r="AH117" s="122">
        <v>58</v>
      </c>
      <c r="AI117" s="122">
        <v>58</v>
      </c>
      <c r="AJ117" s="123">
        <f t="shared" si="89"/>
        <v>0</v>
      </c>
      <c r="AK117" s="124">
        <f t="shared" si="90"/>
        <v>0</v>
      </c>
      <c r="AL117" s="28" t="s">
        <v>6704</v>
      </c>
      <c r="AM117" s="122">
        <v>39</v>
      </c>
      <c r="AN117" s="122">
        <v>40</v>
      </c>
      <c r="AO117" s="123">
        <f t="shared" si="91"/>
        <v>-1</v>
      </c>
      <c r="AP117" s="29">
        <f t="shared" si="92"/>
        <v>-2.5</v>
      </c>
      <c r="AQ117" s="28" t="s">
        <v>6388</v>
      </c>
      <c r="AR117" s="122">
        <v>34</v>
      </c>
      <c r="AS117" s="122">
        <v>50</v>
      </c>
      <c r="AT117" s="123">
        <f t="shared" si="93"/>
        <v>-16</v>
      </c>
      <c r="AU117" s="124">
        <f t="shared" si="94"/>
        <v>-32</v>
      </c>
      <c r="AV117" s="9" t="s">
        <v>11980</v>
      </c>
      <c r="AX117" s="129"/>
      <c r="AY117" s="139"/>
      <c r="AZ117" s="139"/>
    </row>
    <row r="118" spans="3:52" ht="50" customHeight="1">
      <c r="C118" s="52" t="s">
        <v>6319</v>
      </c>
      <c r="D118" s="130" t="s">
        <v>236</v>
      </c>
      <c r="E118" s="131" t="s">
        <v>6343</v>
      </c>
      <c r="F118" s="132" t="s">
        <v>237</v>
      </c>
      <c r="G118" s="125">
        <v>1739.865</v>
      </c>
      <c r="H118" s="122">
        <v>1699.2360000000001</v>
      </c>
      <c r="I118" s="123">
        <f t="shared" si="77"/>
        <v>40.628999999999905</v>
      </c>
      <c r="J118" s="124">
        <f t="shared" si="78"/>
        <v>2.3910157270679235</v>
      </c>
      <c r="K118" s="125">
        <v>636.96199999999999</v>
      </c>
      <c r="L118" s="122">
        <v>755.83</v>
      </c>
      <c r="M118" s="123">
        <f t="shared" si="79"/>
        <v>-118.86800000000005</v>
      </c>
      <c r="N118" s="124">
        <f t="shared" si="80"/>
        <v>-15.726816876810929</v>
      </c>
      <c r="O118" s="125">
        <v>83.396000000000001</v>
      </c>
      <c r="P118" s="122">
        <v>83.394999999999996</v>
      </c>
      <c r="Q118" s="123">
        <f t="shared" si="81"/>
        <v>1.0000000000047748E-3</v>
      </c>
      <c r="R118" s="124">
        <f t="shared" si="82"/>
        <v>1.1991126566398163E-3</v>
      </c>
      <c r="S118" s="125">
        <v>1019.5069999999999</v>
      </c>
      <c r="T118" s="122">
        <v>860.01099999999997</v>
      </c>
      <c r="U118" s="123">
        <f t="shared" si="83"/>
        <v>159.49599999999998</v>
      </c>
      <c r="V118" s="124">
        <f t="shared" si="84"/>
        <v>18.54580929778805</v>
      </c>
      <c r="W118" s="121" t="s">
        <v>6396</v>
      </c>
      <c r="X118" s="122">
        <v>482</v>
      </c>
      <c r="Y118" s="122">
        <v>296</v>
      </c>
      <c r="Z118" s="123">
        <f t="shared" si="85"/>
        <v>186</v>
      </c>
      <c r="AA118" s="124">
        <f t="shared" si="86"/>
        <v>62.837837837837839</v>
      </c>
      <c r="AB118" s="28" t="s">
        <v>6607</v>
      </c>
      <c r="AC118" s="122">
        <v>225</v>
      </c>
      <c r="AD118" s="122">
        <v>225</v>
      </c>
      <c r="AE118" s="123">
        <f t="shared" si="87"/>
        <v>0</v>
      </c>
      <c r="AF118" s="29">
        <f t="shared" si="88"/>
        <v>0</v>
      </c>
      <c r="AG118" s="28" t="s">
        <v>6418</v>
      </c>
      <c r="AH118" s="122">
        <v>138</v>
      </c>
      <c r="AI118" s="122">
        <v>144</v>
      </c>
      <c r="AJ118" s="123">
        <f t="shared" si="89"/>
        <v>-6</v>
      </c>
      <c r="AK118" s="124">
        <f t="shared" si="90"/>
        <v>-4.1666666666666661</v>
      </c>
      <c r="AL118" s="28" t="s">
        <v>6697</v>
      </c>
      <c r="AM118" s="122">
        <v>126</v>
      </c>
      <c r="AN118" s="122">
        <v>147</v>
      </c>
      <c r="AO118" s="123">
        <f t="shared" si="91"/>
        <v>-21</v>
      </c>
      <c r="AP118" s="29">
        <f t="shared" si="92"/>
        <v>-14.285714285714285</v>
      </c>
      <c r="AQ118" s="28" t="s">
        <v>6705</v>
      </c>
      <c r="AR118" s="122">
        <v>48</v>
      </c>
      <c r="AS118" s="122">
        <v>48</v>
      </c>
      <c r="AT118" s="123">
        <f t="shared" si="93"/>
        <v>0</v>
      </c>
      <c r="AU118" s="124">
        <f t="shared" si="94"/>
        <v>0</v>
      </c>
      <c r="AV118" s="9" t="s">
        <v>11981</v>
      </c>
      <c r="AX118" s="129"/>
      <c r="AY118" s="139"/>
      <c r="AZ118" s="139"/>
    </row>
    <row r="119" spans="3:52" ht="50" customHeight="1">
      <c r="C119" s="52" t="s">
        <v>6319</v>
      </c>
      <c r="D119" s="130" t="s">
        <v>238</v>
      </c>
      <c r="E119" s="131" t="s">
        <v>6343</v>
      </c>
      <c r="F119" s="132" t="s">
        <v>239</v>
      </c>
      <c r="G119" s="125">
        <v>2495.1</v>
      </c>
      <c r="H119" s="122">
        <v>2662.7550000000001</v>
      </c>
      <c r="I119" s="123">
        <f t="shared" si="77"/>
        <v>-167.6550000000002</v>
      </c>
      <c r="J119" s="124">
        <f t="shared" si="78"/>
        <v>-6.2962983826901162</v>
      </c>
      <c r="K119" s="125">
        <v>794.61400000000003</v>
      </c>
      <c r="L119" s="122">
        <v>762.25900000000001</v>
      </c>
      <c r="M119" s="123">
        <f t="shared" si="79"/>
        <v>32.355000000000018</v>
      </c>
      <c r="N119" s="124">
        <f t="shared" si="80"/>
        <v>4.2446202668646773</v>
      </c>
      <c r="O119" s="125">
        <v>281.48</v>
      </c>
      <c r="P119" s="122">
        <v>281.44099999999997</v>
      </c>
      <c r="Q119" s="123">
        <f t="shared" si="81"/>
        <v>3.900000000004411E-2</v>
      </c>
      <c r="R119" s="124">
        <f t="shared" si="82"/>
        <v>1.3857256050129198E-2</v>
      </c>
      <c r="S119" s="125">
        <v>1419.0060000000001</v>
      </c>
      <c r="T119" s="122">
        <v>1619.0550000000001</v>
      </c>
      <c r="U119" s="123">
        <f t="shared" si="83"/>
        <v>-200.04899999999998</v>
      </c>
      <c r="V119" s="124">
        <f t="shared" si="84"/>
        <v>-12.355911318639574</v>
      </c>
      <c r="W119" s="121" t="s">
        <v>6706</v>
      </c>
      <c r="X119" s="122">
        <v>376</v>
      </c>
      <c r="Y119" s="122">
        <v>502</v>
      </c>
      <c r="Z119" s="123">
        <f t="shared" si="85"/>
        <v>-126</v>
      </c>
      <c r="AA119" s="124">
        <f t="shared" si="86"/>
        <v>-25.099601593625497</v>
      </c>
      <c r="AB119" s="28" t="s">
        <v>6707</v>
      </c>
      <c r="AC119" s="122">
        <v>314</v>
      </c>
      <c r="AD119" s="122">
        <v>391</v>
      </c>
      <c r="AE119" s="123">
        <f t="shared" si="87"/>
        <v>-77</v>
      </c>
      <c r="AF119" s="29">
        <f t="shared" si="88"/>
        <v>-19.693094629156011</v>
      </c>
      <c r="AG119" s="28" t="s">
        <v>6396</v>
      </c>
      <c r="AH119" s="122">
        <v>190</v>
      </c>
      <c r="AI119" s="122">
        <v>148</v>
      </c>
      <c r="AJ119" s="123">
        <f t="shared" si="89"/>
        <v>42</v>
      </c>
      <c r="AK119" s="124">
        <f t="shared" si="90"/>
        <v>28.378378378378379</v>
      </c>
      <c r="AL119" s="28" t="s">
        <v>6448</v>
      </c>
      <c r="AM119" s="122">
        <v>157</v>
      </c>
      <c r="AN119" s="122">
        <v>175</v>
      </c>
      <c r="AO119" s="123">
        <f t="shared" si="91"/>
        <v>-18</v>
      </c>
      <c r="AP119" s="29">
        <f t="shared" si="92"/>
        <v>-10.285714285714285</v>
      </c>
      <c r="AQ119" s="28" t="s">
        <v>6708</v>
      </c>
      <c r="AR119" s="122">
        <v>114</v>
      </c>
      <c r="AS119" s="122">
        <v>114</v>
      </c>
      <c r="AT119" s="123">
        <f t="shared" si="93"/>
        <v>0</v>
      </c>
      <c r="AU119" s="124">
        <f t="shared" si="94"/>
        <v>0</v>
      </c>
      <c r="AV119" s="9" t="s">
        <v>11980</v>
      </c>
      <c r="AX119" s="129"/>
      <c r="AY119" s="139"/>
      <c r="AZ119" s="139"/>
    </row>
    <row r="120" spans="3:52" ht="50" customHeight="1">
      <c r="C120" s="52" t="s">
        <v>6319</v>
      </c>
      <c r="D120" s="106" t="s">
        <v>240</v>
      </c>
      <c r="E120" s="107" t="s">
        <v>6343</v>
      </c>
      <c r="F120" s="108" t="s">
        <v>241</v>
      </c>
      <c r="G120" s="125">
        <v>2774.1480000000001</v>
      </c>
      <c r="H120" s="122">
        <v>2815.9</v>
      </c>
      <c r="I120" s="123">
        <f t="shared" si="77"/>
        <v>-41.751999999999953</v>
      </c>
      <c r="J120" s="124">
        <f t="shared" si="78"/>
        <v>-1.4827231080649155</v>
      </c>
      <c r="K120" s="125">
        <v>1356.741</v>
      </c>
      <c r="L120" s="122">
        <v>1248.4949999999999</v>
      </c>
      <c r="M120" s="123">
        <f t="shared" si="79"/>
        <v>108.24600000000009</v>
      </c>
      <c r="N120" s="124">
        <f t="shared" si="80"/>
        <v>8.6701188230629764</v>
      </c>
      <c r="O120" s="125">
        <v>311.07600000000002</v>
      </c>
      <c r="P120" s="122">
        <v>311.04500000000002</v>
      </c>
      <c r="Q120" s="123">
        <f t="shared" si="81"/>
        <v>3.1000000000005912E-2</v>
      </c>
      <c r="R120" s="124">
        <f t="shared" si="82"/>
        <v>9.9664035750473105E-3</v>
      </c>
      <c r="S120" s="125">
        <v>1106.3309999999999</v>
      </c>
      <c r="T120" s="122">
        <v>1256.3599999999999</v>
      </c>
      <c r="U120" s="123">
        <f t="shared" si="83"/>
        <v>-150.029</v>
      </c>
      <c r="V120" s="124">
        <f t="shared" si="84"/>
        <v>-11.941561335922826</v>
      </c>
      <c r="W120" s="121" t="s">
        <v>6441</v>
      </c>
      <c r="X120" s="122">
        <v>467</v>
      </c>
      <c r="Y120" s="122">
        <v>600</v>
      </c>
      <c r="Z120" s="123">
        <f t="shared" si="85"/>
        <v>-133</v>
      </c>
      <c r="AA120" s="124">
        <f t="shared" si="86"/>
        <v>-22.166666666666668</v>
      </c>
      <c r="AB120" s="28" t="s">
        <v>6709</v>
      </c>
      <c r="AC120" s="122">
        <v>313</v>
      </c>
      <c r="AD120" s="122">
        <v>319</v>
      </c>
      <c r="AE120" s="123">
        <f t="shared" si="87"/>
        <v>-6</v>
      </c>
      <c r="AF120" s="29">
        <f t="shared" si="88"/>
        <v>-1.8808777429467085</v>
      </c>
      <c r="AG120" s="28" t="s">
        <v>6688</v>
      </c>
      <c r="AH120" s="122">
        <v>194</v>
      </c>
      <c r="AI120" s="122">
        <v>205</v>
      </c>
      <c r="AJ120" s="123">
        <f t="shared" si="89"/>
        <v>-11</v>
      </c>
      <c r="AK120" s="124">
        <f t="shared" si="90"/>
        <v>-5.3658536585365857</v>
      </c>
      <c r="AL120" s="28" t="s">
        <v>6410</v>
      </c>
      <c r="AM120" s="122">
        <v>70</v>
      </c>
      <c r="AN120" s="122">
        <v>70</v>
      </c>
      <c r="AO120" s="123">
        <f t="shared" si="91"/>
        <v>0</v>
      </c>
      <c r="AP120" s="29">
        <f t="shared" si="92"/>
        <v>0</v>
      </c>
      <c r="AQ120" s="28" t="s">
        <v>6453</v>
      </c>
      <c r="AR120" s="122">
        <v>44</v>
      </c>
      <c r="AS120" s="122">
        <v>42</v>
      </c>
      <c r="AT120" s="123">
        <f t="shared" si="93"/>
        <v>2</v>
      </c>
      <c r="AU120" s="124">
        <f t="shared" si="94"/>
        <v>4.7619047619047619</v>
      </c>
      <c r="AV120" s="9" t="s">
        <v>11980</v>
      </c>
      <c r="AX120" s="129"/>
      <c r="AY120" s="139"/>
      <c r="AZ120" s="139"/>
    </row>
    <row r="121" spans="3:52" ht="50" customHeight="1">
      <c r="C121" s="52" t="s">
        <v>6319</v>
      </c>
      <c r="D121" s="106" t="s">
        <v>242</v>
      </c>
      <c r="E121" s="107" t="s">
        <v>6343</v>
      </c>
      <c r="F121" s="108" t="s">
        <v>243</v>
      </c>
      <c r="G121" s="125">
        <v>4272.5</v>
      </c>
      <c r="H121" s="122">
        <v>4164.2749999999996</v>
      </c>
      <c r="I121" s="123">
        <f t="shared" si="77"/>
        <v>108.22500000000036</v>
      </c>
      <c r="J121" s="124">
        <f t="shared" si="78"/>
        <v>2.598891763872472</v>
      </c>
      <c r="K121" s="125">
        <v>878.327</v>
      </c>
      <c r="L121" s="122">
        <v>878.2</v>
      </c>
      <c r="M121" s="123">
        <f t="shared" si="79"/>
        <v>0.12699999999995271</v>
      </c>
      <c r="N121" s="124">
        <f t="shared" si="80"/>
        <v>1.4461398314729298E-2</v>
      </c>
      <c r="O121" s="125">
        <v>667.35400000000004</v>
      </c>
      <c r="P121" s="122">
        <v>667.26900000000001</v>
      </c>
      <c r="Q121" s="123">
        <f t="shared" si="81"/>
        <v>8.500000000003638E-2</v>
      </c>
      <c r="R121" s="124">
        <f t="shared" si="82"/>
        <v>1.2738490773591515E-2</v>
      </c>
      <c r="S121" s="125">
        <v>2726.819</v>
      </c>
      <c r="T121" s="122">
        <v>2618.806</v>
      </c>
      <c r="U121" s="123">
        <f t="shared" si="83"/>
        <v>108.01299999999992</v>
      </c>
      <c r="V121" s="124">
        <f t="shared" si="84"/>
        <v>4.1245132323661977</v>
      </c>
      <c r="W121" s="121" t="s">
        <v>6389</v>
      </c>
      <c r="X121" s="122">
        <v>801</v>
      </c>
      <c r="Y121" s="122">
        <v>774</v>
      </c>
      <c r="Z121" s="123">
        <f t="shared" si="85"/>
        <v>27</v>
      </c>
      <c r="AA121" s="124">
        <f t="shared" si="86"/>
        <v>3.4883720930232558</v>
      </c>
      <c r="AB121" s="28" t="s">
        <v>6710</v>
      </c>
      <c r="AC121" s="122">
        <v>580</v>
      </c>
      <c r="AD121" s="122">
        <v>538</v>
      </c>
      <c r="AE121" s="123">
        <f t="shared" si="87"/>
        <v>42</v>
      </c>
      <c r="AF121" s="29">
        <f t="shared" si="88"/>
        <v>7.8066914498141262</v>
      </c>
      <c r="AG121" s="28" t="s">
        <v>6711</v>
      </c>
      <c r="AH121" s="122">
        <v>403</v>
      </c>
      <c r="AI121" s="122">
        <v>443</v>
      </c>
      <c r="AJ121" s="123">
        <f t="shared" si="89"/>
        <v>-40</v>
      </c>
      <c r="AK121" s="124">
        <f t="shared" si="90"/>
        <v>-9.0293453724604973</v>
      </c>
      <c r="AL121" s="28" t="s">
        <v>6712</v>
      </c>
      <c r="AM121" s="122">
        <v>337</v>
      </c>
      <c r="AN121" s="122">
        <v>357</v>
      </c>
      <c r="AO121" s="123">
        <f t="shared" si="91"/>
        <v>-20</v>
      </c>
      <c r="AP121" s="29">
        <f t="shared" si="92"/>
        <v>-5.6022408963585439</v>
      </c>
      <c r="AQ121" s="28" t="s">
        <v>6713</v>
      </c>
      <c r="AR121" s="122">
        <v>304</v>
      </c>
      <c r="AS121" s="122">
        <v>303</v>
      </c>
      <c r="AT121" s="123">
        <f t="shared" si="93"/>
        <v>1</v>
      </c>
      <c r="AU121" s="124">
        <f t="shared" si="94"/>
        <v>0.33003300330033003</v>
      </c>
      <c r="AV121" s="9" t="s">
        <v>11980</v>
      </c>
      <c r="AX121" s="129"/>
      <c r="AY121" s="139"/>
      <c r="AZ121" s="139"/>
    </row>
    <row r="122" spans="3:52" ht="50" customHeight="1">
      <c r="C122" s="52" t="s">
        <v>6319</v>
      </c>
      <c r="D122" s="130" t="s">
        <v>244</v>
      </c>
      <c r="E122" s="131" t="s">
        <v>6343</v>
      </c>
      <c r="F122" s="132" t="s">
        <v>245</v>
      </c>
      <c r="G122" s="125">
        <v>5971.875</v>
      </c>
      <c r="H122" s="122">
        <v>5969.5469999999996</v>
      </c>
      <c r="I122" s="123">
        <f t="shared" si="77"/>
        <v>2.3280000000004293</v>
      </c>
      <c r="J122" s="124">
        <f t="shared" si="78"/>
        <v>3.8997934014095702E-2</v>
      </c>
      <c r="K122" s="125">
        <v>1681.1489999999999</v>
      </c>
      <c r="L122" s="122">
        <v>1545.9159999999999</v>
      </c>
      <c r="M122" s="123">
        <f t="shared" si="79"/>
        <v>135.23299999999995</v>
      </c>
      <c r="N122" s="124">
        <f t="shared" si="80"/>
        <v>8.7477586104290239</v>
      </c>
      <c r="O122" s="125">
        <v>1147.9559999999999</v>
      </c>
      <c r="P122" s="122">
        <v>1147.5350000000001</v>
      </c>
      <c r="Q122" s="123">
        <f t="shared" si="81"/>
        <v>0.42099999999982174</v>
      </c>
      <c r="R122" s="124">
        <f t="shared" si="82"/>
        <v>3.6687334155369705E-2</v>
      </c>
      <c r="S122" s="125">
        <v>3142.77</v>
      </c>
      <c r="T122" s="122">
        <v>3276.096</v>
      </c>
      <c r="U122" s="123">
        <f t="shared" si="83"/>
        <v>-133.32600000000002</v>
      </c>
      <c r="V122" s="124">
        <f t="shared" si="84"/>
        <v>-4.0696609623161235</v>
      </c>
      <c r="W122" s="121" t="s">
        <v>6451</v>
      </c>
      <c r="X122" s="122">
        <v>819</v>
      </c>
      <c r="Y122" s="122">
        <v>824</v>
      </c>
      <c r="Z122" s="123">
        <f t="shared" si="85"/>
        <v>-5</v>
      </c>
      <c r="AA122" s="124">
        <f t="shared" si="86"/>
        <v>-0.60679611650485432</v>
      </c>
      <c r="AB122" s="28" t="s">
        <v>6433</v>
      </c>
      <c r="AC122" s="122">
        <v>530</v>
      </c>
      <c r="AD122" s="122">
        <v>473</v>
      </c>
      <c r="AE122" s="123">
        <f t="shared" si="87"/>
        <v>57</v>
      </c>
      <c r="AF122" s="29">
        <f t="shared" si="88"/>
        <v>12.050739957716702</v>
      </c>
      <c r="AG122" s="28" t="s">
        <v>6714</v>
      </c>
      <c r="AH122" s="122">
        <v>468</v>
      </c>
      <c r="AI122" s="122">
        <v>468</v>
      </c>
      <c r="AJ122" s="123">
        <f t="shared" si="89"/>
        <v>0</v>
      </c>
      <c r="AK122" s="124">
        <f t="shared" si="90"/>
        <v>0</v>
      </c>
      <c r="AL122" s="28" t="s">
        <v>6715</v>
      </c>
      <c r="AM122" s="122">
        <v>392</v>
      </c>
      <c r="AN122" s="122">
        <v>399</v>
      </c>
      <c r="AO122" s="123">
        <f t="shared" si="91"/>
        <v>-7</v>
      </c>
      <c r="AP122" s="29">
        <f t="shared" si="92"/>
        <v>-1.7543859649122806</v>
      </c>
      <c r="AQ122" s="28" t="s">
        <v>6502</v>
      </c>
      <c r="AR122" s="122">
        <v>270</v>
      </c>
      <c r="AS122" s="122">
        <v>265</v>
      </c>
      <c r="AT122" s="123">
        <f t="shared" si="93"/>
        <v>5</v>
      </c>
      <c r="AU122" s="124">
        <f t="shared" si="94"/>
        <v>1.8867924528301887</v>
      </c>
      <c r="AV122" s="9" t="s">
        <v>11980</v>
      </c>
      <c r="AX122" s="129"/>
      <c r="AY122" s="139"/>
      <c r="AZ122" s="139"/>
    </row>
    <row r="123" spans="3:52" ht="50" customHeight="1">
      <c r="C123" s="52" t="s">
        <v>6319</v>
      </c>
      <c r="D123" s="130" t="s">
        <v>246</v>
      </c>
      <c r="E123" s="131" t="s">
        <v>6343</v>
      </c>
      <c r="F123" s="132" t="s">
        <v>247</v>
      </c>
      <c r="G123" s="125">
        <v>2749.26</v>
      </c>
      <c r="H123" s="122">
        <v>2470.0749999999998</v>
      </c>
      <c r="I123" s="123">
        <f t="shared" si="77"/>
        <v>279.1850000000004</v>
      </c>
      <c r="J123" s="124">
        <f t="shared" si="78"/>
        <v>11.302693238059589</v>
      </c>
      <c r="K123" s="125">
        <v>520.04999999999995</v>
      </c>
      <c r="L123" s="122">
        <v>521.93700000000001</v>
      </c>
      <c r="M123" s="123">
        <f t="shared" si="79"/>
        <v>-1.8870000000000573</v>
      </c>
      <c r="N123" s="124">
        <f t="shared" si="80"/>
        <v>-0.36153788675645859</v>
      </c>
      <c r="O123" s="125">
        <v>236.875</v>
      </c>
      <c r="P123" s="122">
        <v>236.803</v>
      </c>
      <c r="Q123" s="123">
        <f t="shared" si="81"/>
        <v>7.2000000000002728E-2</v>
      </c>
      <c r="R123" s="124">
        <f t="shared" si="82"/>
        <v>3.0405020206670831E-2</v>
      </c>
      <c r="S123" s="125">
        <v>1992.335</v>
      </c>
      <c r="T123" s="122">
        <v>1711.335</v>
      </c>
      <c r="U123" s="123">
        <f t="shared" si="83"/>
        <v>281</v>
      </c>
      <c r="V123" s="124">
        <f t="shared" si="84"/>
        <v>16.419929470267363</v>
      </c>
      <c r="W123" s="121" t="s">
        <v>6441</v>
      </c>
      <c r="X123" s="122">
        <v>1000</v>
      </c>
      <c r="Y123" s="122">
        <v>1000</v>
      </c>
      <c r="Z123" s="123">
        <f t="shared" si="85"/>
        <v>0</v>
      </c>
      <c r="AA123" s="124">
        <f t="shared" si="86"/>
        <v>0</v>
      </c>
      <c r="AB123" s="28" t="s">
        <v>6716</v>
      </c>
      <c r="AC123" s="122">
        <v>657</v>
      </c>
      <c r="AD123" s="122">
        <v>484</v>
      </c>
      <c r="AE123" s="123">
        <f t="shared" si="87"/>
        <v>173</v>
      </c>
      <c r="AF123" s="29">
        <f t="shared" si="88"/>
        <v>35.743801652892557</v>
      </c>
      <c r="AG123" s="28" t="s">
        <v>6418</v>
      </c>
      <c r="AH123" s="122">
        <v>134</v>
      </c>
      <c r="AI123" s="122">
        <v>134</v>
      </c>
      <c r="AJ123" s="123">
        <f t="shared" si="89"/>
        <v>0</v>
      </c>
      <c r="AK123" s="124">
        <f t="shared" si="90"/>
        <v>0</v>
      </c>
      <c r="AL123" s="28" t="s">
        <v>6432</v>
      </c>
      <c r="AM123" s="122">
        <v>121</v>
      </c>
      <c r="AN123" s="122" t="s">
        <v>6421</v>
      </c>
      <c r="AO123" s="123">
        <v>121</v>
      </c>
      <c r="AP123" s="29" t="s">
        <v>11832</v>
      </c>
      <c r="AQ123" s="28" t="s">
        <v>6717</v>
      </c>
      <c r="AR123" s="122">
        <v>60</v>
      </c>
      <c r="AS123" s="122" t="s">
        <v>6421</v>
      </c>
      <c r="AT123" s="123">
        <v>60</v>
      </c>
      <c r="AU123" s="124" t="s">
        <v>11832</v>
      </c>
      <c r="AV123" s="9" t="s">
        <v>11980</v>
      </c>
      <c r="AX123" s="129"/>
      <c r="AY123" s="139"/>
      <c r="AZ123" s="139"/>
    </row>
    <row r="124" spans="3:52" ht="50" customHeight="1">
      <c r="C124" s="52" t="s">
        <v>6319</v>
      </c>
      <c r="D124" s="130" t="s">
        <v>248</v>
      </c>
      <c r="E124" s="131" t="s">
        <v>6343</v>
      </c>
      <c r="F124" s="132" t="s">
        <v>249</v>
      </c>
      <c r="G124" s="125">
        <v>2784.4960000000001</v>
      </c>
      <c r="H124" s="122">
        <v>2825.3560000000002</v>
      </c>
      <c r="I124" s="123">
        <f t="shared" si="77"/>
        <v>-40.860000000000127</v>
      </c>
      <c r="J124" s="124">
        <f t="shared" si="78"/>
        <v>-1.4461894359507306</v>
      </c>
      <c r="K124" s="125">
        <v>663.18399999999997</v>
      </c>
      <c r="L124" s="122">
        <v>542.06500000000005</v>
      </c>
      <c r="M124" s="123">
        <f t="shared" si="79"/>
        <v>121.11899999999991</v>
      </c>
      <c r="N124" s="124">
        <f t="shared" si="80"/>
        <v>22.343999335872986</v>
      </c>
      <c r="O124" s="125">
        <v>586.53099999999995</v>
      </c>
      <c r="P124" s="122">
        <v>636.46799999999996</v>
      </c>
      <c r="Q124" s="123">
        <f t="shared" si="81"/>
        <v>-49.937000000000012</v>
      </c>
      <c r="R124" s="124">
        <f t="shared" si="82"/>
        <v>-7.8459561203391246</v>
      </c>
      <c r="S124" s="125">
        <v>1534.7809999999999</v>
      </c>
      <c r="T124" s="122">
        <v>1646.8230000000001</v>
      </c>
      <c r="U124" s="123">
        <f t="shared" si="83"/>
        <v>-112.04200000000014</v>
      </c>
      <c r="V124" s="124">
        <f t="shared" si="84"/>
        <v>-6.8035241188640265</v>
      </c>
      <c r="W124" s="121" t="s">
        <v>6718</v>
      </c>
      <c r="X124" s="122">
        <v>515</v>
      </c>
      <c r="Y124" s="122">
        <v>516</v>
      </c>
      <c r="Z124" s="123">
        <f>X124-Y124</f>
        <v>-1</v>
      </c>
      <c r="AA124" s="124">
        <f>Z124/Y124*100</f>
        <v>-0.19379844961240311</v>
      </c>
      <c r="AB124" s="28" t="s">
        <v>6441</v>
      </c>
      <c r="AC124" s="122">
        <v>369</v>
      </c>
      <c r="AD124" s="122">
        <v>454</v>
      </c>
      <c r="AE124" s="123">
        <f t="shared" si="87"/>
        <v>-85</v>
      </c>
      <c r="AF124" s="29">
        <f t="shared" si="88"/>
        <v>-18.722466960352424</v>
      </c>
      <c r="AG124" s="28" t="s">
        <v>6719</v>
      </c>
      <c r="AH124" s="122">
        <v>191</v>
      </c>
      <c r="AI124" s="122">
        <v>218</v>
      </c>
      <c r="AJ124" s="123">
        <f t="shared" si="89"/>
        <v>-27</v>
      </c>
      <c r="AK124" s="124">
        <f t="shared" si="90"/>
        <v>-12.385321100917432</v>
      </c>
      <c r="AL124" s="28" t="s">
        <v>6720</v>
      </c>
      <c r="AM124" s="122">
        <v>110</v>
      </c>
      <c r="AN124" s="122">
        <v>110</v>
      </c>
      <c r="AO124" s="123">
        <f t="shared" si="91"/>
        <v>0</v>
      </c>
      <c r="AP124" s="29">
        <f t="shared" si="92"/>
        <v>0</v>
      </c>
      <c r="AQ124" s="28" t="s">
        <v>6721</v>
      </c>
      <c r="AR124" s="122">
        <v>108</v>
      </c>
      <c r="AS124" s="122">
        <v>111</v>
      </c>
      <c r="AT124" s="123">
        <f t="shared" si="93"/>
        <v>-3</v>
      </c>
      <c r="AU124" s="124">
        <f t="shared" si="94"/>
        <v>-2.7027027027027026</v>
      </c>
      <c r="AV124" s="9" t="s">
        <v>11981</v>
      </c>
      <c r="AX124" s="129"/>
      <c r="AY124" s="139"/>
      <c r="AZ124" s="139"/>
    </row>
    <row r="125" spans="3:52" ht="50" customHeight="1">
      <c r="C125" s="52" t="s">
        <v>6319</v>
      </c>
      <c r="D125" s="130" t="s">
        <v>250</v>
      </c>
      <c r="E125" s="131" t="s">
        <v>6343</v>
      </c>
      <c r="F125" s="132" t="s">
        <v>251</v>
      </c>
      <c r="G125" s="125">
        <v>429.03500000000003</v>
      </c>
      <c r="H125" s="122">
        <v>423.71</v>
      </c>
      <c r="I125" s="123">
        <f t="shared" si="77"/>
        <v>5.3250000000000455</v>
      </c>
      <c r="J125" s="124">
        <f t="shared" si="78"/>
        <v>1.256755799957529</v>
      </c>
      <c r="K125" s="125">
        <v>85.924000000000007</v>
      </c>
      <c r="L125" s="122">
        <v>131.06200000000001</v>
      </c>
      <c r="M125" s="123">
        <f t="shared" si="79"/>
        <v>-45.138000000000005</v>
      </c>
      <c r="N125" s="124">
        <f t="shared" si="80"/>
        <v>-34.440188613022841</v>
      </c>
      <c r="O125" s="125">
        <v>39.744999999999997</v>
      </c>
      <c r="P125" s="122">
        <v>52.000999999999998</v>
      </c>
      <c r="Q125" s="123">
        <f t="shared" si="81"/>
        <v>-12.256</v>
      </c>
      <c r="R125" s="124">
        <f t="shared" si="82"/>
        <v>-23.568777523509166</v>
      </c>
      <c r="S125" s="125">
        <v>303.36599999999999</v>
      </c>
      <c r="T125" s="122">
        <v>240.64699999999999</v>
      </c>
      <c r="U125" s="123">
        <f t="shared" si="83"/>
        <v>62.718999999999994</v>
      </c>
      <c r="V125" s="124">
        <f t="shared" si="84"/>
        <v>26.062656089625051</v>
      </c>
      <c r="W125" s="121" t="s">
        <v>6396</v>
      </c>
      <c r="X125" s="122">
        <v>172</v>
      </c>
      <c r="Y125" s="122">
        <v>128</v>
      </c>
      <c r="Z125" s="123">
        <f t="shared" ref="Z125:Z188" si="96">X125-Y125</f>
        <v>44</v>
      </c>
      <c r="AA125" s="124">
        <f t="shared" ref="AA125:AA188" si="97">Z125/Y125*100</f>
        <v>34.375</v>
      </c>
      <c r="AB125" s="28" t="s">
        <v>6607</v>
      </c>
      <c r="AC125" s="122">
        <v>24</v>
      </c>
      <c r="AD125" s="122">
        <v>14</v>
      </c>
      <c r="AE125" s="123">
        <f t="shared" si="87"/>
        <v>10</v>
      </c>
      <c r="AF125" s="29">
        <f t="shared" si="88"/>
        <v>71.428571428571431</v>
      </c>
      <c r="AG125" s="28" t="s">
        <v>6722</v>
      </c>
      <c r="AH125" s="122">
        <v>24</v>
      </c>
      <c r="AI125" s="122">
        <v>25</v>
      </c>
      <c r="AJ125" s="123">
        <f t="shared" si="89"/>
        <v>-1</v>
      </c>
      <c r="AK125" s="124">
        <f t="shared" si="90"/>
        <v>-4</v>
      </c>
      <c r="AL125" s="28" t="s">
        <v>6723</v>
      </c>
      <c r="AM125" s="122">
        <v>21</v>
      </c>
      <c r="AN125" s="122">
        <v>21</v>
      </c>
      <c r="AO125" s="123">
        <f t="shared" si="91"/>
        <v>0</v>
      </c>
      <c r="AP125" s="29">
        <f t="shared" si="92"/>
        <v>0</v>
      </c>
      <c r="AQ125" s="28" t="s">
        <v>6724</v>
      </c>
      <c r="AR125" s="122">
        <v>20</v>
      </c>
      <c r="AS125" s="122">
        <v>10</v>
      </c>
      <c r="AT125" s="123">
        <f t="shared" si="93"/>
        <v>10</v>
      </c>
      <c r="AU125" s="124">
        <f t="shared" si="94"/>
        <v>100</v>
      </c>
      <c r="AV125" s="9" t="s">
        <v>11980</v>
      </c>
      <c r="AX125" s="129"/>
      <c r="AY125" s="139"/>
      <c r="AZ125" s="139"/>
    </row>
    <row r="126" spans="3:52" ht="50" customHeight="1">
      <c r="C126" s="52" t="s">
        <v>6319</v>
      </c>
      <c r="D126" s="130" t="s">
        <v>252</v>
      </c>
      <c r="E126" s="131" t="s">
        <v>6343</v>
      </c>
      <c r="F126" s="132" t="s">
        <v>253</v>
      </c>
      <c r="G126" s="125">
        <v>2312.3249999999998</v>
      </c>
      <c r="H126" s="122">
        <v>2328.9609999999998</v>
      </c>
      <c r="I126" s="123">
        <f t="shared" si="77"/>
        <v>-16.635999999999967</v>
      </c>
      <c r="J126" s="124">
        <f t="shared" si="78"/>
        <v>-0.71430994336100806</v>
      </c>
      <c r="K126" s="125">
        <v>824.51800000000003</v>
      </c>
      <c r="L126" s="122">
        <v>822.70699999999999</v>
      </c>
      <c r="M126" s="123">
        <f t="shared" si="79"/>
        <v>1.8110000000000355</v>
      </c>
      <c r="N126" s="124">
        <f t="shared" si="80"/>
        <v>0.22012697108448517</v>
      </c>
      <c r="O126" s="125">
        <v>812.92700000000002</v>
      </c>
      <c r="P126" s="122">
        <v>812.80700000000002</v>
      </c>
      <c r="Q126" s="123">
        <f t="shared" si="81"/>
        <v>0.12000000000000455</v>
      </c>
      <c r="R126" s="124">
        <f t="shared" si="82"/>
        <v>1.4763652379962838E-2</v>
      </c>
      <c r="S126" s="125">
        <v>674.88</v>
      </c>
      <c r="T126" s="122">
        <v>693.447</v>
      </c>
      <c r="U126" s="123">
        <f t="shared" si="83"/>
        <v>-18.567000000000007</v>
      </c>
      <c r="V126" s="124">
        <f t="shared" si="84"/>
        <v>-2.6774937378054857</v>
      </c>
      <c r="W126" s="121" t="s">
        <v>6441</v>
      </c>
      <c r="X126" s="122">
        <v>376</v>
      </c>
      <c r="Y126" s="122">
        <v>392</v>
      </c>
      <c r="Z126" s="123">
        <f t="shared" si="96"/>
        <v>-16</v>
      </c>
      <c r="AA126" s="124">
        <f t="shared" si="97"/>
        <v>-4.0816326530612246</v>
      </c>
      <c r="AB126" s="28" t="s">
        <v>6725</v>
      </c>
      <c r="AC126" s="122">
        <v>113</v>
      </c>
      <c r="AD126" s="122">
        <v>113</v>
      </c>
      <c r="AE126" s="123">
        <f t="shared" si="87"/>
        <v>0</v>
      </c>
      <c r="AF126" s="29">
        <f t="shared" si="88"/>
        <v>0</v>
      </c>
      <c r="AG126" s="28" t="s">
        <v>6726</v>
      </c>
      <c r="AH126" s="122">
        <v>102</v>
      </c>
      <c r="AI126" s="122">
        <v>101</v>
      </c>
      <c r="AJ126" s="123">
        <f t="shared" si="89"/>
        <v>1</v>
      </c>
      <c r="AK126" s="124">
        <f t="shared" si="90"/>
        <v>0.99009900990099009</v>
      </c>
      <c r="AL126" s="28" t="s">
        <v>6401</v>
      </c>
      <c r="AM126" s="122">
        <v>34</v>
      </c>
      <c r="AN126" s="122">
        <v>33</v>
      </c>
      <c r="AO126" s="123">
        <f t="shared" si="91"/>
        <v>1</v>
      </c>
      <c r="AP126" s="29">
        <f t="shared" si="92"/>
        <v>3.0303030303030303</v>
      </c>
      <c r="AQ126" s="28" t="s">
        <v>6471</v>
      </c>
      <c r="AR126" s="122">
        <v>31</v>
      </c>
      <c r="AS126" s="122">
        <v>31</v>
      </c>
      <c r="AT126" s="123">
        <f t="shared" si="93"/>
        <v>0</v>
      </c>
      <c r="AU126" s="124">
        <f t="shared" si="94"/>
        <v>0</v>
      </c>
      <c r="AV126" s="9" t="s">
        <v>11980</v>
      </c>
      <c r="AX126" s="129"/>
      <c r="AY126" s="139"/>
      <c r="AZ126" s="139"/>
    </row>
    <row r="127" spans="3:52" ht="50" customHeight="1">
      <c r="C127" s="52" t="s">
        <v>6319</v>
      </c>
      <c r="D127" s="130" t="s">
        <v>254</v>
      </c>
      <c r="E127" s="131" t="s">
        <v>6343</v>
      </c>
      <c r="F127" s="132" t="s">
        <v>255</v>
      </c>
      <c r="G127" s="125">
        <v>5078.3310000000001</v>
      </c>
      <c r="H127" s="122">
        <v>5034.2709999999997</v>
      </c>
      <c r="I127" s="123">
        <f t="shared" si="77"/>
        <v>44.0600000000004</v>
      </c>
      <c r="J127" s="124">
        <f t="shared" si="78"/>
        <v>0.87520119596264079</v>
      </c>
      <c r="K127" s="125">
        <v>1000.67</v>
      </c>
      <c r="L127" s="122">
        <v>1000.55</v>
      </c>
      <c r="M127" s="123">
        <f t="shared" si="79"/>
        <v>0.12000000000000455</v>
      </c>
      <c r="N127" s="124">
        <f t="shared" si="80"/>
        <v>1.1993403628005054E-2</v>
      </c>
      <c r="O127" s="125">
        <v>1495.32</v>
      </c>
      <c r="P127" s="122">
        <v>1495.09</v>
      </c>
      <c r="Q127" s="123">
        <f t="shared" si="81"/>
        <v>0.23000000000001819</v>
      </c>
      <c r="R127" s="124">
        <f t="shared" si="82"/>
        <v>1.538368927623208E-2</v>
      </c>
      <c r="S127" s="125">
        <v>2582.3409999999999</v>
      </c>
      <c r="T127" s="122">
        <v>2538.6309999999999</v>
      </c>
      <c r="U127" s="123">
        <f t="shared" si="83"/>
        <v>43.710000000000036</v>
      </c>
      <c r="V127" s="124">
        <f t="shared" si="84"/>
        <v>1.7217941481058114</v>
      </c>
      <c r="W127" s="121" t="s">
        <v>6471</v>
      </c>
      <c r="X127" s="122">
        <v>1030</v>
      </c>
      <c r="Y127" s="122">
        <v>1024</v>
      </c>
      <c r="Z127" s="123">
        <f t="shared" si="96"/>
        <v>6</v>
      </c>
      <c r="AA127" s="124">
        <f t="shared" si="97"/>
        <v>0.5859375</v>
      </c>
      <c r="AB127" s="28" t="s">
        <v>6403</v>
      </c>
      <c r="AC127" s="122">
        <v>924</v>
      </c>
      <c r="AD127" s="122">
        <v>869</v>
      </c>
      <c r="AE127" s="123">
        <f t="shared" si="87"/>
        <v>55</v>
      </c>
      <c r="AF127" s="29">
        <f t="shared" si="88"/>
        <v>6.3291139240506329</v>
      </c>
      <c r="AG127" s="28" t="s">
        <v>6727</v>
      </c>
      <c r="AH127" s="122">
        <v>473</v>
      </c>
      <c r="AI127" s="122">
        <v>484</v>
      </c>
      <c r="AJ127" s="123">
        <f t="shared" si="89"/>
        <v>-11</v>
      </c>
      <c r="AK127" s="124">
        <f t="shared" si="90"/>
        <v>-2.2727272727272729</v>
      </c>
      <c r="AL127" s="28" t="s">
        <v>6418</v>
      </c>
      <c r="AM127" s="122">
        <v>101</v>
      </c>
      <c r="AN127" s="122">
        <v>101</v>
      </c>
      <c r="AO127" s="123">
        <f t="shared" si="91"/>
        <v>0</v>
      </c>
      <c r="AP127" s="29">
        <f t="shared" si="92"/>
        <v>0</v>
      </c>
      <c r="AQ127" s="28" t="s">
        <v>6728</v>
      </c>
      <c r="AR127" s="122">
        <v>26</v>
      </c>
      <c r="AS127" s="122">
        <v>26</v>
      </c>
      <c r="AT127" s="123">
        <f t="shared" si="93"/>
        <v>0</v>
      </c>
      <c r="AU127" s="124">
        <f t="shared" si="94"/>
        <v>0</v>
      </c>
      <c r="AV127" s="9" t="s">
        <v>11980</v>
      </c>
      <c r="AX127" s="129"/>
      <c r="AY127" s="139"/>
      <c r="AZ127" s="139"/>
    </row>
    <row r="128" spans="3:52" ht="50" customHeight="1">
      <c r="C128" s="52" t="s">
        <v>6319</v>
      </c>
      <c r="D128" s="130" t="s">
        <v>256</v>
      </c>
      <c r="E128" s="131" t="s">
        <v>6343</v>
      </c>
      <c r="F128" s="132" t="s">
        <v>257</v>
      </c>
      <c r="G128" s="125">
        <v>5085.1729999999998</v>
      </c>
      <c r="H128" s="122">
        <v>4941.2110000000002</v>
      </c>
      <c r="I128" s="123">
        <f t="shared" si="77"/>
        <v>143.96199999999953</v>
      </c>
      <c r="J128" s="124">
        <f t="shared" si="78"/>
        <v>2.913496306876989</v>
      </c>
      <c r="K128" s="125">
        <v>1462.89</v>
      </c>
      <c r="L128" s="122">
        <v>1455.806</v>
      </c>
      <c r="M128" s="123">
        <f t="shared" si="79"/>
        <v>7.08400000000006</v>
      </c>
      <c r="N128" s="124">
        <f t="shared" si="80"/>
        <v>0.48660329741737973</v>
      </c>
      <c r="O128" s="125">
        <v>445.92399999999998</v>
      </c>
      <c r="P128" s="122">
        <v>338.78399999999999</v>
      </c>
      <c r="Q128" s="123">
        <f t="shared" si="81"/>
        <v>107.13999999999999</v>
      </c>
      <c r="R128" s="124">
        <f t="shared" si="82"/>
        <v>31.624870123736653</v>
      </c>
      <c r="S128" s="125">
        <v>3176.3589999999999</v>
      </c>
      <c r="T128" s="122">
        <v>3146.6210000000001</v>
      </c>
      <c r="U128" s="123">
        <f t="shared" si="83"/>
        <v>29.737999999999829</v>
      </c>
      <c r="V128" s="124">
        <f t="shared" si="84"/>
        <v>0.94507727495620941</v>
      </c>
      <c r="W128" s="121" t="s">
        <v>6441</v>
      </c>
      <c r="X128" s="122">
        <v>1525</v>
      </c>
      <c r="Y128" s="122">
        <v>1714</v>
      </c>
      <c r="Z128" s="123">
        <f t="shared" si="96"/>
        <v>-189</v>
      </c>
      <c r="AA128" s="124">
        <f t="shared" si="97"/>
        <v>-11.026837806301049</v>
      </c>
      <c r="AB128" s="28" t="s">
        <v>6729</v>
      </c>
      <c r="AC128" s="122">
        <v>1016</v>
      </c>
      <c r="AD128" s="122">
        <v>700</v>
      </c>
      <c r="AE128" s="123">
        <f t="shared" si="87"/>
        <v>316</v>
      </c>
      <c r="AF128" s="29">
        <f t="shared" si="88"/>
        <v>45.142857142857139</v>
      </c>
      <c r="AG128" s="28" t="s">
        <v>6410</v>
      </c>
      <c r="AH128" s="122">
        <v>259</v>
      </c>
      <c r="AI128" s="122">
        <v>287</v>
      </c>
      <c r="AJ128" s="123">
        <f t="shared" si="89"/>
        <v>-28</v>
      </c>
      <c r="AK128" s="124">
        <f t="shared" si="90"/>
        <v>-9.7560975609756095</v>
      </c>
      <c r="AL128" s="28" t="s">
        <v>6730</v>
      </c>
      <c r="AM128" s="122">
        <v>133</v>
      </c>
      <c r="AN128" s="122">
        <v>171</v>
      </c>
      <c r="AO128" s="123">
        <f t="shared" si="91"/>
        <v>-38</v>
      </c>
      <c r="AP128" s="29">
        <f t="shared" si="92"/>
        <v>-22.222222222222221</v>
      </c>
      <c r="AQ128" s="28" t="s">
        <v>6564</v>
      </c>
      <c r="AR128" s="122">
        <v>106</v>
      </c>
      <c r="AS128" s="122">
        <v>112</v>
      </c>
      <c r="AT128" s="123">
        <f t="shared" si="93"/>
        <v>-6</v>
      </c>
      <c r="AU128" s="124">
        <f t="shared" si="94"/>
        <v>-5.3571428571428568</v>
      </c>
      <c r="AV128" s="9" t="s">
        <v>11981</v>
      </c>
      <c r="AX128" s="129"/>
      <c r="AY128" s="139"/>
      <c r="AZ128" s="139"/>
    </row>
    <row r="129" spans="3:52" ht="50" customHeight="1">
      <c r="C129" s="52" t="s">
        <v>6319</v>
      </c>
      <c r="D129" s="106" t="s">
        <v>258</v>
      </c>
      <c r="E129" s="107" t="s">
        <v>6343</v>
      </c>
      <c r="F129" s="108" t="s">
        <v>259</v>
      </c>
      <c r="G129" s="125">
        <v>5247.3890000000001</v>
      </c>
      <c r="H129" s="122">
        <v>5461.28</v>
      </c>
      <c r="I129" s="123">
        <f t="shared" si="77"/>
        <v>-213.89099999999962</v>
      </c>
      <c r="J129" s="124">
        <f t="shared" si="78"/>
        <v>-3.9164994287053516</v>
      </c>
      <c r="K129" s="125">
        <v>727.40099999999995</v>
      </c>
      <c r="L129" s="122">
        <v>890.49</v>
      </c>
      <c r="M129" s="123">
        <f t="shared" si="79"/>
        <v>-163.08900000000006</v>
      </c>
      <c r="N129" s="124">
        <f t="shared" si="80"/>
        <v>-18.31452346460938</v>
      </c>
      <c r="O129" s="125">
        <v>320.06799999999998</v>
      </c>
      <c r="P129" s="122">
        <v>300.30700000000002</v>
      </c>
      <c r="Q129" s="123">
        <f t="shared" si="81"/>
        <v>19.760999999999967</v>
      </c>
      <c r="R129" s="124">
        <f t="shared" si="82"/>
        <v>6.5802661942611946</v>
      </c>
      <c r="S129" s="125">
        <v>4199.92</v>
      </c>
      <c r="T129" s="122">
        <v>4270.4830000000002</v>
      </c>
      <c r="U129" s="123">
        <f t="shared" si="83"/>
        <v>-70.563000000000102</v>
      </c>
      <c r="V129" s="124">
        <f t="shared" si="84"/>
        <v>-1.6523423697038508</v>
      </c>
      <c r="W129" s="121" t="s">
        <v>6403</v>
      </c>
      <c r="X129" s="122">
        <v>1928</v>
      </c>
      <c r="Y129" s="122">
        <v>1935</v>
      </c>
      <c r="Z129" s="123">
        <f t="shared" si="96"/>
        <v>-7</v>
      </c>
      <c r="AA129" s="124">
        <f t="shared" si="97"/>
        <v>-0.36175710594315241</v>
      </c>
      <c r="AB129" s="28" t="s">
        <v>6388</v>
      </c>
      <c r="AC129" s="122">
        <v>1529</v>
      </c>
      <c r="AD129" s="122">
        <v>1592</v>
      </c>
      <c r="AE129" s="123">
        <f t="shared" si="87"/>
        <v>-63</v>
      </c>
      <c r="AF129" s="29">
        <f t="shared" si="88"/>
        <v>-3.9572864321608039</v>
      </c>
      <c r="AG129" s="28" t="s">
        <v>6731</v>
      </c>
      <c r="AH129" s="122">
        <v>325</v>
      </c>
      <c r="AI129" s="122">
        <v>341</v>
      </c>
      <c r="AJ129" s="123">
        <f t="shared" si="89"/>
        <v>-16</v>
      </c>
      <c r="AK129" s="124">
        <f t="shared" si="90"/>
        <v>-4.6920821114369504</v>
      </c>
      <c r="AL129" s="28" t="s">
        <v>6732</v>
      </c>
      <c r="AM129" s="122">
        <v>150</v>
      </c>
      <c r="AN129" s="122">
        <v>100</v>
      </c>
      <c r="AO129" s="123">
        <f t="shared" si="91"/>
        <v>50</v>
      </c>
      <c r="AP129" s="29">
        <f t="shared" si="92"/>
        <v>50</v>
      </c>
      <c r="AQ129" s="28" t="s">
        <v>6733</v>
      </c>
      <c r="AR129" s="122">
        <v>120</v>
      </c>
      <c r="AS129" s="122">
        <v>144</v>
      </c>
      <c r="AT129" s="123">
        <f t="shared" si="93"/>
        <v>-24</v>
      </c>
      <c r="AU129" s="124">
        <f t="shared" si="94"/>
        <v>-16.666666666666664</v>
      </c>
      <c r="AV129" s="9" t="s">
        <v>11980</v>
      </c>
      <c r="AX129" s="129"/>
      <c r="AY129" s="139"/>
      <c r="AZ129" s="139"/>
    </row>
    <row r="130" spans="3:52" ht="50" customHeight="1">
      <c r="C130" s="52" t="s">
        <v>6319</v>
      </c>
      <c r="D130" s="130" t="s">
        <v>260</v>
      </c>
      <c r="E130" s="131" t="s">
        <v>6343</v>
      </c>
      <c r="F130" s="132" t="s">
        <v>261</v>
      </c>
      <c r="G130" s="125">
        <v>1974.95</v>
      </c>
      <c r="H130" s="122">
        <v>2232.9929999999999</v>
      </c>
      <c r="I130" s="123">
        <f t="shared" si="77"/>
        <v>-258.04299999999989</v>
      </c>
      <c r="J130" s="124">
        <f t="shared" si="78"/>
        <v>-11.555925164118289</v>
      </c>
      <c r="K130" s="125">
        <v>1260.8820000000001</v>
      </c>
      <c r="L130" s="122">
        <v>1389.952</v>
      </c>
      <c r="M130" s="123">
        <f t="shared" si="79"/>
        <v>-129.06999999999994</v>
      </c>
      <c r="N130" s="124">
        <f t="shared" si="80"/>
        <v>-9.2859321760751392</v>
      </c>
      <c r="O130" s="125">
        <v>341.625</v>
      </c>
      <c r="P130" s="122">
        <v>371.59</v>
      </c>
      <c r="Q130" s="123">
        <f t="shared" si="81"/>
        <v>-29.964999999999975</v>
      </c>
      <c r="R130" s="124">
        <f t="shared" si="82"/>
        <v>-8.0639952635969703</v>
      </c>
      <c r="S130" s="125">
        <v>372.44299999999998</v>
      </c>
      <c r="T130" s="122">
        <v>471.45100000000002</v>
      </c>
      <c r="U130" s="123">
        <f t="shared" si="83"/>
        <v>-99.008000000000038</v>
      </c>
      <c r="V130" s="124">
        <f t="shared" si="84"/>
        <v>-21.000697845587354</v>
      </c>
      <c r="W130" s="121" t="s">
        <v>6734</v>
      </c>
      <c r="X130" s="122">
        <v>74</v>
      </c>
      <c r="Y130" s="122">
        <v>84</v>
      </c>
      <c r="Z130" s="123">
        <f t="shared" si="96"/>
        <v>-10</v>
      </c>
      <c r="AA130" s="124">
        <f t="shared" si="97"/>
        <v>-11.904761904761903</v>
      </c>
      <c r="AB130" s="28" t="s">
        <v>6735</v>
      </c>
      <c r="AC130" s="122">
        <v>65</v>
      </c>
      <c r="AD130" s="122">
        <v>63</v>
      </c>
      <c r="AE130" s="123">
        <f t="shared" si="87"/>
        <v>2</v>
      </c>
      <c r="AF130" s="29">
        <f t="shared" si="88"/>
        <v>3.1746031746031744</v>
      </c>
      <c r="AG130" s="28" t="s">
        <v>6441</v>
      </c>
      <c r="AH130" s="122">
        <v>60</v>
      </c>
      <c r="AI130" s="122">
        <v>118</v>
      </c>
      <c r="AJ130" s="123">
        <f t="shared" si="89"/>
        <v>-58</v>
      </c>
      <c r="AK130" s="124">
        <f t="shared" si="90"/>
        <v>-49.152542372881356</v>
      </c>
      <c r="AL130" s="28" t="s">
        <v>6521</v>
      </c>
      <c r="AM130" s="122">
        <v>53</v>
      </c>
      <c r="AN130" s="122">
        <v>53</v>
      </c>
      <c r="AO130" s="123">
        <f t="shared" si="91"/>
        <v>0</v>
      </c>
      <c r="AP130" s="29">
        <f t="shared" si="92"/>
        <v>0</v>
      </c>
      <c r="AQ130" s="28" t="s">
        <v>6736</v>
      </c>
      <c r="AR130" s="122">
        <v>37</v>
      </c>
      <c r="AS130" s="122">
        <v>29</v>
      </c>
      <c r="AT130" s="123">
        <f t="shared" si="93"/>
        <v>8</v>
      </c>
      <c r="AU130" s="124">
        <f t="shared" si="94"/>
        <v>27.586206896551722</v>
      </c>
      <c r="AV130" s="9" t="s">
        <v>11981</v>
      </c>
      <c r="AX130" s="129"/>
      <c r="AY130" s="139"/>
      <c r="AZ130" s="139"/>
    </row>
    <row r="131" spans="3:52" ht="50" customHeight="1">
      <c r="C131" s="52" t="s">
        <v>6319</v>
      </c>
      <c r="D131" s="130" t="s">
        <v>262</v>
      </c>
      <c r="E131" s="131" t="s">
        <v>6343</v>
      </c>
      <c r="F131" s="132" t="s">
        <v>263</v>
      </c>
      <c r="G131" s="125">
        <v>4514.4939999999997</v>
      </c>
      <c r="H131" s="122">
        <v>4654.1689999999999</v>
      </c>
      <c r="I131" s="123">
        <f t="shared" si="77"/>
        <v>-139.67500000000018</v>
      </c>
      <c r="J131" s="124">
        <f t="shared" si="78"/>
        <v>-3.0010728016107748</v>
      </c>
      <c r="K131" s="125">
        <v>1171.0229999999999</v>
      </c>
      <c r="L131" s="122">
        <v>1169.463</v>
      </c>
      <c r="M131" s="123">
        <f t="shared" si="79"/>
        <v>1.5599999999999454</v>
      </c>
      <c r="N131" s="124">
        <f t="shared" si="80"/>
        <v>0.13339455801508432</v>
      </c>
      <c r="O131" s="125">
        <v>1178.2570000000001</v>
      </c>
      <c r="P131" s="122">
        <v>1049.029</v>
      </c>
      <c r="Q131" s="123">
        <f t="shared" si="81"/>
        <v>129.22800000000007</v>
      </c>
      <c r="R131" s="124">
        <f t="shared" si="82"/>
        <v>12.318820547382394</v>
      </c>
      <c r="S131" s="125">
        <v>2165.2139999999999</v>
      </c>
      <c r="T131" s="122">
        <v>2435.6770000000001</v>
      </c>
      <c r="U131" s="123">
        <f t="shared" si="83"/>
        <v>-270.46300000000019</v>
      </c>
      <c r="V131" s="124">
        <f t="shared" si="84"/>
        <v>-11.104222768454116</v>
      </c>
      <c r="W131" s="121" t="s">
        <v>6441</v>
      </c>
      <c r="X131" s="122">
        <v>1786</v>
      </c>
      <c r="Y131" s="122">
        <v>1973</v>
      </c>
      <c r="Z131" s="123">
        <f t="shared" si="96"/>
        <v>-187</v>
      </c>
      <c r="AA131" s="124">
        <f t="shared" si="97"/>
        <v>-9.4779523568170294</v>
      </c>
      <c r="AB131" s="28" t="s">
        <v>6488</v>
      </c>
      <c r="AC131" s="122">
        <v>137</v>
      </c>
      <c r="AD131" s="122">
        <v>139</v>
      </c>
      <c r="AE131" s="123">
        <f t="shared" si="87"/>
        <v>-2</v>
      </c>
      <c r="AF131" s="29">
        <f t="shared" si="88"/>
        <v>-1.4388489208633095</v>
      </c>
      <c r="AG131" s="28" t="s">
        <v>6737</v>
      </c>
      <c r="AH131" s="122">
        <v>132</v>
      </c>
      <c r="AI131" s="122">
        <v>192</v>
      </c>
      <c r="AJ131" s="123">
        <f t="shared" si="89"/>
        <v>-60</v>
      </c>
      <c r="AK131" s="124">
        <f t="shared" si="90"/>
        <v>-31.25</v>
      </c>
      <c r="AL131" s="28" t="s">
        <v>6418</v>
      </c>
      <c r="AM131" s="122">
        <v>81</v>
      </c>
      <c r="AN131" s="122">
        <v>101</v>
      </c>
      <c r="AO131" s="123">
        <f t="shared" si="91"/>
        <v>-20</v>
      </c>
      <c r="AP131" s="29">
        <f t="shared" si="92"/>
        <v>-19.801980198019802</v>
      </c>
      <c r="AQ131" s="28" t="s">
        <v>6738</v>
      </c>
      <c r="AR131" s="122">
        <v>27</v>
      </c>
      <c r="AS131" s="122">
        <v>28</v>
      </c>
      <c r="AT131" s="123">
        <f t="shared" si="93"/>
        <v>-1</v>
      </c>
      <c r="AU131" s="124">
        <f t="shared" si="94"/>
        <v>-3.5714285714285712</v>
      </c>
      <c r="AV131" s="9" t="s">
        <v>11981</v>
      </c>
      <c r="AX131" s="129"/>
      <c r="AY131" s="139"/>
      <c r="AZ131" s="139"/>
    </row>
    <row r="132" spans="3:52" ht="50" customHeight="1">
      <c r="C132" s="52" t="s">
        <v>6319</v>
      </c>
      <c r="D132" s="130" t="s">
        <v>264</v>
      </c>
      <c r="E132" s="131" t="s">
        <v>6343</v>
      </c>
      <c r="F132" s="132" t="s">
        <v>265</v>
      </c>
      <c r="G132" s="125">
        <v>3682.018</v>
      </c>
      <c r="H132" s="122">
        <v>3673.3139999999999</v>
      </c>
      <c r="I132" s="123">
        <f t="shared" si="77"/>
        <v>8.7040000000001783</v>
      </c>
      <c r="J132" s="124">
        <f t="shared" si="78"/>
        <v>0.23695224530220338</v>
      </c>
      <c r="K132" s="125">
        <v>417.55799999999999</v>
      </c>
      <c r="L132" s="122">
        <v>367.52100000000002</v>
      </c>
      <c r="M132" s="123">
        <f t="shared" si="79"/>
        <v>50.036999999999978</v>
      </c>
      <c r="N132" s="124">
        <f t="shared" si="80"/>
        <v>13.614732219383374</v>
      </c>
      <c r="O132" s="125">
        <v>1171.3920000000001</v>
      </c>
      <c r="P132" s="122">
        <v>1400.6369999999999</v>
      </c>
      <c r="Q132" s="123">
        <f t="shared" si="81"/>
        <v>-229.24499999999989</v>
      </c>
      <c r="R132" s="124">
        <f t="shared" si="82"/>
        <v>-16.367195783061558</v>
      </c>
      <c r="S132" s="125">
        <v>2093.0680000000002</v>
      </c>
      <c r="T132" s="122">
        <v>1905.1559999999999</v>
      </c>
      <c r="U132" s="123">
        <f t="shared" si="83"/>
        <v>187.91200000000026</v>
      </c>
      <c r="V132" s="124">
        <f t="shared" si="84"/>
        <v>9.8633392751039946</v>
      </c>
      <c r="W132" s="121" t="s">
        <v>6441</v>
      </c>
      <c r="X132" s="122">
        <v>1425</v>
      </c>
      <c r="Y132" s="122">
        <v>1324</v>
      </c>
      <c r="Z132" s="123">
        <f t="shared" si="96"/>
        <v>101</v>
      </c>
      <c r="AA132" s="124">
        <f t="shared" si="97"/>
        <v>7.6283987915407856</v>
      </c>
      <c r="AB132" s="28" t="s">
        <v>6739</v>
      </c>
      <c r="AC132" s="122">
        <v>300</v>
      </c>
      <c r="AD132" s="122">
        <v>263</v>
      </c>
      <c r="AE132" s="123">
        <f t="shared" si="87"/>
        <v>37</v>
      </c>
      <c r="AF132" s="29">
        <f t="shared" si="88"/>
        <v>14.068441064638785</v>
      </c>
      <c r="AG132" s="28" t="s">
        <v>6740</v>
      </c>
      <c r="AH132" s="122">
        <v>285</v>
      </c>
      <c r="AI132" s="122">
        <v>235</v>
      </c>
      <c r="AJ132" s="123">
        <f t="shared" si="89"/>
        <v>50</v>
      </c>
      <c r="AK132" s="124">
        <f t="shared" si="90"/>
        <v>21.276595744680851</v>
      </c>
      <c r="AL132" s="28" t="s">
        <v>6566</v>
      </c>
      <c r="AM132" s="122">
        <v>46</v>
      </c>
      <c r="AN132" s="122">
        <v>46</v>
      </c>
      <c r="AO132" s="123">
        <f t="shared" si="91"/>
        <v>0</v>
      </c>
      <c r="AP132" s="29">
        <f t="shared" si="92"/>
        <v>0</v>
      </c>
      <c r="AQ132" s="28" t="s">
        <v>6741</v>
      </c>
      <c r="AR132" s="122">
        <v>37</v>
      </c>
      <c r="AS132" s="122">
        <v>37</v>
      </c>
      <c r="AT132" s="123">
        <f t="shared" si="93"/>
        <v>0</v>
      </c>
      <c r="AU132" s="124">
        <f t="shared" si="94"/>
        <v>0</v>
      </c>
      <c r="AV132" s="9" t="s">
        <v>11980</v>
      </c>
      <c r="AX132" s="129"/>
      <c r="AY132" s="139"/>
      <c r="AZ132" s="139"/>
    </row>
    <row r="133" spans="3:52" ht="50" customHeight="1">
      <c r="C133" s="52" t="s">
        <v>6319</v>
      </c>
      <c r="D133" s="130" t="s">
        <v>266</v>
      </c>
      <c r="E133" s="131" t="s">
        <v>6343</v>
      </c>
      <c r="F133" s="132" t="s">
        <v>267</v>
      </c>
      <c r="G133" s="125">
        <v>3864.7440000000001</v>
      </c>
      <c r="H133" s="122">
        <v>4321.9840000000004</v>
      </c>
      <c r="I133" s="123">
        <f t="shared" si="77"/>
        <v>-457.24000000000024</v>
      </c>
      <c r="J133" s="124">
        <f t="shared" si="78"/>
        <v>-10.57940057158935</v>
      </c>
      <c r="K133" s="125">
        <v>1169.2840000000001</v>
      </c>
      <c r="L133" s="122">
        <v>1121.0940000000001</v>
      </c>
      <c r="M133" s="123">
        <f t="shared" si="79"/>
        <v>48.190000000000055</v>
      </c>
      <c r="N133" s="124">
        <f t="shared" si="80"/>
        <v>4.2984798776909026</v>
      </c>
      <c r="O133" s="125">
        <v>500.12599999999998</v>
      </c>
      <c r="P133" s="122">
        <v>735.58600000000001</v>
      </c>
      <c r="Q133" s="123">
        <f t="shared" si="81"/>
        <v>-235.46000000000004</v>
      </c>
      <c r="R133" s="124">
        <f t="shared" si="82"/>
        <v>-32.009853368606798</v>
      </c>
      <c r="S133" s="125">
        <v>2195.3339999999998</v>
      </c>
      <c r="T133" s="122">
        <v>2465.3040000000001</v>
      </c>
      <c r="U133" s="123">
        <f t="shared" si="83"/>
        <v>-269.97000000000025</v>
      </c>
      <c r="V133" s="124">
        <f t="shared" si="84"/>
        <v>-10.950779295372913</v>
      </c>
      <c r="W133" s="121" t="s">
        <v>6742</v>
      </c>
      <c r="X133" s="122">
        <v>1520</v>
      </c>
      <c r="Y133" s="122">
        <v>1826</v>
      </c>
      <c r="Z133" s="123">
        <f t="shared" si="96"/>
        <v>-306</v>
      </c>
      <c r="AA133" s="124">
        <f t="shared" si="97"/>
        <v>-16.757940854326396</v>
      </c>
      <c r="AB133" s="28" t="s">
        <v>6710</v>
      </c>
      <c r="AC133" s="122">
        <v>355</v>
      </c>
      <c r="AD133" s="122">
        <v>324</v>
      </c>
      <c r="AE133" s="123">
        <f t="shared" si="87"/>
        <v>31</v>
      </c>
      <c r="AF133" s="29">
        <f t="shared" si="88"/>
        <v>9.5679012345679002</v>
      </c>
      <c r="AG133" s="28" t="s">
        <v>6743</v>
      </c>
      <c r="AH133" s="122">
        <v>235</v>
      </c>
      <c r="AI133" s="122">
        <v>243</v>
      </c>
      <c r="AJ133" s="123">
        <f t="shared" si="89"/>
        <v>-8</v>
      </c>
      <c r="AK133" s="124">
        <f t="shared" si="90"/>
        <v>-3.2921810699588478</v>
      </c>
      <c r="AL133" s="28" t="s">
        <v>6744</v>
      </c>
      <c r="AM133" s="122">
        <v>73</v>
      </c>
      <c r="AN133" s="122">
        <v>59</v>
      </c>
      <c r="AO133" s="123">
        <f t="shared" si="91"/>
        <v>14</v>
      </c>
      <c r="AP133" s="29">
        <f t="shared" si="92"/>
        <v>23.728813559322035</v>
      </c>
      <c r="AQ133" s="28" t="s">
        <v>6745</v>
      </c>
      <c r="AR133" s="122">
        <v>12</v>
      </c>
      <c r="AS133" s="122">
        <v>13</v>
      </c>
      <c r="AT133" s="123">
        <f t="shared" si="93"/>
        <v>-1</v>
      </c>
      <c r="AU133" s="124">
        <f t="shared" si="94"/>
        <v>-7.6923076923076925</v>
      </c>
      <c r="AV133" s="9" t="s">
        <v>11980</v>
      </c>
      <c r="AX133" s="129"/>
      <c r="AY133" s="139"/>
      <c r="AZ133" s="139"/>
    </row>
    <row r="134" spans="3:52" ht="50" customHeight="1">
      <c r="C134" s="52" t="s">
        <v>6319</v>
      </c>
      <c r="D134" s="130" t="s">
        <v>268</v>
      </c>
      <c r="E134" s="131" t="s">
        <v>6343</v>
      </c>
      <c r="F134" s="132" t="s">
        <v>269</v>
      </c>
      <c r="G134" s="125">
        <v>3062.4650000000001</v>
      </c>
      <c r="H134" s="122">
        <v>3252.3429999999998</v>
      </c>
      <c r="I134" s="123">
        <f t="shared" si="77"/>
        <v>-189.8779999999997</v>
      </c>
      <c r="J134" s="124">
        <f t="shared" si="78"/>
        <v>-5.8381911132989268</v>
      </c>
      <c r="K134" s="125">
        <v>1187.942</v>
      </c>
      <c r="L134" s="122">
        <v>1187.9259999999999</v>
      </c>
      <c r="M134" s="123">
        <f t="shared" si="79"/>
        <v>1.6000000000076398E-2</v>
      </c>
      <c r="N134" s="124">
        <f t="shared" si="80"/>
        <v>1.346885243700062E-3</v>
      </c>
      <c r="O134" s="125">
        <v>1253.5039999999999</v>
      </c>
      <c r="P134" s="122">
        <v>1463.5029999999999</v>
      </c>
      <c r="Q134" s="123">
        <f t="shared" si="81"/>
        <v>-209.99900000000002</v>
      </c>
      <c r="R134" s="124">
        <f t="shared" si="82"/>
        <v>-14.349065222278332</v>
      </c>
      <c r="S134" s="125">
        <v>621.01900000000001</v>
      </c>
      <c r="T134" s="122">
        <v>600.91399999999999</v>
      </c>
      <c r="U134" s="123">
        <f t="shared" si="83"/>
        <v>20.105000000000018</v>
      </c>
      <c r="V134" s="124">
        <f t="shared" si="84"/>
        <v>3.3457366611528467</v>
      </c>
      <c r="W134" s="121" t="s">
        <v>6746</v>
      </c>
      <c r="X134" s="122">
        <v>287</v>
      </c>
      <c r="Y134" s="122">
        <v>287</v>
      </c>
      <c r="Z134" s="123">
        <f t="shared" si="96"/>
        <v>0</v>
      </c>
      <c r="AA134" s="124">
        <f t="shared" si="97"/>
        <v>0</v>
      </c>
      <c r="AB134" s="28" t="s">
        <v>6747</v>
      </c>
      <c r="AC134" s="122">
        <v>221</v>
      </c>
      <c r="AD134" s="122">
        <v>201</v>
      </c>
      <c r="AE134" s="123">
        <f t="shared" si="87"/>
        <v>20</v>
      </c>
      <c r="AF134" s="29">
        <f t="shared" si="88"/>
        <v>9.9502487562189064</v>
      </c>
      <c r="AG134" s="28" t="s">
        <v>6453</v>
      </c>
      <c r="AH134" s="122">
        <v>102</v>
      </c>
      <c r="AI134" s="122">
        <v>102</v>
      </c>
      <c r="AJ134" s="123">
        <f t="shared" si="89"/>
        <v>0</v>
      </c>
      <c r="AK134" s="124">
        <f t="shared" si="90"/>
        <v>0</v>
      </c>
      <c r="AL134" s="28" t="s">
        <v>6748</v>
      </c>
      <c r="AM134" s="122">
        <v>11</v>
      </c>
      <c r="AN134" s="122">
        <v>11</v>
      </c>
      <c r="AO134" s="123">
        <f t="shared" si="91"/>
        <v>0</v>
      </c>
      <c r="AP134" s="29">
        <f t="shared" si="92"/>
        <v>0</v>
      </c>
      <c r="AQ134" s="28" t="s">
        <v>6421</v>
      </c>
      <c r="AR134" s="122" t="s">
        <v>6421</v>
      </c>
      <c r="AS134" s="122" t="s">
        <v>6421</v>
      </c>
      <c r="AT134" s="123" t="s">
        <v>6421</v>
      </c>
      <c r="AU134" s="124" t="s">
        <v>6421</v>
      </c>
      <c r="AV134" s="9" t="s">
        <v>11980</v>
      </c>
      <c r="AX134" s="129"/>
      <c r="AY134" s="139"/>
      <c r="AZ134" s="139"/>
    </row>
    <row r="135" spans="3:52" ht="50" customHeight="1">
      <c r="C135" s="52" t="s">
        <v>6319</v>
      </c>
      <c r="D135" s="130" t="s">
        <v>270</v>
      </c>
      <c r="E135" s="131" t="s">
        <v>6343</v>
      </c>
      <c r="F135" s="132" t="s">
        <v>271</v>
      </c>
      <c r="G135" s="125">
        <v>4989.8530000000001</v>
      </c>
      <c r="H135" s="122">
        <v>4968.0540000000001</v>
      </c>
      <c r="I135" s="123">
        <f t="shared" si="77"/>
        <v>21.798999999999978</v>
      </c>
      <c r="J135" s="124">
        <f t="shared" si="78"/>
        <v>0.43878347538090318</v>
      </c>
      <c r="K135" s="125">
        <v>2328.8510000000001</v>
      </c>
      <c r="L135" s="122">
        <v>2381.277</v>
      </c>
      <c r="M135" s="123">
        <f t="shared" si="79"/>
        <v>-52.425999999999931</v>
      </c>
      <c r="N135" s="124">
        <f t="shared" si="80"/>
        <v>-2.2015918349692174</v>
      </c>
      <c r="O135" s="125">
        <v>260.56799999999998</v>
      </c>
      <c r="P135" s="122">
        <v>260.54199999999997</v>
      </c>
      <c r="Q135" s="123">
        <f t="shared" si="81"/>
        <v>2.6000000000010459E-2</v>
      </c>
      <c r="R135" s="124">
        <f t="shared" si="82"/>
        <v>9.9791972119698397E-3</v>
      </c>
      <c r="S135" s="125">
        <v>2400.4340000000002</v>
      </c>
      <c r="T135" s="122">
        <v>2326.2350000000001</v>
      </c>
      <c r="U135" s="123">
        <f t="shared" si="83"/>
        <v>74.199000000000069</v>
      </c>
      <c r="V135" s="124">
        <f t="shared" si="84"/>
        <v>3.1896605459035769</v>
      </c>
      <c r="W135" s="121" t="s">
        <v>6749</v>
      </c>
      <c r="X135" s="122">
        <v>1682</v>
      </c>
      <c r="Y135" s="122">
        <v>1682</v>
      </c>
      <c r="Z135" s="123">
        <f t="shared" si="96"/>
        <v>0</v>
      </c>
      <c r="AA135" s="124">
        <f t="shared" si="97"/>
        <v>0</v>
      </c>
      <c r="AB135" s="28" t="s">
        <v>6750</v>
      </c>
      <c r="AC135" s="122">
        <v>390</v>
      </c>
      <c r="AD135" s="122">
        <v>390</v>
      </c>
      <c r="AE135" s="123">
        <f t="shared" si="87"/>
        <v>0</v>
      </c>
      <c r="AF135" s="29">
        <f t="shared" si="88"/>
        <v>0</v>
      </c>
      <c r="AG135" s="28" t="s">
        <v>6751</v>
      </c>
      <c r="AH135" s="122">
        <v>137</v>
      </c>
      <c r="AI135" s="122">
        <v>137</v>
      </c>
      <c r="AJ135" s="123">
        <f t="shared" si="89"/>
        <v>0</v>
      </c>
      <c r="AK135" s="124">
        <f t="shared" si="90"/>
        <v>0</v>
      </c>
      <c r="AL135" s="28" t="s">
        <v>6752</v>
      </c>
      <c r="AM135" s="122">
        <v>76</v>
      </c>
      <c r="AN135" s="122">
        <v>78</v>
      </c>
      <c r="AO135" s="123">
        <f t="shared" si="91"/>
        <v>-2</v>
      </c>
      <c r="AP135" s="29">
        <f t="shared" si="92"/>
        <v>-2.5641025641025639</v>
      </c>
      <c r="AQ135" s="28" t="s">
        <v>6443</v>
      </c>
      <c r="AR135" s="122">
        <v>22</v>
      </c>
      <c r="AS135" s="122">
        <v>22</v>
      </c>
      <c r="AT135" s="123">
        <f t="shared" si="93"/>
        <v>0</v>
      </c>
      <c r="AU135" s="124">
        <f t="shared" si="94"/>
        <v>0</v>
      </c>
      <c r="AV135" s="9" t="s">
        <v>11981</v>
      </c>
      <c r="AX135" s="129"/>
      <c r="AY135" s="139"/>
      <c r="AZ135" s="139"/>
    </row>
    <row r="136" spans="3:52" ht="50" customHeight="1">
      <c r="C136" s="52" t="s">
        <v>6319</v>
      </c>
      <c r="D136" s="130" t="s">
        <v>272</v>
      </c>
      <c r="E136" s="131" t="s">
        <v>6343</v>
      </c>
      <c r="F136" s="132" t="s">
        <v>273</v>
      </c>
      <c r="G136" s="125">
        <v>9478.2669999999998</v>
      </c>
      <c r="H136" s="122">
        <v>9671.1409999999996</v>
      </c>
      <c r="I136" s="123">
        <f t="shared" ref="I136:I199" si="98">G136-H136</f>
        <v>-192.8739999999998</v>
      </c>
      <c r="J136" s="124">
        <f t="shared" ref="J136:J199" si="99">I136/H136*100</f>
        <v>-1.9943251783838101</v>
      </c>
      <c r="K136" s="125">
        <v>2802.7530000000002</v>
      </c>
      <c r="L136" s="122">
        <v>2849.1959999999999</v>
      </c>
      <c r="M136" s="123">
        <f t="shared" ref="M136:M198" si="100">K136-L136</f>
        <v>-46.442999999999756</v>
      </c>
      <c r="N136" s="124">
        <f t="shared" ref="N136:N198" si="101">M136/L136*100</f>
        <v>-1.630038789890192</v>
      </c>
      <c r="O136" s="125">
        <v>1901.8689999999999</v>
      </c>
      <c r="P136" s="122">
        <v>2001.6690000000001</v>
      </c>
      <c r="Q136" s="123">
        <f t="shared" ref="Q136:Q185" si="102">O136-P136</f>
        <v>-99.800000000000182</v>
      </c>
      <c r="R136" s="124">
        <f t="shared" ref="R136:R185" si="103">Q136/P136*100</f>
        <v>-4.9858393170898978</v>
      </c>
      <c r="S136" s="125">
        <v>4773.6450000000004</v>
      </c>
      <c r="T136" s="122">
        <v>4820.2759999999998</v>
      </c>
      <c r="U136" s="123">
        <f t="shared" ref="U136:U199" si="104">S136-T136</f>
        <v>-46.630999999999403</v>
      </c>
      <c r="V136" s="124">
        <f t="shared" ref="V136:V199" si="105">U136/T136*100</f>
        <v>-0.9673927385070773</v>
      </c>
      <c r="W136" s="121" t="s">
        <v>6556</v>
      </c>
      <c r="X136" s="122">
        <v>2607</v>
      </c>
      <c r="Y136" s="122">
        <v>2653</v>
      </c>
      <c r="Z136" s="123">
        <f t="shared" si="96"/>
        <v>-46</v>
      </c>
      <c r="AA136" s="124">
        <f t="shared" si="97"/>
        <v>-1.7338861666038448</v>
      </c>
      <c r="AB136" s="28" t="s">
        <v>6388</v>
      </c>
      <c r="AC136" s="122">
        <v>2110</v>
      </c>
      <c r="AD136" s="122">
        <v>2110</v>
      </c>
      <c r="AE136" s="123">
        <f t="shared" si="87"/>
        <v>0</v>
      </c>
      <c r="AF136" s="29">
        <f t="shared" si="88"/>
        <v>0</v>
      </c>
      <c r="AG136" s="28" t="s">
        <v>6753</v>
      </c>
      <c r="AH136" s="122">
        <v>55</v>
      </c>
      <c r="AI136" s="122">
        <v>56</v>
      </c>
      <c r="AJ136" s="123">
        <f t="shared" si="89"/>
        <v>-1</v>
      </c>
      <c r="AK136" s="124">
        <f t="shared" si="90"/>
        <v>-1.7857142857142856</v>
      </c>
      <c r="AL136" s="28" t="s">
        <v>6754</v>
      </c>
      <c r="AM136" s="122">
        <v>1</v>
      </c>
      <c r="AN136" s="122">
        <v>1</v>
      </c>
      <c r="AO136" s="123">
        <f t="shared" si="91"/>
        <v>0</v>
      </c>
      <c r="AP136" s="29">
        <f t="shared" si="92"/>
        <v>0</v>
      </c>
      <c r="AQ136" s="28" t="s">
        <v>6421</v>
      </c>
      <c r="AR136" s="122" t="s">
        <v>6421</v>
      </c>
      <c r="AS136" s="122" t="s">
        <v>6421</v>
      </c>
      <c r="AT136" s="123" t="s">
        <v>6421</v>
      </c>
      <c r="AU136" s="124" t="s">
        <v>6421</v>
      </c>
      <c r="AV136" s="9" t="s">
        <v>11981</v>
      </c>
      <c r="AX136" s="129"/>
      <c r="AY136" s="139"/>
      <c r="AZ136" s="139"/>
    </row>
    <row r="137" spans="3:52" ht="50" customHeight="1">
      <c r="C137" s="52" t="s">
        <v>6319</v>
      </c>
      <c r="D137" s="130" t="s">
        <v>274</v>
      </c>
      <c r="E137" s="131" t="s">
        <v>6343</v>
      </c>
      <c r="F137" s="132" t="s">
        <v>275</v>
      </c>
      <c r="G137" s="125">
        <v>6904.5540000000001</v>
      </c>
      <c r="H137" s="122">
        <v>7053.6689999999999</v>
      </c>
      <c r="I137" s="123">
        <f t="shared" si="98"/>
        <v>-149.11499999999978</v>
      </c>
      <c r="J137" s="124">
        <f t="shared" si="99"/>
        <v>-2.1140062001775215</v>
      </c>
      <c r="K137" s="125">
        <v>3870.6019999999999</v>
      </c>
      <c r="L137" s="122">
        <v>3855.3119999999999</v>
      </c>
      <c r="M137" s="123">
        <f t="shared" si="100"/>
        <v>15.289999999999964</v>
      </c>
      <c r="N137" s="124">
        <f t="shared" si="101"/>
        <v>0.39659565814647335</v>
      </c>
      <c r="O137" s="125">
        <v>944.67</v>
      </c>
      <c r="P137" s="122">
        <v>944.35</v>
      </c>
      <c r="Q137" s="123">
        <f t="shared" si="102"/>
        <v>0.31999999999993634</v>
      </c>
      <c r="R137" s="124">
        <f t="shared" si="103"/>
        <v>3.3885741515321262E-2</v>
      </c>
      <c r="S137" s="125">
        <v>2089.2820000000002</v>
      </c>
      <c r="T137" s="122">
        <v>2254.0070000000001</v>
      </c>
      <c r="U137" s="123">
        <f t="shared" si="104"/>
        <v>-164.72499999999991</v>
      </c>
      <c r="V137" s="124">
        <f t="shared" si="105"/>
        <v>-7.308096203782859</v>
      </c>
      <c r="W137" s="121" t="s">
        <v>6755</v>
      </c>
      <c r="X137" s="122">
        <v>712</v>
      </c>
      <c r="Y137" s="122">
        <v>711</v>
      </c>
      <c r="Z137" s="123">
        <f t="shared" si="96"/>
        <v>1</v>
      </c>
      <c r="AA137" s="124">
        <f t="shared" si="97"/>
        <v>0.14064697609001406</v>
      </c>
      <c r="AB137" s="28" t="s">
        <v>6471</v>
      </c>
      <c r="AC137" s="122">
        <v>508</v>
      </c>
      <c r="AD137" s="122">
        <v>508</v>
      </c>
      <c r="AE137" s="123">
        <f t="shared" si="87"/>
        <v>0</v>
      </c>
      <c r="AF137" s="29">
        <f t="shared" si="88"/>
        <v>0</v>
      </c>
      <c r="AG137" s="28" t="s">
        <v>6418</v>
      </c>
      <c r="AH137" s="122">
        <v>348</v>
      </c>
      <c r="AI137" s="122">
        <v>348</v>
      </c>
      <c r="AJ137" s="123">
        <f t="shared" si="89"/>
        <v>0</v>
      </c>
      <c r="AK137" s="124">
        <f t="shared" si="90"/>
        <v>0</v>
      </c>
      <c r="AL137" s="28" t="s">
        <v>6441</v>
      </c>
      <c r="AM137" s="122">
        <v>309</v>
      </c>
      <c r="AN137" s="122">
        <v>484</v>
      </c>
      <c r="AO137" s="123">
        <f t="shared" si="91"/>
        <v>-175</v>
      </c>
      <c r="AP137" s="29">
        <f t="shared" si="92"/>
        <v>-36.15702479338843</v>
      </c>
      <c r="AQ137" s="28" t="s">
        <v>6756</v>
      </c>
      <c r="AR137" s="122">
        <v>99</v>
      </c>
      <c r="AS137" s="122">
        <v>98</v>
      </c>
      <c r="AT137" s="123">
        <f t="shared" si="93"/>
        <v>1</v>
      </c>
      <c r="AU137" s="124">
        <f t="shared" si="94"/>
        <v>1.0204081632653061</v>
      </c>
      <c r="AV137" s="9" t="s">
        <v>11981</v>
      </c>
      <c r="AX137" s="129"/>
      <c r="AY137" s="139"/>
      <c r="AZ137" s="139"/>
    </row>
    <row r="138" spans="3:52" ht="50" customHeight="1">
      <c r="C138" s="52" t="s">
        <v>6319</v>
      </c>
      <c r="D138" s="106" t="s">
        <v>276</v>
      </c>
      <c r="E138" s="107" t="s">
        <v>6343</v>
      </c>
      <c r="F138" s="108" t="s">
        <v>277</v>
      </c>
      <c r="G138" s="125">
        <v>3696.26</v>
      </c>
      <c r="H138" s="122">
        <v>3731.9789999999998</v>
      </c>
      <c r="I138" s="123">
        <f t="shared" si="98"/>
        <v>-35.718999999999596</v>
      </c>
      <c r="J138" s="124">
        <f t="shared" si="99"/>
        <v>-0.95710613591340143</v>
      </c>
      <c r="K138" s="125">
        <v>2440.636</v>
      </c>
      <c r="L138" s="122">
        <v>2475.5990000000002</v>
      </c>
      <c r="M138" s="123">
        <f t="shared" si="100"/>
        <v>-34.963000000000193</v>
      </c>
      <c r="N138" s="124">
        <f t="shared" si="101"/>
        <v>-1.4123046583877352</v>
      </c>
      <c r="O138" s="125">
        <v>702.81299999999999</v>
      </c>
      <c r="P138" s="122">
        <v>702.28099999999995</v>
      </c>
      <c r="Q138" s="123">
        <f t="shared" si="102"/>
        <v>0.53200000000003911</v>
      </c>
      <c r="R138" s="124">
        <f t="shared" si="103"/>
        <v>7.5753152940210414E-2</v>
      </c>
      <c r="S138" s="125">
        <v>552.81100000000004</v>
      </c>
      <c r="T138" s="122">
        <v>554.09900000000005</v>
      </c>
      <c r="U138" s="123">
        <f t="shared" si="104"/>
        <v>-1.2880000000000109</v>
      </c>
      <c r="V138" s="124">
        <f t="shared" si="105"/>
        <v>-0.23244943593112616</v>
      </c>
      <c r="W138" s="121" t="s">
        <v>6757</v>
      </c>
      <c r="X138" s="122">
        <v>316</v>
      </c>
      <c r="Y138" s="122">
        <v>322</v>
      </c>
      <c r="Z138" s="123">
        <f t="shared" si="96"/>
        <v>-6</v>
      </c>
      <c r="AA138" s="124">
        <f t="shared" si="97"/>
        <v>-1.8633540372670807</v>
      </c>
      <c r="AB138" s="28" t="s">
        <v>6418</v>
      </c>
      <c r="AC138" s="122">
        <v>109</v>
      </c>
      <c r="AD138" s="122">
        <v>109</v>
      </c>
      <c r="AE138" s="123">
        <f t="shared" si="87"/>
        <v>0</v>
      </c>
      <c r="AF138" s="29">
        <f t="shared" si="88"/>
        <v>0</v>
      </c>
      <c r="AG138" s="28" t="s">
        <v>6758</v>
      </c>
      <c r="AH138" s="122">
        <v>75</v>
      </c>
      <c r="AI138" s="122">
        <v>70</v>
      </c>
      <c r="AJ138" s="123">
        <f t="shared" si="89"/>
        <v>5</v>
      </c>
      <c r="AK138" s="124">
        <f t="shared" si="90"/>
        <v>7.1428571428571423</v>
      </c>
      <c r="AL138" s="28" t="s">
        <v>6759</v>
      </c>
      <c r="AM138" s="122">
        <v>18</v>
      </c>
      <c r="AN138" s="122">
        <v>18</v>
      </c>
      <c r="AO138" s="123">
        <f t="shared" si="91"/>
        <v>0</v>
      </c>
      <c r="AP138" s="29">
        <f t="shared" si="92"/>
        <v>0</v>
      </c>
      <c r="AQ138" s="28" t="s">
        <v>6760</v>
      </c>
      <c r="AR138" s="122">
        <v>11</v>
      </c>
      <c r="AS138" s="122">
        <v>12</v>
      </c>
      <c r="AT138" s="123">
        <f t="shared" si="93"/>
        <v>-1</v>
      </c>
      <c r="AU138" s="124">
        <f t="shared" si="94"/>
        <v>-8.3333333333333321</v>
      </c>
      <c r="AV138" s="9" t="s">
        <v>11980</v>
      </c>
      <c r="AX138" s="129"/>
      <c r="AY138" s="139"/>
      <c r="AZ138" s="139"/>
    </row>
    <row r="139" spans="3:52" ht="50" customHeight="1">
      <c r="C139" s="52" t="s">
        <v>6319</v>
      </c>
      <c r="D139" s="106" t="s">
        <v>278</v>
      </c>
      <c r="E139" s="107" t="s">
        <v>6343</v>
      </c>
      <c r="F139" s="108" t="s">
        <v>279</v>
      </c>
      <c r="G139" s="125">
        <v>2586.0749999999998</v>
      </c>
      <c r="H139" s="122">
        <v>2714.2220000000002</v>
      </c>
      <c r="I139" s="123">
        <f t="shared" si="98"/>
        <v>-128.14700000000039</v>
      </c>
      <c r="J139" s="124">
        <f t="shared" si="99"/>
        <v>-4.721316089840859</v>
      </c>
      <c r="K139" s="125">
        <v>1770.9179999999999</v>
      </c>
      <c r="L139" s="122">
        <v>1877.752</v>
      </c>
      <c r="M139" s="123">
        <f t="shared" si="100"/>
        <v>-106.83400000000006</v>
      </c>
      <c r="N139" s="124">
        <f t="shared" si="101"/>
        <v>-5.6894627192515337</v>
      </c>
      <c r="O139" s="125">
        <v>311.81900000000002</v>
      </c>
      <c r="P139" s="122">
        <v>311.59399999999999</v>
      </c>
      <c r="Q139" s="123">
        <f t="shared" si="102"/>
        <v>0.22500000000002274</v>
      </c>
      <c r="R139" s="124">
        <f t="shared" si="103"/>
        <v>7.2209349345630128E-2</v>
      </c>
      <c r="S139" s="125">
        <v>503.33800000000002</v>
      </c>
      <c r="T139" s="122">
        <v>524.87599999999998</v>
      </c>
      <c r="U139" s="123">
        <f t="shared" si="104"/>
        <v>-21.537999999999954</v>
      </c>
      <c r="V139" s="124">
        <f t="shared" si="105"/>
        <v>-4.1034453851957329</v>
      </c>
      <c r="W139" s="121" t="s">
        <v>6418</v>
      </c>
      <c r="X139" s="122">
        <v>131</v>
      </c>
      <c r="Y139" s="122">
        <v>142</v>
      </c>
      <c r="Z139" s="123">
        <f t="shared" si="96"/>
        <v>-11</v>
      </c>
      <c r="AA139" s="124">
        <f t="shared" si="97"/>
        <v>-7.7464788732394361</v>
      </c>
      <c r="AB139" s="28" t="s">
        <v>6761</v>
      </c>
      <c r="AC139" s="122">
        <v>90</v>
      </c>
      <c r="AD139" s="122">
        <v>93</v>
      </c>
      <c r="AE139" s="123">
        <f t="shared" si="87"/>
        <v>-3</v>
      </c>
      <c r="AF139" s="29">
        <f t="shared" si="88"/>
        <v>-3.225806451612903</v>
      </c>
      <c r="AG139" s="28" t="s">
        <v>6396</v>
      </c>
      <c r="AH139" s="122">
        <v>75</v>
      </c>
      <c r="AI139" s="122">
        <v>66</v>
      </c>
      <c r="AJ139" s="123">
        <f t="shared" si="89"/>
        <v>9</v>
      </c>
      <c r="AK139" s="124">
        <f t="shared" si="90"/>
        <v>13.636363636363635</v>
      </c>
      <c r="AL139" s="28" t="s">
        <v>6762</v>
      </c>
      <c r="AM139" s="122">
        <v>49</v>
      </c>
      <c r="AN139" s="122">
        <v>48</v>
      </c>
      <c r="AO139" s="123">
        <f t="shared" si="91"/>
        <v>1</v>
      </c>
      <c r="AP139" s="29">
        <f t="shared" si="92"/>
        <v>2.083333333333333</v>
      </c>
      <c r="AQ139" s="28" t="s">
        <v>6576</v>
      </c>
      <c r="AR139" s="122">
        <v>46</v>
      </c>
      <c r="AS139" s="122">
        <v>88</v>
      </c>
      <c r="AT139" s="123">
        <f t="shared" si="93"/>
        <v>-42</v>
      </c>
      <c r="AU139" s="124">
        <f t="shared" si="94"/>
        <v>-47.727272727272727</v>
      </c>
      <c r="AV139" s="9" t="s">
        <v>11982</v>
      </c>
      <c r="AX139" s="129"/>
      <c r="AY139" s="139"/>
      <c r="AZ139" s="139"/>
    </row>
    <row r="140" spans="3:52" ht="50" customHeight="1">
      <c r="C140" s="52" t="s">
        <v>6319</v>
      </c>
      <c r="D140" s="130" t="s">
        <v>280</v>
      </c>
      <c r="E140" s="131" t="s">
        <v>6343</v>
      </c>
      <c r="F140" s="132" t="s">
        <v>281</v>
      </c>
      <c r="G140" s="125">
        <v>3166.2269999999999</v>
      </c>
      <c r="H140" s="122">
        <v>3531.806</v>
      </c>
      <c r="I140" s="123">
        <f t="shared" si="98"/>
        <v>-365.57900000000018</v>
      </c>
      <c r="J140" s="124">
        <f t="shared" si="99"/>
        <v>-10.351049859476998</v>
      </c>
      <c r="K140" s="125">
        <v>616.80100000000004</v>
      </c>
      <c r="L140" s="122">
        <v>616.40200000000004</v>
      </c>
      <c r="M140" s="123">
        <f t="shared" si="100"/>
        <v>0.39900000000000091</v>
      </c>
      <c r="N140" s="124">
        <f t="shared" si="101"/>
        <v>6.473048432678688E-2</v>
      </c>
      <c r="O140" s="125">
        <v>848.21699999999998</v>
      </c>
      <c r="P140" s="122">
        <v>1036.4290000000001</v>
      </c>
      <c r="Q140" s="123">
        <f t="shared" si="102"/>
        <v>-188.2120000000001</v>
      </c>
      <c r="R140" s="124">
        <f t="shared" si="103"/>
        <v>-18.159661684495521</v>
      </c>
      <c r="S140" s="125">
        <v>1701.2090000000001</v>
      </c>
      <c r="T140" s="122">
        <v>1878.9749999999999</v>
      </c>
      <c r="U140" s="123">
        <f t="shared" si="104"/>
        <v>-177.76599999999985</v>
      </c>
      <c r="V140" s="124">
        <f t="shared" si="105"/>
        <v>-9.4607964448702013</v>
      </c>
      <c r="W140" s="121" t="s">
        <v>6441</v>
      </c>
      <c r="X140" s="122">
        <v>686</v>
      </c>
      <c r="Y140" s="122">
        <v>843</v>
      </c>
      <c r="Z140" s="123">
        <f t="shared" si="96"/>
        <v>-157</v>
      </c>
      <c r="AA140" s="124">
        <f t="shared" si="97"/>
        <v>-18.623962040332149</v>
      </c>
      <c r="AB140" s="28" t="s">
        <v>6753</v>
      </c>
      <c r="AC140" s="122">
        <v>361</v>
      </c>
      <c r="AD140" s="122">
        <v>374</v>
      </c>
      <c r="AE140" s="123">
        <f t="shared" si="87"/>
        <v>-13</v>
      </c>
      <c r="AF140" s="29">
        <f t="shared" si="88"/>
        <v>-3.4759358288770055</v>
      </c>
      <c r="AG140" s="28" t="s">
        <v>6401</v>
      </c>
      <c r="AH140" s="122">
        <v>269</v>
      </c>
      <c r="AI140" s="122">
        <v>275</v>
      </c>
      <c r="AJ140" s="123">
        <f t="shared" si="89"/>
        <v>-6</v>
      </c>
      <c r="AK140" s="124">
        <f t="shared" si="90"/>
        <v>-2.1818181818181821</v>
      </c>
      <c r="AL140" s="28" t="s">
        <v>6516</v>
      </c>
      <c r="AM140" s="122">
        <v>240</v>
      </c>
      <c r="AN140" s="122">
        <v>243</v>
      </c>
      <c r="AO140" s="123">
        <f t="shared" si="91"/>
        <v>-3</v>
      </c>
      <c r="AP140" s="29">
        <f t="shared" si="92"/>
        <v>-1.2345679012345678</v>
      </c>
      <c r="AQ140" s="28" t="s">
        <v>6763</v>
      </c>
      <c r="AR140" s="122">
        <v>129</v>
      </c>
      <c r="AS140" s="122">
        <v>138</v>
      </c>
      <c r="AT140" s="123">
        <f t="shared" si="93"/>
        <v>-9</v>
      </c>
      <c r="AU140" s="124">
        <f t="shared" si="94"/>
        <v>-6.5217391304347823</v>
      </c>
      <c r="AV140" s="9" t="s">
        <v>11980</v>
      </c>
      <c r="AX140" s="129"/>
      <c r="AY140" s="139"/>
      <c r="AZ140" s="139"/>
    </row>
    <row r="141" spans="3:52" ht="50" customHeight="1">
      <c r="C141" s="52" t="s">
        <v>6319</v>
      </c>
      <c r="D141" s="130" t="s">
        <v>282</v>
      </c>
      <c r="E141" s="131" t="s">
        <v>6343</v>
      </c>
      <c r="F141" s="132" t="s">
        <v>283</v>
      </c>
      <c r="G141" s="125">
        <v>4176.3389999999999</v>
      </c>
      <c r="H141" s="122">
        <v>4485.2910000000002</v>
      </c>
      <c r="I141" s="123">
        <f t="shared" si="98"/>
        <v>-308.95200000000023</v>
      </c>
      <c r="J141" s="124">
        <f t="shared" si="99"/>
        <v>-6.8881149517389222</v>
      </c>
      <c r="K141" s="125">
        <v>2869.819</v>
      </c>
      <c r="L141" s="122">
        <v>3354.6849999999999</v>
      </c>
      <c r="M141" s="123">
        <f t="shared" si="100"/>
        <v>-484.86599999999999</v>
      </c>
      <c r="N141" s="124">
        <f t="shared" si="101"/>
        <v>-14.453398754279462</v>
      </c>
      <c r="O141" s="125">
        <v>622.84299999999996</v>
      </c>
      <c r="P141" s="122">
        <v>621.76599999999996</v>
      </c>
      <c r="Q141" s="123">
        <f t="shared" si="102"/>
        <v>1.0769999999999982</v>
      </c>
      <c r="R141" s="124">
        <f t="shared" si="103"/>
        <v>0.17321629037290528</v>
      </c>
      <c r="S141" s="125">
        <v>683.67700000000002</v>
      </c>
      <c r="T141" s="122">
        <v>508.84</v>
      </c>
      <c r="U141" s="123">
        <f t="shared" si="104"/>
        <v>174.83700000000005</v>
      </c>
      <c r="V141" s="124">
        <f t="shared" si="105"/>
        <v>34.359916673217526</v>
      </c>
      <c r="W141" s="121" t="s">
        <v>6441</v>
      </c>
      <c r="X141" s="122">
        <v>235</v>
      </c>
      <c r="Y141" s="122" t="s">
        <v>6912</v>
      </c>
      <c r="Z141" s="123">
        <v>235</v>
      </c>
      <c r="AA141" s="124" t="s">
        <v>6914</v>
      </c>
      <c r="AB141" s="28" t="s">
        <v>6764</v>
      </c>
      <c r="AC141" s="122">
        <v>170</v>
      </c>
      <c r="AD141" s="122">
        <v>201</v>
      </c>
      <c r="AE141" s="123">
        <f t="shared" si="87"/>
        <v>-31</v>
      </c>
      <c r="AF141" s="29">
        <f t="shared" si="88"/>
        <v>-15.422885572139302</v>
      </c>
      <c r="AG141" s="28" t="s">
        <v>6418</v>
      </c>
      <c r="AH141" s="122">
        <v>98</v>
      </c>
      <c r="AI141" s="122">
        <v>98</v>
      </c>
      <c r="AJ141" s="123">
        <f t="shared" si="89"/>
        <v>0</v>
      </c>
      <c r="AK141" s="124">
        <f t="shared" si="90"/>
        <v>0</v>
      </c>
      <c r="AL141" s="28" t="s">
        <v>6396</v>
      </c>
      <c r="AM141" s="122">
        <v>92</v>
      </c>
      <c r="AN141" s="122">
        <v>87</v>
      </c>
      <c r="AO141" s="123">
        <f t="shared" si="91"/>
        <v>5</v>
      </c>
      <c r="AP141" s="29">
        <f t="shared" si="92"/>
        <v>5.7471264367816088</v>
      </c>
      <c r="AQ141" s="28" t="s">
        <v>6765</v>
      </c>
      <c r="AR141" s="122">
        <v>66</v>
      </c>
      <c r="AS141" s="122">
        <v>66</v>
      </c>
      <c r="AT141" s="123">
        <f t="shared" si="93"/>
        <v>0</v>
      </c>
      <c r="AU141" s="124">
        <f t="shared" si="94"/>
        <v>0</v>
      </c>
      <c r="AV141" s="9" t="s">
        <v>11980</v>
      </c>
      <c r="AX141" s="129"/>
      <c r="AY141" s="139"/>
      <c r="AZ141" s="139"/>
    </row>
    <row r="142" spans="3:52" ht="50" customHeight="1">
      <c r="C142" s="52" t="s">
        <v>6319</v>
      </c>
      <c r="D142" s="130" t="s">
        <v>284</v>
      </c>
      <c r="E142" s="131" t="s">
        <v>6343</v>
      </c>
      <c r="F142" s="132" t="s">
        <v>285</v>
      </c>
      <c r="G142" s="125">
        <v>5345.7560000000003</v>
      </c>
      <c r="H142" s="122">
        <v>5557.4470000000001</v>
      </c>
      <c r="I142" s="123">
        <f t="shared" si="98"/>
        <v>-211.6909999999998</v>
      </c>
      <c r="J142" s="124">
        <f t="shared" si="99"/>
        <v>-3.8091411398075379</v>
      </c>
      <c r="K142" s="125">
        <v>1313.6579999999999</v>
      </c>
      <c r="L142" s="122">
        <v>1417.57</v>
      </c>
      <c r="M142" s="123">
        <f t="shared" si="100"/>
        <v>-103.91200000000003</v>
      </c>
      <c r="N142" s="124">
        <f t="shared" si="101"/>
        <v>-7.3302905676615637</v>
      </c>
      <c r="O142" s="125">
        <v>345.197</v>
      </c>
      <c r="P142" s="122">
        <v>343.22500000000002</v>
      </c>
      <c r="Q142" s="123">
        <f t="shared" si="102"/>
        <v>1.97199999999998</v>
      </c>
      <c r="R142" s="124">
        <f t="shared" si="103"/>
        <v>0.57455022215747109</v>
      </c>
      <c r="S142" s="125">
        <v>3686.9009999999998</v>
      </c>
      <c r="T142" s="122">
        <v>3796.652</v>
      </c>
      <c r="U142" s="123">
        <f t="shared" si="104"/>
        <v>-109.7510000000002</v>
      </c>
      <c r="V142" s="124">
        <f t="shared" si="105"/>
        <v>-2.8907310967663142</v>
      </c>
      <c r="W142" s="121" t="s">
        <v>6403</v>
      </c>
      <c r="X142" s="122">
        <v>1452</v>
      </c>
      <c r="Y142" s="122">
        <v>1392</v>
      </c>
      <c r="Z142" s="123">
        <f t="shared" si="96"/>
        <v>60</v>
      </c>
      <c r="AA142" s="124">
        <f t="shared" si="97"/>
        <v>4.3103448275862073</v>
      </c>
      <c r="AB142" s="28" t="s">
        <v>6388</v>
      </c>
      <c r="AC142" s="122">
        <v>1238</v>
      </c>
      <c r="AD142" s="122">
        <v>1312</v>
      </c>
      <c r="AE142" s="123">
        <f t="shared" si="87"/>
        <v>-74</v>
      </c>
      <c r="AF142" s="29">
        <f t="shared" si="88"/>
        <v>-5.6402439024390247</v>
      </c>
      <c r="AG142" s="28" t="s">
        <v>6766</v>
      </c>
      <c r="AH142" s="122">
        <v>662</v>
      </c>
      <c r="AI142" s="122">
        <v>660</v>
      </c>
      <c r="AJ142" s="123">
        <f t="shared" si="89"/>
        <v>2</v>
      </c>
      <c r="AK142" s="124">
        <f t="shared" si="90"/>
        <v>0.30303030303030304</v>
      </c>
      <c r="AL142" s="28" t="s">
        <v>6767</v>
      </c>
      <c r="AM142" s="122">
        <v>125</v>
      </c>
      <c r="AN142" s="122">
        <v>168</v>
      </c>
      <c r="AO142" s="123">
        <f t="shared" si="91"/>
        <v>-43</v>
      </c>
      <c r="AP142" s="29">
        <f t="shared" si="92"/>
        <v>-25.595238095238095</v>
      </c>
      <c r="AQ142" s="28" t="s">
        <v>6768</v>
      </c>
      <c r="AR142" s="122">
        <v>73</v>
      </c>
      <c r="AS142" s="122">
        <v>73</v>
      </c>
      <c r="AT142" s="123">
        <f t="shared" si="93"/>
        <v>0</v>
      </c>
      <c r="AU142" s="124">
        <f t="shared" si="94"/>
        <v>0</v>
      </c>
      <c r="AV142" s="9" t="s">
        <v>11981</v>
      </c>
      <c r="AX142" s="129"/>
      <c r="AY142" s="139"/>
      <c r="AZ142" s="139"/>
    </row>
    <row r="143" spans="3:52" ht="50" customHeight="1">
      <c r="C143" s="52" t="s">
        <v>6319</v>
      </c>
      <c r="D143" s="130" t="s">
        <v>286</v>
      </c>
      <c r="E143" s="131" t="s">
        <v>6343</v>
      </c>
      <c r="F143" s="132" t="s">
        <v>287</v>
      </c>
      <c r="G143" s="125">
        <v>3714.5610000000001</v>
      </c>
      <c r="H143" s="122">
        <v>3889.259</v>
      </c>
      <c r="I143" s="123">
        <f t="shared" si="98"/>
        <v>-174.69799999999987</v>
      </c>
      <c r="J143" s="124">
        <f t="shared" si="99"/>
        <v>-4.4918067940448259</v>
      </c>
      <c r="K143" s="125">
        <v>859.11599999999999</v>
      </c>
      <c r="L143" s="122">
        <v>879.63800000000003</v>
      </c>
      <c r="M143" s="123">
        <f t="shared" si="100"/>
        <v>-20.522000000000048</v>
      </c>
      <c r="N143" s="124">
        <f t="shared" si="101"/>
        <v>-2.3330051680350383</v>
      </c>
      <c r="O143" s="125">
        <v>994.98099999999999</v>
      </c>
      <c r="P143" s="122">
        <v>1034.4949999999999</v>
      </c>
      <c r="Q143" s="123">
        <f t="shared" si="102"/>
        <v>-39.513999999999896</v>
      </c>
      <c r="R143" s="124">
        <f t="shared" si="103"/>
        <v>-3.8196414675759573</v>
      </c>
      <c r="S143" s="125">
        <v>1860.4639999999999</v>
      </c>
      <c r="T143" s="122">
        <v>1975.126</v>
      </c>
      <c r="U143" s="123">
        <f t="shared" si="104"/>
        <v>-114.66200000000003</v>
      </c>
      <c r="V143" s="124">
        <f t="shared" si="105"/>
        <v>-5.8053005225995724</v>
      </c>
      <c r="W143" s="121" t="s">
        <v>6769</v>
      </c>
      <c r="X143" s="122">
        <v>982</v>
      </c>
      <c r="Y143" s="122">
        <v>1049</v>
      </c>
      <c r="Z143" s="123">
        <f t="shared" si="96"/>
        <v>-67</v>
      </c>
      <c r="AA143" s="124">
        <f t="shared" si="97"/>
        <v>-6.3870352716873215</v>
      </c>
      <c r="AB143" s="28" t="s">
        <v>6418</v>
      </c>
      <c r="AC143" s="122">
        <v>412</v>
      </c>
      <c r="AD143" s="122">
        <v>411</v>
      </c>
      <c r="AE143" s="123">
        <f t="shared" ref="AE143:AE206" si="106">AC143-AD143</f>
        <v>1</v>
      </c>
      <c r="AF143" s="29">
        <f t="shared" ref="AF143:AF206" si="107">AE143/AD143*100</f>
        <v>0.24330900243309003</v>
      </c>
      <c r="AG143" s="28" t="s">
        <v>6770</v>
      </c>
      <c r="AH143" s="122">
        <v>274</v>
      </c>
      <c r="AI143" s="122">
        <v>278</v>
      </c>
      <c r="AJ143" s="123">
        <f t="shared" ref="AJ143:AJ187" si="108">AH143-AI143</f>
        <v>-4</v>
      </c>
      <c r="AK143" s="124">
        <f t="shared" ref="AK143:AK187" si="109">AJ143/AI143*100</f>
        <v>-1.4388489208633095</v>
      </c>
      <c r="AL143" s="28" t="s">
        <v>6771</v>
      </c>
      <c r="AM143" s="122">
        <v>88</v>
      </c>
      <c r="AN143" s="122">
        <v>138</v>
      </c>
      <c r="AO143" s="123">
        <f t="shared" ref="AO143:AO163" si="110">AM143-AN143</f>
        <v>-50</v>
      </c>
      <c r="AP143" s="29">
        <f t="shared" ref="AP143:AP163" si="111">AO143/AN143*100</f>
        <v>-36.231884057971016</v>
      </c>
      <c r="AQ143" s="28" t="s">
        <v>6772</v>
      </c>
      <c r="AR143" s="122">
        <v>36</v>
      </c>
      <c r="AS143" s="122">
        <v>30</v>
      </c>
      <c r="AT143" s="123">
        <f t="shared" ref="AT143:AT163" si="112">AR143-AS143</f>
        <v>6</v>
      </c>
      <c r="AU143" s="124">
        <f t="shared" ref="AU143:AU163" si="113">AT143/AS143*100</f>
        <v>20</v>
      </c>
      <c r="AV143" s="9" t="s">
        <v>11980</v>
      </c>
      <c r="AX143" s="129"/>
      <c r="AY143" s="139"/>
      <c r="AZ143" s="139"/>
    </row>
    <row r="144" spans="3:52" ht="50" customHeight="1">
      <c r="C144" s="52" t="s">
        <v>6319</v>
      </c>
      <c r="D144" s="130" t="s">
        <v>288</v>
      </c>
      <c r="E144" s="131" t="s">
        <v>6343</v>
      </c>
      <c r="F144" s="132" t="s">
        <v>289</v>
      </c>
      <c r="G144" s="125">
        <v>1320.2850000000001</v>
      </c>
      <c r="H144" s="122">
        <v>1399.12</v>
      </c>
      <c r="I144" s="123">
        <f t="shared" si="98"/>
        <v>-78.834999999999809</v>
      </c>
      <c r="J144" s="124">
        <f t="shared" si="99"/>
        <v>-5.6346131854308288</v>
      </c>
      <c r="K144" s="125">
        <v>390.75599999999997</v>
      </c>
      <c r="L144" s="122">
        <v>446.52499999999998</v>
      </c>
      <c r="M144" s="123">
        <f t="shared" si="100"/>
        <v>-55.769000000000005</v>
      </c>
      <c r="N144" s="124">
        <f t="shared" si="101"/>
        <v>-12.489558255416831</v>
      </c>
      <c r="O144" s="125">
        <v>41.878999999999998</v>
      </c>
      <c r="P144" s="122">
        <v>51.878999999999998</v>
      </c>
      <c r="Q144" s="123">
        <f t="shared" si="102"/>
        <v>-10</v>
      </c>
      <c r="R144" s="124">
        <f t="shared" si="103"/>
        <v>-19.275622120703947</v>
      </c>
      <c r="S144" s="125">
        <v>887.65</v>
      </c>
      <c r="T144" s="122">
        <v>900.71600000000001</v>
      </c>
      <c r="U144" s="123">
        <f t="shared" si="104"/>
        <v>-13.066000000000031</v>
      </c>
      <c r="V144" s="124">
        <f t="shared" si="105"/>
        <v>-1.4506237260135304</v>
      </c>
      <c r="W144" s="121" t="s">
        <v>6501</v>
      </c>
      <c r="X144" s="122">
        <v>331</v>
      </c>
      <c r="Y144" s="122">
        <v>345</v>
      </c>
      <c r="Z144" s="123">
        <f t="shared" si="96"/>
        <v>-14</v>
      </c>
      <c r="AA144" s="124">
        <f t="shared" si="97"/>
        <v>-4.057971014492753</v>
      </c>
      <c r="AB144" s="28" t="s">
        <v>6403</v>
      </c>
      <c r="AC144" s="122">
        <v>304</v>
      </c>
      <c r="AD144" s="122" t="s">
        <v>6421</v>
      </c>
      <c r="AE144" s="123">
        <v>304</v>
      </c>
      <c r="AF144" s="29" t="s">
        <v>6914</v>
      </c>
      <c r="AG144" s="28" t="s">
        <v>6583</v>
      </c>
      <c r="AH144" s="122">
        <v>94</v>
      </c>
      <c r="AI144" s="122">
        <v>107</v>
      </c>
      <c r="AJ144" s="123">
        <f t="shared" si="108"/>
        <v>-13</v>
      </c>
      <c r="AK144" s="124">
        <f t="shared" si="109"/>
        <v>-12.149532710280374</v>
      </c>
      <c r="AL144" s="28" t="s">
        <v>6773</v>
      </c>
      <c r="AM144" s="122">
        <v>79</v>
      </c>
      <c r="AN144" s="122">
        <v>79</v>
      </c>
      <c r="AO144" s="123">
        <f t="shared" si="110"/>
        <v>0</v>
      </c>
      <c r="AP144" s="29">
        <f t="shared" si="111"/>
        <v>0</v>
      </c>
      <c r="AQ144" s="28" t="s">
        <v>6388</v>
      </c>
      <c r="AR144" s="122">
        <v>67</v>
      </c>
      <c r="AS144" s="122">
        <v>34</v>
      </c>
      <c r="AT144" s="123">
        <f t="shared" si="112"/>
        <v>33</v>
      </c>
      <c r="AU144" s="124">
        <f t="shared" si="113"/>
        <v>97.058823529411768</v>
      </c>
      <c r="AV144" s="9" t="s">
        <v>11980</v>
      </c>
      <c r="AX144" s="129"/>
      <c r="AY144" s="139"/>
      <c r="AZ144" s="139"/>
    </row>
    <row r="145" spans="3:52" ht="50" customHeight="1">
      <c r="C145" s="52" t="s">
        <v>6319</v>
      </c>
      <c r="D145" s="130" t="s">
        <v>290</v>
      </c>
      <c r="E145" s="131" t="s">
        <v>6343</v>
      </c>
      <c r="F145" s="132" t="s">
        <v>291</v>
      </c>
      <c r="G145" s="125">
        <v>1799.422</v>
      </c>
      <c r="H145" s="122">
        <v>1834.43</v>
      </c>
      <c r="I145" s="123">
        <f t="shared" si="98"/>
        <v>-35.008000000000038</v>
      </c>
      <c r="J145" s="124">
        <f t="shared" si="99"/>
        <v>-1.9083857110928211</v>
      </c>
      <c r="K145" s="125">
        <v>830.25699999999995</v>
      </c>
      <c r="L145" s="122">
        <v>814.51199999999994</v>
      </c>
      <c r="M145" s="123">
        <f t="shared" si="100"/>
        <v>15.745000000000005</v>
      </c>
      <c r="N145" s="124">
        <f t="shared" si="101"/>
        <v>1.9330593042214239</v>
      </c>
      <c r="O145" s="125">
        <v>10.862</v>
      </c>
      <c r="P145" s="122">
        <v>185.84200000000001</v>
      </c>
      <c r="Q145" s="123">
        <f t="shared" si="102"/>
        <v>-174.98000000000002</v>
      </c>
      <c r="R145" s="124">
        <f t="shared" si="103"/>
        <v>-94.15525015873699</v>
      </c>
      <c r="S145" s="125">
        <v>958.303</v>
      </c>
      <c r="T145" s="122">
        <v>834.07600000000002</v>
      </c>
      <c r="U145" s="123">
        <f t="shared" si="104"/>
        <v>124.22699999999998</v>
      </c>
      <c r="V145" s="124">
        <f t="shared" si="105"/>
        <v>14.89396649705782</v>
      </c>
      <c r="W145" s="121" t="s">
        <v>6604</v>
      </c>
      <c r="X145" s="122">
        <v>200</v>
      </c>
      <c r="Y145" s="122">
        <v>196</v>
      </c>
      <c r="Z145" s="123">
        <f t="shared" si="96"/>
        <v>4</v>
      </c>
      <c r="AA145" s="124">
        <f t="shared" si="97"/>
        <v>2.0408163265306123</v>
      </c>
      <c r="AB145" s="28" t="s">
        <v>6774</v>
      </c>
      <c r="AC145" s="122">
        <v>90</v>
      </c>
      <c r="AD145" s="122">
        <v>70</v>
      </c>
      <c r="AE145" s="123">
        <f t="shared" si="106"/>
        <v>20</v>
      </c>
      <c r="AF145" s="29">
        <f t="shared" si="107"/>
        <v>28.571428571428569</v>
      </c>
      <c r="AG145" s="28" t="s">
        <v>6775</v>
      </c>
      <c r="AH145" s="122">
        <v>88</v>
      </c>
      <c r="AI145" s="122">
        <v>94</v>
      </c>
      <c r="AJ145" s="123">
        <f t="shared" si="108"/>
        <v>-6</v>
      </c>
      <c r="AK145" s="124">
        <f t="shared" si="109"/>
        <v>-6.3829787234042552</v>
      </c>
      <c r="AL145" s="28" t="s">
        <v>6776</v>
      </c>
      <c r="AM145" s="122">
        <v>83</v>
      </c>
      <c r="AN145" s="122">
        <v>84</v>
      </c>
      <c r="AO145" s="123">
        <f t="shared" si="110"/>
        <v>-1</v>
      </c>
      <c r="AP145" s="29">
        <f t="shared" si="111"/>
        <v>-1.1904761904761905</v>
      </c>
      <c r="AQ145" s="28" t="s">
        <v>6777</v>
      </c>
      <c r="AR145" s="122">
        <v>37</v>
      </c>
      <c r="AS145" s="122">
        <v>24</v>
      </c>
      <c r="AT145" s="123">
        <f t="shared" si="112"/>
        <v>13</v>
      </c>
      <c r="AU145" s="124">
        <f t="shared" si="113"/>
        <v>54.166666666666664</v>
      </c>
      <c r="AV145" s="9" t="s">
        <v>11980</v>
      </c>
      <c r="AX145" s="129"/>
      <c r="AY145" s="139"/>
      <c r="AZ145" s="139"/>
    </row>
    <row r="146" spans="3:52" ht="50" customHeight="1">
      <c r="C146" s="52" t="s">
        <v>6319</v>
      </c>
      <c r="D146" s="130" t="s">
        <v>292</v>
      </c>
      <c r="E146" s="131" t="s">
        <v>6343</v>
      </c>
      <c r="F146" s="132" t="s">
        <v>293</v>
      </c>
      <c r="G146" s="125">
        <v>6398.5810000000001</v>
      </c>
      <c r="H146" s="122">
        <v>4921.4049999999997</v>
      </c>
      <c r="I146" s="123">
        <f t="shared" si="98"/>
        <v>1477.1760000000004</v>
      </c>
      <c r="J146" s="124">
        <f t="shared" si="99"/>
        <v>30.015330987797196</v>
      </c>
      <c r="K146" s="125">
        <v>1000.038</v>
      </c>
      <c r="L146" s="122">
        <v>821.61800000000005</v>
      </c>
      <c r="M146" s="123">
        <f t="shared" si="100"/>
        <v>178.41999999999996</v>
      </c>
      <c r="N146" s="124">
        <f t="shared" si="101"/>
        <v>21.715687825729226</v>
      </c>
      <c r="O146" s="125">
        <v>1046.8440000000001</v>
      </c>
      <c r="P146" s="122">
        <v>525.06500000000005</v>
      </c>
      <c r="Q146" s="123">
        <f t="shared" si="102"/>
        <v>521.779</v>
      </c>
      <c r="R146" s="124">
        <f t="shared" si="103"/>
        <v>99.374172721472561</v>
      </c>
      <c r="S146" s="125">
        <v>4351.6989999999996</v>
      </c>
      <c r="T146" s="122">
        <v>3574.7220000000002</v>
      </c>
      <c r="U146" s="123">
        <f t="shared" si="104"/>
        <v>776.97699999999941</v>
      </c>
      <c r="V146" s="124">
        <f t="shared" si="105"/>
        <v>21.735312564165813</v>
      </c>
      <c r="W146" s="121" t="s">
        <v>6778</v>
      </c>
      <c r="X146" s="122">
        <v>2261</v>
      </c>
      <c r="Y146" s="122">
        <v>1957</v>
      </c>
      <c r="Z146" s="123">
        <f t="shared" si="96"/>
        <v>304</v>
      </c>
      <c r="AA146" s="124">
        <f t="shared" si="97"/>
        <v>15.53398058252427</v>
      </c>
      <c r="AB146" s="28" t="s">
        <v>6396</v>
      </c>
      <c r="AC146" s="122">
        <v>778</v>
      </c>
      <c r="AD146" s="122">
        <v>254</v>
      </c>
      <c r="AE146" s="123">
        <f t="shared" si="106"/>
        <v>524</v>
      </c>
      <c r="AF146" s="29">
        <f t="shared" si="107"/>
        <v>206.29921259842519</v>
      </c>
      <c r="AG146" s="28" t="s">
        <v>6388</v>
      </c>
      <c r="AH146" s="122">
        <v>453</v>
      </c>
      <c r="AI146" s="122">
        <v>435</v>
      </c>
      <c r="AJ146" s="123">
        <f t="shared" si="108"/>
        <v>18</v>
      </c>
      <c r="AK146" s="124">
        <f t="shared" si="109"/>
        <v>4.1379310344827589</v>
      </c>
      <c r="AL146" s="28" t="s">
        <v>6532</v>
      </c>
      <c r="AM146" s="122">
        <v>393</v>
      </c>
      <c r="AN146" s="122">
        <v>393</v>
      </c>
      <c r="AO146" s="123">
        <f t="shared" si="110"/>
        <v>0</v>
      </c>
      <c r="AP146" s="29">
        <f t="shared" si="111"/>
        <v>0</v>
      </c>
      <c r="AQ146" s="28" t="s">
        <v>6779</v>
      </c>
      <c r="AR146" s="122">
        <v>89</v>
      </c>
      <c r="AS146" s="122">
        <v>89</v>
      </c>
      <c r="AT146" s="123">
        <f t="shared" si="112"/>
        <v>0</v>
      </c>
      <c r="AU146" s="124">
        <f t="shared" si="113"/>
        <v>0</v>
      </c>
      <c r="AV146" s="9" t="s">
        <v>11980</v>
      </c>
      <c r="AX146" s="129"/>
      <c r="AY146" s="139"/>
      <c r="AZ146" s="139"/>
    </row>
    <row r="147" spans="3:52" ht="50" customHeight="1">
      <c r="C147" s="52" t="s">
        <v>6319</v>
      </c>
      <c r="D147" s="130" t="s">
        <v>294</v>
      </c>
      <c r="E147" s="131" t="s">
        <v>6343</v>
      </c>
      <c r="F147" s="132" t="s">
        <v>295</v>
      </c>
      <c r="G147" s="125">
        <v>3227.8159999999998</v>
      </c>
      <c r="H147" s="122">
        <v>3290.6210000000001</v>
      </c>
      <c r="I147" s="123">
        <f t="shared" si="98"/>
        <v>-62.805000000000291</v>
      </c>
      <c r="J147" s="124">
        <f t="shared" si="99"/>
        <v>-1.90860630865725</v>
      </c>
      <c r="K147" s="125">
        <v>1360.193</v>
      </c>
      <c r="L147" s="122">
        <v>1459.1479999999999</v>
      </c>
      <c r="M147" s="123">
        <f t="shared" si="100"/>
        <v>-98.954999999999927</v>
      </c>
      <c r="N147" s="124">
        <f t="shared" si="101"/>
        <v>-6.7816972644310187</v>
      </c>
      <c r="O147" s="125">
        <v>102.931</v>
      </c>
      <c r="P147" s="122">
        <v>102.901</v>
      </c>
      <c r="Q147" s="123">
        <f t="shared" si="102"/>
        <v>3.0000000000001137E-2</v>
      </c>
      <c r="R147" s="124">
        <f t="shared" si="103"/>
        <v>2.9154235624533422E-2</v>
      </c>
      <c r="S147" s="125">
        <v>1764.692</v>
      </c>
      <c r="T147" s="122">
        <v>1728.5719999999999</v>
      </c>
      <c r="U147" s="123">
        <f t="shared" si="104"/>
        <v>36.120000000000118</v>
      </c>
      <c r="V147" s="124">
        <f t="shared" si="105"/>
        <v>2.0895860860872513</v>
      </c>
      <c r="W147" s="121" t="s">
        <v>6780</v>
      </c>
      <c r="X147" s="122">
        <v>1024</v>
      </c>
      <c r="Y147" s="122">
        <v>1024</v>
      </c>
      <c r="Z147" s="123">
        <f t="shared" si="96"/>
        <v>0</v>
      </c>
      <c r="AA147" s="124">
        <f t="shared" si="97"/>
        <v>0</v>
      </c>
      <c r="AB147" s="28" t="s">
        <v>6403</v>
      </c>
      <c r="AC147" s="122">
        <v>465</v>
      </c>
      <c r="AD147" s="122">
        <v>464</v>
      </c>
      <c r="AE147" s="123">
        <f t="shared" si="106"/>
        <v>1</v>
      </c>
      <c r="AF147" s="29">
        <f t="shared" si="107"/>
        <v>0.21551724137931033</v>
      </c>
      <c r="AG147" s="28" t="s">
        <v>6776</v>
      </c>
      <c r="AH147" s="122">
        <v>71</v>
      </c>
      <c r="AI147" s="122">
        <v>60</v>
      </c>
      <c r="AJ147" s="123">
        <f t="shared" si="108"/>
        <v>11</v>
      </c>
      <c r="AK147" s="124">
        <f t="shared" si="109"/>
        <v>18.333333333333332</v>
      </c>
      <c r="AL147" s="28" t="s">
        <v>6781</v>
      </c>
      <c r="AM147" s="122">
        <v>70</v>
      </c>
      <c r="AN147" s="122">
        <v>50</v>
      </c>
      <c r="AO147" s="123">
        <f t="shared" si="110"/>
        <v>20</v>
      </c>
      <c r="AP147" s="29">
        <f t="shared" si="111"/>
        <v>40</v>
      </c>
      <c r="AQ147" s="28" t="s">
        <v>6782</v>
      </c>
      <c r="AR147" s="122">
        <v>61</v>
      </c>
      <c r="AS147" s="122">
        <v>54</v>
      </c>
      <c r="AT147" s="123">
        <f t="shared" si="112"/>
        <v>7</v>
      </c>
      <c r="AU147" s="124">
        <f t="shared" si="113"/>
        <v>12.962962962962962</v>
      </c>
      <c r="AV147" s="9" t="s">
        <v>11980</v>
      </c>
      <c r="AX147" s="129"/>
      <c r="AY147" s="139"/>
      <c r="AZ147" s="139"/>
    </row>
    <row r="148" spans="3:52" ht="50" customHeight="1">
      <c r="C148" s="52" t="s">
        <v>6319</v>
      </c>
      <c r="D148" s="130" t="s">
        <v>296</v>
      </c>
      <c r="E148" s="131" t="s">
        <v>6343</v>
      </c>
      <c r="F148" s="132" t="s">
        <v>297</v>
      </c>
      <c r="G148" s="125">
        <v>3734.2420000000002</v>
      </c>
      <c r="H148" s="122">
        <v>4158.99</v>
      </c>
      <c r="I148" s="123">
        <f t="shared" si="98"/>
        <v>-424.74799999999959</v>
      </c>
      <c r="J148" s="124">
        <f t="shared" si="99"/>
        <v>-10.212768003770137</v>
      </c>
      <c r="K148" s="125">
        <v>1297.039</v>
      </c>
      <c r="L148" s="122">
        <v>1681.796</v>
      </c>
      <c r="M148" s="123">
        <f t="shared" si="100"/>
        <v>-384.75700000000006</v>
      </c>
      <c r="N148" s="124">
        <f t="shared" si="101"/>
        <v>-22.877744982150038</v>
      </c>
      <c r="O148" s="125">
        <v>305.99599999999998</v>
      </c>
      <c r="P148" s="122">
        <v>305.99599999999998</v>
      </c>
      <c r="Q148" s="123">
        <f t="shared" si="102"/>
        <v>0</v>
      </c>
      <c r="R148" s="124">
        <f t="shared" si="103"/>
        <v>0</v>
      </c>
      <c r="S148" s="125">
        <v>2131.2069999999999</v>
      </c>
      <c r="T148" s="122">
        <v>2171.1979999999999</v>
      </c>
      <c r="U148" s="123">
        <f t="shared" si="104"/>
        <v>-39.990999999999985</v>
      </c>
      <c r="V148" s="124">
        <f t="shared" si="105"/>
        <v>-1.8418863687236258</v>
      </c>
      <c r="W148" s="121" t="s">
        <v>6656</v>
      </c>
      <c r="X148" s="122">
        <v>823</v>
      </c>
      <c r="Y148" s="122">
        <v>883</v>
      </c>
      <c r="Z148" s="123">
        <f t="shared" si="96"/>
        <v>-60</v>
      </c>
      <c r="AA148" s="124">
        <f t="shared" si="97"/>
        <v>-6.7950169875424677</v>
      </c>
      <c r="AB148" s="28" t="s">
        <v>6526</v>
      </c>
      <c r="AC148" s="122">
        <v>574</v>
      </c>
      <c r="AD148" s="122">
        <v>469</v>
      </c>
      <c r="AE148" s="123">
        <f t="shared" si="106"/>
        <v>105</v>
      </c>
      <c r="AF148" s="29">
        <f t="shared" si="107"/>
        <v>22.388059701492537</v>
      </c>
      <c r="AG148" s="28" t="s">
        <v>6783</v>
      </c>
      <c r="AH148" s="122">
        <v>240</v>
      </c>
      <c r="AI148" s="122">
        <v>259</v>
      </c>
      <c r="AJ148" s="123">
        <f t="shared" si="108"/>
        <v>-19</v>
      </c>
      <c r="AK148" s="124">
        <f t="shared" si="109"/>
        <v>-7.3359073359073363</v>
      </c>
      <c r="AL148" s="28" t="s">
        <v>6784</v>
      </c>
      <c r="AM148" s="122">
        <v>200</v>
      </c>
      <c r="AN148" s="122">
        <v>217</v>
      </c>
      <c r="AO148" s="123">
        <f t="shared" si="110"/>
        <v>-17</v>
      </c>
      <c r="AP148" s="29">
        <f t="shared" si="111"/>
        <v>-7.8341013824884786</v>
      </c>
      <c r="AQ148" s="28" t="s">
        <v>6785</v>
      </c>
      <c r="AR148" s="122">
        <v>111</v>
      </c>
      <c r="AS148" s="122">
        <v>118</v>
      </c>
      <c r="AT148" s="123">
        <f t="shared" si="112"/>
        <v>-7</v>
      </c>
      <c r="AU148" s="124">
        <f t="shared" si="113"/>
        <v>-5.9322033898305087</v>
      </c>
      <c r="AV148" s="9" t="s">
        <v>11980</v>
      </c>
      <c r="AX148" s="129"/>
      <c r="AY148" s="139"/>
      <c r="AZ148" s="139"/>
    </row>
    <row r="149" spans="3:52" ht="50" customHeight="1">
      <c r="C149" s="52" t="s">
        <v>6319</v>
      </c>
      <c r="D149" s="130" t="s">
        <v>298</v>
      </c>
      <c r="E149" s="131" t="s">
        <v>6343</v>
      </c>
      <c r="F149" s="132" t="s">
        <v>299</v>
      </c>
      <c r="G149" s="125">
        <v>4818.1670000000004</v>
      </c>
      <c r="H149" s="122">
        <v>5428.5860000000002</v>
      </c>
      <c r="I149" s="123">
        <f t="shared" si="98"/>
        <v>-610.41899999999987</v>
      </c>
      <c r="J149" s="124">
        <f t="shared" si="99"/>
        <v>-11.244530343629075</v>
      </c>
      <c r="K149" s="125">
        <v>685.46</v>
      </c>
      <c r="L149" s="122">
        <v>1500.5840000000001</v>
      </c>
      <c r="M149" s="123">
        <f t="shared" si="100"/>
        <v>-815.12400000000002</v>
      </c>
      <c r="N149" s="124">
        <f t="shared" si="101"/>
        <v>-54.320451237651483</v>
      </c>
      <c r="O149" s="125">
        <v>703.05899999999997</v>
      </c>
      <c r="P149" s="122">
        <v>700.88499999999999</v>
      </c>
      <c r="Q149" s="123">
        <f t="shared" si="102"/>
        <v>2.1739999999999782</v>
      </c>
      <c r="R149" s="124">
        <f t="shared" si="103"/>
        <v>0.31017927334726497</v>
      </c>
      <c r="S149" s="125">
        <v>3429.6480000000001</v>
      </c>
      <c r="T149" s="122">
        <v>3227.1170000000002</v>
      </c>
      <c r="U149" s="123">
        <f t="shared" si="104"/>
        <v>202.53099999999995</v>
      </c>
      <c r="V149" s="124">
        <f t="shared" si="105"/>
        <v>6.2759112855220289</v>
      </c>
      <c r="W149" s="121" t="s">
        <v>6388</v>
      </c>
      <c r="X149" s="122">
        <v>819</v>
      </c>
      <c r="Y149" s="122">
        <v>881</v>
      </c>
      <c r="Z149" s="123">
        <f t="shared" si="96"/>
        <v>-62</v>
      </c>
      <c r="AA149" s="124">
        <f t="shared" si="97"/>
        <v>-7.0374574347332572</v>
      </c>
      <c r="AB149" s="28" t="s">
        <v>6786</v>
      </c>
      <c r="AC149" s="122">
        <v>660</v>
      </c>
      <c r="AD149" s="122">
        <v>658</v>
      </c>
      <c r="AE149" s="123">
        <f t="shared" si="106"/>
        <v>2</v>
      </c>
      <c r="AF149" s="29">
        <f t="shared" si="107"/>
        <v>0.303951367781155</v>
      </c>
      <c r="AG149" s="28" t="s">
        <v>6787</v>
      </c>
      <c r="AH149" s="122">
        <v>403</v>
      </c>
      <c r="AI149" s="122">
        <v>402</v>
      </c>
      <c r="AJ149" s="123">
        <f t="shared" si="108"/>
        <v>1</v>
      </c>
      <c r="AK149" s="124">
        <f t="shared" si="109"/>
        <v>0.24875621890547264</v>
      </c>
      <c r="AL149" s="28" t="s">
        <v>6788</v>
      </c>
      <c r="AM149" s="122">
        <v>311</v>
      </c>
      <c r="AN149" s="122" t="s">
        <v>6421</v>
      </c>
      <c r="AO149" s="123">
        <v>311</v>
      </c>
      <c r="AP149" s="29" t="s">
        <v>11832</v>
      </c>
      <c r="AQ149" s="28" t="s">
        <v>6789</v>
      </c>
      <c r="AR149" s="122">
        <v>225</v>
      </c>
      <c r="AS149" s="122">
        <v>244</v>
      </c>
      <c r="AT149" s="123">
        <f t="shared" si="112"/>
        <v>-19</v>
      </c>
      <c r="AU149" s="124">
        <f t="shared" si="113"/>
        <v>-7.7868852459016393</v>
      </c>
      <c r="AV149" s="9" t="s">
        <v>11982</v>
      </c>
      <c r="AX149" s="129"/>
      <c r="AY149" s="139"/>
      <c r="AZ149" s="139"/>
    </row>
    <row r="150" spans="3:52" ht="50" customHeight="1">
      <c r="C150" s="52" t="s">
        <v>6319</v>
      </c>
      <c r="D150" s="130" t="s">
        <v>300</v>
      </c>
      <c r="E150" s="131" t="s">
        <v>6343</v>
      </c>
      <c r="F150" s="132" t="s">
        <v>301</v>
      </c>
      <c r="G150" s="125">
        <v>2494.797</v>
      </c>
      <c r="H150" s="122">
        <v>2803.933</v>
      </c>
      <c r="I150" s="123">
        <f t="shared" si="98"/>
        <v>-309.13599999999997</v>
      </c>
      <c r="J150" s="124">
        <f t="shared" si="99"/>
        <v>-11.025085121506113</v>
      </c>
      <c r="K150" s="125">
        <v>1014.609</v>
      </c>
      <c r="L150" s="122">
        <v>1358.3240000000001</v>
      </c>
      <c r="M150" s="123">
        <f t="shared" si="100"/>
        <v>-343.71500000000003</v>
      </c>
      <c r="N150" s="124">
        <f t="shared" si="101"/>
        <v>-25.304345649491584</v>
      </c>
      <c r="O150" s="125">
        <v>100.87</v>
      </c>
      <c r="P150" s="122">
        <v>100.839</v>
      </c>
      <c r="Q150" s="123">
        <f t="shared" si="102"/>
        <v>3.1000000000005912E-2</v>
      </c>
      <c r="R150" s="124">
        <f t="shared" si="103"/>
        <v>3.0742073999153016E-2</v>
      </c>
      <c r="S150" s="125">
        <v>1379.318</v>
      </c>
      <c r="T150" s="122">
        <v>1344.77</v>
      </c>
      <c r="U150" s="123">
        <f t="shared" si="104"/>
        <v>34.548000000000002</v>
      </c>
      <c r="V150" s="124">
        <f t="shared" si="105"/>
        <v>2.5690638547855769</v>
      </c>
      <c r="W150" s="121" t="s">
        <v>6388</v>
      </c>
      <c r="X150" s="122">
        <v>931</v>
      </c>
      <c r="Y150" s="122">
        <v>953</v>
      </c>
      <c r="Z150" s="123">
        <f t="shared" si="96"/>
        <v>-22</v>
      </c>
      <c r="AA150" s="124">
        <f t="shared" si="97"/>
        <v>-2.3084994753410282</v>
      </c>
      <c r="AB150" s="28" t="s">
        <v>6790</v>
      </c>
      <c r="AC150" s="122">
        <v>130</v>
      </c>
      <c r="AD150" s="122">
        <v>148</v>
      </c>
      <c r="AE150" s="123">
        <f t="shared" si="106"/>
        <v>-18</v>
      </c>
      <c r="AF150" s="29">
        <f t="shared" si="107"/>
        <v>-12.162162162162163</v>
      </c>
      <c r="AG150" s="28" t="s">
        <v>6791</v>
      </c>
      <c r="AH150" s="122">
        <v>109</v>
      </c>
      <c r="AI150" s="122">
        <v>46</v>
      </c>
      <c r="AJ150" s="123">
        <f t="shared" si="108"/>
        <v>63</v>
      </c>
      <c r="AK150" s="124">
        <f t="shared" si="109"/>
        <v>136.95652173913044</v>
      </c>
      <c r="AL150" s="28" t="s">
        <v>6433</v>
      </c>
      <c r="AM150" s="122">
        <v>95</v>
      </c>
      <c r="AN150" s="122">
        <v>76</v>
      </c>
      <c r="AO150" s="123">
        <f t="shared" si="110"/>
        <v>19</v>
      </c>
      <c r="AP150" s="29">
        <f t="shared" si="111"/>
        <v>25</v>
      </c>
      <c r="AQ150" s="28" t="s">
        <v>6792</v>
      </c>
      <c r="AR150" s="122">
        <v>41</v>
      </c>
      <c r="AS150" s="122">
        <v>41</v>
      </c>
      <c r="AT150" s="123">
        <f t="shared" si="112"/>
        <v>0</v>
      </c>
      <c r="AU150" s="124">
        <f t="shared" si="113"/>
        <v>0</v>
      </c>
      <c r="AV150" s="9" t="s">
        <v>11980</v>
      </c>
      <c r="AX150" s="129"/>
      <c r="AY150" s="139"/>
      <c r="AZ150" s="139"/>
    </row>
    <row r="151" spans="3:52" ht="50" customHeight="1">
      <c r="C151" s="52" t="s">
        <v>6319</v>
      </c>
      <c r="D151" s="130" t="s">
        <v>302</v>
      </c>
      <c r="E151" s="131" t="s">
        <v>6343</v>
      </c>
      <c r="F151" s="132" t="s">
        <v>303</v>
      </c>
      <c r="G151" s="125">
        <v>2432.665</v>
      </c>
      <c r="H151" s="122">
        <v>2592.2539999999999</v>
      </c>
      <c r="I151" s="123">
        <f t="shared" si="98"/>
        <v>-159.58899999999994</v>
      </c>
      <c r="J151" s="124">
        <f t="shared" si="99"/>
        <v>-6.1563797374794271</v>
      </c>
      <c r="K151" s="125">
        <v>1043.366</v>
      </c>
      <c r="L151" s="122">
        <v>1040.239</v>
      </c>
      <c r="M151" s="123">
        <f t="shared" si="100"/>
        <v>3.1269999999999527</v>
      </c>
      <c r="N151" s="124">
        <f t="shared" si="101"/>
        <v>0.30060399581249625</v>
      </c>
      <c r="O151" s="125">
        <v>75.813000000000002</v>
      </c>
      <c r="P151" s="122">
        <v>75.768000000000001</v>
      </c>
      <c r="Q151" s="123">
        <f t="shared" si="102"/>
        <v>4.5000000000001705E-2</v>
      </c>
      <c r="R151" s="124">
        <f t="shared" si="103"/>
        <v>5.9391827684512864E-2</v>
      </c>
      <c r="S151" s="125">
        <v>1313.4860000000001</v>
      </c>
      <c r="T151" s="122">
        <v>1476.2470000000001</v>
      </c>
      <c r="U151" s="123">
        <f t="shared" si="104"/>
        <v>-162.76099999999997</v>
      </c>
      <c r="V151" s="124">
        <f t="shared" si="105"/>
        <v>-11.025322998116167</v>
      </c>
      <c r="W151" s="121" t="s">
        <v>6793</v>
      </c>
      <c r="X151" s="122">
        <v>1028</v>
      </c>
      <c r="Y151" s="122">
        <v>1218</v>
      </c>
      <c r="Z151" s="123">
        <f t="shared" si="96"/>
        <v>-190</v>
      </c>
      <c r="AA151" s="124">
        <f t="shared" si="97"/>
        <v>-15.599343185550083</v>
      </c>
      <c r="AB151" s="28" t="s">
        <v>6396</v>
      </c>
      <c r="AC151" s="122">
        <v>113</v>
      </c>
      <c r="AD151" s="122">
        <v>85</v>
      </c>
      <c r="AE151" s="123">
        <f t="shared" si="106"/>
        <v>28</v>
      </c>
      <c r="AF151" s="29">
        <f t="shared" si="107"/>
        <v>32.941176470588232</v>
      </c>
      <c r="AG151" s="28" t="s">
        <v>6794</v>
      </c>
      <c r="AH151" s="122">
        <v>104</v>
      </c>
      <c r="AI151" s="122">
        <v>104</v>
      </c>
      <c r="AJ151" s="123">
        <f t="shared" si="108"/>
        <v>0</v>
      </c>
      <c r="AK151" s="124">
        <f t="shared" si="109"/>
        <v>0</v>
      </c>
      <c r="AL151" s="28" t="s">
        <v>6723</v>
      </c>
      <c r="AM151" s="122">
        <v>47</v>
      </c>
      <c r="AN151" s="122">
        <v>47</v>
      </c>
      <c r="AO151" s="123">
        <f t="shared" si="110"/>
        <v>0</v>
      </c>
      <c r="AP151" s="29">
        <f t="shared" si="111"/>
        <v>0</v>
      </c>
      <c r="AQ151" s="28" t="s">
        <v>6795</v>
      </c>
      <c r="AR151" s="122">
        <v>12</v>
      </c>
      <c r="AS151" s="122">
        <v>12</v>
      </c>
      <c r="AT151" s="123">
        <f t="shared" si="112"/>
        <v>0</v>
      </c>
      <c r="AU151" s="124">
        <f t="shared" si="113"/>
        <v>0</v>
      </c>
      <c r="AV151" s="9" t="s">
        <v>11980</v>
      </c>
      <c r="AX151" s="129"/>
      <c r="AY151" s="139"/>
      <c r="AZ151" s="139"/>
    </row>
    <row r="152" spans="3:52" ht="50" customHeight="1">
      <c r="C152" s="52" t="s">
        <v>6319</v>
      </c>
      <c r="D152" s="130" t="s">
        <v>304</v>
      </c>
      <c r="E152" s="131" t="s">
        <v>6343</v>
      </c>
      <c r="F152" s="132" t="s">
        <v>305</v>
      </c>
      <c r="G152" s="125">
        <v>1770.0650000000001</v>
      </c>
      <c r="H152" s="122">
        <v>2055.2919999999999</v>
      </c>
      <c r="I152" s="123">
        <f t="shared" si="98"/>
        <v>-285.22699999999986</v>
      </c>
      <c r="J152" s="124">
        <f t="shared" si="99"/>
        <v>-13.877687452683116</v>
      </c>
      <c r="K152" s="125">
        <v>639.14</v>
      </c>
      <c r="L152" s="122">
        <v>977.14200000000005</v>
      </c>
      <c r="M152" s="123">
        <f t="shared" si="100"/>
        <v>-338.00200000000007</v>
      </c>
      <c r="N152" s="124">
        <f t="shared" si="101"/>
        <v>-34.590878296092079</v>
      </c>
      <c r="O152" s="125">
        <v>389.399</v>
      </c>
      <c r="P152" s="122">
        <v>395.75599999999997</v>
      </c>
      <c r="Q152" s="123">
        <f t="shared" si="102"/>
        <v>-6.3569999999999709</v>
      </c>
      <c r="R152" s="124">
        <f t="shared" si="103"/>
        <v>-1.6062927662499042</v>
      </c>
      <c r="S152" s="125">
        <v>741.52599999999995</v>
      </c>
      <c r="T152" s="122">
        <v>682.39400000000001</v>
      </c>
      <c r="U152" s="123">
        <f t="shared" si="104"/>
        <v>59.131999999999948</v>
      </c>
      <c r="V152" s="124">
        <f t="shared" si="105"/>
        <v>8.6653751351858244</v>
      </c>
      <c r="W152" s="121" t="s">
        <v>6564</v>
      </c>
      <c r="X152" s="122">
        <v>414</v>
      </c>
      <c r="Y152" s="122">
        <v>360</v>
      </c>
      <c r="Z152" s="123">
        <f t="shared" si="96"/>
        <v>54</v>
      </c>
      <c r="AA152" s="124">
        <f t="shared" si="97"/>
        <v>15</v>
      </c>
      <c r="AB152" s="28" t="s">
        <v>6388</v>
      </c>
      <c r="AC152" s="122">
        <v>328</v>
      </c>
      <c r="AD152" s="122">
        <v>322</v>
      </c>
      <c r="AE152" s="123">
        <f t="shared" si="106"/>
        <v>6</v>
      </c>
      <c r="AF152" s="29">
        <f t="shared" si="107"/>
        <v>1.8633540372670807</v>
      </c>
      <c r="AG152" s="122" t="s">
        <v>6421</v>
      </c>
      <c r="AH152" s="122" t="s">
        <v>6421</v>
      </c>
      <c r="AI152" s="122" t="s">
        <v>6421</v>
      </c>
      <c r="AJ152" s="122" t="s">
        <v>6421</v>
      </c>
      <c r="AK152" s="122" t="s">
        <v>6421</v>
      </c>
      <c r="AL152" s="28" t="s">
        <v>6421</v>
      </c>
      <c r="AM152" s="122" t="s">
        <v>6421</v>
      </c>
      <c r="AN152" s="122" t="s">
        <v>6421</v>
      </c>
      <c r="AO152" s="123" t="s">
        <v>6421</v>
      </c>
      <c r="AP152" s="29" t="s">
        <v>6421</v>
      </c>
      <c r="AQ152" s="28" t="s">
        <v>6421</v>
      </c>
      <c r="AR152" s="122" t="s">
        <v>6421</v>
      </c>
      <c r="AS152" s="122" t="s">
        <v>6421</v>
      </c>
      <c r="AT152" s="123" t="s">
        <v>6421</v>
      </c>
      <c r="AU152" s="124" t="s">
        <v>6421</v>
      </c>
      <c r="AV152" s="9" t="s">
        <v>11980</v>
      </c>
      <c r="AX152" s="129"/>
      <c r="AY152" s="139"/>
      <c r="AZ152" s="139"/>
    </row>
    <row r="153" spans="3:52" ht="50" customHeight="1">
      <c r="C153" s="52" t="s">
        <v>6319</v>
      </c>
      <c r="D153" s="130" t="s">
        <v>306</v>
      </c>
      <c r="E153" s="131" t="s">
        <v>6343</v>
      </c>
      <c r="F153" s="132" t="s">
        <v>307</v>
      </c>
      <c r="G153" s="125">
        <v>2858.9960000000001</v>
      </c>
      <c r="H153" s="122">
        <v>2865.23</v>
      </c>
      <c r="I153" s="123">
        <f t="shared" si="98"/>
        <v>-6.2339999999999236</v>
      </c>
      <c r="J153" s="124">
        <f t="shared" si="99"/>
        <v>-0.21757415635044736</v>
      </c>
      <c r="K153" s="125">
        <v>738.60599999999999</v>
      </c>
      <c r="L153" s="122">
        <v>738.60599999999999</v>
      </c>
      <c r="M153" s="123">
        <f t="shared" si="100"/>
        <v>0</v>
      </c>
      <c r="N153" s="124">
        <f t="shared" si="101"/>
        <v>0</v>
      </c>
      <c r="O153" s="125">
        <v>495.54899999999998</v>
      </c>
      <c r="P153" s="122">
        <v>495.476</v>
      </c>
      <c r="Q153" s="123">
        <f t="shared" si="102"/>
        <v>7.2999999999979082E-2</v>
      </c>
      <c r="R153" s="124">
        <f t="shared" si="103"/>
        <v>1.4733306961382404E-2</v>
      </c>
      <c r="S153" s="125">
        <v>1624.8409999999999</v>
      </c>
      <c r="T153" s="122">
        <v>1631.1479999999999</v>
      </c>
      <c r="U153" s="123">
        <f t="shared" si="104"/>
        <v>-6.3070000000000164</v>
      </c>
      <c r="V153" s="124">
        <f t="shared" si="105"/>
        <v>-0.38666019269864027</v>
      </c>
      <c r="W153" s="121" t="s">
        <v>6441</v>
      </c>
      <c r="X153" s="122">
        <v>591</v>
      </c>
      <c r="Y153" s="122">
        <v>591</v>
      </c>
      <c r="Z153" s="123">
        <f t="shared" si="96"/>
        <v>0</v>
      </c>
      <c r="AA153" s="124">
        <f t="shared" si="97"/>
        <v>0</v>
      </c>
      <c r="AB153" s="28" t="s">
        <v>6796</v>
      </c>
      <c r="AC153" s="122">
        <v>372</v>
      </c>
      <c r="AD153" s="122">
        <v>379</v>
      </c>
      <c r="AE153" s="123">
        <f t="shared" si="106"/>
        <v>-7</v>
      </c>
      <c r="AF153" s="29">
        <f t="shared" si="107"/>
        <v>-1.8469656992084433</v>
      </c>
      <c r="AG153" s="28" t="s">
        <v>6388</v>
      </c>
      <c r="AH153" s="122">
        <v>257</v>
      </c>
      <c r="AI153" s="122">
        <v>256</v>
      </c>
      <c r="AJ153" s="123">
        <f t="shared" si="108"/>
        <v>1</v>
      </c>
      <c r="AK153" s="124">
        <f t="shared" si="109"/>
        <v>0.390625</v>
      </c>
      <c r="AL153" s="28" t="s">
        <v>6418</v>
      </c>
      <c r="AM153" s="122">
        <v>223</v>
      </c>
      <c r="AN153" s="122">
        <v>226</v>
      </c>
      <c r="AO153" s="123">
        <f t="shared" si="110"/>
        <v>-3</v>
      </c>
      <c r="AP153" s="29">
        <f t="shared" si="111"/>
        <v>-1.3274336283185841</v>
      </c>
      <c r="AQ153" s="28" t="s">
        <v>6797</v>
      </c>
      <c r="AR153" s="122">
        <v>113</v>
      </c>
      <c r="AS153" s="122">
        <v>113</v>
      </c>
      <c r="AT153" s="123">
        <f t="shared" si="112"/>
        <v>0</v>
      </c>
      <c r="AU153" s="124">
        <f t="shared" si="113"/>
        <v>0</v>
      </c>
      <c r="AV153" s="9" t="s">
        <v>11981</v>
      </c>
      <c r="AX153" s="129"/>
      <c r="AY153" s="139"/>
      <c r="AZ153" s="139"/>
    </row>
    <row r="154" spans="3:52" ht="50" customHeight="1">
      <c r="C154" s="52" t="s">
        <v>6319</v>
      </c>
      <c r="D154" s="130" t="s">
        <v>308</v>
      </c>
      <c r="E154" s="131" t="s">
        <v>6343</v>
      </c>
      <c r="F154" s="132" t="s">
        <v>309</v>
      </c>
      <c r="G154" s="125">
        <v>1378.8489999999999</v>
      </c>
      <c r="H154" s="122">
        <v>1431.9839999999999</v>
      </c>
      <c r="I154" s="123">
        <f t="shared" si="98"/>
        <v>-53.134999999999991</v>
      </c>
      <c r="J154" s="124">
        <f t="shared" si="99"/>
        <v>-3.710586151800578</v>
      </c>
      <c r="K154" s="125">
        <v>668.88300000000004</v>
      </c>
      <c r="L154" s="122">
        <v>797.15899999999999</v>
      </c>
      <c r="M154" s="123">
        <f t="shared" si="100"/>
        <v>-128.27599999999995</v>
      </c>
      <c r="N154" s="124">
        <f t="shared" si="101"/>
        <v>-16.091645455925349</v>
      </c>
      <c r="O154" s="125">
        <v>414.96199999999999</v>
      </c>
      <c r="P154" s="122">
        <v>414.9</v>
      </c>
      <c r="Q154" s="123">
        <f t="shared" si="102"/>
        <v>6.2000000000011823E-2</v>
      </c>
      <c r="R154" s="124">
        <f t="shared" si="103"/>
        <v>1.4943359845748813E-2</v>
      </c>
      <c r="S154" s="125">
        <v>295.00400000000002</v>
      </c>
      <c r="T154" s="122">
        <v>219.92500000000001</v>
      </c>
      <c r="U154" s="123">
        <f t="shared" si="104"/>
        <v>75.079000000000008</v>
      </c>
      <c r="V154" s="124">
        <f t="shared" si="105"/>
        <v>34.138456291917699</v>
      </c>
      <c r="W154" s="121" t="s">
        <v>6798</v>
      </c>
      <c r="X154" s="122">
        <v>108</v>
      </c>
      <c r="Y154" s="122">
        <v>79</v>
      </c>
      <c r="Z154" s="123">
        <f t="shared" si="96"/>
        <v>29</v>
      </c>
      <c r="AA154" s="124">
        <f t="shared" si="97"/>
        <v>36.708860759493675</v>
      </c>
      <c r="AB154" s="28" t="s">
        <v>6799</v>
      </c>
      <c r="AC154" s="122">
        <v>54</v>
      </c>
      <c r="AD154" s="122">
        <v>54</v>
      </c>
      <c r="AE154" s="123">
        <f t="shared" si="106"/>
        <v>0</v>
      </c>
      <c r="AF154" s="29">
        <f t="shared" si="107"/>
        <v>0</v>
      </c>
      <c r="AG154" s="28" t="s">
        <v>6710</v>
      </c>
      <c r="AH154" s="122">
        <v>42</v>
      </c>
      <c r="AI154" s="122">
        <v>12</v>
      </c>
      <c r="AJ154" s="123">
        <f t="shared" si="108"/>
        <v>30</v>
      </c>
      <c r="AK154" s="124">
        <f t="shared" si="109"/>
        <v>250</v>
      </c>
      <c r="AL154" s="28" t="s">
        <v>6800</v>
      </c>
      <c r="AM154" s="122">
        <v>41</v>
      </c>
      <c r="AN154" s="122">
        <v>25</v>
      </c>
      <c r="AO154" s="123">
        <f t="shared" si="110"/>
        <v>16</v>
      </c>
      <c r="AP154" s="29">
        <f t="shared" si="111"/>
        <v>64</v>
      </c>
      <c r="AQ154" s="28" t="s">
        <v>6801</v>
      </c>
      <c r="AR154" s="122">
        <v>40</v>
      </c>
      <c r="AS154" s="122">
        <v>40</v>
      </c>
      <c r="AT154" s="123">
        <f t="shared" si="112"/>
        <v>0</v>
      </c>
      <c r="AU154" s="124">
        <f t="shared" si="113"/>
        <v>0</v>
      </c>
      <c r="AV154" s="9" t="s">
        <v>11980</v>
      </c>
      <c r="AX154" s="129"/>
      <c r="AY154" s="139"/>
      <c r="AZ154" s="139"/>
    </row>
    <row r="155" spans="3:52" ht="50" customHeight="1">
      <c r="C155" s="52" t="s">
        <v>6319</v>
      </c>
      <c r="D155" s="106" t="s">
        <v>310</v>
      </c>
      <c r="E155" s="107" t="s">
        <v>6343</v>
      </c>
      <c r="F155" s="108" t="s">
        <v>311</v>
      </c>
      <c r="G155" s="125">
        <v>1994.6610000000001</v>
      </c>
      <c r="H155" s="122">
        <v>2013.9480000000001</v>
      </c>
      <c r="I155" s="123">
        <f t="shared" si="98"/>
        <v>-19.287000000000035</v>
      </c>
      <c r="J155" s="124">
        <f t="shared" si="99"/>
        <v>-0.95767120104392134</v>
      </c>
      <c r="K155" s="125">
        <v>702.74800000000005</v>
      </c>
      <c r="L155" s="122">
        <v>671.74800000000005</v>
      </c>
      <c r="M155" s="123">
        <f t="shared" si="100"/>
        <v>31</v>
      </c>
      <c r="N155" s="124">
        <f t="shared" si="101"/>
        <v>4.6148257977694014</v>
      </c>
      <c r="O155" s="125">
        <v>680</v>
      </c>
      <c r="P155" s="122">
        <v>729</v>
      </c>
      <c r="Q155" s="123">
        <f t="shared" si="102"/>
        <v>-49</v>
      </c>
      <c r="R155" s="124">
        <f t="shared" si="103"/>
        <v>-6.7215363511659811</v>
      </c>
      <c r="S155" s="125">
        <v>611.91300000000001</v>
      </c>
      <c r="T155" s="122">
        <v>613.20000000000005</v>
      </c>
      <c r="U155" s="123">
        <f t="shared" si="104"/>
        <v>-1.2870000000000346</v>
      </c>
      <c r="V155" s="124">
        <f t="shared" si="105"/>
        <v>-0.20988258317026004</v>
      </c>
      <c r="W155" s="121" t="s">
        <v>6802</v>
      </c>
      <c r="X155" s="122">
        <v>455</v>
      </c>
      <c r="Y155" s="122">
        <v>455</v>
      </c>
      <c r="Z155" s="123">
        <f t="shared" si="96"/>
        <v>0</v>
      </c>
      <c r="AA155" s="124">
        <f t="shared" si="97"/>
        <v>0</v>
      </c>
      <c r="AB155" s="28" t="s">
        <v>6803</v>
      </c>
      <c r="AC155" s="122">
        <v>105</v>
      </c>
      <c r="AD155" s="122">
        <v>105</v>
      </c>
      <c r="AE155" s="123">
        <f t="shared" si="106"/>
        <v>0</v>
      </c>
      <c r="AF155" s="29">
        <f t="shared" si="107"/>
        <v>0</v>
      </c>
      <c r="AG155" s="28" t="s">
        <v>6804</v>
      </c>
      <c r="AH155" s="122">
        <v>28</v>
      </c>
      <c r="AI155" s="122">
        <v>30</v>
      </c>
      <c r="AJ155" s="123">
        <f t="shared" si="108"/>
        <v>-2</v>
      </c>
      <c r="AK155" s="124">
        <f t="shared" si="109"/>
        <v>-6.666666666666667</v>
      </c>
      <c r="AL155" s="28" t="s">
        <v>6805</v>
      </c>
      <c r="AM155" s="122">
        <v>13</v>
      </c>
      <c r="AN155" s="122">
        <v>13</v>
      </c>
      <c r="AO155" s="123">
        <f t="shared" si="110"/>
        <v>0</v>
      </c>
      <c r="AP155" s="29">
        <f t="shared" si="111"/>
        <v>0</v>
      </c>
      <c r="AQ155" s="28" t="s">
        <v>6806</v>
      </c>
      <c r="AR155" s="122">
        <v>11</v>
      </c>
      <c r="AS155" s="122">
        <v>10</v>
      </c>
      <c r="AT155" s="123">
        <f t="shared" si="112"/>
        <v>1</v>
      </c>
      <c r="AU155" s="124">
        <f t="shared" si="113"/>
        <v>10</v>
      </c>
      <c r="AV155" s="9" t="s">
        <v>11981</v>
      </c>
      <c r="AX155" s="129"/>
      <c r="AY155" s="139"/>
      <c r="AZ155" s="139"/>
    </row>
    <row r="156" spans="3:52" ht="50" customHeight="1">
      <c r="C156" s="52" t="s">
        <v>6319</v>
      </c>
      <c r="D156" s="106" t="s">
        <v>312</v>
      </c>
      <c r="E156" s="107" t="s">
        <v>6343</v>
      </c>
      <c r="F156" s="108" t="s">
        <v>313</v>
      </c>
      <c r="G156" s="125">
        <v>2645.1060000000002</v>
      </c>
      <c r="H156" s="122">
        <v>2266.683</v>
      </c>
      <c r="I156" s="123">
        <f t="shared" si="98"/>
        <v>378.42300000000023</v>
      </c>
      <c r="J156" s="124">
        <f t="shared" si="99"/>
        <v>16.695012050648469</v>
      </c>
      <c r="K156" s="125">
        <v>308.173</v>
      </c>
      <c r="L156" s="122">
        <v>121.43</v>
      </c>
      <c r="M156" s="123">
        <f t="shared" si="100"/>
        <v>186.74299999999999</v>
      </c>
      <c r="N156" s="124">
        <f t="shared" si="101"/>
        <v>153.78654368772132</v>
      </c>
      <c r="O156" s="125">
        <v>433.29500000000002</v>
      </c>
      <c r="P156" s="122">
        <v>321.89400000000001</v>
      </c>
      <c r="Q156" s="123">
        <f t="shared" si="102"/>
        <v>111.40100000000001</v>
      </c>
      <c r="R156" s="124">
        <f t="shared" si="103"/>
        <v>34.607976538860619</v>
      </c>
      <c r="S156" s="125">
        <v>1903.6379999999999</v>
      </c>
      <c r="T156" s="122">
        <v>1823.3589999999999</v>
      </c>
      <c r="U156" s="123">
        <f t="shared" si="104"/>
        <v>80.278999999999996</v>
      </c>
      <c r="V156" s="124">
        <f t="shared" si="105"/>
        <v>4.4028082237233592</v>
      </c>
      <c r="W156" s="121" t="s">
        <v>6526</v>
      </c>
      <c r="X156" s="122">
        <v>1248</v>
      </c>
      <c r="Y156" s="122">
        <v>1191</v>
      </c>
      <c r="Z156" s="123">
        <f>X156-Y156</f>
        <v>57</v>
      </c>
      <c r="AA156" s="124">
        <f t="shared" si="97"/>
        <v>4.7858942065491181</v>
      </c>
      <c r="AB156" s="28" t="s">
        <v>6521</v>
      </c>
      <c r="AC156" s="122">
        <v>540</v>
      </c>
      <c r="AD156" s="122">
        <v>540</v>
      </c>
      <c r="AE156" s="123">
        <f t="shared" si="106"/>
        <v>0</v>
      </c>
      <c r="AF156" s="29">
        <f t="shared" si="107"/>
        <v>0</v>
      </c>
      <c r="AG156" s="28" t="s">
        <v>6453</v>
      </c>
      <c r="AH156" s="122">
        <v>59</v>
      </c>
      <c r="AI156" s="122">
        <v>35</v>
      </c>
      <c r="AJ156" s="123">
        <f t="shared" si="108"/>
        <v>24</v>
      </c>
      <c r="AK156" s="124">
        <f t="shared" si="109"/>
        <v>68.571428571428569</v>
      </c>
      <c r="AL156" s="28" t="s">
        <v>6392</v>
      </c>
      <c r="AM156" s="122">
        <v>26</v>
      </c>
      <c r="AN156" s="122">
        <v>26</v>
      </c>
      <c r="AO156" s="123">
        <f t="shared" si="110"/>
        <v>0</v>
      </c>
      <c r="AP156" s="29">
        <f t="shared" si="111"/>
        <v>0</v>
      </c>
      <c r="AQ156" s="28" t="s">
        <v>6807</v>
      </c>
      <c r="AR156" s="122">
        <v>22</v>
      </c>
      <c r="AS156" s="122">
        <v>22</v>
      </c>
      <c r="AT156" s="123">
        <f t="shared" si="112"/>
        <v>0</v>
      </c>
      <c r="AU156" s="124">
        <f t="shared" si="113"/>
        <v>0</v>
      </c>
      <c r="AV156" s="9" t="s">
        <v>11982</v>
      </c>
      <c r="AX156" s="129"/>
      <c r="AY156" s="139"/>
      <c r="AZ156" s="139"/>
    </row>
    <row r="157" spans="3:52" ht="50" customHeight="1">
      <c r="C157" s="52" t="s">
        <v>6319</v>
      </c>
      <c r="D157" s="130" t="s">
        <v>314</v>
      </c>
      <c r="E157" s="131" t="s">
        <v>6343</v>
      </c>
      <c r="F157" s="132" t="s">
        <v>315</v>
      </c>
      <c r="G157" s="125">
        <v>5903.8609999999999</v>
      </c>
      <c r="H157" s="122">
        <v>5181.8959999999997</v>
      </c>
      <c r="I157" s="123">
        <f t="shared" si="98"/>
        <v>721.96500000000015</v>
      </c>
      <c r="J157" s="124">
        <f t="shared" si="99"/>
        <v>13.932448663577969</v>
      </c>
      <c r="K157" s="125">
        <v>684.34400000000005</v>
      </c>
      <c r="L157" s="122">
        <v>684.33399999999995</v>
      </c>
      <c r="M157" s="123">
        <f t="shared" si="100"/>
        <v>1.0000000000104592E-2</v>
      </c>
      <c r="N157" s="124">
        <f t="shared" si="101"/>
        <v>1.4612747576628652E-3</v>
      </c>
      <c r="O157" s="125">
        <v>1105.5730000000001</v>
      </c>
      <c r="P157" s="122">
        <v>581.476</v>
      </c>
      <c r="Q157" s="123">
        <f t="shared" si="102"/>
        <v>524.09700000000009</v>
      </c>
      <c r="R157" s="124">
        <f t="shared" si="103"/>
        <v>90.132180863870587</v>
      </c>
      <c r="S157" s="125">
        <v>4113.9440000000004</v>
      </c>
      <c r="T157" s="122">
        <v>3916.0859999999998</v>
      </c>
      <c r="U157" s="123">
        <f t="shared" si="104"/>
        <v>197.85800000000063</v>
      </c>
      <c r="V157" s="124">
        <f t="shared" si="105"/>
        <v>5.0524426685215964</v>
      </c>
      <c r="W157" s="121" t="s">
        <v>6388</v>
      </c>
      <c r="X157" s="122">
        <v>3403</v>
      </c>
      <c r="Y157" s="122">
        <v>3163</v>
      </c>
      <c r="Z157" s="123">
        <f t="shared" ref="Z157:Z163" si="114">X157-Y157</f>
        <v>240</v>
      </c>
      <c r="AA157" s="124">
        <f t="shared" si="97"/>
        <v>7.587733164717041</v>
      </c>
      <c r="AB157" s="28" t="s">
        <v>6808</v>
      </c>
      <c r="AC157" s="122">
        <v>234</v>
      </c>
      <c r="AD157" s="122">
        <v>279</v>
      </c>
      <c r="AE157" s="123">
        <f t="shared" si="106"/>
        <v>-45</v>
      </c>
      <c r="AF157" s="29">
        <f t="shared" si="107"/>
        <v>-16.129032258064516</v>
      </c>
      <c r="AG157" s="28" t="s">
        <v>6809</v>
      </c>
      <c r="AH157" s="122">
        <v>206</v>
      </c>
      <c r="AI157" s="122">
        <v>206</v>
      </c>
      <c r="AJ157" s="123">
        <f t="shared" si="108"/>
        <v>0</v>
      </c>
      <c r="AK157" s="124">
        <f t="shared" si="109"/>
        <v>0</v>
      </c>
      <c r="AL157" s="28" t="s">
        <v>6418</v>
      </c>
      <c r="AM157" s="122">
        <v>193</v>
      </c>
      <c r="AN157" s="122">
        <v>192</v>
      </c>
      <c r="AO157" s="123">
        <f t="shared" si="110"/>
        <v>1</v>
      </c>
      <c r="AP157" s="29">
        <f t="shared" si="111"/>
        <v>0.52083333333333326</v>
      </c>
      <c r="AQ157" s="28" t="s">
        <v>6810</v>
      </c>
      <c r="AR157" s="122">
        <v>51</v>
      </c>
      <c r="AS157" s="122">
        <v>51</v>
      </c>
      <c r="AT157" s="123">
        <f t="shared" si="112"/>
        <v>0</v>
      </c>
      <c r="AU157" s="124">
        <f t="shared" si="113"/>
        <v>0</v>
      </c>
      <c r="AV157" s="9" t="s">
        <v>11980</v>
      </c>
      <c r="AX157" s="129"/>
      <c r="AY157" s="139"/>
      <c r="AZ157" s="139"/>
    </row>
    <row r="158" spans="3:52" ht="50" customHeight="1">
      <c r="C158" s="52" t="s">
        <v>6319</v>
      </c>
      <c r="D158" s="130" t="s">
        <v>316</v>
      </c>
      <c r="E158" s="131" t="s">
        <v>6343</v>
      </c>
      <c r="F158" s="132" t="s">
        <v>317</v>
      </c>
      <c r="G158" s="125">
        <v>5082.268</v>
      </c>
      <c r="H158" s="122">
        <v>5267.7129999999997</v>
      </c>
      <c r="I158" s="123">
        <f t="shared" si="98"/>
        <v>-185.44499999999971</v>
      </c>
      <c r="J158" s="124">
        <f t="shared" si="99"/>
        <v>-3.5204081923217863</v>
      </c>
      <c r="K158" s="125">
        <v>697.88300000000004</v>
      </c>
      <c r="L158" s="122">
        <v>897.46299999999997</v>
      </c>
      <c r="M158" s="123">
        <f t="shared" si="100"/>
        <v>-199.57999999999993</v>
      </c>
      <c r="N158" s="124">
        <f t="shared" si="101"/>
        <v>-22.238242690785018</v>
      </c>
      <c r="O158" s="125">
        <v>1106.2449999999999</v>
      </c>
      <c r="P158" s="122">
        <v>1150.3009999999999</v>
      </c>
      <c r="Q158" s="123">
        <f t="shared" si="102"/>
        <v>-44.05600000000004</v>
      </c>
      <c r="R158" s="124">
        <f t="shared" si="103"/>
        <v>-3.8299540728904908</v>
      </c>
      <c r="S158" s="125">
        <v>3278.14</v>
      </c>
      <c r="T158" s="122">
        <v>3219.9490000000001</v>
      </c>
      <c r="U158" s="123">
        <f t="shared" si="104"/>
        <v>58.190999999999804</v>
      </c>
      <c r="V158" s="124">
        <f t="shared" si="105"/>
        <v>1.8072025364376829</v>
      </c>
      <c r="W158" s="121" t="s">
        <v>6453</v>
      </c>
      <c r="X158" s="122">
        <v>1465</v>
      </c>
      <c r="Y158" s="122">
        <v>1431</v>
      </c>
      <c r="Z158" s="123">
        <f t="shared" si="114"/>
        <v>34</v>
      </c>
      <c r="AA158" s="124">
        <f t="shared" si="97"/>
        <v>2.3759608665269041</v>
      </c>
      <c r="AB158" s="28" t="s">
        <v>6811</v>
      </c>
      <c r="AC158" s="122">
        <v>483</v>
      </c>
      <c r="AD158" s="122">
        <v>451</v>
      </c>
      <c r="AE158" s="123">
        <f t="shared" si="106"/>
        <v>32</v>
      </c>
      <c r="AF158" s="29">
        <f t="shared" si="107"/>
        <v>7.0953436807095347</v>
      </c>
      <c r="AG158" s="28" t="s">
        <v>6760</v>
      </c>
      <c r="AH158" s="122">
        <v>323</v>
      </c>
      <c r="AI158" s="122">
        <v>324</v>
      </c>
      <c r="AJ158" s="123">
        <f t="shared" si="108"/>
        <v>-1</v>
      </c>
      <c r="AK158" s="124">
        <f t="shared" si="109"/>
        <v>-0.30864197530864196</v>
      </c>
      <c r="AL158" s="28" t="s">
        <v>6812</v>
      </c>
      <c r="AM158" s="122">
        <v>301</v>
      </c>
      <c r="AN158" s="122">
        <v>301</v>
      </c>
      <c r="AO158" s="123">
        <f t="shared" si="110"/>
        <v>0</v>
      </c>
      <c r="AP158" s="29">
        <f t="shared" si="111"/>
        <v>0</v>
      </c>
      <c r="AQ158" s="28" t="s">
        <v>6418</v>
      </c>
      <c r="AR158" s="122">
        <v>159</v>
      </c>
      <c r="AS158" s="122">
        <v>159</v>
      </c>
      <c r="AT158" s="123">
        <f t="shared" si="112"/>
        <v>0</v>
      </c>
      <c r="AU158" s="124">
        <f t="shared" si="113"/>
        <v>0</v>
      </c>
      <c r="AV158" s="9" t="s">
        <v>11980</v>
      </c>
      <c r="AX158" s="129"/>
      <c r="AY158" s="139"/>
      <c r="AZ158" s="139"/>
    </row>
    <row r="159" spans="3:52" ht="50" customHeight="1">
      <c r="C159" s="52" t="s">
        <v>6319</v>
      </c>
      <c r="D159" s="130" t="s">
        <v>318</v>
      </c>
      <c r="E159" s="131" t="s">
        <v>6343</v>
      </c>
      <c r="F159" s="132" t="s">
        <v>319</v>
      </c>
      <c r="G159" s="125">
        <v>7593.0919999999996</v>
      </c>
      <c r="H159" s="122">
        <v>7360.3879999999999</v>
      </c>
      <c r="I159" s="123">
        <f t="shared" si="98"/>
        <v>232.70399999999972</v>
      </c>
      <c r="J159" s="124">
        <f t="shared" si="99"/>
        <v>3.1615724605822377</v>
      </c>
      <c r="K159" s="125">
        <v>2066.9319999999998</v>
      </c>
      <c r="L159" s="122">
        <v>2036.08</v>
      </c>
      <c r="M159" s="123">
        <f t="shared" si="100"/>
        <v>30.851999999999862</v>
      </c>
      <c r="N159" s="124">
        <f t="shared" si="101"/>
        <v>1.515264626144349</v>
      </c>
      <c r="O159" s="125">
        <v>1142.615</v>
      </c>
      <c r="P159" s="122">
        <v>1142.3240000000001</v>
      </c>
      <c r="Q159" s="123">
        <f t="shared" si="102"/>
        <v>0.29099999999993997</v>
      </c>
      <c r="R159" s="124">
        <f t="shared" si="103"/>
        <v>2.5474383800037463E-2</v>
      </c>
      <c r="S159" s="125">
        <v>4383.5450000000001</v>
      </c>
      <c r="T159" s="122">
        <v>4181.9840000000004</v>
      </c>
      <c r="U159" s="123">
        <f t="shared" si="104"/>
        <v>201.56099999999969</v>
      </c>
      <c r="V159" s="124">
        <f t="shared" si="105"/>
        <v>4.8197458431213436</v>
      </c>
      <c r="W159" s="121" t="s">
        <v>6441</v>
      </c>
      <c r="X159" s="122">
        <v>1745</v>
      </c>
      <c r="Y159" s="122">
        <v>1729</v>
      </c>
      <c r="Z159" s="123">
        <f t="shared" si="114"/>
        <v>16</v>
      </c>
      <c r="AA159" s="124">
        <f t="shared" si="97"/>
        <v>0.92539039907460952</v>
      </c>
      <c r="AB159" s="28" t="s">
        <v>6813</v>
      </c>
      <c r="AC159" s="122">
        <v>1339</v>
      </c>
      <c r="AD159" s="122">
        <v>1015</v>
      </c>
      <c r="AE159" s="123">
        <f t="shared" si="106"/>
        <v>324</v>
      </c>
      <c r="AF159" s="29">
        <f t="shared" si="107"/>
        <v>31.921182266009851</v>
      </c>
      <c r="AG159" s="28" t="s">
        <v>6814</v>
      </c>
      <c r="AH159" s="122">
        <v>389</v>
      </c>
      <c r="AI159" s="122">
        <v>395</v>
      </c>
      <c r="AJ159" s="123">
        <f t="shared" si="108"/>
        <v>-6</v>
      </c>
      <c r="AK159" s="124">
        <f t="shared" si="109"/>
        <v>-1.5189873417721518</v>
      </c>
      <c r="AL159" s="28" t="s">
        <v>6815</v>
      </c>
      <c r="AM159" s="122">
        <v>353</v>
      </c>
      <c r="AN159" s="122">
        <v>378</v>
      </c>
      <c r="AO159" s="123">
        <f t="shared" si="110"/>
        <v>-25</v>
      </c>
      <c r="AP159" s="29">
        <f t="shared" si="111"/>
        <v>-6.6137566137566131</v>
      </c>
      <c r="AQ159" s="28" t="s">
        <v>6816</v>
      </c>
      <c r="AR159" s="122">
        <v>156</v>
      </c>
      <c r="AS159" s="122">
        <v>173</v>
      </c>
      <c r="AT159" s="123">
        <f t="shared" si="112"/>
        <v>-17</v>
      </c>
      <c r="AU159" s="124">
        <f t="shared" si="113"/>
        <v>-9.8265895953757223</v>
      </c>
      <c r="AV159" s="9" t="s">
        <v>11982</v>
      </c>
      <c r="AX159" s="129"/>
      <c r="AY159" s="139"/>
      <c r="AZ159" s="139"/>
    </row>
    <row r="160" spans="3:52" ht="50" customHeight="1">
      <c r="C160" s="52" t="s">
        <v>6319</v>
      </c>
      <c r="D160" s="130" t="s">
        <v>320</v>
      </c>
      <c r="E160" s="131" t="s">
        <v>6343</v>
      </c>
      <c r="F160" s="132" t="s">
        <v>321</v>
      </c>
      <c r="G160" s="125">
        <v>3958.261</v>
      </c>
      <c r="H160" s="122">
        <v>4087.9740000000002</v>
      </c>
      <c r="I160" s="123">
        <f t="shared" si="98"/>
        <v>-129.71300000000019</v>
      </c>
      <c r="J160" s="124">
        <f t="shared" si="99"/>
        <v>-3.1730387717730153</v>
      </c>
      <c r="K160" s="125">
        <v>553.70000000000005</v>
      </c>
      <c r="L160" s="122">
        <v>553.6</v>
      </c>
      <c r="M160" s="123">
        <f t="shared" si="100"/>
        <v>0.10000000000002274</v>
      </c>
      <c r="N160" s="124">
        <f t="shared" si="101"/>
        <v>1.8063583815033007E-2</v>
      </c>
      <c r="O160" s="125">
        <v>1492.5</v>
      </c>
      <c r="P160" s="122">
        <v>1704.9</v>
      </c>
      <c r="Q160" s="123">
        <f t="shared" si="102"/>
        <v>-212.40000000000009</v>
      </c>
      <c r="R160" s="124">
        <f t="shared" si="103"/>
        <v>-12.458208692591946</v>
      </c>
      <c r="S160" s="125">
        <v>1912.0609999999999</v>
      </c>
      <c r="T160" s="122">
        <v>1829.4739999999999</v>
      </c>
      <c r="U160" s="123">
        <f t="shared" si="104"/>
        <v>82.586999999999989</v>
      </c>
      <c r="V160" s="124">
        <f t="shared" si="105"/>
        <v>4.5142483577246786</v>
      </c>
      <c r="W160" s="121" t="s">
        <v>6817</v>
      </c>
      <c r="X160" s="122">
        <v>651</v>
      </c>
      <c r="Y160" s="122">
        <v>571</v>
      </c>
      <c r="Z160" s="123">
        <f t="shared" si="114"/>
        <v>80</v>
      </c>
      <c r="AA160" s="124">
        <f t="shared" si="97"/>
        <v>14.010507880910684</v>
      </c>
      <c r="AB160" s="28" t="s">
        <v>6818</v>
      </c>
      <c r="AC160" s="122">
        <v>301</v>
      </c>
      <c r="AD160" s="122">
        <v>301</v>
      </c>
      <c r="AE160" s="123">
        <f t="shared" si="106"/>
        <v>0</v>
      </c>
      <c r="AF160" s="29">
        <f t="shared" si="107"/>
        <v>0</v>
      </c>
      <c r="AG160" s="28" t="s">
        <v>6819</v>
      </c>
      <c r="AH160" s="122">
        <v>161</v>
      </c>
      <c r="AI160" s="122">
        <v>158</v>
      </c>
      <c r="AJ160" s="123">
        <f t="shared" si="108"/>
        <v>3</v>
      </c>
      <c r="AK160" s="124">
        <f t="shared" si="109"/>
        <v>1.89873417721519</v>
      </c>
      <c r="AL160" s="28" t="s">
        <v>6809</v>
      </c>
      <c r="AM160" s="122">
        <v>144</v>
      </c>
      <c r="AN160" s="122">
        <v>144</v>
      </c>
      <c r="AO160" s="123">
        <f t="shared" si="110"/>
        <v>0</v>
      </c>
      <c r="AP160" s="29">
        <f t="shared" si="111"/>
        <v>0</v>
      </c>
      <c r="AQ160" s="28" t="s">
        <v>6820</v>
      </c>
      <c r="AR160" s="122">
        <v>94</v>
      </c>
      <c r="AS160" s="122">
        <v>94</v>
      </c>
      <c r="AT160" s="123">
        <f t="shared" si="112"/>
        <v>0</v>
      </c>
      <c r="AU160" s="124">
        <f t="shared" si="113"/>
        <v>0</v>
      </c>
      <c r="AV160" s="9" t="s">
        <v>11980</v>
      </c>
      <c r="AX160" s="129"/>
      <c r="AY160" s="139"/>
      <c r="AZ160" s="139"/>
    </row>
    <row r="161" spans="3:52" ht="50" customHeight="1">
      <c r="C161" s="52" t="s">
        <v>6319</v>
      </c>
      <c r="D161" s="130" t="s">
        <v>322</v>
      </c>
      <c r="E161" s="131" t="s">
        <v>6343</v>
      </c>
      <c r="F161" s="132" t="s">
        <v>323</v>
      </c>
      <c r="G161" s="125">
        <v>6955.2430000000004</v>
      </c>
      <c r="H161" s="122">
        <v>6459.9719999999998</v>
      </c>
      <c r="I161" s="123">
        <f t="shared" si="98"/>
        <v>495.27100000000064</v>
      </c>
      <c r="J161" s="124">
        <f t="shared" si="99"/>
        <v>7.6667669766989803</v>
      </c>
      <c r="K161" s="125">
        <v>1461.97</v>
      </c>
      <c r="L161" s="122">
        <v>1434.9770000000001</v>
      </c>
      <c r="M161" s="123">
        <f t="shared" si="100"/>
        <v>26.992999999999938</v>
      </c>
      <c r="N161" s="124">
        <f t="shared" si="101"/>
        <v>1.8810754458085346</v>
      </c>
      <c r="O161" s="125">
        <v>1103.4780000000001</v>
      </c>
      <c r="P161" s="122">
        <v>1172.854</v>
      </c>
      <c r="Q161" s="123">
        <f t="shared" si="102"/>
        <v>-69.375999999999976</v>
      </c>
      <c r="R161" s="124">
        <f t="shared" si="103"/>
        <v>-5.9151437433815266</v>
      </c>
      <c r="S161" s="125">
        <v>4389.7950000000001</v>
      </c>
      <c r="T161" s="122">
        <v>3852.1410000000001</v>
      </c>
      <c r="U161" s="123">
        <f t="shared" si="104"/>
        <v>537.654</v>
      </c>
      <c r="V161" s="124">
        <f t="shared" si="105"/>
        <v>13.957277264773019</v>
      </c>
      <c r="W161" s="121" t="s">
        <v>6441</v>
      </c>
      <c r="X161" s="122">
        <v>2511</v>
      </c>
      <c r="Y161" s="122">
        <v>1986</v>
      </c>
      <c r="Z161" s="123">
        <f t="shared" si="114"/>
        <v>525</v>
      </c>
      <c r="AA161" s="124">
        <f t="shared" si="97"/>
        <v>26.435045317220546</v>
      </c>
      <c r="AB161" s="28" t="s">
        <v>6821</v>
      </c>
      <c r="AC161" s="122">
        <v>755</v>
      </c>
      <c r="AD161" s="122">
        <v>754</v>
      </c>
      <c r="AE161" s="123">
        <f t="shared" si="106"/>
        <v>1</v>
      </c>
      <c r="AF161" s="29">
        <f t="shared" si="107"/>
        <v>0.1326259946949602</v>
      </c>
      <c r="AG161" s="28" t="s">
        <v>6822</v>
      </c>
      <c r="AH161" s="122">
        <v>606</v>
      </c>
      <c r="AI161" s="122">
        <v>606</v>
      </c>
      <c r="AJ161" s="123">
        <f t="shared" si="108"/>
        <v>0</v>
      </c>
      <c r="AK161" s="124">
        <f t="shared" si="109"/>
        <v>0</v>
      </c>
      <c r="AL161" s="28" t="s">
        <v>6823</v>
      </c>
      <c r="AM161" s="122">
        <v>178</v>
      </c>
      <c r="AN161" s="122">
        <v>178</v>
      </c>
      <c r="AO161" s="123">
        <f t="shared" si="110"/>
        <v>0</v>
      </c>
      <c r="AP161" s="29">
        <f t="shared" si="111"/>
        <v>0</v>
      </c>
      <c r="AQ161" s="28" t="s">
        <v>6824</v>
      </c>
      <c r="AR161" s="122">
        <v>117</v>
      </c>
      <c r="AS161" s="122">
        <v>73</v>
      </c>
      <c r="AT161" s="123">
        <f t="shared" si="112"/>
        <v>44</v>
      </c>
      <c r="AU161" s="124">
        <f t="shared" si="113"/>
        <v>60.273972602739725</v>
      </c>
      <c r="AV161" s="9" t="s">
        <v>11980</v>
      </c>
      <c r="AX161" s="129"/>
      <c r="AY161" s="139"/>
      <c r="AZ161" s="139"/>
    </row>
    <row r="162" spans="3:52" ht="50" customHeight="1">
      <c r="C162" s="52" t="s">
        <v>6319</v>
      </c>
      <c r="D162" s="130" t="s">
        <v>324</v>
      </c>
      <c r="E162" s="131" t="s">
        <v>6343</v>
      </c>
      <c r="F162" s="132" t="s">
        <v>325</v>
      </c>
      <c r="G162" s="125">
        <v>3743.7919999999999</v>
      </c>
      <c r="H162" s="122">
        <v>3512.056</v>
      </c>
      <c r="I162" s="123">
        <f t="shared" si="98"/>
        <v>231.73599999999988</v>
      </c>
      <c r="J162" s="124">
        <f t="shared" si="99"/>
        <v>6.5983002548934255</v>
      </c>
      <c r="K162" s="125">
        <v>1404.655</v>
      </c>
      <c r="L162" s="122">
        <v>1320.643</v>
      </c>
      <c r="M162" s="123">
        <f t="shared" si="100"/>
        <v>84.011999999999944</v>
      </c>
      <c r="N162" s="124">
        <f t="shared" si="101"/>
        <v>6.361446658938104</v>
      </c>
      <c r="O162" s="125">
        <v>375.22399999999999</v>
      </c>
      <c r="P162" s="122">
        <v>256.33199999999999</v>
      </c>
      <c r="Q162" s="123">
        <f t="shared" si="102"/>
        <v>118.892</v>
      </c>
      <c r="R162" s="124">
        <f t="shared" si="103"/>
        <v>46.382035797325344</v>
      </c>
      <c r="S162" s="125">
        <v>1963.913</v>
      </c>
      <c r="T162" s="122">
        <v>1935.0809999999999</v>
      </c>
      <c r="U162" s="123">
        <f t="shared" si="104"/>
        <v>28.832000000000107</v>
      </c>
      <c r="V162" s="124">
        <f t="shared" si="105"/>
        <v>1.489963469229459</v>
      </c>
      <c r="W162" s="121" t="s">
        <v>6825</v>
      </c>
      <c r="X162" s="122">
        <v>1589</v>
      </c>
      <c r="Y162" s="122">
        <v>1583</v>
      </c>
      <c r="Z162" s="123">
        <f t="shared" si="114"/>
        <v>6</v>
      </c>
      <c r="AA162" s="124">
        <f t="shared" si="97"/>
        <v>0.37902716361339228</v>
      </c>
      <c r="AB162" s="28" t="s">
        <v>6826</v>
      </c>
      <c r="AC162" s="122">
        <v>205</v>
      </c>
      <c r="AD162" s="122">
        <v>179</v>
      </c>
      <c r="AE162" s="123">
        <f t="shared" si="106"/>
        <v>26</v>
      </c>
      <c r="AF162" s="29">
        <f t="shared" si="107"/>
        <v>14.52513966480447</v>
      </c>
      <c r="AG162" s="28" t="s">
        <v>6827</v>
      </c>
      <c r="AH162" s="122">
        <v>120</v>
      </c>
      <c r="AI162" s="122">
        <v>120</v>
      </c>
      <c r="AJ162" s="123">
        <f t="shared" si="108"/>
        <v>0</v>
      </c>
      <c r="AK162" s="124">
        <f t="shared" si="109"/>
        <v>0</v>
      </c>
      <c r="AL162" s="28" t="s">
        <v>6762</v>
      </c>
      <c r="AM162" s="122">
        <v>43</v>
      </c>
      <c r="AN162" s="122">
        <v>45</v>
      </c>
      <c r="AO162" s="123">
        <f t="shared" si="110"/>
        <v>-2</v>
      </c>
      <c r="AP162" s="29">
        <f t="shared" si="111"/>
        <v>-4.4444444444444446</v>
      </c>
      <c r="AQ162" s="28" t="s">
        <v>6459</v>
      </c>
      <c r="AR162" s="122">
        <v>6</v>
      </c>
      <c r="AS162" s="122">
        <v>6</v>
      </c>
      <c r="AT162" s="123">
        <f t="shared" si="112"/>
        <v>0</v>
      </c>
      <c r="AU162" s="124">
        <f t="shared" si="113"/>
        <v>0</v>
      </c>
      <c r="AV162" s="9" t="s">
        <v>11980</v>
      </c>
      <c r="AX162" s="129"/>
      <c r="AY162" s="139"/>
      <c r="AZ162" s="139"/>
    </row>
    <row r="163" spans="3:52" ht="50" customHeight="1">
      <c r="C163" s="52" t="s">
        <v>6319</v>
      </c>
      <c r="D163" s="130" t="s">
        <v>326</v>
      </c>
      <c r="E163" s="131" t="s">
        <v>6343</v>
      </c>
      <c r="F163" s="132" t="s">
        <v>327</v>
      </c>
      <c r="G163" s="125">
        <v>3537.3310000000001</v>
      </c>
      <c r="H163" s="122">
        <v>3581.7449999999999</v>
      </c>
      <c r="I163" s="123">
        <f t="shared" si="98"/>
        <v>-44.41399999999976</v>
      </c>
      <c r="J163" s="124">
        <f t="shared" si="99"/>
        <v>-1.240010106805475</v>
      </c>
      <c r="K163" s="125">
        <v>1050.683</v>
      </c>
      <c r="L163" s="122">
        <v>1050.1130000000001</v>
      </c>
      <c r="M163" s="123">
        <f t="shared" si="100"/>
        <v>0.56999999999993634</v>
      </c>
      <c r="N163" s="124">
        <f t="shared" si="101"/>
        <v>5.4279872737499332E-2</v>
      </c>
      <c r="O163" s="125">
        <v>371.517</v>
      </c>
      <c r="P163" s="122">
        <v>371.14699999999999</v>
      </c>
      <c r="Q163" s="123">
        <f t="shared" si="102"/>
        <v>0.37000000000000455</v>
      </c>
      <c r="R163" s="124">
        <f t="shared" si="103"/>
        <v>9.9690958030107898E-2</v>
      </c>
      <c r="S163" s="125">
        <v>2115.1309999999999</v>
      </c>
      <c r="T163" s="122">
        <v>2160.4850000000001</v>
      </c>
      <c r="U163" s="123">
        <f t="shared" si="104"/>
        <v>-45.354000000000269</v>
      </c>
      <c r="V163" s="124">
        <f t="shared" si="105"/>
        <v>-2.0992508626535367</v>
      </c>
      <c r="W163" s="121" t="s">
        <v>6532</v>
      </c>
      <c r="X163" s="122">
        <v>720</v>
      </c>
      <c r="Y163" s="122">
        <v>722</v>
      </c>
      <c r="Z163" s="123">
        <f t="shared" si="114"/>
        <v>-2</v>
      </c>
      <c r="AA163" s="124">
        <f t="shared" si="97"/>
        <v>-0.2770083102493075</v>
      </c>
      <c r="AB163" s="28" t="s">
        <v>6441</v>
      </c>
      <c r="AC163" s="122">
        <v>676</v>
      </c>
      <c r="AD163" s="122">
        <v>677</v>
      </c>
      <c r="AE163" s="123">
        <f t="shared" si="106"/>
        <v>-1</v>
      </c>
      <c r="AF163" s="29">
        <f t="shared" si="107"/>
        <v>-0.14771048744460857</v>
      </c>
      <c r="AG163" s="28" t="s">
        <v>6418</v>
      </c>
      <c r="AH163" s="122">
        <v>219</v>
      </c>
      <c r="AI163" s="122">
        <v>219</v>
      </c>
      <c r="AJ163" s="123">
        <f t="shared" si="108"/>
        <v>0</v>
      </c>
      <c r="AK163" s="124">
        <f t="shared" si="109"/>
        <v>0</v>
      </c>
      <c r="AL163" s="28" t="s">
        <v>6828</v>
      </c>
      <c r="AM163" s="122">
        <v>157</v>
      </c>
      <c r="AN163" s="122">
        <v>159</v>
      </c>
      <c r="AO163" s="123">
        <f t="shared" si="110"/>
        <v>-2</v>
      </c>
      <c r="AP163" s="29">
        <f t="shared" si="111"/>
        <v>-1.257861635220126</v>
      </c>
      <c r="AQ163" s="28" t="s">
        <v>6388</v>
      </c>
      <c r="AR163" s="122">
        <v>141</v>
      </c>
      <c r="AS163" s="122">
        <v>145</v>
      </c>
      <c r="AT163" s="123">
        <f t="shared" si="112"/>
        <v>-4</v>
      </c>
      <c r="AU163" s="124">
        <f t="shared" si="113"/>
        <v>-2.7586206896551726</v>
      </c>
      <c r="AV163" s="9" t="s">
        <v>11982</v>
      </c>
      <c r="AX163" s="129"/>
      <c r="AY163" s="139"/>
      <c r="AZ163" s="139"/>
    </row>
    <row r="164" spans="3:52" ht="50" customHeight="1">
      <c r="C164" s="52" t="s">
        <v>6319</v>
      </c>
      <c r="D164" s="106" t="s">
        <v>328</v>
      </c>
      <c r="E164" s="107" t="s">
        <v>6343</v>
      </c>
      <c r="F164" s="108" t="s">
        <v>329</v>
      </c>
      <c r="G164" s="125">
        <v>3490.1889999999999</v>
      </c>
      <c r="H164" s="122">
        <v>3886.587</v>
      </c>
      <c r="I164" s="123">
        <f t="shared" si="98"/>
        <v>-396.39800000000014</v>
      </c>
      <c r="J164" s="124">
        <f t="shared" si="99"/>
        <v>-10.199128438395952</v>
      </c>
      <c r="K164" s="125">
        <v>1299.0219999999999</v>
      </c>
      <c r="L164" s="122">
        <v>1475.5350000000001</v>
      </c>
      <c r="M164" s="123">
        <f t="shared" si="100"/>
        <v>-176.51300000000015</v>
      </c>
      <c r="N164" s="124">
        <f t="shared" si="101"/>
        <v>-11.962644057917984</v>
      </c>
      <c r="O164" s="125">
        <v>184.251</v>
      </c>
      <c r="P164" s="122">
        <v>493.16699999999997</v>
      </c>
      <c r="Q164" s="123">
        <f t="shared" si="102"/>
        <v>-308.91599999999994</v>
      </c>
      <c r="R164" s="124">
        <f t="shared" si="103"/>
        <v>-62.639227685550722</v>
      </c>
      <c r="S164" s="125">
        <v>2006.9159999999999</v>
      </c>
      <c r="T164" s="122">
        <v>1917.885</v>
      </c>
      <c r="U164" s="123">
        <f t="shared" si="104"/>
        <v>89.030999999999949</v>
      </c>
      <c r="V164" s="124">
        <f t="shared" si="105"/>
        <v>4.6421448627003157</v>
      </c>
      <c r="W164" s="121" t="s">
        <v>6403</v>
      </c>
      <c r="X164" s="122">
        <v>678</v>
      </c>
      <c r="Y164" s="122">
        <v>637</v>
      </c>
      <c r="Z164" s="123">
        <v>41</v>
      </c>
      <c r="AA164" s="124">
        <v>6.4364207221350087</v>
      </c>
      <c r="AB164" s="28" t="s">
        <v>6456</v>
      </c>
      <c r="AC164" s="122">
        <v>445</v>
      </c>
      <c r="AD164" s="122">
        <v>412</v>
      </c>
      <c r="AE164" s="123">
        <v>33</v>
      </c>
      <c r="AF164" s="29">
        <v>8.009708737864079</v>
      </c>
      <c r="AG164" s="28" t="s">
        <v>6829</v>
      </c>
      <c r="AH164" s="122">
        <v>320</v>
      </c>
      <c r="AI164" s="122">
        <v>324</v>
      </c>
      <c r="AJ164" s="123">
        <v>-4</v>
      </c>
      <c r="AK164" s="124">
        <v>-1.2345679012345678</v>
      </c>
      <c r="AL164" s="28" t="s">
        <v>6410</v>
      </c>
      <c r="AM164" s="122">
        <v>160</v>
      </c>
      <c r="AN164" s="122">
        <v>172</v>
      </c>
      <c r="AO164" s="123">
        <v>-12</v>
      </c>
      <c r="AP164" s="29">
        <v>-6.9767441860465116</v>
      </c>
      <c r="AQ164" s="28" t="s">
        <v>6638</v>
      </c>
      <c r="AR164" s="122">
        <v>121</v>
      </c>
      <c r="AS164" s="122">
        <v>125</v>
      </c>
      <c r="AT164" s="123">
        <v>-4</v>
      </c>
      <c r="AU164" s="124">
        <v>-3.2</v>
      </c>
      <c r="AV164" s="9" t="s">
        <v>11980</v>
      </c>
      <c r="AX164" s="129"/>
      <c r="AY164" s="139"/>
      <c r="AZ164" s="139"/>
    </row>
    <row r="165" spans="3:52" ht="50" customHeight="1">
      <c r="C165" s="52" t="s">
        <v>6319</v>
      </c>
      <c r="D165" s="130" t="s">
        <v>330</v>
      </c>
      <c r="E165" s="131" t="s">
        <v>6343</v>
      </c>
      <c r="F165" s="132" t="s">
        <v>331</v>
      </c>
      <c r="G165" s="125">
        <v>5104.6880000000001</v>
      </c>
      <c r="H165" s="122">
        <v>5147.4189999999999</v>
      </c>
      <c r="I165" s="123">
        <f t="shared" si="98"/>
        <v>-42.730999999999767</v>
      </c>
      <c r="J165" s="124">
        <f t="shared" si="99"/>
        <v>-0.83014419459538391</v>
      </c>
      <c r="K165" s="125">
        <v>1973.4670000000001</v>
      </c>
      <c r="L165" s="122">
        <v>1975.83</v>
      </c>
      <c r="M165" s="123">
        <f t="shared" si="100"/>
        <v>-2.362999999999829</v>
      </c>
      <c r="N165" s="124">
        <f t="shared" si="101"/>
        <v>-0.11959530931303954</v>
      </c>
      <c r="O165" s="125">
        <v>315.18599999999998</v>
      </c>
      <c r="P165" s="122">
        <v>314.30500000000001</v>
      </c>
      <c r="Q165" s="123">
        <f t="shared" si="102"/>
        <v>0.88099999999997181</v>
      </c>
      <c r="R165" s="124">
        <f t="shared" si="103"/>
        <v>0.28030098153066985</v>
      </c>
      <c r="S165" s="125">
        <v>2816.0349999999999</v>
      </c>
      <c r="T165" s="122">
        <v>2857.2840000000001</v>
      </c>
      <c r="U165" s="123">
        <f t="shared" si="104"/>
        <v>-41.249000000000251</v>
      </c>
      <c r="V165" s="124">
        <f t="shared" si="105"/>
        <v>-1.443643684002019</v>
      </c>
      <c r="W165" s="121" t="s">
        <v>6403</v>
      </c>
      <c r="X165" s="122">
        <v>1381</v>
      </c>
      <c r="Y165" s="122">
        <v>1358</v>
      </c>
      <c r="Z165" s="123">
        <f t="shared" ref="Z165:Z185" si="115">X165-Y165</f>
        <v>23</v>
      </c>
      <c r="AA165" s="124">
        <f t="shared" ref="AA165:AA185" si="116">Z165/Y165*100</f>
        <v>1.6936671575846833</v>
      </c>
      <c r="AB165" s="28" t="s">
        <v>6453</v>
      </c>
      <c r="AC165" s="122">
        <v>773</v>
      </c>
      <c r="AD165" s="122">
        <v>831</v>
      </c>
      <c r="AE165" s="123">
        <f t="shared" ref="AE165:AE179" si="117">AC165-AD165</f>
        <v>-58</v>
      </c>
      <c r="AF165" s="29">
        <f t="shared" ref="AF165:AF180" si="118">AE165/AD165*100</f>
        <v>-6.9795427196149218</v>
      </c>
      <c r="AG165" s="28" t="s">
        <v>6410</v>
      </c>
      <c r="AH165" s="122">
        <v>425</v>
      </c>
      <c r="AI165" s="122">
        <v>425</v>
      </c>
      <c r="AJ165" s="123">
        <f t="shared" ref="AJ165:AJ185" si="119">AH165-AI165</f>
        <v>0</v>
      </c>
      <c r="AK165" s="124">
        <f t="shared" ref="AK165:AK185" si="120">AJ165/AI165*100</f>
        <v>0</v>
      </c>
      <c r="AL165" s="28" t="s">
        <v>6830</v>
      </c>
      <c r="AM165" s="122">
        <v>79</v>
      </c>
      <c r="AN165" s="122">
        <v>82</v>
      </c>
      <c r="AO165" s="123">
        <f t="shared" ref="AO165:AO180" si="121">AM165-AN165</f>
        <v>-3</v>
      </c>
      <c r="AP165" s="29">
        <f t="shared" ref="AP165:AP180" si="122">AO165/AN165*100</f>
        <v>-3.6585365853658534</v>
      </c>
      <c r="AQ165" s="28" t="s">
        <v>6831</v>
      </c>
      <c r="AR165" s="122">
        <v>71</v>
      </c>
      <c r="AS165" s="122">
        <v>72</v>
      </c>
      <c r="AT165" s="123">
        <f t="shared" ref="AT165:AT185" si="123">AR165-AS165</f>
        <v>-1</v>
      </c>
      <c r="AU165" s="124">
        <f t="shared" ref="AU165:AU185" si="124">AT165/AS165*100</f>
        <v>-1.3888888888888888</v>
      </c>
      <c r="AV165" s="9" t="s">
        <v>11980</v>
      </c>
      <c r="AX165" s="129"/>
      <c r="AY165" s="139"/>
      <c r="AZ165" s="139"/>
    </row>
    <row r="166" spans="3:52" ht="50" customHeight="1">
      <c r="C166" s="52" t="s">
        <v>6319</v>
      </c>
      <c r="D166" s="130" t="s">
        <v>332</v>
      </c>
      <c r="E166" s="131" t="s">
        <v>6343</v>
      </c>
      <c r="F166" s="132" t="s">
        <v>333</v>
      </c>
      <c r="G166" s="125">
        <v>3467.4749999999999</v>
      </c>
      <c r="H166" s="122">
        <v>3449.16</v>
      </c>
      <c r="I166" s="123">
        <f t="shared" si="98"/>
        <v>18.315000000000055</v>
      </c>
      <c r="J166" s="124">
        <f t="shared" si="99"/>
        <v>0.5309988518943759</v>
      </c>
      <c r="K166" s="125">
        <v>1604.4960000000001</v>
      </c>
      <c r="L166" s="122">
        <v>1937.5429999999999</v>
      </c>
      <c r="M166" s="123">
        <f t="shared" si="100"/>
        <v>-333.0469999999998</v>
      </c>
      <c r="N166" s="124">
        <f t="shared" si="101"/>
        <v>-17.18914109261058</v>
      </c>
      <c r="O166" s="125">
        <v>300.22000000000003</v>
      </c>
      <c r="P166" s="122">
        <v>100.111</v>
      </c>
      <c r="Q166" s="123">
        <f t="shared" si="102"/>
        <v>200.10900000000004</v>
      </c>
      <c r="R166" s="124">
        <f t="shared" si="103"/>
        <v>199.88712529092709</v>
      </c>
      <c r="S166" s="125">
        <v>1562.759</v>
      </c>
      <c r="T166" s="122">
        <v>1411.5060000000001</v>
      </c>
      <c r="U166" s="123">
        <f t="shared" si="104"/>
        <v>151.25299999999993</v>
      </c>
      <c r="V166" s="124">
        <f t="shared" si="105"/>
        <v>10.715717821957535</v>
      </c>
      <c r="W166" s="121" t="s">
        <v>6441</v>
      </c>
      <c r="X166" s="122">
        <v>1295</v>
      </c>
      <c r="Y166" s="122">
        <v>1184</v>
      </c>
      <c r="Z166" s="123">
        <f t="shared" si="115"/>
        <v>111</v>
      </c>
      <c r="AA166" s="124">
        <f t="shared" si="116"/>
        <v>9.375</v>
      </c>
      <c r="AB166" s="28" t="s">
        <v>6832</v>
      </c>
      <c r="AC166" s="122">
        <v>147</v>
      </c>
      <c r="AD166" s="122">
        <v>108</v>
      </c>
      <c r="AE166" s="123">
        <f t="shared" si="117"/>
        <v>39</v>
      </c>
      <c r="AF166" s="29">
        <f t="shared" si="118"/>
        <v>36.111111111111107</v>
      </c>
      <c r="AG166" s="28" t="s">
        <v>6418</v>
      </c>
      <c r="AH166" s="122">
        <v>113</v>
      </c>
      <c r="AI166" s="122">
        <v>112</v>
      </c>
      <c r="AJ166" s="123">
        <f t="shared" si="119"/>
        <v>1</v>
      </c>
      <c r="AK166" s="124">
        <f t="shared" si="120"/>
        <v>0.89285714285714279</v>
      </c>
      <c r="AL166" s="28" t="s">
        <v>6833</v>
      </c>
      <c r="AM166" s="122">
        <v>4</v>
      </c>
      <c r="AN166" s="122">
        <v>4</v>
      </c>
      <c r="AO166" s="123">
        <f t="shared" si="121"/>
        <v>0</v>
      </c>
      <c r="AP166" s="29">
        <f t="shared" si="122"/>
        <v>0</v>
      </c>
      <c r="AQ166" s="28" t="s">
        <v>6834</v>
      </c>
      <c r="AR166" s="122">
        <v>4</v>
      </c>
      <c r="AS166" s="122">
        <v>3</v>
      </c>
      <c r="AT166" s="123">
        <f t="shared" si="123"/>
        <v>1</v>
      </c>
      <c r="AU166" s="124">
        <f t="shared" si="124"/>
        <v>33.333333333333329</v>
      </c>
      <c r="AV166" s="9" t="s">
        <v>11980</v>
      </c>
      <c r="AX166" s="129"/>
      <c r="AY166" s="139"/>
      <c r="AZ166" s="139"/>
    </row>
    <row r="167" spans="3:52" ht="50" customHeight="1">
      <c r="C167" s="52" t="s">
        <v>6319</v>
      </c>
      <c r="D167" s="130" t="s">
        <v>334</v>
      </c>
      <c r="E167" s="131" t="s">
        <v>6343</v>
      </c>
      <c r="F167" s="132" t="s">
        <v>335</v>
      </c>
      <c r="G167" s="125">
        <v>2958.16</v>
      </c>
      <c r="H167" s="122">
        <v>2980.1770000000001</v>
      </c>
      <c r="I167" s="123">
        <f t="shared" si="98"/>
        <v>-22.01700000000028</v>
      </c>
      <c r="J167" s="124">
        <f t="shared" si="99"/>
        <v>-0.73878162270228509</v>
      </c>
      <c r="K167" s="125">
        <v>683.99800000000005</v>
      </c>
      <c r="L167" s="122">
        <v>683.97900000000004</v>
      </c>
      <c r="M167" s="123">
        <f t="shared" si="100"/>
        <v>1.9000000000005457E-2</v>
      </c>
      <c r="N167" s="124">
        <f t="shared" si="101"/>
        <v>2.7778630630480548E-3</v>
      </c>
      <c r="O167" s="125">
        <v>1017.5119999999999</v>
      </c>
      <c r="P167" s="122">
        <v>1077.4190000000001</v>
      </c>
      <c r="Q167" s="123">
        <f t="shared" si="102"/>
        <v>-59.907000000000153</v>
      </c>
      <c r="R167" s="124">
        <f t="shared" si="103"/>
        <v>-5.5602323701364229</v>
      </c>
      <c r="S167" s="125">
        <v>1256.6500000000001</v>
      </c>
      <c r="T167" s="122">
        <v>1218.779</v>
      </c>
      <c r="U167" s="123">
        <f t="shared" si="104"/>
        <v>37.871000000000095</v>
      </c>
      <c r="V167" s="124">
        <f t="shared" si="105"/>
        <v>3.1072901649930049</v>
      </c>
      <c r="W167" s="121" t="s">
        <v>6526</v>
      </c>
      <c r="X167" s="122">
        <v>721</v>
      </c>
      <c r="Y167" s="122">
        <v>702</v>
      </c>
      <c r="Z167" s="123">
        <f t="shared" si="115"/>
        <v>19</v>
      </c>
      <c r="AA167" s="124">
        <f t="shared" si="116"/>
        <v>2.7065527065527064</v>
      </c>
      <c r="AB167" s="28" t="s">
        <v>6418</v>
      </c>
      <c r="AC167" s="122">
        <v>145</v>
      </c>
      <c r="AD167" s="122">
        <v>148</v>
      </c>
      <c r="AE167" s="123">
        <f t="shared" si="117"/>
        <v>-3</v>
      </c>
      <c r="AF167" s="29">
        <f t="shared" si="118"/>
        <v>-2.0270270270270272</v>
      </c>
      <c r="AG167" s="28" t="s">
        <v>6432</v>
      </c>
      <c r="AH167" s="122">
        <v>134</v>
      </c>
      <c r="AI167" s="122">
        <v>138</v>
      </c>
      <c r="AJ167" s="123">
        <f t="shared" si="119"/>
        <v>-4</v>
      </c>
      <c r="AK167" s="124">
        <f t="shared" si="120"/>
        <v>-2.8985507246376812</v>
      </c>
      <c r="AL167" s="28" t="s">
        <v>6835</v>
      </c>
      <c r="AM167" s="122">
        <v>99</v>
      </c>
      <c r="AN167" s="122">
        <v>62</v>
      </c>
      <c r="AO167" s="123">
        <f t="shared" si="121"/>
        <v>37</v>
      </c>
      <c r="AP167" s="29">
        <f t="shared" si="122"/>
        <v>59.677419354838712</v>
      </c>
      <c r="AQ167" s="28" t="s">
        <v>6836</v>
      </c>
      <c r="AR167" s="122">
        <v>63</v>
      </c>
      <c r="AS167" s="122">
        <v>63</v>
      </c>
      <c r="AT167" s="123">
        <f t="shared" si="123"/>
        <v>0</v>
      </c>
      <c r="AU167" s="124">
        <f t="shared" si="124"/>
        <v>0</v>
      </c>
      <c r="AV167" s="9" t="s">
        <v>11980</v>
      </c>
      <c r="AX167" s="129"/>
      <c r="AY167" s="139"/>
      <c r="AZ167" s="139"/>
    </row>
    <row r="168" spans="3:52" ht="50" customHeight="1">
      <c r="C168" s="52" t="s">
        <v>6319</v>
      </c>
      <c r="D168" s="130" t="s">
        <v>336</v>
      </c>
      <c r="E168" s="131" t="s">
        <v>6343</v>
      </c>
      <c r="F168" s="132" t="s">
        <v>337</v>
      </c>
      <c r="G168" s="125">
        <v>2951.0540000000001</v>
      </c>
      <c r="H168" s="122">
        <v>3004.703</v>
      </c>
      <c r="I168" s="123">
        <f t="shared" si="98"/>
        <v>-53.648999999999887</v>
      </c>
      <c r="J168" s="124">
        <f t="shared" si="99"/>
        <v>-1.7855009297091888</v>
      </c>
      <c r="K168" s="125">
        <v>1386</v>
      </c>
      <c r="L168" s="122">
        <v>1334</v>
      </c>
      <c r="M168" s="123">
        <f t="shared" si="100"/>
        <v>52</v>
      </c>
      <c r="N168" s="124">
        <f t="shared" si="101"/>
        <v>3.8980509745127434</v>
      </c>
      <c r="O168" s="125">
        <v>178</v>
      </c>
      <c r="P168" s="122">
        <v>177</v>
      </c>
      <c r="Q168" s="123">
        <f t="shared" si="102"/>
        <v>1</v>
      </c>
      <c r="R168" s="124">
        <f t="shared" si="103"/>
        <v>0.56497175141242939</v>
      </c>
      <c r="S168" s="125">
        <v>1387.0540000000001</v>
      </c>
      <c r="T168" s="122">
        <v>1493.703</v>
      </c>
      <c r="U168" s="123">
        <f t="shared" si="104"/>
        <v>-106.64899999999989</v>
      </c>
      <c r="V168" s="124">
        <f t="shared" si="105"/>
        <v>-7.139906661498296</v>
      </c>
      <c r="W168" s="121" t="s">
        <v>6526</v>
      </c>
      <c r="X168" s="122">
        <v>1387.0540000000001</v>
      </c>
      <c r="Y168" s="122">
        <v>1493.703</v>
      </c>
      <c r="Z168" s="123">
        <f t="shared" si="115"/>
        <v>-106.64899999999989</v>
      </c>
      <c r="AA168" s="124">
        <f t="shared" si="116"/>
        <v>-7.139906661498296</v>
      </c>
      <c r="AB168" s="28" t="s">
        <v>11839</v>
      </c>
      <c r="AC168" s="122" t="s">
        <v>11839</v>
      </c>
      <c r="AD168" s="122" t="s">
        <v>11839</v>
      </c>
      <c r="AE168" s="123" t="s">
        <v>11839</v>
      </c>
      <c r="AF168" s="29" t="s">
        <v>11837</v>
      </c>
      <c r="AG168" s="28" t="s">
        <v>11839</v>
      </c>
      <c r="AH168" s="122" t="s">
        <v>11839</v>
      </c>
      <c r="AI168" s="122" t="s">
        <v>11839</v>
      </c>
      <c r="AJ168" s="123" t="s">
        <v>11837</v>
      </c>
      <c r="AK168" s="124" t="s">
        <v>11839</v>
      </c>
      <c r="AL168" s="28" t="s">
        <v>11839</v>
      </c>
      <c r="AM168" s="122" t="s">
        <v>11839</v>
      </c>
      <c r="AN168" s="122" t="s">
        <v>11839</v>
      </c>
      <c r="AO168" s="123" t="s">
        <v>11839</v>
      </c>
      <c r="AP168" s="29" t="s">
        <v>11839</v>
      </c>
      <c r="AQ168" s="28" t="s">
        <v>11839</v>
      </c>
      <c r="AR168" s="122" t="s">
        <v>11839</v>
      </c>
      <c r="AS168" s="122" t="s">
        <v>11839</v>
      </c>
      <c r="AT168" s="123" t="s">
        <v>11839</v>
      </c>
      <c r="AU168" s="124" t="s">
        <v>11839</v>
      </c>
      <c r="AV168" s="9" t="s">
        <v>11980</v>
      </c>
      <c r="AX168" s="129"/>
      <c r="AY168" s="139"/>
      <c r="AZ168" s="139"/>
    </row>
    <row r="169" spans="3:52" ht="50" customHeight="1">
      <c r="C169" s="52" t="s">
        <v>6319</v>
      </c>
      <c r="D169" s="130" t="s">
        <v>338</v>
      </c>
      <c r="E169" s="131" t="s">
        <v>6343</v>
      </c>
      <c r="F169" s="132" t="s">
        <v>339</v>
      </c>
      <c r="G169" s="125">
        <v>2596.4270000000001</v>
      </c>
      <c r="H169" s="122">
        <v>2494.739</v>
      </c>
      <c r="I169" s="123">
        <f t="shared" si="98"/>
        <v>101.6880000000001</v>
      </c>
      <c r="J169" s="124">
        <f t="shared" si="99"/>
        <v>4.0760977400842373</v>
      </c>
      <c r="K169" s="125">
        <v>990.29</v>
      </c>
      <c r="L169" s="122">
        <v>1069.346</v>
      </c>
      <c r="M169" s="123">
        <f t="shared" si="100"/>
        <v>-79.05600000000004</v>
      </c>
      <c r="N169" s="124">
        <f t="shared" si="101"/>
        <v>-7.3929298842470113</v>
      </c>
      <c r="O169" s="125">
        <v>248.32300000000001</v>
      </c>
      <c r="P169" s="122">
        <v>239.577</v>
      </c>
      <c r="Q169" s="123">
        <f t="shared" si="102"/>
        <v>8.7460000000000093</v>
      </c>
      <c r="R169" s="124">
        <f t="shared" si="103"/>
        <v>3.6506008506659695</v>
      </c>
      <c r="S169" s="125">
        <v>1357.8140000000001</v>
      </c>
      <c r="T169" s="122">
        <v>1185.816</v>
      </c>
      <c r="U169" s="123">
        <f t="shared" si="104"/>
        <v>171.99800000000005</v>
      </c>
      <c r="V169" s="124">
        <f t="shared" si="105"/>
        <v>14.504611170704395</v>
      </c>
      <c r="W169" s="121" t="s">
        <v>6837</v>
      </c>
      <c r="X169" s="122">
        <v>304</v>
      </c>
      <c r="Y169" s="122">
        <v>242</v>
      </c>
      <c r="Z169" s="123">
        <f t="shared" si="115"/>
        <v>62</v>
      </c>
      <c r="AA169" s="124">
        <f t="shared" si="116"/>
        <v>25.619834710743799</v>
      </c>
      <c r="AB169" s="28" t="s">
        <v>6643</v>
      </c>
      <c r="AC169" s="122">
        <v>276</v>
      </c>
      <c r="AD169" s="122">
        <v>214</v>
      </c>
      <c r="AE169" s="123">
        <f t="shared" si="117"/>
        <v>62</v>
      </c>
      <c r="AF169" s="29">
        <f t="shared" si="118"/>
        <v>28.971962616822427</v>
      </c>
      <c r="AG169" s="28" t="s">
        <v>6746</v>
      </c>
      <c r="AH169" s="122">
        <v>181</v>
      </c>
      <c r="AI169" s="122">
        <v>184</v>
      </c>
      <c r="AJ169" s="123">
        <f t="shared" si="119"/>
        <v>-3</v>
      </c>
      <c r="AK169" s="124">
        <f t="shared" si="120"/>
        <v>-1.6304347826086956</v>
      </c>
      <c r="AL169" s="28" t="s">
        <v>6838</v>
      </c>
      <c r="AM169" s="122">
        <v>143</v>
      </c>
      <c r="AN169" s="122">
        <v>152</v>
      </c>
      <c r="AO169" s="123">
        <f t="shared" si="121"/>
        <v>-9</v>
      </c>
      <c r="AP169" s="29">
        <f t="shared" si="122"/>
        <v>-5.9210526315789469</v>
      </c>
      <c r="AQ169" s="28" t="s">
        <v>6410</v>
      </c>
      <c r="AR169" s="122">
        <v>113</v>
      </c>
      <c r="AS169" s="122">
        <v>110</v>
      </c>
      <c r="AT169" s="123">
        <f t="shared" si="123"/>
        <v>3</v>
      </c>
      <c r="AU169" s="124">
        <f t="shared" si="124"/>
        <v>2.7272727272727271</v>
      </c>
      <c r="AV169" s="9" t="s">
        <v>11981</v>
      </c>
      <c r="AX169" s="129"/>
      <c r="AY169" s="139"/>
      <c r="AZ169" s="139"/>
    </row>
    <row r="170" spans="3:52" ht="50" customHeight="1">
      <c r="C170" s="52" t="s">
        <v>6319</v>
      </c>
      <c r="D170" s="130" t="s">
        <v>340</v>
      </c>
      <c r="E170" s="131" t="s">
        <v>6343</v>
      </c>
      <c r="F170" s="132" t="s">
        <v>341</v>
      </c>
      <c r="G170" s="125">
        <v>4969.2250000000004</v>
      </c>
      <c r="H170" s="122">
        <v>4940.7820000000002</v>
      </c>
      <c r="I170" s="123">
        <f t="shared" si="98"/>
        <v>28.443000000000211</v>
      </c>
      <c r="J170" s="124">
        <f t="shared" si="99"/>
        <v>0.57567810115888962</v>
      </c>
      <c r="K170" s="125">
        <v>2116.2649999999999</v>
      </c>
      <c r="L170" s="122">
        <v>2078.5549999999998</v>
      </c>
      <c r="M170" s="123">
        <f t="shared" si="100"/>
        <v>37.710000000000036</v>
      </c>
      <c r="N170" s="124">
        <f t="shared" si="101"/>
        <v>1.814241143486703</v>
      </c>
      <c r="O170" s="125">
        <v>548.86400000000003</v>
      </c>
      <c r="P170" s="122">
        <v>548.39499999999998</v>
      </c>
      <c r="Q170" s="123">
        <f t="shared" si="102"/>
        <v>0.46900000000005093</v>
      </c>
      <c r="R170" s="124">
        <f t="shared" si="103"/>
        <v>8.5522296884554191E-2</v>
      </c>
      <c r="S170" s="125">
        <v>2304.096</v>
      </c>
      <c r="T170" s="122">
        <v>2313.8319999999999</v>
      </c>
      <c r="U170" s="123">
        <f t="shared" si="104"/>
        <v>-9.7359999999998763</v>
      </c>
      <c r="V170" s="124">
        <f t="shared" si="105"/>
        <v>-0.42077385047833538</v>
      </c>
      <c r="W170" s="121" t="s">
        <v>6417</v>
      </c>
      <c r="X170" s="122">
        <v>1283</v>
      </c>
      <c r="Y170" s="122">
        <v>1258</v>
      </c>
      <c r="Z170" s="123">
        <f t="shared" si="115"/>
        <v>25</v>
      </c>
      <c r="AA170" s="124">
        <f t="shared" si="116"/>
        <v>1.9872813990461049</v>
      </c>
      <c r="AB170" s="28" t="s">
        <v>6432</v>
      </c>
      <c r="AC170" s="122">
        <v>321</v>
      </c>
      <c r="AD170" s="122">
        <v>322</v>
      </c>
      <c r="AE170" s="123">
        <f t="shared" si="117"/>
        <v>-1</v>
      </c>
      <c r="AF170" s="29">
        <f t="shared" si="118"/>
        <v>-0.3105590062111801</v>
      </c>
      <c r="AG170" s="28" t="s">
        <v>6418</v>
      </c>
      <c r="AH170" s="122">
        <v>293</v>
      </c>
      <c r="AI170" s="122">
        <v>292</v>
      </c>
      <c r="AJ170" s="123">
        <f t="shared" si="119"/>
        <v>1</v>
      </c>
      <c r="AK170" s="124">
        <f t="shared" si="120"/>
        <v>0.34246575342465752</v>
      </c>
      <c r="AL170" s="28" t="s">
        <v>6839</v>
      </c>
      <c r="AM170" s="122">
        <v>290</v>
      </c>
      <c r="AN170" s="122">
        <v>315</v>
      </c>
      <c r="AO170" s="123">
        <f t="shared" si="121"/>
        <v>-25</v>
      </c>
      <c r="AP170" s="29">
        <f t="shared" si="122"/>
        <v>-7.9365079365079358</v>
      </c>
      <c r="AQ170" s="28" t="s">
        <v>6433</v>
      </c>
      <c r="AR170" s="122">
        <v>109</v>
      </c>
      <c r="AS170" s="122">
        <v>119</v>
      </c>
      <c r="AT170" s="123">
        <f t="shared" si="123"/>
        <v>-10</v>
      </c>
      <c r="AU170" s="124">
        <f t="shared" si="124"/>
        <v>-8.4033613445378155</v>
      </c>
      <c r="AV170" s="9" t="s">
        <v>11981</v>
      </c>
      <c r="AX170" s="129"/>
      <c r="AY170" s="139"/>
      <c r="AZ170" s="139"/>
    </row>
    <row r="171" spans="3:52" ht="50" customHeight="1">
      <c r="C171" s="52" t="s">
        <v>6319</v>
      </c>
      <c r="D171" s="130" t="s">
        <v>342</v>
      </c>
      <c r="E171" s="131" t="s">
        <v>6343</v>
      </c>
      <c r="F171" s="132" t="s">
        <v>343</v>
      </c>
      <c r="G171" s="125">
        <v>3219.5419999999999</v>
      </c>
      <c r="H171" s="122">
        <v>3444.2919999999999</v>
      </c>
      <c r="I171" s="123">
        <f t="shared" si="98"/>
        <v>-224.75</v>
      </c>
      <c r="J171" s="124">
        <f t="shared" si="99"/>
        <v>-6.525288796652549</v>
      </c>
      <c r="K171" s="125">
        <v>1255.1089999999999</v>
      </c>
      <c r="L171" s="122">
        <v>1435.6849999999999</v>
      </c>
      <c r="M171" s="123">
        <f t="shared" si="100"/>
        <v>-180.57600000000002</v>
      </c>
      <c r="N171" s="124">
        <f t="shared" si="101"/>
        <v>-12.577689395654341</v>
      </c>
      <c r="O171" s="125">
        <v>538.85</v>
      </c>
      <c r="P171" s="122">
        <v>584.86</v>
      </c>
      <c r="Q171" s="123">
        <f t="shared" si="102"/>
        <v>-46.009999999999991</v>
      </c>
      <c r="R171" s="124">
        <f t="shared" si="103"/>
        <v>-7.8668399275040155</v>
      </c>
      <c r="S171" s="125">
        <v>1425.5830000000001</v>
      </c>
      <c r="T171" s="122">
        <v>1423.7470000000001</v>
      </c>
      <c r="U171" s="123">
        <f t="shared" si="104"/>
        <v>1.8360000000000127</v>
      </c>
      <c r="V171" s="124">
        <f t="shared" si="105"/>
        <v>0.12895549560420586</v>
      </c>
      <c r="W171" s="121" t="s">
        <v>6746</v>
      </c>
      <c r="X171" s="122">
        <v>343</v>
      </c>
      <c r="Y171" s="122">
        <v>343</v>
      </c>
      <c r="Z171" s="123">
        <f t="shared" si="115"/>
        <v>0</v>
      </c>
      <c r="AA171" s="124">
        <f t="shared" si="116"/>
        <v>0</v>
      </c>
      <c r="AB171" s="28" t="s">
        <v>6418</v>
      </c>
      <c r="AC171" s="122">
        <v>182</v>
      </c>
      <c r="AD171" s="122">
        <v>182</v>
      </c>
      <c r="AE171" s="123">
        <f t="shared" si="117"/>
        <v>0</v>
      </c>
      <c r="AF171" s="29">
        <f t="shared" si="118"/>
        <v>0</v>
      </c>
      <c r="AG171" s="28" t="s">
        <v>6484</v>
      </c>
      <c r="AH171" s="122">
        <v>170</v>
      </c>
      <c r="AI171" s="122">
        <v>170</v>
      </c>
      <c r="AJ171" s="123">
        <f t="shared" si="119"/>
        <v>0</v>
      </c>
      <c r="AK171" s="124">
        <f t="shared" si="120"/>
        <v>0</v>
      </c>
      <c r="AL171" s="28" t="s">
        <v>6840</v>
      </c>
      <c r="AM171" s="122">
        <v>144</v>
      </c>
      <c r="AN171" s="122">
        <v>119</v>
      </c>
      <c r="AO171" s="123">
        <f t="shared" si="121"/>
        <v>25</v>
      </c>
      <c r="AP171" s="29">
        <f t="shared" si="122"/>
        <v>21.008403361344538</v>
      </c>
      <c r="AQ171" s="28" t="s">
        <v>6453</v>
      </c>
      <c r="AR171" s="122">
        <v>131</v>
      </c>
      <c r="AS171" s="122">
        <v>142</v>
      </c>
      <c r="AT171" s="123">
        <f t="shared" si="123"/>
        <v>-11</v>
      </c>
      <c r="AU171" s="124">
        <f t="shared" si="124"/>
        <v>-7.7464788732394361</v>
      </c>
      <c r="AV171" s="9" t="s">
        <v>11982</v>
      </c>
      <c r="AX171" s="129"/>
      <c r="AY171" s="139"/>
      <c r="AZ171" s="139"/>
    </row>
    <row r="172" spans="3:52" ht="50" customHeight="1">
      <c r="C172" s="52" t="s">
        <v>6319</v>
      </c>
      <c r="D172" s="130" t="s">
        <v>344</v>
      </c>
      <c r="E172" s="131" t="s">
        <v>6343</v>
      </c>
      <c r="F172" s="132" t="s">
        <v>345</v>
      </c>
      <c r="G172" s="125">
        <v>5877.26</v>
      </c>
      <c r="H172" s="122">
        <v>6600.2610000000004</v>
      </c>
      <c r="I172" s="123">
        <f t="shared" si="98"/>
        <v>-723.0010000000002</v>
      </c>
      <c r="J172" s="124">
        <f t="shared" si="99"/>
        <v>-10.954127420112632</v>
      </c>
      <c r="K172" s="125">
        <v>1927.4559999999999</v>
      </c>
      <c r="L172" s="122">
        <v>2593.06</v>
      </c>
      <c r="M172" s="123">
        <f t="shared" si="100"/>
        <v>-665.60400000000004</v>
      </c>
      <c r="N172" s="124">
        <f t="shared" si="101"/>
        <v>-25.668669448450864</v>
      </c>
      <c r="O172" s="125">
        <v>943.09900000000005</v>
      </c>
      <c r="P172" s="122">
        <v>937.77800000000002</v>
      </c>
      <c r="Q172" s="123">
        <f t="shared" si="102"/>
        <v>5.3210000000000264</v>
      </c>
      <c r="R172" s="124">
        <f t="shared" si="103"/>
        <v>0.56740507881396518</v>
      </c>
      <c r="S172" s="125">
        <v>3006.7049999999999</v>
      </c>
      <c r="T172" s="122">
        <v>3069.4229999999998</v>
      </c>
      <c r="U172" s="123">
        <f t="shared" si="104"/>
        <v>-62.717999999999847</v>
      </c>
      <c r="V172" s="124">
        <f t="shared" si="105"/>
        <v>-2.0433156329381728</v>
      </c>
      <c r="W172" s="121" t="s">
        <v>6825</v>
      </c>
      <c r="X172" s="122">
        <v>986</v>
      </c>
      <c r="Y172" s="122">
        <v>986</v>
      </c>
      <c r="Z172" s="123">
        <f t="shared" si="115"/>
        <v>0</v>
      </c>
      <c r="AA172" s="124">
        <f t="shared" si="116"/>
        <v>0</v>
      </c>
      <c r="AB172" s="28" t="s">
        <v>6841</v>
      </c>
      <c r="AC172" s="122">
        <v>669</v>
      </c>
      <c r="AD172" s="122">
        <v>685</v>
      </c>
      <c r="AE172" s="123">
        <f t="shared" si="117"/>
        <v>-16</v>
      </c>
      <c r="AF172" s="29">
        <f t="shared" si="118"/>
        <v>-2.335766423357664</v>
      </c>
      <c r="AG172" s="28" t="s">
        <v>6842</v>
      </c>
      <c r="AH172" s="122">
        <v>408</v>
      </c>
      <c r="AI172" s="122">
        <v>439</v>
      </c>
      <c r="AJ172" s="123">
        <f t="shared" si="119"/>
        <v>-31</v>
      </c>
      <c r="AK172" s="124">
        <f t="shared" si="120"/>
        <v>-7.0615034168564916</v>
      </c>
      <c r="AL172" s="28" t="s">
        <v>6843</v>
      </c>
      <c r="AM172" s="122">
        <v>257</v>
      </c>
      <c r="AN172" s="122">
        <v>267</v>
      </c>
      <c r="AO172" s="123">
        <f t="shared" si="121"/>
        <v>-10</v>
      </c>
      <c r="AP172" s="29">
        <f t="shared" si="122"/>
        <v>-3.7453183520599254</v>
      </c>
      <c r="AQ172" s="28" t="s">
        <v>6418</v>
      </c>
      <c r="AR172" s="122">
        <v>239</v>
      </c>
      <c r="AS172" s="122">
        <v>239</v>
      </c>
      <c r="AT172" s="123">
        <f t="shared" si="123"/>
        <v>0</v>
      </c>
      <c r="AU172" s="124">
        <f t="shared" si="124"/>
        <v>0</v>
      </c>
      <c r="AV172" s="9" t="s">
        <v>11980</v>
      </c>
      <c r="AX172" s="129"/>
      <c r="AY172" s="139"/>
      <c r="AZ172" s="139"/>
    </row>
    <row r="173" spans="3:52" ht="50" customHeight="1">
      <c r="C173" s="52" t="s">
        <v>6319</v>
      </c>
      <c r="D173" s="106" t="s">
        <v>346</v>
      </c>
      <c r="E173" s="107" t="s">
        <v>6343</v>
      </c>
      <c r="F173" s="108" t="s">
        <v>347</v>
      </c>
      <c r="G173" s="125">
        <v>5098.6289999999999</v>
      </c>
      <c r="H173" s="122">
        <v>5322.5259999999998</v>
      </c>
      <c r="I173" s="123">
        <f t="shared" si="98"/>
        <v>-223.89699999999993</v>
      </c>
      <c r="J173" s="124">
        <f t="shared" si="99"/>
        <v>-4.2065928846566454</v>
      </c>
      <c r="K173" s="125">
        <v>575.98099999999999</v>
      </c>
      <c r="L173" s="122">
        <v>665.89800000000002</v>
      </c>
      <c r="M173" s="123">
        <f t="shared" si="100"/>
        <v>-89.91700000000003</v>
      </c>
      <c r="N173" s="124">
        <f t="shared" si="101"/>
        <v>-13.503119096318059</v>
      </c>
      <c r="O173" s="125">
        <v>1335.7819999999999</v>
      </c>
      <c r="P173" s="122">
        <v>1465.3969999999999</v>
      </c>
      <c r="Q173" s="123">
        <f t="shared" si="102"/>
        <v>-129.61500000000001</v>
      </c>
      <c r="R173" s="124">
        <f t="shared" si="103"/>
        <v>-8.84504335685142</v>
      </c>
      <c r="S173" s="125">
        <v>3186.866</v>
      </c>
      <c r="T173" s="122">
        <v>3191.2310000000002</v>
      </c>
      <c r="U173" s="123">
        <f t="shared" si="104"/>
        <v>-4.3650000000002365</v>
      </c>
      <c r="V173" s="124">
        <f t="shared" si="105"/>
        <v>-0.13678107288379426</v>
      </c>
      <c r="W173" s="121" t="s">
        <v>6844</v>
      </c>
      <c r="X173" s="122">
        <v>1470</v>
      </c>
      <c r="Y173" s="122">
        <v>1478</v>
      </c>
      <c r="Z173" s="123">
        <f t="shared" si="115"/>
        <v>-8</v>
      </c>
      <c r="AA173" s="124">
        <f t="shared" si="116"/>
        <v>-0.54127198917456021</v>
      </c>
      <c r="AB173" s="28" t="s">
        <v>6845</v>
      </c>
      <c r="AC173" s="122">
        <v>418</v>
      </c>
      <c r="AD173" s="122">
        <v>448</v>
      </c>
      <c r="AE173" s="123">
        <f t="shared" si="117"/>
        <v>-30</v>
      </c>
      <c r="AF173" s="29">
        <f t="shared" si="118"/>
        <v>-6.6964285714285712</v>
      </c>
      <c r="AG173" s="28" t="s">
        <v>6746</v>
      </c>
      <c r="AH173" s="122">
        <v>366</v>
      </c>
      <c r="AI173" s="122">
        <v>386</v>
      </c>
      <c r="AJ173" s="123">
        <f t="shared" si="119"/>
        <v>-20</v>
      </c>
      <c r="AK173" s="124">
        <f t="shared" si="120"/>
        <v>-5.1813471502590671</v>
      </c>
      <c r="AL173" s="28" t="s">
        <v>6418</v>
      </c>
      <c r="AM173" s="122">
        <v>284</v>
      </c>
      <c r="AN173" s="122">
        <v>245</v>
      </c>
      <c r="AO173" s="123">
        <f t="shared" si="121"/>
        <v>39</v>
      </c>
      <c r="AP173" s="29">
        <f t="shared" si="122"/>
        <v>15.918367346938775</v>
      </c>
      <c r="AQ173" s="28" t="s">
        <v>6846</v>
      </c>
      <c r="AR173" s="122">
        <v>276</v>
      </c>
      <c r="AS173" s="122">
        <v>277</v>
      </c>
      <c r="AT173" s="123">
        <f t="shared" si="123"/>
        <v>-1</v>
      </c>
      <c r="AU173" s="124">
        <f t="shared" si="124"/>
        <v>-0.36101083032490977</v>
      </c>
      <c r="AV173" s="9" t="s">
        <v>11980</v>
      </c>
      <c r="AX173" s="129"/>
      <c r="AY173" s="139"/>
      <c r="AZ173" s="139"/>
    </row>
    <row r="174" spans="3:52" ht="50" customHeight="1">
      <c r="C174" s="52" t="s">
        <v>6319</v>
      </c>
      <c r="D174" s="106" t="s">
        <v>348</v>
      </c>
      <c r="E174" s="107" t="s">
        <v>6343</v>
      </c>
      <c r="F174" s="108" t="s">
        <v>349</v>
      </c>
      <c r="G174" s="125">
        <v>3910.9270000000001</v>
      </c>
      <c r="H174" s="122">
        <v>3914.652</v>
      </c>
      <c r="I174" s="123">
        <f t="shared" si="98"/>
        <v>-3.7249999999999091</v>
      </c>
      <c r="J174" s="124">
        <f t="shared" si="99"/>
        <v>-9.5155329260427468E-2</v>
      </c>
      <c r="K174" s="125">
        <v>1702.6420000000001</v>
      </c>
      <c r="L174" s="122">
        <v>1681.655</v>
      </c>
      <c r="M174" s="123">
        <f t="shared" si="100"/>
        <v>20.98700000000008</v>
      </c>
      <c r="N174" s="124">
        <f t="shared" si="101"/>
        <v>1.2479967650915367</v>
      </c>
      <c r="O174" s="125">
        <v>120.654</v>
      </c>
      <c r="P174" s="122">
        <v>120.642</v>
      </c>
      <c r="Q174" s="123">
        <f t="shared" si="102"/>
        <v>1.2000000000000455E-2</v>
      </c>
      <c r="R174" s="124">
        <f t="shared" si="103"/>
        <v>9.9467847018455072E-3</v>
      </c>
      <c r="S174" s="125">
        <v>2087.6309999999999</v>
      </c>
      <c r="T174" s="122">
        <v>2112.355</v>
      </c>
      <c r="U174" s="123">
        <f t="shared" si="104"/>
        <v>-24.72400000000016</v>
      </c>
      <c r="V174" s="124">
        <f t="shared" si="105"/>
        <v>-1.1704472022931827</v>
      </c>
      <c r="W174" s="121" t="s">
        <v>6441</v>
      </c>
      <c r="X174" s="122">
        <v>1891</v>
      </c>
      <c r="Y174" s="122">
        <v>1897</v>
      </c>
      <c r="Z174" s="123">
        <f t="shared" si="115"/>
        <v>-6</v>
      </c>
      <c r="AA174" s="124">
        <f t="shared" si="116"/>
        <v>-0.31628887717448601</v>
      </c>
      <c r="AB174" s="28" t="s">
        <v>6564</v>
      </c>
      <c r="AC174" s="122">
        <v>79</v>
      </c>
      <c r="AD174" s="122">
        <v>74</v>
      </c>
      <c r="AE174" s="123">
        <f t="shared" si="117"/>
        <v>5</v>
      </c>
      <c r="AF174" s="29">
        <f t="shared" si="118"/>
        <v>6.756756756756757</v>
      </c>
      <c r="AG174" s="28" t="s">
        <v>6847</v>
      </c>
      <c r="AH174" s="122">
        <v>61</v>
      </c>
      <c r="AI174" s="122">
        <v>62</v>
      </c>
      <c r="AJ174" s="123">
        <f t="shared" si="119"/>
        <v>-1</v>
      </c>
      <c r="AK174" s="124">
        <f t="shared" si="120"/>
        <v>-1.6129032258064515</v>
      </c>
      <c r="AL174" s="28" t="s">
        <v>6418</v>
      </c>
      <c r="AM174" s="122">
        <v>18</v>
      </c>
      <c r="AN174" s="122">
        <v>18</v>
      </c>
      <c r="AO174" s="123">
        <f t="shared" si="121"/>
        <v>0</v>
      </c>
      <c r="AP174" s="29">
        <f t="shared" si="122"/>
        <v>0</v>
      </c>
      <c r="AQ174" s="28" t="s">
        <v>6388</v>
      </c>
      <c r="AR174" s="122">
        <v>15</v>
      </c>
      <c r="AS174" s="122">
        <v>37</v>
      </c>
      <c r="AT174" s="123">
        <f t="shared" si="123"/>
        <v>-22</v>
      </c>
      <c r="AU174" s="124">
        <f t="shared" si="124"/>
        <v>-59.45945945945946</v>
      </c>
      <c r="AV174" s="9" t="s">
        <v>11980</v>
      </c>
      <c r="AX174" s="129"/>
      <c r="AY174" s="139"/>
      <c r="AZ174" s="139"/>
    </row>
    <row r="175" spans="3:52" ht="50" customHeight="1">
      <c r="C175" s="52" t="s">
        <v>6319</v>
      </c>
      <c r="D175" s="130" t="s">
        <v>350</v>
      </c>
      <c r="E175" s="131" t="s">
        <v>6343</v>
      </c>
      <c r="F175" s="132" t="s">
        <v>351</v>
      </c>
      <c r="G175" s="125">
        <v>1020.814</v>
      </c>
      <c r="H175" s="122">
        <v>1207.287</v>
      </c>
      <c r="I175" s="123">
        <f t="shared" si="98"/>
        <v>-186.47300000000007</v>
      </c>
      <c r="J175" s="124">
        <f t="shared" si="99"/>
        <v>-15.44562312026884</v>
      </c>
      <c r="K175" s="125">
        <v>680.51400000000001</v>
      </c>
      <c r="L175" s="122">
        <v>860.47900000000004</v>
      </c>
      <c r="M175" s="123">
        <f t="shared" si="100"/>
        <v>-179.96500000000003</v>
      </c>
      <c r="N175" s="124">
        <f t="shared" si="101"/>
        <v>-20.914513892843406</v>
      </c>
      <c r="O175" s="125">
        <v>177.226</v>
      </c>
      <c r="P175" s="122">
        <v>177.036</v>
      </c>
      <c r="Q175" s="123">
        <f t="shared" si="102"/>
        <v>0.18999999999999773</v>
      </c>
      <c r="R175" s="124">
        <f t="shared" si="103"/>
        <v>0.10732280440136342</v>
      </c>
      <c r="S175" s="125">
        <v>163.07400000000001</v>
      </c>
      <c r="T175" s="122">
        <v>169.77199999999999</v>
      </c>
      <c r="U175" s="123">
        <f t="shared" si="104"/>
        <v>-6.6979999999999791</v>
      </c>
      <c r="V175" s="124">
        <f t="shared" si="105"/>
        <v>-3.9452913319039529</v>
      </c>
      <c r="W175" s="121" t="s">
        <v>6403</v>
      </c>
      <c r="X175" s="122">
        <v>77</v>
      </c>
      <c r="Y175" s="122">
        <v>77</v>
      </c>
      <c r="Z175" s="123">
        <f t="shared" si="115"/>
        <v>0</v>
      </c>
      <c r="AA175" s="124">
        <f t="shared" si="116"/>
        <v>0</v>
      </c>
      <c r="AB175" s="28" t="s">
        <v>6848</v>
      </c>
      <c r="AC175" s="122">
        <v>44</v>
      </c>
      <c r="AD175" s="122">
        <v>51</v>
      </c>
      <c r="AE175" s="123">
        <f t="shared" si="117"/>
        <v>-7</v>
      </c>
      <c r="AF175" s="29">
        <f t="shared" si="118"/>
        <v>-13.725490196078432</v>
      </c>
      <c r="AG175" s="28" t="s">
        <v>6418</v>
      </c>
      <c r="AH175" s="122">
        <v>42</v>
      </c>
      <c r="AI175" s="122">
        <v>42</v>
      </c>
      <c r="AJ175" s="123">
        <f t="shared" si="119"/>
        <v>0</v>
      </c>
      <c r="AK175" s="124">
        <f t="shared" si="120"/>
        <v>0</v>
      </c>
      <c r="AL175" s="28" t="s">
        <v>6421</v>
      </c>
      <c r="AM175" s="122" t="s">
        <v>6421</v>
      </c>
      <c r="AN175" s="122" t="s">
        <v>6421</v>
      </c>
      <c r="AO175" s="123" t="s">
        <v>6421</v>
      </c>
      <c r="AP175" s="29" t="s">
        <v>6421</v>
      </c>
      <c r="AQ175" s="28" t="s">
        <v>6421</v>
      </c>
      <c r="AR175" s="122" t="s">
        <v>6421</v>
      </c>
      <c r="AS175" s="122" t="s">
        <v>6421</v>
      </c>
      <c r="AT175" s="123" t="s">
        <v>6421</v>
      </c>
      <c r="AU175" s="124" t="s">
        <v>6421</v>
      </c>
      <c r="AV175" s="9" t="s">
        <v>11980</v>
      </c>
      <c r="AX175" s="129"/>
      <c r="AY175" s="139"/>
      <c r="AZ175" s="139"/>
    </row>
    <row r="176" spans="3:52" ht="50" customHeight="1">
      <c r="C176" s="52" t="s">
        <v>6319</v>
      </c>
      <c r="D176" s="130" t="s">
        <v>352</v>
      </c>
      <c r="E176" s="131" t="s">
        <v>6343</v>
      </c>
      <c r="F176" s="132" t="s">
        <v>353</v>
      </c>
      <c r="G176" s="125">
        <v>1758.981</v>
      </c>
      <c r="H176" s="122">
        <v>1803.3630000000001</v>
      </c>
      <c r="I176" s="123">
        <f t="shared" si="98"/>
        <v>-44.382000000000062</v>
      </c>
      <c r="J176" s="124">
        <f t="shared" si="99"/>
        <v>-2.4610685702213067</v>
      </c>
      <c r="K176" s="125">
        <v>587.11500000000001</v>
      </c>
      <c r="L176" s="122">
        <v>587.01499999999999</v>
      </c>
      <c r="M176" s="123">
        <f t="shared" si="100"/>
        <v>0.10000000000002274</v>
      </c>
      <c r="N176" s="124">
        <f t="shared" si="101"/>
        <v>1.7035339812444785E-2</v>
      </c>
      <c r="O176" s="125">
        <v>599.79700000000003</v>
      </c>
      <c r="P176" s="122">
        <v>590.49599999999998</v>
      </c>
      <c r="Q176" s="123">
        <f t="shared" si="102"/>
        <v>9.3010000000000446</v>
      </c>
      <c r="R176" s="124">
        <f t="shared" si="103"/>
        <v>1.5751165122202426</v>
      </c>
      <c r="S176" s="125">
        <v>572.06899999999996</v>
      </c>
      <c r="T176" s="122">
        <v>625.85199999999998</v>
      </c>
      <c r="U176" s="123">
        <f t="shared" si="104"/>
        <v>-53.783000000000015</v>
      </c>
      <c r="V176" s="124">
        <f t="shared" si="105"/>
        <v>-8.5935652518486823</v>
      </c>
      <c r="W176" s="121" t="s">
        <v>6503</v>
      </c>
      <c r="X176" s="122">
        <v>349</v>
      </c>
      <c r="Y176" s="122">
        <v>424</v>
      </c>
      <c r="Z176" s="123">
        <f t="shared" si="115"/>
        <v>-75</v>
      </c>
      <c r="AA176" s="124">
        <f t="shared" si="116"/>
        <v>-17.688679245283019</v>
      </c>
      <c r="AB176" s="28" t="s">
        <v>6552</v>
      </c>
      <c r="AC176" s="122">
        <v>139</v>
      </c>
      <c r="AD176" s="122">
        <v>122</v>
      </c>
      <c r="AE176" s="123">
        <f t="shared" si="117"/>
        <v>17</v>
      </c>
      <c r="AF176" s="29">
        <f t="shared" si="118"/>
        <v>13.934426229508196</v>
      </c>
      <c r="AG176" s="28" t="s">
        <v>6827</v>
      </c>
      <c r="AH176" s="122">
        <v>32</v>
      </c>
      <c r="AI176" s="122">
        <v>32</v>
      </c>
      <c r="AJ176" s="123">
        <f t="shared" si="119"/>
        <v>0</v>
      </c>
      <c r="AK176" s="124">
        <f t="shared" si="120"/>
        <v>0</v>
      </c>
      <c r="AL176" s="28" t="s">
        <v>6849</v>
      </c>
      <c r="AM176" s="122">
        <v>30</v>
      </c>
      <c r="AN176" s="122">
        <v>39</v>
      </c>
      <c r="AO176" s="123">
        <f t="shared" si="121"/>
        <v>-9</v>
      </c>
      <c r="AP176" s="29">
        <f t="shared" si="122"/>
        <v>-23.076923076923077</v>
      </c>
      <c r="AQ176" s="28" t="s">
        <v>6850</v>
      </c>
      <c r="AR176" s="122">
        <v>14</v>
      </c>
      <c r="AS176" s="122">
        <v>0</v>
      </c>
      <c r="AT176" s="123">
        <f t="shared" si="123"/>
        <v>14</v>
      </c>
      <c r="AU176" s="124" t="e">
        <f t="shared" si="124"/>
        <v>#DIV/0!</v>
      </c>
      <c r="AV176" s="9" t="s">
        <v>11980</v>
      </c>
      <c r="AX176" s="129"/>
      <c r="AY176" s="139"/>
      <c r="AZ176" s="139"/>
    </row>
    <row r="177" spans="3:52" ht="50" customHeight="1">
      <c r="C177" s="52" t="s">
        <v>6319</v>
      </c>
      <c r="D177" s="130" t="s">
        <v>354</v>
      </c>
      <c r="E177" s="131" t="s">
        <v>6343</v>
      </c>
      <c r="F177" s="132" t="s">
        <v>355</v>
      </c>
      <c r="G177" s="125">
        <v>1968.348</v>
      </c>
      <c r="H177" s="122">
        <v>1895.5450000000001</v>
      </c>
      <c r="I177" s="123">
        <f t="shared" si="98"/>
        <v>72.802999999999884</v>
      </c>
      <c r="J177" s="124">
        <f t="shared" si="99"/>
        <v>3.8407423722464982</v>
      </c>
      <c r="K177" s="125">
        <v>274.58</v>
      </c>
      <c r="L177" s="122">
        <v>200.63900000000001</v>
      </c>
      <c r="M177" s="123">
        <f t="shared" si="100"/>
        <v>73.940999999999974</v>
      </c>
      <c r="N177" s="124">
        <f t="shared" si="101"/>
        <v>36.852755446348901</v>
      </c>
      <c r="O177" s="125">
        <v>326.935</v>
      </c>
      <c r="P177" s="122">
        <v>326.88499999999999</v>
      </c>
      <c r="Q177" s="123">
        <f t="shared" si="102"/>
        <v>5.0000000000011369E-2</v>
      </c>
      <c r="R177" s="124">
        <f t="shared" si="103"/>
        <v>1.5295899169436153E-2</v>
      </c>
      <c r="S177" s="125">
        <v>1366.8330000000001</v>
      </c>
      <c r="T177" s="122">
        <v>1368.021</v>
      </c>
      <c r="U177" s="123">
        <f t="shared" si="104"/>
        <v>-1.1879999999998745</v>
      </c>
      <c r="V177" s="124">
        <f t="shared" si="105"/>
        <v>-8.684077218111963E-2</v>
      </c>
      <c r="W177" s="121" t="s">
        <v>6851</v>
      </c>
      <c r="X177" s="122">
        <v>1080</v>
      </c>
      <c r="Y177" s="122">
        <v>1069</v>
      </c>
      <c r="Z177" s="123">
        <f t="shared" si="115"/>
        <v>11</v>
      </c>
      <c r="AA177" s="124">
        <f t="shared" si="116"/>
        <v>1.028999064546305</v>
      </c>
      <c r="AB177" s="28" t="s">
        <v>6852</v>
      </c>
      <c r="AC177" s="122">
        <v>123</v>
      </c>
      <c r="AD177" s="122">
        <v>100</v>
      </c>
      <c r="AE177" s="123">
        <f t="shared" si="117"/>
        <v>23</v>
      </c>
      <c r="AF177" s="29">
        <f t="shared" si="118"/>
        <v>23</v>
      </c>
      <c r="AG177" s="28" t="s">
        <v>6853</v>
      </c>
      <c r="AH177" s="122">
        <v>51</v>
      </c>
      <c r="AI177" s="122">
        <v>53</v>
      </c>
      <c r="AJ177" s="123">
        <f t="shared" si="119"/>
        <v>-2</v>
      </c>
      <c r="AK177" s="124">
        <f t="shared" si="120"/>
        <v>-3.7735849056603774</v>
      </c>
      <c r="AL177" s="28" t="s">
        <v>6854</v>
      </c>
      <c r="AM177" s="122">
        <v>36</v>
      </c>
      <c r="AN177" s="122">
        <v>38</v>
      </c>
      <c r="AO177" s="123">
        <f t="shared" si="121"/>
        <v>-2</v>
      </c>
      <c r="AP177" s="29">
        <f t="shared" si="122"/>
        <v>-5.2631578947368416</v>
      </c>
      <c r="AQ177" s="28" t="s">
        <v>6855</v>
      </c>
      <c r="AR177" s="122">
        <v>27</v>
      </c>
      <c r="AS177" s="122">
        <v>29</v>
      </c>
      <c r="AT177" s="123">
        <f t="shared" si="123"/>
        <v>-2</v>
      </c>
      <c r="AU177" s="124">
        <f t="shared" si="124"/>
        <v>-6.8965517241379306</v>
      </c>
      <c r="AV177" s="9" t="s">
        <v>11981</v>
      </c>
      <c r="AX177" s="129"/>
      <c r="AY177" s="139"/>
      <c r="AZ177" s="139"/>
    </row>
    <row r="178" spans="3:52" ht="50" customHeight="1">
      <c r="C178" s="52" t="s">
        <v>6319</v>
      </c>
      <c r="D178" s="130" t="s">
        <v>356</v>
      </c>
      <c r="E178" s="131" t="s">
        <v>6343</v>
      </c>
      <c r="F178" s="132" t="s">
        <v>357</v>
      </c>
      <c r="G178" s="125">
        <v>4067.6309999999999</v>
      </c>
      <c r="H178" s="122">
        <v>3972.98</v>
      </c>
      <c r="I178" s="123">
        <f t="shared" si="98"/>
        <v>94.65099999999984</v>
      </c>
      <c r="J178" s="124">
        <f t="shared" si="99"/>
        <v>2.3823678951316101</v>
      </c>
      <c r="K178" s="125">
        <v>1699.345</v>
      </c>
      <c r="L178" s="122">
        <v>1754.42</v>
      </c>
      <c r="M178" s="123">
        <f t="shared" si="100"/>
        <v>-55.075000000000045</v>
      </c>
      <c r="N178" s="124">
        <f t="shared" si="101"/>
        <v>-3.1392140992464768</v>
      </c>
      <c r="O178" s="125">
        <v>849.78700000000003</v>
      </c>
      <c r="P178" s="122">
        <v>774.50199999999995</v>
      </c>
      <c r="Q178" s="123">
        <f t="shared" si="102"/>
        <v>75.285000000000082</v>
      </c>
      <c r="R178" s="124">
        <f t="shared" si="103"/>
        <v>9.7204397148103023</v>
      </c>
      <c r="S178" s="125">
        <v>1518.499</v>
      </c>
      <c r="T178" s="122">
        <v>1444.058</v>
      </c>
      <c r="U178" s="123">
        <f t="shared" si="104"/>
        <v>74.441000000000031</v>
      </c>
      <c r="V178" s="124">
        <f t="shared" si="105"/>
        <v>5.1549868495586768</v>
      </c>
      <c r="W178" s="121" t="s">
        <v>6734</v>
      </c>
      <c r="X178" s="122">
        <v>669</v>
      </c>
      <c r="Y178" s="122">
        <v>654</v>
      </c>
      <c r="Z178" s="123">
        <f t="shared" si="115"/>
        <v>15</v>
      </c>
      <c r="AA178" s="124">
        <f t="shared" si="116"/>
        <v>2.2935779816513762</v>
      </c>
      <c r="AB178" s="28" t="s">
        <v>6856</v>
      </c>
      <c r="AC178" s="122">
        <v>303</v>
      </c>
      <c r="AD178" s="122">
        <v>195</v>
      </c>
      <c r="AE178" s="123">
        <f t="shared" si="117"/>
        <v>108</v>
      </c>
      <c r="AF178" s="29">
        <f t="shared" si="118"/>
        <v>55.384615384615387</v>
      </c>
      <c r="AG178" s="28" t="s">
        <v>6857</v>
      </c>
      <c r="AH178" s="122">
        <v>173</v>
      </c>
      <c r="AI178" s="122">
        <v>182</v>
      </c>
      <c r="AJ178" s="123">
        <f t="shared" si="119"/>
        <v>-9</v>
      </c>
      <c r="AK178" s="124">
        <f t="shared" si="120"/>
        <v>-4.9450549450549453</v>
      </c>
      <c r="AL178" s="28" t="s">
        <v>6410</v>
      </c>
      <c r="AM178" s="122">
        <v>150</v>
      </c>
      <c r="AN178" s="122">
        <v>158</v>
      </c>
      <c r="AO178" s="123">
        <f t="shared" si="121"/>
        <v>-8</v>
      </c>
      <c r="AP178" s="29">
        <f t="shared" si="122"/>
        <v>-5.0632911392405067</v>
      </c>
      <c r="AQ178" s="28" t="s">
        <v>6722</v>
      </c>
      <c r="AR178" s="122">
        <v>130</v>
      </c>
      <c r="AS178" s="122">
        <v>161</v>
      </c>
      <c r="AT178" s="123">
        <f t="shared" si="123"/>
        <v>-31</v>
      </c>
      <c r="AU178" s="124">
        <f t="shared" si="124"/>
        <v>-19.254658385093169</v>
      </c>
      <c r="AV178" s="9" t="s">
        <v>11980</v>
      </c>
      <c r="AX178" s="129"/>
      <c r="AY178" s="139"/>
      <c r="AZ178" s="139"/>
    </row>
    <row r="179" spans="3:52" ht="50" customHeight="1">
      <c r="C179" s="52" t="s">
        <v>6319</v>
      </c>
      <c r="D179" s="130" t="s">
        <v>358</v>
      </c>
      <c r="E179" s="131" t="s">
        <v>6343</v>
      </c>
      <c r="F179" s="132" t="s">
        <v>359</v>
      </c>
      <c r="G179" s="125">
        <v>677.19200000000001</v>
      </c>
      <c r="H179" s="122">
        <v>665.01400000000001</v>
      </c>
      <c r="I179" s="123">
        <f t="shared" si="98"/>
        <v>12.177999999999997</v>
      </c>
      <c r="J179" s="124">
        <f t="shared" si="99"/>
        <v>1.8312396430751827</v>
      </c>
      <c r="K179" s="125">
        <v>159.321</v>
      </c>
      <c r="L179" s="122">
        <v>159.321</v>
      </c>
      <c r="M179" s="123">
        <f t="shared" si="100"/>
        <v>0</v>
      </c>
      <c r="N179" s="124">
        <f t="shared" si="101"/>
        <v>0</v>
      </c>
      <c r="O179" s="125">
        <v>288.64699999999999</v>
      </c>
      <c r="P179" s="122">
        <v>328.61500000000001</v>
      </c>
      <c r="Q179" s="123">
        <f t="shared" si="102"/>
        <v>-39.968000000000018</v>
      </c>
      <c r="R179" s="124">
        <f t="shared" si="103"/>
        <v>-12.16256105168663</v>
      </c>
      <c r="S179" s="125">
        <v>229.22399999999999</v>
      </c>
      <c r="T179" s="122">
        <v>177.078</v>
      </c>
      <c r="U179" s="123">
        <f t="shared" si="104"/>
        <v>52.145999999999987</v>
      </c>
      <c r="V179" s="124">
        <f t="shared" si="105"/>
        <v>29.448039846847145</v>
      </c>
      <c r="W179" s="121" t="s">
        <v>6670</v>
      </c>
      <c r="X179" s="122">
        <v>103</v>
      </c>
      <c r="Y179" s="122">
        <v>52</v>
      </c>
      <c r="Z179" s="123">
        <f t="shared" si="115"/>
        <v>51</v>
      </c>
      <c r="AA179" s="124">
        <f t="shared" si="116"/>
        <v>98.076923076923066</v>
      </c>
      <c r="AB179" s="28" t="s">
        <v>6858</v>
      </c>
      <c r="AC179" s="122">
        <v>24</v>
      </c>
      <c r="AD179" s="122">
        <v>31</v>
      </c>
      <c r="AE179" s="123">
        <f t="shared" si="117"/>
        <v>-7</v>
      </c>
      <c r="AF179" s="29">
        <f t="shared" si="118"/>
        <v>-22.58064516129032</v>
      </c>
      <c r="AG179" s="28" t="s">
        <v>6859</v>
      </c>
      <c r="AH179" s="122">
        <v>7</v>
      </c>
      <c r="AI179" s="122">
        <v>7</v>
      </c>
      <c r="AJ179" s="123">
        <f t="shared" si="119"/>
        <v>0</v>
      </c>
      <c r="AK179" s="124">
        <f t="shared" si="120"/>
        <v>0</v>
      </c>
      <c r="AL179" s="28" t="s">
        <v>6860</v>
      </c>
      <c r="AM179" s="122">
        <v>7</v>
      </c>
      <c r="AN179" s="122">
        <v>7</v>
      </c>
      <c r="AO179" s="123">
        <f t="shared" si="121"/>
        <v>0</v>
      </c>
      <c r="AP179" s="29">
        <f t="shared" si="122"/>
        <v>0</v>
      </c>
      <c r="AQ179" s="28" t="s">
        <v>6861</v>
      </c>
      <c r="AR179" s="122">
        <v>6</v>
      </c>
      <c r="AS179" s="122">
        <v>6</v>
      </c>
      <c r="AT179" s="123">
        <f t="shared" si="123"/>
        <v>0</v>
      </c>
      <c r="AU179" s="124">
        <f t="shared" si="124"/>
        <v>0</v>
      </c>
      <c r="AV179" s="9" t="s">
        <v>11981</v>
      </c>
      <c r="AX179" s="129"/>
      <c r="AY179" s="139"/>
      <c r="AZ179" s="139"/>
    </row>
    <row r="180" spans="3:52" ht="50" customHeight="1">
      <c r="C180" s="52" t="s">
        <v>6319</v>
      </c>
      <c r="D180" s="130" t="s">
        <v>360</v>
      </c>
      <c r="E180" s="131" t="s">
        <v>6343</v>
      </c>
      <c r="F180" s="132" t="s">
        <v>361</v>
      </c>
      <c r="G180" s="125">
        <v>4555.8</v>
      </c>
      <c r="H180" s="122">
        <v>3916.4879999999998</v>
      </c>
      <c r="I180" s="123">
        <f t="shared" si="98"/>
        <v>639.31200000000035</v>
      </c>
      <c r="J180" s="124">
        <f t="shared" si="99"/>
        <v>16.323604208668595</v>
      </c>
      <c r="K180" s="125">
        <v>732.37900000000002</v>
      </c>
      <c r="L180" s="122">
        <v>743.29200000000003</v>
      </c>
      <c r="M180" s="123">
        <f t="shared" si="100"/>
        <v>-10.913000000000011</v>
      </c>
      <c r="N180" s="124">
        <f t="shared" si="101"/>
        <v>-1.4681982316505506</v>
      </c>
      <c r="O180" s="125">
        <v>393.58499999999998</v>
      </c>
      <c r="P180" s="122">
        <v>393.55799999999999</v>
      </c>
      <c r="Q180" s="123">
        <f t="shared" si="102"/>
        <v>2.6999999999986812E-2</v>
      </c>
      <c r="R180" s="124">
        <f t="shared" si="103"/>
        <v>6.8604881618431869E-3</v>
      </c>
      <c r="S180" s="125">
        <v>3429.8359999999998</v>
      </c>
      <c r="T180" s="122">
        <v>2779.6379999999999</v>
      </c>
      <c r="U180" s="123">
        <f t="shared" si="104"/>
        <v>650.19799999999987</v>
      </c>
      <c r="V180" s="124">
        <f t="shared" si="105"/>
        <v>23.391463204920925</v>
      </c>
      <c r="W180" s="121" t="s">
        <v>6403</v>
      </c>
      <c r="X180" s="122">
        <v>1533</v>
      </c>
      <c r="Y180" s="122">
        <v>887</v>
      </c>
      <c r="Z180" s="123">
        <f t="shared" si="115"/>
        <v>646</v>
      </c>
      <c r="AA180" s="124">
        <f t="shared" si="116"/>
        <v>72.82976324689966</v>
      </c>
      <c r="AB180" s="28" t="s">
        <v>6607</v>
      </c>
      <c r="AC180" s="122">
        <v>1142</v>
      </c>
      <c r="AD180" s="122">
        <v>1125</v>
      </c>
      <c r="AE180" s="123">
        <f>AC180-AD180</f>
        <v>17</v>
      </c>
      <c r="AF180" s="29">
        <f t="shared" si="118"/>
        <v>1.5111111111111111</v>
      </c>
      <c r="AG180" s="28" t="s">
        <v>6760</v>
      </c>
      <c r="AH180" s="122">
        <v>277</v>
      </c>
      <c r="AI180" s="122">
        <v>277</v>
      </c>
      <c r="AJ180" s="123">
        <f t="shared" si="119"/>
        <v>0</v>
      </c>
      <c r="AK180" s="124">
        <f t="shared" si="120"/>
        <v>0</v>
      </c>
      <c r="AL180" s="28" t="s">
        <v>6862</v>
      </c>
      <c r="AM180" s="122">
        <v>174</v>
      </c>
      <c r="AN180" s="122">
        <v>184</v>
      </c>
      <c r="AO180" s="123">
        <f t="shared" si="121"/>
        <v>-10</v>
      </c>
      <c r="AP180" s="29">
        <f t="shared" si="122"/>
        <v>-5.4347826086956523</v>
      </c>
      <c r="AQ180" s="28" t="s">
        <v>6863</v>
      </c>
      <c r="AR180" s="122">
        <v>91</v>
      </c>
      <c r="AS180" s="122">
        <v>89</v>
      </c>
      <c r="AT180" s="123">
        <f t="shared" si="123"/>
        <v>2</v>
      </c>
      <c r="AU180" s="124">
        <f t="shared" si="124"/>
        <v>2.2471910112359552</v>
      </c>
      <c r="AV180" s="9" t="s">
        <v>11981</v>
      </c>
      <c r="AX180" s="129"/>
      <c r="AY180" s="139"/>
      <c r="AZ180" s="139"/>
    </row>
    <row r="181" spans="3:52" ht="50" customHeight="1">
      <c r="C181" s="52" t="s">
        <v>6319</v>
      </c>
      <c r="D181" s="130" t="s">
        <v>362</v>
      </c>
      <c r="E181" s="131" t="s">
        <v>6343</v>
      </c>
      <c r="F181" s="132" t="s">
        <v>363</v>
      </c>
      <c r="G181" s="125">
        <v>4491.6769999999997</v>
      </c>
      <c r="H181" s="122">
        <v>3525.3449999999998</v>
      </c>
      <c r="I181" s="123">
        <f t="shared" si="98"/>
        <v>966.33199999999988</v>
      </c>
      <c r="J181" s="124">
        <f t="shared" si="99"/>
        <v>27.410990981024554</v>
      </c>
      <c r="K181" s="125">
        <v>678.01499999999999</v>
      </c>
      <c r="L181" s="122">
        <v>1248.011</v>
      </c>
      <c r="M181" s="123">
        <f t="shared" si="100"/>
        <v>-569.99599999999998</v>
      </c>
      <c r="N181" s="124">
        <f t="shared" si="101"/>
        <v>-45.672353849445237</v>
      </c>
      <c r="O181" s="125">
        <v>1202.17</v>
      </c>
      <c r="P181" s="122">
        <v>1056.259</v>
      </c>
      <c r="Q181" s="123">
        <f t="shared" si="102"/>
        <v>145.91100000000006</v>
      </c>
      <c r="R181" s="124">
        <f t="shared" si="103"/>
        <v>13.813941467007623</v>
      </c>
      <c r="S181" s="125">
        <v>2611.4920000000002</v>
      </c>
      <c r="T181" s="122">
        <v>1221.075</v>
      </c>
      <c r="U181" s="123">
        <f t="shared" si="104"/>
        <v>1390.4170000000001</v>
      </c>
      <c r="V181" s="124">
        <f t="shared" si="105"/>
        <v>113.86827180967592</v>
      </c>
      <c r="W181" s="121" t="s">
        <v>6526</v>
      </c>
      <c r="X181" s="122">
        <v>1476</v>
      </c>
      <c r="Y181" s="122">
        <v>705</v>
      </c>
      <c r="Z181" s="123">
        <f t="shared" si="115"/>
        <v>771</v>
      </c>
      <c r="AA181" s="124">
        <f t="shared" si="116"/>
        <v>109.36170212765957</v>
      </c>
      <c r="AB181" s="28" t="s">
        <v>6864</v>
      </c>
      <c r="AC181" s="122">
        <v>315</v>
      </c>
      <c r="AD181" s="122" t="s">
        <v>6421</v>
      </c>
      <c r="AE181" s="123">
        <v>315</v>
      </c>
      <c r="AF181" s="29" t="s">
        <v>6914</v>
      </c>
      <c r="AG181" s="28" t="s">
        <v>6521</v>
      </c>
      <c r="AH181" s="122">
        <v>215</v>
      </c>
      <c r="AI181" s="122">
        <v>242</v>
      </c>
      <c r="AJ181" s="123">
        <f t="shared" si="119"/>
        <v>-27</v>
      </c>
      <c r="AK181" s="124">
        <f t="shared" si="120"/>
        <v>-11.15702479338843</v>
      </c>
      <c r="AL181" s="28" t="s">
        <v>6403</v>
      </c>
      <c r="AM181" s="122">
        <v>150</v>
      </c>
      <c r="AN181" s="122" t="s">
        <v>6421</v>
      </c>
      <c r="AO181" s="123">
        <v>150</v>
      </c>
      <c r="AP181" s="29" t="s">
        <v>11832</v>
      </c>
      <c r="AQ181" s="28" t="s">
        <v>6459</v>
      </c>
      <c r="AR181" s="122">
        <v>127</v>
      </c>
      <c r="AS181" s="122">
        <v>70</v>
      </c>
      <c r="AT181" s="123">
        <f t="shared" si="123"/>
        <v>57</v>
      </c>
      <c r="AU181" s="124">
        <f t="shared" si="124"/>
        <v>81.428571428571431</v>
      </c>
      <c r="AV181" s="9" t="s">
        <v>11981</v>
      </c>
      <c r="AX181" s="129"/>
      <c r="AY181" s="139"/>
      <c r="AZ181" s="139"/>
    </row>
    <row r="182" spans="3:52" ht="50" customHeight="1">
      <c r="C182" s="52" t="s">
        <v>6319</v>
      </c>
      <c r="D182" s="130" t="s">
        <v>364</v>
      </c>
      <c r="E182" s="131" t="s">
        <v>6343</v>
      </c>
      <c r="F182" s="132" t="s">
        <v>365</v>
      </c>
      <c r="G182" s="125">
        <v>3260.67</v>
      </c>
      <c r="H182" s="122">
        <v>4304.7539999999999</v>
      </c>
      <c r="I182" s="123">
        <f t="shared" si="98"/>
        <v>-1044.0839999999998</v>
      </c>
      <c r="J182" s="124">
        <f t="shared" si="99"/>
        <v>-24.254208254408958</v>
      </c>
      <c r="K182" s="125">
        <v>1708.1110000000001</v>
      </c>
      <c r="L182" s="122">
        <v>2454.0700000000002</v>
      </c>
      <c r="M182" s="123">
        <f t="shared" si="100"/>
        <v>-745.95900000000006</v>
      </c>
      <c r="N182" s="124">
        <f t="shared" si="101"/>
        <v>-30.396810196938144</v>
      </c>
      <c r="O182" s="125">
        <v>573.625</v>
      </c>
      <c r="P182" s="122">
        <v>813.16600000000005</v>
      </c>
      <c r="Q182" s="123">
        <f t="shared" si="102"/>
        <v>-239.54100000000005</v>
      </c>
      <c r="R182" s="124">
        <f t="shared" si="103"/>
        <v>-29.457822879953177</v>
      </c>
      <c r="S182" s="125">
        <v>978.93399999999997</v>
      </c>
      <c r="T182" s="122">
        <v>1037.518</v>
      </c>
      <c r="U182" s="123">
        <f t="shared" si="104"/>
        <v>-58.58400000000006</v>
      </c>
      <c r="V182" s="124">
        <f t="shared" si="105"/>
        <v>-5.6465526381229107</v>
      </c>
      <c r="W182" s="121" t="s">
        <v>6865</v>
      </c>
      <c r="X182" s="122">
        <v>420</v>
      </c>
      <c r="Y182" s="122">
        <v>424</v>
      </c>
      <c r="Z182" s="123">
        <f t="shared" si="115"/>
        <v>-4</v>
      </c>
      <c r="AA182" s="124">
        <f t="shared" si="116"/>
        <v>-0.94339622641509435</v>
      </c>
      <c r="AB182" s="28" t="s">
        <v>6866</v>
      </c>
      <c r="AC182" s="122">
        <v>298</v>
      </c>
      <c r="AD182" s="122">
        <v>330</v>
      </c>
      <c r="AE182" s="123">
        <f t="shared" ref="AE182:AE185" si="125">AC182-AD182</f>
        <v>-32</v>
      </c>
      <c r="AF182" s="29">
        <f t="shared" ref="AF182:AF185" si="126">AE182/AD182*100</f>
        <v>-9.6969696969696972</v>
      </c>
      <c r="AG182" s="28" t="s">
        <v>6487</v>
      </c>
      <c r="AH182" s="122">
        <v>50</v>
      </c>
      <c r="AI182" s="122">
        <v>100</v>
      </c>
      <c r="AJ182" s="123">
        <f t="shared" si="119"/>
        <v>-50</v>
      </c>
      <c r="AK182" s="124">
        <f t="shared" si="120"/>
        <v>-50</v>
      </c>
      <c r="AL182" s="28" t="s">
        <v>6867</v>
      </c>
      <c r="AM182" s="122">
        <v>49</v>
      </c>
      <c r="AN182" s="122">
        <v>20</v>
      </c>
      <c r="AO182" s="123">
        <f t="shared" ref="AO182:AO185" si="127">AM182-AN182</f>
        <v>29</v>
      </c>
      <c r="AP182" s="29">
        <f t="shared" ref="AP182:AP185" si="128">AO182/AN182*100</f>
        <v>145</v>
      </c>
      <c r="AQ182" s="28" t="s">
        <v>6868</v>
      </c>
      <c r="AR182" s="122">
        <v>39</v>
      </c>
      <c r="AS182" s="122">
        <v>46</v>
      </c>
      <c r="AT182" s="123">
        <f t="shared" si="123"/>
        <v>-7</v>
      </c>
      <c r="AU182" s="124">
        <f t="shared" si="124"/>
        <v>-15.217391304347828</v>
      </c>
      <c r="AV182" s="9" t="s">
        <v>11980</v>
      </c>
      <c r="AX182" s="129"/>
      <c r="AY182" s="139"/>
      <c r="AZ182" s="139"/>
    </row>
    <row r="183" spans="3:52" ht="50" customHeight="1">
      <c r="C183" s="52" t="s">
        <v>6319</v>
      </c>
      <c r="D183" s="130" t="s">
        <v>366</v>
      </c>
      <c r="E183" s="131" t="s">
        <v>6343</v>
      </c>
      <c r="F183" s="132" t="s">
        <v>367</v>
      </c>
      <c r="G183" s="125">
        <v>2506.4090000000001</v>
      </c>
      <c r="H183" s="122">
        <v>3046.701</v>
      </c>
      <c r="I183" s="123">
        <f t="shared" si="98"/>
        <v>-540.29199999999992</v>
      </c>
      <c r="J183" s="124">
        <f t="shared" si="99"/>
        <v>-17.733673241975499</v>
      </c>
      <c r="K183" s="125">
        <v>734.303</v>
      </c>
      <c r="L183" s="122">
        <v>1075.491</v>
      </c>
      <c r="M183" s="123">
        <f t="shared" si="100"/>
        <v>-341.18799999999999</v>
      </c>
      <c r="N183" s="124">
        <f t="shared" si="101"/>
        <v>-31.723928884574583</v>
      </c>
      <c r="O183" s="125">
        <v>267.74799999999999</v>
      </c>
      <c r="P183" s="122">
        <v>434.71199999999999</v>
      </c>
      <c r="Q183" s="123">
        <f t="shared" si="102"/>
        <v>-166.964</v>
      </c>
      <c r="R183" s="124">
        <f t="shared" si="103"/>
        <v>-38.407957452290255</v>
      </c>
      <c r="S183" s="125">
        <v>1504.3579999999999</v>
      </c>
      <c r="T183" s="122">
        <v>1536.498</v>
      </c>
      <c r="U183" s="123">
        <f t="shared" si="104"/>
        <v>-32.1400000000001</v>
      </c>
      <c r="V183" s="124">
        <f t="shared" si="105"/>
        <v>-2.0917697257009182</v>
      </c>
      <c r="W183" s="121" t="s">
        <v>6869</v>
      </c>
      <c r="X183" s="122">
        <v>545</v>
      </c>
      <c r="Y183" s="122">
        <v>551</v>
      </c>
      <c r="Z183" s="123">
        <f t="shared" si="115"/>
        <v>-6</v>
      </c>
      <c r="AA183" s="124">
        <f t="shared" si="116"/>
        <v>-1.0889292196007259</v>
      </c>
      <c r="AB183" s="28" t="s">
        <v>6870</v>
      </c>
      <c r="AC183" s="122">
        <v>391</v>
      </c>
      <c r="AD183" s="122">
        <v>431</v>
      </c>
      <c r="AE183" s="123">
        <f t="shared" si="125"/>
        <v>-40</v>
      </c>
      <c r="AF183" s="29">
        <f t="shared" si="126"/>
        <v>-9.2807424593967518</v>
      </c>
      <c r="AG183" s="28" t="s">
        <v>6418</v>
      </c>
      <c r="AH183" s="122">
        <v>240</v>
      </c>
      <c r="AI183" s="122">
        <v>239</v>
      </c>
      <c r="AJ183" s="123">
        <f t="shared" si="119"/>
        <v>1</v>
      </c>
      <c r="AK183" s="124">
        <f t="shared" si="120"/>
        <v>0.41841004184100417</v>
      </c>
      <c r="AL183" s="28" t="s">
        <v>6388</v>
      </c>
      <c r="AM183" s="122">
        <v>190</v>
      </c>
      <c r="AN183" s="122">
        <v>200</v>
      </c>
      <c r="AO183" s="123">
        <f t="shared" si="127"/>
        <v>-10</v>
      </c>
      <c r="AP183" s="29">
        <f t="shared" si="128"/>
        <v>-5</v>
      </c>
      <c r="AQ183" s="28" t="s">
        <v>6871</v>
      </c>
      <c r="AR183" s="122">
        <v>79</v>
      </c>
      <c r="AS183" s="122">
        <v>83</v>
      </c>
      <c r="AT183" s="123">
        <f t="shared" si="123"/>
        <v>-4</v>
      </c>
      <c r="AU183" s="124">
        <f t="shared" si="124"/>
        <v>-4.8192771084337354</v>
      </c>
      <c r="AV183" s="9" t="s">
        <v>11980</v>
      </c>
      <c r="AX183" s="129"/>
      <c r="AY183" s="139"/>
      <c r="AZ183" s="139"/>
    </row>
    <row r="184" spans="3:52" ht="50" customHeight="1">
      <c r="C184" s="52" t="s">
        <v>6319</v>
      </c>
      <c r="D184" s="130" t="s">
        <v>368</v>
      </c>
      <c r="E184" s="131" t="s">
        <v>6343</v>
      </c>
      <c r="F184" s="132" t="s">
        <v>369</v>
      </c>
      <c r="G184" s="125">
        <v>4756.9620000000004</v>
      </c>
      <c r="H184" s="122">
        <v>4909.8019999999997</v>
      </c>
      <c r="I184" s="123">
        <f t="shared" si="98"/>
        <v>-152.83999999999924</v>
      </c>
      <c r="J184" s="124">
        <f t="shared" si="99"/>
        <v>-3.1129564898950965</v>
      </c>
      <c r="K184" s="125">
        <v>882.13699999999994</v>
      </c>
      <c r="L184" s="122">
        <v>881.83699999999999</v>
      </c>
      <c r="M184" s="123">
        <f t="shared" si="100"/>
        <v>0.29999999999995453</v>
      </c>
      <c r="N184" s="124">
        <f t="shared" si="101"/>
        <v>3.4019892565174126E-2</v>
      </c>
      <c r="O184" s="125">
        <v>437.79300000000001</v>
      </c>
      <c r="P184" s="122">
        <v>461.13799999999998</v>
      </c>
      <c r="Q184" s="123">
        <f t="shared" si="102"/>
        <v>-23.34499999999997</v>
      </c>
      <c r="R184" s="124">
        <f t="shared" si="103"/>
        <v>-5.062475874900783</v>
      </c>
      <c r="S184" s="125">
        <v>3437.0320000000002</v>
      </c>
      <c r="T184" s="122">
        <v>3566.8270000000002</v>
      </c>
      <c r="U184" s="123">
        <f t="shared" si="104"/>
        <v>-129.79500000000007</v>
      </c>
      <c r="V184" s="124">
        <f t="shared" si="105"/>
        <v>-3.6389485668915276</v>
      </c>
      <c r="W184" s="121" t="s">
        <v>6872</v>
      </c>
      <c r="X184" s="122">
        <v>921</v>
      </c>
      <c r="Y184" s="122">
        <v>1030</v>
      </c>
      <c r="Z184" s="123">
        <f t="shared" si="115"/>
        <v>-109</v>
      </c>
      <c r="AA184" s="124">
        <f t="shared" si="116"/>
        <v>-10.58252427184466</v>
      </c>
      <c r="AB184" s="28" t="s">
        <v>6873</v>
      </c>
      <c r="AC184" s="122">
        <v>462</v>
      </c>
      <c r="AD184" s="122">
        <v>454</v>
      </c>
      <c r="AE184" s="123">
        <f t="shared" si="125"/>
        <v>8</v>
      </c>
      <c r="AF184" s="29">
        <f t="shared" si="126"/>
        <v>1.7621145374449341</v>
      </c>
      <c r="AG184" s="28" t="s">
        <v>6874</v>
      </c>
      <c r="AH184" s="122">
        <v>438</v>
      </c>
      <c r="AI184" s="122">
        <v>450</v>
      </c>
      <c r="AJ184" s="123">
        <f t="shared" si="119"/>
        <v>-12</v>
      </c>
      <c r="AK184" s="124">
        <f t="shared" si="120"/>
        <v>-2.666666666666667</v>
      </c>
      <c r="AL184" s="28" t="s">
        <v>6875</v>
      </c>
      <c r="AM184" s="122">
        <v>319</v>
      </c>
      <c r="AN184" s="122">
        <v>291</v>
      </c>
      <c r="AO184" s="123">
        <f t="shared" si="127"/>
        <v>28</v>
      </c>
      <c r="AP184" s="29">
        <f t="shared" si="128"/>
        <v>9.6219931271477677</v>
      </c>
      <c r="AQ184" s="28" t="s">
        <v>6876</v>
      </c>
      <c r="AR184" s="122">
        <v>275</v>
      </c>
      <c r="AS184" s="122">
        <v>283</v>
      </c>
      <c r="AT184" s="123">
        <f t="shared" si="123"/>
        <v>-8</v>
      </c>
      <c r="AU184" s="124">
        <f t="shared" si="124"/>
        <v>-2.8268551236749118</v>
      </c>
      <c r="AV184" s="9" t="s">
        <v>11980</v>
      </c>
      <c r="AX184" s="129"/>
      <c r="AY184" s="139"/>
      <c r="AZ184" s="139"/>
    </row>
    <row r="185" spans="3:52" ht="50" customHeight="1">
      <c r="C185" s="52" t="s">
        <v>6319</v>
      </c>
      <c r="D185" s="130" t="s">
        <v>370</v>
      </c>
      <c r="E185" s="131" t="s">
        <v>6343</v>
      </c>
      <c r="F185" s="132" t="s">
        <v>371</v>
      </c>
      <c r="G185" s="125">
        <v>3507.2130000000002</v>
      </c>
      <c r="H185" s="122">
        <v>3176.855</v>
      </c>
      <c r="I185" s="123">
        <f t="shared" si="98"/>
        <v>330.35800000000017</v>
      </c>
      <c r="J185" s="124">
        <f t="shared" si="99"/>
        <v>10.398900799690265</v>
      </c>
      <c r="K185" s="125">
        <v>818.12699999999995</v>
      </c>
      <c r="L185" s="122">
        <v>687.06899999999996</v>
      </c>
      <c r="M185" s="123">
        <f t="shared" si="100"/>
        <v>131.05799999999999</v>
      </c>
      <c r="N185" s="124">
        <f t="shared" si="101"/>
        <v>19.074940071521201</v>
      </c>
      <c r="O185" s="125">
        <v>561.23299999999995</v>
      </c>
      <c r="P185" s="122">
        <v>551.18600000000004</v>
      </c>
      <c r="Q185" s="123">
        <f t="shared" si="102"/>
        <v>10.046999999999912</v>
      </c>
      <c r="R185" s="124">
        <f t="shared" si="103"/>
        <v>1.8227966602925165</v>
      </c>
      <c r="S185" s="125">
        <v>2127.8530000000001</v>
      </c>
      <c r="T185" s="122">
        <v>1938.6</v>
      </c>
      <c r="U185" s="123">
        <f t="shared" si="104"/>
        <v>189.25300000000016</v>
      </c>
      <c r="V185" s="124">
        <f t="shared" si="105"/>
        <v>9.7623542762818616</v>
      </c>
      <c r="W185" s="121" t="s">
        <v>6441</v>
      </c>
      <c r="X185" s="122">
        <v>1022</v>
      </c>
      <c r="Y185" s="122">
        <v>908</v>
      </c>
      <c r="Z185" s="123">
        <f t="shared" si="115"/>
        <v>114</v>
      </c>
      <c r="AA185" s="124">
        <f t="shared" si="116"/>
        <v>12.555066079295155</v>
      </c>
      <c r="AB185" s="28" t="s">
        <v>6523</v>
      </c>
      <c r="AC185" s="122">
        <v>570</v>
      </c>
      <c r="AD185" s="122">
        <v>637</v>
      </c>
      <c r="AE185" s="123">
        <f t="shared" si="125"/>
        <v>-67</v>
      </c>
      <c r="AF185" s="29">
        <f t="shared" si="126"/>
        <v>-10.518053375196232</v>
      </c>
      <c r="AG185" s="28" t="s">
        <v>6877</v>
      </c>
      <c r="AH185" s="122">
        <v>484</v>
      </c>
      <c r="AI185" s="122">
        <v>311</v>
      </c>
      <c r="AJ185" s="123">
        <f t="shared" si="119"/>
        <v>173</v>
      </c>
      <c r="AK185" s="124">
        <f t="shared" si="120"/>
        <v>55.627009646302248</v>
      </c>
      <c r="AL185" s="28" t="s">
        <v>6418</v>
      </c>
      <c r="AM185" s="122">
        <v>31</v>
      </c>
      <c r="AN185" s="122">
        <v>31</v>
      </c>
      <c r="AO185" s="123">
        <f t="shared" si="127"/>
        <v>0</v>
      </c>
      <c r="AP185" s="29">
        <f t="shared" si="128"/>
        <v>0</v>
      </c>
      <c r="AQ185" s="28" t="s">
        <v>6502</v>
      </c>
      <c r="AR185" s="122">
        <v>15</v>
      </c>
      <c r="AS185" s="122">
        <v>15</v>
      </c>
      <c r="AT185" s="123">
        <f t="shared" si="123"/>
        <v>0</v>
      </c>
      <c r="AU185" s="124">
        <f t="shared" si="124"/>
        <v>0</v>
      </c>
      <c r="AV185" s="9" t="s">
        <v>11980</v>
      </c>
      <c r="AX185" s="129"/>
      <c r="AY185" s="139"/>
      <c r="AZ185" s="139"/>
    </row>
    <row r="186" spans="3:52" ht="50" customHeight="1">
      <c r="C186" s="52" t="s">
        <v>6320</v>
      </c>
      <c r="D186" s="130" t="s">
        <v>374</v>
      </c>
      <c r="E186" s="131" t="s">
        <v>6343</v>
      </c>
      <c r="F186" s="132" t="s">
        <v>375</v>
      </c>
      <c r="G186" s="125">
        <v>1615.145</v>
      </c>
      <c r="H186" s="122">
        <v>1577.4069999999999</v>
      </c>
      <c r="I186" s="123">
        <f t="shared" si="98"/>
        <v>37.738000000000056</v>
      </c>
      <c r="J186" s="124">
        <f t="shared" si="99"/>
        <v>2.3924072861347807</v>
      </c>
      <c r="K186" s="125">
        <v>1615.145</v>
      </c>
      <c r="L186" s="122">
        <v>1577.4069999999999</v>
      </c>
      <c r="M186" s="123">
        <f t="shared" si="100"/>
        <v>37.738000000000056</v>
      </c>
      <c r="N186" s="124">
        <f t="shared" si="101"/>
        <v>2.3924072861347807</v>
      </c>
      <c r="O186" s="125" t="s">
        <v>11839</v>
      </c>
      <c r="P186" s="122" t="s">
        <v>11840</v>
      </c>
      <c r="Q186" s="123" t="s">
        <v>11839</v>
      </c>
      <c r="R186" s="124" t="s">
        <v>11839</v>
      </c>
      <c r="S186" s="125" t="s">
        <v>11903</v>
      </c>
      <c r="T186" s="122" t="s">
        <v>11839</v>
      </c>
      <c r="U186" s="123" t="s">
        <v>11839</v>
      </c>
      <c r="V186" s="124" t="s">
        <v>11837</v>
      </c>
      <c r="W186" s="121" t="s">
        <v>11839</v>
      </c>
      <c r="X186" s="122" t="s">
        <v>11837</v>
      </c>
      <c r="Y186" s="122" t="s">
        <v>11840</v>
      </c>
      <c r="Z186" s="123" t="s">
        <v>11839</v>
      </c>
      <c r="AA186" s="124" t="s">
        <v>11839</v>
      </c>
      <c r="AB186" s="28" t="s">
        <v>11839</v>
      </c>
      <c r="AC186" s="122" t="s">
        <v>11839</v>
      </c>
      <c r="AD186" s="122" t="s">
        <v>11839</v>
      </c>
      <c r="AE186" s="123" t="s">
        <v>11839</v>
      </c>
      <c r="AF186" s="29" t="s">
        <v>11839</v>
      </c>
      <c r="AG186" s="28" t="s">
        <v>11839</v>
      </c>
      <c r="AH186" s="122" t="s">
        <v>11839</v>
      </c>
      <c r="AI186" s="122" t="s">
        <v>11839</v>
      </c>
      <c r="AJ186" s="123" t="s">
        <v>11839</v>
      </c>
      <c r="AK186" s="124" t="s">
        <v>11839</v>
      </c>
      <c r="AL186" s="28" t="s">
        <v>11839</v>
      </c>
      <c r="AM186" s="122" t="s">
        <v>11839</v>
      </c>
      <c r="AN186" s="122" t="s">
        <v>11839</v>
      </c>
      <c r="AO186" s="123" t="s">
        <v>11839</v>
      </c>
      <c r="AP186" s="29" t="s">
        <v>11839</v>
      </c>
      <c r="AQ186" s="28" t="s">
        <v>11839</v>
      </c>
      <c r="AR186" s="122" t="s">
        <v>11839</v>
      </c>
      <c r="AS186" s="122" t="s">
        <v>11839</v>
      </c>
      <c r="AT186" s="123" t="s">
        <v>11839</v>
      </c>
      <c r="AU186" s="124" t="s">
        <v>11839</v>
      </c>
      <c r="AV186" s="104"/>
      <c r="AX186" s="129"/>
      <c r="AY186" s="139"/>
      <c r="AZ186" s="139"/>
    </row>
    <row r="187" spans="3:52" ht="50" customHeight="1">
      <c r="C187" s="52" t="s">
        <v>6320</v>
      </c>
      <c r="D187" s="130" t="s">
        <v>378</v>
      </c>
      <c r="E187" s="131" t="s">
        <v>6343</v>
      </c>
      <c r="F187" s="132" t="s">
        <v>379</v>
      </c>
      <c r="G187" s="125">
        <v>92458.179000000004</v>
      </c>
      <c r="H187" s="122">
        <v>94358.129000000001</v>
      </c>
      <c r="I187" s="123">
        <f t="shared" si="98"/>
        <v>-1899.9499999999971</v>
      </c>
      <c r="J187" s="124">
        <f t="shared" si="99"/>
        <v>-2.0135520067380703</v>
      </c>
      <c r="K187" s="125" t="s">
        <v>11839</v>
      </c>
      <c r="L187" s="122" t="s">
        <v>11839</v>
      </c>
      <c r="M187" s="123" t="s">
        <v>11846</v>
      </c>
      <c r="N187" s="124" t="s">
        <v>11839</v>
      </c>
      <c r="O187" s="125" t="s">
        <v>11839</v>
      </c>
      <c r="P187" s="122" t="s">
        <v>11840</v>
      </c>
      <c r="Q187" s="123" t="s">
        <v>11839</v>
      </c>
      <c r="R187" s="124" t="s">
        <v>11839</v>
      </c>
      <c r="S187" s="125">
        <v>92458.179000000004</v>
      </c>
      <c r="T187" s="122">
        <v>94358.129000000001</v>
      </c>
      <c r="U187" s="123">
        <f t="shared" si="104"/>
        <v>-1899.9499999999971</v>
      </c>
      <c r="V187" s="124">
        <f t="shared" si="105"/>
        <v>-2.0135520067380703</v>
      </c>
      <c r="W187" s="121" t="s">
        <v>6878</v>
      </c>
      <c r="X187" s="122">
        <v>91934</v>
      </c>
      <c r="Y187" s="122">
        <f>92999+839</f>
        <v>93838</v>
      </c>
      <c r="Z187" s="123">
        <f t="shared" si="96"/>
        <v>-1904</v>
      </c>
      <c r="AA187" s="124">
        <f t="shared" si="97"/>
        <v>-2.0290287516784247</v>
      </c>
      <c r="AB187" s="28" t="s">
        <v>6879</v>
      </c>
      <c r="AC187" s="122">
        <v>500</v>
      </c>
      <c r="AD187" s="122">
        <v>500</v>
      </c>
      <c r="AE187" s="123">
        <f t="shared" si="106"/>
        <v>0</v>
      </c>
      <c r="AF187" s="29">
        <f t="shared" si="107"/>
        <v>0</v>
      </c>
      <c r="AG187" s="28" t="s">
        <v>6484</v>
      </c>
      <c r="AH187" s="122">
        <v>24</v>
      </c>
      <c r="AI187" s="122">
        <v>20</v>
      </c>
      <c r="AJ187" s="123">
        <f t="shared" si="108"/>
        <v>4</v>
      </c>
      <c r="AK187" s="124">
        <f t="shared" si="109"/>
        <v>20</v>
      </c>
      <c r="AL187" s="28" t="s">
        <v>6421</v>
      </c>
      <c r="AM187" s="122" t="s">
        <v>6421</v>
      </c>
      <c r="AN187" s="122" t="s">
        <v>6421</v>
      </c>
      <c r="AO187" s="123" t="s">
        <v>6421</v>
      </c>
      <c r="AP187" s="29" t="s">
        <v>6421</v>
      </c>
      <c r="AQ187" s="28" t="s">
        <v>6421</v>
      </c>
      <c r="AR187" s="122" t="s">
        <v>6421</v>
      </c>
      <c r="AS187" s="122" t="s">
        <v>6421</v>
      </c>
      <c r="AT187" s="123" t="s">
        <v>6421</v>
      </c>
      <c r="AU187" s="124" t="s">
        <v>6421</v>
      </c>
      <c r="AV187" s="104"/>
      <c r="AX187" s="129"/>
      <c r="AY187" s="139"/>
      <c r="AZ187" s="139"/>
    </row>
    <row r="188" spans="3:52" ht="50" customHeight="1">
      <c r="C188" s="52" t="s">
        <v>6320</v>
      </c>
      <c r="D188" s="130" t="s">
        <v>380</v>
      </c>
      <c r="E188" s="131" t="s">
        <v>6343</v>
      </c>
      <c r="F188" s="132" t="s">
        <v>381</v>
      </c>
      <c r="G188" s="125">
        <v>41265.125999999997</v>
      </c>
      <c r="H188" s="122">
        <v>37684.025000000001</v>
      </c>
      <c r="I188" s="123">
        <f t="shared" si="98"/>
        <v>3581.1009999999951</v>
      </c>
      <c r="J188" s="124">
        <f t="shared" si="99"/>
        <v>9.5029684329102171</v>
      </c>
      <c r="K188" s="125" t="s">
        <v>11839</v>
      </c>
      <c r="L188" s="122" t="s">
        <v>11839</v>
      </c>
      <c r="M188" s="123" t="s">
        <v>11846</v>
      </c>
      <c r="N188" s="124" t="s">
        <v>11839</v>
      </c>
      <c r="O188" s="125" t="s">
        <v>11839</v>
      </c>
      <c r="P188" s="122" t="s">
        <v>11840</v>
      </c>
      <c r="Q188" s="123" t="s">
        <v>11839</v>
      </c>
      <c r="R188" s="124" t="s">
        <v>11839</v>
      </c>
      <c r="S188" s="125">
        <v>41265.125999999997</v>
      </c>
      <c r="T188" s="122">
        <v>37684.025000000001</v>
      </c>
      <c r="U188" s="123">
        <f t="shared" si="104"/>
        <v>3581.1009999999951</v>
      </c>
      <c r="V188" s="124">
        <f t="shared" si="105"/>
        <v>9.5029684329102171</v>
      </c>
      <c r="W188" s="121" t="s">
        <v>6880</v>
      </c>
      <c r="X188" s="122">
        <v>41265.125999999997</v>
      </c>
      <c r="Y188" s="122">
        <v>37684.025000000001</v>
      </c>
      <c r="Z188" s="123">
        <f t="shared" si="96"/>
        <v>3581.1009999999951</v>
      </c>
      <c r="AA188" s="124">
        <f t="shared" si="97"/>
        <v>9.5029684329102171</v>
      </c>
      <c r="AB188" s="28" t="s">
        <v>11839</v>
      </c>
      <c r="AC188" s="122" t="s">
        <v>11839</v>
      </c>
      <c r="AD188" s="122" t="s">
        <v>11839</v>
      </c>
      <c r="AE188" s="123" t="s">
        <v>11839</v>
      </c>
      <c r="AF188" s="29" t="s">
        <v>11839</v>
      </c>
      <c r="AG188" s="28" t="s">
        <v>11839</v>
      </c>
      <c r="AH188" s="122" t="s">
        <v>11839</v>
      </c>
      <c r="AI188" s="122" t="s">
        <v>11839</v>
      </c>
      <c r="AJ188" s="123" t="s">
        <v>11839</v>
      </c>
      <c r="AK188" s="124" t="s">
        <v>11839</v>
      </c>
      <c r="AL188" s="28" t="s">
        <v>11839</v>
      </c>
      <c r="AM188" s="122" t="s">
        <v>11839</v>
      </c>
      <c r="AN188" s="122" t="s">
        <v>11839</v>
      </c>
      <c r="AO188" s="123" t="s">
        <v>11839</v>
      </c>
      <c r="AP188" s="29" t="s">
        <v>11839</v>
      </c>
      <c r="AQ188" s="28" t="s">
        <v>11839</v>
      </c>
      <c r="AR188" s="122" t="s">
        <v>11839</v>
      </c>
      <c r="AS188" s="122" t="s">
        <v>11839</v>
      </c>
      <c r="AT188" s="123" t="s">
        <v>11839</v>
      </c>
      <c r="AU188" s="124" t="s">
        <v>11837</v>
      </c>
      <c r="AV188" s="104"/>
      <c r="AX188" s="129"/>
      <c r="AY188" s="139"/>
      <c r="AZ188" s="139"/>
    </row>
    <row r="189" spans="3:52" ht="50" customHeight="1">
      <c r="C189" s="52" t="s">
        <v>6320</v>
      </c>
      <c r="D189" s="130" t="s">
        <v>384</v>
      </c>
      <c r="E189" s="131" t="s">
        <v>6343</v>
      </c>
      <c r="F189" s="132" t="s">
        <v>385</v>
      </c>
      <c r="G189" s="125">
        <v>11.356</v>
      </c>
      <c r="H189" s="122">
        <v>11.355</v>
      </c>
      <c r="I189" s="123">
        <f t="shared" si="98"/>
        <v>9.9999999999944578E-4</v>
      </c>
      <c r="J189" s="124">
        <f t="shared" si="99"/>
        <v>8.8066930867410458E-3</v>
      </c>
      <c r="K189" s="125">
        <v>11.356</v>
      </c>
      <c r="L189" s="122">
        <v>11.355</v>
      </c>
      <c r="M189" s="123">
        <f t="shared" si="100"/>
        <v>9.9999999999944578E-4</v>
      </c>
      <c r="N189" s="124">
        <f t="shared" si="101"/>
        <v>8.8066930867410458E-3</v>
      </c>
      <c r="O189" s="125" t="s">
        <v>11839</v>
      </c>
      <c r="P189" s="122" t="s">
        <v>11840</v>
      </c>
      <c r="Q189" s="123" t="s">
        <v>11839</v>
      </c>
      <c r="R189" s="124" t="s">
        <v>11839</v>
      </c>
      <c r="S189" s="125" t="s">
        <v>6494</v>
      </c>
      <c r="T189" s="122" t="s">
        <v>6494</v>
      </c>
      <c r="U189" s="123" t="s">
        <v>6494</v>
      </c>
      <c r="V189" s="124" t="s">
        <v>6494</v>
      </c>
      <c r="W189" s="121" t="s">
        <v>11839</v>
      </c>
      <c r="X189" s="122" t="s">
        <v>11839</v>
      </c>
      <c r="Y189" s="122" t="s">
        <v>11839</v>
      </c>
      <c r="Z189" s="123" t="s">
        <v>11839</v>
      </c>
      <c r="AA189" s="124" t="s">
        <v>11839</v>
      </c>
      <c r="AB189" s="28" t="s">
        <v>11839</v>
      </c>
      <c r="AC189" s="122" t="s">
        <v>11839</v>
      </c>
      <c r="AD189" s="122" t="s">
        <v>11839</v>
      </c>
      <c r="AE189" s="123" t="s">
        <v>11839</v>
      </c>
      <c r="AF189" s="29" t="s">
        <v>11839</v>
      </c>
      <c r="AG189" s="28" t="s">
        <v>11839</v>
      </c>
      <c r="AH189" s="122" t="s">
        <v>11839</v>
      </c>
      <c r="AI189" s="122" t="s">
        <v>11839</v>
      </c>
      <c r="AJ189" s="123" t="s">
        <v>11839</v>
      </c>
      <c r="AK189" s="124" t="s">
        <v>11839</v>
      </c>
      <c r="AL189" s="28" t="s">
        <v>11839</v>
      </c>
      <c r="AM189" s="122" t="s">
        <v>11839</v>
      </c>
      <c r="AN189" s="122" t="s">
        <v>11839</v>
      </c>
      <c r="AO189" s="123" t="s">
        <v>11839</v>
      </c>
      <c r="AP189" s="29" t="s">
        <v>11839</v>
      </c>
      <c r="AQ189" s="28" t="s">
        <v>11839</v>
      </c>
      <c r="AR189" s="122" t="s">
        <v>11839</v>
      </c>
      <c r="AS189" s="122" t="s">
        <v>11839</v>
      </c>
      <c r="AT189" s="123" t="s">
        <v>11839</v>
      </c>
      <c r="AU189" s="124" t="s">
        <v>11839</v>
      </c>
      <c r="AV189" s="104"/>
      <c r="AX189" s="129"/>
      <c r="AY189" s="139"/>
      <c r="AZ189" s="139"/>
    </row>
    <row r="190" spans="3:52" ht="50" customHeight="1">
      <c r="C190" s="52" t="s">
        <v>6320</v>
      </c>
      <c r="D190" s="106" t="s">
        <v>392</v>
      </c>
      <c r="E190" s="107" t="s">
        <v>6343</v>
      </c>
      <c r="F190" s="108" t="s">
        <v>393</v>
      </c>
      <c r="G190" s="125">
        <v>132</v>
      </c>
      <c r="H190" s="122">
        <v>100</v>
      </c>
      <c r="I190" s="123">
        <f t="shared" si="98"/>
        <v>32</v>
      </c>
      <c r="J190" s="124">
        <f t="shared" si="99"/>
        <v>32</v>
      </c>
      <c r="K190" s="125" t="s">
        <v>11846</v>
      </c>
      <c r="L190" s="122" t="s">
        <v>11839</v>
      </c>
      <c r="M190" s="123" t="s">
        <v>11845</v>
      </c>
      <c r="N190" s="124" t="s">
        <v>11839</v>
      </c>
      <c r="O190" s="125" t="s">
        <v>11839</v>
      </c>
      <c r="P190" s="122" t="s">
        <v>11840</v>
      </c>
      <c r="Q190" s="123" t="s">
        <v>11839</v>
      </c>
      <c r="R190" s="124" t="s">
        <v>11839</v>
      </c>
      <c r="S190" s="125">
        <v>132</v>
      </c>
      <c r="T190" s="122">
        <v>100</v>
      </c>
      <c r="U190" s="123">
        <f t="shared" si="104"/>
        <v>32</v>
      </c>
      <c r="V190" s="124">
        <f t="shared" si="105"/>
        <v>32</v>
      </c>
      <c r="W190" s="121" t="s">
        <v>6881</v>
      </c>
      <c r="X190" s="122">
        <v>132</v>
      </c>
      <c r="Y190" s="122">
        <v>100</v>
      </c>
      <c r="Z190" s="123">
        <f t="shared" ref="Z190:Z252" si="129">X190-Y190</f>
        <v>32</v>
      </c>
      <c r="AA190" s="124">
        <f t="shared" ref="AA190:AA236" si="130">Z190/Y190*100</f>
        <v>32</v>
      </c>
      <c r="AB190" s="28" t="s">
        <v>11839</v>
      </c>
      <c r="AC190" s="122" t="s">
        <v>11839</v>
      </c>
      <c r="AD190" s="122" t="s">
        <v>11839</v>
      </c>
      <c r="AE190" s="123" t="s">
        <v>11839</v>
      </c>
      <c r="AF190" s="29" t="s">
        <v>11839</v>
      </c>
      <c r="AG190" s="28" t="s">
        <v>11839</v>
      </c>
      <c r="AH190" s="122" t="s">
        <v>11839</v>
      </c>
      <c r="AI190" s="122" t="s">
        <v>11839</v>
      </c>
      <c r="AJ190" s="123" t="s">
        <v>11839</v>
      </c>
      <c r="AK190" s="124" t="s">
        <v>11839</v>
      </c>
      <c r="AL190" s="28" t="s">
        <v>11839</v>
      </c>
      <c r="AM190" s="122" t="s">
        <v>11839</v>
      </c>
      <c r="AN190" s="122" t="s">
        <v>11839</v>
      </c>
      <c r="AO190" s="123" t="s">
        <v>11839</v>
      </c>
      <c r="AP190" s="29" t="s">
        <v>11839</v>
      </c>
      <c r="AQ190" s="28" t="s">
        <v>11839</v>
      </c>
      <c r="AR190" s="122" t="s">
        <v>11839</v>
      </c>
      <c r="AS190" s="122" t="s">
        <v>11839</v>
      </c>
      <c r="AT190" s="123" t="s">
        <v>11839</v>
      </c>
      <c r="AU190" s="124" t="s">
        <v>11837</v>
      </c>
      <c r="AV190" s="8"/>
      <c r="AX190" s="129"/>
      <c r="AY190" s="139"/>
      <c r="AZ190" s="139"/>
    </row>
    <row r="191" spans="3:52" ht="50" customHeight="1">
      <c r="C191" s="52" t="s">
        <v>6320</v>
      </c>
      <c r="D191" s="106" t="s">
        <v>396</v>
      </c>
      <c r="E191" s="107" t="s">
        <v>6343</v>
      </c>
      <c r="F191" s="108" t="s">
        <v>397</v>
      </c>
      <c r="G191" s="125">
        <v>8.8650000000000002</v>
      </c>
      <c r="H191" s="122">
        <v>10.103999999999999</v>
      </c>
      <c r="I191" s="123">
        <f t="shared" si="98"/>
        <v>-1.238999999999999</v>
      </c>
      <c r="J191" s="124">
        <f t="shared" si="99"/>
        <v>-12.26247030878859</v>
      </c>
      <c r="K191" s="125">
        <v>8.8650000000000002</v>
      </c>
      <c r="L191" s="122">
        <v>10.103999999999999</v>
      </c>
      <c r="M191" s="123">
        <f t="shared" si="100"/>
        <v>-1.238999999999999</v>
      </c>
      <c r="N191" s="124">
        <f t="shared" si="101"/>
        <v>-12.26247030878859</v>
      </c>
      <c r="O191" s="125" t="s">
        <v>11839</v>
      </c>
      <c r="P191" s="122" t="s">
        <v>11840</v>
      </c>
      <c r="Q191" s="123" t="s">
        <v>11839</v>
      </c>
      <c r="R191" s="124" t="s">
        <v>11839</v>
      </c>
      <c r="S191" s="125" t="s">
        <v>6494</v>
      </c>
      <c r="T191" s="122" t="s">
        <v>6494</v>
      </c>
      <c r="U191" s="123" t="s">
        <v>6494</v>
      </c>
      <c r="V191" s="124" t="s">
        <v>6494</v>
      </c>
      <c r="W191" s="121" t="s">
        <v>11839</v>
      </c>
      <c r="X191" s="122" t="s">
        <v>11839</v>
      </c>
      <c r="Y191" s="122" t="s">
        <v>11839</v>
      </c>
      <c r="Z191" s="123" t="s">
        <v>11839</v>
      </c>
      <c r="AA191" s="124" t="s">
        <v>11839</v>
      </c>
      <c r="AB191" s="28" t="s">
        <v>11839</v>
      </c>
      <c r="AC191" s="122" t="s">
        <v>11839</v>
      </c>
      <c r="AD191" s="122" t="s">
        <v>11839</v>
      </c>
      <c r="AE191" s="123" t="s">
        <v>11839</v>
      </c>
      <c r="AF191" s="29" t="s">
        <v>11839</v>
      </c>
      <c r="AG191" s="28" t="s">
        <v>11839</v>
      </c>
      <c r="AH191" s="122" t="s">
        <v>11839</v>
      </c>
      <c r="AI191" s="122" t="s">
        <v>11839</v>
      </c>
      <c r="AJ191" s="123" t="s">
        <v>11839</v>
      </c>
      <c r="AK191" s="124" t="s">
        <v>11839</v>
      </c>
      <c r="AL191" s="28" t="s">
        <v>11839</v>
      </c>
      <c r="AM191" s="122" t="s">
        <v>11839</v>
      </c>
      <c r="AN191" s="122" t="s">
        <v>11839</v>
      </c>
      <c r="AO191" s="123" t="s">
        <v>11839</v>
      </c>
      <c r="AP191" s="29" t="s">
        <v>11839</v>
      </c>
      <c r="AQ191" s="28" t="s">
        <v>11839</v>
      </c>
      <c r="AR191" s="122" t="s">
        <v>11839</v>
      </c>
      <c r="AS191" s="122" t="s">
        <v>11839</v>
      </c>
      <c r="AT191" s="123" t="s">
        <v>11839</v>
      </c>
      <c r="AU191" s="124" t="s">
        <v>11839</v>
      </c>
      <c r="AV191" s="8"/>
      <c r="AX191" s="129"/>
      <c r="AY191" s="139"/>
      <c r="AZ191" s="139"/>
    </row>
    <row r="192" spans="3:52" ht="50" customHeight="1">
      <c r="C192" s="52" t="s">
        <v>6320</v>
      </c>
      <c r="D192" s="130" t="s">
        <v>398</v>
      </c>
      <c r="E192" s="131" t="s">
        <v>6343</v>
      </c>
      <c r="F192" s="132" t="s">
        <v>399</v>
      </c>
      <c r="G192" s="125">
        <v>44.738</v>
      </c>
      <c r="H192" s="122">
        <v>43.732999999999997</v>
      </c>
      <c r="I192" s="123">
        <f t="shared" si="98"/>
        <v>1.0050000000000026</v>
      </c>
      <c r="J192" s="124">
        <f t="shared" si="99"/>
        <v>2.2980358081997636</v>
      </c>
      <c r="K192" s="125">
        <v>44.738</v>
      </c>
      <c r="L192" s="122">
        <v>43.732999999999997</v>
      </c>
      <c r="M192" s="123">
        <f t="shared" si="100"/>
        <v>1.0050000000000026</v>
      </c>
      <c r="N192" s="124">
        <f t="shared" si="101"/>
        <v>2.2980358081997636</v>
      </c>
      <c r="O192" s="125" t="s">
        <v>11839</v>
      </c>
      <c r="P192" s="122" t="s">
        <v>11840</v>
      </c>
      <c r="Q192" s="123" t="s">
        <v>11839</v>
      </c>
      <c r="R192" s="124" t="s">
        <v>11839</v>
      </c>
      <c r="S192" s="125" t="s">
        <v>6494</v>
      </c>
      <c r="T192" s="122" t="s">
        <v>6494</v>
      </c>
      <c r="U192" s="123" t="s">
        <v>6494</v>
      </c>
      <c r="V192" s="124" t="s">
        <v>6494</v>
      </c>
      <c r="W192" s="121" t="s">
        <v>11839</v>
      </c>
      <c r="X192" s="122" t="s">
        <v>11839</v>
      </c>
      <c r="Y192" s="122" t="s">
        <v>11839</v>
      </c>
      <c r="Z192" s="123" t="s">
        <v>11839</v>
      </c>
      <c r="AA192" s="124" t="s">
        <v>11839</v>
      </c>
      <c r="AB192" s="28" t="s">
        <v>11839</v>
      </c>
      <c r="AC192" s="122" t="s">
        <v>11839</v>
      </c>
      <c r="AD192" s="122" t="s">
        <v>11839</v>
      </c>
      <c r="AE192" s="123" t="s">
        <v>11839</v>
      </c>
      <c r="AF192" s="29" t="s">
        <v>11839</v>
      </c>
      <c r="AG192" s="28" t="s">
        <v>11839</v>
      </c>
      <c r="AH192" s="122" t="s">
        <v>11839</v>
      </c>
      <c r="AI192" s="122" t="s">
        <v>11839</v>
      </c>
      <c r="AJ192" s="123" t="s">
        <v>11839</v>
      </c>
      <c r="AK192" s="124" t="s">
        <v>11839</v>
      </c>
      <c r="AL192" s="28" t="s">
        <v>11839</v>
      </c>
      <c r="AM192" s="122" t="s">
        <v>11839</v>
      </c>
      <c r="AN192" s="122" t="s">
        <v>11839</v>
      </c>
      <c r="AO192" s="123" t="s">
        <v>11839</v>
      </c>
      <c r="AP192" s="29" t="s">
        <v>11839</v>
      </c>
      <c r="AQ192" s="28" t="s">
        <v>11839</v>
      </c>
      <c r="AR192" s="122" t="s">
        <v>11839</v>
      </c>
      <c r="AS192" s="122" t="s">
        <v>11839</v>
      </c>
      <c r="AT192" s="123" t="s">
        <v>11839</v>
      </c>
      <c r="AU192" s="124" t="s">
        <v>11839</v>
      </c>
      <c r="AV192" s="104"/>
      <c r="AX192" s="129"/>
      <c r="AY192" s="139"/>
      <c r="AZ192" s="139"/>
    </row>
    <row r="193" spans="3:52" ht="50" customHeight="1">
      <c r="C193" s="52" t="s">
        <v>6320</v>
      </c>
      <c r="D193" s="130" t="s">
        <v>400</v>
      </c>
      <c r="E193" s="131" t="s">
        <v>6343</v>
      </c>
      <c r="F193" s="132" t="s">
        <v>401</v>
      </c>
      <c r="G193" s="125">
        <v>15.856999999999999</v>
      </c>
      <c r="H193" s="122">
        <v>10.170999999999999</v>
      </c>
      <c r="I193" s="123">
        <f t="shared" si="98"/>
        <v>5.6859999999999999</v>
      </c>
      <c r="J193" s="124">
        <f t="shared" si="99"/>
        <v>55.904040900599753</v>
      </c>
      <c r="K193" s="125">
        <v>15.856999999999999</v>
      </c>
      <c r="L193" s="122">
        <v>10.170999999999999</v>
      </c>
      <c r="M193" s="123">
        <f t="shared" si="100"/>
        <v>5.6859999999999999</v>
      </c>
      <c r="N193" s="124">
        <f t="shared" si="101"/>
        <v>55.904040900599753</v>
      </c>
      <c r="O193" s="125" t="s">
        <v>11839</v>
      </c>
      <c r="P193" s="122" t="s">
        <v>11840</v>
      </c>
      <c r="Q193" s="123" t="s">
        <v>11839</v>
      </c>
      <c r="R193" s="124" t="s">
        <v>11839</v>
      </c>
      <c r="S193" s="125" t="s">
        <v>6494</v>
      </c>
      <c r="T193" s="122" t="s">
        <v>6494</v>
      </c>
      <c r="U193" s="123" t="s">
        <v>6494</v>
      </c>
      <c r="V193" s="124" t="s">
        <v>6494</v>
      </c>
      <c r="W193" s="121" t="s">
        <v>11839</v>
      </c>
      <c r="X193" s="122" t="s">
        <v>11839</v>
      </c>
      <c r="Y193" s="122" t="s">
        <v>11839</v>
      </c>
      <c r="Z193" s="123" t="s">
        <v>11839</v>
      </c>
      <c r="AA193" s="124" t="s">
        <v>11839</v>
      </c>
      <c r="AB193" s="28" t="s">
        <v>11839</v>
      </c>
      <c r="AC193" s="122" t="s">
        <v>11839</v>
      </c>
      <c r="AD193" s="122" t="s">
        <v>11839</v>
      </c>
      <c r="AE193" s="123" t="s">
        <v>11839</v>
      </c>
      <c r="AF193" s="29" t="s">
        <v>11839</v>
      </c>
      <c r="AG193" s="28" t="s">
        <v>11839</v>
      </c>
      <c r="AH193" s="122" t="s">
        <v>11839</v>
      </c>
      <c r="AI193" s="122" t="s">
        <v>11839</v>
      </c>
      <c r="AJ193" s="123" t="s">
        <v>11839</v>
      </c>
      <c r="AK193" s="124" t="s">
        <v>11839</v>
      </c>
      <c r="AL193" s="28" t="s">
        <v>11839</v>
      </c>
      <c r="AM193" s="122" t="s">
        <v>11839</v>
      </c>
      <c r="AN193" s="122" t="s">
        <v>11839</v>
      </c>
      <c r="AO193" s="123" t="s">
        <v>11839</v>
      </c>
      <c r="AP193" s="29" t="s">
        <v>11839</v>
      </c>
      <c r="AQ193" s="28" t="s">
        <v>11839</v>
      </c>
      <c r="AR193" s="122" t="s">
        <v>11839</v>
      </c>
      <c r="AS193" s="122" t="s">
        <v>11839</v>
      </c>
      <c r="AT193" s="123" t="s">
        <v>11839</v>
      </c>
      <c r="AU193" s="124" t="s">
        <v>11839</v>
      </c>
      <c r="AV193" s="104"/>
      <c r="AX193" s="129"/>
      <c r="AY193" s="139"/>
      <c r="AZ193" s="139"/>
    </row>
    <row r="194" spans="3:52" ht="50" customHeight="1">
      <c r="C194" s="52" t="s">
        <v>6320</v>
      </c>
      <c r="D194" s="130" t="s">
        <v>406</v>
      </c>
      <c r="E194" s="131" t="s">
        <v>6343</v>
      </c>
      <c r="F194" s="132" t="s">
        <v>407</v>
      </c>
      <c r="G194" s="125">
        <v>17.420000000000002</v>
      </c>
      <c r="H194" s="122">
        <v>1.2749999999999999</v>
      </c>
      <c r="I194" s="123">
        <f t="shared" si="98"/>
        <v>16.145000000000003</v>
      </c>
      <c r="J194" s="124">
        <f t="shared" si="99"/>
        <v>1266.2745098039218</v>
      </c>
      <c r="K194" s="125" t="s">
        <v>11839</v>
      </c>
      <c r="L194" s="122" t="s">
        <v>11839</v>
      </c>
      <c r="M194" s="123" t="s">
        <v>11839</v>
      </c>
      <c r="N194" s="124" t="s">
        <v>11839</v>
      </c>
      <c r="O194" s="125" t="s">
        <v>11839</v>
      </c>
      <c r="P194" s="122" t="s">
        <v>11840</v>
      </c>
      <c r="Q194" s="123" t="s">
        <v>11839</v>
      </c>
      <c r="R194" s="124" t="s">
        <v>11839</v>
      </c>
      <c r="S194" s="125">
        <v>17.420000000000002</v>
      </c>
      <c r="T194" s="122">
        <v>1.2749999999999999</v>
      </c>
      <c r="U194" s="123">
        <f t="shared" si="104"/>
        <v>16.145000000000003</v>
      </c>
      <c r="V194" s="124">
        <f t="shared" si="105"/>
        <v>1266.2745098039218</v>
      </c>
      <c r="W194" s="121" t="s">
        <v>6882</v>
      </c>
      <c r="X194" s="122">
        <v>17</v>
      </c>
      <c r="Y194" s="122">
        <v>40</v>
      </c>
      <c r="Z194" s="123">
        <f t="shared" si="129"/>
        <v>-23</v>
      </c>
      <c r="AA194" s="124">
        <f t="shared" si="130"/>
        <v>-57.499999999999993</v>
      </c>
      <c r="AB194" s="28" t="s">
        <v>11839</v>
      </c>
      <c r="AC194" s="122" t="s">
        <v>11839</v>
      </c>
      <c r="AD194" s="122" t="s">
        <v>11839</v>
      </c>
      <c r="AE194" s="123" t="s">
        <v>11839</v>
      </c>
      <c r="AF194" s="29" t="s">
        <v>11839</v>
      </c>
      <c r="AG194" s="28" t="s">
        <v>11839</v>
      </c>
      <c r="AH194" s="122" t="s">
        <v>11839</v>
      </c>
      <c r="AI194" s="122" t="s">
        <v>11839</v>
      </c>
      <c r="AJ194" s="123" t="s">
        <v>11839</v>
      </c>
      <c r="AK194" s="124" t="s">
        <v>11839</v>
      </c>
      <c r="AL194" s="28" t="s">
        <v>11839</v>
      </c>
      <c r="AM194" s="122" t="s">
        <v>11839</v>
      </c>
      <c r="AN194" s="122" t="s">
        <v>11839</v>
      </c>
      <c r="AO194" s="123" t="s">
        <v>11839</v>
      </c>
      <c r="AP194" s="29" t="s">
        <v>11839</v>
      </c>
      <c r="AQ194" s="28" t="s">
        <v>11839</v>
      </c>
      <c r="AR194" s="122" t="s">
        <v>11839</v>
      </c>
      <c r="AS194" s="122" t="s">
        <v>11839</v>
      </c>
      <c r="AT194" s="123" t="s">
        <v>11839</v>
      </c>
      <c r="AU194" s="124" t="s">
        <v>11837</v>
      </c>
      <c r="AV194" s="104"/>
      <c r="AX194" s="129"/>
      <c r="AY194" s="139"/>
      <c r="AZ194" s="139"/>
    </row>
    <row r="195" spans="3:52" ht="50" customHeight="1">
      <c r="C195" s="52" t="s">
        <v>6320</v>
      </c>
      <c r="D195" s="130" t="s">
        <v>408</v>
      </c>
      <c r="E195" s="131" t="s">
        <v>6343</v>
      </c>
      <c r="F195" s="132" t="s">
        <v>409</v>
      </c>
      <c r="G195" s="125">
        <v>1502.2</v>
      </c>
      <c r="H195" s="122">
        <v>1502.2</v>
      </c>
      <c r="I195" s="123">
        <f t="shared" si="98"/>
        <v>0</v>
      </c>
      <c r="J195" s="124">
        <f t="shared" si="99"/>
        <v>0</v>
      </c>
      <c r="K195" s="125">
        <v>2.2000000000000002</v>
      </c>
      <c r="L195" s="122">
        <v>2.2000000000000002</v>
      </c>
      <c r="M195" s="123">
        <f t="shared" si="100"/>
        <v>0</v>
      </c>
      <c r="N195" s="124">
        <f t="shared" si="101"/>
        <v>0</v>
      </c>
      <c r="O195" s="125" t="s">
        <v>11839</v>
      </c>
      <c r="P195" s="122" t="s">
        <v>11840</v>
      </c>
      <c r="Q195" s="123" t="s">
        <v>11839</v>
      </c>
      <c r="R195" s="124" t="s">
        <v>11839</v>
      </c>
      <c r="S195" s="125">
        <v>1500</v>
      </c>
      <c r="T195" s="122">
        <v>1500</v>
      </c>
      <c r="U195" s="123">
        <f t="shared" si="104"/>
        <v>0</v>
      </c>
      <c r="V195" s="124">
        <f t="shared" si="105"/>
        <v>0</v>
      </c>
      <c r="W195" s="121" t="s">
        <v>6883</v>
      </c>
      <c r="X195" s="122">
        <v>1500</v>
      </c>
      <c r="Y195" s="122">
        <v>1500</v>
      </c>
      <c r="Z195" s="123">
        <f t="shared" si="129"/>
        <v>0</v>
      </c>
      <c r="AA195" s="124">
        <f t="shared" si="130"/>
        <v>0</v>
      </c>
      <c r="AB195" s="28" t="s">
        <v>11839</v>
      </c>
      <c r="AC195" s="122" t="s">
        <v>11839</v>
      </c>
      <c r="AD195" s="122" t="s">
        <v>11839</v>
      </c>
      <c r="AE195" s="123" t="s">
        <v>11839</v>
      </c>
      <c r="AF195" s="29" t="s">
        <v>11839</v>
      </c>
      <c r="AG195" s="28" t="s">
        <v>11839</v>
      </c>
      <c r="AH195" s="122" t="s">
        <v>11839</v>
      </c>
      <c r="AI195" s="122" t="s">
        <v>11839</v>
      </c>
      <c r="AJ195" s="123" t="s">
        <v>11839</v>
      </c>
      <c r="AK195" s="124" t="s">
        <v>11839</v>
      </c>
      <c r="AL195" s="28" t="s">
        <v>11839</v>
      </c>
      <c r="AM195" s="122" t="s">
        <v>11839</v>
      </c>
      <c r="AN195" s="122" t="s">
        <v>11839</v>
      </c>
      <c r="AO195" s="123" t="s">
        <v>11839</v>
      </c>
      <c r="AP195" s="29" t="s">
        <v>11839</v>
      </c>
      <c r="AQ195" s="28" t="s">
        <v>11839</v>
      </c>
      <c r="AR195" s="122" t="s">
        <v>11839</v>
      </c>
      <c r="AS195" s="122" t="s">
        <v>11839</v>
      </c>
      <c r="AT195" s="123" t="s">
        <v>11839</v>
      </c>
      <c r="AU195" s="124" t="s">
        <v>11837</v>
      </c>
      <c r="AV195" s="104"/>
      <c r="AX195" s="129"/>
      <c r="AY195" s="139"/>
      <c r="AZ195" s="139"/>
    </row>
    <row r="196" spans="3:52" ht="50" customHeight="1">
      <c r="C196" s="52" t="s">
        <v>6320</v>
      </c>
      <c r="D196" s="130" t="s">
        <v>410</v>
      </c>
      <c r="E196" s="131" t="s">
        <v>6343</v>
      </c>
      <c r="F196" s="132" t="s">
        <v>411</v>
      </c>
      <c r="G196" s="125">
        <v>100</v>
      </c>
      <c r="H196" s="122">
        <v>50</v>
      </c>
      <c r="I196" s="123">
        <f t="shared" si="98"/>
        <v>50</v>
      </c>
      <c r="J196" s="124">
        <f t="shared" si="99"/>
        <v>100</v>
      </c>
      <c r="K196" s="125">
        <v>100</v>
      </c>
      <c r="L196" s="122">
        <v>50</v>
      </c>
      <c r="M196" s="123">
        <f t="shared" si="100"/>
        <v>50</v>
      </c>
      <c r="N196" s="124">
        <f t="shared" si="101"/>
        <v>100</v>
      </c>
      <c r="O196" s="125" t="s">
        <v>11839</v>
      </c>
      <c r="P196" s="122" t="s">
        <v>11840</v>
      </c>
      <c r="Q196" s="123" t="s">
        <v>11839</v>
      </c>
      <c r="R196" s="124" t="s">
        <v>11839</v>
      </c>
      <c r="S196" s="125" t="s">
        <v>6494</v>
      </c>
      <c r="T196" s="122" t="s">
        <v>6494</v>
      </c>
      <c r="U196" s="123" t="s">
        <v>6494</v>
      </c>
      <c r="V196" s="124" t="s">
        <v>6494</v>
      </c>
      <c r="W196" s="121" t="s">
        <v>11839</v>
      </c>
      <c r="X196" s="122" t="s">
        <v>11839</v>
      </c>
      <c r="Y196" s="122" t="s">
        <v>11839</v>
      </c>
      <c r="Z196" s="123" t="s">
        <v>11839</v>
      </c>
      <c r="AA196" s="124" t="s">
        <v>11839</v>
      </c>
      <c r="AB196" s="28" t="s">
        <v>11839</v>
      </c>
      <c r="AC196" s="122" t="s">
        <v>11839</v>
      </c>
      <c r="AD196" s="122" t="s">
        <v>11839</v>
      </c>
      <c r="AE196" s="123" t="s">
        <v>11839</v>
      </c>
      <c r="AF196" s="29" t="s">
        <v>11839</v>
      </c>
      <c r="AG196" s="28" t="s">
        <v>11839</v>
      </c>
      <c r="AH196" s="122" t="s">
        <v>11839</v>
      </c>
      <c r="AI196" s="122" t="s">
        <v>11839</v>
      </c>
      <c r="AJ196" s="123" t="s">
        <v>11839</v>
      </c>
      <c r="AK196" s="124" t="s">
        <v>11839</v>
      </c>
      <c r="AL196" s="28" t="s">
        <v>11839</v>
      </c>
      <c r="AM196" s="122" t="s">
        <v>11839</v>
      </c>
      <c r="AN196" s="122" t="s">
        <v>11839</v>
      </c>
      <c r="AO196" s="123" t="s">
        <v>11839</v>
      </c>
      <c r="AP196" s="29" t="s">
        <v>11839</v>
      </c>
      <c r="AQ196" s="28" t="s">
        <v>11839</v>
      </c>
      <c r="AR196" s="122" t="s">
        <v>11839</v>
      </c>
      <c r="AS196" s="122" t="s">
        <v>11839</v>
      </c>
      <c r="AT196" s="123" t="s">
        <v>11839</v>
      </c>
      <c r="AU196" s="124" t="s">
        <v>11839</v>
      </c>
      <c r="AV196" s="104"/>
      <c r="AX196" s="129"/>
      <c r="AY196" s="139"/>
      <c r="AZ196" s="139"/>
    </row>
    <row r="197" spans="3:52" ht="50" customHeight="1">
      <c r="C197" s="52" t="s">
        <v>6320</v>
      </c>
      <c r="D197" s="130" t="s">
        <v>412</v>
      </c>
      <c r="E197" s="131" t="s">
        <v>6343</v>
      </c>
      <c r="F197" s="132" t="s">
        <v>413</v>
      </c>
      <c r="G197" s="125">
        <v>323.35500000000002</v>
      </c>
      <c r="H197" s="122">
        <v>264.25700000000001</v>
      </c>
      <c r="I197" s="123">
        <f t="shared" si="98"/>
        <v>59.098000000000013</v>
      </c>
      <c r="J197" s="124">
        <f t="shared" si="99"/>
        <v>22.363835205879131</v>
      </c>
      <c r="K197" s="125" t="s">
        <v>11837</v>
      </c>
      <c r="L197" s="122" t="s">
        <v>11904</v>
      </c>
      <c r="M197" s="123" t="s">
        <v>11839</v>
      </c>
      <c r="N197" s="124" t="s">
        <v>11839</v>
      </c>
      <c r="O197" s="125" t="s">
        <v>11839</v>
      </c>
      <c r="P197" s="122" t="s">
        <v>11840</v>
      </c>
      <c r="Q197" s="123" t="s">
        <v>11839</v>
      </c>
      <c r="R197" s="124" t="s">
        <v>11839</v>
      </c>
      <c r="S197" s="125">
        <v>323.35500000000002</v>
      </c>
      <c r="T197" s="122">
        <v>264.25700000000001</v>
      </c>
      <c r="U197" s="123">
        <f t="shared" si="104"/>
        <v>59.098000000000013</v>
      </c>
      <c r="V197" s="124">
        <f t="shared" si="105"/>
        <v>22.363835205879131</v>
      </c>
      <c r="W197" s="121" t="s">
        <v>6884</v>
      </c>
      <c r="X197" s="122">
        <v>323.35500000000002</v>
      </c>
      <c r="Y197" s="122">
        <v>264.25700000000001</v>
      </c>
      <c r="Z197" s="123">
        <f t="shared" si="129"/>
        <v>59.098000000000013</v>
      </c>
      <c r="AA197" s="124">
        <f t="shared" si="130"/>
        <v>22.363835205879131</v>
      </c>
      <c r="AB197" s="28" t="s">
        <v>11839</v>
      </c>
      <c r="AC197" s="122" t="s">
        <v>11839</v>
      </c>
      <c r="AD197" s="122" t="s">
        <v>11839</v>
      </c>
      <c r="AE197" s="123" t="s">
        <v>11839</v>
      </c>
      <c r="AF197" s="29" t="s">
        <v>11839</v>
      </c>
      <c r="AG197" s="28" t="s">
        <v>11839</v>
      </c>
      <c r="AH197" s="122" t="s">
        <v>11839</v>
      </c>
      <c r="AI197" s="122" t="s">
        <v>11839</v>
      </c>
      <c r="AJ197" s="123" t="s">
        <v>11839</v>
      </c>
      <c r="AK197" s="124" t="s">
        <v>11839</v>
      </c>
      <c r="AL197" s="28" t="s">
        <v>11839</v>
      </c>
      <c r="AM197" s="122" t="s">
        <v>11839</v>
      </c>
      <c r="AN197" s="122" t="s">
        <v>11839</v>
      </c>
      <c r="AO197" s="123" t="s">
        <v>11839</v>
      </c>
      <c r="AP197" s="29" t="s">
        <v>11839</v>
      </c>
      <c r="AQ197" s="28" t="s">
        <v>11839</v>
      </c>
      <c r="AR197" s="122" t="s">
        <v>11839</v>
      </c>
      <c r="AS197" s="122" t="s">
        <v>11839</v>
      </c>
      <c r="AT197" s="123" t="s">
        <v>11839</v>
      </c>
      <c r="AU197" s="124" t="s">
        <v>11837</v>
      </c>
      <c r="AV197" s="104"/>
      <c r="AX197" s="129"/>
      <c r="AY197" s="139"/>
      <c r="AZ197" s="139"/>
    </row>
    <row r="198" spans="3:52" ht="50" customHeight="1">
      <c r="C198" s="52" t="s">
        <v>6320</v>
      </c>
      <c r="D198" s="130" t="s">
        <v>414</v>
      </c>
      <c r="E198" s="131" t="s">
        <v>6343</v>
      </c>
      <c r="F198" s="132" t="s">
        <v>415</v>
      </c>
      <c r="G198" s="125">
        <v>27.471</v>
      </c>
      <c r="H198" s="122">
        <v>26.817</v>
      </c>
      <c r="I198" s="123">
        <f t="shared" si="98"/>
        <v>0.65399999999999991</v>
      </c>
      <c r="J198" s="124">
        <f t="shared" si="99"/>
        <v>2.4387515382033782</v>
      </c>
      <c r="K198" s="125">
        <v>27.471</v>
      </c>
      <c r="L198" s="122">
        <v>26.817</v>
      </c>
      <c r="M198" s="123">
        <f t="shared" si="100"/>
        <v>0.65399999999999991</v>
      </c>
      <c r="N198" s="124">
        <f t="shared" si="101"/>
        <v>2.4387515382033782</v>
      </c>
      <c r="O198" s="125" t="s">
        <v>11839</v>
      </c>
      <c r="P198" s="122" t="s">
        <v>11840</v>
      </c>
      <c r="Q198" s="123" t="s">
        <v>11839</v>
      </c>
      <c r="R198" s="124" t="s">
        <v>11839</v>
      </c>
      <c r="S198" s="125" t="s">
        <v>6494</v>
      </c>
      <c r="T198" s="122" t="s">
        <v>6494</v>
      </c>
      <c r="U198" s="123" t="s">
        <v>6494</v>
      </c>
      <c r="V198" s="124" t="s">
        <v>6494</v>
      </c>
      <c r="W198" s="121" t="s">
        <v>11839</v>
      </c>
      <c r="X198" s="122" t="s">
        <v>11839</v>
      </c>
      <c r="Y198" s="122" t="s">
        <v>11839</v>
      </c>
      <c r="Z198" s="123" t="s">
        <v>11839</v>
      </c>
      <c r="AA198" s="124" t="s">
        <v>11839</v>
      </c>
      <c r="AB198" s="28" t="s">
        <v>11839</v>
      </c>
      <c r="AC198" s="122" t="s">
        <v>11839</v>
      </c>
      <c r="AD198" s="122" t="s">
        <v>11839</v>
      </c>
      <c r="AE198" s="123" t="s">
        <v>11839</v>
      </c>
      <c r="AF198" s="29" t="s">
        <v>11839</v>
      </c>
      <c r="AG198" s="28" t="s">
        <v>11839</v>
      </c>
      <c r="AH198" s="122" t="s">
        <v>11839</v>
      </c>
      <c r="AI198" s="122" t="s">
        <v>11839</v>
      </c>
      <c r="AJ198" s="123" t="s">
        <v>11839</v>
      </c>
      <c r="AK198" s="124" t="s">
        <v>11839</v>
      </c>
      <c r="AL198" s="28" t="s">
        <v>11839</v>
      </c>
      <c r="AM198" s="122" t="s">
        <v>11839</v>
      </c>
      <c r="AN198" s="122" t="s">
        <v>11839</v>
      </c>
      <c r="AO198" s="123" t="s">
        <v>11839</v>
      </c>
      <c r="AP198" s="29" t="s">
        <v>11839</v>
      </c>
      <c r="AQ198" s="28" t="s">
        <v>11839</v>
      </c>
      <c r="AR198" s="122" t="s">
        <v>11839</v>
      </c>
      <c r="AS198" s="122" t="s">
        <v>11839</v>
      </c>
      <c r="AT198" s="123" t="s">
        <v>11839</v>
      </c>
      <c r="AU198" s="124" t="s">
        <v>11839</v>
      </c>
      <c r="AV198" s="104"/>
      <c r="AX198" s="129"/>
      <c r="AY198" s="139"/>
      <c r="AZ198" s="139"/>
    </row>
    <row r="199" spans="3:52" ht="50" customHeight="1">
      <c r="C199" s="52" t="s">
        <v>6320</v>
      </c>
      <c r="D199" s="106" t="s">
        <v>416</v>
      </c>
      <c r="E199" s="107" t="s">
        <v>6343</v>
      </c>
      <c r="F199" s="108" t="s">
        <v>417</v>
      </c>
      <c r="G199" s="125">
        <v>16.571999999999999</v>
      </c>
      <c r="H199" s="122">
        <v>15.93</v>
      </c>
      <c r="I199" s="123">
        <f t="shared" si="98"/>
        <v>0.64199999999999946</v>
      </c>
      <c r="J199" s="124">
        <f t="shared" si="99"/>
        <v>4.030131826741993</v>
      </c>
      <c r="K199" s="125" t="s">
        <v>11839</v>
      </c>
      <c r="L199" s="122" t="s">
        <v>11839</v>
      </c>
      <c r="M199" s="123" t="s">
        <v>11839</v>
      </c>
      <c r="N199" s="124" t="s">
        <v>11839</v>
      </c>
      <c r="O199" s="125" t="s">
        <v>11839</v>
      </c>
      <c r="P199" s="122" t="s">
        <v>11840</v>
      </c>
      <c r="Q199" s="123" t="s">
        <v>11839</v>
      </c>
      <c r="R199" s="124" t="s">
        <v>11839</v>
      </c>
      <c r="S199" s="125">
        <v>16.571999999999999</v>
      </c>
      <c r="T199" s="122">
        <v>15.93</v>
      </c>
      <c r="U199" s="123">
        <f t="shared" si="104"/>
        <v>0.64199999999999946</v>
      </c>
      <c r="V199" s="124">
        <f t="shared" si="105"/>
        <v>4.030131826741993</v>
      </c>
      <c r="W199" s="121" t="s">
        <v>6885</v>
      </c>
      <c r="X199" s="122">
        <v>16.571999999999999</v>
      </c>
      <c r="Y199" s="122">
        <v>15.93</v>
      </c>
      <c r="Z199" s="123">
        <f t="shared" si="129"/>
        <v>0.64199999999999946</v>
      </c>
      <c r="AA199" s="124">
        <f t="shared" si="130"/>
        <v>4.030131826741993</v>
      </c>
      <c r="AB199" s="28" t="s">
        <v>11839</v>
      </c>
      <c r="AC199" s="122" t="s">
        <v>11839</v>
      </c>
      <c r="AD199" s="122" t="s">
        <v>11839</v>
      </c>
      <c r="AE199" s="123" t="s">
        <v>11839</v>
      </c>
      <c r="AF199" s="29" t="s">
        <v>11839</v>
      </c>
      <c r="AG199" s="28" t="s">
        <v>11839</v>
      </c>
      <c r="AH199" s="122" t="s">
        <v>11839</v>
      </c>
      <c r="AI199" s="122" t="s">
        <v>11839</v>
      </c>
      <c r="AJ199" s="123" t="s">
        <v>11839</v>
      </c>
      <c r="AK199" s="124" t="s">
        <v>11839</v>
      </c>
      <c r="AL199" s="28" t="s">
        <v>11839</v>
      </c>
      <c r="AM199" s="122" t="s">
        <v>11839</v>
      </c>
      <c r="AN199" s="122" t="s">
        <v>11839</v>
      </c>
      <c r="AO199" s="123" t="s">
        <v>11839</v>
      </c>
      <c r="AP199" s="29" t="s">
        <v>11839</v>
      </c>
      <c r="AQ199" s="28" t="s">
        <v>11839</v>
      </c>
      <c r="AR199" s="122" t="s">
        <v>11839</v>
      </c>
      <c r="AS199" s="122" t="s">
        <v>11839</v>
      </c>
      <c r="AT199" s="123" t="s">
        <v>11839</v>
      </c>
      <c r="AU199" s="124" t="s">
        <v>11837</v>
      </c>
      <c r="AV199" s="8"/>
      <c r="AX199" s="129"/>
      <c r="AY199" s="139"/>
      <c r="AZ199" s="139"/>
    </row>
    <row r="200" spans="3:52" ht="50" customHeight="1">
      <c r="C200" s="52" t="s">
        <v>6320</v>
      </c>
      <c r="D200" s="130" t="s">
        <v>428</v>
      </c>
      <c r="E200" s="131" t="s">
        <v>6343</v>
      </c>
      <c r="F200" s="132" t="s">
        <v>429</v>
      </c>
      <c r="G200" s="125">
        <v>113.657</v>
      </c>
      <c r="H200" s="122">
        <v>115.45699999999999</v>
      </c>
      <c r="I200" s="123">
        <f t="shared" ref="I200:I263" si="131">G200-H200</f>
        <v>-1.7999999999999972</v>
      </c>
      <c r="J200" s="124">
        <f t="shared" ref="J200:J263" si="132">I200/H200*100</f>
        <v>-1.5590219735485915</v>
      </c>
      <c r="K200" s="125">
        <v>113.657</v>
      </c>
      <c r="L200" s="122">
        <v>115.45699999999999</v>
      </c>
      <c r="M200" s="123">
        <f t="shared" ref="M200:M263" si="133">K200-L200</f>
        <v>-1.7999999999999972</v>
      </c>
      <c r="N200" s="124">
        <f t="shared" ref="N200:N263" si="134">M200/L200*100</f>
        <v>-1.5590219735485915</v>
      </c>
      <c r="O200" s="125" t="s">
        <v>11839</v>
      </c>
      <c r="P200" s="122" t="s">
        <v>11840</v>
      </c>
      <c r="Q200" s="123" t="s">
        <v>11839</v>
      </c>
      <c r="R200" s="124" t="s">
        <v>11839</v>
      </c>
      <c r="S200" s="125" t="s">
        <v>6494</v>
      </c>
      <c r="T200" s="122" t="s">
        <v>6494</v>
      </c>
      <c r="U200" s="123" t="s">
        <v>6494</v>
      </c>
      <c r="V200" s="124" t="s">
        <v>6494</v>
      </c>
      <c r="W200" s="121" t="s">
        <v>11839</v>
      </c>
      <c r="X200" s="122" t="s">
        <v>11839</v>
      </c>
      <c r="Y200" s="122" t="s">
        <v>11839</v>
      </c>
      <c r="Z200" s="123" t="s">
        <v>11839</v>
      </c>
      <c r="AA200" s="124" t="s">
        <v>11839</v>
      </c>
      <c r="AB200" s="28" t="s">
        <v>11839</v>
      </c>
      <c r="AC200" s="122" t="s">
        <v>11839</v>
      </c>
      <c r="AD200" s="122" t="s">
        <v>11839</v>
      </c>
      <c r="AE200" s="123" t="s">
        <v>11839</v>
      </c>
      <c r="AF200" s="29" t="s">
        <v>11839</v>
      </c>
      <c r="AG200" s="28" t="s">
        <v>11839</v>
      </c>
      <c r="AH200" s="122" t="s">
        <v>11839</v>
      </c>
      <c r="AI200" s="122" t="s">
        <v>11839</v>
      </c>
      <c r="AJ200" s="123" t="s">
        <v>11839</v>
      </c>
      <c r="AK200" s="124" t="s">
        <v>11839</v>
      </c>
      <c r="AL200" s="28" t="s">
        <v>11839</v>
      </c>
      <c r="AM200" s="122" t="s">
        <v>11839</v>
      </c>
      <c r="AN200" s="122" t="s">
        <v>11839</v>
      </c>
      <c r="AO200" s="123" t="s">
        <v>11839</v>
      </c>
      <c r="AP200" s="29" t="s">
        <v>11839</v>
      </c>
      <c r="AQ200" s="28" t="s">
        <v>11839</v>
      </c>
      <c r="AR200" s="122" t="s">
        <v>11839</v>
      </c>
      <c r="AS200" s="122" t="s">
        <v>11839</v>
      </c>
      <c r="AT200" s="123" t="s">
        <v>11839</v>
      </c>
      <c r="AU200" s="124" t="s">
        <v>11839</v>
      </c>
      <c r="AV200" s="104"/>
      <c r="AX200" s="129"/>
      <c r="AY200" s="139"/>
      <c r="AZ200" s="139"/>
    </row>
    <row r="201" spans="3:52" ht="50" customHeight="1">
      <c r="C201" s="52" t="s">
        <v>6320</v>
      </c>
      <c r="D201" s="130" t="s">
        <v>430</v>
      </c>
      <c r="E201" s="131" t="s">
        <v>6343</v>
      </c>
      <c r="F201" s="132" t="s">
        <v>431</v>
      </c>
      <c r="G201" s="125">
        <v>18.306000000000001</v>
      </c>
      <c r="H201" s="122">
        <v>53.506999999999998</v>
      </c>
      <c r="I201" s="123">
        <f t="shared" si="131"/>
        <v>-35.200999999999993</v>
      </c>
      <c r="J201" s="124">
        <f t="shared" si="132"/>
        <v>-65.787653951819379</v>
      </c>
      <c r="K201" s="125" t="s">
        <v>11839</v>
      </c>
      <c r="L201" s="122" t="s">
        <v>11839</v>
      </c>
      <c r="M201" s="123" t="s">
        <v>11839</v>
      </c>
      <c r="N201" s="124" t="s">
        <v>11905</v>
      </c>
      <c r="O201" s="125" t="s">
        <v>11839</v>
      </c>
      <c r="P201" s="122" t="s">
        <v>11840</v>
      </c>
      <c r="Q201" s="123" t="s">
        <v>11839</v>
      </c>
      <c r="R201" s="124" t="s">
        <v>11839</v>
      </c>
      <c r="S201" s="125">
        <v>18.306000000000001</v>
      </c>
      <c r="T201" s="122">
        <v>53.506999999999998</v>
      </c>
      <c r="U201" s="123">
        <f t="shared" ref="U201:U263" si="135">S201-T201</f>
        <v>-35.200999999999993</v>
      </c>
      <c r="V201" s="124">
        <f t="shared" ref="V201:V263" si="136">U201/T201*100</f>
        <v>-65.787653951819379</v>
      </c>
      <c r="W201" s="121" t="s">
        <v>6886</v>
      </c>
      <c r="X201" s="122">
        <v>18</v>
      </c>
      <c r="Y201" s="122">
        <v>54</v>
      </c>
      <c r="Z201" s="123">
        <f t="shared" si="129"/>
        <v>-36</v>
      </c>
      <c r="AA201" s="124">
        <f t="shared" si="130"/>
        <v>-66.666666666666657</v>
      </c>
      <c r="AB201" s="28" t="s">
        <v>11839</v>
      </c>
      <c r="AC201" s="122" t="s">
        <v>11839</v>
      </c>
      <c r="AD201" s="122" t="s">
        <v>11839</v>
      </c>
      <c r="AE201" s="123" t="s">
        <v>11839</v>
      </c>
      <c r="AF201" s="29" t="s">
        <v>11839</v>
      </c>
      <c r="AG201" s="28" t="s">
        <v>11839</v>
      </c>
      <c r="AH201" s="122" t="s">
        <v>11839</v>
      </c>
      <c r="AI201" s="122" t="s">
        <v>11839</v>
      </c>
      <c r="AJ201" s="123" t="s">
        <v>11839</v>
      </c>
      <c r="AK201" s="124" t="s">
        <v>11839</v>
      </c>
      <c r="AL201" s="28" t="s">
        <v>11839</v>
      </c>
      <c r="AM201" s="122" t="s">
        <v>11839</v>
      </c>
      <c r="AN201" s="122" t="s">
        <v>11839</v>
      </c>
      <c r="AO201" s="123" t="s">
        <v>11839</v>
      </c>
      <c r="AP201" s="29" t="s">
        <v>11839</v>
      </c>
      <c r="AQ201" s="28" t="s">
        <v>11839</v>
      </c>
      <c r="AR201" s="122" t="s">
        <v>11839</v>
      </c>
      <c r="AS201" s="122" t="s">
        <v>11839</v>
      </c>
      <c r="AT201" s="123" t="s">
        <v>11839</v>
      </c>
      <c r="AU201" s="124" t="s">
        <v>11837</v>
      </c>
      <c r="AV201" s="104"/>
      <c r="AX201" s="129"/>
      <c r="AY201" s="139"/>
      <c r="AZ201" s="139"/>
    </row>
    <row r="202" spans="3:52" ht="50" customHeight="1">
      <c r="C202" s="52" t="s">
        <v>6321</v>
      </c>
      <c r="D202" s="130" t="s">
        <v>432</v>
      </c>
      <c r="E202" s="131" t="s">
        <v>6343</v>
      </c>
      <c r="F202" s="132" t="s">
        <v>433</v>
      </c>
      <c r="G202" s="125">
        <v>180.58199999999999</v>
      </c>
      <c r="H202" s="122">
        <v>180.44800000000001</v>
      </c>
      <c r="I202" s="123">
        <f t="shared" si="131"/>
        <v>0.13399999999998613</v>
      </c>
      <c r="J202" s="124">
        <f t="shared" si="132"/>
        <v>7.4259620500080989E-2</v>
      </c>
      <c r="K202" s="125">
        <v>180.58199999999999</v>
      </c>
      <c r="L202" s="122">
        <v>180.44800000000001</v>
      </c>
      <c r="M202" s="123">
        <f t="shared" si="133"/>
        <v>0.13399999999998613</v>
      </c>
      <c r="N202" s="124">
        <f t="shared" si="134"/>
        <v>7.4259620500080989E-2</v>
      </c>
      <c r="O202" s="125" t="s">
        <v>11839</v>
      </c>
      <c r="P202" s="122" t="s">
        <v>11840</v>
      </c>
      <c r="Q202" s="123" t="s">
        <v>11839</v>
      </c>
      <c r="R202" s="124" t="s">
        <v>11839</v>
      </c>
      <c r="S202" s="125" t="s">
        <v>6494</v>
      </c>
      <c r="T202" s="122" t="s">
        <v>6494</v>
      </c>
      <c r="U202" s="123" t="s">
        <v>6494</v>
      </c>
      <c r="V202" s="124" t="s">
        <v>6494</v>
      </c>
      <c r="W202" s="121" t="s">
        <v>11839</v>
      </c>
      <c r="X202" s="122" t="s">
        <v>11839</v>
      </c>
      <c r="Y202" s="122" t="s">
        <v>11839</v>
      </c>
      <c r="Z202" s="123" t="s">
        <v>11839</v>
      </c>
      <c r="AA202" s="124" t="s">
        <v>11839</v>
      </c>
      <c r="AB202" s="28" t="s">
        <v>11839</v>
      </c>
      <c r="AC202" s="122" t="s">
        <v>11839</v>
      </c>
      <c r="AD202" s="122" t="s">
        <v>11839</v>
      </c>
      <c r="AE202" s="123" t="s">
        <v>11839</v>
      </c>
      <c r="AF202" s="29" t="s">
        <v>11839</v>
      </c>
      <c r="AG202" s="28" t="s">
        <v>11839</v>
      </c>
      <c r="AH202" s="122" t="s">
        <v>11839</v>
      </c>
      <c r="AI202" s="122" t="s">
        <v>11839</v>
      </c>
      <c r="AJ202" s="123" t="s">
        <v>11839</v>
      </c>
      <c r="AK202" s="124" t="s">
        <v>11839</v>
      </c>
      <c r="AL202" s="28" t="s">
        <v>11839</v>
      </c>
      <c r="AM202" s="122" t="s">
        <v>11839</v>
      </c>
      <c r="AN202" s="122" t="s">
        <v>11839</v>
      </c>
      <c r="AO202" s="123" t="s">
        <v>11839</v>
      </c>
      <c r="AP202" s="29" t="s">
        <v>11839</v>
      </c>
      <c r="AQ202" s="28" t="s">
        <v>11839</v>
      </c>
      <c r="AR202" s="122" t="s">
        <v>11839</v>
      </c>
      <c r="AS202" s="122" t="s">
        <v>11839</v>
      </c>
      <c r="AT202" s="123" t="s">
        <v>11839</v>
      </c>
      <c r="AU202" s="124" t="s">
        <v>11839</v>
      </c>
      <c r="AV202" s="104"/>
      <c r="AX202" s="129"/>
      <c r="AY202" s="139"/>
      <c r="AZ202" s="139"/>
    </row>
    <row r="203" spans="3:52" ht="50" customHeight="1">
      <c r="C203" s="52" t="s">
        <v>6320</v>
      </c>
      <c r="D203" s="130" t="s">
        <v>434</v>
      </c>
      <c r="E203" s="131" t="s">
        <v>6343</v>
      </c>
      <c r="F203" s="132" t="s">
        <v>435</v>
      </c>
      <c r="G203" s="125">
        <v>10.000999999999999</v>
      </c>
      <c r="H203" s="122">
        <v>5</v>
      </c>
      <c r="I203" s="123">
        <f t="shared" si="131"/>
        <v>5.0009999999999994</v>
      </c>
      <c r="J203" s="124">
        <f t="shared" si="132"/>
        <v>100.02</v>
      </c>
      <c r="K203" s="125">
        <v>10.000999999999999</v>
      </c>
      <c r="L203" s="122">
        <v>5</v>
      </c>
      <c r="M203" s="123">
        <f t="shared" si="133"/>
        <v>5.0009999999999994</v>
      </c>
      <c r="N203" s="124">
        <f t="shared" si="134"/>
        <v>100.02</v>
      </c>
      <c r="O203" s="125" t="s">
        <v>11839</v>
      </c>
      <c r="P203" s="122" t="s">
        <v>11840</v>
      </c>
      <c r="Q203" s="123" t="s">
        <v>11839</v>
      </c>
      <c r="R203" s="124" t="s">
        <v>11839</v>
      </c>
      <c r="S203" s="125" t="s">
        <v>6494</v>
      </c>
      <c r="T203" s="122" t="s">
        <v>6494</v>
      </c>
      <c r="U203" s="123" t="s">
        <v>6494</v>
      </c>
      <c r="V203" s="124" t="s">
        <v>6494</v>
      </c>
      <c r="W203" s="121" t="s">
        <v>11839</v>
      </c>
      <c r="X203" s="122" t="s">
        <v>11839</v>
      </c>
      <c r="Y203" s="122" t="s">
        <v>11839</v>
      </c>
      <c r="Z203" s="123" t="s">
        <v>11839</v>
      </c>
      <c r="AA203" s="124" t="s">
        <v>11839</v>
      </c>
      <c r="AB203" s="28" t="s">
        <v>11839</v>
      </c>
      <c r="AC203" s="122" t="s">
        <v>11839</v>
      </c>
      <c r="AD203" s="122" t="s">
        <v>11839</v>
      </c>
      <c r="AE203" s="123" t="s">
        <v>11839</v>
      </c>
      <c r="AF203" s="29" t="s">
        <v>11839</v>
      </c>
      <c r="AG203" s="28" t="s">
        <v>11839</v>
      </c>
      <c r="AH203" s="122" t="s">
        <v>11839</v>
      </c>
      <c r="AI203" s="122" t="s">
        <v>11839</v>
      </c>
      <c r="AJ203" s="123" t="s">
        <v>11839</v>
      </c>
      <c r="AK203" s="124" t="s">
        <v>11839</v>
      </c>
      <c r="AL203" s="28" t="s">
        <v>11839</v>
      </c>
      <c r="AM203" s="122" t="s">
        <v>11839</v>
      </c>
      <c r="AN203" s="122" t="s">
        <v>11839</v>
      </c>
      <c r="AO203" s="123" t="s">
        <v>11839</v>
      </c>
      <c r="AP203" s="29" t="s">
        <v>11839</v>
      </c>
      <c r="AQ203" s="28" t="s">
        <v>11839</v>
      </c>
      <c r="AR203" s="122" t="s">
        <v>11839</v>
      </c>
      <c r="AS203" s="122" t="s">
        <v>11839</v>
      </c>
      <c r="AT203" s="123" t="s">
        <v>11839</v>
      </c>
      <c r="AU203" s="124" t="s">
        <v>11839</v>
      </c>
      <c r="AV203" s="104"/>
      <c r="AX203" s="129"/>
      <c r="AY203" s="139"/>
      <c r="AZ203" s="139"/>
    </row>
    <row r="204" spans="3:52" ht="50" customHeight="1">
      <c r="C204" s="52" t="s">
        <v>6320</v>
      </c>
      <c r="D204" s="130" t="s">
        <v>442</v>
      </c>
      <c r="E204" s="131" t="s">
        <v>6343</v>
      </c>
      <c r="F204" s="132" t="s">
        <v>443</v>
      </c>
      <c r="G204" s="125">
        <v>44.8</v>
      </c>
      <c r="H204" s="122">
        <v>43.05</v>
      </c>
      <c r="I204" s="123">
        <f t="shared" si="131"/>
        <v>1.75</v>
      </c>
      <c r="J204" s="124">
        <f t="shared" si="132"/>
        <v>4.0650406504065044</v>
      </c>
      <c r="K204" s="125">
        <v>44.8</v>
      </c>
      <c r="L204" s="122">
        <v>43.05</v>
      </c>
      <c r="M204" s="123">
        <f t="shared" si="133"/>
        <v>1.75</v>
      </c>
      <c r="N204" s="124">
        <f t="shared" si="134"/>
        <v>4.0650406504065044</v>
      </c>
      <c r="O204" s="125" t="s">
        <v>11839</v>
      </c>
      <c r="P204" s="122" t="s">
        <v>11840</v>
      </c>
      <c r="Q204" s="123" t="s">
        <v>11839</v>
      </c>
      <c r="R204" s="124" t="s">
        <v>11839</v>
      </c>
      <c r="S204" s="125" t="s">
        <v>6494</v>
      </c>
      <c r="T204" s="122" t="s">
        <v>6494</v>
      </c>
      <c r="U204" s="123" t="s">
        <v>6494</v>
      </c>
      <c r="V204" s="124" t="s">
        <v>6494</v>
      </c>
      <c r="W204" s="121" t="s">
        <v>11839</v>
      </c>
      <c r="X204" s="122" t="s">
        <v>11839</v>
      </c>
      <c r="Y204" s="122" t="s">
        <v>11839</v>
      </c>
      <c r="Z204" s="123" t="s">
        <v>11839</v>
      </c>
      <c r="AA204" s="124" t="s">
        <v>11839</v>
      </c>
      <c r="AB204" s="28" t="s">
        <v>11839</v>
      </c>
      <c r="AC204" s="122" t="s">
        <v>11839</v>
      </c>
      <c r="AD204" s="122" t="s">
        <v>11839</v>
      </c>
      <c r="AE204" s="123" t="s">
        <v>11839</v>
      </c>
      <c r="AF204" s="29" t="s">
        <v>11839</v>
      </c>
      <c r="AG204" s="28" t="s">
        <v>11839</v>
      </c>
      <c r="AH204" s="122" t="s">
        <v>11839</v>
      </c>
      <c r="AI204" s="122" t="s">
        <v>11839</v>
      </c>
      <c r="AJ204" s="123" t="s">
        <v>11839</v>
      </c>
      <c r="AK204" s="124" t="s">
        <v>11839</v>
      </c>
      <c r="AL204" s="28" t="s">
        <v>11839</v>
      </c>
      <c r="AM204" s="122" t="s">
        <v>11839</v>
      </c>
      <c r="AN204" s="122" t="s">
        <v>11839</v>
      </c>
      <c r="AO204" s="123" t="s">
        <v>11839</v>
      </c>
      <c r="AP204" s="29" t="s">
        <v>11839</v>
      </c>
      <c r="AQ204" s="28" t="s">
        <v>11839</v>
      </c>
      <c r="AR204" s="122" t="s">
        <v>11839</v>
      </c>
      <c r="AS204" s="122" t="s">
        <v>11839</v>
      </c>
      <c r="AT204" s="123" t="s">
        <v>11839</v>
      </c>
      <c r="AU204" s="124" t="s">
        <v>11839</v>
      </c>
      <c r="AV204" s="104"/>
      <c r="AX204" s="129"/>
      <c r="AY204" s="139"/>
      <c r="AZ204" s="139"/>
    </row>
    <row r="205" spans="3:52" ht="50" customHeight="1">
      <c r="C205" s="52" t="s">
        <v>6320</v>
      </c>
      <c r="D205" s="130" t="s">
        <v>446</v>
      </c>
      <c r="E205" s="131" t="s">
        <v>6343</v>
      </c>
      <c r="F205" s="132" t="s">
        <v>447</v>
      </c>
      <c r="G205" s="125">
        <v>31.975999999999999</v>
      </c>
      <c r="H205" s="122">
        <v>31.606000000000002</v>
      </c>
      <c r="I205" s="123">
        <f t="shared" si="131"/>
        <v>0.36999999999999744</v>
      </c>
      <c r="J205" s="124">
        <f t="shared" si="132"/>
        <v>1.1706637980130272</v>
      </c>
      <c r="K205" s="125">
        <v>31.975999999999999</v>
      </c>
      <c r="L205" s="122">
        <v>31.606000000000002</v>
      </c>
      <c r="M205" s="123">
        <f t="shared" si="133"/>
        <v>0.36999999999999744</v>
      </c>
      <c r="N205" s="124">
        <f t="shared" si="134"/>
        <v>1.1706637980130272</v>
      </c>
      <c r="O205" s="125" t="s">
        <v>11839</v>
      </c>
      <c r="P205" s="122" t="s">
        <v>11840</v>
      </c>
      <c r="Q205" s="123" t="s">
        <v>11839</v>
      </c>
      <c r="R205" s="124" t="s">
        <v>11839</v>
      </c>
      <c r="S205" s="125" t="s">
        <v>6494</v>
      </c>
      <c r="T205" s="122" t="s">
        <v>6494</v>
      </c>
      <c r="U205" s="123" t="s">
        <v>6494</v>
      </c>
      <c r="V205" s="124" t="s">
        <v>6494</v>
      </c>
      <c r="W205" s="121" t="s">
        <v>11839</v>
      </c>
      <c r="X205" s="122" t="s">
        <v>11839</v>
      </c>
      <c r="Y205" s="122" t="s">
        <v>11839</v>
      </c>
      <c r="Z205" s="123" t="s">
        <v>11839</v>
      </c>
      <c r="AA205" s="124" t="s">
        <v>11839</v>
      </c>
      <c r="AB205" s="28" t="s">
        <v>11839</v>
      </c>
      <c r="AC205" s="122" t="s">
        <v>11839</v>
      </c>
      <c r="AD205" s="122" t="s">
        <v>11839</v>
      </c>
      <c r="AE205" s="123" t="s">
        <v>11839</v>
      </c>
      <c r="AF205" s="29" t="s">
        <v>11839</v>
      </c>
      <c r="AG205" s="28" t="s">
        <v>11839</v>
      </c>
      <c r="AH205" s="122" t="s">
        <v>11839</v>
      </c>
      <c r="AI205" s="122" t="s">
        <v>11839</v>
      </c>
      <c r="AJ205" s="123" t="s">
        <v>11839</v>
      </c>
      <c r="AK205" s="124" t="s">
        <v>11839</v>
      </c>
      <c r="AL205" s="28" t="s">
        <v>11839</v>
      </c>
      <c r="AM205" s="122" t="s">
        <v>11839</v>
      </c>
      <c r="AN205" s="122" t="s">
        <v>11839</v>
      </c>
      <c r="AO205" s="123" t="s">
        <v>11839</v>
      </c>
      <c r="AP205" s="29" t="s">
        <v>11839</v>
      </c>
      <c r="AQ205" s="28" t="s">
        <v>11839</v>
      </c>
      <c r="AR205" s="122" t="s">
        <v>11839</v>
      </c>
      <c r="AS205" s="122" t="s">
        <v>11839</v>
      </c>
      <c r="AT205" s="123" t="s">
        <v>11839</v>
      </c>
      <c r="AU205" s="124" t="s">
        <v>11839</v>
      </c>
      <c r="AV205" s="104"/>
      <c r="AX205" s="129"/>
      <c r="AY205" s="139"/>
      <c r="AZ205" s="139"/>
    </row>
    <row r="206" spans="3:52" ht="50" customHeight="1">
      <c r="C206" s="52" t="s">
        <v>6320</v>
      </c>
      <c r="D206" s="130" t="s">
        <v>450</v>
      </c>
      <c r="E206" s="131" t="s">
        <v>6343</v>
      </c>
      <c r="F206" s="132" t="s">
        <v>451</v>
      </c>
      <c r="G206" s="125">
        <v>2183.9870000000001</v>
      </c>
      <c r="H206" s="122">
        <v>2026.6790000000001</v>
      </c>
      <c r="I206" s="123">
        <f t="shared" si="131"/>
        <v>157.30799999999999</v>
      </c>
      <c r="J206" s="124">
        <f t="shared" si="132"/>
        <v>7.7618606597295372</v>
      </c>
      <c r="K206" s="125" t="s">
        <v>11840</v>
      </c>
      <c r="L206" s="122" t="s">
        <v>11840</v>
      </c>
      <c r="M206" s="123" t="s">
        <v>11839</v>
      </c>
      <c r="N206" s="124" t="s">
        <v>11839</v>
      </c>
      <c r="O206" s="125" t="s">
        <v>11839</v>
      </c>
      <c r="P206" s="122" t="s">
        <v>11840</v>
      </c>
      <c r="Q206" s="123" t="s">
        <v>11839</v>
      </c>
      <c r="R206" s="124" t="s">
        <v>11839</v>
      </c>
      <c r="S206" s="125">
        <v>2183.9870000000001</v>
      </c>
      <c r="T206" s="122">
        <v>2026.6790000000001</v>
      </c>
      <c r="U206" s="123">
        <f t="shared" si="135"/>
        <v>157.30799999999999</v>
      </c>
      <c r="V206" s="124">
        <f t="shared" si="136"/>
        <v>7.7618606597295372</v>
      </c>
      <c r="W206" s="121" t="s">
        <v>6887</v>
      </c>
      <c r="X206" s="122">
        <v>2183</v>
      </c>
      <c r="Y206" s="122">
        <v>2026</v>
      </c>
      <c r="Z206" s="123">
        <f t="shared" si="129"/>
        <v>157</v>
      </c>
      <c r="AA206" s="124">
        <f t="shared" si="130"/>
        <v>7.749259624876605</v>
      </c>
      <c r="AB206" s="28" t="s">
        <v>6888</v>
      </c>
      <c r="AC206" s="122">
        <v>1</v>
      </c>
      <c r="AD206" s="122">
        <v>1</v>
      </c>
      <c r="AE206" s="123">
        <f t="shared" si="106"/>
        <v>0</v>
      </c>
      <c r="AF206" s="29">
        <f t="shared" si="107"/>
        <v>0</v>
      </c>
      <c r="AG206" s="122" t="s">
        <v>6421</v>
      </c>
      <c r="AH206" s="122" t="s">
        <v>6421</v>
      </c>
      <c r="AI206" s="122" t="s">
        <v>6421</v>
      </c>
      <c r="AJ206" s="122" t="s">
        <v>6421</v>
      </c>
      <c r="AK206" s="122" t="s">
        <v>6421</v>
      </c>
      <c r="AL206" s="28" t="s">
        <v>6421</v>
      </c>
      <c r="AM206" s="122" t="s">
        <v>6421</v>
      </c>
      <c r="AN206" s="122" t="s">
        <v>6421</v>
      </c>
      <c r="AO206" s="123" t="s">
        <v>6421</v>
      </c>
      <c r="AP206" s="29" t="s">
        <v>6421</v>
      </c>
      <c r="AQ206" s="28" t="s">
        <v>6421</v>
      </c>
      <c r="AR206" s="122" t="s">
        <v>6421</v>
      </c>
      <c r="AS206" s="122" t="s">
        <v>6421</v>
      </c>
      <c r="AT206" s="123" t="s">
        <v>6421</v>
      </c>
      <c r="AU206" s="124" t="s">
        <v>6421</v>
      </c>
      <c r="AV206" s="104"/>
      <c r="AX206" s="129"/>
      <c r="AY206" s="139"/>
      <c r="AZ206" s="139"/>
    </row>
    <row r="207" spans="3:52" ht="50" customHeight="1">
      <c r="C207" s="52" t="s">
        <v>6320</v>
      </c>
      <c r="D207" s="130" t="s">
        <v>452</v>
      </c>
      <c r="E207" s="131" t="s">
        <v>6343</v>
      </c>
      <c r="F207" s="132" t="s">
        <v>453</v>
      </c>
      <c r="G207" s="125">
        <v>25.141999999999999</v>
      </c>
      <c r="H207" s="122">
        <v>15.14</v>
      </c>
      <c r="I207" s="123">
        <f t="shared" si="131"/>
        <v>10.001999999999999</v>
      </c>
      <c r="J207" s="124">
        <f t="shared" si="132"/>
        <v>66.063408190224564</v>
      </c>
      <c r="K207" s="125" t="s">
        <v>11840</v>
      </c>
      <c r="L207" s="122" t="s">
        <v>11840</v>
      </c>
      <c r="M207" s="123" t="s">
        <v>11839</v>
      </c>
      <c r="N207" s="124" t="s">
        <v>11839</v>
      </c>
      <c r="O207" s="125" t="s">
        <v>11839</v>
      </c>
      <c r="P207" s="122" t="s">
        <v>11840</v>
      </c>
      <c r="Q207" s="123" t="s">
        <v>11839</v>
      </c>
      <c r="R207" s="124" t="s">
        <v>11839</v>
      </c>
      <c r="S207" s="125">
        <v>25.141999999999999</v>
      </c>
      <c r="T207" s="122">
        <v>15.14</v>
      </c>
      <c r="U207" s="123">
        <f t="shared" si="135"/>
        <v>10.001999999999999</v>
      </c>
      <c r="V207" s="124">
        <f t="shared" si="136"/>
        <v>66.063408190224564</v>
      </c>
      <c r="W207" s="121" t="s">
        <v>6881</v>
      </c>
      <c r="X207" s="122">
        <v>25</v>
      </c>
      <c r="Y207" s="122">
        <v>15</v>
      </c>
      <c r="Z207" s="123">
        <f t="shared" si="129"/>
        <v>10</v>
      </c>
      <c r="AA207" s="124">
        <f t="shared" si="130"/>
        <v>66.666666666666657</v>
      </c>
      <c r="AB207" s="28" t="s">
        <v>11839</v>
      </c>
      <c r="AC207" s="122" t="s">
        <v>11839</v>
      </c>
      <c r="AD207" s="122" t="s">
        <v>11839</v>
      </c>
      <c r="AE207" s="123" t="s">
        <v>11839</v>
      </c>
      <c r="AF207" s="29" t="s">
        <v>11839</v>
      </c>
      <c r="AG207" s="28" t="s">
        <v>11839</v>
      </c>
      <c r="AH207" s="122" t="s">
        <v>11839</v>
      </c>
      <c r="AI207" s="122" t="s">
        <v>11839</v>
      </c>
      <c r="AJ207" s="123" t="s">
        <v>11839</v>
      </c>
      <c r="AK207" s="124" t="s">
        <v>11839</v>
      </c>
      <c r="AL207" s="28" t="s">
        <v>11839</v>
      </c>
      <c r="AM207" s="122" t="s">
        <v>11839</v>
      </c>
      <c r="AN207" s="122" t="s">
        <v>11839</v>
      </c>
      <c r="AO207" s="123" t="s">
        <v>11839</v>
      </c>
      <c r="AP207" s="29" t="s">
        <v>11839</v>
      </c>
      <c r="AQ207" s="28" t="s">
        <v>11839</v>
      </c>
      <c r="AR207" s="122" t="s">
        <v>11839</v>
      </c>
      <c r="AS207" s="122" t="s">
        <v>11839</v>
      </c>
      <c r="AT207" s="123" t="s">
        <v>11839</v>
      </c>
      <c r="AU207" s="124" t="s">
        <v>11837</v>
      </c>
      <c r="AV207" s="104"/>
      <c r="AX207" s="129"/>
      <c r="AY207" s="139"/>
      <c r="AZ207" s="139"/>
    </row>
    <row r="208" spans="3:52" ht="50" customHeight="1">
      <c r="C208" s="52" t="s">
        <v>6320</v>
      </c>
      <c r="D208" s="106" t="s">
        <v>456</v>
      </c>
      <c r="E208" s="107" t="s">
        <v>6343</v>
      </c>
      <c r="F208" s="108" t="s">
        <v>457</v>
      </c>
      <c r="G208" s="125">
        <v>35</v>
      </c>
      <c r="H208" s="122">
        <v>197.203</v>
      </c>
      <c r="I208" s="123">
        <f t="shared" si="131"/>
        <v>-162.203</v>
      </c>
      <c r="J208" s="124">
        <f t="shared" si="132"/>
        <v>-82.251791301349371</v>
      </c>
      <c r="K208" s="125" t="s">
        <v>11840</v>
      </c>
      <c r="L208" s="122" t="s">
        <v>11840</v>
      </c>
      <c r="M208" s="123" t="s">
        <v>11839</v>
      </c>
      <c r="N208" s="124" t="s">
        <v>11839</v>
      </c>
      <c r="O208" s="125" t="s">
        <v>11839</v>
      </c>
      <c r="P208" s="122" t="s">
        <v>11840</v>
      </c>
      <c r="Q208" s="123" t="s">
        <v>11839</v>
      </c>
      <c r="R208" s="124" t="s">
        <v>11839</v>
      </c>
      <c r="S208" s="125">
        <v>35</v>
      </c>
      <c r="T208" s="122">
        <v>197.203</v>
      </c>
      <c r="U208" s="123">
        <f t="shared" si="135"/>
        <v>-162.203</v>
      </c>
      <c r="V208" s="124">
        <f t="shared" si="136"/>
        <v>-82.251791301349371</v>
      </c>
      <c r="W208" s="121" t="s">
        <v>6882</v>
      </c>
      <c r="X208" s="122">
        <v>35</v>
      </c>
      <c r="Y208" s="122">
        <v>197</v>
      </c>
      <c r="Z208" s="123">
        <f t="shared" si="129"/>
        <v>-162</v>
      </c>
      <c r="AA208" s="124">
        <f t="shared" si="130"/>
        <v>-82.233502538071065</v>
      </c>
      <c r="AB208" s="28" t="s">
        <v>11839</v>
      </c>
      <c r="AC208" s="122" t="s">
        <v>11839</v>
      </c>
      <c r="AD208" s="122" t="s">
        <v>11839</v>
      </c>
      <c r="AE208" s="123" t="s">
        <v>11839</v>
      </c>
      <c r="AF208" s="29" t="s">
        <v>11839</v>
      </c>
      <c r="AG208" s="28" t="s">
        <v>11839</v>
      </c>
      <c r="AH208" s="122" t="s">
        <v>11839</v>
      </c>
      <c r="AI208" s="122" t="s">
        <v>11839</v>
      </c>
      <c r="AJ208" s="123" t="s">
        <v>11839</v>
      </c>
      <c r="AK208" s="124" t="s">
        <v>11839</v>
      </c>
      <c r="AL208" s="28" t="s">
        <v>11839</v>
      </c>
      <c r="AM208" s="122" t="s">
        <v>11839</v>
      </c>
      <c r="AN208" s="122" t="s">
        <v>11839</v>
      </c>
      <c r="AO208" s="123" t="s">
        <v>11839</v>
      </c>
      <c r="AP208" s="29" t="s">
        <v>11839</v>
      </c>
      <c r="AQ208" s="28" t="s">
        <v>11839</v>
      </c>
      <c r="AR208" s="122" t="s">
        <v>11839</v>
      </c>
      <c r="AS208" s="122" t="s">
        <v>11839</v>
      </c>
      <c r="AT208" s="123" t="s">
        <v>11839</v>
      </c>
      <c r="AU208" s="124" t="s">
        <v>11837</v>
      </c>
      <c r="AV208" s="8"/>
      <c r="AX208" s="129"/>
      <c r="AY208" s="139"/>
      <c r="AZ208" s="139"/>
    </row>
    <row r="209" spans="3:52" ht="50" customHeight="1">
      <c r="C209" s="52" t="s">
        <v>6320</v>
      </c>
      <c r="D209" s="106" t="s">
        <v>460</v>
      </c>
      <c r="E209" s="107" t="s">
        <v>6343</v>
      </c>
      <c r="F209" s="108" t="s">
        <v>461</v>
      </c>
      <c r="G209" s="125">
        <v>200.1</v>
      </c>
      <c r="H209" s="122">
        <v>200.1</v>
      </c>
      <c r="I209" s="123">
        <f t="shared" si="131"/>
        <v>0</v>
      </c>
      <c r="J209" s="124">
        <f t="shared" si="132"/>
        <v>0</v>
      </c>
      <c r="K209" s="125" t="s">
        <v>11840</v>
      </c>
      <c r="L209" s="122" t="s">
        <v>11840</v>
      </c>
      <c r="M209" s="123" t="s">
        <v>11839</v>
      </c>
      <c r="N209" s="124" t="s">
        <v>11839</v>
      </c>
      <c r="O209" s="125" t="s">
        <v>11839</v>
      </c>
      <c r="P209" s="122" t="s">
        <v>11840</v>
      </c>
      <c r="Q209" s="123" t="s">
        <v>11839</v>
      </c>
      <c r="R209" s="124" t="s">
        <v>11839</v>
      </c>
      <c r="S209" s="125">
        <v>200.1</v>
      </c>
      <c r="T209" s="122">
        <v>200.1</v>
      </c>
      <c r="U209" s="123">
        <f t="shared" si="135"/>
        <v>0</v>
      </c>
      <c r="V209" s="124">
        <f t="shared" si="136"/>
        <v>0</v>
      </c>
      <c r="W209" s="121" t="s">
        <v>6889</v>
      </c>
      <c r="X209" s="122">
        <v>200</v>
      </c>
      <c r="Y209" s="122">
        <v>200</v>
      </c>
      <c r="Z209" s="123">
        <f t="shared" si="129"/>
        <v>0</v>
      </c>
      <c r="AA209" s="124">
        <f t="shared" si="130"/>
        <v>0</v>
      </c>
      <c r="AB209" s="28" t="s">
        <v>11839</v>
      </c>
      <c r="AC209" s="122" t="s">
        <v>11839</v>
      </c>
      <c r="AD209" s="122" t="s">
        <v>11839</v>
      </c>
      <c r="AE209" s="123" t="s">
        <v>11839</v>
      </c>
      <c r="AF209" s="29" t="s">
        <v>11839</v>
      </c>
      <c r="AG209" s="28" t="s">
        <v>11839</v>
      </c>
      <c r="AH209" s="122" t="s">
        <v>11839</v>
      </c>
      <c r="AI209" s="122" t="s">
        <v>11839</v>
      </c>
      <c r="AJ209" s="123" t="s">
        <v>11839</v>
      </c>
      <c r="AK209" s="124" t="s">
        <v>11839</v>
      </c>
      <c r="AL209" s="28" t="s">
        <v>11839</v>
      </c>
      <c r="AM209" s="122" t="s">
        <v>11839</v>
      </c>
      <c r="AN209" s="122" t="s">
        <v>11839</v>
      </c>
      <c r="AO209" s="123" t="s">
        <v>11839</v>
      </c>
      <c r="AP209" s="29" t="s">
        <v>11839</v>
      </c>
      <c r="AQ209" s="28" t="s">
        <v>11839</v>
      </c>
      <c r="AR209" s="122" t="s">
        <v>11839</v>
      </c>
      <c r="AS209" s="122" t="s">
        <v>11839</v>
      </c>
      <c r="AT209" s="123" t="s">
        <v>11839</v>
      </c>
      <c r="AU209" s="124" t="s">
        <v>11837</v>
      </c>
      <c r="AV209" s="8"/>
      <c r="AX209" s="129"/>
      <c r="AY209" s="139"/>
      <c r="AZ209" s="139"/>
    </row>
    <row r="210" spans="3:52" ht="50" customHeight="1">
      <c r="C210" s="52" t="s">
        <v>6320</v>
      </c>
      <c r="D210" s="130" t="s">
        <v>462</v>
      </c>
      <c r="E210" s="131" t="s">
        <v>6343</v>
      </c>
      <c r="F210" s="132" t="s">
        <v>463</v>
      </c>
      <c r="G210" s="125">
        <v>1E-3</v>
      </c>
      <c r="H210" s="122">
        <v>56.122999999999998</v>
      </c>
      <c r="I210" s="123">
        <f t="shared" si="131"/>
        <v>-56.122</v>
      </c>
      <c r="J210" s="124">
        <f t="shared" si="132"/>
        <v>-99.998218199312234</v>
      </c>
      <c r="K210" s="125" t="s">
        <v>11840</v>
      </c>
      <c r="L210" s="122" t="s">
        <v>11840</v>
      </c>
      <c r="M210" s="123" t="s">
        <v>11839</v>
      </c>
      <c r="N210" s="124" t="s">
        <v>11839</v>
      </c>
      <c r="O210" s="125" t="s">
        <v>11839</v>
      </c>
      <c r="P210" s="122" t="s">
        <v>11840</v>
      </c>
      <c r="Q210" s="123" t="s">
        <v>11839</v>
      </c>
      <c r="R210" s="124" t="s">
        <v>11839</v>
      </c>
      <c r="S210" s="125">
        <v>0</v>
      </c>
      <c r="T210" s="122">
        <v>56.122</v>
      </c>
      <c r="U210" s="123">
        <f t="shared" si="135"/>
        <v>-56.122</v>
      </c>
      <c r="V210" s="124">
        <f t="shared" si="136"/>
        <v>-100</v>
      </c>
      <c r="W210" s="121" t="s">
        <v>7961</v>
      </c>
      <c r="X210" s="122">
        <v>0</v>
      </c>
      <c r="Y210" s="122">
        <v>56</v>
      </c>
      <c r="Z210" s="123">
        <f t="shared" si="129"/>
        <v>-56</v>
      </c>
      <c r="AA210" s="124">
        <f t="shared" si="130"/>
        <v>-100</v>
      </c>
      <c r="AB210" s="28" t="s">
        <v>11839</v>
      </c>
      <c r="AC210" s="122" t="s">
        <v>11839</v>
      </c>
      <c r="AD210" s="122" t="s">
        <v>11839</v>
      </c>
      <c r="AE210" s="123" t="s">
        <v>11839</v>
      </c>
      <c r="AF210" s="29" t="s">
        <v>11839</v>
      </c>
      <c r="AG210" s="28" t="s">
        <v>11839</v>
      </c>
      <c r="AH210" s="122" t="s">
        <v>11839</v>
      </c>
      <c r="AI210" s="122" t="s">
        <v>11839</v>
      </c>
      <c r="AJ210" s="123" t="s">
        <v>11839</v>
      </c>
      <c r="AK210" s="124" t="s">
        <v>11839</v>
      </c>
      <c r="AL210" s="28" t="s">
        <v>11839</v>
      </c>
      <c r="AM210" s="122" t="s">
        <v>11839</v>
      </c>
      <c r="AN210" s="122" t="s">
        <v>11839</v>
      </c>
      <c r="AO210" s="123" t="s">
        <v>11839</v>
      </c>
      <c r="AP210" s="29" t="s">
        <v>11839</v>
      </c>
      <c r="AQ210" s="28" t="s">
        <v>11839</v>
      </c>
      <c r="AR210" s="122" t="s">
        <v>11839</v>
      </c>
      <c r="AS210" s="122" t="s">
        <v>11839</v>
      </c>
      <c r="AT210" s="123" t="s">
        <v>11839</v>
      </c>
      <c r="AU210" s="124" t="s">
        <v>11839</v>
      </c>
      <c r="AV210" s="104"/>
      <c r="AX210" s="129"/>
      <c r="AY210" s="139"/>
      <c r="AZ210" s="139"/>
    </row>
    <row r="211" spans="3:52" ht="50" customHeight="1">
      <c r="C211" s="52" t="s">
        <v>6320</v>
      </c>
      <c r="D211" s="130" t="s">
        <v>468</v>
      </c>
      <c r="E211" s="131" t="s">
        <v>6343</v>
      </c>
      <c r="F211" s="132" t="s">
        <v>469</v>
      </c>
      <c r="G211" s="125">
        <v>8.5980000000000008</v>
      </c>
      <c r="H211" s="122">
        <v>8.5960000000000001</v>
      </c>
      <c r="I211" s="123">
        <f t="shared" si="131"/>
        <v>2.0000000000006679E-3</v>
      </c>
      <c r="J211" s="124">
        <f t="shared" si="132"/>
        <v>2.3266635644493577E-2</v>
      </c>
      <c r="K211" s="125" t="s">
        <v>11840</v>
      </c>
      <c r="L211" s="122" t="s">
        <v>11840</v>
      </c>
      <c r="M211" s="123" t="s">
        <v>11839</v>
      </c>
      <c r="N211" s="124" t="s">
        <v>11839</v>
      </c>
      <c r="O211" s="125" t="s">
        <v>11839</v>
      </c>
      <c r="P211" s="122" t="s">
        <v>11840</v>
      </c>
      <c r="Q211" s="123" t="s">
        <v>11839</v>
      </c>
      <c r="R211" s="124" t="s">
        <v>11839</v>
      </c>
      <c r="S211" s="125">
        <v>8.5980000000000008</v>
      </c>
      <c r="T211" s="122">
        <v>8.5960000000000001</v>
      </c>
      <c r="U211" s="123">
        <f t="shared" si="135"/>
        <v>2.0000000000006679E-3</v>
      </c>
      <c r="V211" s="124">
        <f t="shared" si="136"/>
        <v>2.3266635644493577E-2</v>
      </c>
      <c r="W211" s="121" t="s">
        <v>6890</v>
      </c>
      <c r="X211" s="122">
        <v>9</v>
      </c>
      <c r="Y211" s="122">
        <v>9</v>
      </c>
      <c r="Z211" s="123">
        <f t="shared" si="129"/>
        <v>0</v>
      </c>
      <c r="AA211" s="124">
        <f t="shared" si="130"/>
        <v>0</v>
      </c>
      <c r="AB211" s="28" t="s">
        <v>11839</v>
      </c>
      <c r="AC211" s="122" t="s">
        <v>11839</v>
      </c>
      <c r="AD211" s="122" t="s">
        <v>11839</v>
      </c>
      <c r="AE211" s="123" t="s">
        <v>11839</v>
      </c>
      <c r="AF211" s="29" t="s">
        <v>11839</v>
      </c>
      <c r="AG211" s="28" t="s">
        <v>11839</v>
      </c>
      <c r="AH211" s="122" t="s">
        <v>11839</v>
      </c>
      <c r="AI211" s="122" t="s">
        <v>11839</v>
      </c>
      <c r="AJ211" s="123" t="s">
        <v>11839</v>
      </c>
      <c r="AK211" s="124" t="s">
        <v>11839</v>
      </c>
      <c r="AL211" s="28" t="s">
        <v>11839</v>
      </c>
      <c r="AM211" s="122" t="s">
        <v>11839</v>
      </c>
      <c r="AN211" s="122" t="s">
        <v>11839</v>
      </c>
      <c r="AO211" s="123" t="s">
        <v>11839</v>
      </c>
      <c r="AP211" s="29" t="s">
        <v>11839</v>
      </c>
      <c r="AQ211" s="28" t="s">
        <v>11839</v>
      </c>
      <c r="AR211" s="122" t="s">
        <v>11839</v>
      </c>
      <c r="AS211" s="122" t="s">
        <v>11839</v>
      </c>
      <c r="AT211" s="123" t="s">
        <v>11839</v>
      </c>
      <c r="AU211" s="124" t="s">
        <v>11837</v>
      </c>
      <c r="AV211" s="104"/>
      <c r="AX211" s="129"/>
      <c r="AY211" s="139"/>
      <c r="AZ211" s="139"/>
    </row>
    <row r="212" spans="3:52" ht="50" customHeight="1">
      <c r="C212" s="52" t="s">
        <v>6320</v>
      </c>
      <c r="D212" s="130" t="s">
        <v>472</v>
      </c>
      <c r="E212" s="131" t="s">
        <v>6343</v>
      </c>
      <c r="F212" s="132" t="s">
        <v>473</v>
      </c>
      <c r="G212" s="125">
        <v>14.507</v>
      </c>
      <c r="H212" s="122">
        <v>3.1</v>
      </c>
      <c r="I212" s="123">
        <f t="shared" si="131"/>
        <v>11.407</v>
      </c>
      <c r="J212" s="124">
        <f t="shared" si="132"/>
        <v>367.9677419354839</v>
      </c>
      <c r="K212" s="125" t="s">
        <v>11840</v>
      </c>
      <c r="L212" s="122" t="s">
        <v>11840</v>
      </c>
      <c r="M212" s="123" t="s">
        <v>11839</v>
      </c>
      <c r="N212" s="124" t="s">
        <v>11839</v>
      </c>
      <c r="O212" s="125" t="s">
        <v>11839</v>
      </c>
      <c r="P212" s="122" t="s">
        <v>11840</v>
      </c>
      <c r="Q212" s="123" t="s">
        <v>11839</v>
      </c>
      <c r="R212" s="124" t="s">
        <v>11839</v>
      </c>
      <c r="S212" s="125">
        <v>14.507</v>
      </c>
      <c r="T212" s="122">
        <v>3.1</v>
      </c>
      <c r="U212" s="123">
        <f t="shared" si="135"/>
        <v>11.407</v>
      </c>
      <c r="V212" s="124">
        <f t="shared" si="136"/>
        <v>367.9677419354839</v>
      </c>
      <c r="W212" s="121" t="s">
        <v>6891</v>
      </c>
      <c r="X212" s="122">
        <v>14.507</v>
      </c>
      <c r="Y212" s="122">
        <v>3.1</v>
      </c>
      <c r="Z212" s="123">
        <v>11.407</v>
      </c>
      <c r="AA212" s="124">
        <v>367.9677419354839</v>
      </c>
      <c r="AB212" s="28" t="s">
        <v>11839</v>
      </c>
      <c r="AC212" s="122" t="s">
        <v>11839</v>
      </c>
      <c r="AD212" s="122" t="s">
        <v>11839</v>
      </c>
      <c r="AE212" s="123" t="s">
        <v>11839</v>
      </c>
      <c r="AF212" s="29" t="s">
        <v>11839</v>
      </c>
      <c r="AG212" s="28" t="s">
        <v>11839</v>
      </c>
      <c r="AH212" s="122" t="s">
        <v>11839</v>
      </c>
      <c r="AI212" s="122" t="s">
        <v>11839</v>
      </c>
      <c r="AJ212" s="123" t="s">
        <v>11839</v>
      </c>
      <c r="AK212" s="124" t="s">
        <v>11839</v>
      </c>
      <c r="AL212" s="28" t="s">
        <v>11839</v>
      </c>
      <c r="AM212" s="122" t="s">
        <v>11839</v>
      </c>
      <c r="AN212" s="122" t="s">
        <v>11839</v>
      </c>
      <c r="AO212" s="123" t="s">
        <v>11839</v>
      </c>
      <c r="AP212" s="29" t="s">
        <v>11839</v>
      </c>
      <c r="AQ212" s="28" t="s">
        <v>11839</v>
      </c>
      <c r="AR212" s="122" t="s">
        <v>11839</v>
      </c>
      <c r="AS212" s="122" t="s">
        <v>11839</v>
      </c>
      <c r="AT212" s="123" t="s">
        <v>11839</v>
      </c>
      <c r="AU212" s="124" t="s">
        <v>11837</v>
      </c>
      <c r="AV212" s="104"/>
      <c r="AX212" s="129"/>
      <c r="AY212" s="139"/>
      <c r="AZ212" s="139"/>
    </row>
    <row r="213" spans="3:52" ht="50" customHeight="1">
      <c r="C213" s="52" t="s">
        <v>6320</v>
      </c>
      <c r="D213" s="130" t="s">
        <v>474</v>
      </c>
      <c r="E213" s="131" t="s">
        <v>6343</v>
      </c>
      <c r="F213" s="132" t="s">
        <v>475</v>
      </c>
      <c r="G213" s="125">
        <v>201.327</v>
      </c>
      <c r="H213" s="122">
        <v>178.44200000000001</v>
      </c>
      <c r="I213" s="123">
        <f t="shared" si="131"/>
        <v>22.884999999999991</v>
      </c>
      <c r="J213" s="124">
        <f t="shared" si="132"/>
        <v>12.824895484246976</v>
      </c>
      <c r="K213" s="125" t="s">
        <v>11840</v>
      </c>
      <c r="L213" s="122" t="s">
        <v>11840</v>
      </c>
      <c r="M213" s="123" t="s">
        <v>11839</v>
      </c>
      <c r="N213" s="124" t="s">
        <v>11839</v>
      </c>
      <c r="O213" s="125" t="s">
        <v>11839</v>
      </c>
      <c r="P213" s="122" t="s">
        <v>11840</v>
      </c>
      <c r="Q213" s="123" t="s">
        <v>11839</v>
      </c>
      <c r="R213" s="124" t="s">
        <v>11839</v>
      </c>
      <c r="S213" s="125">
        <v>201.327</v>
      </c>
      <c r="T213" s="122">
        <v>178.44200000000001</v>
      </c>
      <c r="U213" s="123">
        <f t="shared" si="135"/>
        <v>22.884999999999991</v>
      </c>
      <c r="V213" s="124">
        <f t="shared" si="136"/>
        <v>12.824895484246976</v>
      </c>
      <c r="W213" s="121" t="s">
        <v>6892</v>
      </c>
      <c r="X213" s="122">
        <v>201.327</v>
      </c>
      <c r="Y213" s="122">
        <v>178.44200000000001</v>
      </c>
      <c r="Z213" s="123">
        <f t="shared" si="129"/>
        <v>22.884999999999991</v>
      </c>
      <c r="AA213" s="124">
        <f t="shared" si="130"/>
        <v>12.824895484246976</v>
      </c>
      <c r="AB213" s="28" t="s">
        <v>11839</v>
      </c>
      <c r="AC213" s="122" t="s">
        <v>11839</v>
      </c>
      <c r="AD213" s="122" t="s">
        <v>11839</v>
      </c>
      <c r="AE213" s="123" t="s">
        <v>11839</v>
      </c>
      <c r="AF213" s="29" t="s">
        <v>11839</v>
      </c>
      <c r="AG213" s="28" t="s">
        <v>11839</v>
      </c>
      <c r="AH213" s="122" t="s">
        <v>11839</v>
      </c>
      <c r="AI213" s="122" t="s">
        <v>11839</v>
      </c>
      <c r="AJ213" s="123" t="s">
        <v>11839</v>
      </c>
      <c r="AK213" s="124" t="s">
        <v>11839</v>
      </c>
      <c r="AL213" s="28" t="s">
        <v>11839</v>
      </c>
      <c r="AM213" s="122" t="s">
        <v>11839</v>
      </c>
      <c r="AN213" s="122" t="s">
        <v>11839</v>
      </c>
      <c r="AO213" s="123" t="s">
        <v>11839</v>
      </c>
      <c r="AP213" s="29" t="s">
        <v>11839</v>
      </c>
      <c r="AQ213" s="28" t="s">
        <v>11839</v>
      </c>
      <c r="AR213" s="122" t="s">
        <v>11839</v>
      </c>
      <c r="AS213" s="122" t="s">
        <v>11839</v>
      </c>
      <c r="AT213" s="123" t="s">
        <v>11839</v>
      </c>
      <c r="AU213" s="124" t="s">
        <v>11837</v>
      </c>
      <c r="AV213" s="104"/>
      <c r="AX213" s="129"/>
      <c r="AY213" s="139"/>
      <c r="AZ213" s="139"/>
    </row>
    <row r="214" spans="3:52" ht="50" customHeight="1">
      <c r="C214" s="52" t="s">
        <v>6320</v>
      </c>
      <c r="D214" s="130" t="s">
        <v>476</v>
      </c>
      <c r="E214" s="131" t="s">
        <v>6343</v>
      </c>
      <c r="F214" s="132" t="s">
        <v>477</v>
      </c>
      <c r="G214" s="125">
        <v>400</v>
      </c>
      <c r="H214" s="122">
        <v>400</v>
      </c>
      <c r="I214" s="123">
        <f t="shared" si="131"/>
        <v>0</v>
      </c>
      <c r="J214" s="124">
        <f t="shared" si="132"/>
        <v>0</v>
      </c>
      <c r="K214" s="125" t="s">
        <v>11840</v>
      </c>
      <c r="L214" s="122" t="s">
        <v>11840</v>
      </c>
      <c r="M214" s="123" t="s">
        <v>11839</v>
      </c>
      <c r="N214" s="124" t="s">
        <v>11839</v>
      </c>
      <c r="O214" s="125" t="s">
        <v>11839</v>
      </c>
      <c r="P214" s="122" t="s">
        <v>11840</v>
      </c>
      <c r="Q214" s="123" t="s">
        <v>11839</v>
      </c>
      <c r="R214" s="124" t="s">
        <v>11839</v>
      </c>
      <c r="S214" s="125">
        <v>400</v>
      </c>
      <c r="T214" s="122">
        <v>400</v>
      </c>
      <c r="U214" s="123">
        <f t="shared" si="135"/>
        <v>0</v>
      </c>
      <c r="V214" s="124">
        <f t="shared" si="136"/>
        <v>0</v>
      </c>
      <c r="W214" s="121" t="s">
        <v>6893</v>
      </c>
      <c r="X214" s="122">
        <v>400</v>
      </c>
      <c r="Y214" s="122">
        <v>400</v>
      </c>
      <c r="Z214" s="123">
        <f t="shared" si="129"/>
        <v>0</v>
      </c>
      <c r="AA214" s="124">
        <f t="shared" si="130"/>
        <v>0</v>
      </c>
      <c r="AB214" s="28" t="s">
        <v>11839</v>
      </c>
      <c r="AC214" s="122" t="s">
        <v>11839</v>
      </c>
      <c r="AD214" s="122" t="s">
        <v>11839</v>
      </c>
      <c r="AE214" s="123" t="s">
        <v>11839</v>
      </c>
      <c r="AF214" s="29" t="s">
        <v>11839</v>
      </c>
      <c r="AG214" s="28" t="s">
        <v>11839</v>
      </c>
      <c r="AH214" s="122" t="s">
        <v>11839</v>
      </c>
      <c r="AI214" s="122" t="s">
        <v>11839</v>
      </c>
      <c r="AJ214" s="123" t="s">
        <v>11839</v>
      </c>
      <c r="AK214" s="124" t="s">
        <v>11839</v>
      </c>
      <c r="AL214" s="28" t="s">
        <v>11839</v>
      </c>
      <c r="AM214" s="122" t="s">
        <v>11839</v>
      </c>
      <c r="AN214" s="122" t="s">
        <v>11839</v>
      </c>
      <c r="AO214" s="123" t="s">
        <v>11839</v>
      </c>
      <c r="AP214" s="29" t="s">
        <v>11839</v>
      </c>
      <c r="AQ214" s="28" t="s">
        <v>11839</v>
      </c>
      <c r="AR214" s="122" t="s">
        <v>11839</v>
      </c>
      <c r="AS214" s="122" t="s">
        <v>11839</v>
      </c>
      <c r="AT214" s="123" t="s">
        <v>11839</v>
      </c>
      <c r="AU214" s="124" t="s">
        <v>11837</v>
      </c>
      <c r="AV214" s="104"/>
      <c r="AX214" s="129"/>
      <c r="AY214" s="139"/>
      <c r="AZ214" s="139"/>
    </row>
    <row r="215" spans="3:52" ht="50" customHeight="1">
      <c r="C215" s="52" t="s">
        <v>6320</v>
      </c>
      <c r="D215" s="130" t="s">
        <v>480</v>
      </c>
      <c r="E215" s="131" t="s">
        <v>6343</v>
      </c>
      <c r="F215" s="132" t="s">
        <v>481</v>
      </c>
      <c r="G215" s="125">
        <v>1.4810000000000001</v>
      </c>
      <c r="H215" s="122">
        <v>1.181</v>
      </c>
      <c r="I215" s="123">
        <f t="shared" si="131"/>
        <v>0.30000000000000004</v>
      </c>
      <c r="J215" s="124">
        <f t="shared" si="132"/>
        <v>25.402201524132096</v>
      </c>
      <c r="K215" s="125" t="s">
        <v>11840</v>
      </c>
      <c r="L215" s="122" t="s">
        <v>11840</v>
      </c>
      <c r="M215" s="123" t="s">
        <v>11839</v>
      </c>
      <c r="N215" s="124" t="s">
        <v>11839</v>
      </c>
      <c r="O215" s="125" t="s">
        <v>11839</v>
      </c>
      <c r="P215" s="122" t="s">
        <v>11840</v>
      </c>
      <c r="Q215" s="123" t="s">
        <v>11839</v>
      </c>
      <c r="R215" s="124" t="s">
        <v>11839</v>
      </c>
      <c r="S215" s="125">
        <v>1.4810000000000001</v>
      </c>
      <c r="T215" s="122">
        <v>1.181</v>
      </c>
      <c r="U215" s="123">
        <f t="shared" si="135"/>
        <v>0.30000000000000004</v>
      </c>
      <c r="V215" s="124">
        <f t="shared" si="136"/>
        <v>25.402201524132096</v>
      </c>
      <c r="W215" s="121" t="s">
        <v>6894</v>
      </c>
      <c r="X215" s="122">
        <v>1</v>
      </c>
      <c r="Y215" s="122">
        <v>1</v>
      </c>
      <c r="Z215" s="123">
        <f t="shared" si="129"/>
        <v>0</v>
      </c>
      <c r="AA215" s="124">
        <f t="shared" si="130"/>
        <v>0</v>
      </c>
      <c r="AB215" s="28" t="s">
        <v>11839</v>
      </c>
      <c r="AC215" s="122" t="s">
        <v>11839</v>
      </c>
      <c r="AD215" s="122" t="s">
        <v>11839</v>
      </c>
      <c r="AE215" s="123" t="s">
        <v>11839</v>
      </c>
      <c r="AF215" s="29" t="s">
        <v>11839</v>
      </c>
      <c r="AG215" s="28" t="s">
        <v>11839</v>
      </c>
      <c r="AH215" s="122" t="s">
        <v>11839</v>
      </c>
      <c r="AI215" s="122" t="s">
        <v>11839</v>
      </c>
      <c r="AJ215" s="123" t="s">
        <v>11839</v>
      </c>
      <c r="AK215" s="124" t="s">
        <v>11839</v>
      </c>
      <c r="AL215" s="28" t="s">
        <v>11839</v>
      </c>
      <c r="AM215" s="122" t="s">
        <v>11839</v>
      </c>
      <c r="AN215" s="122" t="s">
        <v>11839</v>
      </c>
      <c r="AO215" s="123" t="s">
        <v>11839</v>
      </c>
      <c r="AP215" s="29" t="s">
        <v>11839</v>
      </c>
      <c r="AQ215" s="28" t="s">
        <v>11839</v>
      </c>
      <c r="AR215" s="122" t="s">
        <v>11839</v>
      </c>
      <c r="AS215" s="122" t="s">
        <v>11839</v>
      </c>
      <c r="AT215" s="123" t="s">
        <v>11839</v>
      </c>
      <c r="AU215" s="124" t="s">
        <v>11837</v>
      </c>
      <c r="AV215" s="104"/>
      <c r="AX215" s="129"/>
      <c r="AY215" s="139"/>
      <c r="AZ215" s="139"/>
    </row>
    <row r="216" spans="3:52" ht="50" customHeight="1">
      <c r="C216" s="52" t="s">
        <v>6320</v>
      </c>
      <c r="D216" s="130" t="s">
        <v>484</v>
      </c>
      <c r="E216" s="131" t="s">
        <v>6343</v>
      </c>
      <c r="F216" s="132" t="s">
        <v>485</v>
      </c>
      <c r="G216" s="125">
        <v>64.433000000000007</v>
      </c>
      <c r="H216" s="122">
        <v>6</v>
      </c>
      <c r="I216" s="123">
        <f t="shared" si="131"/>
        <v>58.433000000000007</v>
      </c>
      <c r="J216" s="124">
        <f t="shared" si="132"/>
        <v>973.88333333333344</v>
      </c>
      <c r="K216" s="125" t="s">
        <v>11840</v>
      </c>
      <c r="L216" s="122" t="s">
        <v>11840</v>
      </c>
      <c r="M216" s="123" t="s">
        <v>11839</v>
      </c>
      <c r="N216" s="124" t="s">
        <v>11839</v>
      </c>
      <c r="O216" s="125" t="s">
        <v>11839</v>
      </c>
      <c r="P216" s="122" t="s">
        <v>11840</v>
      </c>
      <c r="Q216" s="123" t="s">
        <v>11839</v>
      </c>
      <c r="R216" s="124" t="s">
        <v>11839</v>
      </c>
      <c r="S216" s="125">
        <v>64.433000000000007</v>
      </c>
      <c r="T216" s="122">
        <v>6</v>
      </c>
      <c r="U216" s="123">
        <f t="shared" si="135"/>
        <v>58.433000000000007</v>
      </c>
      <c r="V216" s="124">
        <f t="shared" si="136"/>
        <v>973.88333333333344</v>
      </c>
      <c r="W216" s="121" t="s">
        <v>6895</v>
      </c>
      <c r="X216" s="122">
        <v>52</v>
      </c>
      <c r="Y216" s="122" t="s">
        <v>6421</v>
      </c>
      <c r="Z216" s="123">
        <v>52</v>
      </c>
      <c r="AA216" s="124" t="s">
        <v>6914</v>
      </c>
      <c r="AB216" s="28" t="s">
        <v>6896</v>
      </c>
      <c r="AC216" s="122">
        <v>6</v>
      </c>
      <c r="AD216" s="122">
        <v>6</v>
      </c>
      <c r="AE216" s="123">
        <f t="shared" ref="AE216:AE270" si="137">AC216-AD216</f>
        <v>0</v>
      </c>
      <c r="AF216" s="29">
        <f t="shared" ref="AF216:AF270" si="138">AE216/AD216*100</f>
        <v>0</v>
      </c>
      <c r="AG216" s="122" t="s">
        <v>6421</v>
      </c>
      <c r="AH216" s="122" t="s">
        <v>6421</v>
      </c>
      <c r="AI216" s="122" t="s">
        <v>6421</v>
      </c>
      <c r="AJ216" s="122" t="s">
        <v>6421</v>
      </c>
      <c r="AK216" s="122" t="s">
        <v>6421</v>
      </c>
      <c r="AL216" s="28" t="s">
        <v>6421</v>
      </c>
      <c r="AM216" s="122" t="s">
        <v>6421</v>
      </c>
      <c r="AN216" s="122" t="s">
        <v>6421</v>
      </c>
      <c r="AO216" s="123" t="s">
        <v>6421</v>
      </c>
      <c r="AP216" s="29" t="s">
        <v>6421</v>
      </c>
      <c r="AQ216" s="28" t="s">
        <v>6421</v>
      </c>
      <c r="AR216" s="122" t="s">
        <v>6421</v>
      </c>
      <c r="AS216" s="122" t="s">
        <v>6421</v>
      </c>
      <c r="AT216" s="123" t="s">
        <v>6421</v>
      </c>
      <c r="AU216" s="124" t="s">
        <v>6421</v>
      </c>
      <c r="AV216" s="104"/>
      <c r="AX216" s="129"/>
      <c r="AY216" s="139"/>
      <c r="AZ216" s="139"/>
    </row>
    <row r="217" spans="3:52" ht="50" customHeight="1">
      <c r="C217" s="52" t="s">
        <v>6320</v>
      </c>
      <c r="D217" s="130" t="s">
        <v>494</v>
      </c>
      <c r="E217" s="131" t="s">
        <v>6343</v>
      </c>
      <c r="F217" s="132" t="s">
        <v>495</v>
      </c>
      <c r="G217" s="125">
        <v>12.481999999999999</v>
      </c>
      <c r="H217" s="122">
        <v>12.48</v>
      </c>
      <c r="I217" s="123">
        <f t="shared" si="131"/>
        <v>1.9999999999988916E-3</v>
      </c>
      <c r="J217" s="124">
        <f t="shared" si="132"/>
        <v>1.6025641025632142E-2</v>
      </c>
      <c r="K217" s="125" t="s">
        <v>11840</v>
      </c>
      <c r="L217" s="122" t="s">
        <v>11840</v>
      </c>
      <c r="M217" s="123" t="s">
        <v>11839</v>
      </c>
      <c r="N217" s="124" t="s">
        <v>11839</v>
      </c>
      <c r="O217" s="125" t="s">
        <v>11839</v>
      </c>
      <c r="P217" s="122" t="s">
        <v>11840</v>
      </c>
      <c r="Q217" s="123" t="s">
        <v>11839</v>
      </c>
      <c r="R217" s="124" t="s">
        <v>11839</v>
      </c>
      <c r="S217" s="125">
        <v>12.481999999999999</v>
      </c>
      <c r="T217" s="122">
        <v>12.48</v>
      </c>
      <c r="U217" s="123">
        <f t="shared" si="135"/>
        <v>1.9999999999988916E-3</v>
      </c>
      <c r="V217" s="124">
        <f t="shared" si="136"/>
        <v>1.6025641025632142E-2</v>
      </c>
      <c r="W217" s="121" t="s">
        <v>6897</v>
      </c>
      <c r="X217" s="122">
        <v>9</v>
      </c>
      <c r="Y217" s="122">
        <v>9</v>
      </c>
      <c r="Z217" s="123">
        <f t="shared" si="129"/>
        <v>0</v>
      </c>
      <c r="AA217" s="124">
        <f t="shared" si="130"/>
        <v>0</v>
      </c>
      <c r="AB217" s="28" t="s">
        <v>6898</v>
      </c>
      <c r="AC217" s="122">
        <v>3</v>
      </c>
      <c r="AD217" s="122">
        <v>3</v>
      </c>
      <c r="AE217" s="123">
        <f t="shared" si="137"/>
        <v>0</v>
      </c>
      <c r="AF217" s="29">
        <f t="shared" si="138"/>
        <v>0</v>
      </c>
      <c r="AG217" s="28" t="s">
        <v>6899</v>
      </c>
      <c r="AH217" s="122">
        <v>0</v>
      </c>
      <c r="AI217" s="122">
        <v>0</v>
      </c>
      <c r="AJ217" s="123">
        <f t="shared" ref="AJ217:AJ270" si="139">AH217-AI217</f>
        <v>0</v>
      </c>
      <c r="AK217" s="124" t="e">
        <f t="shared" ref="AK217:AK270" si="140">AJ217/AI217*100</f>
        <v>#DIV/0!</v>
      </c>
      <c r="AL217" s="28" t="s">
        <v>6421</v>
      </c>
      <c r="AM217" s="122" t="s">
        <v>6421</v>
      </c>
      <c r="AN217" s="122" t="s">
        <v>6421</v>
      </c>
      <c r="AO217" s="123" t="s">
        <v>6421</v>
      </c>
      <c r="AP217" s="29" t="s">
        <v>6421</v>
      </c>
      <c r="AQ217" s="28" t="s">
        <v>6421</v>
      </c>
      <c r="AR217" s="122" t="s">
        <v>6421</v>
      </c>
      <c r="AS217" s="122" t="s">
        <v>6421</v>
      </c>
      <c r="AT217" s="123" t="s">
        <v>6421</v>
      </c>
      <c r="AU217" s="124" t="s">
        <v>6421</v>
      </c>
      <c r="AV217" s="104"/>
      <c r="AX217" s="129"/>
      <c r="AY217" s="139"/>
      <c r="AZ217" s="139"/>
    </row>
    <row r="218" spans="3:52" ht="50" customHeight="1">
      <c r="C218" s="52" t="s">
        <v>6320</v>
      </c>
      <c r="D218" s="130" t="s">
        <v>498</v>
      </c>
      <c r="E218" s="131" t="s">
        <v>6343</v>
      </c>
      <c r="F218" s="132" t="s">
        <v>499</v>
      </c>
      <c r="G218" s="125">
        <v>184.434</v>
      </c>
      <c r="H218" s="122">
        <v>164.71199999999999</v>
      </c>
      <c r="I218" s="123">
        <f t="shared" si="131"/>
        <v>19.722000000000008</v>
      </c>
      <c r="J218" s="124">
        <f t="shared" si="132"/>
        <v>11.973626693865661</v>
      </c>
      <c r="K218" s="125">
        <v>184.434</v>
      </c>
      <c r="L218" s="122">
        <v>164.71199999999999</v>
      </c>
      <c r="M218" s="123">
        <f t="shared" si="133"/>
        <v>19.722000000000008</v>
      </c>
      <c r="N218" s="124">
        <f t="shared" si="134"/>
        <v>11.973626693865661</v>
      </c>
      <c r="O218" s="125" t="s">
        <v>11839</v>
      </c>
      <c r="P218" s="122" t="s">
        <v>11840</v>
      </c>
      <c r="Q218" s="123" t="s">
        <v>11839</v>
      </c>
      <c r="R218" s="124" t="s">
        <v>11839</v>
      </c>
      <c r="S218" s="125" t="s">
        <v>6494</v>
      </c>
      <c r="T218" s="122" t="s">
        <v>6494</v>
      </c>
      <c r="U218" s="123" t="s">
        <v>6494</v>
      </c>
      <c r="V218" s="124" t="s">
        <v>6494</v>
      </c>
      <c r="W218" s="121" t="s">
        <v>11837</v>
      </c>
      <c r="X218" s="122" t="s">
        <v>11841</v>
      </c>
      <c r="Y218" s="122" t="s">
        <v>11839</v>
      </c>
      <c r="Z218" s="123" t="s">
        <v>11839</v>
      </c>
      <c r="AA218" s="124" t="s">
        <v>11839</v>
      </c>
      <c r="AB218" s="28" t="s">
        <v>11839</v>
      </c>
      <c r="AC218" s="122" t="s">
        <v>11839</v>
      </c>
      <c r="AD218" s="122" t="s">
        <v>11839</v>
      </c>
      <c r="AE218" s="123" t="s">
        <v>11839</v>
      </c>
      <c r="AF218" s="29" t="s">
        <v>11839</v>
      </c>
      <c r="AG218" s="28" t="s">
        <v>11839</v>
      </c>
      <c r="AH218" s="122" t="s">
        <v>11839</v>
      </c>
      <c r="AI218" s="122" t="s">
        <v>11839</v>
      </c>
      <c r="AJ218" s="123" t="s">
        <v>11839</v>
      </c>
      <c r="AK218" s="124" t="s">
        <v>11839</v>
      </c>
      <c r="AL218" s="28" t="s">
        <v>11839</v>
      </c>
      <c r="AM218" s="122" t="s">
        <v>11839</v>
      </c>
      <c r="AN218" s="122" t="s">
        <v>11839</v>
      </c>
      <c r="AO218" s="123" t="s">
        <v>11839</v>
      </c>
      <c r="AP218" s="29" t="s">
        <v>11839</v>
      </c>
      <c r="AQ218" s="28" t="s">
        <v>11839</v>
      </c>
      <c r="AR218" s="122" t="s">
        <v>11839</v>
      </c>
      <c r="AS218" s="122" t="s">
        <v>11839</v>
      </c>
      <c r="AT218" s="123" t="s">
        <v>11839</v>
      </c>
      <c r="AU218" s="124" t="s">
        <v>11839</v>
      </c>
      <c r="AV218" s="104"/>
      <c r="AX218" s="129"/>
      <c r="AY218" s="139"/>
      <c r="AZ218" s="139"/>
    </row>
    <row r="219" spans="3:52" ht="50" customHeight="1">
      <c r="C219" s="52" t="s">
        <v>6320</v>
      </c>
      <c r="D219" s="130" t="s">
        <v>506</v>
      </c>
      <c r="E219" s="131" t="s">
        <v>6343</v>
      </c>
      <c r="F219" s="132" t="s">
        <v>507</v>
      </c>
      <c r="G219" s="125">
        <v>3.222</v>
      </c>
      <c r="H219" s="122">
        <v>4.0449999999999999</v>
      </c>
      <c r="I219" s="123">
        <f t="shared" si="131"/>
        <v>-0.82299999999999995</v>
      </c>
      <c r="J219" s="124">
        <f t="shared" si="132"/>
        <v>-20.346106304079107</v>
      </c>
      <c r="K219" s="125" t="s">
        <v>11839</v>
      </c>
      <c r="L219" s="122" t="s">
        <v>11839</v>
      </c>
      <c r="M219" s="123" t="s">
        <v>11839</v>
      </c>
      <c r="N219" s="124" t="s">
        <v>11839</v>
      </c>
      <c r="O219" s="125" t="s">
        <v>11839</v>
      </c>
      <c r="P219" s="122" t="s">
        <v>11840</v>
      </c>
      <c r="Q219" s="123" t="s">
        <v>11839</v>
      </c>
      <c r="R219" s="124" t="s">
        <v>11839</v>
      </c>
      <c r="S219" s="125">
        <v>3.222</v>
      </c>
      <c r="T219" s="122">
        <v>4.0449999999999999</v>
      </c>
      <c r="U219" s="123">
        <f t="shared" si="135"/>
        <v>-0.82299999999999995</v>
      </c>
      <c r="V219" s="124">
        <f t="shared" si="136"/>
        <v>-20.346106304079107</v>
      </c>
      <c r="W219" s="121" t="s">
        <v>6897</v>
      </c>
      <c r="X219" s="122">
        <v>2.71</v>
      </c>
      <c r="Y219" s="122">
        <v>3.5329999999999999</v>
      </c>
      <c r="Z219" s="123">
        <f t="shared" si="129"/>
        <v>-0.82299999999999995</v>
      </c>
      <c r="AA219" s="124">
        <f t="shared" si="130"/>
        <v>-23.29465043872063</v>
      </c>
      <c r="AB219" s="28" t="s">
        <v>6899</v>
      </c>
      <c r="AC219" s="122">
        <v>0.51200000000000001</v>
      </c>
      <c r="AD219" s="122">
        <v>0.51200000000000001</v>
      </c>
      <c r="AE219" s="123">
        <f t="shared" si="137"/>
        <v>0</v>
      </c>
      <c r="AF219" s="29">
        <f t="shared" si="138"/>
        <v>0</v>
      </c>
      <c r="AG219" s="122" t="s">
        <v>6421</v>
      </c>
      <c r="AH219" s="122" t="s">
        <v>6421</v>
      </c>
      <c r="AI219" s="122" t="s">
        <v>6421</v>
      </c>
      <c r="AJ219" s="122" t="s">
        <v>6421</v>
      </c>
      <c r="AK219" s="122" t="s">
        <v>6421</v>
      </c>
      <c r="AL219" s="28" t="s">
        <v>6421</v>
      </c>
      <c r="AM219" s="122" t="s">
        <v>6421</v>
      </c>
      <c r="AN219" s="122" t="s">
        <v>6421</v>
      </c>
      <c r="AO219" s="123" t="s">
        <v>6421</v>
      </c>
      <c r="AP219" s="29" t="s">
        <v>6421</v>
      </c>
      <c r="AQ219" s="28" t="s">
        <v>6421</v>
      </c>
      <c r="AR219" s="122" t="s">
        <v>6421</v>
      </c>
      <c r="AS219" s="122" t="s">
        <v>6421</v>
      </c>
      <c r="AT219" s="123" t="s">
        <v>6421</v>
      </c>
      <c r="AU219" s="124" t="s">
        <v>6421</v>
      </c>
      <c r="AV219" s="104"/>
      <c r="AX219" s="129"/>
      <c r="AY219" s="139"/>
      <c r="AZ219" s="139"/>
    </row>
    <row r="220" spans="3:52" ht="50" customHeight="1">
      <c r="C220" s="52" t="s">
        <v>6320</v>
      </c>
      <c r="D220" s="130" t="s">
        <v>516</v>
      </c>
      <c r="E220" s="131" t="s">
        <v>6343</v>
      </c>
      <c r="F220" s="132" t="s">
        <v>517</v>
      </c>
      <c r="G220" s="125">
        <v>71.537999999999997</v>
      </c>
      <c r="H220" s="122">
        <v>70.006</v>
      </c>
      <c r="I220" s="123">
        <f t="shared" si="131"/>
        <v>1.5319999999999965</v>
      </c>
      <c r="J220" s="124">
        <f t="shared" si="132"/>
        <v>2.1883838528126112</v>
      </c>
      <c r="K220" s="125">
        <v>71.537999999999997</v>
      </c>
      <c r="L220" s="122">
        <v>70.006</v>
      </c>
      <c r="M220" s="123">
        <f t="shared" si="133"/>
        <v>1.5319999999999965</v>
      </c>
      <c r="N220" s="124">
        <f t="shared" si="134"/>
        <v>2.1883838528126112</v>
      </c>
      <c r="O220" s="125" t="s">
        <v>11839</v>
      </c>
      <c r="P220" s="122" t="s">
        <v>11840</v>
      </c>
      <c r="Q220" s="123" t="s">
        <v>11839</v>
      </c>
      <c r="R220" s="124" t="s">
        <v>11839</v>
      </c>
      <c r="S220" s="125" t="s">
        <v>6494</v>
      </c>
      <c r="T220" s="122" t="s">
        <v>6494</v>
      </c>
      <c r="U220" s="123" t="s">
        <v>6494</v>
      </c>
      <c r="V220" s="124" t="s">
        <v>6494</v>
      </c>
      <c r="W220" s="121" t="s">
        <v>11837</v>
      </c>
      <c r="X220" s="122" t="s">
        <v>11841</v>
      </c>
      <c r="Y220" s="122" t="s">
        <v>11839</v>
      </c>
      <c r="Z220" s="123" t="s">
        <v>11839</v>
      </c>
      <c r="AA220" s="124" t="s">
        <v>11839</v>
      </c>
      <c r="AB220" s="28" t="s">
        <v>11839</v>
      </c>
      <c r="AC220" s="122" t="s">
        <v>11839</v>
      </c>
      <c r="AD220" s="122" t="s">
        <v>11839</v>
      </c>
      <c r="AE220" s="123" t="s">
        <v>11839</v>
      </c>
      <c r="AF220" s="29" t="s">
        <v>11839</v>
      </c>
      <c r="AG220" s="28" t="s">
        <v>11839</v>
      </c>
      <c r="AH220" s="122" t="s">
        <v>11839</v>
      </c>
      <c r="AI220" s="122" t="s">
        <v>11839</v>
      </c>
      <c r="AJ220" s="123" t="s">
        <v>11839</v>
      </c>
      <c r="AK220" s="124" t="s">
        <v>11839</v>
      </c>
      <c r="AL220" s="28" t="s">
        <v>11839</v>
      </c>
      <c r="AM220" s="122" t="s">
        <v>11839</v>
      </c>
      <c r="AN220" s="122" t="s">
        <v>11839</v>
      </c>
      <c r="AO220" s="123" t="s">
        <v>11839</v>
      </c>
      <c r="AP220" s="29" t="s">
        <v>11839</v>
      </c>
      <c r="AQ220" s="28" t="s">
        <v>11839</v>
      </c>
      <c r="AR220" s="122" t="s">
        <v>11839</v>
      </c>
      <c r="AS220" s="122" t="s">
        <v>11839</v>
      </c>
      <c r="AT220" s="123" t="s">
        <v>11839</v>
      </c>
      <c r="AU220" s="124" t="s">
        <v>11839</v>
      </c>
      <c r="AV220" s="104"/>
      <c r="AX220" s="129"/>
      <c r="AY220" s="139"/>
      <c r="AZ220" s="139"/>
    </row>
    <row r="221" spans="3:52" ht="50" customHeight="1">
      <c r="C221" s="52" t="s">
        <v>6320</v>
      </c>
      <c r="D221" s="130" t="s">
        <v>522</v>
      </c>
      <c r="E221" s="131" t="s">
        <v>6343</v>
      </c>
      <c r="F221" s="132" t="s">
        <v>523</v>
      </c>
      <c r="G221" s="125">
        <v>33.43</v>
      </c>
      <c r="H221" s="122">
        <v>32.241999999999997</v>
      </c>
      <c r="I221" s="123">
        <f t="shared" si="131"/>
        <v>1.1880000000000024</v>
      </c>
      <c r="J221" s="124">
        <f t="shared" si="132"/>
        <v>3.6846349482042138</v>
      </c>
      <c r="K221" s="125">
        <v>33.43</v>
      </c>
      <c r="L221" s="122">
        <v>32.241999999999997</v>
      </c>
      <c r="M221" s="123">
        <f t="shared" si="133"/>
        <v>1.1880000000000024</v>
      </c>
      <c r="N221" s="124">
        <f t="shared" si="134"/>
        <v>3.6846349482042138</v>
      </c>
      <c r="O221" s="125" t="s">
        <v>11839</v>
      </c>
      <c r="P221" s="122" t="s">
        <v>11840</v>
      </c>
      <c r="Q221" s="123" t="s">
        <v>11839</v>
      </c>
      <c r="R221" s="124" t="s">
        <v>11839</v>
      </c>
      <c r="S221" s="125" t="s">
        <v>6494</v>
      </c>
      <c r="T221" s="122" t="s">
        <v>6494</v>
      </c>
      <c r="U221" s="123" t="s">
        <v>6494</v>
      </c>
      <c r="V221" s="124" t="s">
        <v>6494</v>
      </c>
      <c r="W221" s="121" t="s">
        <v>11837</v>
      </c>
      <c r="X221" s="122" t="s">
        <v>11841</v>
      </c>
      <c r="Y221" s="122" t="s">
        <v>11839</v>
      </c>
      <c r="Z221" s="123" t="s">
        <v>11839</v>
      </c>
      <c r="AA221" s="124" t="s">
        <v>11839</v>
      </c>
      <c r="AB221" s="28" t="s">
        <v>11839</v>
      </c>
      <c r="AC221" s="122" t="s">
        <v>11839</v>
      </c>
      <c r="AD221" s="122" t="s">
        <v>11839</v>
      </c>
      <c r="AE221" s="123" t="s">
        <v>11839</v>
      </c>
      <c r="AF221" s="29" t="s">
        <v>11839</v>
      </c>
      <c r="AG221" s="28" t="s">
        <v>11839</v>
      </c>
      <c r="AH221" s="122" t="s">
        <v>11839</v>
      </c>
      <c r="AI221" s="122" t="s">
        <v>11839</v>
      </c>
      <c r="AJ221" s="123" t="s">
        <v>11839</v>
      </c>
      <c r="AK221" s="124" t="s">
        <v>11839</v>
      </c>
      <c r="AL221" s="28" t="s">
        <v>11839</v>
      </c>
      <c r="AM221" s="122" t="s">
        <v>11839</v>
      </c>
      <c r="AN221" s="122" t="s">
        <v>11839</v>
      </c>
      <c r="AO221" s="123" t="s">
        <v>11839</v>
      </c>
      <c r="AP221" s="29" t="s">
        <v>11839</v>
      </c>
      <c r="AQ221" s="28" t="s">
        <v>11839</v>
      </c>
      <c r="AR221" s="122" t="s">
        <v>11839</v>
      </c>
      <c r="AS221" s="122" t="s">
        <v>11839</v>
      </c>
      <c r="AT221" s="123" t="s">
        <v>11839</v>
      </c>
      <c r="AU221" s="124" t="s">
        <v>11839</v>
      </c>
      <c r="AV221" s="104"/>
      <c r="AX221" s="129"/>
      <c r="AY221" s="139"/>
      <c r="AZ221" s="139"/>
    </row>
    <row r="222" spans="3:52" ht="50" customHeight="1">
      <c r="C222" s="52" t="s">
        <v>6320</v>
      </c>
      <c r="D222" s="130" t="s">
        <v>524</v>
      </c>
      <c r="E222" s="131" t="s">
        <v>6343</v>
      </c>
      <c r="F222" s="132" t="s">
        <v>525</v>
      </c>
      <c r="G222" s="125">
        <v>97.146000000000001</v>
      </c>
      <c r="H222" s="122">
        <v>80.408000000000001</v>
      </c>
      <c r="I222" s="123">
        <f t="shared" si="131"/>
        <v>16.738</v>
      </c>
      <c r="J222" s="124">
        <f t="shared" si="132"/>
        <v>20.816336682917122</v>
      </c>
      <c r="K222" s="125" t="s">
        <v>11839</v>
      </c>
      <c r="L222" s="122" t="s">
        <v>11839</v>
      </c>
      <c r="M222" s="123" t="s">
        <v>11839</v>
      </c>
      <c r="N222" s="124" t="s">
        <v>11839</v>
      </c>
      <c r="O222" s="125" t="s">
        <v>11839</v>
      </c>
      <c r="P222" s="122" t="s">
        <v>11840</v>
      </c>
      <c r="Q222" s="123" t="s">
        <v>11839</v>
      </c>
      <c r="R222" s="124" t="s">
        <v>11839</v>
      </c>
      <c r="S222" s="125">
        <v>97.146000000000001</v>
      </c>
      <c r="T222" s="122">
        <v>80.408000000000001</v>
      </c>
      <c r="U222" s="123">
        <f t="shared" si="135"/>
        <v>16.738</v>
      </c>
      <c r="V222" s="124">
        <f t="shared" si="136"/>
        <v>20.816336682917122</v>
      </c>
      <c r="W222" s="121" t="s">
        <v>6900</v>
      </c>
      <c r="X222" s="122">
        <v>97</v>
      </c>
      <c r="Y222" s="122">
        <v>80</v>
      </c>
      <c r="Z222" s="123">
        <f t="shared" si="129"/>
        <v>17</v>
      </c>
      <c r="AA222" s="124">
        <f t="shared" si="130"/>
        <v>21.25</v>
      </c>
      <c r="AB222" s="28" t="s">
        <v>11839</v>
      </c>
      <c r="AC222" s="122" t="s">
        <v>11839</v>
      </c>
      <c r="AD222" s="122" t="s">
        <v>11839</v>
      </c>
      <c r="AE222" s="123" t="s">
        <v>11839</v>
      </c>
      <c r="AF222" s="29" t="s">
        <v>11839</v>
      </c>
      <c r="AG222" s="28" t="s">
        <v>11839</v>
      </c>
      <c r="AH222" s="122" t="s">
        <v>11839</v>
      </c>
      <c r="AI222" s="122" t="s">
        <v>11839</v>
      </c>
      <c r="AJ222" s="123" t="s">
        <v>11839</v>
      </c>
      <c r="AK222" s="124" t="s">
        <v>11839</v>
      </c>
      <c r="AL222" s="28" t="s">
        <v>11839</v>
      </c>
      <c r="AM222" s="122" t="s">
        <v>11839</v>
      </c>
      <c r="AN222" s="122" t="s">
        <v>11839</v>
      </c>
      <c r="AO222" s="123" t="s">
        <v>11839</v>
      </c>
      <c r="AP222" s="29" t="s">
        <v>11839</v>
      </c>
      <c r="AQ222" s="28" t="s">
        <v>11839</v>
      </c>
      <c r="AR222" s="122" t="s">
        <v>11839</v>
      </c>
      <c r="AS222" s="122" t="s">
        <v>11839</v>
      </c>
      <c r="AT222" s="123" t="s">
        <v>11839</v>
      </c>
      <c r="AU222" s="124" t="s">
        <v>11837</v>
      </c>
      <c r="AV222" s="104"/>
      <c r="AX222" s="129"/>
      <c r="AY222" s="139"/>
      <c r="AZ222" s="139"/>
    </row>
    <row r="223" spans="3:52" ht="50" customHeight="1">
      <c r="C223" s="52" t="s">
        <v>6320</v>
      </c>
      <c r="D223" s="106" t="s">
        <v>530</v>
      </c>
      <c r="E223" s="107" t="s">
        <v>6343</v>
      </c>
      <c r="F223" s="108" t="s">
        <v>531</v>
      </c>
      <c r="G223" s="125">
        <v>64.840999999999994</v>
      </c>
      <c r="H223" s="122">
        <v>54.835999999999999</v>
      </c>
      <c r="I223" s="123">
        <f t="shared" si="131"/>
        <v>10.004999999999995</v>
      </c>
      <c r="J223" s="124">
        <f t="shared" si="132"/>
        <v>18.245313297833533</v>
      </c>
      <c r="K223" s="125">
        <v>44.76</v>
      </c>
      <c r="L223" s="122">
        <v>34.756999999999998</v>
      </c>
      <c r="M223" s="123">
        <f t="shared" si="133"/>
        <v>10.003</v>
      </c>
      <c r="N223" s="124">
        <f t="shared" si="134"/>
        <v>28.779814138159221</v>
      </c>
      <c r="O223" s="125" t="s">
        <v>11839</v>
      </c>
      <c r="P223" s="122" t="s">
        <v>11840</v>
      </c>
      <c r="Q223" s="123" t="s">
        <v>11839</v>
      </c>
      <c r="R223" s="124" t="s">
        <v>11839</v>
      </c>
      <c r="S223" s="125">
        <v>20.081</v>
      </c>
      <c r="T223" s="122">
        <v>20.079000000000001</v>
      </c>
      <c r="U223" s="123">
        <f t="shared" si="135"/>
        <v>1.9999999999988916E-3</v>
      </c>
      <c r="V223" s="124">
        <f t="shared" si="136"/>
        <v>9.9606554111205323E-3</v>
      </c>
      <c r="W223" s="121" t="s">
        <v>6901</v>
      </c>
      <c r="X223" s="122">
        <v>20</v>
      </c>
      <c r="Y223" s="122">
        <v>20</v>
      </c>
      <c r="Z223" s="123">
        <f t="shared" si="129"/>
        <v>0</v>
      </c>
      <c r="AA223" s="124">
        <f t="shared" si="130"/>
        <v>0</v>
      </c>
      <c r="AB223" s="28" t="s">
        <v>11839</v>
      </c>
      <c r="AC223" s="122" t="s">
        <v>11839</v>
      </c>
      <c r="AD223" s="122" t="s">
        <v>11839</v>
      </c>
      <c r="AE223" s="123" t="s">
        <v>11839</v>
      </c>
      <c r="AF223" s="29" t="s">
        <v>11839</v>
      </c>
      <c r="AG223" s="28" t="s">
        <v>11839</v>
      </c>
      <c r="AH223" s="122" t="s">
        <v>11839</v>
      </c>
      <c r="AI223" s="122" t="s">
        <v>11839</v>
      </c>
      <c r="AJ223" s="123" t="s">
        <v>11839</v>
      </c>
      <c r="AK223" s="124" t="s">
        <v>11839</v>
      </c>
      <c r="AL223" s="28" t="s">
        <v>11839</v>
      </c>
      <c r="AM223" s="122" t="s">
        <v>11839</v>
      </c>
      <c r="AN223" s="122" t="s">
        <v>11839</v>
      </c>
      <c r="AO223" s="123" t="s">
        <v>11839</v>
      </c>
      <c r="AP223" s="29" t="s">
        <v>11839</v>
      </c>
      <c r="AQ223" s="28" t="s">
        <v>11839</v>
      </c>
      <c r="AR223" s="122" t="s">
        <v>11839</v>
      </c>
      <c r="AS223" s="122" t="s">
        <v>11839</v>
      </c>
      <c r="AT223" s="123" t="s">
        <v>11839</v>
      </c>
      <c r="AU223" s="124" t="s">
        <v>11837</v>
      </c>
      <c r="AV223" s="8"/>
      <c r="AX223" s="129"/>
      <c r="AY223" s="139"/>
      <c r="AZ223" s="139"/>
    </row>
    <row r="224" spans="3:52" ht="50" customHeight="1">
      <c r="C224" s="52" t="s">
        <v>6320</v>
      </c>
      <c r="D224" s="106" t="s">
        <v>534</v>
      </c>
      <c r="E224" s="107" t="s">
        <v>6343</v>
      </c>
      <c r="F224" s="108" t="s">
        <v>535</v>
      </c>
      <c r="G224" s="125">
        <v>81.945999999999998</v>
      </c>
      <c r="H224" s="122">
        <v>65.120999999999995</v>
      </c>
      <c r="I224" s="123">
        <f t="shared" si="131"/>
        <v>16.825000000000003</v>
      </c>
      <c r="J224" s="124">
        <f t="shared" si="132"/>
        <v>25.836519709463929</v>
      </c>
      <c r="K224" s="125" t="s">
        <v>11839</v>
      </c>
      <c r="L224" s="122" t="s">
        <v>11839</v>
      </c>
      <c r="M224" s="123" t="s">
        <v>11839</v>
      </c>
      <c r="N224" s="124" t="s">
        <v>11839</v>
      </c>
      <c r="O224" s="125" t="s">
        <v>11839</v>
      </c>
      <c r="P224" s="122" t="s">
        <v>11840</v>
      </c>
      <c r="Q224" s="123" t="s">
        <v>11839</v>
      </c>
      <c r="R224" s="124" t="s">
        <v>11839</v>
      </c>
      <c r="S224" s="125">
        <v>81.945999999999998</v>
      </c>
      <c r="T224" s="122">
        <v>65.120999999999995</v>
      </c>
      <c r="U224" s="123">
        <f t="shared" si="135"/>
        <v>16.825000000000003</v>
      </c>
      <c r="V224" s="124">
        <f t="shared" si="136"/>
        <v>25.836519709463929</v>
      </c>
      <c r="W224" s="121" t="s">
        <v>6902</v>
      </c>
      <c r="X224" s="122">
        <v>82</v>
      </c>
      <c r="Y224" s="122">
        <v>65</v>
      </c>
      <c r="Z224" s="123">
        <f t="shared" si="129"/>
        <v>17</v>
      </c>
      <c r="AA224" s="124">
        <f t="shared" si="130"/>
        <v>26.153846153846157</v>
      </c>
      <c r="AB224" s="28" t="s">
        <v>11839</v>
      </c>
      <c r="AC224" s="122" t="s">
        <v>11839</v>
      </c>
      <c r="AD224" s="122" t="s">
        <v>11839</v>
      </c>
      <c r="AE224" s="123" t="s">
        <v>11839</v>
      </c>
      <c r="AF224" s="29" t="s">
        <v>11839</v>
      </c>
      <c r="AG224" s="28" t="s">
        <v>11839</v>
      </c>
      <c r="AH224" s="122" t="s">
        <v>11839</v>
      </c>
      <c r="AI224" s="122" t="s">
        <v>11839</v>
      </c>
      <c r="AJ224" s="123" t="s">
        <v>11839</v>
      </c>
      <c r="AK224" s="124" t="s">
        <v>11839</v>
      </c>
      <c r="AL224" s="28" t="s">
        <v>11839</v>
      </c>
      <c r="AM224" s="122" t="s">
        <v>11839</v>
      </c>
      <c r="AN224" s="122" t="s">
        <v>11839</v>
      </c>
      <c r="AO224" s="123" t="s">
        <v>11839</v>
      </c>
      <c r="AP224" s="29" t="s">
        <v>11839</v>
      </c>
      <c r="AQ224" s="28" t="s">
        <v>11839</v>
      </c>
      <c r="AR224" s="122" t="s">
        <v>11839</v>
      </c>
      <c r="AS224" s="122" t="s">
        <v>11839</v>
      </c>
      <c r="AT224" s="123" t="s">
        <v>11839</v>
      </c>
      <c r="AU224" s="124" t="s">
        <v>11837</v>
      </c>
      <c r="AV224" s="8"/>
      <c r="AX224" s="129"/>
      <c r="AY224" s="139"/>
      <c r="AZ224" s="139"/>
    </row>
    <row r="225" spans="3:52" ht="50" customHeight="1">
      <c r="C225" s="52" t="s">
        <v>6320</v>
      </c>
      <c r="D225" s="130" t="s">
        <v>536</v>
      </c>
      <c r="E225" s="131" t="s">
        <v>6343</v>
      </c>
      <c r="F225" s="132" t="s">
        <v>537</v>
      </c>
      <c r="G225" s="125">
        <v>30</v>
      </c>
      <c r="H225" s="122">
        <v>30</v>
      </c>
      <c r="I225" s="123">
        <f t="shared" si="131"/>
        <v>0</v>
      </c>
      <c r="J225" s="124">
        <f t="shared" si="132"/>
        <v>0</v>
      </c>
      <c r="K225" s="125" t="s">
        <v>11839</v>
      </c>
      <c r="L225" s="122" t="s">
        <v>11839</v>
      </c>
      <c r="M225" s="123" t="s">
        <v>11839</v>
      </c>
      <c r="N225" s="124" t="s">
        <v>11839</v>
      </c>
      <c r="O225" s="125" t="s">
        <v>11839</v>
      </c>
      <c r="P225" s="122" t="s">
        <v>11840</v>
      </c>
      <c r="Q225" s="123" t="s">
        <v>11839</v>
      </c>
      <c r="R225" s="124" t="s">
        <v>11839</v>
      </c>
      <c r="S225" s="125">
        <v>30</v>
      </c>
      <c r="T225" s="122">
        <v>30</v>
      </c>
      <c r="U225" s="123">
        <f t="shared" si="135"/>
        <v>0</v>
      </c>
      <c r="V225" s="124">
        <f t="shared" si="136"/>
        <v>0</v>
      </c>
      <c r="W225" s="121" t="s">
        <v>6903</v>
      </c>
      <c r="X225" s="122">
        <v>30</v>
      </c>
      <c r="Y225" s="122">
        <v>30</v>
      </c>
      <c r="Z225" s="123">
        <f t="shared" si="129"/>
        <v>0</v>
      </c>
      <c r="AA225" s="124">
        <f t="shared" si="130"/>
        <v>0</v>
      </c>
      <c r="AB225" s="28" t="s">
        <v>11839</v>
      </c>
      <c r="AC225" s="122" t="s">
        <v>11839</v>
      </c>
      <c r="AD225" s="122" t="s">
        <v>11839</v>
      </c>
      <c r="AE225" s="123" t="s">
        <v>11839</v>
      </c>
      <c r="AF225" s="29" t="s">
        <v>11839</v>
      </c>
      <c r="AG225" s="28" t="s">
        <v>11839</v>
      </c>
      <c r="AH225" s="122" t="s">
        <v>11839</v>
      </c>
      <c r="AI225" s="122" t="s">
        <v>11839</v>
      </c>
      <c r="AJ225" s="123" t="s">
        <v>11839</v>
      </c>
      <c r="AK225" s="124" t="s">
        <v>11839</v>
      </c>
      <c r="AL225" s="28" t="s">
        <v>11839</v>
      </c>
      <c r="AM225" s="122" t="s">
        <v>11839</v>
      </c>
      <c r="AN225" s="122" t="s">
        <v>11839</v>
      </c>
      <c r="AO225" s="123" t="s">
        <v>11839</v>
      </c>
      <c r="AP225" s="29" t="s">
        <v>11839</v>
      </c>
      <c r="AQ225" s="28" t="s">
        <v>11839</v>
      </c>
      <c r="AR225" s="122" t="s">
        <v>11839</v>
      </c>
      <c r="AS225" s="122" t="s">
        <v>11839</v>
      </c>
      <c r="AT225" s="123" t="s">
        <v>11839</v>
      </c>
      <c r="AU225" s="124" t="s">
        <v>11837</v>
      </c>
      <c r="AV225" s="104"/>
      <c r="AX225" s="129"/>
      <c r="AY225" s="139"/>
      <c r="AZ225" s="139"/>
    </row>
    <row r="226" spans="3:52" ht="50" customHeight="1">
      <c r="C226" s="52" t="s">
        <v>6320</v>
      </c>
      <c r="D226" s="130" t="s">
        <v>548</v>
      </c>
      <c r="E226" s="131" t="s">
        <v>6343</v>
      </c>
      <c r="F226" s="132" t="s">
        <v>549</v>
      </c>
      <c r="G226" s="125">
        <v>2.867</v>
      </c>
      <c r="H226" s="122">
        <v>2.8660000000000001</v>
      </c>
      <c r="I226" s="123">
        <f t="shared" si="131"/>
        <v>9.9999999999988987E-4</v>
      </c>
      <c r="J226" s="124">
        <f t="shared" si="132"/>
        <v>3.4891835310533491E-2</v>
      </c>
      <c r="K226" s="125">
        <v>2.867</v>
      </c>
      <c r="L226" s="122">
        <v>2.8660000000000001</v>
      </c>
      <c r="M226" s="123">
        <f t="shared" si="133"/>
        <v>9.9999999999988987E-4</v>
      </c>
      <c r="N226" s="124">
        <f t="shared" si="134"/>
        <v>3.4891835310533491E-2</v>
      </c>
      <c r="O226" s="125" t="s">
        <v>11839</v>
      </c>
      <c r="P226" s="122" t="s">
        <v>11840</v>
      </c>
      <c r="Q226" s="123" t="s">
        <v>11839</v>
      </c>
      <c r="R226" s="124" t="s">
        <v>11839</v>
      </c>
      <c r="S226" s="125" t="s">
        <v>6494</v>
      </c>
      <c r="T226" s="122" t="s">
        <v>6494</v>
      </c>
      <c r="U226" s="123" t="s">
        <v>6494</v>
      </c>
      <c r="V226" s="124" t="s">
        <v>6494</v>
      </c>
      <c r="W226" s="121" t="s">
        <v>11837</v>
      </c>
      <c r="X226" s="122" t="s">
        <v>11841</v>
      </c>
      <c r="Y226" s="122" t="s">
        <v>11839</v>
      </c>
      <c r="Z226" s="123" t="s">
        <v>11839</v>
      </c>
      <c r="AA226" s="124" t="s">
        <v>11839</v>
      </c>
      <c r="AB226" s="28" t="s">
        <v>11839</v>
      </c>
      <c r="AC226" s="122" t="s">
        <v>11839</v>
      </c>
      <c r="AD226" s="122" t="s">
        <v>11839</v>
      </c>
      <c r="AE226" s="123" t="s">
        <v>11839</v>
      </c>
      <c r="AF226" s="29" t="s">
        <v>11839</v>
      </c>
      <c r="AG226" s="28" t="s">
        <v>11839</v>
      </c>
      <c r="AH226" s="122" t="s">
        <v>11839</v>
      </c>
      <c r="AI226" s="122" t="s">
        <v>11839</v>
      </c>
      <c r="AJ226" s="123" t="s">
        <v>11839</v>
      </c>
      <c r="AK226" s="124" t="s">
        <v>11839</v>
      </c>
      <c r="AL226" s="28" t="s">
        <v>11839</v>
      </c>
      <c r="AM226" s="122" t="s">
        <v>11839</v>
      </c>
      <c r="AN226" s="122" t="s">
        <v>11839</v>
      </c>
      <c r="AO226" s="123" t="s">
        <v>11839</v>
      </c>
      <c r="AP226" s="29" t="s">
        <v>11839</v>
      </c>
      <c r="AQ226" s="28" t="s">
        <v>11839</v>
      </c>
      <c r="AR226" s="122" t="s">
        <v>11839</v>
      </c>
      <c r="AS226" s="122" t="s">
        <v>11839</v>
      </c>
      <c r="AT226" s="123" t="s">
        <v>11839</v>
      </c>
      <c r="AU226" s="124" t="s">
        <v>11839</v>
      </c>
      <c r="AV226" s="104"/>
      <c r="AX226" s="129"/>
      <c r="AY226" s="139"/>
      <c r="AZ226" s="139"/>
    </row>
    <row r="227" spans="3:52" ht="50" customHeight="1">
      <c r="C227" s="52" t="s">
        <v>6320</v>
      </c>
      <c r="D227" s="130" t="s">
        <v>552</v>
      </c>
      <c r="E227" s="131" t="s">
        <v>6343</v>
      </c>
      <c r="F227" s="132" t="s">
        <v>553</v>
      </c>
      <c r="G227" s="125">
        <v>10.18</v>
      </c>
      <c r="H227" s="122">
        <v>10.179</v>
      </c>
      <c r="I227" s="123">
        <f t="shared" si="131"/>
        <v>9.9999999999944578E-4</v>
      </c>
      <c r="J227" s="124">
        <f t="shared" si="132"/>
        <v>9.8241477551767927E-3</v>
      </c>
      <c r="K227" s="125" t="s">
        <v>11839</v>
      </c>
      <c r="L227" s="122" t="s">
        <v>11839</v>
      </c>
      <c r="M227" s="123" t="s">
        <v>11839</v>
      </c>
      <c r="N227" s="124" t="s">
        <v>11839</v>
      </c>
      <c r="O227" s="125" t="s">
        <v>11839</v>
      </c>
      <c r="P227" s="122" t="s">
        <v>11840</v>
      </c>
      <c r="Q227" s="123" t="s">
        <v>11839</v>
      </c>
      <c r="R227" s="124" t="s">
        <v>11839</v>
      </c>
      <c r="S227" s="125">
        <v>10.18</v>
      </c>
      <c r="T227" s="122">
        <v>10.179</v>
      </c>
      <c r="U227" s="123">
        <f t="shared" si="135"/>
        <v>9.9999999999944578E-4</v>
      </c>
      <c r="V227" s="124">
        <f t="shared" si="136"/>
        <v>9.8241477551767927E-3</v>
      </c>
      <c r="W227" s="121" t="s">
        <v>6904</v>
      </c>
      <c r="X227" s="122">
        <v>10.18</v>
      </c>
      <c r="Y227" s="122">
        <v>10.179</v>
      </c>
      <c r="Z227" s="123">
        <f t="shared" si="129"/>
        <v>9.9999999999944578E-4</v>
      </c>
      <c r="AA227" s="124">
        <f t="shared" si="130"/>
        <v>9.8241477551767927E-3</v>
      </c>
      <c r="AB227" s="28" t="s">
        <v>11839</v>
      </c>
      <c r="AC227" s="122" t="s">
        <v>11839</v>
      </c>
      <c r="AD227" s="122" t="s">
        <v>11839</v>
      </c>
      <c r="AE227" s="123" t="s">
        <v>11839</v>
      </c>
      <c r="AF227" s="29" t="s">
        <v>11839</v>
      </c>
      <c r="AG227" s="28" t="s">
        <v>11839</v>
      </c>
      <c r="AH227" s="122" t="s">
        <v>11839</v>
      </c>
      <c r="AI227" s="122" t="s">
        <v>11839</v>
      </c>
      <c r="AJ227" s="123" t="s">
        <v>11839</v>
      </c>
      <c r="AK227" s="124" t="s">
        <v>11839</v>
      </c>
      <c r="AL227" s="28" t="s">
        <v>11839</v>
      </c>
      <c r="AM227" s="122" t="s">
        <v>11839</v>
      </c>
      <c r="AN227" s="122" t="s">
        <v>11839</v>
      </c>
      <c r="AO227" s="123" t="s">
        <v>11839</v>
      </c>
      <c r="AP227" s="29" t="s">
        <v>11839</v>
      </c>
      <c r="AQ227" s="28" t="s">
        <v>11839</v>
      </c>
      <c r="AR227" s="122" t="s">
        <v>11839</v>
      </c>
      <c r="AS227" s="122" t="s">
        <v>11839</v>
      </c>
      <c r="AT227" s="123" t="s">
        <v>11839</v>
      </c>
      <c r="AU227" s="124" t="s">
        <v>11837</v>
      </c>
      <c r="AV227" s="104"/>
      <c r="AX227" s="129"/>
      <c r="AY227" s="139"/>
      <c r="AZ227" s="139"/>
    </row>
    <row r="228" spans="3:52" ht="50" customHeight="1">
      <c r="C228" s="52" t="s">
        <v>6320</v>
      </c>
      <c r="D228" s="130" t="s">
        <v>556</v>
      </c>
      <c r="E228" s="131" t="s">
        <v>6343</v>
      </c>
      <c r="F228" s="132" t="s">
        <v>557</v>
      </c>
      <c r="G228" s="125">
        <v>155.029</v>
      </c>
      <c r="H228" s="122">
        <v>143.90299999999999</v>
      </c>
      <c r="I228" s="123">
        <f t="shared" si="131"/>
        <v>11.126000000000005</v>
      </c>
      <c r="J228" s="124">
        <f t="shared" si="132"/>
        <v>7.7315969785202565</v>
      </c>
      <c r="K228" s="125" t="s">
        <v>11839</v>
      </c>
      <c r="L228" s="122" t="s">
        <v>11839</v>
      </c>
      <c r="M228" s="123" t="s">
        <v>11839</v>
      </c>
      <c r="N228" s="124" t="s">
        <v>11839</v>
      </c>
      <c r="O228" s="125" t="s">
        <v>11839</v>
      </c>
      <c r="P228" s="122" t="s">
        <v>11840</v>
      </c>
      <c r="Q228" s="123" t="s">
        <v>11839</v>
      </c>
      <c r="R228" s="124" t="s">
        <v>11839</v>
      </c>
      <c r="S228" s="125">
        <v>155.029</v>
      </c>
      <c r="T228" s="122">
        <v>143.90299999999999</v>
      </c>
      <c r="U228" s="123">
        <f t="shared" si="135"/>
        <v>11.126000000000005</v>
      </c>
      <c r="V228" s="124">
        <f t="shared" si="136"/>
        <v>7.7315969785202565</v>
      </c>
      <c r="W228" s="121" t="s">
        <v>6905</v>
      </c>
      <c r="X228" s="122">
        <v>155.029</v>
      </c>
      <c r="Y228" s="122">
        <v>143.90299999999999</v>
      </c>
      <c r="Z228" s="123">
        <f t="shared" si="129"/>
        <v>11.126000000000005</v>
      </c>
      <c r="AA228" s="124">
        <f t="shared" si="130"/>
        <v>7.7315969785202565</v>
      </c>
      <c r="AB228" s="28" t="s">
        <v>11839</v>
      </c>
      <c r="AC228" s="122" t="s">
        <v>11839</v>
      </c>
      <c r="AD228" s="122" t="s">
        <v>11839</v>
      </c>
      <c r="AE228" s="123" t="s">
        <v>11839</v>
      </c>
      <c r="AF228" s="29" t="s">
        <v>11839</v>
      </c>
      <c r="AG228" s="28" t="s">
        <v>11839</v>
      </c>
      <c r="AH228" s="122" t="s">
        <v>11839</v>
      </c>
      <c r="AI228" s="122" t="s">
        <v>11839</v>
      </c>
      <c r="AJ228" s="123" t="s">
        <v>11839</v>
      </c>
      <c r="AK228" s="124" t="s">
        <v>11839</v>
      </c>
      <c r="AL228" s="28" t="s">
        <v>11839</v>
      </c>
      <c r="AM228" s="122" t="s">
        <v>11839</v>
      </c>
      <c r="AN228" s="122" t="s">
        <v>11839</v>
      </c>
      <c r="AO228" s="123" t="s">
        <v>11839</v>
      </c>
      <c r="AP228" s="29" t="s">
        <v>11839</v>
      </c>
      <c r="AQ228" s="28" t="s">
        <v>11839</v>
      </c>
      <c r="AR228" s="122" t="s">
        <v>11839</v>
      </c>
      <c r="AS228" s="122" t="s">
        <v>11839</v>
      </c>
      <c r="AT228" s="123" t="s">
        <v>11839</v>
      </c>
      <c r="AU228" s="124" t="s">
        <v>11837</v>
      </c>
      <c r="AV228" s="104"/>
      <c r="AX228" s="129"/>
      <c r="AY228" s="139"/>
      <c r="AZ228" s="139"/>
    </row>
    <row r="229" spans="3:52" ht="50" customHeight="1">
      <c r="C229" s="52" t="s">
        <v>6320</v>
      </c>
      <c r="D229" s="130" t="s">
        <v>562</v>
      </c>
      <c r="E229" s="131" t="s">
        <v>6343</v>
      </c>
      <c r="F229" s="132" t="s">
        <v>563</v>
      </c>
      <c r="G229" s="125">
        <v>0</v>
      </c>
      <c r="H229" s="122">
        <v>3.82</v>
      </c>
      <c r="I229" s="123">
        <f t="shared" si="131"/>
        <v>-3.82</v>
      </c>
      <c r="J229" s="124">
        <f t="shared" si="132"/>
        <v>-100</v>
      </c>
      <c r="K229" s="125" t="s">
        <v>11839</v>
      </c>
      <c r="L229" s="122" t="s">
        <v>11839</v>
      </c>
      <c r="M229" s="123" t="s">
        <v>11839</v>
      </c>
      <c r="N229" s="124" t="s">
        <v>11839</v>
      </c>
      <c r="O229" s="125" t="s">
        <v>11839</v>
      </c>
      <c r="P229" s="122" t="s">
        <v>11840</v>
      </c>
      <c r="Q229" s="123" t="s">
        <v>11839</v>
      </c>
      <c r="R229" s="124" t="s">
        <v>11839</v>
      </c>
      <c r="S229" s="125">
        <v>0</v>
      </c>
      <c r="T229" s="122">
        <v>3.82</v>
      </c>
      <c r="U229" s="123">
        <f t="shared" si="135"/>
        <v>-3.82</v>
      </c>
      <c r="V229" s="124">
        <f t="shared" si="136"/>
        <v>-100</v>
      </c>
      <c r="W229" s="121" t="s">
        <v>6906</v>
      </c>
      <c r="X229" s="122">
        <v>0</v>
      </c>
      <c r="Y229" s="122">
        <v>4</v>
      </c>
      <c r="Z229" s="123">
        <f t="shared" si="129"/>
        <v>-4</v>
      </c>
      <c r="AA229" s="124">
        <f t="shared" si="130"/>
        <v>-100</v>
      </c>
      <c r="AB229" s="28" t="s">
        <v>11839</v>
      </c>
      <c r="AC229" s="122" t="s">
        <v>11839</v>
      </c>
      <c r="AD229" s="122" t="s">
        <v>11839</v>
      </c>
      <c r="AE229" s="123" t="s">
        <v>11839</v>
      </c>
      <c r="AF229" s="29" t="s">
        <v>11839</v>
      </c>
      <c r="AG229" s="28" t="s">
        <v>11839</v>
      </c>
      <c r="AH229" s="122" t="s">
        <v>11839</v>
      </c>
      <c r="AI229" s="122" t="s">
        <v>11839</v>
      </c>
      <c r="AJ229" s="123" t="s">
        <v>11839</v>
      </c>
      <c r="AK229" s="124" t="s">
        <v>11839</v>
      </c>
      <c r="AL229" s="28" t="s">
        <v>11839</v>
      </c>
      <c r="AM229" s="122" t="s">
        <v>11839</v>
      </c>
      <c r="AN229" s="122" t="s">
        <v>11839</v>
      </c>
      <c r="AO229" s="123" t="s">
        <v>11839</v>
      </c>
      <c r="AP229" s="29" t="s">
        <v>11839</v>
      </c>
      <c r="AQ229" s="28" t="s">
        <v>11839</v>
      </c>
      <c r="AR229" s="122" t="s">
        <v>11839</v>
      </c>
      <c r="AS229" s="122" t="s">
        <v>11839</v>
      </c>
      <c r="AT229" s="123" t="s">
        <v>11839</v>
      </c>
      <c r="AU229" s="124" t="s">
        <v>11837</v>
      </c>
      <c r="AV229" s="104"/>
      <c r="AX229" s="129"/>
      <c r="AY229" s="139"/>
      <c r="AZ229" s="139"/>
    </row>
    <row r="230" spans="3:52" ht="50" customHeight="1">
      <c r="C230" s="52" t="s">
        <v>6320</v>
      </c>
      <c r="D230" s="130" t="s">
        <v>578</v>
      </c>
      <c r="E230" s="131" t="s">
        <v>6343</v>
      </c>
      <c r="F230" s="132" t="s">
        <v>579</v>
      </c>
      <c r="G230" s="125">
        <v>23.471</v>
      </c>
      <c r="H230" s="122">
        <v>18.466000000000001</v>
      </c>
      <c r="I230" s="123">
        <f t="shared" si="131"/>
        <v>5.004999999999999</v>
      </c>
      <c r="J230" s="124">
        <f t="shared" si="132"/>
        <v>27.103866565579978</v>
      </c>
      <c r="K230" s="125" t="s">
        <v>11839</v>
      </c>
      <c r="L230" s="122" t="s">
        <v>11839</v>
      </c>
      <c r="M230" s="123" t="s">
        <v>11839</v>
      </c>
      <c r="N230" s="124" t="s">
        <v>11839</v>
      </c>
      <c r="O230" s="125" t="s">
        <v>11839</v>
      </c>
      <c r="P230" s="122" t="s">
        <v>11840</v>
      </c>
      <c r="Q230" s="123" t="s">
        <v>11839</v>
      </c>
      <c r="R230" s="124" t="s">
        <v>11839</v>
      </c>
      <c r="S230" s="125">
        <v>23.471</v>
      </c>
      <c r="T230" s="122">
        <v>18.466000000000001</v>
      </c>
      <c r="U230" s="123">
        <f t="shared" si="135"/>
        <v>5.004999999999999</v>
      </c>
      <c r="V230" s="124">
        <f t="shared" si="136"/>
        <v>27.103866565579978</v>
      </c>
      <c r="W230" s="121" t="s">
        <v>6907</v>
      </c>
      <c r="X230" s="122">
        <v>23</v>
      </c>
      <c r="Y230" s="122">
        <v>18</v>
      </c>
      <c r="Z230" s="123">
        <v>5</v>
      </c>
      <c r="AA230" s="124">
        <v>27.777777777777779</v>
      </c>
      <c r="AB230" s="28" t="s">
        <v>11839</v>
      </c>
      <c r="AC230" s="122" t="s">
        <v>11839</v>
      </c>
      <c r="AD230" s="122" t="s">
        <v>11839</v>
      </c>
      <c r="AE230" s="123" t="s">
        <v>11839</v>
      </c>
      <c r="AF230" s="29" t="s">
        <v>11839</v>
      </c>
      <c r="AG230" s="28" t="s">
        <v>11839</v>
      </c>
      <c r="AH230" s="122" t="s">
        <v>11839</v>
      </c>
      <c r="AI230" s="122" t="s">
        <v>11839</v>
      </c>
      <c r="AJ230" s="123" t="s">
        <v>11839</v>
      </c>
      <c r="AK230" s="124" t="s">
        <v>11839</v>
      </c>
      <c r="AL230" s="28" t="s">
        <v>11839</v>
      </c>
      <c r="AM230" s="122" t="s">
        <v>11839</v>
      </c>
      <c r="AN230" s="122" t="s">
        <v>11839</v>
      </c>
      <c r="AO230" s="123" t="s">
        <v>11839</v>
      </c>
      <c r="AP230" s="29" t="s">
        <v>11839</v>
      </c>
      <c r="AQ230" s="28" t="s">
        <v>11839</v>
      </c>
      <c r="AR230" s="122" t="s">
        <v>11839</v>
      </c>
      <c r="AS230" s="122" t="s">
        <v>11839</v>
      </c>
      <c r="AT230" s="123" t="s">
        <v>11839</v>
      </c>
      <c r="AU230" s="124" t="s">
        <v>11837</v>
      </c>
      <c r="AV230" s="104"/>
      <c r="AX230" s="129"/>
      <c r="AY230" s="139"/>
      <c r="AZ230" s="139"/>
    </row>
    <row r="231" spans="3:52" ht="50" customHeight="1">
      <c r="C231" s="52" t="s">
        <v>6320</v>
      </c>
      <c r="D231" s="130" t="s">
        <v>580</v>
      </c>
      <c r="E231" s="131" t="s">
        <v>6343</v>
      </c>
      <c r="F231" s="132" t="s">
        <v>581</v>
      </c>
      <c r="G231" s="125">
        <v>0.60799999999999998</v>
      </c>
      <c r="H231" s="122">
        <v>0.60799999999999998</v>
      </c>
      <c r="I231" s="123">
        <f t="shared" si="131"/>
        <v>0</v>
      </c>
      <c r="J231" s="124">
        <f t="shared" si="132"/>
        <v>0</v>
      </c>
      <c r="K231" s="125">
        <v>0.60799999999999998</v>
      </c>
      <c r="L231" s="122">
        <v>0.60799999999999998</v>
      </c>
      <c r="M231" s="123">
        <f t="shared" si="133"/>
        <v>0</v>
      </c>
      <c r="N231" s="124">
        <f t="shared" si="134"/>
        <v>0</v>
      </c>
      <c r="O231" s="125" t="s">
        <v>11839</v>
      </c>
      <c r="P231" s="122" t="s">
        <v>11840</v>
      </c>
      <c r="Q231" s="123" t="s">
        <v>11839</v>
      </c>
      <c r="R231" s="124" t="s">
        <v>11839</v>
      </c>
      <c r="S231" s="125" t="s">
        <v>6494</v>
      </c>
      <c r="T231" s="122" t="s">
        <v>6494</v>
      </c>
      <c r="U231" s="123" t="s">
        <v>6494</v>
      </c>
      <c r="V231" s="124" t="s">
        <v>6494</v>
      </c>
      <c r="W231" s="121" t="s">
        <v>11837</v>
      </c>
      <c r="X231" s="122" t="s">
        <v>11841</v>
      </c>
      <c r="Y231" s="122" t="s">
        <v>11839</v>
      </c>
      <c r="Z231" s="123" t="s">
        <v>11839</v>
      </c>
      <c r="AA231" s="124" t="s">
        <v>11839</v>
      </c>
      <c r="AB231" s="28" t="s">
        <v>11839</v>
      </c>
      <c r="AC231" s="122" t="s">
        <v>11839</v>
      </c>
      <c r="AD231" s="122" t="s">
        <v>11839</v>
      </c>
      <c r="AE231" s="123" t="s">
        <v>11839</v>
      </c>
      <c r="AF231" s="29" t="s">
        <v>11839</v>
      </c>
      <c r="AG231" s="28" t="s">
        <v>11839</v>
      </c>
      <c r="AH231" s="122" t="s">
        <v>11839</v>
      </c>
      <c r="AI231" s="122" t="s">
        <v>11839</v>
      </c>
      <c r="AJ231" s="123" t="s">
        <v>11839</v>
      </c>
      <c r="AK231" s="124" t="s">
        <v>11839</v>
      </c>
      <c r="AL231" s="28" t="s">
        <v>11839</v>
      </c>
      <c r="AM231" s="122" t="s">
        <v>11839</v>
      </c>
      <c r="AN231" s="122" t="s">
        <v>11839</v>
      </c>
      <c r="AO231" s="123" t="s">
        <v>11839</v>
      </c>
      <c r="AP231" s="29" t="s">
        <v>11839</v>
      </c>
      <c r="AQ231" s="28" t="s">
        <v>11839</v>
      </c>
      <c r="AR231" s="122" t="s">
        <v>11839</v>
      </c>
      <c r="AS231" s="122" t="s">
        <v>11839</v>
      </c>
      <c r="AT231" s="123" t="s">
        <v>11839</v>
      </c>
      <c r="AU231" s="124" t="s">
        <v>11839</v>
      </c>
      <c r="AV231" s="104"/>
      <c r="AX231" s="129"/>
      <c r="AY231" s="139"/>
      <c r="AZ231" s="139"/>
    </row>
    <row r="232" spans="3:52" ht="50" customHeight="1">
      <c r="C232" s="52" t="s">
        <v>6320</v>
      </c>
      <c r="D232" s="106" t="s">
        <v>582</v>
      </c>
      <c r="E232" s="107" t="s">
        <v>6343</v>
      </c>
      <c r="F232" s="108" t="s">
        <v>583</v>
      </c>
      <c r="G232" s="125">
        <v>4.0970000000000004</v>
      </c>
      <c r="H232" s="122">
        <v>4.0970000000000004</v>
      </c>
      <c r="I232" s="123">
        <f t="shared" si="131"/>
        <v>0</v>
      </c>
      <c r="J232" s="124">
        <f t="shared" si="132"/>
        <v>0</v>
      </c>
      <c r="K232" s="125" t="s">
        <v>11839</v>
      </c>
      <c r="L232" s="122" t="s">
        <v>11839</v>
      </c>
      <c r="M232" s="123" t="s">
        <v>11839</v>
      </c>
      <c r="N232" s="124" t="s">
        <v>11839</v>
      </c>
      <c r="O232" s="125" t="s">
        <v>11839</v>
      </c>
      <c r="P232" s="122" t="s">
        <v>11840</v>
      </c>
      <c r="Q232" s="123" t="s">
        <v>11839</v>
      </c>
      <c r="R232" s="124" t="s">
        <v>11839</v>
      </c>
      <c r="S232" s="125">
        <v>4.0970000000000004</v>
      </c>
      <c r="T232" s="122">
        <v>4.0970000000000004</v>
      </c>
      <c r="U232" s="123">
        <f t="shared" si="135"/>
        <v>0</v>
      </c>
      <c r="V232" s="124">
        <f t="shared" si="136"/>
        <v>0</v>
      </c>
      <c r="W232" s="121" t="s">
        <v>6908</v>
      </c>
      <c r="X232" s="122">
        <v>4</v>
      </c>
      <c r="Y232" s="122">
        <v>4</v>
      </c>
      <c r="Z232" s="123">
        <f t="shared" ref="Z232:Z233" si="141">X232-Y232</f>
        <v>0</v>
      </c>
      <c r="AA232" s="124">
        <f t="shared" ref="AA232:AA233" si="142">Z232/Y232*100</f>
        <v>0</v>
      </c>
      <c r="AB232" s="28" t="s">
        <v>11839</v>
      </c>
      <c r="AC232" s="122" t="s">
        <v>11839</v>
      </c>
      <c r="AD232" s="122" t="s">
        <v>11839</v>
      </c>
      <c r="AE232" s="123" t="s">
        <v>11839</v>
      </c>
      <c r="AF232" s="29" t="s">
        <v>11839</v>
      </c>
      <c r="AG232" s="28" t="s">
        <v>11839</v>
      </c>
      <c r="AH232" s="122" t="s">
        <v>11839</v>
      </c>
      <c r="AI232" s="122" t="s">
        <v>11839</v>
      </c>
      <c r="AJ232" s="123" t="s">
        <v>11839</v>
      </c>
      <c r="AK232" s="124" t="s">
        <v>11839</v>
      </c>
      <c r="AL232" s="28" t="s">
        <v>11839</v>
      </c>
      <c r="AM232" s="122" t="s">
        <v>11839</v>
      </c>
      <c r="AN232" s="122" t="s">
        <v>11839</v>
      </c>
      <c r="AO232" s="123" t="s">
        <v>11839</v>
      </c>
      <c r="AP232" s="29" t="s">
        <v>11839</v>
      </c>
      <c r="AQ232" s="28" t="s">
        <v>11839</v>
      </c>
      <c r="AR232" s="122" t="s">
        <v>11839</v>
      </c>
      <c r="AS232" s="122" t="s">
        <v>11839</v>
      </c>
      <c r="AT232" s="123" t="s">
        <v>11839</v>
      </c>
      <c r="AU232" s="124" t="s">
        <v>11837</v>
      </c>
      <c r="AV232" s="8"/>
      <c r="AX232" s="129"/>
      <c r="AY232" s="139"/>
      <c r="AZ232" s="139"/>
    </row>
    <row r="233" spans="3:52" ht="50" customHeight="1">
      <c r="C233" s="52" t="s">
        <v>6320</v>
      </c>
      <c r="D233" s="130" t="s">
        <v>590</v>
      </c>
      <c r="E233" s="131" t="s">
        <v>6343</v>
      </c>
      <c r="F233" s="132" t="s">
        <v>591</v>
      </c>
      <c r="G233" s="125">
        <v>31.431000000000001</v>
      </c>
      <c r="H233" s="122">
        <v>21.631</v>
      </c>
      <c r="I233" s="123">
        <f t="shared" si="131"/>
        <v>9.8000000000000007</v>
      </c>
      <c r="J233" s="124">
        <f t="shared" si="132"/>
        <v>45.305348804955855</v>
      </c>
      <c r="K233" s="125" t="s">
        <v>11839</v>
      </c>
      <c r="L233" s="122" t="s">
        <v>11839</v>
      </c>
      <c r="M233" s="123" t="s">
        <v>11839</v>
      </c>
      <c r="N233" s="124" t="s">
        <v>11839</v>
      </c>
      <c r="O233" s="125" t="s">
        <v>11839</v>
      </c>
      <c r="P233" s="122" t="s">
        <v>11840</v>
      </c>
      <c r="Q233" s="123" t="s">
        <v>11839</v>
      </c>
      <c r="R233" s="124" t="s">
        <v>11839</v>
      </c>
      <c r="S233" s="125">
        <v>31.431000000000001</v>
      </c>
      <c r="T233" s="122">
        <v>21.631</v>
      </c>
      <c r="U233" s="123">
        <f t="shared" si="135"/>
        <v>9.8000000000000007</v>
      </c>
      <c r="V233" s="124">
        <f t="shared" si="136"/>
        <v>45.305348804955855</v>
      </c>
      <c r="W233" s="121" t="s">
        <v>6909</v>
      </c>
      <c r="X233" s="122">
        <f>30.252</f>
        <v>30.251999999999999</v>
      </c>
      <c r="Y233" s="122">
        <v>21</v>
      </c>
      <c r="Z233" s="123">
        <f t="shared" si="141"/>
        <v>9.2519999999999989</v>
      </c>
      <c r="AA233" s="124">
        <f t="shared" si="142"/>
        <v>44.05714285714285</v>
      </c>
      <c r="AB233" s="28" t="s">
        <v>6910</v>
      </c>
      <c r="AC233" s="122">
        <v>1.179</v>
      </c>
      <c r="AD233" s="122">
        <v>1</v>
      </c>
      <c r="AE233" s="123">
        <f t="shared" ref="AE233" si="143">AC233-AD233</f>
        <v>0.17900000000000005</v>
      </c>
      <c r="AF233" s="29">
        <f t="shared" ref="AF233" si="144">AE233/AD233*100</f>
        <v>17.900000000000006</v>
      </c>
      <c r="AG233" s="122" t="s">
        <v>6421</v>
      </c>
      <c r="AH233" s="122" t="s">
        <v>6421</v>
      </c>
      <c r="AI233" s="122" t="s">
        <v>6421</v>
      </c>
      <c r="AJ233" s="122" t="s">
        <v>6421</v>
      </c>
      <c r="AK233" s="122" t="s">
        <v>6421</v>
      </c>
      <c r="AL233" s="28" t="s">
        <v>6421</v>
      </c>
      <c r="AM233" s="122" t="s">
        <v>6421</v>
      </c>
      <c r="AN233" s="122" t="s">
        <v>6421</v>
      </c>
      <c r="AO233" s="123" t="s">
        <v>6421</v>
      </c>
      <c r="AP233" s="29" t="s">
        <v>6421</v>
      </c>
      <c r="AQ233" s="28" t="s">
        <v>6421</v>
      </c>
      <c r="AR233" s="122" t="s">
        <v>6421</v>
      </c>
      <c r="AS233" s="122" t="s">
        <v>6421</v>
      </c>
      <c r="AT233" s="123" t="s">
        <v>6421</v>
      </c>
      <c r="AU233" s="124" t="s">
        <v>6421</v>
      </c>
      <c r="AV233" s="104"/>
      <c r="AX233" s="129"/>
      <c r="AY233" s="139"/>
      <c r="AZ233" s="139"/>
    </row>
    <row r="234" spans="3:52" ht="50" customHeight="1">
      <c r="C234" s="52" t="s">
        <v>6320</v>
      </c>
      <c r="D234" s="130" t="s">
        <v>592</v>
      </c>
      <c r="E234" s="131" t="s">
        <v>6343</v>
      </c>
      <c r="F234" s="132" t="s">
        <v>593</v>
      </c>
      <c r="G234" s="125">
        <v>2547.2289999999998</v>
      </c>
      <c r="H234" s="122">
        <v>2639.6950000000002</v>
      </c>
      <c r="I234" s="123">
        <f t="shared" si="131"/>
        <v>-92.466000000000349</v>
      </c>
      <c r="J234" s="124">
        <f t="shared" si="132"/>
        <v>-3.5029046916405244</v>
      </c>
      <c r="K234" s="125">
        <v>1113.336</v>
      </c>
      <c r="L234" s="122">
        <v>1112.0450000000001</v>
      </c>
      <c r="M234" s="123">
        <f t="shared" si="133"/>
        <v>1.29099999999994</v>
      </c>
      <c r="N234" s="124">
        <f t="shared" si="134"/>
        <v>0.11609242431735586</v>
      </c>
      <c r="O234" s="125" t="s">
        <v>11839</v>
      </c>
      <c r="P234" s="122" t="s">
        <v>11840</v>
      </c>
      <c r="Q234" s="123" t="s">
        <v>11839</v>
      </c>
      <c r="R234" s="124" t="s">
        <v>11839</v>
      </c>
      <c r="S234" s="125">
        <v>1433.893</v>
      </c>
      <c r="T234" s="122">
        <v>1527.65</v>
      </c>
      <c r="U234" s="123">
        <f t="shared" si="135"/>
        <v>-93.757000000000062</v>
      </c>
      <c r="V234" s="124">
        <f t="shared" si="136"/>
        <v>-6.1373351225738917</v>
      </c>
      <c r="W234" s="121" t="s">
        <v>6432</v>
      </c>
      <c r="X234" s="122">
        <v>1371</v>
      </c>
      <c r="Y234" s="122">
        <v>1398</v>
      </c>
      <c r="Z234" s="123">
        <f t="shared" si="129"/>
        <v>-27</v>
      </c>
      <c r="AA234" s="124">
        <f t="shared" si="130"/>
        <v>-1.9313304721030045</v>
      </c>
      <c r="AB234" s="28" t="s">
        <v>6613</v>
      </c>
      <c r="AC234" s="122">
        <v>63</v>
      </c>
      <c r="AD234" s="122">
        <v>130</v>
      </c>
      <c r="AE234" s="123">
        <f t="shared" si="137"/>
        <v>-67</v>
      </c>
      <c r="AF234" s="29">
        <f t="shared" si="138"/>
        <v>-51.538461538461533</v>
      </c>
      <c r="AG234" s="122" t="s">
        <v>6421</v>
      </c>
      <c r="AH234" s="122" t="s">
        <v>6421</v>
      </c>
      <c r="AI234" s="122" t="s">
        <v>6421</v>
      </c>
      <c r="AJ234" s="122" t="s">
        <v>6421</v>
      </c>
      <c r="AK234" s="122" t="s">
        <v>6421</v>
      </c>
      <c r="AL234" s="28" t="s">
        <v>6421</v>
      </c>
      <c r="AM234" s="122" t="s">
        <v>6421</v>
      </c>
      <c r="AN234" s="122" t="s">
        <v>6421</v>
      </c>
      <c r="AO234" s="123" t="s">
        <v>6421</v>
      </c>
      <c r="AP234" s="29" t="s">
        <v>6421</v>
      </c>
      <c r="AQ234" s="28" t="s">
        <v>6421</v>
      </c>
      <c r="AR234" s="122" t="s">
        <v>6421</v>
      </c>
      <c r="AS234" s="122" t="s">
        <v>6421</v>
      </c>
      <c r="AT234" s="123" t="s">
        <v>6421</v>
      </c>
      <c r="AU234" s="124" t="s">
        <v>6421</v>
      </c>
      <c r="AV234" s="104"/>
      <c r="AX234" s="129"/>
      <c r="AY234" s="139"/>
      <c r="AZ234" s="139"/>
    </row>
    <row r="235" spans="3:52" ht="50" customHeight="1">
      <c r="C235" s="52" t="s">
        <v>6320</v>
      </c>
      <c r="D235" s="130" t="s">
        <v>594</v>
      </c>
      <c r="E235" s="131" t="s">
        <v>6343</v>
      </c>
      <c r="F235" s="132" t="s">
        <v>595</v>
      </c>
      <c r="G235" s="125">
        <v>1030</v>
      </c>
      <c r="H235" s="122">
        <v>1030</v>
      </c>
      <c r="I235" s="123">
        <f t="shared" si="131"/>
        <v>0</v>
      </c>
      <c r="J235" s="124">
        <f t="shared" si="132"/>
        <v>0</v>
      </c>
      <c r="K235" s="125" t="s">
        <v>11839</v>
      </c>
      <c r="L235" s="122" t="s">
        <v>11839</v>
      </c>
      <c r="M235" s="123" t="s">
        <v>11839</v>
      </c>
      <c r="N235" s="124" t="s">
        <v>11839</v>
      </c>
      <c r="O235" s="125" t="s">
        <v>11839</v>
      </c>
      <c r="P235" s="122" t="s">
        <v>11840</v>
      </c>
      <c r="Q235" s="123" t="s">
        <v>11839</v>
      </c>
      <c r="R235" s="124" t="s">
        <v>11839</v>
      </c>
      <c r="S235" s="125">
        <v>1030</v>
      </c>
      <c r="T235" s="122">
        <v>1030</v>
      </c>
      <c r="U235" s="123">
        <f t="shared" si="135"/>
        <v>0</v>
      </c>
      <c r="V235" s="124">
        <f t="shared" si="136"/>
        <v>0</v>
      </c>
      <c r="W235" s="121" t="s">
        <v>6911</v>
      </c>
      <c r="X235" s="122">
        <v>1030</v>
      </c>
      <c r="Y235" s="122">
        <v>1030</v>
      </c>
      <c r="Z235" s="123">
        <f t="shared" si="129"/>
        <v>0</v>
      </c>
      <c r="AA235" s="124">
        <f t="shared" si="130"/>
        <v>0</v>
      </c>
      <c r="AB235" s="28" t="s">
        <v>11839</v>
      </c>
      <c r="AC235" s="122" t="s">
        <v>11839</v>
      </c>
      <c r="AD235" s="122" t="s">
        <v>11839</v>
      </c>
      <c r="AE235" s="123" t="s">
        <v>11839</v>
      </c>
      <c r="AF235" s="29" t="s">
        <v>11839</v>
      </c>
      <c r="AG235" s="28" t="s">
        <v>11839</v>
      </c>
      <c r="AH235" s="122" t="s">
        <v>11839</v>
      </c>
      <c r="AI235" s="122" t="s">
        <v>11839</v>
      </c>
      <c r="AJ235" s="123" t="s">
        <v>11839</v>
      </c>
      <c r="AK235" s="124" t="s">
        <v>11839</v>
      </c>
      <c r="AL235" s="28" t="s">
        <v>11839</v>
      </c>
      <c r="AM235" s="122" t="s">
        <v>11839</v>
      </c>
      <c r="AN235" s="122" t="s">
        <v>11839</v>
      </c>
      <c r="AO235" s="123" t="s">
        <v>11839</v>
      </c>
      <c r="AP235" s="29" t="s">
        <v>11839</v>
      </c>
      <c r="AQ235" s="28" t="s">
        <v>11839</v>
      </c>
      <c r="AR235" s="122" t="s">
        <v>11839</v>
      </c>
      <c r="AS235" s="122" t="s">
        <v>11839</v>
      </c>
      <c r="AT235" s="123" t="s">
        <v>11839</v>
      </c>
      <c r="AU235" s="124" t="s">
        <v>11837</v>
      </c>
      <c r="AV235" s="104"/>
      <c r="AX235" s="129"/>
      <c r="AY235" s="139"/>
      <c r="AZ235" s="139"/>
    </row>
    <row r="236" spans="3:52" ht="50" customHeight="1">
      <c r="C236" s="52" t="s">
        <v>6316</v>
      </c>
      <c r="D236" s="130" t="s">
        <v>596</v>
      </c>
      <c r="E236" s="131" t="s">
        <v>6344</v>
      </c>
      <c r="F236" s="132" t="s">
        <v>597</v>
      </c>
      <c r="G236" s="125">
        <v>11725.555</v>
      </c>
      <c r="H236" s="122">
        <v>13361.061</v>
      </c>
      <c r="I236" s="123">
        <f t="shared" si="131"/>
        <v>-1635.5059999999994</v>
      </c>
      <c r="J236" s="124">
        <f t="shared" si="132"/>
        <v>-12.240839256702738</v>
      </c>
      <c r="K236" s="125">
        <v>2076.4490000000001</v>
      </c>
      <c r="L236" s="122">
        <v>2275.511</v>
      </c>
      <c r="M236" s="123">
        <f t="shared" si="133"/>
        <v>-199.0619999999999</v>
      </c>
      <c r="N236" s="124">
        <f t="shared" si="134"/>
        <v>-8.7480130836546124</v>
      </c>
      <c r="O236" s="125">
        <v>2017.3820000000001</v>
      </c>
      <c r="P236" s="122">
        <v>3017.0810000000001</v>
      </c>
      <c r="Q236" s="123">
        <f t="shared" ref="Q236:Q263" si="145">O236-P236</f>
        <v>-999.69900000000007</v>
      </c>
      <c r="R236" s="124">
        <f t="shared" ref="R236:R263" si="146">Q236/P236*100</f>
        <v>-33.134642391105842</v>
      </c>
      <c r="S236" s="125">
        <v>7631.7240000000002</v>
      </c>
      <c r="T236" s="122">
        <v>8068.4690000000001</v>
      </c>
      <c r="U236" s="123">
        <f t="shared" si="135"/>
        <v>-436.74499999999989</v>
      </c>
      <c r="V236" s="124">
        <f t="shared" si="136"/>
        <v>-5.4129847930257879</v>
      </c>
      <c r="W236" s="121" t="s">
        <v>6921</v>
      </c>
      <c r="X236" s="122">
        <v>3138</v>
      </c>
      <c r="Y236" s="122">
        <v>3427</v>
      </c>
      <c r="Z236" s="123">
        <f t="shared" si="129"/>
        <v>-289</v>
      </c>
      <c r="AA236" s="124">
        <f t="shared" si="130"/>
        <v>-8.4330318062445286</v>
      </c>
      <c r="AB236" s="28" t="s">
        <v>6922</v>
      </c>
      <c r="AC236" s="122">
        <v>2036</v>
      </c>
      <c r="AD236" s="122">
        <v>2000</v>
      </c>
      <c r="AE236" s="123">
        <f t="shared" si="137"/>
        <v>36</v>
      </c>
      <c r="AF236" s="29">
        <f t="shared" si="138"/>
        <v>1.7999999999999998</v>
      </c>
      <c r="AG236" s="28" t="s">
        <v>6923</v>
      </c>
      <c r="AH236" s="122">
        <v>1111</v>
      </c>
      <c r="AI236" s="122">
        <v>1111</v>
      </c>
      <c r="AJ236" s="123">
        <f t="shared" si="139"/>
        <v>0</v>
      </c>
      <c r="AK236" s="124">
        <f t="shared" si="140"/>
        <v>0</v>
      </c>
      <c r="AL236" s="28" t="s">
        <v>6924</v>
      </c>
      <c r="AM236" s="122">
        <v>676</v>
      </c>
      <c r="AN236" s="122">
        <v>788</v>
      </c>
      <c r="AO236" s="123">
        <f t="shared" ref="AO236:AO270" si="147">AM236-AN236</f>
        <v>-112</v>
      </c>
      <c r="AP236" s="29">
        <f t="shared" ref="AP236:AP270" si="148">AO236/AN236*100</f>
        <v>-14.213197969543149</v>
      </c>
      <c r="AQ236" s="28" t="s">
        <v>6925</v>
      </c>
      <c r="AR236" s="122">
        <v>230</v>
      </c>
      <c r="AS236" s="122">
        <v>259</v>
      </c>
      <c r="AT236" s="123">
        <f t="shared" ref="AT236:AT270" si="149">AR236-AS236</f>
        <v>-29</v>
      </c>
      <c r="AU236" s="124">
        <f t="shared" ref="AU236:AU270" si="150">AT236/AS236*100</f>
        <v>-11.196911196911197</v>
      </c>
      <c r="AV236" s="9" t="s">
        <v>11983</v>
      </c>
      <c r="AX236" s="129"/>
      <c r="AY236" s="139"/>
      <c r="AZ236" s="139"/>
    </row>
    <row r="237" spans="3:52" ht="50" customHeight="1">
      <c r="C237" s="52" t="s">
        <v>6317</v>
      </c>
      <c r="D237" s="130" t="s">
        <v>598</v>
      </c>
      <c r="E237" s="131" t="s">
        <v>6344</v>
      </c>
      <c r="F237" s="132" t="s">
        <v>599</v>
      </c>
      <c r="G237" s="125">
        <v>9324.3670000000002</v>
      </c>
      <c r="H237" s="122">
        <v>9720.5669999999991</v>
      </c>
      <c r="I237" s="123">
        <f t="shared" si="131"/>
        <v>-396.19999999999891</v>
      </c>
      <c r="J237" s="124">
        <f t="shared" si="132"/>
        <v>-4.075893926763726</v>
      </c>
      <c r="K237" s="125">
        <v>2901.6190000000001</v>
      </c>
      <c r="L237" s="122">
        <v>3087.3609999999999</v>
      </c>
      <c r="M237" s="123">
        <f t="shared" si="133"/>
        <v>-185.74199999999973</v>
      </c>
      <c r="N237" s="124">
        <f t="shared" si="134"/>
        <v>-6.0162060737309222</v>
      </c>
      <c r="O237" s="125">
        <v>735.11599999999999</v>
      </c>
      <c r="P237" s="122">
        <v>735.07</v>
      </c>
      <c r="Q237" s="123">
        <f t="shared" si="145"/>
        <v>4.5999999999935426E-2</v>
      </c>
      <c r="R237" s="124">
        <f t="shared" si="146"/>
        <v>6.2579074101698365E-3</v>
      </c>
      <c r="S237" s="125">
        <v>5687.6319999999996</v>
      </c>
      <c r="T237" s="122">
        <v>5898.1360000000004</v>
      </c>
      <c r="U237" s="123">
        <f t="shared" si="135"/>
        <v>-210.50400000000081</v>
      </c>
      <c r="V237" s="124">
        <f t="shared" si="136"/>
        <v>-3.568991966275461</v>
      </c>
      <c r="W237" s="121" t="s">
        <v>6556</v>
      </c>
      <c r="X237" s="122">
        <v>2876</v>
      </c>
      <c r="Y237" s="122">
        <v>3078</v>
      </c>
      <c r="Z237" s="123">
        <f t="shared" si="129"/>
        <v>-202</v>
      </c>
      <c r="AA237" s="124">
        <f>Z237/Y237*100</f>
        <v>-6.5627030539311235</v>
      </c>
      <c r="AB237" s="28" t="s">
        <v>6418</v>
      </c>
      <c r="AC237" s="122">
        <v>966</v>
      </c>
      <c r="AD237" s="122">
        <v>1136</v>
      </c>
      <c r="AE237" s="123">
        <f t="shared" si="137"/>
        <v>-170</v>
      </c>
      <c r="AF237" s="29">
        <f t="shared" si="138"/>
        <v>-14.964788732394366</v>
      </c>
      <c r="AG237" s="28" t="s">
        <v>6926</v>
      </c>
      <c r="AH237" s="122">
        <v>917</v>
      </c>
      <c r="AI237" s="122">
        <v>909</v>
      </c>
      <c r="AJ237" s="123">
        <f t="shared" si="139"/>
        <v>8</v>
      </c>
      <c r="AK237" s="124">
        <f t="shared" si="140"/>
        <v>0.88008800880088001</v>
      </c>
      <c r="AL237" s="28" t="s">
        <v>6927</v>
      </c>
      <c r="AM237" s="122">
        <v>379</v>
      </c>
      <c r="AN237" s="122">
        <v>304</v>
      </c>
      <c r="AO237" s="123">
        <f t="shared" si="147"/>
        <v>75</v>
      </c>
      <c r="AP237" s="29">
        <f t="shared" si="148"/>
        <v>24.671052631578945</v>
      </c>
      <c r="AQ237" s="28" t="s">
        <v>6928</v>
      </c>
      <c r="AR237" s="122">
        <v>284</v>
      </c>
      <c r="AS237" s="122">
        <v>203</v>
      </c>
      <c r="AT237" s="123">
        <f t="shared" si="149"/>
        <v>81</v>
      </c>
      <c r="AU237" s="124">
        <f t="shared" si="150"/>
        <v>39.901477832512313</v>
      </c>
      <c r="AV237" s="9" t="s">
        <v>11984</v>
      </c>
      <c r="AX237" s="129"/>
      <c r="AY237" s="139"/>
      <c r="AZ237" s="139"/>
    </row>
    <row r="238" spans="3:52" ht="50" customHeight="1">
      <c r="C238" s="52" t="s">
        <v>6316</v>
      </c>
      <c r="D238" s="130" t="s">
        <v>600</v>
      </c>
      <c r="E238" s="131" t="s">
        <v>6344</v>
      </c>
      <c r="F238" s="132" t="s">
        <v>601</v>
      </c>
      <c r="G238" s="125">
        <v>13916.207</v>
      </c>
      <c r="H238" s="122">
        <v>14773.902</v>
      </c>
      <c r="I238" s="123">
        <f t="shared" si="131"/>
        <v>-857.69499999999971</v>
      </c>
      <c r="J238" s="124">
        <f t="shared" si="132"/>
        <v>-5.8054737333441064</v>
      </c>
      <c r="K238" s="125">
        <v>2690.9050000000002</v>
      </c>
      <c r="L238" s="122">
        <v>3340.5659999999998</v>
      </c>
      <c r="M238" s="123">
        <f t="shared" si="133"/>
        <v>-649.6609999999996</v>
      </c>
      <c r="N238" s="124">
        <f t="shared" si="134"/>
        <v>-19.447632526943028</v>
      </c>
      <c r="O238" s="125">
        <v>3439.3470000000002</v>
      </c>
      <c r="P238" s="122">
        <v>4116.66</v>
      </c>
      <c r="Q238" s="123">
        <f t="shared" si="145"/>
        <v>-677.31299999999965</v>
      </c>
      <c r="R238" s="124">
        <f t="shared" si="146"/>
        <v>-16.452974012913373</v>
      </c>
      <c r="S238" s="125">
        <v>7785.9549999999999</v>
      </c>
      <c r="T238" s="122">
        <v>7316.6760000000004</v>
      </c>
      <c r="U238" s="123">
        <f t="shared" si="135"/>
        <v>469.27899999999954</v>
      </c>
      <c r="V238" s="124">
        <f t="shared" si="136"/>
        <v>6.4138278092401455</v>
      </c>
      <c r="W238" s="121" t="s">
        <v>6929</v>
      </c>
      <c r="X238" s="122">
        <v>2779</v>
      </c>
      <c r="Y238" s="122">
        <v>1438</v>
      </c>
      <c r="Z238" s="123">
        <f t="shared" si="129"/>
        <v>1341</v>
      </c>
      <c r="AA238" s="124">
        <f t="shared" ref="AA238" si="151">Z238/Y238*100</f>
        <v>93.254520166898473</v>
      </c>
      <c r="AB238" s="28" t="s">
        <v>6930</v>
      </c>
      <c r="AC238" s="122">
        <v>2505</v>
      </c>
      <c r="AD238" s="122">
        <v>2793</v>
      </c>
      <c r="AE238" s="123">
        <f t="shared" si="137"/>
        <v>-288</v>
      </c>
      <c r="AF238" s="29">
        <f t="shared" si="138"/>
        <v>-10.311493018259936</v>
      </c>
      <c r="AG238" s="28" t="s">
        <v>6931</v>
      </c>
      <c r="AH238" s="122">
        <v>489</v>
      </c>
      <c r="AI238" s="122">
        <v>489</v>
      </c>
      <c r="AJ238" s="123">
        <f t="shared" si="139"/>
        <v>0</v>
      </c>
      <c r="AK238" s="124">
        <f t="shared" si="140"/>
        <v>0</v>
      </c>
      <c r="AL238" s="28" t="s">
        <v>6932</v>
      </c>
      <c r="AM238" s="122">
        <v>386</v>
      </c>
      <c r="AN238" s="122">
        <v>403</v>
      </c>
      <c r="AO238" s="123">
        <f t="shared" si="147"/>
        <v>-17</v>
      </c>
      <c r="AP238" s="29">
        <f t="shared" si="148"/>
        <v>-4.2183622828784122</v>
      </c>
      <c r="AQ238" s="28" t="s">
        <v>6933</v>
      </c>
      <c r="AR238" s="122">
        <v>343</v>
      </c>
      <c r="AS238" s="122">
        <v>460</v>
      </c>
      <c r="AT238" s="123">
        <f t="shared" si="149"/>
        <v>-117</v>
      </c>
      <c r="AU238" s="124">
        <f t="shared" si="150"/>
        <v>-25.434782608695649</v>
      </c>
      <c r="AV238" s="9" t="s">
        <v>11985</v>
      </c>
      <c r="AX238" s="129"/>
      <c r="AY238" s="139"/>
      <c r="AZ238" s="139"/>
    </row>
    <row r="239" spans="3:52" ht="50" customHeight="1">
      <c r="C239" s="52" t="s">
        <v>6318</v>
      </c>
      <c r="D239" s="130" t="s">
        <v>602</v>
      </c>
      <c r="E239" s="131" t="s">
        <v>6344</v>
      </c>
      <c r="F239" s="132" t="s">
        <v>603</v>
      </c>
      <c r="G239" s="125">
        <v>1190.258</v>
      </c>
      <c r="H239" s="122">
        <v>1124.434</v>
      </c>
      <c r="I239" s="123">
        <f t="shared" si="131"/>
        <v>65.824000000000069</v>
      </c>
      <c r="J239" s="124">
        <f t="shared" si="132"/>
        <v>5.8539674182744452</v>
      </c>
      <c r="K239" s="125">
        <v>996.18100000000004</v>
      </c>
      <c r="L239" s="122">
        <v>955.58500000000004</v>
      </c>
      <c r="M239" s="123">
        <f t="shared" si="133"/>
        <v>40.596000000000004</v>
      </c>
      <c r="N239" s="124">
        <f t="shared" si="134"/>
        <v>4.2482876981116284</v>
      </c>
      <c r="O239" s="125">
        <v>6.8360000000000003</v>
      </c>
      <c r="P239" s="122">
        <v>6.8360000000000003</v>
      </c>
      <c r="Q239" s="123">
        <f t="shared" si="145"/>
        <v>0</v>
      </c>
      <c r="R239" s="124">
        <f t="shared" si="146"/>
        <v>0</v>
      </c>
      <c r="S239" s="125">
        <v>187.24100000000001</v>
      </c>
      <c r="T239" s="122">
        <v>162.01300000000001</v>
      </c>
      <c r="U239" s="123">
        <f t="shared" si="135"/>
        <v>25.228000000000009</v>
      </c>
      <c r="V239" s="124">
        <f t="shared" si="136"/>
        <v>15.571589934141091</v>
      </c>
      <c r="W239" s="121" t="s">
        <v>6934</v>
      </c>
      <c r="X239" s="122">
        <v>61</v>
      </c>
      <c r="Y239" s="122">
        <v>61</v>
      </c>
      <c r="Z239" s="123">
        <f t="shared" si="129"/>
        <v>0</v>
      </c>
      <c r="AA239" s="124">
        <f>Z239/Y239*100</f>
        <v>0</v>
      </c>
      <c r="AB239" s="28" t="s">
        <v>6935</v>
      </c>
      <c r="AC239" s="122">
        <v>33</v>
      </c>
      <c r="AD239" s="122">
        <v>22</v>
      </c>
      <c r="AE239" s="123">
        <f t="shared" si="137"/>
        <v>11</v>
      </c>
      <c r="AF239" s="29">
        <f t="shared" si="138"/>
        <v>50</v>
      </c>
      <c r="AG239" s="28" t="s">
        <v>6936</v>
      </c>
      <c r="AH239" s="122">
        <v>22</v>
      </c>
      <c r="AI239" s="122">
        <v>24</v>
      </c>
      <c r="AJ239" s="123">
        <f t="shared" si="139"/>
        <v>-2</v>
      </c>
      <c r="AK239" s="124">
        <f t="shared" si="140"/>
        <v>-8.3333333333333321</v>
      </c>
      <c r="AL239" s="28" t="s">
        <v>6453</v>
      </c>
      <c r="AM239" s="122">
        <v>22</v>
      </c>
      <c r="AN239" s="122">
        <v>19</v>
      </c>
      <c r="AO239" s="123">
        <f t="shared" si="147"/>
        <v>3</v>
      </c>
      <c r="AP239" s="29">
        <f t="shared" si="148"/>
        <v>15.789473684210526</v>
      </c>
      <c r="AQ239" s="28" t="s">
        <v>6937</v>
      </c>
      <c r="AR239" s="122">
        <v>17</v>
      </c>
      <c r="AS239" s="122">
        <v>16</v>
      </c>
      <c r="AT239" s="123">
        <f t="shared" si="149"/>
        <v>1</v>
      </c>
      <c r="AU239" s="124">
        <f t="shared" si="150"/>
        <v>6.25</v>
      </c>
      <c r="AV239" s="9" t="s">
        <v>11986</v>
      </c>
      <c r="AX239" s="129"/>
      <c r="AY239" s="139"/>
      <c r="AZ239" s="139"/>
    </row>
    <row r="240" spans="3:52" ht="50" customHeight="1">
      <c r="C240" s="52" t="s">
        <v>6318</v>
      </c>
      <c r="D240" s="109" t="s">
        <v>604</v>
      </c>
      <c r="E240" s="110" t="s">
        <v>6344</v>
      </c>
      <c r="F240" s="111" t="s">
        <v>605</v>
      </c>
      <c r="G240" s="125">
        <v>2265.558</v>
      </c>
      <c r="H240" s="122">
        <v>2604.663</v>
      </c>
      <c r="I240" s="123">
        <f t="shared" si="131"/>
        <v>-339.10500000000002</v>
      </c>
      <c r="J240" s="124">
        <f t="shared" si="132"/>
        <v>-13.019150654038548</v>
      </c>
      <c r="K240" s="125">
        <v>581.46</v>
      </c>
      <c r="L240" s="122">
        <v>611.04499999999996</v>
      </c>
      <c r="M240" s="123">
        <f t="shared" si="133"/>
        <v>-29.584999999999923</v>
      </c>
      <c r="N240" s="124">
        <f t="shared" si="134"/>
        <v>-4.8417056026970062</v>
      </c>
      <c r="O240" s="125">
        <v>10.130000000000001</v>
      </c>
      <c r="P240" s="122">
        <v>10.130000000000001</v>
      </c>
      <c r="Q240" s="123">
        <f t="shared" si="145"/>
        <v>0</v>
      </c>
      <c r="R240" s="124">
        <f t="shared" si="146"/>
        <v>0</v>
      </c>
      <c r="S240" s="125">
        <v>1673.9680000000001</v>
      </c>
      <c r="T240" s="122">
        <v>1983.4880000000001</v>
      </c>
      <c r="U240" s="123">
        <f t="shared" si="135"/>
        <v>-309.52</v>
      </c>
      <c r="V240" s="124">
        <f t="shared" si="136"/>
        <v>-15.604833505420753</v>
      </c>
      <c r="W240" s="121" t="s">
        <v>6388</v>
      </c>
      <c r="X240" s="122">
        <v>1635</v>
      </c>
      <c r="Y240" s="122">
        <v>1719</v>
      </c>
      <c r="Z240" s="123">
        <f t="shared" si="129"/>
        <v>-84</v>
      </c>
      <c r="AA240" s="124">
        <f t="shared" ref="AA240:AA303" si="152">Z240/Y240*100</f>
        <v>-4.8865619546247814</v>
      </c>
      <c r="AB240" s="28" t="s">
        <v>6403</v>
      </c>
      <c r="AC240" s="122">
        <v>39</v>
      </c>
      <c r="AD240" s="122">
        <v>265</v>
      </c>
      <c r="AE240" s="123">
        <f>AC240-AD240</f>
        <v>-226</v>
      </c>
      <c r="AF240" s="29">
        <f t="shared" si="138"/>
        <v>-85.283018867924525</v>
      </c>
      <c r="AG240" s="28" t="s">
        <v>6494</v>
      </c>
      <c r="AH240" s="122" t="s">
        <v>6494</v>
      </c>
      <c r="AI240" s="122" t="s">
        <v>6494</v>
      </c>
      <c r="AJ240" s="123" t="s">
        <v>6494</v>
      </c>
      <c r="AK240" s="124" t="s">
        <v>6494</v>
      </c>
      <c r="AL240" s="28" t="s">
        <v>6494</v>
      </c>
      <c r="AM240" s="122" t="s">
        <v>6494</v>
      </c>
      <c r="AN240" s="122" t="s">
        <v>6494</v>
      </c>
      <c r="AO240" s="123" t="s">
        <v>6494</v>
      </c>
      <c r="AP240" s="29" t="s">
        <v>6494</v>
      </c>
      <c r="AQ240" s="28" t="s">
        <v>6494</v>
      </c>
      <c r="AR240" s="122" t="s">
        <v>6494</v>
      </c>
      <c r="AS240" s="122" t="s">
        <v>6494</v>
      </c>
      <c r="AT240" s="123" t="s">
        <v>6494</v>
      </c>
      <c r="AU240" s="124" t="s">
        <v>6494</v>
      </c>
      <c r="AV240" s="9" t="s">
        <v>11987</v>
      </c>
      <c r="AX240" s="129"/>
      <c r="AY240" s="139"/>
      <c r="AZ240" s="139"/>
    </row>
    <row r="241" spans="3:52" ht="50" customHeight="1">
      <c r="C241" s="52" t="s">
        <v>6318</v>
      </c>
      <c r="D241" s="106" t="s">
        <v>606</v>
      </c>
      <c r="E241" s="107" t="s">
        <v>6344</v>
      </c>
      <c r="F241" s="108" t="s">
        <v>607</v>
      </c>
      <c r="G241" s="125">
        <v>16683.973000000002</v>
      </c>
      <c r="H241" s="122">
        <v>15994.07</v>
      </c>
      <c r="I241" s="123">
        <f t="shared" si="131"/>
        <v>689.90300000000207</v>
      </c>
      <c r="J241" s="124">
        <f t="shared" si="132"/>
        <v>4.3134924381348965</v>
      </c>
      <c r="K241" s="125">
        <v>5519.5609999999997</v>
      </c>
      <c r="L241" s="122">
        <v>5893.6790000000001</v>
      </c>
      <c r="M241" s="123">
        <f t="shared" si="133"/>
        <v>-374.11800000000039</v>
      </c>
      <c r="N241" s="124">
        <f t="shared" si="134"/>
        <v>-6.3477837866636504</v>
      </c>
      <c r="O241" s="125">
        <v>3418.7649999999999</v>
      </c>
      <c r="P241" s="122">
        <v>3416.6390000000001</v>
      </c>
      <c r="Q241" s="123">
        <f t="shared" si="145"/>
        <v>2.125999999999749</v>
      </c>
      <c r="R241" s="124">
        <f t="shared" si="146"/>
        <v>6.2224894113769379E-2</v>
      </c>
      <c r="S241" s="125">
        <v>7745.6469999999999</v>
      </c>
      <c r="T241" s="122">
        <v>6683.7520000000004</v>
      </c>
      <c r="U241" s="123">
        <f t="shared" si="135"/>
        <v>1061.8949999999995</v>
      </c>
      <c r="V241" s="124">
        <f t="shared" si="136"/>
        <v>15.887707981983764</v>
      </c>
      <c r="W241" s="121" t="s">
        <v>6441</v>
      </c>
      <c r="X241" s="122">
        <v>3498</v>
      </c>
      <c r="Y241" s="122">
        <v>2669</v>
      </c>
      <c r="Z241" s="123">
        <f t="shared" si="129"/>
        <v>829</v>
      </c>
      <c r="AA241" s="124">
        <f t="shared" si="152"/>
        <v>31.060322218059198</v>
      </c>
      <c r="AB241" s="28" t="s">
        <v>6388</v>
      </c>
      <c r="AC241" s="122">
        <v>2108</v>
      </c>
      <c r="AD241" s="122">
        <v>1840</v>
      </c>
      <c r="AE241" s="123">
        <f t="shared" si="137"/>
        <v>268</v>
      </c>
      <c r="AF241" s="29">
        <f t="shared" si="138"/>
        <v>14.565217391304348</v>
      </c>
      <c r="AG241" s="28" t="s">
        <v>6526</v>
      </c>
      <c r="AH241" s="122">
        <v>1464</v>
      </c>
      <c r="AI241" s="122">
        <v>1462</v>
      </c>
      <c r="AJ241" s="123">
        <f t="shared" si="139"/>
        <v>2</v>
      </c>
      <c r="AK241" s="124">
        <f t="shared" si="140"/>
        <v>0.13679890560875513</v>
      </c>
      <c r="AL241" s="28" t="s">
        <v>6418</v>
      </c>
      <c r="AM241" s="122">
        <v>373</v>
      </c>
      <c r="AN241" s="122">
        <v>375</v>
      </c>
      <c r="AO241" s="123">
        <f t="shared" si="147"/>
        <v>-2</v>
      </c>
      <c r="AP241" s="29">
        <f t="shared" si="148"/>
        <v>-0.53333333333333333</v>
      </c>
      <c r="AQ241" s="28" t="s">
        <v>6938</v>
      </c>
      <c r="AR241" s="122">
        <v>71</v>
      </c>
      <c r="AS241" s="122">
        <v>96</v>
      </c>
      <c r="AT241" s="123">
        <f t="shared" si="149"/>
        <v>-25</v>
      </c>
      <c r="AU241" s="124">
        <f t="shared" si="150"/>
        <v>-26.041666666666668</v>
      </c>
      <c r="AV241" s="9" t="s">
        <v>11988</v>
      </c>
      <c r="AX241" s="129"/>
      <c r="AY241" s="139"/>
      <c r="AZ241" s="139"/>
    </row>
    <row r="242" spans="3:52" ht="50" customHeight="1">
      <c r="C242" s="52" t="s">
        <v>6318</v>
      </c>
      <c r="D242" s="106" t="s">
        <v>608</v>
      </c>
      <c r="E242" s="107" t="s">
        <v>6344</v>
      </c>
      <c r="F242" s="108" t="s">
        <v>609</v>
      </c>
      <c r="G242" s="125">
        <v>5551.3419999999996</v>
      </c>
      <c r="H242" s="122">
        <v>5810.3639999999996</v>
      </c>
      <c r="I242" s="123">
        <f t="shared" si="131"/>
        <v>-259.02199999999993</v>
      </c>
      <c r="J242" s="124">
        <f t="shared" si="132"/>
        <v>-4.4579306907450196</v>
      </c>
      <c r="K242" s="125">
        <v>2352.3180000000002</v>
      </c>
      <c r="L242" s="122">
        <v>2411.9740000000002</v>
      </c>
      <c r="M242" s="123">
        <f t="shared" si="133"/>
        <v>-59.655999999999949</v>
      </c>
      <c r="N242" s="124">
        <f t="shared" si="134"/>
        <v>-2.4733268269060922</v>
      </c>
      <c r="O242" s="125">
        <v>1286.954</v>
      </c>
      <c r="P242" s="122">
        <v>1276.8430000000001</v>
      </c>
      <c r="Q242" s="123">
        <f t="shared" si="145"/>
        <v>10.110999999999876</v>
      </c>
      <c r="R242" s="124">
        <f t="shared" si="146"/>
        <v>0.79187496035141958</v>
      </c>
      <c r="S242" s="125">
        <v>1912.07</v>
      </c>
      <c r="T242" s="122">
        <v>2121.547</v>
      </c>
      <c r="U242" s="123">
        <f t="shared" si="135"/>
        <v>-209.47700000000009</v>
      </c>
      <c r="V242" s="124">
        <f t="shared" si="136"/>
        <v>-9.8737854970924559</v>
      </c>
      <c r="W242" s="121" t="s">
        <v>6939</v>
      </c>
      <c r="X242" s="122">
        <v>958</v>
      </c>
      <c r="Y242" s="122">
        <v>992</v>
      </c>
      <c r="Z242" s="123">
        <f t="shared" si="129"/>
        <v>-34</v>
      </c>
      <c r="AA242" s="124">
        <f t="shared" si="152"/>
        <v>-3.4274193548387095</v>
      </c>
      <c r="AB242" s="28" t="s">
        <v>6403</v>
      </c>
      <c r="AC242" s="122">
        <v>539</v>
      </c>
      <c r="AD242" s="122">
        <v>539</v>
      </c>
      <c r="AE242" s="123">
        <f t="shared" si="137"/>
        <v>0</v>
      </c>
      <c r="AF242" s="29">
        <f t="shared" si="138"/>
        <v>0</v>
      </c>
      <c r="AG242" s="28" t="s">
        <v>6850</v>
      </c>
      <c r="AH242" s="122">
        <v>179</v>
      </c>
      <c r="AI242" s="122">
        <v>266</v>
      </c>
      <c r="AJ242" s="123">
        <f t="shared" si="139"/>
        <v>-87</v>
      </c>
      <c r="AK242" s="124">
        <f t="shared" si="140"/>
        <v>-32.706766917293237</v>
      </c>
      <c r="AL242" s="28" t="s">
        <v>6940</v>
      </c>
      <c r="AM242" s="122">
        <v>104</v>
      </c>
      <c r="AN242" s="122">
        <v>138</v>
      </c>
      <c r="AO242" s="123">
        <f t="shared" si="147"/>
        <v>-34</v>
      </c>
      <c r="AP242" s="29">
        <f t="shared" si="148"/>
        <v>-24.637681159420293</v>
      </c>
      <c r="AQ242" s="28" t="s">
        <v>6941</v>
      </c>
      <c r="AR242" s="122">
        <v>52</v>
      </c>
      <c r="AS242" s="122">
        <v>39</v>
      </c>
      <c r="AT242" s="123">
        <f t="shared" si="149"/>
        <v>13</v>
      </c>
      <c r="AU242" s="124">
        <f t="shared" si="150"/>
        <v>33.333333333333329</v>
      </c>
      <c r="AV242" s="9" t="s">
        <v>11989</v>
      </c>
      <c r="AX242" s="129"/>
      <c r="AY242" s="139"/>
      <c r="AZ242" s="139"/>
    </row>
    <row r="243" spans="3:52" ht="50" customHeight="1">
      <c r="C243" s="52" t="s">
        <v>6318</v>
      </c>
      <c r="D243" s="130" t="s">
        <v>610</v>
      </c>
      <c r="E243" s="131" t="s">
        <v>6344</v>
      </c>
      <c r="F243" s="132" t="s">
        <v>611</v>
      </c>
      <c r="G243" s="125">
        <v>6192.2330000000002</v>
      </c>
      <c r="H243" s="122">
        <v>5304.4979999999996</v>
      </c>
      <c r="I243" s="123">
        <f t="shared" si="131"/>
        <v>887.73500000000058</v>
      </c>
      <c r="J243" s="124">
        <f t="shared" si="132"/>
        <v>16.735513897827854</v>
      </c>
      <c r="K243" s="125">
        <v>325.62200000000001</v>
      </c>
      <c r="L243" s="122">
        <v>238.023</v>
      </c>
      <c r="M243" s="123">
        <f t="shared" si="133"/>
        <v>87.599000000000018</v>
      </c>
      <c r="N243" s="124">
        <f t="shared" si="134"/>
        <v>36.802745953122184</v>
      </c>
      <c r="O243" s="125">
        <v>4.2999999999999997E-2</v>
      </c>
      <c r="P243" s="122">
        <v>4.2999999999999997E-2</v>
      </c>
      <c r="Q243" s="123">
        <f t="shared" si="145"/>
        <v>0</v>
      </c>
      <c r="R243" s="124">
        <f t="shared" si="146"/>
        <v>0</v>
      </c>
      <c r="S243" s="125">
        <v>5866.5680000000002</v>
      </c>
      <c r="T243" s="122">
        <v>5066.4319999999998</v>
      </c>
      <c r="U243" s="123">
        <f t="shared" si="135"/>
        <v>800.13600000000042</v>
      </c>
      <c r="V243" s="124">
        <f t="shared" si="136"/>
        <v>15.792889354875392</v>
      </c>
      <c r="W243" s="121" t="s">
        <v>6942</v>
      </c>
      <c r="X243" s="122">
        <v>2568</v>
      </c>
      <c r="Y243" s="122">
        <v>2000</v>
      </c>
      <c r="Z243" s="123">
        <f t="shared" si="129"/>
        <v>568</v>
      </c>
      <c r="AA243" s="124">
        <f t="shared" si="152"/>
        <v>28.4</v>
      </c>
      <c r="AB243" s="28" t="s">
        <v>6388</v>
      </c>
      <c r="AC243" s="122">
        <v>1950</v>
      </c>
      <c r="AD243" s="122">
        <v>2034</v>
      </c>
      <c r="AE243" s="123">
        <f t="shared" si="137"/>
        <v>-84</v>
      </c>
      <c r="AF243" s="29">
        <f t="shared" si="138"/>
        <v>-4.1297935103244834</v>
      </c>
      <c r="AG243" s="28" t="s">
        <v>6943</v>
      </c>
      <c r="AH243" s="122">
        <v>467</v>
      </c>
      <c r="AI243" s="122">
        <v>442</v>
      </c>
      <c r="AJ243" s="123">
        <f t="shared" si="139"/>
        <v>25</v>
      </c>
      <c r="AK243" s="124">
        <f t="shared" si="140"/>
        <v>5.6561085972850682</v>
      </c>
      <c r="AL243" s="28" t="s">
        <v>6441</v>
      </c>
      <c r="AM243" s="122">
        <v>276</v>
      </c>
      <c r="AN243" s="122">
        <v>3</v>
      </c>
      <c r="AO243" s="123">
        <f t="shared" si="147"/>
        <v>273</v>
      </c>
      <c r="AP243" s="29">
        <f t="shared" si="148"/>
        <v>9100</v>
      </c>
      <c r="AQ243" s="28" t="s">
        <v>6479</v>
      </c>
      <c r="AR243" s="122">
        <v>178</v>
      </c>
      <c r="AS243" s="122">
        <v>175</v>
      </c>
      <c r="AT243" s="123">
        <f t="shared" si="149"/>
        <v>3</v>
      </c>
      <c r="AU243" s="124">
        <f t="shared" si="150"/>
        <v>1.7142857142857144</v>
      </c>
      <c r="AV243" s="9" t="s">
        <v>11990</v>
      </c>
      <c r="AX243" s="129"/>
      <c r="AY243" s="139"/>
      <c r="AZ243" s="139"/>
    </row>
    <row r="244" spans="3:52" ht="50" customHeight="1">
      <c r="C244" s="52" t="s">
        <v>6318</v>
      </c>
      <c r="D244" s="130" t="s">
        <v>612</v>
      </c>
      <c r="E244" s="131" t="s">
        <v>6344</v>
      </c>
      <c r="F244" s="132" t="s">
        <v>613</v>
      </c>
      <c r="G244" s="125">
        <v>9845.4279999999999</v>
      </c>
      <c r="H244" s="122">
        <v>10417.915999999999</v>
      </c>
      <c r="I244" s="123">
        <f t="shared" si="131"/>
        <v>-572.48799999999937</v>
      </c>
      <c r="J244" s="124">
        <f t="shared" si="132"/>
        <v>-5.4952257246074883</v>
      </c>
      <c r="K244" s="125">
        <v>2408.7600000000002</v>
      </c>
      <c r="L244" s="122">
        <v>2516.4760000000001</v>
      </c>
      <c r="M244" s="123">
        <f t="shared" si="133"/>
        <v>-107.71599999999989</v>
      </c>
      <c r="N244" s="124">
        <f t="shared" si="134"/>
        <v>-4.2804302524641553</v>
      </c>
      <c r="O244" s="125">
        <v>2962.4470000000001</v>
      </c>
      <c r="P244" s="122">
        <v>3260.9830000000002</v>
      </c>
      <c r="Q244" s="123">
        <f t="shared" si="145"/>
        <v>-298.53600000000006</v>
      </c>
      <c r="R244" s="124">
        <f t="shared" si="146"/>
        <v>-9.1547855355271732</v>
      </c>
      <c r="S244" s="125">
        <v>4474.2209999999995</v>
      </c>
      <c r="T244" s="122">
        <v>4640.4570000000003</v>
      </c>
      <c r="U244" s="123">
        <f t="shared" si="135"/>
        <v>-166.23600000000079</v>
      </c>
      <c r="V244" s="124">
        <f t="shared" si="136"/>
        <v>-3.5823195861959451</v>
      </c>
      <c r="W244" s="121" t="s">
        <v>6944</v>
      </c>
      <c r="X244" s="122">
        <v>2122</v>
      </c>
      <c r="Y244" s="122">
        <v>2135</v>
      </c>
      <c r="Z244" s="123">
        <f t="shared" si="129"/>
        <v>-13</v>
      </c>
      <c r="AA244" s="124">
        <f t="shared" si="152"/>
        <v>-0.6088992974238876</v>
      </c>
      <c r="AB244" s="28" t="s">
        <v>6945</v>
      </c>
      <c r="AC244" s="122">
        <v>2000</v>
      </c>
      <c r="AD244" s="122">
        <v>2000</v>
      </c>
      <c r="AE244" s="123">
        <f t="shared" si="137"/>
        <v>0</v>
      </c>
      <c r="AF244" s="29">
        <f t="shared" si="138"/>
        <v>0</v>
      </c>
      <c r="AG244" s="28" t="s">
        <v>6946</v>
      </c>
      <c r="AH244" s="122">
        <v>222</v>
      </c>
      <c r="AI244" s="122">
        <v>297</v>
      </c>
      <c r="AJ244" s="123">
        <f t="shared" si="139"/>
        <v>-75</v>
      </c>
      <c r="AK244" s="124">
        <f t="shared" si="140"/>
        <v>-25.252525252525253</v>
      </c>
      <c r="AL244" s="28" t="s">
        <v>6947</v>
      </c>
      <c r="AM244" s="122">
        <v>46</v>
      </c>
      <c r="AN244" s="122">
        <v>113</v>
      </c>
      <c r="AO244" s="123">
        <f t="shared" si="147"/>
        <v>-67</v>
      </c>
      <c r="AP244" s="29">
        <f t="shared" si="148"/>
        <v>-59.292035398230091</v>
      </c>
      <c r="AQ244" s="28" t="s">
        <v>6948</v>
      </c>
      <c r="AR244" s="122">
        <v>33</v>
      </c>
      <c r="AS244" s="122">
        <v>28</v>
      </c>
      <c r="AT244" s="123">
        <f t="shared" si="149"/>
        <v>5</v>
      </c>
      <c r="AU244" s="124">
        <f t="shared" si="150"/>
        <v>17.857142857142858</v>
      </c>
      <c r="AV244" s="9" t="s">
        <v>11991</v>
      </c>
      <c r="AX244" s="129"/>
      <c r="AY244" s="139"/>
      <c r="AZ244" s="139"/>
    </row>
    <row r="245" spans="3:52" ht="50" customHeight="1">
      <c r="C245" s="52" t="s">
        <v>6318</v>
      </c>
      <c r="D245" s="130" t="s">
        <v>614</v>
      </c>
      <c r="E245" s="131" t="s">
        <v>6344</v>
      </c>
      <c r="F245" s="132" t="s">
        <v>615</v>
      </c>
      <c r="G245" s="125">
        <v>9981.0679999999993</v>
      </c>
      <c r="H245" s="122">
        <v>9913.5499999999993</v>
      </c>
      <c r="I245" s="123">
        <f t="shared" si="131"/>
        <v>67.518000000000029</v>
      </c>
      <c r="J245" s="124">
        <f t="shared" si="132"/>
        <v>0.68106783140247473</v>
      </c>
      <c r="K245" s="125">
        <v>2773.0390000000002</v>
      </c>
      <c r="L245" s="122">
        <v>2820.665</v>
      </c>
      <c r="M245" s="123">
        <f t="shared" si="133"/>
        <v>-47.625999999999749</v>
      </c>
      <c r="N245" s="124">
        <f t="shared" si="134"/>
        <v>-1.6884670813442841</v>
      </c>
      <c r="O245" s="125">
        <v>1865.153</v>
      </c>
      <c r="P245" s="122">
        <v>1863.721</v>
      </c>
      <c r="Q245" s="123">
        <f t="shared" si="145"/>
        <v>1.4320000000000164</v>
      </c>
      <c r="R245" s="124">
        <f t="shared" si="146"/>
        <v>7.6835534932536392E-2</v>
      </c>
      <c r="S245" s="125">
        <v>5342.8760000000002</v>
      </c>
      <c r="T245" s="122">
        <v>5229.1639999999998</v>
      </c>
      <c r="U245" s="123">
        <f t="shared" si="135"/>
        <v>113.71200000000044</v>
      </c>
      <c r="V245" s="124">
        <f t="shared" si="136"/>
        <v>2.1745732204994996</v>
      </c>
      <c r="W245" s="121" t="s">
        <v>6403</v>
      </c>
      <c r="X245" s="122">
        <v>3476</v>
      </c>
      <c r="Y245" s="122">
        <v>3363</v>
      </c>
      <c r="Z245" s="123">
        <f t="shared" si="129"/>
        <v>113</v>
      </c>
      <c r="AA245" s="124">
        <f t="shared" si="152"/>
        <v>3.3600951531370797</v>
      </c>
      <c r="AB245" s="28" t="s">
        <v>6514</v>
      </c>
      <c r="AC245" s="122">
        <v>1827</v>
      </c>
      <c r="AD245" s="122">
        <v>1827</v>
      </c>
      <c r="AE245" s="123">
        <f t="shared" si="137"/>
        <v>0</v>
      </c>
      <c r="AF245" s="29">
        <f t="shared" si="138"/>
        <v>0</v>
      </c>
      <c r="AG245" s="28" t="s">
        <v>6949</v>
      </c>
      <c r="AH245" s="122">
        <v>40</v>
      </c>
      <c r="AI245" s="122">
        <v>39</v>
      </c>
      <c r="AJ245" s="123">
        <f t="shared" si="139"/>
        <v>1</v>
      </c>
      <c r="AK245" s="124">
        <f t="shared" si="140"/>
        <v>2.5641025641025639</v>
      </c>
      <c r="AL245" s="28" t="s">
        <v>6494</v>
      </c>
      <c r="AM245" s="122" t="s">
        <v>6494</v>
      </c>
      <c r="AN245" s="122" t="s">
        <v>6494</v>
      </c>
      <c r="AO245" s="123" t="s">
        <v>6494</v>
      </c>
      <c r="AP245" s="29" t="s">
        <v>6494</v>
      </c>
      <c r="AQ245" s="28" t="s">
        <v>6494</v>
      </c>
      <c r="AR245" s="122" t="s">
        <v>6494</v>
      </c>
      <c r="AS245" s="122" t="s">
        <v>6494</v>
      </c>
      <c r="AT245" s="123" t="s">
        <v>6494</v>
      </c>
      <c r="AU245" s="124" t="s">
        <v>6494</v>
      </c>
      <c r="AV245" s="9" t="s">
        <v>11992</v>
      </c>
      <c r="AX245" s="129"/>
      <c r="AY245" s="139"/>
      <c r="AZ245" s="139"/>
    </row>
    <row r="246" spans="3:52" ht="50" customHeight="1">
      <c r="C246" s="52" t="s">
        <v>6319</v>
      </c>
      <c r="D246" s="130" t="s">
        <v>616</v>
      </c>
      <c r="E246" s="131" t="s">
        <v>6344</v>
      </c>
      <c r="F246" s="132" t="s">
        <v>617</v>
      </c>
      <c r="G246" s="125">
        <v>1521.124</v>
      </c>
      <c r="H246" s="122">
        <v>1379.5119999999999</v>
      </c>
      <c r="I246" s="123">
        <f t="shared" si="131"/>
        <v>141.61200000000008</v>
      </c>
      <c r="J246" s="124">
        <f t="shared" si="132"/>
        <v>10.265369203022525</v>
      </c>
      <c r="K246" s="125">
        <v>451.61599999999999</v>
      </c>
      <c r="L246" s="122">
        <v>451.57299999999998</v>
      </c>
      <c r="M246" s="123">
        <f t="shared" si="133"/>
        <v>4.3000000000006366E-2</v>
      </c>
      <c r="N246" s="124">
        <f t="shared" si="134"/>
        <v>9.5222699319946879E-3</v>
      </c>
      <c r="O246" s="125">
        <v>239.221</v>
      </c>
      <c r="P246" s="122">
        <v>149.19800000000001</v>
      </c>
      <c r="Q246" s="123">
        <f t="shared" si="145"/>
        <v>90.022999999999996</v>
      </c>
      <c r="R246" s="124">
        <f t="shared" si="146"/>
        <v>60.337940186865765</v>
      </c>
      <c r="S246" s="125">
        <v>830.28700000000003</v>
      </c>
      <c r="T246" s="122">
        <v>778.74099999999999</v>
      </c>
      <c r="U246" s="123">
        <f t="shared" si="135"/>
        <v>51.546000000000049</v>
      </c>
      <c r="V246" s="124">
        <f t="shared" si="136"/>
        <v>6.6191455182146628</v>
      </c>
      <c r="W246" s="121" t="s">
        <v>6403</v>
      </c>
      <c r="X246" s="122">
        <v>715</v>
      </c>
      <c r="Y246" s="122">
        <v>663</v>
      </c>
      <c r="Z246" s="123">
        <f t="shared" si="129"/>
        <v>52</v>
      </c>
      <c r="AA246" s="124">
        <f t="shared" si="152"/>
        <v>7.8431372549019605</v>
      </c>
      <c r="AB246" s="28" t="s">
        <v>6950</v>
      </c>
      <c r="AC246" s="122">
        <v>84</v>
      </c>
      <c r="AD246" s="122">
        <v>84</v>
      </c>
      <c r="AE246" s="123">
        <f t="shared" si="137"/>
        <v>0</v>
      </c>
      <c r="AF246" s="29">
        <f t="shared" si="138"/>
        <v>0</v>
      </c>
      <c r="AG246" s="28" t="s">
        <v>6418</v>
      </c>
      <c r="AH246" s="122">
        <v>28</v>
      </c>
      <c r="AI246" s="122">
        <v>28</v>
      </c>
      <c r="AJ246" s="123">
        <f t="shared" si="139"/>
        <v>0</v>
      </c>
      <c r="AK246" s="124">
        <f t="shared" si="140"/>
        <v>0</v>
      </c>
      <c r="AL246" s="28" t="s">
        <v>6951</v>
      </c>
      <c r="AM246" s="122">
        <v>4</v>
      </c>
      <c r="AN246" s="122">
        <v>4</v>
      </c>
      <c r="AO246" s="123">
        <f t="shared" si="147"/>
        <v>0</v>
      </c>
      <c r="AP246" s="29">
        <f t="shared" si="148"/>
        <v>0</v>
      </c>
      <c r="AQ246" s="28" t="s">
        <v>6494</v>
      </c>
      <c r="AR246" s="122" t="s">
        <v>6494</v>
      </c>
      <c r="AS246" s="122" t="s">
        <v>6494</v>
      </c>
      <c r="AT246" s="123" t="s">
        <v>6494</v>
      </c>
      <c r="AU246" s="124" t="s">
        <v>6494</v>
      </c>
      <c r="AV246" s="9" t="s">
        <v>11993</v>
      </c>
      <c r="AX246" s="129"/>
      <c r="AY246" s="139"/>
      <c r="AZ246" s="139"/>
    </row>
    <row r="247" spans="3:52" ht="50" customHeight="1">
      <c r="C247" s="52" t="s">
        <v>6319</v>
      </c>
      <c r="D247" s="130" t="s">
        <v>618</v>
      </c>
      <c r="E247" s="131" t="s">
        <v>6344</v>
      </c>
      <c r="F247" s="132" t="s">
        <v>619</v>
      </c>
      <c r="G247" s="125">
        <v>722.31700000000001</v>
      </c>
      <c r="H247" s="122">
        <v>657.34699999999998</v>
      </c>
      <c r="I247" s="123">
        <f t="shared" si="131"/>
        <v>64.970000000000027</v>
      </c>
      <c r="J247" s="124">
        <f t="shared" si="132"/>
        <v>9.8836687472522158</v>
      </c>
      <c r="K247" s="125">
        <v>320.27600000000001</v>
      </c>
      <c r="L247" s="122">
        <v>278.27300000000002</v>
      </c>
      <c r="M247" s="123">
        <f t="shared" si="133"/>
        <v>42.002999999999986</v>
      </c>
      <c r="N247" s="124">
        <f t="shared" si="134"/>
        <v>15.094170113521606</v>
      </c>
      <c r="O247" s="125">
        <v>96.114000000000004</v>
      </c>
      <c r="P247" s="122">
        <v>106.113</v>
      </c>
      <c r="Q247" s="123">
        <f t="shared" si="145"/>
        <v>-9.9989999999999952</v>
      </c>
      <c r="R247" s="124">
        <f t="shared" si="146"/>
        <v>-9.4229736224590717</v>
      </c>
      <c r="S247" s="125">
        <v>305.92700000000002</v>
      </c>
      <c r="T247" s="122">
        <v>272.96100000000001</v>
      </c>
      <c r="U247" s="123">
        <f t="shared" si="135"/>
        <v>32.966000000000008</v>
      </c>
      <c r="V247" s="124">
        <f t="shared" si="136"/>
        <v>12.077183187341783</v>
      </c>
      <c r="W247" s="121" t="s">
        <v>6952</v>
      </c>
      <c r="X247" s="122">
        <v>158</v>
      </c>
      <c r="Y247" s="122">
        <v>174</v>
      </c>
      <c r="Z247" s="123">
        <f t="shared" si="129"/>
        <v>-16</v>
      </c>
      <c r="AA247" s="124">
        <f t="shared" si="152"/>
        <v>-9.1954022988505741</v>
      </c>
      <c r="AB247" s="28" t="s">
        <v>6513</v>
      </c>
      <c r="AC247" s="122">
        <v>72</v>
      </c>
      <c r="AD247" s="122">
        <v>41</v>
      </c>
      <c r="AE247" s="123">
        <f t="shared" si="137"/>
        <v>31</v>
      </c>
      <c r="AF247" s="29">
        <f t="shared" si="138"/>
        <v>75.609756097560975</v>
      </c>
      <c r="AG247" s="28" t="s">
        <v>6396</v>
      </c>
      <c r="AH247" s="122">
        <v>26</v>
      </c>
      <c r="AI247" s="122">
        <v>12</v>
      </c>
      <c r="AJ247" s="123">
        <f t="shared" si="139"/>
        <v>14</v>
      </c>
      <c r="AK247" s="124">
        <f t="shared" si="140"/>
        <v>116.66666666666667</v>
      </c>
      <c r="AL247" s="28" t="s">
        <v>6392</v>
      </c>
      <c r="AM247" s="122">
        <v>25</v>
      </c>
      <c r="AN247" s="122">
        <v>14</v>
      </c>
      <c r="AO247" s="123">
        <f t="shared" si="147"/>
        <v>11</v>
      </c>
      <c r="AP247" s="29">
        <f t="shared" si="148"/>
        <v>78.571428571428569</v>
      </c>
      <c r="AQ247" s="28" t="s">
        <v>6953</v>
      </c>
      <c r="AR247" s="122">
        <v>12</v>
      </c>
      <c r="AS247" s="122">
        <v>18</v>
      </c>
      <c r="AT247" s="123">
        <f t="shared" si="149"/>
        <v>-6</v>
      </c>
      <c r="AU247" s="124">
        <f t="shared" si="150"/>
        <v>-33.333333333333329</v>
      </c>
      <c r="AV247" s="9" t="s">
        <v>6954</v>
      </c>
      <c r="AX247" s="129"/>
      <c r="AY247" s="139"/>
      <c r="AZ247" s="139"/>
    </row>
    <row r="248" spans="3:52" ht="50" customHeight="1">
      <c r="C248" s="52" t="s">
        <v>6319</v>
      </c>
      <c r="D248" s="130" t="s">
        <v>620</v>
      </c>
      <c r="E248" s="131" t="s">
        <v>6344</v>
      </c>
      <c r="F248" s="132" t="s">
        <v>621</v>
      </c>
      <c r="G248" s="125">
        <v>2212.107</v>
      </c>
      <c r="H248" s="122">
        <v>2092.3229999999999</v>
      </c>
      <c r="I248" s="123">
        <f t="shared" si="131"/>
        <v>119.78400000000011</v>
      </c>
      <c r="J248" s="124">
        <f t="shared" si="132"/>
        <v>5.7249287036466221</v>
      </c>
      <c r="K248" s="125">
        <v>1278.4269999999999</v>
      </c>
      <c r="L248" s="122">
        <v>1223.7429999999999</v>
      </c>
      <c r="M248" s="123">
        <f t="shared" si="133"/>
        <v>54.683999999999969</v>
      </c>
      <c r="N248" s="124">
        <f t="shared" si="134"/>
        <v>4.4685853157076263</v>
      </c>
      <c r="O248" s="125">
        <v>110</v>
      </c>
      <c r="P248" s="122">
        <v>105</v>
      </c>
      <c r="Q248" s="123">
        <f t="shared" si="145"/>
        <v>5</v>
      </c>
      <c r="R248" s="124">
        <f t="shared" si="146"/>
        <v>4.7619047619047619</v>
      </c>
      <c r="S248" s="125">
        <v>823.68</v>
      </c>
      <c r="T248" s="122">
        <v>763.58</v>
      </c>
      <c r="U248" s="123">
        <f t="shared" si="135"/>
        <v>60.099999999999909</v>
      </c>
      <c r="V248" s="124">
        <f t="shared" si="136"/>
        <v>7.8708190366431685</v>
      </c>
      <c r="W248" s="121" t="s">
        <v>6955</v>
      </c>
      <c r="X248" s="122">
        <v>814</v>
      </c>
      <c r="Y248" s="122">
        <v>754</v>
      </c>
      <c r="Z248" s="123">
        <f t="shared" si="129"/>
        <v>60</v>
      </c>
      <c r="AA248" s="124">
        <f t="shared" si="152"/>
        <v>7.957559681697612</v>
      </c>
      <c r="AB248" s="28" t="s">
        <v>6956</v>
      </c>
      <c r="AC248" s="122">
        <v>5</v>
      </c>
      <c r="AD248" s="122">
        <v>5</v>
      </c>
      <c r="AE248" s="123">
        <f t="shared" si="137"/>
        <v>0</v>
      </c>
      <c r="AF248" s="29">
        <f t="shared" si="138"/>
        <v>0</v>
      </c>
      <c r="AG248" s="28" t="s">
        <v>6957</v>
      </c>
      <c r="AH248" s="122">
        <v>3</v>
      </c>
      <c r="AI248" s="122">
        <v>3</v>
      </c>
      <c r="AJ248" s="123">
        <f t="shared" si="139"/>
        <v>0</v>
      </c>
      <c r="AK248" s="124">
        <f t="shared" si="140"/>
        <v>0</v>
      </c>
      <c r="AL248" s="28" t="s">
        <v>6958</v>
      </c>
      <c r="AM248" s="122">
        <v>2</v>
      </c>
      <c r="AN248" s="122">
        <v>2</v>
      </c>
      <c r="AO248" s="123">
        <f t="shared" si="147"/>
        <v>0</v>
      </c>
      <c r="AP248" s="29">
        <f t="shared" si="148"/>
        <v>0</v>
      </c>
      <c r="AQ248" s="28" t="s">
        <v>6421</v>
      </c>
      <c r="AR248" s="122" t="s">
        <v>6421</v>
      </c>
      <c r="AS248" s="122" t="s">
        <v>6421</v>
      </c>
      <c r="AT248" s="123" t="s">
        <v>6421</v>
      </c>
      <c r="AU248" s="124" t="s">
        <v>6421</v>
      </c>
      <c r="AV248" s="9" t="s">
        <v>11994</v>
      </c>
      <c r="AX248" s="129"/>
      <c r="AY248" s="139"/>
      <c r="AZ248" s="139"/>
    </row>
    <row r="249" spans="3:52" ht="50" customHeight="1">
      <c r="C249" s="52" t="s">
        <v>6319</v>
      </c>
      <c r="D249" s="130" t="s">
        <v>622</v>
      </c>
      <c r="E249" s="131" t="s">
        <v>6344</v>
      </c>
      <c r="F249" s="132" t="s">
        <v>623</v>
      </c>
      <c r="G249" s="125">
        <v>3475.444</v>
      </c>
      <c r="H249" s="122">
        <v>3467.76</v>
      </c>
      <c r="I249" s="123">
        <f t="shared" si="131"/>
        <v>7.6839999999997417</v>
      </c>
      <c r="J249" s="124">
        <f t="shared" si="132"/>
        <v>0.22158396198121386</v>
      </c>
      <c r="K249" s="125">
        <v>1279.414</v>
      </c>
      <c r="L249" s="122">
        <v>1418.8050000000001</v>
      </c>
      <c r="M249" s="123">
        <f t="shared" si="133"/>
        <v>-139.39100000000008</v>
      </c>
      <c r="N249" s="124">
        <f t="shared" si="134"/>
        <v>-9.8245354365117183</v>
      </c>
      <c r="O249" s="125">
        <v>582.69500000000005</v>
      </c>
      <c r="P249" s="122">
        <v>571.43399999999997</v>
      </c>
      <c r="Q249" s="123">
        <f t="shared" si="145"/>
        <v>11.261000000000081</v>
      </c>
      <c r="R249" s="124">
        <f t="shared" si="146"/>
        <v>1.9706562787653661</v>
      </c>
      <c r="S249" s="125">
        <v>1613.335</v>
      </c>
      <c r="T249" s="122">
        <v>1477.521</v>
      </c>
      <c r="U249" s="123">
        <f t="shared" si="135"/>
        <v>135.81400000000008</v>
      </c>
      <c r="V249" s="124">
        <f t="shared" si="136"/>
        <v>9.1920182521940514</v>
      </c>
      <c r="W249" s="121" t="s">
        <v>6514</v>
      </c>
      <c r="X249" s="122">
        <v>1462</v>
      </c>
      <c r="Y249" s="122">
        <v>1355</v>
      </c>
      <c r="Z249" s="123">
        <f t="shared" si="129"/>
        <v>107</v>
      </c>
      <c r="AA249" s="124">
        <f t="shared" si="152"/>
        <v>7.8966789667896675</v>
      </c>
      <c r="AB249" s="28" t="s">
        <v>6396</v>
      </c>
      <c r="AC249" s="122">
        <v>96</v>
      </c>
      <c r="AD249" s="122">
        <v>73</v>
      </c>
      <c r="AE249" s="123">
        <f t="shared" si="137"/>
        <v>23</v>
      </c>
      <c r="AF249" s="29">
        <f t="shared" si="138"/>
        <v>31.506849315068493</v>
      </c>
      <c r="AG249" s="28" t="s">
        <v>6388</v>
      </c>
      <c r="AH249" s="122">
        <v>56</v>
      </c>
      <c r="AI249" s="122">
        <v>50</v>
      </c>
      <c r="AJ249" s="123">
        <f t="shared" si="139"/>
        <v>6</v>
      </c>
      <c r="AK249" s="124">
        <f t="shared" si="140"/>
        <v>12</v>
      </c>
      <c r="AL249" s="28" t="s">
        <v>6494</v>
      </c>
      <c r="AM249" s="122" t="s">
        <v>6494</v>
      </c>
      <c r="AN249" s="122" t="s">
        <v>6494</v>
      </c>
      <c r="AO249" s="123" t="s">
        <v>6494</v>
      </c>
      <c r="AP249" s="29" t="s">
        <v>6494</v>
      </c>
      <c r="AQ249" s="28" t="s">
        <v>6494</v>
      </c>
      <c r="AR249" s="122" t="s">
        <v>6494</v>
      </c>
      <c r="AS249" s="122" t="s">
        <v>6494</v>
      </c>
      <c r="AT249" s="123" t="s">
        <v>6494</v>
      </c>
      <c r="AU249" s="124" t="s">
        <v>6494</v>
      </c>
      <c r="AV249" s="9" t="s">
        <v>11995</v>
      </c>
      <c r="AX249" s="129"/>
      <c r="AY249" s="139"/>
      <c r="AZ249" s="139"/>
    </row>
    <row r="250" spans="3:52" ht="50" customHeight="1">
      <c r="C250" s="52" t="s">
        <v>6319</v>
      </c>
      <c r="D250" s="130" t="s">
        <v>624</v>
      </c>
      <c r="E250" s="131" t="s">
        <v>6344</v>
      </c>
      <c r="F250" s="132" t="s">
        <v>625</v>
      </c>
      <c r="G250" s="125">
        <v>639.08799999999997</v>
      </c>
      <c r="H250" s="122">
        <v>565.572</v>
      </c>
      <c r="I250" s="123">
        <f t="shared" si="131"/>
        <v>73.515999999999963</v>
      </c>
      <c r="J250" s="124">
        <f t="shared" si="132"/>
        <v>12.998521850445208</v>
      </c>
      <c r="K250" s="125">
        <v>271.76400000000001</v>
      </c>
      <c r="L250" s="122">
        <v>369.065</v>
      </c>
      <c r="M250" s="123">
        <f t="shared" si="133"/>
        <v>-97.300999999999988</v>
      </c>
      <c r="N250" s="124">
        <f t="shared" si="134"/>
        <v>-26.364190589733511</v>
      </c>
      <c r="O250" s="125">
        <v>99.234999999999999</v>
      </c>
      <c r="P250" s="122">
        <v>21.62</v>
      </c>
      <c r="Q250" s="123">
        <f t="shared" si="145"/>
        <v>77.614999999999995</v>
      </c>
      <c r="R250" s="124">
        <f t="shared" si="146"/>
        <v>358.99629972247914</v>
      </c>
      <c r="S250" s="125">
        <v>268.089</v>
      </c>
      <c r="T250" s="122">
        <v>174.887</v>
      </c>
      <c r="U250" s="123">
        <f t="shared" si="135"/>
        <v>93.201999999999998</v>
      </c>
      <c r="V250" s="124">
        <f t="shared" si="136"/>
        <v>53.292697570431194</v>
      </c>
      <c r="W250" s="121" t="s">
        <v>6959</v>
      </c>
      <c r="X250" s="122">
        <v>170</v>
      </c>
      <c r="Y250" s="122">
        <v>100</v>
      </c>
      <c r="Z250" s="123">
        <f t="shared" si="129"/>
        <v>70</v>
      </c>
      <c r="AA250" s="124">
        <f t="shared" si="152"/>
        <v>70</v>
      </c>
      <c r="AB250" s="28" t="s">
        <v>6960</v>
      </c>
      <c r="AC250" s="122">
        <v>98</v>
      </c>
      <c r="AD250" s="122">
        <v>75</v>
      </c>
      <c r="AE250" s="123">
        <f t="shared" si="137"/>
        <v>23</v>
      </c>
      <c r="AF250" s="29">
        <f t="shared" si="138"/>
        <v>30.666666666666664</v>
      </c>
      <c r="AG250" s="28" t="s">
        <v>6961</v>
      </c>
      <c r="AH250" s="122">
        <v>0</v>
      </c>
      <c r="AI250" s="122">
        <v>0</v>
      </c>
      <c r="AJ250" s="123">
        <f t="shared" si="139"/>
        <v>0</v>
      </c>
      <c r="AK250" s="124" t="e">
        <f t="shared" si="140"/>
        <v>#DIV/0!</v>
      </c>
      <c r="AL250" s="28" t="s">
        <v>6467</v>
      </c>
      <c r="AM250" s="122">
        <v>0</v>
      </c>
      <c r="AN250" s="122">
        <v>0</v>
      </c>
      <c r="AO250" s="123">
        <f t="shared" si="147"/>
        <v>0</v>
      </c>
      <c r="AP250" s="29" t="e">
        <f t="shared" si="148"/>
        <v>#DIV/0!</v>
      </c>
      <c r="AQ250" s="28" t="s">
        <v>6962</v>
      </c>
      <c r="AR250" s="122">
        <v>0</v>
      </c>
      <c r="AS250" s="122">
        <v>0</v>
      </c>
      <c r="AT250" s="123">
        <f t="shared" si="149"/>
        <v>0</v>
      </c>
      <c r="AU250" s="124" t="e">
        <f t="shared" si="150"/>
        <v>#DIV/0!</v>
      </c>
      <c r="AV250" s="9" t="s">
        <v>11996</v>
      </c>
      <c r="AX250" s="129"/>
      <c r="AY250" s="139"/>
      <c r="AZ250" s="139"/>
    </row>
    <row r="251" spans="3:52" ht="50" customHeight="1">
      <c r="C251" s="52" t="s">
        <v>6319</v>
      </c>
      <c r="D251" s="130" t="s">
        <v>626</v>
      </c>
      <c r="E251" s="131" t="s">
        <v>6344</v>
      </c>
      <c r="F251" s="132" t="s">
        <v>627</v>
      </c>
      <c r="G251" s="125">
        <v>3151.4360000000001</v>
      </c>
      <c r="H251" s="122">
        <v>3557.8009999999999</v>
      </c>
      <c r="I251" s="123">
        <f t="shared" si="131"/>
        <v>-406.36499999999978</v>
      </c>
      <c r="J251" s="124">
        <f t="shared" si="132"/>
        <v>-11.421802399853162</v>
      </c>
      <c r="K251" s="125">
        <v>2024.12</v>
      </c>
      <c r="L251" s="122">
        <v>2162.9580000000001</v>
      </c>
      <c r="M251" s="123">
        <f t="shared" si="133"/>
        <v>-138.83800000000019</v>
      </c>
      <c r="N251" s="124">
        <f t="shared" si="134"/>
        <v>-6.4188948652724731</v>
      </c>
      <c r="O251" s="125">
        <v>98.944000000000003</v>
      </c>
      <c r="P251" s="122">
        <v>390.71</v>
      </c>
      <c r="Q251" s="123">
        <f t="shared" si="145"/>
        <v>-291.76599999999996</v>
      </c>
      <c r="R251" s="124">
        <f t="shared" si="146"/>
        <v>-74.675846535793809</v>
      </c>
      <c r="S251" s="125">
        <v>1028.3720000000001</v>
      </c>
      <c r="T251" s="122">
        <v>1004.133</v>
      </c>
      <c r="U251" s="123">
        <f t="shared" si="135"/>
        <v>24.239000000000033</v>
      </c>
      <c r="V251" s="124">
        <f t="shared" si="136"/>
        <v>2.4139232551863179</v>
      </c>
      <c r="W251" s="121" t="s">
        <v>6514</v>
      </c>
      <c r="X251" s="122">
        <v>561</v>
      </c>
      <c r="Y251" s="122">
        <v>633</v>
      </c>
      <c r="Z251" s="123">
        <f t="shared" si="129"/>
        <v>-72</v>
      </c>
      <c r="AA251" s="124">
        <f t="shared" si="152"/>
        <v>-11.374407582938389</v>
      </c>
      <c r="AB251" s="28" t="s">
        <v>6963</v>
      </c>
      <c r="AC251" s="122">
        <v>290</v>
      </c>
      <c r="AD251" s="122">
        <v>220</v>
      </c>
      <c r="AE251" s="123">
        <f t="shared" si="137"/>
        <v>70</v>
      </c>
      <c r="AF251" s="29">
        <f t="shared" si="138"/>
        <v>31.818181818181817</v>
      </c>
      <c r="AG251" s="28" t="s">
        <v>6964</v>
      </c>
      <c r="AH251" s="122">
        <v>100</v>
      </c>
      <c r="AI251" s="122">
        <v>100</v>
      </c>
      <c r="AJ251" s="123">
        <f t="shared" si="139"/>
        <v>0</v>
      </c>
      <c r="AK251" s="124">
        <f t="shared" si="140"/>
        <v>0</v>
      </c>
      <c r="AL251" s="28" t="s">
        <v>6965</v>
      </c>
      <c r="AM251" s="122">
        <v>51</v>
      </c>
      <c r="AN251" s="122">
        <v>24</v>
      </c>
      <c r="AO251" s="123">
        <f t="shared" si="147"/>
        <v>27</v>
      </c>
      <c r="AP251" s="29">
        <f t="shared" si="148"/>
        <v>112.5</v>
      </c>
      <c r="AQ251" s="28" t="s">
        <v>6966</v>
      </c>
      <c r="AR251" s="122">
        <v>20</v>
      </c>
      <c r="AS251" s="122">
        <v>20</v>
      </c>
      <c r="AT251" s="123">
        <f t="shared" si="149"/>
        <v>0</v>
      </c>
      <c r="AU251" s="124">
        <f t="shared" si="150"/>
        <v>0</v>
      </c>
      <c r="AV251" s="9" t="s">
        <v>11997</v>
      </c>
      <c r="AX251" s="129"/>
      <c r="AY251" s="139"/>
      <c r="AZ251" s="139"/>
    </row>
    <row r="252" spans="3:52" ht="50" customHeight="1">
      <c r="C252" s="52" t="s">
        <v>6319</v>
      </c>
      <c r="D252" s="130" t="s">
        <v>628</v>
      </c>
      <c r="E252" s="131" t="s">
        <v>6344</v>
      </c>
      <c r="F252" s="132" t="s">
        <v>629</v>
      </c>
      <c r="G252" s="125">
        <v>1570.4770000000001</v>
      </c>
      <c r="H252" s="122">
        <v>1757.085</v>
      </c>
      <c r="I252" s="123">
        <f t="shared" si="131"/>
        <v>-186.60799999999995</v>
      </c>
      <c r="J252" s="124">
        <f t="shared" si="132"/>
        <v>-10.620317173045125</v>
      </c>
      <c r="K252" s="125">
        <v>1245.7339999999999</v>
      </c>
      <c r="L252" s="122">
        <v>1453.1189999999999</v>
      </c>
      <c r="M252" s="123">
        <f t="shared" si="133"/>
        <v>-207.38499999999999</v>
      </c>
      <c r="N252" s="124">
        <f t="shared" si="134"/>
        <v>-14.271714842349455</v>
      </c>
      <c r="O252" s="125">
        <v>280.77999999999997</v>
      </c>
      <c r="P252" s="122">
        <v>265.75400000000002</v>
      </c>
      <c r="Q252" s="123">
        <f t="shared" si="145"/>
        <v>15.025999999999954</v>
      </c>
      <c r="R252" s="124">
        <f t="shared" si="146"/>
        <v>5.654101161224272</v>
      </c>
      <c r="S252" s="125">
        <v>43.963000000000001</v>
      </c>
      <c r="T252" s="122">
        <v>38.212000000000003</v>
      </c>
      <c r="U252" s="123">
        <f t="shared" si="135"/>
        <v>5.7509999999999977</v>
      </c>
      <c r="V252" s="124">
        <f t="shared" si="136"/>
        <v>15.050245996022186</v>
      </c>
      <c r="W252" s="121" t="s">
        <v>6967</v>
      </c>
      <c r="X252" s="122">
        <v>23</v>
      </c>
      <c r="Y252" s="122">
        <v>23</v>
      </c>
      <c r="Z252" s="123">
        <f t="shared" si="129"/>
        <v>0</v>
      </c>
      <c r="AA252" s="124">
        <f t="shared" si="152"/>
        <v>0</v>
      </c>
      <c r="AB252" s="28" t="s">
        <v>6968</v>
      </c>
      <c r="AC252" s="122">
        <v>10</v>
      </c>
      <c r="AD252" s="122">
        <v>7</v>
      </c>
      <c r="AE252" s="123">
        <f t="shared" si="137"/>
        <v>3</v>
      </c>
      <c r="AF252" s="29">
        <f t="shared" si="138"/>
        <v>42.857142857142854</v>
      </c>
      <c r="AG252" s="28" t="s">
        <v>6969</v>
      </c>
      <c r="AH252" s="122">
        <v>6</v>
      </c>
      <c r="AI252" s="122">
        <v>6</v>
      </c>
      <c r="AJ252" s="123">
        <f t="shared" si="139"/>
        <v>0</v>
      </c>
      <c r="AK252" s="124">
        <f t="shared" si="140"/>
        <v>0</v>
      </c>
      <c r="AL252" s="28" t="s">
        <v>6432</v>
      </c>
      <c r="AM252" s="122">
        <v>5</v>
      </c>
      <c r="AN252" s="122">
        <v>2</v>
      </c>
      <c r="AO252" s="123">
        <f t="shared" si="147"/>
        <v>3</v>
      </c>
      <c r="AP252" s="29">
        <f t="shared" si="148"/>
        <v>150</v>
      </c>
      <c r="AQ252" s="28" t="s">
        <v>6494</v>
      </c>
      <c r="AR252" s="122" t="s">
        <v>6494</v>
      </c>
      <c r="AS252" s="122" t="s">
        <v>6494</v>
      </c>
      <c r="AT252" s="123" t="s">
        <v>6494</v>
      </c>
      <c r="AU252" s="124" t="s">
        <v>6494</v>
      </c>
      <c r="AV252" s="9" t="s">
        <v>11998</v>
      </c>
      <c r="AX252" s="129"/>
      <c r="AY252" s="139"/>
      <c r="AZ252" s="139"/>
    </row>
    <row r="253" spans="3:52" ht="50" customHeight="1">
      <c r="C253" s="52" t="s">
        <v>6319</v>
      </c>
      <c r="D253" s="130" t="s">
        <v>630</v>
      </c>
      <c r="E253" s="131" t="s">
        <v>6344</v>
      </c>
      <c r="F253" s="132" t="s">
        <v>631</v>
      </c>
      <c r="G253" s="125">
        <v>3114.732</v>
      </c>
      <c r="H253" s="122">
        <v>3129.1669999999999</v>
      </c>
      <c r="I253" s="123">
        <f t="shared" si="131"/>
        <v>-14.434999999999945</v>
      </c>
      <c r="J253" s="124">
        <f t="shared" si="132"/>
        <v>-0.46130487762397937</v>
      </c>
      <c r="K253" s="125">
        <v>1141.9649999999999</v>
      </c>
      <c r="L253" s="122">
        <v>1289.6790000000001</v>
      </c>
      <c r="M253" s="123">
        <f t="shared" si="133"/>
        <v>-147.71400000000017</v>
      </c>
      <c r="N253" s="124">
        <f t="shared" si="134"/>
        <v>-11.453547743275665</v>
      </c>
      <c r="O253" s="125">
        <v>275.28699999999998</v>
      </c>
      <c r="P253" s="122">
        <v>311.8</v>
      </c>
      <c r="Q253" s="123">
        <f t="shared" si="145"/>
        <v>-36.513000000000034</v>
      </c>
      <c r="R253" s="124">
        <f t="shared" si="146"/>
        <v>-11.71039127645928</v>
      </c>
      <c r="S253" s="125">
        <v>1697.48</v>
      </c>
      <c r="T253" s="122">
        <v>1527.6880000000001</v>
      </c>
      <c r="U253" s="123">
        <f t="shared" si="135"/>
        <v>169.79199999999992</v>
      </c>
      <c r="V253" s="124">
        <f t="shared" si="136"/>
        <v>11.114311299165793</v>
      </c>
      <c r="W253" s="121" t="s">
        <v>6556</v>
      </c>
      <c r="X253" s="122">
        <v>1143</v>
      </c>
      <c r="Y253" s="122">
        <v>1143</v>
      </c>
      <c r="Z253" s="123">
        <f t="shared" ref="Z253:Z263" si="153">X253-Y253</f>
        <v>0</v>
      </c>
      <c r="AA253" s="124">
        <f t="shared" si="152"/>
        <v>0</v>
      </c>
      <c r="AB253" s="28" t="s">
        <v>6403</v>
      </c>
      <c r="AC253" s="122">
        <v>432</v>
      </c>
      <c r="AD253" s="122">
        <v>304</v>
      </c>
      <c r="AE253" s="123">
        <f t="shared" si="137"/>
        <v>128</v>
      </c>
      <c r="AF253" s="29">
        <f t="shared" si="138"/>
        <v>42.105263157894733</v>
      </c>
      <c r="AG253" s="28" t="s">
        <v>6970</v>
      </c>
      <c r="AH253" s="122">
        <v>95</v>
      </c>
      <c r="AI253" s="122">
        <v>54</v>
      </c>
      <c r="AJ253" s="123">
        <f t="shared" si="139"/>
        <v>41</v>
      </c>
      <c r="AK253" s="124">
        <f t="shared" si="140"/>
        <v>75.925925925925924</v>
      </c>
      <c r="AL253" s="28" t="s">
        <v>6418</v>
      </c>
      <c r="AM253" s="122">
        <v>14</v>
      </c>
      <c r="AN253" s="122">
        <v>14</v>
      </c>
      <c r="AO253" s="123">
        <f t="shared" si="147"/>
        <v>0</v>
      </c>
      <c r="AP253" s="29">
        <f t="shared" si="148"/>
        <v>0</v>
      </c>
      <c r="AQ253" s="28" t="s">
        <v>6971</v>
      </c>
      <c r="AR253" s="122">
        <v>13</v>
      </c>
      <c r="AS253" s="122">
        <v>13</v>
      </c>
      <c r="AT253" s="123">
        <f t="shared" si="149"/>
        <v>0</v>
      </c>
      <c r="AU253" s="124">
        <f t="shared" si="150"/>
        <v>0</v>
      </c>
      <c r="AV253" s="9" t="s">
        <v>11999</v>
      </c>
      <c r="AX253" s="129"/>
      <c r="AY253" s="139"/>
      <c r="AZ253" s="139"/>
    </row>
    <row r="254" spans="3:52" ht="50" customHeight="1">
      <c r="C254" s="52" t="s">
        <v>6319</v>
      </c>
      <c r="D254" s="130" t="s">
        <v>632</v>
      </c>
      <c r="E254" s="131" t="s">
        <v>6344</v>
      </c>
      <c r="F254" s="132" t="s">
        <v>633</v>
      </c>
      <c r="G254" s="125">
        <v>1764.068</v>
      </c>
      <c r="H254" s="122">
        <v>1630.4290000000001</v>
      </c>
      <c r="I254" s="123">
        <f t="shared" si="131"/>
        <v>133.6389999999999</v>
      </c>
      <c r="J254" s="124">
        <f t="shared" si="132"/>
        <v>8.1965544037796114</v>
      </c>
      <c r="K254" s="125">
        <v>1013.076</v>
      </c>
      <c r="L254" s="122">
        <v>1012.962</v>
      </c>
      <c r="M254" s="123">
        <f t="shared" si="133"/>
        <v>0.11400000000003274</v>
      </c>
      <c r="N254" s="124">
        <f t="shared" si="134"/>
        <v>1.1254124044143091E-2</v>
      </c>
      <c r="O254" s="125">
        <v>224.24700000000001</v>
      </c>
      <c r="P254" s="122">
        <v>95.441000000000003</v>
      </c>
      <c r="Q254" s="123">
        <f t="shared" si="145"/>
        <v>128.80600000000001</v>
      </c>
      <c r="R254" s="124">
        <f t="shared" si="146"/>
        <v>134.9587703397911</v>
      </c>
      <c r="S254" s="125">
        <v>526.745</v>
      </c>
      <c r="T254" s="122">
        <v>522.02599999999995</v>
      </c>
      <c r="U254" s="123">
        <f t="shared" si="135"/>
        <v>4.7190000000000509</v>
      </c>
      <c r="V254" s="124">
        <f t="shared" si="136"/>
        <v>0.90397796278347264</v>
      </c>
      <c r="W254" s="121" t="s">
        <v>6403</v>
      </c>
      <c r="X254" s="122">
        <v>357</v>
      </c>
      <c r="Y254" s="122">
        <v>357</v>
      </c>
      <c r="Z254" s="123">
        <f t="shared" si="153"/>
        <v>0</v>
      </c>
      <c r="AA254" s="124">
        <f t="shared" si="152"/>
        <v>0</v>
      </c>
      <c r="AB254" s="28" t="s">
        <v>6564</v>
      </c>
      <c r="AC254" s="122">
        <v>72</v>
      </c>
      <c r="AD254" s="122">
        <v>67</v>
      </c>
      <c r="AE254" s="123">
        <f t="shared" si="137"/>
        <v>5</v>
      </c>
      <c r="AF254" s="29">
        <f t="shared" si="138"/>
        <v>7.4626865671641784</v>
      </c>
      <c r="AG254" s="28" t="s">
        <v>6972</v>
      </c>
      <c r="AH254" s="122">
        <v>70</v>
      </c>
      <c r="AI254" s="122">
        <v>70</v>
      </c>
      <c r="AJ254" s="123">
        <f t="shared" si="139"/>
        <v>0</v>
      </c>
      <c r="AK254" s="124">
        <f t="shared" si="140"/>
        <v>0</v>
      </c>
      <c r="AL254" s="28" t="s">
        <v>6488</v>
      </c>
      <c r="AM254" s="122">
        <v>26</v>
      </c>
      <c r="AN254" s="122">
        <v>26</v>
      </c>
      <c r="AO254" s="123">
        <f t="shared" si="147"/>
        <v>0</v>
      </c>
      <c r="AP254" s="29">
        <f t="shared" si="148"/>
        <v>0</v>
      </c>
      <c r="AQ254" s="28" t="s">
        <v>6973</v>
      </c>
      <c r="AR254" s="122">
        <v>3</v>
      </c>
      <c r="AS254" s="122">
        <v>3</v>
      </c>
      <c r="AT254" s="123">
        <f t="shared" si="149"/>
        <v>0</v>
      </c>
      <c r="AU254" s="124">
        <f t="shared" si="150"/>
        <v>0</v>
      </c>
      <c r="AV254" s="9" t="s">
        <v>12000</v>
      </c>
      <c r="AX254" s="129"/>
      <c r="AY254" s="139"/>
      <c r="AZ254" s="139"/>
    </row>
    <row r="255" spans="3:52" ht="50" customHeight="1">
      <c r="C255" s="52" t="s">
        <v>6319</v>
      </c>
      <c r="D255" s="130" t="s">
        <v>634</v>
      </c>
      <c r="E255" s="131" t="s">
        <v>6344</v>
      </c>
      <c r="F255" s="132" t="s">
        <v>635</v>
      </c>
      <c r="G255" s="125">
        <v>2071.7190000000001</v>
      </c>
      <c r="H255" s="122">
        <v>1974.1980000000001</v>
      </c>
      <c r="I255" s="123">
        <f t="shared" si="131"/>
        <v>97.520999999999958</v>
      </c>
      <c r="J255" s="124">
        <f t="shared" si="132"/>
        <v>4.9397780769710007</v>
      </c>
      <c r="K255" s="125">
        <v>2031.008</v>
      </c>
      <c r="L255" s="122">
        <v>1951.431</v>
      </c>
      <c r="M255" s="123">
        <f t="shared" si="133"/>
        <v>79.576999999999998</v>
      </c>
      <c r="N255" s="124">
        <f t="shared" si="134"/>
        <v>4.07787925886183</v>
      </c>
      <c r="O255" s="125">
        <v>2.5790000000000002</v>
      </c>
      <c r="P255" s="122">
        <v>2.5790000000000002</v>
      </c>
      <c r="Q255" s="123">
        <f t="shared" si="145"/>
        <v>0</v>
      </c>
      <c r="R255" s="124">
        <f t="shared" si="146"/>
        <v>0</v>
      </c>
      <c r="S255" s="125">
        <v>38.131999999999998</v>
      </c>
      <c r="T255" s="122">
        <v>20.187999999999999</v>
      </c>
      <c r="U255" s="123">
        <f t="shared" si="135"/>
        <v>17.943999999999999</v>
      </c>
      <c r="V255" s="124">
        <f t="shared" si="136"/>
        <v>88.884485833168213</v>
      </c>
      <c r="W255" s="121" t="s">
        <v>6919</v>
      </c>
      <c r="X255" s="122">
        <v>20</v>
      </c>
      <c r="Y255" s="122">
        <v>20</v>
      </c>
      <c r="Z255" s="123">
        <f t="shared" si="153"/>
        <v>0</v>
      </c>
      <c r="AA255" s="124">
        <f t="shared" si="152"/>
        <v>0</v>
      </c>
      <c r="AB255" s="28" t="s">
        <v>6974</v>
      </c>
      <c r="AC255" s="122">
        <v>18</v>
      </c>
      <c r="AD255" s="122" t="s">
        <v>6421</v>
      </c>
      <c r="AE255" s="123">
        <v>18</v>
      </c>
      <c r="AF255" s="29" t="s">
        <v>6914</v>
      </c>
      <c r="AG255" s="122" t="s">
        <v>6421</v>
      </c>
      <c r="AH255" s="122" t="s">
        <v>6421</v>
      </c>
      <c r="AI255" s="122" t="s">
        <v>6421</v>
      </c>
      <c r="AJ255" s="122" t="s">
        <v>6421</v>
      </c>
      <c r="AK255" s="122" t="s">
        <v>6421</v>
      </c>
      <c r="AL255" s="28" t="s">
        <v>6421</v>
      </c>
      <c r="AM255" s="122" t="s">
        <v>6421</v>
      </c>
      <c r="AN255" s="122" t="s">
        <v>6421</v>
      </c>
      <c r="AO255" s="123" t="s">
        <v>6421</v>
      </c>
      <c r="AP255" s="29" t="s">
        <v>6421</v>
      </c>
      <c r="AQ255" s="28" t="s">
        <v>6421</v>
      </c>
      <c r="AR255" s="122" t="s">
        <v>6421</v>
      </c>
      <c r="AS255" s="122" t="s">
        <v>6421</v>
      </c>
      <c r="AT255" s="123" t="s">
        <v>6421</v>
      </c>
      <c r="AU255" s="124" t="s">
        <v>6421</v>
      </c>
      <c r="AV255" s="9" t="s">
        <v>6975</v>
      </c>
      <c r="AX255" s="129"/>
      <c r="AY255" s="139"/>
      <c r="AZ255" s="139"/>
    </row>
    <row r="256" spans="3:52" ht="50" customHeight="1">
      <c r="C256" s="52" t="s">
        <v>6319</v>
      </c>
      <c r="D256" s="130" t="s">
        <v>636</v>
      </c>
      <c r="E256" s="131" t="s">
        <v>6344</v>
      </c>
      <c r="F256" s="132" t="s">
        <v>637</v>
      </c>
      <c r="G256" s="125">
        <v>3369.9740000000002</v>
      </c>
      <c r="H256" s="122">
        <v>3163.1060000000002</v>
      </c>
      <c r="I256" s="123">
        <f t="shared" si="131"/>
        <v>206.86799999999994</v>
      </c>
      <c r="J256" s="124">
        <f t="shared" si="132"/>
        <v>6.5400274287361819</v>
      </c>
      <c r="K256" s="125">
        <v>947.92700000000002</v>
      </c>
      <c r="L256" s="122">
        <v>921.08</v>
      </c>
      <c r="M256" s="123">
        <f t="shared" si="133"/>
        <v>26.84699999999998</v>
      </c>
      <c r="N256" s="124">
        <f t="shared" si="134"/>
        <v>2.9147305337212814</v>
      </c>
      <c r="O256" s="125">
        <v>1188.615</v>
      </c>
      <c r="P256" s="122">
        <v>1108.404</v>
      </c>
      <c r="Q256" s="123">
        <f t="shared" si="145"/>
        <v>80.211000000000013</v>
      </c>
      <c r="R256" s="124">
        <f t="shared" si="146"/>
        <v>7.2366213041454213</v>
      </c>
      <c r="S256" s="125">
        <v>1233.432</v>
      </c>
      <c r="T256" s="122">
        <v>1133.6220000000001</v>
      </c>
      <c r="U256" s="123">
        <f t="shared" si="135"/>
        <v>99.809999999999945</v>
      </c>
      <c r="V256" s="124">
        <f t="shared" si="136"/>
        <v>8.804522142301396</v>
      </c>
      <c r="W256" s="121" t="s">
        <v>6403</v>
      </c>
      <c r="X256" s="122">
        <v>1181</v>
      </c>
      <c r="Y256" s="122">
        <v>1078</v>
      </c>
      <c r="Z256" s="123">
        <f t="shared" si="153"/>
        <v>103</v>
      </c>
      <c r="AA256" s="124">
        <f t="shared" si="152"/>
        <v>9.5547309833024112</v>
      </c>
      <c r="AB256" s="28" t="s">
        <v>6821</v>
      </c>
      <c r="AC256" s="122">
        <v>37</v>
      </c>
      <c r="AD256" s="122">
        <v>37</v>
      </c>
      <c r="AE256" s="123">
        <f t="shared" si="137"/>
        <v>0</v>
      </c>
      <c r="AF256" s="29">
        <f t="shared" si="138"/>
        <v>0</v>
      </c>
      <c r="AG256" s="28" t="s">
        <v>6972</v>
      </c>
      <c r="AH256" s="122">
        <v>13</v>
      </c>
      <c r="AI256" s="122">
        <v>17</v>
      </c>
      <c r="AJ256" s="123">
        <f t="shared" si="139"/>
        <v>-4</v>
      </c>
      <c r="AK256" s="124">
        <f t="shared" si="140"/>
        <v>-23.52941176470588</v>
      </c>
      <c r="AL256" s="28" t="s">
        <v>6497</v>
      </c>
      <c r="AM256" s="122">
        <v>1</v>
      </c>
      <c r="AN256" s="122">
        <v>1</v>
      </c>
      <c r="AO256" s="123">
        <f t="shared" si="147"/>
        <v>0</v>
      </c>
      <c r="AP256" s="29">
        <f t="shared" si="148"/>
        <v>0</v>
      </c>
      <c r="AQ256" s="28" t="s">
        <v>6410</v>
      </c>
      <c r="AR256" s="122">
        <v>1</v>
      </c>
      <c r="AS256" s="122">
        <v>1</v>
      </c>
      <c r="AT256" s="123">
        <f t="shared" si="149"/>
        <v>0</v>
      </c>
      <c r="AU256" s="124">
        <f t="shared" si="150"/>
        <v>0</v>
      </c>
      <c r="AV256" s="9" t="s">
        <v>12001</v>
      </c>
      <c r="AX256" s="129"/>
      <c r="AY256" s="139"/>
      <c r="AZ256" s="139"/>
    </row>
    <row r="257" spans="3:52" ht="50" customHeight="1">
      <c r="C257" s="52" t="s">
        <v>6319</v>
      </c>
      <c r="D257" s="130" t="s">
        <v>638</v>
      </c>
      <c r="E257" s="131" t="s">
        <v>6344</v>
      </c>
      <c r="F257" s="132" t="s">
        <v>639</v>
      </c>
      <c r="G257" s="125">
        <v>689.03499999999997</v>
      </c>
      <c r="H257" s="122">
        <v>853.61099999999999</v>
      </c>
      <c r="I257" s="123">
        <f t="shared" si="131"/>
        <v>-164.57600000000002</v>
      </c>
      <c r="J257" s="124">
        <f t="shared" si="132"/>
        <v>-19.279976476404357</v>
      </c>
      <c r="K257" s="125">
        <v>533.64400000000001</v>
      </c>
      <c r="L257" s="122">
        <v>657.84199999999998</v>
      </c>
      <c r="M257" s="123">
        <f t="shared" si="133"/>
        <v>-124.19799999999998</v>
      </c>
      <c r="N257" s="124">
        <f t="shared" si="134"/>
        <v>-18.879609389488657</v>
      </c>
      <c r="O257" s="125">
        <v>22.481000000000002</v>
      </c>
      <c r="P257" s="122">
        <v>72.475999999999999</v>
      </c>
      <c r="Q257" s="123">
        <f t="shared" si="145"/>
        <v>-49.994999999999997</v>
      </c>
      <c r="R257" s="124">
        <f t="shared" si="146"/>
        <v>-68.98145593023898</v>
      </c>
      <c r="S257" s="125">
        <v>132.91</v>
      </c>
      <c r="T257" s="122">
        <v>123.29300000000001</v>
      </c>
      <c r="U257" s="123">
        <f t="shared" si="135"/>
        <v>9.6169999999999902</v>
      </c>
      <c r="V257" s="124">
        <f t="shared" si="136"/>
        <v>7.8001184171039641</v>
      </c>
      <c r="W257" s="121" t="s">
        <v>6976</v>
      </c>
      <c r="X257" s="122">
        <v>93</v>
      </c>
      <c r="Y257" s="122">
        <v>102</v>
      </c>
      <c r="Z257" s="123">
        <f t="shared" si="153"/>
        <v>-9</v>
      </c>
      <c r="AA257" s="124">
        <f t="shared" si="152"/>
        <v>-8.8235294117647065</v>
      </c>
      <c r="AB257" s="28" t="s">
        <v>6977</v>
      </c>
      <c r="AC257" s="122">
        <v>32</v>
      </c>
      <c r="AD257" s="122">
        <v>6</v>
      </c>
      <c r="AE257" s="123">
        <f t="shared" si="137"/>
        <v>26</v>
      </c>
      <c r="AF257" s="29">
        <f t="shared" si="138"/>
        <v>433.33333333333331</v>
      </c>
      <c r="AG257" s="28" t="s">
        <v>6978</v>
      </c>
      <c r="AH257" s="122">
        <v>8</v>
      </c>
      <c r="AI257" s="122">
        <v>15</v>
      </c>
      <c r="AJ257" s="123">
        <f t="shared" si="139"/>
        <v>-7</v>
      </c>
      <c r="AK257" s="124">
        <f t="shared" si="140"/>
        <v>-46.666666666666664</v>
      </c>
      <c r="AL257" s="28" t="s">
        <v>6418</v>
      </c>
      <c r="AM257" s="122">
        <v>0</v>
      </c>
      <c r="AN257" s="122">
        <v>0</v>
      </c>
      <c r="AO257" s="123">
        <f t="shared" si="147"/>
        <v>0</v>
      </c>
      <c r="AP257" s="29" t="e">
        <f t="shared" si="148"/>
        <v>#DIV/0!</v>
      </c>
      <c r="AQ257" s="28" t="s">
        <v>6979</v>
      </c>
      <c r="AR257" s="122">
        <v>0</v>
      </c>
      <c r="AS257" s="122">
        <v>0</v>
      </c>
      <c r="AT257" s="123">
        <f t="shared" si="149"/>
        <v>0</v>
      </c>
      <c r="AU257" s="124" t="e">
        <f t="shared" si="150"/>
        <v>#DIV/0!</v>
      </c>
      <c r="AV257" s="9" t="s">
        <v>12002</v>
      </c>
      <c r="AX257" s="129"/>
      <c r="AY257" s="139"/>
      <c r="AZ257" s="139"/>
    </row>
    <row r="258" spans="3:52" ht="50" customHeight="1">
      <c r="C258" s="52" t="s">
        <v>6319</v>
      </c>
      <c r="D258" s="106" t="s">
        <v>640</v>
      </c>
      <c r="E258" s="107" t="s">
        <v>6344</v>
      </c>
      <c r="F258" s="108" t="s">
        <v>641</v>
      </c>
      <c r="G258" s="125">
        <v>2333.8809999999999</v>
      </c>
      <c r="H258" s="122">
        <v>2263.9749999999999</v>
      </c>
      <c r="I258" s="123">
        <f t="shared" si="131"/>
        <v>69.905999999999949</v>
      </c>
      <c r="J258" s="124">
        <f t="shared" si="132"/>
        <v>3.0877549442904604</v>
      </c>
      <c r="K258" s="125">
        <v>1539.59</v>
      </c>
      <c r="L258" s="122">
        <v>1469.9449999999999</v>
      </c>
      <c r="M258" s="123">
        <f t="shared" si="133"/>
        <v>69.644999999999982</v>
      </c>
      <c r="N258" s="124">
        <f t="shared" si="134"/>
        <v>4.7379323716193449</v>
      </c>
      <c r="O258" s="125">
        <v>8.2520000000000007</v>
      </c>
      <c r="P258" s="122">
        <v>8.25</v>
      </c>
      <c r="Q258" s="123">
        <f t="shared" si="145"/>
        <v>2.0000000000006679E-3</v>
      </c>
      <c r="R258" s="124">
        <f t="shared" si="146"/>
        <v>2.4242424242432337E-2</v>
      </c>
      <c r="S258" s="125">
        <v>786.03899999999999</v>
      </c>
      <c r="T258" s="122">
        <v>785.78</v>
      </c>
      <c r="U258" s="123">
        <f t="shared" si="135"/>
        <v>0.25900000000001455</v>
      </c>
      <c r="V258" s="124">
        <f t="shared" si="136"/>
        <v>3.2960879635523244E-2</v>
      </c>
      <c r="W258" s="121" t="s">
        <v>6980</v>
      </c>
      <c r="X258" s="122">
        <v>739</v>
      </c>
      <c r="Y258" s="122">
        <v>739</v>
      </c>
      <c r="Z258" s="123">
        <f t="shared" si="153"/>
        <v>0</v>
      </c>
      <c r="AA258" s="124">
        <f t="shared" si="152"/>
        <v>0</v>
      </c>
      <c r="AB258" s="28" t="s">
        <v>6981</v>
      </c>
      <c r="AC258" s="122">
        <v>20</v>
      </c>
      <c r="AD258" s="122">
        <v>20</v>
      </c>
      <c r="AE258" s="123">
        <f t="shared" si="137"/>
        <v>0</v>
      </c>
      <c r="AF258" s="29">
        <f t="shared" si="138"/>
        <v>0</v>
      </c>
      <c r="AG258" s="28" t="s">
        <v>6982</v>
      </c>
      <c r="AH258" s="122">
        <v>15</v>
      </c>
      <c r="AI258" s="122">
        <v>15</v>
      </c>
      <c r="AJ258" s="123">
        <f t="shared" si="139"/>
        <v>0</v>
      </c>
      <c r="AK258" s="124">
        <f t="shared" si="140"/>
        <v>0</v>
      </c>
      <c r="AL258" s="28" t="s">
        <v>6983</v>
      </c>
      <c r="AM258" s="122">
        <v>7</v>
      </c>
      <c r="AN258" s="122">
        <v>7</v>
      </c>
      <c r="AO258" s="123">
        <f t="shared" si="147"/>
        <v>0</v>
      </c>
      <c r="AP258" s="29">
        <f t="shared" si="148"/>
        <v>0</v>
      </c>
      <c r="AQ258" s="28" t="s">
        <v>6984</v>
      </c>
      <c r="AR258" s="122">
        <v>5</v>
      </c>
      <c r="AS258" s="122">
        <v>5</v>
      </c>
      <c r="AT258" s="123">
        <f t="shared" si="149"/>
        <v>0</v>
      </c>
      <c r="AU258" s="124">
        <f t="shared" si="150"/>
        <v>0</v>
      </c>
      <c r="AV258" s="9" t="s">
        <v>11965</v>
      </c>
      <c r="AX258" s="129"/>
      <c r="AY258" s="139"/>
      <c r="AZ258" s="139"/>
    </row>
    <row r="259" spans="3:52" ht="50" customHeight="1">
      <c r="C259" s="52" t="s">
        <v>6319</v>
      </c>
      <c r="D259" s="106" t="s">
        <v>642</v>
      </c>
      <c r="E259" s="107" t="s">
        <v>6344</v>
      </c>
      <c r="F259" s="108" t="s">
        <v>643</v>
      </c>
      <c r="G259" s="125">
        <v>1348.6959999999999</v>
      </c>
      <c r="H259" s="122">
        <v>1350.9459999999999</v>
      </c>
      <c r="I259" s="123">
        <f t="shared" si="131"/>
        <v>-2.25</v>
      </c>
      <c r="J259" s="124">
        <f t="shared" si="132"/>
        <v>-0.16654995832549932</v>
      </c>
      <c r="K259" s="125">
        <v>682.86900000000003</v>
      </c>
      <c r="L259" s="122">
        <v>680.52499999999998</v>
      </c>
      <c r="M259" s="123">
        <f t="shared" si="133"/>
        <v>2.3440000000000509</v>
      </c>
      <c r="N259" s="124">
        <f t="shared" si="134"/>
        <v>0.34443995444694187</v>
      </c>
      <c r="O259" s="125">
        <v>53.981999999999999</v>
      </c>
      <c r="P259" s="122">
        <v>53.921999999999997</v>
      </c>
      <c r="Q259" s="123">
        <f t="shared" si="145"/>
        <v>6.0000000000002274E-2</v>
      </c>
      <c r="R259" s="124">
        <f t="shared" si="146"/>
        <v>0.1112718370980347</v>
      </c>
      <c r="S259" s="125">
        <v>611.84500000000003</v>
      </c>
      <c r="T259" s="122">
        <v>616.49900000000002</v>
      </c>
      <c r="U259" s="123">
        <f t="shared" si="135"/>
        <v>-4.6539999999999964</v>
      </c>
      <c r="V259" s="124">
        <f t="shared" si="136"/>
        <v>-0.7549079560550781</v>
      </c>
      <c r="W259" s="121" t="s">
        <v>6604</v>
      </c>
      <c r="X259" s="122">
        <v>281</v>
      </c>
      <c r="Y259" s="122">
        <v>301</v>
      </c>
      <c r="Z259" s="123">
        <f t="shared" si="153"/>
        <v>-20</v>
      </c>
      <c r="AA259" s="124">
        <f t="shared" si="152"/>
        <v>-6.6445182724252501</v>
      </c>
      <c r="AB259" s="28" t="s">
        <v>6441</v>
      </c>
      <c r="AC259" s="122">
        <v>201</v>
      </c>
      <c r="AD259" s="122">
        <v>201</v>
      </c>
      <c r="AE259" s="123">
        <f t="shared" si="137"/>
        <v>0</v>
      </c>
      <c r="AF259" s="29">
        <f t="shared" si="138"/>
        <v>0</v>
      </c>
      <c r="AG259" s="28" t="s">
        <v>6985</v>
      </c>
      <c r="AH259" s="122">
        <v>74</v>
      </c>
      <c r="AI259" s="122">
        <v>75</v>
      </c>
      <c r="AJ259" s="123">
        <f t="shared" si="139"/>
        <v>-1</v>
      </c>
      <c r="AK259" s="124">
        <f t="shared" si="140"/>
        <v>-1.3333333333333335</v>
      </c>
      <c r="AL259" s="28" t="s">
        <v>6986</v>
      </c>
      <c r="AM259" s="122">
        <v>41</v>
      </c>
      <c r="AN259" s="122">
        <v>35</v>
      </c>
      <c r="AO259" s="123">
        <f t="shared" si="147"/>
        <v>6</v>
      </c>
      <c r="AP259" s="29">
        <f t="shared" si="148"/>
        <v>17.142857142857142</v>
      </c>
      <c r="AQ259" s="28" t="s">
        <v>6564</v>
      </c>
      <c r="AR259" s="122">
        <v>15</v>
      </c>
      <c r="AS259" s="122">
        <v>4</v>
      </c>
      <c r="AT259" s="123">
        <f t="shared" si="149"/>
        <v>11</v>
      </c>
      <c r="AU259" s="124">
        <f t="shared" si="150"/>
        <v>275</v>
      </c>
      <c r="AV259" s="9" t="s">
        <v>6987</v>
      </c>
      <c r="AX259" s="129"/>
      <c r="AY259" s="139"/>
      <c r="AZ259" s="139"/>
    </row>
    <row r="260" spans="3:52" ht="50" customHeight="1">
      <c r="C260" s="52" t="s">
        <v>6319</v>
      </c>
      <c r="D260" s="130" t="s">
        <v>644</v>
      </c>
      <c r="E260" s="131" t="s">
        <v>6344</v>
      </c>
      <c r="F260" s="132" t="s">
        <v>645</v>
      </c>
      <c r="G260" s="125">
        <v>2143.1959999999999</v>
      </c>
      <c r="H260" s="122">
        <v>2280.5630000000001</v>
      </c>
      <c r="I260" s="123">
        <f t="shared" si="131"/>
        <v>-137.36700000000019</v>
      </c>
      <c r="J260" s="124">
        <f t="shared" si="132"/>
        <v>-6.0233810686220979</v>
      </c>
      <c r="K260" s="125">
        <v>818.12300000000005</v>
      </c>
      <c r="L260" s="122">
        <v>862.16600000000005</v>
      </c>
      <c r="M260" s="123">
        <f t="shared" si="133"/>
        <v>-44.043000000000006</v>
      </c>
      <c r="N260" s="124">
        <f t="shared" si="134"/>
        <v>-5.1084129970330547</v>
      </c>
      <c r="O260" s="125">
        <v>6.3540000000000001</v>
      </c>
      <c r="P260" s="122">
        <v>6.3529999999999998</v>
      </c>
      <c r="Q260" s="123">
        <f t="shared" si="145"/>
        <v>1.000000000000334E-3</v>
      </c>
      <c r="R260" s="124">
        <f t="shared" si="146"/>
        <v>1.5740594994496048E-2</v>
      </c>
      <c r="S260" s="125">
        <v>1318.7190000000001</v>
      </c>
      <c r="T260" s="122">
        <v>1412.0440000000001</v>
      </c>
      <c r="U260" s="123">
        <f t="shared" si="135"/>
        <v>-93.325000000000045</v>
      </c>
      <c r="V260" s="124">
        <f t="shared" si="136"/>
        <v>-6.6092133106333826</v>
      </c>
      <c r="W260" s="121" t="s">
        <v>6944</v>
      </c>
      <c r="X260" s="122">
        <v>1190</v>
      </c>
      <c r="Y260" s="122">
        <v>1189</v>
      </c>
      <c r="Z260" s="123">
        <f t="shared" si="153"/>
        <v>1</v>
      </c>
      <c r="AA260" s="124">
        <f t="shared" si="152"/>
        <v>8.4104289318755257E-2</v>
      </c>
      <c r="AB260" s="28" t="s">
        <v>6988</v>
      </c>
      <c r="AC260" s="122">
        <v>92</v>
      </c>
      <c r="AD260" s="122">
        <v>50</v>
      </c>
      <c r="AE260" s="123">
        <f t="shared" si="137"/>
        <v>42</v>
      </c>
      <c r="AF260" s="29">
        <f t="shared" si="138"/>
        <v>84</v>
      </c>
      <c r="AG260" s="28" t="s">
        <v>6989</v>
      </c>
      <c r="AH260" s="122">
        <v>14</v>
      </c>
      <c r="AI260" s="122">
        <v>15</v>
      </c>
      <c r="AJ260" s="123">
        <f t="shared" si="139"/>
        <v>-1</v>
      </c>
      <c r="AK260" s="124">
        <f t="shared" si="140"/>
        <v>-6.666666666666667</v>
      </c>
      <c r="AL260" s="28" t="s">
        <v>6990</v>
      </c>
      <c r="AM260" s="122">
        <v>11</v>
      </c>
      <c r="AN260" s="122">
        <v>11</v>
      </c>
      <c r="AO260" s="123">
        <f t="shared" si="147"/>
        <v>0</v>
      </c>
      <c r="AP260" s="29">
        <f t="shared" si="148"/>
        <v>0</v>
      </c>
      <c r="AQ260" s="28" t="s">
        <v>6991</v>
      </c>
      <c r="AR260" s="122">
        <v>5</v>
      </c>
      <c r="AS260" s="122">
        <v>5</v>
      </c>
      <c r="AT260" s="123">
        <f t="shared" si="149"/>
        <v>0</v>
      </c>
      <c r="AU260" s="124">
        <f t="shared" si="150"/>
        <v>0</v>
      </c>
      <c r="AV260" s="9" t="s">
        <v>12003</v>
      </c>
      <c r="AX260" s="129"/>
      <c r="AY260" s="139"/>
      <c r="AZ260" s="139"/>
    </row>
    <row r="261" spans="3:52" ht="50" customHeight="1">
      <c r="C261" s="52" t="s">
        <v>6319</v>
      </c>
      <c r="D261" s="130" t="s">
        <v>646</v>
      </c>
      <c r="E261" s="131" t="s">
        <v>6344</v>
      </c>
      <c r="F261" s="132" t="s">
        <v>647</v>
      </c>
      <c r="G261" s="125">
        <v>2025.2670000000001</v>
      </c>
      <c r="H261" s="122">
        <v>2556.9450000000002</v>
      </c>
      <c r="I261" s="123">
        <f t="shared" si="131"/>
        <v>-531.67800000000011</v>
      </c>
      <c r="J261" s="124">
        <f t="shared" si="132"/>
        <v>-20.793485976428904</v>
      </c>
      <c r="K261" s="125">
        <v>558.30499999999995</v>
      </c>
      <c r="L261" s="122">
        <v>755.23199999999997</v>
      </c>
      <c r="M261" s="123">
        <f t="shared" si="133"/>
        <v>-196.92700000000002</v>
      </c>
      <c r="N261" s="124">
        <f t="shared" si="134"/>
        <v>-26.075033896868781</v>
      </c>
      <c r="O261" s="125">
        <v>808.846</v>
      </c>
      <c r="P261" s="122">
        <v>874.70100000000002</v>
      </c>
      <c r="Q261" s="123">
        <f t="shared" si="145"/>
        <v>-65.855000000000018</v>
      </c>
      <c r="R261" s="124">
        <f t="shared" si="146"/>
        <v>-7.5288584327673131</v>
      </c>
      <c r="S261" s="125">
        <v>658.11599999999999</v>
      </c>
      <c r="T261" s="122">
        <v>927.01199999999994</v>
      </c>
      <c r="U261" s="123">
        <f t="shared" si="135"/>
        <v>-268.89599999999996</v>
      </c>
      <c r="V261" s="124">
        <f t="shared" si="136"/>
        <v>-29.006744249265381</v>
      </c>
      <c r="W261" s="121" t="s">
        <v>6992</v>
      </c>
      <c r="X261" s="122">
        <v>263</v>
      </c>
      <c r="Y261" s="122">
        <v>309</v>
      </c>
      <c r="Z261" s="123">
        <f t="shared" si="153"/>
        <v>-46</v>
      </c>
      <c r="AA261" s="124">
        <f t="shared" si="152"/>
        <v>-14.886731391585762</v>
      </c>
      <c r="AB261" s="28" t="s">
        <v>6993</v>
      </c>
      <c r="AC261" s="122">
        <v>186</v>
      </c>
      <c r="AD261" s="122">
        <v>185</v>
      </c>
      <c r="AE261" s="123">
        <f t="shared" si="137"/>
        <v>1</v>
      </c>
      <c r="AF261" s="29">
        <f t="shared" si="138"/>
        <v>0.54054054054054057</v>
      </c>
      <c r="AG261" s="28" t="s">
        <v>6467</v>
      </c>
      <c r="AH261" s="122">
        <v>177</v>
      </c>
      <c r="AI261" s="122">
        <v>177</v>
      </c>
      <c r="AJ261" s="123">
        <f t="shared" si="139"/>
        <v>0</v>
      </c>
      <c r="AK261" s="124">
        <f t="shared" si="140"/>
        <v>0</v>
      </c>
      <c r="AL261" s="28" t="s">
        <v>6994</v>
      </c>
      <c r="AM261" s="122">
        <v>21</v>
      </c>
      <c r="AN261" s="122">
        <v>245</v>
      </c>
      <c r="AO261" s="123">
        <f t="shared" si="147"/>
        <v>-224</v>
      </c>
      <c r="AP261" s="29">
        <f t="shared" si="148"/>
        <v>-91.428571428571431</v>
      </c>
      <c r="AQ261" s="28" t="s">
        <v>6995</v>
      </c>
      <c r="AR261" s="122">
        <v>10</v>
      </c>
      <c r="AS261" s="122">
        <v>10</v>
      </c>
      <c r="AT261" s="123">
        <f t="shared" si="149"/>
        <v>0</v>
      </c>
      <c r="AU261" s="124">
        <f t="shared" si="150"/>
        <v>0</v>
      </c>
      <c r="AV261" s="9" t="s">
        <v>6996</v>
      </c>
      <c r="AX261" s="129"/>
      <c r="AY261" s="139"/>
      <c r="AZ261" s="139"/>
    </row>
    <row r="262" spans="3:52" ht="50" customHeight="1">
      <c r="C262" s="52" t="s">
        <v>6319</v>
      </c>
      <c r="D262" s="130" t="s">
        <v>648</v>
      </c>
      <c r="E262" s="131" t="s">
        <v>6344</v>
      </c>
      <c r="F262" s="132" t="s">
        <v>649</v>
      </c>
      <c r="G262" s="125">
        <v>2841.2159999999999</v>
      </c>
      <c r="H262" s="122">
        <v>2947.8420000000001</v>
      </c>
      <c r="I262" s="123">
        <f t="shared" si="131"/>
        <v>-106.6260000000002</v>
      </c>
      <c r="J262" s="124">
        <f t="shared" si="132"/>
        <v>-3.6170866688241841</v>
      </c>
      <c r="K262" s="125">
        <v>1002.069</v>
      </c>
      <c r="L262" s="122">
        <v>970.11900000000003</v>
      </c>
      <c r="M262" s="123">
        <f t="shared" si="133"/>
        <v>31.949999999999932</v>
      </c>
      <c r="N262" s="124">
        <f t="shared" si="134"/>
        <v>3.2934103960441892</v>
      </c>
      <c r="O262" s="125">
        <v>495.67599999999999</v>
      </c>
      <c r="P262" s="122">
        <v>557.745</v>
      </c>
      <c r="Q262" s="123">
        <f t="shared" si="145"/>
        <v>-62.069000000000017</v>
      </c>
      <c r="R262" s="124">
        <f t="shared" si="146"/>
        <v>-11.128562335834481</v>
      </c>
      <c r="S262" s="125">
        <v>1343.471</v>
      </c>
      <c r="T262" s="122">
        <v>1419.9780000000001</v>
      </c>
      <c r="U262" s="123">
        <f t="shared" si="135"/>
        <v>-76.507000000000062</v>
      </c>
      <c r="V262" s="124">
        <f t="shared" si="136"/>
        <v>-5.3879003759213218</v>
      </c>
      <c r="W262" s="121" t="s">
        <v>6997</v>
      </c>
      <c r="X262" s="122">
        <v>497</v>
      </c>
      <c r="Y262" s="122">
        <v>500</v>
      </c>
      <c r="Z262" s="123">
        <f t="shared" si="153"/>
        <v>-3</v>
      </c>
      <c r="AA262" s="124">
        <f t="shared" si="152"/>
        <v>-0.6</v>
      </c>
      <c r="AB262" s="28" t="s">
        <v>6998</v>
      </c>
      <c r="AC262" s="122">
        <v>293</v>
      </c>
      <c r="AD262" s="122">
        <v>300</v>
      </c>
      <c r="AE262" s="123">
        <f t="shared" si="137"/>
        <v>-7</v>
      </c>
      <c r="AF262" s="29">
        <f t="shared" si="138"/>
        <v>-2.3333333333333335</v>
      </c>
      <c r="AG262" s="28" t="s">
        <v>6999</v>
      </c>
      <c r="AH262" s="122">
        <v>190</v>
      </c>
      <c r="AI262" s="122">
        <v>289</v>
      </c>
      <c r="AJ262" s="123">
        <f t="shared" si="139"/>
        <v>-99</v>
      </c>
      <c r="AK262" s="124">
        <f t="shared" si="140"/>
        <v>-34.256055363321799</v>
      </c>
      <c r="AL262" s="28" t="s">
        <v>7000</v>
      </c>
      <c r="AM262" s="122">
        <v>163</v>
      </c>
      <c r="AN262" s="122">
        <v>163</v>
      </c>
      <c r="AO262" s="123">
        <f t="shared" si="147"/>
        <v>0</v>
      </c>
      <c r="AP262" s="29">
        <f t="shared" si="148"/>
        <v>0</v>
      </c>
      <c r="AQ262" s="28" t="s">
        <v>7001</v>
      </c>
      <c r="AR262" s="122">
        <v>47</v>
      </c>
      <c r="AS262" s="122" t="s">
        <v>6421</v>
      </c>
      <c r="AT262" s="123">
        <v>47</v>
      </c>
      <c r="AU262" s="124" t="s">
        <v>11832</v>
      </c>
      <c r="AV262" s="9" t="s">
        <v>7002</v>
      </c>
      <c r="AX262" s="129"/>
      <c r="AY262" s="139"/>
      <c r="AZ262" s="139"/>
    </row>
    <row r="263" spans="3:52" ht="50" customHeight="1">
      <c r="C263" s="52" t="s">
        <v>6319</v>
      </c>
      <c r="D263" s="130" t="s">
        <v>650</v>
      </c>
      <c r="E263" s="131" t="s">
        <v>6344</v>
      </c>
      <c r="F263" s="132" t="s">
        <v>651</v>
      </c>
      <c r="G263" s="125">
        <v>3278.7649999999999</v>
      </c>
      <c r="H263" s="122">
        <v>3289.63</v>
      </c>
      <c r="I263" s="123">
        <f t="shared" si="131"/>
        <v>-10.865000000000236</v>
      </c>
      <c r="J263" s="124">
        <f t="shared" si="132"/>
        <v>-0.3302803050799098</v>
      </c>
      <c r="K263" s="125">
        <v>1393.2139999999999</v>
      </c>
      <c r="L263" s="122">
        <v>1356.5309999999999</v>
      </c>
      <c r="M263" s="123">
        <f t="shared" si="133"/>
        <v>36.682999999999993</v>
      </c>
      <c r="N263" s="124">
        <f t="shared" si="134"/>
        <v>2.7041770516117944</v>
      </c>
      <c r="O263" s="125">
        <v>375.94799999999998</v>
      </c>
      <c r="P263" s="122">
        <v>425.92</v>
      </c>
      <c r="Q263" s="123">
        <f t="shared" si="145"/>
        <v>-49.972000000000037</v>
      </c>
      <c r="R263" s="124">
        <f t="shared" si="146"/>
        <v>-11.732719759579272</v>
      </c>
      <c r="S263" s="125">
        <v>1509.6030000000001</v>
      </c>
      <c r="T263" s="122">
        <v>1507.1790000000001</v>
      </c>
      <c r="U263" s="123">
        <f t="shared" si="135"/>
        <v>2.4239999999999782</v>
      </c>
      <c r="V263" s="124">
        <f t="shared" si="136"/>
        <v>0.16083026634527009</v>
      </c>
      <c r="W263" s="121" t="s">
        <v>6514</v>
      </c>
      <c r="X263" s="122">
        <v>965</v>
      </c>
      <c r="Y263" s="122">
        <v>1056</v>
      </c>
      <c r="Z263" s="123">
        <f t="shared" si="153"/>
        <v>-91</v>
      </c>
      <c r="AA263" s="124">
        <f t="shared" si="152"/>
        <v>-8.6174242424242422</v>
      </c>
      <c r="AB263" s="28" t="s">
        <v>6403</v>
      </c>
      <c r="AC263" s="122">
        <v>154</v>
      </c>
      <c r="AD263" s="122">
        <v>181</v>
      </c>
      <c r="AE263" s="123">
        <f t="shared" si="137"/>
        <v>-27</v>
      </c>
      <c r="AF263" s="29">
        <f t="shared" si="138"/>
        <v>-14.917127071823206</v>
      </c>
      <c r="AG263" s="28" t="s">
        <v>7003</v>
      </c>
      <c r="AH263" s="122">
        <v>91</v>
      </c>
      <c r="AI263" s="122">
        <v>49</v>
      </c>
      <c r="AJ263" s="123">
        <f t="shared" si="139"/>
        <v>42</v>
      </c>
      <c r="AK263" s="124">
        <f t="shared" si="140"/>
        <v>85.714285714285708</v>
      </c>
      <c r="AL263" s="28" t="s">
        <v>7004</v>
      </c>
      <c r="AM263" s="122">
        <v>84</v>
      </c>
      <c r="AN263" s="122">
        <v>0</v>
      </c>
      <c r="AO263" s="123">
        <f t="shared" si="147"/>
        <v>84</v>
      </c>
      <c r="AP263" s="29" t="e">
        <f t="shared" si="148"/>
        <v>#DIV/0!</v>
      </c>
      <c r="AQ263" s="28" t="s">
        <v>7005</v>
      </c>
      <c r="AR263" s="122">
        <v>57</v>
      </c>
      <c r="AS263" s="122">
        <v>69</v>
      </c>
      <c r="AT263" s="123">
        <f t="shared" si="149"/>
        <v>-12</v>
      </c>
      <c r="AU263" s="124">
        <f t="shared" si="150"/>
        <v>-17.391304347826086</v>
      </c>
      <c r="AV263" s="9" t="s">
        <v>12004</v>
      </c>
      <c r="AX263" s="129"/>
      <c r="AY263" s="139"/>
      <c r="AZ263" s="139"/>
    </row>
    <row r="264" spans="3:52" ht="50" customHeight="1">
      <c r="C264" s="52" t="s">
        <v>6319</v>
      </c>
      <c r="D264" s="130" t="s">
        <v>652</v>
      </c>
      <c r="E264" s="131" t="s">
        <v>6344</v>
      </c>
      <c r="F264" s="132" t="s">
        <v>653</v>
      </c>
      <c r="G264" s="125">
        <v>12784.23</v>
      </c>
      <c r="H264" s="122">
        <v>12683.314</v>
      </c>
      <c r="I264" s="123">
        <f t="shared" ref="I264:I327" si="154">G264-H264</f>
        <v>100.91599999999926</v>
      </c>
      <c r="J264" s="124">
        <f t="shared" ref="J264:J327" si="155">I264/H264*100</f>
        <v>0.79565955711574476</v>
      </c>
      <c r="K264" s="125">
        <v>7679.3270000000002</v>
      </c>
      <c r="L264" s="122">
        <v>7580.3590000000004</v>
      </c>
      <c r="M264" s="123">
        <f t="shared" ref="M264:M327" si="156">K264-L264</f>
        <v>98.967999999999847</v>
      </c>
      <c r="N264" s="124">
        <f t="shared" ref="N264:N327" si="157">M264/L264*100</f>
        <v>1.3055846035787995</v>
      </c>
      <c r="O264" s="125">
        <v>1982.0450000000001</v>
      </c>
      <c r="P264" s="122">
        <v>2126.19</v>
      </c>
      <c r="Q264" s="123">
        <f t="shared" ref="Q264:Q327" si="158">O264-P264</f>
        <v>-144.14499999999998</v>
      </c>
      <c r="R264" s="124">
        <f t="shared" ref="R264:R327" si="159">Q264/P264*100</f>
        <v>-6.7794975989916226</v>
      </c>
      <c r="S264" s="125">
        <v>3122.8580000000002</v>
      </c>
      <c r="T264" s="122">
        <v>2976.7649999999999</v>
      </c>
      <c r="U264" s="123">
        <f t="shared" ref="U264:U327" si="160">S264-T264</f>
        <v>146.0930000000003</v>
      </c>
      <c r="V264" s="124">
        <f t="shared" ref="V264:V327" si="161">U264/T264*100</f>
        <v>4.9077774026502023</v>
      </c>
      <c r="W264" s="121" t="s">
        <v>7006</v>
      </c>
      <c r="X264" s="122">
        <v>1534</v>
      </c>
      <c r="Y264" s="122">
        <v>1011</v>
      </c>
      <c r="Z264" s="123">
        <f>X264-Y264</f>
        <v>523</v>
      </c>
      <c r="AA264" s="124">
        <f t="shared" si="152"/>
        <v>51.730959446092974</v>
      </c>
      <c r="AB264" s="28" t="s">
        <v>6403</v>
      </c>
      <c r="AC264" s="122">
        <v>792</v>
      </c>
      <c r="AD264" s="122">
        <v>764</v>
      </c>
      <c r="AE264" s="123">
        <f t="shared" si="137"/>
        <v>28</v>
      </c>
      <c r="AF264" s="29">
        <f t="shared" si="138"/>
        <v>3.664921465968586</v>
      </c>
      <c r="AG264" s="28" t="s">
        <v>7007</v>
      </c>
      <c r="AH264" s="122">
        <v>184</v>
      </c>
      <c r="AI264" s="122">
        <v>184</v>
      </c>
      <c r="AJ264" s="123">
        <f t="shared" si="139"/>
        <v>0</v>
      </c>
      <c r="AK264" s="124">
        <f t="shared" si="140"/>
        <v>0</v>
      </c>
      <c r="AL264" s="28" t="s">
        <v>7008</v>
      </c>
      <c r="AM264" s="122">
        <v>168</v>
      </c>
      <c r="AN264" s="122">
        <v>166</v>
      </c>
      <c r="AO264" s="123">
        <f t="shared" si="147"/>
        <v>2</v>
      </c>
      <c r="AP264" s="29">
        <f t="shared" si="148"/>
        <v>1.2048192771084338</v>
      </c>
      <c r="AQ264" s="28" t="s">
        <v>6418</v>
      </c>
      <c r="AR264" s="122">
        <v>111</v>
      </c>
      <c r="AS264" s="122">
        <v>111</v>
      </c>
      <c r="AT264" s="123">
        <f t="shared" si="149"/>
        <v>0</v>
      </c>
      <c r="AU264" s="124">
        <f t="shared" si="150"/>
        <v>0</v>
      </c>
      <c r="AV264" s="9" t="s">
        <v>12005</v>
      </c>
      <c r="AX264" s="129"/>
      <c r="AY264" s="139"/>
      <c r="AZ264" s="139"/>
    </row>
    <row r="265" spans="3:52" ht="50" customHeight="1">
      <c r="C265" s="52" t="s">
        <v>6319</v>
      </c>
      <c r="D265" s="130" t="s">
        <v>654</v>
      </c>
      <c r="E265" s="131" t="s">
        <v>6344</v>
      </c>
      <c r="F265" s="132" t="s">
        <v>655</v>
      </c>
      <c r="G265" s="125">
        <v>4594.8620000000001</v>
      </c>
      <c r="H265" s="122">
        <v>4672.0129999999999</v>
      </c>
      <c r="I265" s="123">
        <f t="shared" si="154"/>
        <v>-77.15099999999984</v>
      </c>
      <c r="J265" s="124">
        <f t="shared" si="155"/>
        <v>-1.6513438639832518</v>
      </c>
      <c r="K265" s="125">
        <v>1487.6590000000001</v>
      </c>
      <c r="L265" s="122">
        <v>1613.098</v>
      </c>
      <c r="M265" s="123">
        <f t="shared" si="156"/>
        <v>-125.43899999999985</v>
      </c>
      <c r="N265" s="124">
        <f t="shared" si="157"/>
        <v>-7.7762789365556122</v>
      </c>
      <c r="O265" s="125">
        <v>708.10799999999995</v>
      </c>
      <c r="P265" s="122">
        <v>707.97</v>
      </c>
      <c r="Q265" s="123">
        <f t="shared" si="158"/>
        <v>0.13799999999991996</v>
      </c>
      <c r="R265" s="124">
        <f t="shared" si="159"/>
        <v>1.9492351370809492E-2</v>
      </c>
      <c r="S265" s="125">
        <v>2399.0949999999998</v>
      </c>
      <c r="T265" s="122">
        <v>2350.9450000000002</v>
      </c>
      <c r="U265" s="123">
        <f t="shared" si="160"/>
        <v>48.149999999999636</v>
      </c>
      <c r="V265" s="124">
        <f t="shared" si="161"/>
        <v>2.0481125674994369</v>
      </c>
      <c r="W265" s="121" t="s">
        <v>6388</v>
      </c>
      <c r="X265" s="122">
        <v>1230</v>
      </c>
      <c r="Y265" s="122">
        <v>1230</v>
      </c>
      <c r="Z265" s="123">
        <f t="shared" ref="Z265:Z328" si="162">X265-Y265</f>
        <v>0</v>
      </c>
      <c r="AA265" s="124">
        <f t="shared" si="152"/>
        <v>0</v>
      </c>
      <c r="AB265" s="28" t="s">
        <v>6441</v>
      </c>
      <c r="AC265" s="122">
        <v>728</v>
      </c>
      <c r="AD265" s="122">
        <v>665</v>
      </c>
      <c r="AE265" s="123">
        <f t="shared" si="137"/>
        <v>63</v>
      </c>
      <c r="AF265" s="29">
        <f t="shared" si="138"/>
        <v>9.4736842105263168</v>
      </c>
      <c r="AG265" s="28" t="s">
        <v>6418</v>
      </c>
      <c r="AH265" s="122">
        <v>237</v>
      </c>
      <c r="AI265" s="122">
        <v>243</v>
      </c>
      <c r="AJ265" s="123">
        <f t="shared" si="139"/>
        <v>-6</v>
      </c>
      <c r="AK265" s="124">
        <f t="shared" si="140"/>
        <v>-2.4691358024691357</v>
      </c>
      <c r="AL265" s="28" t="s">
        <v>7009</v>
      </c>
      <c r="AM265" s="122">
        <v>53</v>
      </c>
      <c r="AN265" s="122">
        <v>46</v>
      </c>
      <c r="AO265" s="123">
        <f t="shared" si="147"/>
        <v>7</v>
      </c>
      <c r="AP265" s="29">
        <f t="shared" si="148"/>
        <v>15.217391304347828</v>
      </c>
      <c r="AQ265" s="28" t="s">
        <v>6508</v>
      </c>
      <c r="AR265" s="122">
        <v>50</v>
      </c>
      <c r="AS265" s="122">
        <v>50</v>
      </c>
      <c r="AT265" s="123">
        <f t="shared" si="149"/>
        <v>0</v>
      </c>
      <c r="AU265" s="124">
        <f t="shared" si="150"/>
        <v>0</v>
      </c>
      <c r="AV265" s="9" t="s">
        <v>12006</v>
      </c>
      <c r="AX265" s="129"/>
      <c r="AY265" s="139"/>
      <c r="AZ265" s="139"/>
    </row>
    <row r="266" spans="3:52" ht="50" customHeight="1">
      <c r="C266" s="52" t="s">
        <v>6319</v>
      </c>
      <c r="D266" s="130" t="s">
        <v>656</v>
      </c>
      <c r="E266" s="131" t="s">
        <v>6344</v>
      </c>
      <c r="F266" s="132" t="s">
        <v>657</v>
      </c>
      <c r="G266" s="125">
        <v>3268.1030000000001</v>
      </c>
      <c r="H266" s="122">
        <v>3282.2510000000002</v>
      </c>
      <c r="I266" s="123">
        <f t="shared" si="154"/>
        <v>-14.148000000000138</v>
      </c>
      <c r="J266" s="124">
        <f t="shared" si="155"/>
        <v>-0.43104564519898497</v>
      </c>
      <c r="K266" s="125">
        <v>781.30399999999997</v>
      </c>
      <c r="L266" s="122">
        <v>852.21500000000003</v>
      </c>
      <c r="M266" s="123">
        <f t="shared" si="156"/>
        <v>-70.911000000000058</v>
      </c>
      <c r="N266" s="124">
        <f t="shared" si="157"/>
        <v>-8.3207875946797536</v>
      </c>
      <c r="O266" s="125">
        <v>72.947999999999993</v>
      </c>
      <c r="P266" s="122">
        <v>72.94</v>
      </c>
      <c r="Q266" s="123">
        <f t="shared" si="158"/>
        <v>7.9999999999955662E-3</v>
      </c>
      <c r="R266" s="124">
        <f t="shared" si="159"/>
        <v>1.0967918837394525E-2</v>
      </c>
      <c r="S266" s="125">
        <v>2413.8510000000001</v>
      </c>
      <c r="T266" s="122">
        <v>2357.096</v>
      </c>
      <c r="U266" s="123">
        <f t="shared" si="160"/>
        <v>56.755000000000109</v>
      </c>
      <c r="V266" s="124">
        <f t="shared" si="161"/>
        <v>2.4078357436438784</v>
      </c>
      <c r="W266" s="121" t="s">
        <v>6576</v>
      </c>
      <c r="X266" s="122">
        <v>1424</v>
      </c>
      <c r="Y266" s="122">
        <v>1695</v>
      </c>
      <c r="Z266" s="123">
        <f t="shared" si="162"/>
        <v>-271</v>
      </c>
      <c r="AA266" s="124">
        <f t="shared" si="152"/>
        <v>-15.988200589970504</v>
      </c>
      <c r="AB266" s="28" t="s">
        <v>6604</v>
      </c>
      <c r="AC266" s="122">
        <v>519</v>
      </c>
      <c r="AD266" s="122">
        <v>63</v>
      </c>
      <c r="AE266" s="123">
        <f t="shared" si="137"/>
        <v>456</v>
      </c>
      <c r="AF266" s="29">
        <f t="shared" si="138"/>
        <v>723.80952380952385</v>
      </c>
      <c r="AG266" s="28" t="s">
        <v>7010</v>
      </c>
      <c r="AH266" s="122">
        <v>230</v>
      </c>
      <c r="AI266" s="122">
        <v>355</v>
      </c>
      <c r="AJ266" s="123">
        <f t="shared" si="139"/>
        <v>-125</v>
      </c>
      <c r="AK266" s="124">
        <f t="shared" si="140"/>
        <v>-35.2112676056338</v>
      </c>
      <c r="AL266" s="28" t="s">
        <v>6418</v>
      </c>
      <c r="AM266" s="122">
        <v>150</v>
      </c>
      <c r="AN266" s="122">
        <v>150</v>
      </c>
      <c r="AO266" s="123">
        <f t="shared" si="147"/>
        <v>0</v>
      </c>
      <c r="AP266" s="29">
        <f t="shared" si="148"/>
        <v>0</v>
      </c>
      <c r="AQ266" s="28" t="s">
        <v>6523</v>
      </c>
      <c r="AR266" s="122">
        <v>46</v>
      </c>
      <c r="AS266" s="122">
        <v>46</v>
      </c>
      <c r="AT266" s="123">
        <f t="shared" si="149"/>
        <v>0</v>
      </c>
      <c r="AU266" s="124">
        <f t="shared" si="150"/>
        <v>0</v>
      </c>
      <c r="AV266" s="9" t="s">
        <v>12007</v>
      </c>
      <c r="AX266" s="129"/>
      <c r="AY266" s="139"/>
      <c r="AZ266" s="139"/>
    </row>
    <row r="267" spans="3:52" ht="50" customHeight="1">
      <c r="C267" s="52" t="s">
        <v>6319</v>
      </c>
      <c r="D267" s="106" t="s">
        <v>658</v>
      </c>
      <c r="E267" s="107" t="s">
        <v>6344</v>
      </c>
      <c r="F267" s="108" t="s">
        <v>659</v>
      </c>
      <c r="G267" s="125">
        <v>7187.1940000000004</v>
      </c>
      <c r="H267" s="122">
        <v>7014.473</v>
      </c>
      <c r="I267" s="123">
        <f t="shared" si="154"/>
        <v>172.72100000000046</v>
      </c>
      <c r="J267" s="124">
        <f t="shared" si="155"/>
        <v>2.4623517689782317</v>
      </c>
      <c r="K267" s="125">
        <v>131.88900000000001</v>
      </c>
      <c r="L267" s="122">
        <v>56.915999999999997</v>
      </c>
      <c r="M267" s="123">
        <f t="shared" si="156"/>
        <v>74.973000000000013</v>
      </c>
      <c r="N267" s="124">
        <f t="shared" si="157"/>
        <v>131.72570103310144</v>
      </c>
      <c r="O267" s="125">
        <v>2.6269999999999998</v>
      </c>
      <c r="P267" s="122">
        <v>2.6269999999999998</v>
      </c>
      <c r="Q267" s="123">
        <f t="shared" si="158"/>
        <v>0</v>
      </c>
      <c r="R267" s="124">
        <f t="shared" si="159"/>
        <v>0</v>
      </c>
      <c r="S267" s="125">
        <v>7052.6779999999999</v>
      </c>
      <c r="T267" s="122">
        <v>6954.93</v>
      </c>
      <c r="U267" s="123">
        <f t="shared" si="160"/>
        <v>97.747999999999593</v>
      </c>
      <c r="V267" s="124">
        <f t="shared" si="161"/>
        <v>1.4054490843185998</v>
      </c>
      <c r="W267" s="121" t="s">
        <v>6521</v>
      </c>
      <c r="X267" s="122">
        <v>4124</v>
      </c>
      <c r="Y267" s="122">
        <v>4121</v>
      </c>
      <c r="Z267" s="123">
        <f t="shared" si="162"/>
        <v>3</v>
      </c>
      <c r="AA267" s="124">
        <f t="shared" si="152"/>
        <v>7.2797864595971859E-2</v>
      </c>
      <c r="AB267" s="28" t="s">
        <v>7011</v>
      </c>
      <c r="AC267" s="122">
        <v>1395</v>
      </c>
      <c r="AD267" s="122">
        <v>1392</v>
      </c>
      <c r="AE267" s="123">
        <f t="shared" si="137"/>
        <v>3</v>
      </c>
      <c r="AF267" s="29">
        <f t="shared" si="138"/>
        <v>0.21551724137931033</v>
      </c>
      <c r="AG267" s="28" t="s">
        <v>7012</v>
      </c>
      <c r="AH267" s="122">
        <v>687</v>
      </c>
      <c r="AI267" s="122">
        <v>718</v>
      </c>
      <c r="AJ267" s="123">
        <f t="shared" si="139"/>
        <v>-31</v>
      </c>
      <c r="AK267" s="124">
        <f t="shared" si="140"/>
        <v>-4.3175487465181055</v>
      </c>
      <c r="AL267" s="28" t="s">
        <v>7013</v>
      </c>
      <c r="AM267" s="122">
        <v>448</v>
      </c>
      <c r="AN267" s="122">
        <v>479</v>
      </c>
      <c r="AO267" s="123">
        <f t="shared" si="147"/>
        <v>-31</v>
      </c>
      <c r="AP267" s="29">
        <f t="shared" si="148"/>
        <v>-6.4718162839248432</v>
      </c>
      <c r="AQ267" s="28" t="s">
        <v>7014</v>
      </c>
      <c r="AR267" s="122">
        <v>194</v>
      </c>
      <c r="AS267" s="122">
        <v>0</v>
      </c>
      <c r="AT267" s="123">
        <f t="shared" si="149"/>
        <v>194</v>
      </c>
      <c r="AU267" s="124" t="e">
        <f t="shared" si="150"/>
        <v>#DIV/0!</v>
      </c>
      <c r="AV267" s="9" t="s">
        <v>7015</v>
      </c>
      <c r="AX267" s="129"/>
      <c r="AY267" s="139"/>
      <c r="AZ267" s="139"/>
    </row>
    <row r="268" spans="3:52" ht="50" customHeight="1">
      <c r="C268" s="52" t="s">
        <v>6319</v>
      </c>
      <c r="D268" s="130" t="s">
        <v>660</v>
      </c>
      <c r="E268" s="131" t="s">
        <v>6344</v>
      </c>
      <c r="F268" s="132" t="s">
        <v>661</v>
      </c>
      <c r="G268" s="125">
        <v>1598.99</v>
      </c>
      <c r="H268" s="122">
        <v>1575.3330000000001</v>
      </c>
      <c r="I268" s="123">
        <f t="shared" si="154"/>
        <v>23.656999999999925</v>
      </c>
      <c r="J268" s="124">
        <f t="shared" si="155"/>
        <v>1.5017142407351287</v>
      </c>
      <c r="K268" s="125">
        <v>400.28899999999999</v>
      </c>
      <c r="L268" s="122">
        <v>373.26100000000002</v>
      </c>
      <c r="M268" s="123">
        <f t="shared" si="156"/>
        <v>27.027999999999963</v>
      </c>
      <c r="N268" s="124">
        <f t="shared" si="157"/>
        <v>7.2410458097684902</v>
      </c>
      <c r="O268" s="125">
        <v>9.4E-2</v>
      </c>
      <c r="P268" s="122">
        <v>9.4E-2</v>
      </c>
      <c r="Q268" s="123">
        <f t="shared" si="158"/>
        <v>0</v>
      </c>
      <c r="R268" s="124">
        <f t="shared" si="159"/>
        <v>0</v>
      </c>
      <c r="S268" s="125">
        <v>1198.607</v>
      </c>
      <c r="T268" s="122">
        <v>1201.9780000000001</v>
      </c>
      <c r="U268" s="123">
        <f t="shared" si="160"/>
        <v>-3.3710000000000946</v>
      </c>
      <c r="V268" s="124">
        <f t="shared" si="161"/>
        <v>-0.28045438435646031</v>
      </c>
      <c r="W268" s="121" t="s">
        <v>7016</v>
      </c>
      <c r="X268" s="122">
        <v>429</v>
      </c>
      <c r="Y268" s="122">
        <v>488</v>
      </c>
      <c r="Z268" s="123">
        <f t="shared" si="162"/>
        <v>-59</v>
      </c>
      <c r="AA268" s="124">
        <f t="shared" si="152"/>
        <v>-12.090163934426229</v>
      </c>
      <c r="AB268" s="28" t="s">
        <v>6988</v>
      </c>
      <c r="AC268" s="122">
        <v>297</v>
      </c>
      <c r="AD268" s="122">
        <v>228</v>
      </c>
      <c r="AE268" s="123">
        <f t="shared" si="137"/>
        <v>69</v>
      </c>
      <c r="AF268" s="29">
        <f t="shared" si="138"/>
        <v>30.263157894736842</v>
      </c>
      <c r="AG268" s="28" t="s">
        <v>7017</v>
      </c>
      <c r="AH268" s="122">
        <v>181</v>
      </c>
      <c r="AI268" s="122">
        <v>220</v>
      </c>
      <c r="AJ268" s="123">
        <f t="shared" si="139"/>
        <v>-39</v>
      </c>
      <c r="AK268" s="124">
        <f t="shared" si="140"/>
        <v>-17.727272727272727</v>
      </c>
      <c r="AL268" s="28" t="s">
        <v>7018</v>
      </c>
      <c r="AM268" s="122">
        <v>178</v>
      </c>
      <c r="AN268" s="122">
        <v>154</v>
      </c>
      <c r="AO268" s="123">
        <f t="shared" si="147"/>
        <v>24</v>
      </c>
      <c r="AP268" s="29">
        <f t="shared" si="148"/>
        <v>15.584415584415584</v>
      </c>
      <c r="AQ268" s="28" t="s">
        <v>6469</v>
      </c>
      <c r="AR268" s="122">
        <v>88</v>
      </c>
      <c r="AS268" s="122">
        <v>88</v>
      </c>
      <c r="AT268" s="123">
        <f t="shared" si="149"/>
        <v>0</v>
      </c>
      <c r="AU268" s="124">
        <f t="shared" si="150"/>
        <v>0</v>
      </c>
      <c r="AV268" s="9" t="s">
        <v>12008</v>
      </c>
      <c r="AX268" s="129"/>
      <c r="AY268" s="139"/>
      <c r="AZ268" s="139"/>
    </row>
    <row r="269" spans="3:52" ht="50" customHeight="1">
      <c r="C269" s="52" t="s">
        <v>6319</v>
      </c>
      <c r="D269" s="130" t="s">
        <v>662</v>
      </c>
      <c r="E269" s="131" t="s">
        <v>6344</v>
      </c>
      <c r="F269" s="132" t="s">
        <v>663</v>
      </c>
      <c r="G269" s="125">
        <v>1836.3009999999999</v>
      </c>
      <c r="H269" s="122">
        <v>1835.758</v>
      </c>
      <c r="I269" s="123">
        <f t="shared" si="154"/>
        <v>0.54299999999989268</v>
      </c>
      <c r="J269" s="124">
        <f t="shared" si="155"/>
        <v>2.9579062163961299E-2</v>
      </c>
      <c r="K269" s="125">
        <v>715.21199999999999</v>
      </c>
      <c r="L269" s="122">
        <v>719.96100000000001</v>
      </c>
      <c r="M269" s="123">
        <f t="shared" si="156"/>
        <v>-4.7490000000000236</v>
      </c>
      <c r="N269" s="124">
        <f t="shared" si="157"/>
        <v>-0.65961906269923276</v>
      </c>
      <c r="O269" s="125">
        <v>303.10399999999998</v>
      </c>
      <c r="P269" s="122">
        <v>276.71199999999999</v>
      </c>
      <c r="Q269" s="123">
        <f t="shared" si="158"/>
        <v>26.391999999999996</v>
      </c>
      <c r="R269" s="124">
        <f t="shared" si="159"/>
        <v>9.5377143022348143</v>
      </c>
      <c r="S269" s="125">
        <v>817.98500000000001</v>
      </c>
      <c r="T269" s="122">
        <v>839.08500000000004</v>
      </c>
      <c r="U269" s="123">
        <f t="shared" si="160"/>
        <v>-21.100000000000023</v>
      </c>
      <c r="V269" s="124">
        <f t="shared" si="161"/>
        <v>-2.514643927611627</v>
      </c>
      <c r="W269" s="121" t="s">
        <v>6576</v>
      </c>
      <c r="X269" s="122">
        <v>365</v>
      </c>
      <c r="Y269" s="122">
        <v>348</v>
      </c>
      <c r="Z269" s="123">
        <f t="shared" si="162"/>
        <v>17</v>
      </c>
      <c r="AA269" s="124">
        <f t="shared" si="152"/>
        <v>4.8850574712643677</v>
      </c>
      <c r="AB269" s="28" t="s">
        <v>6707</v>
      </c>
      <c r="AC269" s="122">
        <v>247</v>
      </c>
      <c r="AD269" s="122">
        <v>280</v>
      </c>
      <c r="AE269" s="123">
        <f t="shared" si="137"/>
        <v>-33</v>
      </c>
      <c r="AF269" s="29">
        <f t="shared" si="138"/>
        <v>-11.785714285714285</v>
      </c>
      <c r="AG269" s="28" t="s">
        <v>6441</v>
      </c>
      <c r="AH269" s="122">
        <v>81</v>
      </c>
      <c r="AI269" s="122">
        <v>81</v>
      </c>
      <c r="AJ269" s="123">
        <f t="shared" si="139"/>
        <v>0</v>
      </c>
      <c r="AK269" s="124">
        <f t="shared" si="140"/>
        <v>0</v>
      </c>
      <c r="AL269" s="28" t="s">
        <v>6479</v>
      </c>
      <c r="AM269" s="122">
        <v>39</v>
      </c>
      <c r="AN269" s="122">
        <v>35</v>
      </c>
      <c r="AO269" s="123">
        <f t="shared" si="147"/>
        <v>4</v>
      </c>
      <c r="AP269" s="29">
        <f t="shared" si="148"/>
        <v>11.428571428571429</v>
      </c>
      <c r="AQ269" s="28" t="s">
        <v>7019</v>
      </c>
      <c r="AR269" s="122">
        <v>36</v>
      </c>
      <c r="AS269" s="122">
        <v>31</v>
      </c>
      <c r="AT269" s="123">
        <f t="shared" si="149"/>
        <v>5</v>
      </c>
      <c r="AU269" s="124">
        <f t="shared" si="150"/>
        <v>16.129032258064516</v>
      </c>
      <c r="AV269" s="9" t="s">
        <v>7020</v>
      </c>
      <c r="AX269" s="129"/>
      <c r="AY269" s="139"/>
      <c r="AZ269" s="139"/>
    </row>
    <row r="270" spans="3:52" ht="50" customHeight="1">
      <c r="C270" s="52" t="s">
        <v>6319</v>
      </c>
      <c r="D270" s="130" t="s">
        <v>664</v>
      </c>
      <c r="E270" s="131" t="s">
        <v>6344</v>
      </c>
      <c r="F270" s="132" t="s">
        <v>665</v>
      </c>
      <c r="G270" s="125">
        <v>1719.4860000000001</v>
      </c>
      <c r="H270" s="122">
        <v>1619.972</v>
      </c>
      <c r="I270" s="123">
        <f t="shared" si="154"/>
        <v>99.514000000000124</v>
      </c>
      <c r="J270" s="124">
        <f t="shared" si="155"/>
        <v>6.1429456805426348</v>
      </c>
      <c r="K270" s="125">
        <v>396.25400000000002</v>
      </c>
      <c r="L270" s="122">
        <v>414.55200000000002</v>
      </c>
      <c r="M270" s="123">
        <f t="shared" si="156"/>
        <v>-18.298000000000002</v>
      </c>
      <c r="N270" s="124">
        <f t="shared" si="157"/>
        <v>-4.4139215345722613</v>
      </c>
      <c r="O270" s="125">
        <v>662.53099999999995</v>
      </c>
      <c r="P270" s="122">
        <v>559.07100000000003</v>
      </c>
      <c r="Q270" s="123">
        <f t="shared" si="158"/>
        <v>103.45999999999992</v>
      </c>
      <c r="R270" s="124">
        <f t="shared" si="159"/>
        <v>18.505699633856864</v>
      </c>
      <c r="S270" s="125">
        <v>660.70100000000002</v>
      </c>
      <c r="T270" s="122">
        <v>646.34900000000005</v>
      </c>
      <c r="U270" s="123">
        <f t="shared" si="160"/>
        <v>14.351999999999975</v>
      </c>
      <c r="V270" s="124">
        <f t="shared" si="161"/>
        <v>2.2204722216635244</v>
      </c>
      <c r="W270" s="121" t="s">
        <v>7021</v>
      </c>
      <c r="X270" s="122">
        <v>211</v>
      </c>
      <c r="Y270" s="122">
        <v>211</v>
      </c>
      <c r="Z270" s="123">
        <f t="shared" si="162"/>
        <v>0</v>
      </c>
      <c r="AA270" s="124">
        <f t="shared" si="152"/>
        <v>0</v>
      </c>
      <c r="AB270" s="28" t="s">
        <v>7022</v>
      </c>
      <c r="AC270" s="122">
        <v>209</v>
      </c>
      <c r="AD270" s="122">
        <v>209</v>
      </c>
      <c r="AE270" s="123">
        <f t="shared" si="137"/>
        <v>0</v>
      </c>
      <c r="AF270" s="29">
        <f t="shared" si="138"/>
        <v>0</v>
      </c>
      <c r="AG270" s="28" t="s">
        <v>7023</v>
      </c>
      <c r="AH270" s="122">
        <v>104</v>
      </c>
      <c r="AI270" s="122">
        <v>84</v>
      </c>
      <c r="AJ270" s="123">
        <f t="shared" si="139"/>
        <v>20</v>
      </c>
      <c r="AK270" s="124">
        <f t="shared" si="140"/>
        <v>23.809523809523807</v>
      </c>
      <c r="AL270" s="28" t="s">
        <v>7024</v>
      </c>
      <c r="AM270" s="122">
        <v>51</v>
      </c>
      <c r="AN270" s="122">
        <v>57</v>
      </c>
      <c r="AO270" s="123">
        <f t="shared" si="147"/>
        <v>-6</v>
      </c>
      <c r="AP270" s="29">
        <f t="shared" si="148"/>
        <v>-10.526315789473683</v>
      </c>
      <c r="AQ270" s="28" t="s">
        <v>7025</v>
      </c>
      <c r="AR270" s="122">
        <v>50</v>
      </c>
      <c r="AS270" s="122">
        <v>50</v>
      </c>
      <c r="AT270" s="123">
        <f t="shared" si="149"/>
        <v>0</v>
      </c>
      <c r="AU270" s="124">
        <f t="shared" si="150"/>
        <v>0</v>
      </c>
      <c r="AV270" s="9" t="s">
        <v>7026</v>
      </c>
      <c r="AX270" s="129"/>
      <c r="AY270" s="139"/>
      <c r="AZ270" s="139"/>
    </row>
    <row r="271" spans="3:52" ht="50" customHeight="1">
      <c r="C271" s="52" t="s">
        <v>6319</v>
      </c>
      <c r="D271" s="130" t="s">
        <v>666</v>
      </c>
      <c r="E271" s="131" t="s">
        <v>6344</v>
      </c>
      <c r="F271" s="132" t="s">
        <v>667</v>
      </c>
      <c r="G271" s="125">
        <v>4122.2389999999996</v>
      </c>
      <c r="H271" s="122">
        <v>3661.3440000000001</v>
      </c>
      <c r="I271" s="123">
        <f t="shared" si="154"/>
        <v>460.89499999999953</v>
      </c>
      <c r="J271" s="124">
        <f t="shared" si="155"/>
        <v>12.588137033832373</v>
      </c>
      <c r="K271" s="125">
        <v>2136.348</v>
      </c>
      <c r="L271" s="122">
        <v>1985.9349999999999</v>
      </c>
      <c r="M271" s="123">
        <f t="shared" si="156"/>
        <v>150.41300000000001</v>
      </c>
      <c r="N271" s="124">
        <f t="shared" si="157"/>
        <v>7.5739135470194148</v>
      </c>
      <c r="O271" s="125">
        <v>589.38300000000004</v>
      </c>
      <c r="P271" s="122">
        <v>429.334</v>
      </c>
      <c r="Q271" s="123">
        <f t="shared" si="158"/>
        <v>160.04900000000004</v>
      </c>
      <c r="R271" s="124">
        <f t="shared" si="159"/>
        <v>37.278435903049854</v>
      </c>
      <c r="S271" s="125">
        <v>1396.508</v>
      </c>
      <c r="T271" s="122">
        <v>1246.075</v>
      </c>
      <c r="U271" s="123">
        <f t="shared" si="160"/>
        <v>150.43299999999999</v>
      </c>
      <c r="V271" s="124">
        <f t="shared" si="161"/>
        <v>12.072547800092288</v>
      </c>
      <c r="W271" s="121" t="s">
        <v>6930</v>
      </c>
      <c r="X271" s="122">
        <v>1008</v>
      </c>
      <c r="Y271" s="122">
        <v>1008</v>
      </c>
      <c r="Z271" s="123">
        <f t="shared" si="162"/>
        <v>0</v>
      </c>
      <c r="AA271" s="124">
        <f t="shared" si="152"/>
        <v>0</v>
      </c>
      <c r="AB271" s="28" t="s">
        <v>7027</v>
      </c>
      <c r="AC271" s="122">
        <v>150</v>
      </c>
      <c r="AD271" s="122">
        <v>143</v>
      </c>
      <c r="AE271" s="123">
        <f t="shared" ref="AE271:AE330" si="163">AC271-AD271</f>
        <v>7</v>
      </c>
      <c r="AF271" s="29">
        <f t="shared" ref="AF271:AF330" si="164">AE271/AD271*100</f>
        <v>4.895104895104895</v>
      </c>
      <c r="AG271" s="28" t="s">
        <v>6466</v>
      </c>
      <c r="AH271" s="122">
        <v>100</v>
      </c>
      <c r="AI271" s="122">
        <v>0</v>
      </c>
      <c r="AJ271" s="123">
        <f t="shared" ref="AJ271:AJ330" si="165">AH271-AI271</f>
        <v>100</v>
      </c>
      <c r="AK271" s="124" t="e">
        <f t="shared" ref="AK271:AK330" si="166">AJ271/AI271*100</f>
        <v>#DIV/0!</v>
      </c>
      <c r="AL271" s="28" t="s">
        <v>7028</v>
      </c>
      <c r="AM271" s="122">
        <v>80</v>
      </c>
      <c r="AN271" s="122">
        <v>35</v>
      </c>
      <c r="AO271" s="123">
        <f t="shared" ref="AO271:AO328" si="167">AM271-AN271</f>
        <v>45</v>
      </c>
      <c r="AP271" s="29">
        <f t="shared" ref="AP271:AP328" si="168">AO271/AN271*100</f>
        <v>128.57142857142858</v>
      </c>
      <c r="AQ271" s="28" t="s">
        <v>7029</v>
      </c>
      <c r="AR271" s="122">
        <v>34</v>
      </c>
      <c r="AS271" s="122">
        <v>32</v>
      </c>
      <c r="AT271" s="123">
        <f t="shared" ref="AT271:AT328" si="169">AR271-AS271</f>
        <v>2</v>
      </c>
      <c r="AU271" s="124">
        <f t="shared" ref="AU271:AU328" si="170">AT271/AS271*100</f>
        <v>6.25</v>
      </c>
      <c r="AV271" s="9" t="s">
        <v>7030</v>
      </c>
      <c r="AX271" s="129"/>
      <c r="AY271" s="139"/>
      <c r="AZ271" s="139"/>
    </row>
    <row r="272" spans="3:52" ht="50" customHeight="1">
      <c r="C272" s="52" t="s">
        <v>6319</v>
      </c>
      <c r="D272" s="130" t="s">
        <v>668</v>
      </c>
      <c r="E272" s="131" t="s">
        <v>6344</v>
      </c>
      <c r="F272" s="132" t="s">
        <v>669</v>
      </c>
      <c r="G272" s="125">
        <v>1465.78</v>
      </c>
      <c r="H272" s="122">
        <v>1614.777</v>
      </c>
      <c r="I272" s="123">
        <f t="shared" si="154"/>
        <v>-148.99700000000007</v>
      </c>
      <c r="J272" s="124">
        <f t="shared" si="155"/>
        <v>-9.2270945152178943</v>
      </c>
      <c r="K272" s="125">
        <v>1114.9480000000001</v>
      </c>
      <c r="L272" s="122">
        <v>1069.9480000000001</v>
      </c>
      <c r="M272" s="123">
        <f t="shared" si="156"/>
        <v>45</v>
      </c>
      <c r="N272" s="124">
        <f t="shared" si="157"/>
        <v>4.2058118712311252</v>
      </c>
      <c r="O272" s="125">
        <v>49.154000000000003</v>
      </c>
      <c r="P272" s="122">
        <v>199.154</v>
      </c>
      <c r="Q272" s="123">
        <f t="shared" si="158"/>
        <v>-150</v>
      </c>
      <c r="R272" s="124">
        <f t="shared" si="159"/>
        <v>-75.318597668136221</v>
      </c>
      <c r="S272" s="125">
        <v>301.678</v>
      </c>
      <c r="T272" s="122">
        <v>345.67500000000001</v>
      </c>
      <c r="U272" s="123">
        <f t="shared" si="160"/>
        <v>-43.997000000000014</v>
      </c>
      <c r="V272" s="124">
        <f t="shared" si="161"/>
        <v>-12.727851305416943</v>
      </c>
      <c r="W272" s="121" t="s">
        <v>7031</v>
      </c>
      <c r="X272" s="122">
        <v>254</v>
      </c>
      <c r="Y272" s="122">
        <v>284</v>
      </c>
      <c r="Z272" s="123">
        <f t="shared" si="162"/>
        <v>-30</v>
      </c>
      <c r="AA272" s="124">
        <f t="shared" si="152"/>
        <v>-10.56338028169014</v>
      </c>
      <c r="AB272" s="28" t="s">
        <v>7032</v>
      </c>
      <c r="AC272" s="122">
        <v>26</v>
      </c>
      <c r="AD272" s="122">
        <v>25</v>
      </c>
      <c r="AE272" s="123">
        <f t="shared" si="163"/>
        <v>1</v>
      </c>
      <c r="AF272" s="29">
        <f t="shared" si="164"/>
        <v>4</v>
      </c>
      <c r="AG272" s="28" t="s">
        <v>7033</v>
      </c>
      <c r="AH272" s="122">
        <v>21</v>
      </c>
      <c r="AI272" s="122">
        <v>36</v>
      </c>
      <c r="AJ272" s="123">
        <f t="shared" si="165"/>
        <v>-15</v>
      </c>
      <c r="AK272" s="124">
        <f t="shared" si="166"/>
        <v>-41.666666666666671</v>
      </c>
      <c r="AL272" s="28" t="s">
        <v>7034</v>
      </c>
      <c r="AM272" s="122">
        <v>1</v>
      </c>
      <c r="AN272" s="122">
        <v>1</v>
      </c>
      <c r="AO272" s="123">
        <f t="shared" si="167"/>
        <v>0</v>
      </c>
      <c r="AP272" s="29">
        <f t="shared" si="168"/>
        <v>0</v>
      </c>
      <c r="AQ272" s="28" t="s">
        <v>6421</v>
      </c>
      <c r="AR272" s="122" t="s">
        <v>6421</v>
      </c>
      <c r="AS272" s="122" t="s">
        <v>6421</v>
      </c>
      <c r="AT272" s="123" t="s">
        <v>6421</v>
      </c>
      <c r="AU272" s="124" t="s">
        <v>6421</v>
      </c>
      <c r="AV272" s="9" t="s">
        <v>12009</v>
      </c>
      <c r="AX272" s="129"/>
      <c r="AY272" s="139"/>
      <c r="AZ272" s="139"/>
    </row>
    <row r="273" spans="3:52" ht="50" customHeight="1">
      <c r="C273" s="52" t="s">
        <v>6319</v>
      </c>
      <c r="D273" s="130" t="s">
        <v>670</v>
      </c>
      <c r="E273" s="131" t="s">
        <v>6344</v>
      </c>
      <c r="F273" s="132" t="s">
        <v>671</v>
      </c>
      <c r="G273" s="125">
        <v>11186.813</v>
      </c>
      <c r="H273" s="122">
        <v>10657.867</v>
      </c>
      <c r="I273" s="123">
        <f t="shared" si="154"/>
        <v>528.94599999999991</v>
      </c>
      <c r="J273" s="124">
        <f t="shared" si="155"/>
        <v>4.9629630394149213</v>
      </c>
      <c r="K273" s="125">
        <v>2077.4540000000002</v>
      </c>
      <c r="L273" s="122">
        <v>1797.202</v>
      </c>
      <c r="M273" s="123">
        <f t="shared" si="156"/>
        <v>280.25200000000018</v>
      </c>
      <c r="N273" s="124">
        <f t="shared" si="157"/>
        <v>15.593795243940312</v>
      </c>
      <c r="O273" s="125">
        <v>3135.6990000000001</v>
      </c>
      <c r="P273" s="122">
        <v>3127.326</v>
      </c>
      <c r="Q273" s="123">
        <f t="shared" si="158"/>
        <v>8.3730000000000473</v>
      </c>
      <c r="R273" s="124">
        <f t="shared" si="159"/>
        <v>0.2677367182059065</v>
      </c>
      <c r="S273" s="125">
        <v>5973.66</v>
      </c>
      <c r="T273" s="122">
        <v>5733.3389999999999</v>
      </c>
      <c r="U273" s="123">
        <f t="shared" si="160"/>
        <v>240.32099999999991</v>
      </c>
      <c r="V273" s="124">
        <f t="shared" si="161"/>
        <v>4.1916412059360155</v>
      </c>
      <c r="W273" s="121" t="s">
        <v>6441</v>
      </c>
      <c r="X273" s="122">
        <v>3711</v>
      </c>
      <c r="Y273" s="122">
        <v>3555</v>
      </c>
      <c r="Z273" s="123">
        <f t="shared" si="162"/>
        <v>156</v>
      </c>
      <c r="AA273" s="124">
        <f t="shared" si="152"/>
        <v>4.3881856540084394</v>
      </c>
      <c r="AB273" s="28" t="s">
        <v>6388</v>
      </c>
      <c r="AC273" s="122">
        <v>2024</v>
      </c>
      <c r="AD273" s="122">
        <v>1943</v>
      </c>
      <c r="AE273" s="123">
        <f t="shared" si="163"/>
        <v>81</v>
      </c>
      <c r="AF273" s="29">
        <f t="shared" si="164"/>
        <v>4.1688111168296444</v>
      </c>
      <c r="AG273" s="28" t="s">
        <v>6951</v>
      </c>
      <c r="AH273" s="122">
        <v>228</v>
      </c>
      <c r="AI273" s="122">
        <v>225</v>
      </c>
      <c r="AJ273" s="123">
        <f t="shared" si="165"/>
        <v>3</v>
      </c>
      <c r="AK273" s="124">
        <f t="shared" si="166"/>
        <v>1.3333333333333335</v>
      </c>
      <c r="AL273" s="28" t="s">
        <v>6973</v>
      </c>
      <c r="AM273" s="122">
        <v>10</v>
      </c>
      <c r="AN273" s="122">
        <v>10</v>
      </c>
      <c r="AO273" s="123">
        <f t="shared" si="167"/>
        <v>0</v>
      </c>
      <c r="AP273" s="29">
        <f t="shared" si="168"/>
        <v>0</v>
      </c>
      <c r="AQ273" s="28" t="s">
        <v>6418</v>
      </c>
      <c r="AR273" s="122">
        <v>0</v>
      </c>
      <c r="AS273" s="122">
        <v>0</v>
      </c>
      <c r="AT273" s="123">
        <f t="shared" si="169"/>
        <v>0</v>
      </c>
      <c r="AU273" s="124" t="e">
        <f t="shared" si="170"/>
        <v>#DIV/0!</v>
      </c>
      <c r="AV273" s="9" t="s">
        <v>12010</v>
      </c>
      <c r="AX273" s="129"/>
      <c r="AY273" s="139"/>
      <c r="AZ273" s="139"/>
    </row>
    <row r="274" spans="3:52" ht="50" customHeight="1">
      <c r="C274" s="52" t="s">
        <v>6319</v>
      </c>
      <c r="D274" s="130" t="s">
        <v>672</v>
      </c>
      <c r="E274" s="131" t="s">
        <v>6344</v>
      </c>
      <c r="F274" s="132" t="s">
        <v>673</v>
      </c>
      <c r="G274" s="125">
        <v>2068.1819999999998</v>
      </c>
      <c r="H274" s="122">
        <v>2018.9760000000001</v>
      </c>
      <c r="I274" s="123">
        <f t="shared" si="154"/>
        <v>49.205999999999676</v>
      </c>
      <c r="J274" s="124">
        <f t="shared" si="155"/>
        <v>2.4371760734154182</v>
      </c>
      <c r="K274" s="125">
        <v>1795.2650000000001</v>
      </c>
      <c r="L274" s="122">
        <v>1724.65</v>
      </c>
      <c r="M274" s="123">
        <f t="shared" si="156"/>
        <v>70.615000000000009</v>
      </c>
      <c r="N274" s="124">
        <f t="shared" si="157"/>
        <v>4.094453947177688</v>
      </c>
      <c r="O274" s="125">
        <v>3.948</v>
      </c>
      <c r="P274" s="122">
        <v>17.946999999999999</v>
      </c>
      <c r="Q274" s="123">
        <f t="shared" si="158"/>
        <v>-13.998999999999999</v>
      </c>
      <c r="R274" s="124">
        <f t="shared" si="159"/>
        <v>-78.001894467041836</v>
      </c>
      <c r="S274" s="125">
        <v>268.96899999999999</v>
      </c>
      <c r="T274" s="122">
        <v>276.37900000000002</v>
      </c>
      <c r="U274" s="123">
        <f t="shared" si="160"/>
        <v>-7.410000000000025</v>
      </c>
      <c r="V274" s="124">
        <f t="shared" si="161"/>
        <v>-2.6811009519536668</v>
      </c>
      <c r="W274" s="121" t="s">
        <v>6418</v>
      </c>
      <c r="X274" s="122">
        <v>186</v>
      </c>
      <c r="Y274" s="122">
        <v>186</v>
      </c>
      <c r="Z274" s="123">
        <f t="shared" si="162"/>
        <v>0</v>
      </c>
      <c r="AA274" s="124">
        <f t="shared" si="152"/>
        <v>0</v>
      </c>
      <c r="AB274" s="28" t="s">
        <v>7035</v>
      </c>
      <c r="AC274" s="122">
        <v>59</v>
      </c>
      <c r="AD274" s="122">
        <v>59</v>
      </c>
      <c r="AE274" s="123">
        <f t="shared" si="163"/>
        <v>0</v>
      </c>
      <c r="AF274" s="29">
        <f t="shared" si="164"/>
        <v>0</v>
      </c>
      <c r="AG274" s="28" t="s">
        <v>7036</v>
      </c>
      <c r="AH274" s="122">
        <v>16</v>
      </c>
      <c r="AI274" s="122">
        <v>16</v>
      </c>
      <c r="AJ274" s="123">
        <f t="shared" si="165"/>
        <v>0</v>
      </c>
      <c r="AK274" s="124">
        <f t="shared" si="166"/>
        <v>0</v>
      </c>
      <c r="AL274" s="28" t="s">
        <v>7037</v>
      </c>
      <c r="AM274" s="122">
        <v>7</v>
      </c>
      <c r="AN274" s="122">
        <v>15</v>
      </c>
      <c r="AO274" s="123">
        <f t="shared" si="167"/>
        <v>-8</v>
      </c>
      <c r="AP274" s="29">
        <f t="shared" si="168"/>
        <v>-53.333333333333336</v>
      </c>
      <c r="AQ274" s="28" t="s">
        <v>6494</v>
      </c>
      <c r="AR274" s="122" t="s">
        <v>6494</v>
      </c>
      <c r="AS274" s="122" t="s">
        <v>6494</v>
      </c>
      <c r="AT274" s="123" t="s">
        <v>6494</v>
      </c>
      <c r="AU274" s="124" t="s">
        <v>6494</v>
      </c>
      <c r="AV274" s="9" t="s">
        <v>12011</v>
      </c>
      <c r="AX274" s="129"/>
      <c r="AY274" s="139"/>
      <c r="AZ274" s="139"/>
    </row>
    <row r="275" spans="3:52" ht="50" customHeight="1">
      <c r="C275" s="52" t="s">
        <v>6319</v>
      </c>
      <c r="D275" s="130" t="s">
        <v>674</v>
      </c>
      <c r="E275" s="131" t="s">
        <v>6344</v>
      </c>
      <c r="F275" s="132" t="s">
        <v>675</v>
      </c>
      <c r="G275" s="125">
        <v>1099.7840000000001</v>
      </c>
      <c r="H275" s="122">
        <v>998.38900000000001</v>
      </c>
      <c r="I275" s="123">
        <f t="shared" si="154"/>
        <v>101.3950000000001</v>
      </c>
      <c r="J275" s="124">
        <f t="shared" si="155"/>
        <v>10.155861092219576</v>
      </c>
      <c r="K275" s="125">
        <v>372.75799999999998</v>
      </c>
      <c r="L275" s="122">
        <v>324.73399999999998</v>
      </c>
      <c r="M275" s="123">
        <f t="shared" si="156"/>
        <v>48.024000000000001</v>
      </c>
      <c r="N275" s="124">
        <f t="shared" si="157"/>
        <v>14.788719382633172</v>
      </c>
      <c r="O275" s="125">
        <v>259.01799999999997</v>
      </c>
      <c r="P275" s="122">
        <v>258.89</v>
      </c>
      <c r="Q275" s="123">
        <f t="shared" si="158"/>
        <v>0.1279999999999859</v>
      </c>
      <c r="R275" s="124">
        <f t="shared" si="159"/>
        <v>4.9441847889059413E-2</v>
      </c>
      <c r="S275" s="125">
        <v>468.00799999999998</v>
      </c>
      <c r="T275" s="122">
        <v>414.76499999999999</v>
      </c>
      <c r="U275" s="123">
        <f t="shared" si="160"/>
        <v>53.242999999999995</v>
      </c>
      <c r="V275" s="124">
        <f t="shared" si="161"/>
        <v>12.836907646498618</v>
      </c>
      <c r="W275" s="121" t="s">
        <v>7038</v>
      </c>
      <c r="X275" s="122">
        <v>433</v>
      </c>
      <c r="Y275" s="122">
        <v>380</v>
      </c>
      <c r="Z275" s="123">
        <f t="shared" si="162"/>
        <v>53</v>
      </c>
      <c r="AA275" s="124">
        <f t="shared" si="152"/>
        <v>13.94736842105263</v>
      </c>
      <c r="AB275" s="28" t="s">
        <v>6418</v>
      </c>
      <c r="AC275" s="122">
        <v>24</v>
      </c>
      <c r="AD275" s="122">
        <v>24</v>
      </c>
      <c r="AE275" s="123">
        <f t="shared" si="163"/>
        <v>0</v>
      </c>
      <c r="AF275" s="29">
        <f t="shared" si="164"/>
        <v>0</v>
      </c>
      <c r="AG275" s="28" t="s">
        <v>7039</v>
      </c>
      <c r="AH275" s="122">
        <v>7</v>
      </c>
      <c r="AI275" s="122">
        <v>7</v>
      </c>
      <c r="AJ275" s="123">
        <f t="shared" si="165"/>
        <v>0</v>
      </c>
      <c r="AK275" s="124">
        <f t="shared" si="166"/>
        <v>0</v>
      </c>
      <c r="AL275" s="28" t="s">
        <v>7040</v>
      </c>
      <c r="AM275" s="122">
        <v>2</v>
      </c>
      <c r="AN275" s="122">
        <v>2</v>
      </c>
      <c r="AO275" s="123">
        <f t="shared" si="167"/>
        <v>0</v>
      </c>
      <c r="AP275" s="29">
        <f t="shared" si="168"/>
        <v>0</v>
      </c>
      <c r="AQ275" s="28" t="s">
        <v>7041</v>
      </c>
      <c r="AR275" s="122">
        <v>1</v>
      </c>
      <c r="AS275" s="122">
        <v>1</v>
      </c>
      <c r="AT275" s="123">
        <f t="shared" si="169"/>
        <v>0</v>
      </c>
      <c r="AU275" s="124">
        <f t="shared" si="170"/>
        <v>0</v>
      </c>
      <c r="AV275" s="9" t="s">
        <v>7042</v>
      </c>
      <c r="AX275" s="129"/>
      <c r="AY275" s="139"/>
      <c r="AZ275" s="139"/>
    </row>
    <row r="276" spans="3:52" ht="50" customHeight="1">
      <c r="C276" s="52" t="s">
        <v>6320</v>
      </c>
      <c r="D276" s="106" t="s">
        <v>676</v>
      </c>
      <c r="E276" s="107" t="s">
        <v>6344</v>
      </c>
      <c r="F276" s="108" t="s">
        <v>677</v>
      </c>
      <c r="G276" s="125">
        <v>225.262</v>
      </c>
      <c r="H276" s="122">
        <v>244.34700000000001</v>
      </c>
      <c r="I276" s="123">
        <f t="shared" si="154"/>
        <v>-19.085000000000008</v>
      </c>
      <c r="J276" s="124">
        <f t="shared" si="155"/>
        <v>-7.8106135946011239</v>
      </c>
      <c r="K276" s="125">
        <v>225.262</v>
      </c>
      <c r="L276" s="122">
        <v>244.34700000000001</v>
      </c>
      <c r="M276" s="123">
        <f t="shared" si="156"/>
        <v>-19.085000000000008</v>
      </c>
      <c r="N276" s="124">
        <f t="shared" si="157"/>
        <v>-7.8106135946011239</v>
      </c>
      <c r="O276" s="125" t="s">
        <v>11839</v>
      </c>
      <c r="P276" s="122" t="s">
        <v>11839</v>
      </c>
      <c r="Q276" s="123" t="s">
        <v>11839</v>
      </c>
      <c r="R276" s="124" t="s">
        <v>11839</v>
      </c>
      <c r="S276" s="125" t="s">
        <v>11839</v>
      </c>
      <c r="T276" s="122" t="s">
        <v>11840</v>
      </c>
      <c r="U276" s="123" t="s">
        <v>11840</v>
      </c>
      <c r="V276" s="124" t="s">
        <v>11839</v>
      </c>
      <c r="W276" s="121" t="s">
        <v>11837</v>
      </c>
      <c r="X276" s="122" t="s">
        <v>11841</v>
      </c>
      <c r="Y276" s="122" t="s">
        <v>11839</v>
      </c>
      <c r="Z276" s="123" t="s">
        <v>11839</v>
      </c>
      <c r="AA276" s="124" t="s">
        <v>11839</v>
      </c>
      <c r="AB276" s="28" t="s">
        <v>11839</v>
      </c>
      <c r="AC276" s="122" t="s">
        <v>11839</v>
      </c>
      <c r="AD276" s="122" t="s">
        <v>11839</v>
      </c>
      <c r="AE276" s="123" t="s">
        <v>11839</v>
      </c>
      <c r="AF276" s="29" t="s">
        <v>11839</v>
      </c>
      <c r="AG276" s="28" t="s">
        <v>11839</v>
      </c>
      <c r="AH276" s="122" t="s">
        <v>11839</v>
      </c>
      <c r="AI276" s="122" t="s">
        <v>11839</v>
      </c>
      <c r="AJ276" s="123" t="s">
        <v>11839</v>
      </c>
      <c r="AK276" s="124" t="s">
        <v>11839</v>
      </c>
      <c r="AL276" s="28" t="s">
        <v>11839</v>
      </c>
      <c r="AM276" s="122" t="s">
        <v>11839</v>
      </c>
      <c r="AN276" s="122" t="s">
        <v>11839</v>
      </c>
      <c r="AO276" s="123" t="s">
        <v>11839</v>
      </c>
      <c r="AP276" s="29" t="s">
        <v>11839</v>
      </c>
      <c r="AQ276" s="28" t="s">
        <v>11839</v>
      </c>
      <c r="AR276" s="122" t="s">
        <v>11839</v>
      </c>
      <c r="AS276" s="122" t="s">
        <v>11839</v>
      </c>
      <c r="AT276" s="123" t="s">
        <v>11839</v>
      </c>
      <c r="AU276" s="124" t="s">
        <v>11839</v>
      </c>
      <c r="AV276" s="104"/>
      <c r="AX276" s="129"/>
      <c r="AY276" s="139"/>
      <c r="AZ276" s="139"/>
    </row>
    <row r="277" spans="3:52" ht="50" customHeight="1">
      <c r="C277" s="52" t="s">
        <v>6320</v>
      </c>
      <c r="D277" s="106" t="s">
        <v>678</v>
      </c>
      <c r="E277" s="107" t="s">
        <v>6344</v>
      </c>
      <c r="F277" s="108" t="s">
        <v>679</v>
      </c>
      <c r="G277" s="125">
        <v>1393.075</v>
      </c>
      <c r="H277" s="122">
        <v>1370.184</v>
      </c>
      <c r="I277" s="123">
        <f t="shared" si="154"/>
        <v>22.891000000000076</v>
      </c>
      <c r="J277" s="124">
        <f t="shared" si="155"/>
        <v>1.6706515329328087</v>
      </c>
      <c r="K277" s="125">
        <v>1393.075</v>
      </c>
      <c r="L277" s="122">
        <v>1370.184</v>
      </c>
      <c r="M277" s="123">
        <f t="shared" si="156"/>
        <v>22.891000000000076</v>
      </c>
      <c r="N277" s="124">
        <f t="shared" si="157"/>
        <v>1.6706515329328087</v>
      </c>
      <c r="O277" s="125" t="s">
        <v>11839</v>
      </c>
      <c r="P277" s="122" t="s">
        <v>11839</v>
      </c>
      <c r="Q277" s="123" t="s">
        <v>11839</v>
      </c>
      <c r="R277" s="124" t="s">
        <v>11839</v>
      </c>
      <c r="S277" s="125" t="s">
        <v>6494</v>
      </c>
      <c r="T277" s="122" t="s">
        <v>6494</v>
      </c>
      <c r="U277" s="123" t="s">
        <v>6494</v>
      </c>
      <c r="V277" s="124" t="s">
        <v>6494</v>
      </c>
      <c r="W277" s="121" t="s">
        <v>11837</v>
      </c>
      <c r="X277" s="122" t="s">
        <v>11841</v>
      </c>
      <c r="Y277" s="122" t="s">
        <v>11839</v>
      </c>
      <c r="Z277" s="123" t="s">
        <v>11839</v>
      </c>
      <c r="AA277" s="124" t="s">
        <v>11839</v>
      </c>
      <c r="AB277" s="28" t="s">
        <v>11839</v>
      </c>
      <c r="AC277" s="122" t="s">
        <v>11839</v>
      </c>
      <c r="AD277" s="122" t="s">
        <v>11839</v>
      </c>
      <c r="AE277" s="123" t="s">
        <v>11839</v>
      </c>
      <c r="AF277" s="29" t="s">
        <v>11839</v>
      </c>
      <c r="AG277" s="28" t="s">
        <v>11839</v>
      </c>
      <c r="AH277" s="122" t="s">
        <v>11839</v>
      </c>
      <c r="AI277" s="122" t="s">
        <v>11839</v>
      </c>
      <c r="AJ277" s="123" t="s">
        <v>11839</v>
      </c>
      <c r="AK277" s="124" t="s">
        <v>11839</v>
      </c>
      <c r="AL277" s="28" t="s">
        <v>11839</v>
      </c>
      <c r="AM277" s="122" t="s">
        <v>11839</v>
      </c>
      <c r="AN277" s="122" t="s">
        <v>11839</v>
      </c>
      <c r="AO277" s="123" t="s">
        <v>11839</v>
      </c>
      <c r="AP277" s="29" t="s">
        <v>11839</v>
      </c>
      <c r="AQ277" s="28" t="s">
        <v>11839</v>
      </c>
      <c r="AR277" s="122" t="s">
        <v>11839</v>
      </c>
      <c r="AS277" s="122" t="s">
        <v>11839</v>
      </c>
      <c r="AT277" s="123" t="s">
        <v>11839</v>
      </c>
      <c r="AU277" s="124" t="s">
        <v>11839</v>
      </c>
      <c r="AV277" s="104"/>
      <c r="AX277" s="129"/>
      <c r="AY277" s="139"/>
      <c r="AZ277" s="139"/>
    </row>
    <row r="278" spans="3:52" ht="50" customHeight="1">
      <c r="C278" s="52" t="s">
        <v>6320</v>
      </c>
      <c r="D278" s="130" t="s">
        <v>680</v>
      </c>
      <c r="E278" s="131" t="s">
        <v>6344</v>
      </c>
      <c r="F278" s="132" t="s">
        <v>681</v>
      </c>
      <c r="G278" s="125">
        <v>12330</v>
      </c>
      <c r="H278" s="122">
        <v>9350</v>
      </c>
      <c r="I278" s="123">
        <f t="shared" si="154"/>
        <v>2980</v>
      </c>
      <c r="J278" s="124">
        <f t="shared" si="155"/>
        <v>31.871657754010695</v>
      </c>
      <c r="K278" s="125" t="s">
        <v>11839</v>
      </c>
      <c r="L278" s="122" t="s">
        <v>11839</v>
      </c>
      <c r="M278" s="123" t="s">
        <v>11839</v>
      </c>
      <c r="N278" s="124" t="s">
        <v>11839</v>
      </c>
      <c r="O278" s="125" t="s">
        <v>11839</v>
      </c>
      <c r="P278" s="122" t="s">
        <v>11839</v>
      </c>
      <c r="Q278" s="123" t="s">
        <v>11839</v>
      </c>
      <c r="R278" s="124" t="s">
        <v>11839</v>
      </c>
      <c r="S278" s="125">
        <v>12330</v>
      </c>
      <c r="T278" s="122">
        <v>9350</v>
      </c>
      <c r="U278" s="123">
        <f t="shared" si="160"/>
        <v>2980</v>
      </c>
      <c r="V278" s="124">
        <f t="shared" si="161"/>
        <v>31.871657754010695</v>
      </c>
      <c r="W278" s="121" t="s">
        <v>7043</v>
      </c>
      <c r="X278" s="122">
        <v>12330</v>
      </c>
      <c r="Y278" s="122">
        <v>9350</v>
      </c>
      <c r="Z278" s="123">
        <f t="shared" si="162"/>
        <v>2980</v>
      </c>
      <c r="AA278" s="124">
        <f t="shared" si="152"/>
        <v>31.871657754010695</v>
      </c>
      <c r="AB278" s="28" t="s">
        <v>11839</v>
      </c>
      <c r="AC278" s="122" t="s">
        <v>11839</v>
      </c>
      <c r="AD278" s="122" t="s">
        <v>11839</v>
      </c>
      <c r="AE278" s="123" t="s">
        <v>11839</v>
      </c>
      <c r="AF278" s="29" t="s">
        <v>11839</v>
      </c>
      <c r="AG278" s="28" t="s">
        <v>11839</v>
      </c>
      <c r="AH278" s="122" t="s">
        <v>11839</v>
      </c>
      <c r="AI278" s="122" t="s">
        <v>11839</v>
      </c>
      <c r="AJ278" s="123" t="s">
        <v>11839</v>
      </c>
      <c r="AK278" s="124" t="s">
        <v>11839</v>
      </c>
      <c r="AL278" s="28" t="s">
        <v>11839</v>
      </c>
      <c r="AM278" s="122" t="s">
        <v>11839</v>
      </c>
      <c r="AN278" s="122" t="s">
        <v>11839</v>
      </c>
      <c r="AO278" s="123" t="s">
        <v>11839</v>
      </c>
      <c r="AP278" s="29" t="s">
        <v>11839</v>
      </c>
      <c r="AQ278" s="28" t="s">
        <v>11839</v>
      </c>
      <c r="AR278" s="122" t="s">
        <v>11839</v>
      </c>
      <c r="AS278" s="122" t="s">
        <v>11839</v>
      </c>
      <c r="AT278" s="123" t="s">
        <v>11839</v>
      </c>
      <c r="AU278" s="124" t="s">
        <v>11837</v>
      </c>
      <c r="AV278" s="104"/>
      <c r="AX278" s="129"/>
      <c r="AY278" s="139"/>
      <c r="AZ278" s="139"/>
    </row>
    <row r="279" spans="3:52" ht="50" customHeight="1">
      <c r="C279" s="52" t="s">
        <v>6320</v>
      </c>
      <c r="D279" s="130" t="s">
        <v>682</v>
      </c>
      <c r="E279" s="131" t="s">
        <v>6344</v>
      </c>
      <c r="F279" s="132" t="s">
        <v>683</v>
      </c>
      <c r="G279" s="125">
        <v>1096.508</v>
      </c>
      <c r="H279" s="122">
        <v>1116.308</v>
      </c>
      <c r="I279" s="123">
        <f t="shared" si="154"/>
        <v>-19.799999999999955</v>
      </c>
      <c r="J279" s="124">
        <f t="shared" si="155"/>
        <v>-1.7737040315038459</v>
      </c>
      <c r="K279" s="125">
        <v>1096.508</v>
      </c>
      <c r="L279" s="122">
        <v>1116.308</v>
      </c>
      <c r="M279" s="123">
        <f t="shared" si="156"/>
        <v>-19.799999999999955</v>
      </c>
      <c r="N279" s="124">
        <f t="shared" si="157"/>
        <v>-1.7737040315038459</v>
      </c>
      <c r="O279" s="125" t="s">
        <v>11839</v>
      </c>
      <c r="P279" s="122" t="s">
        <v>11839</v>
      </c>
      <c r="Q279" s="123" t="s">
        <v>11839</v>
      </c>
      <c r="R279" s="124" t="s">
        <v>11839</v>
      </c>
      <c r="S279" s="125" t="s">
        <v>6494</v>
      </c>
      <c r="T279" s="122" t="s">
        <v>6494</v>
      </c>
      <c r="U279" s="123" t="s">
        <v>6494</v>
      </c>
      <c r="V279" s="124" t="s">
        <v>6494</v>
      </c>
      <c r="W279" s="121" t="s">
        <v>11837</v>
      </c>
      <c r="X279" s="122" t="s">
        <v>11841</v>
      </c>
      <c r="Y279" s="122" t="s">
        <v>11839</v>
      </c>
      <c r="Z279" s="123" t="s">
        <v>11839</v>
      </c>
      <c r="AA279" s="124" t="s">
        <v>11839</v>
      </c>
      <c r="AB279" s="28" t="s">
        <v>11839</v>
      </c>
      <c r="AC279" s="122" t="s">
        <v>11839</v>
      </c>
      <c r="AD279" s="122" t="s">
        <v>11839</v>
      </c>
      <c r="AE279" s="123" t="s">
        <v>11839</v>
      </c>
      <c r="AF279" s="29" t="s">
        <v>11839</v>
      </c>
      <c r="AG279" s="28" t="s">
        <v>11839</v>
      </c>
      <c r="AH279" s="122" t="s">
        <v>11839</v>
      </c>
      <c r="AI279" s="122" t="s">
        <v>11839</v>
      </c>
      <c r="AJ279" s="123" t="s">
        <v>11839</v>
      </c>
      <c r="AK279" s="124" t="s">
        <v>11839</v>
      </c>
      <c r="AL279" s="28" t="s">
        <v>11839</v>
      </c>
      <c r="AM279" s="122" t="s">
        <v>11839</v>
      </c>
      <c r="AN279" s="122" t="s">
        <v>11839</v>
      </c>
      <c r="AO279" s="123" t="s">
        <v>11839</v>
      </c>
      <c r="AP279" s="29" t="s">
        <v>11839</v>
      </c>
      <c r="AQ279" s="28" t="s">
        <v>11839</v>
      </c>
      <c r="AR279" s="122" t="s">
        <v>11839</v>
      </c>
      <c r="AS279" s="122" t="s">
        <v>11839</v>
      </c>
      <c r="AT279" s="123" t="s">
        <v>11839</v>
      </c>
      <c r="AU279" s="124" t="s">
        <v>11839</v>
      </c>
      <c r="AV279" s="104"/>
      <c r="AX279" s="129"/>
      <c r="AY279" s="139"/>
      <c r="AZ279" s="139"/>
    </row>
    <row r="280" spans="3:52" ht="50" customHeight="1">
      <c r="C280" s="52" t="s">
        <v>6320</v>
      </c>
      <c r="D280" s="130" t="s">
        <v>684</v>
      </c>
      <c r="E280" s="131" t="s">
        <v>6344</v>
      </c>
      <c r="F280" s="132" t="s">
        <v>685</v>
      </c>
      <c r="G280" s="125">
        <v>61.976999999999997</v>
      </c>
      <c r="H280" s="122">
        <v>70.006</v>
      </c>
      <c r="I280" s="123">
        <f t="shared" si="154"/>
        <v>-8.0290000000000035</v>
      </c>
      <c r="J280" s="124">
        <f t="shared" si="155"/>
        <v>-11.469016941405027</v>
      </c>
      <c r="K280" s="125">
        <v>15.314</v>
      </c>
      <c r="L280" s="122">
        <v>6.5949999999999998</v>
      </c>
      <c r="M280" s="123">
        <f t="shared" si="156"/>
        <v>8.7190000000000012</v>
      </c>
      <c r="N280" s="124">
        <f t="shared" si="157"/>
        <v>132.20621683093253</v>
      </c>
      <c r="O280" s="125">
        <v>46.662999999999997</v>
      </c>
      <c r="P280" s="122">
        <v>63.411000000000001</v>
      </c>
      <c r="Q280" s="123">
        <f t="shared" si="158"/>
        <v>-16.748000000000005</v>
      </c>
      <c r="R280" s="124">
        <f t="shared" si="159"/>
        <v>-26.411821292835636</v>
      </c>
      <c r="S280" s="125" t="s">
        <v>6494</v>
      </c>
      <c r="T280" s="122" t="s">
        <v>6494</v>
      </c>
      <c r="U280" s="123" t="s">
        <v>6494</v>
      </c>
      <c r="V280" s="124" t="s">
        <v>6494</v>
      </c>
      <c r="W280" s="121" t="s">
        <v>6494</v>
      </c>
      <c r="X280" s="122" t="s">
        <v>6494</v>
      </c>
      <c r="Y280" s="122" t="s">
        <v>6494</v>
      </c>
      <c r="Z280" s="123" t="s">
        <v>6494</v>
      </c>
      <c r="AA280" s="124" t="s">
        <v>6494</v>
      </c>
      <c r="AB280" s="28" t="s">
        <v>11839</v>
      </c>
      <c r="AC280" s="122" t="s">
        <v>11839</v>
      </c>
      <c r="AD280" s="122" t="s">
        <v>11839</v>
      </c>
      <c r="AE280" s="123" t="s">
        <v>11839</v>
      </c>
      <c r="AF280" s="29" t="s">
        <v>11839</v>
      </c>
      <c r="AG280" s="28" t="s">
        <v>11839</v>
      </c>
      <c r="AH280" s="122" t="s">
        <v>11839</v>
      </c>
      <c r="AI280" s="122" t="s">
        <v>11839</v>
      </c>
      <c r="AJ280" s="123" t="s">
        <v>11839</v>
      </c>
      <c r="AK280" s="124" t="s">
        <v>11839</v>
      </c>
      <c r="AL280" s="28" t="s">
        <v>11839</v>
      </c>
      <c r="AM280" s="122" t="s">
        <v>11839</v>
      </c>
      <c r="AN280" s="122" t="s">
        <v>11839</v>
      </c>
      <c r="AO280" s="123" t="s">
        <v>11839</v>
      </c>
      <c r="AP280" s="29" t="s">
        <v>11839</v>
      </c>
      <c r="AQ280" s="28" t="s">
        <v>11839</v>
      </c>
      <c r="AR280" s="122" t="s">
        <v>11839</v>
      </c>
      <c r="AS280" s="122" t="s">
        <v>11839</v>
      </c>
      <c r="AT280" s="123" t="s">
        <v>11839</v>
      </c>
      <c r="AU280" s="124" t="s">
        <v>11837</v>
      </c>
      <c r="AV280" s="104"/>
      <c r="AX280" s="129"/>
      <c r="AY280" s="139"/>
      <c r="AZ280" s="139"/>
    </row>
    <row r="281" spans="3:52" ht="50" customHeight="1">
      <c r="C281" s="52" t="s">
        <v>6320</v>
      </c>
      <c r="D281" s="130" t="s">
        <v>686</v>
      </c>
      <c r="E281" s="131" t="s">
        <v>6344</v>
      </c>
      <c r="F281" s="132" t="s">
        <v>687</v>
      </c>
      <c r="G281" s="125">
        <v>125.07</v>
      </c>
      <c r="H281" s="122">
        <v>158.571</v>
      </c>
      <c r="I281" s="123">
        <f t="shared" si="154"/>
        <v>-33.501000000000005</v>
      </c>
      <c r="J281" s="124">
        <f t="shared" si="155"/>
        <v>-21.126813856253669</v>
      </c>
      <c r="K281" s="125" t="s">
        <v>11839</v>
      </c>
      <c r="L281" s="122" t="s">
        <v>11839</v>
      </c>
      <c r="M281" s="123" t="s">
        <v>11839</v>
      </c>
      <c r="N281" s="124" t="s">
        <v>11839</v>
      </c>
      <c r="O281" s="125" t="s">
        <v>11839</v>
      </c>
      <c r="P281" s="122" t="s">
        <v>11839</v>
      </c>
      <c r="Q281" s="123" t="s">
        <v>11839</v>
      </c>
      <c r="R281" s="124" t="s">
        <v>11839</v>
      </c>
      <c r="S281" s="125">
        <v>125.07</v>
      </c>
      <c r="T281" s="122">
        <v>158.571</v>
      </c>
      <c r="U281" s="123">
        <f t="shared" si="160"/>
        <v>-33.501000000000005</v>
      </c>
      <c r="V281" s="124">
        <f t="shared" si="161"/>
        <v>-21.126813856253669</v>
      </c>
      <c r="W281" s="121" t="s">
        <v>7045</v>
      </c>
      <c r="X281" s="122">
        <v>125</v>
      </c>
      <c r="Y281" s="122">
        <v>159</v>
      </c>
      <c r="Z281" s="123">
        <f t="shared" si="162"/>
        <v>-34</v>
      </c>
      <c r="AA281" s="124">
        <f t="shared" si="152"/>
        <v>-21.383647798742139</v>
      </c>
      <c r="AB281" s="28" t="s">
        <v>11839</v>
      </c>
      <c r="AC281" s="122" t="s">
        <v>11839</v>
      </c>
      <c r="AD281" s="122" t="s">
        <v>11839</v>
      </c>
      <c r="AE281" s="123" t="s">
        <v>11839</v>
      </c>
      <c r="AF281" s="29" t="s">
        <v>11839</v>
      </c>
      <c r="AG281" s="28" t="s">
        <v>11839</v>
      </c>
      <c r="AH281" s="122" t="s">
        <v>11839</v>
      </c>
      <c r="AI281" s="122" t="s">
        <v>11839</v>
      </c>
      <c r="AJ281" s="123" t="s">
        <v>11839</v>
      </c>
      <c r="AK281" s="124" t="s">
        <v>11839</v>
      </c>
      <c r="AL281" s="28" t="s">
        <v>11839</v>
      </c>
      <c r="AM281" s="122" t="s">
        <v>11839</v>
      </c>
      <c r="AN281" s="122" t="s">
        <v>11839</v>
      </c>
      <c r="AO281" s="123" t="s">
        <v>11839</v>
      </c>
      <c r="AP281" s="29" t="s">
        <v>11839</v>
      </c>
      <c r="AQ281" s="28" t="s">
        <v>11839</v>
      </c>
      <c r="AR281" s="122" t="s">
        <v>11839</v>
      </c>
      <c r="AS281" s="122" t="s">
        <v>11839</v>
      </c>
      <c r="AT281" s="123" t="s">
        <v>11839</v>
      </c>
      <c r="AU281" s="124" t="s">
        <v>11837</v>
      </c>
      <c r="AV281" s="104"/>
      <c r="AX281" s="129"/>
      <c r="AY281" s="139"/>
      <c r="AZ281" s="139"/>
    </row>
    <row r="282" spans="3:52" ht="50" customHeight="1">
      <c r="C282" s="52" t="s">
        <v>6320</v>
      </c>
      <c r="D282" s="130" t="s">
        <v>688</v>
      </c>
      <c r="E282" s="131" t="s">
        <v>6344</v>
      </c>
      <c r="F282" s="132" t="s">
        <v>689</v>
      </c>
      <c r="G282" s="125">
        <v>203.529</v>
      </c>
      <c r="H282" s="122">
        <v>189.184</v>
      </c>
      <c r="I282" s="123">
        <f t="shared" si="154"/>
        <v>14.344999999999999</v>
      </c>
      <c r="J282" s="124">
        <f t="shared" si="155"/>
        <v>7.5825651217861969</v>
      </c>
      <c r="K282" s="125">
        <v>203.529</v>
      </c>
      <c r="L282" s="122">
        <v>189.184</v>
      </c>
      <c r="M282" s="123">
        <f t="shared" si="156"/>
        <v>14.344999999999999</v>
      </c>
      <c r="N282" s="124">
        <f t="shared" si="157"/>
        <v>7.5825651217861969</v>
      </c>
      <c r="O282" s="125" t="s">
        <v>11839</v>
      </c>
      <c r="P282" s="122" t="s">
        <v>11839</v>
      </c>
      <c r="Q282" s="123" t="s">
        <v>11839</v>
      </c>
      <c r="R282" s="124" t="s">
        <v>11839</v>
      </c>
      <c r="S282" s="125" t="s">
        <v>6494</v>
      </c>
      <c r="T282" s="122" t="s">
        <v>6494</v>
      </c>
      <c r="U282" s="123" t="s">
        <v>6494</v>
      </c>
      <c r="V282" s="124" t="s">
        <v>6494</v>
      </c>
      <c r="W282" s="121" t="s">
        <v>11837</v>
      </c>
      <c r="X282" s="122" t="s">
        <v>11841</v>
      </c>
      <c r="Y282" s="122" t="s">
        <v>11839</v>
      </c>
      <c r="Z282" s="123" t="s">
        <v>11839</v>
      </c>
      <c r="AA282" s="124" t="s">
        <v>11839</v>
      </c>
      <c r="AB282" s="28" t="s">
        <v>11839</v>
      </c>
      <c r="AC282" s="122" t="s">
        <v>11839</v>
      </c>
      <c r="AD282" s="122" t="s">
        <v>11839</v>
      </c>
      <c r="AE282" s="123" t="s">
        <v>11839</v>
      </c>
      <c r="AF282" s="29" t="s">
        <v>11839</v>
      </c>
      <c r="AG282" s="28" t="s">
        <v>11839</v>
      </c>
      <c r="AH282" s="122" t="s">
        <v>11839</v>
      </c>
      <c r="AI282" s="122" t="s">
        <v>11839</v>
      </c>
      <c r="AJ282" s="123" t="s">
        <v>11839</v>
      </c>
      <c r="AK282" s="124" t="s">
        <v>11839</v>
      </c>
      <c r="AL282" s="28" t="s">
        <v>11839</v>
      </c>
      <c r="AM282" s="122" t="s">
        <v>11839</v>
      </c>
      <c r="AN282" s="122" t="s">
        <v>11839</v>
      </c>
      <c r="AO282" s="123" t="s">
        <v>11839</v>
      </c>
      <c r="AP282" s="29" t="s">
        <v>11839</v>
      </c>
      <c r="AQ282" s="28" t="s">
        <v>11839</v>
      </c>
      <c r="AR282" s="122" t="s">
        <v>11839</v>
      </c>
      <c r="AS282" s="122" t="s">
        <v>11839</v>
      </c>
      <c r="AT282" s="123" t="s">
        <v>11839</v>
      </c>
      <c r="AU282" s="124" t="s">
        <v>11839</v>
      </c>
      <c r="AV282" s="104"/>
      <c r="AX282" s="129"/>
      <c r="AY282" s="139"/>
      <c r="AZ282" s="139"/>
    </row>
    <row r="283" spans="3:52" ht="50" customHeight="1">
      <c r="C283" s="52" t="s">
        <v>6320</v>
      </c>
      <c r="D283" s="130" t="s">
        <v>694</v>
      </c>
      <c r="E283" s="131" t="s">
        <v>6344</v>
      </c>
      <c r="F283" s="132" t="s">
        <v>695</v>
      </c>
      <c r="G283" s="125">
        <v>49.430999999999997</v>
      </c>
      <c r="H283" s="122">
        <v>54.527999999999999</v>
      </c>
      <c r="I283" s="123">
        <f t="shared" si="154"/>
        <v>-5.0970000000000013</v>
      </c>
      <c r="J283" s="124">
        <f t="shared" si="155"/>
        <v>-9.3474911971831016</v>
      </c>
      <c r="K283" s="125">
        <v>49.430999999999997</v>
      </c>
      <c r="L283" s="122">
        <v>54.527999999999999</v>
      </c>
      <c r="M283" s="123">
        <f t="shared" si="156"/>
        <v>-5.0970000000000013</v>
      </c>
      <c r="N283" s="124">
        <f t="shared" si="157"/>
        <v>-9.3474911971831016</v>
      </c>
      <c r="O283" s="125" t="s">
        <v>11839</v>
      </c>
      <c r="P283" s="122" t="s">
        <v>11839</v>
      </c>
      <c r="Q283" s="123" t="s">
        <v>11839</v>
      </c>
      <c r="R283" s="124" t="s">
        <v>11839</v>
      </c>
      <c r="S283" s="125" t="s">
        <v>6494</v>
      </c>
      <c r="T283" s="122" t="s">
        <v>6494</v>
      </c>
      <c r="U283" s="123" t="s">
        <v>6494</v>
      </c>
      <c r="V283" s="124" t="s">
        <v>6494</v>
      </c>
      <c r="W283" s="121" t="s">
        <v>11837</v>
      </c>
      <c r="X283" s="122" t="s">
        <v>11841</v>
      </c>
      <c r="Y283" s="122" t="s">
        <v>11839</v>
      </c>
      <c r="Z283" s="123" t="s">
        <v>11839</v>
      </c>
      <c r="AA283" s="124" t="s">
        <v>11839</v>
      </c>
      <c r="AB283" s="28" t="s">
        <v>11839</v>
      </c>
      <c r="AC283" s="122" t="s">
        <v>11839</v>
      </c>
      <c r="AD283" s="122" t="s">
        <v>11839</v>
      </c>
      <c r="AE283" s="123" t="s">
        <v>11839</v>
      </c>
      <c r="AF283" s="29" t="s">
        <v>11839</v>
      </c>
      <c r="AG283" s="28" t="s">
        <v>11839</v>
      </c>
      <c r="AH283" s="122" t="s">
        <v>11839</v>
      </c>
      <c r="AI283" s="122" t="s">
        <v>11839</v>
      </c>
      <c r="AJ283" s="123" t="s">
        <v>11839</v>
      </c>
      <c r="AK283" s="124" t="s">
        <v>11839</v>
      </c>
      <c r="AL283" s="28" t="s">
        <v>11839</v>
      </c>
      <c r="AM283" s="122" t="s">
        <v>11839</v>
      </c>
      <c r="AN283" s="122" t="s">
        <v>11839</v>
      </c>
      <c r="AO283" s="123" t="s">
        <v>11839</v>
      </c>
      <c r="AP283" s="29" t="s">
        <v>11839</v>
      </c>
      <c r="AQ283" s="28" t="s">
        <v>11839</v>
      </c>
      <c r="AR283" s="122" t="s">
        <v>11839</v>
      </c>
      <c r="AS283" s="122" t="s">
        <v>11839</v>
      </c>
      <c r="AT283" s="123" t="s">
        <v>11839</v>
      </c>
      <c r="AU283" s="124" t="s">
        <v>11839</v>
      </c>
      <c r="AV283" s="104"/>
      <c r="AX283" s="129"/>
      <c r="AY283" s="139"/>
      <c r="AZ283" s="139"/>
    </row>
    <row r="284" spans="3:52" ht="50" customHeight="1">
      <c r="C284" s="52" t="s">
        <v>6320</v>
      </c>
      <c r="D284" s="130" t="s">
        <v>696</v>
      </c>
      <c r="E284" s="131" t="s">
        <v>6344</v>
      </c>
      <c r="F284" s="132" t="s">
        <v>697</v>
      </c>
      <c r="G284" s="125">
        <v>153.54</v>
      </c>
      <c r="H284" s="122">
        <v>217.90600000000001</v>
      </c>
      <c r="I284" s="123">
        <f t="shared" si="154"/>
        <v>-64.366000000000014</v>
      </c>
      <c r="J284" s="124">
        <f t="shared" si="155"/>
        <v>-29.53842482538343</v>
      </c>
      <c r="K284" s="125">
        <v>153.54</v>
      </c>
      <c r="L284" s="122">
        <v>217.90600000000001</v>
      </c>
      <c r="M284" s="123">
        <f t="shared" si="156"/>
        <v>-64.366000000000014</v>
      </c>
      <c r="N284" s="124">
        <f t="shared" si="157"/>
        <v>-29.53842482538343</v>
      </c>
      <c r="O284" s="125" t="s">
        <v>11839</v>
      </c>
      <c r="P284" s="122" t="s">
        <v>11839</v>
      </c>
      <c r="Q284" s="123" t="s">
        <v>11839</v>
      </c>
      <c r="R284" s="124" t="s">
        <v>11839</v>
      </c>
      <c r="S284" s="125" t="s">
        <v>6494</v>
      </c>
      <c r="T284" s="122" t="s">
        <v>6494</v>
      </c>
      <c r="U284" s="123" t="s">
        <v>6494</v>
      </c>
      <c r="V284" s="124" t="s">
        <v>6494</v>
      </c>
      <c r="W284" s="121" t="s">
        <v>11837</v>
      </c>
      <c r="X284" s="122" t="s">
        <v>11841</v>
      </c>
      <c r="Y284" s="122" t="s">
        <v>11839</v>
      </c>
      <c r="Z284" s="123" t="s">
        <v>11839</v>
      </c>
      <c r="AA284" s="124" t="s">
        <v>11839</v>
      </c>
      <c r="AB284" s="28" t="s">
        <v>11839</v>
      </c>
      <c r="AC284" s="122" t="s">
        <v>11839</v>
      </c>
      <c r="AD284" s="122" t="s">
        <v>11839</v>
      </c>
      <c r="AE284" s="123" t="s">
        <v>11839</v>
      </c>
      <c r="AF284" s="29" t="s">
        <v>11839</v>
      </c>
      <c r="AG284" s="28" t="s">
        <v>11839</v>
      </c>
      <c r="AH284" s="122" t="s">
        <v>11839</v>
      </c>
      <c r="AI284" s="122" t="s">
        <v>11839</v>
      </c>
      <c r="AJ284" s="123" t="s">
        <v>11839</v>
      </c>
      <c r="AK284" s="124" t="s">
        <v>11839</v>
      </c>
      <c r="AL284" s="28" t="s">
        <v>11839</v>
      </c>
      <c r="AM284" s="122" t="s">
        <v>11839</v>
      </c>
      <c r="AN284" s="122" t="s">
        <v>11839</v>
      </c>
      <c r="AO284" s="123" t="s">
        <v>11839</v>
      </c>
      <c r="AP284" s="29" t="s">
        <v>11839</v>
      </c>
      <c r="AQ284" s="28" t="s">
        <v>11839</v>
      </c>
      <c r="AR284" s="122" t="s">
        <v>11839</v>
      </c>
      <c r="AS284" s="122" t="s">
        <v>11839</v>
      </c>
      <c r="AT284" s="123" t="s">
        <v>11839</v>
      </c>
      <c r="AU284" s="124" t="s">
        <v>11839</v>
      </c>
      <c r="AV284" s="104"/>
      <c r="AX284" s="129"/>
      <c r="AY284" s="139"/>
      <c r="AZ284" s="139"/>
    </row>
    <row r="285" spans="3:52" ht="50" customHeight="1">
      <c r="C285" s="52" t="s">
        <v>6320</v>
      </c>
      <c r="D285" s="130" t="s">
        <v>700</v>
      </c>
      <c r="E285" s="131" t="s">
        <v>6344</v>
      </c>
      <c r="F285" s="132" t="s">
        <v>701</v>
      </c>
      <c r="G285" s="125">
        <v>152.30199999999999</v>
      </c>
      <c r="H285" s="122">
        <v>150.49199999999999</v>
      </c>
      <c r="I285" s="123">
        <f t="shared" si="154"/>
        <v>1.8100000000000023</v>
      </c>
      <c r="J285" s="124">
        <f t="shared" si="155"/>
        <v>1.2027217393615623</v>
      </c>
      <c r="K285" s="125">
        <v>144.392</v>
      </c>
      <c r="L285" s="122">
        <v>127.509</v>
      </c>
      <c r="M285" s="123">
        <f t="shared" si="156"/>
        <v>16.882999999999996</v>
      </c>
      <c r="N285" s="124">
        <f t="shared" si="157"/>
        <v>13.240633994463133</v>
      </c>
      <c r="O285" s="125" t="s">
        <v>11839</v>
      </c>
      <c r="P285" s="122" t="s">
        <v>11839</v>
      </c>
      <c r="Q285" s="123" t="s">
        <v>11839</v>
      </c>
      <c r="R285" s="124" t="s">
        <v>11839</v>
      </c>
      <c r="S285" s="125">
        <v>7.91</v>
      </c>
      <c r="T285" s="122">
        <v>22.983000000000001</v>
      </c>
      <c r="U285" s="123">
        <f t="shared" si="160"/>
        <v>-15.073</v>
      </c>
      <c r="V285" s="124">
        <f t="shared" si="161"/>
        <v>-65.583257190097029</v>
      </c>
      <c r="W285" s="121" t="s">
        <v>7046</v>
      </c>
      <c r="X285" s="122">
        <v>8</v>
      </c>
      <c r="Y285" s="122">
        <v>23</v>
      </c>
      <c r="Z285" s="123">
        <f t="shared" si="162"/>
        <v>-15</v>
      </c>
      <c r="AA285" s="124">
        <f t="shared" si="152"/>
        <v>-65.217391304347828</v>
      </c>
      <c r="AB285" s="28" t="s">
        <v>11839</v>
      </c>
      <c r="AC285" s="122" t="s">
        <v>11839</v>
      </c>
      <c r="AD285" s="122" t="s">
        <v>11839</v>
      </c>
      <c r="AE285" s="123" t="s">
        <v>11839</v>
      </c>
      <c r="AF285" s="29" t="s">
        <v>11839</v>
      </c>
      <c r="AG285" s="28" t="s">
        <v>11839</v>
      </c>
      <c r="AH285" s="122" t="s">
        <v>11839</v>
      </c>
      <c r="AI285" s="122" t="s">
        <v>11839</v>
      </c>
      <c r="AJ285" s="123" t="s">
        <v>11839</v>
      </c>
      <c r="AK285" s="124" t="s">
        <v>11839</v>
      </c>
      <c r="AL285" s="28" t="s">
        <v>11839</v>
      </c>
      <c r="AM285" s="122" t="s">
        <v>11839</v>
      </c>
      <c r="AN285" s="122" t="s">
        <v>11839</v>
      </c>
      <c r="AO285" s="123" t="s">
        <v>11839</v>
      </c>
      <c r="AP285" s="29" t="s">
        <v>11839</v>
      </c>
      <c r="AQ285" s="28" t="s">
        <v>11839</v>
      </c>
      <c r="AR285" s="122" t="s">
        <v>11839</v>
      </c>
      <c r="AS285" s="122" t="s">
        <v>11839</v>
      </c>
      <c r="AT285" s="123" t="s">
        <v>11839</v>
      </c>
      <c r="AU285" s="124" t="s">
        <v>11837</v>
      </c>
      <c r="AV285" s="104"/>
      <c r="AX285" s="129"/>
      <c r="AY285" s="139"/>
      <c r="AZ285" s="139"/>
    </row>
    <row r="286" spans="3:52" ht="50" customHeight="1">
      <c r="C286" s="52" t="s">
        <v>6320</v>
      </c>
      <c r="D286" s="130" t="s">
        <v>704</v>
      </c>
      <c r="E286" s="131" t="s">
        <v>6344</v>
      </c>
      <c r="F286" s="132" t="s">
        <v>705</v>
      </c>
      <c r="G286" s="125">
        <v>46.591000000000001</v>
      </c>
      <c r="H286" s="122">
        <v>53.232999999999997</v>
      </c>
      <c r="I286" s="123">
        <f t="shared" si="154"/>
        <v>-6.6419999999999959</v>
      </c>
      <c r="J286" s="124">
        <f t="shared" si="155"/>
        <v>-12.477222775346112</v>
      </c>
      <c r="K286" s="125">
        <v>24.617999999999999</v>
      </c>
      <c r="L286" s="122">
        <v>20.122</v>
      </c>
      <c r="M286" s="123">
        <f t="shared" si="156"/>
        <v>4.4959999999999987</v>
      </c>
      <c r="N286" s="124">
        <f t="shared" si="157"/>
        <v>22.343703409203851</v>
      </c>
      <c r="O286" s="125" t="s">
        <v>11839</v>
      </c>
      <c r="P286" s="122" t="s">
        <v>11839</v>
      </c>
      <c r="Q286" s="123" t="s">
        <v>11839</v>
      </c>
      <c r="R286" s="124" t="s">
        <v>11839</v>
      </c>
      <c r="S286" s="125">
        <v>21.972999999999999</v>
      </c>
      <c r="T286" s="122">
        <v>33.110999999999997</v>
      </c>
      <c r="U286" s="123">
        <f t="shared" si="160"/>
        <v>-11.137999999999998</v>
      </c>
      <c r="V286" s="124">
        <f t="shared" si="161"/>
        <v>-33.638367913986286</v>
      </c>
      <c r="W286" s="121" t="s">
        <v>6931</v>
      </c>
      <c r="X286" s="122">
        <v>21.972999999999999</v>
      </c>
      <c r="Y286" s="122">
        <v>33.110999999999997</v>
      </c>
      <c r="Z286" s="123">
        <f t="shared" si="162"/>
        <v>-11.137999999999998</v>
      </c>
      <c r="AA286" s="124">
        <f t="shared" si="152"/>
        <v>-33.638367913986286</v>
      </c>
      <c r="AB286" s="28" t="s">
        <v>11839</v>
      </c>
      <c r="AC286" s="122" t="s">
        <v>11839</v>
      </c>
      <c r="AD286" s="122" t="s">
        <v>11839</v>
      </c>
      <c r="AE286" s="123" t="s">
        <v>11839</v>
      </c>
      <c r="AF286" s="29" t="s">
        <v>11839</v>
      </c>
      <c r="AG286" s="28" t="s">
        <v>11839</v>
      </c>
      <c r="AH286" s="122" t="s">
        <v>11839</v>
      </c>
      <c r="AI286" s="122" t="s">
        <v>11839</v>
      </c>
      <c r="AJ286" s="123" t="s">
        <v>11839</v>
      </c>
      <c r="AK286" s="124" t="s">
        <v>11839</v>
      </c>
      <c r="AL286" s="28" t="s">
        <v>11839</v>
      </c>
      <c r="AM286" s="122" t="s">
        <v>11839</v>
      </c>
      <c r="AN286" s="122" t="s">
        <v>11839</v>
      </c>
      <c r="AO286" s="123" t="s">
        <v>11839</v>
      </c>
      <c r="AP286" s="29" t="s">
        <v>11839</v>
      </c>
      <c r="AQ286" s="28" t="s">
        <v>11839</v>
      </c>
      <c r="AR286" s="122" t="s">
        <v>11839</v>
      </c>
      <c r="AS286" s="122" t="s">
        <v>11839</v>
      </c>
      <c r="AT286" s="123" t="s">
        <v>11839</v>
      </c>
      <c r="AU286" s="124" t="s">
        <v>11837</v>
      </c>
      <c r="AV286" s="104"/>
      <c r="AX286" s="129"/>
      <c r="AY286" s="139"/>
      <c r="AZ286" s="139"/>
    </row>
    <row r="287" spans="3:52" ht="50" customHeight="1">
      <c r="C287" s="52" t="s">
        <v>6320</v>
      </c>
      <c r="D287" s="130" t="s">
        <v>708</v>
      </c>
      <c r="E287" s="131" t="s">
        <v>6344</v>
      </c>
      <c r="F287" s="132" t="s">
        <v>709</v>
      </c>
      <c r="G287" s="125">
        <v>43.168999999999997</v>
      </c>
      <c r="H287" s="122">
        <v>52.216999999999999</v>
      </c>
      <c r="I287" s="123">
        <f t="shared" si="154"/>
        <v>-9.0480000000000018</v>
      </c>
      <c r="J287" s="124">
        <f t="shared" si="155"/>
        <v>-17.327690215830096</v>
      </c>
      <c r="K287" s="125">
        <v>43.168999999999997</v>
      </c>
      <c r="L287" s="122">
        <v>52.216999999999999</v>
      </c>
      <c r="M287" s="123">
        <f t="shared" si="156"/>
        <v>-9.0480000000000018</v>
      </c>
      <c r="N287" s="124">
        <f t="shared" si="157"/>
        <v>-17.327690215830096</v>
      </c>
      <c r="O287" s="125" t="s">
        <v>11839</v>
      </c>
      <c r="P287" s="122" t="s">
        <v>11839</v>
      </c>
      <c r="Q287" s="123" t="s">
        <v>11839</v>
      </c>
      <c r="R287" s="124" t="s">
        <v>11839</v>
      </c>
      <c r="S287" s="125" t="s">
        <v>6494</v>
      </c>
      <c r="T287" s="122" t="s">
        <v>6494</v>
      </c>
      <c r="U287" s="123" t="s">
        <v>6494</v>
      </c>
      <c r="V287" s="124" t="s">
        <v>6494</v>
      </c>
      <c r="W287" s="121" t="s">
        <v>11837</v>
      </c>
      <c r="X287" s="122" t="s">
        <v>11841</v>
      </c>
      <c r="Y287" s="122" t="s">
        <v>11839</v>
      </c>
      <c r="Z287" s="123" t="s">
        <v>11839</v>
      </c>
      <c r="AA287" s="124" t="s">
        <v>11839</v>
      </c>
      <c r="AB287" s="28" t="s">
        <v>11839</v>
      </c>
      <c r="AC287" s="122" t="s">
        <v>11839</v>
      </c>
      <c r="AD287" s="122" t="s">
        <v>11839</v>
      </c>
      <c r="AE287" s="123" t="s">
        <v>11839</v>
      </c>
      <c r="AF287" s="29" t="s">
        <v>11839</v>
      </c>
      <c r="AG287" s="28" t="s">
        <v>11839</v>
      </c>
      <c r="AH287" s="122" t="s">
        <v>11839</v>
      </c>
      <c r="AI287" s="122" t="s">
        <v>11839</v>
      </c>
      <c r="AJ287" s="123" t="s">
        <v>11839</v>
      </c>
      <c r="AK287" s="124" t="s">
        <v>11839</v>
      </c>
      <c r="AL287" s="28" t="s">
        <v>11839</v>
      </c>
      <c r="AM287" s="122" t="s">
        <v>11839</v>
      </c>
      <c r="AN287" s="122" t="s">
        <v>11839</v>
      </c>
      <c r="AO287" s="123" t="s">
        <v>11839</v>
      </c>
      <c r="AP287" s="29" t="s">
        <v>11839</v>
      </c>
      <c r="AQ287" s="28" t="s">
        <v>11839</v>
      </c>
      <c r="AR287" s="122" t="s">
        <v>11839</v>
      </c>
      <c r="AS287" s="122" t="s">
        <v>11839</v>
      </c>
      <c r="AT287" s="123" t="s">
        <v>11839</v>
      </c>
      <c r="AU287" s="124" t="s">
        <v>11839</v>
      </c>
      <c r="AV287" s="104"/>
      <c r="AX287" s="129"/>
      <c r="AY287" s="139"/>
      <c r="AZ287" s="139"/>
    </row>
    <row r="288" spans="3:52" ht="50" customHeight="1">
      <c r="C288" s="52" t="s">
        <v>6320</v>
      </c>
      <c r="D288" s="130" t="s">
        <v>710</v>
      </c>
      <c r="E288" s="131" t="s">
        <v>6344</v>
      </c>
      <c r="F288" s="132" t="s">
        <v>711</v>
      </c>
      <c r="G288" s="125">
        <v>40.406999999999996</v>
      </c>
      <c r="H288" s="122">
        <v>47.305999999999997</v>
      </c>
      <c r="I288" s="123">
        <f t="shared" si="154"/>
        <v>-6.8990000000000009</v>
      </c>
      <c r="J288" s="124">
        <f t="shared" si="155"/>
        <v>-14.583773728491103</v>
      </c>
      <c r="K288" s="125" t="s">
        <v>11839</v>
      </c>
      <c r="L288" s="122" t="s">
        <v>11839</v>
      </c>
      <c r="M288" s="123" t="s">
        <v>11839</v>
      </c>
      <c r="N288" s="124" t="s">
        <v>11839</v>
      </c>
      <c r="O288" s="125" t="s">
        <v>11839</v>
      </c>
      <c r="P288" s="122" t="s">
        <v>11839</v>
      </c>
      <c r="Q288" s="123" t="s">
        <v>11839</v>
      </c>
      <c r="R288" s="124" t="s">
        <v>11839</v>
      </c>
      <c r="S288" s="125">
        <v>40.406999999999996</v>
      </c>
      <c r="T288" s="122">
        <v>47.305999999999997</v>
      </c>
      <c r="U288" s="123">
        <f t="shared" si="160"/>
        <v>-6.8990000000000009</v>
      </c>
      <c r="V288" s="124">
        <f t="shared" si="161"/>
        <v>-14.583773728491103</v>
      </c>
      <c r="W288" s="121" t="s">
        <v>7047</v>
      </c>
      <c r="X288" s="122">
        <v>40</v>
      </c>
      <c r="Y288" s="122">
        <v>47</v>
      </c>
      <c r="Z288" s="123">
        <f t="shared" si="162"/>
        <v>-7</v>
      </c>
      <c r="AA288" s="124">
        <f t="shared" si="152"/>
        <v>-14.893617021276595</v>
      </c>
      <c r="AB288" s="28" t="s">
        <v>11839</v>
      </c>
      <c r="AC288" s="122" t="s">
        <v>11839</v>
      </c>
      <c r="AD288" s="122" t="s">
        <v>11839</v>
      </c>
      <c r="AE288" s="123" t="s">
        <v>11839</v>
      </c>
      <c r="AF288" s="29" t="s">
        <v>11839</v>
      </c>
      <c r="AG288" s="28" t="s">
        <v>11839</v>
      </c>
      <c r="AH288" s="122" t="s">
        <v>11839</v>
      </c>
      <c r="AI288" s="122" t="s">
        <v>11839</v>
      </c>
      <c r="AJ288" s="123" t="s">
        <v>11839</v>
      </c>
      <c r="AK288" s="124" t="s">
        <v>11839</v>
      </c>
      <c r="AL288" s="28" t="s">
        <v>11839</v>
      </c>
      <c r="AM288" s="122" t="s">
        <v>11839</v>
      </c>
      <c r="AN288" s="122" t="s">
        <v>11839</v>
      </c>
      <c r="AO288" s="123" t="s">
        <v>11839</v>
      </c>
      <c r="AP288" s="29" t="s">
        <v>11839</v>
      </c>
      <c r="AQ288" s="28" t="s">
        <v>11839</v>
      </c>
      <c r="AR288" s="122" t="s">
        <v>11839</v>
      </c>
      <c r="AS288" s="122" t="s">
        <v>11839</v>
      </c>
      <c r="AT288" s="123" t="s">
        <v>11839</v>
      </c>
      <c r="AU288" s="124" t="s">
        <v>11837</v>
      </c>
      <c r="AV288" s="104"/>
      <c r="AX288" s="129"/>
      <c r="AY288" s="139"/>
      <c r="AZ288" s="139"/>
    </row>
    <row r="289" spans="3:52" ht="50" customHeight="1">
      <c r="C289" s="52" t="s">
        <v>6320</v>
      </c>
      <c r="D289" s="130" t="s">
        <v>712</v>
      </c>
      <c r="E289" s="131" t="s">
        <v>6344</v>
      </c>
      <c r="F289" s="132" t="s">
        <v>713</v>
      </c>
      <c r="G289" s="125">
        <v>102.43</v>
      </c>
      <c r="H289" s="122">
        <v>144.31800000000001</v>
      </c>
      <c r="I289" s="123">
        <f t="shared" si="154"/>
        <v>-41.888000000000005</v>
      </c>
      <c r="J289" s="124">
        <f t="shared" si="155"/>
        <v>-29.024792472179495</v>
      </c>
      <c r="K289" s="125" t="s">
        <v>11909</v>
      </c>
      <c r="L289" s="122" t="s">
        <v>11840</v>
      </c>
      <c r="M289" s="123" t="s">
        <v>11907</v>
      </c>
      <c r="N289" s="124" t="s">
        <v>11839</v>
      </c>
      <c r="O289" s="125" t="s">
        <v>11839</v>
      </c>
      <c r="P289" s="122" t="s">
        <v>11839</v>
      </c>
      <c r="Q289" s="123" t="s">
        <v>11839</v>
      </c>
      <c r="R289" s="124" t="s">
        <v>11839</v>
      </c>
      <c r="S289" s="125">
        <v>102.325</v>
      </c>
      <c r="T289" s="122">
        <v>144.21299999999999</v>
      </c>
      <c r="U289" s="123">
        <f t="shared" si="160"/>
        <v>-41.887999999999991</v>
      </c>
      <c r="V289" s="124">
        <f t="shared" si="161"/>
        <v>-29.045925124642018</v>
      </c>
      <c r="W289" s="121" t="s">
        <v>7048</v>
      </c>
      <c r="X289" s="122">
        <v>66</v>
      </c>
      <c r="Y289" s="122">
        <v>104</v>
      </c>
      <c r="Z289" s="123">
        <f t="shared" si="162"/>
        <v>-38</v>
      </c>
      <c r="AA289" s="124">
        <f t="shared" si="152"/>
        <v>-36.538461538461533</v>
      </c>
      <c r="AB289" s="28" t="s">
        <v>7049</v>
      </c>
      <c r="AC289" s="122">
        <v>37</v>
      </c>
      <c r="AD289" s="122">
        <v>40</v>
      </c>
      <c r="AE289" s="123">
        <f t="shared" si="163"/>
        <v>-3</v>
      </c>
      <c r="AF289" s="29">
        <f t="shared" si="164"/>
        <v>-7.5</v>
      </c>
      <c r="AG289" s="122" t="s">
        <v>6421</v>
      </c>
      <c r="AH289" s="122" t="s">
        <v>6421</v>
      </c>
      <c r="AI289" s="122" t="s">
        <v>6421</v>
      </c>
      <c r="AJ289" s="122" t="s">
        <v>6421</v>
      </c>
      <c r="AK289" s="122" t="s">
        <v>6421</v>
      </c>
      <c r="AL289" s="28" t="s">
        <v>6421</v>
      </c>
      <c r="AM289" s="122" t="s">
        <v>6421</v>
      </c>
      <c r="AN289" s="122" t="s">
        <v>6421</v>
      </c>
      <c r="AO289" s="123" t="s">
        <v>6421</v>
      </c>
      <c r="AP289" s="29" t="s">
        <v>6421</v>
      </c>
      <c r="AQ289" s="28" t="s">
        <v>6421</v>
      </c>
      <c r="AR289" s="122" t="s">
        <v>6421</v>
      </c>
      <c r="AS289" s="122" t="s">
        <v>6421</v>
      </c>
      <c r="AT289" s="123" t="s">
        <v>6421</v>
      </c>
      <c r="AU289" s="124" t="s">
        <v>6421</v>
      </c>
      <c r="AV289" s="104"/>
      <c r="AX289" s="129"/>
      <c r="AY289" s="139"/>
      <c r="AZ289" s="139"/>
    </row>
    <row r="290" spans="3:52" ht="50" customHeight="1">
      <c r="C290" s="52" t="s">
        <v>6320</v>
      </c>
      <c r="D290" s="130" t="s">
        <v>716</v>
      </c>
      <c r="E290" s="131" t="s">
        <v>6344</v>
      </c>
      <c r="F290" s="132" t="s">
        <v>717</v>
      </c>
      <c r="G290" s="125">
        <v>22.295999999999999</v>
      </c>
      <c r="H290" s="122">
        <v>20.568000000000001</v>
      </c>
      <c r="I290" s="123">
        <f t="shared" si="154"/>
        <v>1.727999999999998</v>
      </c>
      <c r="J290" s="124">
        <f t="shared" si="155"/>
        <v>8.4014002333722182</v>
      </c>
      <c r="K290" s="125" t="s">
        <v>11839</v>
      </c>
      <c r="L290" s="122" t="s">
        <v>11839</v>
      </c>
      <c r="M290" s="123" t="s">
        <v>11839</v>
      </c>
      <c r="N290" s="124" t="s">
        <v>11839</v>
      </c>
      <c r="O290" s="125" t="s">
        <v>11839</v>
      </c>
      <c r="P290" s="122" t="s">
        <v>11839</v>
      </c>
      <c r="Q290" s="123" t="s">
        <v>11839</v>
      </c>
      <c r="R290" s="124" t="s">
        <v>11839</v>
      </c>
      <c r="S290" s="125">
        <v>22.295999999999999</v>
      </c>
      <c r="T290" s="122">
        <v>20.568000000000001</v>
      </c>
      <c r="U290" s="123">
        <f t="shared" si="160"/>
        <v>1.727999999999998</v>
      </c>
      <c r="V290" s="124">
        <f t="shared" si="161"/>
        <v>8.4014002333722182</v>
      </c>
      <c r="W290" s="121" t="s">
        <v>7050</v>
      </c>
      <c r="X290" s="122">
        <v>22</v>
      </c>
      <c r="Y290" s="122">
        <v>21</v>
      </c>
      <c r="Z290" s="123">
        <f t="shared" si="162"/>
        <v>1</v>
      </c>
      <c r="AA290" s="124">
        <f t="shared" si="152"/>
        <v>4.7619047619047619</v>
      </c>
      <c r="AB290" s="28" t="s">
        <v>11839</v>
      </c>
      <c r="AC290" s="122" t="s">
        <v>11839</v>
      </c>
      <c r="AD290" s="122" t="s">
        <v>11839</v>
      </c>
      <c r="AE290" s="123" t="s">
        <v>11839</v>
      </c>
      <c r="AF290" s="29" t="s">
        <v>11839</v>
      </c>
      <c r="AG290" s="28" t="s">
        <v>11839</v>
      </c>
      <c r="AH290" s="122" t="s">
        <v>11839</v>
      </c>
      <c r="AI290" s="122" t="s">
        <v>11839</v>
      </c>
      <c r="AJ290" s="123" t="s">
        <v>11839</v>
      </c>
      <c r="AK290" s="124" t="s">
        <v>11839</v>
      </c>
      <c r="AL290" s="28" t="s">
        <v>11839</v>
      </c>
      <c r="AM290" s="122" t="s">
        <v>11839</v>
      </c>
      <c r="AN290" s="122" t="s">
        <v>11839</v>
      </c>
      <c r="AO290" s="123" t="s">
        <v>11839</v>
      </c>
      <c r="AP290" s="29" t="s">
        <v>11839</v>
      </c>
      <c r="AQ290" s="28" t="s">
        <v>11839</v>
      </c>
      <c r="AR290" s="122" t="s">
        <v>11839</v>
      </c>
      <c r="AS290" s="122" t="s">
        <v>11839</v>
      </c>
      <c r="AT290" s="123" t="s">
        <v>11839</v>
      </c>
      <c r="AU290" s="124" t="s">
        <v>11837</v>
      </c>
      <c r="AV290" s="104"/>
      <c r="AX290" s="129"/>
      <c r="AY290" s="139"/>
      <c r="AZ290" s="139"/>
    </row>
    <row r="291" spans="3:52" ht="50" customHeight="1">
      <c r="C291" s="52" t="s">
        <v>6320</v>
      </c>
      <c r="D291" s="130" t="s">
        <v>718</v>
      </c>
      <c r="E291" s="131" t="s">
        <v>6344</v>
      </c>
      <c r="F291" s="132" t="s">
        <v>719</v>
      </c>
      <c r="G291" s="125">
        <v>1076.444</v>
      </c>
      <c r="H291" s="122">
        <v>1067.4159999999999</v>
      </c>
      <c r="I291" s="123">
        <f t="shared" si="154"/>
        <v>9.02800000000002</v>
      </c>
      <c r="J291" s="124">
        <f t="shared" si="155"/>
        <v>0.84578083896063205</v>
      </c>
      <c r="K291" s="125" t="s">
        <v>11839</v>
      </c>
      <c r="L291" s="122" t="s">
        <v>11839</v>
      </c>
      <c r="M291" s="123" t="s">
        <v>11839</v>
      </c>
      <c r="N291" s="124" t="s">
        <v>11839</v>
      </c>
      <c r="O291" s="125" t="s">
        <v>11839</v>
      </c>
      <c r="P291" s="122" t="s">
        <v>11839</v>
      </c>
      <c r="Q291" s="123" t="s">
        <v>11839</v>
      </c>
      <c r="R291" s="124" t="s">
        <v>11839</v>
      </c>
      <c r="S291" s="125">
        <v>1076.444</v>
      </c>
      <c r="T291" s="122">
        <v>1067.4159999999999</v>
      </c>
      <c r="U291" s="123">
        <f t="shared" si="160"/>
        <v>9.02800000000002</v>
      </c>
      <c r="V291" s="124">
        <f t="shared" si="161"/>
        <v>0.84578083896063205</v>
      </c>
      <c r="W291" s="121" t="s">
        <v>7051</v>
      </c>
      <c r="X291" s="122">
        <v>1076</v>
      </c>
      <c r="Y291" s="122">
        <v>1067</v>
      </c>
      <c r="Z291" s="123">
        <f t="shared" si="162"/>
        <v>9</v>
      </c>
      <c r="AA291" s="124">
        <f t="shared" si="152"/>
        <v>0.8434864104967198</v>
      </c>
      <c r="AB291" s="28" t="s">
        <v>11839</v>
      </c>
      <c r="AC291" s="122" t="s">
        <v>11839</v>
      </c>
      <c r="AD291" s="122" t="s">
        <v>11839</v>
      </c>
      <c r="AE291" s="123" t="s">
        <v>11839</v>
      </c>
      <c r="AF291" s="29" t="s">
        <v>11839</v>
      </c>
      <c r="AG291" s="28" t="s">
        <v>11839</v>
      </c>
      <c r="AH291" s="122" t="s">
        <v>11839</v>
      </c>
      <c r="AI291" s="122" t="s">
        <v>11839</v>
      </c>
      <c r="AJ291" s="123" t="s">
        <v>11839</v>
      </c>
      <c r="AK291" s="124" t="s">
        <v>11839</v>
      </c>
      <c r="AL291" s="28" t="s">
        <v>11839</v>
      </c>
      <c r="AM291" s="122" t="s">
        <v>11839</v>
      </c>
      <c r="AN291" s="122" t="s">
        <v>11839</v>
      </c>
      <c r="AO291" s="123" t="s">
        <v>11839</v>
      </c>
      <c r="AP291" s="29" t="s">
        <v>11839</v>
      </c>
      <c r="AQ291" s="28" t="s">
        <v>11839</v>
      </c>
      <c r="AR291" s="122" t="s">
        <v>11839</v>
      </c>
      <c r="AS291" s="122" t="s">
        <v>11839</v>
      </c>
      <c r="AT291" s="123" t="s">
        <v>11839</v>
      </c>
      <c r="AU291" s="124" t="s">
        <v>11837</v>
      </c>
      <c r="AV291" s="104"/>
      <c r="AX291" s="129"/>
      <c r="AY291" s="139"/>
      <c r="AZ291" s="139"/>
    </row>
    <row r="292" spans="3:52" ht="50" customHeight="1">
      <c r="C292" s="52" t="s">
        <v>6320</v>
      </c>
      <c r="D292" s="130" t="s">
        <v>720</v>
      </c>
      <c r="E292" s="131" t="s">
        <v>6344</v>
      </c>
      <c r="F292" s="132" t="s">
        <v>721</v>
      </c>
      <c r="G292" s="125">
        <v>14.811</v>
      </c>
      <c r="H292" s="122">
        <v>7.4050000000000002</v>
      </c>
      <c r="I292" s="123">
        <f t="shared" si="154"/>
        <v>7.4059999999999997</v>
      </c>
      <c r="J292" s="124">
        <f t="shared" si="155"/>
        <v>100.01350438892641</v>
      </c>
      <c r="K292" s="125" t="s">
        <v>11839</v>
      </c>
      <c r="L292" s="122" t="s">
        <v>11839</v>
      </c>
      <c r="M292" s="123" t="s">
        <v>11839</v>
      </c>
      <c r="N292" s="124" t="s">
        <v>11839</v>
      </c>
      <c r="O292" s="125" t="s">
        <v>11839</v>
      </c>
      <c r="P292" s="122" t="s">
        <v>11839</v>
      </c>
      <c r="Q292" s="123" t="s">
        <v>11839</v>
      </c>
      <c r="R292" s="124" t="s">
        <v>11839</v>
      </c>
      <c r="S292" s="125">
        <v>14.811</v>
      </c>
      <c r="T292" s="122">
        <v>7.4050000000000002</v>
      </c>
      <c r="U292" s="123">
        <f t="shared" si="160"/>
        <v>7.4059999999999997</v>
      </c>
      <c r="V292" s="124">
        <f t="shared" si="161"/>
        <v>100.01350438892641</v>
      </c>
      <c r="W292" s="121" t="s">
        <v>7052</v>
      </c>
      <c r="X292" s="122">
        <v>15</v>
      </c>
      <c r="Y292" s="122">
        <v>7</v>
      </c>
      <c r="Z292" s="123">
        <f t="shared" si="162"/>
        <v>8</v>
      </c>
      <c r="AA292" s="124">
        <f t="shared" si="152"/>
        <v>114.28571428571428</v>
      </c>
      <c r="AB292" s="28" t="s">
        <v>11839</v>
      </c>
      <c r="AC292" s="122" t="s">
        <v>11839</v>
      </c>
      <c r="AD292" s="122" t="s">
        <v>11839</v>
      </c>
      <c r="AE292" s="123" t="s">
        <v>11839</v>
      </c>
      <c r="AF292" s="29" t="s">
        <v>11839</v>
      </c>
      <c r="AG292" s="28" t="s">
        <v>11839</v>
      </c>
      <c r="AH292" s="122" t="s">
        <v>11839</v>
      </c>
      <c r="AI292" s="122" t="s">
        <v>11839</v>
      </c>
      <c r="AJ292" s="123" t="s">
        <v>11839</v>
      </c>
      <c r="AK292" s="124" t="s">
        <v>11839</v>
      </c>
      <c r="AL292" s="28" t="s">
        <v>11839</v>
      </c>
      <c r="AM292" s="122" t="s">
        <v>11839</v>
      </c>
      <c r="AN292" s="122" t="s">
        <v>11839</v>
      </c>
      <c r="AO292" s="123" t="s">
        <v>11839</v>
      </c>
      <c r="AP292" s="29" t="s">
        <v>11839</v>
      </c>
      <c r="AQ292" s="28" t="s">
        <v>11839</v>
      </c>
      <c r="AR292" s="122" t="s">
        <v>11839</v>
      </c>
      <c r="AS292" s="122" t="s">
        <v>11839</v>
      </c>
      <c r="AT292" s="123" t="s">
        <v>11839</v>
      </c>
      <c r="AU292" s="124" t="s">
        <v>11837</v>
      </c>
      <c r="AV292" s="104"/>
      <c r="AX292" s="129"/>
      <c r="AY292" s="139"/>
      <c r="AZ292" s="139"/>
    </row>
    <row r="293" spans="3:52" ht="50" customHeight="1">
      <c r="C293" s="52" t="s">
        <v>6320</v>
      </c>
      <c r="D293" s="106" t="s">
        <v>722</v>
      </c>
      <c r="E293" s="107" t="s">
        <v>6344</v>
      </c>
      <c r="F293" s="108" t="s">
        <v>723</v>
      </c>
      <c r="G293" s="125">
        <v>1121.9770000000001</v>
      </c>
      <c r="H293" s="122">
        <v>1075.0060000000001</v>
      </c>
      <c r="I293" s="123">
        <f t="shared" si="154"/>
        <v>46.971000000000004</v>
      </c>
      <c r="J293" s="124">
        <f t="shared" si="155"/>
        <v>4.3693709616504464</v>
      </c>
      <c r="K293" s="125">
        <v>151.27000000000001</v>
      </c>
      <c r="L293" s="122">
        <v>102.446</v>
      </c>
      <c r="M293" s="123">
        <f t="shared" si="156"/>
        <v>48.824000000000012</v>
      </c>
      <c r="N293" s="124">
        <f t="shared" si="157"/>
        <v>47.658278507701631</v>
      </c>
      <c r="O293" s="125" t="s">
        <v>11839</v>
      </c>
      <c r="P293" s="122" t="s">
        <v>11839</v>
      </c>
      <c r="Q293" s="123" t="s">
        <v>11839</v>
      </c>
      <c r="R293" s="124" t="s">
        <v>11839</v>
      </c>
      <c r="S293" s="125">
        <v>970.70699999999999</v>
      </c>
      <c r="T293" s="122">
        <v>972.56</v>
      </c>
      <c r="U293" s="123">
        <f t="shared" si="160"/>
        <v>-1.8529999999999518</v>
      </c>
      <c r="V293" s="124">
        <f t="shared" si="161"/>
        <v>-0.19052809081187297</v>
      </c>
      <c r="W293" s="121" t="s">
        <v>7053</v>
      </c>
      <c r="X293" s="122">
        <v>970.70699999999999</v>
      </c>
      <c r="Y293" s="122">
        <v>972.56</v>
      </c>
      <c r="Z293" s="123">
        <f t="shared" si="162"/>
        <v>-1.8529999999999518</v>
      </c>
      <c r="AA293" s="124">
        <f t="shared" si="152"/>
        <v>-0.19052809081187297</v>
      </c>
      <c r="AB293" s="28" t="s">
        <v>11839</v>
      </c>
      <c r="AC293" s="122" t="s">
        <v>11839</v>
      </c>
      <c r="AD293" s="122" t="s">
        <v>11839</v>
      </c>
      <c r="AE293" s="123" t="s">
        <v>11839</v>
      </c>
      <c r="AF293" s="29" t="s">
        <v>11839</v>
      </c>
      <c r="AG293" s="28" t="s">
        <v>11839</v>
      </c>
      <c r="AH293" s="122" t="s">
        <v>11839</v>
      </c>
      <c r="AI293" s="122" t="s">
        <v>11839</v>
      </c>
      <c r="AJ293" s="123" t="s">
        <v>11839</v>
      </c>
      <c r="AK293" s="124" t="s">
        <v>11839</v>
      </c>
      <c r="AL293" s="28" t="s">
        <v>11839</v>
      </c>
      <c r="AM293" s="122" t="s">
        <v>11839</v>
      </c>
      <c r="AN293" s="122" t="s">
        <v>11839</v>
      </c>
      <c r="AO293" s="123" t="s">
        <v>11839</v>
      </c>
      <c r="AP293" s="29" t="s">
        <v>11839</v>
      </c>
      <c r="AQ293" s="28" t="s">
        <v>11839</v>
      </c>
      <c r="AR293" s="122" t="s">
        <v>11839</v>
      </c>
      <c r="AS293" s="122" t="s">
        <v>11839</v>
      </c>
      <c r="AT293" s="123" t="s">
        <v>11839</v>
      </c>
      <c r="AU293" s="124" t="s">
        <v>11837</v>
      </c>
      <c r="AV293" s="8"/>
      <c r="AX293" s="129"/>
      <c r="AY293" s="139"/>
      <c r="AZ293" s="139"/>
    </row>
    <row r="294" spans="3:52" ht="50" customHeight="1">
      <c r="C294" s="52" t="s">
        <v>6320</v>
      </c>
      <c r="D294" s="106" t="s">
        <v>724</v>
      </c>
      <c r="E294" s="107" t="s">
        <v>6344</v>
      </c>
      <c r="F294" s="108" t="s">
        <v>725</v>
      </c>
      <c r="G294" s="125">
        <v>518.61300000000006</v>
      </c>
      <c r="H294" s="122">
        <v>518.90200000000004</v>
      </c>
      <c r="I294" s="123">
        <f t="shared" si="154"/>
        <v>-0.28899999999998727</v>
      </c>
      <c r="J294" s="124">
        <f t="shared" si="155"/>
        <v>-5.5694524206880543E-2</v>
      </c>
      <c r="K294" s="125">
        <v>6.2119999999999997</v>
      </c>
      <c r="L294" s="122">
        <v>7.0359999999999996</v>
      </c>
      <c r="M294" s="123">
        <f t="shared" si="156"/>
        <v>-0.82399999999999984</v>
      </c>
      <c r="N294" s="124">
        <f t="shared" si="157"/>
        <v>-11.711199545196132</v>
      </c>
      <c r="O294" s="125" t="s">
        <v>11839</v>
      </c>
      <c r="P294" s="122" t="s">
        <v>11839</v>
      </c>
      <c r="Q294" s="123" t="s">
        <v>11839</v>
      </c>
      <c r="R294" s="124" t="s">
        <v>11839</v>
      </c>
      <c r="S294" s="125">
        <v>512.40099999999995</v>
      </c>
      <c r="T294" s="122">
        <v>511.86599999999999</v>
      </c>
      <c r="U294" s="123">
        <f t="shared" si="160"/>
        <v>0.53499999999996817</v>
      </c>
      <c r="V294" s="124">
        <f t="shared" si="161"/>
        <v>0.10451954222393521</v>
      </c>
      <c r="W294" s="121" t="s">
        <v>7054</v>
      </c>
      <c r="X294" s="122">
        <v>512</v>
      </c>
      <c r="Y294" s="122">
        <v>512</v>
      </c>
      <c r="Z294" s="123">
        <f t="shared" si="162"/>
        <v>0</v>
      </c>
      <c r="AA294" s="124">
        <f t="shared" si="152"/>
        <v>0</v>
      </c>
      <c r="AB294" s="28" t="s">
        <v>11839</v>
      </c>
      <c r="AC294" s="122" t="s">
        <v>11839</v>
      </c>
      <c r="AD294" s="122" t="s">
        <v>11839</v>
      </c>
      <c r="AE294" s="123" t="s">
        <v>11839</v>
      </c>
      <c r="AF294" s="29" t="s">
        <v>11839</v>
      </c>
      <c r="AG294" s="28" t="s">
        <v>11839</v>
      </c>
      <c r="AH294" s="122" t="s">
        <v>11839</v>
      </c>
      <c r="AI294" s="122" t="s">
        <v>11839</v>
      </c>
      <c r="AJ294" s="123" t="s">
        <v>11839</v>
      </c>
      <c r="AK294" s="124" t="s">
        <v>11839</v>
      </c>
      <c r="AL294" s="28" t="s">
        <v>11839</v>
      </c>
      <c r="AM294" s="122" t="s">
        <v>11839</v>
      </c>
      <c r="AN294" s="122" t="s">
        <v>11839</v>
      </c>
      <c r="AO294" s="123" t="s">
        <v>11839</v>
      </c>
      <c r="AP294" s="29" t="s">
        <v>11839</v>
      </c>
      <c r="AQ294" s="28" t="s">
        <v>11839</v>
      </c>
      <c r="AR294" s="122" t="s">
        <v>11839</v>
      </c>
      <c r="AS294" s="122" t="s">
        <v>11839</v>
      </c>
      <c r="AT294" s="123" t="s">
        <v>11839</v>
      </c>
      <c r="AU294" s="124" t="s">
        <v>11837</v>
      </c>
      <c r="AV294" s="104"/>
      <c r="AX294" s="129"/>
      <c r="AY294" s="139"/>
      <c r="AZ294" s="139"/>
    </row>
    <row r="295" spans="3:52" ht="50" customHeight="1">
      <c r="C295" s="52" t="s">
        <v>6321</v>
      </c>
      <c r="D295" s="130" t="s">
        <v>726</v>
      </c>
      <c r="E295" s="131" t="s">
        <v>6344</v>
      </c>
      <c r="F295" s="132" t="s">
        <v>727</v>
      </c>
      <c r="G295" s="125">
        <v>74.474000000000004</v>
      </c>
      <c r="H295" s="122">
        <v>77.504000000000005</v>
      </c>
      <c r="I295" s="123">
        <f t="shared" si="154"/>
        <v>-3.0300000000000011</v>
      </c>
      <c r="J295" s="124">
        <f t="shared" si="155"/>
        <v>-3.909475639966971</v>
      </c>
      <c r="K295" s="125">
        <v>74.474000000000004</v>
      </c>
      <c r="L295" s="122">
        <v>77.504000000000005</v>
      </c>
      <c r="M295" s="123">
        <f t="shared" si="156"/>
        <v>-3.0300000000000011</v>
      </c>
      <c r="N295" s="124">
        <f t="shared" si="157"/>
        <v>-3.909475639966971</v>
      </c>
      <c r="O295" s="125" t="s">
        <v>11839</v>
      </c>
      <c r="P295" s="122" t="s">
        <v>11839</v>
      </c>
      <c r="Q295" s="123" t="s">
        <v>11839</v>
      </c>
      <c r="R295" s="124" t="s">
        <v>11839</v>
      </c>
      <c r="S295" s="125" t="s">
        <v>6494</v>
      </c>
      <c r="T295" s="122" t="s">
        <v>6494</v>
      </c>
      <c r="U295" s="123" t="s">
        <v>6494</v>
      </c>
      <c r="V295" s="124" t="s">
        <v>6494</v>
      </c>
      <c r="W295" s="121" t="s">
        <v>11837</v>
      </c>
      <c r="X295" s="122" t="s">
        <v>11841</v>
      </c>
      <c r="Y295" s="122" t="s">
        <v>11839</v>
      </c>
      <c r="Z295" s="123" t="s">
        <v>11839</v>
      </c>
      <c r="AA295" s="124" t="s">
        <v>11839</v>
      </c>
      <c r="AB295" s="28" t="s">
        <v>11839</v>
      </c>
      <c r="AC295" s="122" t="s">
        <v>11839</v>
      </c>
      <c r="AD295" s="122" t="s">
        <v>11839</v>
      </c>
      <c r="AE295" s="123" t="s">
        <v>11839</v>
      </c>
      <c r="AF295" s="29" t="s">
        <v>11839</v>
      </c>
      <c r="AG295" s="28" t="s">
        <v>11839</v>
      </c>
      <c r="AH295" s="122" t="s">
        <v>11839</v>
      </c>
      <c r="AI295" s="122" t="s">
        <v>11839</v>
      </c>
      <c r="AJ295" s="123" t="s">
        <v>11839</v>
      </c>
      <c r="AK295" s="124" t="s">
        <v>11839</v>
      </c>
      <c r="AL295" s="28" t="s">
        <v>11839</v>
      </c>
      <c r="AM295" s="122" t="s">
        <v>11839</v>
      </c>
      <c r="AN295" s="122" t="s">
        <v>11839</v>
      </c>
      <c r="AO295" s="123" t="s">
        <v>11839</v>
      </c>
      <c r="AP295" s="29" t="s">
        <v>11839</v>
      </c>
      <c r="AQ295" s="28" t="s">
        <v>11839</v>
      </c>
      <c r="AR295" s="122" t="s">
        <v>11839</v>
      </c>
      <c r="AS295" s="122" t="s">
        <v>11839</v>
      </c>
      <c r="AT295" s="123" t="s">
        <v>11839</v>
      </c>
      <c r="AU295" s="124" t="s">
        <v>11839</v>
      </c>
      <c r="AV295" s="104"/>
      <c r="AX295" s="129"/>
      <c r="AY295" s="139"/>
      <c r="AZ295" s="139"/>
    </row>
    <row r="296" spans="3:52" ht="50" customHeight="1">
      <c r="C296" s="52" t="s">
        <v>6316</v>
      </c>
      <c r="D296" s="130" t="s">
        <v>728</v>
      </c>
      <c r="E296" s="131" t="s">
        <v>6345</v>
      </c>
      <c r="F296" s="132" t="s">
        <v>729</v>
      </c>
      <c r="G296" s="125">
        <v>13296.875</v>
      </c>
      <c r="H296" s="122">
        <v>13155.933999999999</v>
      </c>
      <c r="I296" s="123">
        <f t="shared" si="154"/>
        <v>140.94100000000071</v>
      </c>
      <c r="J296" s="124">
        <f t="shared" si="155"/>
        <v>1.0713112425161204</v>
      </c>
      <c r="K296" s="125">
        <v>7732.8890000000001</v>
      </c>
      <c r="L296" s="122">
        <v>7890.8829999999998</v>
      </c>
      <c r="M296" s="123">
        <f t="shared" si="156"/>
        <v>-157.99399999999969</v>
      </c>
      <c r="N296" s="124">
        <f t="shared" si="157"/>
        <v>-2.0022347308913298</v>
      </c>
      <c r="O296" s="125">
        <v>307.39100000000002</v>
      </c>
      <c r="P296" s="122">
        <v>307.97399999999999</v>
      </c>
      <c r="Q296" s="123">
        <f t="shared" si="158"/>
        <v>-0.58299999999996999</v>
      </c>
      <c r="R296" s="124">
        <f t="shared" si="159"/>
        <v>-0.18930169429885965</v>
      </c>
      <c r="S296" s="125">
        <v>5256.5950000000003</v>
      </c>
      <c r="T296" s="122">
        <v>4957.0770000000002</v>
      </c>
      <c r="U296" s="123">
        <f t="shared" si="160"/>
        <v>299.51800000000003</v>
      </c>
      <c r="V296" s="124">
        <f t="shared" si="161"/>
        <v>6.0422301287633822</v>
      </c>
      <c r="W296" s="121" t="s">
        <v>6403</v>
      </c>
      <c r="X296" s="122">
        <v>3039</v>
      </c>
      <c r="Y296" s="122">
        <v>2881</v>
      </c>
      <c r="Z296" s="123">
        <f t="shared" si="162"/>
        <v>158</v>
      </c>
      <c r="AA296" s="124">
        <f t="shared" si="152"/>
        <v>5.4842068726136759</v>
      </c>
      <c r="AB296" s="28" t="s">
        <v>7055</v>
      </c>
      <c r="AC296" s="122">
        <v>1643</v>
      </c>
      <c r="AD296" s="122">
        <v>1435</v>
      </c>
      <c r="AE296" s="123">
        <f t="shared" si="163"/>
        <v>208</v>
      </c>
      <c r="AF296" s="29">
        <f t="shared" si="164"/>
        <v>14.494773519163765</v>
      </c>
      <c r="AG296" s="28" t="s">
        <v>6501</v>
      </c>
      <c r="AH296" s="122">
        <v>209</v>
      </c>
      <c r="AI296" s="122">
        <v>220</v>
      </c>
      <c r="AJ296" s="123">
        <f t="shared" si="165"/>
        <v>-11</v>
      </c>
      <c r="AK296" s="124">
        <f t="shared" si="166"/>
        <v>-5</v>
      </c>
      <c r="AL296" s="28" t="s">
        <v>7056</v>
      </c>
      <c r="AM296" s="122">
        <v>83</v>
      </c>
      <c r="AN296" s="122">
        <v>97</v>
      </c>
      <c r="AO296" s="123">
        <f t="shared" si="167"/>
        <v>-14</v>
      </c>
      <c r="AP296" s="29">
        <f t="shared" si="168"/>
        <v>-14.432989690721648</v>
      </c>
      <c r="AQ296" s="28" t="s">
        <v>6927</v>
      </c>
      <c r="AR296" s="122">
        <v>83</v>
      </c>
      <c r="AS296" s="122">
        <v>82</v>
      </c>
      <c r="AT296" s="123">
        <f t="shared" si="169"/>
        <v>1</v>
      </c>
      <c r="AU296" s="124">
        <f t="shared" si="170"/>
        <v>1.2195121951219512</v>
      </c>
      <c r="AV296" s="9" t="s">
        <v>12012</v>
      </c>
      <c r="AX296" s="129"/>
      <c r="AY296" s="139"/>
      <c r="AZ296" s="139"/>
    </row>
    <row r="297" spans="3:52" ht="50" customHeight="1">
      <c r="C297" s="52" t="s">
        <v>6318</v>
      </c>
      <c r="D297" s="130" t="s">
        <v>730</v>
      </c>
      <c r="E297" s="131" t="s">
        <v>6345</v>
      </c>
      <c r="F297" s="132" t="s">
        <v>731</v>
      </c>
      <c r="G297" s="125">
        <v>22527.41</v>
      </c>
      <c r="H297" s="122">
        <v>27258.133999999998</v>
      </c>
      <c r="I297" s="123">
        <f t="shared" si="154"/>
        <v>-4730.7239999999983</v>
      </c>
      <c r="J297" s="124">
        <f t="shared" si="155"/>
        <v>-17.355274576021966</v>
      </c>
      <c r="K297" s="125">
        <v>6863.1080000000002</v>
      </c>
      <c r="L297" s="122">
        <v>7534.5990000000002</v>
      </c>
      <c r="M297" s="123">
        <f t="shared" si="156"/>
        <v>-671.49099999999999</v>
      </c>
      <c r="N297" s="124">
        <f t="shared" si="157"/>
        <v>-8.9121000334589802</v>
      </c>
      <c r="O297" s="125">
        <v>2967.547</v>
      </c>
      <c r="P297" s="122">
        <v>1781.9290000000001</v>
      </c>
      <c r="Q297" s="123">
        <f t="shared" si="158"/>
        <v>1185.6179999999999</v>
      </c>
      <c r="R297" s="124">
        <f t="shared" si="159"/>
        <v>66.53564760436582</v>
      </c>
      <c r="S297" s="125">
        <v>12696.754999999999</v>
      </c>
      <c r="T297" s="122">
        <v>17941.606</v>
      </c>
      <c r="U297" s="123">
        <f t="shared" si="160"/>
        <v>-5244.8510000000006</v>
      </c>
      <c r="V297" s="124">
        <f t="shared" si="161"/>
        <v>-29.232895873424042</v>
      </c>
      <c r="W297" s="121" t="s">
        <v>7057</v>
      </c>
      <c r="X297" s="122">
        <v>7102</v>
      </c>
      <c r="Y297" s="122">
        <v>11952</v>
      </c>
      <c r="Z297" s="123">
        <f t="shared" si="162"/>
        <v>-4850</v>
      </c>
      <c r="AA297" s="124">
        <f t="shared" si="152"/>
        <v>-40.578982597054889</v>
      </c>
      <c r="AB297" s="28" t="s">
        <v>7036</v>
      </c>
      <c r="AC297" s="122">
        <v>3192</v>
      </c>
      <c r="AD297" s="122">
        <v>3928</v>
      </c>
      <c r="AE297" s="123">
        <f t="shared" si="163"/>
        <v>-736</v>
      </c>
      <c r="AF297" s="29">
        <f t="shared" si="164"/>
        <v>-18.737270875763748</v>
      </c>
      <c r="AG297" s="28" t="s">
        <v>6963</v>
      </c>
      <c r="AH297" s="122">
        <v>1045</v>
      </c>
      <c r="AI297" s="122">
        <v>1000</v>
      </c>
      <c r="AJ297" s="123">
        <f t="shared" si="165"/>
        <v>45</v>
      </c>
      <c r="AK297" s="124">
        <f t="shared" si="166"/>
        <v>4.5</v>
      </c>
      <c r="AL297" s="28" t="s">
        <v>7058</v>
      </c>
      <c r="AM297" s="122">
        <v>306</v>
      </c>
      <c r="AN297" s="122">
        <v>306</v>
      </c>
      <c r="AO297" s="123">
        <f t="shared" si="167"/>
        <v>0</v>
      </c>
      <c r="AP297" s="29">
        <f t="shared" si="168"/>
        <v>0</v>
      </c>
      <c r="AQ297" s="28" t="s">
        <v>7059</v>
      </c>
      <c r="AR297" s="122">
        <v>192</v>
      </c>
      <c r="AS297" s="122">
        <v>0</v>
      </c>
      <c r="AT297" s="123">
        <f t="shared" si="169"/>
        <v>192</v>
      </c>
      <c r="AU297" s="124" t="e">
        <f t="shared" si="170"/>
        <v>#DIV/0!</v>
      </c>
      <c r="AV297" s="9" t="s">
        <v>12013</v>
      </c>
      <c r="AX297" s="129"/>
      <c r="AY297" s="139"/>
      <c r="AZ297" s="139"/>
    </row>
    <row r="298" spans="3:52" ht="50" customHeight="1">
      <c r="C298" s="52" t="s">
        <v>6318</v>
      </c>
      <c r="D298" s="130" t="s">
        <v>732</v>
      </c>
      <c r="E298" s="131" t="s">
        <v>6345</v>
      </c>
      <c r="F298" s="132" t="s">
        <v>733</v>
      </c>
      <c r="G298" s="125">
        <v>16428.916000000001</v>
      </c>
      <c r="H298" s="122">
        <v>21051.756000000001</v>
      </c>
      <c r="I298" s="123">
        <f t="shared" si="154"/>
        <v>-4622.84</v>
      </c>
      <c r="J298" s="124">
        <f t="shared" si="155"/>
        <v>-21.959403291582895</v>
      </c>
      <c r="K298" s="125">
        <v>5803.6840000000002</v>
      </c>
      <c r="L298" s="122">
        <v>5451.2569999999996</v>
      </c>
      <c r="M298" s="123">
        <f t="shared" si="156"/>
        <v>352.42700000000059</v>
      </c>
      <c r="N298" s="124">
        <f t="shared" si="157"/>
        <v>6.4650593431937002</v>
      </c>
      <c r="O298" s="125">
        <v>2907.7150000000001</v>
      </c>
      <c r="P298" s="122">
        <v>2229.556</v>
      </c>
      <c r="Q298" s="123">
        <f t="shared" si="158"/>
        <v>678.15900000000011</v>
      </c>
      <c r="R298" s="124">
        <f t="shared" si="159"/>
        <v>30.416773563884476</v>
      </c>
      <c r="S298" s="125">
        <v>7717.5169999999998</v>
      </c>
      <c r="T298" s="122">
        <v>13370.942999999999</v>
      </c>
      <c r="U298" s="123">
        <f t="shared" si="160"/>
        <v>-5653.4259999999995</v>
      </c>
      <c r="V298" s="124">
        <f t="shared" si="161"/>
        <v>-42.281430711356705</v>
      </c>
      <c r="W298" s="121" t="s">
        <v>7060</v>
      </c>
      <c r="X298" s="122">
        <v>5199</v>
      </c>
      <c r="Y298" s="122">
        <v>10559</v>
      </c>
      <c r="Z298" s="123">
        <f t="shared" si="162"/>
        <v>-5360</v>
      </c>
      <c r="AA298" s="124">
        <f t="shared" si="152"/>
        <v>-50.76238280140165</v>
      </c>
      <c r="AB298" s="28" t="s">
        <v>6526</v>
      </c>
      <c r="AC298" s="122">
        <v>2498</v>
      </c>
      <c r="AD298" s="122">
        <v>2792</v>
      </c>
      <c r="AE298" s="123">
        <f>AC298-AD298</f>
        <v>-294</v>
      </c>
      <c r="AF298" s="29">
        <f>AE298/AD298*100</f>
        <v>-10.530085959885387</v>
      </c>
      <c r="AG298" s="28" t="s">
        <v>7061</v>
      </c>
      <c r="AH298" s="122">
        <v>14</v>
      </c>
      <c r="AI298" s="122">
        <v>14</v>
      </c>
      <c r="AJ298" s="123">
        <f t="shared" si="165"/>
        <v>0</v>
      </c>
      <c r="AK298" s="124">
        <f t="shared" si="166"/>
        <v>0</v>
      </c>
      <c r="AL298" s="28" t="s">
        <v>7062</v>
      </c>
      <c r="AM298" s="122">
        <v>6</v>
      </c>
      <c r="AN298" s="122">
        <v>6</v>
      </c>
      <c r="AO298" s="123">
        <f t="shared" si="167"/>
        <v>0</v>
      </c>
      <c r="AP298" s="29">
        <f t="shared" si="168"/>
        <v>0</v>
      </c>
      <c r="AQ298" s="28" t="s">
        <v>6421</v>
      </c>
      <c r="AR298" s="122" t="s">
        <v>6421</v>
      </c>
      <c r="AS298" s="122" t="s">
        <v>6421</v>
      </c>
      <c r="AT298" s="123" t="s">
        <v>6421</v>
      </c>
      <c r="AU298" s="124" t="s">
        <v>6421</v>
      </c>
      <c r="AV298" s="9" t="s">
        <v>12014</v>
      </c>
      <c r="AX298" s="129"/>
      <c r="AY298" s="139"/>
      <c r="AZ298" s="139"/>
    </row>
    <row r="299" spans="3:52" ht="50" customHeight="1">
      <c r="C299" s="52" t="s">
        <v>6318</v>
      </c>
      <c r="D299" s="130" t="s">
        <v>734</v>
      </c>
      <c r="E299" s="131" t="s">
        <v>6345</v>
      </c>
      <c r="F299" s="132" t="s">
        <v>735</v>
      </c>
      <c r="G299" s="125">
        <v>14038.486999999999</v>
      </c>
      <c r="H299" s="122">
        <v>13579.445</v>
      </c>
      <c r="I299" s="123">
        <f t="shared" si="154"/>
        <v>459.04199999999946</v>
      </c>
      <c r="J299" s="124">
        <f t="shared" si="155"/>
        <v>3.3804179773179204</v>
      </c>
      <c r="K299" s="125">
        <v>7393.31</v>
      </c>
      <c r="L299" s="122">
        <v>7649.6139999999996</v>
      </c>
      <c r="M299" s="123">
        <f t="shared" si="156"/>
        <v>-256.30399999999918</v>
      </c>
      <c r="N299" s="124">
        <f t="shared" si="157"/>
        <v>-3.3505481453050989</v>
      </c>
      <c r="O299" s="125">
        <v>1165.9939999999999</v>
      </c>
      <c r="P299" s="122">
        <v>1164.45</v>
      </c>
      <c r="Q299" s="123">
        <f t="shared" si="158"/>
        <v>1.543999999999869</v>
      </c>
      <c r="R299" s="124">
        <f t="shared" si="159"/>
        <v>0.13259478723859924</v>
      </c>
      <c r="S299" s="125">
        <v>5479.183</v>
      </c>
      <c r="T299" s="122">
        <v>4765.3810000000003</v>
      </c>
      <c r="U299" s="123">
        <f t="shared" si="160"/>
        <v>713.80199999999968</v>
      </c>
      <c r="V299" s="124">
        <f t="shared" si="161"/>
        <v>14.978907247919937</v>
      </c>
      <c r="W299" s="121" t="s">
        <v>6526</v>
      </c>
      <c r="X299" s="122">
        <v>5329</v>
      </c>
      <c r="Y299" s="122">
        <v>4602</v>
      </c>
      <c r="Z299" s="123">
        <f t="shared" si="162"/>
        <v>727</v>
      </c>
      <c r="AA299" s="124">
        <f t="shared" si="152"/>
        <v>15.797479356801391</v>
      </c>
      <c r="AB299" s="28" t="s">
        <v>6501</v>
      </c>
      <c r="AC299" s="122">
        <v>88</v>
      </c>
      <c r="AD299" s="122">
        <v>93</v>
      </c>
      <c r="AE299" s="123">
        <f t="shared" ref="AE299:AE301" si="171">AC299-AD299</f>
        <v>-5</v>
      </c>
      <c r="AF299" s="29">
        <f t="shared" ref="AF299:AF301" si="172">AE299/AD299*100</f>
        <v>-5.376344086021505</v>
      </c>
      <c r="AG299" s="28" t="s">
        <v>7063</v>
      </c>
      <c r="AH299" s="122">
        <v>27</v>
      </c>
      <c r="AI299" s="122">
        <v>27</v>
      </c>
      <c r="AJ299" s="123">
        <f t="shared" si="165"/>
        <v>0</v>
      </c>
      <c r="AK299" s="124">
        <f t="shared" si="166"/>
        <v>0</v>
      </c>
      <c r="AL299" s="28" t="s">
        <v>7064</v>
      </c>
      <c r="AM299" s="122">
        <v>35</v>
      </c>
      <c r="AN299" s="122">
        <v>43</v>
      </c>
      <c r="AO299" s="123">
        <f t="shared" si="167"/>
        <v>-8</v>
      </c>
      <c r="AP299" s="29">
        <f t="shared" si="168"/>
        <v>-18.604651162790699</v>
      </c>
      <c r="AQ299" s="28" t="s">
        <v>7065</v>
      </c>
      <c r="AR299" s="122">
        <v>0</v>
      </c>
      <c r="AS299" s="122">
        <v>0</v>
      </c>
      <c r="AT299" s="123">
        <f t="shared" si="169"/>
        <v>0</v>
      </c>
      <c r="AU299" s="124" t="e">
        <f t="shared" si="170"/>
        <v>#DIV/0!</v>
      </c>
      <c r="AV299" s="9" t="s">
        <v>12015</v>
      </c>
      <c r="AX299" s="129"/>
      <c r="AY299" s="139"/>
      <c r="AZ299" s="139"/>
    </row>
    <row r="300" spans="3:52" ht="50" customHeight="1">
      <c r="C300" s="52" t="s">
        <v>6318</v>
      </c>
      <c r="D300" s="130" t="s">
        <v>736</v>
      </c>
      <c r="E300" s="131" t="s">
        <v>6345</v>
      </c>
      <c r="F300" s="132" t="s">
        <v>737</v>
      </c>
      <c r="G300" s="125">
        <v>7944.3739999999998</v>
      </c>
      <c r="H300" s="122">
        <v>6805.5590000000002</v>
      </c>
      <c r="I300" s="123">
        <f t="shared" si="154"/>
        <v>1138.8149999999996</v>
      </c>
      <c r="J300" s="124">
        <f t="shared" si="155"/>
        <v>16.733599694014842</v>
      </c>
      <c r="K300" s="125">
        <v>901.31399999999996</v>
      </c>
      <c r="L300" s="122">
        <v>899.85500000000002</v>
      </c>
      <c r="M300" s="123">
        <f t="shared" si="156"/>
        <v>1.4589999999999463</v>
      </c>
      <c r="N300" s="124">
        <f t="shared" si="157"/>
        <v>0.16213723322090184</v>
      </c>
      <c r="O300" s="125">
        <v>5094.5810000000001</v>
      </c>
      <c r="P300" s="122">
        <v>3747.3249999999998</v>
      </c>
      <c r="Q300" s="123">
        <f t="shared" si="158"/>
        <v>1347.2560000000003</v>
      </c>
      <c r="R300" s="124">
        <f t="shared" si="159"/>
        <v>35.952472763904929</v>
      </c>
      <c r="S300" s="125">
        <v>1948.479</v>
      </c>
      <c r="T300" s="122">
        <v>2158.3789999999999</v>
      </c>
      <c r="U300" s="123">
        <f t="shared" si="160"/>
        <v>-209.89999999999986</v>
      </c>
      <c r="V300" s="124">
        <f t="shared" si="161"/>
        <v>-9.7248907629290251</v>
      </c>
      <c r="W300" s="121" t="s">
        <v>6532</v>
      </c>
      <c r="X300" s="122">
        <v>864</v>
      </c>
      <c r="Y300" s="122">
        <v>829</v>
      </c>
      <c r="Z300" s="123">
        <f t="shared" si="162"/>
        <v>35</v>
      </c>
      <c r="AA300" s="124">
        <f t="shared" si="152"/>
        <v>4.2219541616405305</v>
      </c>
      <c r="AB300" s="28" t="s">
        <v>6388</v>
      </c>
      <c r="AC300" s="122">
        <v>829</v>
      </c>
      <c r="AD300" s="122">
        <v>1013</v>
      </c>
      <c r="AE300" s="123">
        <f t="shared" si="171"/>
        <v>-184</v>
      </c>
      <c r="AF300" s="29">
        <f t="shared" si="172"/>
        <v>-18.163869693978281</v>
      </c>
      <c r="AG300" s="28" t="s">
        <v>7066</v>
      </c>
      <c r="AH300" s="122">
        <v>131</v>
      </c>
      <c r="AI300" s="122">
        <v>183</v>
      </c>
      <c r="AJ300" s="123">
        <f t="shared" si="165"/>
        <v>-52</v>
      </c>
      <c r="AK300" s="124">
        <f t="shared" si="166"/>
        <v>-28.415300546448087</v>
      </c>
      <c r="AL300" s="28" t="s">
        <v>7067</v>
      </c>
      <c r="AM300" s="122">
        <v>64</v>
      </c>
      <c r="AN300" s="122">
        <v>69</v>
      </c>
      <c r="AO300" s="123">
        <f t="shared" si="167"/>
        <v>-5</v>
      </c>
      <c r="AP300" s="29">
        <f t="shared" si="168"/>
        <v>-7.2463768115942031</v>
      </c>
      <c r="AQ300" s="28" t="s">
        <v>7068</v>
      </c>
      <c r="AR300" s="122">
        <v>33</v>
      </c>
      <c r="AS300" s="122">
        <v>33</v>
      </c>
      <c r="AT300" s="123">
        <f t="shared" si="169"/>
        <v>0</v>
      </c>
      <c r="AU300" s="124">
        <f t="shared" si="170"/>
        <v>0</v>
      </c>
      <c r="AV300" s="9" t="s">
        <v>11918</v>
      </c>
      <c r="AX300" s="129"/>
      <c r="AY300" s="139"/>
      <c r="AZ300" s="139"/>
    </row>
    <row r="301" spans="3:52" ht="50" customHeight="1">
      <c r="C301" s="52" t="s">
        <v>6318</v>
      </c>
      <c r="D301" s="130" t="s">
        <v>738</v>
      </c>
      <c r="E301" s="131" t="s">
        <v>6345</v>
      </c>
      <c r="F301" s="132" t="s">
        <v>739</v>
      </c>
      <c r="G301" s="125">
        <v>3849.895</v>
      </c>
      <c r="H301" s="122">
        <v>4506.0079999999998</v>
      </c>
      <c r="I301" s="123">
        <f t="shared" si="154"/>
        <v>-656.11299999999983</v>
      </c>
      <c r="J301" s="124">
        <f t="shared" si="155"/>
        <v>-14.560848538218304</v>
      </c>
      <c r="K301" s="125">
        <v>1395.617</v>
      </c>
      <c r="L301" s="122">
        <v>1533.809</v>
      </c>
      <c r="M301" s="123">
        <f t="shared" si="156"/>
        <v>-138.19200000000001</v>
      </c>
      <c r="N301" s="124">
        <f t="shared" si="157"/>
        <v>-9.0097267651969712</v>
      </c>
      <c r="O301" s="125">
        <v>810.09299999999996</v>
      </c>
      <c r="P301" s="122">
        <v>650.61400000000003</v>
      </c>
      <c r="Q301" s="123">
        <f t="shared" si="158"/>
        <v>159.47899999999993</v>
      </c>
      <c r="R301" s="124">
        <f t="shared" si="159"/>
        <v>24.512076284863209</v>
      </c>
      <c r="S301" s="125">
        <v>1644.1849999999999</v>
      </c>
      <c r="T301" s="122">
        <v>2321.585</v>
      </c>
      <c r="U301" s="123">
        <f t="shared" si="160"/>
        <v>-677.40000000000009</v>
      </c>
      <c r="V301" s="124">
        <f t="shared" si="161"/>
        <v>-29.178341520986745</v>
      </c>
      <c r="W301" s="121" t="s">
        <v>7069</v>
      </c>
      <c r="X301" s="122">
        <v>908</v>
      </c>
      <c r="Y301" s="122">
        <v>908</v>
      </c>
      <c r="Z301" s="123">
        <f t="shared" si="162"/>
        <v>0</v>
      </c>
      <c r="AA301" s="124">
        <f t="shared" si="152"/>
        <v>0</v>
      </c>
      <c r="AB301" s="28" t="s">
        <v>7036</v>
      </c>
      <c r="AC301" s="122">
        <v>174</v>
      </c>
      <c r="AD301" s="122">
        <v>190</v>
      </c>
      <c r="AE301" s="123">
        <f t="shared" si="171"/>
        <v>-16</v>
      </c>
      <c r="AF301" s="29">
        <f t="shared" si="172"/>
        <v>-8.4210526315789469</v>
      </c>
      <c r="AG301" s="28" t="s">
        <v>7070</v>
      </c>
      <c r="AH301" s="122">
        <v>128</v>
      </c>
      <c r="AI301" s="122">
        <v>128</v>
      </c>
      <c r="AJ301" s="123">
        <f t="shared" si="165"/>
        <v>0</v>
      </c>
      <c r="AK301" s="124">
        <f t="shared" si="166"/>
        <v>0</v>
      </c>
      <c r="AL301" s="28" t="s">
        <v>6441</v>
      </c>
      <c r="AM301" s="122">
        <v>120</v>
      </c>
      <c r="AN301" s="122">
        <v>0</v>
      </c>
      <c r="AO301" s="123">
        <f t="shared" si="167"/>
        <v>120</v>
      </c>
      <c r="AP301" s="29" t="e">
        <f t="shared" si="168"/>
        <v>#DIV/0!</v>
      </c>
      <c r="AQ301" s="28" t="s">
        <v>7071</v>
      </c>
      <c r="AR301" s="122">
        <v>112</v>
      </c>
      <c r="AS301" s="122">
        <v>129</v>
      </c>
      <c r="AT301" s="123">
        <f t="shared" si="169"/>
        <v>-17</v>
      </c>
      <c r="AU301" s="124">
        <f t="shared" si="170"/>
        <v>-13.178294573643413</v>
      </c>
      <c r="AV301" s="9" t="s">
        <v>12016</v>
      </c>
      <c r="AX301" s="129"/>
      <c r="AY301" s="139"/>
      <c r="AZ301" s="139"/>
    </row>
    <row r="302" spans="3:52" ht="50" customHeight="1">
      <c r="C302" s="52" t="s">
        <v>6318</v>
      </c>
      <c r="D302" s="106" t="s">
        <v>740</v>
      </c>
      <c r="E302" s="107" t="s">
        <v>6345</v>
      </c>
      <c r="F302" s="108" t="s">
        <v>741</v>
      </c>
      <c r="G302" s="125">
        <v>3175.8119999999999</v>
      </c>
      <c r="H302" s="122">
        <v>3668.4250000000002</v>
      </c>
      <c r="I302" s="123">
        <f t="shared" si="154"/>
        <v>-492.61300000000028</v>
      </c>
      <c r="J302" s="124">
        <f t="shared" si="155"/>
        <v>-13.428460442833105</v>
      </c>
      <c r="K302" s="125">
        <v>1736.713</v>
      </c>
      <c r="L302" s="122">
        <v>1904.7239999999999</v>
      </c>
      <c r="M302" s="123">
        <f t="shared" si="156"/>
        <v>-168.01099999999997</v>
      </c>
      <c r="N302" s="124">
        <f t="shared" si="157"/>
        <v>-8.8207530329853547</v>
      </c>
      <c r="O302" s="125">
        <v>401.82</v>
      </c>
      <c r="P302" s="122">
        <v>460.17500000000001</v>
      </c>
      <c r="Q302" s="123">
        <f t="shared" si="158"/>
        <v>-58.355000000000018</v>
      </c>
      <c r="R302" s="124">
        <f t="shared" si="159"/>
        <v>-12.681045254522742</v>
      </c>
      <c r="S302" s="125">
        <v>1037.279</v>
      </c>
      <c r="T302" s="122">
        <v>1303.5260000000001</v>
      </c>
      <c r="U302" s="123">
        <f t="shared" si="160"/>
        <v>-266.24700000000007</v>
      </c>
      <c r="V302" s="124">
        <f t="shared" si="161"/>
        <v>-20.425139199371557</v>
      </c>
      <c r="W302" s="121" t="s">
        <v>7072</v>
      </c>
      <c r="X302" s="122">
        <v>475</v>
      </c>
      <c r="Y302" s="122">
        <v>633</v>
      </c>
      <c r="Z302" s="123">
        <f t="shared" si="162"/>
        <v>-158</v>
      </c>
      <c r="AA302" s="124">
        <f t="shared" si="152"/>
        <v>-24.960505529225905</v>
      </c>
      <c r="AB302" s="28" t="s">
        <v>7073</v>
      </c>
      <c r="AC302" s="122">
        <v>363</v>
      </c>
      <c r="AD302" s="122">
        <v>356</v>
      </c>
      <c r="AE302" s="123">
        <f t="shared" si="163"/>
        <v>7</v>
      </c>
      <c r="AF302" s="29">
        <f t="shared" si="164"/>
        <v>1.9662921348314606</v>
      </c>
      <c r="AG302" s="28" t="s">
        <v>7074</v>
      </c>
      <c r="AH302" s="122">
        <v>63</v>
      </c>
      <c r="AI302" s="122">
        <v>100</v>
      </c>
      <c r="AJ302" s="123">
        <f t="shared" si="165"/>
        <v>-37</v>
      </c>
      <c r="AK302" s="124">
        <f t="shared" si="166"/>
        <v>-37</v>
      </c>
      <c r="AL302" s="28" t="s">
        <v>7075</v>
      </c>
      <c r="AM302" s="122">
        <v>45</v>
      </c>
      <c r="AN302" s="122">
        <v>30</v>
      </c>
      <c r="AO302" s="123">
        <f t="shared" si="167"/>
        <v>15</v>
      </c>
      <c r="AP302" s="29">
        <f t="shared" si="168"/>
        <v>50</v>
      </c>
      <c r="AQ302" s="28" t="s">
        <v>7076</v>
      </c>
      <c r="AR302" s="122">
        <v>35</v>
      </c>
      <c r="AS302" s="122">
        <v>35</v>
      </c>
      <c r="AT302" s="123">
        <f t="shared" si="169"/>
        <v>0</v>
      </c>
      <c r="AU302" s="124">
        <f t="shared" si="170"/>
        <v>0</v>
      </c>
      <c r="AV302" s="9" t="s">
        <v>12017</v>
      </c>
      <c r="AX302" s="129"/>
      <c r="AY302" s="139"/>
      <c r="AZ302" s="139"/>
    </row>
    <row r="303" spans="3:52" ht="50" customHeight="1">
      <c r="C303" s="52" t="s">
        <v>6317</v>
      </c>
      <c r="D303" s="130" t="s">
        <v>742</v>
      </c>
      <c r="E303" s="131" t="s">
        <v>6345</v>
      </c>
      <c r="F303" s="132" t="s">
        <v>743</v>
      </c>
      <c r="G303" s="125">
        <v>26343.672999999999</v>
      </c>
      <c r="H303" s="122">
        <v>25229.873</v>
      </c>
      <c r="I303" s="123">
        <f t="shared" si="154"/>
        <v>1113.7999999999993</v>
      </c>
      <c r="J303" s="124">
        <f t="shared" si="155"/>
        <v>4.4146080323115351</v>
      </c>
      <c r="K303" s="125">
        <v>3996.0970000000002</v>
      </c>
      <c r="L303" s="122">
        <v>1819.8330000000001</v>
      </c>
      <c r="M303" s="123">
        <f t="shared" si="156"/>
        <v>2176.2640000000001</v>
      </c>
      <c r="N303" s="124">
        <f t="shared" si="157"/>
        <v>119.58591804852423</v>
      </c>
      <c r="O303" s="125">
        <v>18490.864000000001</v>
      </c>
      <c r="P303" s="122">
        <v>19317.864000000001</v>
      </c>
      <c r="Q303" s="123">
        <f t="shared" si="158"/>
        <v>-827</v>
      </c>
      <c r="R303" s="124">
        <f t="shared" si="159"/>
        <v>-4.2810116066662438</v>
      </c>
      <c r="S303" s="125">
        <v>3856.712</v>
      </c>
      <c r="T303" s="122">
        <v>4092.1759999999999</v>
      </c>
      <c r="U303" s="123">
        <f t="shared" si="160"/>
        <v>-235.46399999999994</v>
      </c>
      <c r="V303" s="124">
        <f t="shared" si="161"/>
        <v>-5.7540047153397103</v>
      </c>
      <c r="W303" s="121" t="s">
        <v>6388</v>
      </c>
      <c r="X303" s="122">
        <v>3397</v>
      </c>
      <c r="Y303" s="122">
        <v>3613</v>
      </c>
      <c r="Z303" s="123">
        <f t="shared" si="162"/>
        <v>-216</v>
      </c>
      <c r="AA303" s="124">
        <f t="shared" si="152"/>
        <v>-5.9784112925546644</v>
      </c>
      <c r="AB303" s="28" t="s">
        <v>6418</v>
      </c>
      <c r="AC303" s="122">
        <v>300</v>
      </c>
      <c r="AD303" s="122">
        <v>300</v>
      </c>
      <c r="AE303" s="123">
        <f t="shared" si="163"/>
        <v>0</v>
      </c>
      <c r="AF303" s="29">
        <f t="shared" si="164"/>
        <v>0</v>
      </c>
      <c r="AG303" s="28" t="s">
        <v>6561</v>
      </c>
      <c r="AH303" s="122">
        <v>128</v>
      </c>
      <c r="AI303" s="122">
        <v>155</v>
      </c>
      <c r="AJ303" s="123">
        <f t="shared" si="165"/>
        <v>-27</v>
      </c>
      <c r="AK303" s="124">
        <f t="shared" si="166"/>
        <v>-17.419354838709676</v>
      </c>
      <c r="AL303" s="28" t="s">
        <v>6396</v>
      </c>
      <c r="AM303" s="122">
        <v>31</v>
      </c>
      <c r="AN303" s="122">
        <v>23</v>
      </c>
      <c r="AO303" s="123">
        <f t="shared" si="167"/>
        <v>8</v>
      </c>
      <c r="AP303" s="29">
        <f t="shared" si="168"/>
        <v>34.782608695652172</v>
      </c>
      <c r="AQ303" s="28" t="s">
        <v>7077</v>
      </c>
      <c r="AR303" s="122">
        <v>1</v>
      </c>
      <c r="AS303" s="122">
        <v>1</v>
      </c>
      <c r="AT303" s="123">
        <f t="shared" si="169"/>
        <v>0</v>
      </c>
      <c r="AU303" s="124">
        <f t="shared" si="170"/>
        <v>0</v>
      </c>
      <c r="AV303" s="9" t="s">
        <v>12703</v>
      </c>
      <c r="AX303" s="129"/>
      <c r="AY303" s="139"/>
      <c r="AZ303" s="139"/>
    </row>
    <row r="304" spans="3:52" ht="50" customHeight="1">
      <c r="C304" s="52" t="s">
        <v>6318</v>
      </c>
      <c r="D304" s="130" t="s">
        <v>744</v>
      </c>
      <c r="E304" s="131" t="s">
        <v>6345</v>
      </c>
      <c r="F304" s="132" t="s">
        <v>745</v>
      </c>
      <c r="G304" s="125">
        <v>48388.572999999997</v>
      </c>
      <c r="H304" s="122">
        <v>67808.398000000001</v>
      </c>
      <c r="I304" s="123">
        <f t="shared" si="154"/>
        <v>-19419.825000000004</v>
      </c>
      <c r="J304" s="124">
        <f t="shared" si="155"/>
        <v>-28.639262352135209</v>
      </c>
      <c r="K304" s="125">
        <v>3823.1480000000001</v>
      </c>
      <c r="L304" s="122">
        <v>3856.2220000000002</v>
      </c>
      <c r="M304" s="123">
        <f t="shared" si="156"/>
        <v>-33.074000000000069</v>
      </c>
      <c r="N304" s="124">
        <f t="shared" si="157"/>
        <v>-0.85767883695492797</v>
      </c>
      <c r="O304" s="125">
        <v>3997.5140000000001</v>
      </c>
      <c r="P304" s="122">
        <v>4693.3559999999998</v>
      </c>
      <c r="Q304" s="123">
        <f t="shared" si="158"/>
        <v>-695.84199999999964</v>
      </c>
      <c r="R304" s="124">
        <f t="shared" si="159"/>
        <v>-14.826107373913244</v>
      </c>
      <c r="S304" s="125">
        <v>40567.911</v>
      </c>
      <c r="T304" s="122">
        <v>59258.82</v>
      </c>
      <c r="U304" s="123">
        <f t="shared" si="160"/>
        <v>-18690.909</v>
      </c>
      <c r="V304" s="124">
        <f t="shared" si="161"/>
        <v>-31.541142736220536</v>
      </c>
      <c r="W304" s="121" t="s">
        <v>7060</v>
      </c>
      <c r="X304" s="122">
        <v>35634</v>
      </c>
      <c r="Y304" s="122">
        <v>53742</v>
      </c>
      <c r="Z304" s="123">
        <f t="shared" si="162"/>
        <v>-18108</v>
      </c>
      <c r="AA304" s="124">
        <f t="shared" ref="AA304:AA342" si="173">Z304/Y304*100</f>
        <v>-33.694317293736745</v>
      </c>
      <c r="AB304" s="28" t="s">
        <v>7036</v>
      </c>
      <c r="AC304" s="122">
        <v>1719</v>
      </c>
      <c r="AD304" s="122">
        <v>2323</v>
      </c>
      <c r="AE304" s="123">
        <f t="shared" si="163"/>
        <v>-604</v>
      </c>
      <c r="AF304" s="29">
        <f t="shared" si="164"/>
        <v>-26.00086095566078</v>
      </c>
      <c r="AG304" s="28" t="s">
        <v>6403</v>
      </c>
      <c r="AH304" s="122">
        <v>1350</v>
      </c>
      <c r="AI304" s="122">
        <v>1349</v>
      </c>
      <c r="AJ304" s="123">
        <f t="shared" si="165"/>
        <v>1</v>
      </c>
      <c r="AK304" s="124">
        <f t="shared" si="166"/>
        <v>7.412898443291327E-2</v>
      </c>
      <c r="AL304" s="28" t="s">
        <v>7078</v>
      </c>
      <c r="AM304" s="122">
        <v>607</v>
      </c>
      <c r="AN304" s="122">
        <v>534</v>
      </c>
      <c r="AO304" s="123">
        <f t="shared" si="167"/>
        <v>73</v>
      </c>
      <c r="AP304" s="29">
        <f t="shared" si="168"/>
        <v>13.670411985018728</v>
      </c>
      <c r="AQ304" s="28" t="s">
        <v>7079</v>
      </c>
      <c r="AR304" s="122">
        <v>580</v>
      </c>
      <c r="AS304" s="122">
        <v>708</v>
      </c>
      <c r="AT304" s="123">
        <f t="shared" si="169"/>
        <v>-128</v>
      </c>
      <c r="AU304" s="124">
        <f t="shared" si="170"/>
        <v>-18.07909604519774</v>
      </c>
      <c r="AV304" s="9" t="s">
        <v>12018</v>
      </c>
      <c r="AX304" s="129"/>
      <c r="AY304" s="139"/>
      <c r="AZ304" s="139"/>
    </row>
    <row r="305" spans="3:52" ht="50" customHeight="1">
      <c r="C305" s="52" t="s">
        <v>6318</v>
      </c>
      <c r="D305" s="130" t="s">
        <v>746</v>
      </c>
      <c r="E305" s="131" t="s">
        <v>6345</v>
      </c>
      <c r="F305" s="132" t="s">
        <v>747</v>
      </c>
      <c r="G305" s="125">
        <v>26451.037</v>
      </c>
      <c r="H305" s="122">
        <v>37577.353999999999</v>
      </c>
      <c r="I305" s="123">
        <f t="shared" si="154"/>
        <v>-11126.316999999999</v>
      </c>
      <c r="J305" s="124">
        <f t="shared" si="155"/>
        <v>-29.609101801047512</v>
      </c>
      <c r="K305" s="125">
        <v>4614.63</v>
      </c>
      <c r="L305" s="122">
        <v>7323.6419999999998</v>
      </c>
      <c r="M305" s="123">
        <f t="shared" si="156"/>
        <v>-2709.0119999999997</v>
      </c>
      <c r="N305" s="124">
        <f t="shared" si="157"/>
        <v>-36.989956636329296</v>
      </c>
      <c r="O305" s="125">
        <v>2542.741</v>
      </c>
      <c r="P305" s="122">
        <v>527.58799999999997</v>
      </c>
      <c r="Q305" s="123">
        <f t="shared" si="158"/>
        <v>2015.153</v>
      </c>
      <c r="R305" s="124">
        <f t="shared" si="159"/>
        <v>381.9558064247102</v>
      </c>
      <c r="S305" s="125">
        <v>19293.666000000001</v>
      </c>
      <c r="T305" s="122">
        <v>29726.124</v>
      </c>
      <c r="U305" s="123">
        <f t="shared" si="160"/>
        <v>-10432.457999999999</v>
      </c>
      <c r="V305" s="124">
        <f t="shared" si="161"/>
        <v>-35.095251570638666</v>
      </c>
      <c r="W305" s="121" t="s">
        <v>7060</v>
      </c>
      <c r="X305" s="122">
        <v>15164</v>
      </c>
      <c r="Y305" s="122">
        <v>25237</v>
      </c>
      <c r="Z305" s="123">
        <f t="shared" si="162"/>
        <v>-10073</v>
      </c>
      <c r="AA305" s="124">
        <f t="shared" si="173"/>
        <v>-39.91361889289535</v>
      </c>
      <c r="AB305" s="28" t="s">
        <v>6532</v>
      </c>
      <c r="AC305" s="122">
        <v>1965</v>
      </c>
      <c r="AD305" s="122">
        <v>1964</v>
      </c>
      <c r="AE305" s="123">
        <f t="shared" si="163"/>
        <v>1</v>
      </c>
      <c r="AF305" s="29">
        <f t="shared" si="164"/>
        <v>5.091649694501018E-2</v>
      </c>
      <c r="AG305" s="28" t="s">
        <v>7080</v>
      </c>
      <c r="AH305" s="122">
        <v>1519</v>
      </c>
      <c r="AI305" s="122">
        <v>2065</v>
      </c>
      <c r="AJ305" s="123">
        <f t="shared" si="165"/>
        <v>-546</v>
      </c>
      <c r="AK305" s="124">
        <f t="shared" si="166"/>
        <v>-26.440677966101696</v>
      </c>
      <c r="AL305" s="28" t="s">
        <v>7081</v>
      </c>
      <c r="AM305" s="122">
        <v>389</v>
      </c>
      <c r="AN305" s="122">
        <v>287</v>
      </c>
      <c r="AO305" s="123">
        <f t="shared" si="167"/>
        <v>102</v>
      </c>
      <c r="AP305" s="29">
        <f t="shared" si="168"/>
        <v>35.540069686411151</v>
      </c>
      <c r="AQ305" s="28" t="s">
        <v>6432</v>
      </c>
      <c r="AR305" s="122">
        <v>98</v>
      </c>
      <c r="AS305" s="122">
        <v>93</v>
      </c>
      <c r="AT305" s="123">
        <f t="shared" si="169"/>
        <v>5</v>
      </c>
      <c r="AU305" s="124">
        <f t="shared" si="170"/>
        <v>5.376344086021505</v>
      </c>
      <c r="AV305" s="9" t="s">
        <v>12019</v>
      </c>
      <c r="AX305" s="129"/>
      <c r="AY305" s="139"/>
      <c r="AZ305" s="139"/>
    </row>
    <row r="306" spans="3:52" ht="50" customHeight="1">
      <c r="C306" s="52" t="s">
        <v>6318</v>
      </c>
      <c r="D306" s="130" t="s">
        <v>748</v>
      </c>
      <c r="E306" s="131" t="s">
        <v>6345</v>
      </c>
      <c r="F306" s="132" t="s">
        <v>749</v>
      </c>
      <c r="G306" s="125">
        <v>4678.7669999999998</v>
      </c>
      <c r="H306" s="122">
        <v>5169.76</v>
      </c>
      <c r="I306" s="123">
        <f t="shared" si="154"/>
        <v>-490.99300000000039</v>
      </c>
      <c r="J306" s="124">
        <f t="shared" si="155"/>
        <v>-9.4974041348147757</v>
      </c>
      <c r="K306" s="125">
        <v>1882.4110000000001</v>
      </c>
      <c r="L306" s="122">
        <v>2278.7159999999999</v>
      </c>
      <c r="M306" s="123">
        <f t="shared" si="156"/>
        <v>-396.30499999999984</v>
      </c>
      <c r="N306" s="124">
        <f t="shared" si="157"/>
        <v>-17.391592458208915</v>
      </c>
      <c r="O306" s="125">
        <v>1389.848</v>
      </c>
      <c r="P306" s="122">
        <v>1388.829</v>
      </c>
      <c r="Q306" s="123">
        <f t="shared" si="158"/>
        <v>1.0190000000000055</v>
      </c>
      <c r="R306" s="124">
        <f t="shared" si="159"/>
        <v>7.3371163764581929E-2</v>
      </c>
      <c r="S306" s="125">
        <v>1406.508</v>
      </c>
      <c r="T306" s="122">
        <v>1502.2149999999999</v>
      </c>
      <c r="U306" s="123">
        <f t="shared" si="160"/>
        <v>-95.70699999999988</v>
      </c>
      <c r="V306" s="124">
        <f t="shared" si="161"/>
        <v>-6.3710587365989477</v>
      </c>
      <c r="W306" s="121" t="s">
        <v>7082</v>
      </c>
      <c r="X306" s="122">
        <v>684</v>
      </c>
      <c r="Y306" s="122">
        <v>753</v>
      </c>
      <c r="Z306" s="123">
        <f t="shared" si="162"/>
        <v>-69</v>
      </c>
      <c r="AA306" s="124">
        <f t="shared" si="173"/>
        <v>-9.1633466135458175</v>
      </c>
      <c r="AB306" s="28" t="s">
        <v>7083</v>
      </c>
      <c r="AC306" s="122">
        <v>419</v>
      </c>
      <c r="AD306" s="122">
        <v>494</v>
      </c>
      <c r="AE306" s="123">
        <f t="shared" si="163"/>
        <v>-75</v>
      </c>
      <c r="AF306" s="29">
        <f t="shared" si="164"/>
        <v>-15.182186234817813</v>
      </c>
      <c r="AG306" s="28" t="s">
        <v>7084</v>
      </c>
      <c r="AH306" s="122">
        <v>112</v>
      </c>
      <c r="AI306" s="122">
        <v>71</v>
      </c>
      <c r="AJ306" s="123">
        <f t="shared" si="165"/>
        <v>41</v>
      </c>
      <c r="AK306" s="124">
        <f t="shared" si="166"/>
        <v>57.74647887323944</v>
      </c>
      <c r="AL306" s="28" t="s">
        <v>6432</v>
      </c>
      <c r="AM306" s="122">
        <v>63</v>
      </c>
      <c r="AN306" s="122">
        <v>55</v>
      </c>
      <c r="AO306" s="123">
        <f t="shared" si="167"/>
        <v>8</v>
      </c>
      <c r="AP306" s="29">
        <f t="shared" si="168"/>
        <v>14.545454545454545</v>
      </c>
      <c r="AQ306" s="28" t="s">
        <v>7064</v>
      </c>
      <c r="AR306" s="122">
        <v>56</v>
      </c>
      <c r="AS306" s="122">
        <v>68</v>
      </c>
      <c r="AT306" s="123">
        <f t="shared" si="169"/>
        <v>-12</v>
      </c>
      <c r="AU306" s="124">
        <f t="shared" si="170"/>
        <v>-17.647058823529413</v>
      </c>
      <c r="AV306" s="9" t="s">
        <v>12020</v>
      </c>
      <c r="AX306" s="129"/>
      <c r="AY306" s="139"/>
      <c r="AZ306" s="139"/>
    </row>
    <row r="307" spans="3:52" ht="50" customHeight="1">
      <c r="C307" s="52" t="s">
        <v>6318</v>
      </c>
      <c r="D307" s="130" t="s">
        <v>750</v>
      </c>
      <c r="E307" s="131" t="s">
        <v>6345</v>
      </c>
      <c r="F307" s="132" t="s">
        <v>751</v>
      </c>
      <c r="G307" s="125">
        <v>9540.7800000000007</v>
      </c>
      <c r="H307" s="122">
        <v>10726.502</v>
      </c>
      <c r="I307" s="123">
        <f t="shared" si="154"/>
        <v>-1185.7219999999998</v>
      </c>
      <c r="J307" s="124">
        <f t="shared" si="155"/>
        <v>-11.054134889454174</v>
      </c>
      <c r="K307" s="125">
        <v>3198.1410000000001</v>
      </c>
      <c r="L307" s="122">
        <v>3917.0709999999999</v>
      </c>
      <c r="M307" s="123">
        <f t="shared" si="156"/>
        <v>-718.92999999999984</v>
      </c>
      <c r="N307" s="124">
        <f t="shared" si="157"/>
        <v>-18.353764841127461</v>
      </c>
      <c r="O307" s="125">
        <v>1953.615</v>
      </c>
      <c r="P307" s="122">
        <v>2249.7199999999998</v>
      </c>
      <c r="Q307" s="123">
        <f t="shared" si="158"/>
        <v>-296.10499999999979</v>
      </c>
      <c r="R307" s="124">
        <f t="shared" si="159"/>
        <v>-13.161860142595517</v>
      </c>
      <c r="S307" s="125">
        <v>4389.0240000000003</v>
      </c>
      <c r="T307" s="122">
        <v>4559.7110000000002</v>
      </c>
      <c r="U307" s="123">
        <f t="shared" si="160"/>
        <v>-170.6869999999999</v>
      </c>
      <c r="V307" s="124">
        <f t="shared" si="161"/>
        <v>-3.7433732093985754</v>
      </c>
      <c r="W307" s="121" t="s">
        <v>7085</v>
      </c>
      <c r="X307" s="122">
        <v>2558</v>
      </c>
      <c r="Y307" s="122">
        <v>2538</v>
      </c>
      <c r="Z307" s="123">
        <f t="shared" si="162"/>
        <v>20</v>
      </c>
      <c r="AA307" s="124">
        <f t="shared" si="173"/>
        <v>0.78802206461780921</v>
      </c>
      <c r="AB307" s="28" t="s">
        <v>7086</v>
      </c>
      <c r="AC307" s="122">
        <v>1447</v>
      </c>
      <c r="AD307" s="122">
        <v>1447</v>
      </c>
      <c r="AE307" s="123">
        <f t="shared" si="163"/>
        <v>0</v>
      </c>
      <c r="AF307" s="29">
        <f t="shared" si="164"/>
        <v>0</v>
      </c>
      <c r="AG307" s="28" t="s">
        <v>7087</v>
      </c>
      <c r="AH307" s="122">
        <v>132</v>
      </c>
      <c r="AI307" s="122">
        <v>263</v>
      </c>
      <c r="AJ307" s="123">
        <f t="shared" si="165"/>
        <v>-131</v>
      </c>
      <c r="AK307" s="124">
        <f t="shared" si="166"/>
        <v>-49.809885931558931</v>
      </c>
      <c r="AL307" s="28" t="s">
        <v>6418</v>
      </c>
      <c r="AM307" s="122">
        <v>117</v>
      </c>
      <c r="AN307" s="122">
        <v>130</v>
      </c>
      <c r="AO307" s="123">
        <f t="shared" si="167"/>
        <v>-13</v>
      </c>
      <c r="AP307" s="29">
        <f t="shared" si="168"/>
        <v>-10</v>
      </c>
      <c r="AQ307" s="28" t="s">
        <v>6396</v>
      </c>
      <c r="AR307" s="122">
        <v>49</v>
      </c>
      <c r="AS307" s="122">
        <v>45</v>
      </c>
      <c r="AT307" s="123">
        <f t="shared" si="169"/>
        <v>4</v>
      </c>
      <c r="AU307" s="124">
        <f t="shared" si="170"/>
        <v>8.8888888888888893</v>
      </c>
      <c r="AV307" s="9" t="s">
        <v>12021</v>
      </c>
      <c r="AX307" s="129"/>
      <c r="AY307" s="139"/>
      <c r="AZ307" s="139"/>
    </row>
    <row r="308" spans="3:52" ht="50" customHeight="1">
      <c r="C308" s="52" t="s">
        <v>6317</v>
      </c>
      <c r="D308" s="130" t="s">
        <v>752</v>
      </c>
      <c r="E308" s="131" t="s">
        <v>6345</v>
      </c>
      <c r="F308" s="132" t="s">
        <v>753</v>
      </c>
      <c r="G308" s="125">
        <v>13136.494000000001</v>
      </c>
      <c r="H308" s="122">
        <v>14991.56</v>
      </c>
      <c r="I308" s="123">
        <f t="shared" si="154"/>
        <v>-1855.0659999999989</v>
      </c>
      <c r="J308" s="124">
        <f t="shared" si="155"/>
        <v>-12.374069142904402</v>
      </c>
      <c r="K308" s="125">
        <v>8583.643</v>
      </c>
      <c r="L308" s="122">
        <v>9120.0259999999998</v>
      </c>
      <c r="M308" s="123">
        <f t="shared" si="156"/>
        <v>-536.38299999999981</v>
      </c>
      <c r="N308" s="124">
        <f t="shared" si="157"/>
        <v>-5.8813757767795813</v>
      </c>
      <c r="O308" s="125">
        <v>1509.0219999999999</v>
      </c>
      <c r="P308" s="122">
        <v>2615.8440000000001</v>
      </c>
      <c r="Q308" s="123">
        <f t="shared" si="158"/>
        <v>-1106.8220000000001</v>
      </c>
      <c r="R308" s="124">
        <f t="shared" si="159"/>
        <v>-42.312232686658689</v>
      </c>
      <c r="S308" s="125">
        <v>3043.8290000000002</v>
      </c>
      <c r="T308" s="122">
        <v>3255.69</v>
      </c>
      <c r="U308" s="123">
        <f t="shared" si="160"/>
        <v>-211.86099999999988</v>
      </c>
      <c r="V308" s="124">
        <f t="shared" si="161"/>
        <v>-6.5074070319962862</v>
      </c>
      <c r="W308" s="121" t="s">
        <v>6388</v>
      </c>
      <c r="X308" s="122">
        <v>2503</v>
      </c>
      <c r="Y308" s="122">
        <v>2585</v>
      </c>
      <c r="Z308" s="123">
        <f t="shared" si="162"/>
        <v>-82</v>
      </c>
      <c r="AA308" s="124">
        <f t="shared" si="173"/>
        <v>-3.1721470019342362</v>
      </c>
      <c r="AB308" s="28" t="s">
        <v>6418</v>
      </c>
      <c r="AC308" s="122">
        <v>251</v>
      </c>
      <c r="AD308" s="122">
        <v>280</v>
      </c>
      <c r="AE308" s="123">
        <f t="shared" si="163"/>
        <v>-29</v>
      </c>
      <c r="AF308" s="29">
        <f t="shared" si="164"/>
        <v>-10.357142857142858</v>
      </c>
      <c r="AG308" s="28" t="s">
        <v>6831</v>
      </c>
      <c r="AH308" s="122">
        <v>162</v>
      </c>
      <c r="AI308" s="122">
        <v>223</v>
      </c>
      <c r="AJ308" s="123">
        <f t="shared" si="165"/>
        <v>-61</v>
      </c>
      <c r="AK308" s="124">
        <f t="shared" si="166"/>
        <v>-27.3542600896861</v>
      </c>
      <c r="AL308" s="28" t="s">
        <v>7088</v>
      </c>
      <c r="AM308" s="122">
        <v>48</v>
      </c>
      <c r="AN308" s="122">
        <v>48</v>
      </c>
      <c r="AO308" s="123">
        <f t="shared" si="167"/>
        <v>0</v>
      </c>
      <c r="AP308" s="29">
        <f t="shared" si="168"/>
        <v>0</v>
      </c>
      <c r="AQ308" s="28" t="s">
        <v>6634</v>
      </c>
      <c r="AR308" s="122">
        <v>27</v>
      </c>
      <c r="AS308" s="122">
        <v>37</v>
      </c>
      <c r="AT308" s="123">
        <f t="shared" si="169"/>
        <v>-10</v>
      </c>
      <c r="AU308" s="124">
        <f t="shared" si="170"/>
        <v>-27.027027027027028</v>
      </c>
      <c r="AV308" s="9" t="s">
        <v>12022</v>
      </c>
      <c r="AX308" s="129"/>
      <c r="AY308" s="139"/>
      <c r="AZ308" s="139"/>
    </row>
    <row r="309" spans="3:52" ht="50" customHeight="1">
      <c r="C309" s="52" t="s">
        <v>6318</v>
      </c>
      <c r="D309" s="130" t="s">
        <v>754</v>
      </c>
      <c r="E309" s="131" t="s">
        <v>6345</v>
      </c>
      <c r="F309" s="132" t="s">
        <v>755</v>
      </c>
      <c r="G309" s="125">
        <v>2146.1469999999999</v>
      </c>
      <c r="H309" s="122">
        <v>1996.66</v>
      </c>
      <c r="I309" s="123">
        <f t="shared" si="154"/>
        <v>149.48699999999985</v>
      </c>
      <c r="J309" s="124">
        <f t="shared" si="155"/>
        <v>7.486853044584449</v>
      </c>
      <c r="K309" s="125">
        <v>1375.249</v>
      </c>
      <c r="L309" s="122">
        <v>1271.116</v>
      </c>
      <c r="M309" s="123">
        <f t="shared" si="156"/>
        <v>104.13300000000004</v>
      </c>
      <c r="N309" s="124">
        <f t="shared" si="157"/>
        <v>8.1922499598777794</v>
      </c>
      <c r="O309" s="125">
        <v>642.5</v>
      </c>
      <c r="P309" s="122">
        <v>382.38600000000002</v>
      </c>
      <c r="Q309" s="123">
        <f t="shared" si="158"/>
        <v>260.11399999999998</v>
      </c>
      <c r="R309" s="124">
        <f t="shared" si="159"/>
        <v>68.023933930635522</v>
      </c>
      <c r="S309" s="125">
        <v>128.398</v>
      </c>
      <c r="T309" s="122">
        <v>343.15800000000002</v>
      </c>
      <c r="U309" s="123">
        <f t="shared" si="160"/>
        <v>-214.76000000000002</v>
      </c>
      <c r="V309" s="124">
        <f t="shared" si="161"/>
        <v>-62.583416385455102</v>
      </c>
      <c r="W309" s="121" t="s">
        <v>7089</v>
      </c>
      <c r="X309" s="122">
        <v>108</v>
      </c>
      <c r="Y309" s="122">
        <v>284</v>
      </c>
      <c r="Z309" s="123">
        <f t="shared" si="162"/>
        <v>-176</v>
      </c>
      <c r="AA309" s="124">
        <f t="shared" si="173"/>
        <v>-61.971830985915489</v>
      </c>
      <c r="AB309" s="28" t="s">
        <v>7090</v>
      </c>
      <c r="AC309" s="122">
        <v>20</v>
      </c>
      <c r="AD309" s="122" t="s">
        <v>6421</v>
      </c>
      <c r="AE309" s="123">
        <v>20</v>
      </c>
      <c r="AF309" s="29" t="s">
        <v>6914</v>
      </c>
      <c r="AG309" s="28" t="s">
        <v>6850</v>
      </c>
      <c r="AH309" s="122">
        <v>0</v>
      </c>
      <c r="AI309" s="122">
        <v>59</v>
      </c>
      <c r="AJ309" s="123">
        <f t="shared" si="165"/>
        <v>-59</v>
      </c>
      <c r="AK309" s="124">
        <f t="shared" si="166"/>
        <v>-100</v>
      </c>
      <c r="AL309" s="28" t="s">
        <v>6421</v>
      </c>
      <c r="AM309" s="122" t="s">
        <v>6421</v>
      </c>
      <c r="AN309" s="122" t="s">
        <v>6421</v>
      </c>
      <c r="AO309" s="123" t="s">
        <v>6421</v>
      </c>
      <c r="AP309" s="29" t="s">
        <v>6421</v>
      </c>
      <c r="AQ309" s="28" t="s">
        <v>6421</v>
      </c>
      <c r="AR309" s="122" t="s">
        <v>6421</v>
      </c>
      <c r="AS309" s="122" t="s">
        <v>6421</v>
      </c>
      <c r="AT309" s="123" t="s">
        <v>6421</v>
      </c>
      <c r="AU309" s="124" t="s">
        <v>6421</v>
      </c>
      <c r="AV309" s="9" t="s">
        <v>12023</v>
      </c>
      <c r="AX309" s="129"/>
      <c r="AY309" s="139"/>
      <c r="AZ309" s="139"/>
    </row>
    <row r="310" spans="3:52" ht="50" customHeight="1">
      <c r="C310" s="52" t="s">
        <v>6319</v>
      </c>
      <c r="D310" s="130" t="s">
        <v>756</v>
      </c>
      <c r="E310" s="131" t="s">
        <v>6345</v>
      </c>
      <c r="F310" s="132" t="s">
        <v>757</v>
      </c>
      <c r="G310" s="125">
        <v>2180.7159999999999</v>
      </c>
      <c r="H310" s="122">
        <v>2104.2629999999999</v>
      </c>
      <c r="I310" s="123">
        <f t="shared" si="154"/>
        <v>76.452999999999975</v>
      </c>
      <c r="J310" s="124">
        <f t="shared" si="155"/>
        <v>3.6332435631857791</v>
      </c>
      <c r="K310" s="125">
        <v>1714.896</v>
      </c>
      <c r="L310" s="122">
        <v>1623.24</v>
      </c>
      <c r="M310" s="123">
        <f t="shared" si="156"/>
        <v>91.655999999999949</v>
      </c>
      <c r="N310" s="124">
        <f t="shared" si="157"/>
        <v>5.6464848081614516</v>
      </c>
      <c r="O310" s="125">
        <v>91.843999999999994</v>
      </c>
      <c r="P310" s="122">
        <v>96.102999999999994</v>
      </c>
      <c r="Q310" s="123">
        <f t="shared" si="158"/>
        <v>-4.2590000000000003</v>
      </c>
      <c r="R310" s="124">
        <f t="shared" si="159"/>
        <v>-4.4317034848027648</v>
      </c>
      <c r="S310" s="125">
        <v>373.976</v>
      </c>
      <c r="T310" s="122">
        <v>384.92</v>
      </c>
      <c r="U310" s="123">
        <f t="shared" si="160"/>
        <v>-10.944000000000017</v>
      </c>
      <c r="V310" s="124">
        <f t="shared" si="161"/>
        <v>-2.8431881949496045</v>
      </c>
      <c r="W310" s="121" t="s">
        <v>7091</v>
      </c>
      <c r="X310" s="122">
        <v>120</v>
      </c>
      <c r="Y310" s="122">
        <v>119</v>
      </c>
      <c r="Z310" s="123">
        <f t="shared" si="162"/>
        <v>1</v>
      </c>
      <c r="AA310" s="124">
        <f t="shared" si="173"/>
        <v>0.84033613445378152</v>
      </c>
      <c r="AB310" s="28" t="s">
        <v>7092</v>
      </c>
      <c r="AC310" s="122">
        <v>104</v>
      </c>
      <c r="AD310" s="122">
        <v>107</v>
      </c>
      <c r="AE310" s="123">
        <f t="shared" si="163"/>
        <v>-3</v>
      </c>
      <c r="AF310" s="29">
        <f t="shared" si="164"/>
        <v>-2.8037383177570092</v>
      </c>
      <c r="AG310" s="28" t="s">
        <v>6403</v>
      </c>
      <c r="AH310" s="122">
        <v>57</v>
      </c>
      <c r="AI310" s="122">
        <v>78</v>
      </c>
      <c r="AJ310" s="123">
        <f t="shared" si="165"/>
        <v>-21</v>
      </c>
      <c r="AK310" s="124">
        <f t="shared" si="166"/>
        <v>-26.923076923076923</v>
      </c>
      <c r="AL310" s="28" t="s">
        <v>7093</v>
      </c>
      <c r="AM310" s="122">
        <v>52</v>
      </c>
      <c r="AN310" s="122">
        <v>37</v>
      </c>
      <c r="AO310" s="123">
        <f t="shared" si="167"/>
        <v>15</v>
      </c>
      <c r="AP310" s="29">
        <f t="shared" si="168"/>
        <v>40.54054054054054</v>
      </c>
      <c r="AQ310" s="28" t="s">
        <v>7094</v>
      </c>
      <c r="AR310" s="122">
        <v>17</v>
      </c>
      <c r="AS310" s="122">
        <v>17</v>
      </c>
      <c r="AT310" s="123">
        <f t="shared" si="169"/>
        <v>0</v>
      </c>
      <c r="AU310" s="124">
        <f t="shared" si="170"/>
        <v>0</v>
      </c>
      <c r="AV310" s="9" t="s">
        <v>12024</v>
      </c>
      <c r="AX310" s="129"/>
      <c r="AY310" s="139"/>
      <c r="AZ310" s="139"/>
    </row>
    <row r="311" spans="3:52" ht="50" customHeight="1">
      <c r="C311" s="52" t="s">
        <v>6319</v>
      </c>
      <c r="D311" s="106" t="s">
        <v>758</v>
      </c>
      <c r="E311" s="107" t="s">
        <v>6345</v>
      </c>
      <c r="F311" s="108" t="s">
        <v>759</v>
      </c>
      <c r="G311" s="125">
        <v>5817.4049999999997</v>
      </c>
      <c r="H311" s="122">
        <v>5757.2060000000001</v>
      </c>
      <c r="I311" s="123">
        <f t="shared" si="154"/>
        <v>60.198999999999614</v>
      </c>
      <c r="J311" s="124">
        <f t="shared" si="155"/>
        <v>1.0456287303250851</v>
      </c>
      <c r="K311" s="125">
        <v>852.95299999999997</v>
      </c>
      <c r="L311" s="122">
        <v>852.94500000000005</v>
      </c>
      <c r="M311" s="123">
        <f t="shared" si="156"/>
        <v>7.9999999999245119E-3</v>
      </c>
      <c r="N311" s="124">
        <f t="shared" si="157"/>
        <v>9.3792682997432565E-4</v>
      </c>
      <c r="O311" s="125">
        <v>620.827</v>
      </c>
      <c r="P311" s="122">
        <v>620.82100000000003</v>
      </c>
      <c r="Q311" s="123">
        <f t="shared" si="158"/>
        <v>5.9999999999718057E-3</v>
      </c>
      <c r="R311" s="124">
        <f t="shared" si="159"/>
        <v>9.6646215253217999E-4</v>
      </c>
      <c r="S311" s="125">
        <v>4343.625</v>
      </c>
      <c r="T311" s="122">
        <v>4283.4399999999996</v>
      </c>
      <c r="U311" s="123">
        <f t="shared" si="160"/>
        <v>60.1850000000004</v>
      </c>
      <c r="V311" s="124">
        <f t="shared" si="161"/>
        <v>1.405062286386652</v>
      </c>
      <c r="W311" s="121" t="s">
        <v>6403</v>
      </c>
      <c r="X311" s="122">
        <v>3275</v>
      </c>
      <c r="Y311" s="122">
        <v>3233</v>
      </c>
      <c r="Z311" s="123">
        <f t="shared" si="162"/>
        <v>42</v>
      </c>
      <c r="AA311" s="124">
        <f t="shared" si="173"/>
        <v>1.2991030003093103</v>
      </c>
      <c r="AB311" s="28" t="s">
        <v>7095</v>
      </c>
      <c r="AC311" s="122">
        <v>840</v>
      </c>
      <c r="AD311" s="122">
        <v>827</v>
      </c>
      <c r="AE311" s="123">
        <f t="shared" si="163"/>
        <v>13</v>
      </c>
      <c r="AF311" s="29">
        <f t="shared" si="164"/>
        <v>1.5719467956469164</v>
      </c>
      <c r="AG311" s="28" t="s">
        <v>7096</v>
      </c>
      <c r="AH311" s="122">
        <v>183</v>
      </c>
      <c r="AI311" s="122">
        <v>183</v>
      </c>
      <c r="AJ311" s="123">
        <f t="shared" si="165"/>
        <v>0</v>
      </c>
      <c r="AK311" s="124">
        <f t="shared" si="166"/>
        <v>0</v>
      </c>
      <c r="AL311" s="28" t="s">
        <v>7097</v>
      </c>
      <c r="AM311" s="122">
        <v>17</v>
      </c>
      <c r="AN311" s="122">
        <v>12</v>
      </c>
      <c r="AO311" s="123">
        <f t="shared" si="167"/>
        <v>5</v>
      </c>
      <c r="AP311" s="29">
        <f t="shared" si="168"/>
        <v>41.666666666666671</v>
      </c>
      <c r="AQ311" s="28" t="s">
        <v>7098</v>
      </c>
      <c r="AR311" s="122">
        <v>10</v>
      </c>
      <c r="AS311" s="122">
        <v>10</v>
      </c>
      <c r="AT311" s="123">
        <f t="shared" si="169"/>
        <v>0</v>
      </c>
      <c r="AU311" s="124">
        <f t="shared" si="170"/>
        <v>0</v>
      </c>
      <c r="AV311" s="9" t="s">
        <v>12025</v>
      </c>
      <c r="AX311" s="129"/>
      <c r="AY311" s="139"/>
      <c r="AZ311" s="139"/>
    </row>
    <row r="312" spans="3:52" ht="50" customHeight="1">
      <c r="C312" s="52" t="s">
        <v>6319</v>
      </c>
      <c r="D312" s="106" t="s">
        <v>760</v>
      </c>
      <c r="E312" s="107" t="s">
        <v>6345</v>
      </c>
      <c r="F312" s="108" t="s">
        <v>761</v>
      </c>
      <c r="G312" s="125">
        <v>1824.546</v>
      </c>
      <c r="H312" s="122">
        <v>1838.8330000000001</v>
      </c>
      <c r="I312" s="123">
        <f t="shared" si="154"/>
        <v>-14.287000000000035</v>
      </c>
      <c r="J312" s="124">
        <f t="shared" si="155"/>
        <v>-0.77696016984685579</v>
      </c>
      <c r="K312" s="125">
        <v>1440.05</v>
      </c>
      <c r="L312" s="122">
        <v>1441.634</v>
      </c>
      <c r="M312" s="123">
        <f t="shared" si="156"/>
        <v>-1.58400000000006</v>
      </c>
      <c r="N312" s="124">
        <f t="shared" si="157"/>
        <v>-0.10987532203042241</v>
      </c>
      <c r="O312" s="125">
        <v>119.934</v>
      </c>
      <c r="P312" s="122">
        <v>119.492</v>
      </c>
      <c r="Q312" s="123">
        <f t="shared" si="158"/>
        <v>0.44199999999999307</v>
      </c>
      <c r="R312" s="124">
        <f t="shared" si="159"/>
        <v>0.36989924011648734</v>
      </c>
      <c r="S312" s="125">
        <v>264.56200000000001</v>
      </c>
      <c r="T312" s="122">
        <v>277.70699999999999</v>
      </c>
      <c r="U312" s="123">
        <f t="shared" si="160"/>
        <v>-13.144999999999982</v>
      </c>
      <c r="V312" s="124">
        <f t="shared" si="161"/>
        <v>-4.7334060718671047</v>
      </c>
      <c r="W312" s="121" t="s">
        <v>6418</v>
      </c>
      <c r="X312" s="122">
        <v>106</v>
      </c>
      <c r="Y312" s="122">
        <v>106</v>
      </c>
      <c r="Z312" s="123">
        <f t="shared" si="162"/>
        <v>0</v>
      </c>
      <c r="AA312" s="124">
        <f t="shared" si="173"/>
        <v>0</v>
      </c>
      <c r="AB312" s="28" t="s">
        <v>7099</v>
      </c>
      <c r="AC312" s="122">
        <v>70</v>
      </c>
      <c r="AD312" s="122">
        <v>70</v>
      </c>
      <c r="AE312" s="123">
        <f t="shared" si="163"/>
        <v>0</v>
      </c>
      <c r="AF312" s="29">
        <f t="shared" si="164"/>
        <v>0</v>
      </c>
      <c r="AG312" s="28" t="s">
        <v>7100</v>
      </c>
      <c r="AH312" s="122">
        <v>56</v>
      </c>
      <c r="AI312" s="122">
        <v>57</v>
      </c>
      <c r="AJ312" s="123">
        <f t="shared" si="165"/>
        <v>-1</v>
      </c>
      <c r="AK312" s="124">
        <f t="shared" si="166"/>
        <v>-1.7543859649122806</v>
      </c>
      <c r="AL312" s="28" t="s">
        <v>7088</v>
      </c>
      <c r="AM312" s="122">
        <v>20</v>
      </c>
      <c r="AN312" s="122">
        <v>20</v>
      </c>
      <c r="AO312" s="123">
        <f t="shared" si="167"/>
        <v>0</v>
      </c>
      <c r="AP312" s="29">
        <f t="shared" si="168"/>
        <v>0</v>
      </c>
      <c r="AQ312" s="28" t="s">
        <v>7101</v>
      </c>
      <c r="AR312" s="122">
        <v>10</v>
      </c>
      <c r="AS312" s="122">
        <v>11</v>
      </c>
      <c r="AT312" s="123">
        <f t="shared" si="169"/>
        <v>-1</v>
      </c>
      <c r="AU312" s="124">
        <f t="shared" si="170"/>
        <v>-9.0909090909090917</v>
      </c>
      <c r="AV312" s="9" t="s">
        <v>12026</v>
      </c>
      <c r="AX312" s="129"/>
      <c r="AY312" s="139"/>
      <c r="AZ312" s="139"/>
    </row>
    <row r="313" spans="3:52" ht="50" customHeight="1">
      <c r="C313" s="52" t="s">
        <v>6319</v>
      </c>
      <c r="D313" s="130" t="s">
        <v>762</v>
      </c>
      <c r="E313" s="131" t="s">
        <v>6345</v>
      </c>
      <c r="F313" s="132" t="s">
        <v>763</v>
      </c>
      <c r="G313" s="125">
        <v>1474.4960000000001</v>
      </c>
      <c r="H313" s="122">
        <v>1603.9849999999999</v>
      </c>
      <c r="I313" s="123">
        <f t="shared" si="154"/>
        <v>-129.48899999999981</v>
      </c>
      <c r="J313" s="124">
        <f t="shared" si="155"/>
        <v>-8.0729557944743764</v>
      </c>
      <c r="K313" s="125">
        <v>668.03599999999994</v>
      </c>
      <c r="L313" s="122">
        <v>649.03599999999994</v>
      </c>
      <c r="M313" s="123">
        <f t="shared" si="156"/>
        <v>19</v>
      </c>
      <c r="N313" s="124">
        <f t="shared" si="157"/>
        <v>2.927418509913164</v>
      </c>
      <c r="O313" s="125">
        <v>195.37799999999999</v>
      </c>
      <c r="P313" s="122">
        <v>277.92200000000003</v>
      </c>
      <c r="Q313" s="123">
        <f t="shared" si="158"/>
        <v>-82.54400000000004</v>
      </c>
      <c r="R313" s="124">
        <f t="shared" si="159"/>
        <v>-29.700419542173716</v>
      </c>
      <c r="S313" s="125">
        <v>611.08199999999999</v>
      </c>
      <c r="T313" s="122">
        <v>677.02700000000004</v>
      </c>
      <c r="U313" s="123">
        <f t="shared" si="160"/>
        <v>-65.94500000000005</v>
      </c>
      <c r="V313" s="124">
        <f t="shared" si="161"/>
        <v>-9.7403796303544823</v>
      </c>
      <c r="W313" s="121" t="s">
        <v>6526</v>
      </c>
      <c r="X313" s="122">
        <v>321</v>
      </c>
      <c r="Y313" s="122">
        <v>315</v>
      </c>
      <c r="Z313" s="123">
        <f t="shared" si="162"/>
        <v>6</v>
      </c>
      <c r="AA313" s="124">
        <f t="shared" si="173"/>
        <v>1.9047619047619049</v>
      </c>
      <c r="AB313" s="28" t="s">
        <v>6401</v>
      </c>
      <c r="AC313" s="122">
        <v>171</v>
      </c>
      <c r="AD313" s="122">
        <v>193</v>
      </c>
      <c r="AE313" s="123">
        <f t="shared" si="163"/>
        <v>-22</v>
      </c>
      <c r="AF313" s="29">
        <f t="shared" si="164"/>
        <v>-11.398963730569948</v>
      </c>
      <c r="AG313" s="28" t="s">
        <v>6501</v>
      </c>
      <c r="AH313" s="122">
        <v>57</v>
      </c>
      <c r="AI313" s="122">
        <v>61</v>
      </c>
      <c r="AJ313" s="123">
        <f t="shared" si="165"/>
        <v>-4</v>
      </c>
      <c r="AK313" s="124">
        <f t="shared" si="166"/>
        <v>-6.557377049180328</v>
      </c>
      <c r="AL313" s="28" t="s">
        <v>6403</v>
      </c>
      <c r="AM313" s="122">
        <v>45</v>
      </c>
      <c r="AN313" s="122">
        <v>98</v>
      </c>
      <c r="AO313" s="123">
        <f t="shared" si="167"/>
        <v>-53</v>
      </c>
      <c r="AP313" s="29">
        <f t="shared" si="168"/>
        <v>-54.081632653061227</v>
      </c>
      <c r="AQ313" s="28" t="s">
        <v>6432</v>
      </c>
      <c r="AR313" s="122">
        <v>9</v>
      </c>
      <c r="AS313" s="122">
        <v>9</v>
      </c>
      <c r="AT313" s="123">
        <f t="shared" si="169"/>
        <v>0</v>
      </c>
      <c r="AU313" s="124">
        <f t="shared" si="170"/>
        <v>0</v>
      </c>
      <c r="AV313" s="9" t="s">
        <v>11919</v>
      </c>
      <c r="AW313" s="140"/>
      <c r="AX313" s="129"/>
      <c r="AY313" s="139"/>
      <c r="AZ313" s="139"/>
    </row>
    <row r="314" spans="3:52" ht="50" customHeight="1">
      <c r="C314" s="52" t="s">
        <v>6319</v>
      </c>
      <c r="D314" s="130" t="s">
        <v>764</v>
      </c>
      <c r="E314" s="131" t="s">
        <v>6345</v>
      </c>
      <c r="F314" s="132" t="s">
        <v>765</v>
      </c>
      <c r="G314" s="125">
        <v>2000.7049999999999</v>
      </c>
      <c r="H314" s="122">
        <v>2040.3140000000001</v>
      </c>
      <c r="I314" s="123">
        <f t="shared" si="154"/>
        <v>-39.609000000000151</v>
      </c>
      <c r="J314" s="124">
        <f t="shared" si="155"/>
        <v>-1.9413188362183542</v>
      </c>
      <c r="K314" s="125">
        <v>1345.8040000000001</v>
      </c>
      <c r="L314" s="122">
        <v>1322.934</v>
      </c>
      <c r="M314" s="123">
        <f t="shared" si="156"/>
        <v>22.870000000000118</v>
      </c>
      <c r="N314" s="124">
        <f t="shared" si="157"/>
        <v>1.7287332550225571</v>
      </c>
      <c r="O314" s="125">
        <v>29.571999999999999</v>
      </c>
      <c r="P314" s="122">
        <v>29.571000000000002</v>
      </c>
      <c r="Q314" s="123">
        <f t="shared" si="158"/>
        <v>9.9999999999766942E-4</v>
      </c>
      <c r="R314" s="124">
        <f t="shared" si="159"/>
        <v>3.3816915220914725E-3</v>
      </c>
      <c r="S314" s="125">
        <v>625.32899999999995</v>
      </c>
      <c r="T314" s="122">
        <v>687.80899999999997</v>
      </c>
      <c r="U314" s="123">
        <f t="shared" si="160"/>
        <v>-62.480000000000018</v>
      </c>
      <c r="V314" s="124">
        <f t="shared" si="161"/>
        <v>-9.0839171921274691</v>
      </c>
      <c r="W314" s="121" t="s">
        <v>6443</v>
      </c>
      <c r="X314" s="122">
        <v>237</v>
      </c>
      <c r="Y314" s="122">
        <v>237</v>
      </c>
      <c r="Z314" s="123">
        <f t="shared" si="162"/>
        <v>0</v>
      </c>
      <c r="AA314" s="124">
        <f t="shared" si="173"/>
        <v>0</v>
      </c>
      <c r="AB314" s="28" t="s">
        <v>6963</v>
      </c>
      <c r="AC314" s="122">
        <v>186</v>
      </c>
      <c r="AD314" s="122">
        <v>222</v>
      </c>
      <c r="AE314" s="123">
        <f t="shared" si="163"/>
        <v>-36</v>
      </c>
      <c r="AF314" s="29">
        <f t="shared" si="164"/>
        <v>-16.216216216216218</v>
      </c>
      <c r="AG314" s="28" t="s">
        <v>6488</v>
      </c>
      <c r="AH314" s="122">
        <v>88</v>
      </c>
      <c r="AI314" s="122">
        <v>104</v>
      </c>
      <c r="AJ314" s="123">
        <f t="shared" si="165"/>
        <v>-16</v>
      </c>
      <c r="AK314" s="124">
        <f t="shared" si="166"/>
        <v>-15.384615384615385</v>
      </c>
      <c r="AL314" s="28" t="s">
        <v>7102</v>
      </c>
      <c r="AM314" s="122">
        <v>85</v>
      </c>
      <c r="AN314" s="122">
        <v>85</v>
      </c>
      <c r="AO314" s="123">
        <f t="shared" si="167"/>
        <v>0</v>
      </c>
      <c r="AP314" s="29">
        <f t="shared" si="168"/>
        <v>0</v>
      </c>
      <c r="AQ314" s="28" t="s">
        <v>7103</v>
      </c>
      <c r="AR314" s="122">
        <v>15</v>
      </c>
      <c r="AS314" s="122">
        <v>15</v>
      </c>
      <c r="AT314" s="123">
        <f t="shared" si="169"/>
        <v>0</v>
      </c>
      <c r="AU314" s="124">
        <f t="shared" si="170"/>
        <v>0</v>
      </c>
      <c r="AV314" s="9" t="s">
        <v>12027</v>
      </c>
      <c r="AX314" s="129"/>
      <c r="AY314" s="139"/>
      <c r="AZ314" s="139"/>
    </row>
    <row r="315" spans="3:52" ht="50" customHeight="1">
      <c r="C315" s="52" t="s">
        <v>6319</v>
      </c>
      <c r="D315" s="130" t="s">
        <v>766</v>
      </c>
      <c r="E315" s="131" t="s">
        <v>6345</v>
      </c>
      <c r="F315" s="132" t="s">
        <v>767</v>
      </c>
      <c r="G315" s="125">
        <v>3264.9670000000001</v>
      </c>
      <c r="H315" s="122">
        <v>3394.471</v>
      </c>
      <c r="I315" s="123">
        <f t="shared" si="154"/>
        <v>-129.50399999999991</v>
      </c>
      <c r="J315" s="124">
        <f t="shared" si="155"/>
        <v>-3.8151452759502118</v>
      </c>
      <c r="K315" s="125">
        <v>1638.511</v>
      </c>
      <c r="L315" s="122">
        <v>1883.7329999999999</v>
      </c>
      <c r="M315" s="123">
        <f t="shared" si="156"/>
        <v>-245.22199999999998</v>
      </c>
      <c r="N315" s="124">
        <f t="shared" si="157"/>
        <v>-13.017874613865127</v>
      </c>
      <c r="O315" s="125">
        <v>260.01100000000002</v>
      </c>
      <c r="P315" s="122">
        <v>150.011</v>
      </c>
      <c r="Q315" s="123">
        <f t="shared" si="158"/>
        <v>110.00000000000003</v>
      </c>
      <c r="R315" s="124">
        <f t="shared" si="159"/>
        <v>73.327955949897031</v>
      </c>
      <c r="S315" s="125">
        <v>1366.4449999999999</v>
      </c>
      <c r="T315" s="122">
        <v>1360.7270000000001</v>
      </c>
      <c r="U315" s="123">
        <f t="shared" si="160"/>
        <v>5.7179999999998472</v>
      </c>
      <c r="V315" s="124">
        <f t="shared" si="161"/>
        <v>0.42021654600811525</v>
      </c>
      <c r="W315" s="121" t="s">
        <v>6556</v>
      </c>
      <c r="X315" s="122">
        <v>432</v>
      </c>
      <c r="Y315" s="122">
        <v>432</v>
      </c>
      <c r="Z315" s="123">
        <f t="shared" si="162"/>
        <v>0</v>
      </c>
      <c r="AA315" s="124">
        <f t="shared" si="173"/>
        <v>0</v>
      </c>
      <c r="AB315" s="28" t="s">
        <v>7064</v>
      </c>
      <c r="AC315" s="122">
        <v>322</v>
      </c>
      <c r="AD315" s="122">
        <v>302</v>
      </c>
      <c r="AE315" s="123">
        <f t="shared" si="163"/>
        <v>20</v>
      </c>
      <c r="AF315" s="29">
        <f t="shared" si="164"/>
        <v>6.6225165562913908</v>
      </c>
      <c r="AG315" s="28" t="s">
        <v>6443</v>
      </c>
      <c r="AH315" s="122">
        <v>279</v>
      </c>
      <c r="AI315" s="122">
        <v>259</v>
      </c>
      <c r="AJ315" s="123">
        <f t="shared" si="165"/>
        <v>20</v>
      </c>
      <c r="AK315" s="124">
        <f t="shared" si="166"/>
        <v>7.7220077220077217</v>
      </c>
      <c r="AL315" s="28" t="s">
        <v>7104</v>
      </c>
      <c r="AM315" s="122">
        <v>141</v>
      </c>
      <c r="AN315" s="122">
        <v>177</v>
      </c>
      <c r="AO315" s="123">
        <f t="shared" si="167"/>
        <v>-36</v>
      </c>
      <c r="AP315" s="29">
        <f t="shared" si="168"/>
        <v>-20.33898305084746</v>
      </c>
      <c r="AQ315" s="28" t="s">
        <v>7105</v>
      </c>
      <c r="AR315" s="122">
        <v>49</v>
      </c>
      <c r="AS315" s="122">
        <v>46</v>
      </c>
      <c r="AT315" s="123">
        <f t="shared" si="169"/>
        <v>3</v>
      </c>
      <c r="AU315" s="124">
        <f t="shared" si="170"/>
        <v>6.5217391304347823</v>
      </c>
      <c r="AV315" s="9" t="s">
        <v>12028</v>
      </c>
      <c r="AX315" s="129"/>
      <c r="AY315" s="139"/>
      <c r="AZ315" s="139"/>
    </row>
    <row r="316" spans="3:52" ht="50" customHeight="1">
      <c r="C316" s="52" t="s">
        <v>6319</v>
      </c>
      <c r="D316" s="130" t="s">
        <v>768</v>
      </c>
      <c r="E316" s="131" t="s">
        <v>6345</v>
      </c>
      <c r="F316" s="132" t="s">
        <v>769</v>
      </c>
      <c r="G316" s="125">
        <v>3195.377</v>
      </c>
      <c r="H316" s="122">
        <v>3263.223</v>
      </c>
      <c r="I316" s="123">
        <f t="shared" si="154"/>
        <v>-67.846000000000004</v>
      </c>
      <c r="J316" s="124">
        <f t="shared" si="155"/>
        <v>-2.0791101313027029</v>
      </c>
      <c r="K316" s="125">
        <v>2154.94</v>
      </c>
      <c r="L316" s="122">
        <v>2234.9589999999998</v>
      </c>
      <c r="M316" s="123">
        <f t="shared" si="156"/>
        <v>-80.018999999999778</v>
      </c>
      <c r="N316" s="124">
        <f t="shared" si="157"/>
        <v>-3.5803341358834673</v>
      </c>
      <c r="O316" s="125">
        <v>361.42899999999997</v>
      </c>
      <c r="P316" s="122">
        <v>315.38799999999998</v>
      </c>
      <c r="Q316" s="123">
        <f t="shared" si="158"/>
        <v>46.040999999999997</v>
      </c>
      <c r="R316" s="124">
        <f t="shared" si="159"/>
        <v>14.598209189950156</v>
      </c>
      <c r="S316" s="125">
        <v>679.00800000000004</v>
      </c>
      <c r="T316" s="122">
        <v>712.87599999999998</v>
      </c>
      <c r="U316" s="123">
        <f t="shared" si="160"/>
        <v>-33.867999999999938</v>
      </c>
      <c r="V316" s="124">
        <f t="shared" si="161"/>
        <v>-4.7508963690739963</v>
      </c>
      <c r="W316" s="121" t="s">
        <v>7106</v>
      </c>
      <c r="X316" s="122">
        <v>506</v>
      </c>
      <c r="Y316" s="122">
        <v>546</v>
      </c>
      <c r="Z316" s="123">
        <f t="shared" si="162"/>
        <v>-40</v>
      </c>
      <c r="AA316" s="124">
        <f t="shared" si="173"/>
        <v>-7.3260073260073266</v>
      </c>
      <c r="AB316" s="28" t="s">
        <v>7064</v>
      </c>
      <c r="AC316" s="122">
        <v>53</v>
      </c>
      <c r="AD316" s="122">
        <v>53</v>
      </c>
      <c r="AE316" s="123">
        <f t="shared" si="163"/>
        <v>0</v>
      </c>
      <c r="AF316" s="29">
        <f t="shared" si="164"/>
        <v>0</v>
      </c>
      <c r="AG316" s="28" t="s">
        <v>7107</v>
      </c>
      <c r="AH316" s="122">
        <v>42</v>
      </c>
      <c r="AI316" s="122">
        <v>42</v>
      </c>
      <c r="AJ316" s="123">
        <f t="shared" si="165"/>
        <v>0</v>
      </c>
      <c r="AK316" s="124">
        <f t="shared" si="166"/>
        <v>0</v>
      </c>
      <c r="AL316" s="28" t="s">
        <v>7108</v>
      </c>
      <c r="AM316" s="122">
        <v>26</v>
      </c>
      <c r="AN316" s="122">
        <v>20</v>
      </c>
      <c r="AO316" s="123">
        <f t="shared" si="167"/>
        <v>6</v>
      </c>
      <c r="AP316" s="29">
        <f t="shared" si="168"/>
        <v>30</v>
      </c>
      <c r="AQ316" s="28" t="s">
        <v>6479</v>
      </c>
      <c r="AR316" s="122">
        <v>22</v>
      </c>
      <c r="AS316" s="122">
        <v>22</v>
      </c>
      <c r="AT316" s="123">
        <f t="shared" si="169"/>
        <v>0</v>
      </c>
      <c r="AU316" s="124">
        <f t="shared" si="170"/>
        <v>0</v>
      </c>
      <c r="AV316" s="9" t="s">
        <v>12029</v>
      </c>
      <c r="AX316" s="129"/>
      <c r="AY316" s="139"/>
      <c r="AZ316" s="139"/>
    </row>
    <row r="317" spans="3:52" ht="50" customHeight="1">
      <c r="C317" s="52" t="s">
        <v>6319</v>
      </c>
      <c r="D317" s="130" t="s">
        <v>770</v>
      </c>
      <c r="E317" s="131" t="s">
        <v>6345</v>
      </c>
      <c r="F317" s="132" t="s">
        <v>771</v>
      </c>
      <c r="G317" s="125">
        <v>1691.221</v>
      </c>
      <c r="H317" s="122">
        <v>1799.395</v>
      </c>
      <c r="I317" s="123">
        <f t="shared" si="154"/>
        <v>-108.17399999999998</v>
      </c>
      <c r="J317" s="124">
        <f t="shared" si="155"/>
        <v>-6.0116872615517982</v>
      </c>
      <c r="K317" s="125">
        <v>1206.894</v>
      </c>
      <c r="L317" s="122">
        <v>1299.0319999999999</v>
      </c>
      <c r="M317" s="123">
        <f t="shared" si="156"/>
        <v>-92.13799999999992</v>
      </c>
      <c r="N317" s="124">
        <f t="shared" si="157"/>
        <v>-7.0928198843446451</v>
      </c>
      <c r="O317" s="125">
        <v>130.65199999999999</v>
      </c>
      <c r="P317" s="122">
        <v>130.601</v>
      </c>
      <c r="Q317" s="123">
        <f t="shared" si="158"/>
        <v>5.0999999999987722E-2</v>
      </c>
      <c r="R317" s="124">
        <f t="shared" si="159"/>
        <v>3.9050236981330713E-2</v>
      </c>
      <c r="S317" s="125">
        <v>353.67500000000001</v>
      </c>
      <c r="T317" s="122">
        <v>369.762</v>
      </c>
      <c r="U317" s="123">
        <f t="shared" si="160"/>
        <v>-16.086999999999989</v>
      </c>
      <c r="V317" s="124">
        <f t="shared" si="161"/>
        <v>-4.3506363552771754</v>
      </c>
      <c r="W317" s="121" t="s">
        <v>6403</v>
      </c>
      <c r="X317" s="122">
        <v>302</v>
      </c>
      <c r="Y317" s="122">
        <v>320</v>
      </c>
      <c r="Z317" s="123">
        <f t="shared" si="162"/>
        <v>-18</v>
      </c>
      <c r="AA317" s="124">
        <f t="shared" si="173"/>
        <v>-5.625</v>
      </c>
      <c r="AB317" s="28" t="s">
        <v>6741</v>
      </c>
      <c r="AC317" s="122">
        <v>32</v>
      </c>
      <c r="AD317" s="122">
        <v>32</v>
      </c>
      <c r="AE317" s="123">
        <f t="shared" si="163"/>
        <v>0</v>
      </c>
      <c r="AF317" s="29">
        <f t="shared" si="164"/>
        <v>0</v>
      </c>
      <c r="AG317" s="28" t="s">
        <v>7109</v>
      </c>
      <c r="AH317" s="122">
        <v>10</v>
      </c>
      <c r="AI317" s="122">
        <v>8</v>
      </c>
      <c r="AJ317" s="123">
        <f t="shared" si="165"/>
        <v>2</v>
      </c>
      <c r="AK317" s="124">
        <f t="shared" si="166"/>
        <v>25</v>
      </c>
      <c r="AL317" s="28" t="s">
        <v>7110</v>
      </c>
      <c r="AM317" s="122">
        <v>8</v>
      </c>
      <c r="AN317" s="122">
        <v>8</v>
      </c>
      <c r="AO317" s="123">
        <f t="shared" si="167"/>
        <v>0</v>
      </c>
      <c r="AP317" s="29">
        <f t="shared" si="168"/>
        <v>0</v>
      </c>
      <c r="AQ317" s="28" t="s">
        <v>7111</v>
      </c>
      <c r="AR317" s="122">
        <v>2</v>
      </c>
      <c r="AS317" s="122">
        <v>2</v>
      </c>
      <c r="AT317" s="123">
        <f t="shared" si="169"/>
        <v>0</v>
      </c>
      <c r="AU317" s="124">
        <f t="shared" si="170"/>
        <v>0</v>
      </c>
      <c r="AV317" s="9" t="s">
        <v>12030</v>
      </c>
      <c r="AX317" s="129"/>
      <c r="AY317" s="139"/>
      <c r="AZ317" s="139"/>
    </row>
    <row r="318" spans="3:52" ht="50" customHeight="1">
      <c r="C318" s="52" t="s">
        <v>6319</v>
      </c>
      <c r="D318" s="130" t="s">
        <v>772</v>
      </c>
      <c r="E318" s="131" t="s">
        <v>6345</v>
      </c>
      <c r="F318" s="132" t="s">
        <v>773</v>
      </c>
      <c r="G318" s="125">
        <v>4297.8059999999996</v>
      </c>
      <c r="H318" s="122">
        <v>4236.9809999999998</v>
      </c>
      <c r="I318" s="123">
        <f t="shared" si="154"/>
        <v>60.824999999999818</v>
      </c>
      <c r="J318" s="124">
        <f t="shared" si="155"/>
        <v>1.4355740561498818</v>
      </c>
      <c r="K318" s="125">
        <v>2328.2800000000002</v>
      </c>
      <c r="L318" s="122">
        <v>2327.8609999999999</v>
      </c>
      <c r="M318" s="123">
        <f t="shared" si="156"/>
        <v>0.41900000000032378</v>
      </c>
      <c r="N318" s="124">
        <f t="shared" si="157"/>
        <v>1.7999356490800946E-2</v>
      </c>
      <c r="O318" s="125">
        <v>1057.1130000000001</v>
      </c>
      <c r="P318" s="122">
        <v>1231.6030000000001</v>
      </c>
      <c r="Q318" s="123">
        <f t="shared" si="158"/>
        <v>-174.49</v>
      </c>
      <c r="R318" s="124">
        <f t="shared" si="159"/>
        <v>-14.16771475873313</v>
      </c>
      <c r="S318" s="125">
        <v>912.41300000000001</v>
      </c>
      <c r="T318" s="122">
        <v>677.51700000000005</v>
      </c>
      <c r="U318" s="123">
        <f t="shared" si="160"/>
        <v>234.89599999999996</v>
      </c>
      <c r="V318" s="124">
        <f t="shared" si="161"/>
        <v>34.67012635845299</v>
      </c>
      <c r="W318" s="121" t="s">
        <v>6610</v>
      </c>
      <c r="X318" s="122">
        <v>318</v>
      </c>
      <c r="Y318" s="122">
        <v>99</v>
      </c>
      <c r="Z318" s="123">
        <f t="shared" si="162"/>
        <v>219</v>
      </c>
      <c r="AA318" s="124">
        <f t="shared" si="173"/>
        <v>221.21212121212119</v>
      </c>
      <c r="AB318" s="28" t="s">
        <v>7036</v>
      </c>
      <c r="AC318" s="122">
        <v>218</v>
      </c>
      <c r="AD318" s="122">
        <v>221</v>
      </c>
      <c r="AE318" s="123">
        <f t="shared" si="163"/>
        <v>-3</v>
      </c>
      <c r="AF318" s="29">
        <f t="shared" si="164"/>
        <v>-1.3574660633484164</v>
      </c>
      <c r="AG318" s="28" t="s">
        <v>6410</v>
      </c>
      <c r="AH318" s="122">
        <v>190</v>
      </c>
      <c r="AI318" s="122">
        <v>190</v>
      </c>
      <c r="AJ318" s="123">
        <f t="shared" si="165"/>
        <v>0</v>
      </c>
      <c r="AK318" s="124">
        <f t="shared" si="166"/>
        <v>0</v>
      </c>
      <c r="AL318" s="28" t="s">
        <v>6710</v>
      </c>
      <c r="AM318" s="122">
        <v>50</v>
      </c>
      <c r="AN318" s="122">
        <v>50</v>
      </c>
      <c r="AO318" s="123">
        <f t="shared" si="167"/>
        <v>0</v>
      </c>
      <c r="AP318" s="29">
        <f t="shared" si="168"/>
        <v>0</v>
      </c>
      <c r="AQ318" s="28" t="s">
        <v>6432</v>
      </c>
      <c r="AR318" s="122">
        <v>35</v>
      </c>
      <c r="AS318" s="122">
        <v>35</v>
      </c>
      <c r="AT318" s="123">
        <f t="shared" si="169"/>
        <v>0</v>
      </c>
      <c r="AU318" s="124">
        <f t="shared" si="170"/>
        <v>0</v>
      </c>
      <c r="AV318" s="9" t="s">
        <v>12031</v>
      </c>
      <c r="AX318" s="129"/>
      <c r="AY318" s="139"/>
      <c r="AZ318" s="139"/>
    </row>
    <row r="319" spans="3:52" ht="50" customHeight="1">
      <c r="C319" s="52" t="s">
        <v>6319</v>
      </c>
      <c r="D319" s="130" t="s">
        <v>774</v>
      </c>
      <c r="E319" s="131" t="s">
        <v>6345</v>
      </c>
      <c r="F319" s="132" t="s">
        <v>775</v>
      </c>
      <c r="G319" s="125">
        <v>32405.937000000002</v>
      </c>
      <c r="H319" s="122">
        <v>46222.144</v>
      </c>
      <c r="I319" s="123">
        <f t="shared" si="154"/>
        <v>-13816.206999999999</v>
      </c>
      <c r="J319" s="124">
        <f t="shared" si="155"/>
        <v>-29.890883036494365</v>
      </c>
      <c r="K319" s="125">
        <v>3604.1129999999998</v>
      </c>
      <c r="L319" s="122">
        <v>4110.0349999999999</v>
      </c>
      <c r="M319" s="123">
        <f t="shared" si="156"/>
        <v>-505.92200000000003</v>
      </c>
      <c r="N319" s="124">
        <f t="shared" si="157"/>
        <v>-12.309432888041101</v>
      </c>
      <c r="O319" s="125">
        <v>1428.28</v>
      </c>
      <c r="P319" s="122">
        <v>1315.127</v>
      </c>
      <c r="Q319" s="123">
        <f t="shared" si="158"/>
        <v>113.15300000000002</v>
      </c>
      <c r="R319" s="124">
        <f t="shared" si="159"/>
        <v>8.6039599217413993</v>
      </c>
      <c r="S319" s="125">
        <v>27373.544000000002</v>
      </c>
      <c r="T319" s="122">
        <v>40796.982000000004</v>
      </c>
      <c r="U319" s="123">
        <f t="shared" si="160"/>
        <v>-13423.438000000002</v>
      </c>
      <c r="V319" s="124">
        <f t="shared" si="161"/>
        <v>-32.903017188869512</v>
      </c>
      <c r="W319" s="121" t="s">
        <v>7060</v>
      </c>
      <c r="X319" s="122">
        <v>17003</v>
      </c>
      <c r="Y319" s="122">
        <v>32557</v>
      </c>
      <c r="Z319" s="123">
        <f t="shared" si="162"/>
        <v>-15554</v>
      </c>
      <c r="AA319" s="124">
        <f t="shared" si="173"/>
        <v>-47.774672113523977</v>
      </c>
      <c r="AB319" s="28" t="s">
        <v>6564</v>
      </c>
      <c r="AC319" s="122">
        <v>7521</v>
      </c>
      <c r="AD319" s="122">
        <v>7953</v>
      </c>
      <c r="AE319" s="123">
        <f t="shared" si="163"/>
        <v>-432</v>
      </c>
      <c r="AF319" s="29">
        <f t="shared" si="164"/>
        <v>-5.4319124858543946</v>
      </c>
      <c r="AG319" s="28" t="s">
        <v>7112</v>
      </c>
      <c r="AH319" s="122">
        <v>1776</v>
      </c>
      <c r="AI319" s="122">
        <v>1005</v>
      </c>
      <c r="AJ319" s="123">
        <f t="shared" si="165"/>
        <v>771</v>
      </c>
      <c r="AK319" s="124">
        <f t="shared" si="166"/>
        <v>76.71641791044776</v>
      </c>
      <c r="AL319" s="28" t="s">
        <v>7113</v>
      </c>
      <c r="AM319" s="122">
        <v>388</v>
      </c>
      <c r="AN319" s="122">
        <v>388</v>
      </c>
      <c r="AO319" s="123">
        <f t="shared" si="167"/>
        <v>0</v>
      </c>
      <c r="AP319" s="29">
        <f t="shared" si="168"/>
        <v>0</v>
      </c>
      <c r="AQ319" s="28" t="s">
        <v>7114</v>
      </c>
      <c r="AR319" s="122">
        <v>120</v>
      </c>
      <c r="AS319" s="122">
        <v>101</v>
      </c>
      <c r="AT319" s="123">
        <f t="shared" si="169"/>
        <v>19</v>
      </c>
      <c r="AU319" s="124">
        <f t="shared" si="170"/>
        <v>18.811881188118811</v>
      </c>
      <c r="AV319" s="9" t="s">
        <v>12032</v>
      </c>
      <c r="AX319" s="129"/>
      <c r="AY319" s="139"/>
      <c r="AZ319" s="139"/>
    </row>
    <row r="320" spans="3:52" ht="50" customHeight="1">
      <c r="C320" s="52" t="s">
        <v>6319</v>
      </c>
      <c r="D320" s="130" t="s">
        <v>776</v>
      </c>
      <c r="E320" s="131" t="s">
        <v>6345</v>
      </c>
      <c r="F320" s="132" t="s">
        <v>777</v>
      </c>
      <c r="G320" s="125">
        <v>24728.498</v>
      </c>
      <c r="H320" s="122">
        <v>45211.281000000003</v>
      </c>
      <c r="I320" s="123">
        <f t="shared" si="154"/>
        <v>-20482.783000000003</v>
      </c>
      <c r="J320" s="124">
        <f t="shared" si="155"/>
        <v>-45.304584490760178</v>
      </c>
      <c r="K320" s="125">
        <v>6323.09</v>
      </c>
      <c r="L320" s="122">
        <v>5118.9399999999996</v>
      </c>
      <c r="M320" s="123">
        <f t="shared" si="156"/>
        <v>1204.1500000000005</v>
      </c>
      <c r="N320" s="124">
        <f t="shared" si="157"/>
        <v>23.523424771534746</v>
      </c>
      <c r="O320" s="125">
        <v>576.32899999999995</v>
      </c>
      <c r="P320" s="122">
        <v>611.02599999999995</v>
      </c>
      <c r="Q320" s="123">
        <f t="shared" si="158"/>
        <v>-34.697000000000003</v>
      </c>
      <c r="R320" s="124">
        <f t="shared" si="159"/>
        <v>-5.6784817667333316</v>
      </c>
      <c r="S320" s="125">
        <v>18297.491000000002</v>
      </c>
      <c r="T320" s="122">
        <v>39481.315000000002</v>
      </c>
      <c r="U320" s="123">
        <f t="shared" si="160"/>
        <v>-21183.824000000001</v>
      </c>
      <c r="V320" s="124">
        <f t="shared" si="161"/>
        <v>-53.655315178838393</v>
      </c>
      <c r="W320" s="121" t="s">
        <v>7115</v>
      </c>
      <c r="X320" s="122">
        <v>14335</v>
      </c>
      <c r="Y320" s="122">
        <v>35564</v>
      </c>
      <c r="Z320" s="123">
        <f t="shared" si="162"/>
        <v>-21229</v>
      </c>
      <c r="AA320" s="124">
        <f t="shared" si="173"/>
        <v>-59.692385558429869</v>
      </c>
      <c r="AB320" s="28" t="s">
        <v>7080</v>
      </c>
      <c r="AC320" s="122">
        <v>2189</v>
      </c>
      <c r="AD320" s="122">
        <v>2908</v>
      </c>
      <c r="AE320" s="123">
        <f t="shared" si="163"/>
        <v>-719</v>
      </c>
      <c r="AF320" s="29">
        <f t="shared" si="164"/>
        <v>-24.724896836313619</v>
      </c>
      <c r="AG320" s="28" t="s">
        <v>6403</v>
      </c>
      <c r="AH320" s="122">
        <v>884</v>
      </c>
      <c r="AI320" s="122">
        <v>558</v>
      </c>
      <c r="AJ320" s="123">
        <f t="shared" si="165"/>
        <v>326</v>
      </c>
      <c r="AK320" s="124">
        <f t="shared" si="166"/>
        <v>58.422939068100355</v>
      </c>
      <c r="AL320" s="28" t="s">
        <v>6723</v>
      </c>
      <c r="AM320" s="122">
        <v>302</v>
      </c>
      <c r="AN320" s="122">
        <v>302</v>
      </c>
      <c r="AO320" s="123">
        <f t="shared" si="167"/>
        <v>0</v>
      </c>
      <c r="AP320" s="29">
        <f t="shared" si="168"/>
        <v>0</v>
      </c>
      <c r="AQ320" s="28" t="s">
        <v>6433</v>
      </c>
      <c r="AR320" s="122">
        <v>130</v>
      </c>
      <c r="AS320" s="122">
        <v>161</v>
      </c>
      <c r="AT320" s="123">
        <f t="shared" si="169"/>
        <v>-31</v>
      </c>
      <c r="AU320" s="124">
        <f t="shared" si="170"/>
        <v>-19.254658385093169</v>
      </c>
      <c r="AV320" s="9" t="s">
        <v>12033</v>
      </c>
      <c r="AX320" s="129"/>
      <c r="AY320" s="139"/>
      <c r="AZ320" s="139"/>
    </row>
    <row r="321" spans="3:52" ht="50" customHeight="1">
      <c r="C321" s="52" t="s">
        <v>6319</v>
      </c>
      <c r="D321" s="130" t="s">
        <v>778</v>
      </c>
      <c r="E321" s="131" t="s">
        <v>6345</v>
      </c>
      <c r="F321" s="132" t="s">
        <v>779</v>
      </c>
      <c r="G321" s="125">
        <v>4882.6840000000002</v>
      </c>
      <c r="H321" s="122">
        <v>5486.57</v>
      </c>
      <c r="I321" s="123">
        <f t="shared" si="154"/>
        <v>-603.88599999999951</v>
      </c>
      <c r="J321" s="124">
        <f t="shared" si="155"/>
        <v>-11.006621623345724</v>
      </c>
      <c r="K321" s="125">
        <v>1345.89</v>
      </c>
      <c r="L321" s="122">
        <v>1196.759</v>
      </c>
      <c r="M321" s="123">
        <f t="shared" si="156"/>
        <v>149.13100000000009</v>
      </c>
      <c r="N321" s="124">
        <f t="shared" si="157"/>
        <v>12.461239063169785</v>
      </c>
      <c r="O321" s="125">
        <v>2529.8580000000002</v>
      </c>
      <c r="P321" s="122">
        <v>2957.1460000000002</v>
      </c>
      <c r="Q321" s="123">
        <f t="shared" si="158"/>
        <v>-427.28800000000001</v>
      </c>
      <c r="R321" s="124">
        <f t="shared" si="159"/>
        <v>-14.449337300221227</v>
      </c>
      <c r="S321" s="125">
        <v>1006.936</v>
      </c>
      <c r="T321" s="122">
        <v>1332.665</v>
      </c>
      <c r="U321" s="123">
        <f t="shared" si="160"/>
        <v>-325.72899999999993</v>
      </c>
      <c r="V321" s="124">
        <f t="shared" si="161"/>
        <v>-24.441926515665973</v>
      </c>
      <c r="W321" s="121" t="s">
        <v>6403</v>
      </c>
      <c r="X321" s="122">
        <v>623</v>
      </c>
      <c r="Y321" s="122">
        <v>420</v>
      </c>
      <c r="Z321" s="123">
        <f t="shared" si="162"/>
        <v>203</v>
      </c>
      <c r="AA321" s="124">
        <f t="shared" si="173"/>
        <v>48.333333333333336</v>
      </c>
      <c r="AB321" s="28" t="s">
        <v>7116</v>
      </c>
      <c r="AC321" s="122">
        <v>158</v>
      </c>
      <c r="AD321" s="122">
        <v>158</v>
      </c>
      <c r="AE321" s="123">
        <f t="shared" si="163"/>
        <v>0</v>
      </c>
      <c r="AF321" s="29">
        <f t="shared" si="164"/>
        <v>0</v>
      </c>
      <c r="AG321" s="28" t="s">
        <v>7117</v>
      </c>
      <c r="AH321" s="122">
        <v>72</v>
      </c>
      <c r="AI321" s="122">
        <v>574</v>
      </c>
      <c r="AJ321" s="123">
        <f t="shared" si="165"/>
        <v>-502</v>
      </c>
      <c r="AK321" s="124">
        <f t="shared" si="166"/>
        <v>-87.456445993031366</v>
      </c>
      <c r="AL321" s="28" t="s">
        <v>7118</v>
      </c>
      <c r="AM321" s="122">
        <v>70</v>
      </c>
      <c r="AN321" s="122">
        <v>60</v>
      </c>
      <c r="AO321" s="123">
        <f t="shared" si="167"/>
        <v>10</v>
      </c>
      <c r="AP321" s="29">
        <f t="shared" si="168"/>
        <v>16.666666666666664</v>
      </c>
      <c r="AQ321" s="28" t="s">
        <v>6564</v>
      </c>
      <c r="AR321" s="122">
        <v>34</v>
      </c>
      <c r="AS321" s="122">
        <v>64</v>
      </c>
      <c r="AT321" s="123">
        <f t="shared" si="169"/>
        <v>-30</v>
      </c>
      <c r="AU321" s="124">
        <f t="shared" si="170"/>
        <v>-46.875</v>
      </c>
      <c r="AV321" s="9" t="s">
        <v>12034</v>
      </c>
      <c r="AX321" s="129"/>
      <c r="AY321" s="139"/>
      <c r="AZ321" s="139"/>
    </row>
    <row r="322" spans="3:52" ht="50" customHeight="1">
      <c r="C322" s="52" t="s">
        <v>6319</v>
      </c>
      <c r="D322" s="130" t="s">
        <v>780</v>
      </c>
      <c r="E322" s="131" t="s">
        <v>6345</v>
      </c>
      <c r="F322" s="132" t="s">
        <v>781</v>
      </c>
      <c r="G322" s="125">
        <v>5902.308</v>
      </c>
      <c r="H322" s="122">
        <v>6560.4110000000001</v>
      </c>
      <c r="I322" s="123">
        <f t="shared" si="154"/>
        <v>-658.10300000000007</v>
      </c>
      <c r="J322" s="124">
        <f t="shared" si="155"/>
        <v>-10.031429433308372</v>
      </c>
      <c r="K322" s="125">
        <v>2231.625</v>
      </c>
      <c r="L322" s="122">
        <v>2982.1970000000001</v>
      </c>
      <c r="M322" s="123">
        <f t="shared" si="156"/>
        <v>-750.57200000000012</v>
      </c>
      <c r="N322" s="124">
        <f t="shared" si="157"/>
        <v>-25.168424487047641</v>
      </c>
      <c r="O322" s="125">
        <v>105.655</v>
      </c>
      <c r="P322" s="122">
        <v>131.28700000000001</v>
      </c>
      <c r="Q322" s="123">
        <f t="shared" si="158"/>
        <v>-25.632000000000005</v>
      </c>
      <c r="R322" s="124">
        <f t="shared" si="159"/>
        <v>-19.523639050324864</v>
      </c>
      <c r="S322" s="125">
        <v>3565.0279999999998</v>
      </c>
      <c r="T322" s="122">
        <v>3446.9270000000001</v>
      </c>
      <c r="U322" s="123">
        <f t="shared" si="160"/>
        <v>118.10099999999966</v>
      </c>
      <c r="V322" s="124">
        <f t="shared" si="161"/>
        <v>3.426269253743977</v>
      </c>
      <c r="W322" s="121" t="s">
        <v>7119</v>
      </c>
      <c r="X322" s="122">
        <v>1616</v>
      </c>
      <c r="Y322" s="122">
        <v>550</v>
      </c>
      <c r="Z322" s="123">
        <f t="shared" si="162"/>
        <v>1066</v>
      </c>
      <c r="AA322" s="124">
        <f t="shared" si="173"/>
        <v>193.81818181818181</v>
      </c>
      <c r="AB322" s="28" t="s">
        <v>7060</v>
      </c>
      <c r="AC322" s="122">
        <v>1539</v>
      </c>
      <c r="AD322" s="122">
        <v>2414</v>
      </c>
      <c r="AE322" s="123">
        <f t="shared" si="163"/>
        <v>-875</v>
      </c>
      <c r="AF322" s="29">
        <f t="shared" si="164"/>
        <v>-36.246893123446561</v>
      </c>
      <c r="AG322" s="28" t="s">
        <v>7120</v>
      </c>
      <c r="AH322" s="122">
        <v>142</v>
      </c>
      <c r="AI322" s="122">
        <v>147</v>
      </c>
      <c r="AJ322" s="123">
        <f t="shared" si="165"/>
        <v>-5</v>
      </c>
      <c r="AK322" s="124">
        <f t="shared" si="166"/>
        <v>-3.4013605442176873</v>
      </c>
      <c r="AL322" s="28" t="s">
        <v>6410</v>
      </c>
      <c r="AM322" s="122">
        <v>109</v>
      </c>
      <c r="AN322" s="122">
        <v>121</v>
      </c>
      <c r="AO322" s="123">
        <f t="shared" si="167"/>
        <v>-12</v>
      </c>
      <c r="AP322" s="29">
        <f t="shared" si="168"/>
        <v>-9.9173553719008272</v>
      </c>
      <c r="AQ322" s="28" t="s">
        <v>7121</v>
      </c>
      <c r="AR322" s="122">
        <v>47</v>
      </c>
      <c r="AS322" s="122">
        <v>46</v>
      </c>
      <c r="AT322" s="123">
        <f t="shared" si="169"/>
        <v>1</v>
      </c>
      <c r="AU322" s="124">
        <f t="shared" si="170"/>
        <v>2.1739130434782608</v>
      </c>
      <c r="AV322" s="9" t="s">
        <v>12035</v>
      </c>
      <c r="AX322" s="129"/>
      <c r="AY322" s="139"/>
      <c r="AZ322" s="139"/>
    </row>
    <row r="323" spans="3:52" ht="50" customHeight="1">
      <c r="C323" s="52" t="s">
        <v>6319</v>
      </c>
      <c r="D323" s="130" t="s">
        <v>782</v>
      </c>
      <c r="E323" s="131" t="s">
        <v>6345</v>
      </c>
      <c r="F323" s="132" t="s">
        <v>783</v>
      </c>
      <c r="G323" s="125">
        <v>1618.3409999999999</v>
      </c>
      <c r="H323" s="122">
        <v>1712.807</v>
      </c>
      <c r="I323" s="123">
        <f t="shared" si="154"/>
        <v>-94.466000000000122</v>
      </c>
      <c r="J323" s="124">
        <f t="shared" si="155"/>
        <v>-5.5152740501410911</v>
      </c>
      <c r="K323" s="125">
        <v>1126.0920000000001</v>
      </c>
      <c r="L323" s="122">
        <v>1226.5419999999999</v>
      </c>
      <c r="M323" s="123">
        <f t="shared" si="156"/>
        <v>-100.44999999999982</v>
      </c>
      <c r="N323" s="124">
        <f t="shared" si="157"/>
        <v>-8.189691017511004</v>
      </c>
      <c r="O323" s="125">
        <v>195.483</v>
      </c>
      <c r="P323" s="122">
        <v>206.55199999999999</v>
      </c>
      <c r="Q323" s="123">
        <f t="shared" si="158"/>
        <v>-11.068999999999988</v>
      </c>
      <c r="R323" s="124">
        <f t="shared" si="159"/>
        <v>-5.3589410898950325</v>
      </c>
      <c r="S323" s="125">
        <v>296.76600000000002</v>
      </c>
      <c r="T323" s="122">
        <v>279.71300000000002</v>
      </c>
      <c r="U323" s="123">
        <f t="shared" si="160"/>
        <v>17.052999999999997</v>
      </c>
      <c r="V323" s="124">
        <f t="shared" si="161"/>
        <v>6.0966061641754212</v>
      </c>
      <c r="W323" s="121" t="s">
        <v>7122</v>
      </c>
      <c r="X323" s="122">
        <v>130</v>
      </c>
      <c r="Y323" s="122">
        <v>110</v>
      </c>
      <c r="Z323" s="123">
        <f t="shared" si="162"/>
        <v>20</v>
      </c>
      <c r="AA323" s="124">
        <f t="shared" si="173"/>
        <v>18.181818181818183</v>
      </c>
      <c r="AB323" s="28" t="s">
        <v>6403</v>
      </c>
      <c r="AC323" s="122">
        <v>67</v>
      </c>
      <c r="AD323" s="122">
        <v>59</v>
      </c>
      <c r="AE323" s="123">
        <f t="shared" si="163"/>
        <v>8</v>
      </c>
      <c r="AF323" s="29">
        <f t="shared" si="164"/>
        <v>13.559322033898304</v>
      </c>
      <c r="AG323" s="28" t="s">
        <v>7123</v>
      </c>
      <c r="AH323" s="122">
        <v>49</v>
      </c>
      <c r="AI323" s="122">
        <v>51</v>
      </c>
      <c r="AJ323" s="123">
        <f t="shared" si="165"/>
        <v>-2</v>
      </c>
      <c r="AK323" s="124">
        <f t="shared" si="166"/>
        <v>-3.9215686274509802</v>
      </c>
      <c r="AL323" s="28" t="s">
        <v>6410</v>
      </c>
      <c r="AM323" s="122">
        <v>21</v>
      </c>
      <c r="AN323" s="122">
        <v>28</v>
      </c>
      <c r="AO323" s="123">
        <f t="shared" si="167"/>
        <v>-7</v>
      </c>
      <c r="AP323" s="29">
        <f t="shared" si="168"/>
        <v>-25</v>
      </c>
      <c r="AQ323" s="28" t="s">
        <v>6396</v>
      </c>
      <c r="AR323" s="122">
        <v>12</v>
      </c>
      <c r="AS323" s="122">
        <v>17</v>
      </c>
      <c r="AT323" s="123">
        <f t="shared" si="169"/>
        <v>-5</v>
      </c>
      <c r="AU323" s="124">
        <f t="shared" si="170"/>
        <v>-29.411764705882355</v>
      </c>
      <c r="AV323" s="9" t="s">
        <v>12036</v>
      </c>
      <c r="AX323" s="129"/>
      <c r="AY323" s="139"/>
      <c r="AZ323" s="139"/>
    </row>
    <row r="324" spans="3:52" ht="50" customHeight="1">
      <c r="C324" s="52" t="s">
        <v>6319</v>
      </c>
      <c r="D324" s="130" t="s">
        <v>784</v>
      </c>
      <c r="E324" s="131" t="s">
        <v>6345</v>
      </c>
      <c r="F324" s="132" t="s">
        <v>785</v>
      </c>
      <c r="G324" s="125">
        <v>2083.8780000000002</v>
      </c>
      <c r="H324" s="122">
        <v>1837.8720000000001</v>
      </c>
      <c r="I324" s="123">
        <f t="shared" si="154"/>
        <v>246.00600000000009</v>
      </c>
      <c r="J324" s="124">
        <f t="shared" si="155"/>
        <v>13.385371777795193</v>
      </c>
      <c r="K324" s="125">
        <v>1495.6659999999999</v>
      </c>
      <c r="L324" s="122">
        <v>1253.5609999999999</v>
      </c>
      <c r="M324" s="123">
        <f t="shared" si="156"/>
        <v>242.10500000000002</v>
      </c>
      <c r="N324" s="124">
        <f t="shared" si="157"/>
        <v>19.313380042933691</v>
      </c>
      <c r="O324" s="125">
        <v>46.219000000000001</v>
      </c>
      <c r="P324" s="122">
        <v>49.558</v>
      </c>
      <c r="Q324" s="123">
        <f t="shared" si="158"/>
        <v>-3.3389999999999986</v>
      </c>
      <c r="R324" s="124">
        <f t="shared" si="159"/>
        <v>-6.7375600306711299</v>
      </c>
      <c r="S324" s="125">
        <v>541.99300000000005</v>
      </c>
      <c r="T324" s="122">
        <v>534.75300000000004</v>
      </c>
      <c r="U324" s="123">
        <f t="shared" si="160"/>
        <v>7.2400000000000091</v>
      </c>
      <c r="V324" s="124">
        <f t="shared" si="161"/>
        <v>1.3538960978246048</v>
      </c>
      <c r="W324" s="121" t="s">
        <v>7124</v>
      </c>
      <c r="X324" s="122">
        <v>318</v>
      </c>
      <c r="Y324" s="122">
        <v>318</v>
      </c>
      <c r="Z324" s="123">
        <f t="shared" si="162"/>
        <v>0</v>
      </c>
      <c r="AA324" s="124">
        <f t="shared" si="173"/>
        <v>0</v>
      </c>
      <c r="AB324" s="28" t="s">
        <v>6486</v>
      </c>
      <c r="AC324" s="122">
        <v>166</v>
      </c>
      <c r="AD324" s="122">
        <v>166</v>
      </c>
      <c r="AE324" s="123">
        <f t="shared" si="163"/>
        <v>0</v>
      </c>
      <c r="AF324" s="29">
        <f t="shared" si="164"/>
        <v>0</v>
      </c>
      <c r="AG324" s="28" t="s">
        <v>7125</v>
      </c>
      <c r="AH324" s="122">
        <v>34</v>
      </c>
      <c r="AI324" s="122">
        <v>27</v>
      </c>
      <c r="AJ324" s="123">
        <f t="shared" si="165"/>
        <v>7</v>
      </c>
      <c r="AK324" s="124">
        <f t="shared" si="166"/>
        <v>25.925925925925924</v>
      </c>
      <c r="AL324" s="28" t="s">
        <v>7126</v>
      </c>
      <c r="AM324" s="122">
        <v>22</v>
      </c>
      <c r="AN324" s="122">
        <v>22</v>
      </c>
      <c r="AO324" s="123">
        <f t="shared" si="167"/>
        <v>0</v>
      </c>
      <c r="AP324" s="29">
        <f t="shared" si="168"/>
        <v>0</v>
      </c>
      <c r="AQ324" s="28" t="s">
        <v>7127</v>
      </c>
      <c r="AR324" s="122">
        <v>1</v>
      </c>
      <c r="AS324" s="122">
        <v>0</v>
      </c>
      <c r="AT324" s="123">
        <f t="shared" si="169"/>
        <v>1</v>
      </c>
      <c r="AU324" s="124" t="e">
        <f t="shared" si="170"/>
        <v>#DIV/0!</v>
      </c>
      <c r="AV324" s="9" t="s">
        <v>12037</v>
      </c>
      <c r="AX324" s="129"/>
      <c r="AY324" s="139"/>
      <c r="AZ324" s="139"/>
    </row>
    <row r="325" spans="3:52" ht="50" customHeight="1">
      <c r="C325" s="52" t="s">
        <v>6319</v>
      </c>
      <c r="D325" s="130" t="s">
        <v>786</v>
      </c>
      <c r="E325" s="131" t="s">
        <v>6345</v>
      </c>
      <c r="F325" s="132" t="s">
        <v>787</v>
      </c>
      <c r="G325" s="125">
        <v>3798.1590000000001</v>
      </c>
      <c r="H325" s="122">
        <v>3965.9549999999999</v>
      </c>
      <c r="I325" s="123">
        <f t="shared" si="154"/>
        <v>-167.79599999999982</v>
      </c>
      <c r="J325" s="124">
        <f t="shared" si="155"/>
        <v>-4.2309103355938182</v>
      </c>
      <c r="K325" s="125">
        <v>1417.5</v>
      </c>
      <c r="L325" s="122">
        <v>1416.95</v>
      </c>
      <c r="M325" s="123">
        <f t="shared" si="156"/>
        <v>0.54999999999995453</v>
      </c>
      <c r="N325" s="124">
        <f t="shared" si="157"/>
        <v>3.8815766258509792E-2</v>
      </c>
      <c r="O325" s="125">
        <v>367.01</v>
      </c>
      <c r="P325" s="122">
        <v>230.345</v>
      </c>
      <c r="Q325" s="123">
        <f t="shared" si="158"/>
        <v>136.66499999999999</v>
      </c>
      <c r="R325" s="124">
        <f t="shared" si="159"/>
        <v>59.330569363346285</v>
      </c>
      <c r="S325" s="125">
        <v>2013.6489999999999</v>
      </c>
      <c r="T325" s="122">
        <v>2318.66</v>
      </c>
      <c r="U325" s="123">
        <f t="shared" si="160"/>
        <v>-305.01099999999997</v>
      </c>
      <c r="V325" s="124">
        <f t="shared" si="161"/>
        <v>-13.154623791327749</v>
      </c>
      <c r="W325" s="121" t="s">
        <v>6403</v>
      </c>
      <c r="X325" s="122">
        <v>1102</v>
      </c>
      <c r="Y325" s="122">
        <v>1102</v>
      </c>
      <c r="Z325" s="123">
        <f t="shared" si="162"/>
        <v>0</v>
      </c>
      <c r="AA325" s="124">
        <f t="shared" si="173"/>
        <v>0</v>
      </c>
      <c r="AB325" s="28" t="s">
        <v>7128</v>
      </c>
      <c r="AC325" s="122">
        <v>351</v>
      </c>
      <c r="AD325" s="122">
        <v>388</v>
      </c>
      <c r="AE325" s="123">
        <f t="shared" si="163"/>
        <v>-37</v>
      </c>
      <c r="AF325" s="29">
        <f t="shared" si="164"/>
        <v>-9.536082474226804</v>
      </c>
      <c r="AG325" s="28" t="s">
        <v>7129</v>
      </c>
      <c r="AH325" s="122">
        <v>221</v>
      </c>
      <c r="AI325" s="122">
        <v>480</v>
      </c>
      <c r="AJ325" s="123">
        <f t="shared" si="165"/>
        <v>-259</v>
      </c>
      <c r="AK325" s="124">
        <f t="shared" si="166"/>
        <v>-53.958333333333329</v>
      </c>
      <c r="AL325" s="28" t="s">
        <v>6471</v>
      </c>
      <c r="AM325" s="122">
        <v>167</v>
      </c>
      <c r="AN325" s="122">
        <v>174</v>
      </c>
      <c r="AO325" s="123">
        <f t="shared" si="167"/>
        <v>-7</v>
      </c>
      <c r="AP325" s="29">
        <f t="shared" si="168"/>
        <v>-4.0229885057471266</v>
      </c>
      <c r="AQ325" s="28" t="s">
        <v>6410</v>
      </c>
      <c r="AR325" s="122">
        <v>103</v>
      </c>
      <c r="AS325" s="122">
        <v>105</v>
      </c>
      <c r="AT325" s="123">
        <f t="shared" si="169"/>
        <v>-2</v>
      </c>
      <c r="AU325" s="124">
        <f t="shared" si="170"/>
        <v>-1.9047619047619049</v>
      </c>
      <c r="AV325" s="9" t="s">
        <v>12038</v>
      </c>
      <c r="AX325" s="129"/>
      <c r="AY325" s="139"/>
      <c r="AZ325" s="139"/>
    </row>
    <row r="326" spans="3:52" ht="50" customHeight="1">
      <c r="C326" s="52" t="s">
        <v>6319</v>
      </c>
      <c r="D326" s="130" t="s">
        <v>788</v>
      </c>
      <c r="E326" s="131" t="s">
        <v>6345</v>
      </c>
      <c r="F326" s="132" t="s">
        <v>789</v>
      </c>
      <c r="G326" s="125">
        <v>5124.6459999999997</v>
      </c>
      <c r="H326" s="122">
        <v>5056.1000000000004</v>
      </c>
      <c r="I326" s="123">
        <f t="shared" si="154"/>
        <v>68.545999999999367</v>
      </c>
      <c r="J326" s="124">
        <f t="shared" si="155"/>
        <v>1.3557089456300184</v>
      </c>
      <c r="K326" s="125">
        <v>4214.3919999999998</v>
      </c>
      <c r="L326" s="122">
        <v>4149.5810000000001</v>
      </c>
      <c r="M326" s="123">
        <f t="shared" si="156"/>
        <v>64.810999999999694</v>
      </c>
      <c r="N326" s="124">
        <f t="shared" si="157"/>
        <v>1.5618685356425068</v>
      </c>
      <c r="O326" s="125">
        <v>276.50799999999998</v>
      </c>
      <c r="P326" s="122">
        <v>276.48</v>
      </c>
      <c r="Q326" s="123">
        <f t="shared" si="158"/>
        <v>2.7999999999963165E-2</v>
      </c>
      <c r="R326" s="124">
        <f t="shared" si="159"/>
        <v>1.012731481480149E-2</v>
      </c>
      <c r="S326" s="125">
        <v>633.74599999999998</v>
      </c>
      <c r="T326" s="122">
        <v>630.03899999999999</v>
      </c>
      <c r="U326" s="123">
        <f t="shared" si="160"/>
        <v>3.7069999999999936</v>
      </c>
      <c r="V326" s="124">
        <f t="shared" si="161"/>
        <v>0.58837627511947577</v>
      </c>
      <c r="W326" s="121" t="s">
        <v>6388</v>
      </c>
      <c r="X326" s="122">
        <v>397</v>
      </c>
      <c r="Y326" s="122">
        <v>397</v>
      </c>
      <c r="Z326" s="123">
        <f t="shared" si="162"/>
        <v>0</v>
      </c>
      <c r="AA326" s="124">
        <f t="shared" si="173"/>
        <v>0</v>
      </c>
      <c r="AB326" s="28" t="s">
        <v>6497</v>
      </c>
      <c r="AC326" s="122">
        <v>100</v>
      </c>
      <c r="AD326" s="122">
        <v>100</v>
      </c>
      <c r="AE326" s="123">
        <f t="shared" si="163"/>
        <v>0</v>
      </c>
      <c r="AF326" s="29">
        <f t="shared" si="164"/>
        <v>0</v>
      </c>
      <c r="AG326" s="28" t="s">
        <v>7040</v>
      </c>
      <c r="AH326" s="122">
        <v>50</v>
      </c>
      <c r="AI326" s="122">
        <v>50</v>
      </c>
      <c r="AJ326" s="123">
        <f t="shared" si="165"/>
        <v>0</v>
      </c>
      <c r="AK326" s="124">
        <f t="shared" si="166"/>
        <v>0</v>
      </c>
      <c r="AL326" s="28" t="s">
        <v>7130</v>
      </c>
      <c r="AM326" s="122">
        <v>40</v>
      </c>
      <c r="AN326" s="122">
        <v>40</v>
      </c>
      <c r="AO326" s="123">
        <f t="shared" si="167"/>
        <v>0</v>
      </c>
      <c r="AP326" s="29">
        <f t="shared" si="168"/>
        <v>0</v>
      </c>
      <c r="AQ326" s="28" t="s">
        <v>7131</v>
      </c>
      <c r="AR326" s="122">
        <v>16</v>
      </c>
      <c r="AS326" s="122">
        <v>17</v>
      </c>
      <c r="AT326" s="123">
        <f t="shared" si="169"/>
        <v>-1</v>
      </c>
      <c r="AU326" s="124">
        <f t="shared" si="170"/>
        <v>-5.8823529411764701</v>
      </c>
      <c r="AV326" s="9" t="s">
        <v>12039</v>
      </c>
      <c r="AX326" s="129"/>
      <c r="AY326" s="139"/>
      <c r="AZ326" s="139"/>
    </row>
    <row r="327" spans="3:52" ht="50" customHeight="1">
      <c r="C327" s="52" t="s">
        <v>6319</v>
      </c>
      <c r="D327" s="130" t="s">
        <v>790</v>
      </c>
      <c r="E327" s="131" t="s">
        <v>6345</v>
      </c>
      <c r="F327" s="132" t="s">
        <v>791</v>
      </c>
      <c r="G327" s="125">
        <v>6140.2759999999998</v>
      </c>
      <c r="H327" s="122">
        <v>6430.8410000000003</v>
      </c>
      <c r="I327" s="123">
        <f t="shared" si="154"/>
        <v>-290.56500000000051</v>
      </c>
      <c r="J327" s="124">
        <f t="shared" si="155"/>
        <v>-4.5183048375787935</v>
      </c>
      <c r="K327" s="125">
        <v>2523.66</v>
      </c>
      <c r="L327" s="122">
        <v>2397.8359999999998</v>
      </c>
      <c r="M327" s="123">
        <f t="shared" si="156"/>
        <v>125.82400000000007</v>
      </c>
      <c r="N327" s="124">
        <f t="shared" si="157"/>
        <v>5.2473980705936558</v>
      </c>
      <c r="O327" s="125">
        <v>693.83500000000004</v>
      </c>
      <c r="P327" s="122">
        <v>801.35500000000002</v>
      </c>
      <c r="Q327" s="123">
        <f t="shared" si="158"/>
        <v>-107.51999999999998</v>
      </c>
      <c r="R327" s="124">
        <f t="shared" si="159"/>
        <v>-13.417274491330305</v>
      </c>
      <c r="S327" s="125">
        <v>2922.7809999999999</v>
      </c>
      <c r="T327" s="122">
        <v>3231.65</v>
      </c>
      <c r="U327" s="123">
        <f t="shared" si="160"/>
        <v>-308.86900000000014</v>
      </c>
      <c r="V327" s="124">
        <f t="shared" si="161"/>
        <v>-9.5576253616573617</v>
      </c>
      <c r="W327" s="121" t="s">
        <v>6514</v>
      </c>
      <c r="X327" s="122">
        <v>1108</v>
      </c>
      <c r="Y327" s="122">
        <v>1108</v>
      </c>
      <c r="Z327" s="123">
        <f t="shared" si="162"/>
        <v>0</v>
      </c>
      <c r="AA327" s="124">
        <f t="shared" si="173"/>
        <v>0</v>
      </c>
      <c r="AB327" s="28" t="s">
        <v>6410</v>
      </c>
      <c r="AC327" s="122">
        <v>624</v>
      </c>
      <c r="AD327" s="122">
        <v>683</v>
      </c>
      <c r="AE327" s="123">
        <f t="shared" si="163"/>
        <v>-59</v>
      </c>
      <c r="AF327" s="29">
        <f t="shared" si="164"/>
        <v>-8.6383601756954622</v>
      </c>
      <c r="AG327" s="28" t="s">
        <v>6403</v>
      </c>
      <c r="AH327" s="122">
        <v>536</v>
      </c>
      <c r="AI327" s="122">
        <v>543</v>
      </c>
      <c r="AJ327" s="123">
        <f t="shared" si="165"/>
        <v>-7</v>
      </c>
      <c r="AK327" s="124">
        <f t="shared" si="166"/>
        <v>-1.2891344383057091</v>
      </c>
      <c r="AL327" s="28" t="s">
        <v>6471</v>
      </c>
      <c r="AM327" s="122">
        <v>469</v>
      </c>
      <c r="AN327" s="122">
        <v>507</v>
      </c>
      <c r="AO327" s="123">
        <f t="shared" si="167"/>
        <v>-38</v>
      </c>
      <c r="AP327" s="29">
        <f t="shared" si="168"/>
        <v>-7.4950690335305712</v>
      </c>
      <c r="AQ327" s="28" t="s">
        <v>6451</v>
      </c>
      <c r="AR327" s="122">
        <v>59</v>
      </c>
      <c r="AS327" s="122">
        <v>35</v>
      </c>
      <c r="AT327" s="123">
        <f t="shared" si="169"/>
        <v>24</v>
      </c>
      <c r="AU327" s="124">
        <f t="shared" si="170"/>
        <v>68.571428571428569</v>
      </c>
      <c r="AV327" s="9" t="s">
        <v>12040</v>
      </c>
      <c r="AX327" s="129"/>
      <c r="AY327" s="139"/>
      <c r="AZ327" s="139"/>
    </row>
    <row r="328" spans="3:52" ht="50" customHeight="1">
      <c r="C328" s="52" t="s">
        <v>6319</v>
      </c>
      <c r="D328" s="106" t="s">
        <v>792</v>
      </c>
      <c r="E328" s="107" t="s">
        <v>6345</v>
      </c>
      <c r="F328" s="108" t="s">
        <v>793</v>
      </c>
      <c r="G328" s="125">
        <v>2457.6260000000002</v>
      </c>
      <c r="H328" s="122">
        <v>2714.0859999999998</v>
      </c>
      <c r="I328" s="123">
        <f t="shared" ref="I328:I342" si="174">G328-H328</f>
        <v>-256.45999999999958</v>
      </c>
      <c r="J328" s="124">
        <f t="shared" ref="J328:J342" si="175">I328/H328*100</f>
        <v>-9.4492215795667338</v>
      </c>
      <c r="K328" s="125">
        <v>1323.24</v>
      </c>
      <c r="L328" s="122">
        <v>1561.7919999999999</v>
      </c>
      <c r="M328" s="123">
        <f t="shared" ref="M328:M342" si="176">K328-L328</f>
        <v>-238.55199999999991</v>
      </c>
      <c r="N328" s="124">
        <f t="shared" ref="N328:N342" si="177">M328/L328*100</f>
        <v>-15.27424906773757</v>
      </c>
      <c r="O328" s="125">
        <v>196.126</v>
      </c>
      <c r="P328" s="122">
        <v>230.34100000000001</v>
      </c>
      <c r="Q328" s="123">
        <f t="shared" ref="Q328:Q342" si="178">O328-P328</f>
        <v>-34.215000000000003</v>
      </c>
      <c r="R328" s="124">
        <f t="shared" ref="R328:R342" si="179">Q328/P328*100</f>
        <v>-14.854064191785223</v>
      </c>
      <c r="S328" s="125">
        <v>938.26</v>
      </c>
      <c r="T328" s="122">
        <v>921.95299999999997</v>
      </c>
      <c r="U328" s="123">
        <f t="shared" ref="U328:U342" si="180">S328-T328</f>
        <v>16.307000000000016</v>
      </c>
      <c r="V328" s="124">
        <f t="shared" ref="V328:V342" si="181">U328/T328*100</f>
        <v>1.7687452614178831</v>
      </c>
      <c r="W328" s="121" t="s">
        <v>7132</v>
      </c>
      <c r="X328" s="122">
        <v>643</v>
      </c>
      <c r="Y328" s="122">
        <v>632</v>
      </c>
      <c r="Z328" s="123">
        <f t="shared" si="162"/>
        <v>11</v>
      </c>
      <c r="AA328" s="124">
        <f t="shared" si="173"/>
        <v>1.740506329113924</v>
      </c>
      <c r="AB328" s="28" t="s">
        <v>6451</v>
      </c>
      <c r="AC328" s="122">
        <v>135</v>
      </c>
      <c r="AD328" s="122">
        <v>147</v>
      </c>
      <c r="AE328" s="123">
        <f t="shared" si="163"/>
        <v>-12</v>
      </c>
      <c r="AF328" s="29">
        <f t="shared" si="164"/>
        <v>-8.1632653061224492</v>
      </c>
      <c r="AG328" s="28" t="s">
        <v>6503</v>
      </c>
      <c r="AH328" s="122">
        <v>115</v>
      </c>
      <c r="AI328" s="122">
        <v>97</v>
      </c>
      <c r="AJ328" s="123">
        <f t="shared" si="165"/>
        <v>18</v>
      </c>
      <c r="AK328" s="124">
        <f t="shared" si="166"/>
        <v>18.556701030927837</v>
      </c>
      <c r="AL328" s="28" t="s">
        <v>7133</v>
      </c>
      <c r="AM328" s="122">
        <v>45</v>
      </c>
      <c r="AN328" s="122">
        <v>46</v>
      </c>
      <c r="AO328" s="123">
        <f t="shared" si="167"/>
        <v>-1</v>
      </c>
      <c r="AP328" s="29">
        <f t="shared" si="168"/>
        <v>-2.1739130434782608</v>
      </c>
      <c r="AQ328" s="28" t="s">
        <v>6661</v>
      </c>
      <c r="AR328" s="122">
        <v>0</v>
      </c>
      <c r="AS328" s="122">
        <v>0</v>
      </c>
      <c r="AT328" s="123">
        <f t="shared" si="169"/>
        <v>0</v>
      </c>
      <c r="AU328" s="124" t="e">
        <f t="shared" si="170"/>
        <v>#DIV/0!</v>
      </c>
      <c r="AV328" s="9" t="s">
        <v>12041</v>
      </c>
      <c r="AX328" s="129"/>
      <c r="AY328" s="139"/>
      <c r="AZ328" s="139"/>
    </row>
    <row r="329" spans="3:52" ht="50" customHeight="1">
      <c r="C329" s="52" t="s">
        <v>6320</v>
      </c>
      <c r="D329" s="106" t="s">
        <v>796</v>
      </c>
      <c r="E329" s="107" t="s">
        <v>6345</v>
      </c>
      <c r="F329" s="108" t="s">
        <v>797</v>
      </c>
      <c r="G329" s="125">
        <v>6.274</v>
      </c>
      <c r="H329" s="122">
        <v>6.274</v>
      </c>
      <c r="I329" s="123">
        <f t="shared" si="174"/>
        <v>0</v>
      </c>
      <c r="J329" s="124">
        <f t="shared" si="175"/>
        <v>0</v>
      </c>
      <c r="K329" s="125">
        <v>6.274</v>
      </c>
      <c r="L329" s="122">
        <v>6.274</v>
      </c>
      <c r="M329" s="123">
        <f t="shared" si="176"/>
        <v>0</v>
      </c>
      <c r="N329" s="124">
        <f t="shared" si="177"/>
        <v>0</v>
      </c>
      <c r="O329" s="125" t="s">
        <v>11839</v>
      </c>
      <c r="P329" s="122" t="s">
        <v>11839</v>
      </c>
      <c r="Q329" s="123" t="s">
        <v>11839</v>
      </c>
      <c r="R329" s="124" t="s">
        <v>11839</v>
      </c>
      <c r="S329" s="125" t="s">
        <v>6494</v>
      </c>
      <c r="T329" s="122" t="s">
        <v>6494</v>
      </c>
      <c r="U329" s="123" t="s">
        <v>6494</v>
      </c>
      <c r="V329" s="124" t="s">
        <v>6494</v>
      </c>
      <c r="W329" s="121" t="s">
        <v>11837</v>
      </c>
      <c r="X329" s="122" t="s">
        <v>11841</v>
      </c>
      <c r="Y329" s="122" t="s">
        <v>11839</v>
      </c>
      <c r="Z329" s="123" t="s">
        <v>11839</v>
      </c>
      <c r="AA329" s="124" t="s">
        <v>11839</v>
      </c>
      <c r="AB329" s="28" t="s">
        <v>11839</v>
      </c>
      <c r="AC329" s="122" t="s">
        <v>11839</v>
      </c>
      <c r="AD329" s="122" t="s">
        <v>11839</v>
      </c>
      <c r="AE329" s="123" t="s">
        <v>11839</v>
      </c>
      <c r="AF329" s="29" t="s">
        <v>11839</v>
      </c>
      <c r="AG329" s="28" t="s">
        <v>11839</v>
      </c>
      <c r="AH329" s="122" t="s">
        <v>11839</v>
      </c>
      <c r="AI329" s="122" t="s">
        <v>11839</v>
      </c>
      <c r="AJ329" s="123" t="s">
        <v>11839</v>
      </c>
      <c r="AK329" s="124" t="s">
        <v>11839</v>
      </c>
      <c r="AL329" s="28" t="s">
        <v>11839</v>
      </c>
      <c r="AM329" s="122" t="s">
        <v>11839</v>
      </c>
      <c r="AN329" s="122" t="s">
        <v>11839</v>
      </c>
      <c r="AO329" s="123" t="s">
        <v>11839</v>
      </c>
      <c r="AP329" s="29" t="s">
        <v>11839</v>
      </c>
      <c r="AQ329" s="28" t="s">
        <v>11839</v>
      </c>
      <c r="AR329" s="122" t="s">
        <v>11839</v>
      </c>
      <c r="AS329" s="122" t="s">
        <v>11839</v>
      </c>
      <c r="AT329" s="123" t="s">
        <v>11839</v>
      </c>
      <c r="AU329" s="124" t="s">
        <v>11839</v>
      </c>
      <c r="AV329" s="105"/>
      <c r="AX329" s="129"/>
      <c r="AY329" s="139"/>
      <c r="AZ329" s="139"/>
    </row>
    <row r="330" spans="3:52" ht="50" customHeight="1">
      <c r="C330" s="52" t="s">
        <v>6320</v>
      </c>
      <c r="D330" s="130" t="s">
        <v>798</v>
      </c>
      <c r="E330" s="131" t="s">
        <v>6345</v>
      </c>
      <c r="F330" s="132" t="s">
        <v>799</v>
      </c>
      <c r="G330" s="125">
        <v>9873.6970000000001</v>
      </c>
      <c r="H330" s="122">
        <v>8941.902</v>
      </c>
      <c r="I330" s="123">
        <f t="shared" si="174"/>
        <v>931.79500000000007</v>
      </c>
      <c r="J330" s="124">
        <f t="shared" si="175"/>
        <v>10.42054587491565</v>
      </c>
      <c r="K330" s="125" t="s">
        <v>11839</v>
      </c>
      <c r="L330" s="122" t="s">
        <v>11839</v>
      </c>
      <c r="M330" s="123" t="s">
        <v>11839</v>
      </c>
      <c r="N330" s="124" t="s">
        <v>11839</v>
      </c>
      <c r="O330" s="125" t="s">
        <v>11839</v>
      </c>
      <c r="P330" s="122" t="s">
        <v>11839</v>
      </c>
      <c r="Q330" s="123" t="s">
        <v>11839</v>
      </c>
      <c r="R330" s="124" t="s">
        <v>11839</v>
      </c>
      <c r="S330" s="125">
        <v>9873.6970000000001</v>
      </c>
      <c r="T330" s="122">
        <v>8941.902</v>
      </c>
      <c r="U330" s="123">
        <f t="shared" si="180"/>
        <v>931.79500000000007</v>
      </c>
      <c r="V330" s="124">
        <f t="shared" si="181"/>
        <v>10.42054587491565</v>
      </c>
      <c r="W330" s="121" t="s">
        <v>6484</v>
      </c>
      <c r="X330" s="122">
        <v>8772</v>
      </c>
      <c r="Y330" s="122">
        <v>7799</v>
      </c>
      <c r="Z330" s="123">
        <f t="shared" ref="Z330:Z342" si="182">X330-Y330</f>
        <v>973</v>
      </c>
      <c r="AA330" s="124">
        <f t="shared" si="173"/>
        <v>12.475958456212336</v>
      </c>
      <c r="AB330" s="28" t="s">
        <v>7134</v>
      </c>
      <c r="AC330" s="122">
        <v>764</v>
      </c>
      <c r="AD330" s="122">
        <v>810</v>
      </c>
      <c r="AE330" s="123">
        <f t="shared" si="163"/>
        <v>-46</v>
      </c>
      <c r="AF330" s="29">
        <f t="shared" si="164"/>
        <v>-5.6790123456790127</v>
      </c>
      <c r="AG330" s="28" t="s">
        <v>7135</v>
      </c>
      <c r="AH330" s="122">
        <v>317</v>
      </c>
      <c r="AI330" s="122">
        <v>312</v>
      </c>
      <c r="AJ330" s="123">
        <f t="shared" si="165"/>
        <v>5</v>
      </c>
      <c r="AK330" s="124">
        <f t="shared" si="166"/>
        <v>1.6025641025641024</v>
      </c>
      <c r="AL330" s="28" t="s">
        <v>7136</v>
      </c>
      <c r="AM330" s="122">
        <v>21</v>
      </c>
      <c r="AN330" s="122">
        <v>21</v>
      </c>
      <c r="AO330" s="123">
        <f>AM330-AN330</f>
        <v>0</v>
      </c>
      <c r="AP330" s="29">
        <f>AO330/AN330*100</f>
        <v>0</v>
      </c>
      <c r="AQ330" s="28" t="s">
        <v>6421</v>
      </c>
      <c r="AR330" s="122" t="s">
        <v>6421</v>
      </c>
      <c r="AS330" s="122" t="s">
        <v>6421</v>
      </c>
      <c r="AT330" s="123" t="s">
        <v>6421</v>
      </c>
      <c r="AU330" s="124" t="s">
        <v>6421</v>
      </c>
      <c r="AV330" s="105"/>
      <c r="AX330" s="129"/>
      <c r="AY330" s="139"/>
      <c r="AZ330" s="139"/>
    </row>
    <row r="331" spans="3:52" ht="50" customHeight="1">
      <c r="C331" s="52" t="s">
        <v>6320</v>
      </c>
      <c r="D331" s="130" t="s">
        <v>804</v>
      </c>
      <c r="E331" s="131" t="s">
        <v>6345</v>
      </c>
      <c r="F331" s="132" t="s">
        <v>805</v>
      </c>
      <c r="G331" s="125">
        <v>3.8919999999999999</v>
      </c>
      <c r="H331" s="122">
        <v>4.891</v>
      </c>
      <c r="I331" s="123">
        <f t="shared" si="174"/>
        <v>-0.99900000000000011</v>
      </c>
      <c r="J331" s="124">
        <f t="shared" si="175"/>
        <v>-20.425270905745251</v>
      </c>
      <c r="K331" s="125" t="s">
        <v>11839</v>
      </c>
      <c r="L331" s="122" t="s">
        <v>11839</v>
      </c>
      <c r="M331" s="123" t="s">
        <v>11839</v>
      </c>
      <c r="N331" s="124" t="s">
        <v>11839</v>
      </c>
      <c r="O331" s="125" t="s">
        <v>11839</v>
      </c>
      <c r="P331" s="122" t="s">
        <v>11839</v>
      </c>
      <c r="Q331" s="123" t="s">
        <v>11839</v>
      </c>
      <c r="R331" s="124" t="s">
        <v>11839</v>
      </c>
      <c r="S331" s="125">
        <v>3.8919999999999999</v>
      </c>
      <c r="T331" s="122">
        <v>4.891</v>
      </c>
      <c r="U331" s="123">
        <f t="shared" si="180"/>
        <v>-0.99900000000000011</v>
      </c>
      <c r="V331" s="124">
        <f t="shared" si="181"/>
        <v>-20.425270905745251</v>
      </c>
      <c r="W331" s="121" t="s">
        <v>7137</v>
      </c>
      <c r="X331" s="122">
        <v>4</v>
      </c>
      <c r="Y331" s="122">
        <v>5</v>
      </c>
      <c r="Z331" s="123">
        <f t="shared" si="182"/>
        <v>-1</v>
      </c>
      <c r="AA331" s="124">
        <f t="shared" si="173"/>
        <v>-20</v>
      </c>
      <c r="AB331" s="28" t="s">
        <v>11839</v>
      </c>
      <c r="AC331" s="122" t="s">
        <v>11839</v>
      </c>
      <c r="AD331" s="122" t="s">
        <v>11839</v>
      </c>
      <c r="AE331" s="123" t="s">
        <v>11839</v>
      </c>
      <c r="AF331" s="29" t="s">
        <v>11839</v>
      </c>
      <c r="AG331" s="28" t="s">
        <v>11839</v>
      </c>
      <c r="AH331" s="122" t="s">
        <v>11839</v>
      </c>
      <c r="AI331" s="122" t="s">
        <v>11839</v>
      </c>
      <c r="AJ331" s="123" t="s">
        <v>11839</v>
      </c>
      <c r="AK331" s="124" t="s">
        <v>11839</v>
      </c>
      <c r="AL331" s="28" t="s">
        <v>11839</v>
      </c>
      <c r="AM331" s="122" t="s">
        <v>11839</v>
      </c>
      <c r="AN331" s="122" t="s">
        <v>11839</v>
      </c>
      <c r="AO331" s="123" t="s">
        <v>11839</v>
      </c>
      <c r="AP331" s="29" t="s">
        <v>11839</v>
      </c>
      <c r="AQ331" s="28" t="s">
        <v>11839</v>
      </c>
      <c r="AR331" s="122" t="s">
        <v>11839</v>
      </c>
      <c r="AS331" s="122" t="s">
        <v>11839</v>
      </c>
      <c r="AT331" s="123" t="s">
        <v>11839</v>
      </c>
      <c r="AU331" s="124" t="s">
        <v>11837</v>
      </c>
      <c r="AV331" s="105"/>
      <c r="AX331" s="129"/>
      <c r="AY331" s="139"/>
      <c r="AZ331" s="139"/>
    </row>
    <row r="332" spans="3:52" ht="50" customHeight="1">
      <c r="C332" s="52" t="s">
        <v>6320</v>
      </c>
      <c r="D332" s="130" t="s">
        <v>806</v>
      </c>
      <c r="E332" s="131" t="s">
        <v>6345</v>
      </c>
      <c r="F332" s="132" t="s">
        <v>807</v>
      </c>
      <c r="G332" s="125">
        <v>12.211</v>
      </c>
      <c r="H332" s="122">
        <v>19.774999999999999</v>
      </c>
      <c r="I332" s="123">
        <f t="shared" si="174"/>
        <v>-7.5639999999999983</v>
      </c>
      <c r="J332" s="124">
        <f t="shared" si="175"/>
        <v>-38.250316055625781</v>
      </c>
      <c r="K332" s="125">
        <v>12.211</v>
      </c>
      <c r="L332" s="122">
        <v>19.774999999999999</v>
      </c>
      <c r="M332" s="123">
        <f t="shared" si="176"/>
        <v>-7.5639999999999983</v>
      </c>
      <c r="N332" s="124">
        <f t="shared" si="177"/>
        <v>-38.250316055625781</v>
      </c>
      <c r="O332" s="125" t="s">
        <v>11839</v>
      </c>
      <c r="P332" s="122" t="s">
        <v>11839</v>
      </c>
      <c r="Q332" s="123" t="s">
        <v>11839</v>
      </c>
      <c r="R332" s="124" t="s">
        <v>11839</v>
      </c>
      <c r="S332" s="125" t="s">
        <v>6494</v>
      </c>
      <c r="T332" s="122" t="s">
        <v>6494</v>
      </c>
      <c r="U332" s="123" t="s">
        <v>6494</v>
      </c>
      <c r="V332" s="124" t="s">
        <v>6494</v>
      </c>
      <c r="W332" s="121" t="s">
        <v>11837</v>
      </c>
      <c r="X332" s="122" t="s">
        <v>11841</v>
      </c>
      <c r="Y332" s="122" t="s">
        <v>11839</v>
      </c>
      <c r="Z332" s="123" t="s">
        <v>11839</v>
      </c>
      <c r="AA332" s="124" t="s">
        <v>11839</v>
      </c>
      <c r="AB332" s="28" t="s">
        <v>11839</v>
      </c>
      <c r="AC332" s="122" t="s">
        <v>11839</v>
      </c>
      <c r="AD332" s="122" t="s">
        <v>11839</v>
      </c>
      <c r="AE332" s="123" t="s">
        <v>11839</v>
      </c>
      <c r="AF332" s="29" t="s">
        <v>11839</v>
      </c>
      <c r="AG332" s="28" t="s">
        <v>11839</v>
      </c>
      <c r="AH332" s="122" t="s">
        <v>11839</v>
      </c>
      <c r="AI332" s="122" t="s">
        <v>11839</v>
      </c>
      <c r="AJ332" s="123" t="s">
        <v>11839</v>
      </c>
      <c r="AK332" s="124" t="s">
        <v>11839</v>
      </c>
      <c r="AL332" s="28" t="s">
        <v>11839</v>
      </c>
      <c r="AM332" s="122" t="s">
        <v>11839</v>
      </c>
      <c r="AN332" s="122" t="s">
        <v>11839</v>
      </c>
      <c r="AO332" s="123" t="s">
        <v>11839</v>
      </c>
      <c r="AP332" s="29" t="s">
        <v>11839</v>
      </c>
      <c r="AQ332" s="28" t="s">
        <v>11839</v>
      </c>
      <c r="AR332" s="122" t="s">
        <v>11839</v>
      </c>
      <c r="AS332" s="122" t="s">
        <v>11839</v>
      </c>
      <c r="AT332" s="123" t="s">
        <v>11839</v>
      </c>
      <c r="AU332" s="124" t="s">
        <v>11839</v>
      </c>
      <c r="AV332" s="105"/>
      <c r="AX332" s="129"/>
      <c r="AY332" s="139"/>
      <c r="AZ332" s="139"/>
    </row>
    <row r="333" spans="3:52" ht="50" customHeight="1">
      <c r="C333" s="52" t="s">
        <v>6320</v>
      </c>
      <c r="D333" s="130" t="s">
        <v>808</v>
      </c>
      <c r="E333" s="131" t="s">
        <v>6345</v>
      </c>
      <c r="F333" s="132" t="s">
        <v>809</v>
      </c>
      <c r="G333" s="125">
        <v>0</v>
      </c>
      <c r="H333" s="122">
        <v>803.27300000000002</v>
      </c>
      <c r="I333" s="123">
        <f t="shared" si="174"/>
        <v>-803.27300000000002</v>
      </c>
      <c r="J333" s="124">
        <f t="shared" si="175"/>
        <v>-100</v>
      </c>
      <c r="K333" s="125">
        <v>0</v>
      </c>
      <c r="L333" s="122">
        <v>128.09399999999999</v>
      </c>
      <c r="M333" s="123">
        <f t="shared" si="176"/>
        <v>-128.09399999999999</v>
      </c>
      <c r="N333" s="124">
        <f t="shared" si="177"/>
        <v>-100</v>
      </c>
      <c r="O333" s="125" t="s">
        <v>11839</v>
      </c>
      <c r="P333" s="122" t="s">
        <v>11839</v>
      </c>
      <c r="Q333" s="123" t="s">
        <v>11839</v>
      </c>
      <c r="R333" s="124" t="s">
        <v>11839</v>
      </c>
      <c r="S333" s="125">
        <v>0</v>
      </c>
      <c r="T333" s="122">
        <v>675.17899999999997</v>
      </c>
      <c r="U333" s="123">
        <f t="shared" si="180"/>
        <v>-675.17899999999997</v>
      </c>
      <c r="V333" s="124">
        <f t="shared" si="181"/>
        <v>-100</v>
      </c>
      <c r="W333" s="121" t="s">
        <v>7138</v>
      </c>
      <c r="X333" s="122">
        <v>0</v>
      </c>
      <c r="Y333" s="122">
        <v>675.17899999999997</v>
      </c>
      <c r="Z333" s="123">
        <f t="shared" si="182"/>
        <v>-675.17899999999997</v>
      </c>
      <c r="AA333" s="124">
        <f t="shared" si="173"/>
        <v>-100</v>
      </c>
      <c r="AB333" s="28" t="s">
        <v>11839</v>
      </c>
      <c r="AC333" s="122" t="s">
        <v>11839</v>
      </c>
      <c r="AD333" s="122" t="s">
        <v>11839</v>
      </c>
      <c r="AE333" s="123" t="s">
        <v>11839</v>
      </c>
      <c r="AF333" s="29" t="s">
        <v>11839</v>
      </c>
      <c r="AG333" s="28" t="s">
        <v>11839</v>
      </c>
      <c r="AH333" s="122" t="s">
        <v>11839</v>
      </c>
      <c r="AI333" s="122" t="s">
        <v>11839</v>
      </c>
      <c r="AJ333" s="123" t="s">
        <v>11839</v>
      </c>
      <c r="AK333" s="124" t="s">
        <v>11839</v>
      </c>
      <c r="AL333" s="28" t="s">
        <v>11839</v>
      </c>
      <c r="AM333" s="122" t="s">
        <v>11839</v>
      </c>
      <c r="AN333" s="122" t="s">
        <v>11839</v>
      </c>
      <c r="AO333" s="123" t="s">
        <v>11839</v>
      </c>
      <c r="AP333" s="29" t="s">
        <v>11839</v>
      </c>
      <c r="AQ333" s="28" t="s">
        <v>11839</v>
      </c>
      <c r="AR333" s="122" t="s">
        <v>11839</v>
      </c>
      <c r="AS333" s="122" t="s">
        <v>11839</v>
      </c>
      <c r="AT333" s="123" t="s">
        <v>11839</v>
      </c>
      <c r="AU333" s="124" t="s">
        <v>11837</v>
      </c>
      <c r="AV333" s="105"/>
      <c r="AX333" s="129"/>
      <c r="AY333" s="139"/>
      <c r="AZ333" s="139"/>
    </row>
    <row r="334" spans="3:52" ht="50" customHeight="1">
      <c r="C334" s="52" t="s">
        <v>6320</v>
      </c>
      <c r="D334" s="130" t="s">
        <v>812</v>
      </c>
      <c r="E334" s="131" t="s">
        <v>6345</v>
      </c>
      <c r="F334" s="132" t="s">
        <v>813</v>
      </c>
      <c r="G334" s="125">
        <v>177.471</v>
      </c>
      <c r="H334" s="122">
        <v>189.261</v>
      </c>
      <c r="I334" s="123">
        <f t="shared" si="174"/>
        <v>-11.789999999999992</v>
      </c>
      <c r="J334" s="124">
        <f t="shared" si="175"/>
        <v>-6.2294926054496127</v>
      </c>
      <c r="K334" s="125" t="s">
        <v>11839</v>
      </c>
      <c r="L334" s="122" t="s">
        <v>11839</v>
      </c>
      <c r="M334" s="123" t="s">
        <v>11839</v>
      </c>
      <c r="N334" s="124" t="s">
        <v>11839</v>
      </c>
      <c r="O334" s="125" t="s">
        <v>11839</v>
      </c>
      <c r="P334" s="122" t="s">
        <v>11839</v>
      </c>
      <c r="Q334" s="123" t="s">
        <v>11839</v>
      </c>
      <c r="R334" s="124" t="s">
        <v>11839</v>
      </c>
      <c r="S334" s="125">
        <v>177.471</v>
      </c>
      <c r="T334" s="122">
        <v>189.261</v>
      </c>
      <c r="U334" s="123">
        <f t="shared" si="180"/>
        <v>-11.789999999999992</v>
      </c>
      <c r="V334" s="124">
        <f t="shared" si="181"/>
        <v>-6.2294926054496127</v>
      </c>
      <c r="W334" s="121" t="s">
        <v>7139</v>
      </c>
      <c r="X334" s="122">
        <v>177</v>
      </c>
      <c r="Y334" s="122">
        <v>189</v>
      </c>
      <c r="Z334" s="123">
        <f t="shared" si="182"/>
        <v>-12</v>
      </c>
      <c r="AA334" s="124">
        <f t="shared" si="173"/>
        <v>-6.3492063492063489</v>
      </c>
      <c r="AB334" s="28" t="s">
        <v>11839</v>
      </c>
      <c r="AC334" s="122" t="s">
        <v>11839</v>
      </c>
      <c r="AD334" s="122" t="s">
        <v>11839</v>
      </c>
      <c r="AE334" s="123" t="s">
        <v>11839</v>
      </c>
      <c r="AF334" s="29" t="s">
        <v>11839</v>
      </c>
      <c r="AG334" s="28" t="s">
        <v>11839</v>
      </c>
      <c r="AH334" s="122" t="s">
        <v>11839</v>
      </c>
      <c r="AI334" s="122" t="s">
        <v>11839</v>
      </c>
      <c r="AJ334" s="123" t="s">
        <v>11839</v>
      </c>
      <c r="AK334" s="124" t="s">
        <v>11839</v>
      </c>
      <c r="AL334" s="28" t="s">
        <v>11839</v>
      </c>
      <c r="AM334" s="122" t="s">
        <v>11839</v>
      </c>
      <c r="AN334" s="122" t="s">
        <v>11839</v>
      </c>
      <c r="AO334" s="123" t="s">
        <v>11839</v>
      </c>
      <c r="AP334" s="29" t="s">
        <v>11839</v>
      </c>
      <c r="AQ334" s="28" t="s">
        <v>11839</v>
      </c>
      <c r="AR334" s="122" t="s">
        <v>11839</v>
      </c>
      <c r="AS334" s="122" t="s">
        <v>11839</v>
      </c>
      <c r="AT334" s="123" t="s">
        <v>11839</v>
      </c>
      <c r="AU334" s="124" t="s">
        <v>11837</v>
      </c>
      <c r="AV334" s="105"/>
      <c r="AX334" s="129"/>
      <c r="AY334" s="139"/>
      <c r="AZ334" s="139"/>
    </row>
    <row r="335" spans="3:52" ht="50" customHeight="1">
      <c r="C335" s="52" t="s">
        <v>6320</v>
      </c>
      <c r="D335" s="130" t="s">
        <v>814</v>
      </c>
      <c r="E335" s="131" t="s">
        <v>6345</v>
      </c>
      <c r="F335" s="132" t="s">
        <v>815</v>
      </c>
      <c r="G335" s="125">
        <v>102.917</v>
      </c>
      <c r="H335" s="122">
        <v>95.754000000000005</v>
      </c>
      <c r="I335" s="123">
        <f t="shared" si="174"/>
        <v>7.1629999999999967</v>
      </c>
      <c r="J335" s="124">
        <f t="shared" si="175"/>
        <v>7.4806274411512801</v>
      </c>
      <c r="K335" s="125" t="s">
        <v>11839</v>
      </c>
      <c r="L335" s="122" t="s">
        <v>11839</v>
      </c>
      <c r="M335" s="123" t="s">
        <v>11839</v>
      </c>
      <c r="N335" s="124" t="s">
        <v>11839</v>
      </c>
      <c r="O335" s="125" t="s">
        <v>11839</v>
      </c>
      <c r="P335" s="122" t="s">
        <v>11839</v>
      </c>
      <c r="Q335" s="123" t="s">
        <v>11839</v>
      </c>
      <c r="R335" s="124" t="s">
        <v>11839</v>
      </c>
      <c r="S335" s="125">
        <v>102.917</v>
      </c>
      <c r="T335" s="122">
        <v>95.754000000000005</v>
      </c>
      <c r="U335" s="123">
        <f t="shared" si="180"/>
        <v>7.1629999999999967</v>
      </c>
      <c r="V335" s="124">
        <f t="shared" si="181"/>
        <v>7.4806274411512801</v>
      </c>
      <c r="W335" s="121" t="s">
        <v>7140</v>
      </c>
      <c r="X335" s="122">
        <v>103</v>
      </c>
      <c r="Y335" s="122">
        <v>96</v>
      </c>
      <c r="Z335" s="123">
        <f t="shared" si="182"/>
        <v>7</v>
      </c>
      <c r="AA335" s="124">
        <f t="shared" si="173"/>
        <v>7.291666666666667</v>
      </c>
      <c r="AB335" s="28" t="s">
        <v>11839</v>
      </c>
      <c r="AC335" s="122" t="s">
        <v>11839</v>
      </c>
      <c r="AD335" s="122" t="s">
        <v>11839</v>
      </c>
      <c r="AE335" s="123" t="s">
        <v>11839</v>
      </c>
      <c r="AF335" s="29" t="s">
        <v>11839</v>
      </c>
      <c r="AG335" s="28" t="s">
        <v>11839</v>
      </c>
      <c r="AH335" s="122" t="s">
        <v>11839</v>
      </c>
      <c r="AI335" s="122" t="s">
        <v>11839</v>
      </c>
      <c r="AJ335" s="123" t="s">
        <v>11839</v>
      </c>
      <c r="AK335" s="124" t="s">
        <v>11839</v>
      </c>
      <c r="AL335" s="28" t="s">
        <v>11839</v>
      </c>
      <c r="AM335" s="122" t="s">
        <v>11839</v>
      </c>
      <c r="AN335" s="122" t="s">
        <v>11839</v>
      </c>
      <c r="AO335" s="123" t="s">
        <v>11839</v>
      </c>
      <c r="AP335" s="29" t="s">
        <v>11839</v>
      </c>
      <c r="AQ335" s="28" t="s">
        <v>11839</v>
      </c>
      <c r="AR335" s="122" t="s">
        <v>11839</v>
      </c>
      <c r="AS335" s="122" t="s">
        <v>11839</v>
      </c>
      <c r="AT335" s="123" t="s">
        <v>11839</v>
      </c>
      <c r="AU335" s="124" t="s">
        <v>11837</v>
      </c>
      <c r="AV335" s="105"/>
      <c r="AX335" s="129"/>
      <c r="AY335" s="139"/>
      <c r="AZ335" s="139"/>
    </row>
    <row r="336" spans="3:52" ht="50" customHeight="1">
      <c r="C336" s="52" t="s">
        <v>6320</v>
      </c>
      <c r="D336" s="130" t="s">
        <v>822</v>
      </c>
      <c r="E336" s="131" t="s">
        <v>6345</v>
      </c>
      <c r="F336" s="132" t="s">
        <v>823</v>
      </c>
      <c r="G336" s="125">
        <v>136.357</v>
      </c>
      <c r="H336" s="122">
        <v>128.524</v>
      </c>
      <c r="I336" s="123">
        <f t="shared" si="174"/>
        <v>7.8329999999999984</v>
      </c>
      <c r="J336" s="124">
        <f t="shared" si="175"/>
        <v>6.0945815567520452</v>
      </c>
      <c r="K336" s="125">
        <v>136.357</v>
      </c>
      <c r="L336" s="122">
        <v>128.524</v>
      </c>
      <c r="M336" s="123">
        <f t="shared" si="176"/>
        <v>7.8329999999999984</v>
      </c>
      <c r="N336" s="124">
        <f t="shared" si="177"/>
        <v>6.0945815567520452</v>
      </c>
      <c r="O336" s="125" t="s">
        <v>11839</v>
      </c>
      <c r="P336" s="122" t="s">
        <v>11839</v>
      </c>
      <c r="Q336" s="123" t="s">
        <v>11839</v>
      </c>
      <c r="R336" s="124" t="s">
        <v>11839</v>
      </c>
      <c r="S336" s="125" t="s">
        <v>6494</v>
      </c>
      <c r="T336" s="122" t="s">
        <v>6494</v>
      </c>
      <c r="U336" s="123" t="s">
        <v>6494</v>
      </c>
      <c r="V336" s="124" t="s">
        <v>6494</v>
      </c>
      <c r="W336" s="121" t="s">
        <v>11837</v>
      </c>
      <c r="X336" s="122" t="s">
        <v>11841</v>
      </c>
      <c r="Y336" s="122" t="s">
        <v>11839</v>
      </c>
      <c r="Z336" s="123" t="s">
        <v>11839</v>
      </c>
      <c r="AA336" s="124" t="s">
        <v>11839</v>
      </c>
      <c r="AB336" s="28" t="s">
        <v>11839</v>
      </c>
      <c r="AC336" s="122" t="s">
        <v>11839</v>
      </c>
      <c r="AD336" s="122" t="s">
        <v>11839</v>
      </c>
      <c r="AE336" s="123" t="s">
        <v>11839</v>
      </c>
      <c r="AF336" s="29" t="s">
        <v>11839</v>
      </c>
      <c r="AG336" s="28" t="s">
        <v>11839</v>
      </c>
      <c r="AH336" s="122" t="s">
        <v>11839</v>
      </c>
      <c r="AI336" s="122" t="s">
        <v>11839</v>
      </c>
      <c r="AJ336" s="123" t="s">
        <v>11839</v>
      </c>
      <c r="AK336" s="124" t="s">
        <v>11839</v>
      </c>
      <c r="AL336" s="28" t="s">
        <v>11839</v>
      </c>
      <c r="AM336" s="122" t="s">
        <v>11839</v>
      </c>
      <c r="AN336" s="122" t="s">
        <v>11839</v>
      </c>
      <c r="AO336" s="123" t="s">
        <v>11839</v>
      </c>
      <c r="AP336" s="29" t="s">
        <v>11839</v>
      </c>
      <c r="AQ336" s="28" t="s">
        <v>11839</v>
      </c>
      <c r="AR336" s="122" t="s">
        <v>11839</v>
      </c>
      <c r="AS336" s="122" t="s">
        <v>11839</v>
      </c>
      <c r="AT336" s="123" t="s">
        <v>11839</v>
      </c>
      <c r="AU336" s="124" t="s">
        <v>11839</v>
      </c>
      <c r="AV336" s="105"/>
      <c r="AX336" s="129"/>
      <c r="AY336" s="139"/>
      <c r="AZ336" s="139"/>
    </row>
    <row r="337" spans="3:52" ht="50" customHeight="1">
      <c r="C337" s="52" t="s">
        <v>6320</v>
      </c>
      <c r="D337" s="106" t="s">
        <v>830</v>
      </c>
      <c r="E337" s="107" t="s">
        <v>6345</v>
      </c>
      <c r="F337" s="108" t="s">
        <v>831</v>
      </c>
      <c r="G337" s="125">
        <v>18.565999999999999</v>
      </c>
      <c r="H337" s="122">
        <v>39.643000000000001</v>
      </c>
      <c r="I337" s="123">
        <f t="shared" si="174"/>
        <v>-21.077000000000002</v>
      </c>
      <c r="J337" s="124">
        <f t="shared" si="175"/>
        <v>-53.167015614358149</v>
      </c>
      <c r="K337" s="125">
        <v>18.565999999999999</v>
      </c>
      <c r="L337" s="122">
        <v>39.643000000000001</v>
      </c>
      <c r="M337" s="123">
        <f t="shared" si="176"/>
        <v>-21.077000000000002</v>
      </c>
      <c r="N337" s="124">
        <f t="shared" si="177"/>
        <v>-53.167015614358149</v>
      </c>
      <c r="O337" s="125" t="s">
        <v>11839</v>
      </c>
      <c r="P337" s="122" t="s">
        <v>11839</v>
      </c>
      <c r="Q337" s="123" t="s">
        <v>11839</v>
      </c>
      <c r="R337" s="124" t="s">
        <v>11839</v>
      </c>
      <c r="S337" s="125" t="s">
        <v>6494</v>
      </c>
      <c r="T337" s="122" t="s">
        <v>6494</v>
      </c>
      <c r="U337" s="123" t="s">
        <v>6494</v>
      </c>
      <c r="V337" s="124" t="s">
        <v>6494</v>
      </c>
      <c r="W337" s="121" t="s">
        <v>11837</v>
      </c>
      <c r="X337" s="122" t="s">
        <v>11841</v>
      </c>
      <c r="Y337" s="122" t="s">
        <v>11839</v>
      </c>
      <c r="Z337" s="123" t="s">
        <v>11839</v>
      </c>
      <c r="AA337" s="124" t="s">
        <v>11839</v>
      </c>
      <c r="AB337" s="28" t="s">
        <v>11839</v>
      </c>
      <c r="AC337" s="122" t="s">
        <v>11839</v>
      </c>
      <c r="AD337" s="122" t="s">
        <v>11839</v>
      </c>
      <c r="AE337" s="123" t="s">
        <v>11839</v>
      </c>
      <c r="AF337" s="29" t="s">
        <v>11839</v>
      </c>
      <c r="AG337" s="28" t="s">
        <v>11839</v>
      </c>
      <c r="AH337" s="122" t="s">
        <v>11839</v>
      </c>
      <c r="AI337" s="122" t="s">
        <v>11839</v>
      </c>
      <c r="AJ337" s="123" t="s">
        <v>11839</v>
      </c>
      <c r="AK337" s="124" t="s">
        <v>11839</v>
      </c>
      <c r="AL337" s="28" t="s">
        <v>11839</v>
      </c>
      <c r="AM337" s="122" t="s">
        <v>11839</v>
      </c>
      <c r="AN337" s="122" t="s">
        <v>11839</v>
      </c>
      <c r="AO337" s="123" t="s">
        <v>11839</v>
      </c>
      <c r="AP337" s="29" t="s">
        <v>11839</v>
      </c>
      <c r="AQ337" s="28" t="s">
        <v>11839</v>
      </c>
      <c r="AR337" s="122" t="s">
        <v>11839</v>
      </c>
      <c r="AS337" s="122" t="s">
        <v>11839</v>
      </c>
      <c r="AT337" s="123" t="s">
        <v>11839</v>
      </c>
      <c r="AU337" s="124" t="s">
        <v>11839</v>
      </c>
      <c r="AV337" s="105"/>
      <c r="AX337" s="129"/>
      <c r="AY337" s="139"/>
      <c r="AZ337" s="139"/>
    </row>
    <row r="338" spans="3:52" ht="50" customHeight="1">
      <c r="C338" s="52" t="s">
        <v>6320</v>
      </c>
      <c r="D338" s="130" t="s">
        <v>832</v>
      </c>
      <c r="E338" s="131" t="s">
        <v>6345</v>
      </c>
      <c r="F338" s="132" t="s">
        <v>833</v>
      </c>
      <c r="G338" s="125">
        <v>18.585999999999999</v>
      </c>
      <c r="H338" s="122">
        <v>46.945999999999998</v>
      </c>
      <c r="I338" s="123">
        <f t="shared" si="174"/>
        <v>-28.36</v>
      </c>
      <c r="J338" s="124">
        <f t="shared" si="175"/>
        <v>-60.409832573595203</v>
      </c>
      <c r="K338" s="125">
        <v>18.585999999999999</v>
      </c>
      <c r="L338" s="122">
        <v>46.945999999999998</v>
      </c>
      <c r="M338" s="123">
        <f t="shared" si="176"/>
        <v>-28.36</v>
      </c>
      <c r="N338" s="124">
        <f t="shared" si="177"/>
        <v>-60.409832573595203</v>
      </c>
      <c r="O338" s="125" t="s">
        <v>11839</v>
      </c>
      <c r="P338" s="122" t="s">
        <v>11839</v>
      </c>
      <c r="Q338" s="123" t="s">
        <v>11839</v>
      </c>
      <c r="R338" s="124" t="s">
        <v>11839</v>
      </c>
      <c r="S338" s="125" t="s">
        <v>6494</v>
      </c>
      <c r="T338" s="122" t="s">
        <v>6494</v>
      </c>
      <c r="U338" s="123" t="s">
        <v>6494</v>
      </c>
      <c r="V338" s="124" t="s">
        <v>6494</v>
      </c>
      <c r="W338" s="121" t="s">
        <v>11837</v>
      </c>
      <c r="X338" s="122" t="s">
        <v>11841</v>
      </c>
      <c r="Y338" s="122" t="s">
        <v>11839</v>
      </c>
      <c r="Z338" s="123" t="s">
        <v>11839</v>
      </c>
      <c r="AA338" s="124" t="s">
        <v>11839</v>
      </c>
      <c r="AB338" s="28" t="s">
        <v>11839</v>
      </c>
      <c r="AC338" s="122" t="s">
        <v>11839</v>
      </c>
      <c r="AD338" s="122" t="s">
        <v>11839</v>
      </c>
      <c r="AE338" s="123" t="s">
        <v>11839</v>
      </c>
      <c r="AF338" s="29" t="s">
        <v>11839</v>
      </c>
      <c r="AG338" s="28" t="s">
        <v>11839</v>
      </c>
      <c r="AH338" s="122" t="s">
        <v>11839</v>
      </c>
      <c r="AI338" s="122" t="s">
        <v>11839</v>
      </c>
      <c r="AJ338" s="123" t="s">
        <v>11839</v>
      </c>
      <c r="AK338" s="124" t="s">
        <v>11839</v>
      </c>
      <c r="AL338" s="28" t="s">
        <v>11839</v>
      </c>
      <c r="AM338" s="122" t="s">
        <v>11839</v>
      </c>
      <c r="AN338" s="122" t="s">
        <v>11839</v>
      </c>
      <c r="AO338" s="123" t="s">
        <v>11839</v>
      </c>
      <c r="AP338" s="29" t="s">
        <v>11839</v>
      </c>
      <c r="AQ338" s="28" t="s">
        <v>11839</v>
      </c>
      <c r="AR338" s="122" t="s">
        <v>11839</v>
      </c>
      <c r="AS338" s="122" t="s">
        <v>11839</v>
      </c>
      <c r="AT338" s="123" t="s">
        <v>11839</v>
      </c>
      <c r="AU338" s="124" t="s">
        <v>11839</v>
      </c>
      <c r="AV338" s="105"/>
      <c r="AX338" s="129"/>
      <c r="AY338" s="139"/>
      <c r="AZ338" s="139"/>
    </row>
    <row r="339" spans="3:52" ht="50" customHeight="1">
      <c r="C339" s="52" t="s">
        <v>6320</v>
      </c>
      <c r="D339" s="130" t="s">
        <v>840</v>
      </c>
      <c r="E339" s="131" t="s">
        <v>6345</v>
      </c>
      <c r="F339" s="132" t="s">
        <v>841</v>
      </c>
      <c r="G339" s="125">
        <v>178.666</v>
      </c>
      <c r="H339" s="122">
        <v>229.10599999999999</v>
      </c>
      <c r="I339" s="123">
        <f t="shared" si="174"/>
        <v>-50.44</v>
      </c>
      <c r="J339" s="124">
        <f t="shared" si="175"/>
        <v>-22.016010056480408</v>
      </c>
      <c r="K339" s="125">
        <v>178.666</v>
      </c>
      <c r="L339" s="122">
        <v>229.10599999999999</v>
      </c>
      <c r="M339" s="123">
        <f t="shared" si="176"/>
        <v>-50.44</v>
      </c>
      <c r="N339" s="124">
        <f t="shared" si="177"/>
        <v>-22.016010056480408</v>
      </c>
      <c r="O339" s="125" t="s">
        <v>11839</v>
      </c>
      <c r="P339" s="122" t="s">
        <v>11839</v>
      </c>
      <c r="Q339" s="123" t="s">
        <v>11839</v>
      </c>
      <c r="R339" s="124" t="s">
        <v>11839</v>
      </c>
      <c r="S339" s="125" t="s">
        <v>6494</v>
      </c>
      <c r="T339" s="122" t="s">
        <v>6494</v>
      </c>
      <c r="U339" s="123" t="s">
        <v>6494</v>
      </c>
      <c r="V339" s="124" t="s">
        <v>6494</v>
      </c>
      <c r="W339" s="121" t="s">
        <v>11837</v>
      </c>
      <c r="X339" s="122" t="s">
        <v>11841</v>
      </c>
      <c r="Y339" s="122" t="s">
        <v>11839</v>
      </c>
      <c r="Z339" s="123" t="s">
        <v>11839</v>
      </c>
      <c r="AA339" s="124" t="s">
        <v>11839</v>
      </c>
      <c r="AB339" s="28" t="s">
        <v>11839</v>
      </c>
      <c r="AC339" s="122" t="s">
        <v>11839</v>
      </c>
      <c r="AD339" s="122" t="s">
        <v>11839</v>
      </c>
      <c r="AE339" s="123" t="s">
        <v>11839</v>
      </c>
      <c r="AF339" s="29" t="s">
        <v>11839</v>
      </c>
      <c r="AG339" s="28" t="s">
        <v>11839</v>
      </c>
      <c r="AH339" s="122" t="s">
        <v>11839</v>
      </c>
      <c r="AI339" s="122" t="s">
        <v>11839</v>
      </c>
      <c r="AJ339" s="123" t="s">
        <v>11839</v>
      </c>
      <c r="AK339" s="124" t="s">
        <v>11839</v>
      </c>
      <c r="AL339" s="28" t="s">
        <v>11839</v>
      </c>
      <c r="AM339" s="122" t="s">
        <v>11839</v>
      </c>
      <c r="AN339" s="122" t="s">
        <v>11839</v>
      </c>
      <c r="AO339" s="123" t="s">
        <v>11839</v>
      </c>
      <c r="AP339" s="29" t="s">
        <v>11839</v>
      </c>
      <c r="AQ339" s="28" t="s">
        <v>11839</v>
      </c>
      <c r="AR339" s="122" t="s">
        <v>11839</v>
      </c>
      <c r="AS339" s="122" t="s">
        <v>11839</v>
      </c>
      <c r="AT339" s="123" t="s">
        <v>11839</v>
      </c>
      <c r="AU339" s="124" t="s">
        <v>11839</v>
      </c>
      <c r="AV339" s="104"/>
      <c r="AX339" s="129"/>
      <c r="AY339" s="139"/>
      <c r="AZ339" s="139"/>
    </row>
    <row r="340" spans="3:52" ht="50" customHeight="1">
      <c r="C340" s="52" t="s">
        <v>6320</v>
      </c>
      <c r="D340" s="130" t="s">
        <v>842</v>
      </c>
      <c r="E340" s="131" t="s">
        <v>6345</v>
      </c>
      <c r="F340" s="132" t="s">
        <v>843</v>
      </c>
      <c r="G340" s="125">
        <v>133.13499999999999</v>
      </c>
      <c r="H340" s="122">
        <v>126.74</v>
      </c>
      <c r="I340" s="123">
        <f t="shared" si="174"/>
        <v>6.394999999999996</v>
      </c>
      <c r="J340" s="124">
        <f t="shared" si="175"/>
        <v>5.0457629793277547</v>
      </c>
      <c r="K340" s="125">
        <v>133.13499999999999</v>
      </c>
      <c r="L340" s="122">
        <v>126.74</v>
      </c>
      <c r="M340" s="123">
        <f t="shared" si="176"/>
        <v>6.394999999999996</v>
      </c>
      <c r="N340" s="124">
        <f t="shared" si="177"/>
        <v>5.0457629793277547</v>
      </c>
      <c r="O340" s="125" t="s">
        <v>11839</v>
      </c>
      <c r="P340" s="122" t="s">
        <v>11839</v>
      </c>
      <c r="Q340" s="123" t="s">
        <v>11839</v>
      </c>
      <c r="R340" s="124" t="s">
        <v>11839</v>
      </c>
      <c r="S340" s="125" t="s">
        <v>6494</v>
      </c>
      <c r="T340" s="122" t="s">
        <v>6494</v>
      </c>
      <c r="U340" s="123" t="s">
        <v>6494</v>
      </c>
      <c r="V340" s="124" t="s">
        <v>6494</v>
      </c>
      <c r="W340" s="121" t="s">
        <v>11837</v>
      </c>
      <c r="X340" s="122" t="s">
        <v>11841</v>
      </c>
      <c r="Y340" s="122" t="s">
        <v>11839</v>
      </c>
      <c r="Z340" s="123" t="s">
        <v>11839</v>
      </c>
      <c r="AA340" s="124" t="s">
        <v>11839</v>
      </c>
      <c r="AB340" s="28" t="s">
        <v>11839</v>
      </c>
      <c r="AC340" s="122" t="s">
        <v>11839</v>
      </c>
      <c r="AD340" s="122" t="s">
        <v>11839</v>
      </c>
      <c r="AE340" s="123" t="s">
        <v>11839</v>
      </c>
      <c r="AF340" s="29" t="s">
        <v>11839</v>
      </c>
      <c r="AG340" s="28" t="s">
        <v>11839</v>
      </c>
      <c r="AH340" s="122" t="s">
        <v>11839</v>
      </c>
      <c r="AI340" s="122" t="s">
        <v>11839</v>
      </c>
      <c r="AJ340" s="123" t="s">
        <v>11839</v>
      </c>
      <c r="AK340" s="124" t="s">
        <v>11839</v>
      </c>
      <c r="AL340" s="28" t="s">
        <v>11839</v>
      </c>
      <c r="AM340" s="122" t="s">
        <v>11839</v>
      </c>
      <c r="AN340" s="122" t="s">
        <v>11839</v>
      </c>
      <c r="AO340" s="123" t="s">
        <v>11839</v>
      </c>
      <c r="AP340" s="29" t="s">
        <v>11839</v>
      </c>
      <c r="AQ340" s="28" t="s">
        <v>11839</v>
      </c>
      <c r="AR340" s="122" t="s">
        <v>11839</v>
      </c>
      <c r="AS340" s="122" t="s">
        <v>11839</v>
      </c>
      <c r="AT340" s="123" t="s">
        <v>11839</v>
      </c>
      <c r="AU340" s="124" t="s">
        <v>11839</v>
      </c>
      <c r="AV340" s="104"/>
      <c r="AX340" s="129"/>
      <c r="AY340" s="139"/>
      <c r="AZ340" s="139"/>
    </row>
    <row r="341" spans="3:52" ht="50" customHeight="1">
      <c r="C341" s="52" t="s">
        <v>6321</v>
      </c>
      <c r="D341" s="130" t="s">
        <v>844</v>
      </c>
      <c r="E341" s="131" t="s">
        <v>6345</v>
      </c>
      <c r="F341" s="132" t="s">
        <v>845</v>
      </c>
      <c r="G341" s="125">
        <v>26.294</v>
      </c>
      <c r="H341" s="122">
        <v>26.532</v>
      </c>
      <c r="I341" s="123">
        <f t="shared" si="174"/>
        <v>-0.23799999999999955</v>
      </c>
      <c r="J341" s="124">
        <f t="shared" si="175"/>
        <v>-0.89703000150761181</v>
      </c>
      <c r="K341" s="125">
        <v>26.294</v>
      </c>
      <c r="L341" s="122">
        <v>26.532</v>
      </c>
      <c r="M341" s="123">
        <f t="shared" si="176"/>
        <v>-0.23799999999999955</v>
      </c>
      <c r="N341" s="124">
        <f t="shared" si="177"/>
        <v>-0.89703000150761181</v>
      </c>
      <c r="O341" s="125" t="s">
        <v>11839</v>
      </c>
      <c r="P341" s="122" t="s">
        <v>11839</v>
      </c>
      <c r="Q341" s="123" t="s">
        <v>11839</v>
      </c>
      <c r="R341" s="124" t="s">
        <v>11839</v>
      </c>
      <c r="S341" s="125" t="s">
        <v>6494</v>
      </c>
      <c r="T341" s="122" t="s">
        <v>6494</v>
      </c>
      <c r="U341" s="123" t="s">
        <v>6494</v>
      </c>
      <c r="V341" s="124" t="s">
        <v>6494</v>
      </c>
      <c r="W341" s="121" t="s">
        <v>11837</v>
      </c>
      <c r="X341" s="122" t="s">
        <v>11841</v>
      </c>
      <c r="Y341" s="122" t="s">
        <v>11839</v>
      </c>
      <c r="Z341" s="123" t="s">
        <v>11839</v>
      </c>
      <c r="AA341" s="124" t="s">
        <v>11839</v>
      </c>
      <c r="AB341" s="28" t="s">
        <v>11839</v>
      </c>
      <c r="AC341" s="122" t="s">
        <v>11839</v>
      </c>
      <c r="AD341" s="122" t="s">
        <v>11839</v>
      </c>
      <c r="AE341" s="123" t="s">
        <v>11839</v>
      </c>
      <c r="AF341" s="29" t="s">
        <v>11839</v>
      </c>
      <c r="AG341" s="28" t="s">
        <v>11839</v>
      </c>
      <c r="AH341" s="122" t="s">
        <v>11839</v>
      </c>
      <c r="AI341" s="122" t="s">
        <v>11839</v>
      </c>
      <c r="AJ341" s="123" t="s">
        <v>11839</v>
      </c>
      <c r="AK341" s="124" t="s">
        <v>11839</v>
      </c>
      <c r="AL341" s="28" t="s">
        <v>11839</v>
      </c>
      <c r="AM341" s="122" t="s">
        <v>11839</v>
      </c>
      <c r="AN341" s="122" t="s">
        <v>11839</v>
      </c>
      <c r="AO341" s="123" t="s">
        <v>11839</v>
      </c>
      <c r="AP341" s="29" t="s">
        <v>11839</v>
      </c>
      <c r="AQ341" s="28" t="s">
        <v>11839</v>
      </c>
      <c r="AR341" s="122" t="s">
        <v>11839</v>
      </c>
      <c r="AS341" s="122" t="s">
        <v>11839</v>
      </c>
      <c r="AT341" s="123" t="s">
        <v>11839</v>
      </c>
      <c r="AU341" s="124" t="s">
        <v>11839</v>
      </c>
      <c r="AV341" s="104"/>
      <c r="AX341" s="129"/>
      <c r="AY341" s="139"/>
      <c r="AZ341" s="139"/>
    </row>
    <row r="342" spans="3:52" ht="50" customHeight="1">
      <c r="C342" s="52" t="s">
        <v>6315</v>
      </c>
      <c r="D342" s="130" t="s">
        <v>6038</v>
      </c>
      <c r="E342" s="131" t="s">
        <v>6346</v>
      </c>
      <c r="F342" s="132" t="s">
        <v>6039</v>
      </c>
      <c r="G342" s="125">
        <v>139523.546</v>
      </c>
      <c r="H342" s="122">
        <v>152966.54199999999</v>
      </c>
      <c r="I342" s="123">
        <f t="shared" si="174"/>
        <v>-13442.995999999985</v>
      </c>
      <c r="J342" s="124">
        <f t="shared" si="175"/>
        <v>-8.788193695324555</v>
      </c>
      <c r="K342" s="125">
        <v>24694.475999999999</v>
      </c>
      <c r="L342" s="122">
        <v>25228.191999999999</v>
      </c>
      <c r="M342" s="123">
        <f t="shared" si="176"/>
        <v>-533.71600000000035</v>
      </c>
      <c r="N342" s="124">
        <f t="shared" si="177"/>
        <v>-2.115553900969203</v>
      </c>
      <c r="O342" s="125">
        <v>7373.4920000000002</v>
      </c>
      <c r="P342" s="122">
        <v>7635.6670000000004</v>
      </c>
      <c r="Q342" s="123">
        <f t="shared" si="178"/>
        <v>-262.17500000000018</v>
      </c>
      <c r="R342" s="124">
        <f t="shared" si="179"/>
        <v>-3.4335572779693004</v>
      </c>
      <c r="S342" s="125">
        <v>107455.57799999999</v>
      </c>
      <c r="T342" s="122">
        <v>120102.683</v>
      </c>
      <c r="U342" s="123">
        <f t="shared" si="180"/>
        <v>-12647.10500000001</v>
      </c>
      <c r="V342" s="124">
        <f t="shared" si="181"/>
        <v>-10.530243525034333</v>
      </c>
      <c r="W342" s="121" t="s">
        <v>7255</v>
      </c>
      <c r="X342" s="122">
        <v>59114</v>
      </c>
      <c r="Y342" s="122">
        <v>60631</v>
      </c>
      <c r="Z342" s="123">
        <f t="shared" si="182"/>
        <v>-1517</v>
      </c>
      <c r="AA342" s="124">
        <f t="shared" si="173"/>
        <v>-2.502020418597747</v>
      </c>
      <c r="AB342" s="28" t="s">
        <v>7256</v>
      </c>
      <c r="AC342" s="122">
        <v>18007</v>
      </c>
      <c r="AD342" s="122">
        <v>14840</v>
      </c>
      <c r="AE342" s="123">
        <f t="shared" ref="AE342" si="183">AC342-AD342</f>
        <v>3167</v>
      </c>
      <c r="AF342" s="29">
        <f t="shared" ref="AF342" si="184">AE342/AD342*100</f>
        <v>21.340970350404312</v>
      </c>
      <c r="AG342" s="28" t="s">
        <v>7257</v>
      </c>
      <c r="AH342" s="122">
        <v>12661</v>
      </c>
      <c r="AI342" s="122">
        <v>23719</v>
      </c>
      <c r="AJ342" s="123">
        <f t="shared" ref="AJ342" si="185">AH342-AI342</f>
        <v>-11058</v>
      </c>
      <c r="AK342" s="124">
        <f t="shared" ref="AK342" si="186">AJ342/AI342*100</f>
        <v>-46.620852481133269</v>
      </c>
      <c r="AL342" s="28" t="s">
        <v>7258</v>
      </c>
      <c r="AM342" s="122">
        <v>9965</v>
      </c>
      <c r="AN342" s="122">
        <v>13394</v>
      </c>
      <c r="AO342" s="123">
        <f t="shared" ref="AO342" si="187">AM342-AN342</f>
        <v>-3429</v>
      </c>
      <c r="AP342" s="29">
        <f t="shared" ref="AP342" si="188">AO342/AN342*100</f>
        <v>-25.601015380020904</v>
      </c>
      <c r="AQ342" s="28" t="s">
        <v>7259</v>
      </c>
      <c r="AR342" s="122">
        <v>2697</v>
      </c>
      <c r="AS342" s="122">
        <v>2475</v>
      </c>
      <c r="AT342" s="123">
        <f t="shared" ref="AT342" si="189">AR342-AS342</f>
        <v>222</v>
      </c>
      <c r="AU342" s="124">
        <f t="shared" ref="AU342" si="190">AT342/AS342*100</f>
        <v>8.9696969696969688</v>
      </c>
      <c r="AV342" s="9" t="s">
        <v>7260</v>
      </c>
      <c r="AX342" s="129"/>
      <c r="AY342" s="139"/>
      <c r="AZ342" s="139"/>
    </row>
    <row r="343" spans="3:52" ht="50" customHeight="1">
      <c r="C343" s="52" t="s">
        <v>6317</v>
      </c>
      <c r="D343" s="130" t="s">
        <v>848</v>
      </c>
      <c r="E343" s="131" t="s">
        <v>6346</v>
      </c>
      <c r="F343" s="132" t="s">
        <v>849</v>
      </c>
      <c r="G343" s="125">
        <v>123141.85</v>
      </c>
      <c r="H343" s="122">
        <v>131447.21599999999</v>
      </c>
      <c r="I343" s="123">
        <f t="shared" ref="I343:I391" si="191">G343-H343</f>
        <v>-8305.36599999998</v>
      </c>
      <c r="J343" s="124">
        <f t="shared" ref="J343:J391" si="192">I343/H343*100</f>
        <v>-6.3184038831221656</v>
      </c>
      <c r="K343" s="125">
        <v>10982.907999999999</v>
      </c>
      <c r="L343" s="122">
        <v>10104.606</v>
      </c>
      <c r="M343" s="123">
        <f t="shared" ref="M343:M391" si="193">K343-L343</f>
        <v>878.30199999999968</v>
      </c>
      <c r="N343" s="124">
        <f t="shared" ref="N343:N391" si="194">M343/L343*100</f>
        <v>8.6920954661666148</v>
      </c>
      <c r="O343" s="125">
        <v>2814.431</v>
      </c>
      <c r="P343" s="122">
        <v>3762.0439999999999</v>
      </c>
      <c r="Q343" s="123">
        <f t="shared" ref="Q343:Q375" si="195">O343-P343</f>
        <v>-947.61299999999983</v>
      </c>
      <c r="R343" s="124">
        <f t="shared" ref="R343:R376" si="196">Q343/P343*100</f>
        <v>-25.188780354509404</v>
      </c>
      <c r="S343" s="125">
        <v>109344.511</v>
      </c>
      <c r="T343" s="122">
        <v>117580.56600000001</v>
      </c>
      <c r="U343" s="123">
        <f t="shared" ref="U343:U390" si="197">S343-T343</f>
        <v>-8236.0550000000076</v>
      </c>
      <c r="V343" s="124">
        <f t="shared" ref="V343:V390" si="198">U343/T343*100</f>
        <v>-7.0046056760774622</v>
      </c>
      <c r="W343" s="121" t="s">
        <v>7060</v>
      </c>
      <c r="X343" s="122">
        <v>71787</v>
      </c>
      <c r="Y343" s="122">
        <v>79560</v>
      </c>
      <c r="Z343" s="123">
        <f t="shared" ref="Z343:Z390" si="199">X343-Y343</f>
        <v>-7773</v>
      </c>
      <c r="AA343" s="124">
        <f t="shared" ref="AA343:AA390" si="200">Z343/Y343*100</f>
        <v>-9.7699849170437414</v>
      </c>
      <c r="AB343" s="28" t="s">
        <v>7223</v>
      </c>
      <c r="AC343" s="122">
        <v>16743</v>
      </c>
      <c r="AD343" s="122">
        <v>21566</v>
      </c>
      <c r="AE343" s="123">
        <f t="shared" ref="AE343:AE388" si="201">AC343-AD343</f>
        <v>-4823</v>
      </c>
      <c r="AF343" s="29">
        <f t="shared" ref="AF343:AF388" si="202">AE343/AD343*100</f>
        <v>-22.363906148567189</v>
      </c>
      <c r="AG343" s="28" t="s">
        <v>7224</v>
      </c>
      <c r="AH343" s="122">
        <v>11575</v>
      </c>
      <c r="AI343" s="122">
        <v>7243</v>
      </c>
      <c r="AJ343" s="123">
        <f t="shared" ref="AJ343:AJ388" si="203">AH343-AI343</f>
        <v>4332</v>
      </c>
      <c r="AK343" s="124">
        <f t="shared" ref="AK343:AK388" si="204">AJ343/AI343*100</f>
        <v>59.809471213585532</v>
      </c>
      <c r="AL343" s="28" t="s">
        <v>7142</v>
      </c>
      <c r="AM343" s="122">
        <v>2888</v>
      </c>
      <c r="AN343" s="122">
        <v>2900</v>
      </c>
      <c r="AO343" s="123">
        <f t="shared" ref="AO343:AO376" si="205">AM343-AN343</f>
        <v>-12</v>
      </c>
      <c r="AP343" s="29">
        <f t="shared" ref="AP343:AP376" si="206">AO343/AN343*100</f>
        <v>-0.41379310344827586</v>
      </c>
      <c r="AQ343" s="28" t="s">
        <v>7143</v>
      </c>
      <c r="AR343" s="122">
        <v>2004</v>
      </c>
      <c r="AS343" s="122">
        <v>2083</v>
      </c>
      <c r="AT343" s="123">
        <f t="shared" ref="AT343:AT376" si="207">AR343-AS343</f>
        <v>-79</v>
      </c>
      <c r="AU343" s="124">
        <f t="shared" ref="AU343:AU376" si="208">AT343/AS343*100</f>
        <v>-3.7926068170907343</v>
      </c>
      <c r="AV343" s="9" t="s">
        <v>12042</v>
      </c>
      <c r="AX343" s="129"/>
      <c r="AY343" s="139"/>
      <c r="AZ343" s="139"/>
    </row>
    <row r="344" spans="3:52" ht="50" customHeight="1">
      <c r="C344" s="52" t="s">
        <v>6318</v>
      </c>
      <c r="D344" s="130" t="s">
        <v>850</v>
      </c>
      <c r="E344" s="131" t="s">
        <v>6346</v>
      </c>
      <c r="F344" s="132" t="s">
        <v>851</v>
      </c>
      <c r="G344" s="125">
        <v>14463.444</v>
      </c>
      <c r="H344" s="122">
        <v>16245.911</v>
      </c>
      <c r="I344" s="123">
        <f t="shared" si="191"/>
        <v>-1782.4670000000006</v>
      </c>
      <c r="J344" s="124">
        <f t="shared" si="192"/>
        <v>-10.971788531895815</v>
      </c>
      <c r="K344" s="125">
        <v>1825.5340000000001</v>
      </c>
      <c r="L344" s="122">
        <v>1804.5719999999999</v>
      </c>
      <c r="M344" s="123">
        <f t="shared" si="193"/>
        <v>20.962000000000216</v>
      </c>
      <c r="N344" s="124">
        <f t="shared" si="194"/>
        <v>1.1616050786557819</v>
      </c>
      <c r="O344" s="125">
        <v>276.31299999999999</v>
      </c>
      <c r="P344" s="122">
        <v>481.93299999999999</v>
      </c>
      <c r="Q344" s="123">
        <f t="shared" si="195"/>
        <v>-205.62</v>
      </c>
      <c r="R344" s="124">
        <f t="shared" si="196"/>
        <v>-42.665681744142859</v>
      </c>
      <c r="S344" s="125">
        <v>12361.597</v>
      </c>
      <c r="T344" s="122">
        <v>13959.406000000001</v>
      </c>
      <c r="U344" s="123">
        <f t="shared" si="197"/>
        <v>-1597.8090000000011</v>
      </c>
      <c r="V344" s="124">
        <f t="shared" si="198"/>
        <v>-11.446110242799737</v>
      </c>
      <c r="W344" s="121" t="s">
        <v>7225</v>
      </c>
      <c r="X344" s="122">
        <v>7123</v>
      </c>
      <c r="Y344" s="122">
        <v>8455</v>
      </c>
      <c r="Z344" s="123">
        <f t="shared" si="199"/>
        <v>-1332</v>
      </c>
      <c r="AA344" s="124">
        <f t="shared" si="200"/>
        <v>-15.753991720875222</v>
      </c>
      <c r="AB344" s="28" t="s">
        <v>7145</v>
      </c>
      <c r="AC344" s="122">
        <v>3399</v>
      </c>
      <c r="AD344" s="122">
        <v>3659</v>
      </c>
      <c r="AE344" s="123">
        <f t="shared" si="201"/>
        <v>-260</v>
      </c>
      <c r="AF344" s="29">
        <f t="shared" si="202"/>
        <v>-7.1057666028969662</v>
      </c>
      <c r="AG344" s="28" t="s">
        <v>7146</v>
      </c>
      <c r="AH344" s="122">
        <v>998</v>
      </c>
      <c r="AI344" s="122">
        <v>997</v>
      </c>
      <c r="AJ344" s="123">
        <f t="shared" si="203"/>
        <v>1</v>
      </c>
      <c r="AK344" s="124">
        <f t="shared" si="204"/>
        <v>0.10030090270812438</v>
      </c>
      <c r="AL344" s="28" t="s">
        <v>7147</v>
      </c>
      <c r="AM344" s="122">
        <v>702</v>
      </c>
      <c r="AN344" s="122">
        <v>708</v>
      </c>
      <c r="AO344" s="123">
        <f t="shared" si="205"/>
        <v>-6</v>
      </c>
      <c r="AP344" s="29">
        <f t="shared" si="206"/>
        <v>-0.84745762711864403</v>
      </c>
      <c r="AQ344" s="28" t="s">
        <v>7148</v>
      </c>
      <c r="AR344" s="122">
        <v>81</v>
      </c>
      <c r="AS344" s="122">
        <v>81</v>
      </c>
      <c r="AT344" s="123">
        <f t="shared" si="207"/>
        <v>0</v>
      </c>
      <c r="AU344" s="124">
        <f t="shared" si="208"/>
        <v>0</v>
      </c>
      <c r="AV344" s="9" t="s">
        <v>12042</v>
      </c>
      <c r="AX344" s="129"/>
      <c r="AY344" s="139"/>
      <c r="AZ344" s="139"/>
    </row>
    <row r="345" spans="3:52" ht="50" customHeight="1">
      <c r="C345" s="52" t="s">
        <v>6318</v>
      </c>
      <c r="D345" s="130" t="s">
        <v>852</v>
      </c>
      <c r="E345" s="131" t="s">
        <v>6346</v>
      </c>
      <c r="F345" s="132" t="s">
        <v>853</v>
      </c>
      <c r="G345" s="125">
        <v>66272.797999999995</v>
      </c>
      <c r="H345" s="122">
        <v>82936.271999999997</v>
      </c>
      <c r="I345" s="123">
        <f t="shared" si="191"/>
        <v>-16663.474000000002</v>
      </c>
      <c r="J345" s="124">
        <f t="shared" si="192"/>
        <v>-20.091901405937325</v>
      </c>
      <c r="K345" s="125">
        <v>17011.831999999999</v>
      </c>
      <c r="L345" s="122">
        <v>15310.154</v>
      </c>
      <c r="M345" s="123">
        <f t="shared" si="193"/>
        <v>1701.6779999999981</v>
      </c>
      <c r="N345" s="124">
        <f t="shared" si="194"/>
        <v>11.11470204675928</v>
      </c>
      <c r="O345" s="125">
        <v>4.2140000000000004</v>
      </c>
      <c r="P345" s="122">
        <v>4.2130000000000001</v>
      </c>
      <c r="Q345" s="123">
        <f t="shared" si="195"/>
        <v>1.000000000000334E-3</v>
      </c>
      <c r="R345" s="124">
        <f t="shared" si="196"/>
        <v>2.3736055067655682E-2</v>
      </c>
      <c r="S345" s="125">
        <v>49256.752</v>
      </c>
      <c r="T345" s="122">
        <v>67621.904999999999</v>
      </c>
      <c r="U345" s="123">
        <f t="shared" si="197"/>
        <v>-18365.152999999998</v>
      </c>
      <c r="V345" s="124">
        <f t="shared" si="198"/>
        <v>-27.15858566835702</v>
      </c>
      <c r="W345" s="121" t="s">
        <v>7226</v>
      </c>
      <c r="X345" s="122">
        <v>38042</v>
      </c>
      <c r="Y345" s="122">
        <v>56698</v>
      </c>
      <c r="Z345" s="123">
        <f t="shared" si="199"/>
        <v>-18656</v>
      </c>
      <c r="AA345" s="124">
        <f t="shared" si="200"/>
        <v>-32.904158876856329</v>
      </c>
      <c r="AB345" s="28" t="s">
        <v>7150</v>
      </c>
      <c r="AC345" s="122">
        <v>6293</v>
      </c>
      <c r="AD345" s="122">
        <v>3653</v>
      </c>
      <c r="AE345" s="123">
        <f t="shared" si="201"/>
        <v>2640</v>
      </c>
      <c r="AF345" s="29">
        <f t="shared" si="202"/>
        <v>72.269367643033121</v>
      </c>
      <c r="AG345" s="28" t="s">
        <v>7036</v>
      </c>
      <c r="AH345" s="122">
        <v>2431</v>
      </c>
      <c r="AI345" s="122">
        <v>4794</v>
      </c>
      <c r="AJ345" s="123">
        <f t="shared" si="203"/>
        <v>-2363</v>
      </c>
      <c r="AK345" s="124">
        <f t="shared" si="204"/>
        <v>-49.290780141843967</v>
      </c>
      <c r="AL345" s="28" t="s">
        <v>6388</v>
      </c>
      <c r="AM345" s="122">
        <v>1561</v>
      </c>
      <c r="AN345" s="122">
        <v>1561</v>
      </c>
      <c r="AO345" s="123">
        <f t="shared" ref="AO345" si="209">AM345-AN345</f>
        <v>0</v>
      </c>
      <c r="AP345" s="29">
        <f t="shared" ref="AP345" si="210">AO345/AN345*100</f>
        <v>0</v>
      </c>
      <c r="AQ345" s="28" t="s">
        <v>6532</v>
      </c>
      <c r="AR345" s="122">
        <v>551</v>
      </c>
      <c r="AS345" s="122">
        <v>451</v>
      </c>
      <c r="AT345" s="123">
        <f t="shared" si="207"/>
        <v>100</v>
      </c>
      <c r="AU345" s="124">
        <f t="shared" si="208"/>
        <v>22.172949002217297</v>
      </c>
      <c r="AV345" s="9" t="s">
        <v>7144</v>
      </c>
      <c r="AX345" s="129"/>
      <c r="AY345" s="139"/>
      <c r="AZ345" s="139"/>
    </row>
    <row r="346" spans="3:52" ht="50" customHeight="1">
      <c r="C346" s="52" t="s">
        <v>6318</v>
      </c>
      <c r="D346" s="106" t="s">
        <v>854</v>
      </c>
      <c r="E346" s="107" t="s">
        <v>6346</v>
      </c>
      <c r="F346" s="108" t="s">
        <v>855</v>
      </c>
      <c r="G346" s="125">
        <v>5687.3609999999999</v>
      </c>
      <c r="H346" s="122">
        <v>5483.848</v>
      </c>
      <c r="I346" s="123">
        <f t="shared" si="191"/>
        <v>203.51299999999992</v>
      </c>
      <c r="J346" s="124">
        <f t="shared" si="192"/>
        <v>3.7111349548711035</v>
      </c>
      <c r="K346" s="125">
        <v>1862.079</v>
      </c>
      <c r="L346" s="122">
        <v>2081.855</v>
      </c>
      <c r="M346" s="123">
        <f t="shared" si="193"/>
        <v>-219.77600000000007</v>
      </c>
      <c r="N346" s="124">
        <f t="shared" si="194"/>
        <v>-10.556739062038426</v>
      </c>
      <c r="O346" s="125">
        <v>600.053</v>
      </c>
      <c r="P346" s="122">
        <v>459.90199999999999</v>
      </c>
      <c r="Q346" s="123">
        <f t="shared" si="195"/>
        <v>140.15100000000001</v>
      </c>
      <c r="R346" s="124">
        <f t="shared" si="196"/>
        <v>30.474101004126968</v>
      </c>
      <c r="S346" s="125">
        <v>3225.2289999999998</v>
      </c>
      <c r="T346" s="122">
        <v>2942.0909999999999</v>
      </c>
      <c r="U346" s="123">
        <f t="shared" si="197"/>
        <v>283.13799999999992</v>
      </c>
      <c r="V346" s="124">
        <f t="shared" si="198"/>
        <v>9.6236996068442444</v>
      </c>
      <c r="W346" s="121" t="s">
        <v>7227</v>
      </c>
      <c r="X346" s="122">
        <v>2009</v>
      </c>
      <c r="Y346" s="122">
        <v>1809</v>
      </c>
      <c r="Z346" s="123">
        <f t="shared" si="199"/>
        <v>200</v>
      </c>
      <c r="AA346" s="124">
        <f t="shared" si="200"/>
        <v>11.055831951354339</v>
      </c>
      <c r="AB346" s="28" t="s">
        <v>7228</v>
      </c>
      <c r="AC346" s="122">
        <v>389</v>
      </c>
      <c r="AD346" s="122">
        <v>389</v>
      </c>
      <c r="AE346" s="123">
        <f t="shared" si="201"/>
        <v>0</v>
      </c>
      <c r="AF346" s="29">
        <f t="shared" si="202"/>
        <v>0</v>
      </c>
      <c r="AG346" s="28" t="s">
        <v>7152</v>
      </c>
      <c r="AH346" s="122">
        <v>315</v>
      </c>
      <c r="AI346" s="122">
        <v>327</v>
      </c>
      <c r="AJ346" s="123">
        <f t="shared" si="203"/>
        <v>-12</v>
      </c>
      <c r="AK346" s="124">
        <f t="shared" si="204"/>
        <v>-3.669724770642202</v>
      </c>
      <c r="AL346" s="28" t="s">
        <v>7153</v>
      </c>
      <c r="AM346" s="122">
        <v>201</v>
      </c>
      <c r="AN346" s="122">
        <v>100</v>
      </c>
      <c r="AO346" s="123">
        <f t="shared" si="205"/>
        <v>101</v>
      </c>
      <c r="AP346" s="29">
        <f t="shared" si="206"/>
        <v>101</v>
      </c>
      <c r="AQ346" s="28" t="s">
        <v>7154</v>
      </c>
      <c r="AR346" s="122">
        <v>119</v>
      </c>
      <c r="AS346" s="122">
        <v>119</v>
      </c>
      <c r="AT346" s="123">
        <f t="shared" si="207"/>
        <v>0</v>
      </c>
      <c r="AU346" s="124">
        <f t="shared" si="208"/>
        <v>0</v>
      </c>
      <c r="AV346" s="9" t="s">
        <v>7144</v>
      </c>
      <c r="AX346" s="129"/>
      <c r="AY346" s="139"/>
      <c r="AZ346" s="139"/>
    </row>
    <row r="347" spans="3:52" ht="50" customHeight="1">
      <c r="C347" s="52" t="s">
        <v>6318</v>
      </c>
      <c r="D347" s="106" t="s">
        <v>856</v>
      </c>
      <c r="E347" s="107" t="s">
        <v>6346</v>
      </c>
      <c r="F347" s="108" t="s">
        <v>857</v>
      </c>
      <c r="G347" s="125">
        <v>17471.655999999999</v>
      </c>
      <c r="H347" s="122">
        <v>23319.641</v>
      </c>
      <c r="I347" s="123">
        <f t="shared" si="191"/>
        <v>-5847.9850000000006</v>
      </c>
      <c r="J347" s="124">
        <f t="shared" si="192"/>
        <v>-25.077508697496675</v>
      </c>
      <c r="K347" s="125">
        <v>5900.6360000000004</v>
      </c>
      <c r="L347" s="122">
        <v>7184.75</v>
      </c>
      <c r="M347" s="123">
        <f t="shared" si="193"/>
        <v>-1284.1139999999996</v>
      </c>
      <c r="N347" s="124">
        <f t="shared" si="194"/>
        <v>-17.872772191099198</v>
      </c>
      <c r="O347" s="125">
        <v>1200.5840000000001</v>
      </c>
      <c r="P347" s="122">
        <v>1463.296</v>
      </c>
      <c r="Q347" s="123">
        <f t="shared" si="195"/>
        <v>-262.71199999999999</v>
      </c>
      <c r="R347" s="124">
        <f t="shared" si="196"/>
        <v>-17.953442092372288</v>
      </c>
      <c r="S347" s="125">
        <v>10370.436</v>
      </c>
      <c r="T347" s="122">
        <v>14671.594999999999</v>
      </c>
      <c r="U347" s="123">
        <f t="shared" si="197"/>
        <v>-4301.1589999999997</v>
      </c>
      <c r="V347" s="124">
        <f t="shared" si="198"/>
        <v>-29.316233170285848</v>
      </c>
      <c r="W347" s="121" t="s">
        <v>7155</v>
      </c>
      <c r="X347" s="122">
        <v>5950</v>
      </c>
      <c r="Y347" s="122">
        <v>9791</v>
      </c>
      <c r="Z347" s="123">
        <f t="shared" si="199"/>
        <v>-3841</v>
      </c>
      <c r="AA347" s="124">
        <f t="shared" si="200"/>
        <v>-39.229905014809518</v>
      </c>
      <c r="AB347" s="28" t="s">
        <v>7156</v>
      </c>
      <c r="AC347" s="122">
        <v>2215</v>
      </c>
      <c r="AD347" s="122">
        <v>2818</v>
      </c>
      <c r="AE347" s="123">
        <f t="shared" si="201"/>
        <v>-603</v>
      </c>
      <c r="AF347" s="29">
        <f t="shared" si="202"/>
        <v>-21.398154719659331</v>
      </c>
      <c r="AG347" s="28" t="s">
        <v>7157</v>
      </c>
      <c r="AH347" s="122">
        <v>889</v>
      </c>
      <c r="AI347" s="122">
        <v>769</v>
      </c>
      <c r="AJ347" s="123">
        <f t="shared" si="203"/>
        <v>120</v>
      </c>
      <c r="AK347" s="124">
        <f t="shared" si="204"/>
        <v>15.604681404421328</v>
      </c>
      <c r="AL347" s="28" t="s">
        <v>7158</v>
      </c>
      <c r="AM347" s="122">
        <v>328</v>
      </c>
      <c r="AN347" s="122">
        <v>237</v>
      </c>
      <c r="AO347" s="123">
        <f t="shared" si="205"/>
        <v>91</v>
      </c>
      <c r="AP347" s="29">
        <f t="shared" si="206"/>
        <v>38.396624472573833</v>
      </c>
      <c r="AQ347" s="28" t="s">
        <v>7159</v>
      </c>
      <c r="AR347" s="122">
        <v>327</v>
      </c>
      <c r="AS347" s="122">
        <v>338</v>
      </c>
      <c r="AT347" s="123">
        <f t="shared" si="207"/>
        <v>-11</v>
      </c>
      <c r="AU347" s="124">
        <f t="shared" si="208"/>
        <v>-3.2544378698224854</v>
      </c>
      <c r="AV347" s="9" t="s">
        <v>7144</v>
      </c>
      <c r="AX347" s="129"/>
      <c r="AY347" s="139"/>
      <c r="AZ347" s="139"/>
    </row>
    <row r="348" spans="3:52" ht="50" customHeight="1">
      <c r="C348" s="52" t="s">
        <v>6318</v>
      </c>
      <c r="D348" s="130" t="s">
        <v>858</v>
      </c>
      <c r="E348" s="131" t="s">
        <v>6346</v>
      </c>
      <c r="F348" s="132" t="s">
        <v>859</v>
      </c>
      <c r="G348" s="125">
        <v>2293.09</v>
      </c>
      <c r="H348" s="122">
        <v>2568.8890000000001</v>
      </c>
      <c r="I348" s="123">
        <f t="shared" si="191"/>
        <v>-275.79899999999998</v>
      </c>
      <c r="J348" s="124">
        <f t="shared" si="192"/>
        <v>-10.73611977784949</v>
      </c>
      <c r="K348" s="125">
        <v>1346.0530000000001</v>
      </c>
      <c r="L348" s="122">
        <v>1510.4169999999999</v>
      </c>
      <c r="M348" s="123">
        <f t="shared" si="193"/>
        <v>-164.36399999999981</v>
      </c>
      <c r="N348" s="124">
        <f t="shared" si="194"/>
        <v>-10.882027943276579</v>
      </c>
      <c r="O348" s="125">
        <v>631.69100000000003</v>
      </c>
      <c r="P348" s="122">
        <v>681.62300000000005</v>
      </c>
      <c r="Q348" s="123">
        <f t="shared" si="195"/>
        <v>-49.932000000000016</v>
      </c>
      <c r="R348" s="124">
        <f t="shared" si="196"/>
        <v>-7.3254570341669822</v>
      </c>
      <c r="S348" s="125">
        <v>315.346</v>
      </c>
      <c r="T348" s="122">
        <v>376.84899999999999</v>
      </c>
      <c r="U348" s="123">
        <f t="shared" si="197"/>
        <v>-61.502999999999986</v>
      </c>
      <c r="V348" s="124">
        <f t="shared" si="198"/>
        <v>-16.320329893405578</v>
      </c>
      <c r="W348" s="121" t="s">
        <v>7229</v>
      </c>
      <c r="X348" s="122">
        <v>150</v>
      </c>
      <c r="Y348" s="122">
        <v>197</v>
      </c>
      <c r="Z348" s="123">
        <f t="shared" si="199"/>
        <v>-47</v>
      </c>
      <c r="AA348" s="124">
        <f t="shared" si="200"/>
        <v>-23.857868020304569</v>
      </c>
      <c r="AB348" s="28" t="s">
        <v>7160</v>
      </c>
      <c r="AC348" s="122">
        <v>85</v>
      </c>
      <c r="AD348" s="122">
        <v>90</v>
      </c>
      <c r="AE348" s="123">
        <f t="shared" si="201"/>
        <v>-5</v>
      </c>
      <c r="AF348" s="29">
        <f t="shared" si="202"/>
        <v>-5.5555555555555554</v>
      </c>
      <c r="AG348" s="28" t="s">
        <v>7230</v>
      </c>
      <c r="AH348" s="122">
        <v>44</v>
      </c>
      <c r="AI348" s="122">
        <v>49</v>
      </c>
      <c r="AJ348" s="123">
        <f t="shared" si="203"/>
        <v>-5</v>
      </c>
      <c r="AK348" s="124">
        <f t="shared" si="204"/>
        <v>-10.204081632653061</v>
      </c>
      <c r="AL348" s="28" t="s">
        <v>7231</v>
      </c>
      <c r="AM348" s="122">
        <v>25</v>
      </c>
      <c r="AN348" s="122">
        <v>27</v>
      </c>
      <c r="AO348" s="123">
        <f t="shared" si="205"/>
        <v>-2</v>
      </c>
      <c r="AP348" s="29">
        <f t="shared" si="206"/>
        <v>-7.4074074074074066</v>
      </c>
      <c r="AQ348" s="28" t="s">
        <v>7162</v>
      </c>
      <c r="AR348" s="122">
        <v>8</v>
      </c>
      <c r="AS348" s="122">
        <v>8</v>
      </c>
      <c r="AT348" s="123">
        <f t="shared" si="207"/>
        <v>0</v>
      </c>
      <c r="AU348" s="124">
        <f t="shared" si="208"/>
        <v>0</v>
      </c>
      <c r="AV348" s="9" t="s">
        <v>7144</v>
      </c>
      <c r="AX348" s="129"/>
      <c r="AY348" s="139"/>
      <c r="AZ348" s="139"/>
    </row>
    <row r="349" spans="3:52" ht="50" customHeight="1">
      <c r="C349" s="52" t="s">
        <v>6318</v>
      </c>
      <c r="D349" s="130" t="s">
        <v>860</v>
      </c>
      <c r="E349" s="131" t="s">
        <v>6346</v>
      </c>
      <c r="F349" s="132" t="s">
        <v>861</v>
      </c>
      <c r="G349" s="125">
        <v>10740.405000000001</v>
      </c>
      <c r="H349" s="122">
        <v>10918.111000000001</v>
      </c>
      <c r="I349" s="123">
        <f t="shared" si="191"/>
        <v>-177.70600000000013</v>
      </c>
      <c r="J349" s="124">
        <f t="shared" si="192"/>
        <v>-1.62762587777318</v>
      </c>
      <c r="K349" s="125">
        <v>2156.02</v>
      </c>
      <c r="L349" s="122">
        <v>1972.556</v>
      </c>
      <c r="M349" s="123">
        <f t="shared" si="193"/>
        <v>183.46399999999994</v>
      </c>
      <c r="N349" s="124">
        <f t="shared" si="194"/>
        <v>9.3008259334589205</v>
      </c>
      <c r="O349" s="125">
        <v>1320.7529999999999</v>
      </c>
      <c r="P349" s="122">
        <v>1166.758</v>
      </c>
      <c r="Q349" s="123">
        <f t="shared" si="195"/>
        <v>153.99499999999989</v>
      </c>
      <c r="R349" s="124">
        <f t="shared" si="196"/>
        <v>13.198538171583129</v>
      </c>
      <c r="S349" s="125">
        <v>7263.6319999999996</v>
      </c>
      <c r="T349" s="122">
        <v>7778.7969999999996</v>
      </c>
      <c r="U349" s="123">
        <f t="shared" si="197"/>
        <v>-515.16499999999996</v>
      </c>
      <c r="V349" s="124">
        <f t="shared" si="198"/>
        <v>-6.6226821448097954</v>
      </c>
      <c r="W349" s="121" t="s">
        <v>7149</v>
      </c>
      <c r="X349" s="122">
        <v>3053</v>
      </c>
      <c r="Y349" s="122">
        <v>6528</v>
      </c>
      <c r="Z349" s="123">
        <f t="shared" si="199"/>
        <v>-3475</v>
      </c>
      <c r="AA349" s="124">
        <f t="shared" si="200"/>
        <v>-53.232230392156865</v>
      </c>
      <c r="AB349" s="28" t="s">
        <v>7232</v>
      </c>
      <c r="AC349" s="122">
        <v>1141</v>
      </c>
      <c r="AD349" s="122">
        <v>563</v>
      </c>
      <c r="AE349" s="123">
        <f t="shared" si="201"/>
        <v>578</v>
      </c>
      <c r="AF349" s="29">
        <f t="shared" si="202"/>
        <v>102.66429840142095</v>
      </c>
      <c r="AG349" s="28" t="s">
        <v>7233</v>
      </c>
      <c r="AH349" s="122">
        <v>948</v>
      </c>
      <c r="AI349" s="122">
        <v>1002</v>
      </c>
      <c r="AJ349" s="123">
        <f t="shared" si="203"/>
        <v>-54</v>
      </c>
      <c r="AK349" s="124">
        <f t="shared" si="204"/>
        <v>-5.3892215568862278</v>
      </c>
      <c r="AL349" s="28" t="s">
        <v>7163</v>
      </c>
      <c r="AM349" s="122">
        <v>936</v>
      </c>
      <c r="AN349" s="122">
        <v>833</v>
      </c>
      <c r="AO349" s="123">
        <f t="shared" si="205"/>
        <v>103</v>
      </c>
      <c r="AP349" s="29">
        <f t="shared" si="206"/>
        <v>12.364945978391356</v>
      </c>
      <c r="AQ349" s="28" t="s">
        <v>7234</v>
      </c>
      <c r="AR349" s="122">
        <v>827</v>
      </c>
      <c r="AS349" s="122">
        <v>842</v>
      </c>
      <c r="AT349" s="123">
        <f t="shared" si="207"/>
        <v>-15</v>
      </c>
      <c r="AU349" s="124">
        <f t="shared" si="208"/>
        <v>-1.7814726840855106</v>
      </c>
      <c r="AV349" s="9" t="s">
        <v>12042</v>
      </c>
      <c r="AX349" s="129"/>
      <c r="AY349" s="139"/>
      <c r="AZ349" s="139"/>
    </row>
    <row r="350" spans="3:52" ht="50" customHeight="1">
      <c r="C350" s="52" t="s">
        <v>6318</v>
      </c>
      <c r="D350" s="130" t="s">
        <v>862</v>
      </c>
      <c r="E350" s="131" t="s">
        <v>6346</v>
      </c>
      <c r="F350" s="132" t="s">
        <v>863</v>
      </c>
      <c r="G350" s="125">
        <v>13116.021000000001</v>
      </c>
      <c r="H350" s="122">
        <v>19620.217000000001</v>
      </c>
      <c r="I350" s="123">
        <f t="shared" si="191"/>
        <v>-6504.1959999999999</v>
      </c>
      <c r="J350" s="124">
        <f t="shared" si="192"/>
        <v>-33.150479426399819</v>
      </c>
      <c r="K350" s="125">
        <v>4887.7380000000003</v>
      </c>
      <c r="L350" s="122">
        <v>5489.6229999999996</v>
      </c>
      <c r="M350" s="123">
        <f t="shared" si="193"/>
        <v>-601.88499999999931</v>
      </c>
      <c r="N350" s="124">
        <f t="shared" si="194"/>
        <v>-10.964049808156213</v>
      </c>
      <c r="O350" s="125">
        <v>638.05200000000002</v>
      </c>
      <c r="P350" s="122">
        <v>637.10699999999997</v>
      </c>
      <c r="Q350" s="123">
        <f t="shared" si="195"/>
        <v>0.94500000000005002</v>
      </c>
      <c r="R350" s="124">
        <f t="shared" si="196"/>
        <v>0.14832673318611317</v>
      </c>
      <c r="S350" s="125">
        <v>7590.2309999999998</v>
      </c>
      <c r="T350" s="122">
        <v>13493.486999999999</v>
      </c>
      <c r="U350" s="123">
        <f t="shared" si="197"/>
        <v>-5903.2559999999994</v>
      </c>
      <c r="V350" s="124">
        <f t="shared" si="198"/>
        <v>-43.748928649799709</v>
      </c>
      <c r="W350" s="121" t="s">
        <v>7164</v>
      </c>
      <c r="X350" s="122">
        <v>3504</v>
      </c>
      <c r="Y350" s="122">
        <v>3418</v>
      </c>
      <c r="Z350" s="123">
        <f t="shared" si="199"/>
        <v>86</v>
      </c>
      <c r="AA350" s="124">
        <f t="shared" si="200"/>
        <v>2.5160912814511409</v>
      </c>
      <c r="AB350" s="28" t="s">
        <v>7235</v>
      </c>
      <c r="AC350" s="122">
        <v>2816</v>
      </c>
      <c r="AD350" s="122">
        <v>8177</v>
      </c>
      <c r="AE350" s="123">
        <f t="shared" si="201"/>
        <v>-5361</v>
      </c>
      <c r="AF350" s="29">
        <f t="shared" si="202"/>
        <v>-65.561942032530268</v>
      </c>
      <c r="AG350" s="28" t="s">
        <v>7166</v>
      </c>
      <c r="AH350" s="122">
        <v>432</v>
      </c>
      <c r="AI350" s="122">
        <v>450</v>
      </c>
      <c r="AJ350" s="123">
        <f t="shared" si="203"/>
        <v>-18</v>
      </c>
      <c r="AK350" s="124">
        <f t="shared" si="204"/>
        <v>-4</v>
      </c>
      <c r="AL350" s="28" t="s">
        <v>7223</v>
      </c>
      <c r="AM350" s="122">
        <v>415</v>
      </c>
      <c r="AN350" s="122">
        <v>564</v>
      </c>
      <c r="AO350" s="123">
        <f t="shared" si="205"/>
        <v>-149</v>
      </c>
      <c r="AP350" s="29">
        <f t="shared" si="206"/>
        <v>-26.418439716312058</v>
      </c>
      <c r="AQ350" s="28" t="s">
        <v>7236</v>
      </c>
      <c r="AR350" s="122">
        <v>202</v>
      </c>
      <c r="AS350" s="122">
        <v>435</v>
      </c>
      <c r="AT350" s="123">
        <f t="shared" si="207"/>
        <v>-233</v>
      </c>
      <c r="AU350" s="124">
        <f t="shared" si="208"/>
        <v>-53.5632183908046</v>
      </c>
      <c r="AV350" s="9" t="s">
        <v>7144</v>
      </c>
      <c r="AX350" s="129"/>
      <c r="AY350" s="139"/>
      <c r="AZ350" s="139"/>
    </row>
    <row r="351" spans="3:52" ht="50" customHeight="1">
      <c r="C351" s="52" t="s">
        <v>6318</v>
      </c>
      <c r="D351" s="130" t="s">
        <v>864</v>
      </c>
      <c r="E351" s="131" t="s">
        <v>6346</v>
      </c>
      <c r="F351" s="132" t="s">
        <v>865</v>
      </c>
      <c r="G351" s="125">
        <v>13816.034</v>
      </c>
      <c r="H351" s="122">
        <v>14670.645</v>
      </c>
      <c r="I351" s="123">
        <f t="shared" si="191"/>
        <v>-854.61100000000079</v>
      </c>
      <c r="J351" s="124">
        <f t="shared" si="192"/>
        <v>-5.8253130656491301</v>
      </c>
      <c r="K351" s="125">
        <v>5794.67</v>
      </c>
      <c r="L351" s="122">
        <v>6190.7259999999997</v>
      </c>
      <c r="M351" s="123">
        <f t="shared" si="193"/>
        <v>-396.05599999999959</v>
      </c>
      <c r="N351" s="124">
        <f t="shared" si="194"/>
        <v>-6.397569525771285</v>
      </c>
      <c r="O351" s="125">
        <v>2065.1990000000001</v>
      </c>
      <c r="P351" s="122">
        <v>2264.7950000000001</v>
      </c>
      <c r="Q351" s="123">
        <f t="shared" si="195"/>
        <v>-199.596</v>
      </c>
      <c r="R351" s="124">
        <f t="shared" si="196"/>
        <v>-8.8129830735232098</v>
      </c>
      <c r="S351" s="125">
        <v>5956.165</v>
      </c>
      <c r="T351" s="122">
        <v>6215.1239999999998</v>
      </c>
      <c r="U351" s="123">
        <f t="shared" si="197"/>
        <v>-258.95899999999983</v>
      </c>
      <c r="V351" s="124">
        <f t="shared" si="198"/>
        <v>-4.1665942626406141</v>
      </c>
      <c r="W351" s="121" t="s">
        <v>7167</v>
      </c>
      <c r="X351" s="122">
        <v>2633</v>
      </c>
      <c r="Y351" s="122">
        <v>2322</v>
      </c>
      <c r="Z351" s="123">
        <f t="shared" si="199"/>
        <v>311</v>
      </c>
      <c r="AA351" s="124">
        <f t="shared" si="200"/>
        <v>13.393626184323859</v>
      </c>
      <c r="AB351" s="28" t="s">
        <v>6981</v>
      </c>
      <c r="AC351" s="122">
        <v>1341</v>
      </c>
      <c r="AD351" s="122">
        <v>1451</v>
      </c>
      <c r="AE351" s="123">
        <f t="shared" si="201"/>
        <v>-110</v>
      </c>
      <c r="AF351" s="29">
        <f t="shared" si="202"/>
        <v>-7.580978635423846</v>
      </c>
      <c r="AG351" s="28" t="s">
        <v>7168</v>
      </c>
      <c r="AH351" s="122">
        <v>847</v>
      </c>
      <c r="AI351" s="122">
        <v>986</v>
      </c>
      <c r="AJ351" s="123">
        <f t="shared" si="203"/>
        <v>-139</v>
      </c>
      <c r="AK351" s="124">
        <f t="shared" si="204"/>
        <v>-14.0973630831643</v>
      </c>
      <c r="AL351" s="28" t="s">
        <v>6488</v>
      </c>
      <c r="AM351" s="122">
        <v>445</v>
      </c>
      <c r="AN351" s="122">
        <v>733</v>
      </c>
      <c r="AO351" s="123">
        <f t="shared" si="205"/>
        <v>-288</v>
      </c>
      <c r="AP351" s="29">
        <f t="shared" si="206"/>
        <v>-39.290586630286498</v>
      </c>
      <c r="AQ351" s="28" t="s">
        <v>7169</v>
      </c>
      <c r="AR351" s="122">
        <v>240</v>
      </c>
      <c r="AS351" s="122">
        <v>229</v>
      </c>
      <c r="AT351" s="123">
        <f t="shared" si="207"/>
        <v>11</v>
      </c>
      <c r="AU351" s="124">
        <f t="shared" si="208"/>
        <v>4.8034934497816595</v>
      </c>
      <c r="AV351" s="9" t="s">
        <v>7144</v>
      </c>
      <c r="AX351" s="129"/>
      <c r="AY351" s="139"/>
      <c r="AZ351" s="139"/>
    </row>
    <row r="352" spans="3:52" ht="50" customHeight="1">
      <c r="C352" s="52" t="s">
        <v>6318</v>
      </c>
      <c r="D352" s="130" t="s">
        <v>866</v>
      </c>
      <c r="E352" s="131" t="s">
        <v>6346</v>
      </c>
      <c r="F352" s="132" t="s">
        <v>867</v>
      </c>
      <c r="G352" s="125">
        <v>22243.692999999999</v>
      </c>
      <c r="H352" s="122">
        <v>24087.698</v>
      </c>
      <c r="I352" s="123">
        <f t="shared" si="191"/>
        <v>-1844.005000000001</v>
      </c>
      <c r="J352" s="124">
        <f t="shared" si="192"/>
        <v>-7.6553807673942149</v>
      </c>
      <c r="K352" s="125">
        <v>9430.2610000000004</v>
      </c>
      <c r="L352" s="122">
        <v>10989.076999999999</v>
      </c>
      <c r="M352" s="123">
        <f t="shared" si="193"/>
        <v>-1558.8159999999989</v>
      </c>
      <c r="N352" s="124">
        <f t="shared" si="194"/>
        <v>-14.185140389861669</v>
      </c>
      <c r="O352" s="125">
        <v>4513.2359999999999</v>
      </c>
      <c r="P352" s="122">
        <v>4802.0150000000003</v>
      </c>
      <c r="Q352" s="123">
        <f t="shared" si="195"/>
        <v>-288.77900000000045</v>
      </c>
      <c r="R352" s="124">
        <f t="shared" si="196"/>
        <v>-6.0137046635631171</v>
      </c>
      <c r="S352" s="125">
        <v>8300.1959999999999</v>
      </c>
      <c r="T352" s="122">
        <v>8296.6059999999998</v>
      </c>
      <c r="U352" s="123">
        <f t="shared" si="197"/>
        <v>3.5900000000001455</v>
      </c>
      <c r="V352" s="124">
        <f t="shared" si="198"/>
        <v>4.3270706117659985E-2</v>
      </c>
      <c r="W352" s="121" t="s">
        <v>6389</v>
      </c>
      <c r="X352" s="122">
        <v>3673</v>
      </c>
      <c r="Y352" s="122">
        <v>3668</v>
      </c>
      <c r="Z352" s="123">
        <f t="shared" si="199"/>
        <v>5</v>
      </c>
      <c r="AA352" s="124">
        <f t="shared" si="200"/>
        <v>0.13631406761177753</v>
      </c>
      <c r="AB352" s="28" t="s">
        <v>6526</v>
      </c>
      <c r="AC352" s="122">
        <v>2907</v>
      </c>
      <c r="AD352" s="122">
        <v>2001</v>
      </c>
      <c r="AE352" s="123">
        <f t="shared" si="201"/>
        <v>906</v>
      </c>
      <c r="AF352" s="29">
        <f t="shared" si="202"/>
        <v>45.277361319340329</v>
      </c>
      <c r="AG352" s="28" t="s">
        <v>6488</v>
      </c>
      <c r="AH352" s="122">
        <v>600</v>
      </c>
      <c r="AI352" s="122">
        <v>600</v>
      </c>
      <c r="AJ352" s="123">
        <f t="shared" si="203"/>
        <v>0</v>
      </c>
      <c r="AK352" s="124">
        <f t="shared" si="204"/>
        <v>0</v>
      </c>
      <c r="AL352" s="28" t="s">
        <v>7170</v>
      </c>
      <c r="AM352" s="122">
        <v>464</v>
      </c>
      <c r="AN352" s="122">
        <v>464</v>
      </c>
      <c r="AO352" s="123">
        <f t="shared" si="205"/>
        <v>0</v>
      </c>
      <c r="AP352" s="29">
        <f t="shared" si="206"/>
        <v>0</v>
      </c>
      <c r="AQ352" s="28" t="s">
        <v>7171</v>
      </c>
      <c r="AR352" s="122">
        <v>383</v>
      </c>
      <c r="AS352" s="122">
        <v>315</v>
      </c>
      <c r="AT352" s="123">
        <f t="shared" si="207"/>
        <v>68</v>
      </c>
      <c r="AU352" s="124">
        <f t="shared" si="208"/>
        <v>21.587301587301589</v>
      </c>
      <c r="AV352" s="9" t="s">
        <v>12042</v>
      </c>
      <c r="AX352" s="129"/>
      <c r="AY352" s="139"/>
      <c r="AZ352" s="139"/>
    </row>
    <row r="353" spans="3:52" ht="50" customHeight="1">
      <c r="C353" s="52" t="s">
        <v>6318</v>
      </c>
      <c r="D353" s="130" t="s">
        <v>868</v>
      </c>
      <c r="E353" s="131" t="s">
        <v>6346</v>
      </c>
      <c r="F353" s="132" t="s">
        <v>869</v>
      </c>
      <c r="G353" s="125">
        <v>28249.716</v>
      </c>
      <c r="H353" s="122">
        <v>38193.375</v>
      </c>
      <c r="I353" s="123">
        <f t="shared" si="191"/>
        <v>-9943.6589999999997</v>
      </c>
      <c r="J353" s="124">
        <f t="shared" si="192"/>
        <v>-26.035036181013066</v>
      </c>
      <c r="K353" s="125">
        <v>1497.1869999999999</v>
      </c>
      <c r="L353" s="122">
        <v>2033.6780000000001</v>
      </c>
      <c r="M353" s="123">
        <f t="shared" si="193"/>
        <v>-536.49100000000021</v>
      </c>
      <c r="N353" s="124">
        <f t="shared" si="194"/>
        <v>-26.380331596250745</v>
      </c>
      <c r="O353" s="125">
        <v>607.34900000000005</v>
      </c>
      <c r="P353" s="122">
        <v>605.71900000000005</v>
      </c>
      <c r="Q353" s="123">
        <f t="shared" si="195"/>
        <v>1.6299999999999955</v>
      </c>
      <c r="R353" s="124">
        <f t="shared" si="196"/>
        <v>0.26910167916145861</v>
      </c>
      <c r="S353" s="125">
        <v>26145.18</v>
      </c>
      <c r="T353" s="122">
        <v>35553.978000000003</v>
      </c>
      <c r="U353" s="123">
        <f t="shared" si="197"/>
        <v>-9408.7980000000025</v>
      </c>
      <c r="V353" s="124">
        <f t="shared" si="198"/>
        <v>-26.46341852380063</v>
      </c>
      <c r="W353" s="121" t="s">
        <v>7149</v>
      </c>
      <c r="X353" s="122">
        <v>16851</v>
      </c>
      <c r="Y353" s="122">
        <v>26055</v>
      </c>
      <c r="Z353" s="123">
        <f t="shared" si="199"/>
        <v>-9204</v>
      </c>
      <c r="AA353" s="124">
        <f t="shared" si="200"/>
        <v>-35.325273459988487</v>
      </c>
      <c r="AB353" s="28" t="s">
        <v>7237</v>
      </c>
      <c r="AC353" s="122">
        <v>3259</v>
      </c>
      <c r="AD353" s="122">
        <v>4045</v>
      </c>
      <c r="AE353" s="123">
        <f t="shared" si="201"/>
        <v>-786</v>
      </c>
      <c r="AF353" s="29">
        <f t="shared" si="202"/>
        <v>-19.431396786155748</v>
      </c>
      <c r="AG353" s="28" t="s">
        <v>7238</v>
      </c>
      <c r="AH353" s="122">
        <v>1995</v>
      </c>
      <c r="AI353" s="122" t="s">
        <v>6494</v>
      </c>
      <c r="AJ353" s="123">
        <v>1995</v>
      </c>
      <c r="AK353" s="124" t="s">
        <v>6914</v>
      </c>
      <c r="AL353" s="28" t="s">
        <v>7239</v>
      </c>
      <c r="AM353" s="122">
        <v>1527</v>
      </c>
      <c r="AN353" s="122">
        <v>1529</v>
      </c>
      <c r="AO353" s="123">
        <f t="shared" si="205"/>
        <v>-2</v>
      </c>
      <c r="AP353" s="29">
        <f t="shared" si="206"/>
        <v>-0.13080444735120994</v>
      </c>
      <c r="AQ353" s="28" t="s">
        <v>7240</v>
      </c>
      <c r="AR353" s="122">
        <v>1019</v>
      </c>
      <c r="AS353" s="122">
        <v>2067</v>
      </c>
      <c r="AT353" s="123">
        <f t="shared" si="207"/>
        <v>-1048</v>
      </c>
      <c r="AU353" s="124">
        <f t="shared" si="208"/>
        <v>-50.70149975810353</v>
      </c>
      <c r="AV353" s="9" t="s">
        <v>7144</v>
      </c>
      <c r="AX353" s="129"/>
      <c r="AY353" s="139"/>
      <c r="AZ353" s="139"/>
    </row>
    <row r="354" spans="3:52" ht="50" customHeight="1">
      <c r="C354" s="52" t="s">
        <v>6317</v>
      </c>
      <c r="D354" s="130" t="s">
        <v>870</v>
      </c>
      <c r="E354" s="131" t="s">
        <v>6346</v>
      </c>
      <c r="F354" s="132" t="s">
        <v>871</v>
      </c>
      <c r="G354" s="125">
        <v>20452.560000000001</v>
      </c>
      <c r="H354" s="122">
        <v>20927.877</v>
      </c>
      <c r="I354" s="123">
        <f t="shared" si="191"/>
        <v>-475.3169999999991</v>
      </c>
      <c r="J354" s="124">
        <f t="shared" si="192"/>
        <v>-2.2712146100629274</v>
      </c>
      <c r="K354" s="125">
        <v>12431.282999999999</v>
      </c>
      <c r="L354" s="122">
        <v>13102.442999999999</v>
      </c>
      <c r="M354" s="123">
        <f t="shared" si="193"/>
        <v>-671.15999999999985</v>
      </c>
      <c r="N354" s="124">
        <f t="shared" si="194"/>
        <v>-5.1224035090249957</v>
      </c>
      <c r="O354" s="125">
        <v>436.61599999999999</v>
      </c>
      <c r="P354" s="122">
        <v>436.48599999999999</v>
      </c>
      <c r="Q354" s="123">
        <f t="shared" si="195"/>
        <v>0.12999999999999545</v>
      </c>
      <c r="R354" s="124">
        <f t="shared" si="196"/>
        <v>2.9783314928771013E-2</v>
      </c>
      <c r="S354" s="125">
        <v>7584.6610000000001</v>
      </c>
      <c r="T354" s="122">
        <v>7388.9480000000003</v>
      </c>
      <c r="U354" s="123">
        <f t="shared" si="197"/>
        <v>195.71299999999974</v>
      </c>
      <c r="V354" s="124">
        <f t="shared" si="198"/>
        <v>2.6487261786116201</v>
      </c>
      <c r="W354" s="121" t="s">
        <v>7241</v>
      </c>
      <c r="X354" s="122">
        <v>4437</v>
      </c>
      <c r="Y354" s="122">
        <v>4577</v>
      </c>
      <c r="Z354" s="123">
        <f t="shared" si="199"/>
        <v>-140</v>
      </c>
      <c r="AA354" s="124">
        <f t="shared" si="200"/>
        <v>-3.0587721214769501</v>
      </c>
      <c r="AB354" s="28" t="s">
        <v>7173</v>
      </c>
      <c r="AC354" s="122">
        <v>1090</v>
      </c>
      <c r="AD354" s="122">
        <v>1107</v>
      </c>
      <c r="AE354" s="123">
        <f t="shared" si="201"/>
        <v>-17</v>
      </c>
      <c r="AF354" s="29">
        <f t="shared" si="202"/>
        <v>-1.5356820234869015</v>
      </c>
      <c r="AG354" s="28" t="s">
        <v>7242</v>
      </c>
      <c r="AH354" s="122">
        <v>990</v>
      </c>
      <c r="AI354" s="122">
        <v>680</v>
      </c>
      <c r="AJ354" s="123">
        <f t="shared" si="203"/>
        <v>310</v>
      </c>
      <c r="AK354" s="124">
        <f t="shared" si="204"/>
        <v>45.588235294117645</v>
      </c>
      <c r="AL354" s="28" t="s">
        <v>7243</v>
      </c>
      <c r="AM354" s="122">
        <v>389</v>
      </c>
      <c r="AN354" s="122">
        <v>296</v>
      </c>
      <c r="AO354" s="123">
        <f t="shared" si="205"/>
        <v>93</v>
      </c>
      <c r="AP354" s="29">
        <f t="shared" si="206"/>
        <v>31.418918918918919</v>
      </c>
      <c r="AQ354" s="28" t="s">
        <v>7244</v>
      </c>
      <c r="AR354" s="122">
        <v>136</v>
      </c>
      <c r="AS354" s="122">
        <v>136</v>
      </c>
      <c r="AT354" s="123">
        <f t="shared" si="207"/>
        <v>0</v>
      </c>
      <c r="AU354" s="124">
        <f t="shared" si="208"/>
        <v>0</v>
      </c>
      <c r="AV354" s="9" t="s">
        <v>12042</v>
      </c>
      <c r="AX354" s="129"/>
      <c r="AY354" s="139"/>
      <c r="AZ354" s="139"/>
    </row>
    <row r="355" spans="3:52" ht="50" customHeight="1">
      <c r="C355" s="52" t="s">
        <v>6318</v>
      </c>
      <c r="D355" s="130" t="s">
        <v>872</v>
      </c>
      <c r="E355" s="131" t="s">
        <v>6346</v>
      </c>
      <c r="F355" s="132" t="s">
        <v>873</v>
      </c>
      <c r="G355" s="125">
        <v>6894.6270000000004</v>
      </c>
      <c r="H355" s="122">
        <v>6513.6289999999999</v>
      </c>
      <c r="I355" s="123">
        <f t="shared" si="191"/>
        <v>380.9980000000005</v>
      </c>
      <c r="J355" s="124">
        <f t="shared" si="192"/>
        <v>5.8492431791862955</v>
      </c>
      <c r="K355" s="125">
        <v>3997.7179999999998</v>
      </c>
      <c r="L355" s="122">
        <v>3620.7</v>
      </c>
      <c r="M355" s="123">
        <f t="shared" si="193"/>
        <v>377.01800000000003</v>
      </c>
      <c r="N355" s="124">
        <f t="shared" si="194"/>
        <v>10.412848344242827</v>
      </c>
      <c r="O355" s="125">
        <v>204.81899999999999</v>
      </c>
      <c r="P355" s="122">
        <v>204.81399999999999</v>
      </c>
      <c r="Q355" s="123">
        <f t="shared" si="195"/>
        <v>4.9999999999954525E-3</v>
      </c>
      <c r="R355" s="124">
        <f t="shared" si="196"/>
        <v>2.4412393684003302E-3</v>
      </c>
      <c r="S355" s="125">
        <v>2692.09</v>
      </c>
      <c r="T355" s="122">
        <v>2688.1149999999998</v>
      </c>
      <c r="U355" s="123">
        <f t="shared" si="197"/>
        <v>3.9750000000003638</v>
      </c>
      <c r="V355" s="124">
        <f t="shared" si="198"/>
        <v>0.1478731378679991</v>
      </c>
      <c r="W355" s="121" t="s">
        <v>7174</v>
      </c>
      <c r="X355" s="122">
        <v>1745</v>
      </c>
      <c r="Y355" s="122">
        <v>1745</v>
      </c>
      <c r="Z355" s="123">
        <f t="shared" si="199"/>
        <v>0</v>
      </c>
      <c r="AA355" s="124">
        <f t="shared" si="200"/>
        <v>0</v>
      </c>
      <c r="AB355" s="28" t="s">
        <v>7245</v>
      </c>
      <c r="AC355" s="122">
        <v>446</v>
      </c>
      <c r="AD355" s="122">
        <v>446</v>
      </c>
      <c r="AE355" s="123">
        <f t="shared" si="201"/>
        <v>0</v>
      </c>
      <c r="AF355" s="29">
        <f t="shared" si="202"/>
        <v>0</v>
      </c>
      <c r="AG355" s="28" t="s">
        <v>7176</v>
      </c>
      <c r="AH355" s="122">
        <v>238</v>
      </c>
      <c r="AI355" s="122">
        <v>239</v>
      </c>
      <c r="AJ355" s="123">
        <f t="shared" si="203"/>
        <v>-1</v>
      </c>
      <c r="AK355" s="124">
        <f t="shared" si="204"/>
        <v>-0.41841004184100417</v>
      </c>
      <c r="AL355" s="28" t="s">
        <v>7246</v>
      </c>
      <c r="AM355" s="122">
        <v>238</v>
      </c>
      <c r="AN355" s="122">
        <v>238</v>
      </c>
      <c r="AO355" s="123">
        <f t="shared" si="205"/>
        <v>0</v>
      </c>
      <c r="AP355" s="29">
        <f t="shared" si="206"/>
        <v>0</v>
      </c>
      <c r="AQ355" s="28" t="s">
        <v>7247</v>
      </c>
      <c r="AR355" s="122">
        <v>19</v>
      </c>
      <c r="AS355" s="122">
        <v>19</v>
      </c>
      <c r="AT355" s="123">
        <f t="shared" si="207"/>
        <v>0</v>
      </c>
      <c r="AU355" s="124">
        <f t="shared" si="208"/>
        <v>0</v>
      </c>
      <c r="AV355" s="9" t="s">
        <v>12042</v>
      </c>
      <c r="AX355" s="129"/>
      <c r="AY355" s="139"/>
      <c r="AZ355" s="139"/>
    </row>
    <row r="356" spans="3:52" ht="50" customHeight="1">
      <c r="C356" s="52" t="s">
        <v>6319</v>
      </c>
      <c r="D356" s="130" t="s">
        <v>874</v>
      </c>
      <c r="E356" s="131" t="s">
        <v>6346</v>
      </c>
      <c r="F356" s="132" t="s">
        <v>875</v>
      </c>
      <c r="G356" s="125">
        <v>1782.27</v>
      </c>
      <c r="H356" s="122">
        <v>1826.893</v>
      </c>
      <c r="I356" s="123">
        <f t="shared" si="191"/>
        <v>-44.623000000000047</v>
      </c>
      <c r="J356" s="124">
        <f t="shared" si="192"/>
        <v>-2.4425623175522619</v>
      </c>
      <c r="K356" s="125">
        <v>635.05899999999997</v>
      </c>
      <c r="L356" s="122">
        <v>637.46799999999996</v>
      </c>
      <c r="M356" s="123">
        <f t="shared" si="193"/>
        <v>-2.4089999999999918</v>
      </c>
      <c r="N356" s="124">
        <f t="shared" si="194"/>
        <v>-0.37790132210557892</v>
      </c>
      <c r="O356" s="125">
        <v>517.072</v>
      </c>
      <c r="P356" s="122">
        <v>507.02100000000002</v>
      </c>
      <c r="Q356" s="123">
        <f t="shared" si="195"/>
        <v>10.050999999999988</v>
      </c>
      <c r="R356" s="124">
        <f t="shared" si="196"/>
        <v>1.9823636496318668</v>
      </c>
      <c r="S356" s="125">
        <v>630.13900000000001</v>
      </c>
      <c r="T356" s="122">
        <v>682.404</v>
      </c>
      <c r="U356" s="123">
        <f t="shared" si="197"/>
        <v>-52.264999999999986</v>
      </c>
      <c r="V356" s="124">
        <f t="shared" si="198"/>
        <v>-7.6589527611209771</v>
      </c>
      <c r="W356" s="121" t="s">
        <v>6516</v>
      </c>
      <c r="X356" s="122">
        <v>259</v>
      </c>
      <c r="Y356" s="122">
        <v>275</v>
      </c>
      <c r="Z356" s="123">
        <f t="shared" si="199"/>
        <v>-16</v>
      </c>
      <c r="AA356" s="124">
        <f t="shared" si="200"/>
        <v>-5.8181818181818183</v>
      </c>
      <c r="AB356" s="28" t="s">
        <v>6483</v>
      </c>
      <c r="AC356" s="122">
        <v>179</v>
      </c>
      <c r="AD356" s="122">
        <v>182</v>
      </c>
      <c r="AE356" s="123">
        <f t="shared" si="201"/>
        <v>-3</v>
      </c>
      <c r="AF356" s="29">
        <f t="shared" si="202"/>
        <v>-1.6483516483516485</v>
      </c>
      <c r="AG356" s="28" t="s">
        <v>6418</v>
      </c>
      <c r="AH356" s="122">
        <v>128</v>
      </c>
      <c r="AI356" s="122">
        <v>151</v>
      </c>
      <c r="AJ356" s="123">
        <f t="shared" si="203"/>
        <v>-23</v>
      </c>
      <c r="AK356" s="124">
        <f t="shared" si="204"/>
        <v>-15.231788079470199</v>
      </c>
      <c r="AL356" s="28" t="s">
        <v>7109</v>
      </c>
      <c r="AM356" s="122">
        <v>35</v>
      </c>
      <c r="AN356" s="122">
        <v>20</v>
      </c>
      <c r="AO356" s="123">
        <f t="shared" si="205"/>
        <v>15</v>
      </c>
      <c r="AP356" s="29">
        <f t="shared" si="206"/>
        <v>75</v>
      </c>
      <c r="AQ356" s="28" t="s">
        <v>7177</v>
      </c>
      <c r="AR356" s="122">
        <v>13</v>
      </c>
      <c r="AS356" s="122">
        <v>19</v>
      </c>
      <c r="AT356" s="123">
        <f t="shared" si="207"/>
        <v>-6</v>
      </c>
      <c r="AU356" s="124">
        <f t="shared" si="208"/>
        <v>-31.578947368421051</v>
      </c>
      <c r="AV356" s="9" t="s">
        <v>7144</v>
      </c>
      <c r="AX356" s="129"/>
      <c r="AY356" s="139"/>
      <c r="AZ356" s="139"/>
    </row>
    <row r="357" spans="3:52" ht="50" customHeight="1">
      <c r="C357" s="52" t="s">
        <v>6319</v>
      </c>
      <c r="D357" s="130" t="s">
        <v>876</v>
      </c>
      <c r="E357" s="131" t="s">
        <v>6346</v>
      </c>
      <c r="F357" s="132" t="s">
        <v>877</v>
      </c>
      <c r="G357" s="125">
        <v>2493.1860000000001</v>
      </c>
      <c r="H357" s="122">
        <v>2727.6790000000001</v>
      </c>
      <c r="I357" s="123">
        <f t="shared" si="191"/>
        <v>-234.49299999999994</v>
      </c>
      <c r="J357" s="124">
        <f t="shared" si="192"/>
        <v>-8.5967960306179698</v>
      </c>
      <c r="K357" s="125">
        <v>950.87699999999995</v>
      </c>
      <c r="L357" s="122">
        <v>1084.7729999999999</v>
      </c>
      <c r="M357" s="123">
        <f t="shared" si="193"/>
        <v>-133.89599999999996</v>
      </c>
      <c r="N357" s="124">
        <f t="shared" si="194"/>
        <v>-12.343227569270249</v>
      </c>
      <c r="O357" s="125">
        <v>426.137</v>
      </c>
      <c r="P357" s="122">
        <v>464.84899999999999</v>
      </c>
      <c r="Q357" s="123">
        <f t="shared" si="195"/>
        <v>-38.711999999999989</v>
      </c>
      <c r="R357" s="124">
        <f t="shared" si="196"/>
        <v>-8.3278656079716189</v>
      </c>
      <c r="S357" s="125">
        <v>1116.172</v>
      </c>
      <c r="T357" s="122">
        <v>1178.057</v>
      </c>
      <c r="U357" s="123">
        <f t="shared" si="197"/>
        <v>-61.884999999999991</v>
      </c>
      <c r="V357" s="124">
        <f t="shared" si="198"/>
        <v>-5.2531414014771771</v>
      </c>
      <c r="W357" s="121" t="s">
        <v>6607</v>
      </c>
      <c r="X357" s="122">
        <v>546</v>
      </c>
      <c r="Y357" s="122">
        <v>586</v>
      </c>
      <c r="Z357" s="123">
        <f t="shared" si="199"/>
        <v>-40</v>
      </c>
      <c r="AA357" s="124">
        <f t="shared" si="200"/>
        <v>-6.8259385665529013</v>
      </c>
      <c r="AB357" s="28" t="s">
        <v>7178</v>
      </c>
      <c r="AC357" s="122">
        <v>302</v>
      </c>
      <c r="AD357" s="122">
        <v>306</v>
      </c>
      <c r="AE357" s="123">
        <f t="shared" si="201"/>
        <v>-4</v>
      </c>
      <c r="AF357" s="29">
        <f t="shared" si="202"/>
        <v>-1.3071895424836601</v>
      </c>
      <c r="AG357" s="28" t="s">
        <v>7248</v>
      </c>
      <c r="AH357" s="122">
        <v>263</v>
      </c>
      <c r="AI357" s="122">
        <v>278</v>
      </c>
      <c r="AJ357" s="123">
        <f t="shared" si="203"/>
        <v>-15</v>
      </c>
      <c r="AK357" s="124">
        <f t="shared" si="204"/>
        <v>-5.3956834532374103</v>
      </c>
      <c r="AL357" s="28" t="s">
        <v>7179</v>
      </c>
      <c r="AM357" s="122">
        <v>5</v>
      </c>
      <c r="AN357" s="122">
        <v>8</v>
      </c>
      <c r="AO357" s="123">
        <f>AM357-AN357</f>
        <v>-3</v>
      </c>
      <c r="AP357" s="29">
        <f t="shared" si="206"/>
        <v>-37.5</v>
      </c>
      <c r="AQ357" s="28" t="s">
        <v>6421</v>
      </c>
      <c r="AR357" s="122" t="s">
        <v>6421</v>
      </c>
      <c r="AS357" s="122" t="s">
        <v>6421</v>
      </c>
      <c r="AT357" s="123" t="s">
        <v>6421</v>
      </c>
      <c r="AU357" s="124" t="s">
        <v>6421</v>
      </c>
      <c r="AV357" s="9" t="s">
        <v>7144</v>
      </c>
      <c r="AX357" s="129"/>
      <c r="AY357" s="139"/>
      <c r="AZ357" s="139"/>
    </row>
    <row r="358" spans="3:52" ht="50" customHeight="1">
      <c r="C358" s="52" t="s">
        <v>6319</v>
      </c>
      <c r="D358" s="130" t="s">
        <v>878</v>
      </c>
      <c r="E358" s="131" t="s">
        <v>6346</v>
      </c>
      <c r="F358" s="132" t="s">
        <v>879</v>
      </c>
      <c r="G358" s="125">
        <v>2431.0700000000002</v>
      </c>
      <c r="H358" s="122">
        <v>2402.819</v>
      </c>
      <c r="I358" s="123">
        <f t="shared" si="191"/>
        <v>28.251000000000204</v>
      </c>
      <c r="J358" s="124">
        <f t="shared" si="192"/>
        <v>1.1757439907042604</v>
      </c>
      <c r="K358" s="125">
        <v>1967.7380000000001</v>
      </c>
      <c r="L358" s="122">
        <v>1921.0229999999999</v>
      </c>
      <c r="M358" s="123">
        <f t="shared" si="193"/>
        <v>46.715000000000146</v>
      </c>
      <c r="N358" s="124">
        <f t="shared" si="194"/>
        <v>2.4317772353584601</v>
      </c>
      <c r="O358" s="125">
        <v>27.19</v>
      </c>
      <c r="P358" s="122">
        <v>27.187000000000001</v>
      </c>
      <c r="Q358" s="123">
        <f t="shared" si="195"/>
        <v>3.0000000000001137E-3</v>
      </c>
      <c r="R358" s="124">
        <f t="shared" si="196"/>
        <v>1.1034685695369528E-2</v>
      </c>
      <c r="S358" s="125">
        <v>436.142</v>
      </c>
      <c r="T358" s="122">
        <v>454.60899999999998</v>
      </c>
      <c r="U358" s="123">
        <f t="shared" si="197"/>
        <v>-18.466999999999985</v>
      </c>
      <c r="V358" s="124">
        <f t="shared" si="198"/>
        <v>-4.0621721083392508</v>
      </c>
      <c r="W358" s="121" t="s">
        <v>6403</v>
      </c>
      <c r="X358" s="122">
        <v>325</v>
      </c>
      <c r="Y358" s="122">
        <v>320</v>
      </c>
      <c r="Z358" s="123">
        <f t="shared" si="199"/>
        <v>5</v>
      </c>
      <c r="AA358" s="124">
        <f t="shared" si="200"/>
        <v>1.5625</v>
      </c>
      <c r="AB358" s="28" t="s">
        <v>7170</v>
      </c>
      <c r="AC358" s="122">
        <v>63</v>
      </c>
      <c r="AD358" s="122">
        <v>63</v>
      </c>
      <c r="AE358" s="123">
        <f t="shared" si="201"/>
        <v>0</v>
      </c>
      <c r="AF358" s="29">
        <f t="shared" si="202"/>
        <v>0</v>
      </c>
      <c r="AG358" s="28" t="s">
        <v>7249</v>
      </c>
      <c r="AH358" s="122">
        <v>30</v>
      </c>
      <c r="AI358" s="122" t="s">
        <v>6494</v>
      </c>
      <c r="AJ358" s="123">
        <v>30</v>
      </c>
      <c r="AK358" s="124" t="s">
        <v>7180</v>
      </c>
      <c r="AL358" s="28" t="s">
        <v>7250</v>
      </c>
      <c r="AM358" s="122">
        <v>10</v>
      </c>
      <c r="AN358" s="122">
        <v>10</v>
      </c>
      <c r="AO358" s="123">
        <f>AM358-AN358</f>
        <v>0</v>
      </c>
      <c r="AP358" s="29">
        <f t="shared" ref="AP358:AP359" si="211">AO358/AN358*100</f>
        <v>0</v>
      </c>
      <c r="AQ358" s="28" t="s">
        <v>6634</v>
      </c>
      <c r="AR358" s="122">
        <v>5</v>
      </c>
      <c r="AS358" s="122">
        <v>35</v>
      </c>
      <c r="AT358" s="123">
        <f t="shared" si="207"/>
        <v>-30</v>
      </c>
      <c r="AU358" s="124">
        <f t="shared" si="208"/>
        <v>-85.714285714285708</v>
      </c>
      <c r="AV358" s="9" t="s">
        <v>7144</v>
      </c>
      <c r="AX358" s="129"/>
      <c r="AY358" s="139"/>
      <c r="AZ358" s="139"/>
    </row>
    <row r="359" spans="3:52" ht="50" customHeight="1">
      <c r="C359" s="52" t="s">
        <v>6319</v>
      </c>
      <c r="D359" s="130" t="s">
        <v>880</v>
      </c>
      <c r="E359" s="131" t="s">
        <v>6346</v>
      </c>
      <c r="F359" s="132" t="s">
        <v>881</v>
      </c>
      <c r="G359" s="125">
        <v>469.21699999999998</v>
      </c>
      <c r="H359" s="122">
        <v>658.06299999999999</v>
      </c>
      <c r="I359" s="123">
        <f t="shared" si="191"/>
        <v>-188.846</v>
      </c>
      <c r="J359" s="124">
        <f t="shared" si="192"/>
        <v>-28.697252390728551</v>
      </c>
      <c r="K359" s="125">
        <v>295.43599999999998</v>
      </c>
      <c r="L359" s="122">
        <v>413.2</v>
      </c>
      <c r="M359" s="123">
        <f t="shared" si="193"/>
        <v>-117.76400000000001</v>
      </c>
      <c r="N359" s="124">
        <f t="shared" si="194"/>
        <v>-28.500484027105522</v>
      </c>
      <c r="O359" s="125">
        <v>85.53</v>
      </c>
      <c r="P359" s="122">
        <v>105.521</v>
      </c>
      <c r="Q359" s="123">
        <f t="shared" si="195"/>
        <v>-19.991</v>
      </c>
      <c r="R359" s="124">
        <f t="shared" si="196"/>
        <v>-18.945044114441675</v>
      </c>
      <c r="S359" s="125">
        <v>88.251000000000005</v>
      </c>
      <c r="T359" s="122">
        <v>139.34200000000001</v>
      </c>
      <c r="U359" s="123">
        <f t="shared" si="197"/>
        <v>-51.091000000000008</v>
      </c>
      <c r="V359" s="124">
        <f t="shared" si="198"/>
        <v>-36.665901164042431</v>
      </c>
      <c r="W359" s="121" t="s">
        <v>7181</v>
      </c>
      <c r="X359" s="122">
        <v>32</v>
      </c>
      <c r="Y359" s="122">
        <v>32</v>
      </c>
      <c r="Z359" s="123">
        <f t="shared" si="199"/>
        <v>0</v>
      </c>
      <c r="AA359" s="124">
        <f t="shared" si="200"/>
        <v>0</v>
      </c>
      <c r="AB359" s="28" t="s">
        <v>6388</v>
      </c>
      <c r="AC359" s="122">
        <v>26</v>
      </c>
      <c r="AD359" s="122">
        <v>63</v>
      </c>
      <c r="AE359" s="123">
        <f t="shared" si="201"/>
        <v>-37</v>
      </c>
      <c r="AF359" s="29">
        <f t="shared" si="202"/>
        <v>-58.730158730158735</v>
      </c>
      <c r="AG359" s="28" t="s">
        <v>6825</v>
      </c>
      <c r="AH359" s="122">
        <v>11</v>
      </c>
      <c r="AI359" s="122">
        <v>11</v>
      </c>
      <c r="AJ359" s="123">
        <f t="shared" si="203"/>
        <v>0</v>
      </c>
      <c r="AK359" s="124">
        <f t="shared" si="204"/>
        <v>0</v>
      </c>
      <c r="AL359" s="28" t="s">
        <v>7251</v>
      </c>
      <c r="AM359" s="122">
        <v>10</v>
      </c>
      <c r="AN359" s="122">
        <v>10</v>
      </c>
      <c r="AO359" s="123">
        <f t="shared" ref="AO359" si="212">AM359-AN359</f>
        <v>0</v>
      </c>
      <c r="AP359" s="29">
        <f t="shared" si="211"/>
        <v>0</v>
      </c>
      <c r="AQ359" s="28" t="s">
        <v>7151</v>
      </c>
      <c r="AR359" s="122">
        <v>10</v>
      </c>
      <c r="AS359" s="122">
        <v>14</v>
      </c>
      <c r="AT359" s="123">
        <f t="shared" si="207"/>
        <v>-4</v>
      </c>
      <c r="AU359" s="124">
        <f t="shared" si="208"/>
        <v>-28.571428571428569</v>
      </c>
      <c r="AV359" s="9" t="s">
        <v>7144</v>
      </c>
      <c r="AX359" s="129"/>
      <c r="AY359" s="139"/>
      <c r="AZ359" s="139"/>
    </row>
    <row r="360" spans="3:52" ht="50" customHeight="1">
      <c r="C360" s="52" t="s">
        <v>6319</v>
      </c>
      <c r="D360" s="130" t="s">
        <v>882</v>
      </c>
      <c r="E360" s="131" t="s">
        <v>6346</v>
      </c>
      <c r="F360" s="132" t="s">
        <v>883</v>
      </c>
      <c r="G360" s="125">
        <v>2905.393</v>
      </c>
      <c r="H360" s="122">
        <v>2694.904</v>
      </c>
      <c r="I360" s="123">
        <f t="shared" si="191"/>
        <v>210.48900000000003</v>
      </c>
      <c r="J360" s="124">
        <f t="shared" si="192"/>
        <v>7.810630731187457</v>
      </c>
      <c r="K360" s="125">
        <v>1500.37</v>
      </c>
      <c r="L360" s="122">
        <v>1486.2739999999999</v>
      </c>
      <c r="M360" s="123">
        <f t="shared" si="193"/>
        <v>14.096000000000004</v>
      </c>
      <c r="N360" s="124">
        <f t="shared" si="194"/>
        <v>0.94841193481148189</v>
      </c>
      <c r="O360" s="125">
        <v>200.148</v>
      </c>
      <c r="P360" s="122">
        <v>200.13300000000001</v>
      </c>
      <c r="Q360" s="123">
        <f t="shared" si="195"/>
        <v>1.4999999999986358E-2</v>
      </c>
      <c r="R360" s="124">
        <f t="shared" si="196"/>
        <v>7.495015814476552E-3</v>
      </c>
      <c r="S360" s="125">
        <v>1204.875</v>
      </c>
      <c r="T360" s="122">
        <v>1008.497</v>
      </c>
      <c r="U360" s="123">
        <f t="shared" si="197"/>
        <v>196.37800000000004</v>
      </c>
      <c r="V360" s="124">
        <f t="shared" si="198"/>
        <v>19.472343497303417</v>
      </c>
      <c r="W360" s="121" t="s">
        <v>6972</v>
      </c>
      <c r="X360" s="122">
        <v>550</v>
      </c>
      <c r="Y360" s="122">
        <v>416</v>
      </c>
      <c r="Z360" s="123">
        <f t="shared" si="199"/>
        <v>134</v>
      </c>
      <c r="AA360" s="124">
        <f t="shared" si="200"/>
        <v>32.211538461538467</v>
      </c>
      <c r="AB360" s="28" t="s">
        <v>7182</v>
      </c>
      <c r="AC360" s="122">
        <v>224</v>
      </c>
      <c r="AD360" s="122">
        <v>135</v>
      </c>
      <c r="AE360" s="123">
        <f t="shared" si="201"/>
        <v>89</v>
      </c>
      <c r="AF360" s="29">
        <f t="shared" si="202"/>
        <v>65.925925925925924</v>
      </c>
      <c r="AG360" s="28" t="s">
        <v>6935</v>
      </c>
      <c r="AH360" s="122">
        <v>205</v>
      </c>
      <c r="AI360" s="122">
        <v>238</v>
      </c>
      <c r="AJ360" s="123">
        <f t="shared" si="203"/>
        <v>-33</v>
      </c>
      <c r="AK360" s="124">
        <f t="shared" si="204"/>
        <v>-13.865546218487395</v>
      </c>
      <c r="AL360" s="28" t="s">
        <v>7183</v>
      </c>
      <c r="AM360" s="122">
        <v>203</v>
      </c>
      <c r="AN360" s="122">
        <v>194</v>
      </c>
      <c r="AO360" s="123">
        <f t="shared" si="205"/>
        <v>9</v>
      </c>
      <c r="AP360" s="29">
        <f t="shared" si="206"/>
        <v>4.6391752577319592</v>
      </c>
      <c r="AQ360" s="28" t="s">
        <v>7184</v>
      </c>
      <c r="AR360" s="122">
        <v>7</v>
      </c>
      <c r="AS360" s="122">
        <v>10</v>
      </c>
      <c r="AT360" s="123">
        <f t="shared" si="207"/>
        <v>-3</v>
      </c>
      <c r="AU360" s="124">
        <f t="shared" si="208"/>
        <v>-30</v>
      </c>
      <c r="AV360" s="9" t="s">
        <v>7144</v>
      </c>
      <c r="AX360" s="129"/>
      <c r="AY360" s="139"/>
      <c r="AZ360" s="139"/>
    </row>
    <row r="361" spans="3:52" ht="50" customHeight="1">
      <c r="C361" s="52" t="s">
        <v>6319</v>
      </c>
      <c r="D361" s="130" t="s">
        <v>884</v>
      </c>
      <c r="E361" s="131" t="s">
        <v>6346</v>
      </c>
      <c r="F361" s="132" t="s">
        <v>885</v>
      </c>
      <c r="G361" s="125">
        <v>1976.2080000000001</v>
      </c>
      <c r="H361" s="122">
        <v>2184.1840000000002</v>
      </c>
      <c r="I361" s="123">
        <f t="shared" si="191"/>
        <v>-207.97600000000011</v>
      </c>
      <c r="J361" s="124">
        <f t="shared" si="192"/>
        <v>-9.5219084106467253</v>
      </c>
      <c r="K361" s="125">
        <v>984.88699999999994</v>
      </c>
      <c r="L361" s="122">
        <v>1162</v>
      </c>
      <c r="M361" s="123">
        <f t="shared" si="193"/>
        <v>-177.11300000000006</v>
      </c>
      <c r="N361" s="124">
        <f t="shared" si="194"/>
        <v>-15.242082616179006</v>
      </c>
      <c r="O361" s="125">
        <v>116.438</v>
      </c>
      <c r="P361" s="122">
        <v>116.33799999999999</v>
      </c>
      <c r="Q361" s="123">
        <f t="shared" si="195"/>
        <v>0.10000000000000853</v>
      </c>
      <c r="R361" s="124">
        <f t="shared" si="196"/>
        <v>8.5956437277595055E-2</v>
      </c>
      <c r="S361" s="125">
        <v>874.88300000000004</v>
      </c>
      <c r="T361" s="122">
        <v>905.846</v>
      </c>
      <c r="U361" s="123">
        <f t="shared" si="197"/>
        <v>-30.962999999999965</v>
      </c>
      <c r="V361" s="124">
        <f t="shared" si="198"/>
        <v>-3.418130675633603</v>
      </c>
      <c r="W361" s="121" t="s">
        <v>6388</v>
      </c>
      <c r="X361" s="122">
        <v>303</v>
      </c>
      <c r="Y361" s="122">
        <v>300</v>
      </c>
      <c r="Z361" s="123">
        <f t="shared" si="199"/>
        <v>3</v>
      </c>
      <c r="AA361" s="124">
        <f t="shared" si="200"/>
        <v>1</v>
      </c>
      <c r="AB361" s="28" t="s">
        <v>6488</v>
      </c>
      <c r="AC361" s="122">
        <v>225</v>
      </c>
      <c r="AD361" s="122">
        <v>236</v>
      </c>
      <c r="AE361" s="123">
        <f t="shared" si="201"/>
        <v>-11</v>
      </c>
      <c r="AF361" s="29">
        <f t="shared" si="202"/>
        <v>-4.6610169491525424</v>
      </c>
      <c r="AG361" s="28" t="s">
        <v>6403</v>
      </c>
      <c r="AH361" s="122">
        <v>119</v>
      </c>
      <c r="AI361" s="122">
        <v>112</v>
      </c>
      <c r="AJ361" s="123">
        <f t="shared" si="203"/>
        <v>7</v>
      </c>
      <c r="AK361" s="124">
        <f t="shared" si="204"/>
        <v>6.25</v>
      </c>
      <c r="AL361" s="28" t="s">
        <v>7185</v>
      </c>
      <c r="AM361" s="122">
        <v>103</v>
      </c>
      <c r="AN361" s="122">
        <v>103</v>
      </c>
      <c r="AO361" s="123">
        <f t="shared" si="205"/>
        <v>0</v>
      </c>
      <c r="AP361" s="29">
        <f t="shared" si="206"/>
        <v>0</v>
      </c>
      <c r="AQ361" s="28" t="s">
        <v>7186</v>
      </c>
      <c r="AR361" s="122">
        <v>102</v>
      </c>
      <c r="AS361" s="122">
        <v>102</v>
      </c>
      <c r="AT361" s="123">
        <f t="shared" si="207"/>
        <v>0</v>
      </c>
      <c r="AU361" s="124">
        <f t="shared" si="208"/>
        <v>0</v>
      </c>
      <c r="AV361" s="9" t="s">
        <v>7144</v>
      </c>
      <c r="AX361" s="129"/>
      <c r="AY361" s="139"/>
      <c r="AZ361" s="139"/>
    </row>
    <row r="362" spans="3:52" ht="50" customHeight="1">
      <c r="C362" s="52" t="s">
        <v>6319</v>
      </c>
      <c r="D362" s="106" t="s">
        <v>886</v>
      </c>
      <c r="E362" s="107" t="s">
        <v>6346</v>
      </c>
      <c r="F362" s="108" t="s">
        <v>887</v>
      </c>
      <c r="G362" s="125">
        <v>1980.7449999999999</v>
      </c>
      <c r="H362" s="122">
        <v>2155.761</v>
      </c>
      <c r="I362" s="123">
        <f t="shared" si="191"/>
        <v>-175.01600000000008</v>
      </c>
      <c r="J362" s="124">
        <f t="shared" si="192"/>
        <v>-8.1185251982942486</v>
      </c>
      <c r="K362" s="125">
        <v>1183.624</v>
      </c>
      <c r="L362" s="122">
        <v>1251.3889999999999</v>
      </c>
      <c r="M362" s="123">
        <f t="shared" si="193"/>
        <v>-67.764999999999873</v>
      </c>
      <c r="N362" s="124">
        <f t="shared" si="194"/>
        <v>-5.4151826490403767</v>
      </c>
      <c r="O362" s="125">
        <v>244.916</v>
      </c>
      <c r="P362" s="122">
        <v>304.87299999999999</v>
      </c>
      <c r="Q362" s="123">
        <f t="shared" si="195"/>
        <v>-59.956999999999994</v>
      </c>
      <c r="R362" s="124">
        <f t="shared" si="196"/>
        <v>-19.666221672630897</v>
      </c>
      <c r="S362" s="125">
        <v>552.20500000000004</v>
      </c>
      <c r="T362" s="122">
        <v>599.49900000000002</v>
      </c>
      <c r="U362" s="123">
        <f t="shared" si="197"/>
        <v>-47.293999999999983</v>
      </c>
      <c r="V362" s="124">
        <f t="shared" si="198"/>
        <v>-7.8889205820193169</v>
      </c>
      <c r="W362" s="121" t="s">
        <v>6418</v>
      </c>
      <c r="X362" s="122">
        <v>255</v>
      </c>
      <c r="Y362" s="122">
        <v>255</v>
      </c>
      <c r="Z362" s="123">
        <v>0</v>
      </c>
      <c r="AA362" s="124">
        <f t="shared" si="200"/>
        <v>0</v>
      </c>
      <c r="AB362" s="28" t="s">
        <v>7187</v>
      </c>
      <c r="AC362" s="122">
        <v>102</v>
      </c>
      <c r="AD362" s="122">
        <v>132</v>
      </c>
      <c r="AE362" s="123">
        <f t="shared" si="201"/>
        <v>-30</v>
      </c>
      <c r="AF362" s="29">
        <f t="shared" si="202"/>
        <v>-22.727272727272727</v>
      </c>
      <c r="AG362" s="28" t="s">
        <v>7041</v>
      </c>
      <c r="AH362" s="122">
        <v>80</v>
      </c>
      <c r="AI362" s="122">
        <v>77</v>
      </c>
      <c r="AJ362" s="123">
        <f t="shared" si="203"/>
        <v>3</v>
      </c>
      <c r="AK362" s="124">
        <f t="shared" si="204"/>
        <v>3.8961038961038961</v>
      </c>
      <c r="AL362" s="28" t="s">
        <v>7170</v>
      </c>
      <c r="AM362" s="122">
        <v>51</v>
      </c>
      <c r="AN362" s="122">
        <v>51</v>
      </c>
      <c r="AO362" s="123">
        <f t="shared" si="205"/>
        <v>0</v>
      </c>
      <c r="AP362" s="29">
        <f t="shared" si="206"/>
        <v>0</v>
      </c>
      <c r="AQ362" s="28" t="s">
        <v>7188</v>
      </c>
      <c r="AR362" s="122">
        <v>38</v>
      </c>
      <c r="AS362" s="122">
        <v>48</v>
      </c>
      <c r="AT362" s="123">
        <f t="shared" si="207"/>
        <v>-10</v>
      </c>
      <c r="AU362" s="124">
        <f t="shared" si="208"/>
        <v>-20.833333333333336</v>
      </c>
      <c r="AV362" s="9" t="s">
        <v>12042</v>
      </c>
      <c r="AX362" s="129"/>
      <c r="AY362" s="139"/>
      <c r="AZ362" s="139"/>
    </row>
    <row r="363" spans="3:52" ht="50" customHeight="1">
      <c r="C363" s="52" t="s">
        <v>6319</v>
      </c>
      <c r="D363" s="106" t="s">
        <v>888</v>
      </c>
      <c r="E363" s="107" t="s">
        <v>6346</v>
      </c>
      <c r="F363" s="108" t="s">
        <v>889</v>
      </c>
      <c r="G363" s="125">
        <v>12320.248</v>
      </c>
      <c r="H363" s="122">
        <v>15043.611999999999</v>
      </c>
      <c r="I363" s="123">
        <f t="shared" si="191"/>
        <v>-2723.3639999999996</v>
      </c>
      <c r="J363" s="124">
        <f t="shared" si="192"/>
        <v>-18.103125765274985</v>
      </c>
      <c r="K363" s="125">
        <v>1317.308</v>
      </c>
      <c r="L363" s="122">
        <v>3412.3420000000001</v>
      </c>
      <c r="M363" s="123">
        <f t="shared" si="193"/>
        <v>-2095.0340000000001</v>
      </c>
      <c r="N363" s="124">
        <f t="shared" si="194"/>
        <v>-61.39578037605844</v>
      </c>
      <c r="O363" s="125">
        <v>32.192999999999998</v>
      </c>
      <c r="P363" s="122">
        <v>32.189</v>
      </c>
      <c r="Q363" s="123">
        <f t="shared" si="195"/>
        <v>3.9999999999977831E-3</v>
      </c>
      <c r="R363" s="124">
        <f t="shared" si="196"/>
        <v>1.2426605362073325E-2</v>
      </c>
      <c r="S363" s="125">
        <v>10970.746999999999</v>
      </c>
      <c r="T363" s="122">
        <v>11599.081</v>
      </c>
      <c r="U363" s="123">
        <f t="shared" si="197"/>
        <v>-628.33400000000074</v>
      </c>
      <c r="V363" s="124">
        <f t="shared" si="198"/>
        <v>-5.4171015789957906</v>
      </c>
      <c r="W363" s="121" t="s">
        <v>7060</v>
      </c>
      <c r="X363" s="122">
        <v>5709</v>
      </c>
      <c r="Y363" s="122">
        <v>7198</v>
      </c>
      <c r="Z363" s="123">
        <f t="shared" si="199"/>
        <v>-1489</v>
      </c>
      <c r="AA363" s="124">
        <f t="shared" si="200"/>
        <v>-20.686301750486248</v>
      </c>
      <c r="AB363" s="28" t="s">
        <v>7189</v>
      </c>
      <c r="AC363" s="122">
        <v>1821</v>
      </c>
      <c r="AD363" s="122" t="s">
        <v>6421</v>
      </c>
      <c r="AE363" s="123">
        <v>1821</v>
      </c>
      <c r="AF363" s="29" t="s">
        <v>7180</v>
      </c>
      <c r="AG363" s="28" t="s">
        <v>7190</v>
      </c>
      <c r="AH363" s="122">
        <v>1651</v>
      </c>
      <c r="AI363" s="122">
        <v>1915</v>
      </c>
      <c r="AJ363" s="123">
        <f t="shared" si="203"/>
        <v>-264</v>
      </c>
      <c r="AK363" s="124">
        <f t="shared" si="204"/>
        <v>-13.785900783289817</v>
      </c>
      <c r="AL363" s="28" t="s">
        <v>6532</v>
      </c>
      <c r="AM363" s="122">
        <v>1185</v>
      </c>
      <c r="AN363" s="122">
        <v>1896</v>
      </c>
      <c r="AO363" s="123">
        <f t="shared" si="205"/>
        <v>-711</v>
      </c>
      <c r="AP363" s="29">
        <f t="shared" si="206"/>
        <v>-37.5</v>
      </c>
      <c r="AQ363" s="28" t="s">
        <v>7170</v>
      </c>
      <c r="AR363" s="122">
        <v>208</v>
      </c>
      <c r="AS363" s="122">
        <v>208</v>
      </c>
      <c r="AT363" s="123">
        <f t="shared" si="207"/>
        <v>0</v>
      </c>
      <c r="AU363" s="124">
        <f t="shared" si="208"/>
        <v>0</v>
      </c>
      <c r="AV363" s="9" t="s">
        <v>12042</v>
      </c>
      <c r="AX363" s="129"/>
      <c r="AY363" s="139"/>
      <c r="AZ363" s="139"/>
    </row>
    <row r="364" spans="3:52" ht="50" customHeight="1">
      <c r="C364" s="52" t="s">
        <v>6319</v>
      </c>
      <c r="D364" s="130" t="s">
        <v>890</v>
      </c>
      <c r="E364" s="131" t="s">
        <v>6346</v>
      </c>
      <c r="F364" s="132" t="s">
        <v>891</v>
      </c>
      <c r="G364" s="125">
        <v>14105.705</v>
      </c>
      <c r="H364" s="122">
        <v>20905.399000000001</v>
      </c>
      <c r="I364" s="123">
        <f t="shared" si="191"/>
        <v>-6799.6940000000013</v>
      </c>
      <c r="J364" s="124">
        <f t="shared" si="192"/>
        <v>-32.526018757164124</v>
      </c>
      <c r="K364" s="125">
        <v>5783.3540000000003</v>
      </c>
      <c r="L364" s="122">
        <v>8276.223</v>
      </c>
      <c r="M364" s="123">
        <f t="shared" si="193"/>
        <v>-2492.8689999999997</v>
      </c>
      <c r="N364" s="124">
        <f t="shared" si="194"/>
        <v>-30.120853437612784</v>
      </c>
      <c r="O364" s="125">
        <v>520.48</v>
      </c>
      <c r="P364" s="122">
        <v>520.428</v>
      </c>
      <c r="Q364" s="123">
        <f t="shared" si="195"/>
        <v>5.2000000000020918E-2</v>
      </c>
      <c r="R364" s="124">
        <f t="shared" si="196"/>
        <v>9.9917759997580676E-3</v>
      </c>
      <c r="S364" s="125">
        <v>7801.8710000000001</v>
      </c>
      <c r="T364" s="122">
        <v>12108.748</v>
      </c>
      <c r="U364" s="123">
        <f t="shared" si="197"/>
        <v>-4306.8769999999995</v>
      </c>
      <c r="V364" s="124">
        <f t="shared" si="198"/>
        <v>-35.568309787271154</v>
      </c>
      <c r="W364" s="121" t="s">
        <v>7060</v>
      </c>
      <c r="X364" s="122">
        <v>3583</v>
      </c>
      <c r="Y364" s="122">
        <v>8395</v>
      </c>
      <c r="Z364" s="123">
        <f t="shared" si="199"/>
        <v>-4812</v>
      </c>
      <c r="AA364" s="124">
        <f t="shared" si="200"/>
        <v>-57.319833234067893</v>
      </c>
      <c r="AB364" s="28" t="s">
        <v>7191</v>
      </c>
      <c r="AC364" s="122">
        <v>2502</v>
      </c>
      <c r="AD364" s="122">
        <v>1821</v>
      </c>
      <c r="AE364" s="123">
        <f t="shared" si="201"/>
        <v>681</v>
      </c>
      <c r="AF364" s="29">
        <f t="shared" si="202"/>
        <v>37.397034596375619</v>
      </c>
      <c r="AG364" s="28" t="s">
        <v>7036</v>
      </c>
      <c r="AH364" s="122">
        <v>1448</v>
      </c>
      <c r="AI364" s="122">
        <v>1630</v>
      </c>
      <c r="AJ364" s="123">
        <f t="shared" si="203"/>
        <v>-182</v>
      </c>
      <c r="AK364" s="124">
        <f t="shared" si="204"/>
        <v>-11.165644171779141</v>
      </c>
      <c r="AL364" s="28" t="s">
        <v>6417</v>
      </c>
      <c r="AM364" s="122">
        <v>74</v>
      </c>
      <c r="AN364" s="122">
        <v>57</v>
      </c>
      <c r="AO364" s="123">
        <f t="shared" si="205"/>
        <v>17</v>
      </c>
      <c r="AP364" s="29">
        <f t="shared" si="206"/>
        <v>29.82456140350877</v>
      </c>
      <c r="AQ364" s="28" t="s">
        <v>7192</v>
      </c>
      <c r="AR364" s="122">
        <v>63</v>
      </c>
      <c r="AS364" s="122">
        <v>76</v>
      </c>
      <c r="AT364" s="123">
        <f t="shared" si="207"/>
        <v>-13</v>
      </c>
      <c r="AU364" s="124">
        <f t="shared" si="208"/>
        <v>-17.105263157894736</v>
      </c>
      <c r="AV364" s="9" t="s">
        <v>7144</v>
      </c>
      <c r="AX364" s="129"/>
      <c r="AY364" s="139"/>
      <c r="AZ364" s="139"/>
    </row>
    <row r="365" spans="3:52" ht="50" customHeight="1">
      <c r="C365" s="52" t="s">
        <v>6319</v>
      </c>
      <c r="D365" s="130" t="s">
        <v>892</v>
      </c>
      <c r="E365" s="131" t="s">
        <v>6346</v>
      </c>
      <c r="F365" s="132" t="s">
        <v>893</v>
      </c>
      <c r="G365" s="125">
        <v>5342.0450000000001</v>
      </c>
      <c r="H365" s="122">
        <v>6984.2749999999996</v>
      </c>
      <c r="I365" s="123">
        <f t="shared" si="191"/>
        <v>-1642.2299999999996</v>
      </c>
      <c r="J365" s="124">
        <f t="shared" si="192"/>
        <v>-23.513249406702911</v>
      </c>
      <c r="K365" s="125">
        <v>1456.9870000000001</v>
      </c>
      <c r="L365" s="122">
        <v>1725.7239999999999</v>
      </c>
      <c r="M365" s="123">
        <f t="shared" si="193"/>
        <v>-268.73699999999985</v>
      </c>
      <c r="N365" s="124">
        <f t="shared" si="194"/>
        <v>-15.572420618824323</v>
      </c>
      <c r="O365" s="125">
        <v>300.76400000000001</v>
      </c>
      <c r="P365" s="122">
        <v>300.69099999999997</v>
      </c>
      <c r="Q365" s="123">
        <f t="shared" si="195"/>
        <v>7.3000000000035925E-2</v>
      </c>
      <c r="R365" s="124">
        <f t="shared" si="196"/>
        <v>2.4277414355612884E-2</v>
      </c>
      <c r="S365" s="125">
        <v>3584.2939999999999</v>
      </c>
      <c r="T365" s="122">
        <v>4957.8599999999997</v>
      </c>
      <c r="U365" s="123">
        <f t="shared" si="197"/>
        <v>-1373.5659999999998</v>
      </c>
      <c r="V365" s="124">
        <f t="shared" si="198"/>
        <v>-27.704816190856533</v>
      </c>
      <c r="W365" s="121" t="s">
        <v>7060</v>
      </c>
      <c r="X365" s="122">
        <v>2935</v>
      </c>
      <c r="Y365" s="122">
        <v>4378</v>
      </c>
      <c r="Z365" s="123">
        <f t="shared" si="199"/>
        <v>-1443</v>
      </c>
      <c r="AA365" s="124">
        <f t="shared" si="200"/>
        <v>-32.96025582457743</v>
      </c>
      <c r="AB365" s="28" t="s">
        <v>6532</v>
      </c>
      <c r="AC365" s="122">
        <v>382</v>
      </c>
      <c r="AD365" s="122">
        <v>332</v>
      </c>
      <c r="AE365" s="123">
        <f t="shared" si="201"/>
        <v>50</v>
      </c>
      <c r="AF365" s="29">
        <f t="shared" si="202"/>
        <v>15.060240963855422</v>
      </c>
      <c r="AG365" s="28" t="s">
        <v>7190</v>
      </c>
      <c r="AH365" s="122">
        <v>150</v>
      </c>
      <c r="AI365" s="122">
        <v>178</v>
      </c>
      <c r="AJ365" s="123">
        <f t="shared" si="203"/>
        <v>-28</v>
      </c>
      <c r="AK365" s="124">
        <f t="shared" si="204"/>
        <v>-15.730337078651685</v>
      </c>
      <c r="AL365" s="28" t="s">
        <v>6552</v>
      </c>
      <c r="AM365" s="122">
        <v>55</v>
      </c>
      <c r="AN365" s="122">
        <v>19</v>
      </c>
      <c r="AO365" s="123">
        <f t="shared" si="205"/>
        <v>36</v>
      </c>
      <c r="AP365" s="29">
        <f t="shared" si="206"/>
        <v>189.4736842105263</v>
      </c>
      <c r="AQ365" s="28" t="s">
        <v>7170</v>
      </c>
      <c r="AR365" s="122">
        <v>36</v>
      </c>
      <c r="AS365" s="122">
        <v>26</v>
      </c>
      <c r="AT365" s="123">
        <f t="shared" si="207"/>
        <v>10</v>
      </c>
      <c r="AU365" s="124">
        <f t="shared" si="208"/>
        <v>38.461538461538467</v>
      </c>
      <c r="AV365" s="9" t="s">
        <v>12042</v>
      </c>
      <c r="AX365" s="129"/>
      <c r="AY365" s="139"/>
      <c r="AZ365" s="139"/>
    </row>
    <row r="366" spans="3:52" ht="50" customHeight="1">
      <c r="C366" s="52" t="s">
        <v>6319</v>
      </c>
      <c r="D366" s="130" t="s">
        <v>894</v>
      </c>
      <c r="E366" s="131" t="s">
        <v>6346</v>
      </c>
      <c r="F366" s="132" t="s">
        <v>895</v>
      </c>
      <c r="G366" s="125">
        <v>7387.2079999999996</v>
      </c>
      <c r="H366" s="122">
        <v>10764.703</v>
      </c>
      <c r="I366" s="123">
        <f t="shared" si="191"/>
        <v>-3377.4949999999999</v>
      </c>
      <c r="J366" s="124">
        <f t="shared" si="192"/>
        <v>-31.375645013150848</v>
      </c>
      <c r="K366" s="125">
        <v>1326.5</v>
      </c>
      <c r="L366" s="122">
        <v>1380.95</v>
      </c>
      <c r="M366" s="123">
        <f t="shared" si="193"/>
        <v>-54.450000000000045</v>
      </c>
      <c r="N366" s="124">
        <f t="shared" si="194"/>
        <v>-3.9429378326514386</v>
      </c>
      <c r="O366" s="125">
        <v>24.9</v>
      </c>
      <c r="P366" s="122">
        <v>24.8</v>
      </c>
      <c r="Q366" s="123">
        <f t="shared" si="195"/>
        <v>9.9999999999997868E-2</v>
      </c>
      <c r="R366" s="124">
        <f t="shared" si="196"/>
        <v>0.40322580645160433</v>
      </c>
      <c r="S366" s="125">
        <v>6035.808</v>
      </c>
      <c r="T366" s="122">
        <v>9358.9529999999995</v>
      </c>
      <c r="U366" s="123">
        <f t="shared" si="197"/>
        <v>-3323.1449999999995</v>
      </c>
      <c r="V366" s="124">
        <f t="shared" si="198"/>
        <v>-35.507657747613429</v>
      </c>
      <c r="W366" s="121" t="s">
        <v>7060</v>
      </c>
      <c r="X366" s="122">
        <v>3661</v>
      </c>
      <c r="Y366" s="122">
        <v>7254</v>
      </c>
      <c r="Z366" s="123">
        <f t="shared" si="199"/>
        <v>-3593</v>
      </c>
      <c r="AA366" s="124">
        <f t="shared" si="200"/>
        <v>-49.531293079680175</v>
      </c>
      <c r="AB366" s="28" t="s">
        <v>7193</v>
      </c>
      <c r="AC366" s="122">
        <v>777</v>
      </c>
      <c r="AD366" s="122">
        <v>475</v>
      </c>
      <c r="AE366" s="123">
        <f t="shared" si="201"/>
        <v>302</v>
      </c>
      <c r="AF366" s="29">
        <f t="shared" si="202"/>
        <v>63.578947368421055</v>
      </c>
      <c r="AG366" s="28" t="s">
        <v>7252</v>
      </c>
      <c r="AH366" s="122">
        <v>620</v>
      </c>
      <c r="AI366" s="122">
        <v>530</v>
      </c>
      <c r="AJ366" s="123">
        <f t="shared" si="203"/>
        <v>90</v>
      </c>
      <c r="AK366" s="124">
        <f t="shared" si="204"/>
        <v>16.981132075471699</v>
      </c>
      <c r="AL366" s="28" t="s">
        <v>7036</v>
      </c>
      <c r="AM366" s="122">
        <v>545</v>
      </c>
      <c r="AN366" s="122">
        <v>606</v>
      </c>
      <c r="AO366" s="123">
        <f t="shared" si="205"/>
        <v>-61</v>
      </c>
      <c r="AP366" s="29">
        <f t="shared" si="206"/>
        <v>-10.066006600660065</v>
      </c>
      <c r="AQ366" s="28" t="s">
        <v>6432</v>
      </c>
      <c r="AR366" s="122">
        <v>114</v>
      </c>
      <c r="AS366" s="122">
        <v>192</v>
      </c>
      <c r="AT366" s="123">
        <f t="shared" si="207"/>
        <v>-78</v>
      </c>
      <c r="AU366" s="124">
        <f t="shared" si="208"/>
        <v>-40.625</v>
      </c>
      <c r="AV366" s="9" t="s">
        <v>7144</v>
      </c>
      <c r="AX366" s="129"/>
      <c r="AY366" s="139"/>
      <c r="AZ366" s="139"/>
    </row>
    <row r="367" spans="3:52" ht="50" customHeight="1">
      <c r="C367" s="52" t="s">
        <v>6319</v>
      </c>
      <c r="D367" s="130" t="s">
        <v>896</v>
      </c>
      <c r="E367" s="131" t="s">
        <v>6346</v>
      </c>
      <c r="F367" s="132" t="s">
        <v>897</v>
      </c>
      <c r="G367" s="125">
        <v>3223.39</v>
      </c>
      <c r="H367" s="122">
        <v>3402.1779999999999</v>
      </c>
      <c r="I367" s="123">
        <f t="shared" si="191"/>
        <v>-178.78800000000001</v>
      </c>
      <c r="J367" s="124">
        <f t="shared" si="192"/>
        <v>-5.2551042302901267</v>
      </c>
      <c r="K367" s="125">
        <v>1365.4</v>
      </c>
      <c r="L367" s="122">
        <v>1379.547</v>
      </c>
      <c r="M367" s="123">
        <f t="shared" si="193"/>
        <v>-14.146999999999935</v>
      </c>
      <c r="N367" s="124">
        <f t="shared" si="194"/>
        <v>-1.025481553002539</v>
      </c>
      <c r="O367" s="125">
        <v>70.366</v>
      </c>
      <c r="P367" s="122">
        <v>72.525000000000006</v>
      </c>
      <c r="Q367" s="123">
        <f t="shared" si="195"/>
        <v>-2.159000000000006</v>
      </c>
      <c r="R367" s="124">
        <f t="shared" si="196"/>
        <v>-2.9769045156842551</v>
      </c>
      <c r="S367" s="125">
        <v>1787.624</v>
      </c>
      <c r="T367" s="122">
        <v>1950.106</v>
      </c>
      <c r="U367" s="123">
        <f t="shared" si="197"/>
        <v>-162.48199999999997</v>
      </c>
      <c r="V367" s="124">
        <f t="shared" si="198"/>
        <v>-8.3319573397548634</v>
      </c>
      <c r="W367" s="121" t="s">
        <v>6441</v>
      </c>
      <c r="X367" s="122">
        <v>921</v>
      </c>
      <c r="Y367" s="122">
        <v>617</v>
      </c>
      <c r="Z367" s="123">
        <f t="shared" si="199"/>
        <v>304</v>
      </c>
      <c r="AA367" s="124">
        <f t="shared" si="200"/>
        <v>49.270664505672606</v>
      </c>
      <c r="AB367" s="28" t="s">
        <v>7060</v>
      </c>
      <c r="AC367" s="122">
        <v>409</v>
      </c>
      <c r="AD367" s="122">
        <v>886</v>
      </c>
      <c r="AE367" s="123">
        <f t="shared" si="201"/>
        <v>-477</v>
      </c>
      <c r="AF367" s="29">
        <f t="shared" si="202"/>
        <v>-53.837471783295712</v>
      </c>
      <c r="AG367" s="28" t="s">
        <v>6935</v>
      </c>
      <c r="AH367" s="122">
        <v>202</v>
      </c>
      <c r="AI367" s="122">
        <v>201</v>
      </c>
      <c r="AJ367" s="123">
        <f t="shared" si="203"/>
        <v>1</v>
      </c>
      <c r="AK367" s="124">
        <f t="shared" si="204"/>
        <v>0.49751243781094528</v>
      </c>
      <c r="AL367" s="28" t="s">
        <v>6502</v>
      </c>
      <c r="AM367" s="122">
        <v>98</v>
      </c>
      <c r="AN367" s="122">
        <v>126</v>
      </c>
      <c r="AO367" s="123">
        <f t="shared" si="205"/>
        <v>-28</v>
      </c>
      <c r="AP367" s="29">
        <f t="shared" si="206"/>
        <v>-22.222222222222221</v>
      </c>
      <c r="AQ367" s="28" t="s">
        <v>7253</v>
      </c>
      <c r="AR367" s="122">
        <v>92</v>
      </c>
      <c r="AS367" s="122">
        <v>84</v>
      </c>
      <c r="AT367" s="123">
        <f t="shared" si="207"/>
        <v>8</v>
      </c>
      <c r="AU367" s="124">
        <f t="shared" si="208"/>
        <v>9.5238095238095237</v>
      </c>
      <c r="AV367" s="9" t="s">
        <v>12042</v>
      </c>
      <c r="AX367" s="129"/>
      <c r="AY367" s="139"/>
      <c r="AZ367" s="139"/>
    </row>
    <row r="368" spans="3:52" ht="50" customHeight="1">
      <c r="C368" s="52" t="s">
        <v>6319</v>
      </c>
      <c r="D368" s="130" t="s">
        <v>898</v>
      </c>
      <c r="E368" s="131" t="s">
        <v>6346</v>
      </c>
      <c r="F368" s="132" t="s">
        <v>899</v>
      </c>
      <c r="G368" s="125">
        <v>5319.5559999999996</v>
      </c>
      <c r="H368" s="122">
        <v>4690.5420000000004</v>
      </c>
      <c r="I368" s="123">
        <f t="shared" si="191"/>
        <v>629.01399999999921</v>
      </c>
      <c r="J368" s="124">
        <f t="shared" si="192"/>
        <v>13.410262609310378</v>
      </c>
      <c r="K368" s="125">
        <v>3537.17</v>
      </c>
      <c r="L368" s="122">
        <v>2932.348</v>
      </c>
      <c r="M368" s="123">
        <f t="shared" si="193"/>
        <v>604.82200000000012</v>
      </c>
      <c r="N368" s="124">
        <f t="shared" si="194"/>
        <v>20.625860232141619</v>
      </c>
      <c r="O368" s="125">
        <v>40.593000000000004</v>
      </c>
      <c r="P368" s="122">
        <v>40.588000000000001</v>
      </c>
      <c r="Q368" s="123">
        <f t="shared" si="195"/>
        <v>5.000000000002558E-3</v>
      </c>
      <c r="R368" s="124">
        <f t="shared" si="196"/>
        <v>1.2318911993699019E-2</v>
      </c>
      <c r="S368" s="125">
        <v>1741.7929999999999</v>
      </c>
      <c r="T368" s="122">
        <v>1717.606</v>
      </c>
      <c r="U368" s="123">
        <f t="shared" si="197"/>
        <v>24.186999999999898</v>
      </c>
      <c r="V368" s="124">
        <f t="shared" si="198"/>
        <v>1.4081809215850374</v>
      </c>
      <c r="W368" s="121" t="s">
        <v>6526</v>
      </c>
      <c r="X368" s="122">
        <v>664</v>
      </c>
      <c r="Y368" s="122">
        <v>664</v>
      </c>
      <c r="Z368" s="123">
        <f t="shared" si="199"/>
        <v>0</v>
      </c>
      <c r="AA368" s="124">
        <f t="shared" si="200"/>
        <v>0</v>
      </c>
      <c r="AB368" s="28" t="s">
        <v>7194</v>
      </c>
      <c r="AC368" s="122">
        <v>648</v>
      </c>
      <c r="AD368" s="122">
        <v>648</v>
      </c>
      <c r="AE368" s="123">
        <f t="shared" si="201"/>
        <v>0</v>
      </c>
      <c r="AF368" s="29">
        <f t="shared" si="202"/>
        <v>0</v>
      </c>
      <c r="AG368" s="28" t="s">
        <v>6850</v>
      </c>
      <c r="AH368" s="122">
        <v>201</v>
      </c>
      <c r="AI368" s="122">
        <v>198</v>
      </c>
      <c r="AJ368" s="123">
        <f t="shared" si="203"/>
        <v>3</v>
      </c>
      <c r="AK368" s="124">
        <f t="shared" si="204"/>
        <v>1.5151515151515151</v>
      </c>
      <c r="AL368" s="28" t="s">
        <v>7170</v>
      </c>
      <c r="AM368" s="122">
        <v>101</v>
      </c>
      <c r="AN368" s="122">
        <v>111</v>
      </c>
      <c r="AO368" s="123">
        <f t="shared" si="205"/>
        <v>-10</v>
      </c>
      <c r="AP368" s="29">
        <f t="shared" si="206"/>
        <v>-9.0090090090090094</v>
      </c>
      <c r="AQ368" s="28" t="s">
        <v>6396</v>
      </c>
      <c r="AR368" s="122">
        <v>65</v>
      </c>
      <c r="AS368" s="122">
        <v>35</v>
      </c>
      <c r="AT368" s="123">
        <f t="shared" si="207"/>
        <v>30</v>
      </c>
      <c r="AU368" s="124">
        <f t="shared" si="208"/>
        <v>85.714285714285708</v>
      </c>
      <c r="AV368" s="9" t="s">
        <v>12042</v>
      </c>
      <c r="AX368" s="129"/>
      <c r="AY368" s="139"/>
      <c r="AZ368" s="139"/>
    </row>
    <row r="369" spans="3:52" ht="50" customHeight="1">
      <c r="C369" s="52" t="s">
        <v>6319</v>
      </c>
      <c r="D369" s="130" t="s">
        <v>900</v>
      </c>
      <c r="E369" s="131" t="s">
        <v>6346</v>
      </c>
      <c r="F369" s="132" t="s">
        <v>901</v>
      </c>
      <c r="G369" s="125">
        <v>2300.8429999999998</v>
      </c>
      <c r="H369" s="122">
        <v>2365.6460000000002</v>
      </c>
      <c r="I369" s="123">
        <f t="shared" si="191"/>
        <v>-64.803000000000338</v>
      </c>
      <c r="J369" s="124">
        <f t="shared" si="192"/>
        <v>-2.739336316591761</v>
      </c>
      <c r="K369" s="125">
        <v>902.79700000000003</v>
      </c>
      <c r="L369" s="122">
        <v>921.726</v>
      </c>
      <c r="M369" s="123">
        <f t="shared" si="193"/>
        <v>-18.928999999999974</v>
      </c>
      <c r="N369" s="124">
        <f t="shared" si="194"/>
        <v>-2.0536471793135891</v>
      </c>
      <c r="O369" s="125">
        <v>261.88099999999997</v>
      </c>
      <c r="P369" s="122">
        <v>241.69</v>
      </c>
      <c r="Q369" s="123">
        <f t="shared" si="195"/>
        <v>20.190999999999974</v>
      </c>
      <c r="R369" s="124">
        <f t="shared" si="196"/>
        <v>8.3540899499358563</v>
      </c>
      <c r="S369" s="125">
        <v>1136.165</v>
      </c>
      <c r="T369" s="122">
        <v>1202.23</v>
      </c>
      <c r="U369" s="123">
        <f t="shared" si="197"/>
        <v>-66.065000000000055</v>
      </c>
      <c r="V369" s="124">
        <f t="shared" si="198"/>
        <v>-5.4952047445164451</v>
      </c>
      <c r="W369" s="121" t="s">
        <v>6441</v>
      </c>
      <c r="X369" s="122">
        <v>624</v>
      </c>
      <c r="Y369" s="122">
        <v>698</v>
      </c>
      <c r="Z369" s="123">
        <f t="shared" si="199"/>
        <v>-74</v>
      </c>
      <c r="AA369" s="124">
        <f t="shared" si="200"/>
        <v>-10.601719197707736</v>
      </c>
      <c r="AB369" s="28" t="s">
        <v>7195</v>
      </c>
      <c r="AC369" s="122">
        <v>261</v>
      </c>
      <c r="AD369" s="122">
        <v>230</v>
      </c>
      <c r="AE369" s="123">
        <f t="shared" si="201"/>
        <v>31</v>
      </c>
      <c r="AF369" s="29">
        <f t="shared" si="202"/>
        <v>13.478260869565217</v>
      </c>
      <c r="AG369" s="28" t="s">
        <v>7170</v>
      </c>
      <c r="AH369" s="122">
        <v>205</v>
      </c>
      <c r="AI369" s="122">
        <v>205</v>
      </c>
      <c r="AJ369" s="123">
        <f t="shared" si="203"/>
        <v>0</v>
      </c>
      <c r="AK369" s="124">
        <f t="shared" si="204"/>
        <v>0</v>
      </c>
      <c r="AL369" s="28" t="s">
        <v>6453</v>
      </c>
      <c r="AM369" s="122">
        <v>27</v>
      </c>
      <c r="AN369" s="122">
        <v>40</v>
      </c>
      <c r="AO369" s="123">
        <f t="shared" si="205"/>
        <v>-13</v>
      </c>
      <c r="AP369" s="29">
        <f t="shared" si="206"/>
        <v>-32.5</v>
      </c>
      <c r="AQ369" s="28" t="s">
        <v>7036</v>
      </c>
      <c r="AR369" s="122">
        <v>11</v>
      </c>
      <c r="AS369" s="122">
        <v>15</v>
      </c>
      <c r="AT369" s="123">
        <f t="shared" si="207"/>
        <v>-4</v>
      </c>
      <c r="AU369" s="124">
        <f t="shared" si="208"/>
        <v>-26.666666666666668</v>
      </c>
      <c r="AV369" s="9" t="s">
        <v>7144</v>
      </c>
      <c r="AX369" s="129"/>
      <c r="AY369" s="139"/>
      <c r="AZ369" s="139"/>
    </row>
    <row r="370" spans="3:52" ht="50" customHeight="1">
      <c r="C370" s="52" t="s">
        <v>6319</v>
      </c>
      <c r="D370" s="130" t="s">
        <v>902</v>
      </c>
      <c r="E370" s="131" t="s">
        <v>6346</v>
      </c>
      <c r="F370" s="132" t="s">
        <v>903</v>
      </c>
      <c r="G370" s="125">
        <v>2407.7139999999999</v>
      </c>
      <c r="H370" s="122">
        <v>2361.3690000000001</v>
      </c>
      <c r="I370" s="123">
        <f t="shared" si="191"/>
        <v>46.3449999999998</v>
      </c>
      <c r="J370" s="124">
        <f t="shared" si="192"/>
        <v>1.9626326931538356</v>
      </c>
      <c r="K370" s="125">
        <v>1251.8320000000001</v>
      </c>
      <c r="L370" s="122">
        <v>1271.002</v>
      </c>
      <c r="M370" s="123">
        <f t="shared" si="193"/>
        <v>-19.169999999999845</v>
      </c>
      <c r="N370" s="124">
        <f t="shared" si="194"/>
        <v>-1.5082588383023665</v>
      </c>
      <c r="O370" s="125">
        <v>203.15199999999999</v>
      </c>
      <c r="P370" s="122">
        <v>202.797</v>
      </c>
      <c r="Q370" s="123">
        <f t="shared" si="195"/>
        <v>0.35499999999998977</v>
      </c>
      <c r="R370" s="124">
        <f t="shared" si="196"/>
        <v>0.17505189918982519</v>
      </c>
      <c r="S370" s="125">
        <v>952.73</v>
      </c>
      <c r="T370" s="122">
        <v>887.57</v>
      </c>
      <c r="U370" s="123">
        <f t="shared" si="197"/>
        <v>65.159999999999968</v>
      </c>
      <c r="V370" s="124">
        <f t="shared" si="198"/>
        <v>7.3413927915544646</v>
      </c>
      <c r="W370" s="121" t="s">
        <v>6471</v>
      </c>
      <c r="X370" s="122">
        <v>255</v>
      </c>
      <c r="Y370" s="122">
        <v>254</v>
      </c>
      <c r="Z370" s="123">
        <f t="shared" si="199"/>
        <v>1</v>
      </c>
      <c r="AA370" s="124">
        <f t="shared" si="200"/>
        <v>0.39370078740157477</v>
      </c>
      <c r="AB370" s="28" t="s">
        <v>7196</v>
      </c>
      <c r="AC370" s="122">
        <v>238</v>
      </c>
      <c r="AD370" s="122">
        <v>240</v>
      </c>
      <c r="AE370" s="123">
        <f t="shared" si="201"/>
        <v>-2</v>
      </c>
      <c r="AF370" s="29">
        <f t="shared" si="202"/>
        <v>-0.83333333333333337</v>
      </c>
      <c r="AG370" s="28" t="s">
        <v>7197</v>
      </c>
      <c r="AH370" s="122">
        <v>230</v>
      </c>
      <c r="AI370" s="122">
        <v>229</v>
      </c>
      <c r="AJ370" s="123">
        <f t="shared" si="203"/>
        <v>1</v>
      </c>
      <c r="AK370" s="124">
        <f t="shared" si="204"/>
        <v>0.43668122270742354</v>
      </c>
      <c r="AL370" s="28" t="s">
        <v>7198</v>
      </c>
      <c r="AM370" s="122">
        <v>101</v>
      </c>
      <c r="AN370" s="122">
        <v>37</v>
      </c>
      <c r="AO370" s="123">
        <f t="shared" si="205"/>
        <v>64</v>
      </c>
      <c r="AP370" s="29">
        <f t="shared" si="206"/>
        <v>172.97297297297297</v>
      </c>
      <c r="AQ370" s="28" t="s">
        <v>7254</v>
      </c>
      <c r="AR370" s="122">
        <v>39</v>
      </c>
      <c r="AS370" s="122">
        <v>39</v>
      </c>
      <c r="AT370" s="123">
        <f t="shared" si="207"/>
        <v>0</v>
      </c>
      <c r="AU370" s="124">
        <f t="shared" si="208"/>
        <v>0</v>
      </c>
      <c r="AV370" s="9" t="s">
        <v>7144</v>
      </c>
      <c r="AX370" s="129"/>
      <c r="AY370" s="139"/>
      <c r="AZ370" s="139"/>
    </row>
    <row r="371" spans="3:52" ht="50" customHeight="1">
      <c r="C371" s="52" t="s">
        <v>6319</v>
      </c>
      <c r="D371" s="106" t="s">
        <v>904</v>
      </c>
      <c r="E371" s="107" t="s">
        <v>6346</v>
      </c>
      <c r="F371" s="108" t="s">
        <v>905</v>
      </c>
      <c r="G371" s="125">
        <v>1118.6410000000001</v>
      </c>
      <c r="H371" s="122">
        <v>1291.0820000000001</v>
      </c>
      <c r="I371" s="123">
        <f t="shared" si="191"/>
        <v>-172.44100000000003</v>
      </c>
      <c r="J371" s="124">
        <f t="shared" si="192"/>
        <v>-13.356316639841623</v>
      </c>
      <c r="K371" s="125">
        <v>864.3</v>
      </c>
      <c r="L371" s="122">
        <v>1039.3</v>
      </c>
      <c r="M371" s="123">
        <f t="shared" si="193"/>
        <v>-175</v>
      </c>
      <c r="N371" s="124">
        <f t="shared" si="194"/>
        <v>-16.838256518810738</v>
      </c>
      <c r="O371" s="125">
        <v>114.02200000000001</v>
      </c>
      <c r="P371" s="122">
        <v>113.52200000000001</v>
      </c>
      <c r="Q371" s="123">
        <f t="shared" si="195"/>
        <v>0.5</v>
      </c>
      <c r="R371" s="124">
        <f t="shared" si="196"/>
        <v>0.44044326209897638</v>
      </c>
      <c r="S371" s="125">
        <v>140.31899999999999</v>
      </c>
      <c r="T371" s="122">
        <v>138.26</v>
      </c>
      <c r="U371" s="123">
        <f t="shared" si="197"/>
        <v>2.0589999999999975</v>
      </c>
      <c r="V371" s="124">
        <f t="shared" si="198"/>
        <v>1.4892232026616503</v>
      </c>
      <c r="W371" s="121" t="s">
        <v>7199</v>
      </c>
      <c r="X371" s="122">
        <v>73</v>
      </c>
      <c r="Y371" s="122">
        <v>71</v>
      </c>
      <c r="Z371" s="123">
        <f t="shared" si="199"/>
        <v>2</v>
      </c>
      <c r="AA371" s="124">
        <f t="shared" si="200"/>
        <v>2.8169014084507045</v>
      </c>
      <c r="AB371" s="28" t="s">
        <v>7200</v>
      </c>
      <c r="AC371" s="122">
        <v>29</v>
      </c>
      <c r="AD371" s="122">
        <v>19</v>
      </c>
      <c r="AE371" s="123">
        <f t="shared" si="201"/>
        <v>10</v>
      </c>
      <c r="AF371" s="29">
        <f t="shared" si="202"/>
        <v>52.631578947368418</v>
      </c>
      <c r="AG371" s="28" t="s">
        <v>7170</v>
      </c>
      <c r="AH371" s="122">
        <v>18</v>
      </c>
      <c r="AI371" s="122">
        <v>18</v>
      </c>
      <c r="AJ371" s="123">
        <f t="shared" si="203"/>
        <v>0</v>
      </c>
      <c r="AK371" s="124">
        <f t="shared" si="204"/>
        <v>0</v>
      </c>
      <c r="AL371" s="28" t="s">
        <v>7201</v>
      </c>
      <c r="AM371" s="122">
        <v>11</v>
      </c>
      <c r="AN371" s="122">
        <v>11</v>
      </c>
      <c r="AO371" s="123">
        <f t="shared" si="205"/>
        <v>0</v>
      </c>
      <c r="AP371" s="29">
        <f t="shared" si="206"/>
        <v>0</v>
      </c>
      <c r="AQ371" s="28" t="s">
        <v>7036</v>
      </c>
      <c r="AR371" s="122">
        <v>9</v>
      </c>
      <c r="AS371" s="122">
        <v>19</v>
      </c>
      <c r="AT371" s="123">
        <f t="shared" si="207"/>
        <v>-10</v>
      </c>
      <c r="AU371" s="124">
        <f t="shared" si="208"/>
        <v>-52.631578947368418</v>
      </c>
      <c r="AV371" s="9" t="s">
        <v>7144</v>
      </c>
      <c r="AX371" s="129"/>
      <c r="AY371" s="139"/>
      <c r="AZ371" s="139"/>
    </row>
    <row r="372" spans="3:52" ht="50" customHeight="1">
      <c r="C372" s="52" t="s">
        <v>6319</v>
      </c>
      <c r="D372" s="130" t="s">
        <v>906</v>
      </c>
      <c r="E372" s="131" t="s">
        <v>6346</v>
      </c>
      <c r="F372" s="132" t="s">
        <v>907</v>
      </c>
      <c r="G372" s="125">
        <v>6216.49</v>
      </c>
      <c r="H372" s="122">
        <v>6691.62</v>
      </c>
      <c r="I372" s="123">
        <f t="shared" si="191"/>
        <v>-475.13000000000011</v>
      </c>
      <c r="J372" s="124">
        <f t="shared" si="192"/>
        <v>-7.1003733027278919</v>
      </c>
      <c r="K372" s="125">
        <v>2622.63</v>
      </c>
      <c r="L372" s="122">
        <v>2970.5329999999999</v>
      </c>
      <c r="M372" s="123">
        <f t="shared" si="193"/>
        <v>-347.90299999999979</v>
      </c>
      <c r="N372" s="124">
        <f t="shared" si="194"/>
        <v>-11.711803908591483</v>
      </c>
      <c r="O372" s="125">
        <v>310.41899999999998</v>
      </c>
      <c r="P372" s="122">
        <v>310.29300000000001</v>
      </c>
      <c r="Q372" s="123">
        <f t="shared" si="195"/>
        <v>0.12599999999997635</v>
      </c>
      <c r="R372" s="124">
        <f t="shared" si="196"/>
        <v>4.0606781332474903E-2</v>
      </c>
      <c r="S372" s="125">
        <v>3283.4409999999998</v>
      </c>
      <c r="T372" s="122">
        <v>3410.7939999999999</v>
      </c>
      <c r="U372" s="123">
        <f t="shared" si="197"/>
        <v>-127.35300000000007</v>
      </c>
      <c r="V372" s="124">
        <f t="shared" si="198"/>
        <v>-3.7338226817568017</v>
      </c>
      <c r="W372" s="121" t="s">
        <v>6514</v>
      </c>
      <c r="X372" s="122">
        <v>1843</v>
      </c>
      <c r="Y372" s="122">
        <v>1839</v>
      </c>
      <c r="Z372" s="123">
        <f t="shared" si="199"/>
        <v>4</v>
      </c>
      <c r="AA372" s="124">
        <f t="shared" si="200"/>
        <v>0.21750951604132679</v>
      </c>
      <c r="AB372" s="28" t="s">
        <v>6456</v>
      </c>
      <c r="AC372" s="122">
        <v>810</v>
      </c>
      <c r="AD372" s="122">
        <v>808</v>
      </c>
      <c r="AE372" s="123">
        <f t="shared" si="201"/>
        <v>2</v>
      </c>
      <c r="AF372" s="29">
        <f t="shared" si="202"/>
        <v>0.24752475247524752</v>
      </c>
      <c r="AG372" s="28" t="s">
        <v>6634</v>
      </c>
      <c r="AH372" s="122">
        <v>127</v>
      </c>
      <c r="AI372" s="122">
        <v>127</v>
      </c>
      <c r="AJ372" s="123">
        <f t="shared" si="203"/>
        <v>0</v>
      </c>
      <c r="AK372" s="124">
        <f t="shared" si="204"/>
        <v>0</v>
      </c>
      <c r="AL372" s="28" t="s">
        <v>7202</v>
      </c>
      <c r="AM372" s="122">
        <v>120</v>
      </c>
      <c r="AN372" s="122">
        <v>161</v>
      </c>
      <c r="AO372" s="123">
        <f t="shared" si="205"/>
        <v>-41</v>
      </c>
      <c r="AP372" s="29">
        <f t="shared" si="206"/>
        <v>-25.465838509316768</v>
      </c>
      <c r="AQ372" s="28" t="s">
        <v>6502</v>
      </c>
      <c r="AR372" s="122">
        <v>105</v>
      </c>
      <c r="AS372" s="122">
        <v>105</v>
      </c>
      <c r="AT372" s="123">
        <f t="shared" si="207"/>
        <v>0</v>
      </c>
      <c r="AU372" s="124">
        <f t="shared" si="208"/>
        <v>0</v>
      </c>
      <c r="AV372" s="9" t="s">
        <v>7144</v>
      </c>
      <c r="AX372" s="129"/>
      <c r="AY372" s="139"/>
      <c r="AZ372" s="139"/>
    </row>
    <row r="373" spans="3:52" ht="50" customHeight="1">
      <c r="C373" s="52" t="s">
        <v>6319</v>
      </c>
      <c r="D373" s="130" t="s">
        <v>908</v>
      </c>
      <c r="E373" s="131" t="s">
        <v>6346</v>
      </c>
      <c r="F373" s="132" t="s">
        <v>909</v>
      </c>
      <c r="G373" s="125">
        <v>1027.4690000000001</v>
      </c>
      <c r="H373" s="122">
        <v>1326.4760000000001</v>
      </c>
      <c r="I373" s="123">
        <f t="shared" si="191"/>
        <v>-299.00700000000006</v>
      </c>
      <c r="J373" s="124">
        <f t="shared" si="192"/>
        <v>-22.541455706699558</v>
      </c>
      <c r="K373" s="125">
        <v>638.99900000000002</v>
      </c>
      <c r="L373" s="122">
        <v>758.61300000000006</v>
      </c>
      <c r="M373" s="123">
        <f t="shared" si="193"/>
        <v>-119.61400000000003</v>
      </c>
      <c r="N373" s="124">
        <f t="shared" si="194"/>
        <v>-15.767459824706409</v>
      </c>
      <c r="O373" s="125">
        <v>181.66</v>
      </c>
      <c r="P373" s="122">
        <v>180.62799999999999</v>
      </c>
      <c r="Q373" s="123">
        <f t="shared" si="195"/>
        <v>1.0320000000000107</v>
      </c>
      <c r="R373" s="124">
        <f t="shared" si="196"/>
        <v>0.57133999158492077</v>
      </c>
      <c r="S373" s="125">
        <v>206.81</v>
      </c>
      <c r="T373" s="122">
        <v>387.23500000000001</v>
      </c>
      <c r="U373" s="123">
        <f t="shared" si="197"/>
        <v>-180.42500000000001</v>
      </c>
      <c r="V373" s="124">
        <f t="shared" si="198"/>
        <v>-46.593154027915865</v>
      </c>
      <c r="W373" s="121" t="s">
        <v>7190</v>
      </c>
      <c r="X373" s="122">
        <v>91</v>
      </c>
      <c r="Y373" s="122">
        <v>114</v>
      </c>
      <c r="Z373" s="123">
        <f t="shared" si="199"/>
        <v>-23</v>
      </c>
      <c r="AA373" s="124">
        <f t="shared" si="200"/>
        <v>-20.175438596491226</v>
      </c>
      <c r="AB373" s="28" t="s">
        <v>7203</v>
      </c>
      <c r="AC373" s="122">
        <v>76</v>
      </c>
      <c r="AD373" s="122">
        <v>231</v>
      </c>
      <c r="AE373" s="123">
        <f t="shared" si="201"/>
        <v>-155</v>
      </c>
      <c r="AF373" s="29">
        <f t="shared" si="202"/>
        <v>-67.099567099567111</v>
      </c>
      <c r="AG373" s="28" t="s">
        <v>7204</v>
      </c>
      <c r="AH373" s="122">
        <v>16</v>
      </c>
      <c r="AI373" s="122">
        <v>16</v>
      </c>
      <c r="AJ373" s="123">
        <f t="shared" si="203"/>
        <v>0</v>
      </c>
      <c r="AK373" s="124">
        <f t="shared" si="204"/>
        <v>0</v>
      </c>
      <c r="AL373" s="28" t="s">
        <v>7088</v>
      </c>
      <c r="AM373" s="122">
        <v>11</v>
      </c>
      <c r="AN373" s="122">
        <v>11</v>
      </c>
      <c r="AO373" s="123">
        <f t="shared" si="205"/>
        <v>0</v>
      </c>
      <c r="AP373" s="29">
        <f t="shared" si="206"/>
        <v>0</v>
      </c>
      <c r="AQ373" s="28" t="s">
        <v>6434</v>
      </c>
      <c r="AR373" s="122">
        <v>7</v>
      </c>
      <c r="AS373" s="122">
        <v>9</v>
      </c>
      <c r="AT373" s="123">
        <f t="shared" si="207"/>
        <v>-2</v>
      </c>
      <c r="AU373" s="124">
        <f t="shared" si="208"/>
        <v>-22.222222222222221</v>
      </c>
      <c r="AV373" s="9" t="s">
        <v>12042</v>
      </c>
      <c r="AX373" s="129"/>
      <c r="AY373" s="139"/>
      <c r="AZ373" s="139"/>
    </row>
    <row r="374" spans="3:52" ht="50" customHeight="1">
      <c r="C374" s="52" t="s">
        <v>6319</v>
      </c>
      <c r="D374" s="130" t="s">
        <v>910</v>
      </c>
      <c r="E374" s="131" t="s">
        <v>6346</v>
      </c>
      <c r="F374" s="132" t="s">
        <v>911</v>
      </c>
      <c r="G374" s="125">
        <v>2858.9250000000002</v>
      </c>
      <c r="H374" s="122">
        <v>3023.473</v>
      </c>
      <c r="I374" s="123">
        <f t="shared" si="191"/>
        <v>-164.54799999999977</v>
      </c>
      <c r="J374" s="124">
        <f t="shared" si="192"/>
        <v>-5.4423505683695463</v>
      </c>
      <c r="K374" s="125">
        <v>1109.8399999999999</v>
      </c>
      <c r="L374" s="122">
        <v>1206.5550000000001</v>
      </c>
      <c r="M374" s="123">
        <f t="shared" si="193"/>
        <v>-96.715000000000146</v>
      </c>
      <c r="N374" s="124">
        <f t="shared" si="194"/>
        <v>-8.0157970419914673</v>
      </c>
      <c r="O374" s="125">
        <v>248.185</v>
      </c>
      <c r="P374" s="122">
        <v>248.82</v>
      </c>
      <c r="Q374" s="123">
        <f t="shared" si="195"/>
        <v>-0.63499999999999091</v>
      </c>
      <c r="R374" s="124">
        <f t="shared" si="196"/>
        <v>-0.25520456554938953</v>
      </c>
      <c r="S374" s="125">
        <v>1500.9</v>
      </c>
      <c r="T374" s="122">
        <v>1568.098</v>
      </c>
      <c r="U374" s="123">
        <f t="shared" si="197"/>
        <v>-67.197999999999865</v>
      </c>
      <c r="V374" s="124">
        <f t="shared" si="198"/>
        <v>-4.2853189022624774</v>
      </c>
      <c r="W374" s="121" t="s">
        <v>7205</v>
      </c>
      <c r="X374" s="122">
        <v>887</v>
      </c>
      <c r="Y374" s="122">
        <v>999</v>
      </c>
      <c r="Z374" s="123">
        <f t="shared" si="199"/>
        <v>-112</v>
      </c>
      <c r="AA374" s="124">
        <f t="shared" si="200"/>
        <v>-11.211211211211211</v>
      </c>
      <c r="AB374" s="28" t="s">
        <v>7206</v>
      </c>
      <c r="AC374" s="122">
        <v>206</v>
      </c>
      <c r="AD374" s="122">
        <v>115</v>
      </c>
      <c r="AE374" s="123">
        <f t="shared" si="201"/>
        <v>91</v>
      </c>
      <c r="AF374" s="29">
        <f t="shared" si="202"/>
        <v>79.130434782608688</v>
      </c>
      <c r="AG374" s="28" t="s">
        <v>7207</v>
      </c>
      <c r="AH374" s="122">
        <v>108</v>
      </c>
      <c r="AI374" s="122">
        <v>135</v>
      </c>
      <c r="AJ374" s="123">
        <f t="shared" si="203"/>
        <v>-27</v>
      </c>
      <c r="AK374" s="124">
        <f t="shared" si="204"/>
        <v>-20</v>
      </c>
      <c r="AL374" s="28" t="s">
        <v>7208</v>
      </c>
      <c r="AM374" s="122">
        <v>51</v>
      </c>
      <c r="AN374" s="122">
        <v>60</v>
      </c>
      <c r="AO374" s="123">
        <f t="shared" si="205"/>
        <v>-9</v>
      </c>
      <c r="AP374" s="29">
        <f t="shared" si="206"/>
        <v>-15</v>
      </c>
      <c r="AQ374" s="28" t="s">
        <v>7209</v>
      </c>
      <c r="AR374" s="122">
        <v>47</v>
      </c>
      <c r="AS374" s="122">
        <v>49</v>
      </c>
      <c r="AT374" s="123">
        <f t="shared" si="207"/>
        <v>-2</v>
      </c>
      <c r="AU374" s="124">
        <f t="shared" si="208"/>
        <v>-4.0816326530612246</v>
      </c>
      <c r="AV374" s="9" t="s">
        <v>7144</v>
      </c>
      <c r="AX374" s="129"/>
      <c r="AY374" s="139"/>
      <c r="AZ374" s="139"/>
    </row>
    <row r="375" spans="3:52" ht="50" customHeight="1">
      <c r="C375" s="52" t="s">
        <v>6319</v>
      </c>
      <c r="D375" s="130" t="s">
        <v>912</v>
      </c>
      <c r="E375" s="131" t="s">
        <v>6346</v>
      </c>
      <c r="F375" s="132" t="s">
        <v>913</v>
      </c>
      <c r="G375" s="125">
        <v>38899.464</v>
      </c>
      <c r="H375" s="122">
        <v>48050.495999999999</v>
      </c>
      <c r="I375" s="123">
        <f t="shared" si="191"/>
        <v>-9151.0319999999992</v>
      </c>
      <c r="J375" s="124">
        <f t="shared" si="192"/>
        <v>-19.044615064951671</v>
      </c>
      <c r="K375" s="125">
        <v>13078.19</v>
      </c>
      <c r="L375" s="122">
        <v>12897.700999999999</v>
      </c>
      <c r="M375" s="123">
        <f t="shared" si="193"/>
        <v>180.4890000000014</v>
      </c>
      <c r="N375" s="124">
        <f t="shared" si="194"/>
        <v>1.39938892985658</v>
      </c>
      <c r="O375" s="125">
        <v>15.367000000000001</v>
      </c>
      <c r="P375" s="122">
        <v>15.366</v>
      </c>
      <c r="Q375" s="123">
        <f t="shared" si="195"/>
        <v>1.0000000000012221E-3</v>
      </c>
      <c r="R375" s="124">
        <f t="shared" si="196"/>
        <v>6.5078745281870508E-3</v>
      </c>
      <c r="S375" s="125">
        <v>25805.906999999999</v>
      </c>
      <c r="T375" s="122">
        <v>35137.428999999996</v>
      </c>
      <c r="U375" s="123">
        <f t="shared" si="197"/>
        <v>-9331.5219999999972</v>
      </c>
      <c r="V375" s="124">
        <f t="shared" si="198"/>
        <v>-26.55721339202136</v>
      </c>
      <c r="W375" s="121" t="s">
        <v>7060</v>
      </c>
      <c r="X375" s="122">
        <v>19861</v>
      </c>
      <c r="Y375" s="122">
        <v>31049</v>
      </c>
      <c r="Z375" s="123">
        <f t="shared" si="199"/>
        <v>-11188</v>
      </c>
      <c r="AA375" s="124">
        <f t="shared" si="200"/>
        <v>-36.033366614061649</v>
      </c>
      <c r="AB375" s="28" t="s">
        <v>6389</v>
      </c>
      <c r="AC375" s="122">
        <v>2433</v>
      </c>
      <c r="AD375" s="122">
        <v>1224</v>
      </c>
      <c r="AE375" s="123">
        <f t="shared" si="201"/>
        <v>1209</v>
      </c>
      <c r="AF375" s="29">
        <f t="shared" si="202"/>
        <v>98.774509803921575</v>
      </c>
      <c r="AG375" s="28" t="s">
        <v>7080</v>
      </c>
      <c r="AH375" s="122">
        <v>1362</v>
      </c>
      <c r="AI375" s="122">
        <v>1490</v>
      </c>
      <c r="AJ375" s="123">
        <f t="shared" si="203"/>
        <v>-128</v>
      </c>
      <c r="AK375" s="124">
        <f t="shared" si="204"/>
        <v>-8.5906040268456376</v>
      </c>
      <c r="AL375" s="28" t="s">
        <v>7012</v>
      </c>
      <c r="AM375" s="122">
        <v>1030</v>
      </c>
      <c r="AN375" s="122">
        <v>722</v>
      </c>
      <c r="AO375" s="123">
        <f t="shared" si="205"/>
        <v>308</v>
      </c>
      <c r="AP375" s="29">
        <f t="shared" si="206"/>
        <v>42.659279778393348</v>
      </c>
      <c r="AQ375" s="28" t="s">
        <v>7210</v>
      </c>
      <c r="AR375" s="122">
        <v>967</v>
      </c>
      <c r="AS375" s="122">
        <v>1000</v>
      </c>
      <c r="AT375" s="123">
        <f t="shared" si="207"/>
        <v>-33</v>
      </c>
      <c r="AU375" s="124">
        <f t="shared" si="208"/>
        <v>-3.3000000000000003</v>
      </c>
      <c r="AV375" s="9" t="s">
        <v>7144</v>
      </c>
      <c r="AX375" s="129"/>
      <c r="AY375" s="139"/>
      <c r="AZ375" s="139"/>
    </row>
    <row r="376" spans="3:52" ht="50" customHeight="1">
      <c r="C376" s="52" t="s">
        <v>6319</v>
      </c>
      <c r="D376" s="130" t="s">
        <v>914</v>
      </c>
      <c r="E376" s="131" t="s">
        <v>6346</v>
      </c>
      <c r="F376" s="132" t="s">
        <v>915</v>
      </c>
      <c r="G376" s="125">
        <v>20453.231</v>
      </c>
      <c r="H376" s="122">
        <v>33314.572999999997</v>
      </c>
      <c r="I376" s="123">
        <f t="shared" si="191"/>
        <v>-12861.341999999997</v>
      </c>
      <c r="J376" s="124">
        <f t="shared" si="192"/>
        <v>-38.605753704242282</v>
      </c>
      <c r="K376" s="125">
        <v>3916.9079999999999</v>
      </c>
      <c r="L376" s="122">
        <v>6796.4620000000004</v>
      </c>
      <c r="M376" s="123">
        <f t="shared" si="193"/>
        <v>-2879.5540000000005</v>
      </c>
      <c r="N376" s="124">
        <f t="shared" si="194"/>
        <v>-42.368426395968967</v>
      </c>
      <c r="O376" s="125">
        <v>9.4109999999999996</v>
      </c>
      <c r="P376" s="122">
        <v>9.4109999999999996</v>
      </c>
      <c r="Q376" s="123">
        <v>0</v>
      </c>
      <c r="R376" s="124">
        <f t="shared" si="196"/>
        <v>0</v>
      </c>
      <c r="S376" s="125">
        <v>16526.912</v>
      </c>
      <c r="T376" s="122">
        <v>26508.7</v>
      </c>
      <c r="U376" s="123">
        <f t="shared" si="197"/>
        <v>-9981.7880000000005</v>
      </c>
      <c r="V376" s="124">
        <f t="shared" si="198"/>
        <v>-37.654762398759658</v>
      </c>
      <c r="W376" s="121" t="s">
        <v>7211</v>
      </c>
      <c r="X376" s="122">
        <v>11500</v>
      </c>
      <c r="Y376" s="122">
        <v>21840</v>
      </c>
      <c r="Z376" s="123">
        <f t="shared" si="199"/>
        <v>-10340</v>
      </c>
      <c r="AA376" s="124">
        <f t="shared" si="200"/>
        <v>-47.344322344322343</v>
      </c>
      <c r="AB376" s="28" t="s">
        <v>7212</v>
      </c>
      <c r="AC376" s="122">
        <v>1395</v>
      </c>
      <c r="AD376" s="122">
        <v>470</v>
      </c>
      <c r="AE376" s="123">
        <f t="shared" si="201"/>
        <v>925</v>
      </c>
      <c r="AF376" s="29">
        <f t="shared" si="202"/>
        <v>196.80851063829786</v>
      </c>
      <c r="AG376" s="28" t="s">
        <v>6514</v>
      </c>
      <c r="AH376" s="122">
        <v>1149</v>
      </c>
      <c r="AI376" s="122">
        <v>1146</v>
      </c>
      <c r="AJ376" s="123">
        <f t="shared" si="203"/>
        <v>3</v>
      </c>
      <c r="AK376" s="124">
        <f t="shared" si="204"/>
        <v>0.26178010471204188</v>
      </c>
      <c r="AL376" s="28" t="s">
        <v>7190</v>
      </c>
      <c r="AM376" s="122">
        <v>1099</v>
      </c>
      <c r="AN376" s="122">
        <v>1143</v>
      </c>
      <c r="AO376" s="123">
        <f t="shared" si="205"/>
        <v>-44</v>
      </c>
      <c r="AP376" s="29">
        <f t="shared" si="206"/>
        <v>-3.849518810148731</v>
      </c>
      <c r="AQ376" s="28" t="s">
        <v>7213</v>
      </c>
      <c r="AR376" s="122">
        <v>559</v>
      </c>
      <c r="AS376" s="122">
        <v>784</v>
      </c>
      <c r="AT376" s="123">
        <f t="shared" si="207"/>
        <v>-225</v>
      </c>
      <c r="AU376" s="124">
        <f t="shared" si="208"/>
        <v>-28.698979591836739</v>
      </c>
      <c r="AV376" s="9" t="s">
        <v>12043</v>
      </c>
      <c r="AX376" s="129"/>
      <c r="AY376" s="139"/>
      <c r="AZ376" s="139"/>
    </row>
    <row r="377" spans="3:52" ht="50" customHeight="1">
      <c r="C377" s="52" t="s">
        <v>6320</v>
      </c>
      <c r="D377" s="130" t="s">
        <v>916</v>
      </c>
      <c r="E377" s="131" t="s">
        <v>6346</v>
      </c>
      <c r="F377" s="132" t="s">
        <v>917</v>
      </c>
      <c r="G377" s="125">
        <v>3.3370000000000002</v>
      </c>
      <c r="H377" s="122">
        <v>4.9459999999999997</v>
      </c>
      <c r="I377" s="123">
        <f t="shared" si="191"/>
        <v>-1.6089999999999995</v>
      </c>
      <c r="J377" s="124">
        <f t="shared" si="192"/>
        <v>-32.531338455317425</v>
      </c>
      <c r="K377" s="125">
        <v>3.3370000000000002</v>
      </c>
      <c r="L377" s="122">
        <v>4.9459999999999997</v>
      </c>
      <c r="M377" s="123">
        <f t="shared" si="193"/>
        <v>-1.6089999999999995</v>
      </c>
      <c r="N377" s="124">
        <f t="shared" si="194"/>
        <v>-32.531338455317425</v>
      </c>
      <c r="O377" s="125" t="s">
        <v>11839</v>
      </c>
      <c r="P377" s="122" t="s">
        <v>11839</v>
      </c>
      <c r="Q377" s="123" t="s">
        <v>11839</v>
      </c>
      <c r="R377" s="124" t="s">
        <v>11839</v>
      </c>
      <c r="S377" s="125" t="s">
        <v>6494</v>
      </c>
      <c r="T377" s="122" t="s">
        <v>6494</v>
      </c>
      <c r="U377" s="123" t="s">
        <v>6494</v>
      </c>
      <c r="V377" s="124" t="s">
        <v>6494</v>
      </c>
      <c r="W377" s="121" t="s">
        <v>11837</v>
      </c>
      <c r="X377" s="122" t="s">
        <v>11841</v>
      </c>
      <c r="Y377" s="122" t="s">
        <v>11839</v>
      </c>
      <c r="Z377" s="123" t="s">
        <v>11839</v>
      </c>
      <c r="AA377" s="124" t="s">
        <v>11839</v>
      </c>
      <c r="AB377" s="28" t="s">
        <v>11839</v>
      </c>
      <c r="AC377" s="122" t="s">
        <v>11839</v>
      </c>
      <c r="AD377" s="122" t="s">
        <v>11839</v>
      </c>
      <c r="AE377" s="123" t="s">
        <v>11839</v>
      </c>
      <c r="AF377" s="29" t="s">
        <v>11839</v>
      </c>
      <c r="AG377" s="28" t="s">
        <v>11839</v>
      </c>
      <c r="AH377" s="122" t="s">
        <v>11839</v>
      </c>
      <c r="AI377" s="122" t="s">
        <v>11839</v>
      </c>
      <c r="AJ377" s="123" t="s">
        <v>11839</v>
      </c>
      <c r="AK377" s="124" t="s">
        <v>11839</v>
      </c>
      <c r="AL377" s="28" t="s">
        <v>11839</v>
      </c>
      <c r="AM377" s="122" t="s">
        <v>11839</v>
      </c>
      <c r="AN377" s="122" t="s">
        <v>11839</v>
      </c>
      <c r="AO377" s="123" t="s">
        <v>11839</v>
      </c>
      <c r="AP377" s="29" t="s">
        <v>11839</v>
      </c>
      <c r="AQ377" s="28" t="s">
        <v>11839</v>
      </c>
      <c r="AR377" s="122" t="s">
        <v>11839</v>
      </c>
      <c r="AS377" s="122" t="s">
        <v>11839</v>
      </c>
      <c r="AT377" s="123" t="s">
        <v>11839</v>
      </c>
      <c r="AU377" s="124" t="s">
        <v>11839</v>
      </c>
      <c r="AV377" s="105"/>
      <c r="AX377" s="129"/>
      <c r="AY377" s="139"/>
      <c r="AZ377" s="139"/>
    </row>
    <row r="378" spans="3:52" ht="50" customHeight="1">
      <c r="C378" s="52" t="s">
        <v>6320</v>
      </c>
      <c r="D378" s="130" t="s">
        <v>918</v>
      </c>
      <c r="E378" s="131" t="s">
        <v>6346</v>
      </c>
      <c r="F378" s="132" t="s">
        <v>919</v>
      </c>
      <c r="G378" s="125">
        <v>6.44</v>
      </c>
      <c r="H378" s="122">
        <v>5.74</v>
      </c>
      <c r="I378" s="123">
        <f t="shared" si="191"/>
        <v>0.70000000000000018</v>
      </c>
      <c r="J378" s="124">
        <f t="shared" si="192"/>
        <v>12.195121951219514</v>
      </c>
      <c r="K378" s="125" t="s">
        <v>11839</v>
      </c>
      <c r="L378" s="122" t="s">
        <v>11839</v>
      </c>
      <c r="M378" s="123" t="s">
        <v>11839</v>
      </c>
      <c r="N378" s="124" t="s">
        <v>11839</v>
      </c>
      <c r="O378" s="125" t="s">
        <v>11839</v>
      </c>
      <c r="P378" s="122" t="s">
        <v>11839</v>
      </c>
      <c r="Q378" s="123" t="s">
        <v>11839</v>
      </c>
      <c r="R378" s="124" t="s">
        <v>11839</v>
      </c>
      <c r="S378" s="125">
        <v>6.44</v>
      </c>
      <c r="T378" s="122">
        <v>5.74</v>
      </c>
      <c r="U378" s="123">
        <f t="shared" si="197"/>
        <v>0.70000000000000018</v>
      </c>
      <c r="V378" s="124">
        <f t="shared" si="198"/>
        <v>12.195121951219514</v>
      </c>
      <c r="W378" s="121" t="s">
        <v>7214</v>
      </c>
      <c r="X378" s="122">
        <v>6.44</v>
      </c>
      <c r="Y378" s="122">
        <v>5.74</v>
      </c>
      <c r="Z378" s="123">
        <f t="shared" ref="Z378" si="213">X378-Y378</f>
        <v>0.70000000000000018</v>
      </c>
      <c r="AA378" s="124">
        <f t="shared" ref="AA378" si="214">Z378/Y378*100</f>
        <v>12.195121951219514</v>
      </c>
      <c r="AB378" s="28" t="s">
        <v>11839</v>
      </c>
      <c r="AC378" s="122" t="s">
        <v>11839</v>
      </c>
      <c r="AD378" s="122" t="s">
        <v>11839</v>
      </c>
      <c r="AE378" s="123" t="s">
        <v>11839</v>
      </c>
      <c r="AF378" s="29" t="s">
        <v>11839</v>
      </c>
      <c r="AG378" s="28" t="s">
        <v>11839</v>
      </c>
      <c r="AH378" s="122" t="s">
        <v>11839</v>
      </c>
      <c r="AI378" s="122" t="s">
        <v>11839</v>
      </c>
      <c r="AJ378" s="123" t="s">
        <v>11839</v>
      </c>
      <c r="AK378" s="124" t="s">
        <v>11839</v>
      </c>
      <c r="AL378" s="28" t="s">
        <v>11839</v>
      </c>
      <c r="AM378" s="122" t="s">
        <v>11839</v>
      </c>
      <c r="AN378" s="122" t="s">
        <v>11839</v>
      </c>
      <c r="AO378" s="123" t="s">
        <v>11839</v>
      </c>
      <c r="AP378" s="29" t="s">
        <v>11839</v>
      </c>
      <c r="AQ378" s="28" t="s">
        <v>11839</v>
      </c>
      <c r="AR378" s="122" t="s">
        <v>11839</v>
      </c>
      <c r="AS378" s="122" t="s">
        <v>11839</v>
      </c>
      <c r="AT378" s="123" t="s">
        <v>11839</v>
      </c>
      <c r="AU378" s="124" t="s">
        <v>11837</v>
      </c>
      <c r="AV378" s="105"/>
      <c r="AX378" s="129"/>
      <c r="AY378" s="139"/>
      <c r="AZ378" s="139"/>
    </row>
    <row r="379" spans="3:52" ht="50" customHeight="1">
      <c r="C379" s="52" t="s">
        <v>6320</v>
      </c>
      <c r="D379" s="130" t="s">
        <v>920</v>
      </c>
      <c r="E379" s="131" t="s">
        <v>6346</v>
      </c>
      <c r="F379" s="132" t="s">
        <v>921</v>
      </c>
      <c r="G379" s="125">
        <v>6.0990000000000002</v>
      </c>
      <c r="H379" s="122">
        <v>5.9050000000000002</v>
      </c>
      <c r="I379" s="123">
        <f t="shared" si="191"/>
        <v>0.19399999999999995</v>
      </c>
      <c r="J379" s="124">
        <f t="shared" si="192"/>
        <v>3.2853513971210826</v>
      </c>
      <c r="K379" s="125" t="s">
        <v>11839</v>
      </c>
      <c r="L379" s="122" t="s">
        <v>11839</v>
      </c>
      <c r="M379" s="123" t="s">
        <v>11839</v>
      </c>
      <c r="N379" s="124" t="s">
        <v>11839</v>
      </c>
      <c r="O379" s="125" t="s">
        <v>11839</v>
      </c>
      <c r="P379" s="122" t="s">
        <v>11839</v>
      </c>
      <c r="Q379" s="123" t="s">
        <v>11839</v>
      </c>
      <c r="R379" s="124" t="s">
        <v>11839</v>
      </c>
      <c r="S379" s="125" t="s">
        <v>6494</v>
      </c>
      <c r="T379" s="122" t="s">
        <v>6494</v>
      </c>
      <c r="U379" s="123" t="s">
        <v>6494</v>
      </c>
      <c r="V379" s="124" t="s">
        <v>6494</v>
      </c>
      <c r="W379" s="121" t="s">
        <v>11837</v>
      </c>
      <c r="X379" s="122" t="s">
        <v>11841</v>
      </c>
      <c r="Y379" s="122" t="s">
        <v>11839</v>
      </c>
      <c r="Z379" s="123" t="s">
        <v>11839</v>
      </c>
      <c r="AA379" s="124" t="s">
        <v>11839</v>
      </c>
      <c r="AB379" s="28" t="s">
        <v>11839</v>
      </c>
      <c r="AC379" s="122" t="s">
        <v>11839</v>
      </c>
      <c r="AD379" s="122" t="s">
        <v>11839</v>
      </c>
      <c r="AE379" s="123" t="s">
        <v>11839</v>
      </c>
      <c r="AF379" s="29" t="s">
        <v>11839</v>
      </c>
      <c r="AG379" s="28" t="s">
        <v>11839</v>
      </c>
      <c r="AH379" s="122" t="s">
        <v>11839</v>
      </c>
      <c r="AI379" s="122" t="s">
        <v>11839</v>
      </c>
      <c r="AJ379" s="123" t="s">
        <v>11839</v>
      </c>
      <c r="AK379" s="124" t="s">
        <v>11839</v>
      </c>
      <c r="AL379" s="28" t="s">
        <v>11839</v>
      </c>
      <c r="AM379" s="122" t="s">
        <v>11839</v>
      </c>
      <c r="AN379" s="122" t="s">
        <v>11839</v>
      </c>
      <c r="AO379" s="123" t="s">
        <v>11839</v>
      </c>
      <c r="AP379" s="29" t="s">
        <v>11839</v>
      </c>
      <c r="AQ379" s="28" t="s">
        <v>11839</v>
      </c>
      <c r="AR379" s="122" t="s">
        <v>11839</v>
      </c>
      <c r="AS379" s="122" t="s">
        <v>11839</v>
      </c>
      <c r="AT379" s="123" t="s">
        <v>11839</v>
      </c>
      <c r="AU379" s="124" t="s">
        <v>11839</v>
      </c>
      <c r="AV379" s="105"/>
      <c r="AX379" s="129"/>
      <c r="AY379" s="139"/>
      <c r="AZ379" s="139"/>
    </row>
    <row r="380" spans="3:52" ht="50" customHeight="1">
      <c r="C380" s="52" t="s">
        <v>6320</v>
      </c>
      <c r="D380" s="106" t="s">
        <v>924</v>
      </c>
      <c r="E380" s="107" t="s">
        <v>6346</v>
      </c>
      <c r="F380" s="108" t="s">
        <v>925</v>
      </c>
      <c r="G380" s="125">
        <v>217.09</v>
      </c>
      <c r="H380" s="122">
        <v>205.541</v>
      </c>
      <c r="I380" s="123">
        <f t="shared" si="191"/>
        <v>11.549000000000007</v>
      </c>
      <c r="J380" s="124">
        <f t="shared" si="192"/>
        <v>5.6188303063622369</v>
      </c>
      <c r="K380" s="125">
        <v>217.09</v>
      </c>
      <c r="L380" s="122">
        <v>205.541</v>
      </c>
      <c r="M380" s="123">
        <f t="shared" si="193"/>
        <v>11.549000000000007</v>
      </c>
      <c r="N380" s="124">
        <f t="shared" si="194"/>
        <v>5.6188303063622369</v>
      </c>
      <c r="O380" s="125" t="s">
        <v>11839</v>
      </c>
      <c r="P380" s="122" t="s">
        <v>11839</v>
      </c>
      <c r="Q380" s="123" t="s">
        <v>11839</v>
      </c>
      <c r="R380" s="124" t="s">
        <v>11839</v>
      </c>
      <c r="S380" s="125" t="s">
        <v>6494</v>
      </c>
      <c r="T380" s="122" t="s">
        <v>6494</v>
      </c>
      <c r="U380" s="123" t="s">
        <v>6494</v>
      </c>
      <c r="V380" s="124" t="s">
        <v>6494</v>
      </c>
      <c r="W380" s="121" t="s">
        <v>11840</v>
      </c>
      <c r="X380" s="122" t="s">
        <v>11841</v>
      </c>
      <c r="Y380" s="122" t="s">
        <v>11839</v>
      </c>
      <c r="Z380" s="123" t="s">
        <v>11840</v>
      </c>
      <c r="AA380" s="124" t="s">
        <v>11839</v>
      </c>
      <c r="AB380" s="28" t="s">
        <v>11839</v>
      </c>
      <c r="AC380" s="122" t="s">
        <v>11839</v>
      </c>
      <c r="AD380" s="122" t="s">
        <v>11839</v>
      </c>
      <c r="AE380" s="123" t="s">
        <v>11839</v>
      </c>
      <c r="AF380" s="29" t="s">
        <v>11839</v>
      </c>
      <c r="AG380" s="28" t="s">
        <v>11839</v>
      </c>
      <c r="AH380" s="122" t="s">
        <v>11839</v>
      </c>
      <c r="AI380" s="122" t="s">
        <v>11839</v>
      </c>
      <c r="AJ380" s="123" t="s">
        <v>11839</v>
      </c>
      <c r="AK380" s="124" t="s">
        <v>11839</v>
      </c>
      <c r="AL380" s="28" t="s">
        <v>11839</v>
      </c>
      <c r="AM380" s="122" t="s">
        <v>11839</v>
      </c>
      <c r="AN380" s="122" t="s">
        <v>11839</v>
      </c>
      <c r="AO380" s="123" t="s">
        <v>11839</v>
      </c>
      <c r="AP380" s="29" t="s">
        <v>11839</v>
      </c>
      <c r="AQ380" s="28" t="s">
        <v>11839</v>
      </c>
      <c r="AR380" s="122" t="s">
        <v>11839</v>
      </c>
      <c r="AS380" s="122" t="s">
        <v>11839</v>
      </c>
      <c r="AT380" s="123" t="s">
        <v>11839</v>
      </c>
      <c r="AU380" s="124" t="s">
        <v>11839</v>
      </c>
      <c r="AV380" s="105"/>
      <c r="AX380" s="129"/>
      <c r="AY380" s="139"/>
      <c r="AZ380" s="139"/>
    </row>
    <row r="381" spans="3:52" ht="50" customHeight="1">
      <c r="C381" s="52" t="s">
        <v>6320</v>
      </c>
      <c r="D381" s="106" t="s">
        <v>926</v>
      </c>
      <c r="E381" s="107" t="s">
        <v>6346</v>
      </c>
      <c r="F381" s="108" t="s">
        <v>927</v>
      </c>
      <c r="G381" s="125">
        <v>778.05499999999995</v>
      </c>
      <c r="H381" s="122">
        <v>614.86800000000005</v>
      </c>
      <c r="I381" s="123">
        <f t="shared" si="191"/>
        <v>163.1869999999999</v>
      </c>
      <c r="J381" s="124">
        <f t="shared" si="192"/>
        <v>26.540167971011648</v>
      </c>
      <c r="K381" s="125">
        <v>778.05499999999995</v>
      </c>
      <c r="L381" s="122">
        <v>614.86800000000005</v>
      </c>
      <c r="M381" s="123">
        <f t="shared" si="193"/>
        <v>163.1869999999999</v>
      </c>
      <c r="N381" s="124">
        <f t="shared" si="194"/>
        <v>26.540167971011648</v>
      </c>
      <c r="O381" s="125" t="s">
        <v>11839</v>
      </c>
      <c r="P381" s="122" t="s">
        <v>11839</v>
      </c>
      <c r="Q381" s="123" t="s">
        <v>11839</v>
      </c>
      <c r="R381" s="124" t="s">
        <v>11839</v>
      </c>
      <c r="S381" s="125" t="s">
        <v>6494</v>
      </c>
      <c r="T381" s="122" t="s">
        <v>6494</v>
      </c>
      <c r="U381" s="123" t="s">
        <v>6494</v>
      </c>
      <c r="V381" s="124" t="s">
        <v>6494</v>
      </c>
      <c r="W381" s="121" t="s">
        <v>11840</v>
      </c>
      <c r="X381" s="122" t="s">
        <v>11841</v>
      </c>
      <c r="Y381" s="122" t="s">
        <v>11839</v>
      </c>
      <c r="Z381" s="123" t="s">
        <v>11840</v>
      </c>
      <c r="AA381" s="124" t="s">
        <v>11839</v>
      </c>
      <c r="AB381" s="28" t="s">
        <v>11839</v>
      </c>
      <c r="AC381" s="122" t="s">
        <v>11839</v>
      </c>
      <c r="AD381" s="122" t="s">
        <v>11839</v>
      </c>
      <c r="AE381" s="123" t="s">
        <v>11839</v>
      </c>
      <c r="AF381" s="29" t="s">
        <v>11839</v>
      </c>
      <c r="AG381" s="28" t="s">
        <v>11839</v>
      </c>
      <c r="AH381" s="122" t="s">
        <v>11839</v>
      </c>
      <c r="AI381" s="122" t="s">
        <v>11839</v>
      </c>
      <c r="AJ381" s="123" t="s">
        <v>11839</v>
      </c>
      <c r="AK381" s="124" t="s">
        <v>11839</v>
      </c>
      <c r="AL381" s="28" t="s">
        <v>11839</v>
      </c>
      <c r="AM381" s="122" t="s">
        <v>11839</v>
      </c>
      <c r="AN381" s="122" t="s">
        <v>11839</v>
      </c>
      <c r="AO381" s="123" t="s">
        <v>11839</v>
      </c>
      <c r="AP381" s="29" t="s">
        <v>11839</v>
      </c>
      <c r="AQ381" s="28" t="s">
        <v>11839</v>
      </c>
      <c r="AR381" s="122" t="s">
        <v>11839</v>
      </c>
      <c r="AS381" s="122" t="s">
        <v>11839</v>
      </c>
      <c r="AT381" s="123" t="s">
        <v>11839</v>
      </c>
      <c r="AU381" s="124" t="s">
        <v>11839</v>
      </c>
      <c r="AV381" s="105"/>
      <c r="AX381" s="129"/>
      <c r="AY381" s="139"/>
      <c r="AZ381" s="139"/>
    </row>
    <row r="382" spans="3:52" ht="50" customHeight="1">
      <c r="C382" s="52" t="s">
        <v>6320</v>
      </c>
      <c r="D382" s="130" t="s">
        <v>928</v>
      </c>
      <c r="E382" s="131" t="s">
        <v>6346</v>
      </c>
      <c r="F382" s="132" t="s">
        <v>929</v>
      </c>
      <c r="G382" s="125">
        <v>494.05700000000002</v>
      </c>
      <c r="H382" s="122">
        <v>366.36</v>
      </c>
      <c r="I382" s="123">
        <f t="shared" si="191"/>
        <v>127.697</v>
      </c>
      <c r="J382" s="124">
        <f t="shared" si="192"/>
        <v>34.855606507260617</v>
      </c>
      <c r="K382" s="125">
        <v>146.53700000000001</v>
      </c>
      <c r="L382" s="122">
        <v>135.45500000000001</v>
      </c>
      <c r="M382" s="123">
        <f t="shared" si="193"/>
        <v>11.081999999999994</v>
      </c>
      <c r="N382" s="124">
        <f t="shared" si="194"/>
        <v>8.181314827802586</v>
      </c>
      <c r="O382" s="125" t="s">
        <v>11839</v>
      </c>
      <c r="P382" s="122" t="s">
        <v>11839</v>
      </c>
      <c r="Q382" s="123" t="s">
        <v>11839</v>
      </c>
      <c r="R382" s="124" t="s">
        <v>11839</v>
      </c>
      <c r="S382" s="125">
        <v>347.52</v>
      </c>
      <c r="T382" s="122">
        <v>230.905</v>
      </c>
      <c r="U382" s="123">
        <f t="shared" si="197"/>
        <v>116.61499999999998</v>
      </c>
      <c r="V382" s="124">
        <f t="shared" si="198"/>
        <v>50.503453801346865</v>
      </c>
      <c r="W382" s="121" t="s">
        <v>7215</v>
      </c>
      <c r="X382" s="122">
        <v>348</v>
      </c>
      <c r="Y382" s="122">
        <v>231</v>
      </c>
      <c r="Z382" s="123">
        <f t="shared" si="199"/>
        <v>117</v>
      </c>
      <c r="AA382" s="124">
        <f t="shared" si="200"/>
        <v>50.649350649350644</v>
      </c>
      <c r="AB382" s="28" t="s">
        <v>11839</v>
      </c>
      <c r="AC382" s="122" t="s">
        <v>11839</v>
      </c>
      <c r="AD382" s="122" t="s">
        <v>11839</v>
      </c>
      <c r="AE382" s="123" t="s">
        <v>11839</v>
      </c>
      <c r="AF382" s="29" t="s">
        <v>11839</v>
      </c>
      <c r="AG382" s="28" t="s">
        <v>11839</v>
      </c>
      <c r="AH382" s="122" t="s">
        <v>11839</v>
      </c>
      <c r="AI382" s="122" t="s">
        <v>11839</v>
      </c>
      <c r="AJ382" s="123" t="s">
        <v>11839</v>
      </c>
      <c r="AK382" s="124" t="s">
        <v>11839</v>
      </c>
      <c r="AL382" s="28" t="s">
        <v>11839</v>
      </c>
      <c r="AM382" s="122" t="s">
        <v>11839</v>
      </c>
      <c r="AN382" s="122" t="s">
        <v>11839</v>
      </c>
      <c r="AO382" s="123" t="s">
        <v>11839</v>
      </c>
      <c r="AP382" s="29" t="s">
        <v>11839</v>
      </c>
      <c r="AQ382" s="28" t="s">
        <v>11839</v>
      </c>
      <c r="AR382" s="122" t="s">
        <v>11839</v>
      </c>
      <c r="AS382" s="122" t="s">
        <v>11839</v>
      </c>
      <c r="AT382" s="123" t="s">
        <v>11839</v>
      </c>
      <c r="AU382" s="124" t="s">
        <v>11837</v>
      </c>
      <c r="AV382" s="105"/>
      <c r="AX382" s="129"/>
      <c r="AY382" s="139"/>
      <c r="AZ382" s="139"/>
    </row>
    <row r="383" spans="3:52" ht="50" customHeight="1">
      <c r="C383" s="52" t="s">
        <v>6320</v>
      </c>
      <c r="D383" s="130" t="s">
        <v>930</v>
      </c>
      <c r="E383" s="131" t="s">
        <v>6346</v>
      </c>
      <c r="F383" s="132" t="s">
        <v>931</v>
      </c>
      <c r="G383" s="125">
        <v>25075</v>
      </c>
      <c r="H383" s="122">
        <v>24095</v>
      </c>
      <c r="I383" s="123">
        <f t="shared" si="191"/>
        <v>980</v>
      </c>
      <c r="J383" s="124">
        <f t="shared" si="192"/>
        <v>4.0672338659472924</v>
      </c>
      <c r="K383" s="125">
        <v>25075</v>
      </c>
      <c r="L383" s="122">
        <v>24095</v>
      </c>
      <c r="M383" s="123">
        <f t="shared" si="193"/>
        <v>980</v>
      </c>
      <c r="N383" s="124">
        <f t="shared" si="194"/>
        <v>4.0672338659472924</v>
      </c>
      <c r="O383" s="125" t="s">
        <v>11839</v>
      </c>
      <c r="P383" s="122" t="s">
        <v>11839</v>
      </c>
      <c r="Q383" s="123" t="s">
        <v>11839</v>
      </c>
      <c r="R383" s="124" t="s">
        <v>11839</v>
      </c>
      <c r="S383" s="125" t="s">
        <v>6494</v>
      </c>
      <c r="T383" s="122" t="s">
        <v>6494</v>
      </c>
      <c r="U383" s="123" t="s">
        <v>6494</v>
      </c>
      <c r="V383" s="124" t="s">
        <v>6494</v>
      </c>
      <c r="W383" s="121" t="s">
        <v>11840</v>
      </c>
      <c r="X383" s="122" t="s">
        <v>11841</v>
      </c>
      <c r="Y383" s="122" t="s">
        <v>11839</v>
      </c>
      <c r="Z383" s="123" t="s">
        <v>11840</v>
      </c>
      <c r="AA383" s="124" t="s">
        <v>11839</v>
      </c>
      <c r="AB383" s="28" t="s">
        <v>11839</v>
      </c>
      <c r="AC383" s="122" t="s">
        <v>11839</v>
      </c>
      <c r="AD383" s="122" t="s">
        <v>11839</v>
      </c>
      <c r="AE383" s="123" t="s">
        <v>11839</v>
      </c>
      <c r="AF383" s="29" t="s">
        <v>11839</v>
      </c>
      <c r="AG383" s="28" t="s">
        <v>11839</v>
      </c>
      <c r="AH383" s="122" t="s">
        <v>11839</v>
      </c>
      <c r="AI383" s="122" t="s">
        <v>11839</v>
      </c>
      <c r="AJ383" s="123" t="s">
        <v>11839</v>
      </c>
      <c r="AK383" s="124" t="s">
        <v>11839</v>
      </c>
      <c r="AL383" s="28" t="s">
        <v>11839</v>
      </c>
      <c r="AM383" s="122" t="s">
        <v>11839</v>
      </c>
      <c r="AN383" s="122" t="s">
        <v>11839</v>
      </c>
      <c r="AO383" s="123" t="s">
        <v>11839</v>
      </c>
      <c r="AP383" s="29" t="s">
        <v>11839</v>
      </c>
      <c r="AQ383" s="28" t="s">
        <v>11839</v>
      </c>
      <c r="AR383" s="122" t="s">
        <v>11839</v>
      </c>
      <c r="AS383" s="122" t="s">
        <v>11839</v>
      </c>
      <c r="AT383" s="123" t="s">
        <v>11839</v>
      </c>
      <c r="AU383" s="124" t="s">
        <v>11839</v>
      </c>
      <c r="AV383" s="105"/>
      <c r="AX383" s="129"/>
      <c r="AY383" s="139"/>
      <c r="AZ383" s="139"/>
    </row>
    <row r="384" spans="3:52" ht="50" customHeight="1">
      <c r="C384" s="52" t="s">
        <v>6320</v>
      </c>
      <c r="D384" s="130" t="s">
        <v>932</v>
      </c>
      <c r="E384" s="131" t="s">
        <v>6346</v>
      </c>
      <c r="F384" s="132" t="s">
        <v>933</v>
      </c>
      <c r="G384" s="125">
        <v>313.43</v>
      </c>
      <c r="H384" s="122">
        <v>314.80799999999999</v>
      </c>
      <c r="I384" s="123">
        <f t="shared" si="191"/>
        <v>-1.3779999999999859</v>
      </c>
      <c r="J384" s="124">
        <f t="shared" si="192"/>
        <v>-0.43772712256358981</v>
      </c>
      <c r="K384" s="125">
        <v>116.589</v>
      </c>
      <c r="L384" s="122">
        <v>119.83499999999999</v>
      </c>
      <c r="M384" s="123">
        <f t="shared" si="193"/>
        <v>-3.2459999999999951</v>
      </c>
      <c r="N384" s="124">
        <f t="shared" si="194"/>
        <v>-2.7087244961822465</v>
      </c>
      <c r="O384" s="125" t="s">
        <v>11839</v>
      </c>
      <c r="P384" s="122" t="s">
        <v>11839</v>
      </c>
      <c r="Q384" s="123" t="s">
        <v>11839</v>
      </c>
      <c r="R384" s="124" t="s">
        <v>11839</v>
      </c>
      <c r="S384" s="125">
        <v>196.84100000000001</v>
      </c>
      <c r="T384" s="122">
        <v>194.97300000000001</v>
      </c>
      <c r="U384" s="123">
        <f t="shared" si="197"/>
        <v>1.867999999999995</v>
      </c>
      <c r="V384" s="124">
        <f t="shared" si="198"/>
        <v>0.95808137536992044</v>
      </c>
      <c r="W384" s="121" t="s">
        <v>7216</v>
      </c>
      <c r="X384" s="122">
        <v>197</v>
      </c>
      <c r="Y384" s="122">
        <v>195</v>
      </c>
      <c r="Z384" s="123">
        <f t="shared" si="199"/>
        <v>2</v>
      </c>
      <c r="AA384" s="124">
        <f t="shared" si="200"/>
        <v>1.0256410256410255</v>
      </c>
      <c r="AB384" s="28" t="s">
        <v>11839</v>
      </c>
      <c r="AC384" s="122" t="s">
        <v>11839</v>
      </c>
      <c r="AD384" s="122" t="s">
        <v>11839</v>
      </c>
      <c r="AE384" s="123" t="s">
        <v>11839</v>
      </c>
      <c r="AF384" s="29" t="s">
        <v>11839</v>
      </c>
      <c r="AG384" s="28" t="s">
        <v>11839</v>
      </c>
      <c r="AH384" s="122" t="s">
        <v>11839</v>
      </c>
      <c r="AI384" s="122" t="s">
        <v>11839</v>
      </c>
      <c r="AJ384" s="123" t="s">
        <v>11839</v>
      </c>
      <c r="AK384" s="124" t="s">
        <v>11839</v>
      </c>
      <c r="AL384" s="28" t="s">
        <v>11839</v>
      </c>
      <c r="AM384" s="122" t="s">
        <v>11839</v>
      </c>
      <c r="AN384" s="122" t="s">
        <v>11839</v>
      </c>
      <c r="AO384" s="123" t="s">
        <v>11839</v>
      </c>
      <c r="AP384" s="29" t="s">
        <v>11839</v>
      </c>
      <c r="AQ384" s="28" t="s">
        <v>11839</v>
      </c>
      <c r="AR384" s="122" t="s">
        <v>11839</v>
      </c>
      <c r="AS384" s="122" t="s">
        <v>11839</v>
      </c>
      <c r="AT384" s="123" t="s">
        <v>11839</v>
      </c>
      <c r="AU384" s="124" t="s">
        <v>11837</v>
      </c>
      <c r="AV384" s="105"/>
      <c r="AX384" s="129"/>
      <c r="AY384" s="139"/>
      <c r="AZ384" s="139"/>
    </row>
    <row r="385" spans="3:52" ht="50" customHeight="1">
      <c r="C385" s="52" t="s">
        <v>6320</v>
      </c>
      <c r="D385" s="130" t="s">
        <v>934</v>
      </c>
      <c r="E385" s="131" t="s">
        <v>6346</v>
      </c>
      <c r="F385" s="132" t="s">
        <v>935</v>
      </c>
      <c r="G385" s="125">
        <v>1340.8389999999999</v>
      </c>
      <c r="H385" s="122">
        <v>1312.49</v>
      </c>
      <c r="I385" s="123">
        <f t="shared" si="191"/>
        <v>28.348999999999933</v>
      </c>
      <c r="J385" s="124">
        <f t="shared" si="192"/>
        <v>2.1599402662115472</v>
      </c>
      <c r="K385" s="125">
        <v>103.794</v>
      </c>
      <c r="L385" s="122">
        <v>79.917000000000002</v>
      </c>
      <c r="M385" s="123">
        <f t="shared" si="193"/>
        <v>23.876999999999995</v>
      </c>
      <c r="N385" s="124">
        <f t="shared" si="194"/>
        <v>29.877247644431094</v>
      </c>
      <c r="O385" s="125" t="s">
        <v>11839</v>
      </c>
      <c r="P385" s="122" t="s">
        <v>11839</v>
      </c>
      <c r="Q385" s="123" t="s">
        <v>11839</v>
      </c>
      <c r="R385" s="124" t="s">
        <v>11839</v>
      </c>
      <c r="S385" s="125">
        <v>1237.0450000000001</v>
      </c>
      <c r="T385" s="122">
        <v>1232.5730000000001</v>
      </c>
      <c r="U385" s="123">
        <f t="shared" si="197"/>
        <v>4.47199999999998</v>
      </c>
      <c r="V385" s="124">
        <f t="shared" si="198"/>
        <v>0.36281826715334342</v>
      </c>
      <c r="W385" s="121" t="s">
        <v>7217</v>
      </c>
      <c r="X385" s="122">
        <v>1237</v>
      </c>
      <c r="Y385" s="122">
        <v>1233</v>
      </c>
      <c r="Z385" s="123">
        <f t="shared" si="199"/>
        <v>4</v>
      </c>
      <c r="AA385" s="124">
        <f t="shared" si="200"/>
        <v>0.32441200324412006</v>
      </c>
      <c r="AB385" s="28" t="s">
        <v>11839</v>
      </c>
      <c r="AC385" s="122" t="s">
        <v>11839</v>
      </c>
      <c r="AD385" s="122" t="s">
        <v>11839</v>
      </c>
      <c r="AE385" s="123" t="s">
        <v>11839</v>
      </c>
      <c r="AF385" s="29" t="s">
        <v>11839</v>
      </c>
      <c r="AG385" s="28" t="s">
        <v>11839</v>
      </c>
      <c r="AH385" s="122" t="s">
        <v>11839</v>
      </c>
      <c r="AI385" s="122" t="s">
        <v>11839</v>
      </c>
      <c r="AJ385" s="123" t="s">
        <v>11839</v>
      </c>
      <c r="AK385" s="124" t="s">
        <v>11839</v>
      </c>
      <c r="AL385" s="28" t="s">
        <v>11839</v>
      </c>
      <c r="AM385" s="122" t="s">
        <v>11839</v>
      </c>
      <c r="AN385" s="122" t="s">
        <v>11839</v>
      </c>
      <c r="AO385" s="123" t="s">
        <v>11839</v>
      </c>
      <c r="AP385" s="29" t="s">
        <v>11839</v>
      </c>
      <c r="AQ385" s="28" t="s">
        <v>11839</v>
      </c>
      <c r="AR385" s="122" t="s">
        <v>11839</v>
      </c>
      <c r="AS385" s="122" t="s">
        <v>11839</v>
      </c>
      <c r="AT385" s="123" t="s">
        <v>11839</v>
      </c>
      <c r="AU385" s="124" t="s">
        <v>11837</v>
      </c>
      <c r="AV385" s="105"/>
      <c r="AX385" s="129"/>
      <c r="AY385" s="139"/>
      <c r="AZ385" s="139"/>
    </row>
    <row r="386" spans="3:52" ht="50" customHeight="1">
      <c r="C386" s="52" t="s">
        <v>6320</v>
      </c>
      <c r="D386" s="130" t="s">
        <v>936</v>
      </c>
      <c r="E386" s="131" t="s">
        <v>6346</v>
      </c>
      <c r="F386" s="132" t="s">
        <v>937</v>
      </c>
      <c r="G386" s="125">
        <v>1512.212</v>
      </c>
      <c r="H386" s="122">
        <v>1305.6780000000001</v>
      </c>
      <c r="I386" s="123">
        <f t="shared" si="191"/>
        <v>206.53399999999988</v>
      </c>
      <c r="J386" s="124">
        <f t="shared" si="192"/>
        <v>15.81814199212975</v>
      </c>
      <c r="K386" s="125">
        <v>464.77699999999999</v>
      </c>
      <c r="L386" s="122">
        <v>430.29500000000002</v>
      </c>
      <c r="M386" s="123">
        <f t="shared" si="193"/>
        <v>34.481999999999971</v>
      </c>
      <c r="N386" s="124">
        <f t="shared" si="194"/>
        <v>8.0135720842677625</v>
      </c>
      <c r="O386" s="125" t="s">
        <v>11839</v>
      </c>
      <c r="P386" s="122" t="s">
        <v>11839</v>
      </c>
      <c r="Q386" s="123" t="s">
        <v>11839</v>
      </c>
      <c r="R386" s="124" t="s">
        <v>11839</v>
      </c>
      <c r="S386" s="125">
        <v>1047.4349999999999</v>
      </c>
      <c r="T386" s="122">
        <v>875.38300000000004</v>
      </c>
      <c r="U386" s="123">
        <f t="shared" si="197"/>
        <v>172.05199999999991</v>
      </c>
      <c r="V386" s="124">
        <f t="shared" si="198"/>
        <v>19.654482666444277</v>
      </c>
      <c r="W386" s="121" t="s">
        <v>7218</v>
      </c>
      <c r="X386" s="122">
        <v>738</v>
      </c>
      <c r="Y386" s="122">
        <v>618</v>
      </c>
      <c r="Z386" s="123">
        <f t="shared" si="199"/>
        <v>120</v>
      </c>
      <c r="AA386" s="124">
        <f t="shared" si="200"/>
        <v>19.417475728155338</v>
      </c>
      <c r="AB386" s="28" t="s">
        <v>6988</v>
      </c>
      <c r="AC386" s="122">
        <v>309</v>
      </c>
      <c r="AD386" s="122">
        <v>257</v>
      </c>
      <c r="AE386" s="123">
        <f t="shared" si="201"/>
        <v>52</v>
      </c>
      <c r="AF386" s="29">
        <f t="shared" si="202"/>
        <v>20.233463035019454</v>
      </c>
      <c r="AG386" s="122" t="s">
        <v>6421</v>
      </c>
      <c r="AH386" s="122" t="s">
        <v>6421</v>
      </c>
      <c r="AI386" s="122" t="s">
        <v>6421</v>
      </c>
      <c r="AJ386" s="122" t="s">
        <v>6421</v>
      </c>
      <c r="AK386" s="122" t="s">
        <v>6421</v>
      </c>
      <c r="AL386" s="28" t="s">
        <v>6421</v>
      </c>
      <c r="AM386" s="122" t="s">
        <v>6421</v>
      </c>
      <c r="AN386" s="122" t="s">
        <v>6421</v>
      </c>
      <c r="AO386" s="123" t="s">
        <v>6421</v>
      </c>
      <c r="AP386" s="29" t="s">
        <v>6421</v>
      </c>
      <c r="AQ386" s="28" t="s">
        <v>6421</v>
      </c>
      <c r="AR386" s="122" t="s">
        <v>6421</v>
      </c>
      <c r="AS386" s="122" t="s">
        <v>6421</v>
      </c>
      <c r="AT386" s="123" t="s">
        <v>6421</v>
      </c>
      <c r="AU386" s="124" t="s">
        <v>6421</v>
      </c>
      <c r="AV386" s="105"/>
      <c r="AX386" s="129"/>
      <c r="AY386" s="139"/>
      <c r="AZ386" s="139"/>
    </row>
    <row r="387" spans="3:52" ht="50" customHeight="1">
      <c r="C387" s="52" t="s">
        <v>6320</v>
      </c>
      <c r="D387" s="130" t="s">
        <v>938</v>
      </c>
      <c r="E387" s="131" t="s">
        <v>6346</v>
      </c>
      <c r="F387" s="132" t="s">
        <v>939</v>
      </c>
      <c r="G387" s="125">
        <v>25.423999999999999</v>
      </c>
      <c r="H387" s="122">
        <v>22.11</v>
      </c>
      <c r="I387" s="123">
        <f t="shared" si="191"/>
        <v>3.3140000000000001</v>
      </c>
      <c r="J387" s="124">
        <f t="shared" si="192"/>
        <v>14.988692899140659</v>
      </c>
      <c r="K387" s="125">
        <v>25.423999999999999</v>
      </c>
      <c r="L387" s="122">
        <v>22.11</v>
      </c>
      <c r="M387" s="123">
        <f t="shared" si="193"/>
        <v>3.3140000000000001</v>
      </c>
      <c r="N387" s="124">
        <f t="shared" si="194"/>
        <v>14.988692899140659</v>
      </c>
      <c r="O387" s="125" t="s">
        <v>11839</v>
      </c>
      <c r="P387" s="122" t="s">
        <v>11839</v>
      </c>
      <c r="Q387" s="123" t="s">
        <v>11839</v>
      </c>
      <c r="R387" s="124" t="s">
        <v>11839</v>
      </c>
      <c r="S387" s="125" t="s">
        <v>6494</v>
      </c>
      <c r="T387" s="122" t="s">
        <v>6494</v>
      </c>
      <c r="U387" s="123" t="s">
        <v>6494</v>
      </c>
      <c r="V387" s="124" t="s">
        <v>6494</v>
      </c>
      <c r="W387" s="121" t="s">
        <v>11840</v>
      </c>
      <c r="X387" s="122" t="s">
        <v>11841</v>
      </c>
      <c r="Y387" s="122" t="s">
        <v>11839</v>
      </c>
      <c r="Z387" s="123" t="s">
        <v>11840</v>
      </c>
      <c r="AA387" s="124" t="s">
        <v>11839</v>
      </c>
      <c r="AB387" s="28" t="s">
        <v>11839</v>
      </c>
      <c r="AC387" s="122" t="s">
        <v>11839</v>
      </c>
      <c r="AD387" s="122" t="s">
        <v>11839</v>
      </c>
      <c r="AE387" s="123" t="s">
        <v>11839</v>
      </c>
      <c r="AF387" s="29" t="s">
        <v>11839</v>
      </c>
      <c r="AG387" s="28" t="s">
        <v>11839</v>
      </c>
      <c r="AH387" s="122" t="s">
        <v>11839</v>
      </c>
      <c r="AI387" s="122" t="s">
        <v>11839</v>
      </c>
      <c r="AJ387" s="123" t="s">
        <v>11839</v>
      </c>
      <c r="AK387" s="124" t="s">
        <v>11839</v>
      </c>
      <c r="AL387" s="28" t="s">
        <v>11839</v>
      </c>
      <c r="AM387" s="122" t="s">
        <v>11839</v>
      </c>
      <c r="AN387" s="122" t="s">
        <v>11839</v>
      </c>
      <c r="AO387" s="123" t="s">
        <v>11839</v>
      </c>
      <c r="AP387" s="29" t="s">
        <v>11839</v>
      </c>
      <c r="AQ387" s="28" t="s">
        <v>11839</v>
      </c>
      <c r="AR387" s="122" t="s">
        <v>11839</v>
      </c>
      <c r="AS387" s="122" t="s">
        <v>11839</v>
      </c>
      <c r="AT387" s="123" t="s">
        <v>11839</v>
      </c>
      <c r="AU387" s="124" t="s">
        <v>11839</v>
      </c>
      <c r="AV387" s="105"/>
      <c r="AX387" s="129"/>
      <c r="AY387" s="139"/>
      <c r="AZ387" s="139"/>
    </row>
    <row r="388" spans="3:52" ht="50" customHeight="1">
      <c r="C388" s="52" t="s">
        <v>6320</v>
      </c>
      <c r="D388" s="130" t="s">
        <v>940</v>
      </c>
      <c r="E388" s="131" t="s">
        <v>6346</v>
      </c>
      <c r="F388" s="132" t="s">
        <v>941</v>
      </c>
      <c r="G388" s="125">
        <v>907.22400000000005</v>
      </c>
      <c r="H388" s="122">
        <v>782.12900000000002</v>
      </c>
      <c r="I388" s="123">
        <f t="shared" si="191"/>
        <v>125.09500000000003</v>
      </c>
      <c r="J388" s="124">
        <f t="shared" si="192"/>
        <v>15.994164645474088</v>
      </c>
      <c r="K388" s="125">
        <v>445.17200000000003</v>
      </c>
      <c r="L388" s="122">
        <v>360.2</v>
      </c>
      <c r="M388" s="123">
        <f t="shared" si="193"/>
        <v>84.972000000000037</v>
      </c>
      <c r="N388" s="124">
        <f t="shared" si="194"/>
        <v>23.59022765130484</v>
      </c>
      <c r="O388" s="125" t="s">
        <v>11839</v>
      </c>
      <c r="P388" s="122" t="s">
        <v>11839</v>
      </c>
      <c r="Q388" s="123" t="s">
        <v>11839</v>
      </c>
      <c r="R388" s="124" t="s">
        <v>11839</v>
      </c>
      <c r="S388" s="125">
        <v>462.05200000000002</v>
      </c>
      <c r="T388" s="122">
        <v>421.92899999999997</v>
      </c>
      <c r="U388" s="123">
        <f t="shared" si="197"/>
        <v>40.123000000000047</v>
      </c>
      <c r="V388" s="124">
        <f t="shared" si="198"/>
        <v>9.5094198312986418</v>
      </c>
      <c r="W388" s="121" t="s">
        <v>7217</v>
      </c>
      <c r="X388" s="122">
        <v>227</v>
      </c>
      <c r="Y388" s="122">
        <v>232</v>
      </c>
      <c r="Z388" s="123">
        <f t="shared" si="199"/>
        <v>-5</v>
      </c>
      <c r="AA388" s="124">
        <f t="shared" si="200"/>
        <v>-2.1551724137931036</v>
      </c>
      <c r="AB388" s="28" t="s">
        <v>7049</v>
      </c>
      <c r="AC388" s="122">
        <v>133</v>
      </c>
      <c r="AD388" s="122">
        <v>88</v>
      </c>
      <c r="AE388" s="123">
        <f t="shared" si="201"/>
        <v>45</v>
      </c>
      <c r="AF388" s="29">
        <f t="shared" si="202"/>
        <v>51.136363636363633</v>
      </c>
      <c r="AG388" s="28" t="s">
        <v>7219</v>
      </c>
      <c r="AH388" s="122">
        <v>102</v>
      </c>
      <c r="AI388" s="122">
        <v>101</v>
      </c>
      <c r="AJ388" s="123">
        <f t="shared" si="203"/>
        <v>1</v>
      </c>
      <c r="AK388" s="124">
        <f t="shared" si="204"/>
        <v>0.99009900990099009</v>
      </c>
      <c r="AL388" s="28" t="s">
        <v>6421</v>
      </c>
      <c r="AM388" s="122" t="s">
        <v>6421</v>
      </c>
      <c r="AN388" s="122" t="s">
        <v>6421</v>
      </c>
      <c r="AO388" s="123" t="s">
        <v>6421</v>
      </c>
      <c r="AP388" s="29" t="s">
        <v>6421</v>
      </c>
      <c r="AQ388" s="28" t="s">
        <v>6421</v>
      </c>
      <c r="AR388" s="122" t="s">
        <v>6421</v>
      </c>
      <c r="AS388" s="122" t="s">
        <v>6421</v>
      </c>
      <c r="AT388" s="123" t="s">
        <v>6421</v>
      </c>
      <c r="AU388" s="124" t="s">
        <v>6421</v>
      </c>
      <c r="AV388" s="105"/>
      <c r="AX388" s="129"/>
      <c r="AY388" s="139"/>
      <c r="AZ388" s="139"/>
    </row>
    <row r="389" spans="3:52" ht="50" customHeight="1">
      <c r="C389" s="52" t="s">
        <v>6320</v>
      </c>
      <c r="D389" s="130" t="s">
        <v>942</v>
      </c>
      <c r="E389" s="131" t="s">
        <v>6346</v>
      </c>
      <c r="F389" s="132" t="s">
        <v>943</v>
      </c>
      <c r="G389" s="125">
        <v>4286.8100000000004</v>
      </c>
      <c r="H389" s="122">
        <v>4181.6189999999997</v>
      </c>
      <c r="I389" s="123">
        <f t="shared" si="191"/>
        <v>105.19100000000071</v>
      </c>
      <c r="J389" s="124">
        <f t="shared" si="192"/>
        <v>2.5155567735846027</v>
      </c>
      <c r="K389" s="125">
        <v>1853.4259999999999</v>
      </c>
      <c r="L389" s="122">
        <v>1756.384</v>
      </c>
      <c r="M389" s="123">
        <f t="shared" si="193"/>
        <v>97.041999999999916</v>
      </c>
      <c r="N389" s="124">
        <f t="shared" si="194"/>
        <v>5.5251015723213097</v>
      </c>
      <c r="O389" s="125" t="s">
        <v>11839</v>
      </c>
      <c r="P389" s="122" t="s">
        <v>11839</v>
      </c>
      <c r="Q389" s="123" t="s">
        <v>11839</v>
      </c>
      <c r="R389" s="124" t="s">
        <v>11839</v>
      </c>
      <c r="S389" s="125">
        <v>2433.384</v>
      </c>
      <c r="T389" s="122">
        <v>2425.2350000000001</v>
      </c>
      <c r="U389" s="123">
        <f t="shared" si="197"/>
        <v>8.1489999999998872</v>
      </c>
      <c r="V389" s="124">
        <f t="shared" si="198"/>
        <v>0.33600867544794161</v>
      </c>
      <c r="W389" s="121" t="s">
        <v>7220</v>
      </c>
      <c r="X389" s="122">
        <v>2433</v>
      </c>
      <c r="Y389" s="122">
        <v>2425</v>
      </c>
      <c r="Z389" s="123">
        <f t="shared" si="199"/>
        <v>8</v>
      </c>
      <c r="AA389" s="124">
        <f t="shared" si="200"/>
        <v>0.32989690721649484</v>
      </c>
      <c r="AB389" s="28" t="s">
        <v>11839</v>
      </c>
      <c r="AC389" s="122" t="s">
        <v>11839</v>
      </c>
      <c r="AD389" s="122" t="s">
        <v>11839</v>
      </c>
      <c r="AE389" s="123" t="s">
        <v>11839</v>
      </c>
      <c r="AF389" s="29" t="s">
        <v>11839</v>
      </c>
      <c r="AG389" s="28" t="s">
        <v>11839</v>
      </c>
      <c r="AH389" s="122" t="s">
        <v>11839</v>
      </c>
      <c r="AI389" s="122" t="s">
        <v>11839</v>
      </c>
      <c r="AJ389" s="123" t="s">
        <v>11839</v>
      </c>
      <c r="AK389" s="124" t="s">
        <v>11839</v>
      </c>
      <c r="AL389" s="28" t="s">
        <v>11839</v>
      </c>
      <c r="AM389" s="122" t="s">
        <v>11839</v>
      </c>
      <c r="AN389" s="122" t="s">
        <v>11839</v>
      </c>
      <c r="AO389" s="123" t="s">
        <v>11839</v>
      </c>
      <c r="AP389" s="29" t="s">
        <v>11839</v>
      </c>
      <c r="AQ389" s="28" t="s">
        <v>11839</v>
      </c>
      <c r="AR389" s="122" t="s">
        <v>11839</v>
      </c>
      <c r="AS389" s="122" t="s">
        <v>11839</v>
      </c>
      <c r="AT389" s="123" t="s">
        <v>11839</v>
      </c>
      <c r="AU389" s="124" t="s">
        <v>11837</v>
      </c>
      <c r="AV389" s="105"/>
      <c r="AX389" s="129"/>
      <c r="AY389" s="139"/>
      <c r="AZ389" s="139"/>
    </row>
    <row r="390" spans="3:52" ht="50" customHeight="1">
      <c r="C390" s="52" t="s">
        <v>6320</v>
      </c>
      <c r="D390" s="130" t="s">
        <v>944</v>
      </c>
      <c r="E390" s="131" t="s">
        <v>6346</v>
      </c>
      <c r="F390" s="132" t="s">
        <v>945</v>
      </c>
      <c r="G390" s="125">
        <v>286.32</v>
      </c>
      <c r="H390" s="122">
        <v>310.71800000000002</v>
      </c>
      <c r="I390" s="123">
        <f t="shared" si="191"/>
        <v>-24.398000000000025</v>
      </c>
      <c r="J390" s="124">
        <f t="shared" si="192"/>
        <v>-7.8521360204429822</v>
      </c>
      <c r="K390" s="125">
        <v>23.55</v>
      </c>
      <c r="L390" s="122">
        <v>22.077000000000002</v>
      </c>
      <c r="M390" s="123">
        <f t="shared" si="193"/>
        <v>1.472999999999999</v>
      </c>
      <c r="N390" s="124">
        <f t="shared" si="194"/>
        <v>6.6721021877972504</v>
      </c>
      <c r="O390" s="125" t="s">
        <v>11839</v>
      </c>
      <c r="P390" s="122" t="s">
        <v>11839</v>
      </c>
      <c r="Q390" s="123" t="s">
        <v>11839</v>
      </c>
      <c r="R390" s="124" t="s">
        <v>11839</v>
      </c>
      <c r="S390" s="125">
        <v>262.77</v>
      </c>
      <c r="T390" s="122">
        <v>288.64100000000002</v>
      </c>
      <c r="U390" s="123">
        <f t="shared" si="197"/>
        <v>-25.871000000000038</v>
      </c>
      <c r="V390" s="124">
        <f t="shared" si="198"/>
        <v>-8.963037129167386</v>
      </c>
      <c r="W390" s="121" t="s">
        <v>7221</v>
      </c>
      <c r="X390" s="122">
        <v>262</v>
      </c>
      <c r="Y390" s="122">
        <v>288</v>
      </c>
      <c r="Z390" s="123">
        <f t="shared" si="199"/>
        <v>-26</v>
      </c>
      <c r="AA390" s="124">
        <f t="shared" si="200"/>
        <v>-9.0277777777777768</v>
      </c>
      <c r="AB390" s="28" t="s">
        <v>7222</v>
      </c>
      <c r="AC390" s="122">
        <v>1</v>
      </c>
      <c r="AD390" s="122">
        <v>1</v>
      </c>
      <c r="AE390" s="123">
        <f t="shared" ref="AE390" si="215">AC390-AD390</f>
        <v>0</v>
      </c>
      <c r="AF390" s="29">
        <f t="shared" ref="AF390" si="216">AE390/AD390*100</f>
        <v>0</v>
      </c>
      <c r="AG390" s="122" t="s">
        <v>6421</v>
      </c>
      <c r="AH390" s="122" t="s">
        <v>6421</v>
      </c>
      <c r="AI390" s="122" t="s">
        <v>6421</v>
      </c>
      <c r="AJ390" s="122" t="s">
        <v>6421</v>
      </c>
      <c r="AK390" s="122" t="s">
        <v>6421</v>
      </c>
      <c r="AL390" s="28" t="s">
        <v>6421</v>
      </c>
      <c r="AM390" s="122" t="s">
        <v>6421</v>
      </c>
      <c r="AN390" s="122" t="s">
        <v>6421</v>
      </c>
      <c r="AO390" s="123" t="s">
        <v>6421</v>
      </c>
      <c r="AP390" s="29" t="s">
        <v>6421</v>
      </c>
      <c r="AQ390" s="28" t="s">
        <v>6421</v>
      </c>
      <c r="AR390" s="122" t="s">
        <v>6421</v>
      </c>
      <c r="AS390" s="122" t="s">
        <v>6421</v>
      </c>
      <c r="AT390" s="123" t="s">
        <v>6421</v>
      </c>
      <c r="AU390" s="124" t="s">
        <v>6421</v>
      </c>
      <c r="AV390" s="105"/>
      <c r="AX390" s="129"/>
      <c r="AY390" s="139"/>
      <c r="AZ390" s="139"/>
    </row>
    <row r="391" spans="3:52" ht="50" customHeight="1">
      <c r="C391" s="52" t="s">
        <v>6320</v>
      </c>
      <c r="D391" s="130" t="s">
        <v>946</v>
      </c>
      <c r="E391" s="131" t="s">
        <v>6346</v>
      </c>
      <c r="F391" s="132" t="s">
        <v>947</v>
      </c>
      <c r="G391" s="125">
        <v>9.452</v>
      </c>
      <c r="H391" s="122">
        <v>3.8010000000000002</v>
      </c>
      <c r="I391" s="123">
        <f t="shared" si="191"/>
        <v>5.6509999999999998</v>
      </c>
      <c r="J391" s="124">
        <f t="shared" si="192"/>
        <v>148.67140226256248</v>
      </c>
      <c r="K391" s="125">
        <v>9.452</v>
      </c>
      <c r="L391" s="122">
        <v>3.8010000000000002</v>
      </c>
      <c r="M391" s="123">
        <f t="shared" si="193"/>
        <v>5.6509999999999998</v>
      </c>
      <c r="N391" s="124">
        <f t="shared" si="194"/>
        <v>148.67140226256248</v>
      </c>
      <c r="O391" s="125" t="s">
        <v>11839</v>
      </c>
      <c r="P391" s="122" t="s">
        <v>11839</v>
      </c>
      <c r="Q391" s="123" t="s">
        <v>11839</v>
      </c>
      <c r="R391" s="124" t="s">
        <v>11839</v>
      </c>
      <c r="S391" s="125" t="s">
        <v>6494</v>
      </c>
      <c r="T391" s="122" t="s">
        <v>6494</v>
      </c>
      <c r="U391" s="123" t="s">
        <v>6494</v>
      </c>
      <c r="V391" s="124" t="s">
        <v>6494</v>
      </c>
      <c r="W391" s="121" t="s">
        <v>11840</v>
      </c>
      <c r="X391" s="122" t="s">
        <v>11841</v>
      </c>
      <c r="Y391" s="122" t="s">
        <v>11839</v>
      </c>
      <c r="Z391" s="123" t="s">
        <v>11840</v>
      </c>
      <c r="AA391" s="124" t="s">
        <v>11839</v>
      </c>
      <c r="AB391" s="28" t="s">
        <v>11839</v>
      </c>
      <c r="AC391" s="122" t="s">
        <v>11839</v>
      </c>
      <c r="AD391" s="122" t="s">
        <v>11839</v>
      </c>
      <c r="AE391" s="123" t="s">
        <v>11839</v>
      </c>
      <c r="AF391" s="29" t="s">
        <v>11839</v>
      </c>
      <c r="AG391" s="28" t="s">
        <v>11839</v>
      </c>
      <c r="AH391" s="122" t="s">
        <v>11839</v>
      </c>
      <c r="AI391" s="122" t="s">
        <v>11839</v>
      </c>
      <c r="AJ391" s="123" t="s">
        <v>11839</v>
      </c>
      <c r="AK391" s="124" t="s">
        <v>11839</v>
      </c>
      <c r="AL391" s="28" t="s">
        <v>11839</v>
      </c>
      <c r="AM391" s="122" t="s">
        <v>11839</v>
      </c>
      <c r="AN391" s="122" t="s">
        <v>11839</v>
      </c>
      <c r="AO391" s="123" t="s">
        <v>11839</v>
      </c>
      <c r="AP391" s="29" t="s">
        <v>11839</v>
      </c>
      <c r="AQ391" s="28" t="s">
        <v>11839</v>
      </c>
      <c r="AR391" s="122" t="s">
        <v>11839</v>
      </c>
      <c r="AS391" s="122" t="s">
        <v>11839</v>
      </c>
      <c r="AT391" s="123" t="s">
        <v>11839</v>
      </c>
      <c r="AU391" s="124" t="s">
        <v>11839</v>
      </c>
      <c r="AV391" s="105"/>
      <c r="AX391" s="129"/>
      <c r="AY391" s="139"/>
      <c r="AZ391" s="139"/>
    </row>
    <row r="392" spans="3:52" ht="50" customHeight="1">
      <c r="C392" s="52" t="s">
        <v>6320</v>
      </c>
      <c r="D392" s="130" t="s">
        <v>948</v>
      </c>
      <c r="E392" s="131" t="s">
        <v>6346</v>
      </c>
      <c r="F392" s="132" t="s">
        <v>949</v>
      </c>
      <c r="G392" s="125">
        <v>36.409999999999997</v>
      </c>
      <c r="H392" s="122">
        <v>34.61</v>
      </c>
      <c r="I392" s="123">
        <f t="shared" ref="I392:I431" si="217">G392-H392</f>
        <v>1.7999999999999972</v>
      </c>
      <c r="J392" s="124">
        <f t="shared" ref="J392:J431" si="218">I392/H392*100</f>
        <v>5.2008090147356176</v>
      </c>
      <c r="K392" s="125">
        <v>36.409999999999997</v>
      </c>
      <c r="L392" s="122">
        <v>34.61</v>
      </c>
      <c r="M392" s="123">
        <f t="shared" ref="M392:M431" si="219">K392-L392</f>
        <v>1.7999999999999972</v>
      </c>
      <c r="N392" s="124">
        <f t="shared" ref="N392:N431" si="220">M392/L392*100</f>
        <v>5.2008090147356176</v>
      </c>
      <c r="O392" s="125" t="s">
        <v>11839</v>
      </c>
      <c r="P392" s="122" t="s">
        <v>11839</v>
      </c>
      <c r="Q392" s="123" t="s">
        <v>11839</v>
      </c>
      <c r="R392" s="124" t="s">
        <v>11839</v>
      </c>
      <c r="S392" s="125" t="s">
        <v>6494</v>
      </c>
      <c r="T392" s="122" t="s">
        <v>6494</v>
      </c>
      <c r="U392" s="123" t="s">
        <v>6494</v>
      </c>
      <c r="V392" s="124" t="s">
        <v>6494</v>
      </c>
      <c r="W392" s="121" t="s">
        <v>11840</v>
      </c>
      <c r="X392" s="122" t="s">
        <v>11841</v>
      </c>
      <c r="Y392" s="122" t="s">
        <v>11839</v>
      </c>
      <c r="Z392" s="123" t="s">
        <v>11840</v>
      </c>
      <c r="AA392" s="124" t="s">
        <v>11839</v>
      </c>
      <c r="AB392" s="28" t="s">
        <v>11839</v>
      </c>
      <c r="AC392" s="122" t="s">
        <v>11839</v>
      </c>
      <c r="AD392" s="122" t="s">
        <v>11839</v>
      </c>
      <c r="AE392" s="123" t="s">
        <v>11839</v>
      </c>
      <c r="AF392" s="29" t="s">
        <v>11839</v>
      </c>
      <c r="AG392" s="28" t="s">
        <v>11839</v>
      </c>
      <c r="AH392" s="122" t="s">
        <v>11839</v>
      </c>
      <c r="AI392" s="122" t="s">
        <v>11839</v>
      </c>
      <c r="AJ392" s="123" t="s">
        <v>11839</v>
      </c>
      <c r="AK392" s="124" t="s">
        <v>11839</v>
      </c>
      <c r="AL392" s="28" t="s">
        <v>11839</v>
      </c>
      <c r="AM392" s="122" t="s">
        <v>11839</v>
      </c>
      <c r="AN392" s="122" t="s">
        <v>11839</v>
      </c>
      <c r="AO392" s="123" t="s">
        <v>11839</v>
      </c>
      <c r="AP392" s="29" t="s">
        <v>11839</v>
      </c>
      <c r="AQ392" s="28" t="s">
        <v>11839</v>
      </c>
      <c r="AR392" s="122" t="s">
        <v>11839</v>
      </c>
      <c r="AS392" s="122" t="s">
        <v>11839</v>
      </c>
      <c r="AT392" s="123" t="s">
        <v>11839</v>
      </c>
      <c r="AU392" s="124" t="s">
        <v>11839</v>
      </c>
      <c r="AV392" s="105"/>
      <c r="AX392" s="129"/>
      <c r="AY392" s="139"/>
      <c r="AZ392" s="139"/>
    </row>
    <row r="393" spans="3:52" ht="50" customHeight="1">
      <c r="C393" s="52" t="s">
        <v>6321</v>
      </c>
      <c r="D393" s="130" t="s">
        <v>950</v>
      </c>
      <c r="E393" s="131" t="s">
        <v>6346</v>
      </c>
      <c r="F393" s="132" t="s">
        <v>951</v>
      </c>
      <c r="G393" s="125">
        <v>423.40800000000002</v>
      </c>
      <c r="H393" s="122">
        <v>524.38300000000004</v>
      </c>
      <c r="I393" s="123">
        <f t="shared" si="217"/>
        <v>-100.97500000000002</v>
      </c>
      <c r="J393" s="124">
        <f t="shared" si="218"/>
        <v>-19.255963675405194</v>
      </c>
      <c r="K393" s="125">
        <v>423.40800000000002</v>
      </c>
      <c r="L393" s="122">
        <v>524.38300000000004</v>
      </c>
      <c r="M393" s="123">
        <f t="shared" si="219"/>
        <v>-100.97500000000002</v>
      </c>
      <c r="N393" s="124">
        <f t="shared" si="220"/>
        <v>-19.255963675405194</v>
      </c>
      <c r="O393" s="125" t="s">
        <v>11839</v>
      </c>
      <c r="P393" s="122" t="s">
        <v>11839</v>
      </c>
      <c r="Q393" s="123" t="s">
        <v>11839</v>
      </c>
      <c r="R393" s="124" t="s">
        <v>11839</v>
      </c>
      <c r="S393" s="125" t="s">
        <v>6494</v>
      </c>
      <c r="T393" s="122" t="s">
        <v>6494</v>
      </c>
      <c r="U393" s="123" t="s">
        <v>6494</v>
      </c>
      <c r="V393" s="124" t="s">
        <v>6494</v>
      </c>
      <c r="W393" s="121" t="s">
        <v>11840</v>
      </c>
      <c r="X393" s="122" t="s">
        <v>11841</v>
      </c>
      <c r="Y393" s="122" t="s">
        <v>11839</v>
      </c>
      <c r="Z393" s="123" t="s">
        <v>11840</v>
      </c>
      <c r="AA393" s="124" t="s">
        <v>11839</v>
      </c>
      <c r="AB393" s="28" t="s">
        <v>11839</v>
      </c>
      <c r="AC393" s="122" t="s">
        <v>11839</v>
      </c>
      <c r="AD393" s="122" t="s">
        <v>11839</v>
      </c>
      <c r="AE393" s="123" t="s">
        <v>11839</v>
      </c>
      <c r="AF393" s="29" t="s">
        <v>11839</v>
      </c>
      <c r="AG393" s="28" t="s">
        <v>11839</v>
      </c>
      <c r="AH393" s="122" t="s">
        <v>11839</v>
      </c>
      <c r="AI393" s="122" t="s">
        <v>11839</v>
      </c>
      <c r="AJ393" s="123" t="s">
        <v>11839</v>
      </c>
      <c r="AK393" s="124" t="s">
        <v>11839</v>
      </c>
      <c r="AL393" s="28" t="s">
        <v>11839</v>
      </c>
      <c r="AM393" s="122" t="s">
        <v>11839</v>
      </c>
      <c r="AN393" s="122" t="s">
        <v>11839</v>
      </c>
      <c r="AO393" s="123" t="s">
        <v>11839</v>
      </c>
      <c r="AP393" s="29" t="s">
        <v>11839</v>
      </c>
      <c r="AQ393" s="28" t="s">
        <v>11839</v>
      </c>
      <c r="AR393" s="122" t="s">
        <v>11839</v>
      </c>
      <c r="AS393" s="122" t="s">
        <v>11839</v>
      </c>
      <c r="AT393" s="123" t="s">
        <v>11839</v>
      </c>
      <c r="AU393" s="124" t="s">
        <v>11839</v>
      </c>
      <c r="AV393" s="105"/>
      <c r="AX393" s="129"/>
      <c r="AY393" s="139"/>
      <c r="AZ393" s="139"/>
    </row>
    <row r="394" spans="3:52" ht="50" customHeight="1">
      <c r="C394" s="52" t="s">
        <v>6316</v>
      </c>
      <c r="D394" s="130" t="s">
        <v>952</v>
      </c>
      <c r="E394" s="131" t="s">
        <v>6347</v>
      </c>
      <c r="F394" s="132" t="s">
        <v>953</v>
      </c>
      <c r="G394" s="125">
        <v>18327.892</v>
      </c>
      <c r="H394" s="122">
        <v>20451.142</v>
      </c>
      <c r="I394" s="123">
        <f t="shared" si="217"/>
        <v>-2123.25</v>
      </c>
      <c r="J394" s="124">
        <f t="shared" si="218"/>
        <v>-10.382060815968124</v>
      </c>
      <c r="K394" s="125">
        <v>4348.3360000000002</v>
      </c>
      <c r="L394" s="122">
        <v>4995.8429999999998</v>
      </c>
      <c r="M394" s="123">
        <f t="shared" si="219"/>
        <v>-647.50699999999961</v>
      </c>
      <c r="N394" s="124">
        <f t="shared" si="220"/>
        <v>-12.960915705317394</v>
      </c>
      <c r="O394" s="125">
        <v>5197.7089999999998</v>
      </c>
      <c r="P394" s="122">
        <v>6043.866</v>
      </c>
      <c r="Q394" s="123">
        <f t="shared" ref="Q394:Q418" si="221">O394-P394</f>
        <v>-846.15700000000015</v>
      </c>
      <c r="R394" s="124">
        <f t="shared" ref="R394:R418" si="222">Q394/P394*100</f>
        <v>-14.000260760248493</v>
      </c>
      <c r="S394" s="125">
        <v>8781.8469999999998</v>
      </c>
      <c r="T394" s="122">
        <v>9411.4330000000009</v>
      </c>
      <c r="U394" s="123">
        <f t="shared" ref="U394:U429" si="223">S394-T394</f>
        <v>-629.58600000000115</v>
      </c>
      <c r="V394" s="124">
        <f t="shared" ref="V394:V429" si="224">U394/T394*100</f>
        <v>-6.6895870161324114</v>
      </c>
      <c r="W394" s="121" t="s">
        <v>6403</v>
      </c>
      <c r="X394" s="122">
        <v>3792</v>
      </c>
      <c r="Y394" s="122">
        <v>3291</v>
      </c>
      <c r="Z394" s="123">
        <f t="shared" ref="Z394:Z429" si="225">X394-Y394</f>
        <v>501</v>
      </c>
      <c r="AA394" s="124">
        <f t="shared" ref="AA394:AA429" si="226">Z394/Y394*100</f>
        <v>15.223336371923427</v>
      </c>
      <c r="AB394" s="28" t="s">
        <v>7261</v>
      </c>
      <c r="AC394" s="122">
        <v>1341</v>
      </c>
      <c r="AD394" s="122">
        <v>1937</v>
      </c>
      <c r="AE394" s="123">
        <f t="shared" ref="AE394:AE419" si="227">AC394-AD394</f>
        <v>-596</v>
      </c>
      <c r="AF394" s="29">
        <f t="shared" ref="AF394:AF419" si="228">AE394/AD394*100</f>
        <v>-30.76923076923077</v>
      </c>
      <c r="AG394" s="28" t="s">
        <v>6505</v>
      </c>
      <c r="AH394" s="122">
        <v>1274</v>
      </c>
      <c r="AI394" s="122">
        <v>1384</v>
      </c>
      <c r="AJ394" s="123">
        <f t="shared" ref="AJ394:AJ419" si="229">AH394-AI394</f>
        <v>-110</v>
      </c>
      <c r="AK394" s="124">
        <f t="shared" ref="AK394:AK419" si="230">AJ394/AI394*100</f>
        <v>-7.9479768786127174</v>
      </c>
      <c r="AL394" s="28" t="s">
        <v>6388</v>
      </c>
      <c r="AM394" s="122">
        <v>777</v>
      </c>
      <c r="AN394" s="122">
        <v>959</v>
      </c>
      <c r="AO394" s="123">
        <f t="shared" ref="AO394:AO419" si="231">AM394-AN394</f>
        <v>-182</v>
      </c>
      <c r="AP394" s="29">
        <f t="shared" ref="AP394:AP419" si="232">AO394/AN394*100</f>
        <v>-18.978102189781019</v>
      </c>
      <c r="AQ394" s="28" t="s">
        <v>7262</v>
      </c>
      <c r="AR394" s="122">
        <v>777</v>
      </c>
      <c r="AS394" s="122">
        <v>875</v>
      </c>
      <c r="AT394" s="123">
        <f t="shared" ref="AT394:AT417" si="233">AR394-AS394</f>
        <v>-98</v>
      </c>
      <c r="AU394" s="124">
        <f t="shared" ref="AU394:AU417" si="234">AT394/AS394*100</f>
        <v>-11.200000000000001</v>
      </c>
      <c r="AV394" s="9" t="s">
        <v>12044</v>
      </c>
      <c r="AX394" s="129"/>
      <c r="AY394" s="139"/>
      <c r="AZ394" s="139"/>
    </row>
    <row r="395" spans="3:52" ht="50" customHeight="1">
      <c r="C395" s="52" t="s">
        <v>6318</v>
      </c>
      <c r="D395" s="130" t="s">
        <v>954</v>
      </c>
      <c r="E395" s="131" t="s">
        <v>6347</v>
      </c>
      <c r="F395" s="132" t="s">
        <v>955</v>
      </c>
      <c r="G395" s="125">
        <v>10992.16</v>
      </c>
      <c r="H395" s="122">
        <v>10210.679</v>
      </c>
      <c r="I395" s="123">
        <f t="shared" si="217"/>
        <v>781.48099999999977</v>
      </c>
      <c r="J395" s="124">
        <f t="shared" si="218"/>
        <v>7.653565448487802</v>
      </c>
      <c r="K395" s="125">
        <v>5988.1559999999999</v>
      </c>
      <c r="L395" s="122">
        <v>5440.0230000000001</v>
      </c>
      <c r="M395" s="123">
        <f t="shared" si="219"/>
        <v>548.13299999999981</v>
      </c>
      <c r="N395" s="124">
        <f t="shared" si="220"/>
        <v>10.075931664259503</v>
      </c>
      <c r="O395" s="125">
        <v>2381.384</v>
      </c>
      <c r="P395" s="122">
        <v>1992.347</v>
      </c>
      <c r="Q395" s="123">
        <f t="shared" si="221"/>
        <v>389.03700000000003</v>
      </c>
      <c r="R395" s="124">
        <f t="shared" si="222"/>
        <v>19.526568414036312</v>
      </c>
      <c r="S395" s="125">
        <v>2622.62</v>
      </c>
      <c r="T395" s="122">
        <v>2778.3090000000002</v>
      </c>
      <c r="U395" s="123">
        <f t="shared" si="223"/>
        <v>-155.68900000000031</v>
      </c>
      <c r="V395" s="124">
        <f t="shared" si="224"/>
        <v>-5.6037323422268832</v>
      </c>
      <c r="W395" s="121" t="s">
        <v>6388</v>
      </c>
      <c r="X395" s="122">
        <v>1293</v>
      </c>
      <c r="Y395" s="122">
        <v>1407</v>
      </c>
      <c r="Z395" s="123">
        <f t="shared" si="225"/>
        <v>-114</v>
      </c>
      <c r="AA395" s="124">
        <f t="shared" si="226"/>
        <v>-8.1023454157782524</v>
      </c>
      <c r="AB395" s="28" t="s">
        <v>6471</v>
      </c>
      <c r="AC395" s="122">
        <v>539</v>
      </c>
      <c r="AD395" s="122">
        <v>539</v>
      </c>
      <c r="AE395" s="123">
        <f t="shared" si="227"/>
        <v>0</v>
      </c>
      <c r="AF395" s="29">
        <f t="shared" si="228"/>
        <v>0</v>
      </c>
      <c r="AG395" s="28" t="s">
        <v>6410</v>
      </c>
      <c r="AH395" s="122">
        <v>252</v>
      </c>
      <c r="AI395" s="122">
        <v>254</v>
      </c>
      <c r="AJ395" s="123">
        <f t="shared" si="229"/>
        <v>-2</v>
      </c>
      <c r="AK395" s="124">
        <f t="shared" si="230"/>
        <v>-0.78740157480314954</v>
      </c>
      <c r="AL395" s="28" t="s">
        <v>6392</v>
      </c>
      <c r="AM395" s="122">
        <v>240</v>
      </c>
      <c r="AN395" s="122">
        <v>222</v>
      </c>
      <c r="AO395" s="123">
        <f t="shared" si="231"/>
        <v>18</v>
      </c>
      <c r="AP395" s="29">
        <f t="shared" si="232"/>
        <v>8.1081081081081088</v>
      </c>
      <c r="AQ395" s="28" t="s">
        <v>7263</v>
      </c>
      <c r="AR395" s="122">
        <v>154</v>
      </c>
      <c r="AS395" s="122">
        <v>169</v>
      </c>
      <c r="AT395" s="123">
        <f t="shared" si="233"/>
        <v>-15</v>
      </c>
      <c r="AU395" s="124">
        <f t="shared" si="234"/>
        <v>-8.8757396449704142</v>
      </c>
      <c r="AV395" s="9" t="s">
        <v>12044</v>
      </c>
      <c r="AX395" s="129"/>
      <c r="AY395" s="139"/>
      <c r="AZ395" s="139"/>
    </row>
    <row r="396" spans="3:52" ht="50" customHeight="1">
      <c r="C396" s="52" t="s">
        <v>6318</v>
      </c>
      <c r="D396" s="130" t="s">
        <v>956</v>
      </c>
      <c r="E396" s="131" t="s">
        <v>6347</v>
      </c>
      <c r="F396" s="132" t="s">
        <v>957</v>
      </c>
      <c r="G396" s="125">
        <v>21902.653999999999</v>
      </c>
      <c r="H396" s="122">
        <v>20815.194</v>
      </c>
      <c r="I396" s="123">
        <f t="shared" si="217"/>
        <v>1087.4599999999991</v>
      </c>
      <c r="J396" s="124">
        <f t="shared" si="218"/>
        <v>5.2243567847602055</v>
      </c>
      <c r="K396" s="125">
        <v>9777.143</v>
      </c>
      <c r="L396" s="122">
        <v>9178.098</v>
      </c>
      <c r="M396" s="123">
        <f t="shared" si="219"/>
        <v>599.04500000000007</v>
      </c>
      <c r="N396" s="124">
        <f t="shared" si="220"/>
        <v>6.5268969671058219</v>
      </c>
      <c r="O396" s="125">
        <v>5062.3500000000004</v>
      </c>
      <c r="P396" s="122">
        <v>5061.799</v>
      </c>
      <c r="Q396" s="123">
        <f t="shared" si="221"/>
        <v>0.55100000000038563</v>
      </c>
      <c r="R396" s="124">
        <f t="shared" si="222"/>
        <v>1.0885457917242183E-2</v>
      </c>
      <c r="S396" s="125">
        <v>7063.1610000000001</v>
      </c>
      <c r="T396" s="122">
        <v>6575.2969999999996</v>
      </c>
      <c r="U396" s="123">
        <f t="shared" si="223"/>
        <v>487.86400000000049</v>
      </c>
      <c r="V396" s="124">
        <f t="shared" si="224"/>
        <v>7.4196496371190603</v>
      </c>
      <c r="W396" s="121" t="s">
        <v>6607</v>
      </c>
      <c r="X396" s="122">
        <v>3885</v>
      </c>
      <c r="Y396" s="122">
        <v>4034</v>
      </c>
      <c r="Z396" s="123">
        <f t="shared" si="225"/>
        <v>-149</v>
      </c>
      <c r="AA396" s="124">
        <f t="shared" si="226"/>
        <v>-3.6936043629152202</v>
      </c>
      <c r="AB396" s="28" t="s">
        <v>7264</v>
      </c>
      <c r="AC396" s="122">
        <v>1608</v>
      </c>
      <c r="AD396" s="122">
        <v>1592</v>
      </c>
      <c r="AE396" s="123">
        <f t="shared" si="227"/>
        <v>16</v>
      </c>
      <c r="AF396" s="29">
        <f t="shared" si="228"/>
        <v>1.0050251256281406</v>
      </c>
      <c r="AG396" s="28" t="s">
        <v>6396</v>
      </c>
      <c r="AH396" s="122">
        <v>1370</v>
      </c>
      <c r="AI396" s="122">
        <v>729</v>
      </c>
      <c r="AJ396" s="123">
        <f t="shared" si="229"/>
        <v>641</v>
      </c>
      <c r="AK396" s="124">
        <f t="shared" si="230"/>
        <v>87.928669410150889</v>
      </c>
      <c r="AL396" s="28" t="s">
        <v>6417</v>
      </c>
      <c r="AM396" s="122">
        <v>100</v>
      </c>
      <c r="AN396" s="122">
        <v>100</v>
      </c>
      <c r="AO396" s="123">
        <f t="shared" si="231"/>
        <v>0</v>
      </c>
      <c r="AP396" s="29">
        <f t="shared" si="232"/>
        <v>0</v>
      </c>
      <c r="AQ396" s="28" t="s">
        <v>7088</v>
      </c>
      <c r="AR396" s="122">
        <v>66</v>
      </c>
      <c r="AS396" s="122">
        <v>66</v>
      </c>
      <c r="AT396" s="123">
        <f t="shared" si="233"/>
        <v>0</v>
      </c>
      <c r="AU396" s="124">
        <f t="shared" si="234"/>
        <v>0</v>
      </c>
      <c r="AV396" s="9" t="s">
        <v>12044</v>
      </c>
      <c r="AX396" s="129"/>
      <c r="AY396" s="139"/>
      <c r="AZ396" s="139"/>
    </row>
    <row r="397" spans="3:52" ht="50" customHeight="1">
      <c r="C397" s="52" t="s">
        <v>6318</v>
      </c>
      <c r="D397" s="106" t="s">
        <v>958</v>
      </c>
      <c r="E397" s="107" t="s">
        <v>6347</v>
      </c>
      <c r="F397" s="108" t="s">
        <v>959</v>
      </c>
      <c r="G397" s="125">
        <v>9475.5190000000002</v>
      </c>
      <c r="H397" s="122">
        <v>9676.3819999999996</v>
      </c>
      <c r="I397" s="123">
        <f t="shared" si="217"/>
        <v>-200.86299999999937</v>
      </c>
      <c r="J397" s="124">
        <f t="shared" si="218"/>
        <v>-2.0758068459885046</v>
      </c>
      <c r="K397" s="125">
        <v>1403.6569999999999</v>
      </c>
      <c r="L397" s="122">
        <v>1651.002</v>
      </c>
      <c r="M397" s="123">
        <f t="shared" si="219"/>
        <v>-247.34500000000003</v>
      </c>
      <c r="N397" s="124">
        <f t="shared" si="220"/>
        <v>-14.981508199263239</v>
      </c>
      <c r="O397" s="125">
        <v>814.95299999999997</v>
      </c>
      <c r="P397" s="122">
        <v>914.93799999999999</v>
      </c>
      <c r="Q397" s="123">
        <f t="shared" si="221"/>
        <v>-99.985000000000014</v>
      </c>
      <c r="R397" s="124">
        <f t="shared" si="222"/>
        <v>-10.928062885135388</v>
      </c>
      <c r="S397" s="125">
        <v>7256.9089999999997</v>
      </c>
      <c r="T397" s="122">
        <v>7110.442</v>
      </c>
      <c r="U397" s="123">
        <f t="shared" si="223"/>
        <v>146.46699999999964</v>
      </c>
      <c r="V397" s="124">
        <f t="shared" si="224"/>
        <v>2.0598860098992389</v>
      </c>
      <c r="W397" s="121" t="s">
        <v>6388</v>
      </c>
      <c r="X397" s="122">
        <v>2493</v>
      </c>
      <c r="Y397" s="122">
        <v>2488</v>
      </c>
      <c r="Z397" s="123">
        <f t="shared" si="225"/>
        <v>5</v>
      </c>
      <c r="AA397" s="124">
        <f t="shared" si="226"/>
        <v>0.20096463022508038</v>
      </c>
      <c r="AB397" s="28" t="s">
        <v>6658</v>
      </c>
      <c r="AC397" s="122">
        <v>1727</v>
      </c>
      <c r="AD397" s="122">
        <v>1731</v>
      </c>
      <c r="AE397" s="123">
        <f t="shared" si="227"/>
        <v>-4</v>
      </c>
      <c r="AF397" s="29">
        <f t="shared" si="228"/>
        <v>-0.23108030040439051</v>
      </c>
      <c r="AG397" s="28" t="s">
        <v>7109</v>
      </c>
      <c r="AH397" s="122">
        <v>1037</v>
      </c>
      <c r="AI397" s="122">
        <v>714</v>
      </c>
      <c r="AJ397" s="123">
        <f t="shared" si="229"/>
        <v>323</v>
      </c>
      <c r="AK397" s="124">
        <f t="shared" si="230"/>
        <v>45.238095238095241</v>
      </c>
      <c r="AL397" s="28" t="s">
        <v>6488</v>
      </c>
      <c r="AM397" s="122">
        <v>663</v>
      </c>
      <c r="AN397" s="122">
        <v>660</v>
      </c>
      <c r="AO397" s="123">
        <f t="shared" si="231"/>
        <v>3</v>
      </c>
      <c r="AP397" s="29">
        <f t="shared" si="232"/>
        <v>0.45454545454545453</v>
      </c>
      <c r="AQ397" s="28" t="s">
        <v>7265</v>
      </c>
      <c r="AR397" s="122">
        <v>374</v>
      </c>
      <c r="AS397" s="122">
        <v>450</v>
      </c>
      <c r="AT397" s="123">
        <f t="shared" si="233"/>
        <v>-76</v>
      </c>
      <c r="AU397" s="124">
        <f t="shared" si="234"/>
        <v>-16.888888888888889</v>
      </c>
      <c r="AV397" s="9" t="s">
        <v>12044</v>
      </c>
      <c r="AX397" s="129"/>
      <c r="AY397" s="139"/>
      <c r="AZ397" s="139"/>
    </row>
    <row r="398" spans="3:52" ht="50" customHeight="1">
      <c r="C398" s="52" t="s">
        <v>6318</v>
      </c>
      <c r="D398" s="106" t="s">
        <v>960</v>
      </c>
      <c r="E398" s="107" t="s">
        <v>6347</v>
      </c>
      <c r="F398" s="108" t="s">
        <v>961</v>
      </c>
      <c r="G398" s="125">
        <v>2157.8620000000001</v>
      </c>
      <c r="H398" s="122">
        <v>2017.4549999999999</v>
      </c>
      <c r="I398" s="123">
        <f t="shared" si="217"/>
        <v>140.40700000000015</v>
      </c>
      <c r="J398" s="124">
        <f t="shared" si="218"/>
        <v>6.959610003692779</v>
      </c>
      <c r="K398" s="125">
        <v>994.50900000000001</v>
      </c>
      <c r="L398" s="122">
        <v>838.77499999999998</v>
      </c>
      <c r="M398" s="123">
        <f t="shared" si="219"/>
        <v>155.73400000000004</v>
      </c>
      <c r="N398" s="124">
        <f t="shared" si="220"/>
        <v>18.566838544305689</v>
      </c>
      <c r="O398" s="125">
        <v>0.56699999999999995</v>
      </c>
      <c r="P398" s="122">
        <v>0.56699999999999995</v>
      </c>
      <c r="Q398" s="123">
        <f t="shared" si="221"/>
        <v>0</v>
      </c>
      <c r="R398" s="124">
        <f t="shared" si="222"/>
        <v>0</v>
      </c>
      <c r="S398" s="125">
        <v>1162.7860000000001</v>
      </c>
      <c r="T398" s="122">
        <v>1178.1130000000001</v>
      </c>
      <c r="U398" s="123">
        <f t="shared" si="223"/>
        <v>-15.326999999999998</v>
      </c>
      <c r="V398" s="124">
        <f t="shared" si="224"/>
        <v>-1.3009787685901097</v>
      </c>
      <c r="W398" s="121" t="s">
        <v>6388</v>
      </c>
      <c r="X398" s="122">
        <v>1023</v>
      </c>
      <c r="Y398" s="122">
        <v>1083</v>
      </c>
      <c r="Z398" s="123">
        <f t="shared" si="225"/>
        <v>-60</v>
      </c>
      <c r="AA398" s="124">
        <f t="shared" si="226"/>
        <v>-5.5401662049861491</v>
      </c>
      <c r="AB398" s="28" t="s">
        <v>6561</v>
      </c>
      <c r="AC398" s="122">
        <v>117</v>
      </c>
      <c r="AD398" s="122">
        <v>65</v>
      </c>
      <c r="AE398" s="123">
        <f t="shared" si="227"/>
        <v>52</v>
      </c>
      <c r="AF398" s="29">
        <f t="shared" si="228"/>
        <v>80</v>
      </c>
      <c r="AG398" s="28" t="s">
        <v>6624</v>
      </c>
      <c r="AH398" s="122">
        <v>10</v>
      </c>
      <c r="AI398" s="122">
        <v>10</v>
      </c>
      <c r="AJ398" s="123">
        <f t="shared" si="229"/>
        <v>0</v>
      </c>
      <c r="AK398" s="124">
        <f t="shared" si="230"/>
        <v>0</v>
      </c>
      <c r="AL398" s="28" t="s">
        <v>7266</v>
      </c>
      <c r="AM398" s="122">
        <v>9</v>
      </c>
      <c r="AN398" s="122">
        <v>9</v>
      </c>
      <c r="AO398" s="123">
        <f t="shared" si="231"/>
        <v>0</v>
      </c>
      <c r="AP398" s="29">
        <f t="shared" si="232"/>
        <v>0</v>
      </c>
      <c r="AQ398" s="28" t="s">
        <v>6443</v>
      </c>
      <c r="AR398" s="122">
        <v>3</v>
      </c>
      <c r="AS398" s="122">
        <v>6</v>
      </c>
      <c r="AT398" s="123">
        <f t="shared" si="233"/>
        <v>-3</v>
      </c>
      <c r="AU398" s="124">
        <f t="shared" si="234"/>
        <v>-50</v>
      </c>
      <c r="AV398" s="9" t="s">
        <v>12044</v>
      </c>
      <c r="AX398" s="129"/>
      <c r="AY398" s="139"/>
      <c r="AZ398" s="139"/>
    </row>
    <row r="399" spans="3:52" ht="50" customHeight="1">
      <c r="C399" s="52" t="s">
        <v>6318</v>
      </c>
      <c r="D399" s="130" t="s">
        <v>962</v>
      </c>
      <c r="E399" s="131" t="s">
        <v>6347</v>
      </c>
      <c r="F399" s="132" t="s">
        <v>963</v>
      </c>
      <c r="G399" s="125">
        <v>9374.6200000000008</v>
      </c>
      <c r="H399" s="122">
        <v>9238.0149999999994</v>
      </c>
      <c r="I399" s="123">
        <f t="shared" si="217"/>
        <v>136.60500000000138</v>
      </c>
      <c r="J399" s="124">
        <f t="shared" si="218"/>
        <v>1.4787267611061619</v>
      </c>
      <c r="K399" s="125">
        <v>4984.5079999999998</v>
      </c>
      <c r="L399" s="122">
        <v>4980.6480000000001</v>
      </c>
      <c r="M399" s="123">
        <f t="shared" si="219"/>
        <v>3.8599999999996726</v>
      </c>
      <c r="N399" s="124">
        <f t="shared" si="220"/>
        <v>7.7499955829034142E-2</v>
      </c>
      <c r="O399" s="125">
        <v>1890.5360000000001</v>
      </c>
      <c r="P399" s="122">
        <v>1590.335</v>
      </c>
      <c r="Q399" s="123">
        <f t="shared" si="221"/>
        <v>300.20100000000002</v>
      </c>
      <c r="R399" s="124">
        <f t="shared" si="222"/>
        <v>18.876588894792608</v>
      </c>
      <c r="S399" s="125">
        <v>2499.576</v>
      </c>
      <c r="T399" s="122">
        <v>2667.0320000000002</v>
      </c>
      <c r="U399" s="123">
        <f t="shared" si="223"/>
        <v>-167.45600000000013</v>
      </c>
      <c r="V399" s="124">
        <f t="shared" si="224"/>
        <v>-6.2787398126456715</v>
      </c>
      <c r="W399" s="121" t="s">
        <v>6388</v>
      </c>
      <c r="X399" s="122">
        <v>1864</v>
      </c>
      <c r="Y399" s="122">
        <v>2123</v>
      </c>
      <c r="Z399" s="123">
        <f t="shared" si="225"/>
        <v>-259</v>
      </c>
      <c r="AA399" s="124">
        <f t="shared" si="226"/>
        <v>-12.199717381064531</v>
      </c>
      <c r="AB399" s="28" t="s">
        <v>7267</v>
      </c>
      <c r="AC399" s="122">
        <v>334</v>
      </c>
      <c r="AD399" s="122">
        <v>335</v>
      </c>
      <c r="AE399" s="123">
        <f t="shared" si="227"/>
        <v>-1</v>
      </c>
      <c r="AF399" s="29">
        <f t="shared" si="228"/>
        <v>-0.29850746268656719</v>
      </c>
      <c r="AG399" s="28" t="s">
        <v>7268</v>
      </c>
      <c r="AH399" s="122">
        <v>263</v>
      </c>
      <c r="AI399" s="122">
        <v>160</v>
      </c>
      <c r="AJ399" s="123">
        <f t="shared" si="229"/>
        <v>103</v>
      </c>
      <c r="AK399" s="124">
        <f t="shared" si="230"/>
        <v>64.375</v>
      </c>
      <c r="AL399" s="28" t="s">
        <v>7269</v>
      </c>
      <c r="AM399" s="122">
        <v>38</v>
      </c>
      <c r="AN399" s="122">
        <v>42</v>
      </c>
      <c r="AO399" s="123">
        <f t="shared" si="231"/>
        <v>-4</v>
      </c>
      <c r="AP399" s="29">
        <f t="shared" si="232"/>
        <v>-9.5238095238095237</v>
      </c>
      <c r="AQ399" s="28" t="s">
        <v>6532</v>
      </c>
      <c r="AR399" s="122">
        <v>0</v>
      </c>
      <c r="AS399" s="122">
        <v>0</v>
      </c>
      <c r="AT399" s="123">
        <f t="shared" si="233"/>
        <v>0</v>
      </c>
      <c r="AU399" s="124" t="e">
        <f t="shared" si="234"/>
        <v>#DIV/0!</v>
      </c>
      <c r="AV399" s="9" t="s">
        <v>12044</v>
      </c>
      <c r="AX399" s="129"/>
      <c r="AY399" s="139"/>
      <c r="AZ399" s="139"/>
    </row>
    <row r="400" spans="3:52" ht="50" customHeight="1">
      <c r="C400" s="52" t="s">
        <v>6318</v>
      </c>
      <c r="D400" s="130" t="s">
        <v>964</v>
      </c>
      <c r="E400" s="131" t="s">
        <v>6347</v>
      </c>
      <c r="F400" s="132" t="s">
        <v>965</v>
      </c>
      <c r="G400" s="125">
        <v>5566.7479999999996</v>
      </c>
      <c r="H400" s="122">
        <v>6077.2150000000001</v>
      </c>
      <c r="I400" s="123">
        <f t="shared" si="217"/>
        <v>-510.46700000000055</v>
      </c>
      <c r="J400" s="124">
        <f t="shared" si="218"/>
        <v>-8.399686369496564</v>
      </c>
      <c r="K400" s="125">
        <v>2229.6350000000002</v>
      </c>
      <c r="L400" s="122">
        <v>2618.2849999999999</v>
      </c>
      <c r="M400" s="123">
        <f t="shared" si="219"/>
        <v>-388.64999999999964</v>
      </c>
      <c r="N400" s="124">
        <f t="shared" si="220"/>
        <v>-14.843685847797305</v>
      </c>
      <c r="O400" s="125">
        <v>152.386</v>
      </c>
      <c r="P400" s="122">
        <v>152.374</v>
      </c>
      <c r="Q400" s="123">
        <f t="shared" si="221"/>
        <v>1.2000000000000455E-2</v>
      </c>
      <c r="R400" s="124">
        <f t="shared" si="222"/>
        <v>7.8753593132689665E-3</v>
      </c>
      <c r="S400" s="125">
        <v>3184.7269999999999</v>
      </c>
      <c r="T400" s="122">
        <v>3306.556</v>
      </c>
      <c r="U400" s="123">
        <f t="shared" si="223"/>
        <v>-121.82900000000018</v>
      </c>
      <c r="V400" s="124">
        <f t="shared" si="224"/>
        <v>-3.6844680688910203</v>
      </c>
      <c r="W400" s="121" t="s">
        <v>7270</v>
      </c>
      <c r="X400" s="122">
        <v>1608</v>
      </c>
      <c r="Y400" s="122">
        <v>1719</v>
      </c>
      <c r="Z400" s="123">
        <f t="shared" si="225"/>
        <v>-111</v>
      </c>
      <c r="AA400" s="124">
        <f t="shared" si="226"/>
        <v>-6.4572425828970328</v>
      </c>
      <c r="AB400" s="28" t="s">
        <v>7271</v>
      </c>
      <c r="AC400" s="122">
        <v>545</v>
      </c>
      <c r="AD400" s="122">
        <v>443</v>
      </c>
      <c r="AE400" s="123">
        <f t="shared" si="227"/>
        <v>102</v>
      </c>
      <c r="AF400" s="29">
        <f t="shared" si="228"/>
        <v>23.024830699774267</v>
      </c>
      <c r="AG400" s="28" t="s">
        <v>7272</v>
      </c>
      <c r="AH400" s="122">
        <v>389</v>
      </c>
      <c r="AI400" s="122">
        <v>494</v>
      </c>
      <c r="AJ400" s="123">
        <f t="shared" si="229"/>
        <v>-105</v>
      </c>
      <c r="AK400" s="124">
        <f t="shared" si="230"/>
        <v>-21.25506072874494</v>
      </c>
      <c r="AL400" s="28" t="s">
        <v>7273</v>
      </c>
      <c r="AM400" s="122">
        <v>337</v>
      </c>
      <c r="AN400" s="122">
        <v>337</v>
      </c>
      <c r="AO400" s="123">
        <f t="shared" si="231"/>
        <v>0</v>
      </c>
      <c r="AP400" s="29">
        <f t="shared" si="232"/>
        <v>0</v>
      </c>
      <c r="AQ400" s="28" t="s">
        <v>7274</v>
      </c>
      <c r="AR400" s="122">
        <v>90</v>
      </c>
      <c r="AS400" s="122">
        <v>99</v>
      </c>
      <c r="AT400" s="123">
        <f t="shared" si="233"/>
        <v>-9</v>
      </c>
      <c r="AU400" s="124">
        <f t="shared" si="234"/>
        <v>-9.0909090909090917</v>
      </c>
      <c r="AV400" s="9" t="s">
        <v>12044</v>
      </c>
      <c r="AX400" s="129"/>
      <c r="AY400" s="139"/>
      <c r="AZ400" s="139"/>
    </row>
    <row r="401" spans="3:52" ht="50" customHeight="1">
      <c r="C401" s="52" t="s">
        <v>6318</v>
      </c>
      <c r="D401" s="130" t="s">
        <v>966</v>
      </c>
      <c r="E401" s="131" t="s">
        <v>6347</v>
      </c>
      <c r="F401" s="132" t="s">
        <v>967</v>
      </c>
      <c r="G401" s="125">
        <v>13000.815000000001</v>
      </c>
      <c r="H401" s="122">
        <v>13571.328</v>
      </c>
      <c r="I401" s="123">
        <f t="shared" si="217"/>
        <v>-570.51299999999901</v>
      </c>
      <c r="J401" s="124">
        <f t="shared" si="218"/>
        <v>-4.2038111524531647</v>
      </c>
      <c r="K401" s="125">
        <v>2845.43</v>
      </c>
      <c r="L401" s="122">
        <v>2844.74</v>
      </c>
      <c r="M401" s="123">
        <f t="shared" si="219"/>
        <v>0.69000000000005457</v>
      </c>
      <c r="N401" s="124">
        <f t="shared" si="220"/>
        <v>2.4255292223544316E-2</v>
      </c>
      <c r="O401" s="125">
        <v>29.71</v>
      </c>
      <c r="P401" s="122">
        <v>329.42399999999998</v>
      </c>
      <c r="Q401" s="123">
        <f t="shared" si="221"/>
        <v>-299.714</v>
      </c>
      <c r="R401" s="124">
        <f t="shared" si="222"/>
        <v>-90.981227840108801</v>
      </c>
      <c r="S401" s="125">
        <v>10125.674999999999</v>
      </c>
      <c r="T401" s="122">
        <v>10397.164000000001</v>
      </c>
      <c r="U401" s="123">
        <f t="shared" si="223"/>
        <v>-271.4890000000014</v>
      </c>
      <c r="V401" s="124">
        <f t="shared" si="224"/>
        <v>-2.6111832034197149</v>
      </c>
      <c r="W401" s="121" t="s">
        <v>6532</v>
      </c>
      <c r="X401" s="122">
        <v>3223</v>
      </c>
      <c r="Y401" s="122">
        <v>3000</v>
      </c>
      <c r="Z401" s="123">
        <f t="shared" si="225"/>
        <v>223</v>
      </c>
      <c r="AA401" s="124">
        <f t="shared" si="226"/>
        <v>7.4333333333333336</v>
      </c>
      <c r="AB401" s="28" t="s">
        <v>7275</v>
      </c>
      <c r="AC401" s="122">
        <v>2478</v>
      </c>
      <c r="AD401" s="122">
        <v>2430</v>
      </c>
      <c r="AE401" s="123">
        <f t="shared" si="227"/>
        <v>48</v>
      </c>
      <c r="AF401" s="29">
        <f t="shared" si="228"/>
        <v>1.9753086419753085</v>
      </c>
      <c r="AG401" s="28" t="s">
        <v>6963</v>
      </c>
      <c r="AH401" s="122">
        <v>2042</v>
      </c>
      <c r="AI401" s="122">
        <v>2408</v>
      </c>
      <c r="AJ401" s="123">
        <f t="shared" si="229"/>
        <v>-366</v>
      </c>
      <c r="AK401" s="124">
        <f t="shared" si="230"/>
        <v>-15.199335548172757</v>
      </c>
      <c r="AL401" s="28" t="s">
        <v>7276</v>
      </c>
      <c r="AM401" s="122">
        <v>1365</v>
      </c>
      <c r="AN401" s="122">
        <v>1480</v>
      </c>
      <c r="AO401" s="123">
        <f t="shared" si="231"/>
        <v>-115</v>
      </c>
      <c r="AP401" s="29">
        <f t="shared" si="232"/>
        <v>-7.7702702702702702</v>
      </c>
      <c r="AQ401" s="28" t="s">
        <v>7277</v>
      </c>
      <c r="AR401" s="122">
        <v>426</v>
      </c>
      <c r="AS401" s="122">
        <v>507</v>
      </c>
      <c r="AT401" s="123">
        <f t="shared" si="233"/>
        <v>-81</v>
      </c>
      <c r="AU401" s="124">
        <f t="shared" si="234"/>
        <v>-15.976331360946746</v>
      </c>
      <c r="AV401" s="9" t="s">
        <v>12044</v>
      </c>
      <c r="AX401" s="129"/>
      <c r="AY401" s="139"/>
      <c r="AZ401" s="139"/>
    </row>
    <row r="402" spans="3:52" ht="50" customHeight="1">
      <c r="C402" s="52" t="s">
        <v>6318</v>
      </c>
      <c r="D402" s="130" t="s">
        <v>968</v>
      </c>
      <c r="E402" s="131" t="s">
        <v>6347</v>
      </c>
      <c r="F402" s="132" t="s">
        <v>969</v>
      </c>
      <c r="G402" s="125">
        <v>3232.2130000000002</v>
      </c>
      <c r="H402" s="122">
        <v>3675.7550000000001</v>
      </c>
      <c r="I402" s="123">
        <f t="shared" si="217"/>
        <v>-443.54199999999992</v>
      </c>
      <c r="J402" s="124">
        <f t="shared" si="218"/>
        <v>-12.066691060748061</v>
      </c>
      <c r="K402" s="125">
        <v>1985.2929999999999</v>
      </c>
      <c r="L402" s="122">
        <v>2150.741</v>
      </c>
      <c r="M402" s="123">
        <f t="shared" si="219"/>
        <v>-165.44800000000009</v>
      </c>
      <c r="N402" s="124">
        <f t="shared" si="220"/>
        <v>-7.6926045488508423</v>
      </c>
      <c r="O402" s="125">
        <v>0.20100000000000001</v>
      </c>
      <c r="P402" s="122">
        <v>100.181</v>
      </c>
      <c r="Q402" s="123">
        <f t="shared" si="221"/>
        <v>-99.98</v>
      </c>
      <c r="R402" s="124">
        <f t="shared" si="222"/>
        <v>-99.79936315269363</v>
      </c>
      <c r="S402" s="125">
        <v>1246.7190000000001</v>
      </c>
      <c r="T402" s="122">
        <v>1424.8330000000001</v>
      </c>
      <c r="U402" s="123">
        <f t="shared" si="223"/>
        <v>-178.11400000000003</v>
      </c>
      <c r="V402" s="124">
        <f t="shared" si="224"/>
        <v>-12.500693063678343</v>
      </c>
      <c r="W402" s="121" t="s">
        <v>6514</v>
      </c>
      <c r="X402" s="122">
        <v>1191</v>
      </c>
      <c r="Y402" s="122">
        <v>1371</v>
      </c>
      <c r="Z402" s="123">
        <f t="shared" si="225"/>
        <v>-180</v>
      </c>
      <c r="AA402" s="124">
        <f t="shared" si="226"/>
        <v>-13.129102844638949</v>
      </c>
      <c r="AB402" s="28" t="s">
        <v>6396</v>
      </c>
      <c r="AC402" s="122">
        <v>56</v>
      </c>
      <c r="AD402" s="122">
        <v>44</v>
      </c>
      <c r="AE402" s="123">
        <f t="shared" si="227"/>
        <v>12</v>
      </c>
      <c r="AF402" s="29">
        <f t="shared" si="228"/>
        <v>27.27272727272727</v>
      </c>
      <c r="AG402" s="28" t="s">
        <v>7278</v>
      </c>
      <c r="AH402" s="122" t="s">
        <v>6421</v>
      </c>
      <c r="AI402" s="122">
        <v>10</v>
      </c>
      <c r="AJ402" s="123">
        <v>-10</v>
      </c>
      <c r="AK402" s="124" t="s">
        <v>7867</v>
      </c>
      <c r="AL402" s="28" t="s">
        <v>6421</v>
      </c>
      <c r="AM402" s="122" t="s">
        <v>6421</v>
      </c>
      <c r="AN402" s="122" t="s">
        <v>6421</v>
      </c>
      <c r="AO402" s="123" t="s">
        <v>6421</v>
      </c>
      <c r="AP402" s="29" t="s">
        <v>6421</v>
      </c>
      <c r="AQ402" s="28" t="s">
        <v>6421</v>
      </c>
      <c r="AR402" s="122" t="s">
        <v>6421</v>
      </c>
      <c r="AS402" s="122" t="s">
        <v>6421</v>
      </c>
      <c r="AT402" s="123" t="s">
        <v>6421</v>
      </c>
      <c r="AU402" s="124" t="s">
        <v>6421</v>
      </c>
      <c r="AV402" s="9" t="s">
        <v>12045</v>
      </c>
      <c r="AX402" s="129"/>
      <c r="AY402" s="139"/>
      <c r="AZ402" s="139"/>
    </row>
    <row r="403" spans="3:52" ht="50" customHeight="1">
      <c r="C403" s="52" t="s">
        <v>6318</v>
      </c>
      <c r="D403" s="130" t="s">
        <v>970</v>
      </c>
      <c r="E403" s="131" t="s">
        <v>6347</v>
      </c>
      <c r="F403" s="132" t="s">
        <v>971</v>
      </c>
      <c r="G403" s="125">
        <v>7565.8729999999996</v>
      </c>
      <c r="H403" s="122">
        <v>7316.6670000000004</v>
      </c>
      <c r="I403" s="123">
        <f t="shared" si="217"/>
        <v>249.20599999999922</v>
      </c>
      <c r="J403" s="124">
        <f t="shared" si="218"/>
        <v>3.4060044006376025</v>
      </c>
      <c r="K403" s="125">
        <v>3108.625</v>
      </c>
      <c r="L403" s="122">
        <v>2858.366</v>
      </c>
      <c r="M403" s="123">
        <f t="shared" si="219"/>
        <v>250.25900000000001</v>
      </c>
      <c r="N403" s="124">
        <f t="shared" si="220"/>
        <v>8.7553168488570048</v>
      </c>
      <c r="O403" s="125">
        <v>54.749000000000002</v>
      </c>
      <c r="P403" s="122">
        <v>54.734000000000002</v>
      </c>
      <c r="Q403" s="123">
        <f t="shared" si="221"/>
        <v>1.5000000000000568E-2</v>
      </c>
      <c r="R403" s="124">
        <f t="shared" si="222"/>
        <v>2.7405269119743794E-2</v>
      </c>
      <c r="S403" s="125">
        <v>4402.4989999999998</v>
      </c>
      <c r="T403" s="122">
        <v>4403.567</v>
      </c>
      <c r="U403" s="123">
        <f t="shared" si="223"/>
        <v>-1.068000000000211</v>
      </c>
      <c r="V403" s="124">
        <f t="shared" si="224"/>
        <v>-2.4253065753290708E-2</v>
      </c>
      <c r="W403" s="121" t="s">
        <v>6388</v>
      </c>
      <c r="X403" s="122">
        <v>3304</v>
      </c>
      <c r="Y403" s="122">
        <v>3413</v>
      </c>
      <c r="Z403" s="123">
        <f t="shared" si="225"/>
        <v>-109</v>
      </c>
      <c r="AA403" s="124">
        <f t="shared" si="226"/>
        <v>-3.1936712569586878</v>
      </c>
      <c r="AB403" s="28" t="s">
        <v>7279</v>
      </c>
      <c r="AC403" s="122">
        <v>515</v>
      </c>
      <c r="AD403" s="122">
        <v>559</v>
      </c>
      <c r="AE403" s="123">
        <f t="shared" si="227"/>
        <v>-44</v>
      </c>
      <c r="AF403" s="29">
        <f t="shared" si="228"/>
        <v>-7.8711985688729875</v>
      </c>
      <c r="AG403" s="28" t="s">
        <v>7280</v>
      </c>
      <c r="AH403" s="122">
        <v>214</v>
      </c>
      <c r="AI403" s="122">
        <v>154</v>
      </c>
      <c r="AJ403" s="123">
        <f t="shared" si="229"/>
        <v>60</v>
      </c>
      <c r="AK403" s="124">
        <f t="shared" si="230"/>
        <v>38.961038961038966</v>
      </c>
      <c r="AL403" s="28" t="s">
        <v>6396</v>
      </c>
      <c r="AM403" s="122">
        <v>150</v>
      </c>
      <c r="AN403" s="122">
        <v>68</v>
      </c>
      <c r="AO403" s="123">
        <f t="shared" si="231"/>
        <v>82</v>
      </c>
      <c r="AP403" s="29">
        <f t="shared" si="232"/>
        <v>120.58823529411764</v>
      </c>
      <c r="AQ403" s="28" t="s">
        <v>7281</v>
      </c>
      <c r="AR403" s="122">
        <v>121</v>
      </c>
      <c r="AS403" s="122">
        <v>114</v>
      </c>
      <c r="AT403" s="123">
        <f t="shared" si="233"/>
        <v>7</v>
      </c>
      <c r="AU403" s="124">
        <f t="shared" si="234"/>
        <v>6.140350877192982</v>
      </c>
      <c r="AV403" s="9" t="s">
        <v>12044</v>
      </c>
      <c r="AX403" s="129"/>
      <c r="AY403" s="139"/>
      <c r="AZ403" s="139"/>
    </row>
    <row r="404" spans="3:52" ht="50" customHeight="1">
      <c r="C404" s="52" t="s">
        <v>6318</v>
      </c>
      <c r="D404" s="130" t="s">
        <v>972</v>
      </c>
      <c r="E404" s="131" t="s">
        <v>6347</v>
      </c>
      <c r="F404" s="132" t="s">
        <v>973</v>
      </c>
      <c r="G404" s="125">
        <v>11002.073</v>
      </c>
      <c r="H404" s="122">
        <v>11547.784</v>
      </c>
      <c r="I404" s="123">
        <f t="shared" si="217"/>
        <v>-545.71099999999933</v>
      </c>
      <c r="J404" s="124">
        <f t="shared" si="218"/>
        <v>-4.7256772381610128</v>
      </c>
      <c r="K404" s="125">
        <v>5979.8119999999999</v>
      </c>
      <c r="L404" s="122">
        <v>6563.5219999999999</v>
      </c>
      <c r="M404" s="123">
        <f t="shared" si="219"/>
        <v>-583.71</v>
      </c>
      <c r="N404" s="124">
        <f t="shared" si="220"/>
        <v>-8.8932435969590724</v>
      </c>
      <c r="O404" s="125">
        <v>1943.58</v>
      </c>
      <c r="P404" s="122">
        <v>1880.1959999999999</v>
      </c>
      <c r="Q404" s="123">
        <f t="shared" si="221"/>
        <v>63.384000000000015</v>
      </c>
      <c r="R404" s="124">
        <f t="shared" si="222"/>
        <v>3.3711379026441932</v>
      </c>
      <c r="S404" s="125">
        <v>3078.681</v>
      </c>
      <c r="T404" s="122">
        <v>3104.0659999999998</v>
      </c>
      <c r="U404" s="123">
        <f t="shared" si="223"/>
        <v>-25.384999999999764</v>
      </c>
      <c r="V404" s="124">
        <f t="shared" si="224"/>
        <v>-0.81779833289626469</v>
      </c>
      <c r="W404" s="121" t="s">
        <v>6388</v>
      </c>
      <c r="X404" s="122">
        <v>2448</v>
      </c>
      <c r="Y404" s="122">
        <v>2447</v>
      </c>
      <c r="Z404" s="123">
        <f t="shared" si="225"/>
        <v>1</v>
      </c>
      <c r="AA404" s="124">
        <f t="shared" si="226"/>
        <v>4.0866366979975477E-2</v>
      </c>
      <c r="AB404" s="28" t="s">
        <v>6418</v>
      </c>
      <c r="AC404" s="122">
        <v>553</v>
      </c>
      <c r="AD404" s="122">
        <v>553</v>
      </c>
      <c r="AE404" s="123">
        <f t="shared" si="227"/>
        <v>0</v>
      </c>
      <c r="AF404" s="29">
        <f t="shared" si="228"/>
        <v>0</v>
      </c>
      <c r="AG404" s="28" t="s">
        <v>6624</v>
      </c>
      <c r="AH404" s="122">
        <v>28</v>
      </c>
      <c r="AI404" s="122">
        <v>28</v>
      </c>
      <c r="AJ404" s="123">
        <f t="shared" si="229"/>
        <v>0</v>
      </c>
      <c r="AK404" s="124">
        <f t="shared" si="230"/>
        <v>0</v>
      </c>
      <c r="AL404" s="28" t="s">
        <v>6821</v>
      </c>
      <c r="AM404" s="122">
        <v>25</v>
      </c>
      <c r="AN404" s="122">
        <v>50</v>
      </c>
      <c r="AO404" s="123">
        <f t="shared" si="231"/>
        <v>-25</v>
      </c>
      <c r="AP404" s="29">
        <f t="shared" si="232"/>
        <v>-50</v>
      </c>
      <c r="AQ404" s="28" t="s">
        <v>6526</v>
      </c>
      <c r="AR404" s="122">
        <v>22</v>
      </c>
      <c r="AS404" s="122">
        <v>22</v>
      </c>
      <c r="AT404" s="123">
        <f t="shared" si="233"/>
        <v>0</v>
      </c>
      <c r="AU404" s="124">
        <f t="shared" si="234"/>
        <v>0</v>
      </c>
      <c r="AV404" s="9" t="s">
        <v>12044</v>
      </c>
      <c r="AX404" s="129"/>
      <c r="AY404" s="139"/>
      <c r="AZ404" s="139"/>
    </row>
    <row r="405" spans="3:52" ht="50" customHeight="1">
      <c r="C405" s="52" t="s">
        <v>6318</v>
      </c>
      <c r="D405" s="130" t="s">
        <v>974</v>
      </c>
      <c r="E405" s="131" t="s">
        <v>6347</v>
      </c>
      <c r="F405" s="132" t="s">
        <v>975</v>
      </c>
      <c r="G405" s="125">
        <v>4732.53</v>
      </c>
      <c r="H405" s="122">
        <v>4854.72</v>
      </c>
      <c r="I405" s="123">
        <f t="shared" si="217"/>
        <v>-122.19000000000051</v>
      </c>
      <c r="J405" s="124">
        <f t="shared" si="218"/>
        <v>-2.5169319754795438</v>
      </c>
      <c r="K405" s="125">
        <v>2284.3649999999998</v>
      </c>
      <c r="L405" s="122">
        <v>2356.239</v>
      </c>
      <c r="M405" s="123">
        <f t="shared" si="219"/>
        <v>-71.874000000000251</v>
      </c>
      <c r="N405" s="124">
        <f t="shared" si="220"/>
        <v>-3.0503696781184018</v>
      </c>
      <c r="O405" s="125">
        <v>0</v>
      </c>
      <c r="P405" s="122">
        <v>54.313000000000002</v>
      </c>
      <c r="Q405" s="123">
        <f t="shared" si="221"/>
        <v>-54.313000000000002</v>
      </c>
      <c r="R405" s="124">
        <f t="shared" si="222"/>
        <v>-100</v>
      </c>
      <c r="S405" s="125">
        <v>2448.165</v>
      </c>
      <c r="T405" s="122">
        <v>2444.1680000000001</v>
      </c>
      <c r="U405" s="123">
        <f t="shared" si="223"/>
        <v>3.9969999999998436</v>
      </c>
      <c r="V405" s="124">
        <f t="shared" si="224"/>
        <v>0.16353213036091804</v>
      </c>
      <c r="W405" s="121" t="s">
        <v>6388</v>
      </c>
      <c r="X405" s="122">
        <v>1567</v>
      </c>
      <c r="Y405" s="122">
        <v>1616</v>
      </c>
      <c r="Z405" s="123">
        <f t="shared" si="225"/>
        <v>-49</v>
      </c>
      <c r="AA405" s="124">
        <f t="shared" si="226"/>
        <v>-3.032178217821782</v>
      </c>
      <c r="AB405" s="28" t="s">
        <v>7282</v>
      </c>
      <c r="AC405" s="122">
        <v>250</v>
      </c>
      <c r="AD405" s="122">
        <v>200</v>
      </c>
      <c r="AE405" s="123">
        <f t="shared" si="227"/>
        <v>50</v>
      </c>
      <c r="AF405" s="29">
        <f t="shared" si="228"/>
        <v>25</v>
      </c>
      <c r="AG405" s="28" t="s">
        <v>7283</v>
      </c>
      <c r="AH405" s="122">
        <v>190</v>
      </c>
      <c r="AI405" s="122">
        <v>190</v>
      </c>
      <c r="AJ405" s="123">
        <f t="shared" si="229"/>
        <v>0</v>
      </c>
      <c r="AK405" s="124">
        <f t="shared" si="230"/>
        <v>0</v>
      </c>
      <c r="AL405" s="28" t="s">
        <v>7284</v>
      </c>
      <c r="AM405" s="122">
        <v>182</v>
      </c>
      <c r="AN405" s="122">
        <v>182</v>
      </c>
      <c r="AO405" s="123">
        <f t="shared" si="231"/>
        <v>0</v>
      </c>
      <c r="AP405" s="29">
        <f t="shared" si="232"/>
        <v>0</v>
      </c>
      <c r="AQ405" s="28" t="s">
        <v>6390</v>
      </c>
      <c r="AR405" s="122">
        <v>181</v>
      </c>
      <c r="AS405" s="122">
        <v>179</v>
      </c>
      <c r="AT405" s="123">
        <f t="shared" si="233"/>
        <v>2</v>
      </c>
      <c r="AU405" s="124">
        <f t="shared" si="234"/>
        <v>1.1173184357541899</v>
      </c>
      <c r="AV405" s="9" t="s">
        <v>12044</v>
      </c>
      <c r="AX405" s="129"/>
      <c r="AY405" s="139"/>
      <c r="AZ405" s="139"/>
    </row>
    <row r="406" spans="3:52" ht="50" customHeight="1">
      <c r="C406" s="52" t="s">
        <v>6318</v>
      </c>
      <c r="D406" s="106" t="s">
        <v>976</v>
      </c>
      <c r="E406" s="107" t="s">
        <v>6347</v>
      </c>
      <c r="F406" s="108" t="s">
        <v>977</v>
      </c>
      <c r="G406" s="125">
        <v>2917.6750000000002</v>
      </c>
      <c r="H406" s="122">
        <v>3544.8580000000002</v>
      </c>
      <c r="I406" s="123">
        <f t="shared" si="217"/>
        <v>-627.18299999999999</v>
      </c>
      <c r="J406" s="124">
        <f t="shared" si="218"/>
        <v>-17.692753842325981</v>
      </c>
      <c r="K406" s="125">
        <v>1181.3019999999999</v>
      </c>
      <c r="L406" s="122">
        <v>1776.5640000000001</v>
      </c>
      <c r="M406" s="123">
        <f t="shared" si="219"/>
        <v>-595.26200000000017</v>
      </c>
      <c r="N406" s="124">
        <f t="shared" si="220"/>
        <v>-33.506363970000521</v>
      </c>
      <c r="O406" s="125">
        <v>1.05</v>
      </c>
      <c r="P406" s="122">
        <v>1.05</v>
      </c>
      <c r="Q406" s="123">
        <f t="shared" si="221"/>
        <v>0</v>
      </c>
      <c r="R406" s="124">
        <f t="shared" si="222"/>
        <v>0</v>
      </c>
      <c r="S406" s="125">
        <v>1735.3230000000001</v>
      </c>
      <c r="T406" s="122">
        <v>1767.2439999999999</v>
      </c>
      <c r="U406" s="123">
        <f t="shared" si="223"/>
        <v>-31.920999999999822</v>
      </c>
      <c r="V406" s="124">
        <f t="shared" si="224"/>
        <v>-1.8062587848650113</v>
      </c>
      <c r="W406" s="121" t="s">
        <v>6417</v>
      </c>
      <c r="X406" s="122">
        <v>1240</v>
      </c>
      <c r="Y406" s="122">
        <v>1440</v>
      </c>
      <c r="Z406" s="123">
        <f t="shared" si="225"/>
        <v>-200</v>
      </c>
      <c r="AA406" s="124">
        <f t="shared" si="226"/>
        <v>-13.888888888888889</v>
      </c>
      <c r="AB406" s="28" t="s">
        <v>7285</v>
      </c>
      <c r="AC406" s="122">
        <v>205</v>
      </c>
      <c r="AD406" s="122">
        <v>97</v>
      </c>
      <c r="AE406" s="123">
        <f t="shared" si="227"/>
        <v>108</v>
      </c>
      <c r="AF406" s="29">
        <f t="shared" si="228"/>
        <v>111.34020618556701</v>
      </c>
      <c r="AG406" s="28" t="s">
        <v>6963</v>
      </c>
      <c r="AH406" s="122">
        <v>130</v>
      </c>
      <c r="AI406" s="122">
        <v>50</v>
      </c>
      <c r="AJ406" s="123">
        <f t="shared" si="229"/>
        <v>80</v>
      </c>
      <c r="AK406" s="124">
        <f t="shared" si="230"/>
        <v>160</v>
      </c>
      <c r="AL406" s="28" t="s">
        <v>7286</v>
      </c>
      <c r="AM406" s="122">
        <v>50</v>
      </c>
      <c r="AN406" s="122">
        <v>50</v>
      </c>
      <c r="AO406" s="123">
        <f t="shared" si="231"/>
        <v>0</v>
      </c>
      <c r="AP406" s="29">
        <f t="shared" si="232"/>
        <v>0</v>
      </c>
      <c r="AQ406" s="28" t="s">
        <v>7287</v>
      </c>
      <c r="AR406" s="122">
        <v>21</v>
      </c>
      <c r="AS406" s="122">
        <v>21</v>
      </c>
      <c r="AT406" s="123">
        <f t="shared" si="233"/>
        <v>0</v>
      </c>
      <c r="AU406" s="124">
        <f t="shared" si="234"/>
        <v>0</v>
      </c>
      <c r="AV406" s="9" t="s">
        <v>12044</v>
      </c>
      <c r="AX406" s="129"/>
      <c r="AY406" s="139"/>
      <c r="AZ406" s="139"/>
    </row>
    <row r="407" spans="3:52" ht="50" customHeight="1">
      <c r="C407" s="52" t="s">
        <v>6319</v>
      </c>
      <c r="D407" s="130" t="s">
        <v>978</v>
      </c>
      <c r="E407" s="131" t="s">
        <v>6347</v>
      </c>
      <c r="F407" s="132" t="s">
        <v>979</v>
      </c>
      <c r="G407" s="125">
        <v>1715.86</v>
      </c>
      <c r="H407" s="122">
        <v>1756.0029999999999</v>
      </c>
      <c r="I407" s="123">
        <f t="shared" si="217"/>
        <v>-40.143000000000029</v>
      </c>
      <c r="J407" s="124">
        <f t="shared" si="218"/>
        <v>-2.2860439304488676</v>
      </c>
      <c r="K407" s="125">
        <v>1019.276</v>
      </c>
      <c r="L407" s="122">
        <v>1027.2639999999999</v>
      </c>
      <c r="M407" s="123">
        <f t="shared" si="219"/>
        <v>-7.9879999999999427</v>
      </c>
      <c r="N407" s="124">
        <f t="shared" si="220"/>
        <v>-0.77759952650924624</v>
      </c>
      <c r="O407" s="125">
        <v>421.904</v>
      </c>
      <c r="P407" s="122">
        <v>460.39600000000002</v>
      </c>
      <c r="Q407" s="123">
        <f t="shared" si="221"/>
        <v>-38.492000000000019</v>
      </c>
      <c r="R407" s="124">
        <f t="shared" si="222"/>
        <v>-8.360628676183115</v>
      </c>
      <c r="S407" s="125">
        <v>274.68</v>
      </c>
      <c r="T407" s="122">
        <v>268.34300000000002</v>
      </c>
      <c r="U407" s="123">
        <f t="shared" si="223"/>
        <v>6.3369999999999891</v>
      </c>
      <c r="V407" s="124">
        <f t="shared" si="224"/>
        <v>2.3615298330867542</v>
      </c>
      <c r="W407" s="121" t="s">
        <v>7288</v>
      </c>
      <c r="X407" s="122">
        <v>88</v>
      </c>
      <c r="Y407" s="122">
        <v>88</v>
      </c>
      <c r="Z407" s="123">
        <f t="shared" si="225"/>
        <v>0</v>
      </c>
      <c r="AA407" s="124">
        <f t="shared" si="226"/>
        <v>0</v>
      </c>
      <c r="AB407" s="28" t="s">
        <v>7289</v>
      </c>
      <c r="AC407" s="122">
        <v>69</v>
      </c>
      <c r="AD407" s="122">
        <v>63</v>
      </c>
      <c r="AE407" s="123">
        <f t="shared" si="227"/>
        <v>6</v>
      </c>
      <c r="AF407" s="29">
        <f t="shared" si="228"/>
        <v>9.5238095238095237</v>
      </c>
      <c r="AG407" s="28" t="s">
        <v>7290</v>
      </c>
      <c r="AH407" s="122">
        <v>50</v>
      </c>
      <c r="AI407" s="122">
        <v>50</v>
      </c>
      <c r="AJ407" s="123">
        <f t="shared" si="229"/>
        <v>0</v>
      </c>
      <c r="AK407" s="124">
        <f t="shared" si="230"/>
        <v>0</v>
      </c>
      <c r="AL407" s="28" t="s">
        <v>7291</v>
      </c>
      <c r="AM407" s="122">
        <v>43</v>
      </c>
      <c r="AN407" s="122">
        <v>43</v>
      </c>
      <c r="AO407" s="123">
        <f t="shared" si="231"/>
        <v>0</v>
      </c>
      <c r="AP407" s="29">
        <f t="shared" si="232"/>
        <v>0</v>
      </c>
      <c r="AQ407" s="28" t="s">
        <v>7292</v>
      </c>
      <c r="AR407" s="122">
        <v>12</v>
      </c>
      <c r="AS407" s="122">
        <v>11</v>
      </c>
      <c r="AT407" s="123">
        <f t="shared" si="233"/>
        <v>1</v>
      </c>
      <c r="AU407" s="124">
        <f t="shared" si="234"/>
        <v>9.0909090909090917</v>
      </c>
      <c r="AV407" s="9" t="s">
        <v>12045</v>
      </c>
      <c r="AX407" s="129"/>
      <c r="AY407" s="139"/>
      <c r="AZ407" s="139"/>
    </row>
    <row r="408" spans="3:52" ht="50" customHeight="1">
      <c r="C408" s="52" t="s">
        <v>6319</v>
      </c>
      <c r="D408" s="130" t="s">
        <v>980</v>
      </c>
      <c r="E408" s="131" t="s">
        <v>6347</v>
      </c>
      <c r="F408" s="132" t="s">
        <v>981</v>
      </c>
      <c r="G408" s="125">
        <v>4131.5709999999999</v>
      </c>
      <c r="H408" s="122">
        <v>4003.4389999999999</v>
      </c>
      <c r="I408" s="123">
        <f t="shared" si="217"/>
        <v>128.13200000000006</v>
      </c>
      <c r="J408" s="124">
        <f t="shared" si="218"/>
        <v>3.2005483285745093</v>
      </c>
      <c r="K408" s="125">
        <v>3170.7350000000001</v>
      </c>
      <c r="L408" s="122">
        <v>3180.3389999999999</v>
      </c>
      <c r="M408" s="123">
        <f t="shared" si="219"/>
        <v>-9.6039999999998145</v>
      </c>
      <c r="N408" s="124">
        <f t="shared" si="220"/>
        <v>-0.30198038636761093</v>
      </c>
      <c r="O408" s="125">
        <v>354.90800000000002</v>
      </c>
      <c r="P408" s="122">
        <v>354.87200000000001</v>
      </c>
      <c r="Q408" s="123">
        <f t="shared" si="221"/>
        <v>3.6000000000001364E-2</v>
      </c>
      <c r="R408" s="124">
        <f t="shared" si="222"/>
        <v>1.0144502806646161E-2</v>
      </c>
      <c r="S408" s="125">
        <v>605.928</v>
      </c>
      <c r="T408" s="122">
        <v>468.22800000000001</v>
      </c>
      <c r="U408" s="123">
        <f t="shared" si="223"/>
        <v>137.69999999999999</v>
      </c>
      <c r="V408" s="124">
        <f t="shared" si="224"/>
        <v>29.408749583536224</v>
      </c>
      <c r="W408" s="121" t="s">
        <v>6388</v>
      </c>
      <c r="X408" s="122">
        <v>324</v>
      </c>
      <c r="Y408" s="122">
        <v>182</v>
      </c>
      <c r="Z408" s="123">
        <f t="shared" si="225"/>
        <v>142</v>
      </c>
      <c r="AA408" s="124">
        <f t="shared" si="226"/>
        <v>78.021978021978029</v>
      </c>
      <c r="AB408" s="28" t="s">
        <v>6497</v>
      </c>
      <c r="AC408" s="122">
        <v>130</v>
      </c>
      <c r="AD408" s="122">
        <v>136</v>
      </c>
      <c r="AE408" s="123">
        <f t="shared" si="227"/>
        <v>-6</v>
      </c>
      <c r="AF408" s="29">
        <f t="shared" si="228"/>
        <v>-4.4117647058823533</v>
      </c>
      <c r="AG408" s="28" t="s">
        <v>6418</v>
      </c>
      <c r="AH408" s="122">
        <v>129</v>
      </c>
      <c r="AI408" s="122">
        <v>129</v>
      </c>
      <c r="AJ408" s="123">
        <f t="shared" si="229"/>
        <v>0</v>
      </c>
      <c r="AK408" s="124">
        <f t="shared" si="230"/>
        <v>0</v>
      </c>
      <c r="AL408" s="28" t="s">
        <v>7293</v>
      </c>
      <c r="AM408" s="122">
        <v>15</v>
      </c>
      <c r="AN408" s="122">
        <v>12</v>
      </c>
      <c r="AO408" s="123">
        <f t="shared" si="231"/>
        <v>3</v>
      </c>
      <c r="AP408" s="29">
        <f t="shared" si="232"/>
        <v>25</v>
      </c>
      <c r="AQ408" s="28" t="s">
        <v>7294</v>
      </c>
      <c r="AR408" s="122">
        <v>8</v>
      </c>
      <c r="AS408" s="122">
        <v>8</v>
      </c>
      <c r="AT408" s="123">
        <f t="shared" si="233"/>
        <v>0</v>
      </c>
      <c r="AU408" s="124">
        <f t="shared" si="234"/>
        <v>0</v>
      </c>
      <c r="AV408" s="9" t="s">
        <v>12044</v>
      </c>
      <c r="AX408" s="129"/>
      <c r="AY408" s="139"/>
      <c r="AZ408" s="139"/>
    </row>
    <row r="409" spans="3:52" ht="50" customHeight="1">
      <c r="C409" s="52" t="s">
        <v>6319</v>
      </c>
      <c r="D409" s="130" t="s">
        <v>982</v>
      </c>
      <c r="E409" s="131" t="s">
        <v>6347</v>
      </c>
      <c r="F409" s="132" t="s">
        <v>983</v>
      </c>
      <c r="G409" s="125">
        <v>1013.023</v>
      </c>
      <c r="H409" s="122">
        <v>1195.0229999999999</v>
      </c>
      <c r="I409" s="123">
        <f t="shared" si="217"/>
        <v>-181.99999999999989</v>
      </c>
      <c r="J409" s="124">
        <f t="shared" si="218"/>
        <v>-15.22983239653127</v>
      </c>
      <c r="K409" s="125">
        <v>363.83100000000002</v>
      </c>
      <c r="L409" s="122">
        <v>444.28699999999998</v>
      </c>
      <c r="M409" s="123">
        <f t="shared" si="219"/>
        <v>-80.45599999999996</v>
      </c>
      <c r="N409" s="124">
        <f t="shared" si="220"/>
        <v>-18.109015118605758</v>
      </c>
      <c r="O409" s="125">
        <v>393.10700000000003</v>
      </c>
      <c r="P409" s="122">
        <v>383.07299999999998</v>
      </c>
      <c r="Q409" s="123">
        <f t="shared" si="221"/>
        <v>10.034000000000049</v>
      </c>
      <c r="R409" s="124">
        <f t="shared" si="222"/>
        <v>2.6193440936845067</v>
      </c>
      <c r="S409" s="125">
        <v>256.08499999999998</v>
      </c>
      <c r="T409" s="122">
        <v>367.66300000000001</v>
      </c>
      <c r="U409" s="123">
        <f t="shared" si="223"/>
        <v>-111.57800000000003</v>
      </c>
      <c r="V409" s="124">
        <f t="shared" si="224"/>
        <v>-30.347900115051019</v>
      </c>
      <c r="W409" s="121" t="s">
        <v>6418</v>
      </c>
      <c r="X409" s="122">
        <v>72</v>
      </c>
      <c r="Y409" s="122">
        <v>87</v>
      </c>
      <c r="Z409" s="123">
        <f t="shared" si="225"/>
        <v>-15</v>
      </c>
      <c r="AA409" s="124">
        <f t="shared" si="226"/>
        <v>-17.241379310344829</v>
      </c>
      <c r="AB409" s="28" t="s">
        <v>7295</v>
      </c>
      <c r="AC409" s="122">
        <v>38</v>
      </c>
      <c r="AD409" s="122">
        <v>42</v>
      </c>
      <c r="AE409" s="123">
        <f t="shared" si="227"/>
        <v>-4</v>
      </c>
      <c r="AF409" s="29">
        <f t="shared" si="228"/>
        <v>-9.5238095238095237</v>
      </c>
      <c r="AG409" s="28" t="s">
        <v>7296</v>
      </c>
      <c r="AH409" s="122">
        <v>32</v>
      </c>
      <c r="AI409" s="122">
        <v>54</v>
      </c>
      <c r="AJ409" s="123">
        <f t="shared" si="229"/>
        <v>-22</v>
      </c>
      <c r="AK409" s="124">
        <f t="shared" si="230"/>
        <v>-40.74074074074074</v>
      </c>
      <c r="AL409" s="28" t="s">
        <v>7297</v>
      </c>
      <c r="AM409" s="122">
        <v>25</v>
      </c>
      <c r="AN409" s="122">
        <v>68</v>
      </c>
      <c r="AO409" s="123">
        <f t="shared" si="231"/>
        <v>-43</v>
      </c>
      <c r="AP409" s="29">
        <f t="shared" si="232"/>
        <v>-63.235294117647058</v>
      </c>
      <c r="AQ409" s="28" t="s">
        <v>7298</v>
      </c>
      <c r="AR409" s="122">
        <v>24</v>
      </c>
      <c r="AS409" s="122">
        <v>21</v>
      </c>
      <c r="AT409" s="123">
        <f t="shared" si="233"/>
        <v>3</v>
      </c>
      <c r="AU409" s="124">
        <f t="shared" si="234"/>
        <v>14.285714285714285</v>
      </c>
      <c r="AV409" s="9" t="s">
        <v>12044</v>
      </c>
      <c r="AX409" s="129"/>
      <c r="AY409" s="139"/>
      <c r="AZ409" s="139"/>
    </row>
    <row r="410" spans="3:52" ht="50" customHeight="1">
      <c r="C410" s="52" t="s">
        <v>6319</v>
      </c>
      <c r="D410" s="130" t="s">
        <v>984</v>
      </c>
      <c r="E410" s="131" t="s">
        <v>6347</v>
      </c>
      <c r="F410" s="132" t="s">
        <v>985</v>
      </c>
      <c r="G410" s="125">
        <v>5905.7209999999995</v>
      </c>
      <c r="H410" s="122">
        <v>5694.1940000000004</v>
      </c>
      <c r="I410" s="123">
        <f t="shared" si="217"/>
        <v>211.52699999999913</v>
      </c>
      <c r="J410" s="124">
        <f t="shared" si="218"/>
        <v>3.7147838658113703</v>
      </c>
      <c r="K410" s="125">
        <v>3817.652</v>
      </c>
      <c r="L410" s="122">
        <v>3696.21</v>
      </c>
      <c r="M410" s="123">
        <f t="shared" si="219"/>
        <v>121.44200000000001</v>
      </c>
      <c r="N410" s="124">
        <f t="shared" si="220"/>
        <v>3.2855817174889959</v>
      </c>
      <c r="O410" s="125">
        <v>569.13800000000003</v>
      </c>
      <c r="P410" s="122">
        <v>586.19799999999998</v>
      </c>
      <c r="Q410" s="123">
        <f t="shared" si="221"/>
        <v>-17.059999999999945</v>
      </c>
      <c r="R410" s="124">
        <f t="shared" si="222"/>
        <v>-2.9102794618882948</v>
      </c>
      <c r="S410" s="125">
        <v>1518.931</v>
      </c>
      <c r="T410" s="122">
        <v>1411.7860000000001</v>
      </c>
      <c r="U410" s="123">
        <f t="shared" si="223"/>
        <v>107.14499999999998</v>
      </c>
      <c r="V410" s="124">
        <f t="shared" si="224"/>
        <v>7.5893230277109964</v>
      </c>
      <c r="W410" s="121" t="s">
        <v>6514</v>
      </c>
      <c r="X410" s="122">
        <v>1444</v>
      </c>
      <c r="Y410" s="122">
        <v>1352</v>
      </c>
      <c r="Z410" s="123">
        <f t="shared" si="225"/>
        <v>92</v>
      </c>
      <c r="AA410" s="124">
        <f t="shared" si="226"/>
        <v>6.8047337278106506</v>
      </c>
      <c r="AB410" s="28" t="s">
        <v>7299</v>
      </c>
      <c r="AC410" s="122">
        <v>75</v>
      </c>
      <c r="AD410" s="122">
        <v>60</v>
      </c>
      <c r="AE410" s="123">
        <f t="shared" si="227"/>
        <v>15</v>
      </c>
      <c r="AF410" s="29">
        <f t="shared" si="228"/>
        <v>25</v>
      </c>
      <c r="AG410" s="122" t="s">
        <v>6421</v>
      </c>
      <c r="AH410" s="122" t="s">
        <v>6421</v>
      </c>
      <c r="AI410" s="122" t="s">
        <v>6421</v>
      </c>
      <c r="AJ410" s="122" t="s">
        <v>6421</v>
      </c>
      <c r="AK410" s="122" t="s">
        <v>6421</v>
      </c>
      <c r="AL410" s="28" t="s">
        <v>6421</v>
      </c>
      <c r="AM410" s="122" t="s">
        <v>6421</v>
      </c>
      <c r="AN410" s="122" t="s">
        <v>6421</v>
      </c>
      <c r="AO410" s="123" t="s">
        <v>6421</v>
      </c>
      <c r="AP410" s="29" t="s">
        <v>6421</v>
      </c>
      <c r="AQ410" s="28" t="s">
        <v>6421</v>
      </c>
      <c r="AR410" s="122" t="s">
        <v>6421</v>
      </c>
      <c r="AS410" s="122" t="s">
        <v>6421</v>
      </c>
      <c r="AT410" s="123" t="s">
        <v>6421</v>
      </c>
      <c r="AU410" s="124" t="s">
        <v>6421</v>
      </c>
      <c r="AV410" s="9" t="s">
        <v>12044</v>
      </c>
      <c r="AX410" s="129"/>
      <c r="AY410" s="139"/>
      <c r="AZ410" s="139"/>
    </row>
    <row r="411" spans="3:52" ht="50" customHeight="1">
      <c r="C411" s="52" t="s">
        <v>6319</v>
      </c>
      <c r="D411" s="130" t="s">
        <v>986</v>
      </c>
      <c r="E411" s="131" t="s">
        <v>6347</v>
      </c>
      <c r="F411" s="132" t="s">
        <v>987</v>
      </c>
      <c r="G411" s="125">
        <v>4384.8829999999998</v>
      </c>
      <c r="H411" s="122">
        <v>4375.4880000000003</v>
      </c>
      <c r="I411" s="123">
        <f t="shared" si="217"/>
        <v>9.3949999999995271</v>
      </c>
      <c r="J411" s="124">
        <f t="shared" si="218"/>
        <v>0.21471890678250119</v>
      </c>
      <c r="K411" s="125">
        <v>3087.0569999999998</v>
      </c>
      <c r="L411" s="122">
        <v>3079.991</v>
      </c>
      <c r="M411" s="123">
        <f t="shared" si="219"/>
        <v>7.0659999999998035</v>
      </c>
      <c r="N411" s="124">
        <f t="shared" si="220"/>
        <v>0.22941625478775113</v>
      </c>
      <c r="O411" s="125">
        <v>51.384999999999998</v>
      </c>
      <c r="P411" s="122">
        <v>51.372999999999998</v>
      </c>
      <c r="Q411" s="123">
        <f t="shared" si="221"/>
        <v>1.2000000000000455E-2</v>
      </c>
      <c r="R411" s="124">
        <f t="shared" si="222"/>
        <v>2.3358573569774891E-2</v>
      </c>
      <c r="S411" s="125">
        <v>1246.441</v>
      </c>
      <c r="T411" s="122">
        <v>1244.124</v>
      </c>
      <c r="U411" s="123">
        <f t="shared" si="223"/>
        <v>2.3170000000000073</v>
      </c>
      <c r="V411" s="124">
        <f t="shared" si="224"/>
        <v>0.18623545562982527</v>
      </c>
      <c r="W411" s="121" t="s">
        <v>7300</v>
      </c>
      <c r="X411" s="122">
        <v>1062.403</v>
      </c>
      <c r="Y411" s="122">
        <v>1061.306</v>
      </c>
      <c r="Z411" s="123">
        <f t="shared" si="225"/>
        <v>1.09699999999998</v>
      </c>
      <c r="AA411" s="124">
        <f t="shared" si="226"/>
        <v>0.10336321475615705</v>
      </c>
      <c r="AB411" s="28" t="s">
        <v>6418</v>
      </c>
      <c r="AC411" s="122">
        <v>113.372</v>
      </c>
      <c r="AD411" s="122">
        <v>113.205</v>
      </c>
      <c r="AE411" s="123">
        <f t="shared" si="227"/>
        <v>0.16700000000000159</v>
      </c>
      <c r="AF411" s="29">
        <f t="shared" si="228"/>
        <v>0.14751998586635007</v>
      </c>
      <c r="AG411" s="28" t="s">
        <v>7301</v>
      </c>
      <c r="AH411" s="122">
        <v>26.23</v>
      </c>
      <c r="AI411" s="122">
        <v>17.050999999999998</v>
      </c>
      <c r="AJ411" s="123">
        <f t="shared" si="229"/>
        <v>9.179000000000002</v>
      </c>
      <c r="AK411" s="124">
        <f t="shared" si="230"/>
        <v>53.832619787695755</v>
      </c>
      <c r="AL411" s="28" t="s">
        <v>6390</v>
      </c>
      <c r="AM411" s="122">
        <v>21.46</v>
      </c>
      <c r="AN411" s="122">
        <v>21.457000000000001</v>
      </c>
      <c r="AO411" s="123">
        <f t="shared" si="231"/>
        <v>3.0000000000001137E-3</v>
      </c>
      <c r="AP411" s="29">
        <f t="shared" si="232"/>
        <v>1.3981451274642837E-2</v>
      </c>
      <c r="AQ411" s="28" t="s">
        <v>7302</v>
      </c>
      <c r="AR411" s="122">
        <v>19.135000000000002</v>
      </c>
      <c r="AS411" s="122">
        <v>27.07</v>
      </c>
      <c r="AT411" s="123">
        <f t="shared" si="233"/>
        <v>-7.9349999999999987</v>
      </c>
      <c r="AU411" s="124">
        <f t="shared" si="234"/>
        <v>-29.312892500923525</v>
      </c>
      <c r="AV411" s="9" t="s">
        <v>12044</v>
      </c>
      <c r="AX411" s="129"/>
      <c r="AY411" s="139"/>
      <c r="AZ411" s="139"/>
    </row>
    <row r="412" spans="3:52" ht="50" customHeight="1">
      <c r="C412" s="52" t="s">
        <v>6319</v>
      </c>
      <c r="D412" s="130" t="s">
        <v>988</v>
      </c>
      <c r="E412" s="131" t="s">
        <v>6347</v>
      </c>
      <c r="F412" s="132" t="s">
        <v>989</v>
      </c>
      <c r="G412" s="125">
        <v>1576.71</v>
      </c>
      <c r="H412" s="122">
        <v>1481.1890000000001</v>
      </c>
      <c r="I412" s="123">
        <f t="shared" si="217"/>
        <v>95.520999999999958</v>
      </c>
      <c r="J412" s="124">
        <f t="shared" si="218"/>
        <v>6.4489406821141628</v>
      </c>
      <c r="K412" s="125">
        <v>885.80399999999997</v>
      </c>
      <c r="L412" s="122">
        <v>848.84799999999996</v>
      </c>
      <c r="M412" s="123">
        <f t="shared" si="219"/>
        <v>36.956000000000017</v>
      </c>
      <c r="N412" s="124">
        <f t="shared" si="220"/>
        <v>4.3536652027218095</v>
      </c>
      <c r="O412" s="125">
        <v>1.68</v>
      </c>
      <c r="P412" s="122">
        <v>1.679</v>
      </c>
      <c r="Q412" s="123">
        <f t="shared" si="221"/>
        <v>9.9999999999988987E-4</v>
      </c>
      <c r="R412" s="124">
        <f t="shared" si="222"/>
        <v>5.9559261465151267E-2</v>
      </c>
      <c r="S412" s="125">
        <v>689.226</v>
      </c>
      <c r="T412" s="122">
        <v>630.66200000000003</v>
      </c>
      <c r="U412" s="123">
        <f t="shared" si="223"/>
        <v>58.563999999999965</v>
      </c>
      <c r="V412" s="124">
        <f t="shared" si="224"/>
        <v>9.2861152249540897</v>
      </c>
      <c r="W412" s="121" t="s">
        <v>6443</v>
      </c>
      <c r="X412" s="122">
        <v>560</v>
      </c>
      <c r="Y412" s="122">
        <v>510</v>
      </c>
      <c r="Z412" s="123">
        <f t="shared" si="225"/>
        <v>50</v>
      </c>
      <c r="AA412" s="124">
        <f t="shared" si="226"/>
        <v>9.8039215686274517</v>
      </c>
      <c r="AB412" s="28" t="s">
        <v>7303</v>
      </c>
      <c r="AC412" s="122">
        <v>101</v>
      </c>
      <c r="AD412" s="122">
        <v>101</v>
      </c>
      <c r="AE412" s="123">
        <f t="shared" si="227"/>
        <v>0</v>
      </c>
      <c r="AF412" s="29">
        <f t="shared" si="228"/>
        <v>0</v>
      </c>
      <c r="AG412" s="28" t="s">
        <v>7304</v>
      </c>
      <c r="AH412" s="122">
        <v>23</v>
      </c>
      <c r="AI412" s="122">
        <v>15</v>
      </c>
      <c r="AJ412" s="123">
        <f t="shared" si="229"/>
        <v>8</v>
      </c>
      <c r="AK412" s="124">
        <f t="shared" si="230"/>
        <v>53.333333333333336</v>
      </c>
      <c r="AL412" s="28" t="s">
        <v>7305</v>
      </c>
      <c r="AM412" s="122">
        <v>5</v>
      </c>
      <c r="AN412" s="122">
        <v>5</v>
      </c>
      <c r="AO412" s="123">
        <f t="shared" si="231"/>
        <v>0</v>
      </c>
      <c r="AP412" s="29">
        <f t="shared" si="232"/>
        <v>0</v>
      </c>
      <c r="AQ412" s="28" t="s">
        <v>6421</v>
      </c>
      <c r="AR412" s="122" t="s">
        <v>6421</v>
      </c>
      <c r="AS412" s="122" t="s">
        <v>6421</v>
      </c>
      <c r="AT412" s="123" t="s">
        <v>6421</v>
      </c>
      <c r="AU412" s="124" t="s">
        <v>6421</v>
      </c>
      <c r="AV412" s="9" t="s">
        <v>12044</v>
      </c>
      <c r="AX412" s="129"/>
      <c r="AY412" s="139"/>
      <c r="AZ412" s="139"/>
    </row>
    <row r="413" spans="3:52" ht="50" customHeight="1">
      <c r="C413" s="52" t="s">
        <v>6319</v>
      </c>
      <c r="D413" s="130" t="s">
        <v>990</v>
      </c>
      <c r="E413" s="131" t="s">
        <v>6347</v>
      </c>
      <c r="F413" s="132" t="s">
        <v>991</v>
      </c>
      <c r="G413" s="125">
        <v>2990.1350000000002</v>
      </c>
      <c r="H413" s="122">
        <v>2850.482</v>
      </c>
      <c r="I413" s="123">
        <f t="shared" si="217"/>
        <v>139.65300000000025</v>
      </c>
      <c r="J413" s="124">
        <f t="shared" si="218"/>
        <v>4.8992766837327952</v>
      </c>
      <c r="K413" s="125">
        <v>2683.9119999999998</v>
      </c>
      <c r="L413" s="122">
        <v>2548.7800000000002</v>
      </c>
      <c r="M413" s="123">
        <f t="shared" si="219"/>
        <v>135.13199999999961</v>
      </c>
      <c r="N413" s="124">
        <f t="shared" si="220"/>
        <v>5.3018306797761907</v>
      </c>
      <c r="O413" s="125">
        <v>169.393</v>
      </c>
      <c r="P413" s="122">
        <v>169.35900000000001</v>
      </c>
      <c r="Q413" s="123">
        <f t="shared" si="221"/>
        <v>3.3999999999991815E-2</v>
      </c>
      <c r="R413" s="124">
        <f t="shared" si="222"/>
        <v>2.0075697187626175E-2</v>
      </c>
      <c r="S413" s="125">
        <v>136.83000000000001</v>
      </c>
      <c r="T413" s="122">
        <v>132.34299999999999</v>
      </c>
      <c r="U413" s="123">
        <f t="shared" si="223"/>
        <v>4.4870000000000232</v>
      </c>
      <c r="V413" s="124">
        <f t="shared" si="224"/>
        <v>3.3904324369252801</v>
      </c>
      <c r="W413" s="121" t="s">
        <v>6418</v>
      </c>
      <c r="X413" s="122">
        <v>70</v>
      </c>
      <c r="Y413" s="122">
        <v>70</v>
      </c>
      <c r="Z413" s="123">
        <f t="shared" si="225"/>
        <v>0</v>
      </c>
      <c r="AA413" s="124">
        <f t="shared" si="226"/>
        <v>0</v>
      </c>
      <c r="AB413" s="28" t="s">
        <v>7306</v>
      </c>
      <c r="AC413" s="122">
        <v>50</v>
      </c>
      <c r="AD413" s="122">
        <v>50</v>
      </c>
      <c r="AE413" s="123">
        <f t="shared" si="227"/>
        <v>0</v>
      </c>
      <c r="AF413" s="29">
        <f t="shared" si="228"/>
        <v>0</v>
      </c>
      <c r="AG413" s="28" t="s">
        <v>7307</v>
      </c>
      <c r="AH413" s="122">
        <v>8</v>
      </c>
      <c r="AI413" s="122">
        <v>3</v>
      </c>
      <c r="AJ413" s="123">
        <f t="shared" si="229"/>
        <v>5</v>
      </c>
      <c r="AK413" s="124">
        <f t="shared" si="230"/>
        <v>166.66666666666669</v>
      </c>
      <c r="AL413" s="28" t="s">
        <v>7308</v>
      </c>
      <c r="AM413" s="122">
        <v>5</v>
      </c>
      <c r="AN413" s="122">
        <v>5</v>
      </c>
      <c r="AO413" s="123">
        <f t="shared" si="231"/>
        <v>0</v>
      </c>
      <c r="AP413" s="29">
        <f t="shared" si="232"/>
        <v>0</v>
      </c>
      <c r="AQ413" s="28" t="s">
        <v>7309</v>
      </c>
      <c r="AR413" s="122">
        <v>4</v>
      </c>
      <c r="AS413" s="122">
        <v>4</v>
      </c>
      <c r="AT413" s="123">
        <f t="shared" si="233"/>
        <v>0</v>
      </c>
      <c r="AU413" s="124">
        <f t="shared" si="234"/>
        <v>0</v>
      </c>
      <c r="AV413" s="9" t="s">
        <v>12044</v>
      </c>
      <c r="AX413" s="129"/>
      <c r="AY413" s="139"/>
      <c r="AZ413" s="139"/>
    </row>
    <row r="414" spans="3:52" ht="50" customHeight="1">
      <c r="C414" s="52" t="s">
        <v>6319</v>
      </c>
      <c r="D414" s="106" t="s">
        <v>992</v>
      </c>
      <c r="E414" s="107" t="s">
        <v>6347</v>
      </c>
      <c r="F414" s="108" t="s">
        <v>993</v>
      </c>
      <c r="G414" s="125">
        <v>2188.4250000000002</v>
      </c>
      <c r="H414" s="122">
        <v>2099.576</v>
      </c>
      <c r="I414" s="123">
        <f t="shared" si="217"/>
        <v>88.84900000000016</v>
      </c>
      <c r="J414" s="124">
        <f t="shared" si="218"/>
        <v>4.2317591742332814</v>
      </c>
      <c r="K414" s="125">
        <v>511</v>
      </c>
      <c r="L414" s="122">
        <v>461.00099999999998</v>
      </c>
      <c r="M414" s="123">
        <f t="shared" si="219"/>
        <v>49.999000000000024</v>
      </c>
      <c r="N414" s="124">
        <f t="shared" si="220"/>
        <v>10.845746538510769</v>
      </c>
      <c r="O414" s="125">
        <v>568</v>
      </c>
      <c r="P414" s="122">
        <v>518</v>
      </c>
      <c r="Q414" s="123">
        <f t="shared" si="221"/>
        <v>50</v>
      </c>
      <c r="R414" s="124">
        <f t="shared" si="222"/>
        <v>9.6525096525096519</v>
      </c>
      <c r="S414" s="125">
        <v>1109.425</v>
      </c>
      <c r="T414" s="122">
        <v>1120.575</v>
      </c>
      <c r="U414" s="123">
        <f t="shared" si="223"/>
        <v>-11.150000000000091</v>
      </c>
      <c r="V414" s="124">
        <f t="shared" si="224"/>
        <v>-0.99502487562189867</v>
      </c>
      <c r="W414" s="121" t="s">
        <v>7310</v>
      </c>
      <c r="X414" s="122">
        <v>325</v>
      </c>
      <c r="Y414" s="122">
        <v>339</v>
      </c>
      <c r="Z414" s="123">
        <f t="shared" si="225"/>
        <v>-14</v>
      </c>
      <c r="AA414" s="124">
        <f t="shared" si="226"/>
        <v>-4.1297935103244834</v>
      </c>
      <c r="AB414" s="28" t="s">
        <v>7311</v>
      </c>
      <c r="AC414" s="122">
        <v>188</v>
      </c>
      <c r="AD414" s="122">
        <v>161</v>
      </c>
      <c r="AE414" s="123">
        <f t="shared" si="227"/>
        <v>27</v>
      </c>
      <c r="AF414" s="29">
        <f t="shared" si="228"/>
        <v>16.770186335403729</v>
      </c>
      <c r="AG414" s="28" t="s">
        <v>7312</v>
      </c>
      <c r="AH414" s="122">
        <v>141</v>
      </c>
      <c r="AI414" s="122">
        <v>145</v>
      </c>
      <c r="AJ414" s="123">
        <f t="shared" si="229"/>
        <v>-4</v>
      </c>
      <c r="AK414" s="124">
        <f t="shared" si="230"/>
        <v>-2.7586206896551726</v>
      </c>
      <c r="AL414" s="28" t="s">
        <v>6471</v>
      </c>
      <c r="AM414" s="122">
        <v>126</v>
      </c>
      <c r="AN414" s="122">
        <v>126</v>
      </c>
      <c r="AO414" s="123">
        <f t="shared" si="231"/>
        <v>0</v>
      </c>
      <c r="AP414" s="29">
        <f t="shared" si="232"/>
        <v>0</v>
      </c>
      <c r="AQ414" s="28" t="s">
        <v>6418</v>
      </c>
      <c r="AR414" s="122">
        <v>110</v>
      </c>
      <c r="AS414" s="122">
        <v>109</v>
      </c>
      <c r="AT414" s="123">
        <f t="shared" si="233"/>
        <v>1</v>
      </c>
      <c r="AU414" s="124">
        <f t="shared" si="234"/>
        <v>0.91743119266055051</v>
      </c>
      <c r="AV414" s="9" t="s">
        <v>12044</v>
      </c>
      <c r="AX414" s="129"/>
      <c r="AY414" s="139"/>
      <c r="AZ414" s="139"/>
    </row>
    <row r="415" spans="3:52" ht="50" customHeight="1">
      <c r="C415" s="52" t="s">
        <v>6319</v>
      </c>
      <c r="D415" s="106" t="s">
        <v>994</v>
      </c>
      <c r="E415" s="107" t="s">
        <v>6347</v>
      </c>
      <c r="F415" s="108" t="s">
        <v>995</v>
      </c>
      <c r="G415" s="125">
        <v>729.29399999999998</v>
      </c>
      <c r="H415" s="122">
        <v>969.45299999999997</v>
      </c>
      <c r="I415" s="123">
        <f t="shared" si="217"/>
        <v>-240.15899999999999</v>
      </c>
      <c r="J415" s="124">
        <f t="shared" si="218"/>
        <v>-24.772629513756726</v>
      </c>
      <c r="K415" s="125">
        <v>395</v>
      </c>
      <c r="L415" s="122">
        <v>424</v>
      </c>
      <c r="M415" s="123">
        <f t="shared" si="219"/>
        <v>-29</v>
      </c>
      <c r="N415" s="124">
        <f t="shared" si="220"/>
        <v>-6.8396226415094334</v>
      </c>
      <c r="O415" s="125">
        <v>38</v>
      </c>
      <c r="P415" s="122">
        <v>201</v>
      </c>
      <c r="Q415" s="123">
        <f t="shared" si="221"/>
        <v>-163</v>
      </c>
      <c r="R415" s="124">
        <f t="shared" si="222"/>
        <v>-81.094527363184071</v>
      </c>
      <c r="S415" s="125">
        <v>296.29399999999998</v>
      </c>
      <c r="T415" s="122">
        <v>344.45299999999997</v>
      </c>
      <c r="U415" s="123">
        <f t="shared" si="223"/>
        <v>-48.158999999999992</v>
      </c>
      <c r="V415" s="124">
        <f t="shared" si="224"/>
        <v>-13.981297883891269</v>
      </c>
      <c r="W415" s="121" t="s">
        <v>7313</v>
      </c>
      <c r="X415" s="122">
        <v>103</v>
      </c>
      <c r="Y415" s="122">
        <v>102</v>
      </c>
      <c r="Z415" s="123">
        <f t="shared" si="225"/>
        <v>1</v>
      </c>
      <c r="AA415" s="124">
        <f t="shared" si="226"/>
        <v>0.98039215686274506</v>
      </c>
      <c r="AB415" s="28" t="s">
        <v>7314</v>
      </c>
      <c r="AC415" s="122">
        <v>75</v>
      </c>
      <c r="AD415" s="122">
        <v>44</v>
      </c>
      <c r="AE415" s="123">
        <f t="shared" si="227"/>
        <v>31</v>
      </c>
      <c r="AF415" s="29">
        <f t="shared" si="228"/>
        <v>70.454545454545453</v>
      </c>
      <c r="AG415" s="28" t="s">
        <v>6390</v>
      </c>
      <c r="AH415" s="122">
        <v>64</v>
      </c>
      <c r="AI415" s="122">
        <v>63</v>
      </c>
      <c r="AJ415" s="123">
        <f t="shared" si="229"/>
        <v>1</v>
      </c>
      <c r="AK415" s="124">
        <f t="shared" si="230"/>
        <v>1.5873015873015872</v>
      </c>
      <c r="AL415" s="28" t="s">
        <v>6396</v>
      </c>
      <c r="AM415" s="122">
        <v>35</v>
      </c>
      <c r="AN415" s="122">
        <v>19</v>
      </c>
      <c r="AO415" s="123">
        <f t="shared" si="231"/>
        <v>16</v>
      </c>
      <c r="AP415" s="29">
        <f t="shared" si="232"/>
        <v>84.210526315789465</v>
      </c>
      <c r="AQ415" s="28" t="s">
        <v>7315</v>
      </c>
      <c r="AR415" s="122">
        <v>19</v>
      </c>
      <c r="AS415" s="122">
        <v>9</v>
      </c>
      <c r="AT415" s="123">
        <f t="shared" si="233"/>
        <v>10</v>
      </c>
      <c r="AU415" s="124">
        <f t="shared" si="234"/>
        <v>111.11111111111111</v>
      </c>
      <c r="AV415" s="9" t="s">
        <v>12046</v>
      </c>
      <c r="AX415" s="129"/>
      <c r="AY415" s="139"/>
      <c r="AZ415" s="139"/>
    </row>
    <row r="416" spans="3:52" ht="50" customHeight="1">
      <c r="C416" s="52" t="s">
        <v>6319</v>
      </c>
      <c r="D416" s="130" t="s">
        <v>996</v>
      </c>
      <c r="E416" s="131" t="s">
        <v>6347</v>
      </c>
      <c r="F416" s="132" t="s">
        <v>997</v>
      </c>
      <c r="G416" s="125">
        <v>5594.5439999999999</v>
      </c>
      <c r="H416" s="122">
        <v>5510.1559999999999</v>
      </c>
      <c r="I416" s="123">
        <f t="shared" si="217"/>
        <v>84.38799999999992</v>
      </c>
      <c r="J416" s="124">
        <f t="shared" si="218"/>
        <v>1.5314992896752817</v>
      </c>
      <c r="K416" s="125">
        <v>2074.4949999999999</v>
      </c>
      <c r="L416" s="122">
        <v>2073.4180000000001</v>
      </c>
      <c r="M416" s="123">
        <f t="shared" si="219"/>
        <v>1.0769999999997708</v>
      </c>
      <c r="N416" s="124">
        <f t="shared" si="220"/>
        <v>5.1943216466712003E-2</v>
      </c>
      <c r="O416" s="125">
        <v>682.26300000000003</v>
      </c>
      <c r="P416" s="122">
        <v>600.77800000000002</v>
      </c>
      <c r="Q416" s="123">
        <f t="shared" si="221"/>
        <v>81.485000000000014</v>
      </c>
      <c r="R416" s="124">
        <f t="shared" si="222"/>
        <v>13.563246323933301</v>
      </c>
      <c r="S416" s="125">
        <v>2837.7860000000001</v>
      </c>
      <c r="T416" s="122">
        <v>2835.96</v>
      </c>
      <c r="U416" s="123">
        <f t="shared" si="223"/>
        <v>1.8260000000000218</v>
      </c>
      <c r="V416" s="124">
        <f t="shared" si="224"/>
        <v>6.4387367945952054E-2</v>
      </c>
      <c r="W416" s="121" t="s">
        <v>6607</v>
      </c>
      <c r="X416" s="122">
        <v>1317</v>
      </c>
      <c r="Y416" s="122">
        <v>1317</v>
      </c>
      <c r="Z416" s="123">
        <f t="shared" si="225"/>
        <v>0</v>
      </c>
      <c r="AA416" s="124">
        <f t="shared" si="226"/>
        <v>0</v>
      </c>
      <c r="AB416" s="28" t="s">
        <v>6441</v>
      </c>
      <c r="AC416" s="122">
        <v>1058</v>
      </c>
      <c r="AD416" s="122">
        <v>1060</v>
      </c>
      <c r="AE416" s="123">
        <f t="shared" si="227"/>
        <v>-2</v>
      </c>
      <c r="AF416" s="29">
        <f t="shared" si="228"/>
        <v>-0.18867924528301888</v>
      </c>
      <c r="AG416" s="28" t="s">
        <v>6418</v>
      </c>
      <c r="AH416" s="122">
        <v>338</v>
      </c>
      <c r="AI416" s="122">
        <v>338</v>
      </c>
      <c r="AJ416" s="123">
        <f t="shared" si="229"/>
        <v>0</v>
      </c>
      <c r="AK416" s="124">
        <f t="shared" si="230"/>
        <v>0</v>
      </c>
      <c r="AL416" s="28" t="s">
        <v>7316</v>
      </c>
      <c r="AM416" s="122">
        <v>37</v>
      </c>
      <c r="AN416" s="122">
        <v>37</v>
      </c>
      <c r="AO416" s="123">
        <f t="shared" si="231"/>
        <v>0</v>
      </c>
      <c r="AP416" s="29">
        <f t="shared" si="232"/>
        <v>0</v>
      </c>
      <c r="AQ416" s="28" t="s">
        <v>6624</v>
      </c>
      <c r="AR416" s="122">
        <v>30</v>
      </c>
      <c r="AS416" s="122">
        <v>30</v>
      </c>
      <c r="AT416" s="123">
        <f t="shared" si="233"/>
        <v>0</v>
      </c>
      <c r="AU416" s="124">
        <f t="shared" si="234"/>
        <v>0</v>
      </c>
      <c r="AV416" s="9" t="s">
        <v>12045</v>
      </c>
      <c r="AX416" s="129"/>
      <c r="AY416" s="139"/>
      <c r="AZ416" s="139"/>
    </row>
    <row r="417" spans="3:52" ht="50" customHeight="1">
      <c r="C417" s="52" t="s">
        <v>6319</v>
      </c>
      <c r="D417" s="130" t="s">
        <v>998</v>
      </c>
      <c r="E417" s="131" t="s">
        <v>6347</v>
      </c>
      <c r="F417" s="132" t="s">
        <v>999</v>
      </c>
      <c r="G417" s="125">
        <v>2416.7330000000002</v>
      </c>
      <c r="H417" s="122">
        <v>2332.9940000000001</v>
      </c>
      <c r="I417" s="123">
        <f t="shared" si="217"/>
        <v>83.739000000000033</v>
      </c>
      <c r="J417" s="124">
        <f t="shared" si="218"/>
        <v>3.5893362777615385</v>
      </c>
      <c r="K417" s="125">
        <v>1567.5319999999999</v>
      </c>
      <c r="L417" s="122">
        <v>1565.1569999999999</v>
      </c>
      <c r="M417" s="123">
        <f t="shared" si="219"/>
        <v>2.375</v>
      </c>
      <c r="N417" s="124">
        <f t="shared" si="220"/>
        <v>0.15174196582195909</v>
      </c>
      <c r="O417" s="125">
        <v>123.592</v>
      </c>
      <c r="P417" s="122">
        <v>123.568</v>
      </c>
      <c r="Q417" s="123">
        <f t="shared" si="221"/>
        <v>2.4000000000000909E-2</v>
      </c>
      <c r="R417" s="124">
        <f t="shared" si="222"/>
        <v>1.9422504208209981E-2</v>
      </c>
      <c r="S417" s="125">
        <v>725.60900000000004</v>
      </c>
      <c r="T417" s="122">
        <v>644.26900000000001</v>
      </c>
      <c r="U417" s="123">
        <f t="shared" si="223"/>
        <v>81.340000000000032</v>
      </c>
      <c r="V417" s="124">
        <f t="shared" si="224"/>
        <v>12.625161229238103</v>
      </c>
      <c r="W417" s="121" t="s">
        <v>6388</v>
      </c>
      <c r="X417" s="122">
        <v>223</v>
      </c>
      <c r="Y417" s="122">
        <v>223</v>
      </c>
      <c r="Z417" s="123">
        <f t="shared" si="225"/>
        <v>0</v>
      </c>
      <c r="AA417" s="124">
        <f t="shared" si="226"/>
        <v>0</v>
      </c>
      <c r="AB417" s="28" t="s">
        <v>6418</v>
      </c>
      <c r="AC417" s="122">
        <v>160</v>
      </c>
      <c r="AD417" s="122">
        <v>160</v>
      </c>
      <c r="AE417" s="123">
        <f t="shared" si="227"/>
        <v>0</v>
      </c>
      <c r="AF417" s="29">
        <f t="shared" si="228"/>
        <v>0</v>
      </c>
      <c r="AG417" s="28" t="s">
        <v>7268</v>
      </c>
      <c r="AH417" s="122">
        <v>140</v>
      </c>
      <c r="AI417" s="122">
        <v>72</v>
      </c>
      <c r="AJ417" s="123">
        <f t="shared" si="229"/>
        <v>68</v>
      </c>
      <c r="AK417" s="124">
        <f t="shared" si="230"/>
        <v>94.444444444444443</v>
      </c>
      <c r="AL417" s="28" t="s">
        <v>7317</v>
      </c>
      <c r="AM417" s="122">
        <v>57</v>
      </c>
      <c r="AN417" s="122">
        <v>57</v>
      </c>
      <c r="AO417" s="123">
        <f t="shared" si="231"/>
        <v>0</v>
      </c>
      <c r="AP417" s="29">
        <f t="shared" si="232"/>
        <v>0</v>
      </c>
      <c r="AQ417" s="28" t="s">
        <v>6453</v>
      </c>
      <c r="AR417" s="122">
        <v>40</v>
      </c>
      <c r="AS417" s="122">
        <v>57</v>
      </c>
      <c r="AT417" s="123">
        <f t="shared" si="233"/>
        <v>-17</v>
      </c>
      <c r="AU417" s="124">
        <f t="shared" si="234"/>
        <v>-29.82456140350877</v>
      </c>
      <c r="AV417" s="9" t="s">
        <v>12044</v>
      </c>
      <c r="AX417" s="129"/>
      <c r="AY417" s="139"/>
      <c r="AZ417" s="139"/>
    </row>
    <row r="418" spans="3:52" ht="50" customHeight="1">
      <c r="C418" s="52" t="s">
        <v>6319</v>
      </c>
      <c r="D418" s="130" t="s">
        <v>1000</v>
      </c>
      <c r="E418" s="131" t="s">
        <v>6347</v>
      </c>
      <c r="F418" s="132" t="s">
        <v>1001</v>
      </c>
      <c r="G418" s="125">
        <v>1646.2180000000001</v>
      </c>
      <c r="H418" s="122">
        <v>1745.508</v>
      </c>
      <c r="I418" s="123">
        <f t="shared" si="217"/>
        <v>-99.289999999999964</v>
      </c>
      <c r="J418" s="124">
        <f t="shared" si="218"/>
        <v>-5.6883153786748588</v>
      </c>
      <c r="K418" s="125">
        <v>1376</v>
      </c>
      <c r="L418" s="122">
        <v>1484</v>
      </c>
      <c r="M418" s="123">
        <f t="shared" si="219"/>
        <v>-108</v>
      </c>
      <c r="N418" s="124">
        <f t="shared" si="220"/>
        <v>-7.2776280323450138</v>
      </c>
      <c r="O418" s="125">
        <v>164</v>
      </c>
      <c r="P418" s="122">
        <v>163</v>
      </c>
      <c r="Q418" s="123">
        <f t="shared" si="221"/>
        <v>1</v>
      </c>
      <c r="R418" s="124">
        <f t="shared" si="222"/>
        <v>0.61349693251533743</v>
      </c>
      <c r="S418" s="125">
        <v>106.218</v>
      </c>
      <c r="T418" s="122">
        <v>98.507999999999996</v>
      </c>
      <c r="U418" s="123">
        <f t="shared" si="223"/>
        <v>7.710000000000008</v>
      </c>
      <c r="V418" s="124">
        <f t="shared" si="224"/>
        <v>7.8267754903155158</v>
      </c>
      <c r="W418" s="121" t="s">
        <v>6418</v>
      </c>
      <c r="X418" s="122">
        <v>78</v>
      </c>
      <c r="Y418" s="122">
        <v>77</v>
      </c>
      <c r="Z418" s="123">
        <f t="shared" si="225"/>
        <v>1</v>
      </c>
      <c r="AA418" s="124">
        <f t="shared" si="226"/>
        <v>1.2987012987012987</v>
      </c>
      <c r="AB418" s="28" t="s">
        <v>7318</v>
      </c>
      <c r="AC418" s="122">
        <v>18</v>
      </c>
      <c r="AD418" s="122">
        <v>12</v>
      </c>
      <c r="AE418" s="123">
        <f t="shared" si="227"/>
        <v>6</v>
      </c>
      <c r="AF418" s="29">
        <f t="shared" si="228"/>
        <v>50</v>
      </c>
      <c r="AG418" s="28" t="s">
        <v>7088</v>
      </c>
      <c r="AH418" s="122">
        <v>10</v>
      </c>
      <c r="AI418" s="122">
        <v>10</v>
      </c>
      <c r="AJ418" s="123">
        <f t="shared" si="229"/>
        <v>0</v>
      </c>
      <c r="AK418" s="124">
        <f t="shared" si="230"/>
        <v>0</v>
      </c>
      <c r="AL418" s="28" t="s">
        <v>6421</v>
      </c>
      <c r="AM418" s="122" t="s">
        <v>6421</v>
      </c>
      <c r="AN418" s="122" t="s">
        <v>6421</v>
      </c>
      <c r="AO418" s="123" t="s">
        <v>6421</v>
      </c>
      <c r="AP418" s="29" t="s">
        <v>6421</v>
      </c>
      <c r="AQ418" s="28" t="s">
        <v>6421</v>
      </c>
      <c r="AR418" s="122" t="s">
        <v>6421</v>
      </c>
      <c r="AS418" s="122" t="s">
        <v>6421</v>
      </c>
      <c r="AT418" s="123" t="s">
        <v>6421</v>
      </c>
      <c r="AU418" s="124" t="s">
        <v>6421</v>
      </c>
      <c r="AV418" s="9" t="s">
        <v>12044</v>
      </c>
      <c r="AX418" s="129"/>
      <c r="AY418" s="139"/>
      <c r="AZ418" s="139"/>
    </row>
    <row r="419" spans="3:52" ht="50" customHeight="1">
      <c r="C419" s="52" t="s">
        <v>6320</v>
      </c>
      <c r="D419" s="130" t="s">
        <v>1002</v>
      </c>
      <c r="E419" s="131" t="s">
        <v>6347</v>
      </c>
      <c r="F419" s="132" t="s">
        <v>1003</v>
      </c>
      <c r="G419" s="125">
        <v>14367.460999999999</v>
      </c>
      <c r="H419" s="122">
        <v>14696.123</v>
      </c>
      <c r="I419" s="123">
        <f t="shared" si="217"/>
        <v>-328.66200000000026</v>
      </c>
      <c r="J419" s="124">
        <f t="shared" si="218"/>
        <v>-2.2363857460909946</v>
      </c>
      <c r="K419" s="125" t="s">
        <v>11839</v>
      </c>
      <c r="L419" s="122" t="s">
        <v>11839</v>
      </c>
      <c r="M419" s="123" t="s">
        <v>11839</v>
      </c>
      <c r="N419" s="124" t="s">
        <v>11839</v>
      </c>
      <c r="O419" s="125" t="s">
        <v>11839</v>
      </c>
      <c r="P419" s="122" t="s">
        <v>11839</v>
      </c>
      <c r="Q419" s="123" t="s">
        <v>11839</v>
      </c>
      <c r="R419" s="124" t="s">
        <v>11839</v>
      </c>
      <c r="S419" s="125">
        <v>14367.460999999999</v>
      </c>
      <c r="T419" s="122">
        <v>14696.123</v>
      </c>
      <c r="U419" s="123">
        <f t="shared" si="223"/>
        <v>-328.66200000000026</v>
      </c>
      <c r="V419" s="124">
        <f t="shared" si="224"/>
        <v>-2.2363857460909946</v>
      </c>
      <c r="W419" s="121" t="s">
        <v>6613</v>
      </c>
      <c r="X419" s="122">
        <v>14045</v>
      </c>
      <c r="Y419" s="122">
        <v>14380</v>
      </c>
      <c r="Z419" s="123">
        <f t="shared" si="225"/>
        <v>-335</v>
      </c>
      <c r="AA419" s="124">
        <f t="shared" si="226"/>
        <v>-2.3296244784422808</v>
      </c>
      <c r="AB419" s="28" t="s">
        <v>7319</v>
      </c>
      <c r="AC419" s="122">
        <v>234</v>
      </c>
      <c r="AD419" s="122">
        <v>230</v>
      </c>
      <c r="AE419" s="123">
        <f t="shared" si="227"/>
        <v>4</v>
      </c>
      <c r="AF419" s="29">
        <f t="shared" si="228"/>
        <v>1.7391304347826086</v>
      </c>
      <c r="AG419" s="28" t="s">
        <v>7135</v>
      </c>
      <c r="AH419" s="122">
        <v>60</v>
      </c>
      <c r="AI419" s="122">
        <v>58</v>
      </c>
      <c r="AJ419" s="123">
        <f t="shared" si="229"/>
        <v>2</v>
      </c>
      <c r="AK419" s="124">
        <f t="shared" si="230"/>
        <v>3.4482758620689653</v>
      </c>
      <c r="AL419" s="28" t="s">
        <v>7320</v>
      </c>
      <c r="AM419" s="122">
        <v>28</v>
      </c>
      <c r="AN419" s="122">
        <v>28</v>
      </c>
      <c r="AO419" s="123">
        <f t="shared" si="231"/>
        <v>0</v>
      </c>
      <c r="AP419" s="29">
        <f t="shared" si="232"/>
        <v>0</v>
      </c>
      <c r="AQ419" s="28" t="s">
        <v>6421</v>
      </c>
      <c r="AR419" s="122" t="s">
        <v>6421</v>
      </c>
      <c r="AS419" s="122" t="s">
        <v>6421</v>
      </c>
      <c r="AT419" s="123" t="s">
        <v>6421</v>
      </c>
      <c r="AU419" s="124" t="s">
        <v>6421</v>
      </c>
      <c r="AV419" s="104"/>
      <c r="AX419" s="129"/>
      <c r="AY419" s="139"/>
      <c r="AZ419" s="139"/>
    </row>
    <row r="420" spans="3:52" ht="50" customHeight="1">
      <c r="C420" s="52" t="s">
        <v>6320</v>
      </c>
      <c r="D420" s="130" t="s">
        <v>1006</v>
      </c>
      <c r="E420" s="131" t="s">
        <v>6347</v>
      </c>
      <c r="F420" s="132" t="s">
        <v>1007</v>
      </c>
      <c r="G420" s="125">
        <v>119.867</v>
      </c>
      <c r="H420" s="122">
        <v>100.616</v>
      </c>
      <c r="I420" s="123">
        <f t="shared" si="217"/>
        <v>19.251000000000005</v>
      </c>
      <c r="J420" s="124">
        <f t="shared" si="218"/>
        <v>19.133139858471818</v>
      </c>
      <c r="K420" s="125">
        <v>119.867</v>
      </c>
      <c r="L420" s="122">
        <v>100.616</v>
      </c>
      <c r="M420" s="123">
        <f t="shared" si="219"/>
        <v>19.251000000000005</v>
      </c>
      <c r="N420" s="124">
        <f t="shared" si="220"/>
        <v>19.133139858471818</v>
      </c>
      <c r="O420" s="125" t="s">
        <v>11839</v>
      </c>
      <c r="P420" s="122" t="s">
        <v>11839</v>
      </c>
      <c r="Q420" s="123" t="s">
        <v>11839</v>
      </c>
      <c r="R420" s="124" t="s">
        <v>11839</v>
      </c>
      <c r="S420" s="125" t="s">
        <v>6494</v>
      </c>
      <c r="T420" s="122" t="s">
        <v>6494</v>
      </c>
      <c r="U420" s="123" t="s">
        <v>6494</v>
      </c>
      <c r="V420" s="124" t="s">
        <v>6494</v>
      </c>
      <c r="W420" s="121" t="s">
        <v>11840</v>
      </c>
      <c r="X420" s="122" t="s">
        <v>11841</v>
      </c>
      <c r="Y420" s="122" t="s">
        <v>11839</v>
      </c>
      <c r="Z420" s="123" t="s">
        <v>11840</v>
      </c>
      <c r="AA420" s="124" t="s">
        <v>11839</v>
      </c>
      <c r="AB420" s="28" t="s">
        <v>11839</v>
      </c>
      <c r="AC420" s="122" t="s">
        <v>11839</v>
      </c>
      <c r="AD420" s="122" t="s">
        <v>11839</v>
      </c>
      <c r="AE420" s="123" t="s">
        <v>11839</v>
      </c>
      <c r="AF420" s="29" t="s">
        <v>11839</v>
      </c>
      <c r="AG420" s="28" t="s">
        <v>11839</v>
      </c>
      <c r="AH420" s="122" t="s">
        <v>11839</v>
      </c>
      <c r="AI420" s="122" t="s">
        <v>11839</v>
      </c>
      <c r="AJ420" s="123" t="s">
        <v>11839</v>
      </c>
      <c r="AK420" s="124" t="s">
        <v>11839</v>
      </c>
      <c r="AL420" s="28" t="s">
        <v>11839</v>
      </c>
      <c r="AM420" s="122" t="s">
        <v>11839</v>
      </c>
      <c r="AN420" s="122" t="s">
        <v>11839</v>
      </c>
      <c r="AO420" s="123" t="s">
        <v>11839</v>
      </c>
      <c r="AP420" s="29" t="s">
        <v>11839</v>
      </c>
      <c r="AQ420" s="28" t="s">
        <v>11839</v>
      </c>
      <c r="AR420" s="122" t="s">
        <v>11839</v>
      </c>
      <c r="AS420" s="122" t="s">
        <v>11839</v>
      </c>
      <c r="AT420" s="123" t="s">
        <v>11839</v>
      </c>
      <c r="AU420" s="124" t="s">
        <v>11839</v>
      </c>
      <c r="AV420" s="104"/>
      <c r="AX420" s="129"/>
      <c r="AY420" s="139"/>
      <c r="AZ420" s="139"/>
    </row>
    <row r="421" spans="3:52" ht="50" customHeight="1">
      <c r="C421" s="52" t="s">
        <v>6320</v>
      </c>
      <c r="D421" s="130" t="s">
        <v>1008</v>
      </c>
      <c r="E421" s="131" t="s">
        <v>6347</v>
      </c>
      <c r="F421" s="132" t="s">
        <v>1009</v>
      </c>
      <c r="G421" s="125">
        <v>39.85</v>
      </c>
      <c r="H421" s="122">
        <v>41.167000000000002</v>
      </c>
      <c r="I421" s="123">
        <f t="shared" si="217"/>
        <v>-1.3170000000000002</v>
      </c>
      <c r="J421" s="124">
        <f t="shared" si="218"/>
        <v>-3.1991643792357958</v>
      </c>
      <c r="K421" s="125">
        <v>39.85</v>
      </c>
      <c r="L421" s="122">
        <v>41.167000000000002</v>
      </c>
      <c r="M421" s="123">
        <f t="shared" si="219"/>
        <v>-1.3170000000000002</v>
      </c>
      <c r="N421" s="124">
        <f t="shared" si="220"/>
        <v>-3.1991643792357958</v>
      </c>
      <c r="O421" s="125" t="s">
        <v>11839</v>
      </c>
      <c r="P421" s="122" t="s">
        <v>11839</v>
      </c>
      <c r="Q421" s="123" t="s">
        <v>11839</v>
      </c>
      <c r="R421" s="124" t="s">
        <v>11839</v>
      </c>
      <c r="S421" s="125" t="s">
        <v>6494</v>
      </c>
      <c r="T421" s="122" t="s">
        <v>6494</v>
      </c>
      <c r="U421" s="123" t="s">
        <v>6494</v>
      </c>
      <c r="V421" s="124" t="s">
        <v>6494</v>
      </c>
      <c r="W421" s="121" t="s">
        <v>11840</v>
      </c>
      <c r="X421" s="122" t="s">
        <v>11841</v>
      </c>
      <c r="Y421" s="122" t="s">
        <v>11839</v>
      </c>
      <c r="Z421" s="123" t="s">
        <v>11840</v>
      </c>
      <c r="AA421" s="124" t="s">
        <v>11839</v>
      </c>
      <c r="AB421" s="28" t="s">
        <v>11839</v>
      </c>
      <c r="AC421" s="122" t="s">
        <v>11839</v>
      </c>
      <c r="AD421" s="122" t="s">
        <v>11839</v>
      </c>
      <c r="AE421" s="123" t="s">
        <v>11839</v>
      </c>
      <c r="AF421" s="29" t="s">
        <v>11839</v>
      </c>
      <c r="AG421" s="28" t="s">
        <v>11839</v>
      </c>
      <c r="AH421" s="122" t="s">
        <v>11839</v>
      </c>
      <c r="AI421" s="122" t="s">
        <v>11839</v>
      </c>
      <c r="AJ421" s="123" t="s">
        <v>11839</v>
      </c>
      <c r="AK421" s="124" t="s">
        <v>11839</v>
      </c>
      <c r="AL421" s="28" t="s">
        <v>11839</v>
      </c>
      <c r="AM421" s="122" t="s">
        <v>11839</v>
      </c>
      <c r="AN421" s="122" t="s">
        <v>11839</v>
      </c>
      <c r="AO421" s="123" t="s">
        <v>11839</v>
      </c>
      <c r="AP421" s="29" t="s">
        <v>11839</v>
      </c>
      <c r="AQ421" s="28" t="s">
        <v>11839</v>
      </c>
      <c r="AR421" s="122" t="s">
        <v>11839</v>
      </c>
      <c r="AS421" s="122" t="s">
        <v>11839</v>
      </c>
      <c r="AT421" s="123" t="s">
        <v>11839</v>
      </c>
      <c r="AU421" s="124" t="s">
        <v>11839</v>
      </c>
      <c r="AV421" s="104"/>
      <c r="AX421" s="129"/>
      <c r="AY421" s="139"/>
      <c r="AZ421" s="139"/>
    </row>
    <row r="422" spans="3:52" ht="50" customHeight="1">
      <c r="C422" s="52" t="s">
        <v>6320</v>
      </c>
      <c r="D422" s="130" t="s">
        <v>1010</v>
      </c>
      <c r="E422" s="131" t="s">
        <v>6347</v>
      </c>
      <c r="F422" s="132" t="s">
        <v>1011</v>
      </c>
      <c r="G422" s="125">
        <v>743.82899999999995</v>
      </c>
      <c r="H422" s="122">
        <v>743.78499999999997</v>
      </c>
      <c r="I422" s="123">
        <f t="shared" si="217"/>
        <v>4.399999999998272E-2</v>
      </c>
      <c r="J422" s="124">
        <f t="shared" si="218"/>
        <v>5.9156880012345937E-3</v>
      </c>
      <c r="K422" s="125" t="s">
        <v>11839</v>
      </c>
      <c r="L422" s="122" t="s">
        <v>11839</v>
      </c>
      <c r="M422" s="123" t="s">
        <v>11839</v>
      </c>
      <c r="N422" s="124" t="s">
        <v>11839</v>
      </c>
      <c r="O422" s="125" t="s">
        <v>11839</v>
      </c>
      <c r="P422" s="122" t="s">
        <v>11839</v>
      </c>
      <c r="Q422" s="123" t="s">
        <v>11839</v>
      </c>
      <c r="R422" s="124" t="s">
        <v>11839</v>
      </c>
      <c r="S422" s="125">
        <v>743.82899999999995</v>
      </c>
      <c r="T422" s="122">
        <v>743.78499999999997</v>
      </c>
      <c r="U422" s="123">
        <f t="shared" si="223"/>
        <v>4.399999999998272E-2</v>
      </c>
      <c r="V422" s="124">
        <f t="shared" si="224"/>
        <v>5.9156880012345937E-3</v>
      </c>
      <c r="W422" s="121" t="s">
        <v>7321</v>
      </c>
      <c r="X422" s="122">
        <v>744</v>
      </c>
      <c r="Y422" s="122">
        <v>744</v>
      </c>
      <c r="Z422" s="123">
        <f t="shared" si="225"/>
        <v>0</v>
      </c>
      <c r="AA422" s="124">
        <f t="shared" si="226"/>
        <v>0</v>
      </c>
      <c r="AB422" s="28" t="s">
        <v>11839</v>
      </c>
      <c r="AC422" s="122" t="s">
        <v>11839</v>
      </c>
      <c r="AD422" s="122" t="s">
        <v>11839</v>
      </c>
      <c r="AE422" s="123" t="s">
        <v>11839</v>
      </c>
      <c r="AF422" s="29" t="s">
        <v>11839</v>
      </c>
      <c r="AG422" s="28" t="s">
        <v>11839</v>
      </c>
      <c r="AH422" s="122" t="s">
        <v>11839</v>
      </c>
      <c r="AI422" s="122" t="s">
        <v>11839</v>
      </c>
      <c r="AJ422" s="123" t="s">
        <v>11839</v>
      </c>
      <c r="AK422" s="124" t="s">
        <v>11839</v>
      </c>
      <c r="AL422" s="28" t="s">
        <v>11839</v>
      </c>
      <c r="AM422" s="122" t="s">
        <v>11839</v>
      </c>
      <c r="AN422" s="122" t="s">
        <v>11839</v>
      </c>
      <c r="AO422" s="123" t="s">
        <v>11839</v>
      </c>
      <c r="AP422" s="29" t="s">
        <v>11839</v>
      </c>
      <c r="AQ422" s="28" t="s">
        <v>11839</v>
      </c>
      <c r="AR422" s="122" t="s">
        <v>11839</v>
      </c>
      <c r="AS422" s="122" t="s">
        <v>11839</v>
      </c>
      <c r="AT422" s="123" t="s">
        <v>11839</v>
      </c>
      <c r="AU422" s="124" t="s">
        <v>11837</v>
      </c>
      <c r="AV422" s="104"/>
      <c r="AX422" s="129"/>
      <c r="AY422" s="139"/>
      <c r="AZ422" s="139"/>
    </row>
    <row r="423" spans="3:52" ht="50" customHeight="1">
      <c r="C423" s="52" t="s">
        <v>6320</v>
      </c>
      <c r="D423" s="130" t="s">
        <v>1014</v>
      </c>
      <c r="E423" s="131" t="s">
        <v>6347</v>
      </c>
      <c r="F423" s="132" t="s">
        <v>1015</v>
      </c>
      <c r="G423" s="125">
        <v>606.72199999999998</v>
      </c>
      <c r="H423" s="122">
        <v>656.72199999999998</v>
      </c>
      <c r="I423" s="123">
        <f t="shared" si="217"/>
        <v>-50</v>
      </c>
      <c r="J423" s="124">
        <f t="shared" si="218"/>
        <v>-7.6135716482773539</v>
      </c>
      <c r="K423" s="125" t="s">
        <v>11839</v>
      </c>
      <c r="L423" s="122" t="s">
        <v>11839</v>
      </c>
      <c r="M423" s="123" t="s">
        <v>11839</v>
      </c>
      <c r="N423" s="124" t="s">
        <v>11839</v>
      </c>
      <c r="O423" s="125" t="s">
        <v>11839</v>
      </c>
      <c r="P423" s="122" t="s">
        <v>11839</v>
      </c>
      <c r="Q423" s="123" t="s">
        <v>11839</v>
      </c>
      <c r="R423" s="124" t="s">
        <v>11839</v>
      </c>
      <c r="S423" s="125">
        <v>606.72199999999998</v>
      </c>
      <c r="T423" s="122">
        <v>656.72199999999998</v>
      </c>
      <c r="U423" s="123">
        <f t="shared" si="223"/>
        <v>-50</v>
      </c>
      <c r="V423" s="124">
        <f t="shared" si="224"/>
        <v>-7.6135716482773539</v>
      </c>
      <c r="W423" s="121" t="s">
        <v>7322</v>
      </c>
      <c r="X423" s="122">
        <v>607</v>
      </c>
      <c r="Y423" s="122">
        <v>657</v>
      </c>
      <c r="Z423" s="123">
        <f t="shared" si="225"/>
        <v>-50</v>
      </c>
      <c r="AA423" s="124">
        <f t="shared" si="226"/>
        <v>-7.6103500761035008</v>
      </c>
      <c r="AB423" s="28" t="s">
        <v>11839</v>
      </c>
      <c r="AC423" s="122" t="s">
        <v>11839</v>
      </c>
      <c r="AD423" s="122" t="s">
        <v>11839</v>
      </c>
      <c r="AE423" s="123" t="s">
        <v>11839</v>
      </c>
      <c r="AF423" s="29" t="s">
        <v>11839</v>
      </c>
      <c r="AG423" s="28" t="s">
        <v>11839</v>
      </c>
      <c r="AH423" s="122" t="s">
        <v>11839</v>
      </c>
      <c r="AI423" s="122" t="s">
        <v>11839</v>
      </c>
      <c r="AJ423" s="123" t="s">
        <v>11839</v>
      </c>
      <c r="AK423" s="124" t="s">
        <v>11839</v>
      </c>
      <c r="AL423" s="28" t="s">
        <v>11839</v>
      </c>
      <c r="AM423" s="122" t="s">
        <v>11839</v>
      </c>
      <c r="AN423" s="122" t="s">
        <v>11839</v>
      </c>
      <c r="AO423" s="123" t="s">
        <v>11839</v>
      </c>
      <c r="AP423" s="29" t="s">
        <v>11839</v>
      </c>
      <c r="AQ423" s="28" t="s">
        <v>11839</v>
      </c>
      <c r="AR423" s="122" t="s">
        <v>11839</v>
      </c>
      <c r="AS423" s="122" t="s">
        <v>11839</v>
      </c>
      <c r="AT423" s="123" t="s">
        <v>11839</v>
      </c>
      <c r="AU423" s="124" t="s">
        <v>11837</v>
      </c>
      <c r="AV423" s="104"/>
      <c r="AX423" s="129"/>
      <c r="AY423" s="139"/>
      <c r="AZ423" s="139"/>
    </row>
    <row r="424" spans="3:52" ht="50" customHeight="1">
      <c r="C424" s="52" t="s">
        <v>6320</v>
      </c>
      <c r="D424" s="130" t="s">
        <v>1016</v>
      </c>
      <c r="E424" s="131" t="s">
        <v>6347</v>
      </c>
      <c r="F424" s="132" t="s">
        <v>1017</v>
      </c>
      <c r="G424" s="125">
        <v>73</v>
      </c>
      <c r="H424" s="122">
        <v>73</v>
      </c>
      <c r="I424" s="123">
        <f t="shared" si="217"/>
        <v>0</v>
      </c>
      <c r="J424" s="124">
        <f t="shared" si="218"/>
        <v>0</v>
      </c>
      <c r="K424" s="125" t="s">
        <v>11839</v>
      </c>
      <c r="L424" s="122" t="s">
        <v>11839</v>
      </c>
      <c r="M424" s="123" t="s">
        <v>11839</v>
      </c>
      <c r="N424" s="124" t="s">
        <v>11839</v>
      </c>
      <c r="O424" s="125" t="s">
        <v>11839</v>
      </c>
      <c r="P424" s="122" t="s">
        <v>11839</v>
      </c>
      <c r="Q424" s="123" t="s">
        <v>11839</v>
      </c>
      <c r="R424" s="124" t="s">
        <v>11839</v>
      </c>
      <c r="S424" s="125">
        <v>73</v>
      </c>
      <c r="T424" s="122">
        <v>73</v>
      </c>
      <c r="U424" s="123">
        <f t="shared" si="223"/>
        <v>0</v>
      </c>
      <c r="V424" s="124">
        <f t="shared" si="224"/>
        <v>0</v>
      </c>
      <c r="W424" s="121" t="s">
        <v>7323</v>
      </c>
      <c r="X424" s="122">
        <v>73</v>
      </c>
      <c r="Y424" s="122">
        <v>73</v>
      </c>
      <c r="Z424" s="123">
        <f t="shared" si="225"/>
        <v>0</v>
      </c>
      <c r="AA424" s="124">
        <f t="shared" si="226"/>
        <v>0</v>
      </c>
      <c r="AB424" s="28" t="s">
        <v>11839</v>
      </c>
      <c r="AC424" s="122" t="s">
        <v>11839</v>
      </c>
      <c r="AD424" s="122" t="s">
        <v>11839</v>
      </c>
      <c r="AE424" s="123" t="s">
        <v>11839</v>
      </c>
      <c r="AF424" s="29" t="s">
        <v>11839</v>
      </c>
      <c r="AG424" s="28" t="s">
        <v>11839</v>
      </c>
      <c r="AH424" s="122" t="s">
        <v>11839</v>
      </c>
      <c r="AI424" s="122" t="s">
        <v>11839</v>
      </c>
      <c r="AJ424" s="123" t="s">
        <v>11839</v>
      </c>
      <c r="AK424" s="124" t="s">
        <v>11839</v>
      </c>
      <c r="AL424" s="28" t="s">
        <v>11839</v>
      </c>
      <c r="AM424" s="122" t="s">
        <v>11839</v>
      </c>
      <c r="AN424" s="122" t="s">
        <v>11839</v>
      </c>
      <c r="AO424" s="123" t="s">
        <v>11839</v>
      </c>
      <c r="AP424" s="29" t="s">
        <v>11839</v>
      </c>
      <c r="AQ424" s="28" t="s">
        <v>11839</v>
      </c>
      <c r="AR424" s="122" t="s">
        <v>11839</v>
      </c>
      <c r="AS424" s="122" t="s">
        <v>11839</v>
      </c>
      <c r="AT424" s="123" t="s">
        <v>11839</v>
      </c>
      <c r="AU424" s="124" t="s">
        <v>11837</v>
      </c>
      <c r="AV424" s="104"/>
      <c r="AX424" s="129"/>
      <c r="AY424" s="139"/>
      <c r="AZ424" s="139"/>
    </row>
    <row r="425" spans="3:52" ht="50" customHeight="1">
      <c r="C425" s="52" t="s">
        <v>6320</v>
      </c>
      <c r="D425" s="109" t="s">
        <v>1018</v>
      </c>
      <c r="E425" s="110" t="s">
        <v>6347</v>
      </c>
      <c r="F425" s="111" t="s">
        <v>1019</v>
      </c>
      <c r="G425" s="125">
        <v>144.965</v>
      </c>
      <c r="H425" s="122">
        <v>193.57900000000001</v>
      </c>
      <c r="I425" s="123">
        <f t="shared" si="217"/>
        <v>-48.614000000000004</v>
      </c>
      <c r="J425" s="124">
        <f t="shared" si="218"/>
        <v>-25.113261252511897</v>
      </c>
      <c r="K425" s="125">
        <v>144.965</v>
      </c>
      <c r="L425" s="122">
        <v>193.57900000000001</v>
      </c>
      <c r="M425" s="123">
        <f t="shared" si="219"/>
        <v>-48.614000000000004</v>
      </c>
      <c r="N425" s="124">
        <f t="shared" si="220"/>
        <v>-25.113261252511897</v>
      </c>
      <c r="O425" s="125" t="s">
        <v>11839</v>
      </c>
      <c r="P425" s="122" t="s">
        <v>11839</v>
      </c>
      <c r="Q425" s="123" t="s">
        <v>11839</v>
      </c>
      <c r="R425" s="124" t="s">
        <v>11839</v>
      </c>
      <c r="S425" s="125" t="s">
        <v>6494</v>
      </c>
      <c r="T425" s="122" t="s">
        <v>6494</v>
      </c>
      <c r="U425" s="123" t="s">
        <v>6494</v>
      </c>
      <c r="V425" s="124" t="s">
        <v>6494</v>
      </c>
      <c r="W425" s="121" t="s">
        <v>11840</v>
      </c>
      <c r="X425" s="122" t="s">
        <v>11841</v>
      </c>
      <c r="Y425" s="122" t="s">
        <v>11839</v>
      </c>
      <c r="Z425" s="123" t="s">
        <v>11840</v>
      </c>
      <c r="AA425" s="124" t="s">
        <v>11839</v>
      </c>
      <c r="AB425" s="28" t="s">
        <v>11839</v>
      </c>
      <c r="AC425" s="122" t="s">
        <v>11839</v>
      </c>
      <c r="AD425" s="122" t="s">
        <v>11839</v>
      </c>
      <c r="AE425" s="123" t="s">
        <v>11839</v>
      </c>
      <c r="AF425" s="29" t="s">
        <v>11839</v>
      </c>
      <c r="AG425" s="28" t="s">
        <v>11839</v>
      </c>
      <c r="AH425" s="122" t="s">
        <v>11839</v>
      </c>
      <c r="AI425" s="122" t="s">
        <v>11839</v>
      </c>
      <c r="AJ425" s="123" t="s">
        <v>11839</v>
      </c>
      <c r="AK425" s="124" t="s">
        <v>11839</v>
      </c>
      <c r="AL425" s="28" t="s">
        <v>11839</v>
      </c>
      <c r="AM425" s="122" t="s">
        <v>11839</v>
      </c>
      <c r="AN425" s="122" t="s">
        <v>11839</v>
      </c>
      <c r="AO425" s="123" t="s">
        <v>11839</v>
      </c>
      <c r="AP425" s="29" t="s">
        <v>11839</v>
      </c>
      <c r="AQ425" s="28" t="s">
        <v>11839</v>
      </c>
      <c r="AR425" s="122" t="s">
        <v>11839</v>
      </c>
      <c r="AS425" s="122" t="s">
        <v>11839</v>
      </c>
      <c r="AT425" s="123" t="s">
        <v>11839</v>
      </c>
      <c r="AU425" s="124" t="s">
        <v>11839</v>
      </c>
      <c r="AV425" s="105"/>
      <c r="AX425" s="129"/>
      <c r="AY425" s="139"/>
      <c r="AZ425" s="139"/>
    </row>
    <row r="426" spans="3:52" ht="50" customHeight="1">
      <c r="C426" s="52" t="s">
        <v>6320</v>
      </c>
      <c r="D426" s="130" t="s">
        <v>1022</v>
      </c>
      <c r="E426" s="131" t="s">
        <v>6347</v>
      </c>
      <c r="F426" s="132" t="s">
        <v>1023</v>
      </c>
      <c r="G426" s="125">
        <v>122.375</v>
      </c>
      <c r="H426" s="122">
        <v>122.375</v>
      </c>
      <c r="I426" s="123">
        <f t="shared" si="217"/>
        <v>0</v>
      </c>
      <c r="J426" s="124">
        <f t="shared" si="218"/>
        <v>0</v>
      </c>
      <c r="K426" s="125" t="s">
        <v>11839</v>
      </c>
      <c r="L426" s="122" t="s">
        <v>11839</v>
      </c>
      <c r="M426" s="123" t="s">
        <v>11839</v>
      </c>
      <c r="N426" s="124" t="s">
        <v>11839</v>
      </c>
      <c r="O426" s="125" t="s">
        <v>11839</v>
      </c>
      <c r="P426" s="122" t="s">
        <v>11839</v>
      </c>
      <c r="Q426" s="123" t="s">
        <v>11839</v>
      </c>
      <c r="R426" s="124" t="s">
        <v>11839</v>
      </c>
      <c r="S426" s="125">
        <v>122.375</v>
      </c>
      <c r="T426" s="122">
        <v>122.375</v>
      </c>
      <c r="U426" s="123">
        <f t="shared" si="223"/>
        <v>0</v>
      </c>
      <c r="V426" s="124">
        <f t="shared" si="224"/>
        <v>0</v>
      </c>
      <c r="W426" s="121" t="s">
        <v>7323</v>
      </c>
      <c r="X426" s="122">
        <v>122</v>
      </c>
      <c r="Y426" s="122">
        <v>122</v>
      </c>
      <c r="Z426" s="123">
        <f t="shared" si="225"/>
        <v>0</v>
      </c>
      <c r="AA426" s="124">
        <f t="shared" si="226"/>
        <v>0</v>
      </c>
      <c r="AB426" s="28" t="s">
        <v>11839</v>
      </c>
      <c r="AC426" s="122" t="s">
        <v>11839</v>
      </c>
      <c r="AD426" s="122" t="s">
        <v>11839</v>
      </c>
      <c r="AE426" s="123" t="s">
        <v>11839</v>
      </c>
      <c r="AF426" s="29" t="s">
        <v>11839</v>
      </c>
      <c r="AG426" s="28" t="s">
        <v>11839</v>
      </c>
      <c r="AH426" s="122" t="s">
        <v>11839</v>
      </c>
      <c r="AI426" s="122" t="s">
        <v>11839</v>
      </c>
      <c r="AJ426" s="123" t="s">
        <v>11839</v>
      </c>
      <c r="AK426" s="124" t="s">
        <v>11839</v>
      </c>
      <c r="AL426" s="28" t="s">
        <v>11839</v>
      </c>
      <c r="AM426" s="122" t="s">
        <v>11839</v>
      </c>
      <c r="AN426" s="122" t="s">
        <v>11839</v>
      </c>
      <c r="AO426" s="123" t="s">
        <v>11839</v>
      </c>
      <c r="AP426" s="29" t="s">
        <v>11839</v>
      </c>
      <c r="AQ426" s="28" t="s">
        <v>11839</v>
      </c>
      <c r="AR426" s="122" t="s">
        <v>11839</v>
      </c>
      <c r="AS426" s="122" t="s">
        <v>11839</v>
      </c>
      <c r="AT426" s="123" t="s">
        <v>11839</v>
      </c>
      <c r="AU426" s="124" t="s">
        <v>11837</v>
      </c>
      <c r="AV426" s="105"/>
      <c r="AX426" s="129"/>
      <c r="AY426" s="139"/>
      <c r="AZ426" s="139"/>
    </row>
    <row r="427" spans="3:52" ht="50" customHeight="1">
      <c r="C427" s="52" t="s">
        <v>6320</v>
      </c>
      <c r="D427" s="130" t="s">
        <v>1026</v>
      </c>
      <c r="E427" s="131" t="s">
        <v>6347</v>
      </c>
      <c r="F427" s="132" t="s">
        <v>1027</v>
      </c>
      <c r="G427" s="125">
        <v>70.155000000000001</v>
      </c>
      <c r="H427" s="122">
        <v>70.018000000000001</v>
      </c>
      <c r="I427" s="123">
        <f t="shared" si="217"/>
        <v>0.13700000000000045</v>
      </c>
      <c r="J427" s="124">
        <f t="shared" si="218"/>
        <v>0.19566397212145512</v>
      </c>
      <c r="K427" s="125">
        <v>70.155000000000001</v>
      </c>
      <c r="L427" s="122">
        <v>70.018000000000001</v>
      </c>
      <c r="M427" s="123">
        <f t="shared" si="219"/>
        <v>0.13700000000000045</v>
      </c>
      <c r="N427" s="124">
        <f t="shared" si="220"/>
        <v>0.19566397212145512</v>
      </c>
      <c r="O427" s="125" t="s">
        <v>11839</v>
      </c>
      <c r="P427" s="122" t="s">
        <v>11839</v>
      </c>
      <c r="Q427" s="123" t="s">
        <v>11839</v>
      </c>
      <c r="R427" s="124" t="s">
        <v>11839</v>
      </c>
      <c r="S427" s="125" t="s">
        <v>6494</v>
      </c>
      <c r="T427" s="122" t="s">
        <v>6494</v>
      </c>
      <c r="U427" s="123" t="s">
        <v>6494</v>
      </c>
      <c r="V427" s="124" t="s">
        <v>6494</v>
      </c>
      <c r="W427" s="121" t="s">
        <v>11840</v>
      </c>
      <c r="X427" s="122" t="s">
        <v>11841</v>
      </c>
      <c r="Y427" s="122" t="s">
        <v>11839</v>
      </c>
      <c r="Z427" s="123" t="s">
        <v>11840</v>
      </c>
      <c r="AA427" s="124" t="s">
        <v>11839</v>
      </c>
      <c r="AB427" s="28" t="s">
        <v>11839</v>
      </c>
      <c r="AC427" s="122" t="s">
        <v>11839</v>
      </c>
      <c r="AD427" s="122" t="s">
        <v>11839</v>
      </c>
      <c r="AE427" s="123" t="s">
        <v>11839</v>
      </c>
      <c r="AF427" s="29" t="s">
        <v>11839</v>
      </c>
      <c r="AG427" s="28" t="s">
        <v>11839</v>
      </c>
      <c r="AH427" s="122" t="s">
        <v>11839</v>
      </c>
      <c r="AI427" s="122" t="s">
        <v>11839</v>
      </c>
      <c r="AJ427" s="123" t="s">
        <v>11839</v>
      </c>
      <c r="AK427" s="124" t="s">
        <v>11839</v>
      </c>
      <c r="AL427" s="28" t="s">
        <v>11839</v>
      </c>
      <c r="AM427" s="122" t="s">
        <v>11839</v>
      </c>
      <c r="AN427" s="122" t="s">
        <v>11839</v>
      </c>
      <c r="AO427" s="123" t="s">
        <v>11839</v>
      </c>
      <c r="AP427" s="29" t="s">
        <v>11839</v>
      </c>
      <c r="AQ427" s="28" t="s">
        <v>11839</v>
      </c>
      <c r="AR427" s="122" t="s">
        <v>11839</v>
      </c>
      <c r="AS427" s="122" t="s">
        <v>11839</v>
      </c>
      <c r="AT427" s="123" t="s">
        <v>11839</v>
      </c>
      <c r="AU427" s="124" t="s">
        <v>11839</v>
      </c>
      <c r="AV427" s="105"/>
      <c r="AX427" s="129"/>
      <c r="AY427" s="139"/>
      <c r="AZ427" s="139"/>
    </row>
    <row r="428" spans="3:52" ht="50" customHeight="1">
      <c r="C428" s="52" t="s">
        <v>6320</v>
      </c>
      <c r="D428" s="130" t="s">
        <v>1032</v>
      </c>
      <c r="E428" s="131" t="s">
        <v>6347</v>
      </c>
      <c r="F428" s="132" t="s">
        <v>1033</v>
      </c>
      <c r="G428" s="125">
        <v>7.0369999999999999</v>
      </c>
      <c r="H428" s="122" t="s">
        <v>11822</v>
      </c>
      <c r="I428" s="123">
        <v>7</v>
      </c>
      <c r="J428" s="124" t="s">
        <v>11823</v>
      </c>
      <c r="K428" s="125">
        <v>7.0369999999999999</v>
      </c>
      <c r="L428" s="122" t="s">
        <v>11822</v>
      </c>
      <c r="M428" s="123">
        <v>7</v>
      </c>
      <c r="N428" s="124" t="s">
        <v>6914</v>
      </c>
      <c r="O428" s="125" t="s">
        <v>11839</v>
      </c>
      <c r="P428" s="122" t="s">
        <v>11839</v>
      </c>
      <c r="Q428" s="123" t="s">
        <v>11839</v>
      </c>
      <c r="R428" s="124" t="s">
        <v>11839</v>
      </c>
      <c r="S428" s="125" t="s">
        <v>6494</v>
      </c>
      <c r="T428" s="122" t="s">
        <v>6494</v>
      </c>
      <c r="U428" s="123" t="s">
        <v>6494</v>
      </c>
      <c r="V428" s="124" t="s">
        <v>6494</v>
      </c>
      <c r="W428" s="121" t="s">
        <v>11840</v>
      </c>
      <c r="X428" s="122" t="s">
        <v>11841</v>
      </c>
      <c r="Y428" s="122" t="s">
        <v>11839</v>
      </c>
      <c r="Z428" s="123" t="s">
        <v>11840</v>
      </c>
      <c r="AA428" s="124" t="s">
        <v>11839</v>
      </c>
      <c r="AB428" s="28" t="s">
        <v>11839</v>
      </c>
      <c r="AC428" s="122" t="s">
        <v>11839</v>
      </c>
      <c r="AD428" s="122" t="s">
        <v>11839</v>
      </c>
      <c r="AE428" s="123" t="s">
        <v>11839</v>
      </c>
      <c r="AF428" s="29" t="s">
        <v>11839</v>
      </c>
      <c r="AG428" s="28" t="s">
        <v>11839</v>
      </c>
      <c r="AH428" s="122" t="s">
        <v>11839</v>
      </c>
      <c r="AI428" s="122" t="s">
        <v>11839</v>
      </c>
      <c r="AJ428" s="123" t="s">
        <v>11839</v>
      </c>
      <c r="AK428" s="124" t="s">
        <v>11839</v>
      </c>
      <c r="AL428" s="28" t="s">
        <v>11839</v>
      </c>
      <c r="AM428" s="122" t="s">
        <v>11839</v>
      </c>
      <c r="AN428" s="122" t="s">
        <v>11839</v>
      </c>
      <c r="AO428" s="123" t="s">
        <v>11839</v>
      </c>
      <c r="AP428" s="29" t="s">
        <v>11839</v>
      </c>
      <c r="AQ428" s="28" t="s">
        <v>11839</v>
      </c>
      <c r="AR428" s="122" t="s">
        <v>11839</v>
      </c>
      <c r="AS428" s="122" t="s">
        <v>11839</v>
      </c>
      <c r="AT428" s="123" t="s">
        <v>11839</v>
      </c>
      <c r="AU428" s="124" t="s">
        <v>11839</v>
      </c>
      <c r="AV428" s="105"/>
      <c r="AX428" s="129"/>
      <c r="AY428" s="139"/>
      <c r="AZ428" s="139"/>
    </row>
    <row r="429" spans="3:52" ht="50" customHeight="1">
      <c r="C429" s="52" t="s">
        <v>6320</v>
      </c>
      <c r="D429" s="130" t="s">
        <v>1034</v>
      </c>
      <c r="E429" s="131" t="s">
        <v>6347</v>
      </c>
      <c r="F429" s="132" t="s">
        <v>1035</v>
      </c>
      <c r="G429" s="125">
        <v>306.565</v>
      </c>
      <c r="H429" s="122">
        <v>442.41300000000001</v>
      </c>
      <c r="I429" s="123">
        <f t="shared" si="217"/>
        <v>-135.84800000000001</v>
      </c>
      <c r="J429" s="124">
        <f t="shared" si="218"/>
        <v>-30.706150135732901</v>
      </c>
      <c r="K429" s="125">
        <v>37.203000000000003</v>
      </c>
      <c r="L429" s="122">
        <v>37.200000000000003</v>
      </c>
      <c r="M429" s="123">
        <f t="shared" si="219"/>
        <v>3.0000000000001137E-3</v>
      </c>
      <c r="N429" s="124">
        <f t="shared" si="220"/>
        <v>8.0645161290325632E-3</v>
      </c>
      <c r="O429" s="125" t="s">
        <v>11839</v>
      </c>
      <c r="P429" s="122" t="s">
        <v>11839</v>
      </c>
      <c r="Q429" s="123" t="s">
        <v>11839</v>
      </c>
      <c r="R429" s="124" t="s">
        <v>11839</v>
      </c>
      <c r="S429" s="125">
        <v>269.36200000000002</v>
      </c>
      <c r="T429" s="122">
        <v>405.21300000000002</v>
      </c>
      <c r="U429" s="123">
        <f t="shared" si="223"/>
        <v>-135.851</v>
      </c>
      <c r="V429" s="124">
        <f t="shared" si="224"/>
        <v>-33.525824689731074</v>
      </c>
      <c r="W429" s="121" t="s">
        <v>7324</v>
      </c>
      <c r="X429" s="122">
        <v>269</v>
      </c>
      <c r="Y429" s="122">
        <v>405</v>
      </c>
      <c r="Z429" s="123">
        <f t="shared" si="225"/>
        <v>-136</v>
      </c>
      <c r="AA429" s="124">
        <f t="shared" si="226"/>
        <v>-33.580246913580247</v>
      </c>
      <c r="AB429" s="28" t="s">
        <v>11839</v>
      </c>
      <c r="AC429" s="122" t="s">
        <v>11839</v>
      </c>
      <c r="AD429" s="122" t="s">
        <v>11839</v>
      </c>
      <c r="AE429" s="123" t="s">
        <v>11839</v>
      </c>
      <c r="AF429" s="29" t="s">
        <v>11839</v>
      </c>
      <c r="AG429" s="28" t="s">
        <v>11839</v>
      </c>
      <c r="AH429" s="122" t="s">
        <v>11839</v>
      </c>
      <c r="AI429" s="122" t="s">
        <v>11839</v>
      </c>
      <c r="AJ429" s="123" t="s">
        <v>11839</v>
      </c>
      <c r="AK429" s="124" t="s">
        <v>11839</v>
      </c>
      <c r="AL429" s="28" t="s">
        <v>11839</v>
      </c>
      <c r="AM429" s="122" t="s">
        <v>11839</v>
      </c>
      <c r="AN429" s="122" t="s">
        <v>11839</v>
      </c>
      <c r="AO429" s="123" t="s">
        <v>11839</v>
      </c>
      <c r="AP429" s="29" t="s">
        <v>11839</v>
      </c>
      <c r="AQ429" s="28" t="s">
        <v>11839</v>
      </c>
      <c r="AR429" s="122" t="s">
        <v>11839</v>
      </c>
      <c r="AS429" s="122" t="s">
        <v>11839</v>
      </c>
      <c r="AT429" s="123" t="s">
        <v>11839</v>
      </c>
      <c r="AU429" s="124" t="s">
        <v>11837</v>
      </c>
      <c r="AV429" s="105"/>
      <c r="AX429" s="129"/>
      <c r="AY429" s="139"/>
      <c r="AZ429" s="139"/>
    </row>
    <row r="430" spans="3:52" ht="50" customHeight="1">
      <c r="C430" s="52" t="s">
        <v>6320</v>
      </c>
      <c r="D430" s="130" t="s">
        <v>1036</v>
      </c>
      <c r="E430" s="131" t="s">
        <v>6347</v>
      </c>
      <c r="F430" s="132" t="s">
        <v>1037</v>
      </c>
      <c r="G430" s="125">
        <v>32.384</v>
      </c>
      <c r="H430" s="122">
        <v>28.754999999999999</v>
      </c>
      <c r="I430" s="123">
        <f t="shared" si="217"/>
        <v>3.6290000000000013</v>
      </c>
      <c r="J430" s="124">
        <f t="shared" si="218"/>
        <v>12.620413841071123</v>
      </c>
      <c r="K430" s="125">
        <v>32.384</v>
      </c>
      <c r="L430" s="122">
        <v>28.754999999999999</v>
      </c>
      <c r="M430" s="123">
        <f t="shared" si="219"/>
        <v>3.6290000000000013</v>
      </c>
      <c r="N430" s="124">
        <f t="shared" si="220"/>
        <v>12.620413841071123</v>
      </c>
      <c r="O430" s="125" t="s">
        <v>11839</v>
      </c>
      <c r="P430" s="122" t="s">
        <v>11839</v>
      </c>
      <c r="Q430" s="123" t="s">
        <v>11839</v>
      </c>
      <c r="R430" s="124" t="s">
        <v>11839</v>
      </c>
      <c r="S430" s="125" t="s">
        <v>6494</v>
      </c>
      <c r="T430" s="122" t="s">
        <v>6494</v>
      </c>
      <c r="U430" s="123" t="s">
        <v>6494</v>
      </c>
      <c r="V430" s="124" t="s">
        <v>6494</v>
      </c>
      <c r="W430" s="121" t="s">
        <v>11840</v>
      </c>
      <c r="X430" s="122" t="s">
        <v>11841</v>
      </c>
      <c r="Y430" s="122" t="s">
        <v>11839</v>
      </c>
      <c r="Z430" s="123" t="s">
        <v>11840</v>
      </c>
      <c r="AA430" s="124" t="s">
        <v>11839</v>
      </c>
      <c r="AB430" s="28" t="s">
        <v>11839</v>
      </c>
      <c r="AC430" s="122" t="s">
        <v>11839</v>
      </c>
      <c r="AD430" s="122" t="s">
        <v>11839</v>
      </c>
      <c r="AE430" s="123" t="s">
        <v>11839</v>
      </c>
      <c r="AF430" s="29" t="s">
        <v>11839</v>
      </c>
      <c r="AG430" s="28" t="s">
        <v>11839</v>
      </c>
      <c r="AH430" s="122" t="s">
        <v>11839</v>
      </c>
      <c r="AI430" s="122" t="s">
        <v>11839</v>
      </c>
      <c r="AJ430" s="123" t="s">
        <v>11839</v>
      </c>
      <c r="AK430" s="124" t="s">
        <v>11839</v>
      </c>
      <c r="AL430" s="28" t="s">
        <v>11839</v>
      </c>
      <c r="AM430" s="122" t="s">
        <v>11839</v>
      </c>
      <c r="AN430" s="122" t="s">
        <v>11839</v>
      </c>
      <c r="AO430" s="123" t="s">
        <v>11839</v>
      </c>
      <c r="AP430" s="29" t="s">
        <v>11839</v>
      </c>
      <c r="AQ430" s="28" t="s">
        <v>11839</v>
      </c>
      <c r="AR430" s="122" t="s">
        <v>11839</v>
      </c>
      <c r="AS430" s="122" t="s">
        <v>11839</v>
      </c>
      <c r="AT430" s="123" t="s">
        <v>11839</v>
      </c>
      <c r="AU430" s="124" t="s">
        <v>11839</v>
      </c>
      <c r="AV430" s="105"/>
      <c r="AX430" s="129"/>
      <c r="AY430" s="139"/>
      <c r="AZ430" s="139"/>
    </row>
    <row r="431" spans="3:52" ht="50" customHeight="1">
      <c r="C431" s="52" t="s">
        <v>6320</v>
      </c>
      <c r="D431" s="106" t="s">
        <v>1040</v>
      </c>
      <c r="E431" s="107" t="s">
        <v>6347</v>
      </c>
      <c r="F431" s="108" t="s">
        <v>1041</v>
      </c>
      <c r="G431" s="125">
        <v>25.024999999999999</v>
      </c>
      <c r="H431" s="122">
        <v>17.071999999999999</v>
      </c>
      <c r="I431" s="123">
        <f t="shared" si="217"/>
        <v>7.9529999999999994</v>
      </c>
      <c r="J431" s="124">
        <f t="shared" si="218"/>
        <v>46.585051546391753</v>
      </c>
      <c r="K431" s="125">
        <v>25.024999999999999</v>
      </c>
      <c r="L431" s="122">
        <v>17.071999999999999</v>
      </c>
      <c r="M431" s="123">
        <f t="shared" si="219"/>
        <v>7.9529999999999994</v>
      </c>
      <c r="N431" s="124">
        <f t="shared" si="220"/>
        <v>46.585051546391753</v>
      </c>
      <c r="O431" s="125" t="s">
        <v>11839</v>
      </c>
      <c r="P431" s="122" t="s">
        <v>11839</v>
      </c>
      <c r="Q431" s="123" t="s">
        <v>11839</v>
      </c>
      <c r="R431" s="124" t="s">
        <v>11839</v>
      </c>
      <c r="S431" s="125" t="s">
        <v>6494</v>
      </c>
      <c r="T431" s="122" t="s">
        <v>6494</v>
      </c>
      <c r="U431" s="123" t="s">
        <v>6494</v>
      </c>
      <c r="V431" s="124" t="s">
        <v>6494</v>
      </c>
      <c r="W431" s="121" t="s">
        <v>11840</v>
      </c>
      <c r="X431" s="122" t="s">
        <v>11841</v>
      </c>
      <c r="Y431" s="122" t="s">
        <v>11839</v>
      </c>
      <c r="Z431" s="123" t="s">
        <v>11840</v>
      </c>
      <c r="AA431" s="124" t="s">
        <v>11839</v>
      </c>
      <c r="AB431" s="28" t="s">
        <v>11839</v>
      </c>
      <c r="AC431" s="122" t="s">
        <v>11839</v>
      </c>
      <c r="AD431" s="122" t="s">
        <v>11839</v>
      </c>
      <c r="AE431" s="123" t="s">
        <v>11839</v>
      </c>
      <c r="AF431" s="29" t="s">
        <v>11839</v>
      </c>
      <c r="AG431" s="28" t="s">
        <v>11839</v>
      </c>
      <c r="AH431" s="122" t="s">
        <v>11839</v>
      </c>
      <c r="AI431" s="122" t="s">
        <v>11839</v>
      </c>
      <c r="AJ431" s="123" t="s">
        <v>11839</v>
      </c>
      <c r="AK431" s="124" t="s">
        <v>11839</v>
      </c>
      <c r="AL431" s="28" t="s">
        <v>11839</v>
      </c>
      <c r="AM431" s="122" t="s">
        <v>11839</v>
      </c>
      <c r="AN431" s="122" t="s">
        <v>11839</v>
      </c>
      <c r="AO431" s="123" t="s">
        <v>11839</v>
      </c>
      <c r="AP431" s="29" t="s">
        <v>11839</v>
      </c>
      <c r="AQ431" s="28" t="s">
        <v>11839</v>
      </c>
      <c r="AR431" s="122" t="s">
        <v>11839</v>
      </c>
      <c r="AS431" s="122" t="s">
        <v>11839</v>
      </c>
      <c r="AT431" s="123" t="s">
        <v>11839</v>
      </c>
      <c r="AU431" s="124" t="s">
        <v>11839</v>
      </c>
      <c r="AV431" s="105"/>
      <c r="AX431" s="129"/>
      <c r="AY431" s="139"/>
      <c r="AZ431" s="139"/>
    </row>
    <row r="432" spans="3:52" ht="50" customHeight="1">
      <c r="C432" s="52" t="s">
        <v>6322</v>
      </c>
      <c r="D432" s="106" t="s">
        <v>1042</v>
      </c>
      <c r="E432" s="107" t="s">
        <v>6348</v>
      </c>
      <c r="F432" s="108" t="s">
        <v>1043</v>
      </c>
      <c r="G432" s="125">
        <v>6148.4359999999997</v>
      </c>
      <c r="H432" s="122">
        <v>3658.7359999999999</v>
      </c>
      <c r="I432" s="123">
        <f t="shared" ref="I432:I456" si="235">G432-H432</f>
        <v>2489.6999999999998</v>
      </c>
      <c r="J432" s="124">
        <f t="shared" ref="J432:J456" si="236">I432/H432*100</f>
        <v>68.048090925390625</v>
      </c>
      <c r="K432" s="125">
        <v>3472.605</v>
      </c>
      <c r="L432" s="122">
        <v>1449.8140000000001</v>
      </c>
      <c r="M432" s="123">
        <f t="shared" ref="M432:M456" si="237">K432-L432</f>
        <v>2022.7909999999999</v>
      </c>
      <c r="N432" s="124">
        <f t="shared" ref="N432:N449" si="238">M432/L432*100</f>
        <v>139.5207247274478</v>
      </c>
      <c r="O432" s="125">
        <v>304.54199999999997</v>
      </c>
      <c r="P432" s="122">
        <v>372.851</v>
      </c>
      <c r="Q432" s="123">
        <f t="shared" ref="Q432:Q456" si="239">O432-P432</f>
        <v>-68.309000000000026</v>
      </c>
      <c r="R432" s="124">
        <f t="shared" ref="R432:R456" si="240">Q432/P432*100</f>
        <v>-18.320723291609792</v>
      </c>
      <c r="S432" s="125">
        <v>2371.2890000000002</v>
      </c>
      <c r="T432" s="122">
        <v>1836.0709999999999</v>
      </c>
      <c r="U432" s="123">
        <f t="shared" ref="U432:U456" si="241">S432-T432</f>
        <v>535.2180000000003</v>
      </c>
      <c r="V432" s="124">
        <f t="shared" ref="V432:V456" si="242">U432/T432*100</f>
        <v>29.150179922236141</v>
      </c>
      <c r="W432" s="121" t="s">
        <v>7325</v>
      </c>
      <c r="X432" s="122">
        <v>661.38599999999997</v>
      </c>
      <c r="Y432" s="122">
        <v>661.27</v>
      </c>
      <c r="Z432" s="123">
        <f t="shared" ref="Z432:Z456" si="243">X432-Y432</f>
        <v>0.11599999999998545</v>
      </c>
      <c r="AA432" s="124">
        <f t="shared" ref="AA432:AA456" si="244">Z432/Y432*100</f>
        <v>1.7542002510318847E-2</v>
      </c>
      <c r="AB432" s="28" t="s">
        <v>7326</v>
      </c>
      <c r="AC432" s="122">
        <v>387.20800000000003</v>
      </c>
      <c r="AD432" s="122">
        <v>175.63800000000001</v>
      </c>
      <c r="AE432" s="123">
        <f t="shared" ref="AE432:AE456" si="245">AC432-AD432</f>
        <v>211.57000000000002</v>
      </c>
      <c r="AF432" s="29">
        <f>AE432/AD432*100</f>
        <v>120.45798745146269</v>
      </c>
      <c r="AG432" s="28" t="s">
        <v>7327</v>
      </c>
      <c r="AH432" s="122">
        <v>368.43400000000003</v>
      </c>
      <c r="AI432" s="122" t="s">
        <v>6494</v>
      </c>
      <c r="AJ432" s="123">
        <v>368.43400000000003</v>
      </c>
      <c r="AK432" s="124" t="s">
        <v>11832</v>
      </c>
      <c r="AL432" s="28" t="s">
        <v>6981</v>
      </c>
      <c r="AM432" s="122">
        <v>365.17599999999999</v>
      </c>
      <c r="AN432" s="122">
        <v>423.43099999999998</v>
      </c>
      <c r="AO432" s="123">
        <f>AM432-AN432</f>
        <v>-58.254999999999995</v>
      </c>
      <c r="AP432" s="29">
        <f>AO432/AN432*100</f>
        <v>-13.757849566989663</v>
      </c>
      <c r="AQ432" s="28" t="s">
        <v>7161</v>
      </c>
      <c r="AR432" s="122">
        <v>214</v>
      </c>
      <c r="AS432" s="122">
        <v>212</v>
      </c>
      <c r="AT432" s="123">
        <f t="shared" ref="AT432:AT454" si="246">AR432-AS432</f>
        <v>2</v>
      </c>
      <c r="AU432" s="124">
        <f>AT432/AS432*100</f>
        <v>0.94339622641509435</v>
      </c>
      <c r="AV432" s="9" t="s">
        <v>7328</v>
      </c>
      <c r="AX432" s="129"/>
      <c r="AY432" s="139"/>
      <c r="AZ432" s="139"/>
    </row>
    <row r="433" spans="3:52" ht="50" customHeight="1">
      <c r="C433" s="52" t="s">
        <v>6318</v>
      </c>
      <c r="D433" s="130" t="s">
        <v>1044</v>
      </c>
      <c r="E433" s="131" t="s">
        <v>6348</v>
      </c>
      <c r="F433" s="132" t="s">
        <v>1045</v>
      </c>
      <c r="G433" s="125">
        <v>5981.5050000000001</v>
      </c>
      <c r="H433" s="122">
        <v>6007.8819999999996</v>
      </c>
      <c r="I433" s="123">
        <f t="shared" si="235"/>
        <v>-26.376999999999498</v>
      </c>
      <c r="J433" s="124">
        <f t="shared" si="236"/>
        <v>-0.43903991456555741</v>
      </c>
      <c r="K433" s="125">
        <v>1776.7670000000001</v>
      </c>
      <c r="L433" s="122">
        <v>1726.296</v>
      </c>
      <c r="M433" s="123">
        <f t="shared" si="237"/>
        <v>50.471000000000004</v>
      </c>
      <c r="N433" s="124">
        <f t="shared" si="238"/>
        <v>2.9236585151098073</v>
      </c>
      <c r="O433" s="125">
        <v>65.674000000000007</v>
      </c>
      <c r="P433" s="122">
        <v>67.164000000000001</v>
      </c>
      <c r="Q433" s="123">
        <f t="shared" si="239"/>
        <v>-1.4899999999999949</v>
      </c>
      <c r="R433" s="124">
        <f t="shared" si="240"/>
        <v>-2.218450360312064</v>
      </c>
      <c r="S433" s="125">
        <v>4139.0640000000003</v>
      </c>
      <c r="T433" s="122">
        <v>4214.4219999999996</v>
      </c>
      <c r="U433" s="123">
        <f t="shared" si="241"/>
        <v>-75.357999999999265</v>
      </c>
      <c r="V433" s="124">
        <f t="shared" si="242"/>
        <v>-1.7880981069289994</v>
      </c>
      <c r="W433" s="121" t="s">
        <v>6466</v>
      </c>
      <c r="X433" s="122">
        <v>1428</v>
      </c>
      <c r="Y433" s="122">
        <v>1150</v>
      </c>
      <c r="Z433" s="123">
        <f t="shared" si="243"/>
        <v>278</v>
      </c>
      <c r="AA433" s="124">
        <f t="shared" si="244"/>
        <v>24.173913043478258</v>
      </c>
      <c r="AB433" s="28" t="s">
        <v>7329</v>
      </c>
      <c r="AC433" s="122">
        <v>1145</v>
      </c>
      <c r="AD433" s="122">
        <v>1215</v>
      </c>
      <c r="AE433" s="123">
        <f t="shared" si="245"/>
        <v>-70</v>
      </c>
      <c r="AF433" s="29">
        <f t="shared" ref="AF433:AF436" si="247">AE433/AD433*100</f>
        <v>-5.761316872427984</v>
      </c>
      <c r="AG433" s="28" t="s">
        <v>7330</v>
      </c>
      <c r="AH433" s="122">
        <v>923</v>
      </c>
      <c r="AI433" s="122">
        <v>1197</v>
      </c>
      <c r="AJ433" s="123">
        <f t="shared" ref="AJ433:AJ454" si="248">AH433-AI433</f>
        <v>-274</v>
      </c>
      <c r="AK433" s="124">
        <f t="shared" ref="AK433:AK454" si="249">AJ433/AI433*100</f>
        <v>-22.890559732664993</v>
      </c>
      <c r="AL433" s="28" t="s">
        <v>6931</v>
      </c>
      <c r="AM433" s="122">
        <v>222</v>
      </c>
      <c r="AN433" s="122">
        <v>57</v>
      </c>
      <c r="AO433" s="123">
        <f t="shared" ref="AO433:AO434" si="250">AM433-AN433</f>
        <v>165</v>
      </c>
      <c r="AP433" s="29">
        <f t="shared" ref="AP433:AP434" si="251">AO433/AN433*100</f>
        <v>289.4736842105263</v>
      </c>
      <c r="AQ433" s="28" t="s">
        <v>7331</v>
      </c>
      <c r="AR433" s="122">
        <v>153</v>
      </c>
      <c r="AS433" s="122">
        <v>265</v>
      </c>
      <c r="AT433" s="123">
        <f t="shared" si="246"/>
        <v>-112</v>
      </c>
      <c r="AU433" s="124">
        <f t="shared" ref="AU433:AU436" si="252">AT433/AS433*100</f>
        <v>-42.264150943396231</v>
      </c>
      <c r="AV433" s="9" t="s">
        <v>7332</v>
      </c>
      <c r="AX433" s="129"/>
      <c r="AY433" s="139"/>
      <c r="AZ433" s="139"/>
    </row>
    <row r="434" spans="3:52" ht="50" customHeight="1">
      <c r="C434" s="52" t="s">
        <v>6317</v>
      </c>
      <c r="D434" s="130" t="s">
        <v>1046</v>
      </c>
      <c r="E434" s="131" t="s">
        <v>6348</v>
      </c>
      <c r="F434" s="132" t="s">
        <v>1047</v>
      </c>
      <c r="G434" s="125">
        <v>18046.932000000001</v>
      </c>
      <c r="H434" s="122">
        <v>18521.918000000001</v>
      </c>
      <c r="I434" s="123">
        <f t="shared" si="235"/>
        <v>-474.98600000000079</v>
      </c>
      <c r="J434" s="124">
        <f t="shared" si="236"/>
        <v>-2.5644536381167473</v>
      </c>
      <c r="K434" s="125">
        <v>4575.57</v>
      </c>
      <c r="L434" s="122">
        <v>5055.5550000000003</v>
      </c>
      <c r="M434" s="123">
        <f t="shared" si="237"/>
        <v>-479.98500000000058</v>
      </c>
      <c r="N434" s="124">
        <f t="shared" si="238"/>
        <v>-9.4942098345285633</v>
      </c>
      <c r="O434" s="125">
        <v>4539.4889999999996</v>
      </c>
      <c r="P434" s="122">
        <v>4516.8540000000003</v>
      </c>
      <c r="Q434" s="123">
        <f t="shared" si="239"/>
        <v>22.634999999999309</v>
      </c>
      <c r="R434" s="124">
        <f t="shared" si="240"/>
        <v>0.50112312684889326</v>
      </c>
      <c r="S434" s="125">
        <v>8931.8729999999996</v>
      </c>
      <c r="T434" s="122">
        <v>8949.509</v>
      </c>
      <c r="U434" s="123">
        <f t="shared" si="241"/>
        <v>-17.636000000000422</v>
      </c>
      <c r="V434" s="124">
        <f t="shared" si="242"/>
        <v>-0.19706109016707421</v>
      </c>
      <c r="W434" s="121" t="s">
        <v>6930</v>
      </c>
      <c r="X434" s="122">
        <v>3300</v>
      </c>
      <c r="Y434" s="122">
        <v>4000</v>
      </c>
      <c r="Z434" s="123">
        <f t="shared" si="243"/>
        <v>-700</v>
      </c>
      <c r="AA434" s="124">
        <f t="shared" si="244"/>
        <v>-17.5</v>
      </c>
      <c r="AB434" s="28" t="s">
        <v>7333</v>
      </c>
      <c r="AC434" s="122">
        <v>3112</v>
      </c>
      <c r="AD434" s="122">
        <v>2673</v>
      </c>
      <c r="AE434" s="123">
        <f t="shared" si="245"/>
        <v>439</v>
      </c>
      <c r="AF434" s="29">
        <f t="shared" si="247"/>
        <v>16.423494201271978</v>
      </c>
      <c r="AG434" s="28" t="s">
        <v>7334</v>
      </c>
      <c r="AH434" s="122">
        <v>1256</v>
      </c>
      <c r="AI434" s="122">
        <v>1134</v>
      </c>
      <c r="AJ434" s="123">
        <f t="shared" si="248"/>
        <v>122</v>
      </c>
      <c r="AK434" s="124">
        <f t="shared" si="249"/>
        <v>10.758377425044092</v>
      </c>
      <c r="AL434" s="28" t="s">
        <v>7335</v>
      </c>
      <c r="AM434" s="122">
        <v>493</v>
      </c>
      <c r="AN434" s="122">
        <v>314</v>
      </c>
      <c r="AO434" s="123">
        <f t="shared" si="250"/>
        <v>179</v>
      </c>
      <c r="AP434" s="29">
        <f t="shared" si="251"/>
        <v>57.00636942675159</v>
      </c>
      <c r="AQ434" s="28" t="s">
        <v>7336</v>
      </c>
      <c r="AR434" s="122">
        <v>183</v>
      </c>
      <c r="AS434" s="122">
        <v>182</v>
      </c>
      <c r="AT434" s="123">
        <f t="shared" si="246"/>
        <v>1</v>
      </c>
      <c r="AU434" s="124">
        <f t="shared" si="252"/>
        <v>0.5494505494505495</v>
      </c>
      <c r="AV434" s="9" t="s">
        <v>11926</v>
      </c>
      <c r="AX434" s="129"/>
      <c r="AY434" s="139"/>
      <c r="AZ434" s="139"/>
    </row>
    <row r="435" spans="3:52" ht="50" customHeight="1">
      <c r="C435" s="52" t="s">
        <v>6317</v>
      </c>
      <c r="D435" s="130" t="s">
        <v>1048</v>
      </c>
      <c r="E435" s="131" t="s">
        <v>6348</v>
      </c>
      <c r="F435" s="132" t="s">
        <v>1049</v>
      </c>
      <c r="G435" s="125">
        <v>9717.49</v>
      </c>
      <c r="H435" s="122">
        <v>11101.648999999999</v>
      </c>
      <c r="I435" s="123">
        <f t="shared" si="235"/>
        <v>-1384.1589999999997</v>
      </c>
      <c r="J435" s="124">
        <f t="shared" si="236"/>
        <v>-12.468048665563105</v>
      </c>
      <c r="K435" s="125">
        <v>3029.808</v>
      </c>
      <c r="L435" s="122">
        <v>3340.7460000000001</v>
      </c>
      <c r="M435" s="123">
        <f t="shared" si="237"/>
        <v>-310.9380000000001</v>
      </c>
      <c r="N435" s="124">
        <f t="shared" si="238"/>
        <v>-9.3074421102352609</v>
      </c>
      <c r="O435" s="125">
        <v>1529.4870000000001</v>
      </c>
      <c r="P435" s="122">
        <v>2109.6579999999999</v>
      </c>
      <c r="Q435" s="123">
        <f t="shared" si="239"/>
        <v>-580.17099999999982</v>
      </c>
      <c r="R435" s="124">
        <f t="shared" si="240"/>
        <v>-27.500713385771526</v>
      </c>
      <c r="S435" s="125">
        <v>5158.1949999999997</v>
      </c>
      <c r="T435" s="122">
        <v>5651.2449999999999</v>
      </c>
      <c r="U435" s="123">
        <f t="shared" si="241"/>
        <v>-493.05000000000018</v>
      </c>
      <c r="V435" s="124">
        <f t="shared" si="242"/>
        <v>-8.7246261664465123</v>
      </c>
      <c r="W435" s="121" t="s">
        <v>7337</v>
      </c>
      <c r="X435" s="122">
        <v>3059</v>
      </c>
      <c r="Y435" s="122">
        <v>3057</v>
      </c>
      <c r="Z435" s="123">
        <f t="shared" si="243"/>
        <v>2</v>
      </c>
      <c r="AA435" s="124">
        <f t="shared" si="244"/>
        <v>6.542361792607132E-2</v>
      </c>
      <c r="AB435" s="28" t="s">
        <v>6931</v>
      </c>
      <c r="AC435" s="122">
        <v>439</v>
      </c>
      <c r="AD435" s="122">
        <v>739</v>
      </c>
      <c r="AE435" s="123">
        <f t="shared" si="245"/>
        <v>-300</v>
      </c>
      <c r="AF435" s="29">
        <f t="shared" si="247"/>
        <v>-40.595399188092017</v>
      </c>
      <c r="AG435" s="28" t="s">
        <v>7338</v>
      </c>
      <c r="AH435" s="122">
        <v>305</v>
      </c>
      <c r="AI435" s="122">
        <v>316</v>
      </c>
      <c r="AJ435" s="123">
        <f t="shared" si="248"/>
        <v>-11</v>
      </c>
      <c r="AK435" s="124">
        <f t="shared" si="249"/>
        <v>-3.481012658227848</v>
      </c>
      <c r="AL435" s="28" t="s">
        <v>7339</v>
      </c>
      <c r="AM435" s="122">
        <v>243</v>
      </c>
      <c r="AN435" s="122" t="s">
        <v>6421</v>
      </c>
      <c r="AO435" s="123">
        <v>243</v>
      </c>
      <c r="AP435" s="29" t="s">
        <v>11832</v>
      </c>
      <c r="AQ435" s="28" t="s">
        <v>7340</v>
      </c>
      <c r="AR435" s="122">
        <v>160</v>
      </c>
      <c r="AS435" s="122">
        <v>461</v>
      </c>
      <c r="AT435" s="123">
        <f t="shared" si="246"/>
        <v>-301</v>
      </c>
      <c r="AU435" s="124">
        <f t="shared" si="252"/>
        <v>-65.292841648590013</v>
      </c>
      <c r="AV435" s="9" t="s">
        <v>7341</v>
      </c>
      <c r="AX435" s="129"/>
      <c r="AY435" s="139"/>
      <c r="AZ435" s="139"/>
    </row>
    <row r="436" spans="3:52" ht="50" customHeight="1">
      <c r="C436" s="52" t="s">
        <v>6318</v>
      </c>
      <c r="D436" s="130" t="s">
        <v>1050</v>
      </c>
      <c r="E436" s="131" t="s">
        <v>6348</v>
      </c>
      <c r="F436" s="132" t="s">
        <v>1051</v>
      </c>
      <c r="G436" s="125">
        <v>3477.9940000000001</v>
      </c>
      <c r="H436" s="122">
        <v>3255.6410000000001</v>
      </c>
      <c r="I436" s="123">
        <f t="shared" si="235"/>
        <v>222.35300000000007</v>
      </c>
      <c r="J436" s="124">
        <f t="shared" si="236"/>
        <v>6.8297763789066446</v>
      </c>
      <c r="K436" s="125">
        <v>2102.819</v>
      </c>
      <c r="L436" s="122">
        <v>2066.616</v>
      </c>
      <c r="M436" s="123">
        <f t="shared" si="237"/>
        <v>36.202999999999975</v>
      </c>
      <c r="N436" s="124">
        <f t="shared" si="238"/>
        <v>1.7518010118957743</v>
      </c>
      <c r="O436" s="125">
        <v>16.396999999999998</v>
      </c>
      <c r="P436" s="122">
        <v>11.026</v>
      </c>
      <c r="Q436" s="123">
        <f t="shared" si="239"/>
        <v>5.3709999999999987</v>
      </c>
      <c r="R436" s="124">
        <f t="shared" si="240"/>
        <v>48.712134953745675</v>
      </c>
      <c r="S436" s="125">
        <v>1358.778</v>
      </c>
      <c r="T436" s="122">
        <v>1177.999</v>
      </c>
      <c r="U436" s="123">
        <f t="shared" si="241"/>
        <v>180.779</v>
      </c>
      <c r="V436" s="124">
        <f t="shared" si="242"/>
        <v>15.346277883088186</v>
      </c>
      <c r="W436" s="121" t="s">
        <v>7342</v>
      </c>
      <c r="X436" s="122">
        <v>890</v>
      </c>
      <c r="Y436" s="122">
        <v>849</v>
      </c>
      <c r="Z436" s="123">
        <f t="shared" si="243"/>
        <v>41</v>
      </c>
      <c r="AA436" s="124">
        <f t="shared" si="244"/>
        <v>4.8292108362779746</v>
      </c>
      <c r="AB436" s="28" t="s">
        <v>7343</v>
      </c>
      <c r="AC436" s="122">
        <v>333</v>
      </c>
      <c r="AD436" s="122">
        <v>222</v>
      </c>
      <c r="AE436" s="123">
        <f t="shared" si="245"/>
        <v>111</v>
      </c>
      <c r="AF436" s="29">
        <f t="shared" si="247"/>
        <v>50</v>
      </c>
      <c r="AG436" s="28" t="s">
        <v>6467</v>
      </c>
      <c r="AH436" s="122">
        <v>100</v>
      </c>
      <c r="AI436" s="122">
        <v>80</v>
      </c>
      <c r="AJ436" s="123">
        <f t="shared" si="248"/>
        <v>20</v>
      </c>
      <c r="AK436" s="124">
        <f t="shared" si="249"/>
        <v>25</v>
      </c>
      <c r="AL436" s="28" t="s">
        <v>7344</v>
      </c>
      <c r="AM436" s="122">
        <v>13</v>
      </c>
      <c r="AN436" s="122">
        <v>13</v>
      </c>
      <c r="AO436" s="123">
        <f t="shared" ref="AO436" si="253">AM436-AN436</f>
        <v>0</v>
      </c>
      <c r="AP436" s="29">
        <f t="shared" ref="AP436" si="254">AO436/AN436*100</f>
        <v>0</v>
      </c>
      <c r="AQ436" s="28" t="s">
        <v>7345</v>
      </c>
      <c r="AR436" s="122">
        <v>11</v>
      </c>
      <c r="AS436" s="122">
        <v>11</v>
      </c>
      <c r="AT436" s="123">
        <f t="shared" si="246"/>
        <v>0</v>
      </c>
      <c r="AU436" s="124">
        <f t="shared" si="252"/>
        <v>0</v>
      </c>
      <c r="AV436" s="9" t="s">
        <v>12047</v>
      </c>
      <c r="AX436" s="129"/>
      <c r="AY436" s="139"/>
      <c r="AZ436" s="139"/>
    </row>
    <row r="437" spans="3:52" ht="50" customHeight="1">
      <c r="C437" s="52" t="s">
        <v>6318</v>
      </c>
      <c r="D437" s="130" t="s">
        <v>1052</v>
      </c>
      <c r="E437" s="131" t="s">
        <v>6348</v>
      </c>
      <c r="F437" s="132" t="s">
        <v>1053</v>
      </c>
      <c r="G437" s="125">
        <v>4336.8649999999998</v>
      </c>
      <c r="H437" s="122">
        <v>2708.884</v>
      </c>
      <c r="I437" s="123">
        <v>1627.9809999999998</v>
      </c>
      <c r="J437" s="124">
        <v>60.097848412851931</v>
      </c>
      <c r="K437" s="125">
        <v>1340.61</v>
      </c>
      <c r="L437" s="122">
        <v>1225.491</v>
      </c>
      <c r="M437" s="123">
        <v>115.11899999999991</v>
      </c>
      <c r="N437" s="124">
        <v>9.3937042377300131</v>
      </c>
      <c r="O437" s="125">
        <v>174.97800000000001</v>
      </c>
      <c r="P437" s="122">
        <v>174.952</v>
      </c>
      <c r="Q437" s="123">
        <v>2.6000000000010459E-2</v>
      </c>
      <c r="R437" s="124">
        <v>1.4861219077238591E-2</v>
      </c>
      <c r="S437" s="125">
        <v>2821.277</v>
      </c>
      <c r="T437" s="122">
        <v>1308.441</v>
      </c>
      <c r="U437" s="123">
        <v>1512.836</v>
      </c>
      <c r="V437" s="124">
        <v>115.62126225026577</v>
      </c>
      <c r="W437" s="121" t="s">
        <v>7346</v>
      </c>
      <c r="X437" s="122">
        <v>2298</v>
      </c>
      <c r="Y437" s="122">
        <v>882</v>
      </c>
      <c r="Z437" s="123">
        <v>1416</v>
      </c>
      <c r="AA437" s="124">
        <v>160.54421768707482</v>
      </c>
      <c r="AB437" s="28" t="s">
        <v>7342</v>
      </c>
      <c r="AC437" s="122">
        <v>492</v>
      </c>
      <c r="AD437" s="122">
        <v>392</v>
      </c>
      <c r="AE437" s="123">
        <v>100</v>
      </c>
      <c r="AF437" s="29">
        <v>25.510204081632654</v>
      </c>
      <c r="AG437" s="28" t="s">
        <v>7347</v>
      </c>
      <c r="AH437" s="122">
        <v>11</v>
      </c>
      <c r="AI437" s="122">
        <v>14</v>
      </c>
      <c r="AJ437" s="123">
        <v>-3</v>
      </c>
      <c r="AK437" s="124">
        <v>-21.428571428571427</v>
      </c>
      <c r="AL437" s="28" t="s">
        <v>7348</v>
      </c>
      <c r="AM437" s="122">
        <v>10</v>
      </c>
      <c r="AN437" s="122">
        <v>10</v>
      </c>
      <c r="AO437" s="123">
        <v>0</v>
      </c>
      <c r="AP437" s="29">
        <v>0</v>
      </c>
      <c r="AQ437" s="28" t="s">
        <v>6917</v>
      </c>
      <c r="AR437" s="122">
        <v>5</v>
      </c>
      <c r="AS437" s="122">
        <v>5</v>
      </c>
      <c r="AT437" s="123">
        <v>0</v>
      </c>
      <c r="AU437" s="124">
        <v>0</v>
      </c>
      <c r="AV437" s="9" t="s">
        <v>12048</v>
      </c>
      <c r="AX437" s="129"/>
      <c r="AY437" s="139"/>
      <c r="AZ437" s="139"/>
    </row>
    <row r="438" spans="3:52" ht="50" customHeight="1">
      <c r="C438" s="52" t="s">
        <v>6318</v>
      </c>
      <c r="D438" s="130" t="s">
        <v>1054</v>
      </c>
      <c r="E438" s="131" t="s">
        <v>6348</v>
      </c>
      <c r="F438" s="132" t="s">
        <v>1055</v>
      </c>
      <c r="G438" s="125">
        <v>1818.3019999999999</v>
      </c>
      <c r="H438" s="122">
        <v>1898.2449999999999</v>
      </c>
      <c r="I438" s="123">
        <f t="shared" si="235"/>
        <v>-79.942999999999984</v>
      </c>
      <c r="J438" s="124">
        <f t="shared" si="236"/>
        <v>-4.21141633456166</v>
      </c>
      <c r="K438" s="125">
        <v>1091.6759999999999</v>
      </c>
      <c r="L438" s="122">
        <v>1042.0239999999999</v>
      </c>
      <c r="M438" s="123">
        <f t="shared" si="237"/>
        <v>49.652000000000044</v>
      </c>
      <c r="N438" s="124">
        <f t="shared" si="238"/>
        <v>4.7649574290035597</v>
      </c>
      <c r="O438" s="125">
        <v>126.092</v>
      </c>
      <c r="P438" s="122">
        <v>126.039</v>
      </c>
      <c r="Q438" s="123">
        <f t="shared" si="239"/>
        <v>5.2999999999997272E-2</v>
      </c>
      <c r="R438" s="124">
        <f t="shared" si="240"/>
        <v>4.2050476439829954E-2</v>
      </c>
      <c r="S438" s="125">
        <v>600.53399999999999</v>
      </c>
      <c r="T438" s="122">
        <v>730.18200000000002</v>
      </c>
      <c r="U438" s="123">
        <f t="shared" si="241"/>
        <v>-129.64800000000002</v>
      </c>
      <c r="V438" s="124">
        <f t="shared" si="242"/>
        <v>-17.755573268034546</v>
      </c>
      <c r="W438" s="121" t="s">
        <v>7349</v>
      </c>
      <c r="X438" s="122">
        <v>501</v>
      </c>
      <c r="Y438" s="122">
        <v>401</v>
      </c>
      <c r="Z438" s="123">
        <f t="shared" si="243"/>
        <v>100</v>
      </c>
      <c r="AA438" s="124">
        <f t="shared" si="244"/>
        <v>24.937655860349128</v>
      </c>
      <c r="AB438" s="28" t="s">
        <v>7350</v>
      </c>
      <c r="AC438" s="122">
        <v>96</v>
      </c>
      <c r="AD438" s="122">
        <v>96</v>
      </c>
      <c r="AE438" s="123">
        <f t="shared" si="245"/>
        <v>0</v>
      </c>
      <c r="AF438" s="29">
        <f t="shared" ref="AF438:AF449" si="255">AE438/AD438*100</f>
        <v>0</v>
      </c>
      <c r="AG438" s="28" t="s">
        <v>7351</v>
      </c>
      <c r="AH438" s="122">
        <v>2</v>
      </c>
      <c r="AI438" s="122">
        <v>2</v>
      </c>
      <c r="AJ438" s="123">
        <f t="shared" si="248"/>
        <v>0</v>
      </c>
      <c r="AK438" s="124">
        <f t="shared" si="249"/>
        <v>0</v>
      </c>
      <c r="AL438" s="28" t="s">
        <v>6995</v>
      </c>
      <c r="AM438" s="122">
        <v>1</v>
      </c>
      <c r="AN438" s="122">
        <v>1</v>
      </c>
      <c r="AO438" s="123">
        <f t="shared" ref="AO438:AO454" si="256">AM438-AN438</f>
        <v>0</v>
      </c>
      <c r="AP438" s="29">
        <f t="shared" ref="AP438:AP454" si="257">AO438/AN438*100</f>
        <v>0</v>
      </c>
      <c r="AQ438" s="28" t="s">
        <v>7352</v>
      </c>
      <c r="AR438" s="122">
        <v>0</v>
      </c>
      <c r="AS438" s="122">
        <v>1</v>
      </c>
      <c r="AT438" s="123">
        <f t="shared" si="246"/>
        <v>-1</v>
      </c>
      <c r="AU438" s="124">
        <f t="shared" ref="AU438:AU454" si="258">AT438/AS438*100</f>
        <v>-100</v>
      </c>
      <c r="AV438" s="9" t="s">
        <v>7353</v>
      </c>
      <c r="AX438" s="129"/>
      <c r="AY438" s="139"/>
      <c r="AZ438" s="139"/>
    </row>
    <row r="439" spans="3:52" ht="50" customHeight="1">
      <c r="C439" s="52" t="s">
        <v>6318</v>
      </c>
      <c r="D439" s="130" t="s">
        <v>1056</v>
      </c>
      <c r="E439" s="131" t="s">
        <v>6348</v>
      </c>
      <c r="F439" s="132" t="s">
        <v>1057</v>
      </c>
      <c r="G439" s="125">
        <v>1693.4649999999999</v>
      </c>
      <c r="H439" s="122">
        <v>2036.9849999999999</v>
      </c>
      <c r="I439" s="123">
        <f t="shared" si="235"/>
        <v>-343.52</v>
      </c>
      <c r="J439" s="124">
        <f t="shared" si="236"/>
        <v>-16.864139893028177</v>
      </c>
      <c r="K439" s="125">
        <v>879.81600000000003</v>
      </c>
      <c r="L439" s="122">
        <v>1059.6510000000001</v>
      </c>
      <c r="M439" s="123">
        <f t="shared" si="237"/>
        <v>-179.83500000000004</v>
      </c>
      <c r="N439" s="124">
        <f t="shared" si="238"/>
        <v>-16.971153710042273</v>
      </c>
      <c r="O439" s="125">
        <v>89.421999999999997</v>
      </c>
      <c r="P439" s="122">
        <v>120.869</v>
      </c>
      <c r="Q439" s="123">
        <f t="shared" si="239"/>
        <v>-31.447000000000003</v>
      </c>
      <c r="R439" s="124">
        <f t="shared" si="240"/>
        <v>-26.017423822485501</v>
      </c>
      <c r="S439" s="125">
        <v>724.22699999999998</v>
      </c>
      <c r="T439" s="122">
        <v>856.46500000000003</v>
      </c>
      <c r="U439" s="123">
        <f t="shared" si="241"/>
        <v>-132.23800000000006</v>
      </c>
      <c r="V439" s="124">
        <f t="shared" si="242"/>
        <v>-15.439977115235305</v>
      </c>
      <c r="W439" s="121" t="s">
        <v>7354</v>
      </c>
      <c r="X439" s="122">
        <v>404</v>
      </c>
      <c r="Y439" s="122">
        <v>472</v>
      </c>
      <c r="Z439" s="123">
        <f t="shared" si="243"/>
        <v>-68</v>
      </c>
      <c r="AA439" s="124">
        <f t="shared" si="244"/>
        <v>-14.40677966101695</v>
      </c>
      <c r="AB439" s="28" t="s">
        <v>6466</v>
      </c>
      <c r="AC439" s="122">
        <v>187</v>
      </c>
      <c r="AD439" s="122">
        <v>251</v>
      </c>
      <c r="AE439" s="123">
        <f t="shared" si="245"/>
        <v>-64</v>
      </c>
      <c r="AF439" s="29">
        <f t="shared" si="255"/>
        <v>-25.498007968127489</v>
      </c>
      <c r="AG439" s="28" t="s">
        <v>7355</v>
      </c>
      <c r="AH439" s="122">
        <v>63</v>
      </c>
      <c r="AI439" s="122">
        <v>59</v>
      </c>
      <c r="AJ439" s="123">
        <f t="shared" si="248"/>
        <v>4</v>
      </c>
      <c r="AK439" s="124">
        <f t="shared" si="249"/>
        <v>6.7796610169491522</v>
      </c>
      <c r="AL439" s="28" t="s">
        <v>7356</v>
      </c>
      <c r="AM439" s="122">
        <v>31</v>
      </c>
      <c r="AN439" s="122">
        <v>35</v>
      </c>
      <c r="AO439" s="123">
        <f t="shared" si="256"/>
        <v>-4</v>
      </c>
      <c r="AP439" s="29">
        <f t="shared" si="257"/>
        <v>-11.428571428571429</v>
      </c>
      <c r="AQ439" s="28" t="s">
        <v>7357</v>
      </c>
      <c r="AR439" s="122">
        <v>30</v>
      </c>
      <c r="AS439" s="122">
        <v>30</v>
      </c>
      <c r="AT439" s="123">
        <f t="shared" si="246"/>
        <v>0</v>
      </c>
      <c r="AU439" s="124">
        <f t="shared" si="258"/>
        <v>0</v>
      </c>
      <c r="AV439" s="9" t="s">
        <v>12049</v>
      </c>
      <c r="AX439" s="129"/>
      <c r="AY439" s="139"/>
      <c r="AZ439" s="139"/>
    </row>
    <row r="440" spans="3:52" ht="50" customHeight="1">
      <c r="C440" s="52" t="s">
        <v>6318</v>
      </c>
      <c r="D440" s="106" t="s">
        <v>1058</v>
      </c>
      <c r="E440" s="107" t="s">
        <v>6348</v>
      </c>
      <c r="F440" s="108" t="s">
        <v>1059</v>
      </c>
      <c r="G440" s="125">
        <v>1280.4169999999999</v>
      </c>
      <c r="H440" s="122">
        <v>1818.0719999999999</v>
      </c>
      <c r="I440" s="123">
        <f t="shared" si="235"/>
        <v>-537.65499999999997</v>
      </c>
      <c r="J440" s="124">
        <f t="shared" si="236"/>
        <v>-29.572811197796344</v>
      </c>
      <c r="K440" s="125">
        <v>508.19200000000001</v>
      </c>
      <c r="L440" s="122">
        <v>715.904</v>
      </c>
      <c r="M440" s="123">
        <f t="shared" si="237"/>
        <v>-207.71199999999999</v>
      </c>
      <c r="N440" s="124">
        <f t="shared" si="238"/>
        <v>-29.013946003933487</v>
      </c>
      <c r="O440" s="125">
        <v>37.487000000000002</v>
      </c>
      <c r="P440" s="122">
        <v>88.603999999999999</v>
      </c>
      <c r="Q440" s="123">
        <f t="shared" si="239"/>
        <v>-51.116999999999997</v>
      </c>
      <c r="R440" s="124">
        <f t="shared" si="240"/>
        <v>-57.691526341925872</v>
      </c>
      <c r="S440" s="125">
        <v>734.73800000000006</v>
      </c>
      <c r="T440" s="122">
        <v>1013.564</v>
      </c>
      <c r="U440" s="123">
        <f t="shared" si="241"/>
        <v>-278.82599999999991</v>
      </c>
      <c r="V440" s="124">
        <f t="shared" si="242"/>
        <v>-27.509461662016399</v>
      </c>
      <c r="W440" s="121" t="s">
        <v>7333</v>
      </c>
      <c r="X440" s="122">
        <v>419</v>
      </c>
      <c r="Y440" s="122">
        <v>609</v>
      </c>
      <c r="Z440" s="123">
        <f t="shared" si="243"/>
        <v>-190</v>
      </c>
      <c r="AA440" s="124">
        <f t="shared" si="244"/>
        <v>-31.198686371100166</v>
      </c>
      <c r="AB440" s="28" t="s">
        <v>7330</v>
      </c>
      <c r="AC440" s="122">
        <v>98</v>
      </c>
      <c r="AD440" s="122">
        <v>156</v>
      </c>
      <c r="AE440" s="123">
        <f t="shared" si="245"/>
        <v>-58</v>
      </c>
      <c r="AF440" s="29">
        <f t="shared" si="255"/>
        <v>-37.179487179487182</v>
      </c>
      <c r="AG440" s="28" t="s">
        <v>7358</v>
      </c>
      <c r="AH440" s="122">
        <v>77</v>
      </c>
      <c r="AI440" s="122">
        <v>79</v>
      </c>
      <c r="AJ440" s="123">
        <f t="shared" si="248"/>
        <v>-2</v>
      </c>
      <c r="AK440" s="124">
        <f t="shared" si="249"/>
        <v>-2.5316455696202533</v>
      </c>
      <c r="AL440" s="28" t="s">
        <v>7359</v>
      </c>
      <c r="AM440" s="122">
        <v>45</v>
      </c>
      <c r="AN440" s="122">
        <v>40</v>
      </c>
      <c r="AO440" s="123">
        <f t="shared" si="256"/>
        <v>5</v>
      </c>
      <c r="AP440" s="29">
        <f t="shared" si="257"/>
        <v>12.5</v>
      </c>
      <c r="AQ440" s="28" t="s">
        <v>7360</v>
      </c>
      <c r="AR440" s="122">
        <v>37</v>
      </c>
      <c r="AS440" s="122">
        <v>37</v>
      </c>
      <c r="AT440" s="123">
        <f t="shared" si="246"/>
        <v>0</v>
      </c>
      <c r="AU440" s="124">
        <f t="shared" si="258"/>
        <v>0</v>
      </c>
      <c r="AV440" s="9" t="s">
        <v>7361</v>
      </c>
      <c r="AX440" s="129"/>
      <c r="AY440" s="139"/>
      <c r="AZ440" s="139"/>
    </row>
    <row r="441" spans="3:52" ht="50" customHeight="1">
      <c r="C441" s="52" t="s">
        <v>6318</v>
      </c>
      <c r="D441" s="130" t="s">
        <v>1060</v>
      </c>
      <c r="E441" s="131" t="s">
        <v>6348</v>
      </c>
      <c r="F441" s="132" t="s">
        <v>1061</v>
      </c>
      <c r="G441" s="125">
        <v>6024.7470000000003</v>
      </c>
      <c r="H441" s="122">
        <v>5874.5889999999999</v>
      </c>
      <c r="I441" s="123">
        <f t="shared" si="235"/>
        <v>150.15800000000036</v>
      </c>
      <c r="J441" s="124">
        <f t="shared" si="236"/>
        <v>2.5560596664719926</v>
      </c>
      <c r="K441" s="125">
        <v>3783.692</v>
      </c>
      <c r="L441" s="122">
        <v>4227.3540000000003</v>
      </c>
      <c r="M441" s="123">
        <f t="shared" si="237"/>
        <v>-443.66200000000026</v>
      </c>
      <c r="N441" s="124">
        <f t="shared" si="238"/>
        <v>-10.49502833214347</v>
      </c>
      <c r="O441" s="125">
        <v>37.487000000000002</v>
      </c>
      <c r="P441" s="122">
        <v>614.95799999999997</v>
      </c>
      <c r="Q441" s="123">
        <f t="shared" si="239"/>
        <v>-577.471</v>
      </c>
      <c r="R441" s="124">
        <f t="shared" si="240"/>
        <v>-93.904136542658208</v>
      </c>
      <c r="S441" s="125">
        <v>1626.0909999999999</v>
      </c>
      <c r="T441" s="122">
        <v>1032.277</v>
      </c>
      <c r="U441" s="123">
        <f t="shared" si="241"/>
        <v>593.81399999999985</v>
      </c>
      <c r="V441" s="124">
        <f t="shared" si="242"/>
        <v>57.524676031724034</v>
      </c>
      <c r="W441" s="121" t="s">
        <v>7362</v>
      </c>
      <c r="X441" s="122">
        <v>947.476</v>
      </c>
      <c r="Y441" s="122">
        <v>665.48199999999997</v>
      </c>
      <c r="Z441" s="123">
        <f t="shared" si="243"/>
        <v>281.99400000000003</v>
      </c>
      <c r="AA441" s="124">
        <f t="shared" si="244"/>
        <v>42.374399307569554</v>
      </c>
      <c r="AB441" s="28" t="s">
        <v>7363</v>
      </c>
      <c r="AC441" s="122">
        <v>400.07</v>
      </c>
      <c r="AD441" s="122">
        <v>100</v>
      </c>
      <c r="AE441" s="123">
        <f t="shared" si="245"/>
        <v>300.07</v>
      </c>
      <c r="AF441" s="29">
        <f t="shared" si="255"/>
        <v>300.07</v>
      </c>
      <c r="AG441" s="28" t="s">
        <v>7364</v>
      </c>
      <c r="AH441" s="122">
        <v>85.433000000000007</v>
      </c>
      <c r="AI441" s="122">
        <v>85.137</v>
      </c>
      <c r="AJ441" s="123">
        <f t="shared" si="248"/>
        <v>0.29600000000000648</v>
      </c>
      <c r="AK441" s="124">
        <f t="shared" si="249"/>
        <v>0.34767492394611799</v>
      </c>
      <c r="AL441" s="28" t="s">
        <v>7161</v>
      </c>
      <c r="AM441" s="122">
        <v>66.075000000000003</v>
      </c>
      <c r="AN441" s="122">
        <v>71.453999999999994</v>
      </c>
      <c r="AO441" s="123">
        <f t="shared" si="256"/>
        <v>-5.3789999999999907</v>
      </c>
      <c r="AP441" s="29">
        <f t="shared" si="257"/>
        <v>-7.5279200604584648</v>
      </c>
      <c r="AQ441" s="28" t="s">
        <v>7365</v>
      </c>
      <c r="AR441" s="122">
        <v>48.051000000000002</v>
      </c>
      <c r="AS441" s="122">
        <v>29.073</v>
      </c>
      <c r="AT441" s="123">
        <f t="shared" si="246"/>
        <v>18.978000000000002</v>
      </c>
      <c r="AU441" s="124">
        <f t="shared" si="258"/>
        <v>65.277061190795592</v>
      </c>
      <c r="AV441" s="9" t="s">
        <v>7366</v>
      </c>
      <c r="AX441" s="129"/>
      <c r="AY441" s="139"/>
      <c r="AZ441" s="139"/>
    </row>
    <row r="442" spans="3:52" ht="50" customHeight="1">
      <c r="C442" s="52" t="s">
        <v>6318</v>
      </c>
      <c r="D442" s="130" t="s">
        <v>1062</v>
      </c>
      <c r="E442" s="131" t="s">
        <v>6348</v>
      </c>
      <c r="F442" s="132" t="s">
        <v>1063</v>
      </c>
      <c r="G442" s="125">
        <v>5663.1850000000004</v>
      </c>
      <c r="H442" s="122">
        <v>6632.1239999999998</v>
      </c>
      <c r="I442" s="123">
        <f t="shared" si="235"/>
        <v>-968.9389999999994</v>
      </c>
      <c r="J442" s="124">
        <f t="shared" si="236"/>
        <v>-14.609784135519774</v>
      </c>
      <c r="K442" s="125">
        <v>2522.4589999999998</v>
      </c>
      <c r="L442" s="122">
        <v>2521.4549999999999</v>
      </c>
      <c r="M442" s="123">
        <f t="shared" si="237"/>
        <v>1.0039999999999054</v>
      </c>
      <c r="N442" s="124">
        <f t="shared" si="238"/>
        <v>3.9818279525111709E-2</v>
      </c>
      <c r="O442" s="125">
        <v>691.58600000000001</v>
      </c>
      <c r="P442" s="122">
        <v>780.58100000000002</v>
      </c>
      <c r="Q442" s="123">
        <f t="shared" si="239"/>
        <v>-88.995000000000005</v>
      </c>
      <c r="R442" s="124">
        <f t="shared" si="240"/>
        <v>-11.401123009655628</v>
      </c>
      <c r="S442" s="125">
        <v>2449.14</v>
      </c>
      <c r="T442" s="122">
        <v>3330.0880000000002</v>
      </c>
      <c r="U442" s="123">
        <f t="shared" si="241"/>
        <v>-880.94800000000032</v>
      </c>
      <c r="V442" s="124">
        <f t="shared" si="242"/>
        <v>-26.454195805035791</v>
      </c>
      <c r="W442" s="121" t="s">
        <v>7354</v>
      </c>
      <c r="X442" s="122">
        <v>1301</v>
      </c>
      <c r="Y442" s="122">
        <v>1822</v>
      </c>
      <c r="Z442" s="123">
        <f t="shared" si="243"/>
        <v>-521</v>
      </c>
      <c r="AA442" s="124">
        <f t="shared" si="244"/>
        <v>-28.594950603732162</v>
      </c>
      <c r="AB442" s="28" t="s">
        <v>7367</v>
      </c>
      <c r="AC442" s="122">
        <v>1004</v>
      </c>
      <c r="AD442" s="122">
        <v>1219</v>
      </c>
      <c r="AE442" s="123">
        <f t="shared" si="245"/>
        <v>-215</v>
      </c>
      <c r="AF442" s="29">
        <f t="shared" si="255"/>
        <v>-17.637407711238719</v>
      </c>
      <c r="AG442" s="28" t="s">
        <v>7368</v>
      </c>
      <c r="AH442" s="122">
        <v>74</v>
      </c>
      <c r="AI442" s="122">
        <v>218</v>
      </c>
      <c r="AJ442" s="123">
        <f t="shared" si="248"/>
        <v>-144</v>
      </c>
      <c r="AK442" s="124">
        <f t="shared" si="249"/>
        <v>-66.055045871559642</v>
      </c>
      <c r="AL442" s="28" t="s">
        <v>7369</v>
      </c>
      <c r="AM442" s="122">
        <v>32</v>
      </c>
      <c r="AN442" s="122">
        <v>32</v>
      </c>
      <c r="AO442" s="123">
        <f t="shared" si="256"/>
        <v>0</v>
      </c>
      <c r="AP442" s="29">
        <f t="shared" si="257"/>
        <v>0</v>
      </c>
      <c r="AQ442" s="28" t="s">
        <v>6930</v>
      </c>
      <c r="AR442" s="122">
        <v>28</v>
      </c>
      <c r="AS442" s="122">
        <v>28</v>
      </c>
      <c r="AT442" s="123">
        <f t="shared" si="246"/>
        <v>0</v>
      </c>
      <c r="AU442" s="124">
        <f t="shared" si="258"/>
        <v>0</v>
      </c>
      <c r="AV442" s="9" t="s">
        <v>11927</v>
      </c>
      <c r="AX442" s="129"/>
      <c r="AY442" s="139"/>
      <c r="AZ442" s="139"/>
    </row>
    <row r="443" spans="3:52" ht="50" customHeight="1">
      <c r="C443" s="52" t="s">
        <v>6318</v>
      </c>
      <c r="D443" s="130" t="s">
        <v>1064</v>
      </c>
      <c r="E443" s="131" t="s">
        <v>6348</v>
      </c>
      <c r="F443" s="132" t="s">
        <v>1065</v>
      </c>
      <c r="G443" s="125">
        <v>2407.27</v>
      </c>
      <c r="H443" s="122">
        <v>2672.0610000000001</v>
      </c>
      <c r="I443" s="123">
        <f t="shared" si="235"/>
        <v>-264.79100000000017</v>
      </c>
      <c r="J443" s="124">
        <f t="shared" si="236"/>
        <v>-9.9096165843519355</v>
      </c>
      <c r="K443" s="125">
        <v>814.50199999999995</v>
      </c>
      <c r="L443" s="122">
        <v>1000.899</v>
      </c>
      <c r="M443" s="123">
        <f t="shared" si="237"/>
        <v>-186.39700000000005</v>
      </c>
      <c r="N443" s="124">
        <f t="shared" si="238"/>
        <v>-18.622957960793251</v>
      </c>
      <c r="O443" s="125">
        <v>165.77199999999999</v>
      </c>
      <c r="P443" s="122">
        <v>165.75</v>
      </c>
      <c r="Q443" s="123">
        <f t="shared" si="239"/>
        <v>2.199999999999136E-2</v>
      </c>
      <c r="R443" s="124">
        <f t="shared" si="240"/>
        <v>1.3273001508290413E-2</v>
      </c>
      <c r="S443" s="125">
        <v>1426.9960000000001</v>
      </c>
      <c r="T443" s="122">
        <v>1505.412</v>
      </c>
      <c r="U443" s="123">
        <f t="shared" si="241"/>
        <v>-78.41599999999994</v>
      </c>
      <c r="V443" s="124">
        <f t="shared" si="242"/>
        <v>-5.2089394796906054</v>
      </c>
      <c r="W443" s="121" t="s">
        <v>7153</v>
      </c>
      <c r="X443" s="122">
        <v>635</v>
      </c>
      <c r="Y443" s="122">
        <v>834</v>
      </c>
      <c r="Z443" s="123">
        <f t="shared" si="243"/>
        <v>-199</v>
      </c>
      <c r="AA443" s="124">
        <f t="shared" si="244"/>
        <v>-23.860911270983213</v>
      </c>
      <c r="AB443" s="28" t="s">
        <v>7370</v>
      </c>
      <c r="AC443" s="122">
        <v>471</v>
      </c>
      <c r="AD443" s="122">
        <v>399</v>
      </c>
      <c r="AE443" s="123">
        <f t="shared" si="245"/>
        <v>72</v>
      </c>
      <c r="AF443" s="29">
        <f t="shared" si="255"/>
        <v>18.045112781954884</v>
      </c>
      <c r="AG443" s="28" t="s">
        <v>7371</v>
      </c>
      <c r="AH443" s="122">
        <v>208</v>
      </c>
      <c r="AI443" s="122">
        <v>157</v>
      </c>
      <c r="AJ443" s="123">
        <f t="shared" si="248"/>
        <v>51</v>
      </c>
      <c r="AK443" s="124">
        <f t="shared" si="249"/>
        <v>32.484076433121018</v>
      </c>
      <c r="AL443" s="28" t="s">
        <v>7372</v>
      </c>
      <c r="AM443" s="122">
        <v>46</v>
      </c>
      <c r="AN443" s="122">
        <v>48</v>
      </c>
      <c r="AO443" s="123">
        <f t="shared" si="256"/>
        <v>-2</v>
      </c>
      <c r="AP443" s="29">
        <f t="shared" si="257"/>
        <v>-4.1666666666666661</v>
      </c>
      <c r="AQ443" s="28" t="s">
        <v>6981</v>
      </c>
      <c r="AR443" s="122">
        <v>23</v>
      </c>
      <c r="AS443" s="122">
        <v>23</v>
      </c>
      <c r="AT443" s="123">
        <f t="shared" si="246"/>
        <v>0</v>
      </c>
      <c r="AU443" s="124">
        <f t="shared" si="258"/>
        <v>0</v>
      </c>
      <c r="AV443" s="9" t="s">
        <v>12050</v>
      </c>
      <c r="AX443" s="129"/>
      <c r="AY443" s="139"/>
      <c r="AZ443" s="139"/>
    </row>
    <row r="444" spans="3:52" ht="50" customHeight="1">
      <c r="C444" s="52" t="s">
        <v>6318</v>
      </c>
      <c r="D444" s="130" t="s">
        <v>1066</v>
      </c>
      <c r="E444" s="131" t="s">
        <v>6348</v>
      </c>
      <c r="F444" s="132" t="s">
        <v>1067</v>
      </c>
      <c r="G444" s="125">
        <v>1949.684</v>
      </c>
      <c r="H444" s="122">
        <v>2135.5059999999999</v>
      </c>
      <c r="I444" s="123">
        <f t="shared" si="235"/>
        <v>-185.82199999999989</v>
      </c>
      <c r="J444" s="124">
        <f t="shared" si="236"/>
        <v>-8.7015442710064921</v>
      </c>
      <c r="K444" s="125">
        <v>1013.05</v>
      </c>
      <c r="L444" s="122">
        <v>1125.133</v>
      </c>
      <c r="M444" s="123">
        <f t="shared" si="237"/>
        <v>-112.08300000000008</v>
      </c>
      <c r="N444" s="124">
        <f t="shared" si="238"/>
        <v>-9.9617556324452377</v>
      </c>
      <c r="O444" s="125">
        <v>110.663</v>
      </c>
      <c r="P444" s="122">
        <v>110.502</v>
      </c>
      <c r="Q444" s="123">
        <f t="shared" si="239"/>
        <v>0.16100000000000136</v>
      </c>
      <c r="R444" s="124">
        <f t="shared" si="240"/>
        <v>0.14569872038515264</v>
      </c>
      <c r="S444" s="125">
        <v>825.971</v>
      </c>
      <c r="T444" s="122">
        <v>899.87099999999998</v>
      </c>
      <c r="U444" s="123">
        <f t="shared" si="241"/>
        <v>-73.899999999999977</v>
      </c>
      <c r="V444" s="124">
        <f t="shared" si="242"/>
        <v>-8.2122882057539321</v>
      </c>
      <c r="W444" s="121" t="s">
        <v>7373</v>
      </c>
      <c r="X444" s="122">
        <v>268</v>
      </c>
      <c r="Y444" s="122">
        <v>173</v>
      </c>
      <c r="Z444" s="123">
        <f t="shared" si="243"/>
        <v>95</v>
      </c>
      <c r="AA444" s="124">
        <f t="shared" si="244"/>
        <v>54.913294797687861</v>
      </c>
      <c r="AB444" s="28" t="s">
        <v>7374</v>
      </c>
      <c r="AC444" s="122">
        <v>263</v>
      </c>
      <c r="AD444" s="122">
        <v>431</v>
      </c>
      <c r="AE444" s="123">
        <f t="shared" si="245"/>
        <v>-168</v>
      </c>
      <c r="AF444" s="29">
        <f t="shared" si="255"/>
        <v>-38.979118329466353</v>
      </c>
      <c r="AG444" s="28" t="s">
        <v>7375</v>
      </c>
      <c r="AH444" s="122">
        <v>60</v>
      </c>
      <c r="AI444" s="122">
        <v>60</v>
      </c>
      <c r="AJ444" s="123">
        <f t="shared" si="248"/>
        <v>0</v>
      </c>
      <c r="AK444" s="124">
        <f t="shared" si="249"/>
        <v>0</v>
      </c>
      <c r="AL444" s="28" t="s">
        <v>7376</v>
      </c>
      <c r="AM444" s="122">
        <v>50</v>
      </c>
      <c r="AN444" s="122">
        <v>50</v>
      </c>
      <c r="AO444" s="123">
        <f t="shared" si="256"/>
        <v>0</v>
      </c>
      <c r="AP444" s="29">
        <f t="shared" si="257"/>
        <v>0</v>
      </c>
      <c r="AQ444" s="28" t="s">
        <v>7161</v>
      </c>
      <c r="AR444" s="122">
        <v>49</v>
      </c>
      <c r="AS444" s="122">
        <v>49</v>
      </c>
      <c r="AT444" s="123">
        <f t="shared" si="246"/>
        <v>0</v>
      </c>
      <c r="AU444" s="124">
        <f t="shared" si="258"/>
        <v>0</v>
      </c>
      <c r="AV444" s="9" t="s">
        <v>12051</v>
      </c>
      <c r="AX444" s="129"/>
      <c r="AY444" s="139"/>
      <c r="AZ444" s="139"/>
    </row>
    <row r="445" spans="3:52" ht="50" customHeight="1">
      <c r="C445" s="52" t="s">
        <v>6319</v>
      </c>
      <c r="D445" s="130" t="s">
        <v>1068</v>
      </c>
      <c r="E445" s="131" t="s">
        <v>6348</v>
      </c>
      <c r="F445" s="132" t="s">
        <v>1069</v>
      </c>
      <c r="G445" s="125">
        <v>1579.098</v>
      </c>
      <c r="H445" s="122">
        <v>1347.912</v>
      </c>
      <c r="I445" s="123">
        <f t="shared" si="235"/>
        <v>231.18599999999992</v>
      </c>
      <c r="J445" s="124">
        <f t="shared" si="236"/>
        <v>17.151416412940897</v>
      </c>
      <c r="K445" s="125">
        <v>647.78700000000003</v>
      </c>
      <c r="L445" s="122">
        <v>413.26400000000001</v>
      </c>
      <c r="M445" s="123">
        <f t="shared" si="237"/>
        <v>234.52300000000002</v>
      </c>
      <c r="N445" s="124">
        <f t="shared" si="238"/>
        <v>56.748954663362895</v>
      </c>
      <c r="O445" s="125">
        <v>150.386</v>
      </c>
      <c r="P445" s="122">
        <v>149.32</v>
      </c>
      <c r="Q445" s="123">
        <f t="shared" si="239"/>
        <v>1.0660000000000025</v>
      </c>
      <c r="R445" s="124">
        <f t="shared" si="240"/>
        <v>0.71390302705598885</v>
      </c>
      <c r="S445" s="125">
        <v>780.92499999999995</v>
      </c>
      <c r="T445" s="122">
        <v>785.32799999999997</v>
      </c>
      <c r="U445" s="123">
        <f t="shared" si="241"/>
        <v>-4.40300000000002</v>
      </c>
      <c r="V445" s="124">
        <f t="shared" si="242"/>
        <v>-0.56065745777560716</v>
      </c>
      <c r="W445" s="121" t="s">
        <v>7377</v>
      </c>
      <c r="X445" s="122">
        <v>524</v>
      </c>
      <c r="Y445" s="122">
        <v>524</v>
      </c>
      <c r="Z445" s="123">
        <f t="shared" si="243"/>
        <v>0</v>
      </c>
      <c r="AA445" s="124">
        <f t="shared" si="244"/>
        <v>0</v>
      </c>
      <c r="AB445" s="28" t="s">
        <v>7378</v>
      </c>
      <c r="AC445" s="122">
        <v>112</v>
      </c>
      <c r="AD445" s="122">
        <v>119</v>
      </c>
      <c r="AE445" s="123">
        <f t="shared" si="245"/>
        <v>-7</v>
      </c>
      <c r="AF445" s="29">
        <f t="shared" si="255"/>
        <v>-5.8823529411764701</v>
      </c>
      <c r="AG445" s="28" t="s">
        <v>7379</v>
      </c>
      <c r="AH445" s="122">
        <v>93</v>
      </c>
      <c r="AI445" s="122">
        <v>88</v>
      </c>
      <c r="AJ445" s="123">
        <f t="shared" si="248"/>
        <v>5</v>
      </c>
      <c r="AK445" s="124">
        <f t="shared" si="249"/>
        <v>5.6818181818181817</v>
      </c>
      <c r="AL445" s="28" t="s">
        <v>6981</v>
      </c>
      <c r="AM445" s="122">
        <v>41</v>
      </c>
      <c r="AN445" s="122">
        <v>43</v>
      </c>
      <c r="AO445" s="123">
        <f t="shared" si="256"/>
        <v>-2</v>
      </c>
      <c r="AP445" s="29">
        <f t="shared" si="257"/>
        <v>-4.6511627906976747</v>
      </c>
      <c r="AQ445" s="28" t="s">
        <v>7161</v>
      </c>
      <c r="AR445" s="122">
        <v>11</v>
      </c>
      <c r="AS445" s="122">
        <v>11</v>
      </c>
      <c r="AT445" s="123">
        <f t="shared" si="246"/>
        <v>0</v>
      </c>
      <c r="AU445" s="124">
        <f t="shared" si="258"/>
        <v>0</v>
      </c>
      <c r="AV445" s="9" t="s">
        <v>12052</v>
      </c>
      <c r="AX445" s="129"/>
      <c r="AY445" s="139"/>
      <c r="AZ445" s="139"/>
    </row>
    <row r="446" spans="3:52" ht="50" customHeight="1">
      <c r="C446" s="52" t="s">
        <v>6319</v>
      </c>
      <c r="D446" s="130" t="s">
        <v>1070</v>
      </c>
      <c r="E446" s="131" t="s">
        <v>6348</v>
      </c>
      <c r="F446" s="132" t="s">
        <v>1071</v>
      </c>
      <c r="G446" s="125">
        <v>1723.2650000000001</v>
      </c>
      <c r="H446" s="122">
        <v>1715.5730000000001</v>
      </c>
      <c r="I446" s="123">
        <f t="shared" si="235"/>
        <v>7.6920000000000073</v>
      </c>
      <c r="J446" s="124">
        <f t="shared" si="236"/>
        <v>0.44836331651290889</v>
      </c>
      <c r="K446" s="125">
        <v>885.428</v>
      </c>
      <c r="L446" s="122">
        <v>857.31500000000005</v>
      </c>
      <c r="M446" s="123">
        <f t="shared" si="237"/>
        <v>28.112999999999943</v>
      </c>
      <c r="N446" s="124">
        <f t="shared" si="238"/>
        <v>3.279191429054658</v>
      </c>
      <c r="O446" s="125">
        <v>252.517</v>
      </c>
      <c r="P446" s="122">
        <v>252.49100000000001</v>
      </c>
      <c r="Q446" s="123">
        <f t="shared" si="239"/>
        <v>2.5999999999982037E-2</v>
      </c>
      <c r="R446" s="124">
        <f t="shared" si="240"/>
        <v>1.0297396738886548E-2</v>
      </c>
      <c r="S446" s="125">
        <v>585.32000000000005</v>
      </c>
      <c r="T446" s="122">
        <v>605.76700000000005</v>
      </c>
      <c r="U446" s="123">
        <f t="shared" si="241"/>
        <v>-20.447000000000003</v>
      </c>
      <c r="V446" s="124">
        <f t="shared" si="242"/>
        <v>-3.3753902077861624</v>
      </c>
      <c r="W446" s="121" t="s">
        <v>7380</v>
      </c>
      <c r="X446" s="122">
        <v>169</v>
      </c>
      <c r="Y446" s="122">
        <v>170</v>
      </c>
      <c r="Z446" s="123">
        <f t="shared" si="243"/>
        <v>-1</v>
      </c>
      <c r="AA446" s="124">
        <f t="shared" si="244"/>
        <v>-0.58823529411764708</v>
      </c>
      <c r="AB446" s="28" t="s">
        <v>7381</v>
      </c>
      <c r="AC446" s="122">
        <v>139</v>
      </c>
      <c r="AD446" s="122">
        <v>179</v>
      </c>
      <c r="AE446" s="123">
        <f t="shared" si="245"/>
        <v>-40</v>
      </c>
      <c r="AF446" s="29">
        <f t="shared" si="255"/>
        <v>-22.346368715083798</v>
      </c>
      <c r="AG446" s="28" t="s">
        <v>7382</v>
      </c>
      <c r="AH446" s="122">
        <v>108</v>
      </c>
      <c r="AI446" s="122">
        <v>102</v>
      </c>
      <c r="AJ446" s="123">
        <f t="shared" si="248"/>
        <v>6</v>
      </c>
      <c r="AK446" s="124">
        <f t="shared" si="249"/>
        <v>5.8823529411764701</v>
      </c>
      <c r="AL446" s="28" t="s">
        <v>6467</v>
      </c>
      <c r="AM446" s="122">
        <v>92</v>
      </c>
      <c r="AN446" s="122">
        <v>60</v>
      </c>
      <c r="AO446" s="123">
        <f t="shared" si="256"/>
        <v>32</v>
      </c>
      <c r="AP446" s="29">
        <f t="shared" si="257"/>
        <v>53.333333333333336</v>
      </c>
      <c r="AQ446" s="28" t="s">
        <v>7330</v>
      </c>
      <c r="AR446" s="122">
        <v>59</v>
      </c>
      <c r="AS446" s="122">
        <v>76</v>
      </c>
      <c r="AT446" s="123">
        <f t="shared" si="246"/>
        <v>-17</v>
      </c>
      <c r="AU446" s="124">
        <f t="shared" si="258"/>
        <v>-22.368421052631579</v>
      </c>
      <c r="AV446" s="9" t="s">
        <v>12053</v>
      </c>
      <c r="AX446" s="129"/>
      <c r="AY446" s="139"/>
      <c r="AZ446" s="139"/>
    </row>
    <row r="447" spans="3:52" ht="50" customHeight="1">
      <c r="C447" s="52" t="s">
        <v>6319</v>
      </c>
      <c r="D447" s="130" t="s">
        <v>1072</v>
      </c>
      <c r="E447" s="131" t="s">
        <v>6348</v>
      </c>
      <c r="F447" s="132" t="s">
        <v>1073</v>
      </c>
      <c r="G447" s="125">
        <v>2640.4789999999998</v>
      </c>
      <c r="H447" s="122">
        <v>2372.442</v>
      </c>
      <c r="I447" s="123">
        <f t="shared" si="235"/>
        <v>268.03699999999981</v>
      </c>
      <c r="J447" s="124">
        <f t="shared" si="236"/>
        <v>11.297936893715413</v>
      </c>
      <c r="K447" s="125">
        <v>582.23599999999999</v>
      </c>
      <c r="L447" s="122">
        <v>559.23</v>
      </c>
      <c r="M447" s="123">
        <f t="shared" si="237"/>
        <v>23.005999999999972</v>
      </c>
      <c r="N447" s="124">
        <f t="shared" si="238"/>
        <v>4.1138708581442289</v>
      </c>
      <c r="O447" s="125">
        <v>9.6929999999999996</v>
      </c>
      <c r="P447" s="122">
        <v>10.593999999999999</v>
      </c>
      <c r="Q447" s="123">
        <f t="shared" si="239"/>
        <v>-0.9009999999999998</v>
      </c>
      <c r="R447" s="124">
        <f t="shared" si="240"/>
        <v>-8.5048140456862367</v>
      </c>
      <c r="S447" s="125">
        <v>2048.5500000000002</v>
      </c>
      <c r="T447" s="122">
        <v>1802.6179999999999</v>
      </c>
      <c r="U447" s="123">
        <f t="shared" si="241"/>
        <v>245.93200000000024</v>
      </c>
      <c r="V447" s="124">
        <f t="shared" si="242"/>
        <v>13.643045836666461</v>
      </c>
      <c r="W447" s="121" t="s">
        <v>7330</v>
      </c>
      <c r="X447" s="122">
        <v>1242</v>
      </c>
      <c r="Y447" s="122">
        <v>791</v>
      </c>
      <c r="Z447" s="123">
        <f t="shared" si="243"/>
        <v>451</v>
      </c>
      <c r="AA447" s="124">
        <f t="shared" si="244"/>
        <v>57.016434892541092</v>
      </c>
      <c r="AB447" s="28" t="s">
        <v>6988</v>
      </c>
      <c r="AC447" s="122">
        <v>733</v>
      </c>
      <c r="AD447" s="122">
        <v>953</v>
      </c>
      <c r="AE447" s="123">
        <f>AC447-AD447</f>
        <v>-220</v>
      </c>
      <c r="AF447" s="29">
        <f t="shared" si="255"/>
        <v>-23.084994753410285</v>
      </c>
      <c r="AG447" s="28" t="s">
        <v>7383</v>
      </c>
      <c r="AH447" s="122">
        <v>33</v>
      </c>
      <c r="AI447" s="122">
        <v>26</v>
      </c>
      <c r="AJ447" s="123">
        <f t="shared" si="248"/>
        <v>7</v>
      </c>
      <c r="AK447" s="124">
        <f t="shared" si="249"/>
        <v>26.923076923076923</v>
      </c>
      <c r="AL447" s="28" t="s">
        <v>6917</v>
      </c>
      <c r="AM447" s="122">
        <v>26</v>
      </c>
      <c r="AN447" s="122">
        <v>26</v>
      </c>
      <c r="AO447" s="123">
        <f t="shared" si="256"/>
        <v>0</v>
      </c>
      <c r="AP447" s="29">
        <f t="shared" si="257"/>
        <v>0</v>
      </c>
      <c r="AQ447" s="28" t="s">
        <v>7384</v>
      </c>
      <c r="AR447" s="122">
        <v>9</v>
      </c>
      <c r="AS447" s="122">
        <v>2</v>
      </c>
      <c r="AT447" s="123">
        <f t="shared" si="246"/>
        <v>7</v>
      </c>
      <c r="AU447" s="124">
        <f t="shared" si="258"/>
        <v>350</v>
      </c>
      <c r="AV447" s="9" t="s">
        <v>12054</v>
      </c>
      <c r="AX447" s="129"/>
      <c r="AY447" s="139"/>
      <c r="AZ447" s="139"/>
    </row>
    <row r="448" spans="3:52" ht="50" customHeight="1">
      <c r="C448" s="52" t="s">
        <v>6319</v>
      </c>
      <c r="D448" s="130" t="s">
        <v>1074</v>
      </c>
      <c r="E448" s="131" t="s">
        <v>6348</v>
      </c>
      <c r="F448" s="132" t="s">
        <v>1075</v>
      </c>
      <c r="G448" s="125">
        <v>2816.6909999999998</v>
      </c>
      <c r="H448" s="122">
        <v>3117.1909999999998</v>
      </c>
      <c r="I448" s="123">
        <f t="shared" si="235"/>
        <v>-300.5</v>
      </c>
      <c r="J448" s="124">
        <f t="shared" si="236"/>
        <v>-9.6400894266665098</v>
      </c>
      <c r="K448" s="125">
        <v>1327.597</v>
      </c>
      <c r="L448" s="122">
        <v>1446.942</v>
      </c>
      <c r="M448" s="123">
        <f t="shared" si="237"/>
        <v>-119.34500000000003</v>
      </c>
      <c r="N448" s="124">
        <f t="shared" si="238"/>
        <v>-8.2480845811373236</v>
      </c>
      <c r="O448" s="125">
        <v>860.69899999999996</v>
      </c>
      <c r="P448" s="122">
        <v>952.70699999999999</v>
      </c>
      <c r="Q448" s="123">
        <f t="shared" si="239"/>
        <v>-92.008000000000038</v>
      </c>
      <c r="R448" s="124">
        <f t="shared" si="240"/>
        <v>-9.6575337433229773</v>
      </c>
      <c r="S448" s="125">
        <v>628.39499999999998</v>
      </c>
      <c r="T448" s="122">
        <v>717.54200000000003</v>
      </c>
      <c r="U448" s="123">
        <f t="shared" si="241"/>
        <v>-89.147000000000048</v>
      </c>
      <c r="V448" s="124">
        <f t="shared" si="242"/>
        <v>-12.423941734421128</v>
      </c>
      <c r="W448" s="121" t="s">
        <v>7385</v>
      </c>
      <c r="X448" s="122">
        <v>379</v>
      </c>
      <c r="Y448" s="122">
        <v>423</v>
      </c>
      <c r="Z448" s="123">
        <f t="shared" si="243"/>
        <v>-44</v>
      </c>
      <c r="AA448" s="124">
        <f t="shared" si="244"/>
        <v>-10.401891252955082</v>
      </c>
      <c r="AB448" s="28" t="s">
        <v>7386</v>
      </c>
      <c r="AC448" s="122">
        <v>147</v>
      </c>
      <c r="AD448" s="122">
        <v>220</v>
      </c>
      <c r="AE448" s="123">
        <f t="shared" ref="AE448" si="259">AC448-AD448</f>
        <v>-73</v>
      </c>
      <c r="AF448" s="29">
        <f t="shared" si="255"/>
        <v>-33.181818181818187</v>
      </c>
      <c r="AG448" s="28" t="s">
        <v>6467</v>
      </c>
      <c r="AH448" s="122">
        <v>72</v>
      </c>
      <c r="AI448" s="122">
        <v>52</v>
      </c>
      <c r="AJ448" s="123">
        <f t="shared" si="248"/>
        <v>20</v>
      </c>
      <c r="AK448" s="124">
        <f t="shared" si="249"/>
        <v>38.461538461538467</v>
      </c>
      <c r="AL448" s="28" t="s">
        <v>7387</v>
      </c>
      <c r="AM448" s="122">
        <v>27</v>
      </c>
      <c r="AN448" s="122">
        <v>19</v>
      </c>
      <c r="AO448" s="123">
        <f t="shared" si="256"/>
        <v>8</v>
      </c>
      <c r="AP448" s="29">
        <f t="shared" si="257"/>
        <v>42.105263157894733</v>
      </c>
      <c r="AQ448" s="28" t="s">
        <v>7388</v>
      </c>
      <c r="AR448" s="122">
        <v>3</v>
      </c>
      <c r="AS448" s="122">
        <v>4</v>
      </c>
      <c r="AT448" s="123">
        <f t="shared" si="246"/>
        <v>-1</v>
      </c>
      <c r="AU448" s="124">
        <f t="shared" si="258"/>
        <v>-25</v>
      </c>
      <c r="AV448" s="9" t="s">
        <v>12055</v>
      </c>
      <c r="AX448" s="129"/>
      <c r="AY448" s="139"/>
      <c r="AZ448" s="139"/>
    </row>
    <row r="449" spans="3:52" ht="50" customHeight="1">
      <c r="C449" s="52" t="s">
        <v>6319</v>
      </c>
      <c r="D449" s="106" t="s">
        <v>1076</v>
      </c>
      <c r="E449" s="107" t="s">
        <v>6348</v>
      </c>
      <c r="F449" s="108" t="s">
        <v>1077</v>
      </c>
      <c r="G449" s="125">
        <v>3153.328</v>
      </c>
      <c r="H449" s="122">
        <v>3192.7539999999999</v>
      </c>
      <c r="I449" s="123">
        <f t="shared" si="235"/>
        <v>-39.425999999999931</v>
      </c>
      <c r="J449" s="124">
        <f t="shared" si="236"/>
        <v>-1.2348586831306119</v>
      </c>
      <c r="K449" s="125">
        <v>1089.021</v>
      </c>
      <c r="L449" s="122">
        <v>1109.9469999999999</v>
      </c>
      <c r="M449" s="123">
        <f t="shared" si="237"/>
        <v>-20.925999999999931</v>
      </c>
      <c r="N449" s="124">
        <f t="shared" si="238"/>
        <v>-1.8853152447819519</v>
      </c>
      <c r="O449" s="125">
        <v>162.536</v>
      </c>
      <c r="P449" s="122">
        <v>163.023</v>
      </c>
      <c r="Q449" s="123">
        <f t="shared" si="239"/>
        <v>-0.48699999999999477</v>
      </c>
      <c r="R449" s="124">
        <f t="shared" si="240"/>
        <v>-0.29873085392858356</v>
      </c>
      <c r="S449" s="125">
        <v>1901.771</v>
      </c>
      <c r="T449" s="122">
        <v>1919.7840000000001</v>
      </c>
      <c r="U449" s="123">
        <f t="shared" si="241"/>
        <v>-18.013000000000147</v>
      </c>
      <c r="V449" s="124">
        <f t="shared" si="242"/>
        <v>-0.93828264013035567</v>
      </c>
      <c r="W449" s="121" t="s">
        <v>7389</v>
      </c>
      <c r="X449" s="122">
        <v>1350</v>
      </c>
      <c r="Y449" s="122">
        <v>1364</v>
      </c>
      <c r="Z449" s="123">
        <f t="shared" si="243"/>
        <v>-14</v>
      </c>
      <c r="AA449" s="124">
        <f t="shared" si="244"/>
        <v>-1.0263929618768328</v>
      </c>
      <c r="AB449" s="28" t="s">
        <v>7390</v>
      </c>
      <c r="AC449" s="122">
        <v>154</v>
      </c>
      <c r="AD449" s="122">
        <v>142</v>
      </c>
      <c r="AE449" s="123">
        <f t="shared" si="245"/>
        <v>12</v>
      </c>
      <c r="AF449" s="29">
        <f t="shared" si="255"/>
        <v>8.4507042253521121</v>
      </c>
      <c r="AG449" s="28" t="s">
        <v>7391</v>
      </c>
      <c r="AH449" s="122">
        <v>115</v>
      </c>
      <c r="AI449" s="122">
        <v>126</v>
      </c>
      <c r="AJ449" s="123">
        <f t="shared" si="248"/>
        <v>-11</v>
      </c>
      <c r="AK449" s="124">
        <f t="shared" si="249"/>
        <v>-8.7301587301587293</v>
      </c>
      <c r="AL449" s="28" t="s">
        <v>7392</v>
      </c>
      <c r="AM449" s="122">
        <v>101</v>
      </c>
      <c r="AN449" s="122">
        <v>101</v>
      </c>
      <c r="AO449" s="123">
        <f t="shared" si="256"/>
        <v>0</v>
      </c>
      <c r="AP449" s="29">
        <f t="shared" si="257"/>
        <v>0</v>
      </c>
      <c r="AQ449" s="28" t="s">
        <v>7393</v>
      </c>
      <c r="AR449" s="122">
        <v>58</v>
      </c>
      <c r="AS449" s="122">
        <v>58</v>
      </c>
      <c r="AT449" s="123">
        <f t="shared" si="246"/>
        <v>0</v>
      </c>
      <c r="AU449" s="124">
        <f t="shared" si="258"/>
        <v>0</v>
      </c>
      <c r="AV449" s="9" t="s">
        <v>12056</v>
      </c>
      <c r="AX449" s="129"/>
      <c r="AY449" s="139"/>
      <c r="AZ449" s="139"/>
    </row>
    <row r="450" spans="3:52" ht="50" customHeight="1">
      <c r="C450" s="52" t="s">
        <v>6319</v>
      </c>
      <c r="D450" s="106" t="s">
        <v>1078</v>
      </c>
      <c r="E450" s="107" t="s">
        <v>6348</v>
      </c>
      <c r="F450" s="108" t="s">
        <v>1079</v>
      </c>
      <c r="G450" s="125">
        <v>1546.1420000000001</v>
      </c>
      <c r="H450" s="122">
        <v>1522.835</v>
      </c>
      <c r="I450" s="123">
        <f t="shared" si="235"/>
        <v>23.307000000000016</v>
      </c>
      <c r="J450" s="124">
        <f t="shared" si="236"/>
        <v>1.5305006780117358</v>
      </c>
      <c r="K450" s="125">
        <v>745.23800000000006</v>
      </c>
      <c r="L450" s="122">
        <v>670.47900000000004</v>
      </c>
      <c r="M450" s="123">
        <f t="shared" si="237"/>
        <v>74.759000000000015</v>
      </c>
      <c r="N450" s="124">
        <f>M450/L450*100</f>
        <v>11.150088220511009</v>
      </c>
      <c r="O450" s="125">
        <v>127.69</v>
      </c>
      <c r="P450" s="122">
        <v>121.126</v>
      </c>
      <c r="Q450" s="123">
        <f t="shared" si="239"/>
        <v>6.563999999999993</v>
      </c>
      <c r="R450" s="124">
        <f t="shared" si="240"/>
        <v>5.4191503062926145</v>
      </c>
      <c r="S450" s="125">
        <v>673.21400000000006</v>
      </c>
      <c r="T450" s="122">
        <v>731.23</v>
      </c>
      <c r="U450" s="123">
        <f t="shared" si="241"/>
        <v>-58.015999999999963</v>
      </c>
      <c r="V450" s="124">
        <f t="shared" si="242"/>
        <v>-7.9340289648947611</v>
      </c>
      <c r="W450" s="121" t="s">
        <v>7394</v>
      </c>
      <c r="X450" s="122">
        <v>415</v>
      </c>
      <c r="Y450" s="122">
        <v>411</v>
      </c>
      <c r="Z450" s="123">
        <f t="shared" si="243"/>
        <v>4</v>
      </c>
      <c r="AA450" s="124">
        <f t="shared" si="244"/>
        <v>0.97323600973236013</v>
      </c>
      <c r="AB450" s="28" t="s">
        <v>7395</v>
      </c>
      <c r="AC450" s="122">
        <v>97</v>
      </c>
      <c r="AD450" s="122">
        <v>157</v>
      </c>
      <c r="AE450" s="123">
        <f t="shared" si="245"/>
        <v>-60</v>
      </c>
      <c r="AF450" s="29">
        <f>AE450/AD450*100</f>
        <v>-38.216560509554142</v>
      </c>
      <c r="AG450" s="28" t="s">
        <v>7396</v>
      </c>
      <c r="AH450" s="122">
        <v>50</v>
      </c>
      <c r="AI450" s="122">
        <v>50</v>
      </c>
      <c r="AJ450" s="123">
        <f t="shared" si="248"/>
        <v>0</v>
      </c>
      <c r="AK450" s="124">
        <f t="shared" si="249"/>
        <v>0</v>
      </c>
      <c r="AL450" s="28" t="s">
        <v>7397</v>
      </c>
      <c r="AM450" s="122">
        <v>30</v>
      </c>
      <c r="AN450" s="122">
        <v>30</v>
      </c>
      <c r="AO450" s="123">
        <f t="shared" si="256"/>
        <v>0</v>
      </c>
      <c r="AP450" s="29">
        <f t="shared" si="257"/>
        <v>0</v>
      </c>
      <c r="AQ450" s="28" t="s">
        <v>7398</v>
      </c>
      <c r="AR450" s="122">
        <v>27</v>
      </c>
      <c r="AS450" s="122">
        <v>27</v>
      </c>
      <c r="AT450" s="123">
        <f t="shared" si="246"/>
        <v>0</v>
      </c>
      <c r="AU450" s="124">
        <f t="shared" si="258"/>
        <v>0</v>
      </c>
      <c r="AV450" s="9" t="s">
        <v>12057</v>
      </c>
      <c r="AX450" s="129"/>
      <c r="AY450" s="139"/>
      <c r="AZ450" s="139"/>
    </row>
    <row r="451" spans="3:52" ht="50" customHeight="1">
      <c r="C451" s="52" t="s">
        <v>6319</v>
      </c>
      <c r="D451" s="130" t="s">
        <v>1080</v>
      </c>
      <c r="E451" s="131" t="s">
        <v>6348</v>
      </c>
      <c r="F451" s="132" t="s">
        <v>1081</v>
      </c>
      <c r="G451" s="125">
        <v>1398.56</v>
      </c>
      <c r="H451" s="122">
        <v>1460.104</v>
      </c>
      <c r="I451" s="123">
        <f t="shared" si="235"/>
        <v>-61.544000000000096</v>
      </c>
      <c r="J451" s="124">
        <f t="shared" si="236"/>
        <v>-4.2150422161709091</v>
      </c>
      <c r="K451" s="125">
        <v>547.62199999999996</v>
      </c>
      <c r="L451" s="122">
        <v>657.57600000000002</v>
      </c>
      <c r="M451" s="123">
        <f t="shared" si="237"/>
        <v>-109.95400000000006</v>
      </c>
      <c r="N451" s="124">
        <f t="shared" ref="N451:N456" si="260">M451/L451*100</f>
        <v>-16.72110904290912</v>
      </c>
      <c r="O451" s="125">
        <v>51.046999999999997</v>
      </c>
      <c r="P451" s="122">
        <v>51.036999999999999</v>
      </c>
      <c r="Q451" s="123">
        <f t="shared" si="239"/>
        <v>9.9999999999980105E-3</v>
      </c>
      <c r="R451" s="124">
        <f t="shared" si="240"/>
        <v>1.9593628152121029E-2</v>
      </c>
      <c r="S451" s="125">
        <v>799.89099999999996</v>
      </c>
      <c r="T451" s="122">
        <v>751.49099999999999</v>
      </c>
      <c r="U451" s="123">
        <f t="shared" si="241"/>
        <v>48.399999999999977</v>
      </c>
      <c r="V451" s="124">
        <f t="shared" si="242"/>
        <v>6.4405295605669242</v>
      </c>
      <c r="W451" s="121" t="s">
        <v>7399</v>
      </c>
      <c r="X451" s="122">
        <v>303</v>
      </c>
      <c r="Y451" s="122">
        <v>242</v>
      </c>
      <c r="Z451" s="123">
        <f t="shared" si="243"/>
        <v>61</v>
      </c>
      <c r="AA451" s="124">
        <f t="shared" si="244"/>
        <v>25.206611570247933</v>
      </c>
      <c r="AB451" s="28" t="s">
        <v>7400</v>
      </c>
      <c r="AC451" s="122">
        <v>267</v>
      </c>
      <c r="AD451" s="122">
        <v>278</v>
      </c>
      <c r="AE451" s="123">
        <f t="shared" si="245"/>
        <v>-11</v>
      </c>
      <c r="AF451" s="29">
        <f t="shared" ref="AF451:AF456" si="261">AE451/AD451*100</f>
        <v>-3.9568345323741005</v>
      </c>
      <c r="AG451" s="28" t="s">
        <v>7401</v>
      </c>
      <c r="AH451" s="122">
        <v>153</v>
      </c>
      <c r="AI451" s="122">
        <v>152</v>
      </c>
      <c r="AJ451" s="123">
        <f t="shared" si="248"/>
        <v>1</v>
      </c>
      <c r="AK451" s="124">
        <f t="shared" si="249"/>
        <v>0.6578947368421052</v>
      </c>
      <c r="AL451" s="28" t="s">
        <v>7402</v>
      </c>
      <c r="AM451" s="122">
        <v>40</v>
      </c>
      <c r="AN451" s="122">
        <v>42</v>
      </c>
      <c r="AO451" s="123">
        <f t="shared" si="256"/>
        <v>-2</v>
      </c>
      <c r="AP451" s="29">
        <f t="shared" si="257"/>
        <v>-4.7619047619047619</v>
      </c>
      <c r="AQ451" s="28" t="s">
        <v>6930</v>
      </c>
      <c r="AR451" s="122">
        <v>27</v>
      </c>
      <c r="AS451" s="122">
        <v>27</v>
      </c>
      <c r="AT451" s="123">
        <f t="shared" si="246"/>
        <v>0</v>
      </c>
      <c r="AU451" s="124">
        <f t="shared" si="258"/>
        <v>0</v>
      </c>
      <c r="AV451" s="9" t="s">
        <v>12058</v>
      </c>
      <c r="AX451" s="129"/>
      <c r="AY451" s="139"/>
      <c r="AZ451" s="139"/>
    </row>
    <row r="452" spans="3:52" ht="50" customHeight="1">
      <c r="C452" s="52" t="s">
        <v>6319</v>
      </c>
      <c r="D452" s="130" t="s">
        <v>1082</v>
      </c>
      <c r="E452" s="131" t="s">
        <v>6348</v>
      </c>
      <c r="F452" s="132" t="s">
        <v>1083</v>
      </c>
      <c r="G452" s="125">
        <v>1035.444</v>
      </c>
      <c r="H452" s="122">
        <v>1131.1849999999999</v>
      </c>
      <c r="I452" s="123">
        <f t="shared" si="235"/>
        <v>-95.740999999999985</v>
      </c>
      <c r="J452" s="124">
        <f t="shared" si="236"/>
        <v>-8.4637791342706983</v>
      </c>
      <c r="K452" s="125">
        <v>701.04899999999998</v>
      </c>
      <c r="L452" s="122">
        <v>488.596</v>
      </c>
      <c r="M452" s="123">
        <f t="shared" si="237"/>
        <v>212.45299999999997</v>
      </c>
      <c r="N452" s="124">
        <f t="shared" si="260"/>
        <v>43.482345332340003</v>
      </c>
      <c r="O452" s="125">
        <v>99.888000000000005</v>
      </c>
      <c r="P452" s="122">
        <v>45.378</v>
      </c>
      <c r="Q452" s="123">
        <f t="shared" si="239"/>
        <v>54.510000000000005</v>
      </c>
      <c r="R452" s="124">
        <f t="shared" si="240"/>
        <v>120.12428930318657</v>
      </c>
      <c r="S452" s="125">
        <v>234.50700000000001</v>
      </c>
      <c r="T452" s="122">
        <v>597.21100000000001</v>
      </c>
      <c r="U452" s="123">
        <f t="shared" si="241"/>
        <v>-362.70400000000001</v>
      </c>
      <c r="V452" s="124">
        <f t="shared" si="242"/>
        <v>-60.732973773088574</v>
      </c>
      <c r="W452" s="121" t="s">
        <v>7403</v>
      </c>
      <c r="X452" s="122">
        <v>128</v>
      </c>
      <c r="Y452" s="122">
        <v>30</v>
      </c>
      <c r="Z452" s="123">
        <f t="shared" si="243"/>
        <v>98</v>
      </c>
      <c r="AA452" s="124">
        <f t="shared" si="244"/>
        <v>326.66666666666669</v>
      </c>
      <c r="AB452" s="28" t="s">
        <v>7404</v>
      </c>
      <c r="AC452" s="122">
        <v>87</v>
      </c>
      <c r="AD452" s="122">
        <v>130</v>
      </c>
      <c r="AE452" s="123">
        <f t="shared" si="245"/>
        <v>-43</v>
      </c>
      <c r="AF452" s="29">
        <f t="shared" si="261"/>
        <v>-33.076923076923073</v>
      </c>
      <c r="AG452" s="28" t="s">
        <v>7405</v>
      </c>
      <c r="AH452" s="122">
        <v>7</v>
      </c>
      <c r="AI452" s="122">
        <v>7</v>
      </c>
      <c r="AJ452" s="123">
        <f t="shared" si="248"/>
        <v>0</v>
      </c>
      <c r="AK452" s="124">
        <f t="shared" si="249"/>
        <v>0</v>
      </c>
      <c r="AL452" s="28" t="s">
        <v>7406</v>
      </c>
      <c r="AM452" s="122">
        <v>7</v>
      </c>
      <c r="AN452" s="122">
        <v>15</v>
      </c>
      <c r="AO452" s="123">
        <f t="shared" si="256"/>
        <v>-8</v>
      </c>
      <c r="AP452" s="29">
        <f t="shared" si="257"/>
        <v>-53.333333333333336</v>
      </c>
      <c r="AQ452" s="28" t="s">
        <v>7407</v>
      </c>
      <c r="AR452" s="122">
        <v>4</v>
      </c>
      <c r="AS452" s="122">
        <v>4</v>
      </c>
      <c r="AT452" s="123">
        <f t="shared" si="246"/>
        <v>0</v>
      </c>
      <c r="AU452" s="124">
        <f t="shared" si="258"/>
        <v>0</v>
      </c>
      <c r="AV452" s="9" t="s">
        <v>12059</v>
      </c>
      <c r="AX452" s="129"/>
      <c r="AY452" s="139"/>
      <c r="AZ452" s="139"/>
    </row>
    <row r="453" spans="3:52" ht="50" customHeight="1">
      <c r="C453" s="52" t="s">
        <v>6319</v>
      </c>
      <c r="D453" s="130" t="s">
        <v>1084</v>
      </c>
      <c r="E453" s="131" t="s">
        <v>6348</v>
      </c>
      <c r="F453" s="132" t="s">
        <v>1085</v>
      </c>
      <c r="G453" s="125">
        <v>1065.913</v>
      </c>
      <c r="H453" s="122">
        <v>1231.1880000000001</v>
      </c>
      <c r="I453" s="123">
        <f t="shared" si="235"/>
        <v>-165.27500000000009</v>
      </c>
      <c r="J453" s="124">
        <f t="shared" si="236"/>
        <v>-13.424026225076924</v>
      </c>
      <c r="K453" s="125">
        <v>666</v>
      </c>
      <c r="L453" s="122">
        <v>810</v>
      </c>
      <c r="M453" s="123">
        <f t="shared" si="237"/>
        <v>-144</v>
      </c>
      <c r="N453" s="124">
        <f t="shared" si="260"/>
        <v>-17.777777777777779</v>
      </c>
      <c r="O453" s="125">
        <v>106</v>
      </c>
      <c r="P453" s="122">
        <v>215</v>
      </c>
      <c r="Q453" s="123">
        <f t="shared" si="239"/>
        <v>-109</v>
      </c>
      <c r="R453" s="124">
        <f t="shared" si="240"/>
        <v>-50.697674418604656</v>
      </c>
      <c r="S453" s="125">
        <v>293.91300000000001</v>
      </c>
      <c r="T453" s="122">
        <v>206.18799999999999</v>
      </c>
      <c r="U453" s="123">
        <f t="shared" si="241"/>
        <v>87.725000000000023</v>
      </c>
      <c r="V453" s="124">
        <f t="shared" si="242"/>
        <v>42.546122955749141</v>
      </c>
      <c r="W453" s="121" t="s">
        <v>7408</v>
      </c>
      <c r="X453" s="122">
        <v>185</v>
      </c>
      <c r="Y453" s="122">
        <v>81</v>
      </c>
      <c r="Z453" s="123">
        <f t="shared" si="243"/>
        <v>104</v>
      </c>
      <c r="AA453" s="124">
        <f t="shared" si="244"/>
        <v>128.39506172839506</v>
      </c>
      <c r="AB453" s="28" t="s">
        <v>7409</v>
      </c>
      <c r="AC453" s="122">
        <v>30</v>
      </c>
      <c r="AD453" s="122">
        <v>48</v>
      </c>
      <c r="AE453" s="123">
        <f t="shared" si="245"/>
        <v>-18</v>
      </c>
      <c r="AF453" s="29">
        <f t="shared" si="261"/>
        <v>-37.5</v>
      </c>
      <c r="AG453" s="28" t="s">
        <v>7166</v>
      </c>
      <c r="AH453" s="122">
        <v>23</v>
      </c>
      <c r="AI453" s="122">
        <v>23</v>
      </c>
      <c r="AJ453" s="123">
        <f t="shared" si="248"/>
        <v>0</v>
      </c>
      <c r="AK453" s="124">
        <f t="shared" si="249"/>
        <v>0</v>
      </c>
      <c r="AL453" s="28" t="s">
        <v>7410</v>
      </c>
      <c r="AM453" s="122">
        <v>15</v>
      </c>
      <c r="AN453" s="122">
        <v>13</v>
      </c>
      <c r="AO453" s="123">
        <f t="shared" si="256"/>
        <v>2</v>
      </c>
      <c r="AP453" s="29">
        <f t="shared" si="257"/>
        <v>15.384615384615385</v>
      </c>
      <c r="AQ453" s="28" t="s">
        <v>7411</v>
      </c>
      <c r="AR453" s="122">
        <v>10</v>
      </c>
      <c r="AS453" s="122">
        <v>9</v>
      </c>
      <c r="AT453" s="123">
        <f t="shared" si="246"/>
        <v>1</v>
      </c>
      <c r="AU453" s="124">
        <f t="shared" si="258"/>
        <v>11.111111111111111</v>
      </c>
      <c r="AV453" s="9" t="s">
        <v>12060</v>
      </c>
      <c r="AX453" s="129"/>
      <c r="AY453" s="139"/>
      <c r="AZ453" s="139"/>
    </row>
    <row r="454" spans="3:52" ht="50" customHeight="1">
      <c r="C454" s="52" t="s">
        <v>6319</v>
      </c>
      <c r="D454" s="130" t="s">
        <v>1086</v>
      </c>
      <c r="E454" s="131" t="s">
        <v>6348</v>
      </c>
      <c r="F454" s="132" t="s">
        <v>1087</v>
      </c>
      <c r="G454" s="125">
        <v>1784.4349999999999</v>
      </c>
      <c r="H454" s="122">
        <v>2019.9929999999999</v>
      </c>
      <c r="I454" s="123">
        <f t="shared" si="235"/>
        <v>-235.55799999999999</v>
      </c>
      <c r="J454" s="124">
        <f t="shared" si="236"/>
        <v>-11.661327539253849</v>
      </c>
      <c r="K454" s="125">
        <v>490.2</v>
      </c>
      <c r="L454" s="122">
        <v>791.82299999999998</v>
      </c>
      <c r="M454" s="123">
        <f t="shared" si="237"/>
        <v>-301.62299999999999</v>
      </c>
      <c r="N454" s="124">
        <f t="shared" si="260"/>
        <v>-38.092225156379641</v>
      </c>
      <c r="O454" s="125">
        <v>45.792999999999999</v>
      </c>
      <c r="P454" s="122">
        <v>45.779000000000003</v>
      </c>
      <c r="Q454" s="123">
        <f t="shared" si="239"/>
        <v>1.3999999999995794E-2</v>
      </c>
      <c r="R454" s="124">
        <f t="shared" si="240"/>
        <v>3.0581707769928992E-2</v>
      </c>
      <c r="S454" s="125">
        <v>1248.442</v>
      </c>
      <c r="T454" s="122">
        <v>1182.3910000000001</v>
      </c>
      <c r="U454" s="123">
        <f t="shared" si="241"/>
        <v>66.050999999999931</v>
      </c>
      <c r="V454" s="124">
        <f t="shared" si="242"/>
        <v>5.5862231698312934</v>
      </c>
      <c r="W454" s="121" t="s">
        <v>6466</v>
      </c>
      <c r="X454" s="122">
        <v>751</v>
      </c>
      <c r="Y454" s="122">
        <v>592</v>
      </c>
      <c r="Z454" s="123">
        <f t="shared" si="243"/>
        <v>159</v>
      </c>
      <c r="AA454" s="124">
        <f t="shared" si="244"/>
        <v>26.858108108108109</v>
      </c>
      <c r="AB454" s="28" t="s">
        <v>7412</v>
      </c>
      <c r="AC454" s="122">
        <v>466</v>
      </c>
      <c r="AD454" s="122">
        <v>558</v>
      </c>
      <c r="AE454" s="123">
        <f t="shared" si="245"/>
        <v>-92</v>
      </c>
      <c r="AF454" s="29">
        <f t="shared" si="261"/>
        <v>-16.487455197132618</v>
      </c>
      <c r="AG454" s="28" t="s">
        <v>6917</v>
      </c>
      <c r="AH454" s="122">
        <v>20</v>
      </c>
      <c r="AI454" s="122">
        <v>20</v>
      </c>
      <c r="AJ454" s="123">
        <f t="shared" si="248"/>
        <v>0</v>
      </c>
      <c r="AK454" s="124">
        <f t="shared" si="249"/>
        <v>0</v>
      </c>
      <c r="AL454" s="28" t="s">
        <v>7413</v>
      </c>
      <c r="AM454" s="122">
        <v>9</v>
      </c>
      <c r="AN454" s="122">
        <v>10</v>
      </c>
      <c r="AO454" s="123">
        <f t="shared" si="256"/>
        <v>-1</v>
      </c>
      <c r="AP454" s="29">
        <f t="shared" si="257"/>
        <v>-10</v>
      </c>
      <c r="AQ454" s="28" t="s">
        <v>7414</v>
      </c>
      <c r="AR454" s="122">
        <v>2</v>
      </c>
      <c r="AS454" s="122">
        <v>2</v>
      </c>
      <c r="AT454" s="123">
        <f t="shared" si="246"/>
        <v>0</v>
      </c>
      <c r="AU454" s="124">
        <f t="shared" si="258"/>
        <v>0</v>
      </c>
      <c r="AV454" s="9" t="s">
        <v>7415</v>
      </c>
      <c r="AX454" s="129"/>
      <c r="AY454" s="139"/>
      <c r="AZ454" s="139"/>
    </row>
    <row r="455" spans="3:52" ht="50" customHeight="1">
      <c r="C455" s="52" t="s">
        <v>6319</v>
      </c>
      <c r="D455" s="130" t="s">
        <v>1088</v>
      </c>
      <c r="E455" s="131" t="s">
        <v>6348</v>
      </c>
      <c r="F455" s="132" t="s">
        <v>1089</v>
      </c>
      <c r="G455" s="125">
        <v>2082.451</v>
      </c>
      <c r="H455" s="122">
        <v>1946.4280000000001</v>
      </c>
      <c r="I455" s="123">
        <f t="shared" si="235"/>
        <v>136.02299999999991</v>
      </c>
      <c r="J455" s="124">
        <f t="shared" si="236"/>
        <v>6.9883396663015489</v>
      </c>
      <c r="K455" s="125">
        <v>937.50900000000001</v>
      </c>
      <c r="L455" s="122">
        <v>996.00099999999998</v>
      </c>
      <c r="M455" s="123">
        <f t="shared" si="237"/>
        <v>-58.491999999999962</v>
      </c>
      <c r="N455" s="124">
        <f t="shared" si="260"/>
        <v>-5.8726848667822589</v>
      </c>
      <c r="O455" s="125">
        <v>147.994</v>
      </c>
      <c r="P455" s="122">
        <v>147.98599999999999</v>
      </c>
      <c r="Q455" s="123">
        <f t="shared" si="239"/>
        <v>8.0000000000097771E-3</v>
      </c>
      <c r="R455" s="124">
        <f t="shared" si="240"/>
        <v>5.4059167759178423E-3</v>
      </c>
      <c r="S455" s="125">
        <v>996.94799999999998</v>
      </c>
      <c r="T455" s="122">
        <v>802.44100000000003</v>
      </c>
      <c r="U455" s="123">
        <f t="shared" si="241"/>
        <v>194.50699999999995</v>
      </c>
      <c r="V455" s="124">
        <f t="shared" si="242"/>
        <v>24.239414486547915</v>
      </c>
      <c r="W455" s="121" t="s">
        <v>7385</v>
      </c>
      <c r="X455" s="122">
        <v>986.9</v>
      </c>
      <c r="Y455" s="122">
        <v>792</v>
      </c>
      <c r="Z455" s="123">
        <f t="shared" si="243"/>
        <v>194.89999999999998</v>
      </c>
      <c r="AA455" s="124">
        <f t="shared" si="244"/>
        <v>24.608585858585855</v>
      </c>
      <c r="AB455" s="28" t="s">
        <v>7416</v>
      </c>
      <c r="AC455" s="122">
        <v>10</v>
      </c>
      <c r="AD455" s="122">
        <v>10</v>
      </c>
      <c r="AE455" s="123">
        <f t="shared" si="245"/>
        <v>0</v>
      </c>
      <c r="AF455" s="29">
        <f t="shared" si="261"/>
        <v>0</v>
      </c>
      <c r="AG455" s="122" t="s">
        <v>6421</v>
      </c>
      <c r="AH455" s="122" t="s">
        <v>6421</v>
      </c>
      <c r="AI455" s="122" t="s">
        <v>6421</v>
      </c>
      <c r="AJ455" s="122" t="s">
        <v>6421</v>
      </c>
      <c r="AK455" s="122" t="s">
        <v>6421</v>
      </c>
      <c r="AL455" s="28" t="s">
        <v>6421</v>
      </c>
      <c r="AM455" s="122" t="s">
        <v>6421</v>
      </c>
      <c r="AN455" s="122" t="s">
        <v>6421</v>
      </c>
      <c r="AO455" s="123" t="s">
        <v>6421</v>
      </c>
      <c r="AP455" s="29" t="s">
        <v>6421</v>
      </c>
      <c r="AQ455" s="28" t="s">
        <v>6421</v>
      </c>
      <c r="AR455" s="122" t="s">
        <v>6421</v>
      </c>
      <c r="AS455" s="122" t="s">
        <v>6421</v>
      </c>
      <c r="AT455" s="123" t="s">
        <v>6421</v>
      </c>
      <c r="AU455" s="124" t="s">
        <v>6421</v>
      </c>
      <c r="AV455" s="9" t="s">
        <v>7417</v>
      </c>
      <c r="AX455" s="129"/>
      <c r="AY455" s="139"/>
      <c r="AZ455" s="139"/>
    </row>
    <row r="456" spans="3:52" ht="50" customHeight="1">
      <c r="C456" s="52" t="s">
        <v>6319</v>
      </c>
      <c r="D456" s="130" t="s">
        <v>1090</v>
      </c>
      <c r="E456" s="131" t="s">
        <v>6348</v>
      </c>
      <c r="F456" s="132" t="s">
        <v>1091</v>
      </c>
      <c r="G456" s="125">
        <v>3080.3389999999999</v>
      </c>
      <c r="H456" s="122">
        <v>3152.328</v>
      </c>
      <c r="I456" s="123">
        <f t="shared" si="235"/>
        <v>-71.989000000000033</v>
      </c>
      <c r="J456" s="124">
        <f t="shared" si="236"/>
        <v>-2.2836773330694027</v>
      </c>
      <c r="K456" s="125">
        <v>787.53099999999995</v>
      </c>
      <c r="L456" s="122">
        <v>787.46799999999996</v>
      </c>
      <c r="M456" s="123">
        <f t="shared" si="237"/>
        <v>6.2999999999988177E-2</v>
      </c>
      <c r="N456" s="124">
        <f t="shared" si="260"/>
        <v>8.0003250925736891E-3</v>
      </c>
      <c r="O456" s="125">
        <v>320.28399999999999</v>
      </c>
      <c r="P456" s="122">
        <v>269.762</v>
      </c>
      <c r="Q456" s="123">
        <f t="shared" si="239"/>
        <v>50.521999999999991</v>
      </c>
      <c r="R456" s="124">
        <f t="shared" si="240"/>
        <v>18.728360554859467</v>
      </c>
      <c r="S456" s="125">
        <v>1972.5239999999999</v>
      </c>
      <c r="T456" s="122">
        <v>2095.098</v>
      </c>
      <c r="U456" s="123">
        <f t="shared" si="241"/>
        <v>-122.57400000000007</v>
      </c>
      <c r="V456" s="124">
        <f t="shared" si="242"/>
        <v>-5.8505139139076112</v>
      </c>
      <c r="W456" s="121" t="s">
        <v>7418</v>
      </c>
      <c r="X456" s="122">
        <v>1361</v>
      </c>
      <c r="Y456" s="122">
        <v>1318</v>
      </c>
      <c r="Z456" s="123">
        <f t="shared" si="243"/>
        <v>43</v>
      </c>
      <c r="AA456" s="124">
        <f t="shared" si="244"/>
        <v>3.2625189681335356</v>
      </c>
      <c r="AB456" s="28" t="s">
        <v>6467</v>
      </c>
      <c r="AC456" s="122">
        <v>129</v>
      </c>
      <c r="AD456" s="122">
        <v>129</v>
      </c>
      <c r="AE456" s="123">
        <f t="shared" si="245"/>
        <v>0</v>
      </c>
      <c r="AF456" s="29">
        <f t="shared" si="261"/>
        <v>0</v>
      </c>
      <c r="AG456" s="28" t="s">
        <v>7419</v>
      </c>
      <c r="AH456" s="122">
        <v>114</v>
      </c>
      <c r="AI456" s="122">
        <v>123</v>
      </c>
      <c r="AJ456" s="123">
        <f t="shared" ref="AJ456" si="262">AH456-AI456</f>
        <v>-9</v>
      </c>
      <c r="AK456" s="124">
        <f t="shared" ref="AK456" si="263">AJ456/AI456*100</f>
        <v>-7.3170731707317067</v>
      </c>
      <c r="AL456" s="28" t="s">
        <v>7420</v>
      </c>
      <c r="AM456" s="122">
        <v>100</v>
      </c>
      <c r="AN456" s="122">
        <v>100</v>
      </c>
      <c r="AO456" s="123">
        <f t="shared" ref="AO456" si="264">AM456-AN456</f>
        <v>0</v>
      </c>
      <c r="AP456" s="29">
        <f t="shared" ref="AP456" si="265">AO456/AN456*100</f>
        <v>0</v>
      </c>
      <c r="AQ456" s="28" t="s">
        <v>7421</v>
      </c>
      <c r="AR456" s="122">
        <v>80</v>
      </c>
      <c r="AS456" s="122">
        <v>80</v>
      </c>
      <c r="AT456" s="123">
        <f t="shared" ref="AT456" si="266">AR456-AS456</f>
        <v>0</v>
      </c>
      <c r="AU456" s="124">
        <f t="shared" ref="AU456" si="267">AT456/AS456*100</f>
        <v>0</v>
      </c>
      <c r="AV456" s="9" t="s">
        <v>7422</v>
      </c>
      <c r="AX456" s="129"/>
      <c r="AY456" s="139"/>
      <c r="AZ456" s="139"/>
    </row>
    <row r="457" spans="3:52" ht="50" customHeight="1">
      <c r="C457" s="52" t="s">
        <v>6319</v>
      </c>
      <c r="D457" s="130" t="s">
        <v>1092</v>
      </c>
      <c r="E457" s="131" t="s">
        <v>6348</v>
      </c>
      <c r="F457" s="132" t="s">
        <v>1093</v>
      </c>
      <c r="G457" s="125">
        <v>1336.04</v>
      </c>
      <c r="H457" s="122">
        <v>1450.827</v>
      </c>
      <c r="I457" s="123">
        <v>-114.78700000000003</v>
      </c>
      <c r="J457" s="124">
        <v>-7.9118323549258474</v>
      </c>
      <c r="K457" s="125">
        <v>740.28</v>
      </c>
      <c r="L457" s="122">
        <v>855.15099999999995</v>
      </c>
      <c r="M457" s="123">
        <v>-114.87099999999998</v>
      </c>
      <c r="N457" s="124">
        <v>-13.432832330196653</v>
      </c>
      <c r="O457" s="125">
        <v>204.59399999999999</v>
      </c>
      <c r="P457" s="122">
        <v>204.56899999999999</v>
      </c>
      <c r="Q457" s="123">
        <v>2.5000000000005684E-2</v>
      </c>
      <c r="R457" s="124">
        <v>1.22208154705775E-2</v>
      </c>
      <c r="S457" s="125">
        <v>391.166</v>
      </c>
      <c r="T457" s="122">
        <v>391.10700000000003</v>
      </c>
      <c r="U457" s="123">
        <v>5.8999999999969077E-2</v>
      </c>
      <c r="V457" s="124">
        <v>1.5085385840695532E-2</v>
      </c>
      <c r="W457" s="121" t="s">
        <v>7330</v>
      </c>
      <c r="X457" s="122">
        <v>386</v>
      </c>
      <c r="Y457" s="122">
        <v>356</v>
      </c>
      <c r="Z457" s="123">
        <v>30</v>
      </c>
      <c r="AA457" s="124">
        <v>8.4269662921348321</v>
      </c>
      <c r="AB457" s="28" t="s">
        <v>6467</v>
      </c>
      <c r="AC457" s="122">
        <v>3</v>
      </c>
      <c r="AD457" s="122">
        <v>3</v>
      </c>
      <c r="AE457" s="123">
        <v>0</v>
      </c>
      <c r="AF457" s="29">
        <v>0</v>
      </c>
      <c r="AG457" s="28" t="s">
        <v>7354</v>
      </c>
      <c r="AH457" s="122">
        <v>1</v>
      </c>
      <c r="AI457" s="122">
        <v>1</v>
      </c>
      <c r="AJ457" s="123">
        <v>0</v>
      </c>
      <c r="AK457" s="124">
        <v>0</v>
      </c>
      <c r="AL457" s="28" t="s">
        <v>7423</v>
      </c>
      <c r="AM457" s="122">
        <v>0</v>
      </c>
      <c r="AN457" s="122">
        <v>30</v>
      </c>
      <c r="AO457" s="123">
        <v>-30</v>
      </c>
      <c r="AP457" s="29">
        <v>-100</v>
      </c>
      <c r="AQ457" s="28" t="s">
        <v>6421</v>
      </c>
      <c r="AR457" s="122" t="s">
        <v>6421</v>
      </c>
      <c r="AS457" s="122" t="s">
        <v>6421</v>
      </c>
      <c r="AT457" s="123" t="s">
        <v>6421</v>
      </c>
      <c r="AU457" s="124" t="s">
        <v>6421</v>
      </c>
      <c r="AV457" s="9" t="s">
        <v>12061</v>
      </c>
      <c r="AX457" s="129"/>
      <c r="AY457" s="139"/>
      <c r="AZ457" s="139"/>
    </row>
    <row r="458" spans="3:52" ht="50" customHeight="1">
      <c r="C458" s="52" t="s">
        <v>6319</v>
      </c>
      <c r="D458" s="130" t="s">
        <v>1094</v>
      </c>
      <c r="E458" s="131" t="s">
        <v>6348</v>
      </c>
      <c r="F458" s="132" t="s">
        <v>1095</v>
      </c>
      <c r="G458" s="125">
        <v>1481.596</v>
      </c>
      <c r="H458" s="122">
        <v>1540.2239999999999</v>
      </c>
      <c r="I458" s="123">
        <v>-58.627999999999929</v>
      </c>
      <c r="J458" s="124">
        <v>-3.8064593202027717</v>
      </c>
      <c r="K458" s="125">
        <v>959.24599999999998</v>
      </c>
      <c r="L458" s="122">
        <v>1053.806</v>
      </c>
      <c r="M458" s="123">
        <v>-94.560000000000059</v>
      </c>
      <c r="N458" s="124">
        <v>-8.9731886134639627</v>
      </c>
      <c r="O458" s="125">
        <v>67.515000000000001</v>
      </c>
      <c r="P458" s="122">
        <v>65.849999999999994</v>
      </c>
      <c r="Q458" s="123">
        <v>1.6650000000000063</v>
      </c>
      <c r="R458" s="124">
        <v>2.5284738041002375</v>
      </c>
      <c r="S458" s="125">
        <v>454.83499999999998</v>
      </c>
      <c r="T458" s="122">
        <v>420.56799999999998</v>
      </c>
      <c r="U458" s="123">
        <v>34.266999999999996</v>
      </c>
      <c r="V458" s="124">
        <v>8.147790606988643</v>
      </c>
      <c r="W458" s="121" t="s">
        <v>7424</v>
      </c>
      <c r="X458" s="122">
        <v>178</v>
      </c>
      <c r="Y458" s="122">
        <v>174</v>
      </c>
      <c r="Z458" s="123">
        <v>4</v>
      </c>
      <c r="AA458" s="124">
        <v>2.2988505747126435</v>
      </c>
      <c r="AB458" s="28" t="s">
        <v>7425</v>
      </c>
      <c r="AC458" s="122">
        <v>80</v>
      </c>
      <c r="AD458" s="122">
        <v>60</v>
      </c>
      <c r="AE458" s="123">
        <v>20</v>
      </c>
      <c r="AF458" s="29">
        <v>33.333333333333329</v>
      </c>
      <c r="AG458" s="28" t="s">
        <v>7426</v>
      </c>
      <c r="AH458" s="122">
        <v>74</v>
      </c>
      <c r="AI458" s="122">
        <v>74</v>
      </c>
      <c r="AJ458" s="123">
        <v>0</v>
      </c>
      <c r="AK458" s="124">
        <v>0</v>
      </c>
      <c r="AL458" s="28" t="s">
        <v>7330</v>
      </c>
      <c r="AM458" s="122">
        <v>55</v>
      </c>
      <c r="AN458" s="122">
        <v>50</v>
      </c>
      <c r="AO458" s="123">
        <v>5</v>
      </c>
      <c r="AP458" s="29">
        <v>10</v>
      </c>
      <c r="AQ458" s="28" t="s">
        <v>7427</v>
      </c>
      <c r="AR458" s="122">
        <v>26</v>
      </c>
      <c r="AS458" s="122">
        <v>26</v>
      </c>
      <c r="AT458" s="123">
        <v>0</v>
      </c>
      <c r="AU458" s="124">
        <v>0</v>
      </c>
      <c r="AV458" s="9" t="s">
        <v>12062</v>
      </c>
      <c r="AX458" s="129"/>
      <c r="AY458" s="139"/>
      <c r="AZ458" s="139"/>
    </row>
    <row r="459" spans="3:52" ht="50" customHeight="1">
      <c r="C459" s="52" t="s">
        <v>6319</v>
      </c>
      <c r="D459" s="130" t="s">
        <v>1096</v>
      </c>
      <c r="E459" s="131" t="s">
        <v>6348</v>
      </c>
      <c r="F459" s="132" t="s">
        <v>1097</v>
      </c>
      <c r="G459" s="125">
        <v>1548.2850000000001</v>
      </c>
      <c r="H459" s="122">
        <v>1636.0740000000001</v>
      </c>
      <c r="I459" s="123">
        <f t="shared" ref="I459:I522" si="268">G459-H459</f>
        <v>-87.788999999999987</v>
      </c>
      <c r="J459" s="124">
        <f t="shared" ref="J459:J522" si="269">I459/H459*100</f>
        <v>-5.3658330857895171</v>
      </c>
      <c r="K459" s="125">
        <v>542.62199999999996</v>
      </c>
      <c r="L459" s="122">
        <v>389.416</v>
      </c>
      <c r="M459" s="123">
        <f t="shared" ref="M459:M522" si="270">K459-L459</f>
        <v>153.20599999999996</v>
      </c>
      <c r="N459" s="124">
        <f t="shared" ref="N459:N522" si="271">M459/L459*100</f>
        <v>39.342502619306849</v>
      </c>
      <c r="O459" s="125">
        <v>415.495</v>
      </c>
      <c r="P459" s="122">
        <v>408.26100000000002</v>
      </c>
      <c r="Q459" s="123">
        <f t="shared" ref="Q459:Q470" si="272">O459-P459</f>
        <v>7.2339999999999804</v>
      </c>
      <c r="R459" s="124">
        <f t="shared" ref="R459:R470" si="273">Q459/P459*100</f>
        <v>1.7719057171760171</v>
      </c>
      <c r="S459" s="125">
        <v>590.16800000000001</v>
      </c>
      <c r="T459" s="122">
        <v>838.39700000000005</v>
      </c>
      <c r="U459" s="123">
        <f t="shared" ref="U459:U476" si="274">S459-T459</f>
        <v>-248.22900000000004</v>
      </c>
      <c r="V459" s="124">
        <f t="shared" ref="V459:V476" si="275">U459/T459*100</f>
        <v>-29.607572546180393</v>
      </c>
      <c r="W459" s="121" t="s">
        <v>6466</v>
      </c>
      <c r="X459" s="122">
        <v>462</v>
      </c>
      <c r="Y459" s="122">
        <v>707</v>
      </c>
      <c r="Z459" s="123">
        <f t="shared" ref="Z459:Z476" si="276">X459-Y459</f>
        <v>-245</v>
      </c>
      <c r="AA459" s="124">
        <f t="shared" ref="AA459:AA476" si="277">Z459/Y459*100</f>
        <v>-34.653465346534652</v>
      </c>
      <c r="AB459" s="28" t="s">
        <v>6467</v>
      </c>
      <c r="AC459" s="122">
        <v>67</v>
      </c>
      <c r="AD459" s="122">
        <v>67</v>
      </c>
      <c r="AE459" s="123">
        <f t="shared" ref="AE459:AE473" si="278">AC459-AD459</f>
        <v>0</v>
      </c>
      <c r="AF459" s="29">
        <f t="shared" ref="AF459:AF473" si="279">AE459/AD459*100</f>
        <v>0</v>
      </c>
      <c r="AG459" s="28" t="s">
        <v>6917</v>
      </c>
      <c r="AH459" s="122">
        <v>22</v>
      </c>
      <c r="AI459" s="122">
        <v>25</v>
      </c>
      <c r="AJ459" s="123">
        <f t="shared" ref="AJ459:AJ473" si="280">AH459-AI459</f>
        <v>-3</v>
      </c>
      <c r="AK459" s="124">
        <f t="shared" ref="AK459:AK473" si="281">AJ459/AI459*100</f>
        <v>-12</v>
      </c>
      <c r="AL459" s="28" t="s">
        <v>7428</v>
      </c>
      <c r="AM459" s="122">
        <v>15</v>
      </c>
      <c r="AN459" s="122">
        <v>16</v>
      </c>
      <c r="AO459" s="123">
        <f t="shared" ref="AO459:AO473" si="282">AM459-AN459</f>
        <v>-1</v>
      </c>
      <c r="AP459" s="29">
        <f t="shared" ref="AP459:AP473" si="283">AO459/AN459*100</f>
        <v>-6.25</v>
      </c>
      <c r="AQ459" s="28" t="s">
        <v>7429</v>
      </c>
      <c r="AR459" s="122">
        <v>11</v>
      </c>
      <c r="AS459" s="122">
        <v>11</v>
      </c>
      <c r="AT459" s="123">
        <f t="shared" ref="AT459:AT473" si="284">AR459-AS459</f>
        <v>0</v>
      </c>
      <c r="AU459" s="124">
        <f t="shared" ref="AU459:AU473" si="285">AT459/AS459*100</f>
        <v>0</v>
      </c>
      <c r="AV459" s="9" t="s">
        <v>7430</v>
      </c>
      <c r="AX459" s="129"/>
      <c r="AY459" s="139"/>
      <c r="AZ459" s="139"/>
    </row>
    <row r="460" spans="3:52" ht="50" customHeight="1">
      <c r="C460" s="52" t="s">
        <v>6319</v>
      </c>
      <c r="D460" s="130" t="s">
        <v>1098</v>
      </c>
      <c r="E460" s="131" t="s">
        <v>6348</v>
      </c>
      <c r="F460" s="132" t="s">
        <v>1099</v>
      </c>
      <c r="G460" s="125">
        <v>1207.54</v>
      </c>
      <c r="H460" s="122">
        <v>1251.55</v>
      </c>
      <c r="I460" s="123">
        <f t="shared" si="268"/>
        <v>-44.009999999999991</v>
      </c>
      <c r="J460" s="124">
        <f t="shared" si="269"/>
        <v>-3.5164396148775512</v>
      </c>
      <c r="K460" s="125">
        <v>359.96199999999999</v>
      </c>
      <c r="L460" s="122">
        <v>476.42700000000002</v>
      </c>
      <c r="M460" s="123">
        <f t="shared" si="270"/>
        <v>-116.46500000000003</v>
      </c>
      <c r="N460" s="124">
        <f t="shared" si="271"/>
        <v>-24.44550791621802</v>
      </c>
      <c r="O460" s="125">
        <v>9.8930000000000007</v>
      </c>
      <c r="P460" s="122">
        <v>26.084</v>
      </c>
      <c r="Q460" s="123">
        <f t="shared" si="272"/>
        <v>-16.190999999999999</v>
      </c>
      <c r="R460" s="124">
        <f t="shared" si="273"/>
        <v>-62.072534887287226</v>
      </c>
      <c r="S460" s="125">
        <v>837.68499999999995</v>
      </c>
      <c r="T460" s="122">
        <v>749.03899999999999</v>
      </c>
      <c r="U460" s="123">
        <f t="shared" si="274"/>
        <v>88.645999999999958</v>
      </c>
      <c r="V460" s="124">
        <f t="shared" si="275"/>
        <v>11.834630773564522</v>
      </c>
      <c r="W460" s="121" t="s">
        <v>6988</v>
      </c>
      <c r="X460" s="122">
        <v>445</v>
      </c>
      <c r="Y460" s="122">
        <v>410</v>
      </c>
      <c r="Z460" s="123">
        <f t="shared" si="276"/>
        <v>35</v>
      </c>
      <c r="AA460" s="124">
        <f t="shared" si="277"/>
        <v>8.536585365853659</v>
      </c>
      <c r="AB460" s="28" t="s">
        <v>7431</v>
      </c>
      <c r="AC460" s="122">
        <v>96</v>
      </c>
      <c r="AD460" s="122">
        <v>97</v>
      </c>
      <c r="AE460" s="123">
        <f t="shared" si="278"/>
        <v>-1</v>
      </c>
      <c r="AF460" s="29">
        <f t="shared" si="279"/>
        <v>-1.0309278350515463</v>
      </c>
      <c r="AG460" s="28" t="s">
        <v>7397</v>
      </c>
      <c r="AH460" s="122">
        <v>84</v>
      </c>
      <c r="AI460" s="122">
        <v>93</v>
      </c>
      <c r="AJ460" s="123">
        <f t="shared" si="280"/>
        <v>-9</v>
      </c>
      <c r="AK460" s="124">
        <f t="shared" si="281"/>
        <v>-9.67741935483871</v>
      </c>
      <c r="AL460" s="28" t="s">
        <v>7432</v>
      </c>
      <c r="AM460" s="122">
        <v>66</v>
      </c>
      <c r="AN460" s="122">
        <v>63</v>
      </c>
      <c r="AO460" s="123">
        <f t="shared" si="282"/>
        <v>3</v>
      </c>
      <c r="AP460" s="29">
        <f t="shared" si="283"/>
        <v>4.7619047619047619</v>
      </c>
      <c r="AQ460" s="28" t="s">
        <v>7354</v>
      </c>
      <c r="AR460" s="122">
        <v>63</v>
      </c>
      <c r="AS460" s="122">
        <v>42</v>
      </c>
      <c r="AT460" s="123">
        <f t="shared" si="284"/>
        <v>21</v>
      </c>
      <c r="AU460" s="124">
        <f t="shared" si="285"/>
        <v>50</v>
      </c>
      <c r="AV460" s="9" t="s">
        <v>7433</v>
      </c>
      <c r="AX460" s="129"/>
      <c r="AY460" s="139"/>
      <c r="AZ460" s="139"/>
    </row>
    <row r="461" spans="3:52" ht="50" customHeight="1">
      <c r="C461" s="52" t="s">
        <v>6319</v>
      </c>
      <c r="D461" s="130" t="s">
        <v>1100</v>
      </c>
      <c r="E461" s="131" t="s">
        <v>6348</v>
      </c>
      <c r="F461" s="132" t="s">
        <v>1101</v>
      </c>
      <c r="G461" s="125">
        <v>1362.971</v>
      </c>
      <c r="H461" s="122">
        <v>1608.7059999999999</v>
      </c>
      <c r="I461" s="123">
        <v>-245.7349999999999</v>
      </c>
      <c r="J461" s="124">
        <v>-15.275320661450875</v>
      </c>
      <c r="K461" s="125">
        <v>740.50800000000004</v>
      </c>
      <c r="L461" s="122">
        <v>910.45500000000004</v>
      </c>
      <c r="M461" s="123">
        <v>-169.947</v>
      </c>
      <c r="N461" s="124">
        <v>-18.666161424782114</v>
      </c>
      <c r="O461" s="125">
        <v>73.700999999999993</v>
      </c>
      <c r="P461" s="122">
        <v>67.798000000000002</v>
      </c>
      <c r="Q461" s="123">
        <v>5.9029999999999916</v>
      </c>
      <c r="R461" s="124">
        <v>8.7067465116964975</v>
      </c>
      <c r="S461" s="125">
        <v>548.76199999999994</v>
      </c>
      <c r="T461" s="122">
        <v>630.45299999999997</v>
      </c>
      <c r="U461" s="123">
        <v>-81.691000000000031</v>
      </c>
      <c r="V461" s="124">
        <v>-12.957508331310983</v>
      </c>
      <c r="W461" s="121" t="s">
        <v>7434</v>
      </c>
      <c r="X461" s="122">
        <v>335.44400000000002</v>
      </c>
      <c r="Y461" s="122">
        <v>367.37099999999998</v>
      </c>
      <c r="Z461" s="123">
        <v>-31.926999999999964</v>
      </c>
      <c r="AA461" s="124">
        <v>-8.6906696500268019</v>
      </c>
      <c r="AB461" s="28" t="s">
        <v>7435</v>
      </c>
      <c r="AC461" s="122">
        <v>51.082999999999998</v>
      </c>
      <c r="AD461" s="122">
        <v>3</v>
      </c>
      <c r="AE461" s="123">
        <v>48.082999999999998</v>
      </c>
      <c r="AF461" s="29">
        <v>1602.7666666666664</v>
      </c>
      <c r="AG461" s="28" t="s">
        <v>7436</v>
      </c>
      <c r="AH461" s="122">
        <v>46.851999999999997</v>
      </c>
      <c r="AI461" s="122">
        <v>69.837999999999994</v>
      </c>
      <c r="AJ461" s="123">
        <v>-22.985999999999997</v>
      </c>
      <c r="AK461" s="124">
        <v>-32.913313668776311</v>
      </c>
      <c r="AL461" s="28" t="s">
        <v>7437</v>
      </c>
      <c r="AM461" s="122">
        <v>39.463999999999999</v>
      </c>
      <c r="AN461" s="122">
        <v>51.454000000000001</v>
      </c>
      <c r="AO461" s="123">
        <v>-11.990000000000002</v>
      </c>
      <c r="AP461" s="29">
        <v>-23.30236716290279</v>
      </c>
      <c r="AQ461" s="28" t="s">
        <v>7438</v>
      </c>
      <c r="AR461" s="122">
        <v>32.055999999999997</v>
      </c>
      <c r="AS461" s="122">
        <v>32.049999999999997</v>
      </c>
      <c r="AT461" s="123">
        <v>6.0000000000002274E-3</v>
      </c>
      <c r="AU461" s="124">
        <v>1.872074882995391E-2</v>
      </c>
      <c r="AV461" s="9" t="s">
        <v>12063</v>
      </c>
      <c r="AX461" s="129"/>
      <c r="AY461" s="139"/>
      <c r="AZ461" s="139"/>
    </row>
    <row r="462" spans="3:52" ht="50" customHeight="1">
      <c r="C462" s="52" t="s">
        <v>6319</v>
      </c>
      <c r="D462" s="130" t="s">
        <v>1102</v>
      </c>
      <c r="E462" s="131" t="s">
        <v>6348</v>
      </c>
      <c r="F462" s="132" t="s">
        <v>1103</v>
      </c>
      <c r="G462" s="125">
        <v>2498.7890000000002</v>
      </c>
      <c r="H462" s="122">
        <v>2662.3270000000002</v>
      </c>
      <c r="I462" s="123">
        <f t="shared" si="268"/>
        <v>-163.53800000000001</v>
      </c>
      <c r="J462" s="124">
        <f t="shared" si="269"/>
        <v>-6.1426714299182628</v>
      </c>
      <c r="K462" s="125">
        <v>905.42200000000003</v>
      </c>
      <c r="L462" s="122">
        <v>1001.883</v>
      </c>
      <c r="M462" s="123">
        <f t="shared" si="270"/>
        <v>-96.461000000000013</v>
      </c>
      <c r="N462" s="124">
        <f t="shared" si="271"/>
        <v>-9.6279705314892059</v>
      </c>
      <c r="O462" s="125">
        <v>406.47899999999998</v>
      </c>
      <c r="P462" s="122">
        <v>306.149</v>
      </c>
      <c r="Q462" s="123">
        <f t="shared" si="272"/>
        <v>100.32999999999998</v>
      </c>
      <c r="R462" s="124">
        <f t="shared" si="273"/>
        <v>32.771624274454595</v>
      </c>
      <c r="S462" s="125">
        <v>1186.8879999999999</v>
      </c>
      <c r="T462" s="122">
        <v>1354.2950000000001</v>
      </c>
      <c r="U462" s="123">
        <f t="shared" si="274"/>
        <v>-167.40700000000015</v>
      </c>
      <c r="V462" s="124">
        <f t="shared" si="275"/>
        <v>-12.36119161630222</v>
      </c>
      <c r="W462" s="121" t="s">
        <v>6441</v>
      </c>
      <c r="X462" s="122">
        <v>800</v>
      </c>
      <c r="Y462" s="122">
        <v>943</v>
      </c>
      <c r="Z462" s="123">
        <f t="shared" si="276"/>
        <v>-143</v>
      </c>
      <c r="AA462" s="124">
        <f t="shared" si="277"/>
        <v>-15.164369034994699</v>
      </c>
      <c r="AB462" s="28" t="s">
        <v>7439</v>
      </c>
      <c r="AC462" s="122">
        <v>110</v>
      </c>
      <c r="AD462" s="122">
        <v>110</v>
      </c>
      <c r="AE462" s="123">
        <f t="shared" si="278"/>
        <v>0</v>
      </c>
      <c r="AF462" s="29">
        <f t="shared" si="279"/>
        <v>0</v>
      </c>
      <c r="AG462" s="28" t="s">
        <v>6741</v>
      </c>
      <c r="AH462" s="122">
        <v>105</v>
      </c>
      <c r="AI462" s="122">
        <v>103</v>
      </c>
      <c r="AJ462" s="123">
        <f t="shared" si="280"/>
        <v>2</v>
      </c>
      <c r="AK462" s="124">
        <f t="shared" si="281"/>
        <v>1.9417475728155338</v>
      </c>
      <c r="AL462" s="28" t="s">
        <v>6972</v>
      </c>
      <c r="AM462" s="122">
        <v>60</v>
      </c>
      <c r="AN462" s="122">
        <v>60</v>
      </c>
      <c r="AO462" s="123">
        <f t="shared" si="282"/>
        <v>0</v>
      </c>
      <c r="AP462" s="29">
        <f t="shared" si="283"/>
        <v>0</v>
      </c>
      <c r="AQ462" s="28" t="s">
        <v>7378</v>
      </c>
      <c r="AR462" s="122">
        <v>54</v>
      </c>
      <c r="AS462" s="122">
        <v>76</v>
      </c>
      <c r="AT462" s="123">
        <f t="shared" si="284"/>
        <v>-22</v>
      </c>
      <c r="AU462" s="124">
        <f t="shared" si="285"/>
        <v>-28.947368421052634</v>
      </c>
      <c r="AV462" s="9" t="s">
        <v>11928</v>
      </c>
      <c r="AX462" s="129"/>
      <c r="AY462" s="139"/>
      <c r="AZ462" s="139"/>
    </row>
    <row r="463" spans="3:52" ht="50" customHeight="1">
      <c r="C463" s="52" t="s">
        <v>6319</v>
      </c>
      <c r="D463" s="130" t="s">
        <v>1104</v>
      </c>
      <c r="E463" s="131" t="s">
        <v>6348</v>
      </c>
      <c r="F463" s="132" t="s">
        <v>7440</v>
      </c>
      <c r="G463" s="125">
        <v>2074.7139999999999</v>
      </c>
      <c r="H463" s="122">
        <v>2495.424</v>
      </c>
      <c r="I463" s="123">
        <f t="shared" si="268"/>
        <v>-420.71000000000004</v>
      </c>
      <c r="J463" s="124">
        <f t="shared" si="269"/>
        <v>-16.859259188017749</v>
      </c>
      <c r="K463" s="125">
        <v>815.83600000000001</v>
      </c>
      <c r="L463" s="122">
        <v>1031.5740000000001</v>
      </c>
      <c r="M463" s="123">
        <f t="shared" si="270"/>
        <v>-215.73800000000006</v>
      </c>
      <c r="N463" s="124">
        <f t="shared" si="271"/>
        <v>-20.913477850352962</v>
      </c>
      <c r="O463" s="125">
        <v>366.45400000000001</v>
      </c>
      <c r="P463" s="122">
        <v>393.20299999999997</v>
      </c>
      <c r="Q463" s="123">
        <f t="shared" si="272"/>
        <v>-26.748999999999967</v>
      </c>
      <c r="R463" s="124">
        <f t="shared" si="273"/>
        <v>-6.8028473841755961</v>
      </c>
      <c r="S463" s="125">
        <v>892.42399999999998</v>
      </c>
      <c r="T463" s="122">
        <v>1070.6469999999999</v>
      </c>
      <c r="U463" s="123">
        <f t="shared" si="274"/>
        <v>-178.22299999999996</v>
      </c>
      <c r="V463" s="124">
        <f t="shared" si="275"/>
        <v>-16.646289580038985</v>
      </c>
      <c r="W463" s="121" t="s">
        <v>6441</v>
      </c>
      <c r="X463" s="122">
        <v>506</v>
      </c>
      <c r="Y463" s="122">
        <v>581</v>
      </c>
      <c r="Z463" s="123">
        <f t="shared" si="276"/>
        <v>-75</v>
      </c>
      <c r="AA463" s="124">
        <f t="shared" si="277"/>
        <v>-12.908777969018933</v>
      </c>
      <c r="AB463" s="28" t="s">
        <v>6486</v>
      </c>
      <c r="AC463" s="122">
        <v>238</v>
      </c>
      <c r="AD463" s="122">
        <v>268</v>
      </c>
      <c r="AE463" s="123">
        <f t="shared" si="278"/>
        <v>-30</v>
      </c>
      <c r="AF463" s="29">
        <f t="shared" si="279"/>
        <v>-11.194029850746269</v>
      </c>
      <c r="AG463" s="28" t="s">
        <v>6930</v>
      </c>
      <c r="AH463" s="122">
        <v>65</v>
      </c>
      <c r="AI463" s="122">
        <v>68</v>
      </c>
      <c r="AJ463" s="123">
        <f t="shared" si="280"/>
        <v>-3</v>
      </c>
      <c r="AK463" s="124">
        <f t="shared" si="281"/>
        <v>-4.4117647058823533</v>
      </c>
      <c r="AL463" s="28" t="s">
        <v>6972</v>
      </c>
      <c r="AM463" s="122">
        <v>47</v>
      </c>
      <c r="AN463" s="122">
        <v>48</v>
      </c>
      <c r="AO463" s="123">
        <f t="shared" si="282"/>
        <v>-1</v>
      </c>
      <c r="AP463" s="29">
        <f t="shared" si="283"/>
        <v>-2.083333333333333</v>
      </c>
      <c r="AQ463" s="28" t="s">
        <v>7441</v>
      </c>
      <c r="AR463" s="122">
        <v>30</v>
      </c>
      <c r="AS463" s="122">
        <v>100</v>
      </c>
      <c r="AT463" s="123">
        <f t="shared" si="284"/>
        <v>-70</v>
      </c>
      <c r="AU463" s="124">
        <f t="shared" si="285"/>
        <v>-70</v>
      </c>
      <c r="AV463" s="9" t="s">
        <v>7442</v>
      </c>
      <c r="AX463" s="129"/>
      <c r="AY463" s="139"/>
      <c r="AZ463" s="139"/>
    </row>
    <row r="464" spans="3:52" ht="50" customHeight="1">
      <c r="C464" s="52" t="s">
        <v>6319</v>
      </c>
      <c r="D464" s="130" t="s">
        <v>1106</v>
      </c>
      <c r="E464" s="131" t="s">
        <v>6348</v>
      </c>
      <c r="F464" s="132" t="s">
        <v>1107</v>
      </c>
      <c r="G464" s="125">
        <v>1442.25</v>
      </c>
      <c r="H464" s="122">
        <v>1385.5740000000001</v>
      </c>
      <c r="I464" s="123">
        <f t="shared" si="268"/>
        <v>56.675999999999931</v>
      </c>
      <c r="J464" s="124">
        <f t="shared" si="269"/>
        <v>4.0904347223605475</v>
      </c>
      <c r="K464" s="125">
        <v>595.38199999999995</v>
      </c>
      <c r="L464" s="122">
        <v>605.5</v>
      </c>
      <c r="M464" s="123">
        <f t="shared" si="270"/>
        <v>-10.118000000000052</v>
      </c>
      <c r="N464" s="124">
        <f t="shared" si="271"/>
        <v>-1.6710156895128079</v>
      </c>
      <c r="O464" s="125">
        <v>62.348999999999997</v>
      </c>
      <c r="P464" s="122">
        <v>56.802999999999997</v>
      </c>
      <c r="Q464" s="123">
        <f t="shared" si="272"/>
        <v>5.5459999999999994</v>
      </c>
      <c r="R464" s="124">
        <f t="shared" si="273"/>
        <v>9.7635688255901965</v>
      </c>
      <c r="S464" s="125">
        <v>784.51900000000001</v>
      </c>
      <c r="T464" s="122">
        <v>723.27099999999996</v>
      </c>
      <c r="U464" s="123">
        <f t="shared" si="274"/>
        <v>61.248000000000047</v>
      </c>
      <c r="V464" s="124">
        <f t="shared" si="275"/>
        <v>8.468195185483733</v>
      </c>
      <c r="W464" s="121" t="s">
        <v>6993</v>
      </c>
      <c r="X464" s="122">
        <v>501</v>
      </c>
      <c r="Y464" s="122">
        <v>367</v>
      </c>
      <c r="Z464" s="123">
        <f t="shared" si="276"/>
        <v>134</v>
      </c>
      <c r="AA464" s="124">
        <f t="shared" si="277"/>
        <v>36.51226158038147</v>
      </c>
      <c r="AB464" s="28" t="s">
        <v>7443</v>
      </c>
      <c r="AC464" s="122">
        <v>156</v>
      </c>
      <c r="AD464" s="122">
        <v>170</v>
      </c>
      <c r="AE464" s="123">
        <f t="shared" si="278"/>
        <v>-14</v>
      </c>
      <c r="AF464" s="29">
        <f t="shared" si="279"/>
        <v>-8.235294117647058</v>
      </c>
      <c r="AG464" s="28" t="s">
        <v>7444</v>
      </c>
      <c r="AH464" s="122">
        <v>110</v>
      </c>
      <c r="AI464" s="122">
        <v>165</v>
      </c>
      <c r="AJ464" s="123">
        <f t="shared" si="280"/>
        <v>-55</v>
      </c>
      <c r="AK464" s="124">
        <f t="shared" si="281"/>
        <v>-33.333333333333329</v>
      </c>
      <c r="AL464" s="28" t="s">
        <v>7445</v>
      </c>
      <c r="AM464" s="122">
        <v>14</v>
      </c>
      <c r="AN464" s="122">
        <v>17</v>
      </c>
      <c r="AO464" s="123">
        <f t="shared" si="282"/>
        <v>-3</v>
      </c>
      <c r="AP464" s="29">
        <f t="shared" si="283"/>
        <v>-17.647058823529413</v>
      </c>
      <c r="AQ464" s="28" t="s">
        <v>7446</v>
      </c>
      <c r="AR464" s="122">
        <v>4</v>
      </c>
      <c r="AS464" s="122">
        <v>4</v>
      </c>
      <c r="AT464" s="123">
        <f t="shared" si="284"/>
        <v>0</v>
      </c>
      <c r="AU464" s="124">
        <f t="shared" si="285"/>
        <v>0</v>
      </c>
      <c r="AV464" s="9" t="s">
        <v>7447</v>
      </c>
      <c r="AX464" s="129"/>
      <c r="AY464" s="139"/>
      <c r="AZ464" s="139"/>
    </row>
    <row r="465" spans="3:52" ht="50" customHeight="1">
      <c r="C465" s="52" t="s">
        <v>6319</v>
      </c>
      <c r="D465" s="130" t="s">
        <v>1108</v>
      </c>
      <c r="E465" s="131" t="s">
        <v>6348</v>
      </c>
      <c r="F465" s="132" t="s">
        <v>1109</v>
      </c>
      <c r="G465" s="125">
        <v>4964</v>
      </c>
      <c r="H465" s="122">
        <v>5291</v>
      </c>
      <c r="I465" s="123">
        <f t="shared" si="268"/>
        <v>-327</v>
      </c>
      <c r="J465" s="124">
        <f t="shared" si="269"/>
        <v>-6.1803061803061805</v>
      </c>
      <c r="K465" s="125">
        <v>1214</v>
      </c>
      <c r="L465" s="122">
        <v>1575</v>
      </c>
      <c r="M465" s="123">
        <f t="shared" si="270"/>
        <v>-361</v>
      </c>
      <c r="N465" s="124">
        <f t="shared" si="271"/>
        <v>-22.920634920634921</v>
      </c>
      <c r="O465" s="125">
        <v>1719</v>
      </c>
      <c r="P465" s="122">
        <v>1663</v>
      </c>
      <c r="Q465" s="123">
        <f t="shared" si="272"/>
        <v>56</v>
      </c>
      <c r="R465" s="124">
        <f t="shared" si="273"/>
        <v>3.3674082982561639</v>
      </c>
      <c r="S465" s="125">
        <v>2032</v>
      </c>
      <c r="T465" s="122">
        <v>2054</v>
      </c>
      <c r="U465" s="123">
        <f t="shared" si="274"/>
        <v>-22</v>
      </c>
      <c r="V465" s="124">
        <f t="shared" si="275"/>
        <v>-1.071080817916261</v>
      </c>
      <c r="W465" s="121" t="s">
        <v>6930</v>
      </c>
      <c r="X465" s="122">
        <v>1251</v>
      </c>
      <c r="Y465" s="122">
        <v>1245</v>
      </c>
      <c r="Z465" s="123">
        <f t="shared" si="276"/>
        <v>6</v>
      </c>
      <c r="AA465" s="124">
        <f t="shared" si="277"/>
        <v>0.48192771084337355</v>
      </c>
      <c r="AB465" s="28" t="s">
        <v>7443</v>
      </c>
      <c r="AC465" s="122">
        <v>318</v>
      </c>
      <c r="AD465" s="122">
        <v>378</v>
      </c>
      <c r="AE465" s="123">
        <f t="shared" si="278"/>
        <v>-60</v>
      </c>
      <c r="AF465" s="29">
        <f t="shared" si="279"/>
        <v>-15.873015873015872</v>
      </c>
      <c r="AG465" s="28" t="s">
        <v>7448</v>
      </c>
      <c r="AH465" s="122">
        <v>103</v>
      </c>
      <c r="AI465" s="122">
        <v>103</v>
      </c>
      <c r="AJ465" s="123">
        <f t="shared" si="280"/>
        <v>0</v>
      </c>
      <c r="AK465" s="124">
        <f t="shared" si="281"/>
        <v>0</v>
      </c>
      <c r="AL465" s="28" t="s">
        <v>7449</v>
      </c>
      <c r="AM465" s="122">
        <v>97</v>
      </c>
      <c r="AN465" s="122">
        <v>97</v>
      </c>
      <c r="AO465" s="123">
        <f t="shared" si="282"/>
        <v>0</v>
      </c>
      <c r="AP465" s="29">
        <f t="shared" si="283"/>
        <v>0</v>
      </c>
      <c r="AQ465" s="28" t="s">
        <v>7450</v>
      </c>
      <c r="AR465" s="122">
        <v>78</v>
      </c>
      <c r="AS465" s="122">
        <v>39</v>
      </c>
      <c r="AT465" s="123">
        <f t="shared" si="284"/>
        <v>39</v>
      </c>
      <c r="AU465" s="124">
        <f t="shared" si="285"/>
        <v>100</v>
      </c>
      <c r="AV465" s="9" t="s">
        <v>7451</v>
      </c>
      <c r="AX465" s="129"/>
      <c r="AY465" s="139"/>
      <c r="AZ465" s="139"/>
    </row>
    <row r="466" spans="3:52" ht="50" customHeight="1">
      <c r="C466" s="52" t="s">
        <v>6319</v>
      </c>
      <c r="D466" s="106" t="s">
        <v>1110</v>
      </c>
      <c r="E466" s="107" t="s">
        <v>6348</v>
      </c>
      <c r="F466" s="108" t="s">
        <v>1111</v>
      </c>
      <c r="G466" s="125">
        <v>2806.002</v>
      </c>
      <c r="H466" s="122">
        <v>2674.2559999999999</v>
      </c>
      <c r="I466" s="123">
        <f t="shared" si="268"/>
        <v>131.74600000000009</v>
      </c>
      <c r="J466" s="124">
        <f t="shared" si="269"/>
        <v>4.9264543110308106</v>
      </c>
      <c r="K466" s="125">
        <v>1266.5509999999999</v>
      </c>
      <c r="L466" s="122">
        <v>1048.0650000000001</v>
      </c>
      <c r="M466" s="123">
        <f t="shared" si="270"/>
        <v>218.48599999999988</v>
      </c>
      <c r="N466" s="124">
        <f t="shared" si="271"/>
        <v>20.846607796272167</v>
      </c>
      <c r="O466" s="125">
        <v>293.75</v>
      </c>
      <c r="P466" s="122">
        <v>326.62</v>
      </c>
      <c r="Q466" s="123">
        <f t="shared" si="272"/>
        <v>-32.870000000000005</v>
      </c>
      <c r="R466" s="124">
        <f t="shared" si="273"/>
        <v>-10.063682566897313</v>
      </c>
      <c r="S466" s="125">
        <v>1245.701</v>
      </c>
      <c r="T466" s="122">
        <v>1299.5709999999999</v>
      </c>
      <c r="U466" s="123">
        <f t="shared" si="274"/>
        <v>-53.869999999999891</v>
      </c>
      <c r="V466" s="124">
        <f t="shared" si="275"/>
        <v>-4.1452140744907284</v>
      </c>
      <c r="W466" s="121" t="s">
        <v>7452</v>
      </c>
      <c r="X466" s="122">
        <v>602</v>
      </c>
      <c r="Y466" s="122">
        <v>601</v>
      </c>
      <c r="Z466" s="123">
        <f t="shared" si="276"/>
        <v>1</v>
      </c>
      <c r="AA466" s="124">
        <f t="shared" si="277"/>
        <v>0.16638935108153077</v>
      </c>
      <c r="AB466" s="28" t="s">
        <v>7453</v>
      </c>
      <c r="AC466" s="122">
        <v>222</v>
      </c>
      <c r="AD466" s="122">
        <v>222</v>
      </c>
      <c r="AE466" s="123">
        <f t="shared" si="278"/>
        <v>0</v>
      </c>
      <c r="AF466" s="29">
        <f t="shared" si="279"/>
        <v>0</v>
      </c>
      <c r="AG466" s="28" t="s">
        <v>7454</v>
      </c>
      <c r="AH466" s="122">
        <v>200</v>
      </c>
      <c r="AI466" s="122">
        <v>211</v>
      </c>
      <c r="AJ466" s="123">
        <f t="shared" si="280"/>
        <v>-11</v>
      </c>
      <c r="AK466" s="124">
        <f t="shared" si="281"/>
        <v>-5.2132701421800949</v>
      </c>
      <c r="AL466" s="28" t="s">
        <v>6993</v>
      </c>
      <c r="AM466" s="122">
        <v>74</v>
      </c>
      <c r="AN466" s="122">
        <v>126</v>
      </c>
      <c r="AO466" s="123">
        <f t="shared" si="282"/>
        <v>-52</v>
      </c>
      <c r="AP466" s="29">
        <f t="shared" si="283"/>
        <v>-41.269841269841265</v>
      </c>
      <c r="AQ466" s="28" t="s">
        <v>7455</v>
      </c>
      <c r="AR466" s="122">
        <v>69</v>
      </c>
      <c r="AS466" s="122">
        <v>63</v>
      </c>
      <c r="AT466" s="123">
        <f t="shared" si="284"/>
        <v>6</v>
      </c>
      <c r="AU466" s="124">
        <f t="shared" si="285"/>
        <v>9.5238095238095237</v>
      </c>
      <c r="AV466" s="9" t="s">
        <v>7456</v>
      </c>
      <c r="AX466" s="129"/>
      <c r="AY466" s="139"/>
      <c r="AZ466" s="139"/>
    </row>
    <row r="467" spans="3:52" ht="50" customHeight="1">
      <c r="C467" s="52" t="s">
        <v>6320</v>
      </c>
      <c r="D467" s="106" t="s">
        <v>1112</v>
      </c>
      <c r="E467" s="107" t="s">
        <v>6348</v>
      </c>
      <c r="F467" s="108" t="s">
        <v>1113</v>
      </c>
      <c r="G467" s="125">
        <v>197.13499999999999</v>
      </c>
      <c r="H467" s="122">
        <v>195.86600000000001</v>
      </c>
      <c r="I467" s="123">
        <f t="shared" si="268"/>
        <v>1.268999999999977</v>
      </c>
      <c r="J467" s="124">
        <f t="shared" si="269"/>
        <v>0.64789192611273871</v>
      </c>
      <c r="K467" s="125">
        <v>197.13499999999999</v>
      </c>
      <c r="L467" s="122">
        <v>195.86600000000001</v>
      </c>
      <c r="M467" s="123">
        <f t="shared" si="270"/>
        <v>1.268999999999977</v>
      </c>
      <c r="N467" s="124">
        <f t="shared" si="271"/>
        <v>0.64789192611273871</v>
      </c>
      <c r="O467" s="125" t="s">
        <v>11839</v>
      </c>
      <c r="P467" s="122" t="s">
        <v>11839</v>
      </c>
      <c r="Q467" s="123" t="s">
        <v>11839</v>
      </c>
      <c r="R467" s="124" t="s">
        <v>11839</v>
      </c>
      <c r="S467" s="125" t="s">
        <v>6421</v>
      </c>
      <c r="T467" s="122" t="s">
        <v>6421</v>
      </c>
      <c r="U467" s="123" t="s">
        <v>6421</v>
      </c>
      <c r="V467" s="124" t="s">
        <v>6421</v>
      </c>
      <c r="W467" s="121" t="s">
        <v>11840</v>
      </c>
      <c r="X467" s="122" t="s">
        <v>11841</v>
      </c>
      <c r="Y467" s="122" t="s">
        <v>11839</v>
      </c>
      <c r="Z467" s="123" t="s">
        <v>11840</v>
      </c>
      <c r="AA467" s="124" t="s">
        <v>11839</v>
      </c>
      <c r="AB467" s="28" t="s">
        <v>11839</v>
      </c>
      <c r="AC467" s="122" t="s">
        <v>11839</v>
      </c>
      <c r="AD467" s="122" t="s">
        <v>11839</v>
      </c>
      <c r="AE467" s="123" t="s">
        <v>11839</v>
      </c>
      <c r="AF467" s="29" t="s">
        <v>11839</v>
      </c>
      <c r="AG467" s="28" t="s">
        <v>11839</v>
      </c>
      <c r="AH467" s="122" t="s">
        <v>11839</v>
      </c>
      <c r="AI467" s="122" t="s">
        <v>11839</v>
      </c>
      <c r="AJ467" s="123" t="s">
        <v>11839</v>
      </c>
      <c r="AK467" s="124" t="s">
        <v>11839</v>
      </c>
      <c r="AL467" s="28" t="s">
        <v>11839</v>
      </c>
      <c r="AM467" s="122" t="s">
        <v>11839</v>
      </c>
      <c r="AN467" s="122" t="s">
        <v>11839</v>
      </c>
      <c r="AO467" s="123" t="s">
        <v>11839</v>
      </c>
      <c r="AP467" s="29" t="s">
        <v>11839</v>
      </c>
      <c r="AQ467" s="28" t="s">
        <v>11839</v>
      </c>
      <c r="AR467" s="122" t="s">
        <v>11839</v>
      </c>
      <c r="AS467" s="122" t="s">
        <v>11839</v>
      </c>
      <c r="AT467" s="123" t="s">
        <v>11839</v>
      </c>
      <c r="AU467" s="124" t="s">
        <v>11839</v>
      </c>
      <c r="AV467" s="104"/>
      <c r="AX467" s="129"/>
      <c r="AY467" s="139"/>
      <c r="AZ467" s="139"/>
    </row>
    <row r="468" spans="3:52" ht="50" customHeight="1">
      <c r="C468" s="52" t="s">
        <v>6320</v>
      </c>
      <c r="D468" s="130" t="s">
        <v>1114</v>
      </c>
      <c r="E468" s="131" t="s">
        <v>6348</v>
      </c>
      <c r="F468" s="132" t="s">
        <v>1115</v>
      </c>
      <c r="G468" s="125">
        <v>51.99</v>
      </c>
      <c r="H468" s="122">
        <v>36.39</v>
      </c>
      <c r="I468" s="123">
        <f t="shared" si="268"/>
        <v>15.600000000000001</v>
      </c>
      <c r="J468" s="124">
        <f t="shared" si="269"/>
        <v>42.868920032976092</v>
      </c>
      <c r="K468" s="125">
        <v>22.99</v>
      </c>
      <c r="L468" s="122">
        <v>7.39</v>
      </c>
      <c r="M468" s="123">
        <f t="shared" si="270"/>
        <v>15.599999999999998</v>
      </c>
      <c r="N468" s="124">
        <f t="shared" si="271"/>
        <v>211.09607577807847</v>
      </c>
      <c r="O468" s="125" t="s">
        <v>11839</v>
      </c>
      <c r="P468" s="122" t="s">
        <v>11839</v>
      </c>
      <c r="Q468" s="123" t="s">
        <v>11839</v>
      </c>
      <c r="R468" s="124" t="s">
        <v>11839</v>
      </c>
      <c r="S468" s="125">
        <v>29</v>
      </c>
      <c r="T468" s="122">
        <v>29</v>
      </c>
      <c r="U468" s="123">
        <f t="shared" si="274"/>
        <v>0</v>
      </c>
      <c r="V468" s="124">
        <f t="shared" si="275"/>
        <v>0</v>
      </c>
      <c r="W468" s="121" t="s">
        <v>7457</v>
      </c>
      <c r="X468" s="122">
        <v>29</v>
      </c>
      <c r="Y468" s="122">
        <v>29</v>
      </c>
      <c r="Z468" s="123">
        <f t="shared" si="276"/>
        <v>0</v>
      </c>
      <c r="AA468" s="124">
        <f t="shared" si="277"/>
        <v>0</v>
      </c>
      <c r="AB468" s="28" t="s">
        <v>11839</v>
      </c>
      <c r="AC468" s="122" t="s">
        <v>11839</v>
      </c>
      <c r="AD468" s="122" t="s">
        <v>11839</v>
      </c>
      <c r="AE468" s="123" t="s">
        <v>11839</v>
      </c>
      <c r="AF468" s="29" t="s">
        <v>11839</v>
      </c>
      <c r="AG468" s="28" t="s">
        <v>11839</v>
      </c>
      <c r="AH468" s="122" t="s">
        <v>11839</v>
      </c>
      <c r="AI468" s="122" t="s">
        <v>11839</v>
      </c>
      <c r="AJ468" s="123" t="s">
        <v>11839</v>
      </c>
      <c r="AK468" s="124" t="s">
        <v>11839</v>
      </c>
      <c r="AL468" s="28" t="s">
        <v>11839</v>
      </c>
      <c r="AM468" s="122" t="s">
        <v>11839</v>
      </c>
      <c r="AN468" s="122" t="s">
        <v>11839</v>
      </c>
      <c r="AO468" s="123" t="s">
        <v>11839</v>
      </c>
      <c r="AP468" s="29" t="s">
        <v>11839</v>
      </c>
      <c r="AQ468" s="28" t="s">
        <v>11839</v>
      </c>
      <c r="AR468" s="122" t="s">
        <v>11839</v>
      </c>
      <c r="AS468" s="122" t="s">
        <v>11839</v>
      </c>
      <c r="AT468" s="123" t="s">
        <v>11839</v>
      </c>
      <c r="AU468" s="124" t="s">
        <v>11837</v>
      </c>
      <c r="AV468" s="104"/>
      <c r="AX468" s="129"/>
      <c r="AY468" s="139"/>
      <c r="AZ468" s="139"/>
    </row>
    <row r="469" spans="3:52" ht="50" customHeight="1">
      <c r="C469" s="52" t="s">
        <v>6320</v>
      </c>
      <c r="D469" s="130" t="s">
        <v>1116</v>
      </c>
      <c r="E469" s="131" t="s">
        <v>6348</v>
      </c>
      <c r="F469" s="132" t="s">
        <v>1117</v>
      </c>
      <c r="G469" s="125">
        <v>9073</v>
      </c>
      <c r="H469" s="122">
        <v>8481</v>
      </c>
      <c r="I469" s="123">
        <f t="shared" si="268"/>
        <v>592</v>
      </c>
      <c r="J469" s="124">
        <f t="shared" si="269"/>
        <v>6.9803089258342181</v>
      </c>
      <c r="K469" s="125" t="s">
        <v>11839</v>
      </c>
      <c r="L469" s="122" t="s">
        <v>11839</v>
      </c>
      <c r="M469" s="123" t="s">
        <v>11839</v>
      </c>
      <c r="N469" s="124" t="s">
        <v>11839</v>
      </c>
      <c r="O469" s="125" t="s">
        <v>11839</v>
      </c>
      <c r="P469" s="122" t="s">
        <v>11839</v>
      </c>
      <c r="Q469" s="123" t="s">
        <v>11839</v>
      </c>
      <c r="R469" s="124" t="s">
        <v>11839</v>
      </c>
      <c r="S469" s="125">
        <v>9073</v>
      </c>
      <c r="T469" s="122">
        <v>8481</v>
      </c>
      <c r="U469" s="123">
        <f t="shared" si="274"/>
        <v>592</v>
      </c>
      <c r="V469" s="124">
        <f t="shared" si="275"/>
        <v>6.9803089258342181</v>
      </c>
      <c r="W469" s="121" t="s">
        <v>7458</v>
      </c>
      <c r="X469" s="122">
        <v>9073</v>
      </c>
      <c r="Y469" s="122">
        <v>8481</v>
      </c>
      <c r="Z469" s="123">
        <f t="shared" si="276"/>
        <v>592</v>
      </c>
      <c r="AA469" s="124">
        <f t="shared" si="277"/>
        <v>6.9803089258342181</v>
      </c>
      <c r="AB469" s="28" t="s">
        <v>11839</v>
      </c>
      <c r="AC469" s="122" t="s">
        <v>11839</v>
      </c>
      <c r="AD469" s="122" t="s">
        <v>11839</v>
      </c>
      <c r="AE469" s="123" t="s">
        <v>11839</v>
      </c>
      <c r="AF469" s="29" t="s">
        <v>11839</v>
      </c>
      <c r="AG469" s="28" t="s">
        <v>11839</v>
      </c>
      <c r="AH469" s="122" t="s">
        <v>11839</v>
      </c>
      <c r="AI469" s="122" t="s">
        <v>11839</v>
      </c>
      <c r="AJ469" s="123" t="s">
        <v>11839</v>
      </c>
      <c r="AK469" s="124" t="s">
        <v>11839</v>
      </c>
      <c r="AL469" s="28" t="s">
        <v>11839</v>
      </c>
      <c r="AM469" s="122" t="s">
        <v>11839</v>
      </c>
      <c r="AN469" s="122" t="s">
        <v>11839</v>
      </c>
      <c r="AO469" s="123" t="s">
        <v>11839</v>
      </c>
      <c r="AP469" s="29" t="s">
        <v>11839</v>
      </c>
      <c r="AQ469" s="28" t="s">
        <v>11839</v>
      </c>
      <c r="AR469" s="122" t="s">
        <v>11839</v>
      </c>
      <c r="AS469" s="122" t="s">
        <v>11839</v>
      </c>
      <c r="AT469" s="123" t="s">
        <v>11839</v>
      </c>
      <c r="AU469" s="124" t="s">
        <v>11837</v>
      </c>
      <c r="AV469" s="104"/>
      <c r="AX469" s="129"/>
      <c r="AY469" s="139"/>
      <c r="AZ469" s="139"/>
    </row>
    <row r="470" spans="3:52" ht="50" customHeight="1">
      <c r="C470" s="52" t="s">
        <v>6320</v>
      </c>
      <c r="D470" s="130" t="s">
        <v>1118</v>
      </c>
      <c r="E470" s="131" t="s">
        <v>6348</v>
      </c>
      <c r="F470" s="132" t="s">
        <v>1119</v>
      </c>
      <c r="G470" s="125">
        <v>303.92599999999999</v>
      </c>
      <c r="H470" s="122">
        <v>281.91399999999999</v>
      </c>
      <c r="I470" s="123">
        <f t="shared" si="268"/>
        <v>22.012</v>
      </c>
      <c r="J470" s="124">
        <f t="shared" si="269"/>
        <v>7.8080549387401827</v>
      </c>
      <c r="K470" s="125" t="s">
        <v>11839</v>
      </c>
      <c r="L470" s="122" t="s">
        <v>11839</v>
      </c>
      <c r="M470" s="123" t="s">
        <v>11839</v>
      </c>
      <c r="N470" s="124" t="s">
        <v>11839</v>
      </c>
      <c r="O470" s="125">
        <v>9.5380000000000003</v>
      </c>
      <c r="P470" s="122">
        <v>9.5329999999999995</v>
      </c>
      <c r="Q470" s="123">
        <f t="shared" si="272"/>
        <v>5.0000000000007816E-3</v>
      </c>
      <c r="R470" s="124">
        <f t="shared" si="273"/>
        <v>5.2449386342188001E-2</v>
      </c>
      <c r="S470" s="125">
        <v>294.38799999999998</v>
      </c>
      <c r="T470" s="122">
        <v>272.38099999999997</v>
      </c>
      <c r="U470" s="123">
        <f t="shared" si="274"/>
        <v>22.007000000000005</v>
      </c>
      <c r="V470" s="124">
        <f t="shared" si="275"/>
        <v>8.0794915944944794</v>
      </c>
      <c r="W470" s="121" t="s">
        <v>7459</v>
      </c>
      <c r="X470" s="122">
        <v>294.38799999999998</v>
      </c>
      <c r="Y470" s="122">
        <v>272.38099999999997</v>
      </c>
      <c r="Z470" s="123">
        <f t="shared" si="276"/>
        <v>22.007000000000005</v>
      </c>
      <c r="AA470" s="124">
        <f t="shared" si="277"/>
        <v>8.0794915944944794</v>
      </c>
      <c r="AB470" s="28" t="s">
        <v>11839</v>
      </c>
      <c r="AC470" s="122" t="s">
        <v>11839</v>
      </c>
      <c r="AD470" s="122" t="s">
        <v>11839</v>
      </c>
      <c r="AE470" s="123" t="s">
        <v>11839</v>
      </c>
      <c r="AF470" s="29" t="s">
        <v>11839</v>
      </c>
      <c r="AG470" s="28" t="s">
        <v>11839</v>
      </c>
      <c r="AH470" s="122" t="s">
        <v>11839</v>
      </c>
      <c r="AI470" s="122" t="s">
        <v>11839</v>
      </c>
      <c r="AJ470" s="123" t="s">
        <v>11839</v>
      </c>
      <c r="AK470" s="124" t="s">
        <v>11839</v>
      </c>
      <c r="AL470" s="28" t="s">
        <v>11839</v>
      </c>
      <c r="AM470" s="122" t="s">
        <v>11839</v>
      </c>
      <c r="AN470" s="122" t="s">
        <v>11839</v>
      </c>
      <c r="AO470" s="123" t="s">
        <v>11839</v>
      </c>
      <c r="AP470" s="29" t="s">
        <v>11839</v>
      </c>
      <c r="AQ470" s="28" t="s">
        <v>11839</v>
      </c>
      <c r="AR470" s="122" t="s">
        <v>11839</v>
      </c>
      <c r="AS470" s="122" t="s">
        <v>11839</v>
      </c>
      <c r="AT470" s="123" t="s">
        <v>11839</v>
      </c>
      <c r="AU470" s="124" t="s">
        <v>11837</v>
      </c>
      <c r="AV470" s="104"/>
      <c r="AX470" s="129"/>
      <c r="AY470" s="139"/>
      <c r="AZ470" s="139"/>
    </row>
    <row r="471" spans="3:52" ht="50" customHeight="1">
      <c r="C471" s="52" t="s">
        <v>6320</v>
      </c>
      <c r="D471" s="130" t="s">
        <v>1124</v>
      </c>
      <c r="E471" s="131" t="s">
        <v>6348</v>
      </c>
      <c r="F471" s="132" t="s">
        <v>1125</v>
      </c>
      <c r="G471" s="125">
        <v>522.86400000000003</v>
      </c>
      <c r="H471" s="122">
        <v>623.73699999999997</v>
      </c>
      <c r="I471" s="123">
        <f t="shared" si="268"/>
        <v>-100.87299999999993</v>
      </c>
      <c r="J471" s="124">
        <f t="shared" si="269"/>
        <v>-16.172361107325674</v>
      </c>
      <c r="K471" s="125" t="s">
        <v>11839</v>
      </c>
      <c r="L471" s="122" t="s">
        <v>11839</v>
      </c>
      <c r="M471" s="123" t="s">
        <v>11839</v>
      </c>
      <c r="N471" s="124" t="s">
        <v>11839</v>
      </c>
      <c r="O471" s="125" t="s">
        <v>11839</v>
      </c>
      <c r="P471" s="122" t="s">
        <v>11839</v>
      </c>
      <c r="Q471" s="123" t="s">
        <v>11839</v>
      </c>
      <c r="R471" s="124" t="s">
        <v>11839</v>
      </c>
      <c r="S471" s="125">
        <v>522.86400000000003</v>
      </c>
      <c r="T471" s="122">
        <v>623.73699999999997</v>
      </c>
      <c r="U471" s="123">
        <f t="shared" si="274"/>
        <v>-100.87299999999993</v>
      </c>
      <c r="V471" s="124">
        <f t="shared" si="275"/>
        <v>-16.172361107325674</v>
      </c>
      <c r="W471" s="121" t="s">
        <v>7460</v>
      </c>
      <c r="X471" s="122">
        <v>523</v>
      </c>
      <c r="Y471" s="122">
        <v>624</v>
      </c>
      <c r="Z471" s="123">
        <f t="shared" si="276"/>
        <v>-101</v>
      </c>
      <c r="AA471" s="124">
        <f t="shared" si="277"/>
        <v>-16.185897435897438</v>
      </c>
      <c r="AB471" s="28" t="s">
        <v>11839</v>
      </c>
      <c r="AC471" s="122" t="s">
        <v>11839</v>
      </c>
      <c r="AD471" s="122" t="s">
        <v>11839</v>
      </c>
      <c r="AE471" s="123" t="s">
        <v>11839</v>
      </c>
      <c r="AF471" s="29" t="s">
        <v>11839</v>
      </c>
      <c r="AG471" s="28" t="s">
        <v>11839</v>
      </c>
      <c r="AH471" s="122" t="s">
        <v>11839</v>
      </c>
      <c r="AI471" s="122" t="s">
        <v>11839</v>
      </c>
      <c r="AJ471" s="123" t="s">
        <v>11839</v>
      </c>
      <c r="AK471" s="124" t="s">
        <v>11839</v>
      </c>
      <c r="AL471" s="28" t="s">
        <v>11839</v>
      </c>
      <c r="AM471" s="122" t="s">
        <v>11839</v>
      </c>
      <c r="AN471" s="122" t="s">
        <v>11839</v>
      </c>
      <c r="AO471" s="123" t="s">
        <v>11839</v>
      </c>
      <c r="AP471" s="29" t="s">
        <v>11839</v>
      </c>
      <c r="AQ471" s="28" t="s">
        <v>11839</v>
      </c>
      <c r="AR471" s="122" t="s">
        <v>11839</v>
      </c>
      <c r="AS471" s="122" t="s">
        <v>11839</v>
      </c>
      <c r="AT471" s="123" t="s">
        <v>11839</v>
      </c>
      <c r="AU471" s="124" t="s">
        <v>11837</v>
      </c>
      <c r="AV471" s="104"/>
      <c r="AX471" s="129"/>
      <c r="AY471" s="139"/>
      <c r="AZ471" s="139"/>
    </row>
    <row r="472" spans="3:52" ht="50" customHeight="1">
      <c r="C472" s="52" t="s">
        <v>6320</v>
      </c>
      <c r="D472" s="130" t="s">
        <v>1126</v>
      </c>
      <c r="E472" s="131" t="s">
        <v>6348</v>
      </c>
      <c r="F472" s="132" t="s">
        <v>1127</v>
      </c>
      <c r="G472" s="125">
        <v>1139.3979999999999</v>
      </c>
      <c r="H472" s="122">
        <v>1118.5039999999999</v>
      </c>
      <c r="I472" s="123">
        <f t="shared" si="268"/>
        <v>20.894000000000005</v>
      </c>
      <c r="J472" s="124">
        <f t="shared" si="269"/>
        <v>1.8680308698046684</v>
      </c>
      <c r="K472" s="125">
        <v>50.165999999999997</v>
      </c>
      <c r="L472" s="122">
        <v>50.155999999999999</v>
      </c>
      <c r="M472" s="123">
        <f t="shared" si="270"/>
        <v>9.9999999999980105E-3</v>
      </c>
      <c r="N472" s="124">
        <f t="shared" si="271"/>
        <v>1.993779408245875E-2</v>
      </c>
      <c r="O472" s="125" t="s">
        <v>11839</v>
      </c>
      <c r="P472" s="122" t="s">
        <v>11839</v>
      </c>
      <c r="Q472" s="123" t="s">
        <v>11839</v>
      </c>
      <c r="R472" s="124" t="s">
        <v>11839</v>
      </c>
      <c r="S472" s="125">
        <v>1089.232</v>
      </c>
      <c r="T472" s="122">
        <v>1068.348</v>
      </c>
      <c r="U472" s="123">
        <f t="shared" si="274"/>
        <v>20.884000000000015</v>
      </c>
      <c r="V472" s="124">
        <f t="shared" si="275"/>
        <v>1.954793756341568</v>
      </c>
      <c r="W472" s="121" t="s">
        <v>7461</v>
      </c>
      <c r="X472" s="122">
        <v>1005</v>
      </c>
      <c r="Y472" s="122">
        <v>1005</v>
      </c>
      <c r="Z472" s="123">
        <f t="shared" si="276"/>
        <v>0</v>
      </c>
      <c r="AA472" s="124">
        <f t="shared" si="277"/>
        <v>0</v>
      </c>
      <c r="AB472" s="28" t="s">
        <v>7049</v>
      </c>
      <c r="AC472" s="122">
        <v>67</v>
      </c>
      <c r="AD472" s="122">
        <v>37</v>
      </c>
      <c r="AE472" s="123">
        <f t="shared" si="278"/>
        <v>30</v>
      </c>
      <c r="AF472" s="29">
        <f t="shared" si="279"/>
        <v>81.081081081081081</v>
      </c>
      <c r="AG472" s="28" t="s">
        <v>6930</v>
      </c>
      <c r="AH472" s="122">
        <v>17</v>
      </c>
      <c r="AI472" s="122">
        <v>26</v>
      </c>
      <c r="AJ472" s="123">
        <f t="shared" si="280"/>
        <v>-9</v>
      </c>
      <c r="AK472" s="124">
        <f t="shared" si="281"/>
        <v>-34.615384615384613</v>
      </c>
      <c r="AL472" s="28" t="s">
        <v>6421</v>
      </c>
      <c r="AM472" s="122" t="s">
        <v>6421</v>
      </c>
      <c r="AN472" s="122" t="s">
        <v>6421</v>
      </c>
      <c r="AO472" s="123" t="s">
        <v>6421</v>
      </c>
      <c r="AP472" s="29" t="s">
        <v>6421</v>
      </c>
      <c r="AQ472" s="28" t="s">
        <v>6421</v>
      </c>
      <c r="AR472" s="122" t="s">
        <v>6421</v>
      </c>
      <c r="AS472" s="122" t="s">
        <v>6421</v>
      </c>
      <c r="AT472" s="123" t="s">
        <v>6421</v>
      </c>
      <c r="AU472" s="124" t="s">
        <v>6421</v>
      </c>
      <c r="AV472" s="104"/>
      <c r="AX472" s="129"/>
      <c r="AY472" s="139"/>
      <c r="AZ472" s="139"/>
    </row>
    <row r="473" spans="3:52" ht="50" customHeight="1">
      <c r="C473" s="52" t="s">
        <v>6320</v>
      </c>
      <c r="D473" s="130" t="s">
        <v>1128</v>
      </c>
      <c r="E473" s="131" t="s">
        <v>6348</v>
      </c>
      <c r="F473" s="132" t="s">
        <v>1129</v>
      </c>
      <c r="G473" s="125">
        <v>1281.652</v>
      </c>
      <c r="H473" s="122">
        <v>1251.9179999999999</v>
      </c>
      <c r="I473" s="123">
        <f t="shared" si="268"/>
        <v>29.734000000000151</v>
      </c>
      <c r="J473" s="124">
        <f t="shared" si="269"/>
        <v>2.3750756838706808</v>
      </c>
      <c r="K473" s="125" t="s">
        <v>11839</v>
      </c>
      <c r="L473" s="122" t="s">
        <v>11839</v>
      </c>
      <c r="M473" s="123" t="s">
        <v>11839</v>
      </c>
      <c r="N473" s="124" t="s">
        <v>11839</v>
      </c>
      <c r="O473" s="125" t="s">
        <v>11839</v>
      </c>
      <c r="P473" s="122" t="s">
        <v>11839</v>
      </c>
      <c r="Q473" s="123" t="s">
        <v>11839</v>
      </c>
      <c r="R473" s="124" t="s">
        <v>11839</v>
      </c>
      <c r="S473" s="125">
        <v>1281.652</v>
      </c>
      <c r="T473" s="122">
        <v>1251.9179999999999</v>
      </c>
      <c r="U473" s="123">
        <f t="shared" si="274"/>
        <v>29.734000000000151</v>
      </c>
      <c r="V473" s="124">
        <f t="shared" si="275"/>
        <v>2.3750756838706808</v>
      </c>
      <c r="W473" s="121" t="s">
        <v>7462</v>
      </c>
      <c r="X473" s="122">
        <v>660.04399999999998</v>
      </c>
      <c r="Y473" s="122">
        <v>629.24699999999996</v>
      </c>
      <c r="Z473" s="123">
        <f t="shared" si="276"/>
        <v>30.797000000000025</v>
      </c>
      <c r="AA473" s="124">
        <f t="shared" si="277"/>
        <v>4.8942625074096542</v>
      </c>
      <c r="AB473" s="28" t="s">
        <v>7463</v>
      </c>
      <c r="AC473" s="122">
        <v>555.66</v>
      </c>
      <c r="AD473" s="122">
        <v>556.02599999999995</v>
      </c>
      <c r="AE473" s="123">
        <f t="shared" si="278"/>
        <v>-0.36599999999998545</v>
      </c>
      <c r="AF473" s="29">
        <f t="shared" si="279"/>
        <v>-6.5824260016615316E-2</v>
      </c>
      <c r="AG473" s="28" t="s">
        <v>7464</v>
      </c>
      <c r="AH473" s="122">
        <v>31.004000000000001</v>
      </c>
      <c r="AI473" s="122">
        <v>31.004000000000001</v>
      </c>
      <c r="AJ473" s="123">
        <f t="shared" si="280"/>
        <v>0</v>
      </c>
      <c r="AK473" s="124">
        <f t="shared" si="281"/>
        <v>0</v>
      </c>
      <c r="AL473" s="28" t="s">
        <v>7465</v>
      </c>
      <c r="AM473" s="122">
        <v>30</v>
      </c>
      <c r="AN473" s="122">
        <v>30</v>
      </c>
      <c r="AO473" s="123">
        <f t="shared" si="282"/>
        <v>0</v>
      </c>
      <c r="AP473" s="29">
        <f t="shared" si="283"/>
        <v>0</v>
      </c>
      <c r="AQ473" s="28" t="s">
        <v>7466</v>
      </c>
      <c r="AR473" s="122">
        <v>4.9429999999999996</v>
      </c>
      <c r="AS473" s="122">
        <v>5.64</v>
      </c>
      <c r="AT473" s="123">
        <f t="shared" si="284"/>
        <v>-0.69700000000000006</v>
      </c>
      <c r="AU473" s="124">
        <f t="shared" si="285"/>
        <v>-12.358156028368796</v>
      </c>
      <c r="AV473" s="104"/>
      <c r="AX473" s="129"/>
      <c r="AY473" s="139"/>
      <c r="AZ473" s="139"/>
    </row>
    <row r="474" spans="3:52" ht="50" customHeight="1">
      <c r="C474" s="52" t="s">
        <v>6320</v>
      </c>
      <c r="D474" s="130" t="s">
        <v>1130</v>
      </c>
      <c r="E474" s="131" t="s">
        <v>6348</v>
      </c>
      <c r="F474" s="132" t="s">
        <v>1131</v>
      </c>
      <c r="G474" s="125">
        <v>416.61399999999998</v>
      </c>
      <c r="H474" s="122">
        <v>377.55</v>
      </c>
      <c r="I474" s="123">
        <f t="shared" si="268"/>
        <v>39.063999999999965</v>
      </c>
      <c r="J474" s="124">
        <f t="shared" si="269"/>
        <v>10.346709045159571</v>
      </c>
      <c r="K474" s="125">
        <v>96.046000000000006</v>
      </c>
      <c r="L474" s="122">
        <v>86.031000000000006</v>
      </c>
      <c r="M474" s="123">
        <f t="shared" si="270"/>
        <v>10.015000000000001</v>
      </c>
      <c r="N474" s="124">
        <f t="shared" si="271"/>
        <v>11.641152607780917</v>
      </c>
      <c r="O474" s="125" t="s">
        <v>11839</v>
      </c>
      <c r="P474" s="122" t="s">
        <v>11839</v>
      </c>
      <c r="Q474" s="123" t="s">
        <v>11839</v>
      </c>
      <c r="R474" s="124" t="s">
        <v>11839</v>
      </c>
      <c r="S474" s="125">
        <v>320.56799999999998</v>
      </c>
      <c r="T474" s="122">
        <v>291.51900000000001</v>
      </c>
      <c r="U474" s="123">
        <f t="shared" si="274"/>
        <v>29.048999999999978</v>
      </c>
      <c r="V474" s="124">
        <f t="shared" si="275"/>
        <v>9.9647021291922577</v>
      </c>
      <c r="W474" s="121" t="s">
        <v>7467</v>
      </c>
      <c r="X474" s="122">
        <v>321</v>
      </c>
      <c r="Y474" s="122">
        <v>292</v>
      </c>
      <c r="Z474" s="123">
        <f t="shared" si="276"/>
        <v>29</v>
      </c>
      <c r="AA474" s="124">
        <f t="shared" si="277"/>
        <v>9.9315068493150687</v>
      </c>
      <c r="AB474" s="28" t="s">
        <v>11839</v>
      </c>
      <c r="AC474" s="122" t="s">
        <v>11839</v>
      </c>
      <c r="AD474" s="122" t="s">
        <v>11839</v>
      </c>
      <c r="AE474" s="123" t="s">
        <v>11839</v>
      </c>
      <c r="AF474" s="29" t="s">
        <v>11839</v>
      </c>
      <c r="AG474" s="28" t="s">
        <v>11839</v>
      </c>
      <c r="AH474" s="122" t="s">
        <v>11839</v>
      </c>
      <c r="AI474" s="122" t="s">
        <v>11839</v>
      </c>
      <c r="AJ474" s="123" t="s">
        <v>11839</v>
      </c>
      <c r="AK474" s="124" t="s">
        <v>11839</v>
      </c>
      <c r="AL474" s="28" t="s">
        <v>11839</v>
      </c>
      <c r="AM474" s="122" t="s">
        <v>11839</v>
      </c>
      <c r="AN474" s="122" t="s">
        <v>11839</v>
      </c>
      <c r="AO474" s="123" t="s">
        <v>11839</v>
      </c>
      <c r="AP474" s="29" t="s">
        <v>11839</v>
      </c>
      <c r="AQ474" s="28" t="s">
        <v>11839</v>
      </c>
      <c r="AR474" s="122" t="s">
        <v>11839</v>
      </c>
      <c r="AS474" s="122" t="s">
        <v>11839</v>
      </c>
      <c r="AT474" s="123" t="s">
        <v>11839</v>
      </c>
      <c r="AU474" s="124" t="s">
        <v>11837</v>
      </c>
      <c r="AV474" s="104"/>
      <c r="AX474" s="129"/>
      <c r="AY474" s="139"/>
      <c r="AZ474" s="139"/>
    </row>
    <row r="475" spans="3:52" ht="50" customHeight="1">
      <c r="C475" s="52" t="s">
        <v>6320</v>
      </c>
      <c r="D475" s="106" t="s">
        <v>1132</v>
      </c>
      <c r="E475" s="107" t="s">
        <v>6348</v>
      </c>
      <c r="F475" s="108" t="s">
        <v>1133</v>
      </c>
      <c r="G475" s="125">
        <v>22.305</v>
      </c>
      <c r="H475" s="122">
        <v>23.449000000000002</v>
      </c>
      <c r="I475" s="123">
        <f t="shared" si="268"/>
        <v>-1.1440000000000019</v>
      </c>
      <c r="J475" s="124">
        <f t="shared" si="269"/>
        <v>-4.8786728645144866</v>
      </c>
      <c r="K475" s="125" t="s">
        <v>11839</v>
      </c>
      <c r="L475" s="122" t="s">
        <v>11839</v>
      </c>
      <c r="M475" s="123" t="s">
        <v>11839</v>
      </c>
      <c r="N475" s="124" t="s">
        <v>11839</v>
      </c>
      <c r="O475" s="125" t="s">
        <v>11839</v>
      </c>
      <c r="P475" s="122" t="s">
        <v>11839</v>
      </c>
      <c r="Q475" s="123" t="s">
        <v>11839</v>
      </c>
      <c r="R475" s="124" t="s">
        <v>11839</v>
      </c>
      <c r="S475" s="125">
        <v>22.305</v>
      </c>
      <c r="T475" s="122">
        <v>23.449000000000002</v>
      </c>
      <c r="U475" s="123">
        <f t="shared" si="274"/>
        <v>-1.1440000000000019</v>
      </c>
      <c r="V475" s="124">
        <f t="shared" si="275"/>
        <v>-4.8786728645144866</v>
      </c>
      <c r="W475" s="121" t="s">
        <v>7468</v>
      </c>
      <c r="X475" s="122">
        <v>22.305</v>
      </c>
      <c r="Y475" s="122">
        <v>23.449000000000002</v>
      </c>
      <c r="Z475" s="123">
        <f t="shared" si="276"/>
        <v>-1.1440000000000019</v>
      </c>
      <c r="AA475" s="124">
        <f t="shared" si="277"/>
        <v>-4.8786728645144866</v>
      </c>
      <c r="AB475" s="28" t="s">
        <v>11839</v>
      </c>
      <c r="AC475" s="122" t="s">
        <v>11839</v>
      </c>
      <c r="AD475" s="122" t="s">
        <v>11839</v>
      </c>
      <c r="AE475" s="123" t="s">
        <v>11839</v>
      </c>
      <c r="AF475" s="29" t="s">
        <v>11839</v>
      </c>
      <c r="AG475" s="28" t="s">
        <v>11839</v>
      </c>
      <c r="AH475" s="122" t="s">
        <v>11839</v>
      </c>
      <c r="AI475" s="122" t="s">
        <v>11839</v>
      </c>
      <c r="AJ475" s="123" t="s">
        <v>11839</v>
      </c>
      <c r="AK475" s="124" t="s">
        <v>11839</v>
      </c>
      <c r="AL475" s="28" t="s">
        <v>11839</v>
      </c>
      <c r="AM475" s="122" t="s">
        <v>11839</v>
      </c>
      <c r="AN475" s="122" t="s">
        <v>11839</v>
      </c>
      <c r="AO475" s="123" t="s">
        <v>11839</v>
      </c>
      <c r="AP475" s="29" t="s">
        <v>11839</v>
      </c>
      <c r="AQ475" s="28" t="s">
        <v>11839</v>
      </c>
      <c r="AR475" s="122" t="s">
        <v>11839</v>
      </c>
      <c r="AS475" s="122" t="s">
        <v>11839</v>
      </c>
      <c r="AT475" s="123" t="s">
        <v>11839</v>
      </c>
      <c r="AU475" s="124" t="s">
        <v>11837</v>
      </c>
      <c r="AV475" s="104"/>
      <c r="AX475" s="129"/>
      <c r="AY475" s="139"/>
      <c r="AZ475" s="139"/>
    </row>
    <row r="476" spans="3:52" ht="50" customHeight="1">
      <c r="C476" s="52" t="s">
        <v>6320</v>
      </c>
      <c r="D476" s="130" t="s">
        <v>1140</v>
      </c>
      <c r="E476" s="131" t="s">
        <v>6348</v>
      </c>
      <c r="F476" s="132" t="s">
        <v>1141</v>
      </c>
      <c r="G476" s="125">
        <v>1.35</v>
      </c>
      <c r="H476" s="122">
        <v>1.35</v>
      </c>
      <c r="I476" s="123">
        <f t="shared" si="268"/>
        <v>0</v>
      </c>
      <c r="J476" s="124">
        <f t="shared" si="269"/>
        <v>0</v>
      </c>
      <c r="K476" s="125" t="s">
        <v>11839</v>
      </c>
      <c r="L476" s="122" t="s">
        <v>11839</v>
      </c>
      <c r="M476" s="123" t="s">
        <v>11839</v>
      </c>
      <c r="N476" s="124" t="s">
        <v>11839</v>
      </c>
      <c r="O476" s="125" t="s">
        <v>11839</v>
      </c>
      <c r="P476" s="122" t="s">
        <v>11839</v>
      </c>
      <c r="Q476" s="123" t="s">
        <v>11839</v>
      </c>
      <c r="R476" s="124" t="s">
        <v>11839</v>
      </c>
      <c r="S476" s="125">
        <v>1.35</v>
      </c>
      <c r="T476" s="122">
        <v>1.349</v>
      </c>
      <c r="U476" s="123">
        <f t="shared" si="274"/>
        <v>1.0000000000001119E-3</v>
      </c>
      <c r="V476" s="124">
        <f t="shared" si="275"/>
        <v>7.4128984432921569E-2</v>
      </c>
      <c r="W476" s="121" t="s">
        <v>12708</v>
      </c>
      <c r="X476" s="122">
        <v>1</v>
      </c>
      <c r="Y476" s="122">
        <v>1</v>
      </c>
      <c r="Z476" s="123">
        <f t="shared" si="276"/>
        <v>0</v>
      </c>
      <c r="AA476" s="124">
        <f t="shared" si="277"/>
        <v>0</v>
      </c>
      <c r="AB476" s="28" t="s">
        <v>11839</v>
      </c>
      <c r="AC476" s="122" t="s">
        <v>11839</v>
      </c>
      <c r="AD476" s="122" t="s">
        <v>11839</v>
      </c>
      <c r="AE476" s="123" t="s">
        <v>11839</v>
      </c>
      <c r="AF476" s="29" t="s">
        <v>11839</v>
      </c>
      <c r="AG476" s="28" t="s">
        <v>11839</v>
      </c>
      <c r="AH476" s="122" t="s">
        <v>11839</v>
      </c>
      <c r="AI476" s="122" t="s">
        <v>11839</v>
      </c>
      <c r="AJ476" s="123" t="s">
        <v>11839</v>
      </c>
      <c r="AK476" s="124" t="s">
        <v>11839</v>
      </c>
      <c r="AL476" s="28" t="s">
        <v>11839</v>
      </c>
      <c r="AM476" s="122" t="s">
        <v>11839</v>
      </c>
      <c r="AN476" s="122" t="s">
        <v>11839</v>
      </c>
      <c r="AO476" s="123" t="s">
        <v>11839</v>
      </c>
      <c r="AP476" s="29" t="s">
        <v>11839</v>
      </c>
      <c r="AQ476" s="28" t="s">
        <v>11839</v>
      </c>
      <c r="AR476" s="122" t="s">
        <v>11839</v>
      </c>
      <c r="AS476" s="122" t="s">
        <v>11839</v>
      </c>
      <c r="AT476" s="123" t="s">
        <v>11839</v>
      </c>
      <c r="AU476" s="124" t="s">
        <v>11839</v>
      </c>
      <c r="AV476" s="104"/>
      <c r="AX476" s="129"/>
      <c r="AY476" s="139"/>
      <c r="AZ476" s="139"/>
    </row>
    <row r="477" spans="3:52" ht="50" customHeight="1">
      <c r="C477" s="52" t="s">
        <v>6320</v>
      </c>
      <c r="D477" s="130" t="s">
        <v>1142</v>
      </c>
      <c r="E477" s="131" t="s">
        <v>6348</v>
      </c>
      <c r="F477" s="132" t="s">
        <v>1143</v>
      </c>
      <c r="G477" s="125">
        <v>19.433</v>
      </c>
      <c r="H477" s="122">
        <v>19.431000000000001</v>
      </c>
      <c r="I477" s="123">
        <f t="shared" si="268"/>
        <v>1.9999999999988916E-3</v>
      </c>
      <c r="J477" s="124">
        <f t="shared" si="269"/>
        <v>1.0292831043172721E-2</v>
      </c>
      <c r="K477" s="125">
        <v>19.433</v>
      </c>
      <c r="L477" s="122">
        <v>19.431000000000001</v>
      </c>
      <c r="M477" s="123">
        <f t="shared" si="270"/>
        <v>1.9999999999988916E-3</v>
      </c>
      <c r="N477" s="124">
        <f t="shared" si="271"/>
        <v>1.0292831043172721E-2</v>
      </c>
      <c r="O477" s="125" t="s">
        <v>11839</v>
      </c>
      <c r="P477" s="122" t="s">
        <v>11839</v>
      </c>
      <c r="Q477" s="123" t="s">
        <v>11839</v>
      </c>
      <c r="R477" s="124" t="s">
        <v>11839</v>
      </c>
      <c r="S477" s="125" t="s">
        <v>6421</v>
      </c>
      <c r="T477" s="122" t="s">
        <v>6421</v>
      </c>
      <c r="U477" s="123" t="s">
        <v>6421</v>
      </c>
      <c r="V477" s="124" t="s">
        <v>6421</v>
      </c>
      <c r="W477" s="121" t="s">
        <v>6494</v>
      </c>
      <c r="X477" s="122" t="s">
        <v>12709</v>
      </c>
      <c r="Y477" s="122" t="s">
        <v>6494</v>
      </c>
      <c r="Z477" s="123" t="s">
        <v>12709</v>
      </c>
      <c r="AA477" s="124" t="s">
        <v>12709</v>
      </c>
      <c r="AB477" s="28" t="s">
        <v>11839</v>
      </c>
      <c r="AC477" s="122" t="s">
        <v>11839</v>
      </c>
      <c r="AD477" s="122" t="s">
        <v>11839</v>
      </c>
      <c r="AE477" s="123" t="s">
        <v>11839</v>
      </c>
      <c r="AF477" s="29" t="s">
        <v>11839</v>
      </c>
      <c r="AG477" s="28" t="s">
        <v>11839</v>
      </c>
      <c r="AH477" s="122" t="s">
        <v>11839</v>
      </c>
      <c r="AI477" s="122" t="s">
        <v>11839</v>
      </c>
      <c r="AJ477" s="123" t="s">
        <v>11839</v>
      </c>
      <c r="AK477" s="124" t="s">
        <v>11839</v>
      </c>
      <c r="AL477" s="28" t="s">
        <v>11839</v>
      </c>
      <c r="AM477" s="122" t="s">
        <v>11839</v>
      </c>
      <c r="AN477" s="122" t="s">
        <v>11839</v>
      </c>
      <c r="AO477" s="123" t="s">
        <v>11839</v>
      </c>
      <c r="AP477" s="29" t="s">
        <v>11839</v>
      </c>
      <c r="AQ477" s="28" t="s">
        <v>11839</v>
      </c>
      <c r="AR477" s="122" t="s">
        <v>11839</v>
      </c>
      <c r="AS477" s="122" t="s">
        <v>11839</v>
      </c>
      <c r="AT477" s="123" t="s">
        <v>11839</v>
      </c>
      <c r="AU477" s="124" t="s">
        <v>11839</v>
      </c>
      <c r="AV477" s="104"/>
      <c r="AX477" s="129"/>
      <c r="AY477" s="139"/>
      <c r="AZ477" s="139"/>
    </row>
    <row r="478" spans="3:52" ht="50" customHeight="1">
      <c r="C478" s="52" t="s">
        <v>6320</v>
      </c>
      <c r="D478" s="130" t="s">
        <v>1144</v>
      </c>
      <c r="E478" s="131" t="s">
        <v>6348</v>
      </c>
      <c r="F478" s="132" t="s">
        <v>6089</v>
      </c>
      <c r="G478" s="125">
        <v>18.989999999999998</v>
      </c>
      <c r="H478" s="122">
        <v>20.177</v>
      </c>
      <c r="I478" s="123">
        <f t="shared" si="268"/>
        <v>-1.1870000000000012</v>
      </c>
      <c r="J478" s="124">
        <f t="shared" si="269"/>
        <v>-5.8829360162561395</v>
      </c>
      <c r="K478" s="125">
        <v>18.989999999999998</v>
      </c>
      <c r="L478" s="122">
        <v>20.177</v>
      </c>
      <c r="M478" s="123">
        <f t="shared" si="270"/>
        <v>-1.1870000000000012</v>
      </c>
      <c r="N478" s="124">
        <f t="shared" si="271"/>
        <v>-5.8829360162561395</v>
      </c>
      <c r="O478" s="125" t="s">
        <v>11839</v>
      </c>
      <c r="P478" s="122" t="s">
        <v>11839</v>
      </c>
      <c r="Q478" s="123" t="s">
        <v>11839</v>
      </c>
      <c r="R478" s="124" t="s">
        <v>11839</v>
      </c>
      <c r="S478" s="125" t="s">
        <v>6421</v>
      </c>
      <c r="T478" s="122" t="s">
        <v>6421</v>
      </c>
      <c r="U478" s="123" t="s">
        <v>6421</v>
      </c>
      <c r="V478" s="124" t="s">
        <v>6421</v>
      </c>
      <c r="W478" s="121" t="s">
        <v>11840</v>
      </c>
      <c r="X478" s="122" t="s">
        <v>11841</v>
      </c>
      <c r="Y478" s="122" t="s">
        <v>11839</v>
      </c>
      <c r="Z478" s="123" t="s">
        <v>11840</v>
      </c>
      <c r="AA478" s="124" t="s">
        <v>11839</v>
      </c>
      <c r="AB478" s="28" t="s">
        <v>11839</v>
      </c>
      <c r="AC478" s="122" t="s">
        <v>11839</v>
      </c>
      <c r="AD478" s="122" t="s">
        <v>11839</v>
      </c>
      <c r="AE478" s="123" t="s">
        <v>11839</v>
      </c>
      <c r="AF478" s="29" t="s">
        <v>11839</v>
      </c>
      <c r="AG478" s="28" t="s">
        <v>11839</v>
      </c>
      <c r="AH478" s="122" t="s">
        <v>11839</v>
      </c>
      <c r="AI478" s="122" t="s">
        <v>11839</v>
      </c>
      <c r="AJ478" s="123" t="s">
        <v>11839</v>
      </c>
      <c r="AK478" s="124" t="s">
        <v>11839</v>
      </c>
      <c r="AL478" s="28" t="s">
        <v>11839</v>
      </c>
      <c r="AM478" s="122" t="s">
        <v>11839</v>
      </c>
      <c r="AN478" s="122" t="s">
        <v>11839</v>
      </c>
      <c r="AO478" s="123" t="s">
        <v>11839</v>
      </c>
      <c r="AP478" s="29" t="s">
        <v>11839</v>
      </c>
      <c r="AQ478" s="28" t="s">
        <v>11839</v>
      </c>
      <c r="AR478" s="122" t="s">
        <v>11839</v>
      </c>
      <c r="AS478" s="122" t="s">
        <v>11839</v>
      </c>
      <c r="AT478" s="123" t="s">
        <v>11839</v>
      </c>
      <c r="AU478" s="124" t="s">
        <v>11839</v>
      </c>
      <c r="AV478" s="104"/>
      <c r="AX478" s="129"/>
      <c r="AY478" s="139"/>
      <c r="AZ478" s="139"/>
    </row>
    <row r="479" spans="3:52" ht="50" customHeight="1">
      <c r="C479" s="52" t="s">
        <v>6316</v>
      </c>
      <c r="D479" s="130" t="s">
        <v>1145</v>
      </c>
      <c r="E479" s="131" t="s">
        <v>6349</v>
      </c>
      <c r="F479" s="132" t="s">
        <v>1146</v>
      </c>
      <c r="G479" s="125">
        <v>21492.095000000001</v>
      </c>
      <c r="H479" s="122">
        <v>22048.067999999999</v>
      </c>
      <c r="I479" s="123">
        <f t="shared" si="268"/>
        <v>-555.97299999999814</v>
      </c>
      <c r="J479" s="124">
        <f t="shared" si="269"/>
        <v>-2.5216404448679954</v>
      </c>
      <c r="K479" s="125">
        <v>7011.7979999999998</v>
      </c>
      <c r="L479" s="122">
        <v>7237.9620000000004</v>
      </c>
      <c r="M479" s="123">
        <f t="shared" si="270"/>
        <v>-226.16400000000067</v>
      </c>
      <c r="N479" s="124">
        <f t="shared" si="271"/>
        <v>-3.124691729522767</v>
      </c>
      <c r="O479" s="125">
        <v>2755.88</v>
      </c>
      <c r="P479" s="122">
        <v>2755.538</v>
      </c>
      <c r="Q479" s="123">
        <f t="shared" ref="Q479:Q541" si="286">O479-P479</f>
        <v>0.34200000000009823</v>
      </c>
      <c r="R479" s="124">
        <f t="shared" ref="R479:R541" si="287">Q479/P479*100</f>
        <v>1.2411369395018258E-2</v>
      </c>
      <c r="S479" s="125">
        <v>11724.416999999999</v>
      </c>
      <c r="T479" s="122">
        <v>12054.567999999999</v>
      </c>
      <c r="U479" s="123">
        <f t="shared" ref="U479:U542" si="288">S479-T479</f>
        <v>-330.15099999999984</v>
      </c>
      <c r="V479" s="124">
        <f t="shared" ref="V479:V542" si="289">U479/T479*100</f>
        <v>-2.7388040782548146</v>
      </c>
      <c r="W479" s="121" t="s">
        <v>7469</v>
      </c>
      <c r="X479" s="122">
        <v>4314</v>
      </c>
      <c r="Y479" s="122">
        <v>4312</v>
      </c>
      <c r="Z479" s="123">
        <f t="shared" ref="Z479:Z542" si="290">X479-Y479</f>
        <v>2</v>
      </c>
      <c r="AA479" s="124">
        <f t="shared" ref="AA479:AA542" si="291">Z479/Y479*100</f>
        <v>4.63821892393321E-2</v>
      </c>
      <c r="AB479" s="28" t="s">
        <v>7470</v>
      </c>
      <c r="AC479" s="122">
        <v>1539</v>
      </c>
      <c r="AD479" s="122">
        <v>1342</v>
      </c>
      <c r="AE479" s="123">
        <f t="shared" ref="AE479:AE541" si="292">AC479-AD479</f>
        <v>197</v>
      </c>
      <c r="AF479" s="29">
        <f t="shared" ref="AF479:AF541" si="293">AE479/AD479*100</f>
        <v>14.679582712369598</v>
      </c>
      <c r="AG479" s="28" t="s">
        <v>7471</v>
      </c>
      <c r="AH479" s="122">
        <v>1434</v>
      </c>
      <c r="AI479" s="122">
        <v>1524</v>
      </c>
      <c r="AJ479" s="123">
        <f t="shared" ref="AJ479:AJ538" si="294">AH479-AI479</f>
        <v>-90</v>
      </c>
      <c r="AK479" s="124">
        <f t="shared" ref="AK479:AK538" si="295">AJ479/AI479*100</f>
        <v>-5.9055118110236222</v>
      </c>
      <c r="AL479" s="28" t="s">
        <v>6917</v>
      </c>
      <c r="AM479" s="122">
        <v>925</v>
      </c>
      <c r="AN479" s="122">
        <v>1222</v>
      </c>
      <c r="AO479" s="123">
        <f t="shared" ref="AO479:AO538" si="296">AM479-AN479</f>
        <v>-297</v>
      </c>
      <c r="AP479" s="29">
        <f t="shared" ref="AP479:AP538" si="297">AO479/AN479*100</f>
        <v>-24.304418985270047</v>
      </c>
      <c r="AQ479" s="28" t="s">
        <v>7351</v>
      </c>
      <c r="AR479" s="122">
        <v>741</v>
      </c>
      <c r="AS479" s="122">
        <v>741</v>
      </c>
      <c r="AT479" s="123">
        <f t="shared" ref="AT479:AT538" si="298">AR479-AS479</f>
        <v>0</v>
      </c>
      <c r="AU479" s="124">
        <f t="shared" ref="AU479:AU538" si="299">AT479/AS479*100</f>
        <v>0</v>
      </c>
      <c r="AV479" s="9" t="s">
        <v>7472</v>
      </c>
      <c r="AX479" s="129"/>
      <c r="AY479" s="139"/>
      <c r="AZ479" s="139"/>
    </row>
    <row r="480" spans="3:52" ht="50" customHeight="1">
      <c r="C480" s="52" t="s">
        <v>6317</v>
      </c>
      <c r="D480" s="130" t="s">
        <v>1147</v>
      </c>
      <c r="E480" s="131" t="s">
        <v>6349</v>
      </c>
      <c r="F480" s="132" t="s">
        <v>1148</v>
      </c>
      <c r="G480" s="125">
        <v>9315.0400000000009</v>
      </c>
      <c r="H480" s="122">
        <v>7935.77</v>
      </c>
      <c r="I480" s="123">
        <f t="shared" si="268"/>
        <v>1379.2700000000004</v>
      </c>
      <c r="J480" s="124">
        <f t="shared" si="269"/>
        <v>17.380418031268551</v>
      </c>
      <c r="K480" s="125">
        <v>3096.8409999999999</v>
      </c>
      <c r="L480" s="122">
        <v>2792.9920000000002</v>
      </c>
      <c r="M480" s="123">
        <f t="shared" si="270"/>
        <v>303.84899999999971</v>
      </c>
      <c r="N480" s="124">
        <f t="shared" si="271"/>
        <v>10.878978529118582</v>
      </c>
      <c r="O480" s="125">
        <v>6.6369999999999996</v>
      </c>
      <c r="P480" s="122">
        <v>6.6360000000000001</v>
      </c>
      <c r="Q480" s="123">
        <f t="shared" si="286"/>
        <v>9.9999999999944578E-4</v>
      </c>
      <c r="R480" s="124">
        <f t="shared" si="287"/>
        <v>1.5069318866778869E-2</v>
      </c>
      <c r="S480" s="125">
        <v>6211.5619999999999</v>
      </c>
      <c r="T480" s="122">
        <v>5136.1419999999998</v>
      </c>
      <c r="U480" s="123">
        <f t="shared" si="288"/>
        <v>1075.42</v>
      </c>
      <c r="V480" s="124">
        <f t="shared" si="289"/>
        <v>20.938284027193955</v>
      </c>
      <c r="W480" s="121" t="s">
        <v>7469</v>
      </c>
      <c r="X480" s="122">
        <v>4199</v>
      </c>
      <c r="Y480" s="122">
        <v>4234</v>
      </c>
      <c r="Z480" s="123">
        <f t="shared" si="290"/>
        <v>-35</v>
      </c>
      <c r="AA480" s="124">
        <f t="shared" si="291"/>
        <v>-0.82664147378365604</v>
      </c>
      <c r="AB480" s="28" t="s">
        <v>7473</v>
      </c>
      <c r="AC480" s="122">
        <v>1153</v>
      </c>
      <c r="AD480" s="122" t="s">
        <v>6421</v>
      </c>
      <c r="AE480" s="123">
        <v>1153</v>
      </c>
      <c r="AF480" s="29" t="s">
        <v>6914</v>
      </c>
      <c r="AG480" s="28" t="s">
        <v>7474</v>
      </c>
      <c r="AH480" s="122">
        <v>437</v>
      </c>
      <c r="AI480" s="122">
        <v>315</v>
      </c>
      <c r="AJ480" s="123">
        <f t="shared" si="294"/>
        <v>122</v>
      </c>
      <c r="AK480" s="124">
        <f t="shared" si="295"/>
        <v>38.730158730158735</v>
      </c>
      <c r="AL480" s="28" t="s">
        <v>7475</v>
      </c>
      <c r="AM480" s="122">
        <v>248</v>
      </c>
      <c r="AN480" s="122">
        <v>317</v>
      </c>
      <c r="AO480" s="123">
        <f t="shared" si="296"/>
        <v>-69</v>
      </c>
      <c r="AP480" s="29">
        <f t="shared" si="297"/>
        <v>-21.766561514195583</v>
      </c>
      <c r="AQ480" s="28" t="s">
        <v>7336</v>
      </c>
      <c r="AR480" s="122">
        <v>55</v>
      </c>
      <c r="AS480" s="122">
        <v>50</v>
      </c>
      <c r="AT480" s="123">
        <f t="shared" si="298"/>
        <v>5</v>
      </c>
      <c r="AU480" s="124">
        <f t="shared" si="299"/>
        <v>10</v>
      </c>
      <c r="AV480" s="9" t="s">
        <v>12064</v>
      </c>
      <c r="AX480" s="129"/>
      <c r="AY480" s="139"/>
      <c r="AZ480" s="139"/>
    </row>
    <row r="481" spans="3:52" ht="50" customHeight="1">
      <c r="C481" s="52" t="s">
        <v>6316</v>
      </c>
      <c r="D481" s="130" t="s">
        <v>1149</v>
      </c>
      <c r="E481" s="131" t="s">
        <v>6349</v>
      </c>
      <c r="F481" s="132" t="s">
        <v>1150</v>
      </c>
      <c r="G481" s="125">
        <v>25156.338</v>
      </c>
      <c r="H481" s="122">
        <v>23536.595000000001</v>
      </c>
      <c r="I481" s="123">
        <f t="shared" si="268"/>
        <v>1619.7429999999986</v>
      </c>
      <c r="J481" s="124">
        <f t="shared" si="269"/>
        <v>6.8818068204003104</v>
      </c>
      <c r="K481" s="125">
        <v>13520.558000000001</v>
      </c>
      <c r="L481" s="122">
        <v>11920.465</v>
      </c>
      <c r="M481" s="123">
        <f t="shared" si="270"/>
        <v>1600.0930000000008</v>
      </c>
      <c r="N481" s="124">
        <f t="shared" si="271"/>
        <v>13.423075358217995</v>
      </c>
      <c r="O481" s="125">
        <v>0.34</v>
      </c>
      <c r="P481" s="122">
        <v>1025.33</v>
      </c>
      <c r="Q481" s="123">
        <f t="shared" si="286"/>
        <v>-1024.99</v>
      </c>
      <c r="R481" s="124">
        <f t="shared" si="287"/>
        <v>-99.966839944213092</v>
      </c>
      <c r="S481" s="125">
        <v>11635.44</v>
      </c>
      <c r="T481" s="122">
        <v>10590.8</v>
      </c>
      <c r="U481" s="123">
        <f t="shared" si="288"/>
        <v>1044.6400000000012</v>
      </c>
      <c r="V481" s="124">
        <f t="shared" si="289"/>
        <v>9.8636552479510637</v>
      </c>
      <c r="W481" s="121" t="s">
        <v>7476</v>
      </c>
      <c r="X481" s="122">
        <v>1947</v>
      </c>
      <c r="Y481" s="122">
        <v>1953</v>
      </c>
      <c r="Z481" s="123">
        <f t="shared" si="290"/>
        <v>-6</v>
      </c>
      <c r="AA481" s="124">
        <f t="shared" si="291"/>
        <v>-0.30721966205837176</v>
      </c>
      <c r="AB481" s="28" t="s">
        <v>7477</v>
      </c>
      <c r="AC481" s="122">
        <v>1910</v>
      </c>
      <c r="AD481" s="122" t="s">
        <v>6421</v>
      </c>
      <c r="AE481" s="123">
        <v>1910</v>
      </c>
      <c r="AF481" s="29" t="s">
        <v>6914</v>
      </c>
      <c r="AG481" s="28" t="s">
        <v>7166</v>
      </c>
      <c r="AH481" s="122">
        <v>1370</v>
      </c>
      <c r="AI481" s="122">
        <v>1370</v>
      </c>
      <c r="AJ481" s="123">
        <f t="shared" si="294"/>
        <v>0</v>
      </c>
      <c r="AK481" s="124">
        <f t="shared" si="295"/>
        <v>0</v>
      </c>
      <c r="AL481" s="28" t="s">
        <v>7141</v>
      </c>
      <c r="AM481" s="122">
        <v>1131</v>
      </c>
      <c r="AN481" s="122">
        <v>1504</v>
      </c>
      <c r="AO481" s="123">
        <f t="shared" si="296"/>
        <v>-373</v>
      </c>
      <c r="AP481" s="29">
        <f t="shared" si="297"/>
        <v>-24.800531914893618</v>
      </c>
      <c r="AQ481" s="28" t="s">
        <v>7478</v>
      </c>
      <c r="AR481" s="122">
        <v>855</v>
      </c>
      <c r="AS481" s="122">
        <v>1056</v>
      </c>
      <c r="AT481" s="123">
        <f t="shared" si="298"/>
        <v>-201</v>
      </c>
      <c r="AU481" s="124">
        <f t="shared" si="299"/>
        <v>-19.03409090909091</v>
      </c>
      <c r="AV481" s="9" t="s">
        <v>12064</v>
      </c>
      <c r="AX481" s="129"/>
      <c r="AY481" s="139"/>
      <c r="AZ481" s="139"/>
    </row>
    <row r="482" spans="3:52" ht="50" customHeight="1">
      <c r="C482" s="52" t="s">
        <v>6316</v>
      </c>
      <c r="D482" s="130" t="s">
        <v>1151</v>
      </c>
      <c r="E482" s="131" t="s">
        <v>6349</v>
      </c>
      <c r="F482" s="132" t="s">
        <v>1152</v>
      </c>
      <c r="G482" s="125">
        <v>56202.555999999997</v>
      </c>
      <c r="H482" s="122">
        <v>62917.682999999997</v>
      </c>
      <c r="I482" s="123">
        <f t="shared" si="268"/>
        <v>-6715.1270000000004</v>
      </c>
      <c r="J482" s="124">
        <f t="shared" si="269"/>
        <v>-10.672877130583466</v>
      </c>
      <c r="K482" s="125">
        <v>9896.0480000000007</v>
      </c>
      <c r="L482" s="122">
        <v>12192.803</v>
      </c>
      <c r="M482" s="123">
        <f t="shared" si="270"/>
        <v>-2296.7549999999992</v>
      </c>
      <c r="N482" s="124">
        <f t="shared" si="271"/>
        <v>-18.836972925749716</v>
      </c>
      <c r="O482" s="125">
        <v>8036.2449999999999</v>
      </c>
      <c r="P482" s="122">
        <v>5075.4279999999999</v>
      </c>
      <c r="Q482" s="123">
        <f t="shared" si="286"/>
        <v>2960.817</v>
      </c>
      <c r="R482" s="124">
        <f t="shared" si="287"/>
        <v>58.336301884294294</v>
      </c>
      <c r="S482" s="125">
        <v>38270.262999999999</v>
      </c>
      <c r="T482" s="122">
        <v>45649.451999999997</v>
      </c>
      <c r="U482" s="123">
        <f t="shared" si="288"/>
        <v>-7379.1889999999985</v>
      </c>
      <c r="V482" s="124">
        <f t="shared" si="289"/>
        <v>-16.164901607143058</v>
      </c>
      <c r="W482" s="121" t="s">
        <v>7333</v>
      </c>
      <c r="X482" s="122">
        <v>11949</v>
      </c>
      <c r="Y482" s="122">
        <v>10958</v>
      </c>
      <c r="Z482" s="123">
        <f t="shared" si="290"/>
        <v>991</v>
      </c>
      <c r="AA482" s="124">
        <f t="shared" si="291"/>
        <v>9.0436210987406458</v>
      </c>
      <c r="AB482" s="28" t="s">
        <v>7479</v>
      </c>
      <c r="AC482" s="122">
        <v>10055</v>
      </c>
      <c r="AD482" s="122">
        <v>19632</v>
      </c>
      <c r="AE482" s="123">
        <f t="shared" si="292"/>
        <v>-9577</v>
      </c>
      <c r="AF482" s="29">
        <f t="shared" si="293"/>
        <v>-48.782599837000816</v>
      </c>
      <c r="AG482" s="28" t="s">
        <v>7480</v>
      </c>
      <c r="AH482" s="122">
        <v>6454</v>
      </c>
      <c r="AI482" s="122">
        <v>5111</v>
      </c>
      <c r="AJ482" s="123">
        <f t="shared" si="294"/>
        <v>1343</v>
      </c>
      <c r="AK482" s="124">
        <f t="shared" si="295"/>
        <v>26.276658188221486</v>
      </c>
      <c r="AL482" s="28" t="s">
        <v>7481</v>
      </c>
      <c r="AM482" s="122">
        <v>5474</v>
      </c>
      <c r="AN482" s="122">
        <v>5779</v>
      </c>
      <c r="AO482" s="123">
        <f t="shared" si="296"/>
        <v>-305</v>
      </c>
      <c r="AP482" s="29">
        <f t="shared" si="297"/>
        <v>-5.2777297110226682</v>
      </c>
      <c r="AQ482" s="28" t="s">
        <v>7482</v>
      </c>
      <c r="AR482" s="122">
        <v>684</v>
      </c>
      <c r="AS482" s="122">
        <v>684</v>
      </c>
      <c r="AT482" s="123">
        <f t="shared" si="298"/>
        <v>0</v>
      </c>
      <c r="AU482" s="124">
        <f t="shared" si="299"/>
        <v>0</v>
      </c>
      <c r="AV482" s="9" t="s">
        <v>7472</v>
      </c>
      <c r="AX482" s="129"/>
      <c r="AY482" s="139"/>
      <c r="AZ482" s="139"/>
    </row>
    <row r="483" spans="3:52" ht="50" customHeight="1">
      <c r="C483" s="52" t="s">
        <v>6318</v>
      </c>
      <c r="D483" s="130" t="s">
        <v>1153</v>
      </c>
      <c r="E483" s="131" t="s">
        <v>6349</v>
      </c>
      <c r="F483" s="132" t="s">
        <v>1154</v>
      </c>
      <c r="G483" s="125">
        <v>10734.637000000001</v>
      </c>
      <c r="H483" s="122">
        <v>11272.707</v>
      </c>
      <c r="I483" s="123">
        <f t="shared" si="268"/>
        <v>-538.06999999999971</v>
      </c>
      <c r="J483" s="124">
        <f t="shared" si="269"/>
        <v>-4.7732101969828511</v>
      </c>
      <c r="K483" s="125">
        <v>3212.6729999999998</v>
      </c>
      <c r="L483" s="122">
        <v>3228.8159999999998</v>
      </c>
      <c r="M483" s="123">
        <f t="shared" si="270"/>
        <v>-16.143000000000029</v>
      </c>
      <c r="N483" s="124">
        <f t="shared" si="271"/>
        <v>-0.49996655120638744</v>
      </c>
      <c r="O483" s="125">
        <v>1857.3140000000001</v>
      </c>
      <c r="P483" s="122">
        <v>1846.5840000000001</v>
      </c>
      <c r="Q483" s="123">
        <f t="shared" si="286"/>
        <v>10.730000000000018</v>
      </c>
      <c r="R483" s="124">
        <f t="shared" si="287"/>
        <v>0.58107294333753667</v>
      </c>
      <c r="S483" s="125">
        <v>5664.65</v>
      </c>
      <c r="T483" s="122">
        <v>6197.3069999999998</v>
      </c>
      <c r="U483" s="123">
        <f t="shared" si="288"/>
        <v>-532.65700000000015</v>
      </c>
      <c r="V483" s="124">
        <f t="shared" si="289"/>
        <v>-8.5949752045525596</v>
      </c>
      <c r="W483" s="121" t="s">
        <v>7483</v>
      </c>
      <c r="X483" s="122">
        <v>3019</v>
      </c>
      <c r="Y483" s="122">
        <v>3186</v>
      </c>
      <c r="Z483" s="123">
        <f t="shared" si="290"/>
        <v>-167</v>
      </c>
      <c r="AA483" s="124">
        <f t="shared" si="291"/>
        <v>-5.2416823603264282</v>
      </c>
      <c r="AB483" s="28" t="s">
        <v>6980</v>
      </c>
      <c r="AC483" s="122">
        <v>2036</v>
      </c>
      <c r="AD483" s="122">
        <v>2280</v>
      </c>
      <c r="AE483" s="123">
        <f t="shared" si="292"/>
        <v>-244</v>
      </c>
      <c r="AF483" s="29">
        <f t="shared" si="293"/>
        <v>-10.701754385964913</v>
      </c>
      <c r="AG483" s="28" t="s">
        <v>7484</v>
      </c>
      <c r="AH483" s="122">
        <v>207</v>
      </c>
      <c r="AI483" s="122">
        <v>214</v>
      </c>
      <c r="AJ483" s="123">
        <f t="shared" si="294"/>
        <v>-7</v>
      </c>
      <c r="AK483" s="124">
        <f t="shared" si="295"/>
        <v>-3.2710280373831773</v>
      </c>
      <c r="AL483" s="28" t="s">
        <v>7485</v>
      </c>
      <c r="AM483" s="122">
        <v>200</v>
      </c>
      <c r="AN483" s="122">
        <v>193</v>
      </c>
      <c r="AO483" s="123">
        <f t="shared" si="296"/>
        <v>7</v>
      </c>
      <c r="AP483" s="29">
        <f t="shared" si="297"/>
        <v>3.6269430051813467</v>
      </c>
      <c r="AQ483" s="28" t="s">
        <v>7486</v>
      </c>
      <c r="AR483" s="122">
        <v>41</v>
      </c>
      <c r="AS483" s="122">
        <v>39</v>
      </c>
      <c r="AT483" s="123">
        <f t="shared" si="298"/>
        <v>2</v>
      </c>
      <c r="AU483" s="124">
        <f t="shared" si="299"/>
        <v>5.1282051282051277</v>
      </c>
      <c r="AV483" s="9" t="s">
        <v>12064</v>
      </c>
      <c r="AX483" s="129"/>
      <c r="AY483" s="139"/>
      <c r="AZ483" s="139"/>
    </row>
    <row r="484" spans="3:52" ht="50" customHeight="1">
      <c r="C484" s="52" t="s">
        <v>6318</v>
      </c>
      <c r="D484" s="106" t="s">
        <v>1155</v>
      </c>
      <c r="E484" s="107" t="s">
        <v>6349</v>
      </c>
      <c r="F484" s="108" t="s">
        <v>1156</v>
      </c>
      <c r="G484" s="125">
        <v>8185.0110000000004</v>
      </c>
      <c r="H484" s="122">
        <v>9959.1560000000009</v>
      </c>
      <c r="I484" s="123">
        <f t="shared" si="268"/>
        <v>-1774.1450000000004</v>
      </c>
      <c r="J484" s="124">
        <f t="shared" si="269"/>
        <v>-17.814210360797645</v>
      </c>
      <c r="K484" s="125">
        <v>4726.2780000000002</v>
      </c>
      <c r="L484" s="122">
        <v>3299.7339999999999</v>
      </c>
      <c r="M484" s="123">
        <f t="shared" si="270"/>
        <v>1426.5440000000003</v>
      </c>
      <c r="N484" s="124">
        <f t="shared" si="271"/>
        <v>43.232090829139572</v>
      </c>
      <c r="O484" s="125">
        <v>1508.94</v>
      </c>
      <c r="P484" s="122">
        <v>2568.8110000000001</v>
      </c>
      <c r="Q484" s="123">
        <f t="shared" si="286"/>
        <v>-1059.8710000000001</v>
      </c>
      <c r="R484" s="124">
        <f t="shared" si="287"/>
        <v>-41.259205134204116</v>
      </c>
      <c r="S484" s="125">
        <v>1949.7929999999999</v>
      </c>
      <c r="T484" s="122">
        <v>4090.6109999999999</v>
      </c>
      <c r="U484" s="123">
        <f t="shared" si="288"/>
        <v>-2140.8180000000002</v>
      </c>
      <c r="V484" s="124">
        <f t="shared" si="289"/>
        <v>-52.334920137847384</v>
      </c>
      <c r="W484" s="121" t="s">
        <v>7487</v>
      </c>
      <c r="X484" s="122">
        <v>669</v>
      </c>
      <c r="Y484" s="122">
        <v>1348</v>
      </c>
      <c r="Z484" s="123">
        <f t="shared" si="290"/>
        <v>-679</v>
      </c>
      <c r="AA484" s="124">
        <f t="shared" si="291"/>
        <v>-50.370919881305639</v>
      </c>
      <c r="AB484" s="28" t="s">
        <v>7488</v>
      </c>
      <c r="AC484" s="122">
        <v>453</v>
      </c>
      <c r="AD484" s="122">
        <v>52</v>
      </c>
      <c r="AE484" s="123">
        <f t="shared" si="292"/>
        <v>401</v>
      </c>
      <c r="AF484" s="29">
        <f t="shared" si="293"/>
        <v>771.15384615384619</v>
      </c>
      <c r="AG484" s="28" t="s">
        <v>7489</v>
      </c>
      <c r="AH484" s="122">
        <v>207</v>
      </c>
      <c r="AI484" s="122">
        <v>212</v>
      </c>
      <c r="AJ484" s="123">
        <f t="shared" si="294"/>
        <v>-5</v>
      </c>
      <c r="AK484" s="124">
        <f t="shared" si="295"/>
        <v>-2.358490566037736</v>
      </c>
      <c r="AL484" s="28" t="s">
        <v>7490</v>
      </c>
      <c r="AM484" s="122">
        <v>164</v>
      </c>
      <c r="AN484" s="122">
        <v>176</v>
      </c>
      <c r="AO484" s="123">
        <f t="shared" si="296"/>
        <v>-12</v>
      </c>
      <c r="AP484" s="29">
        <f t="shared" si="297"/>
        <v>-6.8181818181818175</v>
      </c>
      <c r="AQ484" s="28" t="s">
        <v>7257</v>
      </c>
      <c r="AR484" s="122">
        <v>162</v>
      </c>
      <c r="AS484" s="122">
        <v>1617</v>
      </c>
      <c r="AT484" s="123">
        <f t="shared" si="298"/>
        <v>-1455</v>
      </c>
      <c r="AU484" s="124">
        <f t="shared" si="299"/>
        <v>-89.981447124304268</v>
      </c>
      <c r="AV484" s="9" t="s">
        <v>7472</v>
      </c>
      <c r="AX484" s="129"/>
      <c r="AY484" s="139"/>
      <c r="AZ484" s="139"/>
    </row>
    <row r="485" spans="3:52" ht="50" customHeight="1">
      <c r="C485" s="52" t="s">
        <v>6318</v>
      </c>
      <c r="D485" s="106" t="s">
        <v>1157</v>
      </c>
      <c r="E485" s="107" t="s">
        <v>6349</v>
      </c>
      <c r="F485" s="108" t="s">
        <v>1158</v>
      </c>
      <c r="G485" s="125">
        <v>7158.3159999999998</v>
      </c>
      <c r="H485" s="122">
        <v>7478.616</v>
      </c>
      <c r="I485" s="123">
        <f t="shared" si="268"/>
        <v>-320.30000000000018</v>
      </c>
      <c r="J485" s="124">
        <f t="shared" si="269"/>
        <v>-4.2828780084443459</v>
      </c>
      <c r="K485" s="125">
        <v>2904.511</v>
      </c>
      <c r="L485" s="122">
        <v>3159.7730000000001</v>
      </c>
      <c r="M485" s="123">
        <f t="shared" si="270"/>
        <v>-255.26200000000017</v>
      </c>
      <c r="N485" s="124">
        <f t="shared" si="271"/>
        <v>-8.0784917144364528</v>
      </c>
      <c r="O485" s="125">
        <v>3121.9229999999998</v>
      </c>
      <c r="P485" s="122">
        <v>3121.6350000000002</v>
      </c>
      <c r="Q485" s="123">
        <f t="shared" si="286"/>
        <v>0.28799999999955617</v>
      </c>
      <c r="R485" s="124">
        <f t="shared" si="287"/>
        <v>9.2259344862405807E-3</v>
      </c>
      <c r="S485" s="125">
        <v>1131.8820000000001</v>
      </c>
      <c r="T485" s="122">
        <v>1197.2080000000001</v>
      </c>
      <c r="U485" s="123">
        <f t="shared" si="288"/>
        <v>-65.326000000000022</v>
      </c>
      <c r="V485" s="124">
        <f t="shared" si="289"/>
        <v>-5.4565288571409489</v>
      </c>
      <c r="W485" s="121" t="s">
        <v>7491</v>
      </c>
      <c r="X485" s="122">
        <v>194</v>
      </c>
      <c r="Y485" s="122">
        <v>163</v>
      </c>
      <c r="Z485" s="123">
        <f t="shared" si="290"/>
        <v>31</v>
      </c>
      <c r="AA485" s="124">
        <f t="shared" si="291"/>
        <v>19.018404907975462</v>
      </c>
      <c r="AB485" s="28" t="s">
        <v>7492</v>
      </c>
      <c r="AC485" s="122">
        <v>184</v>
      </c>
      <c r="AD485" s="122">
        <v>194</v>
      </c>
      <c r="AE485" s="123">
        <f t="shared" si="292"/>
        <v>-10</v>
      </c>
      <c r="AF485" s="29">
        <f t="shared" si="293"/>
        <v>-5.1546391752577314</v>
      </c>
      <c r="AG485" s="28" t="s">
        <v>7493</v>
      </c>
      <c r="AH485" s="122">
        <v>160</v>
      </c>
      <c r="AI485" s="122">
        <v>240</v>
      </c>
      <c r="AJ485" s="123">
        <f t="shared" si="294"/>
        <v>-80</v>
      </c>
      <c r="AK485" s="124">
        <f t="shared" si="295"/>
        <v>-33.333333333333329</v>
      </c>
      <c r="AL485" s="28" t="s">
        <v>7494</v>
      </c>
      <c r="AM485" s="122">
        <v>150</v>
      </c>
      <c r="AN485" s="122">
        <v>161</v>
      </c>
      <c r="AO485" s="123">
        <f t="shared" si="296"/>
        <v>-11</v>
      </c>
      <c r="AP485" s="29">
        <f t="shared" si="297"/>
        <v>-6.8322981366459627</v>
      </c>
      <c r="AQ485" s="28" t="s">
        <v>7495</v>
      </c>
      <c r="AR485" s="122">
        <v>131</v>
      </c>
      <c r="AS485" s="122">
        <v>87</v>
      </c>
      <c r="AT485" s="123">
        <f t="shared" si="298"/>
        <v>44</v>
      </c>
      <c r="AU485" s="124">
        <f t="shared" si="299"/>
        <v>50.574712643678168</v>
      </c>
      <c r="AV485" s="9" t="s">
        <v>7472</v>
      </c>
      <c r="AX485" s="129"/>
      <c r="AY485" s="139"/>
      <c r="AZ485" s="139"/>
    </row>
    <row r="486" spans="3:52" ht="50" customHeight="1">
      <c r="C486" s="52" t="s">
        <v>6318</v>
      </c>
      <c r="D486" s="130" t="s">
        <v>1159</v>
      </c>
      <c r="E486" s="131" t="s">
        <v>6349</v>
      </c>
      <c r="F486" s="132" t="s">
        <v>1160</v>
      </c>
      <c r="G486" s="125">
        <v>17363.504000000001</v>
      </c>
      <c r="H486" s="122">
        <v>19685.268</v>
      </c>
      <c r="I486" s="123">
        <f t="shared" si="268"/>
        <v>-2321.7639999999992</v>
      </c>
      <c r="J486" s="124">
        <f t="shared" si="269"/>
        <v>-11.794424134840325</v>
      </c>
      <c r="K486" s="125">
        <v>3528.2750000000001</v>
      </c>
      <c r="L486" s="122">
        <v>4275.3639999999996</v>
      </c>
      <c r="M486" s="123">
        <f t="shared" si="270"/>
        <v>-747.08899999999949</v>
      </c>
      <c r="N486" s="124">
        <f t="shared" si="271"/>
        <v>-17.474278213504149</v>
      </c>
      <c r="O486" s="125">
        <v>564.61300000000006</v>
      </c>
      <c r="P486" s="122">
        <v>564.57799999999997</v>
      </c>
      <c r="Q486" s="123">
        <f t="shared" si="286"/>
        <v>3.5000000000081855E-2</v>
      </c>
      <c r="R486" s="124">
        <f t="shared" si="287"/>
        <v>6.1993205544817291E-3</v>
      </c>
      <c r="S486" s="125">
        <v>13270.616</v>
      </c>
      <c r="T486" s="122">
        <v>14845.325999999999</v>
      </c>
      <c r="U486" s="123">
        <f t="shared" si="288"/>
        <v>-1574.7099999999991</v>
      </c>
      <c r="V486" s="124">
        <f t="shared" si="289"/>
        <v>-10.607446411079145</v>
      </c>
      <c r="W486" s="121" t="s">
        <v>7165</v>
      </c>
      <c r="X486" s="122">
        <v>9738</v>
      </c>
      <c r="Y486" s="122">
        <v>11585</v>
      </c>
      <c r="Z486" s="123">
        <f t="shared" si="290"/>
        <v>-1847</v>
      </c>
      <c r="AA486" s="124">
        <f t="shared" si="291"/>
        <v>-15.943029779887786</v>
      </c>
      <c r="AB486" s="28" t="s">
        <v>7496</v>
      </c>
      <c r="AC486" s="122">
        <v>1084</v>
      </c>
      <c r="AD486" s="122">
        <v>1104</v>
      </c>
      <c r="AE486" s="123">
        <f t="shared" si="292"/>
        <v>-20</v>
      </c>
      <c r="AF486" s="29">
        <f t="shared" si="293"/>
        <v>-1.8115942028985508</v>
      </c>
      <c r="AG486" s="28" t="s">
        <v>7497</v>
      </c>
      <c r="AH486" s="122">
        <v>566</v>
      </c>
      <c r="AI486" s="122">
        <v>519</v>
      </c>
      <c r="AJ486" s="123">
        <f t="shared" si="294"/>
        <v>47</v>
      </c>
      <c r="AK486" s="124">
        <f t="shared" si="295"/>
        <v>9.0558766859344892</v>
      </c>
      <c r="AL486" s="28" t="s">
        <v>7498</v>
      </c>
      <c r="AM486" s="122">
        <v>538</v>
      </c>
      <c r="AN486" s="122">
        <v>500</v>
      </c>
      <c r="AO486" s="123">
        <f t="shared" si="296"/>
        <v>38</v>
      </c>
      <c r="AP486" s="29">
        <f t="shared" si="297"/>
        <v>7.6</v>
      </c>
      <c r="AQ486" s="28" t="s">
        <v>7499</v>
      </c>
      <c r="AR486" s="122">
        <v>445</v>
      </c>
      <c r="AS486" s="122">
        <v>373</v>
      </c>
      <c r="AT486" s="123">
        <f t="shared" si="298"/>
        <v>72</v>
      </c>
      <c r="AU486" s="124">
        <f t="shared" si="299"/>
        <v>19.302949061662197</v>
      </c>
      <c r="AV486" s="9" t="s">
        <v>7472</v>
      </c>
      <c r="AX486" s="129"/>
      <c r="AY486" s="139"/>
      <c r="AZ486" s="139"/>
    </row>
    <row r="487" spans="3:52" ht="50" customHeight="1">
      <c r="C487" s="52" t="s">
        <v>6318</v>
      </c>
      <c r="D487" s="130" t="s">
        <v>1161</v>
      </c>
      <c r="E487" s="131" t="s">
        <v>6349</v>
      </c>
      <c r="F487" s="132" t="s">
        <v>1162</v>
      </c>
      <c r="G487" s="125">
        <v>7652.5050000000001</v>
      </c>
      <c r="H487" s="122">
        <v>8307.2980000000007</v>
      </c>
      <c r="I487" s="123">
        <f t="shared" si="268"/>
        <v>-654.79300000000057</v>
      </c>
      <c r="J487" s="124">
        <f t="shared" si="269"/>
        <v>-7.8821417023922882</v>
      </c>
      <c r="K487" s="125">
        <v>3762.5479999999998</v>
      </c>
      <c r="L487" s="122">
        <v>3846.8870000000002</v>
      </c>
      <c r="M487" s="123">
        <f t="shared" si="270"/>
        <v>-84.339000000000397</v>
      </c>
      <c r="N487" s="124">
        <f t="shared" si="271"/>
        <v>-2.1923960854582001</v>
      </c>
      <c r="O487" s="125">
        <v>1907.854</v>
      </c>
      <c r="P487" s="122">
        <v>2226.2190000000001</v>
      </c>
      <c r="Q487" s="123">
        <f t="shared" si="286"/>
        <v>-318.36500000000001</v>
      </c>
      <c r="R487" s="124">
        <f t="shared" si="287"/>
        <v>-14.300704467979116</v>
      </c>
      <c r="S487" s="125">
        <v>1982.1030000000001</v>
      </c>
      <c r="T487" s="122">
        <v>2234.192</v>
      </c>
      <c r="U487" s="123">
        <f t="shared" si="288"/>
        <v>-252.08899999999994</v>
      </c>
      <c r="V487" s="124">
        <f t="shared" si="289"/>
        <v>-11.283229015232351</v>
      </c>
      <c r="W487" s="121" t="s">
        <v>7336</v>
      </c>
      <c r="X487" s="122">
        <v>917</v>
      </c>
      <c r="Y487" s="122">
        <v>939</v>
      </c>
      <c r="Z487" s="123">
        <f t="shared" si="290"/>
        <v>-22</v>
      </c>
      <c r="AA487" s="124">
        <f t="shared" si="291"/>
        <v>-2.3429179978700745</v>
      </c>
      <c r="AB487" s="28" t="s">
        <v>7500</v>
      </c>
      <c r="AC487" s="122">
        <v>533</v>
      </c>
      <c r="AD487" s="122">
        <v>740</v>
      </c>
      <c r="AE487" s="123">
        <f t="shared" si="292"/>
        <v>-207</v>
      </c>
      <c r="AF487" s="29">
        <f t="shared" si="293"/>
        <v>-27.972972972972972</v>
      </c>
      <c r="AG487" s="28" t="s">
        <v>7501</v>
      </c>
      <c r="AH487" s="122">
        <v>139</v>
      </c>
      <c r="AI487" s="122">
        <v>139</v>
      </c>
      <c r="AJ487" s="123">
        <f t="shared" si="294"/>
        <v>0</v>
      </c>
      <c r="AK487" s="124">
        <f t="shared" si="295"/>
        <v>0</v>
      </c>
      <c r="AL487" s="28" t="s">
        <v>7502</v>
      </c>
      <c r="AM487" s="122">
        <v>137</v>
      </c>
      <c r="AN487" s="122">
        <v>100</v>
      </c>
      <c r="AO487" s="123">
        <f t="shared" si="296"/>
        <v>37</v>
      </c>
      <c r="AP487" s="29">
        <f t="shared" si="297"/>
        <v>37</v>
      </c>
      <c r="AQ487" s="28" t="s">
        <v>7445</v>
      </c>
      <c r="AR487" s="122">
        <v>115</v>
      </c>
      <c r="AS487" s="122">
        <v>122</v>
      </c>
      <c r="AT487" s="123">
        <f t="shared" si="298"/>
        <v>-7</v>
      </c>
      <c r="AU487" s="124">
        <f t="shared" si="299"/>
        <v>-5.7377049180327866</v>
      </c>
      <c r="AV487" s="9" t="s">
        <v>7472</v>
      </c>
      <c r="AX487" s="129"/>
      <c r="AY487" s="139"/>
      <c r="AZ487" s="139"/>
    </row>
    <row r="488" spans="3:52" ht="50" customHeight="1">
      <c r="C488" s="52" t="s">
        <v>6318</v>
      </c>
      <c r="D488" s="130" t="s">
        <v>1163</v>
      </c>
      <c r="E488" s="131" t="s">
        <v>6349</v>
      </c>
      <c r="F488" s="132" t="s">
        <v>1164</v>
      </c>
      <c r="G488" s="125">
        <v>17624.776999999998</v>
      </c>
      <c r="H488" s="122">
        <v>12471.172</v>
      </c>
      <c r="I488" s="123">
        <f t="shared" si="268"/>
        <v>5153.6049999999977</v>
      </c>
      <c r="J488" s="124">
        <f t="shared" si="269"/>
        <v>41.324143392457401</v>
      </c>
      <c r="K488" s="125">
        <v>4783.915</v>
      </c>
      <c r="L488" s="122">
        <v>4803.6509999999998</v>
      </c>
      <c r="M488" s="123">
        <f t="shared" si="270"/>
        <v>-19.735999999999876</v>
      </c>
      <c r="N488" s="124">
        <f t="shared" si="271"/>
        <v>-0.41085416072066594</v>
      </c>
      <c r="O488" s="125">
        <v>1399.876</v>
      </c>
      <c r="P488" s="122">
        <v>1159.57</v>
      </c>
      <c r="Q488" s="123">
        <f t="shared" si="286"/>
        <v>240.30600000000004</v>
      </c>
      <c r="R488" s="124">
        <f t="shared" si="287"/>
        <v>20.723716550100473</v>
      </c>
      <c r="S488" s="125">
        <v>11440.986000000001</v>
      </c>
      <c r="T488" s="122">
        <v>6507.951</v>
      </c>
      <c r="U488" s="123">
        <f t="shared" si="288"/>
        <v>4933.0350000000008</v>
      </c>
      <c r="V488" s="124">
        <f t="shared" si="289"/>
        <v>75.800125108501902</v>
      </c>
      <c r="W488" s="121" t="s">
        <v>7503</v>
      </c>
      <c r="X488" s="122">
        <v>8991</v>
      </c>
      <c r="Y488" s="122">
        <v>5030</v>
      </c>
      <c r="Z488" s="123">
        <f t="shared" si="290"/>
        <v>3961</v>
      </c>
      <c r="AA488" s="124">
        <f t="shared" si="291"/>
        <v>78.747514910536779</v>
      </c>
      <c r="AB488" s="28" t="s">
        <v>7504</v>
      </c>
      <c r="AC488" s="122">
        <v>1905</v>
      </c>
      <c r="AD488" s="122">
        <v>1035</v>
      </c>
      <c r="AE488" s="123">
        <f t="shared" si="292"/>
        <v>870</v>
      </c>
      <c r="AF488" s="29">
        <f t="shared" si="293"/>
        <v>84.05797101449275</v>
      </c>
      <c r="AG488" s="28" t="s">
        <v>6467</v>
      </c>
      <c r="AH488" s="122">
        <v>252</v>
      </c>
      <c r="AI488" s="122">
        <v>252</v>
      </c>
      <c r="AJ488" s="123">
        <f t="shared" si="294"/>
        <v>0</v>
      </c>
      <c r="AK488" s="124">
        <f t="shared" si="295"/>
        <v>0</v>
      </c>
      <c r="AL488" s="28" t="s">
        <v>7505</v>
      </c>
      <c r="AM488" s="122">
        <v>160</v>
      </c>
      <c r="AN488" s="122" t="s">
        <v>6421</v>
      </c>
      <c r="AO488" s="123">
        <v>160</v>
      </c>
      <c r="AP488" s="29" t="s">
        <v>11832</v>
      </c>
      <c r="AQ488" s="28" t="s">
        <v>7506</v>
      </c>
      <c r="AR488" s="122">
        <v>40</v>
      </c>
      <c r="AS488" s="122" t="s">
        <v>6421</v>
      </c>
      <c r="AT488" s="123">
        <v>40</v>
      </c>
      <c r="AU488" s="124" t="s">
        <v>11832</v>
      </c>
      <c r="AV488" s="9" t="s">
        <v>7472</v>
      </c>
      <c r="AX488" s="129"/>
      <c r="AY488" s="139"/>
      <c r="AZ488" s="139"/>
    </row>
    <row r="489" spans="3:52" ht="50" customHeight="1">
      <c r="C489" s="52" t="s">
        <v>6318</v>
      </c>
      <c r="D489" s="130" t="s">
        <v>1165</v>
      </c>
      <c r="E489" s="131" t="s">
        <v>6349</v>
      </c>
      <c r="F489" s="132" t="s">
        <v>1166</v>
      </c>
      <c r="G489" s="125">
        <v>32814.699999999997</v>
      </c>
      <c r="H489" s="122">
        <v>37264.938999999998</v>
      </c>
      <c r="I489" s="123">
        <f t="shared" si="268"/>
        <v>-4450.2390000000014</v>
      </c>
      <c r="J489" s="124">
        <f t="shared" si="269"/>
        <v>-11.942160967981193</v>
      </c>
      <c r="K489" s="125">
        <v>4261.3710000000001</v>
      </c>
      <c r="L489" s="122">
        <v>4123.0640000000003</v>
      </c>
      <c r="M489" s="123">
        <f t="shared" si="270"/>
        <v>138.30699999999979</v>
      </c>
      <c r="N489" s="124">
        <f t="shared" si="271"/>
        <v>3.3544713349101487</v>
      </c>
      <c r="O489" s="125">
        <v>3464.69</v>
      </c>
      <c r="P489" s="122">
        <v>3509.857</v>
      </c>
      <c r="Q489" s="123">
        <f t="shared" si="286"/>
        <v>-45.166999999999916</v>
      </c>
      <c r="R489" s="124">
        <f t="shared" si="287"/>
        <v>-1.2868615445016682</v>
      </c>
      <c r="S489" s="125">
        <v>25088.638999999999</v>
      </c>
      <c r="T489" s="122">
        <v>29632.018</v>
      </c>
      <c r="U489" s="123">
        <f t="shared" si="288"/>
        <v>-4543.3790000000008</v>
      </c>
      <c r="V489" s="124">
        <f t="shared" si="289"/>
        <v>-15.332668196948319</v>
      </c>
      <c r="W489" s="121" t="s">
        <v>7507</v>
      </c>
      <c r="X489" s="122">
        <v>9623</v>
      </c>
      <c r="Y489" s="122">
        <v>11258</v>
      </c>
      <c r="Z489" s="123">
        <f t="shared" si="290"/>
        <v>-1635</v>
      </c>
      <c r="AA489" s="124">
        <f t="shared" si="291"/>
        <v>-14.523005862497779</v>
      </c>
      <c r="AB489" s="28" t="s">
        <v>7165</v>
      </c>
      <c r="AC489" s="122">
        <v>5737</v>
      </c>
      <c r="AD489" s="122">
        <v>7733</v>
      </c>
      <c r="AE489" s="123">
        <f t="shared" si="292"/>
        <v>-1996</v>
      </c>
      <c r="AF489" s="29">
        <f t="shared" si="293"/>
        <v>-25.811457390404758</v>
      </c>
      <c r="AG489" s="28" t="s">
        <v>7508</v>
      </c>
      <c r="AH489" s="122">
        <v>2984</v>
      </c>
      <c r="AI489" s="122">
        <v>5133</v>
      </c>
      <c r="AJ489" s="123">
        <f t="shared" si="294"/>
        <v>-2149</v>
      </c>
      <c r="AK489" s="124">
        <f t="shared" si="295"/>
        <v>-41.866354958114165</v>
      </c>
      <c r="AL489" s="28" t="s">
        <v>7509</v>
      </c>
      <c r="AM489" s="122">
        <v>1434</v>
      </c>
      <c r="AN489" s="122">
        <v>1234</v>
      </c>
      <c r="AO489" s="123">
        <f t="shared" si="296"/>
        <v>200</v>
      </c>
      <c r="AP489" s="29">
        <f t="shared" si="297"/>
        <v>16.207455429497568</v>
      </c>
      <c r="AQ489" s="28" t="s">
        <v>7510</v>
      </c>
      <c r="AR489" s="122">
        <v>976</v>
      </c>
      <c r="AS489" s="122" t="s">
        <v>6421</v>
      </c>
      <c r="AT489" s="123">
        <v>976</v>
      </c>
      <c r="AU489" s="124" t="s">
        <v>11832</v>
      </c>
      <c r="AV489" s="9" t="s">
        <v>7472</v>
      </c>
      <c r="AX489" s="129"/>
      <c r="AY489" s="139"/>
      <c r="AZ489" s="139"/>
    </row>
    <row r="490" spans="3:52" ht="50" customHeight="1">
      <c r="C490" s="52" t="s">
        <v>6318</v>
      </c>
      <c r="D490" s="130" t="s">
        <v>1167</v>
      </c>
      <c r="E490" s="131" t="s">
        <v>6349</v>
      </c>
      <c r="F490" s="132" t="s">
        <v>77</v>
      </c>
      <c r="G490" s="125">
        <v>14227.806</v>
      </c>
      <c r="H490" s="122">
        <v>14390.526</v>
      </c>
      <c r="I490" s="123">
        <f t="shared" si="268"/>
        <v>-162.71999999999935</v>
      </c>
      <c r="J490" s="124">
        <f t="shared" si="269"/>
        <v>-1.1307439352807489</v>
      </c>
      <c r="K490" s="125">
        <v>3765.078</v>
      </c>
      <c r="L490" s="122">
        <v>4152.5349999999999</v>
      </c>
      <c r="M490" s="123">
        <f t="shared" si="270"/>
        <v>-387.45699999999988</v>
      </c>
      <c r="N490" s="124">
        <f t="shared" si="271"/>
        <v>-9.3306137094569923</v>
      </c>
      <c r="O490" s="125">
        <v>1062.96</v>
      </c>
      <c r="P490" s="122">
        <v>1162.6030000000001</v>
      </c>
      <c r="Q490" s="123">
        <f t="shared" si="286"/>
        <v>-99.643000000000029</v>
      </c>
      <c r="R490" s="124">
        <f t="shared" si="287"/>
        <v>-8.5706814794044064</v>
      </c>
      <c r="S490" s="125">
        <v>9399.768</v>
      </c>
      <c r="T490" s="122">
        <v>9075.3880000000008</v>
      </c>
      <c r="U490" s="123">
        <f t="shared" si="288"/>
        <v>324.3799999999992</v>
      </c>
      <c r="V490" s="124">
        <f t="shared" si="289"/>
        <v>3.5742824439021139</v>
      </c>
      <c r="W490" s="121" t="s">
        <v>7511</v>
      </c>
      <c r="X490" s="122">
        <v>4008</v>
      </c>
      <c r="Y490" s="122">
        <v>3985</v>
      </c>
      <c r="Z490" s="123">
        <f t="shared" si="290"/>
        <v>23</v>
      </c>
      <c r="AA490" s="124">
        <f t="shared" si="291"/>
        <v>0.57716436637390212</v>
      </c>
      <c r="AB490" s="28" t="s">
        <v>7512</v>
      </c>
      <c r="AC490" s="122">
        <v>2371</v>
      </c>
      <c r="AD490" s="122">
        <v>2757</v>
      </c>
      <c r="AE490" s="123">
        <f t="shared" si="292"/>
        <v>-386</v>
      </c>
      <c r="AF490" s="29">
        <f t="shared" si="293"/>
        <v>-14.000725426187884</v>
      </c>
      <c r="AG490" s="28" t="s">
        <v>7443</v>
      </c>
      <c r="AH490" s="122">
        <v>1513</v>
      </c>
      <c r="AI490" s="122">
        <v>1486</v>
      </c>
      <c r="AJ490" s="123">
        <f>AH490-AI490</f>
        <v>27</v>
      </c>
      <c r="AK490" s="124">
        <f t="shared" si="295"/>
        <v>1.8169582772543742</v>
      </c>
      <c r="AL490" s="28" t="s">
        <v>7513</v>
      </c>
      <c r="AM490" s="122">
        <v>675</v>
      </c>
      <c r="AN490" s="122">
        <v>300</v>
      </c>
      <c r="AO490" s="123">
        <f t="shared" si="296"/>
        <v>375</v>
      </c>
      <c r="AP490" s="29">
        <f t="shared" si="297"/>
        <v>125</v>
      </c>
      <c r="AQ490" s="28" t="s">
        <v>7514</v>
      </c>
      <c r="AR490" s="122">
        <v>200</v>
      </c>
      <c r="AS490" s="122">
        <v>200</v>
      </c>
      <c r="AT490" s="123">
        <f t="shared" si="298"/>
        <v>0</v>
      </c>
      <c r="AU490" s="124">
        <f t="shared" si="299"/>
        <v>0</v>
      </c>
      <c r="AV490" s="9" t="s">
        <v>12064</v>
      </c>
      <c r="AX490" s="129"/>
      <c r="AY490" s="139"/>
      <c r="AZ490" s="139"/>
    </row>
    <row r="491" spans="3:52" ht="50" customHeight="1">
      <c r="C491" s="52" t="s">
        <v>6318</v>
      </c>
      <c r="D491" s="130" t="s">
        <v>1168</v>
      </c>
      <c r="E491" s="131" t="s">
        <v>6349</v>
      </c>
      <c r="F491" s="132" t="s">
        <v>1169</v>
      </c>
      <c r="G491" s="125">
        <v>3536.5839999999998</v>
      </c>
      <c r="H491" s="122">
        <v>3427.6660000000002</v>
      </c>
      <c r="I491" s="123">
        <f t="shared" si="268"/>
        <v>108.91799999999967</v>
      </c>
      <c r="J491" s="124">
        <f t="shared" si="269"/>
        <v>3.1776141549380736</v>
      </c>
      <c r="K491" s="125">
        <v>1528.7929999999999</v>
      </c>
      <c r="L491" s="122">
        <v>1488.576</v>
      </c>
      <c r="M491" s="123">
        <f t="shared" si="270"/>
        <v>40.216999999999871</v>
      </c>
      <c r="N491" s="124">
        <f t="shared" si="271"/>
        <v>2.7017095532911903</v>
      </c>
      <c r="O491" s="125">
        <v>126.998</v>
      </c>
      <c r="P491" s="122">
        <v>101.946</v>
      </c>
      <c r="Q491" s="123">
        <f t="shared" si="286"/>
        <v>25.052000000000007</v>
      </c>
      <c r="R491" s="124">
        <f t="shared" si="287"/>
        <v>24.573793969356334</v>
      </c>
      <c r="S491" s="125">
        <v>1880.7929999999999</v>
      </c>
      <c r="T491" s="122">
        <v>1837.144</v>
      </c>
      <c r="U491" s="123">
        <f t="shared" si="288"/>
        <v>43.648999999999887</v>
      </c>
      <c r="V491" s="124">
        <f t="shared" si="289"/>
        <v>2.3759160958531225</v>
      </c>
      <c r="W491" s="121" t="s">
        <v>7515</v>
      </c>
      <c r="X491" s="122">
        <v>571</v>
      </c>
      <c r="Y491" s="122">
        <v>621</v>
      </c>
      <c r="Z491" s="123">
        <f t="shared" si="290"/>
        <v>-50</v>
      </c>
      <c r="AA491" s="124">
        <f t="shared" si="291"/>
        <v>-8.0515297906602257</v>
      </c>
      <c r="AB491" s="28" t="s">
        <v>6981</v>
      </c>
      <c r="AC491" s="122">
        <v>339</v>
      </c>
      <c r="AD491" s="122">
        <v>338</v>
      </c>
      <c r="AE491" s="123">
        <f t="shared" si="292"/>
        <v>1</v>
      </c>
      <c r="AF491" s="29">
        <f t="shared" si="293"/>
        <v>0.29585798816568049</v>
      </c>
      <c r="AG491" s="28" t="s">
        <v>7516</v>
      </c>
      <c r="AH491" s="122">
        <v>292</v>
      </c>
      <c r="AI491" s="122">
        <v>281</v>
      </c>
      <c r="AJ491" s="123">
        <f t="shared" ref="AJ491" si="300">AH491-AI491</f>
        <v>11</v>
      </c>
      <c r="AK491" s="124">
        <f t="shared" si="295"/>
        <v>3.9145907473309607</v>
      </c>
      <c r="AL491" s="28" t="s">
        <v>7517</v>
      </c>
      <c r="AM491" s="122">
        <v>280</v>
      </c>
      <c r="AN491" s="122">
        <v>363</v>
      </c>
      <c r="AO491" s="123">
        <f t="shared" si="296"/>
        <v>-83</v>
      </c>
      <c r="AP491" s="29">
        <f t="shared" si="297"/>
        <v>-22.865013774104685</v>
      </c>
      <c r="AQ491" s="28" t="s">
        <v>7518</v>
      </c>
      <c r="AR491" s="122">
        <v>208</v>
      </c>
      <c r="AS491" s="122" t="s">
        <v>6421</v>
      </c>
      <c r="AT491" s="123">
        <v>208</v>
      </c>
      <c r="AU491" s="124" t="s">
        <v>11832</v>
      </c>
      <c r="AV491" s="9" t="s">
        <v>7472</v>
      </c>
      <c r="AX491" s="129"/>
      <c r="AY491" s="139"/>
      <c r="AZ491" s="139"/>
    </row>
    <row r="492" spans="3:52" ht="50" customHeight="1">
      <c r="C492" s="52" t="s">
        <v>6319</v>
      </c>
      <c r="D492" s="130" t="s">
        <v>1170</v>
      </c>
      <c r="E492" s="131" t="s">
        <v>6349</v>
      </c>
      <c r="F492" s="132" t="s">
        <v>1171</v>
      </c>
      <c r="G492" s="125">
        <v>2754.7759999999998</v>
      </c>
      <c r="H492" s="122">
        <v>2937.7719999999999</v>
      </c>
      <c r="I492" s="123">
        <f t="shared" si="268"/>
        <v>-182.99600000000009</v>
      </c>
      <c r="J492" s="124">
        <f t="shared" si="269"/>
        <v>-6.2290742780583415</v>
      </c>
      <c r="K492" s="125">
        <v>855.14099999999996</v>
      </c>
      <c r="L492" s="122">
        <v>944.03899999999999</v>
      </c>
      <c r="M492" s="123">
        <f t="shared" si="270"/>
        <v>-88.898000000000025</v>
      </c>
      <c r="N492" s="124">
        <f t="shared" si="271"/>
        <v>-9.4167719765814777</v>
      </c>
      <c r="O492" s="125">
        <v>133.71700000000001</v>
      </c>
      <c r="P492" s="122">
        <v>133.70400000000001</v>
      </c>
      <c r="Q492" s="123">
        <f t="shared" si="286"/>
        <v>1.300000000000523E-2</v>
      </c>
      <c r="R492" s="124">
        <f t="shared" si="287"/>
        <v>9.7229701430063629E-3</v>
      </c>
      <c r="S492" s="125">
        <v>1765.9179999999999</v>
      </c>
      <c r="T492" s="122">
        <v>1860.029</v>
      </c>
      <c r="U492" s="123">
        <f t="shared" si="288"/>
        <v>-94.111000000000104</v>
      </c>
      <c r="V492" s="124">
        <f t="shared" si="289"/>
        <v>-5.0596522957437813</v>
      </c>
      <c r="W492" s="121" t="s">
        <v>7519</v>
      </c>
      <c r="X492" s="122">
        <v>979</v>
      </c>
      <c r="Y492" s="122">
        <v>1007</v>
      </c>
      <c r="Z492" s="123">
        <f t="shared" si="290"/>
        <v>-28</v>
      </c>
      <c r="AA492" s="124">
        <f t="shared" si="291"/>
        <v>-2.7805362462760672</v>
      </c>
      <c r="AB492" s="28" t="s">
        <v>7494</v>
      </c>
      <c r="AC492" s="122">
        <v>233</v>
      </c>
      <c r="AD492" s="122">
        <v>235</v>
      </c>
      <c r="AE492" s="123">
        <f t="shared" si="292"/>
        <v>-2</v>
      </c>
      <c r="AF492" s="29">
        <f t="shared" si="293"/>
        <v>-0.85106382978723405</v>
      </c>
      <c r="AG492" s="28" t="s">
        <v>7520</v>
      </c>
      <c r="AH492" s="122">
        <v>125</v>
      </c>
      <c r="AI492" s="122">
        <v>125</v>
      </c>
      <c r="AJ492" s="123">
        <f t="shared" si="294"/>
        <v>0</v>
      </c>
      <c r="AK492" s="124">
        <f t="shared" si="295"/>
        <v>0</v>
      </c>
      <c r="AL492" s="28" t="s">
        <v>7521</v>
      </c>
      <c r="AM492" s="122">
        <v>111</v>
      </c>
      <c r="AN492" s="122">
        <v>155</v>
      </c>
      <c r="AO492" s="123">
        <f t="shared" si="296"/>
        <v>-44</v>
      </c>
      <c r="AP492" s="29">
        <f t="shared" si="297"/>
        <v>-28.387096774193548</v>
      </c>
      <c r="AQ492" s="28" t="s">
        <v>7522</v>
      </c>
      <c r="AR492" s="122">
        <v>87</v>
      </c>
      <c r="AS492" s="122">
        <v>87</v>
      </c>
      <c r="AT492" s="123">
        <f t="shared" si="298"/>
        <v>0</v>
      </c>
      <c r="AU492" s="124">
        <f t="shared" si="299"/>
        <v>0</v>
      </c>
      <c r="AV492" s="9" t="s">
        <v>7472</v>
      </c>
      <c r="AX492" s="129"/>
      <c r="AY492" s="139"/>
      <c r="AZ492" s="139"/>
    </row>
    <row r="493" spans="3:52" ht="50" customHeight="1">
      <c r="C493" s="52" t="s">
        <v>6319</v>
      </c>
      <c r="D493" s="130" t="s">
        <v>1172</v>
      </c>
      <c r="E493" s="131" t="s">
        <v>6349</v>
      </c>
      <c r="F493" s="132" t="s">
        <v>1173</v>
      </c>
      <c r="G493" s="125">
        <v>1620.0329999999999</v>
      </c>
      <c r="H493" s="122">
        <v>1610.9190000000001</v>
      </c>
      <c r="I493" s="123">
        <f t="shared" si="268"/>
        <v>9.1139999999998054</v>
      </c>
      <c r="J493" s="124">
        <f t="shared" si="269"/>
        <v>0.5657640142055439</v>
      </c>
      <c r="K493" s="125">
        <v>753.899</v>
      </c>
      <c r="L493" s="122">
        <v>753.37400000000002</v>
      </c>
      <c r="M493" s="123">
        <f t="shared" si="270"/>
        <v>0.52499999999997726</v>
      </c>
      <c r="N493" s="124">
        <f t="shared" si="271"/>
        <v>6.9686503648915044E-2</v>
      </c>
      <c r="O493" s="125" t="s">
        <v>11839</v>
      </c>
      <c r="P493" s="122" t="s">
        <v>11839</v>
      </c>
      <c r="Q493" s="123" t="s">
        <v>11839</v>
      </c>
      <c r="R493" s="124" t="s">
        <v>11839</v>
      </c>
      <c r="S493" s="125">
        <v>866.13400000000001</v>
      </c>
      <c r="T493" s="122">
        <v>857.54499999999996</v>
      </c>
      <c r="U493" s="123">
        <f t="shared" si="288"/>
        <v>8.5890000000000555</v>
      </c>
      <c r="V493" s="124">
        <f t="shared" si="289"/>
        <v>1.0015800920068401</v>
      </c>
      <c r="W493" s="121" t="s">
        <v>7523</v>
      </c>
      <c r="X493" s="122">
        <v>457</v>
      </c>
      <c r="Y493" s="122">
        <v>462</v>
      </c>
      <c r="Z493" s="123">
        <f t="shared" si="290"/>
        <v>-5</v>
      </c>
      <c r="AA493" s="124">
        <f t="shared" si="291"/>
        <v>-1.0822510822510822</v>
      </c>
      <c r="AB493" s="28" t="s">
        <v>7524</v>
      </c>
      <c r="AC493" s="122">
        <v>152</v>
      </c>
      <c r="AD493" s="122">
        <v>152</v>
      </c>
      <c r="AE493" s="123">
        <f t="shared" si="292"/>
        <v>0</v>
      </c>
      <c r="AF493" s="29">
        <f t="shared" si="293"/>
        <v>0</v>
      </c>
      <c r="AG493" s="28" t="s">
        <v>7525</v>
      </c>
      <c r="AH493" s="122">
        <v>80</v>
      </c>
      <c r="AI493" s="122">
        <v>70</v>
      </c>
      <c r="AJ493" s="123">
        <f t="shared" si="294"/>
        <v>10</v>
      </c>
      <c r="AK493" s="124">
        <f t="shared" si="295"/>
        <v>14.285714285714285</v>
      </c>
      <c r="AL493" s="28" t="s">
        <v>7526</v>
      </c>
      <c r="AM493" s="122">
        <v>61</v>
      </c>
      <c r="AN493" s="122">
        <v>61</v>
      </c>
      <c r="AO493" s="123">
        <f t="shared" si="296"/>
        <v>0</v>
      </c>
      <c r="AP493" s="29">
        <f t="shared" si="297"/>
        <v>0</v>
      </c>
      <c r="AQ493" s="28" t="s">
        <v>7527</v>
      </c>
      <c r="AR493" s="122">
        <v>60</v>
      </c>
      <c r="AS493" s="122">
        <v>59</v>
      </c>
      <c r="AT493" s="123">
        <f t="shared" si="298"/>
        <v>1</v>
      </c>
      <c r="AU493" s="124">
        <f t="shared" si="299"/>
        <v>1.6949152542372881</v>
      </c>
      <c r="AV493" s="9" t="s">
        <v>7472</v>
      </c>
      <c r="AX493" s="129"/>
      <c r="AY493" s="139"/>
      <c r="AZ493" s="139"/>
    </row>
    <row r="494" spans="3:52" ht="50" customHeight="1">
      <c r="C494" s="52" t="s">
        <v>6319</v>
      </c>
      <c r="D494" s="130" t="s">
        <v>1174</v>
      </c>
      <c r="E494" s="131" t="s">
        <v>6349</v>
      </c>
      <c r="F494" s="132" t="s">
        <v>1175</v>
      </c>
      <c r="G494" s="125">
        <v>2522.2379999999998</v>
      </c>
      <c r="H494" s="122">
        <v>2712.6570000000002</v>
      </c>
      <c r="I494" s="123">
        <f t="shared" si="268"/>
        <v>-190.41900000000032</v>
      </c>
      <c r="J494" s="124">
        <f t="shared" si="269"/>
        <v>-7.0196490009610617</v>
      </c>
      <c r="K494" s="125">
        <v>1579.825</v>
      </c>
      <c r="L494" s="122">
        <v>1312.4369999999999</v>
      </c>
      <c r="M494" s="123">
        <f t="shared" si="270"/>
        <v>267.38800000000015</v>
      </c>
      <c r="N494" s="124">
        <f t="shared" si="271"/>
        <v>20.373396970673653</v>
      </c>
      <c r="O494" s="125">
        <v>6.0000000000000001E-3</v>
      </c>
      <c r="P494" s="122">
        <v>6.0000000000000001E-3</v>
      </c>
      <c r="Q494" s="123">
        <f t="shared" si="286"/>
        <v>0</v>
      </c>
      <c r="R494" s="124">
        <f t="shared" si="287"/>
        <v>0</v>
      </c>
      <c r="S494" s="125">
        <v>942.40700000000004</v>
      </c>
      <c r="T494" s="122">
        <v>1400.2139999999999</v>
      </c>
      <c r="U494" s="123">
        <f t="shared" si="288"/>
        <v>-457.8069999999999</v>
      </c>
      <c r="V494" s="124">
        <f t="shared" si="289"/>
        <v>-32.695502258940415</v>
      </c>
      <c r="W494" s="121" t="s">
        <v>7528</v>
      </c>
      <c r="X494" s="122">
        <v>353</v>
      </c>
      <c r="Y494" s="122">
        <v>787</v>
      </c>
      <c r="Z494" s="123">
        <f t="shared" si="290"/>
        <v>-434</v>
      </c>
      <c r="AA494" s="124">
        <f t="shared" si="291"/>
        <v>-55.146124523506991</v>
      </c>
      <c r="AB494" s="28" t="s">
        <v>7529</v>
      </c>
      <c r="AC494" s="122">
        <v>200</v>
      </c>
      <c r="AD494" s="122">
        <v>200</v>
      </c>
      <c r="AE494" s="123">
        <f t="shared" si="292"/>
        <v>0</v>
      </c>
      <c r="AF494" s="29">
        <f t="shared" si="293"/>
        <v>0</v>
      </c>
      <c r="AG494" s="28" t="s">
        <v>7530</v>
      </c>
      <c r="AH494" s="122">
        <v>189</v>
      </c>
      <c r="AI494" s="122">
        <v>189</v>
      </c>
      <c r="AJ494" s="123">
        <f t="shared" si="294"/>
        <v>0</v>
      </c>
      <c r="AK494" s="124">
        <f t="shared" si="295"/>
        <v>0</v>
      </c>
      <c r="AL494" s="28" t="s">
        <v>7531</v>
      </c>
      <c r="AM494" s="122">
        <v>152</v>
      </c>
      <c r="AN494" s="122">
        <v>176</v>
      </c>
      <c r="AO494" s="123">
        <f t="shared" si="296"/>
        <v>-24</v>
      </c>
      <c r="AP494" s="29">
        <f t="shared" si="297"/>
        <v>-13.636363636363635</v>
      </c>
      <c r="AQ494" s="28" t="s">
        <v>7532</v>
      </c>
      <c r="AR494" s="122">
        <v>14</v>
      </c>
      <c r="AS494" s="122">
        <v>15</v>
      </c>
      <c r="AT494" s="123">
        <f t="shared" si="298"/>
        <v>-1</v>
      </c>
      <c r="AU494" s="124">
        <f t="shared" si="299"/>
        <v>-6.666666666666667</v>
      </c>
      <c r="AV494" s="9" t="s">
        <v>12064</v>
      </c>
      <c r="AX494" s="129"/>
      <c r="AY494" s="139"/>
      <c r="AZ494" s="139"/>
    </row>
    <row r="495" spans="3:52" ht="50" customHeight="1">
      <c r="C495" s="52" t="s">
        <v>6319</v>
      </c>
      <c r="D495" s="130" t="s">
        <v>1176</v>
      </c>
      <c r="E495" s="131" t="s">
        <v>6349</v>
      </c>
      <c r="F495" s="132" t="s">
        <v>1177</v>
      </c>
      <c r="G495" s="125">
        <v>1852.59</v>
      </c>
      <c r="H495" s="122">
        <v>1831.675</v>
      </c>
      <c r="I495" s="123">
        <f t="shared" si="268"/>
        <v>20.914999999999964</v>
      </c>
      <c r="J495" s="124">
        <f t="shared" si="269"/>
        <v>1.1418510379843565</v>
      </c>
      <c r="K495" s="125">
        <v>696.56600000000003</v>
      </c>
      <c r="L495" s="122">
        <v>658.28800000000001</v>
      </c>
      <c r="M495" s="123">
        <f t="shared" si="270"/>
        <v>38.27800000000002</v>
      </c>
      <c r="N495" s="124">
        <f t="shared" si="271"/>
        <v>5.8147801570133471</v>
      </c>
      <c r="O495" s="125">
        <v>45.77</v>
      </c>
      <c r="P495" s="122">
        <v>25.768999999999998</v>
      </c>
      <c r="Q495" s="123">
        <f t="shared" si="286"/>
        <v>20.001000000000005</v>
      </c>
      <c r="R495" s="124">
        <f t="shared" si="287"/>
        <v>77.616515968799746</v>
      </c>
      <c r="S495" s="125">
        <v>1110.2539999999999</v>
      </c>
      <c r="T495" s="122">
        <v>1147.6179999999999</v>
      </c>
      <c r="U495" s="123">
        <f t="shared" si="288"/>
        <v>-37.364000000000033</v>
      </c>
      <c r="V495" s="124">
        <f t="shared" si="289"/>
        <v>-3.2557872044530525</v>
      </c>
      <c r="W495" s="121" t="s">
        <v>7153</v>
      </c>
      <c r="X495" s="122">
        <v>563</v>
      </c>
      <c r="Y495" s="122">
        <v>563</v>
      </c>
      <c r="Z495" s="123">
        <f t="shared" si="290"/>
        <v>0</v>
      </c>
      <c r="AA495" s="124">
        <f t="shared" si="291"/>
        <v>0</v>
      </c>
      <c r="AB495" s="28" t="s">
        <v>7533</v>
      </c>
      <c r="AC495" s="122">
        <v>311</v>
      </c>
      <c r="AD495" s="122">
        <v>379</v>
      </c>
      <c r="AE495" s="123">
        <f t="shared" si="292"/>
        <v>-68</v>
      </c>
      <c r="AF495" s="29">
        <f t="shared" si="293"/>
        <v>-17.941952506596305</v>
      </c>
      <c r="AG495" s="28" t="s">
        <v>6981</v>
      </c>
      <c r="AH495" s="122">
        <v>115</v>
      </c>
      <c r="AI495" s="122">
        <v>106</v>
      </c>
      <c r="AJ495" s="123">
        <f t="shared" si="294"/>
        <v>9</v>
      </c>
      <c r="AK495" s="124">
        <f t="shared" si="295"/>
        <v>8.4905660377358494</v>
      </c>
      <c r="AL495" s="28" t="s">
        <v>7378</v>
      </c>
      <c r="AM495" s="122">
        <v>52</v>
      </c>
      <c r="AN495" s="122">
        <v>50</v>
      </c>
      <c r="AO495" s="123">
        <f t="shared" si="296"/>
        <v>2</v>
      </c>
      <c r="AP495" s="29">
        <f t="shared" si="297"/>
        <v>4</v>
      </c>
      <c r="AQ495" s="28" t="s">
        <v>7534</v>
      </c>
      <c r="AR495" s="122">
        <v>38</v>
      </c>
      <c r="AS495" s="122">
        <v>23</v>
      </c>
      <c r="AT495" s="123">
        <f t="shared" si="298"/>
        <v>15</v>
      </c>
      <c r="AU495" s="124">
        <f t="shared" si="299"/>
        <v>65.217391304347828</v>
      </c>
      <c r="AV495" s="9" t="s">
        <v>7472</v>
      </c>
      <c r="AX495" s="129"/>
      <c r="AY495" s="139"/>
      <c r="AZ495" s="139"/>
    </row>
    <row r="496" spans="3:52" ht="50" customHeight="1">
      <c r="C496" s="52" t="s">
        <v>6319</v>
      </c>
      <c r="D496" s="130" t="s">
        <v>1178</v>
      </c>
      <c r="E496" s="131" t="s">
        <v>6349</v>
      </c>
      <c r="F496" s="132" t="s">
        <v>1179</v>
      </c>
      <c r="G496" s="125">
        <v>2442.7829999999999</v>
      </c>
      <c r="H496" s="122">
        <v>2269.9450000000002</v>
      </c>
      <c r="I496" s="123">
        <f t="shared" si="268"/>
        <v>172.83799999999974</v>
      </c>
      <c r="J496" s="124">
        <f t="shared" si="269"/>
        <v>7.6141932954322558</v>
      </c>
      <c r="K496" s="125">
        <v>931.28300000000002</v>
      </c>
      <c r="L496" s="122">
        <v>794.31399999999996</v>
      </c>
      <c r="M496" s="123">
        <f t="shared" si="270"/>
        <v>136.96900000000005</v>
      </c>
      <c r="N496" s="124">
        <f t="shared" si="271"/>
        <v>17.243684487494875</v>
      </c>
      <c r="O496" s="125">
        <v>40.826000000000001</v>
      </c>
      <c r="P496" s="122">
        <v>40.822000000000003</v>
      </c>
      <c r="Q496" s="123">
        <f t="shared" si="286"/>
        <v>3.9999999999977831E-3</v>
      </c>
      <c r="R496" s="124">
        <f t="shared" si="287"/>
        <v>9.7986379893140532E-3</v>
      </c>
      <c r="S496" s="125">
        <v>1470.674</v>
      </c>
      <c r="T496" s="122">
        <v>1434.809</v>
      </c>
      <c r="U496" s="123">
        <f t="shared" si="288"/>
        <v>35.865000000000009</v>
      </c>
      <c r="V496" s="124">
        <f t="shared" si="289"/>
        <v>2.4996358400316705</v>
      </c>
      <c r="W496" s="121" t="s">
        <v>7535</v>
      </c>
      <c r="X496" s="122">
        <v>826</v>
      </c>
      <c r="Y496" s="122">
        <v>810</v>
      </c>
      <c r="Z496" s="123">
        <f>X496-Y496</f>
        <v>16</v>
      </c>
      <c r="AA496" s="124">
        <f t="shared" si="291"/>
        <v>1.9753086419753085</v>
      </c>
      <c r="AB496" s="28" t="s">
        <v>7437</v>
      </c>
      <c r="AC496" s="122">
        <v>173</v>
      </c>
      <c r="AD496" s="122">
        <v>173</v>
      </c>
      <c r="AE496" s="123">
        <f t="shared" si="292"/>
        <v>0</v>
      </c>
      <c r="AF496" s="29">
        <f t="shared" si="293"/>
        <v>0</v>
      </c>
      <c r="AG496" s="28" t="s">
        <v>7536</v>
      </c>
      <c r="AH496" s="122">
        <v>113</v>
      </c>
      <c r="AI496" s="122">
        <v>125</v>
      </c>
      <c r="AJ496" s="123">
        <f t="shared" si="294"/>
        <v>-12</v>
      </c>
      <c r="AK496" s="124">
        <f t="shared" si="295"/>
        <v>-9.6</v>
      </c>
      <c r="AL496" s="28" t="s">
        <v>7537</v>
      </c>
      <c r="AM496" s="122">
        <v>106</v>
      </c>
      <c r="AN496" s="122">
        <v>97</v>
      </c>
      <c r="AO496" s="123">
        <f t="shared" si="296"/>
        <v>9</v>
      </c>
      <c r="AP496" s="29">
        <f t="shared" si="297"/>
        <v>9.2783505154639183</v>
      </c>
      <c r="AQ496" s="28" t="s">
        <v>7538</v>
      </c>
      <c r="AR496" s="122">
        <v>59</v>
      </c>
      <c r="AS496" s="122">
        <v>54</v>
      </c>
      <c r="AT496" s="123">
        <f t="shared" si="298"/>
        <v>5</v>
      </c>
      <c r="AU496" s="124">
        <f t="shared" si="299"/>
        <v>9.2592592592592595</v>
      </c>
      <c r="AV496" s="9" t="s">
        <v>12064</v>
      </c>
      <c r="AX496" s="129"/>
      <c r="AY496" s="139"/>
      <c r="AZ496" s="139"/>
    </row>
    <row r="497" spans="3:52" ht="50" customHeight="1">
      <c r="C497" s="52" t="s">
        <v>6319</v>
      </c>
      <c r="D497" s="130" t="s">
        <v>1180</v>
      </c>
      <c r="E497" s="131" t="s">
        <v>6349</v>
      </c>
      <c r="F497" s="132" t="s">
        <v>1181</v>
      </c>
      <c r="G497" s="125">
        <v>1238.3689999999999</v>
      </c>
      <c r="H497" s="122">
        <v>1354.415</v>
      </c>
      <c r="I497" s="123">
        <f t="shared" si="268"/>
        <v>-116.04600000000005</v>
      </c>
      <c r="J497" s="124">
        <f t="shared" si="269"/>
        <v>-8.5679795335993809</v>
      </c>
      <c r="K497" s="125">
        <v>787.029</v>
      </c>
      <c r="L497" s="122">
        <v>967.66499999999996</v>
      </c>
      <c r="M497" s="123">
        <f t="shared" si="270"/>
        <v>-180.63599999999997</v>
      </c>
      <c r="N497" s="124">
        <f t="shared" si="271"/>
        <v>-18.667204042721394</v>
      </c>
      <c r="O497" s="125">
        <v>41.006</v>
      </c>
      <c r="P497" s="122">
        <v>40.997999999999998</v>
      </c>
      <c r="Q497" s="123">
        <f t="shared" si="286"/>
        <v>8.0000000000026716E-3</v>
      </c>
      <c r="R497" s="124">
        <f t="shared" si="287"/>
        <v>1.9513146982786164E-2</v>
      </c>
      <c r="S497" s="125">
        <v>410.334</v>
      </c>
      <c r="T497" s="122">
        <v>345.75200000000001</v>
      </c>
      <c r="U497" s="123">
        <f t="shared" si="288"/>
        <v>64.581999999999994</v>
      </c>
      <c r="V497" s="124">
        <f t="shared" si="289"/>
        <v>18.678706124621115</v>
      </c>
      <c r="W497" s="121" t="s">
        <v>7333</v>
      </c>
      <c r="X497" s="122">
        <v>281.12</v>
      </c>
      <c r="Y497" s="122">
        <v>200.04</v>
      </c>
      <c r="Z497" s="123">
        <f t="shared" ref="Z497:Z498" si="301">X497-Y497</f>
        <v>81.080000000000013</v>
      </c>
      <c r="AA497" s="124">
        <f t="shared" si="291"/>
        <v>40.531893621275756</v>
      </c>
      <c r="AB497" s="28" t="s">
        <v>7539</v>
      </c>
      <c r="AC497" s="122">
        <v>46.564999999999998</v>
      </c>
      <c r="AD497" s="122">
        <v>61.301000000000002</v>
      </c>
      <c r="AE497" s="123">
        <f t="shared" si="292"/>
        <v>-14.736000000000004</v>
      </c>
      <c r="AF497" s="29">
        <f t="shared" si="293"/>
        <v>-24.038759563465529</v>
      </c>
      <c r="AG497" s="28" t="s">
        <v>7540</v>
      </c>
      <c r="AH497" s="122">
        <v>31.131</v>
      </c>
      <c r="AI497" s="122">
        <v>30.785</v>
      </c>
      <c r="AJ497" s="123">
        <f t="shared" si="294"/>
        <v>0.34600000000000009</v>
      </c>
      <c r="AK497" s="124">
        <f t="shared" si="295"/>
        <v>1.1239239889556605</v>
      </c>
      <c r="AL497" s="28" t="s">
        <v>7541</v>
      </c>
      <c r="AM497" s="122">
        <v>16.849</v>
      </c>
      <c r="AN497" s="122">
        <v>11.585000000000001</v>
      </c>
      <c r="AO497" s="123">
        <f t="shared" si="296"/>
        <v>5.2639999999999993</v>
      </c>
      <c r="AP497" s="29">
        <f t="shared" si="297"/>
        <v>45.438066465256789</v>
      </c>
      <c r="AQ497" s="28" t="s">
        <v>7542</v>
      </c>
      <c r="AR497" s="122">
        <v>10.385999999999999</v>
      </c>
      <c r="AS497" s="122">
        <v>10.384</v>
      </c>
      <c r="AT497" s="123">
        <f t="shared" si="298"/>
        <v>1.9999999999988916E-3</v>
      </c>
      <c r="AU497" s="124">
        <f t="shared" si="299"/>
        <v>1.9260400616322143E-2</v>
      </c>
      <c r="AV497" s="9" t="s">
        <v>7472</v>
      </c>
      <c r="AX497" s="129"/>
      <c r="AY497" s="139"/>
      <c r="AZ497" s="139"/>
    </row>
    <row r="498" spans="3:52" ht="50" customHeight="1">
      <c r="C498" s="52" t="s">
        <v>6319</v>
      </c>
      <c r="D498" s="130" t="s">
        <v>1182</v>
      </c>
      <c r="E498" s="131" t="s">
        <v>6349</v>
      </c>
      <c r="F498" s="132" t="s">
        <v>1183</v>
      </c>
      <c r="G498" s="125">
        <v>2644.36</v>
      </c>
      <c r="H498" s="122">
        <v>2940.8449999999998</v>
      </c>
      <c r="I498" s="123">
        <f t="shared" si="268"/>
        <v>-296.48499999999967</v>
      </c>
      <c r="J498" s="124">
        <f t="shared" si="269"/>
        <v>-10.081626199272648</v>
      </c>
      <c r="K498" s="125">
        <v>1397.393</v>
      </c>
      <c r="L498" s="122">
        <v>1586.6289999999999</v>
      </c>
      <c r="M498" s="123">
        <f t="shared" si="270"/>
        <v>-189.23599999999988</v>
      </c>
      <c r="N498" s="124">
        <f t="shared" si="271"/>
        <v>-11.926921794572007</v>
      </c>
      <c r="O498" s="125" t="s">
        <v>11839</v>
      </c>
      <c r="P498" s="122" t="s">
        <v>11839</v>
      </c>
      <c r="Q498" s="123" t="s">
        <v>11839</v>
      </c>
      <c r="R498" s="124" t="s">
        <v>11839</v>
      </c>
      <c r="S498" s="125">
        <v>1246.9670000000001</v>
      </c>
      <c r="T498" s="122">
        <v>1354.2159999999999</v>
      </c>
      <c r="U498" s="123">
        <f t="shared" si="288"/>
        <v>-107.2489999999998</v>
      </c>
      <c r="V498" s="124">
        <f t="shared" si="289"/>
        <v>-7.9196376353550546</v>
      </c>
      <c r="W498" s="121" t="s">
        <v>7543</v>
      </c>
      <c r="X498" s="122">
        <v>457</v>
      </c>
      <c r="Y498" s="122">
        <v>495</v>
      </c>
      <c r="Z498" s="123">
        <f t="shared" si="301"/>
        <v>-38</v>
      </c>
      <c r="AA498" s="124">
        <f t="shared" si="291"/>
        <v>-7.6767676767676765</v>
      </c>
      <c r="AB498" s="28" t="s">
        <v>7544</v>
      </c>
      <c r="AC498" s="122">
        <v>232</v>
      </c>
      <c r="AD498" s="122">
        <v>298</v>
      </c>
      <c r="AE498" s="123">
        <f t="shared" si="292"/>
        <v>-66</v>
      </c>
      <c r="AF498" s="29">
        <f t="shared" si="293"/>
        <v>-22.14765100671141</v>
      </c>
      <c r="AG498" s="28" t="s">
        <v>7545</v>
      </c>
      <c r="AH498" s="122">
        <v>220</v>
      </c>
      <c r="AI498" s="122">
        <v>221</v>
      </c>
      <c r="AJ498" s="123">
        <f t="shared" si="294"/>
        <v>-1</v>
      </c>
      <c r="AK498" s="124">
        <f t="shared" si="295"/>
        <v>-0.45248868778280549</v>
      </c>
      <c r="AL498" s="28" t="s">
        <v>7546</v>
      </c>
      <c r="AM498" s="122">
        <v>123</v>
      </c>
      <c r="AN498" s="122">
        <v>134</v>
      </c>
      <c r="AO498" s="123">
        <f t="shared" si="296"/>
        <v>-11</v>
      </c>
      <c r="AP498" s="29">
        <f t="shared" si="297"/>
        <v>-8.2089552238805972</v>
      </c>
      <c r="AQ498" s="28" t="s">
        <v>7547</v>
      </c>
      <c r="AR498" s="122">
        <v>108</v>
      </c>
      <c r="AS498" s="122">
        <v>110</v>
      </c>
      <c r="AT498" s="123">
        <f t="shared" si="298"/>
        <v>-2</v>
      </c>
      <c r="AU498" s="124">
        <f t="shared" si="299"/>
        <v>-1.8181818181818181</v>
      </c>
      <c r="AV498" s="9" t="s">
        <v>12064</v>
      </c>
      <c r="AX498" s="129"/>
      <c r="AY498" s="139"/>
      <c r="AZ498" s="139"/>
    </row>
    <row r="499" spans="3:52" ht="50" customHeight="1">
      <c r="C499" s="52" t="s">
        <v>6319</v>
      </c>
      <c r="D499" s="130" t="s">
        <v>1184</v>
      </c>
      <c r="E499" s="131" t="s">
        <v>6349</v>
      </c>
      <c r="F499" s="132" t="s">
        <v>1185</v>
      </c>
      <c r="G499" s="125">
        <v>5097.6859999999997</v>
      </c>
      <c r="H499" s="122">
        <v>5109.7550000000001</v>
      </c>
      <c r="I499" s="123">
        <f t="shared" si="268"/>
        <v>-12.069000000000415</v>
      </c>
      <c r="J499" s="124">
        <f t="shared" si="269"/>
        <v>-0.23619527746438751</v>
      </c>
      <c r="K499" s="125">
        <v>1044.838</v>
      </c>
      <c r="L499" s="122">
        <v>1005.4160000000001</v>
      </c>
      <c r="M499" s="123">
        <f t="shared" si="270"/>
        <v>39.421999999999912</v>
      </c>
      <c r="N499" s="124">
        <f t="shared" si="271"/>
        <v>3.9209640586582974</v>
      </c>
      <c r="O499" s="125">
        <v>1237.9939999999999</v>
      </c>
      <c r="P499" s="122">
        <v>1237.1289999999999</v>
      </c>
      <c r="Q499" s="123">
        <f t="shared" si="286"/>
        <v>0.86500000000000909</v>
      </c>
      <c r="R499" s="124">
        <f t="shared" si="287"/>
        <v>6.9919951759275636E-2</v>
      </c>
      <c r="S499" s="125">
        <v>2814.8539999999998</v>
      </c>
      <c r="T499" s="122">
        <v>2867.21</v>
      </c>
      <c r="U499" s="123">
        <f t="shared" si="288"/>
        <v>-52.356000000000222</v>
      </c>
      <c r="V499" s="124">
        <f t="shared" si="289"/>
        <v>-1.8260259973981754</v>
      </c>
      <c r="W499" s="121" t="s">
        <v>6388</v>
      </c>
      <c r="X499" s="122">
        <v>1641</v>
      </c>
      <c r="Y499" s="122">
        <v>1639</v>
      </c>
      <c r="Z499" s="123">
        <f t="shared" si="290"/>
        <v>2</v>
      </c>
      <c r="AA499" s="124">
        <f t="shared" si="291"/>
        <v>0.12202562538133008</v>
      </c>
      <c r="AB499" s="28" t="s">
        <v>7548</v>
      </c>
      <c r="AC499" s="122">
        <v>705</v>
      </c>
      <c r="AD499" s="122">
        <v>742</v>
      </c>
      <c r="AE499" s="123">
        <f t="shared" si="292"/>
        <v>-37</v>
      </c>
      <c r="AF499" s="29">
        <f t="shared" si="293"/>
        <v>-4.986522911051213</v>
      </c>
      <c r="AG499" s="28" t="s">
        <v>7549</v>
      </c>
      <c r="AH499" s="122">
        <v>136</v>
      </c>
      <c r="AI499" s="122">
        <v>138</v>
      </c>
      <c r="AJ499" s="123">
        <f t="shared" si="294"/>
        <v>-2</v>
      </c>
      <c r="AK499" s="124">
        <f t="shared" si="295"/>
        <v>-1.4492753623188406</v>
      </c>
      <c r="AL499" s="28" t="s">
        <v>7550</v>
      </c>
      <c r="AM499" s="122">
        <v>98</v>
      </c>
      <c r="AN499" s="122">
        <v>111</v>
      </c>
      <c r="AO499" s="123">
        <f t="shared" si="296"/>
        <v>-13</v>
      </c>
      <c r="AP499" s="29">
        <f t="shared" si="297"/>
        <v>-11.711711711711711</v>
      </c>
      <c r="AQ499" s="28" t="s">
        <v>7551</v>
      </c>
      <c r="AR499" s="122">
        <v>77</v>
      </c>
      <c r="AS499" s="122">
        <v>77</v>
      </c>
      <c r="AT499" s="123">
        <f t="shared" si="298"/>
        <v>0</v>
      </c>
      <c r="AU499" s="124">
        <f t="shared" si="299"/>
        <v>0</v>
      </c>
      <c r="AV499" s="9" t="s">
        <v>7472</v>
      </c>
      <c r="AX499" s="129"/>
      <c r="AY499" s="139"/>
      <c r="AZ499" s="139"/>
    </row>
    <row r="500" spans="3:52" ht="50" customHeight="1">
      <c r="C500" s="52" t="s">
        <v>6319</v>
      </c>
      <c r="D500" s="130" t="s">
        <v>1186</v>
      </c>
      <c r="E500" s="131" t="s">
        <v>6349</v>
      </c>
      <c r="F500" s="132" t="s">
        <v>1187</v>
      </c>
      <c r="G500" s="125">
        <v>4829.8370000000004</v>
      </c>
      <c r="H500" s="122">
        <v>4915.4440000000004</v>
      </c>
      <c r="I500" s="123">
        <f t="shared" si="268"/>
        <v>-85.606999999999971</v>
      </c>
      <c r="J500" s="124">
        <f t="shared" si="269"/>
        <v>-1.741592417694108</v>
      </c>
      <c r="K500" s="125">
        <v>1036.3710000000001</v>
      </c>
      <c r="L500" s="122">
        <v>1055.6880000000001</v>
      </c>
      <c r="M500" s="123">
        <f t="shared" si="270"/>
        <v>-19.317000000000007</v>
      </c>
      <c r="N500" s="124">
        <f t="shared" si="271"/>
        <v>-1.8298019869506905</v>
      </c>
      <c r="O500" s="125">
        <v>641.46</v>
      </c>
      <c r="P500" s="122">
        <v>620.46799999999996</v>
      </c>
      <c r="Q500" s="123">
        <f t="shared" si="286"/>
        <v>20.992000000000075</v>
      </c>
      <c r="R500" s="124">
        <f t="shared" si="287"/>
        <v>3.3832526415544519</v>
      </c>
      <c r="S500" s="125">
        <v>3152.0059999999999</v>
      </c>
      <c r="T500" s="122">
        <v>3239.288</v>
      </c>
      <c r="U500" s="123">
        <f t="shared" si="288"/>
        <v>-87.282000000000153</v>
      </c>
      <c r="V500" s="124">
        <f t="shared" si="289"/>
        <v>-2.6944810094070104</v>
      </c>
      <c r="W500" s="121" t="s">
        <v>7552</v>
      </c>
      <c r="X500" s="122">
        <v>814.42420500000003</v>
      </c>
      <c r="Y500" s="122">
        <v>877.17999399999997</v>
      </c>
      <c r="Z500" s="123">
        <f t="shared" si="290"/>
        <v>-62.755788999999936</v>
      </c>
      <c r="AA500" s="124">
        <f t="shared" si="291"/>
        <v>-7.1542658780701665</v>
      </c>
      <c r="AB500" s="28" t="s">
        <v>6930</v>
      </c>
      <c r="AC500" s="122">
        <v>790.39121299999999</v>
      </c>
      <c r="AD500" s="122">
        <v>780.42012399999999</v>
      </c>
      <c r="AE500" s="123">
        <f t="shared" si="292"/>
        <v>9.9710890000000063</v>
      </c>
      <c r="AF500" s="29">
        <f t="shared" si="293"/>
        <v>1.2776565715519665</v>
      </c>
      <c r="AG500" s="28" t="s">
        <v>7553</v>
      </c>
      <c r="AH500" s="122">
        <v>495.05282299999999</v>
      </c>
      <c r="AI500" s="122">
        <v>494.915232</v>
      </c>
      <c r="AJ500" s="123">
        <f t="shared" si="294"/>
        <v>0.13759099999998625</v>
      </c>
      <c r="AK500" s="124">
        <f t="shared" si="295"/>
        <v>2.7800922482011273E-2</v>
      </c>
      <c r="AL500" s="28" t="s">
        <v>7554</v>
      </c>
      <c r="AM500" s="122">
        <v>256.66717399999999</v>
      </c>
      <c r="AN500" s="122">
        <v>266.183155</v>
      </c>
      <c r="AO500" s="123">
        <f t="shared" si="296"/>
        <v>-9.5159810000000107</v>
      </c>
      <c r="AP500" s="29">
        <f t="shared" si="297"/>
        <v>-3.5749749077848336</v>
      </c>
      <c r="AQ500" s="28" t="s">
        <v>7555</v>
      </c>
      <c r="AR500" s="122">
        <v>211.03783100000001</v>
      </c>
      <c r="AS500" s="122">
        <v>205.01583500000001</v>
      </c>
      <c r="AT500" s="123">
        <f t="shared" si="298"/>
        <v>6.0219960000000015</v>
      </c>
      <c r="AU500" s="124">
        <f t="shared" si="299"/>
        <v>2.9373321333935016</v>
      </c>
      <c r="AV500" s="9" t="s">
        <v>12064</v>
      </c>
      <c r="AX500" s="129"/>
      <c r="AY500" s="139"/>
      <c r="AZ500" s="139"/>
    </row>
    <row r="501" spans="3:52" ht="50" customHeight="1">
      <c r="C501" s="52" t="s">
        <v>6319</v>
      </c>
      <c r="D501" s="106" t="s">
        <v>1188</v>
      </c>
      <c r="E501" s="107" t="s">
        <v>6349</v>
      </c>
      <c r="F501" s="108" t="s">
        <v>1189</v>
      </c>
      <c r="G501" s="125">
        <v>5919.5950000000003</v>
      </c>
      <c r="H501" s="122">
        <v>6468.9170000000004</v>
      </c>
      <c r="I501" s="123">
        <f t="shared" si="268"/>
        <v>-549.32200000000012</v>
      </c>
      <c r="J501" s="124">
        <f t="shared" si="269"/>
        <v>-8.4917150737905587</v>
      </c>
      <c r="K501" s="125">
        <v>1667.5509999999999</v>
      </c>
      <c r="L501" s="122">
        <v>1797.789</v>
      </c>
      <c r="M501" s="123">
        <f t="shared" si="270"/>
        <v>-130.23800000000006</v>
      </c>
      <c r="N501" s="124">
        <f t="shared" si="271"/>
        <v>-7.2443429123217493</v>
      </c>
      <c r="O501" s="125">
        <v>693.09699999999998</v>
      </c>
      <c r="P501" s="122">
        <v>670.03</v>
      </c>
      <c r="Q501" s="123">
        <f t="shared" si="286"/>
        <v>23.067000000000007</v>
      </c>
      <c r="R501" s="124">
        <f t="shared" si="287"/>
        <v>3.4426816709699577</v>
      </c>
      <c r="S501" s="125">
        <v>3558.9470000000001</v>
      </c>
      <c r="T501" s="122">
        <v>4001.098</v>
      </c>
      <c r="U501" s="123">
        <f t="shared" si="288"/>
        <v>-442.15099999999984</v>
      </c>
      <c r="V501" s="124">
        <f t="shared" si="289"/>
        <v>-11.050741571438637</v>
      </c>
      <c r="W501" s="121" t="s">
        <v>7556</v>
      </c>
      <c r="X501" s="122">
        <v>1649</v>
      </c>
      <c r="Y501" s="122">
        <v>2044</v>
      </c>
      <c r="Z501" s="123">
        <f t="shared" si="290"/>
        <v>-395</v>
      </c>
      <c r="AA501" s="124">
        <f t="shared" si="291"/>
        <v>-19.324853228962819</v>
      </c>
      <c r="AB501" s="28" t="s">
        <v>6466</v>
      </c>
      <c r="AC501" s="122">
        <v>1330</v>
      </c>
      <c r="AD501" s="122">
        <v>1465</v>
      </c>
      <c r="AE501" s="123">
        <f t="shared" si="292"/>
        <v>-135</v>
      </c>
      <c r="AF501" s="29">
        <f t="shared" si="293"/>
        <v>-9.2150170648464158</v>
      </c>
      <c r="AG501" s="28" t="s">
        <v>7494</v>
      </c>
      <c r="AH501" s="122">
        <v>287</v>
      </c>
      <c r="AI501" s="122">
        <v>279</v>
      </c>
      <c r="AJ501" s="123">
        <f t="shared" si="294"/>
        <v>8</v>
      </c>
      <c r="AK501" s="124">
        <f t="shared" si="295"/>
        <v>2.8673835125448028</v>
      </c>
      <c r="AL501" s="28" t="s">
        <v>6469</v>
      </c>
      <c r="AM501" s="122">
        <v>62</v>
      </c>
      <c r="AN501" s="122">
        <v>80</v>
      </c>
      <c r="AO501" s="123">
        <f t="shared" si="296"/>
        <v>-18</v>
      </c>
      <c r="AP501" s="29">
        <f t="shared" si="297"/>
        <v>-22.5</v>
      </c>
      <c r="AQ501" s="28" t="s">
        <v>7557</v>
      </c>
      <c r="AR501" s="122">
        <v>79</v>
      </c>
      <c r="AS501" s="122">
        <v>79</v>
      </c>
      <c r="AT501" s="123">
        <f t="shared" si="298"/>
        <v>0</v>
      </c>
      <c r="AU501" s="124">
        <f t="shared" si="299"/>
        <v>0</v>
      </c>
      <c r="AV501" s="9" t="s">
        <v>12064</v>
      </c>
      <c r="AX501" s="129"/>
      <c r="AY501" s="139"/>
      <c r="AZ501" s="139"/>
    </row>
    <row r="502" spans="3:52" ht="50" customHeight="1">
      <c r="C502" s="52" t="s">
        <v>6319</v>
      </c>
      <c r="D502" s="106" t="s">
        <v>1190</v>
      </c>
      <c r="E502" s="107" t="s">
        <v>6349</v>
      </c>
      <c r="F502" s="108" t="s">
        <v>1191</v>
      </c>
      <c r="G502" s="125">
        <v>908.03300000000002</v>
      </c>
      <c r="H502" s="122">
        <v>1151.1220000000001</v>
      </c>
      <c r="I502" s="123">
        <f t="shared" si="268"/>
        <v>-243.08900000000006</v>
      </c>
      <c r="J502" s="124">
        <f t="shared" si="269"/>
        <v>-21.117570509468155</v>
      </c>
      <c r="K502" s="125">
        <v>440.274</v>
      </c>
      <c r="L502" s="122">
        <v>600.05600000000004</v>
      </c>
      <c r="M502" s="123">
        <f t="shared" si="270"/>
        <v>-159.78200000000004</v>
      </c>
      <c r="N502" s="124">
        <f t="shared" si="271"/>
        <v>-26.627848067513703</v>
      </c>
      <c r="O502" s="125">
        <v>85.498000000000005</v>
      </c>
      <c r="P502" s="122">
        <v>87.385999999999996</v>
      </c>
      <c r="Q502" s="123">
        <f t="shared" si="286"/>
        <v>-1.887999999999991</v>
      </c>
      <c r="R502" s="124">
        <f t="shared" si="287"/>
        <v>-2.160529146545203</v>
      </c>
      <c r="S502" s="125">
        <v>382.26100000000002</v>
      </c>
      <c r="T502" s="122">
        <v>463.68</v>
      </c>
      <c r="U502" s="123">
        <f t="shared" si="288"/>
        <v>-81.418999999999983</v>
      </c>
      <c r="V502" s="124">
        <f t="shared" si="289"/>
        <v>-17.55930814354727</v>
      </c>
      <c r="W502" s="121" t="s">
        <v>7558</v>
      </c>
      <c r="X502" s="122">
        <v>254</v>
      </c>
      <c r="Y502" s="122">
        <v>333</v>
      </c>
      <c r="Z502" s="123">
        <f t="shared" si="290"/>
        <v>-79</v>
      </c>
      <c r="AA502" s="124">
        <f t="shared" si="291"/>
        <v>-23.723723723723726</v>
      </c>
      <c r="AB502" s="28" t="s">
        <v>6467</v>
      </c>
      <c r="AC502" s="122">
        <v>103</v>
      </c>
      <c r="AD502" s="122">
        <v>107</v>
      </c>
      <c r="AE502" s="123">
        <f t="shared" si="292"/>
        <v>-4</v>
      </c>
      <c r="AF502" s="29">
        <f t="shared" si="293"/>
        <v>-3.7383177570093453</v>
      </c>
      <c r="AG502" s="28" t="s">
        <v>7542</v>
      </c>
      <c r="AH502" s="122">
        <v>10</v>
      </c>
      <c r="AI502" s="122">
        <v>10</v>
      </c>
      <c r="AJ502" s="123">
        <f t="shared" si="294"/>
        <v>0</v>
      </c>
      <c r="AK502" s="124">
        <f t="shared" si="295"/>
        <v>0</v>
      </c>
      <c r="AL502" s="28" t="s">
        <v>7258</v>
      </c>
      <c r="AM502" s="122">
        <v>8</v>
      </c>
      <c r="AN502" s="122">
        <v>8</v>
      </c>
      <c r="AO502" s="123">
        <f t="shared" si="296"/>
        <v>0</v>
      </c>
      <c r="AP502" s="29">
        <f t="shared" si="297"/>
        <v>0</v>
      </c>
      <c r="AQ502" s="28" t="s">
        <v>7559</v>
      </c>
      <c r="AR502" s="122">
        <v>5</v>
      </c>
      <c r="AS502" s="122">
        <v>3</v>
      </c>
      <c r="AT502" s="123">
        <f t="shared" si="298"/>
        <v>2</v>
      </c>
      <c r="AU502" s="124">
        <f t="shared" si="299"/>
        <v>66.666666666666657</v>
      </c>
      <c r="AV502" s="9" t="s">
        <v>7472</v>
      </c>
      <c r="AX502" s="129"/>
      <c r="AY502" s="139"/>
      <c r="AZ502" s="139"/>
    </row>
    <row r="503" spans="3:52" ht="50" customHeight="1">
      <c r="C503" s="52" t="s">
        <v>6319</v>
      </c>
      <c r="D503" s="130" t="s">
        <v>1192</v>
      </c>
      <c r="E503" s="131" t="s">
        <v>6349</v>
      </c>
      <c r="F503" s="132" t="s">
        <v>1193</v>
      </c>
      <c r="G503" s="125">
        <v>965.26800000000003</v>
      </c>
      <c r="H503" s="122">
        <v>1183.5519999999999</v>
      </c>
      <c r="I503" s="123">
        <f t="shared" si="268"/>
        <v>-218.28399999999988</v>
      </c>
      <c r="J503" s="124">
        <f t="shared" si="269"/>
        <v>-18.443127129184006</v>
      </c>
      <c r="K503" s="125">
        <v>804.86</v>
      </c>
      <c r="L503" s="122">
        <v>937.11400000000003</v>
      </c>
      <c r="M503" s="123">
        <f t="shared" si="270"/>
        <v>-132.25400000000002</v>
      </c>
      <c r="N503" s="124">
        <f t="shared" si="271"/>
        <v>-14.112904086375833</v>
      </c>
      <c r="O503" s="125">
        <v>15</v>
      </c>
      <c r="P503" s="122" t="s">
        <v>11839</v>
      </c>
      <c r="Q503" s="123">
        <v>15</v>
      </c>
      <c r="R503" s="124" t="s">
        <v>11842</v>
      </c>
      <c r="S503" s="125">
        <v>145.40799999999999</v>
      </c>
      <c r="T503" s="122">
        <v>246.43799999999999</v>
      </c>
      <c r="U503" s="123">
        <f t="shared" si="288"/>
        <v>-101.03</v>
      </c>
      <c r="V503" s="124">
        <f t="shared" si="289"/>
        <v>-40.996112612502941</v>
      </c>
      <c r="W503" s="121" t="s">
        <v>7560</v>
      </c>
      <c r="X503" s="122">
        <v>90</v>
      </c>
      <c r="Y503" s="122">
        <v>100</v>
      </c>
      <c r="Z503" s="123">
        <f t="shared" si="290"/>
        <v>-10</v>
      </c>
      <c r="AA503" s="124">
        <f t="shared" si="291"/>
        <v>-10</v>
      </c>
      <c r="AB503" s="28" t="s">
        <v>7561</v>
      </c>
      <c r="AC503" s="122">
        <v>20</v>
      </c>
      <c r="AD503" s="122">
        <v>101</v>
      </c>
      <c r="AE503" s="123">
        <f t="shared" si="292"/>
        <v>-81</v>
      </c>
      <c r="AF503" s="29">
        <f t="shared" si="293"/>
        <v>-80.198019801980209</v>
      </c>
      <c r="AG503" s="28" t="s">
        <v>7562</v>
      </c>
      <c r="AH503" s="122">
        <v>11</v>
      </c>
      <c r="AI503" s="122">
        <v>13</v>
      </c>
      <c r="AJ503" s="123">
        <f t="shared" si="294"/>
        <v>-2</v>
      </c>
      <c r="AK503" s="124">
        <f t="shared" si="295"/>
        <v>-15.384615384615385</v>
      </c>
      <c r="AL503" s="28" t="s">
        <v>7522</v>
      </c>
      <c r="AM503" s="122">
        <v>11</v>
      </c>
      <c r="AN503" s="122">
        <v>11</v>
      </c>
      <c r="AO503" s="123">
        <f t="shared" si="296"/>
        <v>0</v>
      </c>
      <c r="AP503" s="29">
        <f t="shared" si="297"/>
        <v>0</v>
      </c>
      <c r="AQ503" s="28" t="s">
        <v>7563</v>
      </c>
      <c r="AR503" s="122">
        <v>7</v>
      </c>
      <c r="AS503" s="122">
        <v>11</v>
      </c>
      <c r="AT503" s="123">
        <f t="shared" si="298"/>
        <v>-4</v>
      </c>
      <c r="AU503" s="124">
        <f t="shared" si="299"/>
        <v>-36.363636363636367</v>
      </c>
      <c r="AV503" s="9" t="s">
        <v>7472</v>
      </c>
      <c r="AX503" s="129"/>
      <c r="AY503" s="139"/>
      <c r="AZ503" s="139"/>
    </row>
    <row r="504" spans="3:52" ht="50" customHeight="1">
      <c r="C504" s="52" t="s">
        <v>6319</v>
      </c>
      <c r="D504" s="130" t="s">
        <v>1194</v>
      </c>
      <c r="E504" s="131" t="s">
        <v>6349</v>
      </c>
      <c r="F504" s="132" t="s">
        <v>1195</v>
      </c>
      <c r="G504" s="125">
        <v>1196.933</v>
      </c>
      <c r="H504" s="122">
        <v>1045.1669999999999</v>
      </c>
      <c r="I504" s="123">
        <f t="shared" si="268"/>
        <v>151.76600000000008</v>
      </c>
      <c r="J504" s="124">
        <f t="shared" si="269"/>
        <v>14.520741661380438</v>
      </c>
      <c r="K504" s="125">
        <v>837.90099999999995</v>
      </c>
      <c r="L504" s="122">
        <v>644.39099999999996</v>
      </c>
      <c r="M504" s="123">
        <f t="shared" si="270"/>
        <v>193.51</v>
      </c>
      <c r="N504" s="124">
        <f t="shared" si="271"/>
        <v>30.029904204124513</v>
      </c>
      <c r="O504" s="125">
        <v>59.767000000000003</v>
      </c>
      <c r="P504" s="122">
        <v>59.746000000000002</v>
      </c>
      <c r="Q504" s="123">
        <f t="shared" si="286"/>
        <v>2.1000000000000796E-2</v>
      </c>
      <c r="R504" s="124">
        <f t="shared" si="287"/>
        <v>3.5148796572156783E-2</v>
      </c>
      <c r="S504" s="125">
        <v>299.26499999999999</v>
      </c>
      <c r="T504" s="122">
        <v>341.03</v>
      </c>
      <c r="U504" s="123">
        <f t="shared" si="288"/>
        <v>-41.764999999999986</v>
      </c>
      <c r="V504" s="124">
        <f t="shared" si="289"/>
        <v>-12.246723162185141</v>
      </c>
      <c r="W504" s="121" t="s">
        <v>7564</v>
      </c>
      <c r="X504" s="122">
        <v>94</v>
      </c>
      <c r="Y504" s="122">
        <v>129</v>
      </c>
      <c r="Z504" s="123">
        <f t="shared" si="290"/>
        <v>-35</v>
      </c>
      <c r="AA504" s="124">
        <f t="shared" si="291"/>
        <v>-27.131782945736433</v>
      </c>
      <c r="AB504" s="28" t="s">
        <v>7565</v>
      </c>
      <c r="AC504" s="122">
        <v>58</v>
      </c>
      <c r="AD504" s="122">
        <v>64</v>
      </c>
      <c r="AE504" s="123">
        <f t="shared" si="292"/>
        <v>-6</v>
      </c>
      <c r="AF504" s="29">
        <f t="shared" si="293"/>
        <v>-9.375</v>
      </c>
      <c r="AG504" s="28" t="s">
        <v>7566</v>
      </c>
      <c r="AH504" s="122">
        <v>28</v>
      </c>
      <c r="AI504" s="122">
        <v>35</v>
      </c>
      <c r="AJ504" s="123">
        <f t="shared" si="294"/>
        <v>-7</v>
      </c>
      <c r="AK504" s="124">
        <f t="shared" si="295"/>
        <v>-20</v>
      </c>
      <c r="AL504" s="28" t="s">
        <v>7567</v>
      </c>
      <c r="AM504" s="122">
        <v>24</v>
      </c>
      <c r="AN504" s="122">
        <v>26</v>
      </c>
      <c r="AO504" s="123">
        <f t="shared" si="296"/>
        <v>-2</v>
      </c>
      <c r="AP504" s="29">
        <f t="shared" si="297"/>
        <v>-7.6923076923076925</v>
      </c>
      <c r="AQ504" s="28" t="s">
        <v>7568</v>
      </c>
      <c r="AR504" s="122">
        <v>24</v>
      </c>
      <c r="AS504" s="122">
        <v>5</v>
      </c>
      <c r="AT504" s="123">
        <f t="shared" si="298"/>
        <v>19</v>
      </c>
      <c r="AU504" s="124">
        <f t="shared" si="299"/>
        <v>380</v>
      </c>
      <c r="AV504" s="9" t="s">
        <v>12064</v>
      </c>
      <c r="AX504" s="129"/>
      <c r="AY504" s="139"/>
      <c r="AZ504" s="139"/>
    </row>
    <row r="505" spans="3:52" ht="50" customHeight="1">
      <c r="C505" s="52" t="s">
        <v>6319</v>
      </c>
      <c r="D505" s="130" t="s">
        <v>1196</v>
      </c>
      <c r="E505" s="131" t="s">
        <v>6349</v>
      </c>
      <c r="F505" s="132" t="s">
        <v>1197</v>
      </c>
      <c r="G505" s="125">
        <v>1660.126</v>
      </c>
      <c r="H505" s="122">
        <v>1521.088</v>
      </c>
      <c r="I505" s="123">
        <f t="shared" si="268"/>
        <v>139.03800000000001</v>
      </c>
      <c r="J505" s="124">
        <f t="shared" si="269"/>
        <v>9.1406940295367534</v>
      </c>
      <c r="K505" s="125">
        <v>849.34</v>
      </c>
      <c r="L505" s="122">
        <v>798.71199999999999</v>
      </c>
      <c r="M505" s="123">
        <f t="shared" si="270"/>
        <v>50.628000000000043</v>
      </c>
      <c r="N505" s="124">
        <f t="shared" si="271"/>
        <v>6.3387053155580535</v>
      </c>
      <c r="O505" s="125">
        <v>107.211</v>
      </c>
      <c r="P505" s="122">
        <v>107.2</v>
      </c>
      <c r="Q505" s="123">
        <f t="shared" si="286"/>
        <v>1.099999999999568E-2</v>
      </c>
      <c r="R505" s="124">
        <f t="shared" si="287"/>
        <v>1.0261194029846717E-2</v>
      </c>
      <c r="S505" s="125">
        <v>703.57500000000005</v>
      </c>
      <c r="T505" s="122">
        <v>615.17600000000004</v>
      </c>
      <c r="U505" s="123">
        <f t="shared" si="288"/>
        <v>88.399000000000001</v>
      </c>
      <c r="V505" s="124">
        <f t="shared" si="289"/>
        <v>14.369708831293806</v>
      </c>
      <c r="W505" s="121" t="s">
        <v>7569</v>
      </c>
      <c r="X505" s="122">
        <v>501</v>
      </c>
      <c r="Y505" s="122">
        <v>341</v>
      </c>
      <c r="Z505" s="123">
        <f t="shared" si="290"/>
        <v>160</v>
      </c>
      <c r="AA505" s="124">
        <f t="shared" si="291"/>
        <v>46.920821114369502</v>
      </c>
      <c r="AB505" s="28" t="s">
        <v>6467</v>
      </c>
      <c r="AC505" s="122">
        <v>141</v>
      </c>
      <c r="AD505" s="122">
        <v>197</v>
      </c>
      <c r="AE505" s="123">
        <f t="shared" si="292"/>
        <v>-56</v>
      </c>
      <c r="AF505" s="29">
        <f t="shared" si="293"/>
        <v>-28.426395939086298</v>
      </c>
      <c r="AG505" s="28" t="s">
        <v>7570</v>
      </c>
      <c r="AH505" s="122">
        <v>16</v>
      </c>
      <c r="AI505" s="122">
        <v>16</v>
      </c>
      <c r="AJ505" s="123">
        <f t="shared" si="294"/>
        <v>0</v>
      </c>
      <c r="AK505" s="124">
        <f t="shared" si="295"/>
        <v>0</v>
      </c>
      <c r="AL505" s="28" t="s">
        <v>7542</v>
      </c>
      <c r="AM505" s="122">
        <v>11</v>
      </c>
      <c r="AN505" s="122">
        <v>11</v>
      </c>
      <c r="AO505" s="123">
        <f t="shared" si="296"/>
        <v>0</v>
      </c>
      <c r="AP505" s="29">
        <f t="shared" si="297"/>
        <v>0</v>
      </c>
      <c r="AQ505" s="28" t="s">
        <v>7258</v>
      </c>
      <c r="AR505" s="122">
        <v>9</v>
      </c>
      <c r="AS505" s="122">
        <v>23</v>
      </c>
      <c r="AT505" s="123">
        <f t="shared" si="298"/>
        <v>-14</v>
      </c>
      <c r="AU505" s="124">
        <f t="shared" si="299"/>
        <v>-60.869565217391312</v>
      </c>
      <c r="AV505" s="9" t="s">
        <v>7472</v>
      </c>
      <c r="AX505" s="129"/>
      <c r="AY505" s="139"/>
      <c r="AZ505" s="139"/>
    </row>
    <row r="506" spans="3:52" ht="50" customHeight="1">
      <c r="C506" s="52" t="s">
        <v>6319</v>
      </c>
      <c r="D506" s="130" t="s">
        <v>1198</v>
      </c>
      <c r="E506" s="131" t="s">
        <v>6349</v>
      </c>
      <c r="F506" s="132" t="s">
        <v>1199</v>
      </c>
      <c r="G506" s="125">
        <v>418.702</v>
      </c>
      <c r="H506" s="122">
        <v>382.904</v>
      </c>
      <c r="I506" s="123">
        <f t="shared" si="268"/>
        <v>35.798000000000002</v>
      </c>
      <c r="J506" s="124">
        <f t="shared" si="269"/>
        <v>9.3490796648768359</v>
      </c>
      <c r="K506" s="125">
        <v>95.5</v>
      </c>
      <c r="L506" s="122">
        <v>20.533999999999999</v>
      </c>
      <c r="M506" s="123">
        <f t="shared" si="270"/>
        <v>74.966000000000008</v>
      </c>
      <c r="N506" s="124">
        <f t="shared" si="271"/>
        <v>365.08230252264542</v>
      </c>
      <c r="O506" s="125">
        <v>5.0000000000000001E-3</v>
      </c>
      <c r="P506" s="122">
        <v>13.305</v>
      </c>
      <c r="Q506" s="123">
        <f t="shared" si="286"/>
        <v>-13.299999999999999</v>
      </c>
      <c r="R506" s="124">
        <f t="shared" si="287"/>
        <v>-99.962420142803452</v>
      </c>
      <c r="S506" s="125">
        <v>323.197</v>
      </c>
      <c r="T506" s="122">
        <v>349.065</v>
      </c>
      <c r="U506" s="123">
        <f t="shared" si="288"/>
        <v>-25.867999999999995</v>
      </c>
      <c r="V506" s="124">
        <f t="shared" si="289"/>
        <v>-7.4106541761563021</v>
      </c>
      <c r="W506" s="121" t="s">
        <v>7571</v>
      </c>
      <c r="X506" s="122">
        <v>287</v>
      </c>
      <c r="Y506" s="122">
        <v>274</v>
      </c>
      <c r="Z506" s="123">
        <f t="shared" si="290"/>
        <v>13</v>
      </c>
      <c r="AA506" s="124">
        <f t="shared" si="291"/>
        <v>4.7445255474452548</v>
      </c>
      <c r="AB506" s="28" t="s">
        <v>7572</v>
      </c>
      <c r="AC506" s="122">
        <v>16</v>
      </c>
      <c r="AD506" s="122">
        <v>22</v>
      </c>
      <c r="AE506" s="123">
        <f t="shared" si="292"/>
        <v>-6</v>
      </c>
      <c r="AF506" s="29">
        <f t="shared" si="293"/>
        <v>-27.27272727272727</v>
      </c>
      <c r="AG506" s="28" t="s">
        <v>7573</v>
      </c>
      <c r="AH506" s="122">
        <v>11</v>
      </c>
      <c r="AI506" s="122">
        <v>11</v>
      </c>
      <c r="AJ506" s="123">
        <f t="shared" si="294"/>
        <v>0</v>
      </c>
      <c r="AK506" s="124">
        <f t="shared" si="295"/>
        <v>0</v>
      </c>
      <c r="AL506" s="28" t="s">
        <v>7574</v>
      </c>
      <c r="AM506" s="122">
        <v>8</v>
      </c>
      <c r="AN506" s="122">
        <v>8</v>
      </c>
      <c r="AO506" s="123">
        <f t="shared" si="296"/>
        <v>0</v>
      </c>
      <c r="AP506" s="29">
        <f t="shared" si="297"/>
        <v>0</v>
      </c>
      <c r="AQ506" s="28" t="s">
        <v>7166</v>
      </c>
      <c r="AR506" s="122">
        <v>0</v>
      </c>
      <c r="AS506" s="122">
        <v>33</v>
      </c>
      <c r="AT506" s="123">
        <f t="shared" si="298"/>
        <v>-33</v>
      </c>
      <c r="AU506" s="124">
        <f t="shared" si="299"/>
        <v>-100</v>
      </c>
      <c r="AV506" s="9" t="s">
        <v>12064</v>
      </c>
      <c r="AX506" s="129"/>
      <c r="AY506" s="139"/>
      <c r="AZ506" s="139"/>
    </row>
    <row r="507" spans="3:52" ht="50" customHeight="1">
      <c r="C507" s="52" t="s">
        <v>6319</v>
      </c>
      <c r="D507" s="130" t="s">
        <v>1200</v>
      </c>
      <c r="E507" s="131" t="s">
        <v>6349</v>
      </c>
      <c r="F507" s="132" t="s">
        <v>1201</v>
      </c>
      <c r="G507" s="125">
        <v>1619.8530000000001</v>
      </c>
      <c r="H507" s="122">
        <v>1659.3030000000001</v>
      </c>
      <c r="I507" s="123">
        <f t="shared" si="268"/>
        <v>-39.450000000000045</v>
      </c>
      <c r="J507" s="124">
        <f t="shared" si="269"/>
        <v>-2.3775042894516578</v>
      </c>
      <c r="K507" s="125">
        <v>889.15300000000002</v>
      </c>
      <c r="L507" s="122">
        <v>924.01300000000003</v>
      </c>
      <c r="M507" s="123">
        <f t="shared" si="270"/>
        <v>-34.860000000000014</v>
      </c>
      <c r="N507" s="124">
        <f t="shared" si="271"/>
        <v>-3.7726741939777915</v>
      </c>
      <c r="O507" s="125">
        <v>21.373000000000001</v>
      </c>
      <c r="P507" s="122">
        <v>21.37</v>
      </c>
      <c r="Q507" s="123">
        <f t="shared" si="286"/>
        <v>3.0000000000001137E-3</v>
      </c>
      <c r="R507" s="124">
        <f t="shared" si="287"/>
        <v>1.403837154890086E-2</v>
      </c>
      <c r="S507" s="125">
        <v>709.327</v>
      </c>
      <c r="T507" s="122">
        <v>713.92</v>
      </c>
      <c r="U507" s="123">
        <f t="shared" si="288"/>
        <v>-4.5929999999999609</v>
      </c>
      <c r="V507" s="124">
        <f t="shared" si="289"/>
        <v>-0.64334939489017839</v>
      </c>
      <c r="W507" s="121" t="s">
        <v>7575</v>
      </c>
      <c r="X507" s="122">
        <v>290</v>
      </c>
      <c r="Y507" s="122">
        <v>290</v>
      </c>
      <c r="Z507" s="123">
        <f t="shared" si="290"/>
        <v>0</v>
      </c>
      <c r="AA507" s="124">
        <f t="shared" si="291"/>
        <v>0</v>
      </c>
      <c r="AB507" s="28" t="s">
        <v>7576</v>
      </c>
      <c r="AC507" s="122">
        <v>123</v>
      </c>
      <c r="AD507" s="122">
        <v>123</v>
      </c>
      <c r="AE507" s="123">
        <f t="shared" si="292"/>
        <v>0</v>
      </c>
      <c r="AF507" s="29">
        <f t="shared" si="293"/>
        <v>0</v>
      </c>
      <c r="AG507" s="28" t="s">
        <v>6948</v>
      </c>
      <c r="AH507" s="122">
        <v>80</v>
      </c>
      <c r="AI507" s="122">
        <v>115</v>
      </c>
      <c r="AJ507" s="123">
        <f t="shared" si="294"/>
        <v>-35</v>
      </c>
      <c r="AK507" s="124">
        <f t="shared" si="295"/>
        <v>-30.434782608695656</v>
      </c>
      <c r="AL507" s="28" t="s">
        <v>6466</v>
      </c>
      <c r="AM507" s="122">
        <v>59</v>
      </c>
      <c r="AN507" s="122">
        <v>28</v>
      </c>
      <c r="AO507" s="123">
        <f t="shared" si="296"/>
        <v>31</v>
      </c>
      <c r="AP507" s="29">
        <f t="shared" si="297"/>
        <v>110.71428571428572</v>
      </c>
      <c r="AQ507" s="28" t="s">
        <v>7577</v>
      </c>
      <c r="AR507" s="122">
        <v>51</v>
      </c>
      <c r="AS507" s="122">
        <v>51</v>
      </c>
      <c r="AT507" s="123">
        <f t="shared" si="298"/>
        <v>0</v>
      </c>
      <c r="AU507" s="124">
        <f t="shared" si="299"/>
        <v>0</v>
      </c>
      <c r="AV507" s="9" t="s">
        <v>7472</v>
      </c>
      <c r="AX507" s="129"/>
      <c r="AY507" s="139"/>
      <c r="AZ507" s="139"/>
    </row>
    <row r="508" spans="3:52" ht="50" customHeight="1">
      <c r="C508" s="52" t="s">
        <v>6319</v>
      </c>
      <c r="D508" s="130" t="s">
        <v>1202</v>
      </c>
      <c r="E508" s="131" t="s">
        <v>6349</v>
      </c>
      <c r="F508" s="132" t="s">
        <v>1203</v>
      </c>
      <c r="G508" s="125">
        <v>2765.6030000000001</v>
      </c>
      <c r="H508" s="122">
        <v>2786.0549999999998</v>
      </c>
      <c r="I508" s="123">
        <f t="shared" si="268"/>
        <v>-20.451999999999771</v>
      </c>
      <c r="J508" s="124">
        <f t="shared" si="269"/>
        <v>-0.7340845747840502</v>
      </c>
      <c r="K508" s="125">
        <v>775.03899999999999</v>
      </c>
      <c r="L508" s="122">
        <v>774.97199999999998</v>
      </c>
      <c r="M508" s="123">
        <f t="shared" si="270"/>
        <v>6.7000000000007276E-2</v>
      </c>
      <c r="N508" s="124">
        <f t="shared" si="271"/>
        <v>8.6454736429196506E-3</v>
      </c>
      <c r="O508" s="125">
        <v>406.91</v>
      </c>
      <c r="P508" s="122">
        <v>464.15300000000002</v>
      </c>
      <c r="Q508" s="123">
        <f t="shared" si="286"/>
        <v>-57.242999999999995</v>
      </c>
      <c r="R508" s="124">
        <f t="shared" si="287"/>
        <v>-12.332786818139708</v>
      </c>
      <c r="S508" s="125">
        <v>1583.654</v>
      </c>
      <c r="T508" s="122">
        <v>1546.93</v>
      </c>
      <c r="U508" s="123">
        <f t="shared" si="288"/>
        <v>36.723999999999933</v>
      </c>
      <c r="V508" s="124">
        <f t="shared" si="289"/>
        <v>2.3739923590595522</v>
      </c>
      <c r="W508" s="121" t="s">
        <v>7333</v>
      </c>
      <c r="X508" s="122">
        <v>931</v>
      </c>
      <c r="Y508" s="122">
        <v>931</v>
      </c>
      <c r="Z508" s="123">
        <f t="shared" si="290"/>
        <v>0</v>
      </c>
      <c r="AA508" s="124">
        <f t="shared" si="291"/>
        <v>0</v>
      </c>
      <c r="AB508" s="28" t="s">
        <v>7578</v>
      </c>
      <c r="AC508" s="122">
        <v>179</v>
      </c>
      <c r="AD508" s="122">
        <v>189</v>
      </c>
      <c r="AE508" s="123">
        <f t="shared" si="292"/>
        <v>-10</v>
      </c>
      <c r="AF508" s="29">
        <f t="shared" si="293"/>
        <v>-5.2910052910052912</v>
      </c>
      <c r="AG508" s="28" t="s">
        <v>7494</v>
      </c>
      <c r="AH508" s="122">
        <v>146</v>
      </c>
      <c r="AI508" s="122">
        <v>146</v>
      </c>
      <c r="AJ508" s="123">
        <f t="shared" si="294"/>
        <v>0</v>
      </c>
      <c r="AK508" s="124">
        <f t="shared" si="295"/>
        <v>0</v>
      </c>
      <c r="AL508" s="28" t="s">
        <v>7445</v>
      </c>
      <c r="AM508" s="122">
        <v>73</v>
      </c>
      <c r="AN508" s="122">
        <v>78</v>
      </c>
      <c r="AO508" s="123">
        <f t="shared" si="296"/>
        <v>-5</v>
      </c>
      <c r="AP508" s="29">
        <f t="shared" si="297"/>
        <v>-6.4102564102564097</v>
      </c>
      <c r="AQ508" s="28" t="s">
        <v>7579</v>
      </c>
      <c r="AR508" s="122">
        <v>72</v>
      </c>
      <c r="AS508" s="122">
        <v>70</v>
      </c>
      <c r="AT508" s="123">
        <f t="shared" si="298"/>
        <v>2</v>
      </c>
      <c r="AU508" s="124">
        <f t="shared" si="299"/>
        <v>2.8571428571428572</v>
      </c>
      <c r="AV508" s="9" t="s">
        <v>7472</v>
      </c>
      <c r="AX508" s="129"/>
      <c r="AY508" s="139"/>
      <c r="AZ508" s="139"/>
    </row>
    <row r="509" spans="3:52" ht="50" customHeight="1">
      <c r="C509" s="52" t="s">
        <v>6319</v>
      </c>
      <c r="D509" s="130" t="s">
        <v>1204</v>
      </c>
      <c r="E509" s="131" t="s">
        <v>6349</v>
      </c>
      <c r="F509" s="132" t="s">
        <v>1205</v>
      </c>
      <c r="G509" s="125">
        <v>1909.818</v>
      </c>
      <c r="H509" s="122">
        <v>1804.8979999999999</v>
      </c>
      <c r="I509" s="123">
        <f t="shared" si="268"/>
        <v>104.92000000000007</v>
      </c>
      <c r="J509" s="124">
        <f t="shared" si="269"/>
        <v>5.8130708771354431</v>
      </c>
      <c r="K509" s="125">
        <v>900.47199999999998</v>
      </c>
      <c r="L509" s="122">
        <v>807.77499999999998</v>
      </c>
      <c r="M509" s="123">
        <f t="shared" si="270"/>
        <v>92.697000000000003</v>
      </c>
      <c r="N509" s="124">
        <f t="shared" si="271"/>
        <v>11.475596546067903</v>
      </c>
      <c r="O509" s="125">
        <v>358.803</v>
      </c>
      <c r="P509" s="122">
        <v>358.74099999999999</v>
      </c>
      <c r="Q509" s="123">
        <f t="shared" si="286"/>
        <v>6.2000000000011823E-2</v>
      </c>
      <c r="R509" s="124">
        <f t="shared" si="287"/>
        <v>1.7282663537207019E-2</v>
      </c>
      <c r="S509" s="125">
        <v>650.54300000000001</v>
      </c>
      <c r="T509" s="122">
        <v>638.38199999999995</v>
      </c>
      <c r="U509" s="123">
        <f t="shared" si="288"/>
        <v>12.161000000000058</v>
      </c>
      <c r="V509" s="124">
        <f t="shared" si="289"/>
        <v>1.9049722579897395</v>
      </c>
      <c r="W509" s="121" t="s">
        <v>7333</v>
      </c>
      <c r="X509" s="122">
        <v>386</v>
      </c>
      <c r="Y509" s="122">
        <v>355</v>
      </c>
      <c r="Z509" s="123">
        <f t="shared" si="290"/>
        <v>31</v>
      </c>
      <c r="AA509" s="124">
        <f t="shared" si="291"/>
        <v>8.7323943661971821</v>
      </c>
      <c r="AB509" s="28" t="s">
        <v>7346</v>
      </c>
      <c r="AC509" s="122">
        <v>123</v>
      </c>
      <c r="AD509" s="122">
        <v>137</v>
      </c>
      <c r="AE509" s="123">
        <f t="shared" si="292"/>
        <v>-14</v>
      </c>
      <c r="AF509" s="29">
        <f t="shared" si="293"/>
        <v>-10.218978102189782</v>
      </c>
      <c r="AG509" s="28" t="s">
        <v>7437</v>
      </c>
      <c r="AH509" s="122">
        <v>119</v>
      </c>
      <c r="AI509" s="122">
        <v>119</v>
      </c>
      <c r="AJ509" s="123">
        <f t="shared" si="294"/>
        <v>0</v>
      </c>
      <c r="AK509" s="124">
        <f t="shared" si="295"/>
        <v>0</v>
      </c>
      <c r="AL509" s="28" t="s">
        <v>7349</v>
      </c>
      <c r="AM509" s="122">
        <v>5</v>
      </c>
      <c r="AN509" s="122">
        <v>12</v>
      </c>
      <c r="AO509" s="123">
        <f t="shared" si="296"/>
        <v>-7</v>
      </c>
      <c r="AP509" s="29">
        <f t="shared" si="297"/>
        <v>-58.333333333333336</v>
      </c>
      <c r="AQ509" s="28" t="s">
        <v>7580</v>
      </c>
      <c r="AR509" s="122">
        <v>9</v>
      </c>
      <c r="AS509" s="122">
        <v>9</v>
      </c>
      <c r="AT509" s="123">
        <f t="shared" si="298"/>
        <v>0</v>
      </c>
      <c r="AU509" s="124">
        <f t="shared" si="299"/>
        <v>0</v>
      </c>
      <c r="AV509" s="9" t="s">
        <v>12064</v>
      </c>
      <c r="AX509" s="129"/>
      <c r="AY509" s="139"/>
      <c r="AZ509" s="139"/>
    </row>
    <row r="510" spans="3:52" ht="50" customHeight="1">
      <c r="C510" s="52" t="s">
        <v>6319</v>
      </c>
      <c r="D510" s="106" t="s">
        <v>1206</v>
      </c>
      <c r="E510" s="107" t="s">
        <v>6349</v>
      </c>
      <c r="F510" s="108" t="s">
        <v>1083</v>
      </c>
      <c r="G510" s="125">
        <v>2954.0650000000001</v>
      </c>
      <c r="H510" s="122">
        <v>2847.8690000000001</v>
      </c>
      <c r="I510" s="123">
        <f t="shared" si="268"/>
        <v>106.19599999999991</v>
      </c>
      <c r="J510" s="124">
        <f t="shared" si="269"/>
        <v>3.7289636566850479</v>
      </c>
      <c r="K510" s="125">
        <v>1225.752</v>
      </c>
      <c r="L510" s="122">
        <v>1170.71</v>
      </c>
      <c r="M510" s="123">
        <f t="shared" si="270"/>
        <v>55.041999999999916</v>
      </c>
      <c r="N510" s="124">
        <f t="shared" si="271"/>
        <v>4.7015913420061253</v>
      </c>
      <c r="O510" s="125">
        <v>322.84100000000001</v>
      </c>
      <c r="P510" s="122">
        <v>322.81700000000001</v>
      </c>
      <c r="Q510" s="123">
        <f t="shared" si="286"/>
        <v>2.4000000000000909E-2</v>
      </c>
      <c r="R510" s="124">
        <f t="shared" si="287"/>
        <v>7.4345527032346212E-3</v>
      </c>
      <c r="S510" s="125">
        <v>1405.472</v>
      </c>
      <c r="T510" s="122">
        <v>1354.3420000000001</v>
      </c>
      <c r="U510" s="123">
        <f t="shared" si="288"/>
        <v>51.129999999999882</v>
      </c>
      <c r="V510" s="124">
        <f t="shared" si="289"/>
        <v>3.7752650364531175</v>
      </c>
      <c r="W510" s="121" t="s">
        <v>7333</v>
      </c>
      <c r="X510" s="122">
        <v>633</v>
      </c>
      <c r="Y510" s="122">
        <v>583</v>
      </c>
      <c r="Z510" s="123">
        <f t="shared" si="290"/>
        <v>50</v>
      </c>
      <c r="AA510" s="124">
        <f t="shared" si="291"/>
        <v>8.5763293310463116</v>
      </c>
      <c r="AB510" s="28" t="s">
        <v>7581</v>
      </c>
      <c r="AC510" s="122">
        <v>357</v>
      </c>
      <c r="AD510" s="122">
        <v>357</v>
      </c>
      <c r="AE510" s="123">
        <f t="shared" si="292"/>
        <v>0</v>
      </c>
      <c r="AF510" s="29">
        <f t="shared" si="293"/>
        <v>0</v>
      </c>
      <c r="AG510" s="28" t="s">
        <v>7582</v>
      </c>
      <c r="AH510" s="122">
        <v>161</v>
      </c>
      <c r="AI510" s="122">
        <v>161</v>
      </c>
      <c r="AJ510" s="123">
        <f t="shared" si="294"/>
        <v>0</v>
      </c>
      <c r="AK510" s="124">
        <f t="shared" si="295"/>
        <v>0</v>
      </c>
      <c r="AL510" s="28" t="s">
        <v>6467</v>
      </c>
      <c r="AM510" s="122">
        <v>149</v>
      </c>
      <c r="AN510" s="122">
        <v>149</v>
      </c>
      <c r="AO510" s="123">
        <f t="shared" si="296"/>
        <v>0</v>
      </c>
      <c r="AP510" s="29">
        <f t="shared" si="297"/>
        <v>0</v>
      </c>
      <c r="AQ510" s="28" t="s">
        <v>7583</v>
      </c>
      <c r="AR510" s="122">
        <v>30</v>
      </c>
      <c r="AS510" s="122">
        <v>30</v>
      </c>
      <c r="AT510" s="123">
        <f t="shared" si="298"/>
        <v>0</v>
      </c>
      <c r="AU510" s="124">
        <f t="shared" si="299"/>
        <v>0</v>
      </c>
      <c r="AV510" s="9" t="s">
        <v>7472</v>
      </c>
      <c r="AX510" s="129"/>
      <c r="AY510" s="139"/>
      <c r="AZ510" s="139"/>
    </row>
    <row r="511" spans="3:52" ht="50" customHeight="1">
      <c r="C511" s="52" t="s">
        <v>6319</v>
      </c>
      <c r="D511" s="130" t="s">
        <v>1207</v>
      </c>
      <c r="E511" s="131" t="s">
        <v>6349</v>
      </c>
      <c r="F511" s="132" t="s">
        <v>1208</v>
      </c>
      <c r="G511" s="125">
        <v>2468.0859999999998</v>
      </c>
      <c r="H511" s="122">
        <v>2621.451</v>
      </c>
      <c r="I511" s="123">
        <f t="shared" si="268"/>
        <v>-153.36500000000024</v>
      </c>
      <c r="J511" s="124">
        <f t="shared" si="269"/>
        <v>-5.8503859122295339</v>
      </c>
      <c r="K511" s="125">
        <v>279.81299999999999</v>
      </c>
      <c r="L511" s="122">
        <v>301.78399999999999</v>
      </c>
      <c r="M511" s="123">
        <f t="shared" si="270"/>
        <v>-21.971000000000004</v>
      </c>
      <c r="N511" s="124">
        <f t="shared" si="271"/>
        <v>-7.2803727169101089</v>
      </c>
      <c r="O511" s="125">
        <v>189.809</v>
      </c>
      <c r="P511" s="122">
        <v>189.791</v>
      </c>
      <c r="Q511" s="123">
        <f t="shared" si="286"/>
        <v>1.8000000000000682E-2</v>
      </c>
      <c r="R511" s="124">
        <f t="shared" si="287"/>
        <v>9.4841167389395076E-3</v>
      </c>
      <c r="S511" s="125">
        <v>1998.4639999999999</v>
      </c>
      <c r="T511" s="122">
        <v>2129.8760000000002</v>
      </c>
      <c r="U511" s="123">
        <f t="shared" si="288"/>
        <v>-131.41200000000026</v>
      </c>
      <c r="V511" s="124">
        <f t="shared" si="289"/>
        <v>-6.169936653589235</v>
      </c>
      <c r="W511" s="121" t="s">
        <v>7584</v>
      </c>
      <c r="X511" s="122">
        <v>876</v>
      </c>
      <c r="Y511" s="122">
        <v>932</v>
      </c>
      <c r="Z511" s="123">
        <f t="shared" si="290"/>
        <v>-56</v>
      </c>
      <c r="AA511" s="124">
        <f t="shared" si="291"/>
        <v>-6.0085836909871242</v>
      </c>
      <c r="AB511" s="28" t="s">
        <v>7585</v>
      </c>
      <c r="AC511" s="122">
        <v>498</v>
      </c>
      <c r="AD511" s="122">
        <v>522</v>
      </c>
      <c r="AE511" s="123">
        <f t="shared" si="292"/>
        <v>-24</v>
      </c>
      <c r="AF511" s="29">
        <f t="shared" si="293"/>
        <v>-4.5977011494252871</v>
      </c>
      <c r="AG511" s="28" t="s">
        <v>7586</v>
      </c>
      <c r="AH511" s="122">
        <v>263</v>
      </c>
      <c r="AI511" s="122">
        <v>263</v>
      </c>
      <c r="AJ511" s="123">
        <f t="shared" si="294"/>
        <v>0</v>
      </c>
      <c r="AK511" s="124">
        <f t="shared" si="295"/>
        <v>0</v>
      </c>
      <c r="AL511" s="28" t="s">
        <v>7587</v>
      </c>
      <c r="AM511" s="122">
        <v>252</v>
      </c>
      <c r="AN511" s="122">
        <v>306</v>
      </c>
      <c r="AO511" s="123">
        <f t="shared" si="296"/>
        <v>-54</v>
      </c>
      <c r="AP511" s="29">
        <f t="shared" si="297"/>
        <v>-17.647058823529413</v>
      </c>
      <c r="AQ511" s="28" t="s">
        <v>7588</v>
      </c>
      <c r="AR511" s="122">
        <v>39</v>
      </c>
      <c r="AS511" s="122">
        <v>39</v>
      </c>
      <c r="AT511" s="123">
        <f t="shared" si="298"/>
        <v>0</v>
      </c>
      <c r="AU511" s="124">
        <f t="shared" si="299"/>
        <v>0</v>
      </c>
      <c r="AV511" s="9" t="s">
        <v>7472</v>
      </c>
      <c r="AX511" s="129"/>
      <c r="AY511" s="139"/>
      <c r="AZ511" s="139"/>
    </row>
    <row r="512" spans="3:52" ht="50" customHeight="1">
      <c r="C512" s="52" t="s">
        <v>6319</v>
      </c>
      <c r="D512" s="130" t="s">
        <v>1209</v>
      </c>
      <c r="E512" s="131" t="s">
        <v>6349</v>
      </c>
      <c r="F512" s="132" t="s">
        <v>1210</v>
      </c>
      <c r="G512" s="125">
        <v>8733.5750000000007</v>
      </c>
      <c r="H512" s="122">
        <v>8802.6129999999994</v>
      </c>
      <c r="I512" s="123">
        <f t="shared" si="268"/>
        <v>-69.037999999998647</v>
      </c>
      <c r="J512" s="124">
        <f t="shared" si="269"/>
        <v>-0.78428984666256085</v>
      </c>
      <c r="K512" s="125">
        <v>3569.6610000000001</v>
      </c>
      <c r="L512" s="122">
        <v>3341.1019999999999</v>
      </c>
      <c r="M512" s="123">
        <f t="shared" si="270"/>
        <v>228.5590000000002</v>
      </c>
      <c r="N512" s="124">
        <f t="shared" si="271"/>
        <v>6.8408267691318674</v>
      </c>
      <c r="O512" s="125">
        <v>625.149</v>
      </c>
      <c r="P512" s="122">
        <v>625.00599999999997</v>
      </c>
      <c r="Q512" s="123">
        <f t="shared" si="286"/>
        <v>0.1430000000000291</v>
      </c>
      <c r="R512" s="124">
        <f t="shared" si="287"/>
        <v>2.2879780354113258E-2</v>
      </c>
      <c r="S512" s="125">
        <v>4538.7650000000003</v>
      </c>
      <c r="T512" s="122">
        <v>4836.5050000000001</v>
      </c>
      <c r="U512" s="123">
        <f t="shared" si="288"/>
        <v>-297.73999999999978</v>
      </c>
      <c r="V512" s="124">
        <f t="shared" si="289"/>
        <v>-6.1560982569024487</v>
      </c>
      <c r="W512" s="121" t="s">
        <v>7589</v>
      </c>
      <c r="X512" s="122">
        <v>3217</v>
      </c>
      <c r="Y512" s="122">
        <v>3450</v>
      </c>
      <c r="Z512" s="123">
        <f t="shared" si="290"/>
        <v>-233</v>
      </c>
      <c r="AA512" s="124">
        <f t="shared" si="291"/>
        <v>-6.7536231884057969</v>
      </c>
      <c r="AB512" s="28" t="s">
        <v>7590</v>
      </c>
      <c r="AC512" s="122">
        <v>736</v>
      </c>
      <c r="AD512" s="122">
        <v>817</v>
      </c>
      <c r="AE512" s="123">
        <f t="shared" si="292"/>
        <v>-81</v>
      </c>
      <c r="AF512" s="29">
        <f t="shared" si="293"/>
        <v>-9.9143206854345163</v>
      </c>
      <c r="AG512" s="28" t="s">
        <v>7494</v>
      </c>
      <c r="AH512" s="122">
        <v>250</v>
      </c>
      <c r="AI512" s="122">
        <v>250</v>
      </c>
      <c r="AJ512" s="123">
        <f t="shared" si="294"/>
        <v>0</v>
      </c>
      <c r="AK512" s="124">
        <f t="shared" si="295"/>
        <v>0</v>
      </c>
      <c r="AL512" s="28" t="s">
        <v>7522</v>
      </c>
      <c r="AM512" s="122">
        <v>210</v>
      </c>
      <c r="AN512" s="122">
        <v>199</v>
      </c>
      <c r="AO512" s="123">
        <f t="shared" si="296"/>
        <v>11</v>
      </c>
      <c r="AP512" s="29">
        <f t="shared" si="297"/>
        <v>5.5276381909547743</v>
      </c>
      <c r="AQ512" s="28" t="s">
        <v>7591</v>
      </c>
      <c r="AR512" s="122">
        <v>79</v>
      </c>
      <c r="AS512" s="122">
        <v>72</v>
      </c>
      <c r="AT512" s="123">
        <f t="shared" si="298"/>
        <v>7</v>
      </c>
      <c r="AU512" s="124">
        <f t="shared" si="299"/>
        <v>9.7222222222222232</v>
      </c>
      <c r="AV512" s="9" t="s">
        <v>7472</v>
      </c>
      <c r="AX512" s="129"/>
      <c r="AY512" s="139"/>
      <c r="AZ512" s="139"/>
    </row>
    <row r="513" spans="3:52" ht="50" customHeight="1">
      <c r="C513" s="52" t="s">
        <v>6319</v>
      </c>
      <c r="D513" s="130" t="s">
        <v>1211</v>
      </c>
      <c r="E513" s="131" t="s">
        <v>6349</v>
      </c>
      <c r="F513" s="132" t="s">
        <v>1212</v>
      </c>
      <c r="G513" s="125">
        <v>4691.0929999999998</v>
      </c>
      <c r="H513" s="122">
        <v>4250.8620000000001</v>
      </c>
      <c r="I513" s="123">
        <f t="shared" si="268"/>
        <v>440.23099999999977</v>
      </c>
      <c r="J513" s="124">
        <f t="shared" si="269"/>
        <v>10.356275974143593</v>
      </c>
      <c r="K513" s="125">
        <v>2409.5839999999998</v>
      </c>
      <c r="L513" s="122">
        <v>2168.2640000000001</v>
      </c>
      <c r="M513" s="123">
        <f t="shared" si="270"/>
        <v>241.31999999999971</v>
      </c>
      <c r="N513" s="124">
        <f t="shared" si="271"/>
        <v>11.129641040020942</v>
      </c>
      <c r="O513" s="125">
        <v>58.197000000000003</v>
      </c>
      <c r="P513" s="122">
        <v>58.191000000000003</v>
      </c>
      <c r="Q513" s="123">
        <f t="shared" si="286"/>
        <v>6.0000000000002274E-3</v>
      </c>
      <c r="R513" s="124">
        <f t="shared" si="287"/>
        <v>1.0310872815384214E-2</v>
      </c>
      <c r="S513" s="125">
        <v>2223.3119999999999</v>
      </c>
      <c r="T513" s="122">
        <v>2024.4069999999999</v>
      </c>
      <c r="U513" s="123">
        <f t="shared" si="288"/>
        <v>198.90499999999997</v>
      </c>
      <c r="V513" s="124">
        <f t="shared" si="289"/>
        <v>9.8253463853859415</v>
      </c>
      <c r="W513" s="121" t="s">
        <v>7333</v>
      </c>
      <c r="X513" s="122">
        <v>1393</v>
      </c>
      <c r="Y513" s="122">
        <v>1192</v>
      </c>
      <c r="Z513" s="123">
        <f t="shared" si="290"/>
        <v>201</v>
      </c>
      <c r="AA513" s="124">
        <f t="shared" si="291"/>
        <v>16.86241610738255</v>
      </c>
      <c r="AB513" s="28" t="s">
        <v>6961</v>
      </c>
      <c r="AC513" s="122">
        <v>368</v>
      </c>
      <c r="AD513" s="122">
        <v>381</v>
      </c>
      <c r="AE513" s="123">
        <f t="shared" si="292"/>
        <v>-13</v>
      </c>
      <c r="AF513" s="29">
        <f t="shared" si="293"/>
        <v>-3.4120734908136483</v>
      </c>
      <c r="AG513" s="28" t="s">
        <v>7592</v>
      </c>
      <c r="AH513" s="122">
        <v>215</v>
      </c>
      <c r="AI513" s="122">
        <v>189</v>
      </c>
      <c r="AJ513" s="123">
        <f t="shared" si="294"/>
        <v>26</v>
      </c>
      <c r="AK513" s="124">
        <f t="shared" si="295"/>
        <v>13.756613756613756</v>
      </c>
      <c r="AL513" s="28" t="s">
        <v>6467</v>
      </c>
      <c r="AM513" s="122">
        <v>75</v>
      </c>
      <c r="AN513" s="122">
        <v>75</v>
      </c>
      <c r="AO513" s="123">
        <f t="shared" si="296"/>
        <v>0</v>
      </c>
      <c r="AP513" s="29">
        <f t="shared" si="297"/>
        <v>0</v>
      </c>
      <c r="AQ513" s="28" t="s">
        <v>7443</v>
      </c>
      <c r="AR513" s="122">
        <v>62</v>
      </c>
      <c r="AS513" s="122">
        <v>62</v>
      </c>
      <c r="AT513" s="123">
        <f t="shared" si="298"/>
        <v>0</v>
      </c>
      <c r="AU513" s="124">
        <f t="shared" si="299"/>
        <v>0</v>
      </c>
      <c r="AV513" s="9" t="s">
        <v>12064</v>
      </c>
      <c r="AX513" s="129"/>
      <c r="AY513" s="139"/>
      <c r="AZ513" s="139"/>
    </row>
    <row r="514" spans="3:52" ht="50" customHeight="1">
      <c r="C514" s="52" t="s">
        <v>6319</v>
      </c>
      <c r="D514" s="130" t="s">
        <v>1213</v>
      </c>
      <c r="E514" s="131" t="s">
        <v>6349</v>
      </c>
      <c r="F514" s="132" t="s">
        <v>1214</v>
      </c>
      <c r="G514" s="125">
        <v>1891.559</v>
      </c>
      <c r="H514" s="122">
        <v>1583.173</v>
      </c>
      <c r="I514" s="123">
        <f t="shared" si="268"/>
        <v>308.38599999999997</v>
      </c>
      <c r="J514" s="124">
        <f t="shared" si="269"/>
        <v>19.47898302964995</v>
      </c>
      <c r="K514" s="125">
        <v>902.755</v>
      </c>
      <c r="L514" s="122">
        <v>715.68299999999999</v>
      </c>
      <c r="M514" s="123">
        <f t="shared" si="270"/>
        <v>187.072</v>
      </c>
      <c r="N514" s="124">
        <f t="shared" si="271"/>
        <v>26.138946991894457</v>
      </c>
      <c r="O514" s="125">
        <v>99.150999999999996</v>
      </c>
      <c r="P514" s="122">
        <v>99.150999999999996</v>
      </c>
      <c r="Q514" s="123">
        <f t="shared" si="286"/>
        <v>0</v>
      </c>
      <c r="R514" s="124">
        <f t="shared" si="287"/>
        <v>0</v>
      </c>
      <c r="S514" s="125">
        <v>889.65300000000002</v>
      </c>
      <c r="T514" s="122">
        <v>768.33900000000006</v>
      </c>
      <c r="U514" s="123">
        <f t="shared" si="288"/>
        <v>121.31399999999996</v>
      </c>
      <c r="V514" s="124">
        <f t="shared" si="289"/>
        <v>15.789124331837895</v>
      </c>
      <c r="W514" s="121" t="s">
        <v>7593</v>
      </c>
      <c r="X514" s="122">
        <v>700</v>
      </c>
      <c r="Y514" s="122">
        <v>600</v>
      </c>
      <c r="Z514" s="123">
        <f t="shared" si="290"/>
        <v>100</v>
      </c>
      <c r="AA514" s="124">
        <f t="shared" si="291"/>
        <v>16.666666666666664</v>
      </c>
      <c r="AB514" s="28" t="s">
        <v>6467</v>
      </c>
      <c r="AC514" s="122">
        <v>102</v>
      </c>
      <c r="AD514" s="122">
        <v>102</v>
      </c>
      <c r="AE514" s="123">
        <f t="shared" si="292"/>
        <v>0</v>
      </c>
      <c r="AF514" s="29">
        <f t="shared" si="293"/>
        <v>0</v>
      </c>
      <c r="AG514" s="28" t="s">
        <v>7594</v>
      </c>
      <c r="AH514" s="122">
        <v>22</v>
      </c>
      <c r="AI514" s="122">
        <v>19</v>
      </c>
      <c r="AJ514" s="123">
        <f t="shared" si="294"/>
        <v>3</v>
      </c>
      <c r="AK514" s="124">
        <f t="shared" si="295"/>
        <v>15.789473684210526</v>
      </c>
      <c r="AL514" s="28" t="s">
        <v>7595</v>
      </c>
      <c r="AM514" s="122">
        <v>21</v>
      </c>
      <c r="AN514" s="122">
        <v>1</v>
      </c>
      <c r="AO514" s="123">
        <f t="shared" si="296"/>
        <v>20</v>
      </c>
      <c r="AP514" s="29">
        <f t="shared" si="297"/>
        <v>2000</v>
      </c>
      <c r="AQ514" s="28" t="s">
        <v>7596</v>
      </c>
      <c r="AR514" s="122">
        <v>14</v>
      </c>
      <c r="AS514" s="122">
        <v>14</v>
      </c>
      <c r="AT514" s="123">
        <f t="shared" si="298"/>
        <v>0</v>
      </c>
      <c r="AU514" s="124">
        <f t="shared" si="299"/>
        <v>0</v>
      </c>
      <c r="AV514" s="9" t="s">
        <v>12064</v>
      </c>
      <c r="AX514" s="129"/>
      <c r="AY514" s="139"/>
      <c r="AZ514" s="139"/>
    </row>
    <row r="515" spans="3:52" ht="50" customHeight="1">
      <c r="C515" s="52" t="s">
        <v>6319</v>
      </c>
      <c r="D515" s="130" t="s">
        <v>1215</v>
      </c>
      <c r="E515" s="131" t="s">
        <v>6349</v>
      </c>
      <c r="F515" s="132" t="s">
        <v>1216</v>
      </c>
      <c r="G515" s="125">
        <v>2982.25</v>
      </c>
      <c r="H515" s="122">
        <v>2596.8530000000001</v>
      </c>
      <c r="I515" s="123">
        <f t="shared" si="268"/>
        <v>385.39699999999993</v>
      </c>
      <c r="J515" s="124">
        <f t="shared" si="269"/>
        <v>14.84092476547575</v>
      </c>
      <c r="K515" s="125">
        <v>1184.9770000000001</v>
      </c>
      <c r="L515" s="122">
        <v>2187.1889999999999</v>
      </c>
      <c r="M515" s="123">
        <f t="shared" si="270"/>
        <v>-1002.2119999999998</v>
      </c>
      <c r="N515" s="124">
        <f t="shared" si="271"/>
        <v>-45.821920282152107</v>
      </c>
      <c r="O515" s="125">
        <v>87.903000000000006</v>
      </c>
      <c r="P515" s="122">
        <v>87.903000000000006</v>
      </c>
      <c r="Q515" s="123">
        <f t="shared" si="286"/>
        <v>0</v>
      </c>
      <c r="R515" s="124">
        <f t="shared" si="287"/>
        <v>0</v>
      </c>
      <c r="S515" s="125">
        <v>1709.37</v>
      </c>
      <c r="T515" s="122">
        <v>321.76100000000002</v>
      </c>
      <c r="U515" s="123">
        <f t="shared" si="288"/>
        <v>1387.6089999999999</v>
      </c>
      <c r="V515" s="124">
        <f t="shared" si="289"/>
        <v>431.25456472350595</v>
      </c>
      <c r="W515" s="121" t="s">
        <v>6466</v>
      </c>
      <c r="X515" s="122">
        <v>1000</v>
      </c>
      <c r="Y515" s="122" t="s">
        <v>11841</v>
      </c>
      <c r="Z515" s="123">
        <v>1000</v>
      </c>
      <c r="AA515" s="124" t="s">
        <v>11838</v>
      </c>
      <c r="AB515" s="28" t="s">
        <v>7349</v>
      </c>
      <c r="AC515" s="122">
        <v>399</v>
      </c>
      <c r="AD515" s="122" t="s">
        <v>11839</v>
      </c>
      <c r="AE515" s="123">
        <v>399</v>
      </c>
      <c r="AF515" s="29" t="s">
        <v>11842</v>
      </c>
      <c r="AG515" s="28" t="s">
        <v>7494</v>
      </c>
      <c r="AH515" s="122">
        <v>172</v>
      </c>
      <c r="AI515" s="122">
        <v>172</v>
      </c>
      <c r="AJ515" s="123">
        <f t="shared" si="294"/>
        <v>0</v>
      </c>
      <c r="AK515" s="124">
        <f t="shared" si="295"/>
        <v>0</v>
      </c>
      <c r="AL515" s="28" t="s">
        <v>6930</v>
      </c>
      <c r="AM515" s="122">
        <v>74</v>
      </c>
      <c r="AN515" s="122">
        <v>78</v>
      </c>
      <c r="AO515" s="123">
        <f t="shared" si="296"/>
        <v>-4</v>
      </c>
      <c r="AP515" s="29">
        <f t="shared" si="297"/>
        <v>-5.1282051282051277</v>
      </c>
      <c r="AQ515" s="28" t="s">
        <v>7597</v>
      </c>
      <c r="AR515" s="122">
        <v>28</v>
      </c>
      <c r="AS515" s="122">
        <v>30</v>
      </c>
      <c r="AT515" s="123">
        <f t="shared" si="298"/>
        <v>-2</v>
      </c>
      <c r="AU515" s="124">
        <f t="shared" si="299"/>
        <v>-6.666666666666667</v>
      </c>
      <c r="AV515" s="9" t="s">
        <v>7472</v>
      </c>
      <c r="AX515" s="129"/>
      <c r="AY515" s="139"/>
      <c r="AZ515" s="139"/>
    </row>
    <row r="516" spans="3:52" ht="50" customHeight="1">
      <c r="C516" s="52" t="s">
        <v>6319</v>
      </c>
      <c r="D516" s="130" t="s">
        <v>1217</v>
      </c>
      <c r="E516" s="131" t="s">
        <v>6349</v>
      </c>
      <c r="F516" s="132" t="s">
        <v>1218</v>
      </c>
      <c r="G516" s="125">
        <v>1262.1869999999999</v>
      </c>
      <c r="H516" s="122">
        <v>1326.3320000000001</v>
      </c>
      <c r="I516" s="123">
        <f t="shared" si="268"/>
        <v>-64.145000000000209</v>
      </c>
      <c r="J516" s="124">
        <f t="shared" si="269"/>
        <v>-4.8362702551095964</v>
      </c>
      <c r="K516" s="125">
        <v>764.13800000000003</v>
      </c>
      <c r="L516" s="122">
        <v>830.53599999999994</v>
      </c>
      <c r="M516" s="123">
        <f t="shared" si="270"/>
        <v>-66.397999999999911</v>
      </c>
      <c r="N516" s="124">
        <f t="shared" si="271"/>
        <v>-7.9945962607280014</v>
      </c>
      <c r="O516" s="125">
        <v>94.902000000000001</v>
      </c>
      <c r="P516" s="122">
        <v>94.88</v>
      </c>
      <c r="Q516" s="123">
        <f t="shared" si="286"/>
        <v>2.2000000000005571E-2</v>
      </c>
      <c r="R516" s="124">
        <f t="shared" si="287"/>
        <v>2.3187183811135721E-2</v>
      </c>
      <c r="S516" s="125">
        <v>403.14699999999999</v>
      </c>
      <c r="T516" s="122">
        <v>400.916</v>
      </c>
      <c r="U516" s="123">
        <f t="shared" si="288"/>
        <v>2.2309999999999945</v>
      </c>
      <c r="V516" s="124">
        <f t="shared" si="289"/>
        <v>0.55647567071406334</v>
      </c>
      <c r="W516" s="121" t="s">
        <v>7598</v>
      </c>
      <c r="X516" s="122">
        <v>135</v>
      </c>
      <c r="Y516" s="122">
        <v>55</v>
      </c>
      <c r="Z516" s="123">
        <f t="shared" si="290"/>
        <v>80</v>
      </c>
      <c r="AA516" s="124">
        <f t="shared" si="291"/>
        <v>145.45454545454547</v>
      </c>
      <c r="AB516" s="28" t="s">
        <v>6467</v>
      </c>
      <c r="AC516" s="122">
        <v>92</v>
      </c>
      <c r="AD516" s="122">
        <v>102</v>
      </c>
      <c r="AE516" s="123">
        <f t="shared" si="292"/>
        <v>-10</v>
      </c>
      <c r="AF516" s="29">
        <f t="shared" si="293"/>
        <v>-9.8039215686274517</v>
      </c>
      <c r="AG516" s="28" t="s">
        <v>7257</v>
      </c>
      <c r="AH516" s="122">
        <v>63</v>
      </c>
      <c r="AI516" s="122">
        <v>80</v>
      </c>
      <c r="AJ516" s="123">
        <f t="shared" si="294"/>
        <v>-17</v>
      </c>
      <c r="AK516" s="124">
        <f t="shared" si="295"/>
        <v>-21.25</v>
      </c>
      <c r="AL516" s="28" t="s">
        <v>7258</v>
      </c>
      <c r="AM516" s="122">
        <v>37</v>
      </c>
      <c r="AN516" s="122">
        <v>94</v>
      </c>
      <c r="AO516" s="123">
        <f t="shared" si="296"/>
        <v>-57</v>
      </c>
      <c r="AP516" s="29">
        <f t="shared" si="297"/>
        <v>-60.638297872340431</v>
      </c>
      <c r="AQ516" s="28" t="s">
        <v>7599</v>
      </c>
      <c r="AR516" s="122">
        <v>36</v>
      </c>
      <c r="AS516" s="122">
        <v>32</v>
      </c>
      <c r="AT516" s="123">
        <f t="shared" si="298"/>
        <v>4</v>
      </c>
      <c r="AU516" s="124">
        <f t="shared" si="299"/>
        <v>12.5</v>
      </c>
      <c r="AV516" s="9" t="s">
        <v>7472</v>
      </c>
      <c r="AX516" s="129"/>
      <c r="AY516" s="139"/>
      <c r="AZ516" s="139"/>
    </row>
    <row r="517" spans="3:52" ht="50" customHeight="1">
      <c r="C517" s="52" t="s">
        <v>6319</v>
      </c>
      <c r="D517" s="130" t="s">
        <v>1219</v>
      </c>
      <c r="E517" s="131" t="s">
        <v>6349</v>
      </c>
      <c r="F517" s="132" t="s">
        <v>1220</v>
      </c>
      <c r="G517" s="125">
        <v>2522.48</v>
      </c>
      <c r="H517" s="122">
        <v>2535.7359999999999</v>
      </c>
      <c r="I517" s="123">
        <f t="shared" si="268"/>
        <v>-13.255999999999858</v>
      </c>
      <c r="J517" s="124">
        <f t="shared" si="269"/>
        <v>-0.52276735433025601</v>
      </c>
      <c r="K517" s="125">
        <v>890.75800000000004</v>
      </c>
      <c r="L517" s="122">
        <v>1035.306</v>
      </c>
      <c r="M517" s="123">
        <f t="shared" si="270"/>
        <v>-144.548</v>
      </c>
      <c r="N517" s="124">
        <f t="shared" si="271"/>
        <v>-13.961862483169227</v>
      </c>
      <c r="O517" s="125">
        <v>374.99700000000001</v>
      </c>
      <c r="P517" s="122">
        <v>433.81700000000001</v>
      </c>
      <c r="Q517" s="123">
        <f t="shared" si="286"/>
        <v>-58.819999999999993</v>
      </c>
      <c r="R517" s="124">
        <f t="shared" si="287"/>
        <v>-13.558712544690502</v>
      </c>
      <c r="S517" s="125">
        <v>1256.7249999999999</v>
      </c>
      <c r="T517" s="122">
        <v>1066.6130000000001</v>
      </c>
      <c r="U517" s="123">
        <f t="shared" si="288"/>
        <v>190.11199999999985</v>
      </c>
      <c r="V517" s="124">
        <f t="shared" si="289"/>
        <v>17.823896764805962</v>
      </c>
      <c r="W517" s="121" t="s">
        <v>7600</v>
      </c>
      <c r="X517" s="122">
        <v>862</v>
      </c>
      <c r="Y517" s="122">
        <v>703</v>
      </c>
      <c r="Z517" s="123">
        <f t="shared" si="290"/>
        <v>159</v>
      </c>
      <c r="AA517" s="124">
        <f t="shared" si="291"/>
        <v>22.617354196301566</v>
      </c>
      <c r="AB517" s="28" t="s">
        <v>7601</v>
      </c>
      <c r="AC517" s="122">
        <v>138</v>
      </c>
      <c r="AD517" s="122">
        <v>126</v>
      </c>
      <c r="AE517" s="123">
        <f t="shared" si="292"/>
        <v>12</v>
      </c>
      <c r="AF517" s="29">
        <f t="shared" si="293"/>
        <v>9.5238095238095237</v>
      </c>
      <c r="AG517" s="28" t="s">
        <v>6410</v>
      </c>
      <c r="AH517" s="122">
        <v>131</v>
      </c>
      <c r="AI517" s="122">
        <v>132</v>
      </c>
      <c r="AJ517" s="123">
        <f t="shared" si="294"/>
        <v>-1</v>
      </c>
      <c r="AK517" s="124">
        <f t="shared" si="295"/>
        <v>-0.75757575757575757</v>
      </c>
      <c r="AL517" s="28" t="s">
        <v>6930</v>
      </c>
      <c r="AM517" s="122">
        <v>45</v>
      </c>
      <c r="AN517" s="122">
        <v>25</v>
      </c>
      <c r="AO517" s="123">
        <f t="shared" si="296"/>
        <v>20</v>
      </c>
      <c r="AP517" s="29">
        <f t="shared" si="297"/>
        <v>80</v>
      </c>
      <c r="AQ517" s="28" t="s">
        <v>7602</v>
      </c>
      <c r="AR517" s="122">
        <v>33</v>
      </c>
      <c r="AS517" s="122">
        <v>34</v>
      </c>
      <c r="AT517" s="123">
        <f t="shared" si="298"/>
        <v>-1</v>
      </c>
      <c r="AU517" s="124">
        <f t="shared" si="299"/>
        <v>-2.9411764705882351</v>
      </c>
      <c r="AV517" s="9" t="s">
        <v>7472</v>
      </c>
      <c r="AX517" s="129"/>
      <c r="AY517" s="139"/>
      <c r="AZ517" s="139"/>
    </row>
    <row r="518" spans="3:52" ht="50" customHeight="1">
      <c r="C518" s="52" t="s">
        <v>6319</v>
      </c>
      <c r="D518" s="130" t="s">
        <v>1221</v>
      </c>
      <c r="E518" s="131" t="s">
        <v>6349</v>
      </c>
      <c r="F518" s="132" t="s">
        <v>1222</v>
      </c>
      <c r="G518" s="125">
        <v>3713.8580000000002</v>
      </c>
      <c r="H518" s="122">
        <v>3306.4639999999999</v>
      </c>
      <c r="I518" s="123">
        <f t="shared" si="268"/>
        <v>407.39400000000023</v>
      </c>
      <c r="J518" s="124">
        <f t="shared" si="269"/>
        <v>12.321138231052878</v>
      </c>
      <c r="K518" s="125">
        <v>1927.152</v>
      </c>
      <c r="L518" s="122">
        <v>2126.8040000000001</v>
      </c>
      <c r="M518" s="123">
        <f t="shared" si="270"/>
        <v>-199.65200000000004</v>
      </c>
      <c r="N518" s="124">
        <f t="shared" si="271"/>
        <v>-9.3874188688755531</v>
      </c>
      <c r="O518" s="125">
        <v>268.74299999999999</v>
      </c>
      <c r="P518" s="122">
        <v>168.67699999999999</v>
      </c>
      <c r="Q518" s="123">
        <f t="shared" si="286"/>
        <v>100.066</v>
      </c>
      <c r="R518" s="124">
        <f t="shared" si="287"/>
        <v>59.324033507828574</v>
      </c>
      <c r="S518" s="125">
        <v>1517.963</v>
      </c>
      <c r="T518" s="122">
        <v>1010.9829999999999</v>
      </c>
      <c r="U518" s="123">
        <f t="shared" si="288"/>
        <v>506.98</v>
      </c>
      <c r="V518" s="124">
        <f t="shared" si="289"/>
        <v>50.14723294061325</v>
      </c>
      <c r="W518" s="121" t="s">
        <v>6466</v>
      </c>
      <c r="X518" s="122">
        <v>500</v>
      </c>
      <c r="Y518" s="122" t="s">
        <v>11830</v>
      </c>
      <c r="Z518" s="123">
        <v>500</v>
      </c>
      <c r="AA518" s="124" t="s">
        <v>6914</v>
      </c>
      <c r="AB518" s="28" t="s">
        <v>7437</v>
      </c>
      <c r="AC518" s="122">
        <v>465</v>
      </c>
      <c r="AD518" s="122">
        <v>464</v>
      </c>
      <c r="AE518" s="123">
        <f t="shared" si="292"/>
        <v>1</v>
      </c>
      <c r="AF518" s="29">
        <f t="shared" si="293"/>
        <v>0.21551724137931033</v>
      </c>
      <c r="AG518" s="28" t="s">
        <v>7603</v>
      </c>
      <c r="AH518" s="122">
        <v>300</v>
      </c>
      <c r="AI518" s="122">
        <v>300</v>
      </c>
      <c r="AJ518" s="123">
        <f t="shared" si="294"/>
        <v>0</v>
      </c>
      <c r="AK518" s="124">
        <f t="shared" si="295"/>
        <v>0</v>
      </c>
      <c r="AL518" s="28" t="s">
        <v>7604</v>
      </c>
      <c r="AM518" s="122">
        <v>105</v>
      </c>
      <c r="AN518" s="122">
        <v>104</v>
      </c>
      <c r="AO518" s="123">
        <f t="shared" si="296"/>
        <v>1</v>
      </c>
      <c r="AP518" s="29">
        <f t="shared" si="297"/>
        <v>0.96153846153846156</v>
      </c>
      <c r="AQ518" s="28" t="s">
        <v>7605</v>
      </c>
      <c r="AR518" s="122">
        <v>104</v>
      </c>
      <c r="AS518" s="122">
        <v>104</v>
      </c>
      <c r="AT518" s="123">
        <f t="shared" si="298"/>
        <v>0</v>
      </c>
      <c r="AU518" s="124">
        <f t="shared" si="299"/>
        <v>0</v>
      </c>
      <c r="AV518" s="9" t="s">
        <v>12064</v>
      </c>
      <c r="AX518" s="129"/>
      <c r="AY518" s="139"/>
      <c r="AZ518" s="139"/>
    </row>
    <row r="519" spans="3:52" ht="50" customHeight="1">
      <c r="C519" s="52" t="s">
        <v>6319</v>
      </c>
      <c r="D519" s="106" t="s">
        <v>1223</v>
      </c>
      <c r="E519" s="107" t="s">
        <v>6349</v>
      </c>
      <c r="F519" s="108" t="s">
        <v>1224</v>
      </c>
      <c r="G519" s="125">
        <v>2955.2840000000001</v>
      </c>
      <c r="H519" s="122">
        <v>2993.8850000000002</v>
      </c>
      <c r="I519" s="123">
        <f t="shared" si="268"/>
        <v>-38.601000000000113</v>
      </c>
      <c r="J519" s="124">
        <f t="shared" si="269"/>
        <v>-1.2893280804038936</v>
      </c>
      <c r="K519" s="125">
        <v>1450.394</v>
      </c>
      <c r="L519" s="122">
        <v>1451.3140000000001</v>
      </c>
      <c r="M519" s="123">
        <f t="shared" si="270"/>
        <v>-0.92000000000007276</v>
      </c>
      <c r="N519" s="124">
        <f t="shared" si="271"/>
        <v>-6.3390830654157043E-2</v>
      </c>
      <c r="O519" s="125">
        <v>33.433999999999997</v>
      </c>
      <c r="P519" s="122">
        <v>33.429000000000002</v>
      </c>
      <c r="Q519" s="123">
        <f t="shared" si="286"/>
        <v>4.9999999999954525E-3</v>
      </c>
      <c r="R519" s="124">
        <f t="shared" si="287"/>
        <v>1.4957073199902636E-2</v>
      </c>
      <c r="S519" s="125">
        <v>1471.4559999999999</v>
      </c>
      <c r="T519" s="122">
        <v>1509.1420000000001</v>
      </c>
      <c r="U519" s="123">
        <f t="shared" si="288"/>
        <v>-37.686000000000149</v>
      </c>
      <c r="V519" s="124">
        <f t="shared" si="289"/>
        <v>-2.4971805171415378</v>
      </c>
      <c r="W519" s="121" t="s">
        <v>7606</v>
      </c>
      <c r="X519" s="122">
        <v>1033</v>
      </c>
      <c r="Y519" s="122">
        <v>1060</v>
      </c>
      <c r="Z519" s="123">
        <f t="shared" si="290"/>
        <v>-27</v>
      </c>
      <c r="AA519" s="124">
        <f t="shared" si="291"/>
        <v>-2.5471698113207548</v>
      </c>
      <c r="AB519" s="28" t="s">
        <v>7437</v>
      </c>
      <c r="AC519" s="122">
        <v>172</v>
      </c>
      <c r="AD519" s="122">
        <v>180</v>
      </c>
      <c r="AE519" s="123">
        <f t="shared" si="292"/>
        <v>-8</v>
      </c>
      <c r="AF519" s="29">
        <f t="shared" si="293"/>
        <v>-4.4444444444444446</v>
      </c>
      <c r="AG519" s="28" t="s">
        <v>7607</v>
      </c>
      <c r="AH519" s="122">
        <v>153</v>
      </c>
      <c r="AI519" s="122">
        <v>175</v>
      </c>
      <c r="AJ519" s="123">
        <f t="shared" si="294"/>
        <v>-22</v>
      </c>
      <c r="AK519" s="124">
        <f t="shared" si="295"/>
        <v>-12.571428571428573</v>
      </c>
      <c r="AL519" s="28" t="s">
        <v>7330</v>
      </c>
      <c r="AM519" s="122">
        <v>82</v>
      </c>
      <c r="AN519" s="122">
        <v>73</v>
      </c>
      <c r="AO519" s="123">
        <f t="shared" si="296"/>
        <v>9</v>
      </c>
      <c r="AP519" s="29">
        <f t="shared" si="297"/>
        <v>12.328767123287671</v>
      </c>
      <c r="AQ519" s="28" t="s">
        <v>7608</v>
      </c>
      <c r="AR519" s="122">
        <v>19</v>
      </c>
      <c r="AS519" s="122">
        <v>19</v>
      </c>
      <c r="AT519" s="123">
        <f t="shared" si="298"/>
        <v>0</v>
      </c>
      <c r="AU519" s="124">
        <f t="shared" si="299"/>
        <v>0</v>
      </c>
      <c r="AV519" s="9" t="s">
        <v>7472</v>
      </c>
      <c r="AX519" s="129"/>
      <c r="AY519" s="139"/>
      <c r="AZ519" s="139"/>
    </row>
    <row r="520" spans="3:52" ht="50" customHeight="1">
      <c r="C520" s="52" t="s">
        <v>6319</v>
      </c>
      <c r="D520" s="106" t="s">
        <v>1225</v>
      </c>
      <c r="E520" s="107" t="s">
        <v>6349</v>
      </c>
      <c r="F520" s="108" t="s">
        <v>1226</v>
      </c>
      <c r="G520" s="125">
        <v>1993.482</v>
      </c>
      <c r="H520" s="122">
        <v>1994.232</v>
      </c>
      <c r="I520" s="123">
        <f t="shared" si="268"/>
        <v>-0.75</v>
      </c>
      <c r="J520" s="124">
        <f t="shared" si="269"/>
        <v>-3.7608462806734626E-2</v>
      </c>
      <c r="K520" s="125">
        <v>564.13599999999997</v>
      </c>
      <c r="L520" s="122">
        <v>617.98199999999997</v>
      </c>
      <c r="M520" s="123">
        <f t="shared" si="270"/>
        <v>-53.846000000000004</v>
      </c>
      <c r="N520" s="124">
        <f t="shared" si="271"/>
        <v>-8.7131987663071104</v>
      </c>
      <c r="O520" s="125">
        <v>52.59</v>
      </c>
      <c r="P520" s="122">
        <v>52.585000000000001</v>
      </c>
      <c r="Q520" s="123">
        <f t="shared" si="286"/>
        <v>5.000000000002558E-3</v>
      </c>
      <c r="R520" s="124">
        <f t="shared" si="287"/>
        <v>9.5084149472331615E-3</v>
      </c>
      <c r="S520" s="125">
        <v>1376.7560000000001</v>
      </c>
      <c r="T520" s="122">
        <v>1323.665</v>
      </c>
      <c r="U520" s="123">
        <f t="shared" si="288"/>
        <v>53.091000000000122</v>
      </c>
      <c r="V520" s="124">
        <f t="shared" si="289"/>
        <v>4.0109091046450667</v>
      </c>
      <c r="W520" s="121" t="s">
        <v>7609</v>
      </c>
      <c r="X520" s="122">
        <v>836</v>
      </c>
      <c r="Y520" s="122">
        <v>816</v>
      </c>
      <c r="Z520" s="123">
        <f t="shared" si="290"/>
        <v>20</v>
      </c>
      <c r="AA520" s="124">
        <f t="shared" si="291"/>
        <v>2.4509803921568629</v>
      </c>
      <c r="AB520" s="28" t="s">
        <v>7610</v>
      </c>
      <c r="AC520" s="122">
        <v>307</v>
      </c>
      <c r="AD520" s="122">
        <v>274</v>
      </c>
      <c r="AE520" s="123">
        <f t="shared" si="292"/>
        <v>33</v>
      </c>
      <c r="AF520" s="29">
        <f t="shared" si="293"/>
        <v>12.043795620437956</v>
      </c>
      <c r="AG520" s="28" t="s">
        <v>7611</v>
      </c>
      <c r="AH520" s="122">
        <v>156</v>
      </c>
      <c r="AI520" s="122">
        <v>156</v>
      </c>
      <c r="AJ520" s="123">
        <f t="shared" si="294"/>
        <v>0</v>
      </c>
      <c r="AK520" s="124">
        <f t="shared" si="295"/>
        <v>0</v>
      </c>
      <c r="AL520" s="28" t="s">
        <v>7612</v>
      </c>
      <c r="AM520" s="122">
        <v>33</v>
      </c>
      <c r="AN520" s="122">
        <v>34</v>
      </c>
      <c r="AO520" s="123">
        <f t="shared" si="296"/>
        <v>-1</v>
      </c>
      <c r="AP520" s="29">
        <f t="shared" si="297"/>
        <v>-2.9411764705882351</v>
      </c>
      <c r="AQ520" s="28" t="s">
        <v>7613</v>
      </c>
      <c r="AR520" s="122">
        <v>31</v>
      </c>
      <c r="AS520" s="122">
        <v>32</v>
      </c>
      <c r="AT520" s="123">
        <f t="shared" si="298"/>
        <v>-1</v>
      </c>
      <c r="AU520" s="124">
        <f t="shared" si="299"/>
        <v>-3.125</v>
      </c>
      <c r="AV520" s="9" t="s">
        <v>12064</v>
      </c>
      <c r="AX520" s="129"/>
      <c r="AY520" s="139"/>
      <c r="AZ520" s="139"/>
    </row>
    <row r="521" spans="3:52" ht="50" customHeight="1">
      <c r="C521" s="52" t="s">
        <v>6319</v>
      </c>
      <c r="D521" s="130" t="s">
        <v>1227</v>
      </c>
      <c r="E521" s="131" t="s">
        <v>6349</v>
      </c>
      <c r="F521" s="132" t="s">
        <v>1228</v>
      </c>
      <c r="G521" s="125">
        <v>1822.8119999999999</v>
      </c>
      <c r="H521" s="122">
        <v>1937.4090000000001</v>
      </c>
      <c r="I521" s="123">
        <f t="shared" si="268"/>
        <v>-114.59700000000021</v>
      </c>
      <c r="J521" s="124">
        <f t="shared" si="269"/>
        <v>-5.9149616833616543</v>
      </c>
      <c r="K521" s="125">
        <v>1134.402</v>
      </c>
      <c r="L521" s="122">
        <v>1291</v>
      </c>
      <c r="M521" s="123">
        <f t="shared" si="270"/>
        <v>-156.59799999999996</v>
      </c>
      <c r="N521" s="124">
        <f t="shared" si="271"/>
        <v>-12.129976762199842</v>
      </c>
      <c r="O521" s="125">
        <v>500</v>
      </c>
      <c r="P521" s="122">
        <v>448</v>
      </c>
      <c r="Q521" s="123">
        <f t="shared" si="286"/>
        <v>52</v>
      </c>
      <c r="R521" s="124">
        <f t="shared" si="287"/>
        <v>11.607142857142858</v>
      </c>
      <c r="S521" s="125">
        <v>188.41</v>
      </c>
      <c r="T521" s="122">
        <v>198.40899999999999</v>
      </c>
      <c r="U521" s="123">
        <f t="shared" si="288"/>
        <v>-9.9989999999999952</v>
      </c>
      <c r="V521" s="124">
        <f t="shared" si="289"/>
        <v>-5.0395899379564417</v>
      </c>
      <c r="W521" s="121" t="s">
        <v>6467</v>
      </c>
      <c r="X521" s="122">
        <v>83.384</v>
      </c>
      <c r="Y521" s="122">
        <v>83.376999999999995</v>
      </c>
      <c r="Z521" s="123">
        <f t="shared" si="290"/>
        <v>7.0000000000050022E-3</v>
      </c>
      <c r="AA521" s="124">
        <f t="shared" si="291"/>
        <v>8.3956007052364591E-3</v>
      </c>
      <c r="AB521" s="28" t="s">
        <v>7614</v>
      </c>
      <c r="AC521" s="122">
        <v>40.293999999999997</v>
      </c>
      <c r="AD521" s="122">
        <v>35.307000000000002</v>
      </c>
      <c r="AE521" s="123">
        <f t="shared" si="292"/>
        <v>4.9869999999999948</v>
      </c>
      <c r="AF521" s="29">
        <f t="shared" si="293"/>
        <v>14.124677825926854</v>
      </c>
      <c r="AG521" s="28" t="s">
        <v>7615</v>
      </c>
      <c r="AH521" s="122">
        <v>32.649000000000001</v>
      </c>
      <c r="AI521" s="122">
        <v>32.649000000000001</v>
      </c>
      <c r="AJ521" s="123">
        <f t="shared" si="294"/>
        <v>0</v>
      </c>
      <c r="AK521" s="124">
        <f t="shared" si="295"/>
        <v>0</v>
      </c>
      <c r="AL521" s="28" t="s">
        <v>7438</v>
      </c>
      <c r="AM521" s="122">
        <v>21.456</v>
      </c>
      <c r="AN521" s="122">
        <v>30.448</v>
      </c>
      <c r="AO521" s="123">
        <f t="shared" si="296"/>
        <v>-8.9920000000000009</v>
      </c>
      <c r="AP521" s="29">
        <f t="shared" si="297"/>
        <v>-29.532317393589075</v>
      </c>
      <c r="AQ521" s="28" t="s">
        <v>7542</v>
      </c>
      <c r="AR521" s="122">
        <v>10</v>
      </c>
      <c r="AS521" s="122">
        <v>10</v>
      </c>
      <c r="AT521" s="123">
        <f t="shared" si="298"/>
        <v>0</v>
      </c>
      <c r="AU521" s="124">
        <f t="shared" si="299"/>
        <v>0</v>
      </c>
      <c r="AV521" s="9" t="s">
        <v>12064</v>
      </c>
      <c r="AX521" s="129"/>
      <c r="AY521" s="139"/>
      <c r="AZ521" s="139"/>
    </row>
    <row r="522" spans="3:52" ht="50" customHeight="1">
      <c r="C522" s="52" t="s">
        <v>6319</v>
      </c>
      <c r="D522" s="130" t="s">
        <v>1229</v>
      </c>
      <c r="E522" s="131" t="s">
        <v>6349</v>
      </c>
      <c r="F522" s="132" t="s">
        <v>1230</v>
      </c>
      <c r="G522" s="125">
        <v>1301.694</v>
      </c>
      <c r="H522" s="122">
        <v>1480.3040000000001</v>
      </c>
      <c r="I522" s="123">
        <f t="shared" si="268"/>
        <v>-178.61000000000013</v>
      </c>
      <c r="J522" s="124">
        <f t="shared" si="269"/>
        <v>-12.065764869918619</v>
      </c>
      <c r="K522" s="125">
        <v>493.47699999999998</v>
      </c>
      <c r="L522" s="122">
        <v>656.47699999999998</v>
      </c>
      <c r="M522" s="123">
        <f t="shared" si="270"/>
        <v>-163</v>
      </c>
      <c r="N522" s="124">
        <f t="shared" si="271"/>
        <v>-24.829506593528791</v>
      </c>
      <c r="O522" s="125">
        <v>3.008</v>
      </c>
      <c r="P522" s="122">
        <v>3.0070000000000001</v>
      </c>
      <c r="Q522" s="123">
        <f t="shared" si="286"/>
        <v>9.9999999999988987E-4</v>
      </c>
      <c r="R522" s="124">
        <f t="shared" si="287"/>
        <v>3.3255736614562353E-2</v>
      </c>
      <c r="S522" s="125">
        <v>805.20899999999995</v>
      </c>
      <c r="T522" s="122">
        <v>820.82</v>
      </c>
      <c r="U522" s="123">
        <f t="shared" si="288"/>
        <v>-15.611000000000104</v>
      </c>
      <c r="V522" s="124">
        <f t="shared" si="289"/>
        <v>-1.9018786091956947</v>
      </c>
      <c r="W522" s="121" t="s">
        <v>6466</v>
      </c>
      <c r="X522" s="122">
        <v>343</v>
      </c>
      <c r="Y522" s="122">
        <v>368</v>
      </c>
      <c r="Z522" s="123">
        <f t="shared" si="290"/>
        <v>-25</v>
      </c>
      <c r="AA522" s="124">
        <f t="shared" si="291"/>
        <v>-6.7934782608695645</v>
      </c>
      <c r="AB522" s="28" t="s">
        <v>7616</v>
      </c>
      <c r="AC522" s="122">
        <v>180</v>
      </c>
      <c r="AD522" s="122">
        <v>180</v>
      </c>
      <c r="AE522" s="123">
        <f t="shared" si="292"/>
        <v>0</v>
      </c>
      <c r="AF522" s="29">
        <f t="shared" si="293"/>
        <v>0</v>
      </c>
      <c r="AG522" s="28" t="s">
        <v>7494</v>
      </c>
      <c r="AH522" s="122">
        <v>108</v>
      </c>
      <c r="AI522" s="122">
        <v>108</v>
      </c>
      <c r="AJ522" s="123">
        <f t="shared" si="294"/>
        <v>0</v>
      </c>
      <c r="AK522" s="124">
        <f t="shared" si="295"/>
        <v>0</v>
      </c>
      <c r="AL522" s="28" t="s">
        <v>7018</v>
      </c>
      <c r="AM522" s="122">
        <v>77</v>
      </c>
      <c r="AN522" s="122">
        <v>92</v>
      </c>
      <c r="AO522" s="123">
        <f t="shared" si="296"/>
        <v>-15</v>
      </c>
      <c r="AP522" s="29">
        <f t="shared" si="297"/>
        <v>-16.304347826086957</v>
      </c>
      <c r="AQ522" s="28" t="s">
        <v>7349</v>
      </c>
      <c r="AR522" s="122">
        <v>48</v>
      </c>
      <c r="AS522" s="122">
        <v>27</v>
      </c>
      <c r="AT522" s="123">
        <f t="shared" si="298"/>
        <v>21</v>
      </c>
      <c r="AU522" s="124">
        <f t="shared" si="299"/>
        <v>77.777777777777786</v>
      </c>
      <c r="AV522" s="9" t="s">
        <v>12064</v>
      </c>
      <c r="AX522" s="129"/>
      <c r="AY522" s="139"/>
      <c r="AZ522" s="139"/>
    </row>
    <row r="523" spans="3:52" ht="50" customHeight="1">
      <c r="C523" s="52" t="s">
        <v>6319</v>
      </c>
      <c r="D523" s="130" t="s">
        <v>1231</v>
      </c>
      <c r="E523" s="131" t="s">
        <v>6349</v>
      </c>
      <c r="F523" s="132" t="s">
        <v>1232</v>
      </c>
      <c r="G523" s="125">
        <v>1247.6110000000001</v>
      </c>
      <c r="H523" s="122">
        <v>1096.5029999999999</v>
      </c>
      <c r="I523" s="123">
        <f t="shared" ref="I523:I586" si="302">G523-H523</f>
        <v>151.10800000000017</v>
      </c>
      <c r="J523" s="124">
        <f t="shared" ref="J523:J586" si="303">I523/H523*100</f>
        <v>13.78090164823992</v>
      </c>
      <c r="K523" s="125">
        <v>522.86500000000001</v>
      </c>
      <c r="L523" s="122">
        <v>522.80799999999999</v>
      </c>
      <c r="M523" s="123">
        <f t="shared" ref="M523:M586" si="304">K523-L523</f>
        <v>5.7000000000016371E-2</v>
      </c>
      <c r="N523" s="124">
        <f t="shared" ref="N523:N586" si="305">M523/L523*100</f>
        <v>1.0902664075533728E-2</v>
      </c>
      <c r="O523" s="125">
        <v>479.38400000000001</v>
      </c>
      <c r="P523" s="122">
        <v>359.351</v>
      </c>
      <c r="Q523" s="123">
        <f t="shared" si="286"/>
        <v>120.03300000000002</v>
      </c>
      <c r="R523" s="124">
        <f t="shared" si="287"/>
        <v>33.402717677145752</v>
      </c>
      <c r="S523" s="125">
        <v>245.36199999999999</v>
      </c>
      <c r="T523" s="122">
        <v>214.34399999999999</v>
      </c>
      <c r="U523" s="123">
        <f t="shared" si="288"/>
        <v>31.018000000000001</v>
      </c>
      <c r="V523" s="124">
        <f t="shared" si="289"/>
        <v>14.471130519165454</v>
      </c>
      <c r="W523" s="121" t="s">
        <v>6467</v>
      </c>
      <c r="X523" s="122">
        <v>150</v>
      </c>
      <c r="Y523" s="122">
        <v>150</v>
      </c>
      <c r="Z523" s="123">
        <f t="shared" si="290"/>
        <v>0</v>
      </c>
      <c r="AA523" s="124">
        <f t="shared" si="291"/>
        <v>0</v>
      </c>
      <c r="AB523" s="28" t="s">
        <v>7617</v>
      </c>
      <c r="AC523" s="122">
        <v>31</v>
      </c>
      <c r="AD523" s="122">
        <v>32</v>
      </c>
      <c r="AE523" s="123">
        <f t="shared" si="292"/>
        <v>-1</v>
      </c>
      <c r="AF523" s="29">
        <f t="shared" si="293"/>
        <v>-3.125</v>
      </c>
      <c r="AG523" s="28" t="s">
        <v>7618</v>
      </c>
      <c r="AH523" s="122">
        <v>30</v>
      </c>
      <c r="AI523" s="122">
        <v>0</v>
      </c>
      <c r="AJ523" s="123">
        <f t="shared" si="294"/>
        <v>30</v>
      </c>
      <c r="AK523" s="124" t="e">
        <f t="shared" si="295"/>
        <v>#DIV/0!</v>
      </c>
      <c r="AL523" s="28" t="s">
        <v>6992</v>
      </c>
      <c r="AM523" s="122">
        <v>17</v>
      </c>
      <c r="AN523" s="122">
        <v>17</v>
      </c>
      <c r="AO523" s="123">
        <f t="shared" si="296"/>
        <v>0</v>
      </c>
      <c r="AP523" s="29">
        <f t="shared" si="297"/>
        <v>0</v>
      </c>
      <c r="AQ523" s="28" t="s">
        <v>7438</v>
      </c>
      <c r="AR523" s="122">
        <v>9</v>
      </c>
      <c r="AS523" s="122">
        <v>9</v>
      </c>
      <c r="AT523" s="123">
        <f t="shared" si="298"/>
        <v>0</v>
      </c>
      <c r="AU523" s="124">
        <f t="shared" si="299"/>
        <v>0</v>
      </c>
      <c r="AV523" s="9" t="s">
        <v>12064</v>
      </c>
      <c r="AX523" s="129"/>
      <c r="AY523" s="139"/>
      <c r="AZ523" s="139"/>
    </row>
    <row r="524" spans="3:52" ht="50" customHeight="1">
      <c r="C524" s="52" t="s">
        <v>6319</v>
      </c>
      <c r="D524" s="130" t="s">
        <v>1233</v>
      </c>
      <c r="E524" s="131" t="s">
        <v>6349</v>
      </c>
      <c r="F524" s="132" t="s">
        <v>1234</v>
      </c>
      <c r="G524" s="125">
        <v>1639.703</v>
      </c>
      <c r="H524" s="122">
        <v>1648.885</v>
      </c>
      <c r="I524" s="123">
        <f t="shared" si="302"/>
        <v>-9.1820000000000164</v>
      </c>
      <c r="J524" s="124">
        <f t="shared" si="303"/>
        <v>-0.55686115162670635</v>
      </c>
      <c r="K524" s="125">
        <v>830</v>
      </c>
      <c r="L524" s="122">
        <v>850</v>
      </c>
      <c r="M524" s="123">
        <f t="shared" si="304"/>
        <v>-20</v>
      </c>
      <c r="N524" s="124">
        <f t="shared" si="305"/>
        <v>-2.3529411764705883</v>
      </c>
      <c r="O524" s="125">
        <v>40</v>
      </c>
      <c r="P524" s="122">
        <v>40</v>
      </c>
      <c r="Q524" s="123">
        <f t="shared" si="286"/>
        <v>0</v>
      </c>
      <c r="R524" s="124">
        <f t="shared" si="287"/>
        <v>0</v>
      </c>
      <c r="S524" s="125">
        <v>769.70299999999997</v>
      </c>
      <c r="T524" s="122">
        <v>758.88499999999999</v>
      </c>
      <c r="U524" s="123">
        <f t="shared" si="288"/>
        <v>10.817999999999984</v>
      </c>
      <c r="V524" s="124">
        <f t="shared" si="289"/>
        <v>1.4255124294194752</v>
      </c>
      <c r="W524" s="121" t="s">
        <v>7619</v>
      </c>
      <c r="X524" s="122">
        <v>502</v>
      </c>
      <c r="Y524" s="122">
        <v>502</v>
      </c>
      <c r="Z524" s="123">
        <f t="shared" si="290"/>
        <v>0</v>
      </c>
      <c r="AA524" s="124">
        <f t="shared" si="291"/>
        <v>0</v>
      </c>
      <c r="AB524" s="28" t="s">
        <v>7620</v>
      </c>
      <c r="AC524" s="122">
        <v>150</v>
      </c>
      <c r="AD524" s="122">
        <v>150</v>
      </c>
      <c r="AE524" s="123">
        <f t="shared" si="292"/>
        <v>0</v>
      </c>
      <c r="AF524" s="29">
        <f t="shared" si="293"/>
        <v>0</v>
      </c>
      <c r="AG524" s="28" t="s">
        <v>7621</v>
      </c>
      <c r="AH524" s="122">
        <v>61</v>
      </c>
      <c r="AI524" s="122">
        <v>54</v>
      </c>
      <c r="AJ524" s="123">
        <f t="shared" si="294"/>
        <v>7</v>
      </c>
      <c r="AK524" s="124">
        <f t="shared" si="295"/>
        <v>12.962962962962962</v>
      </c>
      <c r="AL524" s="28" t="s">
        <v>7622</v>
      </c>
      <c r="AM524" s="122">
        <v>30</v>
      </c>
      <c r="AN524" s="122">
        <v>30</v>
      </c>
      <c r="AO524" s="123">
        <f t="shared" si="296"/>
        <v>0</v>
      </c>
      <c r="AP524" s="29">
        <f t="shared" si="297"/>
        <v>0</v>
      </c>
      <c r="AQ524" s="28" t="s">
        <v>7623</v>
      </c>
      <c r="AR524" s="122">
        <v>16</v>
      </c>
      <c r="AS524" s="122">
        <v>14</v>
      </c>
      <c r="AT524" s="123">
        <f t="shared" si="298"/>
        <v>2</v>
      </c>
      <c r="AU524" s="124">
        <f t="shared" si="299"/>
        <v>14.285714285714285</v>
      </c>
      <c r="AV524" s="9" t="s">
        <v>12064</v>
      </c>
      <c r="AX524" s="129"/>
      <c r="AY524" s="139"/>
      <c r="AZ524" s="139"/>
    </row>
    <row r="525" spans="3:52" ht="50" customHeight="1">
      <c r="C525" s="52" t="s">
        <v>6319</v>
      </c>
      <c r="D525" s="130" t="s">
        <v>1235</v>
      </c>
      <c r="E525" s="131" t="s">
        <v>6349</v>
      </c>
      <c r="F525" s="132" t="s">
        <v>1236</v>
      </c>
      <c r="G525" s="125">
        <v>2952.366</v>
      </c>
      <c r="H525" s="122">
        <v>2964.8470000000002</v>
      </c>
      <c r="I525" s="123">
        <f t="shared" si="302"/>
        <v>-12.481000000000222</v>
      </c>
      <c r="J525" s="124">
        <f t="shared" si="303"/>
        <v>-0.42096607346012188</v>
      </c>
      <c r="K525" s="125">
        <v>1066.4159999999999</v>
      </c>
      <c r="L525" s="122">
        <v>1023.458</v>
      </c>
      <c r="M525" s="123">
        <f t="shared" si="304"/>
        <v>42.95799999999997</v>
      </c>
      <c r="N525" s="124">
        <f t="shared" si="305"/>
        <v>4.197338825823822</v>
      </c>
      <c r="O525" s="125">
        <v>669.43499999999995</v>
      </c>
      <c r="P525" s="122">
        <v>669.17700000000002</v>
      </c>
      <c r="Q525" s="123">
        <f t="shared" si="286"/>
        <v>0.25799999999992451</v>
      </c>
      <c r="R525" s="124">
        <f t="shared" si="287"/>
        <v>3.8554821818431367E-2</v>
      </c>
      <c r="S525" s="125">
        <v>1216.5150000000001</v>
      </c>
      <c r="T525" s="122">
        <v>1272.212</v>
      </c>
      <c r="U525" s="123">
        <f t="shared" si="288"/>
        <v>-55.696999999999889</v>
      </c>
      <c r="V525" s="124">
        <f t="shared" si="289"/>
        <v>-4.3779653076688385</v>
      </c>
      <c r="W525" s="121" t="s">
        <v>7624</v>
      </c>
      <c r="X525" s="122">
        <v>1054</v>
      </c>
      <c r="Y525" s="122">
        <v>1081</v>
      </c>
      <c r="Z525" s="123">
        <f t="shared" si="290"/>
        <v>-27</v>
      </c>
      <c r="AA525" s="124">
        <f t="shared" si="291"/>
        <v>-2.497687326549491</v>
      </c>
      <c r="AB525" s="28" t="s">
        <v>7625</v>
      </c>
      <c r="AC525" s="122">
        <v>154</v>
      </c>
      <c r="AD525" s="122">
        <v>154</v>
      </c>
      <c r="AE525" s="123">
        <f t="shared" si="292"/>
        <v>0</v>
      </c>
      <c r="AF525" s="29">
        <f t="shared" si="293"/>
        <v>0</v>
      </c>
      <c r="AG525" s="28" t="s">
        <v>7626</v>
      </c>
      <c r="AH525" s="122">
        <v>8</v>
      </c>
      <c r="AI525" s="122">
        <v>37</v>
      </c>
      <c r="AJ525" s="123">
        <f t="shared" si="294"/>
        <v>-29</v>
      </c>
      <c r="AK525" s="124">
        <f t="shared" si="295"/>
        <v>-78.378378378378372</v>
      </c>
      <c r="AL525" s="28" t="s">
        <v>6421</v>
      </c>
      <c r="AM525" s="122" t="s">
        <v>6421</v>
      </c>
      <c r="AN525" s="122" t="s">
        <v>6421</v>
      </c>
      <c r="AO525" s="123" t="s">
        <v>6421</v>
      </c>
      <c r="AP525" s="29" t="s">
        <v>6421</v>
      </c>
      <c r="AQ525" s="28" t="s">
        <v>6421</v>
      </c>
      <c r="AR525" s="122" t="s">
        <v>6421</v>
      </c>
      <c r="AS525" s="122" t="s">
        <v>6421</v>
      </c>
      <c r="AT525" s="123" t="s">
        <v>6421</v>
      </c>
      <c r="AU525" s="124" t="s">
        <v>6421</v>
      </c>
      <c r="AV525" s="9" t="s">
        <v>7472</v>
      </c>
      <c r="AX525" s="129"/>
      <c r="AY525" s="139"/>
      <c r="AZ525" s="139"/>
    </row>
    <row r="526" spans="3:52" ht="50" customHeight="1">
      <c r="C526" s="52" t="s">
        <v>6319</v>
      </c>
      <c r="D526" s="130" t="s">
        <v>1237</v>
      </c>
      <c r="E526" s="131" t="s">
        <v>6349</v>
      </c>
      <c r="F526" s="132" t="s">
        <v>1238</v>
      </c>
      <c r="G526" s="125">
        <v>3302.5920000000001</v>
      </c>
      <c r="H526" s="122">
        <v>3223.8519999999999</v>
      </c>
      <c r="I526" s="123">
        <f t="shared" si="302"/>
        <v>78.740000000000236</v>
      </c>
      <c r="J526" s="124">
        <f t="shared" si="303"/>
        <v>2.4424198133164996</v>
      </c>
      <c r="K526" s="125">
        <v>791.774</v>
      </c>
      <c r="L526" s="122">
        <v>720.52599999999995</v>
      </c>
      <c r="M526" s="123">
        <f t="shared" si="304"/>
        <v>71.248000000000047</v>
      </c>
      <c r="N526" s="124">
        <f t="shared" si="305"/>
        <v>9.8883315799846301</v>
      </c>
      <c r="O526" s="125">
        <v>7.9950000000000001</v>
      </c>
      <c r="P526" s="122">
        <v>7.9870000000000001</v>
      </c>
      <c r="Q526" s="123">
        <f t="shared" si="286"/>
        <v>8.0000000000000071E-3</v>
      </c>
      <c r="R526" s="124">
        <f t="shared" si="287"/>
        <v>0.10016276449230008</v>
      </c>
      <c r="S526" s="125">
        <v>2502.8229999999999</v>
      </c>
      <c r="T526" s="122">
        <v>2495.3389999999999</v>
      </c>
      <c r="U526" s="123">
        <f t="shared" si="288"/>
        <v>7.4839999999999236</v>
      </c>
      <c r="V526" s="124">
        <f t="shared" si="289"/>
        <v>0.29991916929923845</v>
      </c>
      <c r="W526" s="121" t="s">
        <v>7627</v>
      </c>
      <c r="X526" s="122">
        <v>1000.048</v>
      </c>
      <c r="Y526" s="122">
        <v>1017.442</v>
      </c>
      <c r="Z526" s="123">
        <f t="shared" si="290"/>
        <v>-17.394000000000005</v>
      </c>
      <c r="AA526" s="124">
        <f t="shared" si="291"/>
        <v>-1.7095814798288262</v>
      </c>
      <c r="AB526" s="28" t="s">
        <v>7628</v>
      </c>
      <c r="AC526" s="122">
        <v>783.82500000000005</v>
      </c>
      <c r="AD526" s="122">
        <v>728.95100000000002</v>
      </c>
      <c r="AE526" s="123">
        <f t="shared" si="292"/>
        <v>54.874000000000024</v>
      </c>
      <c r="AF526" s="29">
        <f t="shared" si="293"/>
        <v>7.5278036520973313</v>
      </c>
      <c r="AG526" s="28" t="s">
        <v>7629</v>
      </c>
      <c r="AH526" s="122">
        <v>406</v>
      </c>
      <c r="AI526" s="122">
        <v>391</v>
      </c>
      <c r="AJ526" s="123">
        <f t="shared" si="294"/>
        <v>15</v>
      </c>
      <c r="AK526" s="124">
        <f t="shared" si="295"/>
        <v>3.8363171355498724</v>
      </c>
      <c r="AL526" s="28" t="s">
        <v>7630</v>
      </c>
      <c r="AM526" s="122">
        <v>104.657</v>
      </c>
      <c r="AN526" s="122">
        <v>113.23399999999999</v>
      </c>
      <c r="AO526" s="123">
        <f t="shared" si="296"/>
        <v>-8.5769999999999982</v>
      </c>
      <c r="AP526" s="29">
        <f t="shared" si="297"/>
        <v>-7.5745800731229123</v>
      </c>
      <c r="AQ526" s="28" t="s">
        <v>7631</v>
      </c>
      <c r="AR526" s="122">
        <v>69.233000000000004</v>
      </c>
      <c r="AS526" s="122">
        <v>101.19199999999999</v>
      </c>
      <c r="AT526" s="123">
        <f t="shared" si="298"/>
        <v>-31.958999999999989</v>
      </c>
      <c r="AU526" s="124">
        <f t="shared" si="299"/>
        <v>-31.582536168867097</v>
      </c>
      <c r="AV526" s="9" t="s">
        <v>7472</v>
      </c>
      <c r="AX526" s="129"/>
      <c r="AY526" s="139"/>
      <c r="AZ526" s="139"/>
    </row>
    <row r="527" spans="3:52" ht="50" customHeight="1">
      <c r="C527" s="52" t="s">
        <v>6319</v>
      </c>
      <c r="D527" s="130" t="s">
        <v>1239</v>
      </c>
      <c r="E527" s="131" t="s">
        <v>6349</v>
      </c>
      <c r="F527" s="132" t="s">
        <v>1240</v>
      </c>
      <c r="G527" s="125">
        <v>3706.1149999999998</v>
      </c>
      <c r="H527" s="122">
        <v>3846.3270000000002</v>
      </c>
      <c r="I527" s="123">
        <f t="shared" si="302"/>
        <v>-140.21200000000044</v>
      </c>
      <c r="J527" s="124">
        <f t="shared" si="303"/>
        <v>-3.6453478864381639</v>
      </c>
      <c r="K527" s="125">
        <v>975.86500000000001</v>
      </c>
      <c r="L527" s="122">
        <v>1050.6130000000001</v>
      </c>
      <c r="M527" s="123">
        <f t="shared" si="304"/>
        <v>-74.748000000000047</v>
      </c>
      <c r="N527" s="124">
        <f t="shared" si="305"/>
        <v>-7.1147035111882344</v>
      </c>
      <c r="O527" s="125">
        <v>267.892</v>
      </c>
      <c r="P527" s="122">
        <v>371.47</v>
      </c>
      <c r="Q527" s="123">
        <f t="shared" si="286"/>
        <v>-103.57800000000003</v>
      </c>
      <c r="R527" s="124">
        <f t="shared" si="287"/>
        <v>-27.883274557837783</v>
      </c>
      <c r="S527" s="125">
        <v>2462.3580000000002</v>
      </c>
      <c r="T527" s="122">
        <v>2424.2440000000001</v>
      </c>
      <c r="U527" s="123">
        <f t="shared" si="288"/>
        <v>38.114000000000033</v>
      </c>
      <c r="V527" s="124">
        <f t="shared" si="289"/>
        <v>1.5722014780690403</v>
      </c>
      <c r="W527" s="121" t="s">
        <v>7632</v>
      </c>
      <c r="X527" s="122">
        <v>1691</v>
      </c>
      <c r="Y527" s="122">
        <v>1677</v>
      </c>
      <c r="Z527" s="123">
        <f t="shared" si="290"/>
        <v>14</v>
      </c>
      <c r="AA527" s="124">
        <f t="shared" si="291"/>
        <v>0.83482409063804408</v>
      </c>
      <c r="AB527" s="28" t="s">
        <v>7633</v>
      </c>
      <c r="AC527" s="122">
        <v>380</v>
      </c>
      <c r="AD527" s="122">
        <v>380</v>
      </c>
      <c r="AE527" s="123">
        <f t="shared" si="292"/>
        <v>0</v>
      </c>
      <c r="AF527" s="29">
        <f t="shared" si="293"/>
        <v>0</v>
      </c>
      <c r="AG527" s="28" t="s">
        <v>6467</v>
      </c>
      <c r="AH527" s="122">
        <v>196</v>
      </c>
      <c r="AI527" s="122">
        <v>196</v>
      </c>
      <c r="AJ527" s="123">
        <f t="shared" si="294"/>
        <v>0</v>
      </c>
      <c r="AK527" s="124">
        <f t="shared" si="295"/>
        <v>0</v>
      </c>
      <c r="AL527" s="28" t="s">
        <v>7634</v>
      </c>
      <c r="AM527" s="122">
        <v>86</v>
      </c>
      <c r="AN527" s="122">
        <v>87</v>
      </c>
      <c r="AO527" s="123">
        <f t="shared" si="296"/>
        <v>-1</v>
      </c>
      <c r="AP527" s="29">
        <f t="shared" si="297"/>
        <v>-1.1494252873563218</v>
      </c>
      <c r="AQ527" s="28" t="s">
        <v>7635</v>
      </c>
      <c r="AR527" s="122">
        <v>60</v>
      </c>
      <c r="AS527" s="122">
        <v>40</v>
      </c>
      <c r="AT527" s="123">
        <f t="shared" si="298"/>
        <v>20</v>
      </c>
      <c r="AU527" s="124">
        <f t="shared" si="299"/>
        <v>50</v>
      </c>
      <c r="AV527" s="9" t="s">
        <v>12064</v>
      </c>
      <c r="AX527" s="129"/>
      <c r="AY527" s="139"/>
      <c r="AZ527" s="139"/>
    </row>
    <row r="528" spans="3:52" ht="50" customHeight="1">
      <c r="C528" s="52" t="s">
        <v>6319</v>
      </c>
      <c r="D528" s="130" t="s">
        <v>1241</v>
      </c>
      <c r="E528" s="131" t="s">
        <v>6349</v>
      </c>
      <c r="F528" s="132" t="s">
        <v>1242</v>
      </c>
      <c r="G528" s="125">
        <v>4394.5860000000002</v>
      </c>
      <c r="H528" s="122">
        <v>5139.1710000000003</v>
      </c>
      <c r="I528" s="123">
        <f t="shared" si="302"/>
        <v>-744.58500000000004</v>
      </c>
      <c r="J528" s="124">
        <f t="shared" si="303"/>
        <v>-14.488426246178616</v>
      </c>
      <c r="K528" s="125">
        <v>2512.2620000000002</v>
      </c>
      <c r="L528" s="122">
        <v>2635.4290000000001</v>
      </c>
      <c r="M528" s="123">
        <f t="shared" si="304"/>
        <v>-123.16699999999992</v>
      </c>
      <c r="N528" s="124">
        <f t="shared" si="305"/>
        <v>-4.6735085635014233</v>
      </c>
      <c r="O528" s="125">
        <v>446.34100000000001</v>
      </c>
      <c r="P528" s="122">
        <v>446.15699999999998</v>
      </c>
      <c r="Q528" s="123">
        <f t="shared" si="286"/>
        <v>0.18400000000002592</v>
      </c>
      <c r="R528" s="124">
        <f t="shared" si="287"/>
        <v>4.1241087778523242E-2</v>
      </c>
      <c r="S528" s="125">
        <v>1435.9829999999999</v>
      </c>
      <c r="T528" s="122">
        <v>2057.585</v>
      </c>
      <c r="U528" s="123">
        <f t="shared" si="288"/>
        <v>-621.60200000000009</v>
      </c>
      <c r="V528" s="124">
        <f t="shared" si="289"/>
        <v>-30.210270778606962</v>
      </c>
      <c r="W528" s="121" t="s">
        <v>7636</v>
      </c>
      <c r="X528" s="122">
        <v>344</v>
      </c>
      <c r="Y528" s="122">
        <v>948</v>
      </c>
      <c r="Z528" s="123">
        <f t="shared" si="290"/>
        <v>-604</v>
      </c>
      <c r="AA528" s="124">
        <f t="shared" si="291"/>
        <v>-63.713080168776372</v>
      </c>
      <c r="AB528" s="28" t="s">
        <v>7637</v>
      </c>
      <c r="AC528" s="122">
        <v>193</v>
      </c>
      <c r="AD528" s="122">
        <v>153</v>
      </c>
      <c r="AE528" s="123">
        <f t="shared" si="292"/>
        <v>40</v>
      </c>
      <c r="AF528" s="29">
        <f t="shared" si="293"/>
        <v>26.143790849673206</v>
      </c>
      <c r="AG528" s="28" t="s">
        <v>7638</v>
      </c>
      <c r="AH528" s="122">
        <v>171</v>
      </c>
      <c r="AI528" s="122">
        <v>174</v>
      </c>
      <c r="AJ528" s="123">
        <f t="shared" si="294"/>
        <v>-3</v>
      </c>
      <c r="AK528" s="124">
        <f t="shared" si="295"/>
        <v>-1.7241379310344827</v>
      </c>
      <c r="AL528" s="28" t="s">
        <v>7639</v>
      </c>
      <c r="AM528" s="122">
        <v>152</v>
      </c>
      <c r="AN528" s="122">
        <v>152</v>
      </c>
      <c r="AO528" s="123">
        <f t="shared" si="296"/>
        <v>0</v>
      </c>
      <c r="AP528" s="29">
        <f t="shared" si="297"/>
        <v>0</v>
      </c>
      <c r="AQ528" s="28" t="s">
        <v>7640</v>
      </c>
      <c r="AR528" s="122">
        <v>111</v>
      </c>
      <c r="AS528" s="122">
        <v>119</v>
      </c>
      <c r="AT528" s="123">
        <f t="shared" si="298"/>
        <v>-8</v>
      </c>
      <c r="AU528" s="124">
        <f t="shared" si="299"/>
        <v>-6.7226890756302522</v>
      </c>
      <c r="AV528" s="9" t="s">
        <v>12064</v>
      </c>
      <c r="AX528" s="129"/>
      <c r="AY528" s="139"/>
      <c r="AZ528" s="139"/>
    </row>
    <row r="529" spans="3:52" ht="50" customHeight="1">
      <c r="C529" s="52" t="s">
        <v>6319</v>
      </c>
      <c r="D529" s="130" t="s">
        <v>1243</v>
      </c>
      <c r="E529" s="131" t="s">
        <v>6349</v>
      </c>
      <c r="F529" s="132" t="s">
        <v>1244</v>
      </c>
      <c r="G529" s="125">
        <v>15502.566999999999</v>
      </c>
      <c r="H529" s="122">
        <v>13437.745999999999</v>
      </c>
      <c r="I529" s="123">
        <f t="shared" si="302"/>
        <v>2064.8209999999999</v>
      </c>
      <c r="J529" s="124">
        <f t="shared" si="303"/>
        <v>15.365828465577486</v>
      </c>
      <c r="K529" s="125">
        <v>4830.9639999999999</v>
      </c>
      <c r="L529" s="122">
        <v>3312.1840000000002</v>
      </c>
      <c r="M529" s="123">
        <f t="shared" si="304"/>
        <v>1518.7799999999997</v>
      </c>
      <c r="N529" s="124">
        <f t="shared" si="305"/>
        <v>45.854336594826847</v>
      </c>
      <c r="O529" s="125">
        <v>82.897999999999996</v>
      </c>
      <c r="P529" s="122">
        <v>82.89</v>
      </c>
      <c r="Q529" s="123">
        <f t="shared" si="286"/>
        <v>7.9999999999955662E-3</v>
      </c>
      <c r="R529" s="124">
        <f t="shared" si="287"/>
        <v>9.6513451562258001E-3</v>
      </c>
      <c r="S529" s="125">
        <v>10588.705</v>
      </c>
      <c r="T529" s="122">
        <v>10042.672</v>
      </c>
      <c r="U529" s="123">
        <f t="shared" si="288"/>
        <v>546.03299999999945</v>
      </c>
      <c r="V529" s="124">
        <f t="shared" si="289"/>
        <v>5.4371286844775915</v>
      </c>
      <c r="W529" s="121" t="s">
        <v>7641</v>
      </c>
      <c r="X529" s="122">
        <v>3270</v>
      </c>
      <c r="Y529" s="122">
        <v>3974</v>
      </c>
      <c r="Z529" s="123">
        <f t="shared" si="290"/>
        <v>-704</v>
      </c>
      <c r="AA529" s="124">
        <f t="shared" si="291"/>
        <v>-17.715148465022647</v>
      </c>
      <c r="AB529" s="28" t="s">
        <v>7642</v>
      </c>
      <c r="AC529" s="122">
        <v>1735</v>
      </c>
      <c r="AD529" s="122">
        <v>15</v>
      </c>
      <c r="AE529" s="123">
        <f t="shared" si="292"/>
        <v>1720</v>
      </c>
      <c r="AF529" s="29">
        <f t="shared" si="293"/>
        <v>11466.666666666668</v>
      </c>
      <c r="AG529" s="28" t="s">
        <v>7643</v>
      </c>
      <c r="AH529" s="122">
        <v>1418</v>
      </c>
      <c r="AI529" s="122">
        <v>1356</v>
      </c>
      <c r="AJ529" s="123">
        <f t="shared" si="294"/>
        <v>62</v>
      </c>
      <c r="AK529" s="124">
        <f t="shared" si="295"/>
        <v>4.5722713864306783</v>
      </c>
      <c r="AL529" s="28" t="s">
        <v>7644</v>
      </c>
      <c r="AM529" s="122">
        <v>1202</v>
      </c>
      <c r="AN529" s="122">
        <v>990</v>
      </c>
      <c r="AO529" s="123">
        <f t="shared" si="296"/>
        <v>212</v>
      </c>
      <c r="AP529" s="29">
        <f t="shared" si="297"/>
        <v>21.414141414141412</v>
      </c>
      <c r="AQ529" s="28" t="s">
        <v>7645</v>
      </c>
      <c r="AR529" s="122">
        <v>714</v>
      </c>
      <c r="AS529" s="122">
        <v>680</v>
      </c>
      <c r="AT529" s="123">
        <f t="shared" si="298"/>
        <v>34</v>
      </c>
      <c r="AU529" s="124">
        <f t="shared" si="299"/>
        <v>5</v>
      </c>
      <c r="AV529" s="9" t="s">
        <v>7472</v>
      </c>
      <c r="AX529" s="129"/>
      <c r="AY529" s="139"/>
      <c r="AZ529" s="139"/>
    </row>
    <row r="530" spans="3:52" ht="50" customHeight="1">
      <c r="C530" s="52" t="s">
        <v>6319</v>
      </c>
      <c r="D530" s="130" t="s">
        <v>1245</v>
      </c>
      <c r="E530" s="131" t="s">
        <v>6349</v>
      </c>
      <c r="F530" s="132" t="s">
        <v>1246</v>
      </c>
      <c r="G530" s="125">
        <v>25985.794000000002</v>
      </c>
      <c r="H530" s="122">
        <v>20645.100999999999</v>
      </c>
      <c r="I530" s="123">
        <f t="shared" si="302"/>
        <v>5340.6930000000029</v>
      </c>
      <c r="J530" s="124">
        <f t="shared" si="303"/>
        <v>25.869057264481309</v>
      </c>
      <c r="K530" s="125">
        <v>6841.473</v>
      </c>
      <c r="L530" s="122">
        <v>5879.8440000000001</v>
      </c>
      <c r="M530" s="123">
        <f t="shared" si="304"/>
        <v>961.62899999999991</v>
      </c>
      <c r="N530" s="124">
        <f t="shared" si="305"/>
        <v>16.354668593248391</v>
      </c>
      <c r="O530" s="125">
        <v>284.13200000000001</v>
      </c>
      <c r="P530" s="122">
        <v>284.12900000000002</v>
      </c>
      <c r="Q530" s="123">
        <f t="shared" si="286"/>
        <v>2.9999999999859028E-3</v>
      </c>
      <c r="R530" s="124">
        <f t="shared" si="287"/>
        <v>1.0558584304966767E-3</v>
      </c>
      <c r="S530" s="125">
        <v>18860.188999999998</v>
      </c>
      <c r="T530" s="122">
        <v>14481.128000000001</v>
      </c>
      <c r="U530" s="123">
        <f t="shared" si="288"/>
        <v>4379.0609999999979</v>
      </c>
      <c r="V530" s="124">
        <f t="shared" si="289"/>
        <v>30.239778282465274</v>
      </c>
      <c r="W530" s="121" t="s">
        <v>7646</v>
      </c>
      <c r="X530" s="122">
        <v>7406</v>
      </c>
      <c r="Y530" s="122">
        <v>2272</v>
      </c>
      <c r="Z530" s="123">
        <f t="shared" si="290"/>
        <v>5134</v>
      </c>
      <c r="AA530" s="124">
        <f t="shared" si="291"/>
        <v>225.96830985915494</v>
      </c>
      <c r="AB530" s="28" t="s">
        <v>7641</v>
      </c>
      <c r="AC530" s="122">
        <v>6002</v>
      </c>
      <c r="AD530" s="122">
        <v>6000</v>
      </c>
      <c r="AE530" s="123">
        <f t="shared" si="292"/>
        <v>2</v>
      </c>
      <c r="AF530" s="29">
        <f t="shared" si="293"/>
        <v>3.3333333333333333E-2</v>
      </c>
      <c r="AG530" s="28" t="s">
        <v>7647</v>
      </c>
      <c r="AH530" s="122">
        <v>1189</v>
      </c>
      <c r="AI530" s="122">
        <v>1186</v>
      </c>
      <c r="AJ530" s="123">
        <f t="shared" si="294"/>
        <v>3</v>
      </c>
      <c r="AK530" s="124">
        <f t="shared" si="295"/>
        <v>0.25295109612141653</v>
      </c>
      <c r="AL530" s="28" t="s">
        <v>7648</v>
      </c>
      <c r="AM530" s="122">
        <v>959</v>
      </c>
      <c r="AN530" s="122" t="s">
        <v>6421</v>
      </c>
      <c r="AO530" s="123">
        <v>959</v>
      </c>
      <c r="AP530" s="29" t="s">
        <v>11832</v>
      </c>
      <c r="AQ530" s="28" t="s">
        <v>7649</v>
      </c>
      <c r="AR530" s="122">
        <v>940</v>
      </c>
      <c r="AS530" s="122">
        <v>945</v>
      </c>
      <c r="AT530" s="123">
        <f t="shared" si="298"/>
        <v>-5</v>
      </c>
      <c r="AU530" s="124">
        <f t="shared" si="299"/>
        <v>-0.52910052910052907</v>
      </c>
      <c r="AV530" s="9" t="s">
        <v>12064</v>
      </c>
      <c r="AX530" s="129"/>
      <c r="AY530" s="139"/>
      <c r="AZ530" s="139"/>
    </row>
    <row r="531" spans="3:52" ht="50" customHeight="1">
      <c r="C531" s="52" t="s">
        <v>6319</v>
      </c>
      <c r="D531" s="130" t="s">
        <v>1247</v>
      </c>
      <c r="E531" s="131" t="s">
        <v>6349</v>
      </c>
      <c r="F531" s="132" t="s">
        <v>1248</v>
      </c>
      <c r="G531" s="125">
        <v>3914.7330000000002</v>
      </c>
      <c r="H531" s="122">
        <v>3934.7979999999998</v>
      </c>
      <c r="I531" s="123">
        <f t="shared" si="302"/>
        <v>-20.0649999999996</v>
      </c>
      <c r="J531" s="124">
        <f t="shared" si="303"/>
        <v>-0.50993723184772377</v>
      </c>
      <c r="K531" s="125">
        <v>1110.867</v>
      </c>
      <c r="L531" s="122">
        <v>792.48</v>
      </c>
      <c r="M531" s="123">
        <f t="shared" si="304"/>
        <v>318.38699999999994</v>
      </c>
      <c r="N531" s="124">
        <f t="shared" si="305"/>
        <v>40.176029678982431</v>
      </c>
      <c r="O531" s="125">
        <v>9.1460000000000008</v>
      </c>
      <c r="P531" s="122">
        <v>9.1460000000000008</v>
      </c>
      <c r="Q531" s="123">
        <f t="shared" si="286"/>
        <v>0</v>
      </c>
      <c r="R531" s="124">
        <f t="shared" si="287"/>
        <v>0</v>
      </c>
      <c r="S531" s="125">
        <v>2794.72</v>
      </c>
      <c r="T531" s="122">
        <v>3133.172</v>
      </c>
      <c r="U531" s="123">
        <f t="shared" si="288"/>
        <v>-338.45200000000023</v>
      </c>
      <c r="V531" s="124">
        <f t="shared" si="289"/>
        <v>-10.802215773663248</v>
      </c>
      <c r="W531" s="121" t="s">
        <v>7650</v>
      </c>
      <c r="X531" s="122">
        <v>1498</v>
      </c>
      <c r="Y531" s="122">
        <v>1662</v>
      </c>
      <c r="Z531" s="123">
        <f t="shared" si="290"/>
        <v>-164</v>
      </c>
      <c r="AA531" s="124">
        <f t="shared" si="291"/>
        <v>-9.8676293622142008</v>
      </c>
      <c r="AB531" s="28" t="s">
        <v>7651</v>
      </c>
      <c r="AC531" s="122">
        <v>233</v>
      </c>
      <c r="AD531" s="122">
        <v>233</v>
      </c>
      <c r="AE531" s="123">
        <f t="shared" si="292"/>
        <v>0</v>
      </c>
      <c r="AF531" s="29">
        <f t="shared" si="293"/>
        <v>0</v>
      </c>
      <c r="AG531" s="28" t="s">
        <v>7652</v>
      </c>
      <c r="AH531" s="122">
        <v>222</v>
      </c>
      <c r="AI531" s="122">
        <v>242</v>
      </c>
      <c r="AJ531" s="123">
        <f t="shared" si="294"/>
        <v>-20</v>
      </c>
      <c r="AK531" s="124">
        <f t="shared" si="295"/>
        <v>-8.2644628099173563</v>
      </c>
      <c r="AL531" s="28" t="s">
        <v>7653</v>
      </c>
      <c r="AM531" s="122">
        <v>176</v>
      </c>
      <c r="AN531" s="122">
        <v>184</v>
      </c>
      <c r="AO531" s="123">
        <f t="shared" si="296"/>
        <v>-8</v>
      </c>
      <c r="AP531" s="29">
        <f t="shared" si="297"/>
        <v>-4.3478260869565215</v>
      </c>
      <c r="AQ531" s="28" t="s">
        <v>7654</v>
      </c>
      <c r="AR531" s="122">
        <v>162</v>
      </c>
      <c r="AS531" s="122">
        <v>162</v>
      </c>
      <c r="AT531" s="123">
        <f t="shared" si="298"/>
        <v>0</v>
      </c>
      <c r="AU531" s="124">
        <f t="shared" si="299"/>
        <v>0</v>
      </c>
      <c r="AV531" s="9" t="s">
        <v>12064</v>
      </c>
      <c r="AX531" s="129"/>
      <c r="AY531" s="139"/>
      <c r="AZ531" s="139"/>
    </row>
    <row r="532" spans="3:52" ht="50" customHeight="1">
      <c r="C532" s="52" t="s">
        <v>6319</v>
      </c>
      <c r="D532" s="130" t="s">
        <v>1249</v>
      </c>
      <c r="E532" s="131" t="s">
        <v>6349</v>
      </c>
      <c r="F532" s="132" t="s">
        <v>1250</v>
      </c>
      <c r="G532" s="125">
        <v>91460.066999999995</v>
      </c>
      <c r="H532" s="122">
        <v>90971.413</v>
      </c>
      <c r="I532" s="123">
        <f t="shared" si="302"/>
        <v>488.65399999999499</v>
      </c>
      <c r="J532" s="124">
        <f t="shared" si="303"/>
        <v>0.53715115978246375</v>
      </c>
      <c r="K532" s="125">
        <v>8967.1209999999992</v>
      </c>
      <c r="L532" s="122">
        <v>8669.5239999999994</v>
      </c>
      <c r="M532" s="123">
        <f t="shared" si="304"/>
        <v>297.59699999999975</v>
      </c>
      <c r="N532" s="124">
        <f t="shared" si="305"/>
        <v>3.4326798103332981</v>
      </c>
      <c r="O532" s="125">
        <v>23.742999999999999</v>
      </c>
      <c r="P532" s="122">
        <v>23.741</v>
      </c>
      <c r="Q532" s="123">
        <f t="shared" si="286"/>
        <v>1.9999999999988916E-3</v>
      </c>
      <c r="R532" s="124">
        <f t="shared" si="287"/>
        <v>8.4242449770392646E-3</v>
      </c>
      <c r="S532" s="125">
        <v>82469.202999999994</v>
      </c>
      <c r="T532" s="122">
        <v>82278.148000000001</v>
      </c>
      <c r="U532" s="123">
        <f t="shared" si="288"/>
        <v>191.05499999999302</v>
      </c>
      <c r="V532" s="124">
        <f t="shared" si="289"/>
        <v>0.23220624752029301</v>
      </c>
      <c r="W532" s="121" t="s">
        <v>7655</v>
      </c>
      <c r="X532" s="122">
        <v>44323</v>
      </c>
      <c r="Y532" s="122">
        <v>44760</v>
      </c>
      <c r="Z532" s="123">
        <f t="shared" si="290"/>
        <v>-437</v>
      </c>
      <c r="AA532" s="124">
        <f t="shared" si="291"/>
        <v>-0.97631814119749771</v>
      </c>
      <c r="AB532" s="28" t="s">
        <v>7036</v>
      </c>
      <c r="AC532" s="122">
        <v>15583</v>
      </c>
      <c r="AD532" s="122">
        <v>16278</v>
      </c>
      <c r="AE532" s="123">
        <f t="shared" si="292"/>
        <v>-695</v>
      </c>
      <c r="AF532" s="29">
        <f t="shared" si="293"/>
        <v>-4.269566285784494</v>
      </c>
      <c r="AG532" s="28" t="s">
        <v>7656</v>
      </c>
      <c r="AH532" s="122">
        <v>6310</v>
      </c>
      <c r="AI532" s="122">
        <v>4730</v>
      </c>
      <c r="AJ532" s="123">
        <f t="shared" si="294"/>
        <v>1580</v>
      </c>
      <c r="AK532" s="124">
        <f t="shared" si="295"/>
        <v>33.403805496828753</v>
      </c>
      <c r="AL532" s="28" t="s">
        <v>7657</v>
      </c>
      <c r="AM532" s="122">
        <v>2187</v>
      </c>
      <c r="AN532" s="122">
        <v>2687</v>
      </c>
      <c r="AO532" s="123">
        <f t="shared" si="296"/>
        <v>-500</v>
      </c>
      <c r="AP532" s="29">
        <f t="shared" si="297"/>
        <v>-18.608113137327877</v>
      </c>
      <c r="AQ532" s="28" t="s">
        <v>7658</v>
      </c>
      <c r="AR532" s="122">
        <v>1846</v>
      </c>
      <c r="AS532" s="122">
        <v>3702</v>
      </c>
      <c r="AT532" s="123">
        <f t="shared" si="298"/>
        <v>-1856</v>
      </c>
      <c r="AU532" s="124">
        <f t="shared" si="299"/>
        <v>-50.135062128579143</v>
      </c>
      <c r="AV532" s="9" t="s">
        <v>12064</v>
      </c>
      <c r="AX532" s="129"/>
      <c r="AY532" s="139"/>
      <c r="AZ532" s="139"/>
    </row>
    <row r="533" spans="3:52" ht="50" customHeight="1">
      <c r="C533" s="52" t="s">
        <v>6319</v>
      </c>
      <c r="D533" s="130" t="s">
        <v>1251</v>
      </c>
      <c r="E533" s="131" t="s">
        <v>6349</v>
      </c>
      <c r="F533" s="132" t="s">
        <v>1252</v>
      </c>
      <c r="G533" s="125">
        <v>63629.252999999997</v>
      </c>
      <c r="H533" s="122">
        <v>60424.811999999998</v>
      </c>
      <c r="I533" s="123">
        <f t="shared" si="302"/>
        <v>3204.4409999999989</v>
      </c>
      <c r="J533" s="124">
        <f t="shared" si="303"/>
        <v>5.3031873727633592</v>
      </c>
      <c r="K533" s="125">
        <v>3238.4989999999998</v>
      </c>
      <c r="L533" s="122">
        <v>3271.962</v>
      </c>
      <c r="M533" s="123">
        <f t="shared" si="304"/>
        <v>-33.463000000000193</v>
      </c>
      <c r="N533" s="124">
        <f t="shared" si="305"/>
        <v>-1.0227197015124316</v>
      </c>
      <c r="O533" s="125">
        <v>0.66700000000000004</v>
      </c>
      <c r="P533" s="122">
        <v>0.66700000000000004</v>
      </c>
      <c r="Q533" s="123">
        <f t="shared" si="286"/>
        <v>0</v>
      </c>
      <c r="R533" s="124">
        <f t="shared" si="287"/>
        <v>0</v>
      </c>
      <c r="S533" s="125">
        <v>60390.087</v>
      </c>
      <c r="T533" s="122">
        <v>57152.182999999997</v>
      </c>
      <c r="U533" s="123">
        <f t="shared" si="288"/>
        <v>3237.9040000000023</v>
      </c>
      <c r="V533" s="124">
        <f t="shared" si="289"/>
        <v>5.6654073913502172</v>
      </c>
      <c r="W533" s="121" t="s">
        <v>7659</v>
      </c>
      <c r="X533" s="122">
        <v>37302</v>
      </c>
      <c r="Y533" s="122">
        <v>38075</v>
      </c>
      <c r="Z533" s="123">
        <f t="shared" si="290"/>
        <v>-773</v>
      </c>
      <c r="AA533" s="124">
        <f t="shared" si="291"/>
        <v>-2.030203545633618</v>
      </c>
      <c r="AB533" s="28" t="s">
        <v>7646</v>
      </c>
      <c r="AC533" s="122">
        <v>11048</v>
      </c>
      <c r="AD533" s="122">
        <v>6841</v>
      </c>
      <c r="AE533" s="123">
        <f t="shared" si="292"/>
        <v>4207</v>
      </c>
      <c r="AF533" s="29">
        <f t="shared" si="293"/>
        <v>61.496857184622137</v>
      </c>
      <c r="AG533" s="28" t="s">
        <v>7660</v>
      </c>
      <c r="AH533" s="122">
        <v>4650</v>
      </c>
      <c r="AI533" s="122">
        <v>4714</v>
      </c>
      <c r="AJ533" s="123">
        <f t="shared" si="294"/>
        <v>-64</v>
      </c>
      <c r="AK533" s="124">
        <f t="shared" si="295"/>
        <v>-1.3576580398812048</v>
      </c>
      <c r="AL533" s="28" t="s">
        <v>7661</v>
      </c>
      <c r="AM533" s="122">
        <v>2778</v>
      </c>
      <c r="AN533" s="122">
        <v>2779</v>
      </c>
      <c r="AO533" s="123">
        <f t="shared" si="296"/>
        <v>-1</v>
      </c>
      <c r="AP533" s="29">
        <f t="shared" si="297"/>
        <v>-3.5984166966534725E-2</v>
      </c>
      <c r="AQ533" s="28" t="s">
        <v>7662</v>
      </c>
      <c r="AR533" s="122">
        <v>1288</v>
      </c>
      <c r="AS533" s="122">
        <v>1783</v>
      </c>
      <c r="AT533" s="123">
        <f t="shared" si="298"/>
        <v>-495</v>
      </c>
      <c r="AU533" s="124">
        <f t="shared" si="299"/>
        <v>-27.762198541783512</v>
      </c>
      <c r="AV533" s="9" t="s">
        <v>12064</v>
      </c>
      <c r="AX533" s="129"/>
      <c r="AY533" s="139"/>
      <c r="AZ533" s="139"/>
    </row>
    <row r="534" spans="3:52" ht="50" customHeight="1">
      <c r="C534" s="52" t="s">
        <v>6319</v>
      </c>
      <c r="D534" s="130" t="s">
        <v>1253</v>
      </c>
      <c r="E534" s="131" t="s">
        <v>6349</v>
      </c>
      <c r="F534" s="132" t="s">
        <v>1254</v>
      </c>
      <c r="G534" s="125">
        <v>38135.222999999998</v>
      </c>
      <c r="H534" s="122">
        <v>36219.610999999997</v>
      </c>
      <c r="I534" s="123">
        <f t="shared" si="302"/>
        <v>1915.612000000001</v>
      </c>
      <c r="J534" s="124">
        <f t="shared" si="303"/>
        <v>5.2888806563935802</v>
      </c>
      <c r="K534" s="125">
        <v>2819.8820000000001</v>
      </c>
      <c r="L534" s="122">
        <v>1999.8630000000001</v>
      </c>
      <c r="M534" s="123">
        <f t="shared" si="304"/>
        <v>820.01900000000001</v>
      </c>
      <c r="N534" s="124">
        <f t="shared" si="305"/>
        <v>41.003758757474884</v>
      </c>
      <c r="O534" s="125">
        <v>501.49</v>
      </c>
      <c r="P534" s="122">
        <v>501.35199999999998</v>
      </c>
      <c r="Q534" s="123">
        <f t="shared" si="286"/>
        <v>0.13800000000003365</v>
      </c>
      <c r="R534" s="124">
        <f t="shared" si="287"/>
        <v>2.7525570856410997E-2</v>
      </c>
      <c r="S534" s="125">
        <v>34813.851000000002</v>
      </c>
      <c r="T534" s="122">
        <v>33718.396000000001</v>
      </c>
      <c r="U534" s="123">
        <f t="shared" si="288"/>
        <v>1095.4550000000017</v>
      </c>
      <c r="V534" s="124">
        <f t="shared" si="289"/>
        <v>3.2488348496767219</v>
      </c>
      <c r="W534" s="121" t="s">
        <v>7663</v>
      </c>
      <c r="X534" s="122">
        <v>15125</v>
      </c>
      <c r="Y534" s="122">
        <v>15035</v>
      </c>
      <c r="Z534" s="123">
        <f t="shared" si="290"/>
        <v>90</v>
      </c>
      <c r="AA534" s="124">
        <f t="shared" si="291"/>
        <v>0.59860325906218825</v>
      </c>
      <c r="AB534" s="28" t="s">
        <v>7664</v>
      </c>
      <c r="AC534" s="122">
        <v>11409</v>
      </c>
      <c r="AD534" s="122">
        <v>10294</v>
      </c>
      <c r="AE534" s="123">
        <f t="shared" si="292"/>
        <v>1115</v>
      </c>
      <c r="AF534" s="29">
        <f t="shared" si="293"/>
        <v>10.831552360598407</v>
      </c>
      <c r="AG534" s="28" t="s">
        <v>7257</v>
      </c>
      <c r="AH534" s="122">
        <v>3257</v>
      </c>
      <c r="AI534" s="122">
        <v>3285</v>
      </c>
      <c r="AJ534" s="123">
        <f t="shared" si="294"/>
        <v>-28</v>
      </c>
      <c r="AK534" s="124">
        <f t="shared" si="295"/>
        <v>-0.85235920852359204</v>
      </c>
      <c r="AL534" s="28" t="s">
        <v>7665</v>
      </c>
      <c r="AM534" s="122">
        <v>2966</v>
      </c>
      <c r="AN534" s="122">
        <v>2965</v>
      </c>
      <c r="AO534" s="123">
        <f t="shared" si="296"/>
        <v>1</v>
      </c>
      <c r="AP534" s="29">
        <f t="shared" si="297"/>
        <v>3.3726812816188868E-2</v>
      </c>
      <c r="AQ534" s="28" t="s">
        <v>6467</v>
      </c>
      <c r="AR534" s="122">
        <v>547</v>
      </c>
      <c r="AS534" s="122">
        <v>597</v>
      </c>
      <c r="AT534" s="123">
        <f t="shared" si="298"/>
        <v>-50</v>
      </c>
      <c r="AU534" s="124">
        <f t="shared" si="299"/>
        <v>-8.3752093802345069</v>
      </c>
      <c r="AV534" s="9" t="s">
        <v>7472</v>
      </c>
      <c r="AX534" s="129"/>
      <c r="AY534" s="139"/>
      <c r="AZ534" s="139"/>
    </row>
    <row r="535" spans="3:52" ht="50" customHeight="1">
      <c r="C535" s="52" t="s">
        <v>6319</v>
      </c>
      <c r="D535" s="130" t="s">
        <v>1255</v>
      </c>
      <c r="E535" s="131" t="s">
        <v>6349</v>
      </c>
      <c r="F535" s="132" t="s">
        <v>1256</v>
      </c>
      <c r="G535" s="125">
        <v>5312.7169999999996</v>
      </c>
      <c r="H535" s="122">
        <v>4470.8729999999996</v>
      </c>
      <c r="I535" s="123">
        <f t="shared" si="302"/>
        <v>841.84400000000005</v>
      </c>
      <c r="J535" s="124">
        <f t="shared" si="303"/>
        <v>18.829521661653107</v>
      </c>
      <c r="K535" s="125">
        <v>548.46500000000003</v>
      </c>
      <c r="L535" s="122">
        <v>784.56299999999999</v>
      </c>
      <c r="M535" s="123">
        <f t="shared" si="304"/>
        <v>-236.09799999999996</v>
      </c>
      <c r="N535" s="124">
        <f t="shared" si="305"/>
        <v>-30.092930714295722</v>
      </c>
      <c r="O535" s="125">
        <v>120.813</v>
      </c>
      <c r="P535" s="122">
        <v>120.749</v>
      </c>
      <c r="Q535" s="123">
        <f t="shared" si="286"/>
        <v>6.4000000000007162E-2</v>
      </c>
      <c r="R535" s="124">
        <f t="shared" si="287"/>
        <v>5.3002509337557381E-2</v>
      </c>
      <c r="S535" s="125">
        <v>4643.4390000000003</v>
      </c>
      <c r="T535" s="122">
        <v>3565.5610000000001</v>
      </c>
      <c r="U535" s="123">
        <f t="shared" si="288"/>
        <v>1077.8780000000002</v>
      </c>
      <c r="V535" s="124">
        <f t="shared" si="289"/>
        <v>30.230249882136363</v>
      </c>
      <c r="W535" s="121" t="s">
        <v>7666</v>
      </c>
      <c r="X535" s="122">
        <v>1484</v>
      </c>
      <c r="Y535" s="122">
        <v>414</v>
      </c>
      <c r="Z535" s="123">
        <f t="shared" si="290"/>
        <v>1070</v>
      </c>
      <c r="AA535" s="124">
        <f t="shared" si="291"/>
        <v>258.45410628019323</v>
      </c>
      <c r="AB535" s="28" t="s">
        <v>7141</v>
      </c>
      <c r="AC535" s="122">
        <v>884</v>
      </c>
      <c r="AD535" s="122">
        <v>1050</v>
      </c>
      <c r="AE535" s="123">
        <f t="shared" si="292"/>
        <v>-166</v>
      </c>
      <c r="AF535" s="29">
        <f t="shared" si="293"/>
        <v>-15.80952380952381</v>
      </c>
      <c r="AG535" s="28" t="s">
        <v>7667</v>
      </c>
      <c r="AH535" s="122">
        <v>415</v>
      </c>
      <c r="AI535" s="122">
        <v>415</v>
      </c>
      <c r="AJ535" s="123">
        <f t="shared" si="294"/>
        <v>0</v>
      </c>
      <c r="AK535" s="124">
        <f t="shared" si="295"/>
        <v>0</v>
      </c>
      <c r="AL535" s="28" t="s">
        <v>7668</v>
      </c>
      <c r="AM535" s="122">
        <v>327</v>
      </c>
      <c r="AN535" s="122">
        <v>326</v>
      </c>
      <c r="AO535" s="123">
        <f t="shared" si="296"/>
        <v>1</v>
      </c>
      <c r="AP535" s="29">
        <f t="shared" si="297"/>
        <v>0.30674846625766872</v>
      </c>
      <c r="AQ535" s="28" t="s">
        <v>7669</v>
      </c>
      <c r="AR535" s="122">
        <v>274</v>
      </c>
      <c r="AS535" s="122">
        <v>313</v>
      </c>
      <c r="AT535" s="123">
        <f t="shared" si="298"/>
        <v>-39</v>
      </c>
      <c r="AU535" s="124">
        <f t="shared" si="299"/>
        <v>-12.460063897763577</v>
      </c>
      <c r="AV535" s="9" t="s">
        <v>12064</v>
      </c>
      <c r="AX535" s="129"/>
      <c r="AY535" s="139"/>
      <c r="AZ535" s="139"/>
    </row>
    <row r="536" spans="3:52" ht="50" customHeight="1">
      <c r="C536" s="52" t="s">
        <v>6319</v>
      </c>
      <c r="D536" s="106" t="s">
        <v>1257</v>
      </c>
      <c r="E536" s="107" t="s">
        <v>6349</v>
      </c>
      <c r="F536" s="108" t="s">
        <v>1258</v>
      </c>
      <c r="G536" s="125">
        <v>11673.147000000001</v>
      </c>
      <c r="H536" s="122">
        <v>15263.241</v>
      </c>
      <c r="I536" s="123">
        <f t="shared" si="302"/>
        <v>-3590.0939999999991</v>
      </c>
      <c r="J536" s="124">
        <f t="shared" si="303"/>
        <v>-23.521177448485542</v>
      </c>
      <c r="K536" s="125">
        <v>3178.83</v>
      </c>
      <c r="L536" s="122">
        <v>3193.2069999999999</v>
      </c>
      <c r="M536" s="123">
        <f t="shared" si="304"/>
        <v>-14.376999999999953</v>
      </c>
      <c r="N536" s="124">
        <f t="shared" si="305"/>
        <v>-0.4502370187714092</v>
      </c>
      <c r="O536" s="125">
        <v>53.646999999999998</v>
      </c>
      <c r="P536" s="122">
        <v>53.642000000000003</v>
      </c>
      <c r="Q536" s="123">
        <f t="shared" si="286"/>
        <v>4.9999999999954525E-3</v>
      </c>
      <c r="R536" s="124">
        <f t="shared" si="287"/>
        <v>9.3210543976649865E-3</v>
      </c>
      <c r="S536" s="125">
        <v>8440.67</v>
      </c>
      <c r="T536" s="122">
        <v>12016.392</v>
      </c>
      <c r="U536" s="123">
        <f t="shared" si="288"/>
        <v>-3575.7219999999998</v>
      </c>
      <c r="V536" s="124">
        <f t="shared" si="289"/>
        <v>-29.757035223218413</v>
      </c>
      <c r="W536" s="121" t="s">
        <v>7479</v>
      </c>
      <c r="X536" s="122">
        <v>5359</v>
      </c>
      <c r="Y536" s="122">
        <v>7834</v>
      </c>
      <c r="Z536" s="123">
        <f t="shared" si="290"/>
        <v>-2475</v>
      </c>
      <c r="AA536" s="124">
        <f t="shared" si="291"/>
        <v>-31.593055910135309</v>
      </c>
      <c r="AB536" s="28" t="s">
        <v>7670</v>
      </c>
      <c r="AC536" s="122">
        <v>1868</v>
      </c>
      <c r="AD536" s="122">
        <v>2565</v>
      </c>
      <c r="AE536" s="123">
        <f t="shared" si="292"/>
        <v>-697</v>
      </c>
      <c r="AF536" s="29">
        <f t="shared" si="293"/>
        <v>-27.173489278752438</v>
      </c>
      <c r="AG536" s="28" t="s">
        <v>7671</v>
      </c>
      <c r="AH536" s="122">
        <v>230</v>
      </c>
      <c r="AI536" s="122">
        <v>182</v>
      </c>
      <c r="AJ536" s="123">
        <f t="shared" si="294"/>
        <v>48</v>
      </c>
      <c r="AK536" s="124">
        <f t="shared" si="295"/>
        <v>26.373626373626376</v>
      </c>
      <c r="AL536" s="28" t="s">
        <v>7672</v>
      </c>
      <c r="AM536" s="122">
        <v>220</v>
      </c>
      <c r="AN536" s="122">
        <v>75</v>
      </c>
      <c r="AO536" s="123">
        <f t="shared" si="296"/>
        <v>145</v>
      </c>
      <c r="AP536" s="29">
        <f t="shared" si="297"/>
        <v>193.33333333333334</v>
      </c>
      <c r="AQ536" s="28" t="s">
        <v>7673</v>
      </c>
      <c r="AR536" s="122">
        <v>207</v>
      </c>
      <c r="AS536" s="122">
        <v>207</v>
      </c>
      <c r="AT536" s="123">
        <f t="shared" si="298"/>
        <v>0</v>
      </c>
      <c r="AU536" s="124">
        <f t="shared" si="299"/>
        <v>0</v>
      </c>
      <c r="AV536" s="9" t="s">
        <v>12064</v>
      </c>
      <c r="AX536" s="129"/>
      <c r="AY536" s="139"/>
      <c r="AZ536" s="139"/>
    </row>
    <row r="537" spans="3:52" ht="50" customHeight="1">
      <c r="C537" s="52" t="s">
        <v>6319</v>
      </c>
      <c r="D537" s="106" t="s">
        <v>1259</v>
      </c>
      <c r="E537" s="107" t="s">
        <v>6349</v>
      </c>
      <c r="F537" s="108" t="s">
        <v>1260</v>
      </c>
      <c r="G537" s="125">
        <v>8652.0759999999991</v>
      </c>
      <c r="H537" s="122">
        <v>7920.7460000000001</v>
      </c>
      <c r="I537" s="123">
        <f t="shared" si="302"/>
        <v>731.32999999999902</v>
      </c>
      <c r="J537" s="124">
        <f t="shared" si="303"/>
        <v>9.233094963529938</v>
      </c>
      <c r="K537" s="125">
        <v>1642.2370000000001</v>
      </c>
      <c r="L537" s="122">
        <v>1311.973</v>
      </c>
      <c r="M537" s="123">
        <f t="shared" si="304"/>
        <v>330.26400000000012</v>
      </c>
      <c r="N537" s="124">
        <f t="shared" si="305"/>
        <v>25.173079019156653</v>
      </c>
      <c r="O537" s="125">
        <v>537.08199999999999</v>
      </c>
      <c r="P537" s="122">
        <v>536.98699999999997</v>
      </c>
      <c r="Q537" s="123">
        <f t="shared" si="286"/>
        <v>9.5000000000027285E-2</v>
      </c>
      <c r="R537" s="124">
        <f t="shared" si="287"/>
        <v>1.769130351387041E-2</v>
      </c>
      <c r="S537" s="125">
        <v>6472.7569999999996</v>
      </c>
      <c r="T537" s="122">
        <v>6071.7860000000001</v>
      </c>
      <c r="U537" s="123">
        <f t="shared" si="288"/>
        <v>400.97099999999955</v>
      </c>
      <c r="V537" s="124">
        <f t="shared" si="289"/>
        <v>6.6038394633802895</v>
      </c>
      <c r="W537" s="121" t="s">
        <v>7508</v>
      </c>
      <c r="X537" s="122">
        <v>3377</v>
      </c>
      <c r="Y537" s="122">
        <v>2353</v>
      </c>
      <c r="Z537" s="123">
        <f t="shared" si="290"/>
        <v>1024</v>
      </c>
      <c r="AA537" s="124">
        <f t="shared" si="291"/>
        <v>43.51891202719932</v>
      </c>
      <c r="AB537" s="28" t="s">
        <v>7674</v>
      </c>
      <c r="AC537" s="122">
        <v>623</v>
      </c>
      <c r="AD537" s="122">
        <v>1088</v>
      </c>
      <c r="AE537" s="123">
        <f t="shared" si="292"/>
        <v>-465</v>
      </c>
      <c r="AF537" s="29">
        <f t="shared" si="293"/>
        <v>-42.73897058823529</v>
      </c>
      <c r="AG537" s="28" t="s">
        <v>7483</v>
      </c>
      <c r="AH537" s="122">
        <v>561</v>
      </c>
      <c r="AI537" s="122">
        <v>979</v>
      </c>
      <c r="AJ537" s="123">
        <f t="shared" si="294"/>
        <v>-418</v>
      </c>
      <c r="AK537" s="124">
        <f t="shared" si="295"/>
        <v>-42.696629213483142</v>
      </c>
      <c r="AL537" s="28" t="s">
        <v>7675</v>
      </c>
      <c r="AM537" s="122">
        <v>427</v>
      </c>
      <c r="AN537" s="122">
        <v>470</v>
      </c>
      <c r="AO537" s="123">
        <f t="shared" si="296"/>
        <v>-43</v>
      </c>
      <c r="AP537" s="29">
        <f t="shared" si="297"/>
        <v>-9.1489361702127656</v>
      </c>
      <c r="AQ537" s="28" t="s">
        <v>7676</v>
      </c>
      <c r="AR537" s="122">
        <v>400</v>
      </c>
      <c r="AS537" s="122">
        <v>400</v>
      </c>
      <c r="AT537" s="123">
        <f t="shared" si="298"/>
        <v>0</v>
      </c>
      <c r="AU537" s="124">
        <f t="shared" si="299"/>
        <v>0</v>
      </c>
      <c r="AV537" s="9" t="s">
        <v>12064</v>
      </c>
      <c r="AX537" s="129"/>
      <c r="AY537" s="139"/>
      <c r="AZ537" s="139"/>
    </row>
    <row r="538" spans="3:52" ht="50" customHeight="1">
      <c r="C538" s="52" t="s">
        <v>6320</v>
      </c>
      <c r="D538" s="130" t="s">
        <v>1261</v>
      </c>
      <c r="E538" s="131" t="s">
        <v>6349</v>
      </c>
      <c r="F538" s="132" t="s">
        <v>1262</v>
      </c>
      <c r="G538" s="125">
        <v>14947.599</v>
      </c>
      <c r="H538" s="122">
        <v>12667.415999999999</v>
      </c>
      <c r="I538" s="123">
        <f t="shared" si="302"/>
        <v>2280.1830000000009</v>
      </c>
      <c r="J538" s="124">
        <f t="shared" si="303"/>
        <v>18.000379872264407</v>
      </c>
      <c r="K538" s="125" t="s">
        <v>11839</v>
      </c>
      <c r="L538" s="122" t="s">
        <v>11839</v>
      </c>
      <c r="M538" s="123" t="s">
        <v>11839</v>
      </c>
      <c r="N538" s="124" t="s">
        <v>11839</v>
      </c>
      <c r="O538" s="125" t="s">
        <v>11837</v>
      </c>
      <c r="P538" s="122" t="s">
        <v>11837</v>
      </c>
      <c r="Q538" s="123" t="s">
        <v>11839</v>
      </c>
      <c r="R538" s="124" t="s">
        <v>11840</v>
      </c>
      <c r="S538" s="125">
        <v>14947.599</v>
      </c>
      <c r="T538" s="122">
        <v>12667.415999999999</v>
      </c>
      <c r="U538" s="123">
        <f t="shared" si="288"/>
        <v>2280.1830000000009</v>
      </c>
      <c r="V538" s="124">
        <f t="shared" si="289"/>
        <v>18.000379872264407</v>
      </c>
      <c r="W538" s="121" t="s">
        <v>6931</v>
      </c>
      <c r="X538" s="122">
        <v>14242.851000000001</v>
      </c>
      <c r="Y538" s="122">
        <v>11939.725</v>
      </c>
      <c r="Z538" s="123">
        <f t="shared" si="290"/>
        <v>2303.1260000000002</v>
      </c>
      <c r="AA538" s="124">
        <f t="shared" si="291"/>
        <v>19.289606753924403</v>
      </c>
      <c r="AB538" s="28" t="s">
        <v>7677</v>
      </c>
      <c r="AC538" s="122">
        <v>480.19299999999998</v>
      </c>
      <c r="AD538" s="122">
        <v>478.83600000000001</v>
      </c>
      <c r="AE538" s="123">
        <f t="shared" si="292"/>
        <v>1.3569999999999709</v>
      </c>
      <c r="AF538" s="29">
        <f t="shared" si="293"/>
        <v>0.28339556758472018</v>
      </c>
      <c r="AG538" s="28" t="s">
        <v>7678</v>
      </c>
      <c r="AH538" s="122">
        <v>176.97</v>
      </c>
      <c r="AI538" s="122">
        <v>201.27</v>
      </c>
      <c r="AJ538" s="123">
        <f t="shared" si="294"/>
        <v>-24.300000000000011</v>
      </c>
      <c r="AK538" s="124">
        <f t="shared" si="295"/>
        <v>-12.073334327023407</v>
      </c>
      <c r="AL538" s="28" t="s">
        <v>7679</v>
      </c>
      <c r="AM538" s="122">
        <v>47.534999999999997</v>
      </c>
      <c r="AN538" s="122">
        <v>47.534999999999997</v>
      </c>
      <c r="AO538" s="123">
        <f t="shared" si="296"/>
        <v>0</v>
      </c>
      <c r="AP538" s="29">
        <f t="shared" si="297"/>
        <v>0</v>
      </c>
      <c r="AQ538" s="28" t="s">
        <v>7680</v>
      </c>
      <c r="AR538" s="122">
        <v>0.05</v>
      </c>
      <c r="AS538" s="122">
        <v>0.05</v>
      </c>
      <c r="AT538" s="123">
        <f t="shared" si="298"/>
        <v>0</v>
      </c>
      <c r="AU538" s="124">
        <f t="shared" si="299"/>
        <v>0</v>
      </c>
      <c r="AV538" s="104"/>
      <c r="AX538" s="129"/>
      <c r="AY538" s="139"/>
      <c r="AZ538" s="139"/>
    </row>
    <row r="539" spans="3:52" ht="50" customHeight="1">
      <c r="C539" s="52" t="s">
        <v>6320</v>
      </c>
      <c r="D539" s="130" t="s">
        <v>1263</v>
      </c>
      <c r="E539" s="131" t="s">
        <v>6349</v>
      </c>
      <c r="F539" s="132" t="s">
        <v>1264</v>
      </c>
      <c r="G539" s="125">
        <v>65.941999999999993</v>
      </c>
      <c r="H539" s="122">
        <v>69.278999999999996</v>
      </c>
      <c r="I539" s="123">
        <f t="shared" si="302"/>
        <v>-3.3370000000000033</v>
      </c>
      <c r="J539" s="124">
        <f t="shared" si="303"/>
        <v>-4.8167554381558677</v>
      </c>
      <c r="K539" s="125">
        <v>49.509</v>
      </c>
      <c r="L539" s="122">
        <v>54.546999999999997</v>
      </c>
      <c r="M539" s="123">
        <f t="shared" si="304"/>
        <v>-5.0379999999999967</v>
      </c>
      <c r="N539" s="124">
        <f t="shared" si="305"/>
        <v>-9.2360716446367306</v>
      </c>
      <c r="O539" s="125" t="s">
        <v>11837</v>
      </c>
      <c r="P539" s="122" t="s">
        <v>11837</v>
      </c>
      <c r="Q539" s="123" t="s">
        <v>11839</v>
      </c>
      <c r="R539" s="124" t="s">
        <v>11840</v>
      </c>
      <c r="S539" s="125">
        <v>16.433</v>
      </c>
      <c r="T539" s="122">
        <v>14.731999999999999</v>
      </c>
      <c r="U539" s="123">
        <f t="shared" si="288"/>
        <v>1.7010000000000005</v>
      </c>
      <c r="V539" s="124">
        <f t="shared" si="289"/>
        <v>11.54629378224274</v>
      </c>
      <c r="W539" s="121" t="s">
        <v>7681</v>
      </c>
      <c r="X539" s="122">
        <v>16</v>
      </c>
      <c r="Y539" s="122">
        <v>15</v>
      </c>
      <c r="Z539" s="123">
        <f t="shared" si="290"/>
        <v>1</v>
      </c>
      <c r="AA539" s="124">
        <f t="shared" si="291"/>
        <v>6.666666666666667</v>
      </c>
      <c r="AB539" s="28" t="s">
        <v>11839</v>
      </c>
      <c r="AC539" s="122" t="s">
        <v>11839</v>
      </c>
      <c r="AD539" s="122" t="s">
        <v>11839</v>
      </c>
      <c r="AE539" s="123" t="s">
        <v>11839</v>
      </c>
      <c r="AF539" s="29" t="s">
        <v>11839</v>
      </c>
      <c r="AG539" s="28" t="s">
        <v>11839</v>
      </c>
      <c r="AH539" s="122" t="s">
        <v>11839</v>
      </c>
      <c r="AI539" s="122" t="s">
        <v>11839</v>
      </c>
      <c r="AJ539" s="123" t="s">
        <v>11839</v>
      </c>
      <c r="AK539" s="124" t="s">
        <v>11839</v>
      </c>
      <c r="AL539" s="28" t="s">
        <v>11839</v>
      </c>
      <c r="AM539" s="122" t="s">
        <v>11839</v>
      </c>
      <c r="AN539" s="122" t="s">
        <v>11839</v>
      </c>
      <c r="AO539" s="123" t="s">
        <v>11839</v>
      </c>
      <c r="AP539" s="29" t="s">
        <v>11839</v>
      </c>
      <c r="AQ539" s="28" t="s">
        <v>11839</v>
      </c>
      <c r="AR539" s="122" t="s">
        <v>11839</v>
      </c>
      <c r="AS539" s="122" t="s">
        <v>11839</v>
      </c>
      <c r="AT539" s="123" t="s">
        <v>11839</v>
      </c>
      <c r="AU539" s="124" t="s">
        <v>11837</v>
      </c>
      <c r="AV539" s="104"/>
      <c r="AX539" s="129"/>
      <c r="AY539" s="139"/>
      <c r="AZ539" s="139"/>
    </row>
    <row r="540" spans="3:52" ht="50" customHeight="1">
      <c r="C540" s="52" t="s">
        <v>6320</v>
      </c>
      <c r="D540" s="130" t="s">
        <v>1265</v>
      </c>
      <c r="E540" s="131" t="s">
        <v>6349</v>
      </c>
      <c r="F540" s="132" t="s">
        <v>1266</v>
      </c>
      <c r="G540" s="125">
        <v>0.82499999999999996</v>
      </c>
      <c r="H540" s="122">
        <v>0.55700000000000005</v>
      </c>
      <c r="I540" s="123">
        <f t="shared" si="302"/>
        <v>0.2679999999999999</v>
      </c>
      <c r="J540" s="124">
        <f t="shared" si="303"/>
        <v>48.114901256732473</v>
      </c>
      <c r="K540" s="125">
        <v>0.82499999999999996</v>
      </c>
      <c r="L540" s="122">
        <v>0.55700000000000005</v>
      </c>
      <c r="M540" s="123">
        <f t="shared" si="304"/>
        <v>0.2679999999999999</v>
      </c>
      <c r="N540" s="124">
        <f t="shared" si="305"/>
        <v>48.114901256732473</v>
      </c>
      <c r="O540" s="125" t="s">
        <v>11837</v>
      </c>
      <c r="P540" s="122" t="s">
        <v>11837</v>
      </c>
      <c r="Q540" s="123" t="s">
        <v>11839</v>
      </c>
      <c r="R540" s="124" t="s">
        <v>11840</v>
      </c>
      <c r="S540" s="125" t="s">
        <v>6421</v>
      </c>
      <c r="T540" s="122" t="s">
        <v>6421</v>
      </c>
      <c r="U540" s="123" t="s">
        <v>6421</v>
      </c>
      <c r="V540" s="124" t="s">
        <v>6421</v>
      </c>
      <c r="W540" s="121" t="s">
        <v>11837</v>
      </c>
      <c r="X540" s="122" t="s">
        <v>11843</v>
      </c>
      <c r="Y540" s="122" t="s">
        <v>11843</v>
      </c>
      <c r="Z540" s="123" t="s">
        <v>11843</v>
      </c>
      <c r="AA540" s="124" t="s">
        <v>11843</v>
      </c>
      <c r="AB540" s="28" t="s">
        <v>11843</v>
      </c>
      <c r="AC540" s="122" t="s">
        <v>11843</v>
      </c>
      <c r="AD540" s="122" t="s">
        <v>11843</v>
      </c>
      <c r="AE540" s="123" t="s">
        <v>11843</v>
      </c>
      <c r="AF540" s="29" t="s">
        <v>11843</v>
      </c>
      <c r="AG540" s="28" t="s">
        <v>11843</v>
      </c>
      <c r="AH540" s="122" t="s">
        <v>11843</v>
      </c>
      <c r="AI540" s="122" t="s">
        <v>11843</v>
      </c>
      <c r="AJ540" s="123" t="s">
        <v>11843</v>
      </c>
      <c r="AK540" s="124" t="s">
        <v>11843</v>
      </c>
      <c r="AL540" s="28" t="s">
        <v>11843</v>
      </c>
      <c r="AM540" s="122" t="s">
        <v>11843</v>
      </c>
      <c r="AN540" s="122" t="s">
        <v>11843</v>
      </c>
      <c r="AO540" s="123" t="s">
        <v>11843</v>
      </c>
      <c r="AP540" s="29" t="s">
        <v>11843</v>
      </c>
      <c r="AQ540" s="28" t="s">
        <v>11843</v>
      </c>
      <c r="AR540" s="122" t="s">
        <v>11843</v>
      </c>
      <c r="AS540" s="122" t="s">
        <v>11843</v>
      </c>
      <c r="AT540" s="123" t="s">
        <v>11843</v>
      </c>
      <c r="AU540" s="124" t="s">
        <v>11839</v>
      </c>
      <c r="AV540" s="104"/>
      <c r="AX540" s="129"/>
      <c r="AY540" s="139"/>
      <c r="AZ540" s="139"/>
    </row>
    <row r="541" spans="3:52" ht="50" customHeight="1">
      <c r="C541" s="52" t="s">
        <v>6320</v>
      </c>
      <c r="D541" s="130" t="s">
        <v>1267</v>
      </c>
      <c r="E541" s="131" t="s">
        <v>6349</v>
      </c>
      <c r="F541" s="132" t="s">
        <v>1268</v>
      </c>
      <c r="G541" s="125">
        <v>90.703000000000003</v>
      </c>
      <c r="H541" s="122">
        <v>156.374</v>
      </c>
      <c r="I541" s="123">
        <f t="shared" si="302"/>
        <v>-65.670999999999992</v>
      </c>
      <c r="J541" s="124">
        <f t="shared" si="303"/>
        <v>-41.996111885607576</v>
      </c>
      <c r="K541" s="125">
        <v>2.2599999999999998</v>
      </c>
      <c r="L541" s="122">
        <v>1.524</v>
      </c>
      <c r="M541" s="123">
        <f t="shared" si="304"/>
        <v>0.73599999999999977</v>
      </c>
      <c r="N541" s="124">
        <f t="shared" si="305"/>
        <v>48.293963254593159</v>
      </c>
      <c r="O541" s="125">
        <v>43.895000000000003</v>
      </c>
      <c r="P541" s="122">
        <v>44.253</v>
      </c>
      <c r="Q541" s="123">
        <f t="shared" si="286"/>
        <v>-0.35799999999999699</v>
      </c>
      <c r="R541" s="124">
        <f t="shared" si="287"/>
        <v>-0.80898470160214453</v>
      </c>
      <c r="S541" s="125">
        <v>44.548000000000002</v>
      </c>
      <c r="T541" s="122">
        <v>110.59699999999999</v>
      </c>
      <c r="U541" s="123">
        <f t="shared" si="288"/>
        <v>-66.048999999999992</v>
      </c>
      <c r="V541" s="124">
        <f t="shared" si="289"/>
        <v>-59.720426413013008</v>
      </c>
      <c r="W541" s="121" t="s">
        <v>7682</v>
      </c>
      <c r="X541" s="122">
        <v>28.35</v>
      </c>
      <c r="Y541" s="122">
        <v>50.432000000000002</v>
      </c>
      <c r="Z541" s="123">
        <f t="shared" si="290"/>
        <v>-22.082000000000001</v>
      </c>
      <c r="AA541" s="124">
        <f t="shared" si="291"/>
        <v>-43.785691624365484</v>
      </c>
      <c r="AB541" s="28" t="s">
        <v>7683</v>
      </c>
      <c r="AC541" s="122">
        <v>16.198</v>
      </c>
      <c r="AD541" s="122">
        <v>60.164000000000001</v>
      </c>
      <c r="AE541" s="123">
        <f t="shared" si="292"/>
        <v>-43.966000000000001</v>
      </c>
      <c r="AF541" s="29">
        <f t="shared" si="293"/>
        <v>-73.076923076923066</v>
      </c>
      <c r="AG541" s="122" t="s">
        <v>6421</v>
      </c>
      <c r="AH541" s="122" t="s">
        <v>6421</v>
      </c>
      <c r="AI541" s="122" t="s">
        <v>6421</v>
      </c>
      <c r="AJ541" s="122" t="s">
        <v>6421</v>
      </c>
      <c r="AK541" s="122" t="s">
        <v>6421</v>
      </c>
      <c r="AL541" s="28" t="s">
        <v>6421</v>
      </c>
      <c r="AM541" s="122" t="s">
        <v>6421</v>
      </c>
      <c r="AN541" s="122" t="s">
        <v>6421</v>
      </c>
      <c r="AO541" s="123" t="s">
        <v>6421</v>
      </c>
      <c r="AP541" s="29" t="s">
        <v>6421</v>
      </c>
      <c r="AQ541" s="28" t="s">
        <v>6421</v>
      </c>
      <c r="AR541" s="122" t="s">
        <v>6421</v>
      </c>
      <c r="AS541" s="122" t="s">
        <v>6421</v>
      </c>
      <c r="AT541" s="123" t="s">
        <v>6421</v>
      </c>
      <c r="AU541" s="124" t="s">
        <v>6421</v>
      </c>
      <c r="AV541" s="104"/>
      <c r="AX541" s="129"/>
      <c r="AY541" s="139"/>
      <c r="AZ541" s="139"/>
    </row>
    <row r="542" spans="3:52" ht="50" customHeight="1">
      <c r="C542" s="52" t="s">
        <v>6320</v>
      </c>
      <c r="D542" s="130" t="s">
        <v>1269</v>
      </c>
      <c r="E542" s="131" t="s">
        <v>6349</v>
      </c>
      <c r="F542" s="132" t="s">
        <v>1270</v>
      </c>
      <c r="G542" s="125">
        <v>23.353000000000002</v>
      </c>
      <c r="H542" s="122">
        <v>616.36300000000006</v>
      </c>
      <c r="I542" s="123">
        <f t="shared" si="302"/>
        <v>-593.0100000000001</v>
      </c>
      <c r="J542" s="124">
        <f t="shared" si="303"/>
        <v>-96.211161279960038</v>
      </c>
      <c r="K542" s="125" t="s">
        <v>11839</v>
      </c>
      <c r="L542" s="122" t="s">
        <v>11839</v>
      </c>
      <c r="M542" s="123" t="s">
        <v>11839</v>
      </c>
      <c r="N542" s="124" t="s">
        <v>11839</v>
      </c>
      <c r="O542" s="125" t="s">
        <v>11837</v>
      </c>
      <c r="P542" s="122" t="s">
        <v>11837</v>
      </c>
      <c r="Q542" s="123" t="s">
        <v>11839</v>
      </c>
      <c r="R542" s="124" t="s">
        <v>11840</v>
      </c>
      <c r="S542" s="125">
        <v>23.353000000000002</v>
      </c>
      <c r="T542" s="122">
        <v>616.36300000000006</v>
      </c>
      <c r="U542" s="123">
        <f t="shared" si="288"/>
        <v>-593.0100000000001</v>
      </c>
      <c r="V542" s="124">
        <f t="shared" si="289"/>
        <v>-96.211161279960038</v>
      </c>
      <c r="W542" s="121" t="s">
        <v>7683</v>
      </c>
      <c r="X542" s="122">
        <v>23</v>
      </c>
      <c r="Y542" s="122">
        <v>616</v>
      </c>
      <c r="Z542" s="123">
        <f t="shared" si="290"/>
        <v>-593</v>
      </c>
      <c r="AA542" s="124">
        <f t="shared" si="291"/>
        <v>-96.266233766233768</v>
      </c>
      <c r="AB542" s="28" t="s">
        <v>11839</v>
      </c>
      <c r="AC542" s="122" t="s">
        <v>11839</v>
      </c>
      <c r="AD542" s="122" t="s">
        <v>11839</v>
      </c>
      <c r="AE542" s="123" t="s">
        <v>11839</v>
      </c>
      <c r="AF542" s="29" t="s">
        <v>11839</v>
      </c>
      <c r="AG542" s="28" t="s">
        <v>11839</v>
      </c>
      <c r="AH542" s="122" t="s">
        <v>11839</v>
      </c>
      <c r="AI542" s="122" t="s">
        <v>11839</v>
      </c>
      <c r="AJ542" s="123" t="s">
        <v>11839</v>
      </c>
      <c r="AK542" s="124" t="s">
        <v>11839</v>
      </c>
      <c r="AL542" s="28" t="s">
        <v>11839</v>
      </c>
      <c r="AM542" s="122" t="s">
        <v>11839</v>
      </c>
      <c r="AN542" s="122" t="s">
        <v>11839</v>
      </c>
      <c r="AO542" s="123" t="s">
        <v>11839</v>
      </c>
      <c r="AP542" s="29" t="s">
        <v>11839</v>
      </c>
      <c r="AQ542" s="28" t="s">
        <v>11839</v>
      </c>
      <c r="AR542" s="122" t="s">
        <v>11839</v>
      </c>
      <c r="AS542" s="122" t="s">
        <v>11839</v>
      </c>
      <c r="AT542" s="123" t="s">
        <v>11839</v>
      </c>
      <c r="AU542" s="124" t="s">
        <v>11837</v>
      </c>
      <c r="AV542" s="104"/>
      <c r="AX542" s="129"/>
      <c r="AY542" s="139"/>
      <c r="AZ542" s="139"/>
    </row>
    <row r="543" spans="3:52" ht="50" customHeight="1">
      <c r="C543" s="52" t="s">
        <v>6320</v>
      </c>
      <c r="D543" s="130" t="s">
        <v>1271</v>
      </c>
      <c r="E543" s="131" t="s">
        <v>6349</v>
      </c>
      <c r="F543" s="132" t="s">
        <v>1272</v>
      </c>
      <c r="G543" s="125">
        <v>29.812999999999999</v>
      </c>
      <c r="H543" s="122">
        <v>30.268999999999998</v>
      </c>
      <c r="I543" s="123">
        <f t="shared" si="302"/>
        <v>-0.45599999999999952</v>
      </c>
      <c r="J543" s="124">
        <f t="shared" si="303"/>
        <v>-1.5064917902804835</v>
      </c>
      <c r="K543" s="125">
        <v>29.812999999999999</v>
      </c>
      <c r="L543" s="122">
        <v>30.268999999999998</v>
      </c>
      <c r="M543" s="123">
        <f t="shared" si="304"/>
        <v>-0.45599999999999952</v>
      </c>
      <c r="N543" s="124">
        <f t="shared" si="305"/>
        <v>-1.5064917902804835</v>
      </c>
      <c r="O543" s="125" t="s">
        <v>11837</v>
      </c>
      <c r="P543" s="122" t="s">
        <v>11837</v>
      </c>
      <c r="Q543" s="123" t="s">
        <v>11839</v>
      </c>
      <c r="R543" s="124" t="s">
        <v>11840</v>
      </c>
      <c r="S543" s="125" t="s">
        <v>6421</v>
      </c>
      <c r="T543" s="122" t="s">
        <v>6421</v>
      </c>
      <c r="U543" s="123" t="s">
        <v>6421</v>
      </c>
      <c r="V543" s="124" t="s">
        <v>6421</v>
      </c>
      <c r="W543" s="121" t="s">
        <v>11837</v>
      </c>
      <c r="X543" s="122" t="s">
        <v>11843</v>
      </c>
      <c r="Y543" s="122" t="s">
        <v>11843</v>
      </c>
      <c r="Z543" s="123" t="s">
        <v>11843</v>
      </c>
      <c r="AA543" s="124" t="s">
        <v>11843</v>
      </c>
      <c r="AB543" s="28" t="s">
        <v>11843</v>
      </c>
      <c r="AC543" s="122" t="s">
        <v>11843</v>
      </c>
      <c r="AD543" s="122" t="s">
        <v>11843</v>
      </c>
      <c r="AE543" s="123" t="s">
        <v>11843</v>
      </c>
      <c r="AF543" s="29" t="s">
        <v>11843</v>
      </c>
      <c r="AG543" s="28" t="s">
        <v>11843</v>
      </c>
      <c r="AH543" s="122" t="s">
        <v>11843</v>
      </c>
      <c r="AI543" s="122" t="s">
        <v>11843</v>
      </c>
      <c r="AJ543" s="123" t="s">
        <v>11843</v>
      </c>
      <c r="AK543" s="124" t="s">
        <v>11843</v>
      </c>
      <c r="AL543" s="28" t="s">
        <v>11843</v>
      </c>
      <c r="AM543" s="122" t="s">
        <v>11843</v>
      </c>
      <c r="AN543" s="122" t="s">
        <v>11843</v>
      </c>
      <c r="AO543" s="123" t="s">
        <v>11843</v>
      </c>
      <c r="AP543" s="29" t="s">
        <v>11843</v>
      </c>
      <c r="AQ543" s="28" t="s">
        <v>11843</v>
      </c>
      <c r="AR543" s="122" t="s">
        <v>11843</v>
      </c>
      <c r="AS543" s="122" t="s">
        <v>11843</v>
      </c>
      <c r="AT543" s="123" t="s">
        <v>11843</v>
      </c>
      <c r="AU543" s="124" t="s">
        <v>11839</v>
      </c>
      <c r="AV543" s="104"/>
      <c r="AX543" s="129"/>
      <c r="AY543" s="139"/>
      <c r="AZ543" s="139"/>
    </row>
    <row r="544" spans="3:52" ht="50" customHeight="1">
      <c r="C544" s="52" t="s">
        <v>6320</v>
      </c>
      <c r="D544" s="130" t="s">
        <v>1273</v>
      </c>
      <c r="E544" s="131" t="s">
        <v>6349</v>
      </c>
      <c r="F544" s="132" t="s">
        <v>1274</v>
      </c>
      <c r="G544" s="125">
        <v>1.446</v>
      </c>
      <c r="H544" s="122">
        <v>1.4450000000000001</v>
      </c>
      <c r="I544" s="123">
        <f t="shared" si="302"/>
        <v>9.9999999999988987E-4</v>
      </c>
      <c r="J544" s="124">
        <f t="shared" si="303"/>
        <v>6.9204152249127321E-2</v>
      </c>
      <c r="K544" s="125" t="s">
        <v>11839</v>
      </c>
      <c r="L544" s="122" t="s">
        <v>11839</v>
      </c>
      <c r="M544" s="123" t="s">
        <v>11839</v>
      </c>
      <c r="N544" s="124" t="s">
        <v>11839</v>
      </c>
      <c r="O544" s="125">
        <v>1.446</v>
      </c>
      <c r="P544" s="122">
        <v>1.4450000000000001</v>
      </c>
      <c r="Q544" s="123">
        <f t="shared" ref="Q544:Q599" si="306">O544-P544</f>
        <v>9.9999999999988987E-4</v>
      </c>
      <c r="R544" s="124">
        <f t="shared" ref="R544:R599" si="307">Q544/P544*100</f>
        <v>6.9204152249127321E-2</v>
      </c>
      <c r="S544" s="125" t="s">
        <v>6421</v>
      </c>
      <c r="T544" s="122" t="s">
        <v>6421</v>
      </c>
      <c r="U544" s="123" t="s">
        <v>6421</v>
      </c>
      <c r="V544" s="124" t="s">
        <v>6421</v>
      </c>
      <c r="W544" s="121" t="s">
        <v>11837</v>
      </c>
      <c r="X544" s="122" t="s">
        <v>11843</v>
      </c>
      <c r="Y544" s="122" t="s">
        <v>11843</v>
      </c>
      <c r="Z544" s="123" t="s">
        <v>11843</v>
      </c>
      <c r="AA544" s="124" t="s">
        <v>11843</v>
      </c>
      <c r="AB544" s="28" t="s">
        <v>11843</v>
      </c>
      <c r="AC544" s="122" t="s">
        <v>11843</v>
      </c>
      <c r="AD544" s="122" t="s">
        <v>11843</v>
      </c>
      <c r="AE544" s="123" t="s">
        <v>11843</v>
      </c>
      <c r="AF544" s="29" t="s">
        <v>11843</v>
      </c>
      <c r="AG544" s="28" t="s">
        <v>11843</v>
      </c>
      <c r="AH544" s="122" t="s">
        <v>11843</v>
      </c>
      <c r="AI544" s="122" t="s">
        <v>11843</v>
      </c>
      <c r="AJ544" s="123" t="s">
        <v>11843</v>
      </c>
      <c r="AK544" s="124" t="s">
        <v>11843</v>
      </c>
      <c r="AL544" s="28" t="s">
        <v>11843</v>
      </c>
      <c r="AM544" s="122" t="s">
        <v>11843</v>
      </c>
      <c r="AN544" s="122" t="s">
        <v>11843</v>
      </c>
      <c r="AO544" s="123" t="s">
        <v>11843</v>
      </c>
      <c r="AP544" s="29" t="s">
        <v>11843</v>
      </c>
      <c r="AQ544" s="28" t="s">
        <v>11843</v>
      </c>
      <c r="AR544" s="122" t="s">
        <v>11843</v>
      </c>
      <c r="AS544" s="122" t="s">
        <v>11843</v>
      </c>
      <c r="AT544" s="123" t="s">
        <v>11843</v>
      </c>
      <c r="AU544" s="124" t="s">
        <v>11839</v>
      </c>
      <c r="AV544" s="104"/>
      <c r="AX544" s="129"/>
      <c r="AY544" s="139"/>
      <c r="AZ544" s="139"/>
    </row>
    <row r="545" spans="3:52" ht="50" customHeight="1">
      <c r="C545" s="52" t="s">
        <v>6320</v>
      </c>
      <c r="D545" s="106" t="s">
        <v>1277</v>
      </c>
      <c r="E545" s="107" t="s">
        <v>6349</v>
      </c>
      <c r="F545" s="108" t="s">
        <v>1278</v>
      </c>
      <c r="G545" s="125">
        <v>98.671999999999997</v>
      </c>
      <c r="H545" s="122">
        <v>93.879000000000005</v>
      </c>
      <c r="I545" s="123">
        <f t="shared" si="302"/>
        <v>4.7929999999999922</v>
      </c>
      <c r="J545" s="124">
        <f t="shared" si="303"/>
        <v>5.1055081541132648</v>
      </c>
      <c r="K545" s="125">
        <v>98.671999999999997</v>
      </c>
      <c r="L545" s="122">
        <v>93.879000000000005</v>
      </c>
      <c r="M545" s="123">
        <f t="shared" si="304"/>
        <v>4.7929999999999922</v>
      </c>
      <c r="N545" s="124">
        <f t="shared" si="305"/>
        <v>5.1055081541132648</v>
      </c>
      <c r="O545" s="125" t="s">
        <v>11837</v>
      </c>
      <c r="P545" s="122" t="s">
        <v>11837</v>
      </c>
      <c r="Q545" s="123" t="s">
        <v>11839</v>
      </c>
      <c r="R545" s="124" t="s">
        <v>11840</v>
      </c>
      <c r="S545" s="125" t="s">
        <v>6421</v>
      </c>
      <c r="T545" s="122" t="s">
        <v>6421</v>
      </c>
      <c r="U545" s="123" t="s">
        <v>6421</v>
      </c>
      <c r="V545" s="124" t="s">
        <v>6421</v>
      </c>
      <c r="W545" s="121" t="s">
        <v>11837</v>
      </c>
      <c r="X545" s="122" t="s">
        <v>11843</v>
      </c>
      <c r="Y545" s="122" t="s">
        <v>11843</v>
      </c>
      <c r="Z545" s="123" t="s">
        <v>11843</v>
      </c>
      <c r="AA545" s="124" t="s">
        <v>11843</v>
      </c>
      <c r="AB545" s="28" t="s">
        <v>11843</v>
      </c>
      <c r="AC545" s="122" t="s">
        <v>11843</v>
      </c>
      <c r="AD545" s="122" t="s">
        <v>11843</v>
      </c>
      <c r="AE545" s="123" t="s">
        <v>11843</v>
      </c>
      <c r="AF545" s="29" t="s">
        <v>11843</v>
      </c>
      <c r="AG545" s="28" t="s">
        <v>11843</v>
      </c>
      <c r="AH545" s="122" t="s">
        <v>11843</v>
      </c>
      <c r="AI545" s="122" t="s">
        <v>11843</v>
      </c>
      <c r="AJ545" s="123" t="s">
        <v>11843</v>
      </c>
      <c r="AK545" s="124" t="s">
        <v>11843</v>
      </c>
      <c r="AL545" s="28" t="s">
        <v>11843</v>
      </c>
      <c r="AM545" s="122" t="s">
        <v>11843</v>
      </c>
      <c r="AN545" s="122" t="s">
        <v>11843</v>
      </c>
      <c r="AO545" s="123" t="s">
        <v>11843</v>
      </c>
      <c r="AP545" s="29" t="s">
        <v>11843</v>
      </c>
      <c r="AQ545" s="28" t="s">
        <v>11843</v>
      </c>
      <c r="AR545" s="122" t="s">
        <v>11843</v>
      </c>
      <c r="AS545" s="122" t="s">
        <v>11843</v>
      </c>
      <c r="AT545" s="123" t="s">
        <v>11843</v>
      </c>
      <c r="AU545" s="124" t="s">
        <v>11839</v>
      </c>
      <c r="AV545" s="104"/>
      <c r="AX545" s="129"/>
      <c r="AY545" s="139"/>
      <c r="AZ545" s="139"/>
    </row>
    <row r="546" spans="3:52" ht="50" customHeight="1">
      <c r="C546" s="52" t="s">
        <v>6320</v>
      </c>
      <c r="D546" s="130" t="s">
        <v>1281</v>
      </c>
      <c r="E546" s="131" t="s">
        <v>6349</v>
      </c>
      <c r="F546" s="132" t="s">
        <v>1282</v>
      </c>
      <c r="G546" s="125">
        <v>737.52599999999995</v>
      </c>
      <c r="H546" s="122">
        <v>760.12800000000004</v>
      </c>
      <c r="I546" s="123">
        <f t="shared" si="302"/>
        <v>-22.602000000000089</v>
      </c>
      <c r="J546" s="124">
        <f t="shared" si="303"/>
        <v>-2.9734465774185517</v>
      </c>
      <c r="K546" s="125" t="s">
        <v>11839</v>
      </c>
      <c r="L546" s="122" t="s">
        <v>11839</v>
      </c>
      <c r="M546" s="123" t="s">
        <v>11839</v>
      </c>
      <c r="N546" s="124" t="s">
        <v>11839</v>
      </c>
      <c r="O546" s="125" t="s">
        <v>11837</v>
      </c>
      <c r="P546" s="122" t="s">
        <v>11837</v>
      </c>
      <c r="Q546" s="123" t="s">
        <v>11839</v>
      </c>
      <c r="R546" s="124" t="s">
        <v>11840</v>
      </c>
      <c r="S546" s="125">
        <v>737.52599999999995</v>
      </c>
      <c r="T546" s="122">
        <v>760.12800000000004</v>
      </c>
      <c r="U546" s="123">
        <f t="shared" ref="U546:U606" si="308">S546-T546</f>
        <v>-22.602000000000089</v>
      </c>
      <c r="V546" s="124">
        <f t="shared" ref="V546:V606" si="309">U546/T546*100</f>
        <v>-2.9734465774185517</v>
      </c>
      <c r="W546" s="121" t="s">
        <v>7684</v>
      </c>
      <c r="X546" s="122">
        <v>466</v>
      </c>
      <c r="Y546" s="122">
        <v>394</v>
      </c>
      <c r="Z546" s="123">
        <f t="shared" ref="Z546:Z553" si="310">X546-Y546</f>
        <v>72</v>
      </c>
      <c r="AA546" s="124">
        <f t="shared" ref="AA546:AA553" si="311">Z546/Y546*100</f>
        <v>18.274111675126903</v>
      </c>
      <c r="AB546" s="28" t="s">
        <v>7049</v>
      </c>
      <c r="AC546" s="122">
        <v>272</v>
      </c>
      <c r="AD546" s="122">
        <v>366</v>
      </c>
      <c r="AE546" s="123">
        <f t="shared" ref="AE546:AE550" si="312">AC546-AD546</f>
        <v>-94</v>
      </c>
      <c r="AF546" s="29">
        <f t="shared" ref="AF546:AF550" si="313">AE546/AD546*100</f>
        <v>-25.683060109289617</v>
      </c>
      <c r="AG546" s="122" t="s">
        <v>6421</v>
      </c>
      <c r="AH546" s="122" t="s">
        <v>6421</v>
      </c>
      <c r="AI546" s="122" t="s">
        <v>6421</v>
      </c>
      <c r="AJ546" s="122" t="s">
        <v>6421</v>
      </c>
      <c r="AK546" s="122" t="s">
        <v>6421</v>
      </c>
      <c r="AL546" s="28" t="s">
        <v>6421</v>
      </c>
      <c r="AM546" s="122" t="s">
        <v>6421</v>
      </c>
      <c r="AN546" s="122" t="s">
        <v>6421</v>
      </c>
      <c r="AO546" s="123" t="s">
        <v>6421</v>
      </c>
      <c r="AP546" s="29" t="s">
        <v>6421</v>
      </c>
      <c r="AQ546" s="28" t="s">
        <v>6421</v>
      </c>
      <c r="AR546" s="122" t="s">
        <v>6421</v>
      </c>
      <c r="AS546" s="122" t="s">
        <v>6421</v>
      </c>
      <c r="AT546" s="123" t="s">
        <v>6421</v>
      </c>
      <c r="AU546" s="124" t="s">
        <v>6421</v>
      </c>
      <c r="AV546" s="104"/>
      <c r="AX546" s="129"/>
      <c r="AY546" s="139"/>
      <c r="AZ546" s="139"/>
    </row>
    <row r="547" spans="3:52" ht="50" customHeight="1">
      <c r="C547" s="52" t="s">
        <v>6320</v>
      </c>
      <c r="D547" s="130" t="s">
        <v>1283</v>
      </c>
      <c r="E547" s="131" t="s">
        <v>6349</v>
      </c>
      <c r="F547" s="132" t="s">
        <v>1284</v>
      </c>
      <c r="G547" s="125">
        <v>315.697</v>
      </c>
      <c r="H547" s="122">
        <v>344.59899999999999</v>
      </c>
      <c r="I547" s="123">
        <f t="shared" si="302"/>
        <v>-28.901999999999987</v>
      </c>
      <c r="J547" s="124">
        <f t="shared" si="303"/>
        <v>-8.3871398349966153</v>
      </c>
      <c r="K547" s="125" t="s">
        <v>11839</v>
      </c>
      <c r="L547" s="122" t="s">
        <v>11839</v>
      </c>
      <c r="M547" s="123" t="s">
        <v>11839</v>
      </c>
      <c r="N547" s="124" t="s">
        <v>11839</v>
      </c>
      <c r="O547" s="125" t="s">
        <v>11837</v>
      </c>
      <c r="P547" s="122" t="s">
        <v>11837</v>
      </c>
      <c r="Q547" s="123" t="s">
        <v>11839</v>
      </c>
      <c r="R547" s="124" t="s">
        <v>11840</v>
      </c>
      <c r="S547" s="125">
        <v>315.697</v>
      </c>
      <c r="T547" s="122">
        <v>344.59899999999999</v>
      </c>
      <c r="U547" s="123">
        <f t="shared" si="308"/>
        <v>-28.901999999999987</v>
      </c>
      <c r="V547" s="124">
        <f t="shared" si="309"/>
        <v>-8.3871398349966153</v>
      </c>
      <c r="W547" s="121" t="s">
        <v>7685</v>
      </c>
      <c r="X547" s="122">
        <v>316</v>
      </c>
      <c r="Y547" s="122">
        <v>345</v>
      </c>
      <c r="Z547" s="123">
        <f t="shared" si="310"/>
        <v>-29</v>
      </c>
      <c r="AA547" s="124">
        <f t="shared" si="311"/>
        <v>-8.4057971014492754</v>
      </c>
      <c r="AB547" s="28" t="s">
        <v>11839</v>
      </c>
      <c r="AC547" s="122" t="s">
        <v>11839</v>
      </c>
      <c r="AD547" s="122" t="s">
        <v>11839</v>
      </c>
      <c r="AE547" s="123" t="s">
        <v>11839</v>
      </c>
      <c r="AF547" s="29" t="s">
        <v>11839</v>
      </c>
      <c r="AG547" s="28" t="s">
        <v>11839</v>
      </c>
      <c r="AH547" s="122" t="s">
        <v>11839</v>
      </c>
      <c r="AI547" s="122" t="s">
        <v>11839</v>
      </c>
      <c r="AJ547" s="123" t="s">
        <v>11839</v>
      </c>
      <c r="AK547" s="124" t="s">
        <v>11839</v>
      </c>
      <c r="AL547" s="28" t="s">
        <v>11839</v>
      </c>
      <c r="AM547" s="122" t="s">
        <v>11839</v>
      </c>
      <c r="AN547" s="122" t="s">
        <v>11839</v>
      </c>
      <c r="AO547" s="123" t="s">
        <v>11839</v>
      </c>
      <c r="AP547" s="29" t="s">
        <v>11839</v>
      </c>
      <c r="AQ547" s="28" t="s">
        <v>11839</v>
      </c>
      <c r="AR547" s="122" t="s">
        <v>11839</v>
      </c>
      <c r="AS547" s="122" t="s">
        <v>11839</v>
      </c>
      <c r="AT547" s="123" t="s">
        <v>11839</v>
      </c>
      <c r="AU547" s="124" t="s">
        <v>11837</v>
      </c>
      <c r="AV547" s="104"/>
      <c r="AX547" s="129"/>
      <c r="AY547" s="139"/>
      <c r="AZ547" s="139"/>
    </row>
    <row r="548" spans="3:52" ht="50" customHeight="1">
      <c r="C548" s="52" t="s">
        <v>6320</v>
      </c>
      <c r="D548" s="130" t="s">
        <v>1285</v>
      </c>
      <c r="E548" s="131" t="s">
        <v>6349</v>
      </c>
      <c r="F548" s="132" t="s">
        <v>1286</v>
      </c>
      <c r="G548" s="125">
        <v>256.11599999999999</v>
      </c>
      <c r="H548" s="122">
        <v>244.99299999999999</v>
      </c>
      <c r="I548" s="123">
        <f t="shared" si="302"/>
        <v>11.12299999999999</v>
      </c>
      <c r="J548" s="124">
        <f t="shared" si="303"/>
        <v>4.5401297179919382</v>
      </c>
      <c r="K548" s="125">
        <v>175.535</v>
      </c>
      <c r="L548" s="122">
        <v>163.42099999999999</v>
      </c>
      <c r="M548" s="123">
        <f t="shared" si="304"/>
        <v>12.114000000000004</v>
      </c>
      <c r="N548" s="124">
        <f t="shared" si="305"/>
        <v>7.412756010549443</v>
      </c>
      <c r="O548" s="125" t="s">
        <v>11837</v>
      </c>
      <c r="P548" s="122" t="s">
        <v>11837</v>
      </c>
      <c r="Q548" s="123" t="s">
        <v>11839</v>
      </c>
      <c r="R548" s="124" t="s">
        <v>11840</v>
      </c>
      <c r="S548" s="125">
        <v>80.581000000000003</v>
      </c>
      <c r="T548" s="122">
        <v>81.572000000000003</v>
      </c>
      <c r="U548" s="123">
        <f t="shared" si="308"/>
        <v>-0.99099999999999966</v>
      </c>
      <c r="V548" s="124">
        <f t="shared" si="309"/>
        <v>-1.2148776540969934</v>
      </c>
      <c r="W548" s="121" t="s">
        <v>7049</v>
      </c>
      <c r="X548" s="122">
        <v>80.581000000000003</v>
      </c>
      <c r="Y548" s="122">
        <v>81.572000000000003</v>
      </c>
      <c r="Z548" s="123">
        <f>X548-Y548</f>
        <v>-0.99099999999999966</v>
      </c>
      <c r="AA548" s="124">
        <f t="shared" si="311"/>
        <v>-1.2148776540969934</v>
      </c>
      <c r="AB548" s="28" t="s">
        <v>11839</v>
      </c>
      <c r="AC548" s="122" t="s">
        <v>11839</v>
      </c>
      <c r="AD548" s="122" t="s">
        <v>11839</v>
      </c>
      <c r="AE548" s="123" t="s">
        <v>11839</v>
      </c>
      <c r="AF548" s="29" t="s">
        <v>11839</v>
      </c>
      <c r="AG548" s="28" t="s">
        <v>11839</v>
      </c>
      <c r="AH548" s="122" t="s">
        <v>11839</v>
      </c>
      <c r="AI548" s="122" t="s">
        <v>11839</v>
      </c>
      <c r="AJ548" s="123" t="s">
        <v>11839</v>
      </c>
      <c r="AK548" s="124" t="s">
        <v>11839</v>
      </c>
      <c r="AL548" s="28" t="s">
        <v>11839</v>
      </c>
      <c r="AM548" s="122" t="s">
        <v>11839</v>
      </c>
      <c r="AN548" s="122" t="s">
        <v>11839</v>
      </c>
      <c r="AO548" s="123" t="s">
        <v>11839</v>
      </c>
      <c r="AP548" s="29" t="s">
        <v>11839</v>
      </c>
      <c r="AQ548" s="28" t="s">
        <v>11839</v>
      </c>
      <c r="AR548" s="122" t="s">
        <v>11839</v>
      </c>
      <c r="AS548" s="122" t="s">
        <v>11839</v>
      </c>
      <c r="AT548" s="123" t="s">
        <v>11839</v>
      </c>
      <c r="AU548" s="124" t="s">
        <v>11837</v>
      </c>
      <c r="AV548" s="104"/>
      <c r="AX548" s="129"/>
      <c r="AY548" s="139"/>
      <c r="AZ548" s="139"/>
    </row>
    <row r="549" spans="3:52" ht="50" customHeight="1">
      <c r="C549" s="52" t="s">
        <v>6320</v>
      </c>
      <c r="D549" s="130" t="s">
        <v>1289</v>
      </c>
      <c r="E549" s="131" t="s">
        <v>6349</v>
      </c>
      <c r="F549" s="132" t="s">
        <v>1290</v>
      </c>
      <c r="G549" s="125">
        <v>150.095</v>
      </c>
      <c r="H549" s="122">
        <v>100</v>
      </c>
      <c r="I549" s="123">
        <f t="shared" si="302"/>
        <v>50.094999999999999</v>
      </c>
      <c r="J549" s="124">
        <f t="shared" si="303"/>
        <v>50.094999999999999</v>
      </c>
      <c r="K549" s="125">
        <v>150.095</v>
      </c>
      <c r="L549" s="122">
        <v>100</v>
      </c>
      <c r="M549" s="123">
        <f t="shared" si="304"/>
        <v>50.094999999999999</v>
      </c>
      <c r="N549" s="124">
        <f t="shared" si="305"/>
        <v>50.094999999999999</v>
      </c>
      <c r="O549" s="125" t="s">
        <v>11837</v>
      </c>
      <c r="P549" s="122" t="s">
        <v>11837</v>
      </c>
      <c r="Q549" s="123" t="s">
        <v>11839</v>
      </c>
      <c r="R549" s="124" t="s">
        <v>11840</v>
      </c>
      <c r="S549" s="125" t="s">
        <v>6421</v>
      </c>
      <c r="T549" s="122" t="s">
        <v>6421</v>
      </c>
      <c r="U549" s="123" t="s">
        <v>6421</v>
      </c>
      <c r="V549" s="124" t="s">
        <v>6421</v>
      </c>
      <c r="W549" s="121" t="s">
        <v>11837</v>
      </c>
      <c r="X549" s="122" t="s">
        <v>11843</v>
      </c>
      <c r="Y549" s="122" t="s">
        <v>11843</v>
      </c>
      <c r="Z549" s="123" t="s">
        <v>11843</v>
      </c>
      <c r="AA549" s="124" t="s">
        <v>11843</v>
      </c>
      <c r="AB549" s="28" t="s">
        <v>11843</v>
      </c>
      <c r="AC549" s="122" t="s">
        <v>11843</v>
      </c>
      <c r="AD549" s="122" t="s">
        <v>11843</v>
      </c>
      <c r="AE549" s="123" t="s">
        <v>11843</v>
      </c>
      <c r="AF549" s="29" t="s">
        <v>11843</v>
      </c>
      <c r="AG549" s="28" t="s">
        <v>11843</v>
      </c>
      <c r="AH549" s="122" t="s">
        <v>11843</v>
      </c>
      <c r="AI549" s="122" t="s">
        <v>11843</v>
      </c>
      <c r="AJ549" s="123" t="s">
        <v>11843</v>
      </c>
      <c r="AK549" s="124" t="s">
        <v>11843</v>
      </c>
      <c r="AL549" s="28" t="s">
        <v>11843</v>
      </c>
      <c r="AM549" s="122" t="s">
        <v>11843</v>
      </c>
      <c r="AN549" s="122" t="s">
        <v>11843</v>
      </c>
      <c r="AO549" s="123" t="s">
        <v>11843</v>
      </c>
      <c r="AP549" s="29" t="s">
        <v>11843</v>
      </c>
      <c r="AQ549" s="28" t="s">
        <v>11843</v>
      </c>
      <c r="AR549" s="122" t="s">
        <v>11843</v>
      </c>
      <c r="AS549" s="122" t="s">
        <v>11843</v>
      </c>
      <c r="AT549" s="123" t="s">
        <v>11843</v>
      </c>
      <c r="AU549" s="124" t="s">
        <v>11839</v>
      </c>
      <c r="AV549" s="104"/>
      <c r="AX549" s="129"/>
      <c r="AY549" s="139"/>
      <c r="AZ549" s="139"/>
    </row>
    <row r="550" spans="3:52" ht="50" customHeight="1">
      <c r="C550" s="52" t="s">
        <v>6320</v>
      </c>
      <c r="D550" s="130" t="s">
        <v>1291</v>
      </c>
      <c r="E550" s="131" t="s">
        <v>6349</v>
      </c>
      <c r="F550" s="132" t="s">
        <v>1292</v>
      </c>
      <c r="G550" s="125">
        <v>2160.625</v>
      </c>
      <c r="H550" s="122">
        <v>1848.847</v>
      </c>
      <c r="I550" s="123">
        <f t="shared" si="302"/>
        <v>311.77800000000002</v>
      </c>
      <c r="J550" s="124">
        <f t="shared" si="303"/>
        <v>16.863374849297969</v>
      </c>
      <c r="K550" s="125">
        <v>120.684</v>
      </c>
      <c r="L550" s="122">
        <v>141.143</v>
      </c>
      <c r="M550" s="123">
        <f t="shared" si="304"/>
        <v>-20.459000000000003</v>
      </c>
      <c r="N550" s="124">
        <f t="shared" si="305"/>
        <v>-14.495228243696111</v>
      </c>
      <c r="O550" s="125" t="s">
        <v>11837</v>
      </c>
      <c r="P550" s="122" t="s">
        <v>11837</v>
      </c>
      <c r="Q550" s="123" t="s">
        <v>11839</v>
      </c>
      <c r="R550" s="124" t="s">
        <v>11840</v>
      </c>
      <c r="S550" s="125">
        <v>2039.941</v>
      </c>
      <c r="T550" s="122">
        <v>1707.704</v>
      </c>
      <c r="U550" s="123">
        <f t="shared" si="308"/>
        <v>332.23700000000008</v>
      </c>
      <c r="V550" s="124">
        <f t="shared" si="309"/>
        <v>19.455186613136707</v>
      </c>
      <c r="W550" s="121" t="s">
        <v>7686</v>
      </c>
      <c r="X550" s="122">
        <v>1935</v>
      </c>
      <c r="Y550" s="122">
        <v>1561</v>
      </c>
      <c r="Z550" s="123">
        <f t="shared" si="310"/>
        <v>374</v>
      </c>
      <c r="AA550" s="124">
        <f t="shared" si="311"/>
        <v>23.959000640614992</v>
      </c>
      <c r="AB550" s="28" t="s">
        <v>7687</v>
      </c>
      <c r="AC550" s="122">
        <v>63</v>
      </c>
      <c r="AD550" s="122">
        <v>118</v>
      </c>
      <c r="AE550" s="123">
        <f t="shared" si="312"/>
        <v>-55</v>
      </c>
      <c r="AF550" s="29">
        <f t="shared" si="313"/>
        <v>-46.610169491525419</v>
      </c>
      <c r="AG550" s="28" t="s">
        <v>7688</v>
      </c>
      <c r="AH550" s="122">
        <v>42</v>
      </c>
      <c r="AI550" s="122">
        <v>28</v>
      </c>
      <c r="AJ550" s="123">
        <f t="shared" ref="AJ550" si="314">AH550-AI550</f>
        <v>14</v>
      </c>
      <c r="AK550" s="124">
        <f t="shared" ref="AK550" si="315">AJ550/AI550*100</f>
        <v>50</v>
      </c>
      <c r="AL550" s="28" t="s">
        <v>6421</v>
      </c>
      <c r="AM550" s="122" t="s">
        <v>6421</v>
      </c>
      <c r="AN550" s="122" t="s">
        <v>6421</v>
      </c>
      <c r="AO550" s="123" t="s">
        <v>6421</v>
      </c>
      <c r="AP550" s="29" t="s">
        <v>6421</v>
      </c>
      <c r="AQ550" s="28" t="s">
        <v>6421</v>
      </c>
      <c r="AR550" s="122" t="s">
        <v>6421</v>
      </c>
      <c r="AS550" s="122" t="s">
        <v>6421</v>
      </c>
      <c r="AT550" s="123" t="s">
        <v>6421</v>
      </c>
      <c r="AU550" s="124" t="s">
        <v>6421</v>
      </c>
      <c r="AV550" s="104"/>
      <c r="AX550" s="129"/>
      <c r="AY550" s="139"/>
      <c r="AZ550" s="139"/>
    </row>
    <row r="551" spans="3:52" ht="50" customHeight="1">
      <c r="C551" s="52" t="s">
        <v>6320</v>
      </c>
      <c r="D551" s="130" t="s">
        <v>1293</v>
      </c>
      <c r="E551" s="131" t="s">
        <v>6349</v>
      </c>
      <c r="F551" s="132" t="s">
        <v>1294</v>
      </c>
      <c r="G551" s="125">
        <v>1583.1189999999999</v>
      </c>
      <c r="H551" s="122">
        <v>1706.0940000000001</v>
      </c>
      <c r="I551" s="123">
        <f t="shared" si="302"/>
        <v>-122.97500000000014</v>
      </c>
      <c r="J551" s="124">
        <f t="shared" si="303"/>
        <v>-7.2079850230995559</v>
      </c>
      <c r="K551" s="125">
        <v>68.072000000000003</v>
      </c>
      <c r="L551" s="122">
        <v>100.56699999999999</v>
      </c>
      <c r="M551" s="123">
        <f t="shared" si="304"/>
        <v>-32.49499999999999</v>
      </c>
      <c r="N551" s="124">
        <f t="shared" si="305"/>
        <v>-32.311792138574276</v>
      </c>
      <c r="O551" s="125" t="s">
        <v>11837</v>
      </c>
      <c r="P551" s="122" t="s">
        <v>11837</v>
      </c>
      <c r="Q551" s="123" t="s">
        <v>11839</v>
      </c>
      <c r="R551" s="124" t="s">
        <v>11840</v>
      </c>
      <c r="S551" s="125">
        <v>1515.047</v>
      </c>
      <c r="T551" s="122">
        <v>1605.527</v>
      </c>
      <c r="U551" s="123">
        <f t="shared" si="308"/>
        <v>-90.480000000000018</v>
      </c>
      <c r="V551" s="124">
        <f t="shared" si="309"/>
        <v>-5.6355327565341486</v>
      </c>
      <c r="W551" s="121" t="s">
        <v>7689</v>
      </c>
      <c r="X551" s="122">
        <v>1515.047</v>
      </c>
      <c r="Y551" s="122">
        <v>1605.527</v>
      </c>
      <c r="Z551" s="123">
        <f t="shared" si="310"/>
        <v>-90.480000000000018</v>
      </c>
      <c r="AA551" s="124">
        <f t="shared" si="311"/>
        <v>-5.6355327565341486</v>
      </c>
      <c r="AB551" s="28" t="s">
        <v>11839</v>
      </c>
      <c r="AC551" s="122" t="s">
        <v>11839</v>
      </c>
      <c r="AD551" s="122" t="s">
        <v>11839</v>
      </c>
      <c r="AE551" s="123" t="s">
        <v>11839</v>
      </c>
      <c r="AF551" s="29" t="s">
        <v>11839</v>
      </c>
      <c r="AG551" s="28" t="s">
        <v>11839</v>
      </c>
      <c r="AH551" s="122" t="s">
        <v>11839</v>
      </c>
      <c r="AI551" s="122" t="s">
        <v>11839</v>
      </c>
      <c r="AJ551" s="123" t="s">
        <v>11839</v>
      </c>
      <c r="AK551" s="124" t="s">
        <v>11839</v>
      </c>
      <c r="AL551" s="28" t="s">
        <v>11839</v>
      </c>
      <c r="AM551" s="122" t="s">
        <v>11839</v>
      </c>
      <c r="AN551" s="122" t="s">
        <v>11839</v>
      </c>
      <c r="AO551" s="123" t="s">
        <v>11839</v>
      </c>
      <c r="AP551" s="29" t="s">
        <v>11839</v>
      </c>
      <c r="AQ551" s="28" t="s">
        <v>11839</v>
      </c>
      <c r="AR551" s="122" t="s">
        <v>11839</v>
      </c>
      <c r="AS551" s="122" t="s">
        <v>11839</v>
      </c>
      <c r="AT551" s="123" t="s">
        <v>11839</v>
      </c>
      <c r="AU551" s="124" t="s">
        <v>11837</v>
      </c>
      <c r="AV551" s="104"/>
      <c r="AX551" s="129"/>
      <c r="AY551" s="139"/>
      <c r="AZ551" s="139"/>
    </row>
    <row r="552" spans="3:52" ht="50" customHeight="1">
      <c r="C552" s="52" t="s">
        <v>6320</v>
      </c>
      <c r="D552" s="130" t="s">
        <v>1295</v>
      </c>
      <c r="E552" s="131" t="s">
        <v>6349</v>
      </c>
      <c r="F552" s="132" t="s">
        <v>1296</v>
      </c>
      <c r="G552" s="125">
        <v>86.872</v>
      </c>
      <c r="H552" s="122">
        <v>86.671000000000006</v>
      </c>
      <c r="I552" s="123">
        <f t="shared" si="302"/>
        <v>0.20099999999999341</v>
      </c>
      <c r="J552" s="124">
        <f t="shared" si="303"/>
        <v>0.23191148134900186</v>
      </c>
      <c r="K552" s="125">
        <v>86.872</v>
      </c>
      <c r="L552" s="122">
        <v>86.671000000000006</v>
      </c>
      <c r="M552" s="123">
        <f t="shared" si="304"/>
        <v>0.20099999999999341</v>
      </c>
      <c r="N552" s="124">
        <f t="shared" si="305"/>
        <v>0.23191148134900186</v>
      </c>
      <c r="O552" s="125" t="s">
        <v>11837</v>
      </c>
      <c r="P552" s="122" t="s">
        <v>11837</v>
      </c>
      <c r="Q552" s="123" t="s">
        <v>11839</v>
      </c>
      <c r="R552" s="124" t="s">
        <v>11840</v>
      </c>
      <c r="S552" s="125" t="s">
        <v>6421</v>
      </c>
      <c r="T552" s="122" t="s">
        <v>6421</v>
      </c>
      <c r="U552" s="123" t="s">
        <v>6421</v>
      </c>
      <c r="V552" s="124" t="s">
        <v>6421</v>
      </c>
      <c r="W552" s="121" t="s">
        <v>11837</v>
      </c>
      <c r="X552" s="122" t="s">
        <v>11843</v>
      </c>
      <c r="Y552" s="122" t="s">
        <v>11843</v>
      </c>
      <c r="Z552" s="123" t="s">
        <v>11843</v>
      </c>
      <c r="AA552" s="124" t="s">
        <v>11843</v>
      </c>
      <c r="AB552" s="28" t="s">
        <v>11843</v>
      </c>
      <c r="AC552" s="122" t="s">
        <v>11843</v>
      </c>
      <c r="AD552" s="122" t="s">
        <v>11843</v>
      </c>
      <c r="AE552" s="123" t="s">
        <v>11843</v>
      </c>
      <c r="AF552" s="29" t="s">
        <v>11843</v>
      </c>
      <c r="AG552" s="28" t="s">
        <v>11843</v>
      </c>
      <c r="AH552" s="122" t="s">
        <v>11843</v>
      </c>
      <c r="AI552" s="122" t="s">
        <v>11843</v>
      </c>
      <c r="AJ552" s="123" t="s">
        <v>11843</v>
      </c>
      <c r="AK552" s="124" t="s">
        <v>11843</v>
      </c>
      <c r="AL552" s="28" t="s">
        <v>11843</v>
      </c>
      <c r="AM552" s="122" t="s">
        <v>11843</v>
      </c>
      <c r="AN552" s="122" t="s">
        <v>11843</v>
      </c>
      <c r="AO552" s="123" t="s">
        <v>11843</v>
      </c>
      <c r="AP552" s="29" t="s">
        <v>11843</v>
      </c>
      <c r="AQ552" s="28" t="s">
        <v>11843</v>
      </c>
      <c r="AR552" s="122" t="s">
        <v>11843</v>
      </c>
      <c r="AS552" s="122" t="s">
        <v>11843</v>
      </c>
      <c r="AT552" s="123" t="s">
        <v>11843</v>
      </c>
      <c r="AU552" s="124" t="s">
        <v>11839</v>
      </c>
      <c r="AV552" s="104"/>
      <c r="AX552" s="129"/>
      <c r="AY552" s="139"/>
      <c r="AZ552" s="139"/>
    </row>
    <row r="553" spans="3:52" ht="50" customHeight="1">
      <c r="C553" s="52" t="s">
        <v>6320</v>
      </c>
      <c r="D553" s="130" t="s">
        <v>1297</v>
      </c>
      <c r="E553" s="131" t="s">
        <v>6349</v>
      </c>
      <c r="F553" s="132" t="s">
        <v>1298</v>
      </c>
      <c r="G553" s="125">
        <v>345.90499999999997</v>
      </c>
      <c r="H553" s="122">
        <v>303.053</v>
      </c>
      <c r="I553" s="123">
        <f t="shared" si="302"/>
        <v>42.851999999999975</v>
      </c>
      <c r="J553" s="124">
        <f t="shared" si="303"/>
        <v>14.140100906442099</v>
      </c>
      <c r="K553" s="125">
        <v>232.083</v>
      </c>
      <c r="L553" s="122">
        <v>173.05</v>
      </c>
      <c r="M553" s="123">
        <f t="shared" si="304"/>
        <v>59.032999999999987</v>
      </c>
      <c r="N553" s="124">
        <f t="shared" si="305"/>
        <v>34.113262062987566</v>
      </c>
      <c r="O553" s="125" t="s">
        <v>11837</v>
      </c>
      <c r="P553" s="122" t="s">
        <v>11837</v>
      </c>
      <c r="Q553" s="123" t="s">
        <v>11839</v>
      </c>
      <c r="R553" s="124" t="s">
        <v>11840</v>
      </c>
      <c r="S553" s="125">
        <v>113.822</v>
      </c>
      <c r="T553" s="122">
        <v>130.00299999999999</v>
      </c>
      <c r="U553" s="123">
        <f t="shared" si="308"/>
        <v>-16.180999999999983</v>
      </c>
      <c r="V553" s="124">
        <f t="shared" si="309"/>
        <v>-12.44663584686506</v>
      </c>
      <c r="W553" s="121" t="s">
        <v>6931</v>
      </c>
      <c r="X553" s="122">
        <v>114</v>
      </c>
      <c r="Y553" s="122">
        <v>130</v>
      </c>
      <c r="Z553" s="123">
        <f t="shared" si="310"/>
        <v>-16</v>
      </c>
      <c r="AA553" s="124">
        <f t="shared" si="311"/>
        <v>-12.307692307692308</v>
      </c>
      <c r="AB553" s="28" t="s">
        <v>11839</v>
      </c>
      <c r="AC553" s="122" t="s">
        <v>11839</v>
      </c>
      <c r="AD553" s="122" t="s">
        <v>11839</v>
      </c>
      <c r="AE553" s="123" t="s">
        <v>11839</v>
      </c>
      <c r="AF553" s="29" t="s">
        <v>11839</v>
      </c>
      <c r="AG553" s="28" t="s">
        <v>11839</v>
      </c>
      <c r="AH553" s="122" t="s">
        <v>11839</v>
      </c>
      <c r="AI553" s="122" t="s">
        <v>11839</v>
      </c>
      <c r="AJ553" s="123" t="s">
        <v>11839</v>
      </c>
      <c r="AK553" s="124" t="s">
        <v>11839</v>
      </c>
      <c r="AL553" s="28" t="s">
        <v>11839</v>
      </c>
      <c r="AM553" s="122" t="s">
        <v>11839</v>
      </c>
      <c r="AN553" s="122" t="s">
        <v>11839</v>
      </c>
      <c r="AO553" s="123" t="s">
        <v>11839</v>
      </c>
      <c r="AP553" s="29" t="s">
        <v>11839</v>
      </c>
      <c r="AQ553" s="28" t="s">
        <v>11839</v>
      </c>
      <c r="AR553" s="122" t="s">
        <v>11839</v>
      </c>
      <c r="AS553" s="122" t="s">
        <v>11839</v>
      </c>
      <c r="AT553" s="123" t="s">
        <v>11839</v>
      </c>
      <c r="AU553" s="124" t="s">
        <v>11837</v>
      </c>
      <c r="AV553" s="104"/>
      <c r="AX553" s="129"/>
      <c r="AY553" s="139"/>
      <c r="AZ553" s="139"/>
    </row>
    <row r="554" spans="3:52" ht="50" customHeight="1">
      <c r="C554" s="52" t="s">
        <v>6320</v>
      </c>
      <c r="D554" s="106" t="s">
        <v>1299</v>
      </c>
      <c r="E554" s="107" t="s">
        <v>6349</v>
      </c>
      <c r="F554" s="108" t="s">
        <v>1300</v>
      </c>
      <c r="G554" s="125">
        <v>16.3</v>
      </c>
      <c r="H554" s="122">
        <v>18.899999999999999</v>
      </c>
      <c r="I554" s="123">
        <f t="shared" si="302"/>
        <v>-2.5999999999999979</v>
      </c>
      <c r="J554" s="124">
        <f t="shared" si="303"/>
        <v>-13.756613756613747</v>
      </c>
      <c r="K554" s="125">
        <v>16.3</v>
      </c>
      <c r="L554" s="122">
        <v>18.8</v>
      </c>
      <c r="M554" s="123">
        <f t="shared" si="304"/>
        <v>-2.5</v>
      </c>
      <c r="N554" s="124">
        <f t="shared" si="305"/>
        <v>-13.297872340425531</v>
      </c>
      <c r="O554" s="125" t="s">
        <v>11837</v>
      </c>
      <c r="P554" s="122" t="s">
        <v>11837</v>
      </c>
      <c r="Q554" s="123" t="s">
        <v>11839</v>
      </c>
      <c r="R554" s="124" t="s">
        <v>11840</v>
      </c>
      <c r="S554" s="125" t="s">
        <v>6421</v>
      </c>
      <c r="T554" s="122" t="s">
        <v>6421</v>
      </c>
      <c r="U554" s="123" t="s">
        <v>6421</v>
      </c>
      <c r="V554" s="124" t="s">
        <v>6421</v>
      </c>
      <c r="W554" s="121" t="s">
        <v>11837</v>
      </c>
      <c r="X554" s="122" t="s">
        <v>11843</v>
      </c>
      <c r="Y554" s="122" t="s">
        <v>11843</v>
      </c>
      <c r="Z554" s="123" t="s">
        <v>11843</v>
      </c>
      <c r="AA554" s="124" t="s">
        <v>11843</v>
      </c>
      <c r="AB554" s="28" t="s">
        <v>11843</v>
      </c>
      <c r="AC554" s="122" t="s">
        <v>11843</v>
      </c>
      <c r="AD554" s="122" t="s">
        <v>11843</v>
      </c>
      <c r="AE554" s="123" t="s">
        <v>11843</v>
      </c>
      <c r="AF554" s="29" t="s">
        <v>11843</v>
      </c>
      <c r="AG554" s="28" t="s">
        <v>11843</v>
      </c>
      <c r="AH554" s="122" t="s">
        <v>11843</v>
      </c>
      <c r="AI554" s="122" t="s">
        <v>11843</v>
      </c>
      <c r="AJ554" s="123" t="s">
        <v>11843</v>
      </c>
      <c r="AK554" s="124" t="s">
        <v>11843</v>
      </c>
      <c r="AL554" s="28" t="s">
        <v>11843</v>
      </c>
      <c r="AM554" s="122" t="s">
        <v>11843</v>
      </c>
      <c r="AN554" s="122" t="s">
        <v>11843</v>
      </c>
      <c r="AO554" s="123" t="s">
        <v>11843</v>
      </c>
      <c r="AP554" s="29" t="s">
        <v>11843</v>
      </c>
      <c r="AQ554" s="28" t="s">
        <v>11843</v>
      </c>
      <c r="AR554" s="122" t="s">
        <v>11843</v>
      </c>
      <c r="AS554" s="122" t="s">
        <v>11843</v>
      </c>
      <c r="AT554" s="123" t="s">
        <v>11843</v>
      </c>
      <c r="AU554" s="124" t="s">
        <v>11839</v>
      </c>
      <c r="AV554" s="104"/>
      <c r="AX554" s="129"/>
      <c r="AY554" s="139"/>
      <c r="AZ554" s="139"/>
    </row>
    <row r="555" spans="3:52" ht="50" customHeight="1">
      <c r="C555" s="52" t="s">
        <v>6320</v>
      </c>
      <c r="D555" s="106" t="s">
        <v>1303</v>
      </c>
      <c r="E555" s="107" t="s">
        <v>6349</v>
      </c>
      <c r="F555" s="108" t="s">
        <v>1304</v>
      </c>
      <c r="G555" s="125">
        <v>98.007000000000005</v>
      </c>
      <c r="H555" s="122">
        <v>90.647999999999996</v>
      </c>
      <c r="I555" s="123">
        <f t="shared" si="302"/>
        <v>7.3590000000000089</v>
      </c>
      <c r="J555" s="124">
        <f t="shared" si="303"/>
        <v>8.1182155149589725</v>
      </c>
      <c r="K555" s="125">
        <v>98.007000000000005</v>
      </c>
      <c r="L555" s="122">
        <v>90.647999999999996</v>
      </c>
      <c r="M555" s="123">
        <f t="shared" si="304"/>
        <v>7.3590000000000089</v>
      </c>
      <c r="N555" s="124">
        <f t="shared" si="305"/>
        <v>8.1182155149589725</v>
      </c>
      <c r="O555" s="125" t="s">
        <v>11837</v>
      </c>
      <c r="P555" s="122" t="s">
        <v>11837</v>
      </c>
      <c r="Q555" s="123" t="s">
        <v>11839</v>
      </c>
      <c r="R555" s="124" t="s">
        <v>11840</v>
      </c>
      <c r="S555" s="125" t="s">
        <v>6421</v>
      </c>
      <c r="T555" s="122" t="s">
        <v>6421</v>
      </c>
      <c r="U555" s="123" t="s">
        <v>6421</v>
      </c>
      <c r="V555" s="124" t="s">
        <v>6421</v>
      </c>
      <c r="W555" s="121" t="s">
        <v>11837</v>
      </c>
      <c r="X555" s="122" t="s">
        <v>11843</v>
      </c>
      <c r="Y555" s="122" t="s">
        <v>11843</v>
      </c>
      <c r="Z555" s="123" t="s">
        <v>11843</v>
      </c>
      <c r="AA555" s="124" t="s">
        <v>11843</v>
      </c>
      <c r="AB555" s="28" t="s">
        <v>11843</v>
      </c>
      <c r="AC555" s="122" t="s">
        <v>11843</v>
      </c>
      <c r="AD555" s="122" t="s">
        <v>11843</v>
      </c>
      <c r="AE555" s="123" t="s">
        <v>11843</v>
      </c>
      <c r="AF555" s="29" t="s">
        <v>11843</v>
      </c>
      <c r="AG555" s="28" t="s">
        <v>11843</v>
      </c>
      <c r="AH555" s="122" t="s">
        <v>11843</v>
      </c>
      <c r="AI555" s="122" t="s">
        <v>11843</v>
      </c>
      <c r="AJ555" s="123" t="s">
        <v>11843</v>
      </c>
      <c r="AK555" s="124" t="s">
        <v>11843</v>
      </c>
      <c r="AL555" s="28" t="s">
        <v>11843</v>
      </c>
      <c r="AM555" s="122" t="s">
        <v>11843</v>
      </c>
      <c r="AN555" s="122" t="s">
        <v>11843</v>
      </c>
      <c r="AO555" s="123" t="s">
        <v>11843</v>
      </c>
      <c r="AP555" s="29" t="s">
        <v>11843</v>
      </c>
      <c r="AQ555" s="28" t="s">
        <v>11843</v>
      </c>
      <c r="AR555" s="122" t="s">
        <v>11843</v>
      </c>
      <c r="AS555" s="122" t="s">
        <v>11843</v>
      </c>
      <c r="AT555" s="123" t="s">
        <v>11843</v>
      </c>
      <c r="AU555" s="124" t="s">
        <v>11839</v>
      </c>
      <c r="AV555" s="104"/>
      <c r="AX555" s="129"/>
      <c r="AY555" s="139"/>
      <c r="AZ555" s="139"/>
    </row>
    <row r="556" spans="3:52" ht="50" customHeight="1">
      <c r="C556" s="52" t="s">
        <v>6322</v>
      </c>
      <c r="D556" s="126" t="s">
        <v>1305</v>
      </c>
      <c r="E556" s="127" t="s">
        <v>12654</v>
      </c>
      <c r="F556" s="128" t="s">
        <v>1306</v>
      </c>
      <c r="G556" s="125">
        <v>7782.1719999999996</v>
      </c>
      <c r="H556" s="122">
        <v>10141.968000000001</v>
      </c>
      <c r="I556" s="123">
        <f t="shared" si="302"/>
        <v>-2359.7960000000012</v>
      </c>
      <c r="J556" s="124">
        <f t="shared" si="303"/>
        <v>-23.267634052878112</v>
      </c>
      <c r="K556" s="125">
        <v>5816.97</v>
      </c>
      <c r="L556" s="122">
        <v>7578.36</v>
      </c>
      <c r="M556" s="123">
        <f t="shared" si="304"/>
        <v>-1761.3899999999994</v>
      </c>
      <c r="N556" s="124">
        <f t="shared" si="305"/>
        <v>-23.242363783193191</v>
      </c>
      <c r="O556" s="125">
        <v>350.733</v>
      </c>
      <c r="P556" s="122">
        <v>330.65100000000001</v>
      </c>
      <c r="Q556" s="123">
        <f t="shared" si="306"/>
        <v>20.081999999999994</v>
      </c>
      <c r="R556" s="124">
        <f t="shared" si="307"/>
        <v>6.073473239155482</v>
      </c>
      <c r="S556" s="125" t="s">
        <v>6421</v>
      </c>
      <c r="T556" s="122" t="s">
        <v>6421</v>
      </c>
      <c r="U556" s="123" t="s">
        <v>6421</v>
      </c>
      <c r="V556" s="124" t="s">
        <v>6421</v>
      </c>
      <c r="W556" s="121" t="s">
        <v>7690</v>
      </c>
      <c r="X556" s="122">
        <v>563</v>
      </c>
      <c r="Y556" s="122">
        <v>406</v>
      </c>
      <c r="Z556" s="123">
        <f t="shared" ref="Z556:Z617" si="316">X556-Y556</f>
        <v>157</v>
      </c>
      <c r="AA556" s="124">
        <f t="shared" ref="AA556:AA602" si="317">Z556/Y556*100</f>
        <v>38.669950738916256</v>
      </c>
      <c r="AB556" s="28" t="s">
        <v>7691</v>
      </c>
      <c r="AC556" s="122">
        <v>359</v>
      </c>
      <c r="AD556" s="122">
        <v>359</v>
      </c>
      <c r="AE556" s="123">
        <f t="shared" ref="AE556:AE616" si="318">AC556-AD556</f>
        <v>0</v>
      </c>
      <c r="AF556" s="29">
        <f t="shared" ref="AF556:AF616" si="319">AE556/AD556*100</f>
        <v>0</v>
      </c>
      <c r="AG556" s="28" t="s">
        <v>6658</v>
      </c>
      <c r="AH556" s="122">
        <v>187</v>
      </c>
      <c r="AI556" s="122">
        <v>1006</v>
      </c>
      <c r="AJ556" s="123">
        <f t="shared" ref="AJ556:AJ611" si="320">AH556-AI556</f>
        <v>-819</v>
      </c>
      <c r="AK556" s="124">
        <f t="shared" ref="AK556:AK611" si="321">AJ556/AI556*100</f>
        <v>-81.411530815109344</v>
      </c>
      <c r="AL556" s="28" t="s">
        <v>7692</v>
      </c>
      <c r="AM556" s="122">
        <v>150</v>
      </c>
      <c r="AN556" s="122">
        <v>93</v>
      </c>
      <c r="AO556" s="123">
        <f t="shared" ref="AO556:AO611" si="322">AM556-AN556</f>
        <v>57</v>
      </c>
      <c r="AP556" s="29">
        <f t="shared" ref="AP556:AP611" si="323">AO556/AN556*100</f>
        <v>61.29032258064516</v>
      </c>
      <c r="AQ556" s="28" t="s">
        <v>7693</v>
      </c>
      <c r="AR556" s="122">
        <v>85</v>
      </c>
      <c r="AS556" s="122">
        <v>85</v>
      </c>
      <c r="AT556" s="123">
        <f t="shared" ref="AT556:AT611" si="324">AR556-AS556</f>
        <v>0</v>
      </c>
      <c r="AU556" s="124">
        <f t="shared" ref="AU556:AU611" si="325">AT556/AS556*100</f>
        <v>0</v>
      </c>
      <c r="AV556" s="9" t="s">
        <v>12065</v>
      </c>
      <c r="AX556" s="129"/>
      <c r="AY556" s="139"/>
      <c r="AZ556" s="139"/>
    </row>
    <row r="557" spans="3:52" ht="50" customHeight="1">
      <c r="C557" s="52" t="s">
        <v>6317</v>
      </c>
      <c r="D557" s="126" t="s">
        <v>1307</v>
      </c>
      <c r="E557" s="127" t="s">
        <v>12654</v>
      </c>
      <c r="F557" s="128" t="s">
        <v>1308</v>
      </c>
      <c r="G557" s="125">
        <v>23620.624</v>
      </c>
      <c r="H557" s="122">
        <v>25459.256000000001</v>
      </c>
      <c r="I557" s="123">
        <f t="shared" si="302"/>
        <v>-1838.6320000000014</v>
      </c>
      <c r="J557" s="124">
        <f t="shared" si="303"/>
        <v>-7.2218606859524925</v>
      </c>
      <c r="K557" s="125">
        <v>5148.0240000000003</v>
      </c>
      <c r="L557" s="122">
        <v>5266.9740000000002</v>
      </c>
      <c r="M557" s="123">
        <f t="shared" si="304"/>
        <v>-118.94999999999982</v>
      </c>
      <c r="N557" s="124">
        <f t="shared" si="305"/>
        <v>-2.2584125154215648</v>
      </c>
      <c r="O557" s="125">
        <v>9957.7379999999994</v>
      </c>
      <c r="P557" s="122">
        <v>12417.741</v>
      </c>
      <c r="Q557" s="123">
        <f t="shared" si="306"/>
        <v>-2460.0030000000006</v>
      </c>
      <c r="R557" s="124">
        <f t="shared" si="307"/>
        <v>-19.810390633852005</v>
      </c>
      <c r="S557" s="125">
        <v>8514.8619999999992</v>
      </c>
      <c r="T557" s="122">
        <v>7774.5410000000002</v>
      </c>
      <c r="U557" s="123">
        <f t="shared" si="308"/>
        <v>740.320999999999</v>
      </c>
      <c r="V557" s="124">
        <f t="shared" si="309"/>
        <v>9.5223756617914663</v>
      </c>
      <c r="W557" s="121" t="s">
        <v>7694</v>
      </c>
      <c r="X557" s="122">
        <v>4180</v>
      </c>
      <c r="Y557" s="122">
        <v>3508</v>
      </c>
      <c r="Z557" s="123">
        <f t="shared" si="316"/>
        <v>672</v>
      </c>
      <c r="AA557" s="124">
        <f t="shared" si="317"/>
        <v>19.156214367160775</v>
      </c>
      <c r="AB557" s="28" t="s">
        <v>7695</v>
      </c>
      <c r="AC557" s="122">
        <v>1778</v>
      </c>
      <c r="AD557" s="122">
        <v>1777</v>
      </c>
      <c r="AE557" s="123">
        <f t="shared" si="318"/>
        <v>1</v>
      </c>
      <c r="AF557" s="29">
        <f t="shared" si="319"/>
        <v>5.6274620146314014E-2</v>
      </c>
      <c r="AG557" s="28" t="s">
        <v>7696</v>
      </c>
      <c r="AH557" s="122">
        <v>690</v>
      </c>
      <c r="AI557" s="122">
        <v>704</v>
      </c>
      <c r="AJ557" s="123">
        <f t="shared" si="320"/>
        <v>-14</v>
      </c>
      <c r="AK557" s="124">
        <f t="shared" si="321"/>
        <v>-1.9886363636363635</v>
      </c>
      <c r="AL557" s="28" t="s">
        <v>7697</v>
      </c>
      <c r="AM557" s="122">
        <v>536</v>
      </c>
      <c r="AN557" s="122" t="s">
        <v>6421</v>
      </c>
      <c r="AO557" s="123">
        <v>536</v>
      </c>
      <c r="AP557" s="29" t="s">
        <v>11832</v>
      </c>
      <c r="AQ557" s="28" t="s">
        <v>7698</v>
      </c>
      <c r="AR557" s="122">
        <v>247</v>
      </c>
      <c r="AS557" s="122">
        <v>616</v>
      </c>
      <c r="AT557" s="123">
        <f t="shared" si="324"/>
        <v>-369</v>
      </c>
      <c r="AU557" s="124">
        <f t="shared" si="325"/>
        <v>-59.902597402597401</v>
      </c>
      <c r="AV557" s="9" t="s">
        <v>12066</v>
      </c>
      <c r="AX557" s="129"/>
      <c r="AY557" s="139"/>
      <c r="AZ557" s="139"/>
    </row>
    <row r="558" spans="3:52" ht="50" customHeight="1">
      <c r="C558" s="52" t="s">
        <v>6317</v>
      </c>
      <c r="D558" s="126" t="s">
        <v>1309</v>
      </c>
      <c r="E558" s="127" t="s">
        <v>12654</v>
      </c>
      <c r="F558" s="128" t="s">
        <v>1310</v>
      </c>
      <c r="G558" s="125">
        <v>10247.057000000001</v>
      </c>
      <c r="H558" s="122">
        <v>10071.785</v>
      </c>
      <c r="I558" s="123">
        <f t="shared" si="302"/>
        <v>175.27200000000084</v>
      </c>
      <c r="J558" s="124">
        <f t="shared" si="303"/>
        <v>1.7402277749177613</v>
      </c>
      <c r="K558" s="125">
        <v>5939.7290000000003</v>
      </c>
      <c r="L558" s="122">
        <v>5515.3469999999998</v>
      </c>
      <c r="M558" s="123">
        <f t="shared" si="304"/>
        <v>424.38200000000052</v>
      </c>
      <c r="N558" s="124">
        <f t="shared" si="305"/>
        <v>7.6945657272334902</v>
      </c>
      <c r="O558" s="125">
        <v>1617.1679999999999</v>
      </c>
      <c r="P558" s="122">
        <v>1616.7360000000001</v>
      </c>
      <c r="Q558" s="123">
        <f t="shared" si="306"/>
        <v>0.431999999999789</v>
      </c>
      <c r="R558" s="124">
        <f t="shared" si="307"/>
        <v>2.6720503533031303E-2</v>
      </c>
      <c r="S558" s="125">
        <v>2690.16</v>
      </c>
      <c r="T558" s="122">
        <v>2939.7020000000002</v>
      </c>
      <c r="U558" s="123">
        <f t="shared" si="308"/>
        <v>-249.54200000000037</v>
      </c>
      <c r="V558" s="124">
        <f t="shared" si="309"/>
        <v>-8.4886835468357109</v>
      </c>
      <c r="W558" s="121" t="s">
        <v>6514</v>
      </c>
      <c r="X558" s="122">
        <v>1560</v>
      </c>
      <c r="Y558" s="122">
        <v>1766</v>
      </c>
      <c r="Z558" s="123">
        <f t="shared" si="316"/>
        <v>-206</v>
      </c>
      <c r="AA558" s="124">
        <f t="shared" si="317"/>
        <v>-11.664779161947905</v>
      </c>
      <c r="AB558" s="28" t="s">
        <v>6401</v>
      </c>
      <c r="AC558" s="122">
        <v>719</v>
      </c>
      <c r="AD558" s="122">
        <v>717</v>
      </c>
      <c r="AE558" s="123">
        <f t="shared" si="318"/>
        <v>2</v>
      </c>
      <c r="AF558" s="29">
        <f t="shared" si="319"/>
        <v>0.2789400278940028</v>
      </c>
      <c r="AG558" s="28" t="s">
        <v>6831</v>
      </c>
      <c r="AH558" s="122">
        <v>231</v>
      </c>
      <c r="AI558" s="122">
        <v>276</v>
      </c>
      <c r="AJ558" s="123">
        <f t="shared" si="320"/>
        <v>-45</v>
      </c>
      <c r="AK558" s="124">
        <f t="shared" si="321"/>
        <v>-16.304347826086957</v>
      </c>
      <c r="AL558" s="28" t="s">
        <v>6634</v>
      </c>
      <c r="AM558" s="122">
        <v>162</v>
      </c>
      <c r="AN558" s="122">
        <v>164</v>
      </c>
      <c r="AO558" s="123">
        <f t="shared" si="322"/>
        <v>-2</v>
      </c>
      <c r="AP558" s="29">
        <f t="shared" si="323"/>
        <v>-1.2195121951219512</v>
      </c>
      <c r="AQ558" s="28" t="s">
        <v>6392</v>
      </c>
      <c r="AR558" s="122">
        <v>9</v>
      </c>
      <c r="AS558" s="122">
        <v>13</v>
      </c>
      <c r="AT558" s="123">
        <f t="shared" si="324"/>
        <v>-4</v>
      </c>
      <c r="AU558" s="124">
        <f t="shared" si="325"/>
        <v>-30.76923076923077</v>
      </c>
      <c r="AV558" s="9" t="s">
        <v>12067</v>
      </c>
      <c r="AX558" s="129"/>
      <c r="AY558" s="139"/>
      <c r="AZ558" s="139"/>
    </row>
    <row r="559" spans="3:52" ht="50" customHeight="1">
      <c r="C559" s="52" t="s">
        <v>6317</v>
      </c>
      <c r="D559" s="126" t="s">
        <v>1311</v>
      </c>
      <c r="E559" s="127" t="s">
        <v>12654</v>
      </c>
      <c r="F559" s="128" t="s">
        <v>1312</v>
      </c>
      <c r="G559" s="125">
        <v>6007.1959999999999</v>
      </c>
      <c r="H559" s="122">
        <v>6527.8959999999997</v>
      </c>
      <c r="I559" s="123">
        <f t="shared" si="302"/>
        <v>-520.69999999999982</v>
      </c>
      <c r="J559" s="124">
        <f t="shared" si="303"/>
        <v>-7.9765363908983824</v>
      </c>
      <c r="K559" s="125">
        <v>3121.9360000000001</v>
      </c>
      <c r="L559" s="122">
        <v>3121.8629999999998</v>
      </c>
      <c r="M559" s="123">
        <f t="shared" si="304"/>
        <v>7.3000000000320142E-2</v>
      </c>
      <c r="N559" s="124">
        <f t="shared" si="305"/>
        <v>2.3383473265905694E-3</v>
      </c>
      <c r="O559" s="125">
        <v>698.23</v>
      </c>
      <c r="P559" s="122">
        <v>865.12599999999998</v>
      </c>
      <c r="Q559" s="123">
        <f t="shared" si="306"/>
        <v>-166.89599999999996</v>
      </c>
      <c r="R559" s="124">
        <f t="shared" si="307"/>
        <v>-19.291525165120451</v>
      </c>
      <c r="S559" s="125">
        <v>2187.0300000000002</v>
      </c>
      <c r="T559" s="122">
        <v>2540.9070000000002</v>
      </c>
      <c r="U559" s="123">
        <f t="shared" si="308"/>
        <v>-353.87699999999995</v>
      </c>
      <c r="V559" s="124">
        <f t="shared" si="309"/>
        <v>-13.927192140444337</v>
      </c>
      <c r="W559" s="121" t="s">
        <v>6470</v>
      </c>
      <c r="X559" s="122">
        <v>607</v>
      </c>
      <c r="Y559" s="122">
        <v>807</v>
      </c>
      <c r="Z559" s="123">
        <f t="shared" si="316"/>
        <v>-200</v>
      </c>
      <c r="AA559" s="124">
        <f t="shared" si="317"/>
        <v>-24.783147459727388</v>
      </c>
      <c r="AB559" s="28" t="s">
        <v>7699</v>
      </c>
      <c r="AC559" s="122">
        <v>370</v>
      </c>
      <c r="AD559" s="122">
        <v>465</v>
      </c>
      <c r="AE559" s="123">
        <f t="shared" si="318"/>
        <v>-95</v>
      </c>
      <c r="AF559" s="29">
        <f t="shared" si="319"/>
        <v>-20.43010752688172</v>
      </c>
      <c r="AG559" s="28" t="s">
        <v>6417</v>
      </c>
      <c r="AH559" s="122">
        <v>284</v>
      </c>
      <c r="AI559" s="122">
        <v>303</v>
      </c>
      <c r="AJ559" s="123">
        <f t="shared" si="320"/>
        <v>-19</v>
      </c>
      <c r="AK559" s="124">
        <f t="shared" si="321"/>
        <v>-6.2706270627062706</v>
      </c>
      <c r="AL559" s="28" t="s">
        <v>7700</v>
      </c>
      <c r="AM559" s="122">
        <v>249</v>
      </c>
      <c r="AN559" s="122">
        <v>406</v>
      </c>
      <c r="AO559" s="123">
        <f t="shared" si="322"/>
        <v>-157</v>
      </c>
      <c r="AP559" s="29">
        <f t="shared" si="323"/>
        <v>-38.669950738916256</v>
      </c>
      <c r="AQ559" s="28" t="s">
        <v>7701</v>
      </c>
      <c r="AR559" s="122">
        <v>140</v>
      </c>
      <c r="AS559" s="122">
        <v>40</v>
      </c>
      <c r="AT559" s="123">
        <f t="shared" si="324"/>
        <v>100</v>
      </c>
      <c r="AU559" s="124">
        <f t="shared" si="325"/>
        <v>250</v>
      </c>
      <c r="AV559" s="9" t="s">
        <v>12068</v>
      </c>
      <c r="AX559" s="129"/>
      <c r="AY559" s="139"/>
      <c r="AZ559" s="139"/>
    </row>
    <row r="560" spans="3:52" ht="50" customHeight="1">
      <c r="C560" s="52" t="s">
        <v>6318</v>
      </c>
      <c r="D560" s="126" t="s">
        <v>1313</v>
      </c>
      <c r="E560" s="127" t="s">
        <v>12654</v>
      </c>
      <c r="F560" s="128" t="s">
        <v>1314</v>
      </c>
      <c r="G560" s="125">
        <v>9849.6689999999999</v>
      </c>
      <c r="H560" s="122">
        <v>10964.602999999999</v>
      </c>
      <c r="I560" s="123">
        <f t="shared" si="302"/>
        <v>-1114.9339999999993</v>
      </c>
      <c r="J560" s="124">
        <f t="shared" si="303"/>
        <v>-10.168484896352375</v>
      </c>
      <c r="K560" s="125">
        <v>3037.1469999999999</v>
      </c>
      <c r="L560" s="122">
        <v>3036.5790000000002</v>
      </c>
      <c r="M560" s="123">
        <f t="shared" si="304"/>
        <v>0.56799999999975626</v>
      </c>
      <c r="N560" s="124">
        <f t="shared" si="305"/>
        <v>1.8705260096962939E-2</v>
      </c>
      <c r="O560" s="125">
        <v>970.84100000000001</v>
      </c>
      <c r="P560" s="122">
        <v>970.56500000000005</v>
      </c>
      <c r="Q560" s="123">
        <f t="shared" si="306"/>
        <v>0.27599999999995362</v>
      </c>
      <c r="R560" s="124">
        <f t="shared" si="307"/>
        <v>2.843704440196727E-2</v>
      </c>
      <c r="S560" s="125">
        <v>5841.6809999999996</v>
      </c>
      <c r="T560" s="122">
        <v>6957.4589999999998</v>
      </c>
      <c r="U560" s="123">
        <f t="shared" si="308"/>
        <v>-1115.7780000000002</v>
      </c>
      <c r="V560" s="124">
        <f t="shared" si="309"/>
        <v>-16.037148044997465</v>
      </c>
      <c r="W560" s="121" t="s">
        <v>6441</v>
      </c>
      <c r="X560" s="122">
        <v>1950</v>
      </c>
      <c r="Y560" s="122">
        <v>1491</v>
      </c>
      <c r="Z560" s="123">
        <f t="shared" si="316"/>
        <v>459</v>
      </c>
      <c r="AA560" s="124">
        <f t="shared" si="317"/>
        <v>30.784708249496983</v>
      </c>
      <c r="AB560" s="28" t="s">
        <v>6456</v>
      </c>
      <c r="AC560" s="122">
        <v>1275</v>
      </c>
      <c r="AD560" s="122">
        <v>2790</v>
      </c>
      <c r="AE560" s="123">
        <f t="shared" si="318"/>
        <v>-1515</v>
      </c>
      <c r="AF560" s="29">
        <f t="shared" si="319"/>
        <v>-54.3010752688172</v>
      </c>
      <c r="AG560" s="28" t="s">
        <v>7702</v>
      </c>
      <c r="AH560" s="122">
        <v>1071</v>
      </c>
      <c r="AI560" s="122">
        <v>1021</v>
      </c>
      <c r="AJ560" s="123">
        <f t="shared" si="320"/>
        <v>50</v>
      </c>
      <c r="AK560" s="124">
        <f t="shared" si="321"/>
        <v>4.8971596474045054</v>
      </c>
      <c r="AL560" s="28" t="s">
        <v>6418</v>
      </c>
      <c r="AM560" s="122">
        <v>507</v>
      </c>
      <c r="AN560" s="122">
        <v>507</v>
      </c>
      <c r="AO560" s="123">
        <f t="shared" si="322"/>
        <v>0</v>
      </c>
      <c r="AP560" s="29">
        <f t="shared" si="323"/>
        <v>0</v>
      </c>
      <c r="AQ560" s="28" t="s">
        <v>6564</v>
      </c>
      <c r="AR560" s="122">
        <v>411</v>
      </c>
      <c r="AS560" s="122">
        <v>410</v>
      </c>
      <c r="AT560" s="123">
        <f t="shared" si="324"/>
        <v>1</v>
      </c>
      <c r="AU560" s="124">
        <f t="shared" si="325"/>
        <v>0.24390243902439024</v>
      </c>
      <c r="AV560" s="9" t="s">
        <v>12069</v>
      </c>
      <c r="AX560" s="129"/>
      <c r="AY560" s="139"/>
      <c r="AZ560" s="139"/>
    </row>
    <row r="561" spans="3:52" ht="50" customHeight="1">
      <c r="C561" s="52" t="s">
        <v>6318</v>
      </c>
      <c r="D561" s="126" t="s">
        <v>1315</v>
      </c>
      <c r="E561" s="127" t="s">
        <v>12654</v>
      </c>
      <c r="F561" s="128" t="s">
        <v>1316</v>
      </c>
      <c r="G561" s="125">
        <v>4652</v>
      </c>
      <c r="H561" s="122">
        <v>4178</v>
      </c>
      <c r="I561" s="123">
        <f t="shared" si="302"/>
        <v>474</v>
      </c>
      <c r="J561" s="124">
        <f t="shared" si="303"/>
        <v>11.345141215892772</v>
      </c>
      <c r="K561" s="125">
        <v>1713</v>
      </c>
      <c r="L561" s="122">
        <v>1412</v>
      </c>
      <c r="M561" s="123">
        <f t="shared" si="304"/>
        <v>301</v>
      </c>
      <c r="N561" s="124">
        <f t="shared" si="305"/>
        <v>21.317280453257791</v>
      </c>
      <c r="O561" s="125">
        <v>572</v>
      </c>
      <c r="P561" s="122">
        <v>462</v>
      </c>
      <c r="Q561" s="123">
        <f t="shared" si="306"/>
        <v>110</v>
      </c>
      <c r="R561" s="124">
        <f t="shared" si="307"/>
        <v>23.809523809523807</v>
      </c>
      <c r="S561" s="125">
        <v>2367</v>
      </c>
      <c r="T561" s="122">
        <v>2305</v>
      </c>
      <c r="U561" s="123">
        <f t="shared" si="308"/>
        <v>62</v>
      </c>
      <c r="V561" s="124">
        <f t="shared" si="309"/>
        <v>2.6898047722342731</v>
      </c>
      <c r="W561" s="121" t="s">
        <v>7703</v>
      </c>
      <c r="X561" s="122">
        <v>2002</v>
      </c>
      <c r="Y561" s="122">
        <v>2000</v>
      </c>
      <c r="Z561" s="123">
        <f t="shared" si="316"/>
        <v>2</v>
      </c>
      <c r="AA561" s="124">
        <f t="shared" si="317"/>
        <v>0.1</v>
      </c>
      <c r="AB561" s="28" t="s">
        <v>7704</v>
      </c>
      <c r="AC561" s="122">
        <v>90</v>
      </c>
      <c r="AD561" s="122">
        <v>27</v>
      </c>
      <c r="AE561" s="123">
        <f t="shared" si="318"/>
        <v>63</v>
      </c>
      <c r="AF561" s="29">
        <f t="shared" si="319"/>
        <v>233.33333333333334</v>
      </c>
      <c r="AG561" s="28" t="s">
        <v>7705</v>
      </c>
      <c r="AH561" s="122">
        <v>69</v>
      </c>
      <c r="AI561" s="122">
        <v>69</v>
      </c>
      <c r="AJ561" s="123">
        <f t="shared" si="320"/>
        <v>0</v>
      </c>
      <c r="AK561" s="124">
        <f t="shared" si="321"/>
        <v>0</v>
      </c>
      <c r="AL561" s="28" t="s">
        <v>6418</v>
      </c>
      <c r="AM561" s="122">
        <v>58</v>
      </c>
      <c r="AN561" s="122">
        <v>58</v>
      </c>
      <c r="AO561" s="123">
        <f t="shared" si="322"/>
        <v>0</v>
      </c>
      <c r="AP561" s="29">
        <f t="shared" si="323"/>
        <v>0</v>
      </c>
      <c r="AQ561" s="28" t="s">
        <v>7706</v>
      </c>
      <c r="AR561" s="122">
        <v>33</v>
      </c>
      <c r="AS561" s="122">
        <v>33</v>
      </c>
      <c r="AT561" s="123">
        <f t="shared" si="324"/>
        <v>0</v>
      </c>
      <c r="AU561" s="124">
        <f t="shared" si="325"/>
        <v>0</v>
      </c>
      <c r="AV561" s="9" t="s">
        <v>12070</v>
      </c>
      <c r="AX561" s="129"/>
      <c r="AY561" s="139"/>
      <c r="AZ561" s="139"/>
    </row>
    <row r="562" spans="3:52" ht="50" customHeight="1">
      <c r="C562" s="52" t="s">
        <v>6318</v>
      </c>
      <c r="D562" s="126" t="s">
        <v>1317</v>
      </c>
      <c r="E562" s="127" t="s">
        <v>12654</v>
      </c>
      <c r="F562" s="128" t="s">
        <v>1318</v>
      </c>
      <c r="G562" s="125">
        <v>6117.3490000000002</v>
      </c>
      <c r="H562" s="122">
        <v>6492.8519999999999</v>
      </c>
      <c r="I562" s="123">
        <f t="shared" si="302"/>
        <v>-375.5029999999997</v>
      </c>
      <c r="J562" s="124">
        <f t="shared" si="303"/>
        <v>-5.7833291133079845</v>
      </c>
      <c r="K562" s="125">
        <v>2779.154</v>
      </c>
      <c r="L562" s="122">
        <v>2777.9760000000001</v>
      </c>
      <c r="M562" s="123">
        <f t="shared" si="304"/>
        <v>1.1779999999998836</v>
      </c>
      <c r="N562" s="124">
        <f t="shared" si="305"/>
        <v>4.2404973981052523E-2</v>
      </c>
      <c r="O562" s="125">
        <v>1212.194</v>
      </c>
      <c r="P562" s="122">
        <v>1431.933</v>
      </c>
      <c r="Q562" s="123">
        <f t="shared" si="306"/>
        <v>-219.73900000000003</v>
      </c>
      <c r="R562" s="124">
        <f t="shared" si="307"/>
        <v>-15.345620221057832</v>
      </c>
      <c r="S562" s="125">
        <v>2126.0010000000002</v>
      </c>
      <c r="T562" s="122">
        <v>2282.9430000000002</v>
      </c>
      <c r="U562" s="123">
        <f t="shared" si="308"/>
        <v>-156.94200000000001</v>
      </c>
      <c r="V562" s="124">
        <f t="shared" si="309"/>
        <v>-6.8745474591349849</v>
      </c>
      <c r="W562" s="121" t="s">
        <v>6388</v>
      </c>
      <c r="X562" s="122">
        <v>533</v>
      </c>
      <c r="Y562" s="122">
        <v>606</v>
      </c>
      <c r="Z562" s="123">
        <f t="shared" si="316"/>
        <v>-73</v>
      </c>
      <c r="AA562" s="124">
        <f t="shared" si="317"/>
        <v>-12.046204620462046</v>
      </c>
      <c r="AB562" s="28" t="s">
        <v>7707</v>
      </c>
      <c r="AC562" s="122">
        <v>511</v>
      </c>
      <c r="AD562" s="122">
        <v>452</v>
      </c>
      <c r="AE562" s="123">
        <f t="shared" si="318"/>
        <v>59</v>
      </c>
      <c r="AF562" s="29">
        <f t="shared" si="319"/>
        <v>13.053097345132745</v>
      </c>
      <c r="AG562" s="28" t="s">
        <v>7106</v>
      </c>
      <c r="AH562" s="122">
        <v>357</v>
      </c>
      <c r="AI562" s="122">
        <v>432</v>
      </c>
      <c r="AJ562" s="123">
        <f t="shared" si="320"/>
        <v>-75</v>
      </c>
      <c r="AK562" s="124">
        <f t="shared" si="321"/>
        <v>-17.361111111111111</v>
      </c>
      <c r="AL562" s="28" t="s">
        <v>6418</v>
      </c>
      <c r="AM562" s="122">
        <v>331</v>
      </c>
      <c r="AN562" s="122">
        <v>331</v>
      </c>
      <c r="AO562" s="123">
        <f t="shared" si="322"/>
        <v>0</v>
      </c>
      <c r="AP562" s="29">
        <f t="shared" si="323"/>
        <v>0</v>
      </c>
      <c r="AQ562" s="28" t="s">
        <v>6516</v>
      </c>
      <c r="AR562" s="122">
        <v>301</v>
      </c>
      <c r="AS562" s="122">
        <v>346</v>
      </c>
      <c r="AT562" s="123">
        <f t="shared" si="324"/>
        <v>-45</v>
      </c>
      <c r="AU562" s="124">
        <f t="shared" si="325"/>
        <v>-13.005780346820808</v>
      </c>
      <c r="AV562" s="9" t="s">
        <v>12071</v>
      </c>
      <c r="AX562" s="129"/>
      <c r="AY562" s="139"/>
      <c r="AZ562" s="139"/>
    </row>
    <row r="563" spans="3:52" ht="50" customHeight="1">
      <c r="C563" s="52" t="s">
        <v>6318</v>
      </c>
      <c r="D563" s="126" t="s">
        <v>1319</v>
      </c>
      <c r="E563" s="127" t="s">
        <v>12654</v>
      </c>
      <c r="F563" s="128" t="s">
        <v>1320</v>
      </c>
      <c r="G563" s="125">
        <v>4288.7150000000001</v>
      </c>
      <c r="H563" s="122">
        <v>4166.5280000000002</v>
      </c>
      <c r="I563" s="123">
        <f t="shared" si="302"/>
        <v>122.1869999999999</v>
      </c>
      <c r="J563" s="124">
        <f t="shared" si="303"/>
        <v>2.9325855964486469</v>
      </c>
      <c r="K563" s="125">
        <v>1524.07</v>
      </c>
      <c r="L563" s="122">
        <v>1523.3869999999999</v>
      </c>
      <c r="M563" s="123">
        <f t="shared" si="304"/>
        <v>0.68299999999999272</v>
      </c>
      <c r="N563" s="124">
        <f t="shared" si="305"/>
        <v>4.4834306712607679E-2</v>
      </c>
      <c r="O563" s="125">
        <v>265.98899999999998</v>
      </c>
      <c r="P563" s="122">
        <v>165.91499999999999</v>
      </c>
      <c r="Q563" s="123">
        <f t="shared" si="306"/>
        <v>100.07399999999998</v>
      </c>
      <c r="R563" s="124">
        <f t="shared" si="307"/>
        <v>60.316427086158562</v>
      </c>
      <c r="S563" s="125">
        <v>2499</v>
      </c>
      <c r="T563" s="122">
        <v>2477</v>
      </c>
      <c r="U563" s="123">
        <f t="shared" si="308"/>
        <v>22</v>
      </c>
      <c r="V563" s="124">
        <f t="shared" si="309"/>
        <v>0.88817117480823571</v>
      </c>
      <c r="W563" s="121" t="s">
        <v>6532</v>
      </c>
      <c r="X563" s="122">
        <v>1052</v>
      </c>
      <c r="Y563" s="122">
        <v>951</v>
      </c>
      <c r="Z563" s="123">
        <f t="shared" si="316"/>
        <v>101</v>
      </c>
      <c r="AA563" s="124">
        <f t="shared" si="317"/>
        <v>10.620399579390117</v>
      </c>
      <c r="AB563" s="28" t="s">
        <v>6388</v>
      </c>
      <c r="AC563" s="122">
        <v>893</v>
      </c>
      <c r="AD563" s="122">
        <v>948</v>
      </c>
      <c r="AE563" s="123">
        <f t="shared" si="318"/>
        <v>-55</v>
      </c>
      <c r="AF563" s="29">
        <f t="shared" si="319"/>
        <v>-5.8016877637130797</v>
      </c>
      <c r="AG563" s="28" t="s">
        <v>7708</v>
      </c>
      <c r="AH563" s="122">
        <v>184</v>
      </c>
      <c r="AI563" s="122">
        <v>211</v>
      </c>
      <c r="AJ563" s="123">
        <f t="shared" si="320"/>
        <v>-27</v>
      </c>
      <c r="AK563" s="124">
        <f t="shared" si="321"/>
        <v>-12.796208530805686</v>
      </c>
      <c r="AL563" s="28" t="s">
        <v>6418</v>
      </c>
      <c r="AM563" s="122">
        <v>128</v>
      </c>
      <c r="AN563" s="122">
        <v>128</v>
      </c>
      <c r="AO563" s="123">
        <f t="shared" si="322"/>
        <v>0</v>
      </c>
      <c r="AP563" s="29">
        <f t="shared" si="323"/>
        <v>0</v>
      </c>
      <c r="AQ563" s="28" t="s">
        <v>7709</v>
      </c>
      <c r="AR563" s="122">
        <v>79</v>
      </c>
      <c r="AS563" s="122">
        <v>81</v>
      </c>
      <c r="AT563" s="123">
        <f t="shared" si="324"/>
        <v>-2</v>
      </c>
      <c r="AU563" s="124">
        <f t="shared" si="325"/>
        <v>-2.4691358024691357</v>
      </c>
      <c r="AV563" s="9" t="s">
        <v>12072</v>
      </c>
      <c r="AX563" s="129"/>
      <c r="AY563" s="139"/>
      <c r="AZ563" s="139"/>
    </row>
    <row r="564" spans="3:52" ht="50" customHeight="1">
      <c r="C564" s="52" t="s">
        <v>6318</v>
      </c>
      <c r="D564" s="126" t="s">
        <v>1321</v>
      </c>
      <c r="E564" s="127" t="s">
        <v>12654</v>
      </c>
      <c r="F564" s="128" t="s">
        <v>1322</v>
      </c>
      <c r="G564" s="125">
        <v>4957.027</v>
      </c>
      <c r="H564" s="122">
        <v>5040.6030000000001</v>
      </c>
      <c r="I564" s="123">
        <f t="shared" si="302"/>
        <v>-83.576000000000022</v>
      </c>
      <c r="J564" s="124">
        <f t="shared" si="303"/>
        <v>-1.6580555937454313</v>
      </c>
      <c r="K564" s="125">
        <v>2551.9830000000002</v>
      </c>
      <c r="L564" s="122">
        <v>2551.6990000000001</v>
      </c>
      <c r="M564" s="123">
        <f t="shared" si="304"/>
        <v>0.2840000000001055</v>
      </c>
      <c r="N564" s="124">
        <f t="shared" si="305"/>
        <v>1.1129839373692019E-2</v>
      </c>
      <c r="O564" s="125">
        <v>690.76300000000003</v>
      </c>
      <c r="P564" s="122">
        <v>690.70500000000004</v>
      </c>
      <c r="Q564" s="123">
        <f t="shared" si="306"/>
        <v>5.7999999999992724E-2</v>
      </c>
      <c r="R564" s="124">
        <f t="shared" si="307"/>
        <v>8.3972173359093561E-3</v>
      </c>
      <c r="S564" s="125">
        <v>1714.2809999999999</v>
      </c>
      <c r="T564" s="122">
        <v>1798.1990000000001</v>
      </c>
      <c r="U564" s="123">
        <f t="shared" si="308"/>
        <v>-83.91800000000012</v>
      </c>
      <c r="V564" s="124">
        <f t="shared" si="309"/>
        <v>-4.666780484251194</v>
      </c>
      <c r="W564" s="121" t="s">
        <v>6441</v>
      </c>
      <c r="X564" s="122">
        <v>1120</v>
      </c>
      <c r="Y564" s="122">
        <v>1119</v>
      </c>
      <c r="Z564" s="123">
        <f t="shared" si="316"/>
        <v>1</v>
      </c>
      <c r="AA564" s="124">
        <f t="shared" si="317"/>
        <v>8.936550491510277E-2</v>
      </c>
      <c r="AB564" s="28" t="s">
        <v>6418</v>
      </c>
      <c r="AC564" s="122">
        <v>389</v>
      </c>
      <c r="AD564" s="122">
        <v>389</v>
      </c>
      <c r="AE564" s="123">
        <f t="shared" si="318"/>
        <v>0</v>
      </c>
      <c r="AF564" s="29">
        <f t="shared" si="319"/>
        <v>0</v>
      </c>
      <c r="AG564" s="28" t="s">
        <v>7710</v>
      </c>
      <c r="AH564" s="122">
        <v>110</v>
      </c>
      <c r="AI564" s="122">
        <v>110</v>
      </c>
      <c r="AJ564" s="123">
        <f t="shared" si="320"/>
        <v>0</v>
      </c>
      <c r="AK564" s="124">
        <f t="shared" si="321"/>
        <v>0</v>
      </c>
      <c r="AL564" s="28" t="s">
        <v>6418</v>
      </c>
      <c r="AM564" s="122">
        <v>66</v>
      </c>
      <c r="AN564" s="122">
        <v>66</v>
      </c>
      <c r="AO564" s="123">
        <f t="shared" si="322"/>
        <v>0</v>
      </c>
      <c r="AP564" s="29">
        <f t="shared" si="323"/>
        <v>0</v>
      </c>
      <c r="AQ564" s="28" t="s">
        <v>7711</v>
      </c>
      <c r="AR564" s="122">
        <v>30</v>
      </c>
      <c r="AS564" s="122">
        <v>114</v>
      </c>
      <c r="AT564" s="123">
        <f t="shared" si="324"/>
        <v>-84</v>
      </c>
      <c r="AU564" s="124">
        <f t="shared" si="325"/>
        <v>-73.68421052631578</v>
      </c>
      <c r="AV564" s="9" t="s">
        <v>12073</v>
      </c>
      <c r="AX564" s="129"/>
      <c r="AY564" s="139"/>
      <c r="AZ564" s="139"/>
    </row>
    <row r="565" spans="3:52" ht="50" customHeight="1">
      <c r="C565" s="52" t="s">
        <v>6318</v>
      </c>
      <c r="D565" s="126" t="s">
        <v>1323</v>
      </c>
      <c r="E565" s="127" t="s">
        <v>12654</v>
      </c>
      <c r="F565" s="128" t="s">
        <v>1324</v>
      </c>
      <c r="G565" s="125">
        <v>17310.538</v>
      </c>
      <c r="H565" s="122">
        <v>17847.129000000001</v>
      </c>
      <c r="I565" s="123">
        <f t="shared" si="302"/>
        <v>-536.59100000000035</v>
      </c>
      <c r="J565" s="124">
        <f t="shared" si="303"/>
        <v>-3.0065956266691427</v>
      </c>
      <c r="K565" s="125">
        <v>4966.768</v>
      </c>
      <c r="L565" s="122">
        <v>5512.8909999999996</v>
      </c>
      <c r="M565" s="123">
        <f t="shared" si="304"/>
        <v>-546.12299999999959</v>
      </c>
      <c r="N565" s="124">
        <f t="shared" si="305"/>
        <v>-9.9062905470106273</v>
      </c>
      <c r="O565" s="125">
        <v>7985.5889999999999</v>
      </c>
      <c r="P565" s="122">
        <v>7766.8990000000003</v>
      </c>
      <c r="Q565" s="123">
        <f t="shared" si="306"/>
        <v>218.6899999999996</v>
      </c>
      <c r="R565" s="124">
        <f t="shared" si="307"/>
        <v>2.8156668446441699</v>
      </c>
      <c r="S565" s="125">
        <v>4358.1809999999996</v>
      </c>
      <c r="T565" s="122">
        <v>4567.3389999999999</v>
      </c>
      <c r="U565" s="123">
        <f t="shared" si="308"/>
        <v>-209.15800000000036</v>
      </c>
      <c r="V565" s="124">
        <f t="shared" si="309"/>
        <v>-4.5794279776473861</v>
      </c>
      <c r="W565" s="121" t="s">
        <v>6556</v>
      </c>
      <c r="X565" s="122">
        <v>1781</v>
      </c>
      <c r="Y565" s="122">
        <v>1775</v>
      </c>
      <c r="Z565" s="123">
        <f t="shared" si="316"/>
        <v>6</v>
      </c>
      <c r="AA565" s="124">
        <f t="shared" si="317"/>
        <v>0.3380281690140845</v>
      </c>
      <c r="AB565" s="28" t="s">
        <v>7712</v>
      </c>
      <c r="AC565" s="122">
        <v>878</v>
      </c>
      <c r="AD565" s="122">
        <v>877</v>
      </c>
      <c r="AE565" s="123">
        <f t="shared" si="318"/>
        <v>1</v>
      </c>
      <c r="AF565" s="29">
        <f t="shared" si="319"/>
        <v>0.11402508551881414</v>
      </c>
      <c r="AG565" s="28" t="s">
        <v>6418</v>
      </c>
      <c r="AH565" s="122">
        <v>645</v>
      </c>
      <c r="AI565" s="122">
        <v>645</v>
      </c>
      <c r="AJ565" s="123">
        <f t="shared" si="320"/>
        <v>0</v>
      </c>
      <c r="AK565" s="124">
        <f t="shared" si="321"/>
        <v>0</v>
      </c>
      <c r="AL565" s="28" t="s">
        <v>7713</v>
      </c>
      <c r="AM565" s="122">
        <v>439</v>
      </c>
      <c r="AN565" s="122">
        <v>439</v>
      </c>
      <c r="AO565" s="123">
        <f t="shared" si="322"/>
        <v>0</v>
      </c>
      <c r="AP565" s="29">
        <f t="shared" si="323"/>
        <v>0</v>
      </c>
      <c r="AQ565" s="28" t="s">
        <v>7714</v>
      </c>
      <c r="AR565" s="122">
        <v>228</v>
      </c>
      <c r="AS565" s="122">
        <v>254</v>
      </c>
      <c r="AT565" s="123">
        <f t="shared" si="324"/>
        <v>-26</v>
      </c>
      <c r="AU565" s="124">
        <f t="shared" si="325"/>
        <v>-10.236220472440944</v>
      </c>
      <c r="AV565" s="9" t="s">
        <v>12074</v>
      </c>
      <c r="AX565" s="129"/>
      <c r="AY565" s="139"/>
      <c r="AZ565" s="139"/>
    </row>
    <row r="566" spans="3:52" ht="50" customHeight="1">
      <c r="C566" s="52" t="s">
        <v>6318</v>
      </c>
      <c r="D566" s="126" t="s">
        <v>1325</v>
      </c>
      <c r="E566" s="127" t="s">
        <v>12654</v>
      </c>
      <c r="F566" s="128" t="s">
        <v>1326</v>
      </c>
      <c r="G566" s="125">
        <v>1867.442</v>
      </c>
      <c r="H566" s="122">
        <v>2208.2579999999998</v>
      </c>
      <c r="I566" s="123">
        <f t="shared" si="302"/>
        <v>-340.8159999999998</v>
      </c>
      <c r="J566" s="124">
        <f t="shared" si="303"/>
        <v>-15.43370385163327</v>
      </c>
      <c r="K566" s="125">
        <v>900.05499999999995</v>
      </c>
      <c r="L566" s="122">
        <v>1100.9670000000001</v>
      </c>
      <c r="M566" s="123">
        <f t="shared" si="304"/>
        <v>-200.91200000000015</v>
      </c>
      <c r="N566" s="124">
        <f t="shared" si="305"/>
        <v>-18.248685019623672</v>
      </c>
      <c r="O566" s="125">
        <v>410.46800000000002</v>
      </c>
      <c r="P566" s="122">
        <v>395.13499999999999</v>
      </c>
      <c r="Q566" s="123">
        <f t="shared" si="306"/>
        <v>15.333000000000027</v>
      </c>
      <c r="R566" s="124">
        <f t="shared" si="307"/>
        <v>3.8804459235451243</v>
      </c>
      <c r="S566" s="125">
        <v>556.91899999999998</v>
      </c>
      <c r="T566" s="122">
        <v>712.15599999999995</v>
      </c>
      <c r="U566" s="123">
        <f t="shared" si="308"/>
        <v>-155.23699999999997</v>
      </c>
      <c r="V566" s="124">
        <f t="shared" si="309"/>
        <v>-21.798173433910545</v>
      </c>
      <c r="W566" s="121" t="s">
        <v>7715</v>
      </c>
      <c r="X566" s="122">
        <v>217</v>
      </c>
      <c r="Y566" s="122">
        <v>128</v>
      </c>
      <c r="Z566" s="123">
        <f t="shared" si="316"/>
        <v>89</v>
      </c>
      <c r="AA566" s="124">
        <f t="shared" si="317"/>
        <v>69.53125</v>
      </c>
      <c r="AB566" s="28" t="s">
        <v>6418</v>
      </c>
      <c r="AC566" s="122">
        <v>129</v>
      </c>
      <c r="AD566" s="122">
        <v>138</v>
      </c>
      <c r="AE566" s="123">
        <f t="shared" si="318"/>
        <v>-9</v>
      </c>
      <c r="AF566" s="29">
        <f t="shared" si="319"/>
        <v>-6.5217391304347823</v>
      </c>
      <c r="AG566" s="28" t="s">
        <v>6388</v>
      </c>
      <c r="AH566" s="122">
        <v>72</v>
      </c>
      <c r="AI566" s="122">
        <v>65</v>
      </c>
      <c r="AJ566" s="123">
        <f t="shared" si="320"/>
        <v>7</v>
      </c>
      <c r="AK566" s="124">
        <f t="shared" si="321"/>
        <v>10.76923076923077</v>
      </c>
      <c r="AL566" s="28" t="s">
        <v>7716</v>
      </c>
      <c r="AM566" s="122">
        <v>57</v>
      </c>
      <c r="AN566" s="122">
        <v>295</v>
      </c>
      <c r="AO566" s="123">
        <f t="shared" si="322"/>
        <v>-238</v>
      </c>
      <c r="AP566" s="29">
        <f t="shared" si="323"/>
        <v>-80.677966101694921</v>
      </c>
      <c r="AQ566" s="28" t="s">
        <v>7717</v>
      </c>
      <c r="AR566" s="122">
        <v>35</v>
      </c>
      <c r="AS566" s="122">
        <v>35</v>
      </c>
      <c r="AT566" s="123">
        <f t="shared" si="324"/>
        <v>0</v>
      </c>
      <c r="AU566" s="124">
        <f t="shared" si="325"/>
        <v>0</v>
      </c>
      <c r="AV566" s="9" t="s">
        <v>12075</v>
      </c>
      <c r="AX566" s="129"/>
      <c r="AY566" s="139"/>
      <c r="AZ566" s="139"/>
    </row>
    <row r="567" spans="3:52" ht="50" customHeight="1">
      <c r="C567" s="52" t="s">
        <v>6318</v>
      </c>
      <c r="D567" s="126" t="s">
        <v>1327</v>
      </c>
      <c r="E567" s="127" t="s">
        <v>12654</v>
      </c>
      <c r="F567" s="128" t="s">
        <v>1328</v>
      </c>
      <c r="G567" s="125">
        <v>3848.7939999999999</v>
      </c>
      <c r="H567" s="122">
        <v>5819.6639999999998</v>
      </c>
      <c r="I567" s="123">
        <f t="shared" si="302"/>
        <v>-1970.87</v>
      </c>
      <c r="J567" s="124">
        <f t="shared" si="303"/>
        <v>-33.865700837711593</v>
      </c>
      <c r="K567" s="125">
        <v>1965.0450000000001</v>
      </c>
      <c r="L567" s="122">
        <v>2347.114</v>
      </c>
      <c r="M567" s="123">
        <f t="shared" si="304"/>
        <v>-382.06899999999996</v>
      </c>
      <c r="N567" s="124">
        <f t="shared" si="305"/>
        <v>-16.278246391099877</v>
      </c>
      <c r="O567" s="125">
        <v>167.833</v>
      </c>
      <c r="P567" s="122">
        <v>167.78399999999999</v>
      </c>
      <c r="Q567" s="123">
        <f t="shared" si="306"/>
        <v>4.9000000000006594E-2</v>
      </c>
      <c r="R567" s="124">
        <f t="shared" si="307"/>
        <v>2.9204214943025913E-2</v>
      </c>
      <c r="S567" s="125">
        <v>1715.9159999999999</v>
      </c>
      <c r="T567" s="122">
        <v>3304.7660000000001</v>
      </c>
      <c r="U567" s="123">
        <f t="shared" si="308"/>
        <v>-1588.8500000000001</v>
      </c>
      <c r="V567" s="124">
        <f t="shared" si="309"/>
        <v>-48.07753408259466</v>
      </c>
      <c r="W567" s="121" t="s">
        <v>7060</v>
      </c>
      <c r="X567" s="122">
        <v>726</v>
      </c>
      <c r="Y567" s="122">
        <v>2344</v>
      </c>
      <c r="Z567" s="123">
        <f t="shared" si="316"/>
        <v>-1618</v>
      </c>
      <c r="AA567" s="124">
        <f t="shared" si="317"/>
        <v>-69.027303754266214</v>
      </c>
      <c r="AB567" s="28" t="s">
        <v>6849</v>
      </c>
      <c r="AC567" s="122">
        <v>234</v>
      </c>
      <c r="AD567" s="122">
        <v>214</v>
      </c>
      <c r="AE567" s="123">
        <f t="shared" si="318"/>
        <v>20</v>
      </c>
      <c r="AF567" s="29">
        <f t="shared" si="319"/>
        <v>9.3457943925233646</v>
      </c>
      <c r="AG567" s="28" t="s">
        <v>7080</v>
      </c>
      <c r="AH567" s="122">
        <v>230</v>
      </c>
      <c r="AI567" s="122">
        <v>231</v>
      </c>
      <c r="AJ567" s="123">
        <f t="shared" si="320"/>
        <v>-1</v>
      </c>
      <c r="AK567" s="124">
        <f t="shared" si="321"/>
        <v>-0.4329004329004329</v>
      </c>
      <c r="AL567" s="28" t="s">
        <v>6396</v>
      </c>
      <c r="AM567" s="122">
        <v>178</v>
      </c>
      <c r="AN567" s="122">
        <v>44</v>
      </c>
      <c r="AO567" s="123">
        <f t="shared" si="322"/>
        <v>134</v>
      </c>
      <c r="AP567" s="29">
        <f t="shared" si="323"/>
        <v>304.54545454545456</v>
      </c>
      <c r="AQ567" s="28" t="s">
        <v>7718</v>
      </c>
      <c r="AR567" s="122">
        <v>96</v>
      </c>
      <c r="AS567" s="122">
        <v>99</v>
      </c>
      <c r="AT567" s="123">
        <f t="shared" si="324"/>
        <v>-3</v>
      </c>
      <c r="AU567" s="124">
        <f t="shared" si="325"/>
        <v>-3.0303030303030303</v>
      </c>
      <c r="AV567" s="9" t="s">
        <v>12076</v>
      </c>
      <c r="AX567" s="129"/>
      <c r="AY567" s="139"/>
      <c r="AZ567" s="139"/>
    </row>
    <row r="568" spans="3:52" ht="50" customHeight="1">
      <c r="C568" s="52" t="s">
        <v>6318</v>
      </c>
      <c r="D568" s="126" t="s">
        <v>1329</v>
      </c>
      <c r="E568" s="127" t="s">
        <v>12654</v>
      </c>
      <c r="F568" s="128" t="s">
        <v>1330</v>
      </c>
      <c r="G568" s="125">
        <v>14540.891</v>
      </c>
      <c r="H568" s="122">
        <v>14266.005999999999</v>
      </c>
      <c r="I568" s="123">
        <f t="shared" si="302"/>
        <v>274.88500000000022</v>
      </c>
      <c r="J568" s="124">
        <f t="shared" si="303"/>
        <v>1.9268532482041592</v>
      </c>
      <c r="K568" s="125">
        <v>6901.4979999999996</v>
      </c>
      <c r="L568" s="122">
        <v>6899.76</v>
      </c>
      <c r="M568" s="123">
        <f t="shared" si="304"/>
        <v>1.7379999999993743</v>
      </c>
      <c r="N568" s="124">
        <f t="shared" si="305"/>
        <v>2.518928194602963E-2</v>
      </c>
      <c r="O568" s="125">
        <v>1893.5889999999999</v>
      </c>
      <c r="P568" s="122">
        <v>1892.88</v>
      </c>
      <c r="Q568" s="123">
        <f t="shared" si="306"/>
        <v>0.70899999999983265</v>
      </c>
      <c r="R568" s="124">
        <f t="shared" si="307"/>
        <v>3.7456151472879035E-2</v>
      </c>
      <c r="S568" s="125">
        <v>5745.8040000000001</v>
      </c>
      <c r="T568" s="122">
        <v>5473.366</v>
      </c>
      <c r="U568" s="123">
        <f t="shared" si="308"/>
        <v>272.4380000000001</v>
      </c>
      <c r="V568" s="124">
        <f t="shared" si="309"/>
        <v>4.9775220586381419</v>
      </c>
      <c r="W568" s="121" t="s">
        <v>6556</v>
      </c>
      <c r="X568" s="122">
        <v>1581</v>
      </c>
      <c r="Y568" s="122">
        <v>1658</v>
      </c>
      <c r="Z568" s="123">
        <f t="shared" si="316"/>
        <v>-77</v>
      </c>
      <c r="AA568" s="124">
        <f t="shared" si="317"/>
        <v>-4.6441495778045834</v>
      </c>
      <c r="AB568" s="28" t="s">
        <v>7719</v>
      </c>
      <c r="AC568" s="122">
        <v>1157</v>
      </c>
      <c r="AD568" s="122">
        <v>1156</v>
      </c>
      <c r="AE568" s="123">
        <f t="shared" si="318"/>
        <v>1</v>
      </c>
      <c r="AF568" s="29">
        <f t="shared" si="319"/>
        <v>8.6505190311418692E-2</v>
      </c>
      <c r="AG568" s="28" t="s">
        <v>6418</v>
      </c>
      <c r="AH568" s="122">
        <v>760</v>
      </c>
      <c r="AI568" s="122">
        <v>791</v>
      </c>
      <c r="AJ568" s="123">
        <f t="shared" si="320"/>
        <v>-31</v>
      </c>
      <c r="AK568" s="124">
        <f t="shared" si="321"/>
        <v>-3.9190897597977248</v>
      </c>
      <c r="AL568" s="28" t="s">
        <v>7720</v>
      </c>
      <c r="AM568" s="122">
        <v>591</v>
      </c>
      <c r="AN568" s="122">
        <v>401</v>
      </c>
      <c r="AO568" s="123">
        <f t="shared" si="322"/>
        <v>190</v>
      </c>
      <c r="AP568" s="29">
        <f t="shared" si="323"/>
        <v>47.381546134663346</v>
      </c>
      <c r="AQ568" s="28" t="s">
        <v>7721</v>
      </c>
      <c r="AR568" s="122">
        <v>286</v>
      </c>
      <c r="AS568" s="122">
        <v>207</v>
      </c>
      <c r="AT568" s="123">
        <f t="shared" si="324"/>
        <v>79</v>
      </c>
      <c r="AU568" s="124">
        <f t="shared" si="325"/>
        <v>38.164251207729464</v>
      </c>
      <c r="AV568" s="9" t="s">
        <v>12077</v>
      </c>
      <c r="AX568" s="129"/>
      <c r="AY568" s="139"/>
      <c r="AZ568" s="139"/>
    </row>
    <row r="569" spans="3:52" ht="50" customHeight="1" thickBot="1">
      <c r="C569" s="52" t="s">
        <v>6317</v>
      </c>
      <c r="D569" s="141" t="s">
        <v>1331</v>
      </c>
      <c r="E569" s="142" t="s">
        <v>12654</v>
      </c>
      <c r="F569" s="143" t="s">
        <v>1332</v>
      </c>
      <c r="G569" s="125">
        <v>4550.5259999999998</v>
      </c>
      <c r="H569" s="122">
        <v>4632.6319999999996</v>
      </c>
      <c r="I569" s="123">
        <f t="shared" si="302"/>
        <v>-82.105999999999767</v>
      </c>
      <c r="J569" s="124">
        <f t="shared" si="303"/>
        <v>-1.7723402161017705</v>
      </c>
      <c r="K569" s="125">
        <v>2260.7339999999999</v>
      </c>
      <c r="L569" s="122">
        <v>2310.5410000000002</v>
      </c>
      <c r="M569" s="123">
        <f t="shared" si="304"/>
        <v>-49.807000000000244</v>
      </c>
      <c r="N569" s="124">
        <f t="shared" si="305"/>
        <v>-2.1556423365783268</v>
      </c>
      <c r="O569" s="125">
        <v>1246.616</v>
      </c>
      <c r="P569" s="122">
        <v>1326.0630000000001</v>
      </c>
      <c r="Q569" s="123">
        <f t="shared" si="306"/>
        <v>-79.447000000000116</v>
      </c>
      <c r="R569" s="124">
        <f t="shared" si="307"/>
        <v>-5.9911934802494384</v>
      </c>
      <c r="S569" s="125">
        <v>1043.1759999999999</v>
      </c>
      <c r="T569" s="122">
        <v>996.02800000000002</v>
      </c>
      <c r="U569" s="123">
        <f t="shared" si="308"/>
        <v>47.147999999999911</v>
      </c>
      <c r="V569" s="124">
        <f t="shared" si="309"/>
        <v>4.7336018666141824</v>
      </c>
      <c r="W569" s="121" t="s">
        <v>6441</v>
      </c>
      <c r="X569" s="122">
        <v>516</v>
      </c>
      <c r="Y569" s="122">
        <v>446</v>
      </c>
      <c r="Z569" s="123">
        <f t="shared" si="316"/>
        <v>70</v>
      </c>
      <c r="AA569" s="124">
        <f t="shared" si="317"/>
        <v>15.695067264573993</v>
      </c>
      <c r="AB569" s="28" t="s">
        <v>6418</v>
      </c>
      <c r="AC569" s="122">
        <v>251</v>
      </c>
      <c r="AD569" s="122">
        <v>250</v>
      </c>
      <c r="AE569" s="123">
        <f t="shared" si="318"/>
        <v>1</v>
      </c>
      <c r="AF569" s="29">
        <f t="shared" si="319"/>
        <v>0.4</v>
      </c>
      <c r="AG569" s="28" t="s">
        <v>7722</v>
      </c>
      <c r="AH569" s="122">
        <v>111</v>
      </c>
      <c r="AI569" s="122">
        <v>99</v>
      </c>
      <c r="AJ569" s="123">
        <f t="shared" si="320"/>
        <v>12</v>
      </c>
      <c r="AK569" s="124">
        <f t="shared" si="321"/>
        <v>12.121212121212121</v>
      </c>
      <c r="AL569" s="28" t="s">
        <v>7723</v>
      </c>
      <c r="AM569" s="122">
        <v>77</v>
      </c>
      <c r="AN569" s="122">
        <v>81</v>
      </c>
      <c r="AO569" s="123">
        <f t="shared" si="322"/>
        <v>-4</v>
      </c>
      <c r="AP569" s="29">
        <f t="shared" si="323"/>
        <v>-4.9382716049382713</v>
      </c>
      <c r="AQ569" s="28" t="s">
        <v>6821</v>
      </c>
      <c r="AR569" s="122">
        <v>68</v>
      </c>
      <c r="AS569" s="122">
        <v>100</v>
      </c>
      <c r="AT569" s="123">
        <f t="shared" si="324"/>
        <v>-32</v>
      </c>
      <c r="AU569" s="124">
        <f t="shared" si="325"/>
        <v>-32</v>
      </c>
      <c r="AV569" s="9" t="s">
        <v>12078</v>
      </c>
      <c r="AX569" s="129"/>
      <c r="AY569" s="139"/>
      <c r="AZ569" s="139"/>
    </row>
    <row r="570" spans="3:52" ht="50" customHeight="1">
      <c r="C570" s="52" t="s">
        <v>6318</v>
      </c>
      <c r="D570" s="144" t="s">
        <v>1333</v>
      </c>
      <c r="E570" s="145" t="s">
        <v>12654</v>
      </c>
      <c r="F570" s="146" t="s">
        <v>1334</v>
      </c>
      <c r="G570" s="125">
        <v>5684.7030000000004</v>
      </c>
      <c r="H570" s="122">
        <v>5395.4179999999997</v>
      </c>
      <c r="I570" s="123">
        <f t="shared" si="302"/>
        <v>289.28500000000076</v>
      </c>
      <c r="J570" s="124">
        <f t="shared" si="303"/>
        <v>5.361679113647928</v>
      </c>
      <c r="K570" s="125">
        <v>2542.1210000000001</v>
      </c>
      <c r="L570" s="122">
        <v>2561.6260000000002</v>
      </c>
      <c r="M570" s="123">
        <f t="shared" si="304"/>
        <v>-19.505000000000109</v>
      </c>
      <c r="N570" s="124">
        <f t="shared" si="305"/>
        <v>-0.76143043520014664</v>
      </c>
      <c r="O570" s="125">
        <v>1077.5609999999999</v>
      </c>
      <c r="P570" s="122">
        <v>1077.1659999999999</v>
      </c>
      <c r="Q570" s="123">
        <f t="shared" si="306"/>
        <v>0.39499999999998181</v>
      </c>
      <c r="R570" s="124">
        <f t="shared" si="307"/>
        <v>3.6670299656690039E-2</v>
      </c>
      <c r="S570" s="125">
        <v>2065.0210000000002</v>
      </c>
      <c r="T570" s="122">
        <v>1756.626</v>
      </c>
      <c r="U570" s="123">
        <f t="shared" si="308"/>
        <v>308.39500000000021</v>
      </c>
      <c r="V570" s="124">
        <f t="shared" si="309"/>
        <v>17.556099021647192</v>
      </c>
      <c r="W570" s="121" t="s">
        <v>7724</v>
      </c>
      <c r="X570" s="122">
        <v>805</v>
      </c>
      <c r="Y570" s="122">
        <v>807</v>
      </c>
      <c r="Z570" s="123">
        <f t="shared" si="316"/>
        <v>-2</v>
      </c>
      <c r="AA570" s="124">
        <f t="shared" si="317"/>
        <v>-0.24783147459727387</v>
      </c>
      <c r="AB570" s="28" t="s">
        <v>7725</v>
      </c>
      <c r="AC570" s="122">
        <v>435</v>
      </c>
      <c r="AD570" s="122">
        <v>46</v>
      </c>
      <c r="AE570" s="123">
        <f t="shared" si="318"/>
        <v>389</v>
      </c>
      <c r="AF570" s="29">
        <f t="shared" si="319"/>
        <v>845.6521739130435</v>
      </c>
      <c r="AG570" s="28" t="s">
        <v>6418</v>
      </c>
      <c r="AH570" s="122">
        <v>322</v>
      </c>
      <c r="AI570" s="122">
        <v>322</v>
      </c>
      <c r="AJ570" s="123">
        <f t="shared" si="320"/>
        <v>0</v>
      </c>
      <c r="AK570" s="124">
        <f t="shared" si="321"/>
        <v>0</v>
      </c>
      <c r="AL570" s="28" t="s">
        <v>7726</v>
      </c>
      <c r="AM570" s="122">
        <v>226</v>
      </c>
      <c r="AN570" s="122">
        <v>226</v>
      </c>
      <c r="AO570" s="123">
        <f t="shared" si="322"/>
        <v>0</v>
      </c>
      <c r="AP570" s="29">
        <f t="shared" si="323"/>
        <v>0</v>
      </c>
      <c r="AQ570" s="28" t="s">
        <v>7727</v>
      </c>
      <c r="AR570" s="122">
        <v>120</v>
      </c>
      <c r="AS570" s="122">
        <v>100</v>
      </c>
      <c r="AT570" s="123">
        <f t="shared" si="324"/>
        <v>20</v>
      </c>
      <c r="AU570" s="124">
        <f t="shared" si="325"/>
        <v>20</v>
      </c>
      <c r="AV570" s="9" t="s">
        <v>12079</v>
      </c>
      <c r="AX570" s="129"/>
      <c r="AY570" s="139"/>
      <c r="AZ570" s="139"/>
    </row>
    <row r="571" spans="3:52" ht="50" customHeight="1">
      <c r="C571" s="52" t="s">
        <v>6322</v>
      </c>
      <c r="D571" s="147" t="s">
        <v>1335</v>
      </c>
      <c r="E571" s="148" t="s">
        <v>12654</v>
      </c>
      <c r="F571" s="149" t="s">
        <v>1336</v>
      </c>
      <c r="G571" s="125">
        <v>11851.589</v>
      </c>
      <c r="H571" s="122">
        <v>11012.026</v>
      </c>
      <c r="I571" s="123">
        <f t="shared" si="302"/>
        <v>839.5630000000001</v>
      </c>
      <c r="J571" s="124">
        <f t="shared" si="303"/>
        <v>7.6240557368825694</v>
      </c>
      <c r="K571" s="125">
        <v>4871.68</v>
      </c>
      <c r="L571" s="122">
        <v>3378.9989999999998</v>
      </c>
      <c r="M571" s="123">
        <f t="shared" si="304"/>
        <v>1492.6810000000005</v>
      </c>
      <c r="N571" s="124">
        <f t="shared" si="305"/>
        <v>44.175242431264422</v>
      </c>
      <c r="O571" s="125">
        <v>2165.0770000000002</v>
      </c>
      <c r="P571" s="122">
        <v>2761.8069999999998</v>
      </c>
      <c r="Q571" s="123">
        <f t="shared" si="306"/>
        <v>-596.72999999999956</v>
      </c>
      <c r="R571" s="124">
        <f t="shared" si="307"/>
        <v>-21.606506175123734</v>
      </c>
      <c r="S571" s="125">
        <v>4814.8320000000003</v>
      </c>
      <c r="T571" s="122">
        <v>4871.22</v>
      </c>
      <c r="U571" s="123">
        <f t="shared" si="308"/>
        <v>-56.38799999999992</v>
      </c>
      <c r="V571" s="124">
        <f t="shared" si="309"/>
        <v>-1.1575744885264865</v>
      </c>
      <c r="W571" s="121" t="s">
        <v>7728</v>
      </c>
      <c r="X571" s="122">
        <v>1756</v>
      </c>
      <c r="Y571" s="122">
        <v>1756</v>
      </c>
      <c r="Z571" s="123">
        <f t="shared" si="316"/>
        <v>0</v>
      </c>
      <c r="AA571" s="124">
        <f t="shared" si="317"/>
        <v>0</v>
      </c>
      <c r="AB571" s="28" t="s">
        <v>7729</v>
      </c>
      <c r="AC571" s="122">
        <v>1471</v>
      </c>
      <c r="AD571" s="122">
        <v>1470</v>
      </c>
      <c r="AE571" s="123">
        <f t="shared" si="318"/>
        <v>1</v>
      </c>
      <c r="AF571" s="29">
        <f t="shared" si="319"/>
        <v>6.8027210884353734E-2</v>
      </c>
      <c r="AG571" s="28" t="s">
        <v>7730</v>
      </c>
      <c r="AH571" s="122">
        <v>743</v>
      </c>
      <c r="AI571" s="122">
        <v>743</v>
      </c>
      <c r="AJ571" s="123">
        <f t="shared" si="320"/>
        <v>0</v>
      </c>
      <c r="AK571" s="124">
        <f t="shared" si="321"/>
        <v>0</v>
      </c>
      <c r="AL571" s="28" t="s">
        <v>7731</v>
      </c>
      <c r="AM571" s="122">
        <v>283</v>
      </c>
      <c r="AN571" s="122">
        <v>283</v>
      </c>
      <c r="AO571" s="123">
        <f t="shared" si="322"/>
        <v>0</v>
      </c>
      <c r="AP571" s="29">
        <f t="shared" si="323"/>
        <v>0</v>
      </c>
      <c r="AQ571" s="28" t="s">
        <v>7732</v>
      </c>
      <c r="AR571" s="122">
        <v>210</v>
      </c>
      <c r="AS571" s="122">
        <v>221</v>
      </c>
      <c r="AT571" s="123">
        <f t="shared" si="324"/>
        <v>-11</v>
      </c>
      <c r="AU571" s="124">
        <f t="shared" si="325"/>
        <v>-4.9773755656108598</v>
      </c>
      <c r="AV571" s="9" t="s">
        <v>12080</v>
      </c>
      <c r="AX571" s="129"/>
      <c r="AY571" s="139"/>
      <c r="AZ571" s="139"/>
    </row>
    <row r="572" spans="3:52" ht="50" customHeight="1">
      <c r="C572" s="52" t="s">
        <v>6317</v>
      </c>
      <c r="D572" s="126" t="s">
        <v>1337</v>
      </c>
      <c r="E572" s="127" t="s">
        <v>12654</v>
      </c>
      <c r="F572" s="128" t="s">
        <v>1338</v>
      </c>
      <c r="G572" s="125">
        <v>15651.19</v>
      </c>
      <c r="H572" s="122">
        <v>15733.022000000001</v>
      </c>
      <c r="I572" s="123">
        <f t="shared" si="302"/>
        <v>-81.832000000000335</v>
      </c>
      <c r="J572" s="124">
        <f t="shared" si="303"/>
        <v>-0.52012893644971914</v>
      </c>
      <c r="K572" s="125">
        <v>5292.5720000000001</v>
      </c>
      <c r="L572" s="122">
        <v>5292.12</v>
      </c>
      <c r="M572" s="123">
        <f t="shared" si="304"/>
        <v>0.45200000000022555</v>
      </c>
      <c r="N572" s="124">
        <f t="shared" si="305"/>
        <v>8.5410005820016482E-3</v>
      </c>
      <c r="O572" s="125">
        <v>8399.4220000000005</v>
      </c>
      <c r="P572" s="122">
        <v>8430.9359999999997</v>
      </c>
      <c r="Q572" s="123">
        <f t="shared" si="306"/>
        <v>-31.513999999999214</v>
      </c>
      <c r="R572" s="124">
        <f t="shared" si="307"/>
        <v>-0.37379005130627507</v>
      </c>
      <c r="S572" s="125">
        <v>1959.1959999999999</v>
      </c>
      <c r="T572" s="122">
        <v>2009.9659999999999</v>
      </c>
      <c r="U572" s="123">
        <f t="shared" si="308"/>
        <v>-50.769999999999982</v>
      </c>
      <c r="V572" s="124">
        <f t="shared" si="309"/>
        <v>-2.5259133736590562</v>
      </c>
      <c r="W572" s="121" t="s">
        <v>7035</v>
      </c>
      <c r="X572" s="122">
        <v>871</v>
      </c>
      <c r="Y572" s="122">
        <v>902</v>
      </c>
      <c r="Z572" s="123">
        <f t="shared" si="316"/>
        <v>-31</v>
      </c>
      <c r="AA572" s="124">
        <f t="shared" si="317"/>
        <v>-3.4368070953436809</v>
      </c>
      <c r="AB572" s="28" t="s">
        <v>6445</v>
      </c>
      <c r="AC572" s="122">
        <v>448</v>
      </c>
      <c r="AD572" s="122">
        <v>448</v>
      </c>
      <c r="AE572" s="123">
        <f t="shared" si="318"/>
        <v>0</v>
      </c>
      <c r="AF572" s="29">
        <f t="shared" si="319"/>
        <v>0</v>
      </c>
      <c r="AG572" s="28" t="s">
        <v>6633</v>
      </c>
      <c r="AH572" s="122">
        <v>320</v>
      </c>
      <c r="AI572" s="122">
        <v>339</v>
      </c>
      <c r="AJ572" s="123">
        <f t="shared" si="320"/>
        <v>-19</v>
      </c>
      <c r="AK572" s="124">
        <f t="shared" si="321"/>
        <v>-5.6047197640117989</v>
      </c>
      <c r="AL572" s="28" t="s">
        <v>6501</v>
      </c>
      <c r="AM572" s="122">
        <v>129</v>
      </c>
      <c r="AN572" s="122">
        <v>133</v>
      </c>
      <c r="AO572" s="123">
        <f t="shared" si="322"/>
        <v>-4</v>
      </c>
      <c r="AP572" s="29">
        <f t="shared" si="323"/>
        <v>-3.007518796992481</v>
      </c>
      <c r="AQ572" s="28" t="s">
        <v>6634</v>
      </c>
      <c r="AR572" s="122">
        <v>87</v>
      </c>
      <c r="AS572" s="122">
        <v>87</v>
      </c>
      <c r="AT572" s="123">
        <f t="shared" si="324"/>
        <v>0</v>
      </c>
      <c r="AU572" s="124">
        <f t="shared" si="325"/>
        <v>0</v>
      </c>
      <c r="AV572" s="9" t="s">
        <v>12081</v>
      </c>
      <c r="AX572" s="129"/>
      <c r="AY572" s="139"/>
      <c r="AZ572" s="139"/>
    </row>
    <row r="573" spans="3:52" ht="50" customHeight="1">
      <c r="C573" s="52" t="s">
        <v>6318</v>
      </c>
      <c r="D573" s="126" t="s">
        <v>1339</v>
      </c>
      <c r="E573" s="127" t="s">
        <v>12654</v>
      </c>
      <c r="F573" s="128" t="s">
        <v>1340</v>
      </c>
      <c r="G573" s="125">
        <v>3713.6190000000001</v>
      </c>
      <c r="H573" s="122">
        <v>4028.9340000000002</v>
      </c>
      <c r="I573" s="123">
        <f t="shared" si="302"/>
        <v>-315.31500000000005</v>
      </c>
      <c r="J573" s="124">
        <f t="shared" si="303"/>
        <v>-7.8262637213714612</v>
      </c>
      <c r="K573" s="125">
        <v>2106.2190000000001</v>
      </c>
      <c r="L573" s="122">
        <v>2110.6329999999998</v>
      </c>
      <c r="M573" s="123">
        <f t="shared" si="304"/>
        <v>-4.4139999999997599</v>
      </c>
      <c r="N573" s="124">
        <f t="shared" si="305"/>
        <v>-0.2091315733241999</v>
      </c>
      <c r="O573" s="125">
        <v>317.60500000000002</v>
      </c>
      <c r="P573" s="122">
        <v>317.49400000000003</v>
      </c>
      <c r="Q573" s="123">
        <f t="shared" si="306"/>
        <v>0.11099999999999</v>
      </c>
      <c r="R573" s="124">
        <f t="shared" si="307"/>
        <v>3.496129060706344E-2</v>
      </c>
      <c r="S573" s="125">
        <v>1289.7950000000001</v>
      </c>
      <c r="T573" s="122">
        <v>1600.807</v>
      </c>
      <c r="U573" s="123">
        <f t="shared" si="308"/>
        <v>-311.01199999999994</v>
      </c>
      <c r="V573" s="124">
        <f t="shared" si="309"/>
        <v>-19.428450775140284</v>
      </c>
      <c r="W573" s="121" t="s">
        <v>6441</v>
      </c>
      <c r="X573" s="122">
        <v>436</v>
      </c>
      <c r="Y573" s="122">
        <v>520</v>
      </c>
      <c r="Z573" s="123">
        <f t="shared" si="316"/>
        <v>-84</v>
      </c>
      <c r="AA573" s="124">
        <f t="shared" si="317"/>
        <v>-16.153846153846153</v>
      </c>
      <c r="AB573" s="28" t="s">
        <v>6418</v>
      </c>
      <c r="AC573" s="122">
        <v>197</v>
      </c>
      <c r="AD573" s="122">
        <v>203</v>
      </c>
      <c r="AE573" s="123">
        <f t="shared" si="318"/>
        <v>-6</v>
      </c>
      <c r="AF573" s="29">
        <f t="shared" si="319"/>
        <v>-2.9556650246305418</v>
      </c>
      <c r="AG573" s="28" t="s">
        <v>7036</v>
      </c>
      <c r="AH573" s="122">
        <v>182</v>
      </c>
      <c r="AI573" s="122">
        <v>336</v>
      </c>
      <c r="AJ573" s="123">
        <f t="shared" si="320"/>
        <v>-154</v>
      </c>
      <c r="AK573" s="124">
        <f t="shared" si="321"/>
        <v>-45.833333333333329</v>
      </c>
      <c r="AL573" s="28" t="s">
        <v>7733</v>
      </c>
      <c r="AM573" s="122">
        <v>178</v>
      </c>
      <c r="AN573" s="122">
        <v>178</v>
      </c>
      <c r="AO573" s="123">
        <f t="shared" si="322"/>
        <v>0</v>
      </c>
      <c r="AP573" s="29">
        <f t="shared" si="323"/>
        <v>0</v>
      </c>
      <c r="AQ573" s="28" t="s">
        <v>6849</v>
      </c>
      <c r="AR573" s="122">
        <v>81</v>
      </c>
      <c r="AS573" s="122">
        <v>103</v>
      </c>
      <c r="AT573" s="123">
        <f t="shared" si="324"/>
        <v>-22</v>
      </c>
      <c r="AU573" s="124">
        <f t="shared" si="325"/>
        <v>-21.359223300970871</v>
      </c>
      <c r="AV573" s="9" t="s">
        <v>12082</v>
      </c>
      <c r="AX573" s="129"/>
      <c r="AY573" s="139"/>
      <c r="AZ573" s="139"/>
    </row>
    <row r="574" spans="3:52" ht="50" customHeight="1">
      <c r="C574" s="52" t="s">
        <v>6318</v>
      </c>
      <c r="D574" s="126" t="s">
        <v>1341</v>
      </c>
      <c r="E574" s="127" t="s">
        <v>12654</v>
      </c>
      <c r="F574" s="128" t="s">
        <v>1342</v>
      </c>
      <c r="G574" s="125">
        <v>4713.1260000000002</v>
      </c>
      <c r="H574" s="122">
        <v>6292.8959999999997</v>
      </c>
      <c r="I574" s="123">
        <f t="shared" si="302"/>
        <v>-1579.7699999999995</v>
      </c>
      <c r="J574" s="124">
        <f t="shared" si="303"/>
        <v>-25.104022059160037</v>
      </c>
      <c r="K574" s="125">
        <v>1879.1980000000001</v>
      </c>
      <c r="L574" s="122">
        <v>2300.8229999999999</v>
      </c>
      <c r="M574" s="123">
        <f t="shared" si="304"/>
        <v>-421.62499999999977</v>
      </c>
      <c r="N574" s="124">
        <f t="shared" si="305"/>
        <v>-18.324964588758014</v>
      </c>
      <c r="O574" s="125">
        <v>288.87799999999999</v>
      </c>
      <c r="P574" s="122">
        <v>288.74900000000002</v>
      </c>
      <c r="Q574" s="123">
        <f t="shared" si="306"/>
        <v>0.12899999999996226</v>
      </c>
      <c r="R574" s="124">
        <f t="shared" si="307"/>
        <v>4.4675479395586561E-2</v>
      </c>
      <c r="S574" s="125">
        <v>2545.0500000000002</v>
      </c>
      <c r="T574" s="122">
        <v>3703.3240000000001</v>
      </c>
      <c r="U574" s="123">
        <f t="shared" si="308"/>
        <v>-1158.2739999999999</v>
      </c>
      <c r="V574" s="124">
        <f t="shared" si="309"/>
        <v>-31.276604477491027</v>
      </c>
      <c r="W574" s="121" t="s">
        <v>6388</v>
      </c>
      <c r="X574" s="122">
        <v>736</v>
      </c>
      <c r="Y574" s="122">
        <v>764</v>
      </c>
      <c r="Z574" s="123">
        <f t="shared" si="316"/>
        <v>-28</v>
      </c>
      <c r="AA574" s="124">
        <f t="shared" si="317"/>
        <v>-3.664921465968586</v>
      </c>
      <c r="AB574" s="28" t="s">
        <v>6532</v>
      </c>
      <c r="AC574" s="122">
        <v>411</v>
      </c>
      <c r="AD574" s="122">
        <v>411</v>
      </c>
      <c r="AE574" s="123">
        <f t="shared" si="318"/>
        <v>0</v>
      </c>
      <c r="AF574" s="29">
        <f t="shared" si="319"/>
        <v>0</v>
      </c>
      <c r="AG574" s="28" t="s">
        <v>7117</v>
      </c>
      <c r="AH574" s="122">
        <v>398</v>
      </c>
      <c r="AI574" s="122">
        <v>1692</v>
      </c>
      <c r="AJ574" s="123">
        <f t="shared" si="320"/>
        <v>-1294</v>
      </c>
      <c r="AK574" s="124">
        <f t="shared" si="321"/>
        <v>-76.477541371158395</v>
      </c>
      <c r="AL574" s="28" t="s">
        <v>6471</v>
      </c>
      <c r="AM574" s="122">
        <v>246</v>
      </c>
      <c r="AN574" s="122">
        <v>280</v>
      </c>
      <c r="AO574" s="123">
        <f t="shared" si="322"/>
        <v>-34</v>
      </c>
      <c r="AP574" s="29">
        <f t="shared" si="323"/>
        <v>-12.142857142857142</v>
      </c>
      <c r="AQ574" s="28" t="s">
        <v>6505</v>
      </c>
      <c r="AR574" s="122">
        <v>205</v>
      </c>
      <c r="AS574" s="122">
        <v>95</v>
      </c>
      <c r="AT574" s="123">
        <f t="shared" si="324"/>
        <v>110</v>
      </c>
      <c r="AU574" s="124">
        <f t="shared" si="325"/>
        <v>115.78947368421053</v>
      </c>
      <c r="AV574" s="9" t="s">
        <v>12083</v>
      </c>
      <c r="AX574" s="129"/>
      <c r="AY574" s="139"/>
      <c r="AZ574" s="139"/>
    </row>
    <row r="575" spans="3:52" ht="50" customHeight="1">
      <c r="C575" s="52" t="s">
        <v>6318</v>
      </c>
      <c r="D575" s="126" t="s">
        <v>1343</v>
      </c>
      <c r="E575" s="127" t="s">
        <v>12654</v>
      </c>
      <c r="F575" s="128" t="s">
        <v>1344</v>
      </c>
      <c r="G575" s="125">
        <v>7408</v>
      </c>
      <c r="H575" s="122">
        <v>5981</v>
      </c>
      <c r="I575" s="123">
        <f t="shared" si="302"/>
        <v>1427</v>
      </c>
      <c r="J575" s="124">
        <f t="shared" si="303"/>
        <v>23.858886473833806</v>
      </c>
      <c r="K575" s="125">
        <v>3513</v>
      </c>
      <c r="L575" s="122">
        <v>2233</v>
      </c>
      <c r="M575" s="123">
        <f t="shared" si="304"/>
        <v>1280</v>
      </c>
      <c r="N575" s="124">
        <f t="shared" si="305"/>
        <v>57.32198835647111</v>
      </c>
      <c r="O575" s="125">
        <v>2</v>
      </c>
      <c r="P575" s="122">
        <v>2</v>
      </c>
      <c r="Q575" s="123">
        <f t="shared" si="306"/>
        <v>0</v>
      </c>
      <c r="R575" s="124">
        <f t="shared" si="307"/>
        <v>0</v>
      </c>
      <c r="S575" s="125">
        <v>3893</v>
      </c>
      <c r="T575" s="122">
        <v>3746</v>
      </c>
      <c r="U575" s="123">
        <f t="shared" si="308"/>
        <v>147</v>
      </c>
      <c r="V575" s="124">
        <f t="shared" si="309"/>
        <v>3.9241857981847303</v>
      </c>
      <c r="W575" s="121" t="s">
        <v>7734</v>
      </c>
      <c r="X575" s="122">
        <v>2119</v>
      </c>
      <c r="Y575" s="122">
        <v>1918</v>
      </c>
      <c r="Z575" s="123">
        <f t="shared" si="316"/>
        <v>201</v>
      </c>
      <c r="AA575" s="124">
        <f t="shared" si="317"/>
        <v>10.479666319082376</v>
      </c>
      <c r="AB575" s="28" t="s">
        <v>6418</v>
      </c>
      <c r="AC575" s="122">
        <v>1053</v>
      </c>
      <c r="AD575" s="122">
        <v>1065</v>
      </c>
      <c r="AE575" s="123">
        <f t="shared" si="318"/>
        <v>-12</v>
      </c>
      <c r="AF575" s="29">
        <f t="shared" si="319"/>
        <v>-1.1267605633802817</v>
      </c>
      <c r="AG575" s="28" t="s">
        <v>7735</v>
      </c>
      <c r="AH575" s="122">
        <v>183</v>
      </c>
      <c r="AI575" s="122">
        <v>188</v>
      </c>
      <c r="AJ575" s="123">
        <f t="shared" si="320"/>
        <v>-5</v>
      </c>
      <c r="AK575" s="124">
        <f t="shared" si="321"/>
        <v>-2.6595744680851063</v>
      </c>
      <c r="AL575" s="28" t="s">
        <v>7736</v>
      </c>
      <c r="AM575" s="122">
        <v>180</v>
      </c>
      <c r="AN575" s="122">
        <v>222</v>
      </c>
      <c r="AO575" s="123">
        <f t="shared" si="322"/>
        <v>-42</v>
      </c>
      <c r="AP575" s="29">
        <f t="shared" si="323"/>
        <v>-18.918918918918919</v>
      </c>
      <c r="AQ575" s="28" t="s">
        <v>6531</v>
      </c>
      <c r="AR575" s="122">
        <v>163</v>
      </c>
      <c r="AS575" s="122">
        <v>141</v>
      </c>
      <c r="AT575" s="123">
        <f t="shared" si="324"/>
        <v>22</v>
      </c>
      <c r="AU575" s="124">
        <f t="shared" si="325"/>
        <v>15.602836879432624</v>
      </c>
      <c r="AV575" s="9" t="s">
        <v>12084</v>
      </c>
      <c r="AX575" s="129"/>
      <c r="AY575" s="139"/>
      <c r="AZ575" s="139"/>
    </row>
    <row r="576" spans="3:52" ht="50" customHeight="1">
      <c r="C576" s="52" t="s">
        <v>6318</v>
      </c>
      <c r="D576" s="144" t="s">
        <v>1345</v>
      </c>
      <c r="E576" s="145" t="s">
        <v>12654</v>
      </c>
      <c r="F576" s="146" t="s">
        <v>1346</v>
      </c>
      <c r="G576" s="125">
        <v>10943.304</v>
      </c>
      <c r="H576" s="122">
        <v>11125.525</v>
      </c>
      <c r="I576" s="123">
        <f t="shared" si="302"/>
        <v>-182.22099999999955</v>
      </c>
      <c r="J576" s="124">
        <f t="shared" si="303"/>
        <v>-1.6378642805620367</v>
      </c>
      <c r="K576" s="125">
        <v>5587.6779999999999</v>
      </c>
      <c r="L576" s="122">
        <v>5317.46</v>
      </c>
      <c r="M576" s="123">
        <f t="shared" si="304"/>
        <v>270.21799999999985</v>
      </c>
      <c r="N576" s="124">
        <f t="shared" si="305"/>
        <v>5.0817119451768296</v>
      </c>
      <c r="O576" s="125">
        <v>1814.355</v>
      </c>
      <c r="P576" s="122">
        <v>2100.0949999999998</v>
      </c>
      <c r="Q576" s="123">
        <f t="shared" si="306"/>
        <v>-285.73999999999978</v>
      </c>
      <c r="R576" s="124">
        <f t="shared" si="307"/>
        <v>-13.606051154828702</v>
      </c>
      <c r="S576" s="125">
        <v>3541.2710000000002</v>
      </c>
      <c r="T576" s="122">
        <v>3707.97</v>
      </c>
      <c r="U576" s="123">
        <f t="shared" si="308"/>
        <v>-166.69899999999961</v>
      </c>
      <c r="V576" s="124">
        <f t="shared" si="309"/>
        <v>-4.4956944096095599</v>
      </c>
      <c r="W576" s="121" t="s">
        <v>7737</v>
      </c>
      <c r="X576" s="122">
        <v>936</v>
      </c>
      <c r="Y576" s="122">
        <v>936</v>
      </c>
      <c r="Z576" s="123">
        <f t="shared" si="316"/>
        <v>0</v>
      </c>
      <c r="AA576" s="124">
        <f t="shared" si="317"/>
        <v>0</v>
      </c>
      <c r="AB576" s="28" t="s">
        <v>7738</v>
      </c>
      <c r="AC576" s="122">
        <v>807</v>
      </c>
      <c r="AD576" s="122">
        <v>838</v>
      </c>
      <c r="AE576" s="123">
        <f t="shared" si="318"/>
        <v>-31</v>
      </c>
      <c r="AF576" s="29">
        <f t="shared" si="319"/>
        <v>-3.6992840095465391</v>
      </c>
      <c r="AG576" s="28" t="s">
        <v>7739</v>
      </c>
      <c r="AH576" s="122">
        <v>664</v>
      </c>
      <c r="AI576" s="122">
        <v>700</v>
      </c>
      <c r="AJ576" s="123">
        <f t="shared" si="320"/>
        <v>-36</v>
      </c>
      <c r="AK576" s="124">
        <f t="shared" si="321"/>
        <v>-5.1428571428571423</v>
      </c>
      <c r="AL576" s="28" t="s">
        <v>6418</v>
      </c>
      <c r="AM576" s="122">
        <v>480</v>
      </c>
      <c r="AN576" s="122">
        <v>501</v>
      </c>
      <c r="AO576" s="123">
        <f t="shared" si="322"/>
        <v>-21</v>
      </c>
      <c r="AP576" s="29">
        <f t="shared" si="323"/>
        <v>-4.1916167664670656</v>
      </c>
      <c r="AQ576" s="28" t="s">
        <v>7740</v>
      </c>
      <c r="AR576" s="122">
        <v>162</v>
      </c>
      <c r="AS576" s="122">
        <v>173</v>
      </c>
      <c r="AT576" s="123">
        <f t="shared" si="324"/>
        <v>-11</v>
      </c>
      <c r="AU576" s="124">
        <f t="shared" si="325"/>
        <v>-6.3583815028901727</v>
      </c>
      <c r="AV576" s="9" t="s">
        <v>12085</v>
      </c>
      <c r="AX576" s="129"/>
      <c r="AY576" s="139"/>
      <c r="AZ576" s="139"/>
    </row>
    <row r="577" spans="3:52" ht="50" customHeight="1">
      <c r="C577" s="52" t="s">
        <v>6318</v>
      </c>
      <c r="D577" s="126" t="s">
        <v>1347</v>
      </c>
      <c r="E577" s="127" t="s">
        <v>12654</v>
      </c>
      <c r="F577" s="128" t="s">
        <v>1348</v>
      </c>
      <c r="G577" s="125">
        <v>5563.0529999999999</v>
      </c>
      <c r="H577" s="122">
        <v>6122.3559999999998</v>
      </c>
      <c r="I577" s="123">
        <f t="shared" si="302"/>
        <v>-559.30299999999988</v>
      </c>
      <c r="J577" s="124">
        <f t="shared" si="303"/>
        <v>-9.1354210699279808</v>
      </c>
      <c r="K577" s="125">
        <v>1926.704</v>
      </c>
      <c r="L577" s="122">
        <v>2026.5509999999999</v>
      </c>
      <c r="M577" s="123">
        <f t="shared" si="304"/>
        <v>-99.84699999999998</v>
      </c>
      <c r="N577" s="124">
        <f t="shared" si="305"/>
        <v>-4.9269423764810254</v>
      </c>
      <c r="O577" s="125">
        <v>1225.1400000000001</v>
      </c>
      <c r="P577" s="122">
        <v>1424.1489999999999</v>
      </c>
      <c r="Q577" s="123">
        <f t="shared" si="306"/>
        <v>-199.00899999999979</v>
      </c>
      <c r="R577" s="124">
        <f t="shared" si="307"/>
        <v>-13.973888968078466</v>
      </c>
      <c r="S577" s="125">
        <v>2411.2089999999998</v>
      </c>
      <c r="T577" s="122">
        <v>2671.6559999999999</v>
      </c>
      <c r="U577" s="123">
        <f t="shared" si="308"/>
        <v>-260.44700000000012</v>
      </c>
      <c r="V577" s="124">
        <f t="shared" si="309"/>
        <v>-9.7485230134418543</v>
      </c>
      <c r="W577" s="121" t="s">
        <v>6441</v>
      </c>
      <c r="X577" s="122">
        <v>723</v>
      </c>
      <c r="Y577" s="122">
        <v>993</v>
      </c>
      <c r="Z577" s="123">
        <f t="shared" si="316"/>
        <v>-270</v>
      </c>
      <c r="AA577" s="124">
        <f t="shared" si="317"/>
        <v>-27.19033232628399</v>
      </c>
      <c r="AB577" s="28" t="s">
        <v>6821</v>
      </c>
      <c r="AC577" s="122">
        <v>551</v>
      </c>
      <c r="AD577" s="122">
        <v>551</v>
      </c>
      <c r="AE577" s="123">
        <f t="shared" si="318"/>
        <v>0</v>
      </c>
      <c r="AF577" s="29">
        <f t="shared" si="319"/>
        <v>0</v>
      </c>
      <c r="AG577" s="28" t="s">
        <v>6564</v>
      </c>
      <c r="AH577" s="122">
        <v>280</v>
      </c>
      <c r="AI577" s="122">
        <v>280</v>
      </c>
      <c r="AJ577" s="123">
        <f t="shared" si="320"/>
        <v>0</v>
      </c>
      <c r="AK577" s="124">
        <f t="shared" si="321"/>
        <v>0</v>
      </c>
      <c r="AL577" s="28" t="s">
        <v>6388</v>
      </c>
      <c r="AM577" s="122">
        <v>191</v>
      </c>
      <c r="AN577" s="122">
        <v>191</v>
      </c>
      <c r="AO577" s="123">
        <f t="shared" si="322"/>
        <v>0</v>
      </c>
      <c r="AP577" s="29">
        <f t="shared" si="323"/>
        <v>0</v>
      </c>
      <c r="AQ577" s="28" t="s">
        <v>7741</v>
      </c>
      <c r="AR577" s="122">
        <v>172</v>
      </c>
      <c r="AS577" s="122">
        <v>172</v>
      </c>
      <c r="AT577" s="123">
        <f t="shared" si="324"/>
        <v>0</v>
      </c>
      <c r="AU577" s="124">
        <f t="shared" si="325"/>
        <v>0</v>
      </c>
      <c r="AV577" s="9" t="s">
        <v>12086</v>
      </c>
      <c r="AX577" s="129"/>
      <c r="AY577" s="139"/>
      <c r="AZ577" s="139"/>
    </row>
    <row r="578" spans="3:52" ht="50" customHeight="1">
      <c r="C578" s="52" t="s">
        <v>6317</v>
      </c>
      <c r="D578" s="126" t="s">
        <v>1349</v>
      </c>
      <c r="E578" s="127" t="s">
        <v>12654</v>
      </c>
      <c r="F578" s="128" t="s">
        <v>1350</v>
      </c>
      <c r="G578" s="125">
        <v>8738.9770000000008</v>
      </c>
      <c r="H578" s="122">
        <v>9027.1080000000002</v>
      </c>
      <c r="I578" s="123">
        <f t="shared" si="302"/>
        <v>-288.1309999999994</v>
      </c>
      <c r="J578" s="124">
        <f t="shared" si="303"/>
        <v>-3.1918417282699991</v>
      </c>
      <c r="K578" s="125">
        <v>4600.0469999999996</v>
      </c>
      <c r="L578" s="122">
        <v>5031.3969999999999</v>
      </c>
      <c r="M578" s="123">
        <f t="shared" si="304"/>
        <v>-431.35000000000036</v>
      </c>
      <c r="N578" s="124">
        <f t="shared" si="305"/>
        <v>-8.5731656635324214</v>
      </c>
      <c r="O578" s="125">
        <v>2534</v>
      </c>
      <c r="P578" s="122">
        <v>2671.8240000000001</v>
      </c>
      <c r="Q578" s="123">
        <f t="shared" si="306"/>
        <v>-137.82400000000007</v>
      </c>
      <c r="R578" s="124">
        <f t="shared" si="307"/>
        <v>-5.1584236087406978</v>
      </c>
      <c r="S578" s="125">
        <v>1604.93</v>
      </c>
      <c r="T578" s="122">
        <v>1323.8869999999999</v>
      </c>
      <c r="U578" s="123">
        <f t="shared" si="308"/>
        <v>281.04300000000012</v>
      </c>
      <c r="V578" s="124">
        <f t="shared" si="309"/>
        <v>21.22862449740802</v>
      </c>
      <c r="W578" s="121" t="s">
        <v>6514</v>
      </c>
      <c r="X578" s="122">
        <v>467</v>
      </c>
      <c r="Y578" s="122" t="s">
        <v>6421</v>
      </c>
      <c r="Z578" s="123">
        <v>467</v>
      </c>
      <c r="AA578" s="124" t="s">
        <v>6914</v>
      </c>
      <c r="AB578" s="28" t="s">
        <v>7742</v>
      </c>
      <c r="AC578" s="122">
        <v>248</v>
      </c>
      <c r="AD578" s="122">
        <v>207</v>
      </c>
      <c r="AE578" s="123">
        <f t="shared" si="318"/>
        <v>41</v>
      </c>
      <c r="AF578" s="29">
        <f t="shared" si="319"/>
        <v>19.806763285024154</v>
      </c>
      <c r="AG578" s="28" t="s">
        <v>7275</v>
      </c>
      <c r="AH578" s="122">
        <v>237</v>
      </c>
      <c r="AI578" s="122">
        <v>304</v>
      </c>
      <c r="AJ578" s="123">
        <f t="shared" si="320"/>
        <v>-67</v>
      </c>
      <c r="AK578" s="124">
        <f t="shared" si="321"/>
        <v>-22.039473684210524</v>
      </c>
      <c r="AL578" s="28" t="s">
        <v>7743</v>
      </c>
      <c r="AM578" s="122">
        <v>219</v>
      </c>
      <c r="AN578" s="122">
        <v>219</v>
      </c>
      <c r="AO578" s="123">
        <f t="shared" si="322"/>
        <v>0</v>
      </c>
      <c r="AP578" s="29">
        <f t="shared" si="323"/>
        <v>0</v>
      </c>
      <c r="AQ578" s="28" t="s">
        <v>7095</v>
      </c>
      <c r="AR578" s="122">
        <v>152</v>
      </c>
      <c r="AS578" s="122">
        <v>211</v>
      </c>
      <c r="AT578" s="123">
        <f t="shared" si="324"/>
        <v>-59</v>
      </c>
      <c r="AU578" s="124">
        <f t="shared" si="325"/>
        <v>-27.962085308056871</v>
      </c>
      <c r="AV578" s="9" t="s">
        <v>12087</v>
      </c>
      <c r="AX578" s="129"/>
      <c r="AY578" s="139"/>
      <c r="AZ578" s="139"/>
    </row>
    <row r="579" spans="3:52" ht="50" customHeight="1">
      <c r="C579" s="52" t="s">
        <v>6318</v>
      </c>
      <c r="D579" s="126" t="s">
        <v>1351</v>
      </c>
      <c r="E579" s="127" t="s">
        <v>12654</v>
      </c>
      <c r="F579" s="128" t="s">
        <v>1352</v>
      </c>
      <c r="G579" s="125">
        <v>4500</v>
      </c>
      <c r="H579" s="122">
        <v>4520</v>
      </c>
      <c r="I579" s="123">
        <f t="shared" si="302"/>
        <v>-20</v>
      </c>
      <c r="J579" s="124">
        <f t="shared" si="303"/>
        <v>-0.44247787610619471</v>
      </c>
      <c r="K579" s="125">
        <v>1626</v>
      </c>
      <c r="L579" s="122">
        <v>1662</v>
      </c>
      <c r="M579" s="123">
        <f t="shared" si="304"/>
        <v>-36</v>
      </c>
      <c r="N579" s="124">
        <f t="shared" si="305"/>
        <v>-2.1660649819494582</v>
      </c>
      <c r="O579" s="125">
        <v>1123</v>
      </c>
      <c r="P579" s="122">
        <v>992</v>
      </c>
      <c r="Q579" s="123">
        <f t="shared" si="306"/>
        <v>131</v>
      </c>
      <c r="R579" s="124">
        <f t="shared" si="307"/>
        <v>13.205645161290322</v>
      </c>
      <c r="S579" s="125">
        <v>1751</v>
      </c>
      <c r="T579" s="122">
        <v>1866</v>
      </c>
      <c r="U579" s="123">
        <f t="shared" si="308"/>
        <v>-115</v>
      </c>
      <c r="V579" s="124">
        <f t="shared" si="309"/>
        <v>-6.162915326902465</v>
      </c>
      <c r="W579" s="121" t="s">
        <v>6388</v>
      </c>
      <c r="X579" s="122">
        <v>576</v>
      </c>
      <c r="Y579" s="122">
        <v>685</v>
      </c>
      <c r="Z579" s="123">
        <f t="shared" si="316"/>
        <v>-109</v>
      </c>
      <c r="AA579" s="124">
        <f t="shared" si="317"/>
        <v>-15.912408759124089</v>
      </c>
      <c r="AB579" s="28" t="s">
        <v>6418</v>
      </c>
      <c r="AC579" s="122">
        <v>536</v>
      </c>
      <c r="AD579" s="122">
        <v>536</v>
      </c>
      <c r="AE579" s="123">
        <f t="shared" si="318"/>
        <v>0</v>
      </c>
      <c r="AF579" s="29">
        <f t="shared" si="319"/>
        <v>0</v>
      </c>
      <c r="AG579" s="28" t="s">
        <v>6441</v>
      </c>
      <c r="AH579" s="122">
        <v>379</v>
      </c>
      <c r="AI579" s="122">
        <v>379</v>
      </c>
      <c r="AJ579" s="123">
        <f t="shared" si="320"/>
        <v>0</v>
      </c>
      <c r="AK579" s="124">
        <f t="shared" si="321"/>
        <v>0</v>
      </c>
      <c r="AL579" s="28" t="s">
        <v>7744</v>
      </c>
      <c r="AM579" s="122">
        <v>103</v>
      </c>
      <c r="AN579" s="122">
        <v>103</v>
      </c>
      <c r="AO579" s="123">
        <f t="shared" si="322"/>
        <v>0</v>
      </c>
      <c r="AP579" s="29">
        <f t="shared" si="323"/>
        <v>0</v>
      </c>
      <c r="AQ579" s="28" t="s">
        <v>7745</v>
      </c>
      <c r="AR579" s="122">
        <v>97</v>
      </c>
      <c r="AS579" s="122">
        <v>100</v>
      </c>
      <c r="AT579" s="123">
        <f t="shared" si="324"/>
        <v>-3</v>
      </c>
      <c r="AU579" s="124">
        <f t="shared" si="325"/>
        <v>-3</v>
      </c>
      <c r="AV579" s="9" t="s">
        <v>12088</v>
      </c>
      <c r="AX579" s="129"/>
      <c r="AY579" s="139"/>
      <c r="AZ579" s="139"/>
    </row>
    <row r="580" spans="3:52" ht="50" customHeight="1">
      <c r="C580" s="52" t="s">
        <v>6318</v>
      </c>
      <c r="D580" s="126" t="s">
        <v>1353</v>
      </c>
      <c r="E580" s="127" t="s">
        <v>12654</v>
      </c>
      <c r="F580" s="128" t="s">
        <v>1354</v>
      </c>
      <c r="G580" s="125">
        <v>13620.540999999999</v>
      </c>
      <c r="H580" s="122">
        <v>14195.598</v>
      </c>
      <c r="I580" s="123">
        <f t="shared" si="302"/>
        <v>-575.0570000000007</v>
      </c>
      <c r="J580" s="124">
        <f t="shared" si="303"/>
        <v>-4.0509529785219387</v>
      </c>
      <c r="K580" s="125">
        <v>3514.627</v>
      </c>
      <c r="L580" s="122">
        <v>3758.538</v>
      </c>
      <c r="M580" s="123">
        <f t="shared" si="304"/>
        <v>-243.91100000000006</v>
      </c>
      <c r="N580" s="124">
        <f t="shared" si="305"/>
        <v>-6.4895179987537732</v>
      </c>
      <c r="O580" s="125">
        <v>1867.076</v>
      </c>
      <c r="P580" s="122">
        <v>1864.7059999999999</v>
      </c>
      <c r="Q580" s="123">
        <f t="shared" si="306"/>
        <v>2.3700000000001182</v>
      </c>
      <c r="R580" s="124">
        <f t="shared" si="307"/>
        <v>0.12709778377932598</v>
      </c>
      <c r="S580" s="125">
        <v>8238.8379999999997</v>
      </c>
      <c r="T580" s="122">
        <v>8572.3539999999994</v>
      </c>
      <c r="U580" s="123">
        <f t="shared" si="308"/>
        <v>-333.51599999999962</v>
      </c>
      <c r="V580" s="124">
        <f t="shared" si="309"/>
        <v>-3.8905999448926121</v>
      </c>
      <c r="W580" s="121" t="s">
        <v>7746</v>
      </c>
      <c r="X580" s="122">
        <v>2782</v>
      </c>
      <c r="Y580" s="122">
        <v>2778</v>
      </c>
      <c r="Z580" s="123">
        <f t="shared" si="316"/>
        <v>4</v>
      </c>
      <c r="AA580" s="124">
        <f t="shared" si="317"/>
        <v>0.14398848092152627</v>
      </c>
      <c r="AB580" s="28" t="s">
        <v>7747</v>
      </c>
      <c r="AC580" s="122">
        <v>1795</v>
      </c>
      <c r="AD580" s="122">
        <v>2033</v>
      </c>
      <c r="AE580" s="123">
        <f t="shared" si="318"/>
        <v>-238</v>
      </c>
      <c r="AF580" s="29">
        <f t="shared" si="319"/>
        <v>-11.706837186424005</v>
      </c>
      <c r="AG580" s="28" t="s">
        <v>6514</v>
      </c>
      <c r="AH580" s="122">
        <v>1000</v>
      </c>
      <c r="AI580" s="122">
        <v>1000</v>
      </c>
      <c r="AJ580" s="123">
        <f t="shared" si="320"/>
        <v>0</v>
      </c>
      <c r="AK580" s="124">
        <f t="shared" si="321"/>
        <v>0</v>
      </c>
      <c r="AL580" s="28" t="s">
        <v>7748</v>
      </c>
      <c r="AM580" s="122">
        <v>956</v>
      </c>
      <c r="AN580" s="122">
        <v>955</v>
      </c>
      <c r="AO580" s="123">
        <f t="shared" si="322"/>
        <v>1</v>
      </c>
      <c r="AP580" s="29">
        <f t="shared" si="323"/>
        <v>0.10471204188481677</v>
      </c>
      <c r="AQ580" s="28" t="s">
        <v>6418</v>
      </c>
      <c r="AR580" s="122">
        <v>762</v>
      </c>
      <c r="AS580" s="122">
        <v>762</v>
      </c>
      <c r="AT580" s="123">
        <f t="shared" si="324"/>
        <v>0</v>
      </c>
      <c r="AU580" s="124">
        <f t="shared" si="325"/>
        <v>0</v>
      </c>
      <c r="AV580" s="9" t="s">
        <v>12089</v>
      </c>
      <c r="AX580" s="129"/>
      <c r="AY580" s="139"/>
      <c r="AZ580" s="139"/>
    </row>
    <row r="581" spans="3:52" ht="50" customHeight="1">
      <c r="C581" s="52" t="s">
        <v>6318</v>
      </c>
      <c r="D581" s="126" t="s">
        <v>1355</v>
      </c>
      <c r="E581" s="127" t="s">
        <v>12654</v>
      </c>
      <c r="F581" s="128" t="s">
        <v>1356</v>
      </c>
      <c r="G581" s="125">
        <v>6973.5230000000001</v>
      </c>
      <c r="H581" s="122">
        <v>6645.473</v>
      </c>
      <c r="I581" s="123">
        <f t="shared" si="302"/>
        <v>328.05000000000018</v>
      </c>
      <c r="J581" s="124">
        <f t="shared" si="303"/>
        <v>4.9364431997541818</v>
      </c>
      <c r="K581" s="125">
        <v>1826.7829999999999</v>
      </c>
      <c r="L581" s="122">
        <v>1824.749</v>
      </c>
      <c r="M581" s="123">
        <f t="shared" si="304"/>
        <v>2.0339999999998781</v>
      </c>
      <c r="N581" s="124">
        <f t="shared" si="305"/>
        <v>0.11146738537737948</v>
      </c>
      <c r="O581" s="125">
        <v>2583.2060000000001</v>
      </c>
      <c r="P581" s="122">
        <v>2580.1390000000001</v>
      </c>
      <c r="Q581" s="123">
        <f t="shared" si="306"/>
        <v>3.0670000000000073</v>
      </c>
      <c r="R581" s="124">
        <f t="shared" si="307"/>
        <v>0.11886956477926217</v>
      </c>
      <c r="S581" s="125">
        <v>2563.5340000000001</v>
      </c>
      <c r="T581" s="122">
        <v>2240.585</v>
      </c>
      <c r="U581" s="123">
        <f t="shared" si="308"/>
        <v>322.94900000000007</v>
      </c>
      <c r="V581" s="124">
        <f t="shared" si="309"/>
        <v>14.413601804885781</v>
      </c>
      <c r="W581" s="121" t="s">
        <v>6388</v>
      </c>
      <c r="X581" s="122">
        <v>1084</v>
      </c>
      <c r="Y581" s="122">
        <v>1206</v>
      </c>
      <c r="Z581" s="123">
        <f t="shared" si="316"/>
        <v>-122</v>
      </c>
      <c r="AA581" s="124">
        <f t="shared" si="317"/>
        <v>-10.11608623548922</v>
      </c>
      <c r="AB581" s="28" t="s">
        <v>7142</v>
      </c>
      <c r="AC581" s="122">
        <v>777</v>
      </c>
      <c r="AD581" s="122">
        <v>299</v>
      </c>
      <c r="AE581" s="123">
        <f t="shared" si="318"/>
        <v>478</v>
      </c>
      <c r="AF581" s="29">
        <f t="shared" si="319"/>
        <v>159.86622073578596</v>
      </c>
      <c r="AG581" s="28" t="s">
        <v>6403</v>
      </c>
      <c r="AH581" s="122">
        <v>493</v>
      </c>
      <c r="AI581" s="122">
        <v>464</v>
      </c>
      <c r="AJ581" s="123">
        <f t="shared" si="320"/>
        <v>29</v>
      </c>
      <c r="AK581" s="124">
        <f t="shared" si="321"/>
        <v>6.25</v>
      </c>
      <c r="AL581" s="28" t="s">
        <v>6418</v>
      </c>
      <c r="AM581" s="122">
        <v>155</v>
      </c>
      <c r="AN581" s="122">
        <v>213</v>
      </c>
      <c r="AO581" s="123">
        <f t="shared" si="322"/>
        <v>-58</v>
      </c>
      <c r="AP581" s="29">
        <f t="shared" si="323"/>
        <v>-27.230046948356808</v>
      </c>
      <c r="AQ581" s="28" t="s">
        <v>7749</v>
      </c>
      <c r="AR581" s="122">
        <v>55</v>
      </c>
      <c r="AS581" s="122">
        <v>59</v>
      </c>
      <c r="AT581" s="123">
        <f t="shared" si="324"/>
        <v>-4</v>
      </c>
      <c r="AU581" s="124">
        <f t="shared" si="325"/>
        <v>-6.7796610169491522</v>
      </c>
      <c r="AV581" s="9" t="s">
        <v>12090</v>
      </c>
      <c r="AX581" s="129"/>
      <c r="AY581" s="139"/>
      <c r="AZ581" s="139"/>
    </row>
    <row r="582" spans="3:52" ht="50" customHeight="1">
      <c r="C582" s="52" t="s">
        <v>6318</v>
      </c>
      <c r="D582" s="126" t="s">
        <v>1357</v>
      </c>
      <c r="E582" s="127" t="s">
        <v>12654</v>
      </c>
      <c r="F582" s="128" t="s">
        <v>1358</v>
      </c>
      <c r="G582" s="125">
        <v>7202.9030000000002</v>
      </c>
      <c r="H582" s="122">
        <v>6386.9489999999996</v>
      </c>
      <c r="I582" s="123">
        <f t="shared" si="302"/>
        <v>815.95400000000063</v>
      </c>
      <c r="J582" s="124">
        <f t="shared" si="303"/>
        <v>12.775332948486056</v>
      </c>
      <c r="K582" s="125">
        <v>3747.6579999999999</v>
      </c>
      <c r="L582" s="122">
        <v>3745.9110000000001</v>
      </c>
      <c r="M582" s="123">
        <f t="shared" si="304"/>
        <v>1.7469999999998436</v>
      </c>
      <c r="N582" s="124">
        <f t="shared" si="305"/>
        <v>4.6637520218708976E-2</v>
      </c>
      <c r="O582" s="125">
        <v>759.10699999999997</v>
      </c>
      <c r="P582" s="122">
        <v>558.38099999999997</v>
      </c>
      <c r="Q582" s="123">
        <f t="shared" si="306"/>
        <v>200.726</v>
      </c>
      <c r="R582" s="124">
        <f t="shared" si="307"/>
        <v>35.947856391961764</v>
      </c>
      <c r="S582" s="125">
        <v>2696.1379999999999</v>
      </c>
      <c r="T582" s="122">
        <v>2082.6570000000002</v>
      </c>
      <c r="U582" s="123">
        <f t="shared" si="308"/>
        <v>613.48099999999977</v>
      </c>
      <c r="V582" s="124">
        <f t="shared" si="309"/>
        <v>29.456650807118013</v>
      </c>
      <c r="W582" s="121" t="s">
        <v>6441</v>
      </c>
      <c r="X582" s="122">
        <v>1110</v>
      </c>
      <c r="Y582" s="122">
        <v>499</v>
      </c>
      <c r="Z582" s="123">
        <f t="shared" si="316"/>
        <v>611</v>
      </c>
      <c r="AA582" s="124">
        <f t="shared" si="317"/>
        <v>122.44488977955912</v>
      </c>
      <c r="AB582" s="28" t="s">
        <v>6556</v>
      </c>
      <c r="AC582" s="122">
        <v>787</v>
      </c>
      <c r="AD582" s="122">
        <v>795</v>
      </c>
      <c r="AE582" s="123">
        <f t="shared" si="318"/>
        <v>-8</v>
      </c>
      <c r="AF582" s="29">
        <f t="shared" si="319"/>
        <v>-1.0062893081761006</v>
      </c>
      <c r="AG582" s="28" t="s">
        <v>6418</v>
      </c>
      <c r="AH582" s="122">
        <v>379</v>
      </c>
      <c r="AI582" s="122">
        <v>383</v>
      </c>
      <c r="AJ582" s="123">
        <f t="shared" si="320"/>
        <v>-4</v>
      </c>
      <c r="AK582" s="124">
        <f t="shared" si="321"/>
        <v>-1.0443864229765014</v>
      </c>
      <c r="AL582" s="28" t="s">
        <v>6529</v>
      </c>
      <c r="AM582" s="122">
        <v>372</v>
      </c>
      <c r="AN582" s="122">
        <v>369</v>
      </c>
      <c r="AO582" s="123">
        <f t="shared" si="322"/>
        <v>3</v>
      </c>
      <c r="AP582" s="29">
        <f t="shared" si="323"/>
        <v>0.81300813008130091</v>
      </c>
      <c r="AQ582" s="28" t="s">
        <v>6396</v>
      </c>
      <c r="AR582" s="122">
        <v>20</v>
      </c>
      <c r="AS582" s="122">
        <v>6</v>
      </c>
      <c r="AT582" s="123">
        <f t="shared" si="324"/>
        <v>14</v>
      </c>
      <c r="AU582" s="124">
        <f t="shared" si="325"/>
        <v>233.33333333333334</v>
      </c>
      <c r="AV582" s="9" t="s">
        <v>12091</v>
      </c>
      <c r="AX582" s="129"/>
      <c r="AY582" s="139"/>
      <c r="AZ582" s="139"/>
    </row>
    <row r="583" spans="3:52" ht="50" customHeight="1">
      <c r="C583" s="52" t="s">
        <v>6318</v>
      </c>
      <c r="D583" s="126" t="s">
        <v>1359</v>
      </c>
      <c r="E583" s="127" t="s">
        <v>12654</v>
      </c>
      <c r="F583" s="128" t="s">
        <v>1360</v>
      </c>
      <c r="G583" s="125">
        <v>12101.027</v>
      </c>
      <c r="H583" s="122">
        <v>14054.897999999999</v>
      </c>
      <c r="I583" s="123">
        <f t="shared" si="302"/>
        <v>-1953.8709999999992</v>
      </c>
      <c r="J583" s="124">
        <f t="shared" si="303"/>
        <v>-13.901708856229334</v>
      </c>
      <c r="K583" s="125">
        <v>6285.2809999999999</v>
      </c>
      <c r="L583" s="122">
        <v>6763.808</v>
      </c>
      <c r="M583" s="123">
        <f t="shared" si="304"/>
        <v>-478.52700000000004</v>
      </c>
      <c r="N583" s="124">
        <f t="shared" si="305"/>
        <v>-7.0748164347657418</v>
      </c>
      <c r="O583" s="125">
        <v>397.25200000000001</v>
      </c>
      <c r="P583" s="122">
        <v>397.15699999999998</v>
      </c>
      <c r="Q583" s="123">
        <f t="shared" si="306"/>
        <v>9.5000000000027285E-2</v>
      </c>
      <c r="R583" s="124">
        <f t="shared" si="307"/>
        <v>2.3920011481612383E-2</v>
      </c>
      <c r="S583" s="125">
        <v>5418.4939999999997</v>
      </c>
      <c r="T583" s="122">
        <v>6893.933</v>
      </c>
      <c r="U583" s="123">
        <f t="shared" si="308"/>
        <v>-1475.4390000000003</v>
      </c>
      <c r="V583" s="124">
        <f t="shared" si="309"/>
        <v>-21.401992157452071</v>
      </c>
      <c r="W583" s="121" t="s">
        <v>7750</v>
      </c>
      <c r="X583" s="122">
        <v>3275</v>
      </c>
      <c r="Y583" s="122">
        <v>4927</v>
      </c>
      <c r="Z583" s="123">
        <f t="shared" si="316"/>
        <v>-1652</v>
      </c>
      <c r="AA583" s="124">
        <f t="shared" si="317"/>
        <v>-33.529531154860969</v>
      </c>
      <c r="AB583" s="28" t="s">
        <v>7751</v>
      </c>
      <c r="AC583" s="122">
        <v>708</v>
      </c>
      <c r="AD583" s="122">
        <v>406</v>
      </c>
      <c r="AE583" s="123">
        <f t="shared" si="318"/>
        <v>302</v>
      </c>
      <c r="AF583" s="29">
        <f t="shared" si="319"/>
        <v>74.384236453201964</v>
      </c>
      <c r="AG583" s="28" t="s">
        <v>7752</v>
      </c>
      <c r="AH583" s="122">
        <v>569</v>
      </c>
      <c r="AI583" s="122">
        <v>513</v>
      </c>
      <c r="AJ583" s="123">
        <f t="shared" si="320"/>
        <v>56</v>
      </c>
      <c r="AK583" s="124">
        <f t="shared" si="321"/>
        <v>10.916179337231968</v>
      </c>
      <c r="AL583" s="28" t="s">
        <v>7753</v>
      </c>
      <c r="AM583" s="122">
        <v>224</v>
      </c>
      <c r="AN583" s="122">
        <v>226</v>
      </c>
      <c r="AO583" s="123">
        <f t="shared" si="322"/>
        <v>-2</v>
      </c>
      <c r="AP583" s="29">
        <f t="shared" si="323"/>
        <v>-0.88495575221238942</v>
      </c>
      <c r="AQ583" s="28" t="s">
        <v>6418</v>
      </c>
      <c r="AR583" s="122">
        <v>153</v>
      </c>
      <c r="AS583" s="122">
        <v>156</v>
      </c>
      <c r="AT583" s="123">
        <f t="shared" si="324"/>
        <v>-3</v>
      </c>
      <c r="AU583" s="124">
        <f t="shared" si="325"/>
        <v>-1.9230769230769231</v>
      </c>
      <c r="AV583" s="9" t="s">
        <v>12092</v>
      </c>
      <c r="AX583" s="129"/>
      <c r="AY583" s="139"/>
      <c r="AZ583" s="139"/>
    </row>
    <row r="584" spans="3:52" ht="50" customHeight="1">
      <c r="C584" s="52" t="s">
        <v>6318</v>
      </c>
      <c r="D584" s="126" t="s">
        <v>1361</v>
      </c>
      <c r="E584" s="127" t="s">
        <v>12654</v>
      </c>
      <c r="F584" s="128" t="s">
        <v>1362</v>
      </c>
      <c r="G584" s="125">
        <v>6218.6809999999996</v>
      </c>
      <c r="H584" s="122">
        <v>6145.6909999999998</v>
      </c>
      <c r="I584" s="123">
        <f t="shared" si="302"/>
        <v>72.989999999999782</v>
      </c>
      <c r="J584" s="124">
        <f t="shared" si="303"/>
        <v>1.1876614037379976</v>
      </c>
      <c r="K584" s="125">
        <v>1847.396</v>
      </c>
      <c r="L584" s="122">
        <v>1878.6869999999999</v>
      </c>
      <c r="M584" s="123">
        <f t="shared" si="304"/>
        <v>-31.29099999999994</v>
      </c>
      <c r="N584" s="124">
        <f t="shared" si="305"/>
        <v>-1.6655781404778944</v>
      </c>
      <c r="O584" s="125">
        <v>764.58399999999995</v>
      </c>
      <c r="P584" s="122">
        <v>763.90700000000004</v>
      </c>
      <c r="Q584" s="123">
        <f t="shared" si="306"/>
        <v>0.67699999999990723</v>
      </c>
      <c r="R584" s="124">
        <f t="shared" si="307"/>
        <v>8.8623353366300769E-2</v>
      </c>
      <c r="S584" s="125">
        <v>3606.701</v>
      </c>
      <c r="T584" s="122">
        <v>3503.0970000000002</v>
      </c>
      <c r="U584" s="123">
        <f t="shared" si="308"/>
        <v>103.60399999999981</v>
      </c>
      <c r="V584" s="124">
        <f t="shared" si="309"/>
        <v>2.9574973230829693</v>
      </c>
      <c r="W584" s="121" t="s">
        <v>6514</v>
      </c>
      <c r="X584" s="122">
        <v>1949</v>
      </c>
      <c r="Y584" s="122">
        <v>1961</v>
      </c>
      <c r="Z584" s="123">
        <f t="shared" si="316"/>
        <v>-12</v>
      </c>
      <c r="AA584" s="124">
        <f t="shared" si="317"/>
        <v>-0.61193268740438556</v>
      </c>
      <c r="AB584" s="28" t="s">
        <v>6441</v>
      </c>
      <c r="AC584" s="122">
        <v>1122</v>
      </c>
      <c r="AD584" s="122">
        <v>1079</v>
      </c>
      <c r="AE584" s="123">
        <f t="shared" si="318"/>
        <v>43</v>
      </c>
      <c r="AF584" s="29">
        <f t="shared" si="319"/>
        <v>3.9851714550509731</v>
      </c>
      <c r="AG584" s="28" t="s">
        <v>7754</v>
      </c>
      <c r="AH584" s="122">
        <v>120</v>
      </c>
      <c r="AI584" s="122">
        <v>152</v>
      </c>
      <c r="AJ584" s="123">
        <f t="shared" si="320"/>
        <v>-32</v>
      </c>
      <c r="AK584" s="124">
        <f t="shared" si="321"/>
        <v>-21.052631578947366</v>
      </c>
      <c r="AL584" s="28" t="s">
        <v>7755</v>
      </c>
      <c r="AM584" s="122">
        <v>102</v>
      </c>
      <c r="AN584" s="122">
        <v>26</v>
      </c>
      <c r="AO584" s="123">
        <f t="shared" si="322"/>
        <v>76</v>
      </c>
      <c r="AP584" s="29">
        <f t="shared" si="323"/>
        <v>292.30769230769226</v>
      </c>
      <c r="AQ584" s="28" t="s">
        <v>7756</v>
      </c>
      <c r="AR584" s="122">
        <v>97</v>
      </c>
      <c r="AS584" s="122">
        <v>90</v>
      </c>
      <c r="AT584" s="123">
        <f t="shared" si="324"/>
        <v>7</v>
      </c>
      <c r="AU584" s="124">
        <f t="shared" si="325"/>
        <v>7.7777777777777777</v>
      </c>
      <c r="AV584" s="9" t="s">
        <v>12093</v>
      </c>
      <c r="AX584" s="129"/>
      <c r="AY584" s="139"/>
      <c r="AZ584" s="139"/>
    </row>
    <row r="585" spans="3:52" ht="50" customHeight="1">
      <c r="C585" s="52" t="s">
        <v>6318</v>
      </c>
      <c r="D585" s="126" t="s">
        <v>1363</v>
      </c>
      <c r="E585" s="127" t="s">
        <v>12654</v>
      </c>
      <c r="F585" s="128" t="s">
        <v>1364</v>
      </c>
      <c r="G585" s="125">
        <v>17104.8</v>
      </c>
      <c r="H585" s="122">
        <v>16311.636</v>
      </c>
      <c r="I585" s="123">
        <f t="shared" si="302"/>
        <v>793.16399999999885</v>
      </c>
      <c r="J585" s="124">
        <f t="shared" si="303"/>
        <v>4.8625655942788253</v>
      </c>
      <c r="K585" s="125">
        <v>5830.5169999999998</v>
      </c>
      <c r="L585" s="122">
        <v>5305.9530000000004</v>
      </c>
      <c r="M585" s="123">
        <f t="shared" si="304"/>
        <v>524.5639999999994</v>
      </c>
      <c r="N585" s="124">
        <f t="shared" si="305"/>
        <v>9.8863295622859706</v>
      </c>
      <c r="O585" s="125">
        <v>1267.2639999999999</v>
      </c>
      <c r="P585" s="122">
        <v>1215.7449999999999</v>
      </c>
      <c r="Q585" s="123">
        <f t="shared" si="306"/>
        <v>51.519000000000005</v>
      </c>
      <c r="R585" s="124">
        <f t="shared" si="307"/>
        <v>4.2376485200432663</v>
      </c>
      <c r="S585" s="125">
        <v>10007.019</v>
      </c>
      <c r="T585" s="122">
        <v>9789.9380000000001</v>
      </c>
      <c r="U585" s="123">
        <f t="shared" si="308"/>
        <v>217.08100000000013</v>
      </c>
      <c r="V585" s="124">
        <f t="shared" si="309"/>
        <v>2.217388915026838</v>
      </c>
      <c r="W585" s="121" t="s">
        <v>6441</v>
      </c>
      <c r="X585" s="122">
        <v>6244</v>
      </c>
      <c r="Y585" s="122">
        <v>5984</v>
      </c>
      <c r="Z585" s="123">
        <f t="shared" si="316"/>
        <v>260</v>
      </c>
      <c r="AA585" s="124">
        <f t="shared" si="317"/>
        <v>4.3449197860962565</v>
      </c>
      <c r="AB585" s="28" t="s">
        <v>7142</v>
      </c>
      <c r="AC585" s="122">
        <v>2075</v>
      </c>
      <c r="AD585" s="122">
        <v>2075</v>
      </c>
      <c r="AE585" s="123">
        <f t="shared" si="318"/>
        <v>0</v>
      </c>
      <c r="AF585" s="29">
        <f t="shared" si="319"/>
        <v>0</v>
      </c>
      <c r="AG585" s="28" t="s">
        <v>6540</v>
      </c>
      <c r="AH585" s="122">
        <v>763</v>
      </c>
      <c r="AI585" s="122">
        <v>770</v>
      </c>
      <c r="AJ585" s="123">
        <f t="shared" si="320"/>
        <v>-7</v>
      </c>
      <c r="AK585" s="124">
        <f t="shared" si="321"/>
        <v>-0.90909090909090906</v>
      </c>
      <c r="AL585" s="28" t="s">
        <v>7192</v>
      </c>
      <c r="AM585" s="122">
        <v>520</v>
      </c>
      <c r="AN585" s="122">
        <v>544</v>
      </c>
      <c r="AO585" s="123">
        <f t="shared" si="322"/>
        <v>-24</v>
      </c>
      <c r="AP585" s="29">
        <f t="shared" si="323"/>
        <v>-4.4117647058823533</v>
      </c>
      <c r="AQ585" s="28" t="s">
        <v>7275</v>
      </c>
      <c r="AR585" s="122">
        <v>242</v>
      </c>
      <c r="AS585" s="122">
        <v>250</v>
      </c>
      <c r="AT585" s="123">
        <f t="shared" si="324"/>
        <v>-8</v>
      </c>
      <c r="AU585" s="124">
        <f t="shared" si="325"/>
        <v>-3.2</v>
      </c>
      <c r="AV585" s="9" t="s">
        <v>12094</v>
      </c>
      <c r="AX585" s="129"/>
      <c r="AY585" s="139"/>
      <c r="AZ585" s="139"/>
    </row>
    <row r="586" spans="3:52" ht="50" customHeight="1">
      <c r="C586" s="52" t="s">
        <v>6318</v>
      </c>
      <c r="D586" s="144" t="s">
        <v>1365</v>
      </c>
      <c r="E586" s="145" t="s">
        <v>12654</v>
      </c>
      <c r="F586" s="146" t="s">
        <v>1366</v>
      </c>
      <c r="G586" s="125">
        <v>4916.6559999999999</v>
      </c>
      <c r="H586" s="122">
        <v>4677.2449999999999</v>
      </c>
      <c r="I586" s="123">
        <f t="shared" si="302"/>
        <v>239.41100000000006</v>
      </c>
      <c r="J586" s="124">
        <f t="shared" si="303"/>
        <v>5.1186328704183781</v>
      </c>
      <c r="K586" s="125">
        <v>2163.8440000000001</v>
      </c>
      <c r="L586" s="122">
        <v>2893.2759999999998</v>
      </c>
      <c r="M586" s="123">
        <f t="shared" si="304"/>
        <v>-729.43199999999979</v>
      </c>
      <c r="N586" s="124">
        <f t="shared" si="305"/>
        <v>-25.21128298855691</v>
      </c>
      <c r="O586" s="125">
        <v>891.76800000000003</v>
      </c>
      <c r="P586" s="122">
        <v>890.71100000000001</v>
      </c>
      <c r="Q586" s="123">
        <f t="shared" si="306"/>
        <v>1.0570000000000164</v>
      </c>
      <c r="R586" s="124">
        <f t="shared" si="307"/>
        <v>0.11866924288574142</v>
      </c>
      <c r="S586" s="125">
        <v>1861.0440000000001</v>
      </c>
      <c r="T586" s="122">
        <v>893.25800000000004</v>
      </c>
      <c r="U586" s="123">
        <f t="shared" si="308"/>
        <v>967.78600000000006</v>
      </c>
      <c r="V586" s="124">
        <f t="shared" si="309"/>
        <v>108.34339015155756</v>
      </c>
      <c r="W586" s="121" t="s">
        <v>6564</v>
      </c>
      <c r="X586" s="122">
        <v>1027</v>
      </c>
      <c r="Y586" s="122">
        <v>16</v>
      </c>
      <c r="Z586" s="123">
        <f t="shared" si="316"/>
        <v>1011</v>
      </c>
      <c r="AA586" s="124">
        <f t="shared" si="317"/>
        <v>6318.75</v>
      </c>
      <c r="AB586" s="28" t="s">
        <v>6418</v>
      </c>
      <c r="AC586" s="122">
        <v>320</v>
      </c>
      <c r="AD586" s="122">
        <v>354</v>
      </c>
      <c r="AE586" s="123">
        <f t="shared" si="318"/>
        <v>-34</v>
      </c>
      <c r="AF586" s="29">
        <f t="shared" si="319"/>
        <v>-9.6045197740112993</v>
      </c>
      <c r="AG586" s="28" t="s">
        <v>6441</v>
      </c>
      <c r="AH586" s="122">
        <v>264</v>
      </c>
      <c r="AI586" s="122">
        <v>263</v>
      </c>
      <c r="AJ586" s="123">
        <f t="shared" si="320"/>
        <v>1</v>
      </c>
      <c r="AK586" s="124">
        <f t="shared" si="321"/>
        <v>0.38022813688212925</v>
      </c>
      <c r="AL586" s="28" t="s">
        <v>6471</v>
      </c>
      <c r="AM586" s="122">
        <v>250</v>
      </c>
      <c r="AN586" s="122">
        <v>260</v>
      </c>
      <c r="AO586" s="123">
        <f t="shared" si="322"/>
        <v>-10</v>
      </c>
      <c r="AP586" s="29">
        <f t="shared" si="323"/>
        <v>-3.8461538461538463</v>
      </c>
      <c r="AQ586" s="28" t="s">
        <v>6421</v>
      </c>
      <c r="AR586" s="122" t="s">
        <v>6421</v>
      </c>
      <c r="AS586" s="122" t="s">
        <v>6421</v>
      </c>
      <c r="AT586" s="123" t="s">
        <v>6421</v>
      </c>
      <c r="AU586" s="124" t="s">
        <v>6421</v>
      </c>
      <c r="AV586" s="9" t="s">
        <v>12095</v>
      </c>
      <c r="AX586" s="129"/>
      <c r="AY586" s="139"/>
      <c r="AZ586" s="139"/>
    </row>
    <row r="587" spans="3:52" ht="50" customHeight="1">
      <c r="C587" s="52" t="s">
        <v>6318</v>
      </c>
      <c r="D587" s="126" t="s">
        <v>1367</v>
      </c>
      <c r="E587" s="127" t="s">
        <v>12654</v>
      </c>
      <c r="F587" s="128" t="s">
        <v>1368</v>
      </c>
      <c r="G587" s="125">
        <v>8543.8160000000007</v>
      </c>
      <c r="H587" s="122">
        <v>8618.3979999999992</v>
      </c>
      <c r="I587" s="123">
        <f t="shared" ref="I587:I618" si="326">G587-H587</f>
        <v>-74.581999999998516</v>
      </c>
      <c r="J587" s="124">
        <f t="shared" ref="J587:J620" si="327">I587/H587*100</f>
        <v>-0.86538124602737676</v>
      </c>
      <c r="K587" s="125">
        <v>2919.3470000000002</v>
      </c>
      <c r="L587" s="122">
        <v>3062.27</v>
      </c>
      <c r="M587" s="123">
        <f t="shared" ref="M587:M618" si="328">K587-L587</f>
        <v>-142.92299999999977</v>
      </c>
      <c r="N587" s="124">
        <f t="shared" ref="N587:N620" si="329">M587/L587*100</f>
        <v>-4.6672239874341512</v>
      </c>
      <c r="O587" s="125">
        <v>1999.788</v>
      </c>
      <c r="P587" s="122">
        <v>1996.2</v>
      </c>
      <c r="Q587" s="123">
        <f t="shared" si="306"/>
        <v>3.5879999999999654</v>
      </c>
      <c r="R587" s="124">
        <f t="shared" si="307"/>
        <v>0.17974150886684526</v>
      </c>
      <c r="S587" s="125">
        <v>3624.681</v>
      </c>
      <c r="T587" s="122">
        <v>3559.9279999999999</v>
      </c>
      <c r="U587" s="123">
        <f t="shared" si="308"/>
        <v>64.753000000000156</v>
      </c>
      <c r="V587" s="124">
        <f t="shared" si="309"/>
        <v>1.8189412819585158</v>
      </c>
      <c r="W587" s="121" t="s">
        <v>6514</v>
      </c>
      <c r="X587" s="122">
        <v>1948</v>
      </c>
      <c r="Y587" s="122">
        <v>2004</v>
      </c>
      <c r="Z587" s="123">
        <f t="shared" si="316"/>
        <v>-56</v>
      </c>
      <c r="AA587" s="124">
        <f t="shared" si="317"/>
        <v>-2.7944111776447107</v>
      </c>
      <c r="AB587" s="28" t="s">
        <v>6441</v>
      </c>
      <c r="AC587" s="122">
        <v>1012</v>
      </c>
      <c r="AD587" s="122">
        <v>957</v>
      </c>
      <c r="AE587" s="123">
        <f t="shared" si="318"/>
        <v>55</v>
      </c>
      <c r="AF587" s="29">
        <f t="shared" si="319"/>
        <v>5.7471264367816088</v>
      </c>
      <c r="AG587" s="28" t="s">
        <v>6396</v>
      </c>
      <c r="AH587" s="122">
        <v>150</v>
      </c>
      <c r="AI587" s="122">
        <v>159</v>
      </c>
      <c r="AJ587" s="123">
        <f t="shared" si="320"/>
        <v>-9</v>
      </c>
      <c r="AK587" s="124">
        <f t="shared" si="321"/>
        <v>-5.6603773584905666</v>
      </c>
      <c r="AL587" s="28" t="s">
        <v>7757</v>
      </c>
      <c r="AM587" s="122">
        <v>80</v>
      </c>
      <c r="AN587" s="122">
        <v>110</v>
      </c>
      <c r="AO587" s="123">
        <f t="shared" si="322"/>
        <v>-30</v>
      </c>
      <c r="AP587" s="29">
        <f t="shared" si="323"/>
        <v>-27.27272727272727</v>
      </c>
      <c r="AQ587" s="28" t="s">
        <v>7758</v>
      </c>
      <c r="AR587" s="122">
        <v>71</v>
      </c>
      <c r="AS587" s="122">
        <v>61</v>
      </c>
      <c r="AT587" s="123">
        <f t="shared" si="324"/>
        <v>10</v>
      </c>
      <c r="AU587" s="124">
        <f t="shared" si="325"/>
        <v>16.393442622950818</v>
      </c>
      <c r="AV587" s="9" t="s">
        <v>12096</v>
      </c>
      <c r="AX587" s="129"/>
      <c r="AY587" s="139"/>
      <c r="AZ587" s="139"/>
    </row>
    <row r="588" spans="3:52" ht="50" customHeight="1">
      <c r="C588" s="52" t="s">
        <v>6319</v>
      </c>
      <c r="D588" s="126" t="s">
        <v>1369</v>
      </c>
      <c r="E588" s="127" t="s">
        <v>12654</v>
      </c>
      <c r="F588" s="128" t="s">
        <v>1370</v>
      </c>
      <c r="G588" s="125">
        <v>4564.2489999999998</v>
      </c>
      <c r="H588" s="122">
        <v>4237.5479999999998</v>
      </c>
      <c r="I588" s="123">
        <f t="shared" si="326"/>
        <v>326.70100000000002</v>
      </c>
      <c r="J588" s="124">
        <f t="shared" si="327"/>
        <v>7.7096707813103249</v>
      </c>
      <c r="K588" s="125">
        <v>1954.876</v>
      </c>
      <c r="L588" s="122">
        <v>1955.1</v>
      </c>
      <c r="M588" s="123">
        <f t="shared" si="328"/>
        <v>-0.2239999999999327</v>
      </c>
      <c r="N588" s="124">
        <f t="shared" si="329"/>
        <v>-1.1457214464729819E-2</v>
      </c>
      <c r="O588" s="125">
        <v>185.28200000000001</v>
      </c>
      <c r="P588" s="122">
        <v>185.26300000000001</v>
      </c>
      <c r="Q588" s="123">
        <f t="shared" si="306"/>
        <v>1.9000000000005457E-2</v>
      </c>
      <c r="R588" s="124">
        <f t="shared" si="307"/>
        <v>1.0255690558830126E-2</v>
      </c>
      <c r="S588" s="125">
        <v>2424.0909999999999</v>
      </c>
      <c r="T588" s="122">
        <v>2097.1849999999999</v>
      </c>
      <c r="U588" s="123">
        <f t="shared" si="308"/>
        <v>326.90599999999995</v>
      </c>
      <c r="V588" s="124">
        <f t="shared" si="309"/>
        <v>15.587847519412925</v>
      </c>
      <c r="W588" s="121" t="s">
        <v>6403</v>
      </c>
      <c r="X588" s="122">
        <v>1476</v>
      </c>
      <c r="Y588" s="122">
        <v>1266</v>
      </c>
      <c r="Z588" s="123">
        <f t="shared" si="316"/>
        <v>210</v>
      </c>
      <c r="AA588" s="124">
        <f t="shared" si="317"/>
        <v>16.587677725118482</v>
      </c>
      <c r="AB588" s="28" t="s">
        <v>7720</v>
      </c>
      <c r="AC588" s="122">
        <v>300</v>
      </c>
      <c r="AD588" s="122">
        <v>300</v>
      </c>
      <c r="AE588" s="123">
        <f t="shared" si="318"/>
        <v>0</v>
      </c>
      <c r="AF588" s="29">
        <f t="shared" si="319"/>
        <v>0</v>
      </c>
      <c r="AG588" s="28" t="s">
        <v>7759</v>
      </c>
      <c r="AH588" s="122">
        <v>218</v>
      </c>
      <c r="AI588" s="122">
        <v>149</v>
      </c>
      <c r="AJ588" s="123">
        <f t="shared" si="320"/>
        <v>69</v>
      </c>
      <c r="AK588" s="124">
        <f t="shared" si="321"/>
        <v>46.308724832214764</v>
      </c>
      <c r="AL588" s="28" t="s">
        <v>6418</v>
      </c>
      <c r="AM588" s="122">
        <v>203</v>
      </c>
      <c r="AN588" s="122">
        <v>203</v>
      </c>
      <c r="AO588" s="123">
        <f t="shared" si="322"/>
        <v>0</v>
      </c>
      <c r="AP588" s="29">
        <f t="shared" si="323"/>
        <v>0</v>
      </c>
      <c r="AQ588" s="28" t="s">
        <v>6488</v>
      </c>
      <c r="AR588" s="122">
        <v>107</v>
      </c>
      <c r="AS588" s="122">
        <v>83</v>
      </c>
      <c r="AT588" s="123">
        <f t="shared" si="324"/>
        <v>24</v>
      </c>
      <c r="AU588" s="124">
        <f t="shared" si="325"/>
        <v>28.915662650602407</v>
      </c>
      <c r="AV588" s="9" t="s">
        <v>12097</v>
      </c>
      <c r="AX588" s="129"/>
      <c r="AY588" s="139"/>
      <c r="AZ588" s="139"/>
    </row>
    <row r="589" spans="3:52" ht="50" customHeight="1">
      <c r="C589" s="52" t="s">
        <v>6319</v>
      </c>
      <c r="D589" s="126" t="s">
        <v>1371</v>
      </c>
      <c r="E589" s="127" t="s">
        <v>12654</v>
      </c>
      <c r="F589" s="128" t="s">
        <v>1372</v>
      </c>
      <c r="G589" s="125">
        <v>1315.4269999999999</v>
      </c>
      <c r="H589" s="122">
        <v>1480.8130000000001</v>
      </c>
      <c r="I589" s="123">
        <f t="shared" si="326"/>
        <v>-165.38600000000019</v>
      </c>
      <c r="J589" s="124">
        <f t="shared" si="327"/>
        <v>-11.16859454907542</v>
      </c>
      <c r="K589" s="125">
        <v>469.49099999999999</v>
      </c>
      <c r="L589" s="122">
        <v>444.488</v>
      </c>
      <c r="M589" s="123">
        <f t="shared" si="328"/>
        <v>25.002999999999986</v>
      </c>
      <c r="N589" s="124">
        <f t="shared" si="329"/>
        <v>5.6251237378736851</v>
      </c>
      <c r="O589" s="125">
        <v>113.925</v>
      </c>
      <c r="P589" s="122">
        <v>113.92400000000001</v>
      </c>
      <c r="Q589" s="123">
        <f t="shared" si="306"/>
        <v>9.9999999999056399E-4</v>
      </c>
      <c r="R589" s="124">
        <f t="shared" si="307"/>
        <v>8.7777816789312514E-4</v>
      </c>
      <c r="S589" s="125">
        <v>732.01099999999997</v>
      </c>
      <c r="T589" s="122">
        <v>922.40099999999995</v>
      </c>
      <c r="U589" s="123">
        <f t="shared" si="308"/>
        <v>-190.39</v>
      </c>
      <c r="V589" s="124">
        <f t="shared" si="309"/>
        <v>-20.640697484066038</v>
      </c>
      <c r="W589" s="121" t="s">
        <v>6521</v>
      </c>
      <c r="X589" s="122">
        <v>239</v>
      </c>
      <c r="Y589" s="122">
        <v>239</v>
      </c>
      <c r="Z589" s="123">
        <f t="shared" si="316"/>
        <v>0</v>
      </c>
      <c r="AA589" s="124">
        <f t="shared" si="317"/>
        <v>0</v>
      </c>
      <c r="AB589" s="28" t="s">
        <v>6410</v>
      </c>
      <c r="AC589" s="122">
        <v>174</v>
      </c>
      <c r="AD589" s="122">
        <v>174</v>
      </c>
      <c r="AE589" s="123">
        <f t="shared" si="318"/>
        <v>0</v>
      </c>
      <c r="AF589" s="29">
        <f t="shared" si="319"/>
        <v>0</v>
      </c>
      <c r="AG589" s="28" t="s">
        <v>7060</v>
      </c>
      <c r="AH589" s="122">
        <v>81</v>
      </c>
      <c r="AI589" s="122">
        <v>138</v>
      </c>
      <c r="AJ589" s="123">
        <f t="shared" si="320"/>
        <v>-57</v>
      </c>
      <c r="AK589" s="124">
        <f t="shared" si="321"/>
        <v>-41.304347826086953</v>
      </c>
      <c r="AL589" s="28" t="s">
        <v>7760</v>
      </c>
      <c r="AM589" s="122">
        <v>81</v>
      </c>
      <c r="AN589" s="122">
        <v>179</v>
      </c>
      <c r="AO589" s="123">
        <f t="shared" si="322"/>
        <v>-98</v>
      </c>
      <c r="AP589" s="29">
        <f t="shared" si="323"/>
        <v>-54.748603351955303</v>
      </c>
      <c r="AQ589" s="28" t="s">
        <v>7761</v>
      </c>
      <c r="AR589" s="122">
        <v>58</v>
      </c>
      <c r="AS589" s="122">
        <v>50</v>
      </c>
      <c r="AT589" s="123">
        <f t="shared" si="324"/>
        <v>8</v>
      </c>
      <c r="AU589" s="124">
        <f t="shared" si="325"/>
        <v>16</v>
      </c>
      <c r="AV589" s="9" t="s">
        <v>12098</v>
      </c>
      <c r="AX589" s="129"/>
      <c r="AY589" s="139"/>
      <c r="AZ589" s="139"/>
    </row>
    <row r="590" spans="3:52" ht="50" customHeight="1">
      <c r="C590" s="52" t="s">
        <v>6319</v>
      </c>
      <c r="D590" s="126" t="s">
        <v>1373</v>
      </c>
      <c r="E590" s="127" t="s">
        <v>12654</v>
      </c>
      <c r="F590" s="128" t="s">
        <v>1374</v>
      </c>
      <c r="G590" s="125">
        <v>5072.1679999999997</v>
      </c>
      <c r="H590" s="122">
        <v>5261.2160000000003</v>
      </c>
      <c r="I590" s="123">
        <f t="shared" si="326"/>
        <v>-189.04800000000068</v>
      </c>
      <c r="J590" s="124">
        <f t="shared" si="327"/>
        <v>-3.5932377610043127</v>
      </c>
      <c r="K590" s="125">
        <v>2717.8620000000001</v>
      </c>
      <c r="L590" s="122">
        <v>3104.788</v>
      </c>
      <c r="M590" s="123">
        <f t="shared" si="328"/>
        <v>-386.92599999999993</v>
      </c>
      <c r="N590" s="124">
        <f t="shared" si="329"/>
        <v>-12.462235746852922</v>
      </c>
      <c r="O590" s="125">
        <v>106.086</v>
      </c>
      <c r="P590" s="122">
        <v>103.30800000000001</v>
      </c>
      <c r="Q590" s="123">
        <f t="shared" si="306"/>
        <v>2.7779999999999916</v>
      </c>
      <c r="R590" s="124">
        <f t="shared" si="307"/>
        <v>2.6890463468463155</v>
      </c>
      <c r="S590" s="125">
        <v>2248.2199999999998</v>
      </c>
      <c r="T590" s="122">
        <v>2053.12</v>
      </c>
      <c r="U590" s="123">
        <f t="shared" si="308"/>
        <v>195.09999999999991</v>
      </c>
      <c r="V590" s="124">
        <f t="shared" si="309"/>
        <v>9.5026106608478766</v>
      </c>
      <c r="W590" s="121" t="s">
        <v>6963</v>
      </c>
      <c r="X590" s="122">
        <v>1122</v>
      </c>
      <c r="Y590" s="122">
        <v>822</v>
      </c>
      <c r="Z590" s="123">
        <f t="shared" si="316"/>
        <v>300</v>
      </c>
      <c r="AA590" s="124">
        <f t="shared" si="317"/>
        <v>36.496350364963504</v>
      </c>
      <c r="AB590" s="28" t="s">
        <v>6441</v>
      </c>
      <c r="AC590" s="122">
        <v>784</v>
      </c>
      <c r="AD590" s="122">
        <v>849</v>
      </c>
      <c r="AE590" s="123">
        <f t="shared" si="318"/>
        <v>-65</v>
      </c>
      <c r="AF590" s="29">
        <f t="shared" si="319"/>
        <v>-7.656065959952886</v>
      </c>
      <c r="AG590" s="28" t="s">
        <v>6486</v>
      </c>
      <c r="AH590" s="122">
        <v>219</v>
      </c>
      <c r="AI590" s="122">
        <v>219</v>
      </c>
      <c r="AJ590" s="123">
        <f t="shared" si="320"/>
        <v>0</v>
      </c>
      <c r="AK590" s="124">
        <f t="shared" si="321"/>
        <v>0</v>
      </c>
      <c r="AL590" s="28" t="s">
        <v>7762</v>
      </c>
      <c r="AM590" s="122">
        <v>51</v>
      </c>
      <c r="AN590" s="122">
        <v>51</v>
      </c>
      <c r="AO590" s="123">
        <f t="shared" si="322"/>
        <v>0</v>
      </c>
      <c r="AP590" s="29">
        <f t="shared" si="323"/>
        <v>0</v>
      </c>
      <c r="AQ590" s="28" t="s">
        <v>6396</v>
      </c>
      <c r="AR590" s="122">
        <v>33</v>
      </c>
      <c r="AS590" s="122">
        <v>50</v>
      </c>
      <c r="AT590" s="123">
        <f t="shared" si="324"/>
        <v>-17</v>
      </c>
      <c r="AU590" s="124">
        <f t="shared" si="325"/>
        <v>-34</v>
      </c>
      <c r="AV590" s="9" t="s">
        <v>12099</v>
      </c>
      <c r="AX590" s="129"/>
      <c r="AY590" s="139"/>
      <c r="AZ590" s="139"/>
    </row>
    <row r="591" spans="3:52" ht="50" customHeight="1">
      <c r="C591" s="52" t="s">
        <v>6319</v>
      </c>
      <c r="D591" s="126" t="s">
        <v>1375</v>
      </c>
      <c r="E591" s="127" t="s">
        <v>12654</v>
      </c>
      <c r="F591" s="128" t="s">
        <v>1376</v>
      </c>
      <c r="G591" s="125">
        <v>11560.925999999999</v>
      </c>
      <c r="H591" s="122">
        <v>12219.138000000001</v>
      </c>
      <c r="I591" s="123">
        <f t="shared" si="326"/>
        <v>-658.21200000000135</v>
      </c>
      <c r="J591" s="124">
        <f t="shared" si="327"/>
        <v>-5.3867302259783081</v>
      </c>
      <c r="K591" s="125">
        <v>7364.9750000000004</v>
      </c>
      <c r="L591" s="122">
        <v>7024.9</v>
      </c>
      <c r="M591" s="123">
        <f t="shared" si="328"/>
        <v>340.07500000000073</v>
      </c>
      <c r="N591" s="124">
        <f t="shared" si="329"/>
        <v>4.8409941778530756</v>
      </c>
      <c r="O591" s="125">
        <v>1655.3040000000001</v>
      </c>
      <c r="P591" s="122">
        <v>2248.5050000000001</v>
      </c>
      <c r="Q591" s="123">
        <f t="shared" si="306"/>
        <v>-593.20100000000002</v>
      </c>
      <c r="R591" s="124">
        <f t="shared" si="307"/>
        <v>-26.382018274364523</v>
      </c>
      <c r="S591" s="125">
        <v>2540.6469999999999</v>
      </c>
      <c r="T591" s="122">
        <v>2945.7330000000002</v>
      </c>
      <c r="U591" s="123">
        <f t="shared" si="308"/>
        <v>-405.08600000000024</v>
      </c>
      <c r="V591" s="124">
        <f t="shared" si="309"/>
        <v>-13.751619715704045</v>
      </c>
      <c r="W591" s="121" t="s">
        <v>7106</v>
      </c>
      <c r="X591" s="122">
        <v>833</v>
      </c>
      <c r="Y591" s="122">
        <v>944</v>
      </c>
      <c r="Z591" s="123">
        <f t="shared" si="316"/>
        <v>-111</v>
      </c>
      <c r="AA591" s="124">
        <f t="shared" si="317"/>
        <v>-11.758474576271187</v>
      </c>
      <c r="AB591" s="28" t="s">
        <v>7763</v>
      </c>
      <c r="AC591" s="122">
        <v>700</v>
      </c>
      <c r="AD591" s="122">
        <v>700</v>
      </c>
      <c r="AE591" s="123">
        <f t="shared" si="318"/>
        <v>0</v>
      </c>
      <c r="AF591" s="29">
        <f t="shared" si="319"/>
        <v>0</v>
      </c>
      <c r="AG591" s="28" t="s">
        <v>7764</v>
      </c>
      <c r="AH591" s="122">
        <v>268</v>
      </c>
      <c r="AI591" s="122">
        <v>267</v>
      </c>
      <c r="AJ591" s="123">
        <f t="shared" si="320"/>
        <v>1</v>
      </c>
      <c r="AK591" s="124">
        <f t="shared" si="321"/>
        <v>0.37453183520599254</v>
      </c>
      <c r="AL591" s="28" t="s">
        <v>7736</v>
      </c>
      <c r="AM591" s="122">
        <v>246</v>
      </c>
      <c r="AN591" s="122">
        <v>254</v>
      </c>
      <c r="AO591" s="123">
        <f t="shared" si="322"/>
        <v>-8</v>
      </c>
      <c r="AP591" s="29">
        <f t="shared" si="323"/>
        <v>-3.1496062992125982</v>
      </c>
      <c r="AQ591" s="28" t="s">
        <v>7765</v>
      </c>
      <c r="AR591" s="122">
        <v>242</v>
      </c>
      <c r="AS591" s="122">
        <v>341</v>
      </c>
      <c r="AT591" s="123">
        <f t="shared" si="324"/>
        <v>-99</v>
      </c>
      <c r="AU591" s="124">
        <f t="shared" si="325"/>
        <v>-29.032258064516132</v>
      </c>
      <c r="AV591" s="9" t="s">
        <v>12100</v>
      </c>
      <c r="AX591" s="129"/>
      <c r="AY591" s="139"/>
      <c r="AZ591" s="139"/>
    </row>
    <row r="592" spans="3:52" ht="50" customHeight="1">
      <c r="C592" s="52" t="s">
        <v>6319</v>
      </c>
      <c r="D592" s="126" t="s">
        <v>1377</v>
      </c>
      <c r="E592" s="127" t="s">
        <v>12654</v>
      </c>
      <c r="F592" s="128" t="s">
        <v>1378</v>
      </c>
      <c r="G592" s="125">
        <v>3671.884</v>
      </c>
      <c r="H592" s="122">
        <v>3879.7379999999998</v>
      </c>
      <c r="I592" s="123">
        <f t="shared" si="326"/>
        <v>-207.85399999999981</v>
      </c>
      <c r="J592" s="124">
        <f t="shared" si="327"/>
        <v>-5.3574236198423666</v>
      </c>
      <c r="K592" s="125">
        <v>1245.2909999999999</v>
      </c>
      <c r="L592" s="122">
        <v>1538.354</v>
      </c>
      <c r="M592" s="123">
        <f t="shared" si="328"/>
        <v>-293.0630000000001</v>
      </c>
      <c r="N592" s="124">
        <f t="shared" si="329"/>
        <v>-19.050426624821082</v>
      </c>
      <c r="O592" s="125">
        <v>1204.9659999999999</v>
      </c>
      <c r="P592" s="122">
        <v>1276.3230000000001</v>
      </c>
      <c r="Q592" s="123">
        <f t="shared" si="306"/>
        <v>-71.357000000000198</v>
      </c>
      <c r="R592" s="124">
        <f t="shared" si="307"/>
        <v>-5.5908261466729181</v>
      </c>
      <c r="S592" s="125">
        <v>1221.627</v>
      </c>
      <c r="T592" s="122">
        <v>1065.0609999999999</v>
      </c>
      <c r="U592" s="123">
        <f t="shared" si="308"/>
        <v>156.56600000000003</v>
      </c>
      <c r="V592" s="124">
        <f t="shared" si="309"/>
        <v>14.700190881085689</v>
      </c>
      <c r="W592" s="121" t="s">
        <v>7766</v>
      </c>
      <c r="X592" s="122">
        <v>971</v>
      </c>
      <c r="Y592" s="122">
        <v>800</v>
      </c>
      <c r="Z592" s="123">
        <f t="shared" si="316"/>
        <v>171</v>
      </c>
      <c r="AA592" s="124">
        <f t="shared" si="317"/>
        <v>21.375</v>
      </c>
      <c r="AB592" s="28" t="s">
        <v>7767</v>
      </c>
      <c r="AC592" s="122">
        <v>251</v>
      </c>
      <c r="AD592" s="122">
        <v>251</v>
      </c>
      <c r="AE592" s="123">
        <f t="shared" si="318"/>
        <v>0</v>
      </c>
      <c r="AF592" s="29">
        <f t="shared" si="319"/>
        <v>0</v>
      </c>
      <c r="AG592" s="28" t="s">
        <v>7768</v>
      </c>
      <c r="AH592" s="122" t="s">
        <v>6421</v>
      </c>
      <c r="AI592" s="122">
        <v>11</v>
      </c>
      <c r="AJ592" s="123">
        <v>-11</v>
      </c>
      <c r="AK592" s="124" t="s">
        <v>7867</v>
      </c>
      <c r="AL592" s="28" t="s">
        <v>7769</v>
      </c>
      <c r="AM592" s="122" t="s">
        <v>6421</v>
      </c>
      <c r="AN592" s="122">
        <v>3</v>
      </c>
      <c r="AO592" s="123">
        <v>-3</v>
      </c>
      <c r="AP592" s="29" t="s">
        <v>8576</v>
      </c>
      <c r="AQ592" s="28" t="s">
        <v>7770</v>
      </c>
      <c r="AR592" s="122" t="s">
        <v>6421</v>
      </c>
      <c r="AS592" s="122">
        <v>0</v>
      </c>
      <c r="AT592" s="123">
        <v>0</v>
      </c>
      <c r="AU592" s="124" t="s">
        <v>11836</v>
      </c>
      <c r="AV592" s="9" t="s">
        <v>12101</v>
      </c>
      <c r="AX592" s="129"/>
      <c r="AY592" s="139"/>
      <c r="AZ592" s="139"/>
    </row>
    <row r="593" spans="3:52" ht="50" customHeight="1">
      <c r="C593" s="52" t="s">
        <v>6319</v>
      </c>
      <c r="D593" s="126" t="s">
        <v>1379</v>
      </c>
      <c r="E593" s="127" t="s">
        <v>12654</v>
      </c>
      <c r="F593" s="128" t="s">
        <v>1380</v>
      </c>
      <c r="G593" s="125">
        <v>1153.5619999999999</v>
      </c>
      <c r="H593" s="122">
        <v>1128.7090000000001</v>
      </c>
      <c r="I593" s="123">
        <f t="shared" si="326"/>
        <v>24.852999999999838</v>
      </c>
      <c r="J593" s="124">
        <f t="shared" si="327"/>
        <v>2.2018961486087054</v>
      </c>
      <c r="K593" s="125">
        <v>397.995</v>
      </c>
      <c r="L593" s="122">
        <v>379.33499999999998</v>
      </c>
      <c r="M593" s="123">
        <f t="shared" si="328"/>
        <v>18.660000000000025</v>
      </c>
      <c r="N593" s="124">
        <f t="shared" si="329"/>
        <v>4.9191348016924419</v>
      </c>
      <c r="O593" s="125">
        <v>101.625</v>
      </c>
      <c r="P593" s="122">
        <v>101.625</v>
      </c>
      <c r="Q593" s="123">
        <f t="shared" si="306"/>
        <v>0</v>
      </c>
      <c r="R593" s="124">
        <f t="shared" si="307"/>
        <v>0</v>
      </c>
      <c r="S593" s="125">
        <v>653.94200000000001</v>
      </c>
      <c r="T593" s="122">
        <v>647.74900000000002</v>
      </c>
      <c r="U593" s="123">
        <f t="shared" si="308"/>
        <v>6.1929999999999836</v>
      </c>
      <c r="V593" s="124">
        <f t="shared" si="309"/>
        <v>0.95608021008137156</v>
      </c>
      <c r="W593" s="121" t="s">
        <v>7715</v>
      </c>
      <c r="X593" s="122">
        <v>223</v>
      </c>
      <c r="Y593" s="122">
        <v>223</v>
      </c>
      <c r="Z593" s="123">
        <f t="shared" si="316"/>
        <v>0</v>
      </c>
      <c r="AA593" s="124">
        <f t="shared" si="317"/>
        <v>0</v>
      </c>
      <c r="AB593" s="28" t="s">
        <v>6418</v>
      </c>
      <c r="AC593" s="122">
        <v>189</v>
      </c>
      <c r="AD593" s="122">
        <v>189</v>
      </c>
      <c r="AE593" s="123">
        <f t="shared" si="318"/>
        <v>0</v>
      </c>
      <c r="AF593" s="29">
        <f t="shared" si="319"/>
        <v>0</v>
      </c>
      <c r="AG593" s="28" t="s">
        <v>7734</v>
      </c>
      <c r="AH593" s="122">
        <v>67</v>
      </c>
      <c r="AI593" s="122">
        <v>67</v>
      </c>
      <c r="AJ593" s="123">
        <f t="shared" si="320"/>
        <v>0</v>
      </c>
      <c r="AK593" s="124">
        <f t="shared" si="321"/>
        <v>0</v>
      </c>
      <c r="AL593" s="28" t="s">
        <v>7771</v>
      </c>
      <c r="AM593" s="122">
        <v>61</v>
      </c>
      <c r="AN593" s="122">
        <v>64</v>
      </c>
      <c r="AO593" s="123">
        <f t="shared" si="322"/>
        <v>-3</v>
      </c>
      <c r="AP593" s="29">
        <f t="shared" si="323"/>
        <v>-4.6875</v>
      </c>
      <c r="AQ593" s="28" t="s">
        <v>6488</v>
      </c>
      <c r="AR593" s="122">
        <v>44</v>
      </c>
      <c r="AS593" s="122">
        <v>47</v>
      </c>
      <c r="AT593" s="123">
        <f t="shared" si="324"/>
        <v>-3</v>
      </c>
      <c r="AU593" s="124">
        <f t="shared" si="325"/>
        <v>-6.3829787234042552</v>
      </c>
      <c r="AV593" s="9" t="s">
        <v>12102</v>
      </c>
      <c r="AX593" s="129"/>
      <c r="AY593" s="139"/>
      <c r="AZ593" s="139"/>
    </row>
    <row r="594" spans="3:52" ht="50" customHeight="1">
      <c r="C594" s="52" t="s">
        <v>6319</v>
      </c>
      <c r="D594" s="126" t="s">
        <v>1381</v>
      </c>
      <c r="E594" s="127" t="s">
        <v>12654</v>
      </c>
      <c r="F594" s="128" t="s">
        <v>1382</v>
      </c>
      <c r="G594" s="125">
        <v>4718</v>
      </c>
      <c r="H594" s="122">
        <v>4965</v>
      </c>
      <c r="I594" s="123">
        <f t="shared" si="326"/>
        <v>-247</v>
      </c>
      <c r="J594" s="124">
        <f t="shared" si="327"/>
        <v>-4.974823766364552</v>
      </c>
      <c r="K594" s="125">
        <v>2496</v>
      </c>
      <c r="L594" s="122">
        <v>2717</v>
      </c>
      <c r="M594" s="123">
        <f t="shared" si="328"/>
        <v>-221</v>
      </c>
      <c r="N594" s="124">
        <f t="shared" si="329"/>
        <v>-8.133971291866029</v>
      </c>
      <c r="O594" s="125">
        <v>373</v>
      </c>
      <c r="P594" s="122">
        <v>373</v>
      </c>
      <c r="Q594" s="123">
        <f t="shared" si="306"/>
        <v>0</v>
      </c>
      <c r="R594" s="124">
        <f t="shared" si="307"/>
        <v>0</v>
      </c>
      <c r="S594" s="125">
        <v>1849</v>
      </c>
      <c r="T594" s="122">
        <v>1875</v>
      </c>
      <c r="U594" s="123">
        <f t="shared" si="308"/>
        <v>-26</v>
      </c>
      <c r="V594" s="124">
        <f t="shared" si="309"/>
        <v>-1.3866666666666667</v>
      </c>
      <c r="W594" s="121" t="s">
        <v>7772</v>
      </c>
      <c r="X594" s="122">
        <v>786</v>
      </c>
      <c r="Y594" s="122">
        <v>887</v>
      </c>
      <c r="Z594" s="123">
        <f t="shared" si="316"/>
        <v>-101</v>
      </c>
      <c r="AA594" s="124">
        <f t="shared" si="317"/>
        <v>-11.386696730552424</v>
      </c>
      <c r="AB594" s="28" t="s">
        <v>7734</v>
      </c>
      <c r="AC594" s="122">
        <v>418</v>
      </c>
      <c r="AD594" s="122">
        <v>359</v>
      </c>
      <c r="AE594" s="123">
        <f t="shared" si="318"/>
        <v>59</v>
      </c>
      <c r="AF594" s="29">
        <f t="shared" si="319"/>
        <v>16.434540389972145</v>
      </c>
      <c r="AG594" s="28" t="s">
        <v>6418</v>
      </c>
      <c r="AH594" s="122">
        <v>295</v>
      </c>
      <c r="AI594" s="122">
        <v>295</v>
      </c>
      <c r="AJ594" s="123">
        <f t="shared" si="320"/>
        <v>0</v>
      </c>
      <c r="AK594" s="124">
        <f t="shared" si="321"/>
        <v>0</v>
      </c>
      <c r="AL594" s="28" t="s">
        <v>7773</v>
      </c>
      <c r="AM594" s="122">
        <v>206</v>
      </c>
      <c r="AN594" s="122">
        <v>206</v>
      </c>
      <c r="AO594" s="123">
        <f t="shared" si="322"/>
        <v>0</v>
      </c>
      <c r="AP594" s="29">
        <f t="shared" si="323"/>
        <v>0</v>
      </c>
      <c r="AQ594" s="28" t="s">
        <v>7774</v>
      </c>
      <c r="AR594" s="122">
        <v>48</v>
      </c>
      <c r="AS594" s="122">
        <v>48</v>
      </c>
      <c r="AT594" s="123">
        <f t="shared" si="324"/>
        <v>0</v>
      </c>
      <c r="AU594" s="124">
        <f t="shared" si="325"/>
        <v>0</v>
      </c>
      <c r="AV594" s="9" t="s">
        <v>12103</v>
      </c>
      <c r="AX594" s="129"/>
      <c r="AY594" s="139"/>
      <c r="AZ594" s="139"/>
    </row>
    <row r="595" spans="3:52" ht="50" customHeight="1">
      <c r="C595" s="52" t="s">
        <v>6319</v>
      </c>
      <c r="D595" s="126" t="s">
        <v>1383</v>
      </c>
      <c r="E595" s="127" t="s">
        <v>12654</v>
      </c>
      <c r="F595" s="128" t="s">
        <v>1384</v>
      </c>
      <c r="G595" s="125">
        <v>2192.355</v>
      </c>
      <c r="H595" s="122">
        <v>1792.9280000000001</v>
      </c>
      <c r="I595" s="123">
        <f t="shared" si="326"/>
        <v>399.42699999999991</v>
      </c>
      <c r="J595" s="124">
        <f t="shared" si="327"/>
        <v>22.277916346891782</v>
      </c>
      <c r="K595" s="125">
        <v>250.959</v>
      </c>
      <c r="L595" s="122">
        <v>250.93600000000001</v>
      </c>
      <c r="M595" s="123">
        <f t="shared" si="328"/>
        <v>2.2999999999996135E-2</v>
      </c>
      <c r="N595" s="124">
        <f t="shared" si="329"/>
        <v>9.1656836802994131E-3</v>
      </c>
      <c r="O595" s="125">
        <v>173.86199999999999</v>
      </c>
      <c r="P595" s="122">
        <v>173.85</v>
      </c>
      <c r="Q595" s="123">
        <f t="shared" si="306"/>
        <v>1.2000000000000455E-2</v>
      </c>
      <c r="R595" s="124">
        <f t="shared" si="307"/>
        <v>6.9025021570321863E-3</v>
      </c>
      <c r="S595" s="125">
        <v>1768</v>
      </c>
      <c r="T595" s="122">
        <v>1368</v>
      </c>
      <c r="U595" s="123">
        <f t="shared" si="308"/>
        <v>400</v>
      </c>
      <c r="V595" s="124">
        <f t="shared" si="309"/>
        <v>29.239766081871345</v>
      </c>
      <c r="W595" s="121" t="s">
        <v>6441</v>
      </c>
      <c r="X595" s="122">
        <v>696</v>
      </c>
      <c r="Y595" s="122">
        <v>696</v>
      </c>
      <c r="Z595" s="123">
        <f t="shared" si="316"/>
        <v>0</v>
      </c>
      <c r="AA595" s="124">
        <f t="shared" si="317"/>
        <v>0</v>
      </c>
      <c r="AB595" s="28" t="s">
        <v>6431</v>
      </c>
      <c r="AC595" s="122">
        <v>653</v>
      </c>
      <c r="AD595" s="122">
        <v>253</v>
      </c>
      <c r="AE595" s="123">
        <f t="shared" si="318"/>
        <v>400</v>
      </c>
      <c r="AF595" s="29">
        <f t="shared" si="319"/>
        <v>158.10276679841897</v>
      </c>
      <c r="AG595" s="28" t="s">
        <v>6418</v>
      </c>
      <c r="AH595" s="122">
        <v>184</v>
      </c>
      <c r="AI595" s="122">
        <v>184</v>
      </c>
      <c r="AJ595" s="123">
        <f t="shared" si="320"/>
        <v>0</v>
      </c>
      <c r="AK595" s="124">
        <f t="shared" si="321"/>
        <v>0</v>
      </c>
      <c r="AL595" s="28" t="s">
        <v>6471</v>
      </c>
      <c r="AM595" s="122">
        <v>72</v>
      </c>
      <c r="AN595" s="122">
        <v>72</v>
      </c>
      <c r="AO595" s="123">
        <f t="shared" si="322"/>
        <v>0</v>
      </c>
      <c r="AP595" s="29">
        <f t="shared" si="323"/>
        <v>0</v>
      </c>
      <c r="AQ595" s="28" t="s">
        <v>7775</v>
      </c>
      <c r="AR595" s="122">
        <v>71</v>
      </c>
      <c r="AS595" s="122">
        <v>71</v>
      </c>
      <c r="AT595" s="123">
        <f t="shared" si="324"/>
        <v>0</v>
      </c>
      <c r="AU595" s="124">
        <f t="shared" si="325"/>
        <v>0</v>
      </c>
      <c r="AV595" s="9" t="s">
        <v>12104</v>
      </c>
      <c r="AX595" s="129"/>
      <c r="AY595" s="139"/>
      <c r="AZ595" s="139"/>
    </row>
    <row r="596" spans="3:52" ht="50" customHeight="1">
      <c r="C596" s="52" t="s">
        <v>6319</v>
      </c>
      <c r="D596" s="126" t="s">
        <v>1385</v>
      </c>
      <c r="E596" s="127" t="s">
        <v>12654</v>
      </c>
      <c r="F596" s="128" t="s">
        <v>1386</v>
      </c>
      <c r="G596" s="125">
        <v>2259.5450000000001</v>
      </c>
      <c r="H596" s="122">
        <v>2363.9450000000002</v>
      </c>
      <c r="I596" s="123">
        <f t="shared" si="326"/>
        <v>-104.40000000000009</v>
      </c>
      <c r="J596" s="124">
        <f t="shared" si="327"/>
        <v>-4.4163464039984044</v>
      </c>
      <c r="K596" s="125">
        <v>908.63</v>
      </c>
      <c r="L596" s="122">
        <v>908.63</v>
      </c>
      <c r="M596" s="123">
        <f t="shared" si="328"/>
        <v>0</v>
      </c>
      <c r="N596" s="124">
        <f t="shared" si="329"/>
        <v>0</v>
      </c>
      <c r="O596" s="125">
        <v>164.096</v>
      </c>
      <c r="P596" s="122">
        <v>164.096</v>
      </c>
      <c r="Q596" s="123">
        <f t="shared" si="306"/>
        <v>0</v>
      </c>
      <c r="R596" s="124">
        <f t="shared" si="307"/>
        <v>0</v>
      </c>
      <c r="S596" s="125">
        <v>1186.819</v>
      </c>
      <c r="T596" s="122">
        <v>1291.2190000000001</v>
      </c>
      <c r="U596" s="123">
        <f t="shared" si="308"/>
        <v>-104.40000000000009</v>
      </c>
      <c r="V596" s="124">
        <f t="shared" si="309"/>
        <v>-8.0853828823770471</v>
      </c>
      <c r="W596" s="121" t="s">
        <v>6441</v>
      </c>
      <c r="X596" s="122">
        <v>706</v>
      </c>
      <c r="Y596" s="122">
        <v>649</v>
      </c>
      <c r="Z596" s="123">
        <f t="shared" si="316"/>
        <v>57</v>
      </c>
      <c r="AA596" s="124">
        <f t="shared" si="317"/>
        <v>8.7827426810477665</v>
      </c>
      <c r="AB596" s="28" t="s">
        <v>6516</v>
      </c>
      <c r="AC596" s="122">
        <v>259</v>
      </c>
      <c r="AD596" s="122">
        <v>420</v>
      </c>
      <c r="AE596" s="123">
        <f t="shared" si="318"/>
        <v>-161</v>
      </c>
      <c r="AF596" s="29">
        <f t="shared" si="319"/>
        <v>-38.333333333333336</v>
      </c>
      <c r="AG596" s="28" t="s">
        <v>6418</v>
      </c>
      <c r="AH596" s="122">
        <v>120</v>
      </c>
      <c r="AI596" s="122">
        <v>120</v>
      </c>
      <c r="AJ596" s="123">
        <f t="shared" si="320"/>
        <v>0</v>
      </c>
      <c r="AK596" s="124">
        <f t="shared" si="321"/>
        <v>0</v>
      </c>
      <c r="AL596" s="28" t="s">
        <v>6501</v>
      </c>
      <c r="AM596" s="122">
        <v>100</v>
      </c>
      <c r="AN596" s="122">
        <v>100</v>
      </c>
      <c r="AO596" s="123">
        <f t="shared" si="322"/>
        <v>0</v>
      </c>
      <c r="AP596" s="29">
        <f t="shared" si="323"/>
        <v>0</v>
      </c>
      <c r="AQ596" s="28" t="s">
        <v>6471</v>
      </c>
      <c r="AR596" s="122">
        <v>2</v>
      </c>
      <c r="AS596" s="122">
        <v>2</v>
      </c>
      <c r="AT596" s="123">
        <f t="shared" si="324"/>
        <v>0</v>
      </c>
      <c r="AU596" s="124">
        <f t="shared" si="325"/>
        <v>0</v>
      </c>
      <c r="AV596" s="9" t="s">
        <v>12105</v>
      </c>
      <c r="AX596" s="129"/>
      <c r="AY596" s="139"/>
      <c r="AZ596" s="139"/>
    </row>
    <row r="597" spans="3:52" ht="50" customHeight="1">
      <c r="C597" s="52" t="s">
        <v>6319</v>
      </c>
      <c r="D597" s="126" t="s">
        <v>1387</v>
      </c>
      <c r="E597" s="127" t="s">
        <v>12654</v>
      </c>
      <c r="F597" s="128" t="s">
        <v>1388</v>
      </c>
      <c r="G597" s="125">
        <v>2100</v>
      </c>
      <c r="H597" s="122">
        <v>2522</v>
      </c>
      <c r="I597" s="123">
        <f t="shared" si="326"/>
        <v>-422</v>
      </c>
      <c r="J597" s="124">
        <f t="shared" si="327"/>
        <v>-16.732751784298173</v>
      </c>
      <c r="K597" s="125">
        <v>837.68600000000004</v>
      </c>
      <c r="L597" s="122">
        <v>1389.838</v>
      </c>
      <c r="M597" s="123">
        <f t="shared" si="328"/>
        <v>-552.15199999999993</v>
      </c>
      <c r="N597" s="124">
        <f t="shared" si="329"/>
        <v>-39.727795613589493</v>
      </c>
      <c r="O597" s="125">
        <v>83.295000000000002</v>
      </c>
      <c r="P597" s="122">
        <v>83.286000000000001</v>
      </c>
      <c r="Q597" s="123">
        <f t="shared" si="306"/>
        <v>9.0000000000003411E-3</v>
      </c>
      <c r="R597" s="124">
        <f t="shared" si="307"/>
        <v>1.0806137886319839E-2</v>
      </c>
      <c r="S597" s="125">
        <v>1178.9459999999999</v>
      </c>
      <c r="T597" s="122">
        <v>1049.327</v>
      </c>
      <c r="U597" s="123">
        <f t="shared" si="308"/>
        <v>129.61899999999991</v>
      </c>
      <c r="V597" s="124">
        <f t="shared" si="309"/>
        <v>12.352584084846756</v>
      </c>
      <c r="W597" s="121" t="s">
        <v>7776</v>
      </c>
      <c r="X597" s="122">
        <v>495</v>
      </c>
      <c r="Y597" s="122">
        <v>581</v>
      </c>
      <c r="Z597" s="123">
        <f t="shared" si="316"/>
        <v>-86</v>
      </c>
      <c r="AA597" s="124">
        <f t="shared" si="317"/>
        <v>-14.802065404475043</v>
      </c>
      <c r="AB597" s="28" t="s">
        <v>7777</v>
      </c>
      <c r="AC597" s="122">
        <v>400</v>
      </c>
      <c r="AD597" s="122">
        <v>200</v>
      </c>
      <c r="AE597" s="123">
        <f t="shared" si="318"/>
        <v>200</v>
      </c>
      <c r="AF597" s="29">
        <f t="shared" si="319"/>
        <v>100</v>
      </c>
      <c r="AG597" s="28" t="s">
        <v>6418</v>
      </c>
      <c r="AH597" s="122">
        <v>168</v>
      </c>
      <c r="AI597" s="122">
        <v>168</v>
      </c>
      <c r="AJ597" s="123">
        <f t="shared" si="320"/>
        <v>0</v>
      </c>
      <c r="AK597" s="124">
        <f t="shared" si="321"/>
        <v>0</v>
      </c>
      <c r="AL597" s="28" t="s">
        <v>7778</v>
      </c>
      <c r="AM597" s="122">
        <v>51</v>
      </c>
      <c r="AN597" s="122">
        <v>35</v>
      </c>
      <c r="AO597" s="123">
        <f t="shared" si="322"/>
        <v>16</v>
      </c>
      <c r="AP597" s="29">
        <f t="shared" si="323"/>
        <v>45.714285714285715</v>
      </c>
      <c r="AQ597" s="28" t="s">
        <v>6950</v>
      </c>
      <c r="AR597" s="122">
        <v>37</v>
      </c>
      <c r="AS597" s="122">
        <v>37</v>
      </c>
      <c r="AT597" s="123">
        <f t="shared" si="324"/>
        <v>0</v>
      </c>
      <c r="AU597" s="124">
        <f t="shared" si="325"/>
        <v>0</v>
      </c>
      <c r="AV597" s="9" t="s">
        <v>12106</v>
      </c>
      <c r="AX597" s="129"/>
      <c r="AY597" s="139"/>
      <c r="AZ597" s="139"/>
    </row>
    <row r="598" spans="3:52" ht="50" customHeight="1">
      <c r="C598" s="52" t="s">
        <v>6319</v>
      </c>
      <c r="D598" s="126" t="s">
        <v>1389</v>
      </c>
      <c r="E598" s="127" t="s">
        <v>12654</v>
      </c>
      <c r="F598" s="128" t="s">
        <v>1390</v>
      </c>
      <c r="G598" s="125">
        <v>2558.3760000000002</v>
      </c>
      <c r="H598" s="122">
        <v>1977.923</v>
      </c>
      <c r="I598" s="123">
        <f t="shared" si="326"/>
        <v>580.4530000000002</v>
      </c>
      <c r="J598" s="124">
        <f t="shared" si="327"/>
        <v>29.346592359763257</v>
      </c>
      <c r="K598" s="125">
        <v>867.90899999999999</v>
      </c>
      <c r="L598" s="122">
        <v>848.12400000000002</v>
      </c>
      <c r="M598" s="123">
        <f t="shared" si="328"/>
        <v>19.784999999999968</v>
      </c>
      <c r="N598" s="124">
        <f t="shared" si="329"/>
        <v>2.3327956761039621</v>
      </c>
      <c r="O598" s="125">
        <v>1.2</v>
      </c>
      <c r="P598" s="122">
        <v>1.2</v>
      </c>
      <c r="Q598" s="123">
        <f t="shared" si="306"/>
        <v>0</v>
      </c>
      <c r="R598" s="124">
        <f t="shared" si="307"/>
        <v>0</v>
      </c>
      <c r="S598" s="125">
        <v>1689.2670000000001</v>
      </c>
      <c r="T598" s="122">
        <v>1128.5989999999999</v>
      </c>
      <c r="U598" s="123">
        <f t="shared" si="308"/>
        <v>560.66800000000012</v>
      </c>
      <c r="V598" s="124">
        <f t="shared" si="309"/>
        <v>49.678229379965792</v>
      </c>
      <c r="W598" s="121" t="s">
        <v>7779</v>
      </c>
      <c r="X598" s="122">
        <v>613</v>
      </c>
      <c r="Y598" s="122">
        <v>600</v>
      </c>
      <c r="Z598" s="123">
        <f t="shared" si="316"/>
        <v>13</v>
      </c>
      <c r="AA598" s="124">
        <f t="shared" si="317"/>
        <v>2.166666666666667</v>
      </c>
      <c r="AB598" s="28" t="s">
        <v>6441</v>
      </c>
      <c r="AC598" s="122">
        <v>372</v>
      </c>
      <c r="AD598" s="122">
        <v>1</v>
      </c>
      <c r="AE598" s="123">
        <f t="shared" si="318"/>
        <v>371</v>
      </c>
      <c r="AF598" s="29">
        <f t="shared" si="319"/>
        <v>37100</v>
      </c>
      <c r="AG598" s="28" t="s">
        <v>6388</v>
      </c>
      <c r="AH598" s="122">
        <v>267</v>
      </c>
      <c r="AI598" s="122">
        <v>267</v>
      </c>
      <c r="AJ598" s="123">
        <f t="shared" si="320"/>
        <v>0</v>
      </c>
      <c r="AK598" s="124">
        <f t="shared" si="321"/>
        <v>0</v>
      </c>
      <c r="AL598" s="28" t="s">
        <v>6564</v>
      </c>
      <c r="AM598" s="122">
        <v>229</v>
      </c>
      <c r="AN598" s="122">
        <v>226</v>
      </c>
      <c r="AO598" s="123">
        <f t="shared" si="322"/>
        <v>3</v>
      </c>
      <c r="AP598" s="29">
        <f t="shared" si="323"/>
        <v>1.3274336283185841</v>
      </c>
      <c r="AQ598" s="28" t="s">
        <v>6927</v>
      </c>
      <c r="AR598" s="122">
        <v>100</v>
      </c>
      <c r="AS598" s="122" t="s">
        <v>6421</v>
      </c>
      <c r="AT598" s="123">
        <v>100</v>
      </c>
      <c r="AU598" s="124" t="s">
        <v>11832</v>
      </c>
      <c r="AV598" s="9" t="s">
        <v>12107</v>
      </c>
      <c r="AX598" s="129"/>
      <c r="AY598" s="139"/>
      <c r="AZ598" s="139"/>
    </row>
    <row r="599" spans="3:52" ht="50" customHeight="1">
      <c r="C599" s="52" t="s">
        <v>6319</v>
      </c>
      <c r="D599" s="126" t="s">
        <v>1391</v>
      </c>
      <c r="E599" s="127" t="s">
        <v>12654</v>
      </c>
      <c r="F599" s="128" t="s">
        <v>1392</v>
      </c>
      <c r="G599" s="125">
        <v>2078.1190000000001</v>
      </c>
      <c r="H599" s="122">
        <v>1934.0650000000001</v>
      </c>
      <c r="I599" s="123">
        <f t="shared" si="326"/>
        <v>144.05400000000009</v>
      </c>
      <c r="J599" s="124">
        <f t="shared" si="327"/>
        <v>7.44825018807538</v>
      </c>
      <c r="K599" s="125">
        <v>1003.5650000000001</v>
      </c>
      <c r="L599" s="122">
        <v>967.81899999999996</v>
      </c>
      <c r="M599" s="123">
        <f t="shared" si="328"/>
        <v>35.746000000000095</v>
      </c>
      <c r="N599" s="124">
        <f t="shared" si="329"/>
        <v>3.6934592108648516</v>
      </c>
      <c r="O599" s="125">
        <v>143.54599999999999</v>
      </c>
      <c r="P599" s="122">
        <v>40.545999999999999</v>
      </c>
      <c r="Q599" s="123">
        <f t="shared" si="306"/>
        <v>103</v>
      </c>
      <c r="R599" s="124">
        <f t="shared" si="307"/>
        <v>254.03245696246239</v>
      </c>
      <c r="S599" s="125">
        <v>931.00800000000004</v>
      </c>
      <c r="T599" s="122">
        <v>925.7</v>
      </c>
      <c r="U599" s="123">
        <f t="shared" si="308"/>
        <v>5.3079999999999927</v>
      </c>
      <c r="V599" s="124">
        <f t="shared" si="309"/>
        <v>0.57340391055417439</v>
      </c>
      <c r="W599" s="121" t="s">
        <v>7780</v>
      </c>
      <c r="X599" s="122">
        <v>287</v>
      </c>
      <c r="Y599" s="122">
        <v>287</v>
      </c>
      <c r="Z599" s="123">
        <f t="shared" si="316"/>
        <v>0</v>
      </c>
      <c r="AA599" s="124">
        <f t="shared" si="317"/>
        <v>0</v>
      </c>
      <c r="AB599" s="28" t="s">
        <v>7781</v>
      </c>
      <c r="AC599" s="122">
        <v>212</v>
      </c>
      <c r="AD599" s="122">
        <v>212</v>
      </c>
      <c r="AE599" s="123">
        <f t="shared" si="318"/>
        <v>0</v>
      </c>
      <c r="AF599" s="29">
        <f t="shared" si="319"/>
        <v>0</v>
      </c>
      <c r="AG599" s="28" t="s">
        <v>7782</v>
      </c>
      <c r="AH599" s="122">
        <v>201</v>
      </c>
      <c r="AI599" s="122">
        <v>198</v>
      </c>
      <c r="AJ599" s="123">
        <f t="shared" si="320"/>
        <v>3</v>
      </c>
      <c r="AK599" s="124">
        <f t="shared" si="321"/>
        <v>1.5151515151515151</v>
      </c>
      <c r="AL599" s="28" t="s">
        <v>7783</v>
      </c>
      <c r="AM599" s="122">
        <v>69</v>
      </c>
      <c r="AN599" s="122">
        <v>69</v>
      </c>
      <c r="AO599" s="123">
        <f t="shared" si="322"/>
        <v>0</v>
      </c>
      <c r="AP599" s="29">
        <f t="shared" si="323"/>
        <v>0</v>
      </c>
      <c r="AQ599" s="28" t="s">
        <v>7784</v>
      </c>
      <c r="AR599" s="122">
        <v>49</v>
      </c>
      <c r="AS599" s="122">
        <v>25</v>
      </c>
      <c r="AT599" s="123">
        <f t="shared" si="324"/>
        <v>24</v>
      </c>
      <c r="AU599" s="124">
        <f t="shared" si="325"/>
        <v>96</v>
      </c>
      <c r="AV599" s="9" t="s">
        <v>12108</v>
      </c>
      <c r="AX599" s="129"/>
      <c r="AY599" s="139"/>
      <c r="AZ599" s="139"/>
    </row>
    <row r="600" spans="3:52" ht="50" customHeight="1">
      <c r="C600" s="52" t="s">
        <v>6320</v>
      </c>
      <c r="D600" s="126" t="s">
        <v>1397</v>
      </c>
      <c r="E600" s="127" t="s">
        <v>12654</v>
      </c>
      <c r="F600" s="128" t="s">
        <v>1398</v>
      </c>
      <c r="G600" s="125">
        <v>487.88200000000001</v>
      </c>
      <c r="H600" s="122">
        <v>452.52499999999998</v>
      </c>
      <c r="I600" s="123">
        <f t="shared" si="326"/>
        <v>35.357000000000028</v>
      </c>
      <c r="J600" s="124">
        <f t="shared" si="327"/>
        <v>7.8132699850837035</v>
      </c>
      <c r="K600" s="125">
        <v>487.88200000000001</v>
      </c>
      <c r="L600" s="122">
        <v>452.52499999999998</v>
      </c>
      <c r="M600" s="123">
        <f t="shared" si="328"/>
        <v>35.357000000000028</v>
      </c>
      <c r="N600" s="124">
        <f t="shared" si="329"/>
        <v>7.8132699850837035</v>
      </c>
      <c r="O600" s="125" t="s">
        <v>11837</v>
      </c>
      <c r="P600" s="122" t="s">
        <v>11837</v>
      </c>
      <c r="Q600" s="123" t="s">
        <v>11839</v>
      </c>
      <c r="R600" s="124" t="s">
        <v>11840</v>
      </c>
      <c r="S600" s="125" t="s">
        <v>6421</v>
      </c>
      <c r="T600" s="122" t="s">
        <v>6421</v>
      </c>
      <c r="U600" s="123" t="s">
        <v>6421</v>
      </c>
      <c r="V600" s="124" t="s">
        <v>6421</v>
      </c>
      <c r="W600" s="121" t="s">
        <v>11837</v>
      </c>
      <c r="X600" s="122" t="s">
        <v>11843</v>
      </c>
      <c r="Y600" s="122" t="s">
        <v>11843</v>
      </c>
      <c r="Z600" s="123" t="s">
        <v>11843</v>
      </c>
      <c r="AA600" s="124" t="s">
        <v>11843</v>
      </c>
      <c r="AB600" s="28" t="s">
        <v>11843</v>
      </c>
      <c r="AC600" s="122" t="s">
        <v>11843</v>
      </c>
      <c r="AD600" s="122" t="s">
        <v>11843</v>
      </c>
      <c r="AE600" s="123" t="s">
        <v>11843</v>
      </c>
      <c r="AF600" s="29" t="s">
        <v>11843</v>
      </c>
      <c r="AG600" s="28" t="s">
        <v>11843</v>
      </c>
      <c r="AH600" s="122" t="s">
        <v>11843</v>
      </c>
      <c r="AI600" s="122" t="s">
        <v>11843</v>
      </c>
      <c r="AJ600" s="123" t="s">
        <v>11843</v>
      </c>
      <c r="AK600" s="124" t="s">
        <v>11843</v>
      </c>
      <c r="AL600" s="28" t="s">
        <v>11843</v>
      </c>
      <c r="AM600" s="122" t="s">
        <v>11843</v>
      </c>
      <c r="AN600" s="122" t="s">
        <v>11843</v>
      </c>
      <c r="AO600" s="123" t="s">
        <v>11843</v>
      </c>
      <c r="AP600" s="29" t="s">
        <v>11843</v>
      </c>
      <c r="AQ600" s="28" t="s">
        <v>11843</v>
      </c>
      <c r="AR600" s="122" t="s">
        <v>11843</v>
      </c>
      <c r="AS600" s="122" t="s">
        <v>11843</v>
      </c>
      <c r="AT600" s="123" t="s">
        <v>11843</v>
      </c>
      <c r="AU600" s="124" t="s">
        <v>11839</v>
      </c>
      <c r="AV600" s="150"/>
      <c r="AX600" s="129"/>
      <c r="AY600" s="139"/>
      <c r="AZ600" s="139"/>
    </row>
    <row r="601" spans="3:52" ht="50" customHeight="1">
      <c r="C601" s="52" t="s">
        <v>6320</v>
      </c>
      <c r="D601" s="126" t="s">
        <v>1399</v>
      </c>
      <c r="E601" s="127" t="s">
        <v>12654</v>
      </c>
      <c r="F601" s="128" t="s">
        <v>1400</v>
      </c>
      <c r="G601" s="125">
        <v>306.75</v>
      </c>
      <c r="H601" s="122">
        <v>306.52300000000002</v>
      </c>
      <c r="I601" s="123">
        <f t="shared" si="326"/>
        <v>0.22699999999997544</v>
      </c>
      <c r="J601" s="124">
        <f t="shared" si="327"/>
        <v>7.4056432959345761E-2</v>
      </c>
      <c r="K601" s="125">
        <v>287.74</v>
      </c>
      <c r="L601" s="122">
        <v>287.53399999999999</v>
      </c>
      <c r="M601" s="123">
        <f t="shared" si="328"/>
        <v>0.20600000000001728</v>
      </c>
      <c r="N601" s="124">
        <f t="shared" si="329"/>
        <v>7.1643701266638826E-2</v>
      </c>
      <c r="O601" s="125" t="s">
        <v>11837</v>
      </c>
      <c r="P601" s="122" t="s">
        <v>11837</v>
      </c>
      <c r="Q601" s="123" t="s">
        <v>11839</v>
      </c>
      <c r="R601" s="124" t="s">
        <v>11840</v>
      </c>
      <c r="S601" s="125">
        <v>19.010000000000002</v>
      </c>
      <c r="T601" s="122">
        <v>18.989000000000001</v>
      </c>
      <c r="U601" s="123">
        <f t="shared" si="308"/>
        <v>2.1000000000000796E-2</v>
      </c>
      <c r="V601" s="124">
        <f t="shared" si="309"/>
        <v>0.11059034177682235</v>
      </c>
      <c r="W601" s="121" t="s">
        <v>7785</v>
      </c>
      <c r="X601" s="122">
        <v>19</v>
      </c>
      <c r="Y601" s="122">
        <v>19</v>
      </c>
      <c r="Z601" s="123">
        <f t="shared" si="316"/>
        <v>0</v>
      </c>
      <c r="AA601" s="124">
        <f t="shared" si="317"/>
        <v>0</v>
      </c>
      <c r="AB601" s="28" t="s">
        <v>11839</v>
      </c>
      <c r="AC601" s="122" t="s">
        <v>11839</v>
      </c>
      <c r="AD601" s="122" t="s">
        <v>11839</v>
      </c>
      <c r="AE601" s="123" t="s">
        <v>11839</v>
      </c>
      <c r="AF601" s="29" t="s">
        <v>11839</v>
      </c>
      <c r="AG601" s="28" t="s">
        <v>11839</v>
      </c>
      <c r="AH601" s="122" t="s">
        <v>11839</v>
      </c>
      <c r="AI601" s="122" t="s">
        <v>11839</v>
      </c>
      <c r="AJ601" s="123" t="s">
        <v>11839</v>
      </c>
      <c r="AK601" s="124" t="s">
        <v>11839</v>
      </c>
      <c r="AL601" s="28" t="s">
        <v>11839</v>
      </c>
      <c r="AM601" s="122" t="s">
        <v>11839</v>
      </c>
      <c r="AN601" s="122" t="s">
        <v>11839</v>
      </c>
      <c r="AO601" s="123" t="s">
        <v>11839</v>
      </c>
      <c r="AP601" s="29" t="s">
        <v>11839</v>
      </c>
      <c r="AQ601" s="28" t="s">
        <v>11839</v>
      </c>
      <c r="AR601" s="122" t="s">
        <v>11839</v>
      </c>
      <c r="AS601" s="122" t="s">
        <v>11839</v>
      </c>
      <c r="AT601" s="123" t="s">
        <v>11839</v>
      </c>
      <c r="AU601" s="124" t="s">
        <v>11837</v>
      </c>
      <c r="AV601" s="150"/>
      <c r="AX601" s="129"/>
      <c r="AY601" s="139"/>
      <c r="AZ601" s="139"/>
    </row>
    <row r="602" spans="3:52" ht="50" customHeight="1">
      <c r="C602" s="52" t="s">
        <v>6320</v>
      </c>
      <c r="D602" s="144" t="s">
        <v>1401</v>
      </c>
      <c r="E602" s="145" t="s">
        <v>12654</v>
      </c>
      <c r="F602" s="146" t="s">
        <v>1402</v>
      </c>
      <c r="G602" s="125">
        <v>1252.6610000000001</v>
      </c>
      <c r="H602" s="122">
        <v>1090.8389999999999</v>
      </c>
      <c r="I602" s="123">
        <f t="shared" si="326"/>
        <v>161.82200000000012</v>
      </c>
      <c r="J602" s="124">
        <f t="shared" si="327"/>
        <v>14.834636458725816</v>
      </c>
      <c r="K602" s="125">
        <v>1187.3520000000001</v>
      </c>
      <c r="L602" s="122">
        <v>1030.5930000000001</v>
      </c>
      <c r="M602" s="123">
        <f t="shared" si="328"/>
        <v>156.75900000000001</v>
      </c>
      <c r="N602" s="124">
        <f t="shared" si="329"/>
        <v>15.210563238834339</v>
      </c>
      <c r="O602" s="125" t="s">
        <v>11837</v>
      </c>
      <c r="P602" s="122" t="s">
        <v>11837</v>
      </c>
      <c r="Q602" s="123" t="s">
        <v>11839</v>
      </c>
      <c r="R602" s="124" t="s">
        <v>11840</v>
      </c>
      <c r="S602" s="125">
        <v>65.308999999999997</v>
      </c>
      <c r="T602" s="122">
        <v>60.246000000000002</v>
      </c>
      <c r="U602" s="123">
        <f t="shared" si="308"/>
        <v>5.0629999999999953</v>
      </c>
      <c r="V602" s="124">
        <f t="shared" si="309"/>
        <v>8.4038774358463542</v>
      </c>
      <c r="W602" s="121" t="s">
        <v>7786</v>
      </c>
      <c r="X602" s="122">
        <v>65</v>
      </c>
      <c r="Y602" s="122">
        <v>60</v>
      </c>
      <c r="Z602" s="123">
        <f t="shared" si="316"/>
        <v>5</v>
      </c>
      <c r="AA602" s="124">
        <f t="shared" si="317"/>
        <v>8.3333333333333321</v>
      </c>
      <c r="AB602" s="28" t="s">
        <v>11839</v>
      </c>
      <c r="AC602" s="122" t="s">
        <v>11839</v>
      </c>
      <c r="AD602" s="122" t="s">
        <v>11839</v>
      </c>
      <c r="AE602" s="123" t="s">
        <v>11839</v>
      </c>
      <c r="AF602" s="29" t="s">
        <v>11839</v>
      </c>
      <c r="AG602" s="28" t="s">
        <v>11839</v>
      </c>
      <c r="AH602" s="122" t="s">
        <v>11839</v>
      </c>
      <c r="AI602" s="122" t="s">
        <v>11839</v>
      </c>
      <c r="AJ602" s="123" t="s">
        <v>11839</v>
      </c>
      <c r="AK602" s="124" t="s">
        <v>11839</v>
      </c>
      <c r="AL602" s="28" t="s">
        <v>11839</v>
      </c>
      <c r="AM602" s="122" t="s">
        <v>11839</v>
      </c>
      <c r="AN602" s="122" t="s">
        <v>11839</v>
      </c>
      <c r="AO602" s="123" t="s">
        <v>11839</v>
      </c>
      <c r="AP602" s="29" t="s">
        <v>11839</v>
      </c>
      <c r="AQ602" s="28" t="s">
        <v>11839</v>
      </c>
      <c r="AR602" s="122" t="s">
        <v>11839</v>
      </c>
      <c r="AS602" s="122" t="s">
        <v>11839</v>
      </c>
      <c r="AT602" s="123" t="s">
        <v>11839</v>
      </c>
      <c r="AU602" s="124" t="s">
        <v>11837</v>
      </c>
      <c r="AV602" s="150"/>
      <c r="AX602" s="129"/>
      <c r="AY602" s="139"/>
      <c r="AZ602" s="139"/>
    </row>
    <row r="603" spans="3:52" ht="50" customHeight="1">
      <c r="C603" s="52" t="s">
        <v>6320</v>
      </c>
      <c r="D603" s="144" t="s">
        <v>1403</v>
      </c>
      <c r="E603" s="145" t="s">
        <v>12654</v>
      </c>
      <c r="F603" s="146" t="s">
        <v>1404</v>
      </c>
      <c r="G603" s="125">
        <v>70.483999999999995</v>
      </c>
      <c r="H603" s="122">
        <v>67.311000000000007</v>
      </c>
      <c r="I603" s="123">
        <f t="shared" si="326"/>
        <v>3.1729999999999876</v>
      </c>
      <c r="J603" s="124">
        <f t="shared" si="327"/>
        <v>4.7139397721026093</v>
      </c>
      <c r="K603" s="125" t="s">
        <v>11839</v>
      </c>
      <c r="L603" s="122" t="s">
        <v>11839</v>
      </c>
      <c r="M603" s="123" t="s">
        <v>11839</v>
      </c>
      <c r="N603" s="124" t="s">
        <v>11839</v>
      </c>
      <c r="O603" s="125" t="s">
        <v>11837</v>
      </c>
      <c r="P603" s="122" t="s">
        <v>11837</v>
      </c>
      <c r="Q603" s="123" t="s">
        <v>11839</v>
      </c>
      <c r="R603" s="124" t="s">
        <v>11840</v>
      </c>
      <c r="S603" s="125">
        <v>70.483999999999995</v>
      </c>
      <c r="T603" s="122">
        <v>67.311000000000007</v>
      </c>
      <c r="U603" s="123">
        <f t="shared" si="308"/>
        <v>3.1729999999999876</v>
      </c>
      <c r="V603" s="124">
        <f t="shared" si="309"/>
        <v>4.7139397721026093</v>
      </c>
      <c r="W603" s="121" t="s">
        <v>7787</v>
      </c>
      <c r="X603" s="122">
        <v>70</v>
      </c>
      <c r="Y603" s="122">
        <v>67</v>
      </c>
      <c r="Z603" s="123">
        <f t="shared" si="316"/>
        <v>3</v>
      </c>
      <c r="AA603" s="124">
        <v>5</v>
      </c>
      <c r="AB603" s="28" t="s">
        <v>11839</v>
      </c>
      <c r="AC603" s="122" t="s">
        <v>11839</v>
      </c>
      <c r="AD603" s="122" t="s">
        <v>11839</v>
      </c>
      <c r="AE603" s="123" t="s">
        <v>11839</v>
      </c>
      <c r="AF603" s="29" t="s">
        <v>11839</v>
      </c>
      <c r="AG603" s="28" t="s">
        <v>11839</v>
      </c>
      <c r="AH603" s="122" t="s">
        <v>11839</v>
      </c>
      <c r="AI603" s="122" t="s">
        <v>11839</v>
      </c>
      <c r="AJ603" s="123" t="s">
        <v>11839</v>
      </c>
      <c r="AK603" s="124" t="s">
        <v>11839</v>
      </c>
      <c r="AL603" s="28" t="s">
        <v>11839</v>
      </c>
      <c r="AM603" s="122" t="s">
        <v>11839</v>
      </c>
      <c r="AN603" s="122" t="s">
        <v>11839</v>
      </c>
      <c r="AO603" s="123" t="s">
        <v>11839</v>
      </c>
      <c r="AP603" s="29" t="s">
        <v>11839</v>
      </c>
      <c r="AQ603" s="28" t="s">
        <v>11839</v>
      </c>
      <c r="AR603" s="122" t="s">
        <v>11839</v>
      </c>
      <c r="AS603" s="122" t="s">
        <v>11839</v>
      </c>
      <c r="AT603" s="123" t="s">
        <v>11839</v>
      </c>
      <c r="AU603" s="124" t="s">
        <v>11837</v>
      </c>
      <c r="AV603" s="150"/>
      <c r="AX603" s="129"/>
      <c r="AY603" s="139"/>
      <c r="AZ603" s="139"/>
    </row>
    <row r="604" spans="3:52" ht="50" customHeight="1">
      <c r="C604" s="52" t="s">
        <v>6320</v>
      </c>
      <c r="D604" s="126" t="s">
        <v>1405</v>
      </c>
      <c r="E604" s="127" t="s">
        <v>12654</v>
      </c>
      <c r="F604" s="128" t="s">
        <v>1406</v>
      </c>
      <c r="G604" s="125">
        <v>68.683999999999997</v>
      </c>
      <c r="H604" s="122">
        <v>68.483999999999995</v>
      </c>
      <c r="I604" s="123">
        <f t="shared" si="326"/>
        <v>0.20000000000000284</v>
      </c>
      <c r="J604" s="124">
        <f t="shared" si="327"/>
        <v>0.29203901641259689</v>
      </c>
      <c r="K604" s="125" t="s">
        <v>11839</v>
      </c>
      <c r="L604" s="122" t="s">
        <v>11839</v>
      </c>
      <c r="M604" s="123" t="s">
        <v>11839</v>
      </c>
      <c r="N604" s="124" t="s">
        <v>11839</v>
      </c>
      <c r="O604" s="125" t="s">
        <v>11837</v>
      </c>
      <c r="P604" s="122" t="s">
        <v>11837</v>
      </c>
      <c r="Q604" s="123" t="s">
        <v>11839</v>
      </c>
      <c r="R604" s="124" t="s">
        <v>11840</v>
      </c>
      <c r="S604" s="125">
        <v>68.683999999999997</v>
      </c>
      <c r="T604" s="122">
        <v>68.483999999999995</v>
      </c>
      <c r="U604" s="123">
        <f t="shared" si="308"/>
        <v>0.20000000000000284</v>
      </c>
      <c r="V604" s="124">
        <f t="shared" si="309"/>
        <v>0.29203901641259689</v>
      </c>
      <c r="W604" s="121" t="s">
        <v>7788</v>
      </c>
      <c r="X604" s="122">
        <v>68.683999999999997</v>
      </c>
      <c r="Y604" s="122">
        <v>68.483999999999995</v>
      </c>
      <c r="Z604" s="123">
        <f t="shared" si="316"/>
        <v>0.20000000000000284</v>
      </c>
      <c r="AA604" s="124">
        <f t="shared" ref="AA604:AA617" si="330">Z604/Y604*100</f>
        <v>0.29203901641259689</v>
      </c>
      <c r="AB604" s="28" t="s">
        <v>11839</v>
      </c>
      <c r="AC604" s="122" t="s">
        <v>11839</v>
      </c>
      <c r="AD604" s="122" t="s">
        <v>11839</v>
      </c>
      <c r="AE604" s="123" t="s">
        <v>11839</v>
      </c>
      <c r="AF604" s="29" t="s">
        <v>11839</v>
      </c>
      <c r="AG604" s="28" t="s">
        <v>11839</v>
      </c>
      <c r="AH604" s="122" t="s">
        <v>11839</v>
      </c>
      <c r="AI604" s="122" t="s">
        <v>11839</v>
      </c>
      <c r="AJ604" s="123" t="s">
        <v>11839</v>
      </c>
      <c r="AK604" s="124" t="s">
        <v>11839</v>
      </c>
      <c r="AL604" s="28" t="s">
        <v>11839</v>
      </c>
      <c r="AM604" s="122" t="s">
        <v>11839</v>
      </c>
      <c r="AN604" s="122" t="s">
        <v>11839</v>
      </c>
      <c r="AO604" s="123" t="s">
        <v>11839</v>
      </c>
      <c r="AP604" s="29" t="s">
        <v>11839</v>
      </c>
      <c r="AQ604" s="28" t="s">
        <v>11839</v>
      </c>
      <c r="AR604" s="122" t="s">
        <v>11839</v>
      </c>
      <c r="AS604" s="122" t="s">
        <v>11839</v>
      </c>
      <c r="AT604" s="123" t="s">
        <v>11839</v>
      </c>
      <c r="AU604" s="124" t="s">
        <v>11837</v>
      </c>
      <c r="AV604" s="150"/>
      <c r="AX604" s="129"/>
      <c r="AY604" s="139"/>
      <c r="AZ604" s="139"/>
    </row>
    <row r="605" spans="3:52" ht="50" customHeight="1">
      <c r="C605" s="52" t="s">
        <v>6320</v>
      </c>
      <c r="D605" s="126" t="s">
        <v>1409</v>
      </c>
      <c r="E605" s="127" t="s">
        <v>12654</v>
      </c>
      <c r="F605" s="128" t="s">
        <v>1410</v>
      </c>
      <c r="G605" s="125">
        <v>50.139000000000003</v>
      </c>
      <c r="H605" s="122">
        <v>50.124000000000002</v>
      </c>
      <c r="I605" s="123">
        <f t="shared" si="326"/>
        <v>1.5000000000000568E-2</v>
      </c>
      <c r="J605" s="124">
        <f t="shared" si="327"/>
        <v>2.992578405554339E-2</v>
      </c>
      <c r="K605" s="125">
        <v>50.139000000000003</v>
      </c>
      <c r="L605" s="122">
        <v>50.124000000000002</v>
      </c>
      <c r="M605" s="123">
        <f t="shared" si="328"/>
        <v>1.5000000000000568E-2</v>
      </c>
      <c r="N605" s="124">
        <f t="shared" si="329"/>
        <v>2.992578405554339E-2</v>
      </c>
      <c r="O605" s="125" t="s">
        <v>11837</v>
      </c>
      <c r="P605" s="122" t="s">
        <v>11837</v>
      </c>
      <c r="Q605" s="123" t="s">
        <v>11839</v>
      </c>
      <c r="R605" s="124" t="s">
        <v>11840</v>
      </c>
      <c r="S605" s="125" t="s">
        <v>6421</v>
      </c>
      <c r="T605" s="122" t="s">
        <v>6421</v>
      </c>
      <c r="U605" s="123" t="s">
        <v>6421</v>
      </c>
      <c r="V605" s="124" t="s">
        <v>6421</v>
      </c>
      <c r="W605" s="121" t="s">
        <v>11837</v>
      </c>
      <c r="X605" s="122" t="s">
        <v>11843</v>
      </c>
      <c r="Y605" s="122" t="s">
        <v>11843</v>
      </c>
      <c r="Z605" s="123" t="s">
        <v>11843</v>
      </c>
      <c r="AA605" s="124" t="s">
        <v>11843</v>
      </c>
      <c r="AB605" s="28" t="s">
        <v>11843</v>
      </c>
      <c r="AC605" s="122" t="s">
        <v>11843</v>
      </c>
      <c r="AD605" s="122" t="s">
        <v>11843</v>
      </c>
      <c r="AE605" s="123" t="s">
        <v>11843</v>
      </c>
      <c r="AF605" s="29" t="s">
        <v>11843</v>
      </c>
      <c r="AG605" s="28" t="s">
        <v>11843</v>
      </c>
      <c r="AH605" s="122" t="s">
        <v>11843</v>
      </c>
      <c r="AI605" s="122" t="s">
        <v>11843</v>
      </c>
      <c r="AJ605" s="123" t="s">
        <v>11843</v>
      </c>
      <c r="AK605" s="124" t="s">
        <v>11843</v>
      </c>
      <c r="AL605" s="28" t="s">
        <v>11843</v>
      </c>
      <c r="AM605" s="122" t="s">
        <v>11843</v>
      </c>
      <c r="AN605" s="122" t="s">
        <v>11843</v>
      </c>
      <c r="AO605" s="123" t="s">
        <v>11843</v>
      </c>
      <c r="AP605" s="29" t="s">
        <v>11843</v>
      </c>
      <c r="AQ605" s="28" t="s">
        <v>11843</v>
      </c>
      <c r="AR605" s="122" t="s">
        <v>11843</v>
      </c>
      <c r="AS605" s="122" t="s">
        <v>11843</v>
      </c>
      <c r="AT605" s="123" t="s">
        <v>11843</v>
      </c>
      <c r="AU605" s="124" t="s">
        <v>11839</v>
      </c>
      <c r="AV605" s="150"/>
      <c r="AX605" s="129"/>
      <c r="AY605" s="139"/>
      <c r="AZ605" s="139"/>
    </row>
    <row r="606" spans="3:52" ht="50" customHeight="1">
      <c r="C606" s="52" t="s">
        <v>6320</v>
      </c>
      <c r="D606" s="126" t="s">
        <v>1411</v>
      </c>
      <c r="E606" s="127" t="s">
        <v>12654</v>
      </c>
      <c r="F606" s="128" t="s">
        <v>1412</v>
      </c>
      <c r="G606" s="125">
        <v>1265.606</v>
      </c>
      <c r="H606" s="122">
        <v>1206.5129999999999</v>
      </c>
      <c r="I606" s="123">
        <f t="shared" si="326"/>
        <v>59.093000000000075</v>
      </c>
      <c r="J606" s="124">
        <f t="shared" si="327"/>
        <v>4.897833674398874</v>
      </c>
      <c r="K606" s="125">
        <v>227.37799999999999</v>
      </c>
      <c r="L606" s="122">
        <v>227.328</v>
      </c>
      <c r="M606" s="123">
        <f t="shared" si="328"/>
        <v>4.9999999999982947E-2</v>
      </c>
      <c r="N606" s="124">
        <f t="shared" si="329"/>
        <v>2.1994650900893399E-2</v>
      </c>
      <c r="O606" s="125" t="s">
        <v>11837</v>
      </c>
      <c r="P606" s="122" t="s">
        <v>11837</v>
      </c>
      <c r="Q606" s="123" t="s">
        <v>11839</v>
      </c>
      <c r="R606" s="124" t="s">
        <v>11840</v>
      </c>
      <c r="S606" s="125">
        <v>1038.2280000000001</v>
      </c>
      <c r="T606" s="122">
        <v>979.18499999999995</v>
      </c>
      <c r="U606" s="123">
        <f t="shared" si="308"/>
        <v>59.04300000000012</v>
      </c>
      <c r="V606" s="124">
        <f t="shared" si="309"/>
        <v>6.029810505675651</v>
      </c>
      <c r="W606" s="121" t="s">
        <v>7789</v>
      </c>
      <c r="X606" s="122">
        <v>850</v>
      </c>
      <c r="Y606" s="122">
        <v>793</v>
      </c>
      <c r="Z606" s="123">
        <f t="shared" si="316"/>
        <v>57</v>
      </c>
      <c r="AA606" s="124">
        <f t="shared" si="330"/>
        <v>7.187894073139975</v>
      </c>
      <c r="AB606" s="28" t="s">
        <v>7790</v>
      </c>
      <c r="AC606" s="122">
        <v>179</v>
      </c>
      <c r="AD606" s="122">
        <v>179</v>
      </c>
      <c r="AE606" s="123">
        <f t="shared" si="318"/>
        <v>0</v>
      </c>
      <c r="AF606" s="29">
        <f t="shared" si="319"/>
        <v>0</v>
      </c>
      <c r="AG606" s="28" t="s">
        <v>7791</v>
      </c>
      <c r="AH606" s="122">
        <v>9</v>
      </c>
      <c r="AI606" s="122">
        <v>7</v>
      </c>
      <c r="AJ606" s="123">
        <f t="shared" si="320"/>
        <v>2</v>
      </c>
      <c r="AK606" s="124">
        <f t="shared" si="321"/>
        <v>28.571428571428569</v>
      </c>
      <c r="AL606" s="28" t="s">
        <v>6421</v>
      </c>
      <c r="AM606" s="122" t="s">
        <v>6421</v>
      </c>
      <c r="AN606" s="122" t="s">
        <v>6421</v>
      </c>
      <c r="AO606" s="123" t="s">
        <v>6421</v>
      </c>
      <c r="AP606" s="29" t="s">
        <v>6421</v>
      </c>
      <c r="AQ606" s="28" t="s">
        <v>6421</v>
      </c>
      <c r="AR606" s="122" t="s">
        <v>6421</v>
      </c>
      <c r="AS606" s="122" t="s">
        <v>6421</v>
      </c>
      <c r="AT606" s="123" t="s">
        <v>6421</v>
      </c>
      <c r="AU606" s="124" t="s">
        <v>6421</v>
      </c>
      <c r="AV606" s="150"/>
      <c r="AX606" s="129"/>
      <c r="AY606" s="139"/>
      <c r="AZ606" s="139"/>
    </row>
    <row r="607" spans="3:52" ht="50" customHeight="1">
      <c r="C607" s="52" t="s">
        <v>6320</v>
      </c>
      <c r="D607" s="126" t="s">
        <v>1415</v>
      </c>
      <c r="E607" s="127" t="s">
        <v>12654</v>
      </c>
      <c r="F607" s="128" t="s">
        <v>1416</v>
      </c>
      <c r="G607" s="125">
        <v>128.90199999999999</v>
      </c>
      <c r="H607" s="122">
        <v>180.61</v>
      </c>
      <c r="I607" s="123">
        <f t="shared" si="326"/>
        <v>-51.708000000000027</v>
      </c>
      <c r="J607" s="124">
        <f t="shared" si="327"/>
        <v>-28.629643984275521</v>
      </c>
      <c r="K607" s="125">
        <v>128.90199999999999</v>
      </c>
      <c r="L607" s="122">
        <v>180.61</v>
      </c>
      <c r="M607" s="123">
        <f t="shared" si="328"/>
        <v>-51.708000000000027</v>
      </c>
      <c r="N607" s="124">
        <f t="shared" si="329"/>
        <v>-28.629643984275521</v>
      </c>
      <c r="O607" s="125" t="s">
        <v>11837</v>
      </c>
      <c r="P607" s="122" t="s">
        <v>11837</v>
      </c>
      <c r="Q607" s="123" t="s">
        <v>11839</v>
      </c>
      <c r="R607" s="124" t="s">
        <v>11840</v>
      </c>
      <c r="S607" s="125" t="s">
        <v>6421</v>
      </c>
      <c r="T607" s="122" t="s">
        <v>6421</v>
      </c>
      <c r="U607" s="123" t="s">
        <v>6421</v>
      </c>
      <c r="V607" s="124" t="s">
        <v>6421</v>
      </c>
      <c r="W607" s="121" t="s">
        <v>11837</v>
      </c>
      <c r="X607" s="122" t="s">
        <v>11843</v>
      </c>
      <c r="Y607" s="122" t="s">
        <v>11843</v>
      </c>
      <c r="Z607" s="123" t="s">
        <v>11843</v>
      </c>
      <c r="AA607" s="124" t="s">
        <v>11843</v>
      </c>
      <c r="AB607" s="28" t="s">
        <v>11843</v>
      </c>
      <c r="AC607" s="122" t="s">
        <v>11843</v>
      </c>
      <c r="AD607" s="122" t="s">
        <v>11843</v>
      </c>
      <c r="AE607" s="123" t="s">
        <v>11843</v>
      </c>
      <c r="AF607" s="29" t="s">
        <v>11843</v>
      </c>
      <c r="AG607" s="28" t="s">
        <v>11843</v>
      </c>
      <c r="AH607" s="122" t="s">
        <v>11843</v>
      </c>
      <c r="AI607" s="122" t="s">
        <v>11843</v>
      </c>
      <c r="AJ607" s="123" t="s">
        <v>11843</v>
      </c>
      <c r="AK607" s="124" t="s">
        <v>11843</v>
      </c>
      <c r="AL607" s="28" t="s">
        <v>11843</v>
      </c>
      <c r="AM607" s="122" t="s">
        <v>11843</v>
      </c>
      <c r="AN607" s="122" t="s">
        <v>11843</v>
      </c>
      <c r="AO607" s="123" t="s">
        <v>11843</v>
      </c>
      <c r="AP607" s="29" t="s">
        <v>11843</v>
      </c>
      <c r="AQ607" s="28" t="s">
        <v>11843</v>
      </c>
      <c r="AR607" s="122" t="s">
        <v>11843</v>
      </c>
      <c r="AS607" s="122" t="s">
        <v>11843</v>
      </c>
      <c r="AT607" s="123" t="s">
        <v>11843</v>
      </c>
      <c r="AU607" s="124" t="s">
        <v>11839</v>
      </c>
      <c r="AV607" s="150"/>
      <c r="AX607" s="129"/>
      <c r="AY607" s="139"/>
      <c r="AZ607" s="139"/>
    </row>
    <row r="608" spans="3:52" ht="50" customHeight="1">
      <c r="C608" s="52" t="s">
        <v>6320</v>
      </c>
      <c r="D608" s="126" t="s">
        <v>1417</v>
      </c>
      <c r="E608" s="127" t="s">
        <v>12654</v>
      </c>
      <c r="F608" s="128" t="s">
        <v>1418</v>
      </c>
      <c r="G608" s="125">
        <v>1322.5940000000001</v>
      </c>
      <c r="H608" s="122">
        <v>1341.8</v>
      </c>
      <c r="I608" s="123">
        <f t="shared" si="326"/>
        <v>-19.205999999999904</v>
      </c>
      <c r="J608" s="124">
        <f t="shared" si="327"/>
        <v>-1.4313608585482116</v>
      </c>
      <c r="K608" s="125">
        <v>601.86900000000003</v>
      </c>
      <c r="L608" s="122">
        <v>621.15300000000002</v>
      </c>
      <c r="M608" s="123">
        <f t="shared" si="328"/>
        <v>-19.283999999999992</v>
      </c>
      <c r="N608" s="124">
        <f t="shared" si="329"/>
        <v>-3.1045491207480267</v>
      </c>
      <c r="O608" s="125" t="s">
        <v>11837</v>
      </c>
      <c r="P608" s="122" t="s">
        <v>11837</v>
      </c>
      <c r="Q608" s="123" t="s">
        <v>11839</v>
      </c>
      <c r="R608" s="124" t="s">
        <v>11840</v>
      </c>
      <c r="S608" s="125">
        <v>720.72500000000002</v>
      </c>
      <c r="T608" s="122">
        <v>720.64700000000005</v>
      </c>
      <c r="U608" s="123">
        <f t="shared" ref="U608:U617" si="331">S608-T608</f>
        <v>7.7999999999974534E-2</v>
      </c>
      <c r="V608" s="124">
        <f t="shared" ref="V608:V617" si="332">U608/T608*100</f>
        <v>1.0823607119709724E-2</v>
      </c>
      <c r="W608" s="121" t="s">
        <v>6897</v>
      </c>
      <c r="X608" s="122">
        <v>708</v>
      </c>
      <c r="Y608" s="122">
        <v>707</v>
      </c>
      <c r="Z608" s="123">
        <f t="shared" si="316"/>
        <v>1</v>
      </c>
      <c r="AA608" s="124">
        <f t="shared" si="330"/>
        <v>0.14144271570014144</v>
      </c>
      <c r="AB608" s="28" t="s">
        <v>7792</v>
      </c>
      <c r="AC608" s="122">
        <v>13</v>
      </c>
      <c r="AD608" s="122">
        <v>14</v>
      </c>
      <c r="AE608" s="123">
        <f t="shared" si="318"/>
        <v>-1</v>
      </c>
      <c r="AF608" s="29">
        <f t="shared" si="319"/>
        <v>-7.1428571428571423</v>
      </c>
      <c r="AG608" s="122" t="s">
        <v>6421</v>
      </c>
      <c r="AH608" s="122" t="s">
        <v>6421</v>
      </c>
      <c r="AI608" s="122" t="s">
        <v>6421</v>
      </c>
      <c r="AJ608" s="122" t="s">
        <v>6421</v>
      </c>
      <c r="AK608" s="122" t="s">
        <v>6421</v>
      </c>
      <c r="AL608" s="28" t="s">
        <v>6421</v>
      </c>
      <c r="AM608" s="122" t="s">
        <v>6421</v>
      </c>
      <c r="AN608" s="122" t="s">
        <v>6421</v>
      </c>
      <c r="AO608" s="123" t="s">
        <v>6421</v>
      </c>
      <c r="AP608" s="29" t="s">
        <v>6421</v>
      </c>
      <c r="AQ608" s="28" t="s">
        <v>6421</v>
      </c>
      <c r="AR608" s="122" t="s">
        <v>6421</v>
      </c>
      <c r="AS608" s="122" t="s">
        <v>6421</v>
      </c>
      <c r="AT608" s="123" t="s">
        <v>6421</v>
      </c>
      <c r="AU608" s="124" t="s">
        <v>6421</v>
      </c>
      <c r="AV608" s="150"/>
      <c r="AX608" s="129"/>
      <c r="AY608" s="139"/>
      <c r="AZ608" s="139"/>
    </row>
    <row r="609" spans="3:52" ht="50" customHeight="1">
      <c r="C609" s="52" t="s">
        <v>6320</v>
      </c>
      <c r="D609" s="126" t="s">
        <v>1419</v>
      </c>
      <c r="E609" s="127" t="s">
        <v>12654</v>
      </c>
      <c r="F609" s="128" t="s">
        <v>1420</v>
      </c>
      <c r="G609" s="125">
        <v>0</v>
      </c>
      <c r="H609" s="122">
        <v>188.25899999999999</v>
      </c>
      <c r="I609" s="123">
        <v>-188</v>
      </c>
      <c r="J609" s="124" t="s">
        <v>11824</v>
      </c>
      <c r="K609" s="125" t="s">
        <v>11839</v>
      </c>
      <c r="L609" s="122" t="s">
        <v>11839</v>
      </c>
      <c r="M609" s="123" t="s">
        <v>11839</v>
      </c>
      <c r="N609" s="124" t="s">
        <v>11839</v>
      </c>
      <c r="O609" s="125" t="s">
        <v>11837</v>
      </c>
      <c r="P609" s="122" t="s">
        <v>11837</v>
      </c>
      <c r="Q609" s="123" t="s">
        <v>11839</v>
      </c>
      <c r="R609" s="124" t="s">
        <v>11840</v>
      </c>
      <c r="S609" s="125">
        <v>0</v>
      </c>
      <c r="T609" s="122">
        <v>188.25899999999999</v>
      </c>
      <c r="U609" s="123">
        <f t="shared" si="331"/>
        <v>-188.25899999999999</v>
      </c>
      <c r="V609" s="124">
        <f t="shared" si="332"/>
        <v>-100</v>
      </c>
      <c r="W609" s="121" t="s">
        <v>7793</v>
      </c>
      <c r="X609" s="122" t="s">
        <v>6421</v>
      </c>
      <c r="Y609" s="122">
        <v>188</v>
      </c>
      <c r="Z609" s="123">
        <v>-188</v>
      </c>
      <c r="AA609" s="124" t="s">
        <v>8576</v>
      </c>
      <c r="AB609" s="28" t="s">
        <v>11839</v>
      </c>
      <c r="AC609" s="122" t="s">
        <v>11839</v>
      </c>
      <c r="AD609" s="122" t="s">
        <v>11839</v>
      </c>
      <c r="AE609" s="123" t="s">
        <v>11839</v>
      </c>
      <c r="AF609" s="29" t="s">
        <v>11839</v>
      </c>
      <c r="AG609" s="28" t="s">
        <v>11839</v>
      </c>
      <c r="AH609" s="122" t="s">
        <v>11839</v>
      </c>
      <c r="AI609" s="122" t="s">
        <v>11839</v>
      </c>
      <c r="AJ609" s="123" t="s">
        <v>11839</v>
      </c>
      <c r="AK609" s="124" t="s">
        <v>11839</v>
      </c>
      <c r="AL609" s="28" t="s">
        <v>11839</v>
      </c>
      <c r="AM609" s="122" t="s">
        <v>11839</v>
      </c>
      <c r="AN609" s="122" t="s">
        <v>11839</v>
      </c>
      <c r="AO609" s="123" t="s">
        <v>11839</v>
      </c>
      <c r="AP609" s="29" t="s">
        <v>11839</v>
      </c>
      <c r="AQ609" s="28" t="s">
        <v>11839</v>
      </c>
      <c r="AR609" s="122" t="s">
        <v>11839</v>
      </c>
      <c r="AS609" s="122" t="s">
        <v>11839</v>
      </c>
      <c r="AT609" s="123" t="s">
        <v>11839</v>
      </c>
      <c r="AU609" s="124" t="s">
        <v>11837</v>
      </c>
      <c r="AV609" s="150"/>
      <c r="AX609" s="129"/>
      <c r="AY609" s="139"/>
      <c r="AZ609" s="139"/>
    </row>
    <row r="610" spans="3:52" ht="50" customHeight="1">
      <c r="C610" s="52" t="s">
        <v>6320</v>
      </c>
      <c r="D610" s="126" t="s">
        <v>1421</v>
      </c>
      <c r="E610" s="127" t="s">
        <v>12654</v>
      </c>
      <c r="F610" s="128" t="s">
        <v>1422</v>
      </c>
      <c r="G610" s="125">
        <v>100</v>
      </c>
      <c r="H610" s="122">
        <v>100</v>
      </c>
      <c r="I610" s="123">
        <f t="shared" si="326"/>
        <v>0</v>
      </c>
      <c r="J610" s="124">
        <f t="shared" si="327"/>
        <v>0</v>
      </c>
      <c r="K610" s="125" t="s">
        <v>11839</v>
      </c>
      <c r="L610" s="122" t="s">
        <v>11839</v>
      </c>
      <c r="M610" s="123" t="s">
        <v>11839</v>
      </c>
      <c r="N610" s="124" t="s">
        <v>11839</v>
      </c>
      <c r="O610" s="125" t="s">
        <v>11837</v>
      </c>
      <c r="P610" s="122" t="s">
        <v>11837</v>
      </c>
      <c r="Q610" s="123" t="s">
        <v>11839</v>
      </c>
      <c r="R610" s="124" t="s">
        <v>11840</v>
      </c>
      <c r="S610" s="125">
        <v>100</v>
      </c>
      <c r="T610" s="122">
        <v>100</v>
      </c>
      <c r="U610" s="123">
        <f t="shared" si="331"/>
        <v>0</v>
      </c>
      <c r="V610" s="124">
        <f t="shared" si="332"/>
        <v>0</v>
      </c>
      <c r="W610" s="121" t="s">
        <v>6881</v>
      </c>
      <c r="X610" s="122">
        <v>100</v>
      </c>
      <c r="Y610" s="122">
        <v>100</v>
      </c>
      <c r="Z610" s="123">
        <f t="shared" si="316"/>
        <v>0</v>
      </c>
      <c r="AA610" s="124">
        <f t="shared" si="330"/>
        <v>0</v>
      </c>
      <c r="AB610" s="28" t="s">
        <v>11839</v>
      </c>
      <c r="AC610" s="122" t="s">
        <v>11839</v>
      </c>
      <c r="AD610" s="122" t="s">
        <v>11839</v>
      </c>
      <c r="AE610" s="123" t="s">
        <v>11839</v>
      </c>
      <c r="AF610" s="29" t="s">
        <v>11839</v>
      </c>
      <c r="AG610" s="28" t="s">
        <v>11839</v>
      </c>
      <c r="AH610" s="122" t="s">
        <v>11839</v>
      </c>
      <c r="AI610" s="122" t="s">
        <v>11839</v>
      </c>
      <c r="AJ610" s="123" t="s">
        <v>11839</v>
      </c>
      <c r="AK610" s="124" t="s">
        <v>11839</v>
      </c>
      <c r="AL610" s="28" t="s">
        <v>11839</v>
      </c>
      <c r="AM610" s="122" t="s">
        <v>11839</v>
      </c>
      <c r="AN610" s="122" t="s">
        <v>11839</v>
      </c>
      <c r="AO610" s="123" t="s">
        <v>11839</v>
      </c>
      <c r="AP610" s="29" t="s">
        <v>11839</v>
      </c>
      <c r="AQ610" s="28" t="s">
        <v>11839</v>
      </c>
      <c r="AR610" s="122" t="s">
        <v>11839</v>
      </c>
      <c r="AS610" s="122" t="s">
        <v>11839</v>
      </c>
      <c r="AT610" s="123" t="s">
        <v>11839</v>
      </c>
      <c r="AU610" s="124" t="s">
        <v>11837</v>
      </c>
      <c r="AV610" s="150"/>
      <c r="AX610" s="129"/>
      <c r="AY610" s="139"/>
      <c r="AZ610" s="139"/>
    </row>
    <row r="611" spans="3:52" ht="50" customHeight="1">
      <c r="C611" s="52" t="s">
        <v>6320</v>
      </c>
      <c r="D611" s="144" t="s">
        <v>1425</v>
      </c>
      <c r="E611" s="145" t="s">
        <v>12654</v>
      </c>
      <c r="F611" s="146" t="s">
        <v>1426</v>
      </c>
      <c r="G611" s="125">
        <v>170.374</v>
      </c>
      <c r="H611" s="122">
        <v>165.35599999999999</v>
      </c>
      <c r="I611" s="123">
        <f t="shared" si="326"/>
        <v>5.0180000000000007</v>
      </c>
      <c r="J611" s="124">
        <f t="shared" si="327"/>
        <v>3.034664602433538</v>
      </c>
      <c r="K611" s="125">
        <v>1.024</v>
      </c>
      <c r="L611" s="122">
        <v>3.6000000000000004E-2</v>
      </c>
      <c r="M611" s="123">
        <f t="shared" si="328"/>
        <v>0.98799999999999999</v>
      </c>
      <c r="N611" s="124">
        <f t="shared" si="329"/>
        <v>2744.4444444444439</v>
      </c>
      <c r="O611" s="125" t="s">
        <v>11837</v>
      </c>
      <c r="P611" s="122" t="s">
        <v>11837</v>
      </c>
      <c r="Q611" s="123" t="s">
        <v>11839</v>
      </c>
      <c r="R611" s="124" t="s">
        <v>11840</v>
      </c>
      <c r="S611" s="125">
        <v>169.35</v>
      </c>
      <c r="T611" s="122">
        <v>165.32</v>
      </c>
      <c r="U611" s="123">
        <f t="shared" si="331"/>
        <v>4.0300000000000011</v>
      </c>
      <c r="V611" s="124">
        <f t="shared" si="332"/>
        <v>2.4376965884345521</v>
      </c>
      <c r="W611" s="121" t="s">
        <v>7794</v>
      </c>
      <c r="X611" s="122">
        <v>80</v>
      </c>
      <c r="Y611" s="122">
        <v>67</v>
      </c>
      <c r="Z611" s="123">
        <f t="shared" si="316"/>
        <v>13</v>
      </c>
      <c r="AA611" s="124">
        <f t="shared" si="330"/>
        <v>19.402985074626866</v>
      </c>
      <c r="AB611" s="28" t="s">
        <v>7795</v>
      </c>
      <c r="AC611" s="122">
        <v>62</v>
      </c>
      <c r="AD611" s="122">
        <v>53</v>
      </c>
      <c r="AE611" s="123">
        <f t="shared" si="318"/>
        <v>9</v>
      </c>
      <c r="AF611" s="29">
        <f t="shared" si="319"/>
        <v>16.981132075471699</v>
      </c>
      <c r="AG611" s="28" t="s">
        <v>7796</v>
      </c>
      <c r="AH611" s="122">
        <v>18</v>
      </c>
      <c r="AI611" s="122">
        <v>37</v>
      </c>
      <c r="AJ611" s="123">
        <f t="shared" si="320"/>
        <v>-19</v>
      </c>
      <c r="AK611" s="124">
        <f t="shared" si="321"/>
        <v>-51.351351351351347</v>
      </c>
      <c r="AL611" s="28" t="s">
        <v>7797</v>
      </c>
      <c r="AM611" s="122">
        <v>9</v>
      </c>
      <c r="AN611" s="122">
        <v>8</v>
      </c>
      <c r="AO611" s="123">
        <f t="shared" si="322"/>
        <v>1</v>
      </c>
      <c r="AP611" s="29">
        <f t="shared" si="323"/>
        <v>12.5</v>
      </c>
      <c r="AQ611" s="28" t="s">
        <v>7798</v>
      </c>
      <c r="AR611" s="122">
        <v>0</v>
      </c>
      <c r="AS611" s="122">
        <v>0</v>
      </c>
      <c r="AT611" s="123">
        <f t="shared" si="324"/>
        <v>0</v>
      </c>
      <c r="AU611" s="124" t="e">
        <f t="shared" si="325"/>
        <v>#DIV/0!</v>
      </c>
      <c r="AV611" s="150"/>
      <c r="AX611" s="129"/>
      <c r="AY611" s="139"/>
      <c r="AZ611" s="139"/>
    </row>
    <row r="612" spans="3:52" ht="50" customHeight="1">
      <c r="C612" s="52" t="s">
        <v>6320</v>
      </c>
      <c r="D612" s="126" t="s">
        <v>1427</v>
      </c>
      <c r="E612" s="127" t="s">
        <v>12654</v>
      </c>
      <c r="F612" s="128" t="s">
        <v>1428</v>
      </c>
      <c r="G612" s="125">
        <v>47.469000000000001</v>
      </c>
      <c r="H612" s="122">
        <v>47.454999999999998</v>
      </c>
      <c r="I612" s="123">
        <f t="shared" si="326"/>
        <v>1.4000000000002899E-2</v>
      </c>
      <c r="J612" s="124">
        <f t="shared" si="327"/>
        <v>2.9501633126125595E-2</v>
      </c>
      <c r="K612" s="125">
        <v>47.469000000000001</v>
      </c>
      <c r="L612" s="122">
        <v>47.454999999999998</v>
      </c>
      <c r="M612" s="123">
        <f t="shared" si="328"/>
        <v>1.4000000000002899E-2</v>
      </c>
      <c r="N612" s="124">
        <f t="shared" si="329"/>
        <v>2.9501633126125595E-2</v>
      </c>
      <c r="O612" s="125" t="s">
        <v>11837</v>
      </c>
      <c r="P612" s="122" t="s">
        <v>11837</v>
      </c>
      <c r="Q612" s="123" t="s">
        <v>11839</v>
      </c>
      <c r="R612" s="124" t="s">
        <v>11840</v>
      </c>
      <c r="S612" s="125" t="s">
        <v>6421</v>
      </c>
      <c r="T612" s="122" t="s">
        <v>6421</v>
      </c>
      <c r="U612" s="123" t="s">
        <v>6421</v>
      </c>
      <c r="V612" s="124" t="s">
        <v>6421</v>
      </c>
      <c r="W612" s="121" t="s">
        <v>11837</v>
      </c>
      <c r="X612" s="122" t="s">
        <v>11843</v>
      </c>
      <c r="Y612" s="122" t="s">
        <v>11843</v>
      </c>
      <c r="Z612" s="123" t="s">
        <v>11843</v>
      </c>
      <c r="AA612" s="124" t="s">
        <v>11843</v>
      </c>
      <c r="AB612" s="28" t="s">
        <v>11843</v>
      </c>
      <c r="AC612" s="122" t="s">
        <v>11843</v>
      </c>
      <c r="AD612" s="122" t="s">
        <v>11843</v>
      </c>
      <c r="AE612" s="123" t="s">
        <v>11843</v>
      </c>
      <c r="AF612" s="29" t="s">
        <v>11843</v>
      </c>
      <c r="AG612" s="28" t="s">
        <v>11843</v>
      </c>
      <c r="AH612" s="122" t="s">
        <v>11843</v>
      </c>
      <c r="AI612" s="122" t="s">
        <v>11843</v>
      </c>
      <c r="AJ612" s="123" t="s">
        <v>11843</v>
      </c>
      <c r="AK612" s="124" t="s">
        <v>11843</v>
      </c>
      <c r="AL612" s="28" t="s">
        <v>11843</v>
      </c>
      <c r="AM612" s="122" t="s">
        <v>11843</v>
      </c>
      <c r="AN612" s="122" t="s">
        <v>11843</v>
      </c>
      <c r="AO612" s="123" t="s">
        <v>11843</v>
      </c>
      <c r="AP612" s="29" t="s">
        <v>11843</v>
      </c>
      <c r="AQ612" s="28" t="s">
        <v>11843</v>
      </c>
      <c r="AR612" s="122" t="s">
        <v>11843</v>
      </c>
      <c r="AS612" s="122" t="s">
        <v>11843</v>
      </c>
      <c r="AT612" s="123" t="s">
        <v>11843</v>
      </c>
      <c r="AU612" s="124" t="s">
        <v>11839</v>
      </c>
      <c r="AV612" s="150"/>
      <c r="AX612" s="129"/>
      <c r="AY612" s="139"/>
      <c r="AZ612" s="139"/>
    </row>
    <row r="613" spans="3:52" ht="50" customHeight="1">
      <c r="C613" s="52" t="s">
        <v>6320</v>
      </c>
      <c r="D613" s="126" t="s">
        <v>1429</v>
      </c>
      <c r="E613" s="127" t="s">
        <v>12654</v>
      </c>
      <c r="F613" s="128" t="s">
        <v>1430</v>
      </c>
      <c r="G613" s="125">
        <v>281.71600000000001</v>
      </c>
      <c r="H613" s="122">
        <v>250.399</v>
      </c>
      <c r="I613" s="123">
        <f t="shared" si="326"/>
        <v>31.317000000000007</v>
      </c>
      <c r="J613" s="124">
        <f t="shared" si="327"/>
        <v>12.506839084820628</v>
      </c>
      <c r="K613" s="125">
        <v>182.31399999999999</v>
      </c>
      <c r="L613" s="122">
        <v>184.333</v>
      </c>
      <c r="M613" s="123">
        <f t="shared" si="328"/>
        <v>-2.0190000000000055</v>
      </c>
      <c r="N613" s="124">
        <f t="shared" si="329"/>
        <v>-1.0953003531651986</v>
      </c>
      <c r="O613" s="125" t="s">
        <v>11837</v>
      </c>
      <c r="P613" s="122" t="s">
        <v>11837</v>
      </c>
      <c r="Q613" s="123" t="s">
        <v>11839</v>
      </c>
      <c r="R613" s="124" t="s">
        <v>11840</v>
      </c>
      <c r="S613" s="125">
        <v>99.402000000000001</v>
      </c>
      <c r="T613" s="122">
        <v>66.066000000000003</v>
      </c>
      <c r="U613" s="123">
        <f t="shared" si="331"/>
        <v>33.335999999999999</v>
      </c>
      <c r="V613" s="124">
        <f t="shared" si="332"/>
        <v>50.458632276814086</v>
      </c>
      <c r="W613" s="121" t="s">
        <v>7799</v>
      </c>
      <c r="X613" s="122">
        <v>99</v>
      </c>
      <c r="Y613" s="122">
        <v>66</v>
      </c>
      <c r="Z613" s="123">
        <f t="shared" si="316"/>
        <v>33</v>
      </c>
      <c r="AA613" s="124">
        <f t="shared" si="330"/>
        <v>50</v>
      </c>
      <c r="AB613" s="28" t="s">
        <v>6613</v>
      </c>
      <c r="AC613" s="122">
        <v>0</v>
      </c>
      <c r="AD613" s="122">
        <v>0</v>
      </c>
      <c r="AE613" s="123">
        <f t="shared" si="318"/>
        <v>0</v>
      </c>
      <c r="AF613" s="29" t="s">
        <v>11839</v>
      </c>
      <c r="AG613" s="28" t="s">
        <v>11839</v>
      </c>
      <c r="AH613" s="122" t="s">
        <v>11839</v>
      </c>
      <c r="AI613" s="122" t="s">
        <v>11839</v>
      </c>
      <c r="AJ613" s="123" t="s">
        <v>11839</v>
      </c>
      <c r="AK613" s="124" t="s">
        <v>11839</v>
      </c>
      <c r="AL613" s="28" t="s">
        <v>11839</v>
      </c>
      <c r="AM613" s="122" t="s">
        <v>11839</v>
      </c>
      <c r="AN613" s="122" t="s">
        <v>11839</v>
      </c>
      <c r="AO613" s="123" t="s">
        <v>11839</v>
      </c>
      <c r="AP613" s="29" t="s">
        <v>11839</v>
      </c>
      <c r="AQ613" s="28" t="s">
        <v>11839</v>
      </c>
      <c r="AR613" s="122" t="s">
        <v>11839</v>
      </c>
      <c r="AS613" s="122" t="s">
        <v>11839</v>
      </c>
      <c r="AT613" s="123" t="s">
        <v>11839</v>
      </c>
      <c r="AU613" s="124" t="s">
        <v>11837</v>
      </c>
      <c r="AV613" s="150"/>
      <c r="AX613" s="129"/>
      <c r="AY613" s="139"/>
      <c r="AZ613" s="139"/>
    </row>
    <row r="614" spans="3:52" ht="50" customHeight="1">
      <c r="C614" s="52" t="s">
        <v>6320</v>
      </c>
      <c r="D614" s="126" t="s">
        <v>1433</v>
      </c>
      <c r="E614" s="127" t="s">
        <v>12654</v>
      </c>
      <c r="F614" s="128" t="s">
        <v>1434</v>
      </c>
      <c r="G614" s="125">
        <v>11304.155000000001</v>
      </c>
      <c r="H614" s="122">
        <v>14141.655000000001</v>
      </c>
      <c r="I614" s="123">
        <f t="shared" si="326"/>
        <v>-2837.5</v>
      </c>
      <c r="J614" s="124">
        <f t="shared" si="327"/>
        <v>-20.064836824261377</v>
      </c>
      <c r="K614" s="125">
        <v>11304.155000000001</v>
      </c>
      <c r="L614" s="122">
        <v>14141.655000000001</v>
      </c>
      <c r="M614" s="123">
        <f t="shared" si="328"/>
        <v>-2837.5</v>
      </c>
      <c r="N614" s="124">
        <f t="shared" si="329"/>
        <v>-20.064836824261377</v>
      </c>
      <c r="O614" s="125" t="s">
        <v>11837</v>
      </c>
      <c r="P614" s="122" t="s">
        <v>11837</v>
      </c>
      <c r="Q614" s="123" t="s">
        <v>11839</v>
      </c>
      <c r="R614" s="124" t="s">
        <v>11840</v>
      </c>
      <c r="S614" s="125" t="s">
        <v>6421</v>
      </c>
      <c r="T614" s="122" t="s">
        <v>6421</v>
      </c>
      <c r="U614" s="123" t="s">
        <v>6421</v>
      </c>
      <c r="V614" s="124" t="s">
        <v>6421</v>
      </c>
      <c r="W614" s="121" t="s">
        <v>11837</v>
      </c>
      <c r="X614" s="122" t="s">
        <v>11843</v>
      </c>
      <c r="Y614" s="122" t="s">
        <v>11843</v>
      </c>
      <c r="Z614" s="123" t="s">
        <v>11843</v>
      </c>
      <c r="AA614" s="124" t="s">
        <v>11843</v>
      </c>
      <c r="AB614" s="28" t="s">
        <v>11843</v>
      </c>
      <c r="AC614" s="122" t="s">
        <v>11843</v>
      </c>
      <c r="AD614" s="122" t="s">
        <v>11843</v>
      </c>
      <c r="AE614" s="123" t="s">
        <v>11843</v>
      </c>
      <c r="AF614" s="29" t="s">
        <v>11843</v>
      </c>
      <c r="AG614" s="28" t="s">
        <v>11843</v>
      </c>
      <c r="AH614" s="122" t="s">
        <v>11843</v>
      </c>
      <c r="AI614" s="122" t="s">
        <v>11843</v>
      </c>
      <c r="AJ614" s="123" t="s">
        <v>11843</v>
      </c>
      <c r="AK614" s="124" t="s">
        <v>11843</v>
      </c>
      <c r="AL614" s="28" t="s">
        <v>11843</v>
      </c>
      <c r="AM614" s="122" t="s">
        <v>11843</v>
      </c>
      <c r="AN614" s="122" t="s">
        <v>11843</v>
      </c>
      <c r="AO614" s="123" t="s">
        <v>11843</v>
      </c>
      <c r="AP614" s="29" t="s">
        <v>11843</v>
      </c>
      <c r="AQ614" s="28" t="s">
        <v>11843</v>
      </c>
      <c r="AR614" s="122" t="s">
        <v>11843</v>
      </c>
      <c r="AS614" s="122" t="s">
        <v>11843</v>
      </c>
      <c r="AT614" s="123" t="s">
        <v>11843</v>
      </c>
      <c r="AU614" s="124" t="s">
        <v>11839</v>
      </c>
      <c r="AV614" s="150"/>
      <c r="AX614" s="129"/>
      <c r="AY614" s="139"/>
      <c r="AZ614" s="139"/>
    </row>
    <row r="615" spans="3:52" ht="50" customHeight="1">
      <c r="C615" s="52" t="s">
        <v>6320</v>
      </c>
      <c r="D615" s="126" t="s">
        <v>1437</v>
      </c>
      <c r="E615" s="127" t="s">
        <v>12654</v>
      </c>
      <c r="F615" s="128" t="s">
        <v>1438</v>
      </c>
      <c r="G615" s="125">
        <v>39.488</v>
      </c>
      <c r="H615" s="122">
        <v>35.607999999999997</v>
      </c>
      <c r="I615" s="123">
        <f t="shared" si="326"/>
        <v>3.8800000000000026</v>
      </c>
      <c r="J615" s="124">
        <f t="shared" si="327"/>
        <v>10.896427769040674</v>
      </c>
      <c r="K615" s="125">
        <v>39.488</v>
      </c>
      <c r="L615" s="122">
        <v>35.607999999999997</v>
      </c>
      <c r="M615" s="123">
        <f t="shared" si="328"/>
        <v>3.8800000000000026</v>
      </c>
      <c r="N615" s="124">
        <f t="shared" si="329"/>
        <v>10.896427769040674</v>
      </c>
      <c r="O615" s="125" t="s">
        <v>11837</v>
      </c>
      <c r="P615" s="122" t="s">
        <v>11837</v>
      </c>
      <c r="Q615" s="123" t="s">
        <v>11839</v>
      </c>
      <c r="R615" s="124" t="s">
        <v>11840</v>
      </c>
      <c r="S615" s="125" t="s">
        <v>6421</v>
      </c>
      <c r="T615" s="122" t="s">
        <v>6421</v>
      </c>
      <c r="U615" s="123" t="s">
        <v>6421</v>
      </c>
      <c r="V615" s="124" t="s">
        <v>6421</v>
      </c>
      <c r="W615" s="121" t="s">
        <v>11837</v>
      </c>
      <c r="X615" s="122" t="s">
        <v>11843</v>
      </c>
      <c r="Y615" s="122" t="s">
        <v>11843</v>
      </c>
      <c r="Z615" s="123" t="s">
        <v>11843</v>
      </c>
      <c r="AA615" s="124" t="s">
        <v>11843</v>
      </c>
      <c r="AB615" s="28" t="s">
        <v>11843</v>
      </c>
      <c r="AC615" s="122" t="s">
        <v>11843</v>
      </c>
      <c r="AD615" s="122" t="s">
        <v>11843</v>
      </c>
      <c r="AE615" s="123" t="s">
        <v>11843</v>
      </c>
      <c r="AF615" s="29" t="s">
        <v>11843</v>
      </c>
      <c r="AG615" s="28" t="s">
        <v>11843</v>
      </c>
      <c r="AH615" s="122" t="s">
        <v>11843</v>
      </c>
      <c r="AI615" s="122" t="s">
        <v>11843</v>
      </c>
      <c r="AJ615" s="123" t="s">
        <v>11843</v>
      </c>
      <c r="AK615" s="124" t="s">
        <v>11843</v>
      </c>
      <c r="AL615" s="28" t="s">
        <v>11843</v>
      </c>
      <c r="AM615" s="122" t="s">
        <v>11843</v>
      </c>
      <c r="AN615" s="122" t="s">
        <v>11843</v>
      </c>
      <c r="AO615" s="123" t="s">
        <v>11843</v>
      </c>
      <c r="AP615" s="29" t="s">
        <v>11843</v>
      </c>
      <c r="AQ615" s="28" t="s">
        <v>11843</v>
      </c>
      <c r="AR615" s="122" t="s">
        <v>11843</v>
      </c>
      <c r="AS615" s="122" t="s">
        <v>11843</v>
      </c>
      <c r="AT615" s="123" t="s">
        <v>11843</v>
      </c>
      <c r="AU615" s="124" t="s">
        <v>11839</v>
      </c>
      <c r="AV615" s="150"/>
      <c r="AX615" s="129"/>
      <c r="AY615" s="139"/>
      <c r="AZ615" s="139"/>
    </row>
    <row r="616" spans="3:52" ht="50" customHeight="1">
      <c r="C616" s="52" t="s">
        <v>6320</v>
      </c>
      <c r="D616" s="126" t="s">
        <v>1439</v>
      </c>
      <c r="E616" s="127" t="s">
        <v>12654</v>
      </c>
      <c r="F616" s="128" t="s">
        <v>1440</v>
      </c>
      <c r="G616" s="125">
        <v>882</v>
      </c>
      <c r="H616" s="122">
        <v>980.98599999999999</v>
      </c>
      <c r="I616" s="123">
        <f t="shared" si="326"/>
        <v>-98.98599999999999</v>
      </c>
      <c r="J616" s="124">
        <f t="shared" si="327"/>
        <v>-10.090460006564822</v>
      </c>
      <c r="K616" s="125" t="s">
        <v>11839</v>
      </c>
      <c r="L616" s="122" t="s">
        <v>11839</v>
      </c>
      <c r="M616" s="123" t="s">
        <v>11839</v>
      </c>
      <c r="N616" s="124" t="s">
        <v>11839</v>
      </c>
      <c r="O616" s="125" t="s">
        <v>11837</v>
      </c>
      <c r="P616" s="122" t="s">
        <v>11837</v>
      </c>
      <c r="Q616" s="123" t="s">
        <v>11839</v>
      </c>
      <c r="R616" s="124" t="s">
        <v>11840</v>
      </c>
      <c r="S616" s="125">
        <v>881.59400000000005</v>
      </c>
      <c r="T616" s="122">
        <v>980.98599999999999</v>
      </c>
      <c r="U616" s="123">
        <f t="shared" si="331"/>
        <v>-99.391999999999939</v>
      </c>
      <c r="V616" s="124">
        <f t="shared" si="332"/>
        <v>-10.131846937672908</v>
      </c>
      <c r="W616" s="121" t="s">
        <v>7800</v>
      </c>
      <c r="X616" s="122">
        <v>511</v>
      </c>
      <c r="Y616" s="122">
        <v>682</v>
      </c>
      <c r="Z616" s="123">
        <f t="shared" si="316"/>
        <v>-171</v>
      </c>
      <c r="AA616" s="124">
        <f t="shared" si="330"/>
        <v>-25.073313782991203</v>
      </c>
      <c r="AB616" s="28" t="s">
        <v>6897</v>
      </c>
      <c r="AC616" s="122">
        <v>370</v>
      </c>
      <c r="AD616" s="122">
        <v>299</v>
      </c>
      <c r="AE616" s="123">
        <f t="shared" si="318"/>
        <v>71</v>
      </c>
      <c r="AF616" s="29">
        <f t="shared" si="319"/>
        <v>23.745819397993312</v>
      </c>
      <c r="AG616" s="122" t="s">
        <v>6421</v>
      </c>
      <c r="AH616" s="122" t="s">
        <v>6421</v>
      </c>
      <c r="AI616" s="122" t="s">
        <v>6421</v>
      </c>
      <c r="AJ616" s="122" t="s">
        <v>6421</v>
      </c>
      <c r="AK616" s="122" t="s">
        <v>6421</v>
      </c>
      <c r="AL616" s="28" t="s">
        <v>6421</v>
      </c>
      <c r="AM616" s="122" t="s">
        <v>6421</v>
      </c>
      <c r="AN616" s="122" t="s">
        <v>6421</v>
      </c>
      <c r="AO616" s="123" t="s">
        <v>6421</v>
      </c>
      <c r="AP616" s="29" t="s">
        <v>6421</v>
      </c>
      <c r="AQ616" s="28" t="s">
        <v>6421</v>
      </c>
      <c r="AR616" s="122" t="s">
        <v>6421</v>
      </c>
      <c r="AS616" s="122" t="s">
        <v>6421</v>
      </c>
      <c r="AT616" s="123" t="s">
        <v>6421</v>
      </c>
      <c r="AU616" s="124" t="s">
        <v>6421</v>
      </c>
      <c r="AV616" s="150"/>
      <c r="AX616" s="129"/>
      <c r="AY616" s="139"/>
      <c r="AZ616" s="139"/>
    </row>
    <row r="617" spans="3:52" ht="50" customHeight="1">
      <c r="C617" s="52" t="s">
        <v>6320</v>
      </c>
      <c r="D617" s="126" t="s">
        <v>1441</v>
      </c>
      <c r="E617" s="127" t="s">
        <v>12654</v>
      </c>
      <c r="F617" s="128" t="s">
        <v>1442</v>
      </c>
      <c r="G617" s="125">
        <v>952.85699999999997</v>
      </c>
      <c r="H617" s="122">
        <v>1010.905</v>
      </c>
      <c r="I617" s="123">
        <f t="shared" si="326"/>
        <v>-58.048000000000002</v>
      </c>
      <c r="J617" s="124">
        <f t="shared" si="327"/>
        <v>-5.742181510626617</v>
      </c>
      <c r="K617" s="125" t="s">
        <v>11839</v>
      </c>
      <c r="L617" s="122" t="s">
        <v>11839</v>
      </c>
      <c r="M617" s="123" t="s">
        <v>11839</v>
      </c>
      <c r="N617" s="124" t="s">
        <v>11839</v>
      </c>
      <c r="O617" s="125" t="s">
        <v>11837</v>
      </c>
      <c r="P617" s="122" t="s">
        <v>11837</v>
      </c>
      <c r="Q617" s="123" t="s">
        <v>11839</v>
      </c>
      <c r="R617" s="124" t="s">
        <v>11840</v>
      </c>
      <c r="S617" s="125">
        <v>952.85699999999997</v>
      </c>
      <c r="T617" s="122">
        <v>1010.905</v>
      </c>
      <c r="U617" s="123">
        <f t="shared" si="331"/>
        <v>-58.048000000000002</v>
      </c>
      <c r="V617" s="124">
        <f t="shared" si="332"/>
        <v>-5.742181510626617</v>
      </c>
      <c r="W617" s="121" t="s">
        <v>7801</v>
      </c>
      <c r="X617" s="122">
        <v>953</v>
      </c>
      <c r="Y617" s="122">
        <v>1011</v>
      </c>
      <c r="Z617" s="123">
        <f t="shared" si="316"/>
        <v>-58</v>
      </c>
      <c r="AA617" s="124">
        <f t="shared" si="330"/>
        <v>-5.7368941641938678</v>
      </c>
      <c r="AB617" s="28" t="s">
        <v>11839</v>
      </c>
      <c r="AC617" s="122" t="s">
        <v>11839</v>
      </c>
      <c r="AD617" s="122" t="s">
        <v>11839</v>
      </c>
      <c r="AE617" s="123" t="s">
        <v>11839</v>
      </c>
      <c r="AF617" s="29" t="s">
        <v>11839</v>
      </c>
      <c r="AG617" s="28" t="s">
        <v>11839</v>
      </c>
      <c r="AH617" s="122" t="s">
        <v>11839</v>
      </c>
      <c r="AI617" s="122" t="s">
        <v>11839</v>
      </c>
      <c r="AJ617" s="123" t="s">
        <v>11839</v>
      </c>
      <c r="AK617" s="124" t="s">
        <v>11839</v>
      </c>
      <c r="AL617" s="28" t="s">
        <v>11839</v>
      </c>
      <c r="AM617" s="122" t="s">
        <v>11839</v>
      </c>
      <c r="AN617" s="122" t="s">
        <v>11839</v>
      </c>
      <c r="AO617" s="123" t="s">
        <v>11839</v>
      </c>
      <c r="AP617" s="29" t="s">
        <v>11839</v>
      </c>
      <c r="AQ617" s="28" t="s">
        <v>11839</v>
      </c>
      <c r="AR617" s="122" t="s">
        <v>11839</v>
      </c>
      <c r="AS617" s="122" t="s">
        <v>11839</v>
      </c>
      <c r="AT617" s="123" t="s">
        <v>11839</v>
      </c>
      <c r="AU617" s="124" t="s">
        <v>11837</v>
      </c>
      <c r="AV617" s="150"/>
      <c r="AX617" s="129"/>
      <c r="AY617" s="139"/>
      <c r="AZ617" s="139"/>
    </row>
    <row r="618" spans="3:52" ht="50" customHeight="1">
      <c r="C618" s="52" t="s">
        <v>6320</v>
      </c>
      <c r="D618" s="126" t="s">
        <v>1445</v>
      </c>
      <c r="E618" s="127" t="s">
        <v>12654</v>
      </c>
      <c r="F618" s="128" t="s">
        <v>1446</v>
      </c>
      <c r="G618" s="125">
        <v>92.831999999999994</v>
      </c>
      <c r="H618" s="122">
        <v>59.195</v>
      </c>
      <c r="I618" s="123">
        <f t="shared" si="326"/>
        <v>33.636999999999993</v>
      </c>
      <c r="J618" s="124">
        <f t="shared" si="327"/>
        <v>56.824056085818043</v>
      </c>
      <c r="K618" s="125">
        <v>92.831999999999994</v>
      </c>
      <c r="L618" s="122">
        <v>59.195</v>
      </c>
      <c r="M618" s="123">
        <f t="shared" si="328"/>
        <v>33.636999999999993</v>
      </c>
      <c r="N618" s="124">
        <f t="shared" si="329"/>
        <v>56.824056085818043</v>
      </c>
      <c r="O618" s="125" t="s">
        <v>11837</v>
      </c>
      <c r="P618" s="122" t="s">
        <v>11837</v>
      </c>
      <c r="Q618" s="123" t="s">
        <v>11839</v>
      </c>
      <c r="R618" s="124" t="s">
        <v>11840</v>
      </c>
      <c r="S618" s="125" t="s">
        <v>6421</v>
      </c>
      <c r="T618" s="122" t="s">
        <v>6421</v>
      </c>
      <c r="U618" s="123" t="s">
        <v>6421</v>
      </c>
      <c r="V618" s="124" t="s">
        <v>6421</v>
      </c>
      <c r="W618" s="121" t="s">
        <v>11837</v>
      </c>
      <c r="X618" s="122" t="s">
        <v>11843</v>
      </c>
      <c r="Y618" s="122" t="s">
        <v>11843</v>
      </c>
      <c r="Z618" s="123" t="s">
        <v>11843</v>
      </c>
      <c r="AA618" s="124" t="s">
        <v>11843</v>
      </c>
      <c r="AB618" s="28" t="s">
        <v>11843</v>
      </c>
      <c r="AC618" s="122" t="s">
        <v>11843</v>
      </c>
      <c r="AD618" s="122" t="s">
        <v>11843</v>
      </c>
      <c r="AE618" s="123" t="s">
        <v>11843</v>
      </c>
      <c r="AF618" s="29" t="s">
        <v>11843</v>
      </c>
      <c r="AG618" s="28" t="s">
        <v>11843</v>
      </c>
      <c r="AH618" s="122" t="s">
        <v>11843</v>
      </c>
      <c r="AI618" s="122" t="s">
        <v>11843</v>
      </c>
      <c r="AJ618" s="123" t="s">
        <v>11843</v>
      </c>
      <c r="AK618" s="124" t="s">
        <v>11843</v>
      </c>
      <c r="AL618" s="28" t="s">
        <v>11843</v>
      </c>
      <c r="AM618" s="122" t="s">
        <v>11843</v>
      </c>
      <c r="AN618" s="122" t="s">
        <v>11843</v>
      </c>
      <c r="AO618" s="123" t="s">
        <v>11843</v>
      </c>
      <c r="AP618" s="29" t="s">
        <v>11843</v>
      </c>
      <c r="AQ618" s="28" t="s">
        <v>11843</v>
      </c>
      <c r="AR618" s="122" t="s">
        <v>11843</v>
      </c>
      <c r="AS618" s="122" t="s">
        <v>11843</v>
      </c>
      <c r="AT618" s="123" t="s">
        <v>11843</v>
      </c>
      <c r="AU618" s="124" t="s">
        <v>11839</v>
      </c>
      <c r="AV618" s="150"/>
      <c r="AX618" s="129"/>
      <c r="AY618" s="139"/>
      <c r="AZ618" s="139"/>
    </row>
    <row r="619" spans="3:52" ht="50" customHeight="1">
      <c r="C619" s="52" t="s">
        <v>6320</v>
      </c>
      <c r="D619" s="126" t="s">
        <v>1449</v>
      </c>
      <c r="E619" s="127" t="s">
        <v>12654</v>
      </c>
      <c r="F619" s="128" t="s">
        <v>1450</v>
      </c>
      <c r="G619" s="125">
        <v>17</v>
      </c>
      <c r="H619" s="122">
        <v>17.172999999999998</v>
      </c>
      <c r="I619" s="123">
        <v>0</v>
      </c>
      <c r="J619" s="124">
        <f t="shared" si="327"/>
        <v>0</v>
      </c>
      <c r="K619" s="125">
        <v>16.843</v>
      </c>
      <c r="L619" s="122">
        <v>17.172999999999998</v>
      </c>
      <c r="M619" s="123">
        <v>0</v>
      </c>
      <c r="N619" s="124">
        <f t="shared" si="329"/>
        <v>0</v>
      </c>
      <c r="O619" s="125" t="s">
        <v>11837</v>
      </c>
      <c r="P619" s="122" t="s">
        <v>11837</v>
      </c>
      <c r="Q619" s="123" t="s">
        <v>11839</v>
      </c>
      <c r="R619" s="124" t="s">
        <v>11840</v>
      </c>
      <c r="S619" s="125" t="s">
        <v>6421</v>
      </c>
      <c r="T619" s="122" t="s">
        <v>6421</v>
      </c>
      <c r="U619" s="123" t="s">
        <v>6421</v>
      </c>
      <c r="V619" s="124" t="s">
        <v>6421</v>
      </c>
      <c r="W619" s="121" t="s">
        <v>11837</v>
      </c>
      <c r="X619" s="122" t="s">
        <v>11843</v>
      </c>
      <c r="Y619" s="122" t="s">
        <v>11843</v>
      </c>
      <c r="Z619" s="123" t="s">
        <v>11843</v>
      </c>
      <c r="AA619" s="124" t="s">
        <v>11843</v>
      </c>
      <c r="AB619" s="28" t="s">
        <v>11843</v>
      </c>
      <c r="AC619" s="122" t="s">
        <v>11843</v>
      </c>
      <c r="AD619" s="122" t="s">
        <v>11843</v>
      </c>
      <c r="AE619" s="123" t="s">
        <v>11843</v>
      </c>
      <c r="AF619" s="29" t="s">
        <v>11843</v>
      </c>
      <c r="AG619" s="28" t="s">
        <v>11843</v>
      </c>
      <c r="AH619" s="122" t="s">
        <v>11843</v>
      </c>
      <c r="AI619" s="122" t="s">
        <v>11843</v>
      </c>
      <c r="AJ619" s="123" t="s">
        <v>11843</v>
      </c>
      <c r="AK619" s="124" t="s">
        <v>11843</v>
      </c>
      <c r="AL619" s="28" t="s">
        <v>11843</v>
      </c>
      <c r="AM619" s="122" t="s">
        <v>11843</v>
      </c>
      <c r="AN619" s="122" t="s">
        <v>11843</v>
      </c>
      <c r="AO619" s="123" t="s">
        <v>11843</v>
      </c>
      <c r="AP619" s="29" t="s">
        <v>11843</v>
      </c>
      <c r="AQ619" s="28" t="s">
        <v>11843</v>
      </c>
      <c r="AR619" s="122" t="s">
        <v>11843</v>
      </c>
      <c r="AS619" s="122" t="s">
        <v>11843</v>
      </c>
      <c r="AT619" s="123" t="s">
        <v>11843</v>
      </c>
      <c r="AU619" s="124" t="s">
        <v>11839</v>
      </c>
      <c r="AV619" s="150"/>
      <c r="AX619" s="129"/>
      <c r="AY619" s="139"/>
      <c r="AZ619" s="139"/>
    </row>
    <row r="620" spans="3:52" ht="50" customHeight="1">
      <c r="C620" s="52" t="s">
        <v>6321</v>
      </c>
      <c r="D620" s="144" t="s">
        <v>1451</v>
      </c>
      <c r="E620" s="145" t="s">
        <v>12654</v>
      </c>
      <c r="F620" s="146" t="s">
        <v>1452</v>
      </c>
      <c r="G620" s="125">
        <v>30.934000000000001</v>
      </c>
      <c r="H620" s="122">
        <v>30.928999999999998</v>
      </c>
      <c r="I620" s="123">
        <f t="shared" ref="I620" si="333">G620-H620</f>
        <v>5.000000000002558E-3</v>
      </c>
      <c r="J620" s="124">
        <f t="shared" si="327"/>
        <v>1.6166057745166537E-2</v>
      </c>
      <c r="K620" s="125">
        <v>30.934000000000001</v>
      </c>
      <c r="L620" s="122">
        <v>30.928999999999998</v>
      </c>
      <c r="M620" s="123">
        <f t="shared" ref="M620" si="334">K620-L620</f>
        <v>5.000000000002558E-3</v>
      </c>
      <c r="N620" s="124">
        <f t="shared" si="329"/>
        <v>1.6166057745166537E-2</v>
      </c>
      <c r="O620" s="125" t="s">
        <v>11837</v>
      </c>
      <c r="P620" s="122" t="s">
        <v>11837</v>
      </c>
      <c r="Q620" s="123" t="s">
        <v>11839</v>
      </c>
      <c r="R620" s="124" t="s">
        <v>11840</v>
      </c>
      <c r="S620" s="125" t="s">
        <v>6421</v>
      </c>
      <c r="T620" s="122" t="s">
        <v>6421</v>
      </c>
      <c r="U620" s="123" t="s">
        <v>6421</v>
      </c>
      <c r="V620" s="124" t="s">
        <v>6421</v>
      </c>
      <c r="W620" s="121" t="s">
        <v>11837</v>
      </c>
      <c r="X620" s="122" t="s">
        <v>11843</v>
      </c>
      <c r="Y620" s="122" t="s">
        <v>11843</v>
      </c>
      <c r="Z620" s="123" t="s">
        <v>11843</v>
      </c>
      <c r="AA620" s="124" t="s">
        <v>11843</v>
      </c>
      <c r="AB620" s="28" t="s">
        <v>11843</v>
      </c>
      <c r="AC620" s="122" t="s">
        <v>11843</v>
      </c>
      <c r="AD620" s="122" t="s">
        <v>11843</v>
      </c>
      <c r="AE620" s="123" t="s">
        <v>11843</v>
      </c>
      <c r="AF620" s="29" t="s">
        <v>11843</v>
      </c>
      <c r="AG620" s="28" t="s">
        <v>11843</v>
      </c>
      <c r="AH620" s="122" t="s">
        <v>11843</v>
      </c>
      <c r="AI620" s="122" t="s">
        <v>11843</v>
      </c>
      <c r="AJ620" s="123" t="s">
        <v>11843</v>
      </c>
      <c r="AK620" s="124" t="s">
        <v>11843</v>
      </c>
      <c r="AL620" s="28" t="s">
        <v>11843</v>
      </c>
      <c r="AM620" s="122" t="s">
        <v>11843</v>
      </c>
      <c r="AN620" s="122" t="s">
        <v>11843</v>
      </c>
      <c r="AO620" s="123" t="s">
        <v>11843</v>
      </c>
      <c r="AP620" s="29" t="s">
        <v>11843</v>
      </c>
      <c r="AQ620" s="28" t="s">
        <v>11843</v>
      </c>
      <c r="AR620" s="122" t="s">
        <v>11843</v>
      </c>
      <c r="AS620" s="122" t="s">
        <v>11843</v>
      </c>
      <c r="AT620" s="123" t="s">
        <v>11843</v>
      </c>
      <c r="AU620" s="124" t="s">
        <v>11839</v>
      </c>
      <c r="AV620" s="150"/>
      <c r="AX620" s="129"/>
      <c r="AY620" s="139"/>
      <c r="AZ620" s="139"/>
    </row>
    <row r="621" spans="3:52" ht="50" customHeight="1">
      <c r="C621" s="52" t="s">
        <v>6316</v>
      </c>
      <c r="D621" s="106" t="s">
        <v>1454</v>
      </c>
      <c r="E621" s="107" t="s">
        <v>6350</v>
      </c>
      <c r="F621" s="54" t="s">
        <v>1455</v>
      </c>
      <c r="G621" s="125">
        <v>43757.366999999998</v>
      </c>
      <c r="H621" s="122">
        <v>35704.54</v>
      </c>
      <c r="I621" s="123">
        <v>8052.8269999999975</v>
      </c>
      <c r="J621" s="124">
        <v>22.554070154663798</v>
      </c>
      <c r="K621" s="125">
        <v>17551.128000000001</v>
      </c>
      <c r="L621" s="122">
        <v>15234.116</v>
      </c>
      <c r="M621" s="123">
        <v>2317.0120000000006</v>
      </c>
      <c r="N621" s="124">
        <v>15.209362985026505</v>
      </c>
      <c r="O621" s="125">
        <v>5413.6019999999999</v>
      </c>
      <c r="P621" s="122">
        <v>5912.2280000000001</v>
      </c>
      <c r="Q621" s="123">
        <v>-498.6260000000002</v>
      </c>
      <c r="R621" s="124">
        <v>-8.433808709677642</v>
      </c>
      <c r="S621" s="125">
        <v>20792.636999999999</v>
      </c>
      <c r="T621" s="122">
        <v>14558.196</v>
      </c>
      <c r="U621" s="123">
        <v>6234.4409999999989</v>
      </c>
      <c r="V621" s="124">
        <v>42.824268886062519</v>
      </c>
      <c r="W621" s="121" t="s">
        <v>6466</v>
      </c>
      <c r="X621" s="122">
        <v>6915</v>
      </c>
      <c r="Y621" s="122">
        <v>6807</v>
      </c>
      <c r="Z621" s="123">
        <v>108</v>
      </c>
      <c r="AA621" s="124">
        <v>1.5866020273248127</v>
      </c>
      <c r="AB621" s="28" t="s">
        <v>7802</v>
      </c>
      <c r="AC621" s="122">
        <v>5745</v>
      </c>
      <c r="AD621" s="122" t="s">
        <v>6421</v>
      </c>
      <c r="AE621" s="123">
        <v>5745</v>
      </c>
      <c r="AF621" s="29" t="s">
        <v>7803</v>
      </c>
      <c r="AG621" s="28" t="s">
        <v>7491</v>
      </c>
      <c r="AH621" s="122">
        <v>5119</v>
      </c>
      <c r="AI621" s="122">
        <v>4925</v>
      </c>
      <c r="AJ621" s="123">
        <v>194</v>
      </c>
      <c r="AK621" s="124">
        <v>3.9390862944162435</v>
      </c>
      <c r="AL621" s="28" t="s">
        <v>7336</v>
      </c>
      <c r="AM621" s="122">
        <v>1864</v>
      </c>
      <c r="AN621" s="122">
        <v>1662</v>
      </c>
      <c r="AO621" s="123">
        <v>202</v>
      </c>
      <c r="AP621" s="29">
        <v>12.154031287605296</v>
      </c>
      <c r="AQ621" s="28" t="s">
        <v>7804</v>
      </c>
      <c r="AR621" s="122">
        <v>532</v>
      </c>
      <c r="AS621" s="122">
        <v>539</v>
      </c>
      <c r="AT621" s="123">
        <f t="shared" ref="AT621:AT645" si="335">AR621-AS621</f>
        <v>-7</v>
      </c>
      <c r="AU621" s="124">
        <v>-1.2987012987012987</v>
      </c>
      <c r="AV621" s="9" t="s">
        <v>12109</v>
      </c>
      <c r="AX621" s="129"/>
      <c r="AY621" s="139"/>
      <c r="AZ621" s="139"/>
    </row>
    <row r="622" spans="3:52" ht="50" customHeight="1">
      <c r="C622" s="52" t="s">
        <v>6317</v>
      </c>
      <c r="D622" s="130" t="s">
        <v>1456</v>
      </c>
      <c r="E622" s="131" t="s">
        <v>12655</v>
      </c>
      <c r="F622" s="132" t="s">
        <v>1457</v>
      </c>
      <c r="G622" s="125">
        <v>13711.126</v>
      </c>
      <c r="H622" s="122">
        <v>15071.521000000001</v>
      </c>
      <c r="I622" s="123">
        <f t="shared" ref="I622:I649" si="336">G622-H622</f>
        <v>-1360.3950000000004</v>
      </c>
      <c r="J622" s="124">
        <f t="shared" ref="J622:J649" si="337">I622/H622*100</f>
        <v>-9.0262621801741201</v>
      </c>
      <c r="K622" s="125">
        <v>2110.3389999999999</v>
      </c>
      <c r="L622" s="122">
        <v>3708.6469999999999</v>
      </c>
      <c r="M622" s="123">
        <f t="shared" ref="M622:M643" si="338">K622-L622</f>
        <v>-1598.308</v>
      </c>
      <c r="N622" s="124">
        <f t="shared" ref="N622:N646" si="339">M622/L622*100</f>
        <v>-43.096795138496603</v>
      </c>
      <c r="O622" s="125">
        <v>1368.588</v>
      </c>
      <c r="P622" s="122">
        <v>1458.002</v>
      </c>
      <c r="Q622" s="123">
        <f t="shared" ref="Q622:Q645" si="340">O622-P622</f>
        <v>-89.413999999999987</v>
      </c>
      <c r="R622" s="124">
        <f t="shared" ref="R622:R645" si="341">Q622/P622*100</f>
        <v>-6.132639049877846</v>
      </c>
      <c r="S622" s="125">
        <v>10232.199000000001</v>
      </c>
      <c r="T622" s="122">
        <v>9904.8719999999994</v>
      </c>
      <c r="U622" s="123">
        <f t="shared" ref="U622:U647" si="342">S622-T622</f>
        <v>327.32700000000114</v>
      </c>
      <c r="V622" s="124">
        <f t="shared" ref="V622:V647" si="343">U622/T622*100</f>
        <v>3.3047070169104775</v>
      </c>
      <c r="W622" s="121" t="s">
        <v>7806</v>
      </c>
      <c r="X622" s="122">
        <v>6001</v>
      </c>
      <c r="Y622" s="122">
        <v>5699</v>
      </c>
      <c r="Z622" s="123">
        <f t="shared" ref="Z622:Z647" si="344">X622-Y622</f>
        <v>302</v>
      </c>
      <c r="AA622" s="124">
        <f t="shared" ref="AA622:AA647" si="345">Z622/Y622*100</f>
        <v>5.2991752939112127</v>
      </c>
      <c r="AB622" s="28" t="s">
        <v>7807</v>
      </c>
      <c r="AC622" s="122">
        <v>1768</v>
      </c>
      <c r="AD622" s="122">
        <v>1767</v>
      </c>
      <c r="AE622" s="123">
        <f t="shared" ref="AE622:AE645" si="346">AC622-AD622</f>
        <v>1</v>
      </c>
      <c r="AF622" s="29">
        <f t="shared" ref="AF622:AF645" si="347">AE622/AD622*100</f>
        <v>5.6593095642331635E-2</v>
      </c>
      <c r="AG622" s="28" t="s">
        <v>7808</v>
      </c>
      <c r="AH622" s="122">
        <v>599</v>
      </c>
      <c r="AI622" s="122">
        <v>598</v>
      </c>
      <c r="AJ622" s="123">
        <f t="shared" ref="AJ622:AJ645" si="348">AH622-AI622</f>
        <v>1</v>
      </c>
      <c r="AK622" s="124">
        <f t="shared" ref="AK622:AK645" si="349">AJ622/AI622*100</f>
        <v>0.16722408026755853</v>
      </c>
      <c r="AL622" s="28" t="s">
        <v>7809</v>
      </c>
      <c r="AM622" s="122">
        <v>599</v>
      </c>
      <c r="AN622" s="122">
        <v>598</v>
      </c>
      <c r="AO622" s="123">
        <f t="shared" ref="AO622:AO645" si="350">AM622-AN622</f>
        <v>1</v>
      </c>
      <c r="AP622" s="29">
        <f t="shared" ref="AP622:AP645" si="351">AO622/AN622*100</f>
        <v>0.16722408026755853</v>
      </c>
      <c r="AQ622" s="28" t="s">
        <v>7810</v>
      </c>
      <c r="AR622" s="122">
        <v>320</v>
      </c>
      <c r="AS622" s="122">
        <v>337</v>
      </c>
      <c r="AT622" s="123">
        <f t="shared" si="335"/>
        <v>-17</v>
      </c>
      <c r="AU622" s="124">
        <f t="shared" ref="AU622:AU645" si="352">AT622/AS622*100</f>
        <v>-5.0445103857566762</v>
      </c>
      <c r="AV622" s="9" t="s">
        <v>12109</v>
      </c>
      <c r="AX622" s="129"/>
      <c r="AY622" s="139"/>
      <c r="AZ622" s="139"/>
    </row>
    <row r="623" spans="3:52" ht="50" customHeight="1">
      <c r="C623" s="52" t="s">
        <v>6317</v>
      </c>
      <c r="D623" s="130" t="s">
        <v>1458</v>
      </c>
      <c r="E623" s="131" t="s">
        <v>12655</v>
      </c>
      <c r="F623" s="132" t="s">
        <v>1459</v>
      </c>
      <c r="G623" s="125">
        <v>12263.73</v>
      </c>
      <c r="H623" s="122">
        <v>11425.550999999999</v>
      </c>
      <c r="I623" s="123">
        <f t="shared" si="336"/>
        <v>838.17900000000009</v>
      </c>
      <c r="J623" s="124">
        <f t="shared" si="337"/>
        <v>7.3360050644384698</v>
      </c>
      <c r="K623" s="125">
        <v>7948.7749999999996</v>
      </c>
      <c r="L623" s="122">
        <v>6847.6559999999999</v>
      </c>
      <c r="M623" s="123">
        <f t="shared" si="338"/>
        <v>1101.1189999999997</v>
      </c>
      <c r="N623" s="124">
        <f t="shared" si="339"/>
        <v>16.080232418217268</v>
      </c>
      <c r="O623" s="125">
        <v>1177.4870000000001</v>
      </c>
      <c r="P623" s="122">
        <v>1412.673</v>
      </c>
      <c r="Q623" s="123">
        <f t="shared" si="340"/>
        <v>-235.18599999999992</v>
      </c>
      <c r="R623" s="124">
        <f t="shared" si="341"/>
        <v>-16.648297235099697</v>
      </c>
      <c r="S623" s="125">
        <v>3137.4679999999998</v>
      </c>
      <c r="T623" s="122">
        <v>3165.2220000000002</v>
      </c>
      <c r="U623" s="123">
        <f t="shared" si="342"/>
        <v>-27.75400000000036</v>
      </c>
      <c r="V623" s="124">
        <f t="shared" si="343"/>
        <v>-0.87684212987273435</v>
      </c>
      <c r="W623" s="121" t="s">
        <v>7811</v>
      </c>
      <c r="X623" s="122">
        <v>989</v>
      </c>
      <c r="Y623" s="122">
        <v>1034</v>
      </c>
      <c r="Z623" s="123">
        <f t="shared" si="344"/>
        <v>-45</v>
      </c>
      <c r="AA623" s="124">
        <f t="shared" si="345"/>
        <v>-4.3520309477756287</v>
      </c>
      <c r="AB623" s="28" t="s">
        <v>6988</v>
      </c>
      <c r="AC623" s="122">
        <v>698</v>
      </c>
      <c r="AD623" s="122">
        <v>776</v>
      </c>
      <c r="AE623" s="123">
        <f t="shared" si="346"/>
        <v>-78</v>
      </c>
      <c r="AF623" s="29">
        <f t="shared" si="347"/>
        <v>-10.051546391752577</v>
      </c>
      <c r="AG623" s="28" t="s">
        <v>7812</v>
      </c>
      <c r="AH623" s="122">
        <v>451</v>
      </c>
      <c r="AI623" s="122">
        <v>201</v>
      </c>
      <c r="AJ623" s="123">
        <f t="shared" si="348"/>
        <v>250</v>
      </c>
      <c r="AK623" s="124">
        <f t="shared" si="349"/>
        <v>124.37810945273631</v>
      </c>
      <c r="AL623" s="28" t="s">
        <v>6467</v>
      </c>
      <c r="AM623" s="122">
        <v>436</v>
      </c>
      <c r="AN623" s="122">
        <v>493</v>
      </c>
      <c r="AO623" s="123">
        <f t="shared" si="350"/>
        <v>-57</v>
      </c>
      <c r="AP623" s="29">
        <f t="shared" si="351"/>
        <v>-11.561866125760648</v>
      </c>
      <c r="AQ623" s="28" t="s">
        <v>7813</v>
      </c>
      <c r="AR623" s="122">
        <v>169</v>
      </c>
      <c r="AS623" s="122">
        <v>168</v>
      </c>
      <c r="AT623" s="123">
        <f t="shared" si="335"/>
        <v>1</v>
      </c>
      <c r="AU623" s="124">
        <f t="shared" si="352"/>
        <v>0.59523809523809523</v>
      </c>
      <c r="AV623" s="9" t="s">
        <v>12109</v>
      </c>
      <c r="AX623" s="129"/>
      <c r="AY623" s="139"/>
      <c r="AZ623" s="139"/>
    </row>
    <row r="624" spans="3:52" ht="50" customHeight="1">
      <c r="C624" s="52" t="s">
        <v>6317</v>
      </c>
      <c r="D624" s="130" t="s">
        <v>1460</v>
      </c>
      <c r="E624" s="131" t="s">
        <v>12655</v>
      </c>
      <c r="F624" s="132" t="s">
        <v>1461</v>
      </c>
      <c r="G624" s="125">
        <v>11468.839</v>
      </c>
      <c r="H624" s="122">
        <v>10073.955</v>
      </c>
      <c r="I624" s="123">
        <f t="shared" si="336"/>
        <v>1394.884</v>
      </c>
      <c r="J624" s="124">
        <f t="shared" si="337"/>
        <v>13.846438662868755</v>
      </c>
      <c r="K624" s="125">
        <v>4459.7120000000004</v>
      </c>
      <c r="L624" s="122">
        <v>3976.2570000000001</v>
      </c>
      <c r="M624" s="123">
        <f t="shared" si="338"/>
        <v>483.45500000000038</v>
      </c>
      <c r="N624" s="124">
        <f t="shared" si="339"/>
        <v>12.158545083982258</v>
      </c>
      <c r="O624" s="125">
        <v>2039.19</v>
      </c>
      <c r="P624" s="122">
        <v>1732.7239999999999</v>
      </c>
      <c r="Q624" s="123">
        <f t="shared" si="340"/>
        <v>306.46600000000012</v>
      </c>
      <c r="R624" s="124">
        <f t="shared" si="341"/>
        <v>17.686948411864794</v>
      </c>
      <c r="S624" s="125">
        <v>4969.9369999999999</v>
      </c>
      <c r="T624" s="122">
        <v>4364.9740000000002</v>
      </c>
      <c r="U624" s="123">
        <f t="shared" si="342"/>
        <v>604.96299999999974</v>
      </c>
      <c r="V624" s="124">
        <f t="shared" si="343"/>
        <v>13.859486906451213</v>
      </c>
      <c r="W624" s="121" t="s">
        <v>7333</v>
      </c>
      <c r="X624" s="122">
        <v>2718</v>
      </c>
      <c r="Y624" s="122">
        <v>2047</v>
      </c>
      <c r="Z624" s="123">
        <f t="shared" si="344"/>
        <v>671</v>
      </c>
      <c r="AA624" s="124">
        <f t="shared" si="345"/>
        <v>32.779677576941864</v>
      </c>
      <c r="AB624" s="28" t="s">
        <v>6930</v>
      </c>
      <c r="AC624" s="122">
        <v>1069</v>
      </c>
      <c r="AD624" s="122">
        <v>1105</v>
      </c>
      <c r="AE624" s="123">
        <f t="shared" si="346"/>
        <v>-36</v>
      </c>
      <c r="AF624" s="29">
        <f t="shared" si="347"/>
        <v>-3.2579185520361995</v>
      </c>
      <c r="AG624" s="28" t="s">
        <v>6467</v>
      </c>
      <c r="AH624" s="122">
        <v>863</v>
      </c>
      <c r="AI624" s="122">
        <v>865</v>
      </c>
      <c r="AJ624" s="123">
        <f t="shared" si="348"/>
        <v>-2</v>
      </c>
      <c r="AK624" s="124">
        <f t="shared" si="349"/>
        <v>-0.23121387283236997</v>
      </c>
      <c r="AL624" s="28" t="s">
        <v>7814</v>
      </c>
      <c r="AM624" s="122">
        <v>69</v>
      </c>
      <c r="AN624" s="122">
        <v>77</v>
      </c>
      <c r="AO624" s="123">
        <f t="shared" si="350"/>
        <v>-8</v>
      </c>
      <c r="AP624" s="29">
        <f t="shared" si="351"/>
        <v>-10.38961038961039</v>
      </c>
      <c r="AQ624" s="28" t="s">
        <v>7815</v>
      </c>
      <c r="AR624" s="122">
        <v>61</v>
      </c>
      <c r="AS624" s="122">
        <v>52</v>
      </c>
      <c r="AT624" s="123">
        <f t="shared" si="335"/>
        <v>9</v>
      </c>
      <c r="AU624" s="124">
        <f t="shared" si="352"/>
        <v>17.307692307692307</v>
      </c>
      <c r="AV624" s="9" t="s">
        <v>7805</v>
      </c>
      <c r="AX624" s="129"/>
      <c r="AY624" s="139"/>
      <c r="AZ624" s="139"/>
    </row>
    <row r="625" spans="3:52" ht="50" customHeight="1">
      <c r="C625" s="52" t="s">
        <v>6318</v>
      </c>
      <c r="D625" s="130" t="s">
        <v>1462</v>
      </c>
      <c r="E625" s="131" t="s">
        <v>12655</v>
      </c>
      <c r="F625" s="132" t="s">
        <v>1463</v>
      </c>
      <c r="G625" s="125">
        <v>10065.966</v>
      </c>
      <c r="H625" s="122">
        <v>9498.6309999999994</v>
      </c>
      <c r="I625" s="123">
        <f t="shared" si="336"/>
        <v>567.33500000000095</v>
      </c>
      <c r="J625" s="124">
        <f t="shared" si="337"/>
        <v>5.972808081501439</v>
      </c>
      <c r="K625" s="125">
        <v>4095.6729999999998</v>
      </c>
      <c r="L625" s="122">
        <v>3792.5929999999998</v>
      </c>
      <c r="M625" s="123">
        <f t="shared" si="338"/>
        <v>303.07999999999993</v>
      </c>
      <c r="N625" s="124">
        <f t="shared" si="339"/>
        <v>7.9913663290524433</v>
      </c>
      <c r="O625" s="125">
        <v>311.85599999999999</v>
      </c>
      <c r="P625" s="122">
        <v>311.60300000000001</v>
      </c>
      <c r="Q625" s="123">
        <f t="shared" si="340"/>
        <v>0.2529999999999859</v>
      </c>
      <c r="R625" s="124">
        <f t="shared" si="341"/>
        <v>8.1193056549515211E-2</v>
      </c>
      <c r="S625" s="125">
        <v>5658.4369999999999</v>
      </c>
      <c r="T625" s="122">
        <v>5394.4350000000004</v>
      </c>
      <c r="U625" s="123">
        <f t="shared" si="342"/>
        <v>264.0019999999995</v>
      </c>
      <c r="V625" s="124">
        <f t="shared" si="343"/>
        <v>4.8939694333141377</v>
      </c>
      <c r="W625" s="121" t="s">
        <v>6988</v>
      </c>
      <c r="X625" s="122">
        <v>2987</v>
      </c>
      <c r="Y625" s="122">
        <v>3042</v>
      </c>
      <c r="Z625" s="123">
        <f t="shared" si="344"/>
        <v>-55</v>
      </c>
      <c r="AA625" s="124">
        <f t="shared" si="345"/>
        <v>-1.8080210387902695</v>
      </c>
      <c r="AB625" s="28" t="s">
        <v>7816</v>
      </c>
      <c r="AC625" s="122">
        <v>1912</v>
      </c>
      <c r="AD625" s="122">
        <v>1909</v>
      </c>
      <c r="AE625" s="123">
        <f t="shared" si="346"/>
        <v>3</v>
      </c>
      <c r="AF625" s="29">
        <f t="shared" si="347"/>
        <v>0.15715034049240439</v>
      </c>
      <c r="AG625" s="28" t="s">
        <v>7333</v>
      </c>
      <c r="AH625" s="122">
        <v>662</v>
      </c>
      <c r="AI625" s="122">
        <v>361</v>
      </c>
      <c r="AJ625" s="123">
        <f t="shared" si="348"/>
        <v>301</v>
      </c>
      <c r="AK625" s="124">
        <f t="shared" si="349"/>
        <v>83.37950138504155</v>
      </c>
      <c r="AL625" s="28" t="s">
        <v>7817</v>
      </c>
      <c r="AM625" s="122">
        <v>45</v>
      </c>
      <c r="AN625" s="122">
        <v>45</v>
      </c>
      <c r="AO625" s="123">
        <f t="shared" si="350"/>
        <v>0</v>
      </c>
      <c r="AP625" s="29">
        <f t="shared" si="351"/>
        <v>0</v>
      </c>
      <c r="AQ625" s="28" t="s">
        <v>7818</v>
      </c>
      <c r="AR625" s="122">
        <v>20</v>
      </c>
      <c r="AS625" s="122">
        <v>20</v>
      </c>
      <c r="AT625" s="123">
        <f t="shared" si="335"/>
        <v>0</v>
      </c>
      <c r="AU625" s="124">
        <f t="shared" si="352"/>
        <v>0</v>
      </c>
      <c r="AV625" s="9" t="s">
        <v>7805</v>
      </c>
      <c r="AX625" s="129"/>
      <c r="AY625" s="139"/>
      <c r="AZ625" s="139"/>
    </row>
    <row r="626" spans="3:52" ht="50" customHeight="1">
      <c r="C626" s="52" t="s">
        <v>6318</v>
      </c>
      <c r="D626" s="130" t="s">
        <v>1464</v>
      </c>
      <c r="E626" s="131" t="s">
        <v>12655</v>
      </c>
      <c r="F626" s="132" t="s">
        <v>1465</v>
      </c>
      <c r="G626" s="125">
        <v>9552.6839999999993</v>
      </c>
      <c r="H626" s="122">
        <v>9810.06</v>
      </c>
      <c r="I626" s="123">
        <f t="shared" si="336"/>
        <v>-257.3760000000002</v>
      </c>
      <c r="J626" s="124">
        <f t="shared" si="337"/>
        <v>-2.6235925162537255</v>
      </c>
      <c r="K626" s="125">
        <v>3315.7350000000001</v>
      </c>
      <c r="L626" s="122">
        <v>3764.5520000000001</v>
      </c>
      <c r="M626" s="123">
        <f t="shared" si="338"/>
        <v>-448.81700000000001</v>
      </c>
      <c r="N626" s="124">
        <f t="shared" si="339"/>
        <v>-11.92218888197055</v>
      </c>
      <c r="O626" s="125">
        <v>1169.8599999999999</v>
      </c>
      <c r="P626" s="122">
        <v>1169.82</v>
      </c>
      <c r="Q626" s="123">
        <f t="shared" si="340"/>
        <v>3.999999999996362E-2</v>
      </c>
      <c r="R626" s="124">
        <f t="shared" si="341"/>
        <v>3.4193294694879234E-3</v>
      </c>
      <c r="S626" s="125">
        <v>5067.0889999999999</v>
      </c>
      <c r="T626" s="122">
        <v>4875.6880000000001</v>
      </c>
      <c r="U626" s="123">
        <f t="shared" si="342"/>
        <v>191.40099999999984</v>
      </c>
      <c r="V626" s="124">
        <f t="shared" si="343"/>
        <v>3.9256203432213019</v>
      </c>
      <c r="W626" s="121" t="s">
        <v>6944</v>
      </c>
      <c r="X626" s="122">
        <v>3290</v>
      </c>
      <c r="Y626" s="122">
        <v>3358</v>
      </c>
      <c r="Z626" s="123">
        <f t="shared" si="344"/>
        <v>-68</v>
      </c>
      <c r="AA626" s="124">
        <f t="shared" si="345"/>
        <v>-2.0250148898153664</v>
      </c>
      <c r="AB626" s="28" t="s">
        <v>7469</v>
      </c>
      <c r="AC626" s="122">
        <v>557</v>
      </c>
      <c r="AD626" s="122">
        <v>765</v>
      </c>
      <c r="AE626" s="123">
        <f t="shared" si="346"/>
        <v>-208</v>
      </c>
      <c r="AF626" s="29">
        <f t="shared" si="347"/>
        <v>-27.18954248366013</v>
      </c>
      <c r="AG626" s="28" t="s">
        <v>7819</v>
      </c>
      <c r="AH626" s="122">
        <v>500</v>
      </c>
      <c r="AI626" s="122">
        <v>0</v>
      </c>
      <c r="AJ626" s="123">
        <f t="shared" si="348"/>
        <v>500</v>
      </c>
      <c r="AK626" s="124" t="s">
        <v>7803</v>
      </c>
      <c r="AL626" s="28" t="s">
        <v>7820</v>
      </c>
      <c r="AM626" s="122">
        <v>273</v>
      </c>
      <c r="AN626" s="122">
        <v>273</v>
      </c>
      <c r="AO626" s="123">
        <v>0</v>
      </c>
      <c r="AP626" s="29">
        <f t="shared" si="351"/>
        <v>0</v>
      </c>
      <c r="AQ626" s="28" t="s">
        <v>7821</v>
      </c>
      <c r="AR626" s="122">
        <v>161</v>
      </c>
      <c r="AS626" s="122">
        <v>161</v>
      </c>
      <c r="AT626" s="123">
        <f t="shared" si="335"/>
        <v>0</v>
      </c>
      <c r="AU626" s="124">
        <f t="shared" si="352"/>
        <v>0</v>
      </c>
      <c r="AV626" s="9" t="s">
        <v>7805</v>
      </c>
      <c r="AX626" s="129"/>
      <c r="AY626" s="139"/>
      <c r="AZ626" s="139"/>
    </row>
    <row r="627" spans="3:52" ht="50" customHeight="1">
      <c r="C627" s="52" t="s">
        <v>6317</v>
      </c>
      <c r="D627" s="130" t="s">
        <v>1466</v>
      </c>
      <c r="E627" s="131" t="s">
        <v>12655</v>
      </c>
      <c r="F627" s="132" t="s">
        <v>1467</v>
      </c>
      <c r="G627" s="125">
        <v>4294.5649999999996</v>
      </c>
      <c r="H627" s="122">
        <v>4314.8890000000001</v>
      </c>
      <c r="I627" s="123">
        <f t="shared" si="336"/>
        <v>-20.324000000000524</v>
      </c>
      <c r="J627" s="124">
        <f t="shared" si="337"/>
        <v>-0.47102022786682396</v>
      </c>
      <c r="K627" s="125">
        <v>1224.7090000000001</v>
      </c>
      <c r="L627" s="122">
        <v>1214.665</v>
      </c>
      <c r="M627" s="123">
        <f t="shared" si="338"/>
        <v>10.044000000000096</v>
      </c>
      <c r="N627" s="124">
        <f t="shared" si="339"/>
        <v>0.82689465819794727</v>
      </c>
      <c r="O627" s="125">
        <v>364.11599999999999</v>
      </c>
      <c r="P627" s="122">
        <v>364.089</v>
      </c>
      <c r="Q627" s="123">
        <f t="shared" si="340"/>
        <v>2.6999999999986812E-2</v>
      </c>
      <c r="R627" s="124">
        <f t="shared" si="341"/>
        <v>7.4157692212582123E-3</v>
      </c>
      <c r="S627" s="125">
        <v>2705.74</v>
      </c>
      <c r="T627" s="122">
        <v>2736.1350000000002</v>
      </c>
      <c r="U627" s="123">
        <f t="shared" si="342"/>
        <v>-30.395000000000437</v>
      </c>
      <c r="V627" s="124">
        <f t="shared" si="343"/>
        <v>-1.1108735497334903</v>
      </c>
      <c r="W627" s="121" t="s">
        <v>6988</v>
      </c>
      <c r="X627" s="122">
        <v>1302</v>
      </c>
      <c r="Y627" s="122">
        <v>1326</v>
      </c>
      <c r="Z627" s="123">
        <f t="shared" si="344"/>
        <v>-24</v>
      </c>
      <c r="AA627" s="124">
        <f t="shared" si="345"/>
        <v>-1.809954751131222</v>
      </c>
      <c r="AB627" s="28" t="s">
        <v>7822</v>
      </c>
      <c r="AC627" s="122">
        <v>967</v>
      </c>
      <c r="AD627" s="122">
        <v>967</v>
      </c>
      <c r="AE627" s="123">
        <f t="shared" si="346"/>
        <v>0</v>
      </c>
      <c r="AF627" s="29">
        <f t="shared" si="347"/>
        <v>0</v>
      </c>
      <c r="AG627" s="28" t="s">
        <v>7823</v>
      </c>
      <c r="AH627" s="122">
        <v>120</v>
      </c>
      <c r="AI627" s="122">
        <v>120</v>
      </c>
      <c r="AJ627" s="123">
        <f t="shared" si="348"/>
        <v>0</v>
      </c>
      <c r="AK627" s="124">
        <f t="shared" si="349"/>
        <v>0</v>
      </c>
      <c r="AL627" s="28" t="s">
        <v>7824</v>
      </c>
      <c r="AM627" s="122">
        <v>91</v>
      </c>
      <c r="AN627" s="122">
        <v>92</v>
      </c>
      <c r="AO627" s="123">
        <f t="shared" ref="AO627:AO641" si="353">AM627-AN627</f>
        <v>-1</v>
      </c>
      <c r="AP627" s="29">
        <f t="shared" si="351"/>
        <v>-1.0869565217391304</v>
      </c>
      <c r="AQ627" s="28" t="s">
        <v>7825</v>
      </c>
      <c r="AR627" s="122">
        <v>66</v>
      </c>
      <c r="AS627" s="122">
        <v>68</v>
      </c>
      <c r="AT627" s="123">
        <f t="shared" si="335"/>
        <v>-2</v>
      </c>
      <c r="AU627" s="124">
        <f t="shared" si="352"/>
        <v>-2.9411764705882351</v>
      </c>
      <c r="AV627" s="9" t="s">
        <v>12109</v>
      </c>
      <c r="AX627" s="129"/>
      <c r="AY627" s="139"/>
      <c r="AZ627" s="139"/>
    </row>
    <row r="628" spans="3:52" ht="50" customHeight="1">
      <c r="C628" s="52" t="s">
        <v>6318</v>
      </c>
      <c r="D628" s="130" t="s">
        <v>1468</v>
      </c>
      <c r="E628" s="131" t="s">
        <v>12655</v>
      </c>
      <c r="F628" s="132" t="s">
        <v>1469</v>
      </c>
      <c r="G628" s="125">
        <v>11785.355</v>
      </c>
      <c r="H628" s="122">
        <v>12727.495000000001</v>
      </c>
      <c r="I628" s="123">
        <f t="shared" si="336"/>
        <v>-942.14000000000124</v>
      </c>
      <c r="J628" s="124">
        <f t="shared" si="337"/>
        <v>-7.4023992938123424</v>
      </c>
      <c r="K628" s="125">
        <v>4053.8580000000002</v>
      </c>
      <c r="L628" s="122">
        <v>4365.9219999999996</v>
      </c>
      <c r="M628" s="123">
        <f t="shared" si="338"/>
        <v>-312.0639999999994</v>
      </c>
      <c r="N628" s="124">
        <f t="shared" si="339"/>
        <v>-7.1477227490550552</v>
      </c>
      <c r="O628" s="125">
        <v>327.82400000000001</v>
      </c>
      <c r="P628" s="122">
        <v>326.82400000000001</v>
      </c>
      <c r="Q628" s="123">
        <f t="shared" si="340"/>
        <v>1</v>
      </c>
      <c r="R628" s="124">
        <f t="shared" si="341"/>
        <v>0.30597508138937163</v>
      </c>
      <c r="S628" s="125">
        <v>7403.6729999999998</v>
      </c>
      <c r="T628" s="122">
        <v>8034.7489999999998</v>
      </c>
      <c r="U628" s="123">
        <f t="shared" si="342"/>
        <v>-631.07600000000002</v>
      </c>
      <c r="V628" s="124">
        <f t="shared" si="343"/>
        <v>-7.8543337196967826</v>
      </c>
      <c r="W628" s="121" t="s">
        <v>6988</v>
      </c>
      <c r="X628" s="122">
        <v>4282</v>
      </c>
      <c r="Y628" s="122">
        <v>4473</v>
      </c>
      <c r="Z628" s="123">
        <f t="shared" si="344"/>
        <v>-191</v>
      </c>
      <c r="AA628" s="124">
        <f t="shared" si="345"/>
        <v>-4.2700648334451152</v>
      </c>
      <c r="AB628" s="28" t="s">
        <v>7333</v>
      </c>
      <c r="AC628" s="122">
        <v>1308</v>
      </c>
      <c r="AD628" s="122">
        <v>1696</v>
      </c>
      <c r="AE628" s="123">
        <f t="shared" si="346"/>
        <v>-388</v>
      </c>
      <c r="AF628" s="29">
        <f t="shared" si="347"/>
        <v>-22.877358490566039</v>
      </c>
      <c r="AG628" s="28" t="s">
        <v>7826</v>
      </c>
      <c r="AH628" s="122">
        <v>958</v>
      </c>
      <c r="AI628" s="122">
        <v>1000</v>
      </c>
      <c r="AJ628" s="123">
        <f t="shared" si="348"/>
        <v>-42</v>
      </c>
      <c r="AK628" s="124">
        <f t="shared" si="349"/>
        <v>-4.2</v>
      </c>
      <c r="AL628" s="28" t="s">
        <v>6962</v>
      </c>
      <c r="AM628" s="122">
        <v>515</v>
      </c>
      <c r="AN628" s="122">
        <v>505</v>
      </c>
      <c r="AO628" s="123">
        <f t="shared" si="353"/>
        <v>10</v>
      </c>
      <c r="AP628" s="29">
        <f t="shared" si="351"/>
        <v>1.9801980198019802</v>
      </c>
      <c r="AQ628" s="28" t="s">
        <v>7336</v>
      </c>
      <c r="AR628" s="122">
        <v>157</v>
      </c>
      <c r="AS628" s="122">
        <v>176</v>
      </c>
      <c r="AT628" s="123">
        <f t="shared" si="335"/>
        <v>-19</v>
      </c>
      <c r="AU628" s="124">
        <f t="shared" si="352"/>
        <v>-10.795454545454545</v>
      </c>
      <c r="AV628" s="9" t="s">
        <v>12109</v>
      </c>
      <c r="AX628" s="129"/>
      <c r="AY628" s="139"/>
      <c r="AZ628" s="139"/>
    </row>
    <row r="629" spans="3:52" ht="50" customHeight="1">
      <c r="C629" s="52" t="s">
        <v>6318</v>
      </c>
      <c r="D629" s="130" t="s">
        <v>1470</v>
      </c>
      <c r="E629" s="131" t="s">
        <v>12655</v>
      </c>
      <c r="F629" s="132" t="s">
        <v>1471</v>
      </c>
      <c r="G629" s="125">
        <v>3269.7539999999999</v>
      </c>
      <c r="H629" s="122">
        <v>3833.3180000000002</v>
      </c>
      <c r="I629" s="123">
        <f>G629-H629+1</f>
        <v>-562.56400000000031</v>
      </c>
      <c r="J629" s="124">
        <f t="shared" si="337"/>
        <v>-14.675641311260904</v>
      </c>
      <c r="K629" s="125">
        <v>1313.5630000000001</v>
      </c>
      <c r="L629" s="122">
        <v>1313.3879999999999</v>
      </c>
      <c r="M629" s="123">
        <f>K629-L629+1</f>
        <v>1.1750000000001819</v>
      </c>
      <c r="N629" s="124">
        <f t="shared" si="339"/>
        <v>8.946328122384109E-2</v>
      </c>
      <c r="O629" s="125">
        <v>11.909000000000001</v>
      </c>
      <c r="P629" s="122">
        <v>11.909000000000001</v>
      </c>
      <c r="Q629" s="123">
        <f t="shared" si="340"/>
        <v>0</v>
      </c>
      <c r="R629" s="124">
        <f t="shared" si="341"/>
        <v>0</v>
      </c>
      <c r="S629" s="125">
        <v>1944.2819999999999</v>
      </c>
      <c r="T629" s="122">
        <v>2508.0210000000002</v>
      </c>
      <c r="U629" s="123">
        <f t="shared" si="342"/>
        <v>-563.73900000000026</v>
      </c>
      <c r="V629" s="124">
        <f t="shared" si="343"/>
        <v>-22.477443370689489</v>
      </c>
      <c r="W629" s="121" t="s">
        <v>6944</v>
      </c>
      <c r="X629" s="122">
        <v>701</v>
      </c>
      <c r="Y629" s="122">
        <v>1001</v>
      </c>
      <c r="Z629" s="123">
        <f t="shared" si="344"/>
        <v>-300</v>
      </c>
      <c r="AA629" s="124">
        <f t="shared" si="345"/>
        <v>-29.970029970029969</v>
      </c>
      <c r="AB629" s="28" t="s">
        <v>7827</v>
      </c>
      <c r="AC629" s="122">
        <v>639</v>
      </c>
      <c r="AD629" s="122">
        <v>882</v>
      </c>
      <c r="AE629" s="123">
        <f t="shared" si="346"/>
        <v>-243</v>
      </c>
      <c r="AF629" s="29">
        <f t="shared" si="347"/>
        <v>-27.551020408163261</v>
      </c>
      <c r="AG629" s="28" t="s">
        <v>7828</v>
      </c>
      <c r="AH629" s="122">
        <v>291</v>
      </c>
      <c r="AI629" s="122">
        <v>291</v>
      </c>
      <c r="AJ629" s="123">
        <f t="shared" si="348"/>
        <v>0</v>
      </c>
      <c r="AK629" s="124">
        <f t="shared" si="349"/>
        <v>0</v>
      </c>
      <c r="AL629" s="28" t="s">
        <v>6919</v>
      </c>
      <c r="AM629" s="122">
        <v>119</v>
      </c>
      <c r="AN629" s="122">
        <v>119</v>
      </c>
      <c r="AO629" s="123">
        <f t="shared" si="353"/>
        <v>0</v>
      </c>
      <c r="AP629" s="29">
        <f t="shared" si="351"/>
        <v>0</v>
      </c>
      <c r="AQ629" s="28" t="s">
        <v>7829</v>
      </c>
      <c r="AR629" s="122">
        <v>98</v>
      </c>
      <c r="AS629" s="122">
        <v>98</v>
      </c>
      <c r="AT629" s="123">
        <f t="shared" si="335"/>
        <v>0</v>
      </c>
      <c r="AU629" s="124">
        <f t="shared" si="352"/>
        <v>0</v>
      </c>
      <c r="AV629" s="9" t="s">
        <v>12109</v>
      </c>
      <c r="AX629" s="129"/>
      <c r="AY629" s="139"/>
      <c r="AZ629" s="139"/>
    </row>
    <row r="630" spans="3:52" ht="50" customHeight="1">
      <c r="C630" s="52" t="s">
        <v>6318</v>
      </c>
      <c r="D630" s="130" t="s">
        <v>1472</v>
      </c>
      <c r="E630" s="131" t="s">
        <v>12655</v>
      </c>
      <c r="F630" s="132" t="s">
        <v>1473</v>
      </c>
      <c r="G630" s="125">
        <v>1998.7449999999999</v>
      </c>
      <c r="H630" s="122">
        <v>2380.712</v>
      </c>
      <c r="I630" s="123">
        <f t="shared" ref="I630:I637" si="354">G630-H630</f>
        <v>-381.9670000000001</v>
      </c>
      <c r="J630" s="124">
        <f t="shared" si="337"/>
        <v>-16.044233825847062</v>
      </c>
      <c r="K630" s="125">
        <v>699.02099999999996</v>
      </c>
      <c r="L630" s="122">
        <v>1148.385</v>
      </c>
      <c r="M630" s="123">
        <f t="shared" ref="M630:M637" si="355">K630-L630</f>
        <v>-449.36400000000003</v>
      </c>
      <c r="N630" s="124">
        <f t="shared" si="339"/>
        <v>-39.130082681330741</v>
      </c>
      <c r="O630" s="125">
        <v>166.65899999999999</v>
      </c>
      <c r="P630" s="122">
        <v>259.37799999999999</v>
      </c>
      <c r="Q630" s="123">
        <f t="shared" si="340"/>
        <v>-92.718999999999994</v>
      </c>
      <c r="R630" s="124">
        <f t="shared" si="341"/>
        <v>-35.746670881878956</v>
      </c>
      <c r="S630" s="125">
        <v>1133.0650000000001</v>
      </c>
      <c r="T630" s="122">
        <v>972.94899999999996</v>
      </c>
      <c r="U630" s="123">
        <f t="shared" si="342"/>
        <v>160.1160000000001</v>
      </c>
      <c r="V630" s="124">
        <f t="shared" si="343"/>
        <v>16.456772143246983</v>
      </c>
      <c r="W630" s="121" t="s">
        <v>7830</v>
      </c>
      <c r="X630" s="122">
        <v>380</v>
      </c>
      <c r="Y630" s="122">
        <v>422</v>
      </c>
      <c r="Z630" s="123">
        <f t="shared" si="344"/>
        <v>-42</v>
      </c>
      <c r="AA630" s="124">
        <f t="shared" si="345"/>
        <v>-9.9526066350710902</v>
      </c>
      <c r="AB630" s="28" t="s">
        <v>7349</v>
      </c>
      <c r="AC630" s="122">
        <v>378</v>
      </c>
      <c r="AD630" s="122">
        <v>231</v>
      </c>
      <c r="AE630" s="123">
        <f t="shared" si="346"/>
        <v>147</v>
      </c>
      <c r="AF630" s="29">
        <f t="shared" si="347"/>
        <v>63.636363636363633</v>
      </c>
      <c r="AG630" s="28" t="s">
        <v>7333</v>
      </c>
      <c r="AH630" s="122">
        <v>176</v>
      </c>
      <c r="AI630" s="122">
        <v>176</v>
      </c>
      <c r="AJ630" s="123">
        <f t="shared" si="348"/>
        <v>0</v>
      </c>
      <c r="AK630" s="124">
        <f t="shared" si="349"/>
        <v>0</v>
      </c>
      <c r="AL630" s="28" t="s">
        <v>7487</v>
      </c>
      <c r="AM630" s="122">
        <v>130</v>
      </c>
      <c r="AN630" s="122">
        <v>130</v>
      </c>
      <c r="AO630" s="123">
        <f t="shared" si="353"/>
        <v>0</v>
      </c>
      <c r="AP630" s="29">
        <f t="shared" si="351"/>
        <v>0</v>
      </c>
      <c r="AQ630" s="28" t="s">
        <v>7831</v>
      </c>
      <c r="AR630" s="122">
        <v>45</v>
      </c>
      <c r="AS630" s="122" t="s">
        <v>6421</v>
      </c>
      <c r="AT630" s="123">
        <v>45</v>
      </c>
      <c r="AU630" s="124" t="s">
        <v>11832</v>
      </c>
      <c r="AV630" s="9" t="s">
        <v>7805</v>
      </c>
      <c r="AX630" s="129"/>
      <c r="AY630" s="139"/>
      <c r="AZ630" s="139"/>
    </row>
    <row r="631" spans="3:52" ht="50" customHeight="1">
      <c r="C631" s="52" t="s">
        <v>6317</v>
      </c>
      <c r="D631" s="130" t="s">
        <v>1474</v>
      </c>
      <c r="E631" s="131" t="s">
        <v>12655</v>
      </c>
      <c r="F631" s="132" t="s">
        <v>1475</v>
      </c>
      <c r="G631" s="125">
        <v>16311.49</v>
      </c>
      <c r="H631" s="122">
        <v>16098.078</v>
      </c>
      <c r="I631" s="123">
        <f t="shared" si="354"/>
        <v>213.41200000000026</v>
      </c>
      <c r="J631" s="124">
        <f t="shared" si="337"/>
        <v>1.3256986330914802</v>
      </c>
      <c r="K631" s="125">
        <v>5591.5540000000001</v>
      </c>
      <c r="L631" s="122">
        <v>5783.2830000000004</v>
      </c>
      <c r="M631" s="123">
        <f t="shared" si="355"/>
        <v>-191.72900000000027</v>
      </c>
      <c r="N631" s="124">
        <f t="shared" si="339"/>
        <v>-3.315227700252612</v>
      </c>
      <c r="O631" s="125">
        <v>1665.4860000000001</v>
      </c>
      <c r="P631" s="122">
        <v>1665.028</v>
      </c>
      <c r="Q631" s="123">
        <f t="shared" si="340"/>
        <v>0.45800000000008367</v>
      </c>
      <c r="R631" s="124">
        <f t="shared" si="341"/>
        <v>2.7507044926576827E-2</v>
      </c>
      <c r="S631" s="125">
        <v>9054.4500000000007</v>
      </c>
      <c r="T631" s="122">
        <v>8649.7669999999998</v>
      </c>
      <c r="U631" s="123">
        <f t="shared" si="342"/>
        <v>404.6830000000009</v>
      </c>
      <c r="V631" s="124">
        <f t="shared" si="343"/>
        <v>4.6785422081311658</v>
      </c>
      <c r="W631" s="121" t="s">
        <v>7832</v>
      </c>
      <c r="X631" s="122">
        <v>3743</v>
      </c>
      <c r="Y631" s="122">
        <v>3645</v>
      </c>
      <c r="Z631" s="123">
        <f t="shared" si="344"/>
        <v>98</v>
      </c>
      <c r="AA631" s="124">
        <f t="shared" si="345"/>
        <v>2.6886145404663924</v>
      </c>
      <c r="AB631" s="28" t="s">
        <v>6980</v>
      </c>
      <c r="AC631" s="122">
        <v>2960</v>
      </c>
      <c r="AD631" s="122">
        <v>2960</v>
      </c>
      <c r="AE631" s="123">
        <f t="shared" si="346"/>
        <v>0</v>
      </c>
      <c r="AF631" s="29">
        <f t="shared" si="347"/>
        <v>0</v>
      </c>
      <c r="AG631" s="28" t="s">
        <v>7833</v>
      </c>
      <c r="AH631" s="122">
        <v>1561</v>
      </c>
      <c r="AI631" s="122">
        <v>1261</v>
      </c>
      <c r="AJ631" s="123">
        <f t="shared" si="348"/>
        <v>300</v>
      </c>
      <c r="AK631" s="124">
        <f t="shared" si="349"/>
        <v>23.790642347343375</v>
      </c>
      <c r="AL631" s="28" t="s">
        <v>7835</v>
      </c>
      <c r="AM631" s="122">
        <v>393</v>
      </c>
      <c r="AN631" s="122">
        <v>354</v>
      </c>
      <c r="AO631" s="123">
        <f t="shared" si="353"/>
        <v>39</v>
      </c>
      <c r="AP631" s="29">
        <f t="shared" si="351"/>
        <v>11.016949152542372</v>
      </c>
      <c r="AQ631" s="28" t="s">
        <v>7836</v>
      </c>
      <c r="AR631" s="122">
        <v>176</v>
      </c>
      <c r="AS631" s="122">
        <v>178</v>
      </c>
      <c r="AT631" s="123">
        <f t="shared" si="335"/>
        <v>-2</v>
      </c>
      <c r="AU631" s="124">
        <f t="shared" si="352"/>
        <v>-1.1235955056179776</v>
      </c>
      <c r="AV631" s="9" t="s">
        <v>12109</v>
      </c>
      <c r="AX631" s="129"/>
      <c r="AY631" s="139"/>
      <c r="AZ631" s="139"/>
    </row>
    <row r="632" spans="3:52" ht="50" customHeight="1">
      <c r="C632" s="52" t="s">
        <v>6318</v>
      </c>
      <c r="D632" s="130" t="s">
        <v>1476</v>
      </c>
      <c r="E632" s="131" t="s">
        <v>12655</v>
      </c>
      <c r="F632" s="132" t="s">
        <v>1477</v>
      </c>
      <c r="G632" s="125">
        <v>7608.51</v>
      </c>
      <c r="H632" s="122">
        <v>7358.3249999999998</v>
      </c>
      <c r="I632" s="123">
        <f t="shared" si="354"/>
        <v>250.1850000000004</v>
      </c>
      <c r="J632" s="124">
        <f t="shared" si="337"/>
        <v>3.4000265005962689</v>
      </c>
      <c r="K632" s="125">
        <v>2412.0529999999999</v>
      </c>
      <c r="L632" s="122">
        <v>2406.9630000000002</v>
      </c>
      <c r="M632" s="123">
        <f t="shared" si="355"/>
        <v>5.0899999999996908</v>
      </c>
      <c r="N632" s="124">
        <f t="shared" si="339"/>
        <v>0.21146980655704678</v>
      </c>
      <c r="O632" s="125">
        <v>1243.6659999999999</v>
      </c>
      <c r="P632" s="122">
        <v>1241.0409999999999</v>
      </c>
      <c r="Q632" s="123">
        <f t="shared" si="340"/>
        <v>2.625</v>
      </c>
      <c r="R632" s="124">
        <f t="shared" si="341"/>
        <v>0.21151597731259483</v>
      </c>
      <c r="S632" s="125">
        <v>3952.7910000000002</v>
      </c>
      <c r="T632" s="122">
        <v>3710.3209999999999</v>
      </c>
      <c r="U632" s="123">
        <f t="shared" si="342"/>
        <v>242.47000000000025</v>
      </c>
      <c r="V632" s="124">
        <f t="shared" si="343"/>
        <v>6.5350140863822901</v>
      </c>
      <c r="W632" s="121" t="s">
        <v>7837</v>
      </c>
      <c r="X632" s="122">
        <v>1557</v>
      </c>
      <c r="Y632" s="122">
        <v>1394</v>
      </c>
      <c r="Z632" s="123">
        <f t="shared" si="344"/>
        <v>163</v>
      </c>
      <c r="AA632" s="124">
        <f t="shared" si="345"/>
        <v>11.69296987087518</v>
      </c>
      <c r="AB632" s="28" t="s">
        <v>7346</v>
      </c>
      <c r="AC632" s="122">
        <v>1394</v>
      </c>
      <c r="AD632" s="122">
        <v>1394</v>
      </c>
      <c r="AE632" s="123">
        <f t="shared" si="346"/>
        <v>0</v>
      </c>
      <c r="AF632" s="29">
        <f t="shared" si="347"/>
        <v>0</v>
      </c>
      <c r="AG632" s="28" t="s">
        <v>7838</v>
      </c>
      <c r="AH632" s="122">
        <v>617</v>
      </c>
      <c r="AI632" s="122">
        <v>611</v>
      </c>
      <c r="AJ632" s="123">
        <f t="shared" si="348"/>
        <v>6</v>
      </c>
      <c r="AK632" s="124">
        <f t="shared" si="349"/>
        <v>0.98199672667757776</v>
      </c>
      <c r="AL632" s="28" t="s">
        <v>7839</v>
      </c>
      <c r="AM632" s="122">
        <v>261</v>
      </c>
      <c r="AN632" s="122">
        <v>261</v>
      </c>
      <c r="AO632" s="123">
        <f t="shared" si="353"/>
        <v>0</v>
      </c>
      <c r="AP632" s="29">
        <f t="shared" si="351"/>
        <v>0</v>
      </c>
      <c r="AQ632" s="28" t="s">
        <v>6988</v>
      </c>
      <c r="AR632" s="122">
        <v>51</v>
      </c>
      <c r="AS632" s="122">
        <v>1</v>
      </c>
      <c r="AT632" s="123">
        <f t="shared" si="335"/>
        <v>50</v>
      </c>
      <c r="AU632" s="124">
        <f t="shared" si="352"/>
        <v>5000</v>
      </c>
      <c r="AV632" s="9" t="s">
        <v>7805</v>
      </c>
      <c r="AX632" s="129"/>
      <c r="AY632" s="139"/>
      <c r="AZ632" s="139"/>
    </row>
    <row r="633" spans="3:52" ht="50" customHeight="1">
      <c r="C633" s="52" t="s">
        <v>6318</v>
      </c>
      <c r="D633" s="130" t="s">
        <v>1478</v>
      </c>
      <c r="E633" s="131" t="s">
        <v>12655</v>
      </c>
      <c r="F633" s="132" t="s">
        <v>1479</v>
      </c>
      <c r="G633" s="125">
        <v>6656.8909999999996</v>
      </c>
      <c r="H633" s="122">
        <v>6392.8670000000002</v>
      </c>
      <c r="I633" s="123">
        <f t="shared" si="354"/>
        <v>264.02399999999943</v>
      </c>
      <c r="J633" s="124">
        <f t="shared" si="337"/>
        <v>4.1299779895311355</v>
      </c>
      <c r="K633" s="125">
        <v>1806.83</v>
      </c>
      <c r="L633" s="122">
        <v>1851.633</v>
      </c>
      <c r="M633" s="123">
        <f t="shared" si="355"/>
        <v>-44.803000000000111</v>
      </c>
      <c r="N633" s="124">
        <f t="shared" si="339"/>
        <v>-2.4196479539952089</v>
      </c>
      <c r="O633" s="125">
        <v>117.491</v>
      </c>
      <c r="P633" s="122">
        <v>117.461</v>
      </c>
      <c r="Q633" s="123">
        <f t="shared" si="340"/>
        <v>3.0000000000001137E-2</v>
      </c>
      <c r="R633" s="124">
        <f t="shared" si="341"/>
        <v>2.5540392130154806E-2</v>
      </c>
      <c r="S633" s="125">
        <v>4732.57</v>
      </c>
      <c r="T633" s="122">
        <v>4423.7730000000001</v>
      </c>
      <c r="U633" s="123">
        <f t="shared" si="342"/>
        <v>308.79699999999957</v>
      </c>
      <c r="V633" s="124">
        <f t="shared" si="343"/>
        <v>6.9803988586213519</v>
      </c>
      <c r="W633" s="121" t="s">
        <v>7342</v>
      </c>
      <c r="X633" s="122">
        <v>1594</v>
      </c>
      <c r="Y633" s="122">
        <v>1628</v>
      </c>
      <c r="Z633" s="123">
        <f t="shared" si="344"/>
        <v>-34</v>
      </c>
      <c r="AA633" s="124">
        <f t="shared" si="345"/>
        <v>-2.0884520884520885</v>
      </c>
      <c r="AB633" s="28" t="s">
        <v>6930</v>
      </c>
      <c r="AC633" s="122">
        <v>1340</v>
      </c>
      <c r="AD633" s="122">
        <v>1340</v>
      </c>
      <c r="AE633" s="123">
        <f t="shared" si="346"/>
        <v>0</v>
      </c>
      <c r="AF633" s="29">
        <f t="shared" si="347"/>
        <v>0</v>
      </c>
      <c r="AG633" s="28" t="s">
        <v>7469</v>
      </c>
      <c r="AH633" s="122">
        <v>870</v>
      </c>
      <c r="AI633" s="122">
        <v>550</v>
      </c>
      <c r="AJ633" s="123">
        <f t="shared" si="348"/>
        <v>320</v>
      </c>
      <c r="AK633" s="124">
        <f t="shared" si="349"/>
        <v>58.18181818181818</v>
      </c>
      <c r="AL633" s="28" t="s">
        <v>6919</v>
      </c>
      <c r="AM633" s="122">
        <v>413</v>
      </c>
      <c r="AN633" s="122">
        <v>416</v>
      </c>
      <c r="AO633" s="123">
        <f t="shared" si="353"/>
        <v>-3</v>
      </c>
      <c r="AP633" s="29">
        <f t="shared" si="351"/>
        <v>-0.72115384615384615</v>
      </c>
      <c r="AQ633" s="28" t="s">
        <v>6467</v>
      </c>
      <c r="AR633" s="122">
        <v>267</v>
      </c>
      <c r="AS633" s="122">
        <v>274</v>
      </c>
      <c r="AT633" s="123">
        <f t="shared" si="335"/>
        <v>-7</v>
      </c>
      <c r="AU633" s="124">
        <f t="shared" si="352"/>
        <v>-2.5547445255474455</v>
      </c>
      <c r="AV633" s="9" t="s">
        <v>7805</v>
      </c>
      <c r="AX633" s="129"/>
      <c r="AY633" s="139"/>
      <c r="AZ633" s="139"/>
    </row>
    <row r="634" spans="3:52" ht="50" customHeight="1">
      <c r="C634" s="52" t="s">
        <v>6318</v>
      </c>
      <c r="D634" s="130" t="s">
        <v>1480</v>
      </c>
      <c r="E634" s="131" t="s">
        <v>12655</v>
      </c>
      <c r="F634" s="132" t="s">
        <v>1481</v>
      </c>
      <c r="G634" s="125">
        <v>11729.838</v>
      </c>
      <c r="H634" s="122">
        <v>11469.002</v>
      </c>
      <c r="I634" s="123">
        <f t="shared" si="354"/>
        <v>260.83599999999933</v>
      </c>
      <c r="J634" s="124">
        <f t="shared" si="337"/>
        <v>2.274269374092003</v>
      </c>
      <c r="K634" s="125">
        <v>1683.8589999999999</v>
      </c>
      <c r="L634" s="122">
        <v>2002.2070000000001</v>
      </c>
      <c r="M634" s="123">
        <f t="shared" si="355"/>
        <v>-318.34800000000018</v>
      </c>
      <c r="N634" s="124">
        <f t="shared" si="339"/>
        <v>-15.89985451054762</v>
      </c>
      <c r="O634" s="125">
        <v>2898.5219999999999</v>
      </c>
      <c r="P634" s="122">
        <v>3078.873</v>
      </c>
      <c r="Q634" s="123">
        <f t="shared" si="340"/>
        <v>-180.35100000000011</v>
      </c>
      <c r="R634" s="124">
        <f t="shared" si="341"/>
        <v>-5.8576953320257159</v>
      </c>
      <c r="S634" s="125">
        <v>7147.4570000000003</v>
      </c>
      <c r="T634" s="122">
        <v>6387.9219999999996</v>
      </c>
      <c r="U634" s="123">
        <f>S634-T634</f>
        <v>759.53500000000076</v>
      </c>
      <c r="V634" s="124">
        <f t="shared" si="343"/>
        <v>11.890173361540747</v>
      </c>
      <c r="W634" s="121" t="s">
        <v>7333</v>
      </c>
      <c r="X634" s="122">
        <v>2994</v>
      </c>
      <c r="Y634" s="122">
        <v>2124</v>
      </c>
      <c r="Z634" s="123">
        <f t="shared" si="344"/>
        <v>870</v>
      </c>
      <c r="AA634" s="124">
        <f t="shared" si="345"/>
        <v>40.960451977401128</v>
      </c>
      <c r="AB634" s="28" t="s">
        <v>6930</v>
      </c>
      <c r="AC634" s="122">
        <v>1573</v>
      </c>
      <c r="AD634" s="122">
        <v>1598</v>
      </c>
      <c r="AE634" s="123">
        <f t="shared" si="346"/>
        <v>-25</v>
      </c>
      <c r="AF634" s="29">
        <f t="shared" si="347"/>
        <v>-1.5644555694618274</v>
      </c>
      <c r="AG634" s="28" t="s">
        <v>7487</v>
      </c>
      <c r="AH634" s="122">
        <v>1200</v>
      </c>
      <c r="AI634" s="122">
        <v>1302</v>
      </c>
      <c r="AJ634" s="123">
        <f t="shared" si="348"/>
        <v>-102</v>
      </c>
      <c r="AK634" s="124">
        <f t="shared" si="349"/>
        <v>-7.8341013824884786</v>
      </c>
      <c r="AL634" s="28" t="s">
        <v>6467</v>
      </c>
      <c r="AM634" s="122">
        <v>448</v>
      </c>
      <c r="AN634" s="122">
        <v>442</v>
      </c>
      <c r="AO634" s="123">
        <f t="shared" si="353"/>
        <v>6</v>
      </c>
      <c r="AP634" s="29">
        <f t="shared" si="351"/>
        <v>1.3574660633484164</v>
      </c>
      <c r="AQ634" s="28" t="s">
        <v>7840</v>
      </c>
      <c r="AR634" s="122">
        <v>446</v>
      </c>
      <c r="AS634" s="122">
        <v>442</v>
      </c>
      <c r="AT634" s="123">
        <f t="shared" si="335"/>
        <v>4</v>
      </c>
      <c r="AU634" s="124">
        <f t="shared" si="352"/>
        <v>0.90497737556561098</v>
      </c>
      <c r="AV634" s="9" t="s">
        <v>7805</v>
      </c>
      <c r="AX634" s="129"/>
      <c r="AY634" s="139"/>
      <c r="AZ634" s="139"/>
    </row>
    <row r="635" spans="3:52" ht="50" customHeight="1">
      <c r="C635" s="52" t="s">
        <v>6319</v>
      </c>
      <c r="D635" s="130" t="s">
        <v>1482</v>
      </c>
      <c r="E635" s="131" t="s">
        <v>12655</v>
      </c>
      <c r="F635" s="132" t="s">
        <v>1483</v>
      </c>
      <c r="G635" s="125">
        <v>5140.5169999999998</v>
      </c>
      <c r="H635" s="122">
        <v>5579.9939999999997</v>
      </c>
      <c r="I635" s="123">
        <f t="shared" si="354"/>
        <v>-439.47699999999986</v>
      </c>
      <c r="J635" s="124">
        <f t="shared" si="337"/>
        <v>-7.8759403683946596</v>
      </c>
      <c r="K635" s="125">
        <v>2960.3609999999999</v>
      </c>
      <c r="L635" s="122">
        <v>3068.701</v>
      </c>
      <c r="M635" s="123">
        <f t="shared" si="355"/>
        <v>-108.34000000000015</v>
      </c>
      <c r="N635" s="124">
        <f t="shared" si="339"/>
        <v>-3.5304840712731593</v>
      </c>
      <c r="O635" s="125">
        <v>1361.7629999999999</v>
      </c>
      <c r="P635" s="122">
        <v>1773.1669999999999</v>
      </c>
      <c r="Q635" s="123">
        <f t="shared" si="340"/>
        <v>-411.404</v>
      </c>
      <c r="R635" s="124">
        <f t="shared" si="341"/>
        <v>-23.201649929194488</v>
      </c>
      <c r="S635" s="125">
        <v>818.39300000000003</v>
      </c>
      <c r="T635" s="122">
        <v>738.12599999999998</v>
      </c>
      <c r="U635" s="123">
        <f t="shared" ref="U635:U637" si="356">S635-T635</f>
        <v>80.267000000000053</v>
      </c>
      <c r="V635" s="124">
        <f t="shared" si="343"/>
        <v>10.874430652761189</v>
      </c>
      <c r="W635" s="121" t="s">
        <v>7841</v>
      </c>
      <c r="X635" s="122">
        <v>300</v>
      </c>
      <c r="Y635" s="122">
        <v>200</v>
      </c>
      <c r="Z635" s="123">
        <f t="shared" si="344"/>
        <v>100</v>
      </c>
      <c r="AA635" s="124">
        <f t="shared" si="345"/>
        <v>50</v>
      </c>
      <c r="AB635" s="28" t="s">
        <v>7842</v>
      </c>
      <c r="AC635" s="122">
        <v>261</v>
      </c>
      <c r="AD635" s="122">
        <v>261</v>
      </c>
      <c r="AE635" s="123">
        <f t="shared" si="346"/>
        <v>0</v>
      </c>
      <c r="AF635" s="29">
        <f t="shared" si="347"/>
        <v>0</v>
      </c>
      <c r="AG635" s="28" t="s">
        <v>7843</v>
      </c>
      <c r="AH635" s="122">
        <v>107</v>
      </c>
      <c r="AI635" s="122">
        <v>116</v>
      </c>
      <c r="AJ635" s="123">
        <f t="shared" si="348"/>
        <v>-9</v>
      </c>
      <c r="AK635" s="124">
        <f t="shared" si="349"/>
        <v>-7.7586206896551726</v>
      </c>
      <c r="AL635" s="28" t="s">
        <v>7844</v>
      </c>
      <c r="AM635" s="122">
        <v>82</v>
      </c>
      <c r="AN635" s="122">
        <v>93</v>
      </c>
      <c r="AO635" s="123">
        <f t="shared" si="353"/>
        <v>-11</v>
      </c>
      <c r="AP635" s="29">
        <f t="shared" si="351"/>
        <v>-11.827956989247312</v>
      </c>
      <c r="AQ635" s="28" t="s">
        <v>7453</v>
      </c>
      <c r="AR635" s="122">
        <v>68</v>
      </c>
      <c r="AS635" s="122">
        <v>68</v>
      </c>
      <c r="AT635" s="123">
        <f t="shared" si="335"/>
        <v>0</v>
      </c>
      <c r="AU635" s="124">
        <f t="shared" si="352"/>
        <v>0</v>
      </c>
      <c r="AV635" s="9" t="s">
        <v>7805</v>
      </c>
      <c r="AX635" s="129"/>
      <c r="AY635" s="139"/>
      <c r="AZ635" s="139"/>
    </row>
    <row r="636" spans="3:52" ht="50" customHeight="1">
      <c r="C636" s="52" t="s">
        <v>6319</v>
      </c>
      <c r="D636" s="106" t="s">
        <v>1484</v>
      </c>
      <c r="E636" s="107" t="s">
        <v>12655</v>
      </c>
      <c r="F636" s="108" t="s">
        <v>1485</v>
      </c>
      <c r="G636" s="125">
        <v>1094.0999999999999</v>
      </c>
      <c r="H636" s="122">
        <v>1266.3019999999999</v>
      </c>
      <c r="I636" s="123">
        <f t="shared" si="354"/>
        <v>-172.202</v>
      </c>
      <c r="J636" s="124">
        <f t="shared" si="337"/>
        <v>-13.598809762600075</v>
      </c>
      <c r="K636" s="125">
        <v>934.48500000000001</v>
      </c>
      <c r="L636" s="122">
        <v>1025.2</v>
      </c>
      <c r="M636" s="123">
        <f t="shared" si="355"/>
        <v>-90.715000000000032</v>
      </c>
      <c r="N636" s="124">
        <f t="shared" si="339"/>
        <v>-8.8485173624658628</v>
      </c>
      <c r="O636" s="125">
        <v>16.443000000000001</v>
      </c>
      <c r="P636" s="122">
        <v>16.440000000000001</v>
      </c>
      <c r="Q636" s="123">
        <f t="shared" si="340"/>
        <v>3.0000000000001137E-3</v>
      </c>
      <c r="R636" s="124">
        <f t="shared" si="341"/>
        <v>1.8248175182482441E-2</v>
      </c>
      <c r="S636" s="125">
        <v>143.172</v>
      </c>
      <c r="T636" s="122">
        <v>224.66200000000001</v>
      </c>
      <c r="U636" s="123">
        <f t="shared" si="356"/>
        <v>-81.490000000000009</v>
      </c>
      <c r="V636" s="124">
        <f t="shared" si="343"/>
        <v>-36.272266782989561</v>
      </c>
      <c r="W636" s="121" t="s">
        <v>6981</v>
      </c>
      <c r="X636" s="122">
        <v>118</v>
      </c>
      <c r="Y636" s="122">
        <v>164</v>
      </c>
      <c r="Z636" s="123">
        <f t="shared" si="344"/>
        <v>-46</v>
      </c>
      <c r="AA636" s="124">
        <f t="shared" si="345"/>
        <v>-28.04878048780488</v>
      </c>
      <c r="AB636" s="28" t="s">
        <v>7354</v>
      </c>
      <c r="AC636" s="122">
        <v>22</v>
      </c>
      <c r="AD636" s="122">
        <v>30</v>
      </c>
      <c r="AE636" s="123">
        <f t="shared" si="346"/>
        <v>-8</v>
      </c>
      <c r="AF636" s="29">
        <f t="shared" si="347"/>
        <v>-26.666666666666668</v>
      </c>
      <c r="AG636" s="28" t="s">
        <v>7596</v>
      </c>
      <c r="AH636" s="122">
        <v>2</v>
      </c>
      <c r="AI636" s="122">
        <v>2</v>
      </c>
      <c r="AJ636" s="123">
        <f t="shared" si="348"/>
        <v>0</v>
      </c>
      <c r="AK636" s="124">
        <f t="shared" si="349"/>
        <v>0</v>
      </c>
      <c r="AL636" s="28" t="s">
        <v>7838</v>
      </c>
      <c r="AM636" s="122">
        <v>1</v>
      </c>
      <c r="AN636" s="122">
        <v>29</v>
      </c>
      <c r="AO636" s="123">
        <f t="shared" si="353"/>
        <v>-28</v>
      </c>
      <c r="AP636" s="29">
        <f t="shared" si="351"/>
        <v>-96.551724137931032</v>
      </c>
      <c r="AQ636" s="28" t="s">
        <v>6421</v>
      </c>
      <c r="AR636" s="122" t="s">
        <v>6421</v>
      </c>
      <c r="AS636" s="122" t="s">
        <v>6421</v>
      </c>
      <c r="AT636" s="123" t="s">
        <v>6421</v>
      </c>
      <c r="AU636" s="124" t="s">
        <v>6421</v>
      </c>
      <c r="AV636" s="9" t="s">
        <v>7805</v>
      </c>
      <c r="AX636" s="129"/>
      <c r="AY636" s="139"/>
      <c r="AZ636" s="139"/>
    </row>
    <row r="637" spans="3:52" ht="50" customHeight="1">
      <c r="C637" s="52" t="s">
        <v>6319</v>
      </c>
      <c r="D637" s="106" t="s">
        <v>1486</v>
      </c>
      <c r="E637" s="107" t="s">
        <v>12655</v>
      </c>
      <c r="F637" s="108" t="s">
        <v>1487</v>
      </c>
      <c r="G637" s="125">
        <v>2098.7860000000001</v>
      </c>
      <c r="H637" s="122">
        <v>2159.085</v>
      </c>
      <c r="I637" s="123">
        <f t="shared" si="354"/>
        <v>-60.298999999999978</v>
      </c>
      <c r="J637" s="124">
        <f t="shared" si="337"/>
        <v>-2.7928034329357101</v>
      </c>
      <c r="K637" s="125">
        <v>1234.578</v>
      </c>
      <c r="L637" s="122">
        <v>1237.259</v>
      </c>
      <c r="M637" s="123">
        <f t="shared" si="355"/>
        <v>-2.68100000000004</v>
      </c>
      <c r="N637" s="124">
        <f t="shared" si="339"/>
        <v>-0.21668866421663047</v>
      </c>
      <c r="O637" s="125">
        <v>317.43</v>
      </c>
      <c r="P637" s="122">
        <v>327.42500000000001</v>
      </c>
      <c r="Q637" s="123">
        <f t="shared" si="340"/>
        <v>-9.9950000000000045</v>
      </c>
      <c r="R637" s="124">
        <f t="shared" si="341"/>
        <v>-3.0526074673589387</v>
      </c>
      <c r="S637" s="125">
        <v>546.77800000000002</v>
      </c>
      <c r="T637" s="122">
        <v>594.40099999999995</v>
      </c>
      <c r="U637" s="123">
        <f t="shared" si="356"/>
        <v>-47.622999999999934</v>
      </c>
      <c r="V637" s="124">
        <f t="shared" si="343"/>
        <v>-8.0119313392810483</v>
      </c>
      <c r="W637" s="121" t="s">
        <v>7845</v>
      </c>
      <c r="X637" s="122">
        <v>234</v>
      </c>
      <c r="Y637" s="122">
        <v>278</v>
      </c>
      <c r="Z637" s="123">
        <f t="shared" si="344"/>
        <v>-44</v>
      </c>
      <c r="AA637" s="124">
        <f t="shared" si="345"/>
        <v>-15.827338129496402</v>
      </c>
      <c r="AB637" s="28" t="s">
        <v>7846</v>
      </c>
      <c r="AC637" s="122">
        <v>122</v>
      </c>
      <c r="AD637" s="122">
        <v>124</v>
      </c>
      <c r="AE637" s="123">
        <f t="shared" si="346"/>
        <v>-2</v>
      </c>
      <c r="AF637" s="29">
        <f t="shared" si="347"/>
        <v>-1.6129032258064515</v>
      </c>
      <c r="AG637" s="28" t="s">
        <v>7443</v>
      </c>
      <c r="AH637" s="122">
        <v>81</v>
      </c>
      <c r="AI637" s="122">
        <v>80</v>
      </c>
      <c r="AJ637" s="123">
        <f t="shared" si="348"/>
        <v>1</v>
      </c>
      <c r="AK637" s="124">
        <f t="shared" si="349"/>
        <v>1.25</v>
      </c>
      <c r="AL637" s="28" t="s">
        <v>7847</v>
      </c>
      <c r="AM637" s="122">
        <v>66</v>
      </c>
      <c r="AN637" s="122">
        <v>67</v>
      </c>
      <c r="AO637" s="123">
        <f t="shared" si="353"/>
        <v>-1</v>
      </c>
      <c r="AP637" s="29">
        <f t="shared" si="351"/>
        <v>-1.4925373134328357</v>
      </c>
      <c r="AQ637" s="28" t="s">
        <v>7848</v>
      </c>
      <c r="AR637" s="122">
        <v>40</v>
      </c>
      <c r="AS637" s="122">
        <v>40</v>
      </c>
      <c r="AT637" s="123">
        <f t="shared" si="335"/>
        <v>0</v>
      </c>
      <c r="AU637" s="124">
        <f t="shared" si="352"/>
        <v>0</v>
      </c>
      <c r="AV637" s="9" t="s">
        <v>7805</v>
      </c>
      <c r="AX637" s="129"/>
      <c r="AY637" s="139"/>
      <c r="AZ637" s="139"/>
    </row>
    <row r="638" spans="3:52" ht="50" customHeight="1">
      <c r="C638" s="52" t="s">
        <v>6319</v>
      </c>
      <c r="D638" s="130" t="s">
        <v>1488</v>
      </c>
      <c r="E638" s="131" t="s">
        <v>12655</v>
      </c>
      <c r="F638" s="132" t="s">
        <v>1489</v>
      </c>
      <c r="G638" s="125">
        <v>1329.05</v>
      </c>
      <c r="H638" s="122">
        <v>1779.328</v>
      </c>
      <c r="I638" s="123">
        <f t="shared" si="336"/>
        <v>-450.27800000000002</v>
      </c>
      <c r="J638" s="124">
        <f t="shared" si="337"/>
        <v>-25.306070606431192</v>
      </c>
      <c r="K638" s="125">
        <v>544.57799999999997</v>
      </c>
      <c r="L638" s="122">
        <v>807.36500000000001</v>
      </c>
      <c r="M638" s="123">
        <f t="shared" si="338"/>
        <v>-262.78700000000003</v>
      </c>
      <c r="N638" s="124">
        <f t="shared" si="339"/>
        <v>-32.548723315972332</v>
      </c>
      <c r="O638" s="125">
        <v>150.875</v>
      </c>
      <c r="P638" s="122">
        <v>200.83699999999999</v>
      </c>
      <c r="Q638" s="123">
        <f t="shared" si="340"/>
        <v>-49.961999999999989</v>
      </c>
      <c r="R638" s="124">
        <f t="shared" si="341"/>
        <v>-24.876890214452512</v>
      </c>
      <c r="S638" s="125">
        <v>633.59699999999998</v>
      </c>
      <c r="T638" s="122">
        <v>771.12599999999998</v>
      </c>
      <c r="U638" s="123">
        <f t="shared" si="342"/>
        <v>-137.529</v>
      </c>
      <c r="V638" s="124">
        <f t="shared" si="343"/>
        <v>-17.834828549419939</v>
      </c>
      <c r="W638" s="121" t="s">
        <v>7443</v>
      </c>
      <c r="X638" s="122">
        <v>417</v>
      </c>
      <c r="Y638" s="122">
        <v>557</v>
      </c>
      <c r="Z638" s="123">
        <f t="shared" si="344"/>
        <v>-140</v>
      </c>
      <c r="AA638" s="124">
        <f t="shared" si="345"/>
        <v>-25.134649910233392</v>
      </c>
      <c r="AB638" s="28" t="s">
        <v>6467</v>
      </c>
      <c r="AC638" s="122">
        <v>179</v>
      </c>
      <c r="AD638" s="122">
        <v>176</v>
      </c>
      <c r="AE638" s="123">
        <f t="shared" si="346"/>
        <v>3</v>
      </c>
      <c r="AF638" s="29">
        <f t="shared" si="347"/>
        <v>1.7045454545454544</v>
      </c>
      <c r="AG638" s="28" t="s">
        <v>7849</v>
      </c>
      <c r="AH638" s="122">
        <v>23</v>
      </c>
      <c r="AI638" s="122">
        <v>23</v>
      </c>
      <c r="AJ638" s="123">
        <f t="shared" si="348"/>
        <v>0</v>
      </c>
      <c r="AK638" s="124">
        <f t="shared" si="349"/>
        <v>0</v>
      </c>
      <c r="AL638" s="28" t="s">
        <v>6919</v>
      </c>
      <c r="AM638" s="122">
        <v>10</v>
      </c>
      <c r="AN638" s="122">
        <v>9</v>
      </c>
      <c r="AO638" s="123">
        <f t="shared" si="353"/>
        <v>1</v>
      </c>
      <c r="AP638" s="29">
        <f t="shared" si="351"/>
        <v>11.111111111111111</v>
      </c>
      <c r="AQ638" s="28" t="s">
        <v>7330</v>
      </c>
      <c r="AR638" s="122">
        <v>4</v>
      </c>
      <c r="AS638" s="122">
        <v>5</v>
      </c>
      <c r="AT638" s="123">
        <f t="shared" si="335"/>
        <v>-1</v>
      </c>
      <c r="AU638" s="124">
        <f t="shared" si="352"/>
        <v>-20</v>
      </c>
      <c r="AV638" s="9" t="s">
        <v>7805</v>
      </c>
      <c r="AX638" s="129"/>
      <c r="AY638" s="139"/>
      <c r="AZ638" s="139"/>
    </row>
    <row r="639" spans="3:52" ht="50" customHeight="1">
      <c r="C639" s="52" t="s">
        <v>6319</v>
      </c>
      <c r="D639" s="130" t="s">
        <v>1490</v>
      </c>
      <c r="E639" s="131" t="s">
        <v>12655</v>
      </c>
      <c r="F639" s="132" t="s">
        <v>1491</v>
      </c>
      <c r="G639" s="125">
        <v>2451.9209999999998</v>
      </c>
      <c r="H639" s="122">
        <v>2193.6350000000002</v>
      </c>
      <c r="I639" s="123">
        <f t="shared" si="336"/>
        <v>258.2859999999996</v>
      </c>
      <c r="J639" s="124">
        <f t="shared" si="337"/>
        <v>11.774338027976377</v>
      </c>
      <c r="K639" s="125">
        <v>1782.3320000000001</v>
      </c>
      <c r="L639" s="122">
        <v>1516.873</v>
      </c>
      <c r="M639" s="123">
        <f t="shared" si="338"/>
        <v>265.45900000000006</v>
      </c>
      <c r="N639" s="124">
        <f t="shared" si="339"/>
        <v>17.500410383730216</v>
      </c>
      <c r="O639" s="125" t="s">
        <v>11837</v>
      </c>
      <c r="P639" s="122" t="s">
        <v>11837</v>
      </c>
      <c r="Q639" s="123" t="s">
        <v>11839</v>
      </c>
      <c r="R639" s="124" t="s">
        <v>11840</v>
      </c>
      <c r="S639" s="125">
        <v>669.58900000000006</v>
      </c>
      <c r="T639" s="122">
        <v>676.76199999999994</v>
      </c>
      <c r="U639" s="123">
        <f t="shared" si="342"/>
        <v>-7.1729999999998881</v>
      </c>
      <c r="V639" s="124">
        <f t="shared" si="343"/>
        <v>-1.0598999352800378</v>
      </c>
      <c r="W639" s="121" t="s">
        <v>7850</v>
      </c>
      <c r="X639" s="122">
        <v>277</v>
      </c>
      <c r="Y639" s="122">
        <v>277</v>
      </c>
      <c r="Z639" s="123">
        <f t="shared" si="344"/>
        <v>0</v>
      </c>
      <c r="AA639" s="124">
        <f t="shared" si="345"/>
        <v>0</v>
      </c>
      <c r="AB639" s="28" t="s">
        <v>7455</v>
      </c>
      <c r="AC639" s="122">
        <v>213</v>
      </c>
      <c r="AD639" s="122">
        <v>213</v>
      </c>
      <c r="AE639" s="123">
        <f t="shared" si="346"/>
        <v>0</v>
      </c>
      <c r="AF639" s="29">
        <f t="shared" si="347"/>
        <v>0</v>
      </c>
      <c r="AG639" s="28" t="s">
        <v>6467</v>
      </c>
      <c r="AH639" s="122">
        <v>101</v>
      </c>
      <c r="AI639" s="122">
        <v>110</v>
      </c>
      <c r="AJ639" s="123">
        <f t="shared" si="348"/>
        <v>-9</v>
      </c>
      <c r="AK639" s="124">
        <f t="shared" si="349"/>
        <v>-8.1818181818181817</v>
      </c>
      <c r="AL639" s="28" t="s">
        <v>7851</v>
      </c>
      <c r="AM639" s="122">
        <v>71</v>
      </c>
      <c r="AN639" s="122">
        <v>76</v>
      </c>
      <c r="AO639" s="123">
        <f t="shared" si="353"/>
        <v>-5</v>
      </c>
      <c r="AP639" s="29">
        <f t="shared" si="351"/>
        <v>-6.5789473684210522</v>
      </c>
      <c r="AQ639" s="28" t="s">
        <v>6421</v>
      </c>
      <c r="AR639" s="122" t="s">
        <v>6421</v>
      </c>
      <c r="AS639" s="122" t="s">
        <v>6421</v>
      </c>
      <c r="AT639" s="123" t="s">
        <v>6421</v>
      </c>
      <c r="AU639" s="124" t="s">
        <v>6421</v>
      </c>
      <c r="AV639" s="9" t="s">
        <v>7805</v>
      </c>
      <c r="AX639" s="129"/>
      <c r="AY639" s="139"/>
      <c r="AZ639" s="139"/>
    </row>
    <row r="640" spans="3:52" ht="50" customHeight="1">
      <c r="C640" s="52" t="s">
        <v>6319</v>
      </c>
      <c r="D640" s="130" t="s">
        <v>1492</v>
      </c>
      <c r="E640" s="131" t="s">
        <v>12655</v>
      </c>
      <c r="F640" s="132" t="s">
        <v>1493</v>
      </c>
      <c r="G640" s="125">
        <v>5282.1980000000003</v>
      </c>
      <c r="H640" s="122">
        <v>5018.8320000000003</v>
      </c>
      <c r="I640" s="123">
        <f t="shared" si="336"/>
        <v>263.36599999999999</v>
      </c>
      <c r="J640" s="124">
        <f t="shared" si="337"/>
        <v>5.2475556065634388</v>
      </c>
      <c r="K640" s="125">
        <v>1576.5</v>
      </c>
      <c r="L640" s="122">
        <v>1299.7529999999999</v>
      </c>
      <c r="M640" s="123">
        <f t="shared" si="338"/>
        <v>276.74700000000007</v>
      </c>
      <c r="N640" s="124">
        <f t="shared" si="339"/>
        <v>21.292276301728105</v>
      </c>
      <c r="O640" s="125">
        <v>517.56299999999999</v>
      </c>
      <c r="P640" s="122">
        <v>517.46400000000006</v>
      </c>
      <c r="Q640" s="123">
        <f t="shared" si="340"/>
        <v>9.8999999999932697E-2</v>
      </c>
      <c r="R640" s="124">
        <f t="shared" si="341"/>
        <v>1.9131765688034853E-2</v>
      </c>
      <c r="S640" s="125">
        <v>3188.1350000000002</v>
      </c>
      <c r="T640" s="122">
        <v>3201.6149999999998</v>
      </c>
      <c r="U640" s="123">
        <f t="shared" si="342"/>
        <v>-13.479999999999563</v>
      </c>
      <c r="V640" s="124">
        <f t="shared" si="343"/>
        <v>-0.42103750763285291</v>
      </c>
      <c r="W640" s="121" t="s">
        <v>6988</v>
      </c>
      <c r="X640" s="122">
        <v>1534</v>
      </c>
      <c r="Y640" s="122">
        <v>1348</v>
      </c>
      <c r="Z640" s="123">
        <f t="shared" si="344"/>
        <v>186</v>
      </c>
      <c r="AA640" s="124">
        <f t="shared" si="345"/>
        <v>13.798219584569733</v>
      </c>
      <c r="AB640" s="28" t="s">
        <v>7852</v>
      </c>
      <c r="AC640" s="122">
        <v>915</v>
      </c>
      <c r="AD640" s="122">
        <v>899</v>
      </c>
      <c r="AE640" s="123">
        <f t="shared" si="346"/>
        <v>16</v>
      </c>
      <c r="AF640" s="29">
        <f t="shared" si="347"/>
        <v>1.7797552836484982</v>
      </c>
      <c r="AG640" s="28" t="s">
        <v>7853</v>
      </c>
      <c r="AH640" s="122">
        <v>337</v>
      </c>
      <c r="AI640" s="122">
        <v>549</v>
      </c>
      <c r="AJ640" s="123">
        <f t="shared" si="348"/>
        <v>-212</v>
      </c>
      <c r="AK640" s="124">
        <f t="shared" si="349"/>
        <v>-38.615664845173043</v>
      </c>
      <c r="AL640" s="28" t="s">
        <v>6467</v>
      </c>
      <c r="AM640" s="122">
        <v>306</v>
      </c>
      <c r="AN640" s="122">
        <v>305</v>
      </c>
      <c r="AO640" s="123">
        <f t="shared" si="353"/>
        <v>1</v>
      </c>
      <c r="AP640" s="29">
        <f t="shared" si="351"/>
        <v>0.32786885245901637</v>
      </c>
      <c r="AQ640" s="28" t="s">
        <v>7854</v>
      </c>
      <c r="AR640" s="122">
        <v>51</v>
      </c>
      <c r="AS640" s="122">
        <v>51</v>
      </c>
      <c r="AT640" s="123">
        <f t="shared" si="335"/>
        <v>0</v>
      </c>
      <c r="AU640" s="124">
        <f t="shared" si="352"/>
        <v>0</v>
      </c>
      <c r="AV640" s="9" t="s">
        <v>7805</v>
      </c>
      <c r="AX640" s="129"/>
      <c r="AY640" s="139"/>
      <c r="AZ640" s="139"/>
    </row>
    <row r="641" spans="3:52" ht="50" customHeight="1">
      <c r="C641" s="52" t="s">
        <v>6319</v>
      </c>
      <c r="D641" s="130" t="s">
        <v>1494</v>
      </c>
      <c r="E641" s="131" t="s">
        <v>12655</v>
      </c>
      <c r="F641" s="132" t="s">
        <v>1495</v>
      </c>
      <c r="G641" s="125">
        <v>1441.933</v>
      </c>
      <c r="H641" s="122">
        <v>1458.3679999999999</v>
      </c>
      <c r="I641" s="123">
        <f t="shared" si="336"/>
        <v>-16.434999999999945</v>
      </c>
      <c r="J641" s="124">
        <f t="shared" si="337"/>
        <v>-1.1269446394874234</v>
      </c>
      <c r="K641" s="125">
        <v>692.90099999999995</v>
      </c>
      <c r="L641" s="122">
        <v>511.34899999999999</v>
      </c>
      <c r="M641" s="123">
        <f t="shared" si="338"/>
        <v>181.55199999999996</v>
      </c>
      <c r="N641" s="124">
        <f t="shared" si="339"/>
        <v>35.504518440438908</v>
      </c>
      <c r="O641" s="125">
        <v>113.209</v>
      </c>
      <c r="P641" s="122">
        <v>113.209</v>
      </c>
      <c r="Q641" s="123">
        <f t="shared" si="340"/>
        <v>0</v>
      </c>
      <c r="R641" s="124">
        <f t="shared" si="341"/>
        <v>0</v>
      </c>
      <c r="S641" s="125">
        <v>635.82299999999998</v>
      </c>
      <c r="T641" s="122">
        <v>833.81</v>
      </c>
      <c r="U641" s="123">
        <f t="shared" si="342"/>
        <v>-197.98699999999997</v>
      </c>
      <c r="V641" s="124">
        <f t="shared" si="343"/>
        <v>-23.7448579412576</v>
      </c>
      <c r="W641" s="121" t="s">
        <v>7333</v>
      </c>
      <c r="X641" s="122">
        <v>367</v>
      </c>
      <c r="Y641" s="122">
        <v>417</v>
      </c>
      <c r="Z641" s="123">
        <f t="shared" si="344"/>
        <v>-50</v>
      </c>
      <c r="AA641" s="124">
        <f t="shared" si="345"/>
        <v>-11.990407673860911</v>
      </c>
      <c r="AB641" s="28" t="s">
        <v>7346</v>
      </c>
      <c r="AC641" s="122">
        <v>104</v>
      </c>
      <c r="AD641" s="122">
        <v>104</v>
      </c>
      <c r="AE641" s="123">
        <f t="shared" si="346"/>
        <v>0</v>
      </c>
      <c r="AF641" s="29">
        <f t="shared" si="347"/>
        <v>0</v>
      </c>
      <c r="AG641" s="28" t="s">
        <v>7453</v>
      </c>
      <c r="AH641" s="122">
        <v>94</v>
      </c>
      <c r="AI641" s="122">
        <v>173</v>
      </c>
      <c r="AJ641" s="123">
        <f t="shared" si="348"/>
        <v>-79</v>
      </c>
      <c r="AK641" s="124">
        <f t="shared" si="349"/>
        <v>-45.664739884393065</v>
      </c>
      <c r="AL641" s="28" t="s">
        <v>6467</v>
      </c>
      <c r="AM641" s="122">
        <v>56</v>
      </c>
      <c r="AN641" s="122">
        <v>126</v>
      </c>
      <c r="AO641" s="123">
        <f t="shared" si="353"/>
        <v>-70</v>
      </c>
      <c r="AP641" s="29">
        <f t="shared" si="351"/>
        <v>-55.555555555555557</v>
      </c>
      <c r="AQ641" s="28" t="s">
        <v>7855</v>
      </c>
      <c r="AR641" s="122">
        <v>10</v>
      </c>
      <c r="AS641" s="122">
        <v>9</v>
      </c>
      <c r="AT641" s="123">
        <f t="shared" si="335"/>
        <v>1</v>
      </c>
      <c r="AU641" s="124">
        <f t="shared" si="352"/>
        <v>11.111111111111111</v>
      </c>
      <c r="AV641" s="9" t="s">
        <v>7805</v>
      </c>
      <c r="AX641" s="129"/>
      <c r="AY641" s="139"/>
      <c r="AZ641" s="139"/>
    </row>
    <row r="642" spans="3:52" ht="50" customHeight="1">
      <c r="C642" s="52" t="s">
        <v>6319</v>
      </c>
      <c r="D642" s="130" t="s">
        <v>1496</v>
      </c>
      <c r="E642" s="131" t="s">
        <v>12655</v>
      </c>
      <c r="F642" s="132" t="s">
        <v>1497</v>
      </c>
      <c r="G642" s="125">
        <v>3792.953</v>
      </c>
      <c r="H642" s="122">
        <v>3884.3270000000002</v>
      </c>
      <c r="I642" s="123">
        <f t="shared" si="336"/>
        <v>-91.374000000000251</v>
      </c>
      <c r="J642" s="124">
        <f t="shared" si="337"/>
        <v>-2.3523766150481218</v>
      </c>
      <c r="K642" s="125">
        <v>1696.809</v>
      </c>
      <c r="L642" s="122">
        <v>1858.992</v>
      </c>
      <c r="M642" s="123">
        <f t="shared" si="338"/>
        <v>-162.18299999999999</v>
      </c>
      <c r="N642" s="124">
        <f t="shared" si="339"/>
        <v>-8.7242441064835141</v>
      </c>
      <c r="O642" s="125">
        <v>378.41500000000002</v>
      </c>
      <c r="P642" s="122">
        <v>378.30099999999999</v>
      </c>
      <c r="Q642" s="123">
        <f t="shared" si="340"/>
        <v>0.11400000000003274</v>
      </c>
      <c r="R642" s="124">
        <f t="shared" si="341"/>
        <v>3.0134733981679335E-2</v>
      </c>
      <c r="S642" s="125">
        <v>1717.729</v>
      </c>
      <c r="T642" s="122">
        <v>1647.0340000000001</v>
      </c>
      <c r="U642" s="123">
        <f t="shared" si="342"/>
        <v>70.694999999999936</v>
      </c>
      <c r="V642" s="124">
        <f t="shared" si="343"/>
        <v>4.2922611190782902</v>
      </c>
      <c r="W642" s="121" t="s">
        <v>7469</v>
      </c>
      <c r="X642" s="122">
        <v>1175</v>
      </c>
      <c r="Y642" s="122">
        <v>1074</v>
      </c>
      <c r="Z642" s="123">
        <f t="shared" si="344"/>
        <v>101</v>
      </c>
      <c r="AA642" s="124">
        <f t="shared" si="345"/>
        <v>9.4040968342644327</v>
      </c>
      <c r="AB642" s="28" t="s">
        <v>6467</v>
      </c>
      <c r="AC642" s="122">
        <v>197</v>
      </c>
      <c r="AD642" s="122">
        <v>197</v>
      </c>
      <c r="AE642" s="123">
        <f t="shared" si="346"/>
        <v>0</v>
      </c>
      <c r="AF642" s="29">
        <f t="shared" si="347"/>
        <v>0</v>
      </c>
      <c r="AG642" s="28" t="s">
        <v>7453</v>
      </c>
      <c r="AH642" s="122">
        <v>158</v>
      </c>
      <c r="AI642" s="122">
        <v>188</v>
      </c>
      <c r="AJ642" s="123">
        <f t="shared" si="348"/>
        <v>-30</v>
      </c>
      <c r="AK642" s="124">
        <f t="shared" si="349"/>
        <v>-15.957446808510639</v>
      </c>
      <c r="AL642" s="28" t="s">
        <v>7856</v>
      </c>
      <c r="AM642" s="122">
        <v>143</v>
      </c>
      <c r="AN642" s="122">
        <v>143</v>
      </c>
      <c r="AO642" s="123">
        <f t="shared" si="350"/>
        <v>0</v>
      </c>
      <c r="AP642" s="29">
        <f t="shared" si="351"/>
        <v>0</v>
      </c>
      <c r="AQ642" s="28" t="s">
        <v>7626</v>
      </c>
      <c r="AR642" s="122">
        <v>29</v>
      </c>
      <c r="AS642" s="122">
        <v>29</v>
      </c>
      <c r="AT642" s="123">
        <f t="shared" si="335"/>
        <v>0</v>
      </c>
      <c r="AU642" s="124">
        <f t="shared" si="352"/>
        <v>0</v>
      </c>
      <c r="AV642" s="9" t="s">
        <v>7805</v>
      </c>
      <c r="AX642" s="129"/>
      <c r="AY642" s="139"/>
      <c r="AZ642" s="139"/>
    </row>
    <row r="643" spans="3:52" ht="50" customHeight="1">
      <c r="C643" s="52" t="s">
        <v>6319</v>
      </c>
      <c r="D643" s="130" t="s">
        <v>1498</v>
      </c>
      <c r="E643" s="131" t="s">
        <v>12655</v>
      </c>
      <c r="F643" s="132" t="s">
        <v>1499</v>
      </c>
      <c r="G643" s="125">
        <v>3855.3670000000002</v>
      </c>
      <c r="H643" s="122">
        <v>4007.835</v>
      </c>
      <c r="I643" s="123">
        <f t="shared" si="336"/>
        <v>-152.46799999999985</v>
      </c>
      <c r="J643" s="124">
        <f t="shared" si="337"/>
        <v>-3.8042484283908857</v>
      </c>
      <c r="K643" s="125">
        <v>1476.98</v>
      </c>
      <c r="L643" s="122">
        <v>1543.171</v>
      </c>
      <c r="M643" s="123">
        <f t="shared" si="338"/>
        <v>-66.191000000000031</v>
      </c>
      <c r="N643" s="124">
        <f t="shared" si="339"/>
        <v>-4.2892848556640857</v>
      </c>
      <c r="O643" s="125">
        <v>479.96699999999998</v>
      </c>
      <c r="P643" s="122">
        <v>479.48399999999998</v>
      </c>
      <c r="Q643" s="123">
        <f t="shared" si="340"/>
        <v>0.48300000000000409</v>
      </c>
      <c r="R643" s="124">
        <f t="shared" si="341"/>
        <v>0.10073328828490713</v>
      </c>
      <c r="S643" s="125">
        <v>1898.42</v>
      </c>
      <c r="T643" s="122">
        <v>1985.18</v>
      </c>
      <c r="U643" s="123">
        <f t="shared" si="342"/>
        <v>-86.759999999999991</v>
      </c>
      <c r="V643" s="124">
        <f t="shared" si="343"/>
        <v>-4.3703845495118827</v>
      </c>
      <c r="W643" s="121" t="s">
        <v>7469</v>
      </c>
      <c r="X643" s="122">
        <v>1016</v>
      </c>
      <c r="Y643" s="122">
        <v>1015</v>
      </c>
      <c r="Z643" s="123">
        <f t="shared" si="344"/>
        <v>1</v>
      </c>
      <c r="AA643" s="124">
        <f t="shared" si="345"/>
        <v>9.852216748768472E-2</v>
      </c>
      <c r="AB643" s="28" t="s">
        <v>6962</v>
      </c>
      <c r="AC643" s="122">
        <v>482</v>
      </c>
      <c r="AD643" s="122">
        <v>540</v>
      </c>
      <c r="AE643" s="123">
        <f t="shared" si="346"/>
        <v>-58</v>
      </c>
      <c r="AF643" s="29">
        <f t="shared" si="347"/>
        <v>-10.74074074074074</v>
      </c>
      <c r="AG643" s="28" t="s">
        <v>7857</v>
      </c>
      <c r="AH643" s="122">
        <v>199</v>
      </c>
      <c r="AI643" s="122">
        <v>213</v>
      </c>
      <c r="AJ643" s="123">
        <f t="shared" si="348"/>
        <v>-14</v>
      </c>
      <c r="AK643" s="124">
        <f t="shared" si="349"/>
        <v>-6.5727699530516439</v>
      </c>
      <c r="AL643" s="28" t="s">
        <v>7350</v>
      </c>
      <c r="AM643" s="122">
        <v>100</v>
      </c>
      <c r="AN643" s="122">
        <v>100</v>
      </c>
      <c r="AO643" s="123">
        <f t="shared" si="350"/>
        <v>0</v>
      </c>
      <c r="AP643" s="29">
        <f t="shared" si="351"/>
        <v>0</v>
      </c>
      <c r="AQ643" s="28" t="s">
        <v>6467</v>
      </c>
      <c r="AR643" s="122">
        <v>61</v>
      </c>
      <c r="AS643" s="122">
        <v>71</v>
      </c>
      <c r="AT643" s="123">
        <f t="shared" si="335"/>
        <v>-10</v>
      </c>
      <c r="AU643" s="124">
        <f t="shared" si="352"/>
        <v>-14.084507042253522</v>
      </c>
      <c r="AV643" s="9" t="s">
        <v>7805</v>
      </c>
      <c r="AX643" s="129"/>
      <c r="AY643" s="139"/>
      <c r="AZ643" s="139"/>
    </row>
    <row r="644" spans="3:52" ht="50" customHeight="1">
      <c r="C644" s="52" t="s">
        <v>6319</v>
      </c>
      <c r="D644" s="130" t="s">
        <v>1500</v>
      </c>
      <c r="E644" s="131" t="s">
        <v>12655</v>
      </c>
      <c r="F644" s="132" t="s">
        <v>1501</v>
      </c>
      <c r="G644" s="125">
        <v>2314.5529999999999</v>
      </c>
      <c r="H644" s="122">
        <v>2311.8530000000001</v>
      </c>
      <c r="I644" s="123">
        <f t="shared" si="336"/>
        <v>2.6999999999998181</v>
      </c>
      <c r="J644" s="124">
        <f t="shared" si="337"/>
        <v>0.11678943254609259</v>
      </c>
      <c r="K644" s="125">
        <v>1035.0999999999999</v>
      </c>
      <c r="L644" s="122">
        <v>1033.53</v>
      </c>
      <c r="M644" s="123">
        <v>1</v>
      </c>
      <c r="N644" s="124">
        <f t="shared" si="339"/>
        <v>9.6755778738885176E-2</v>
      </c>
      <c r="O644" s="125">
        <v>336.12700000000001</v>
      </c>
      <c r="P644" s="122">
        <v>335.92700000000002</v>
      </c>
      <c r="Q644" s="123">
        <f t="shared" si="340"/>
        <v>0.19999999999998863</v>
      </c>
      <c r="R644" s="124">
        <f t="shared" si="341"/>
        <v>5.9536744590339155E-2</v>
      </c>
      <c r="S644" s="125">
        <v>943.32600000000002</v>
      </c>
      <c r="T644" s="122">
        <v>942.39599999999996</v>
      </c>
      <c r="U644" s="123">
        <f t="shared" si="342"/>
        <v>0.93000000000006366</v>
      </c>
      <c r="V644" s="124">
        <f t="shared" si="343"/>
        <v>9.8684629391472767E-2</v>
      </c>
      <c r="W644" s="121" t="s">
        <v>7858</v>
      </c>
      <c r="X644" s="122">
        <v>421</v>
      </c>
      <c r="Y644" s="122">
        <v>401</v>
      </c>
      <c r="Z644" s="123">
        <f t="shared" si="344"/>
        <v>20</v>
      </c>
      <c r="AA644" s="124">
        <f t="shared" si="345"/>
        <v>4.9875311720698257</v>
      </c>
      <c r="AB644" s="28" t="s">
        <v>6466</v>
      </c>
      <c r="AC644" s="122">
        <v>180</v>
      </c>
      <c r="AD644" s="122">
        <v>187</v>
      </c>
      <c r="AE644" s="123">
        <f t="shared" si="346"/>
        <v>-7</v>
      </c>
      <c r="AF644" s="29">
        <f t="shared" si="347"/>
        <v>-3.7433155080213902</v>
      </c>
      <c r="AG644" s="28" t="s">
        <v>7492</v>
      </c>
      <c r="AH644" s="122">
        <v>126</v>
      </c>
      <c r="AI644" s="122">
        <v>135</v>
      </c>
      <c r="AJ644" s="123">
        <f t="shared" si="348"/>
        <v>-9</v>
      </c>
      <c r="AK644" s="124">
        <f t="shared" si="349"/>
        <v>-6.666666666666667</v>
      </c>
      <c r="AL644" s="28" t="s">
        <v>7859</v>
      </c>
      <c r="AM644" s="122">
        <v>121</v>
      </c>
      <c r="AN644" s="122">
        <v>121</v>
      </c>
      <c r="AO644" s="123">
        <f t="shared" si="350"/>
        <v>0</v>
      </c>
      <c r="AP644" s="29">
        <f t="shared" si="351"/>
        <v>0</v>
      </c>
      <c r="AQ644" s="28" t="s">
        <v>7860</v>
      </c>
      <c r="AR644" s="122">
        <v>46</v>
      </c>
      <c r="AS644" s="122">
        <v>49</v>
      </c>
      <c r="AT644" s="123">
        <f t="shared" si="335"/>
        <v>-3</v>
      </c>
      <c r="AU644" s="124">
        <f t="shared" si="352"/>
        <v>-6.1224489795918364</v>
      </c>
      <c r="AV644" s="9" t="s">
        <v>7805</v>
      </c>
      <c r="AX644" s="129"/>
      <c r="AY644" s="139"/>
      <c r="AZ644" s="139"/>
    </row>
    <row r="645" spans="3:52" ht="50" customHeight="1">
      <c r="C645" s="52" t="s">
        <v>6319</v>
      </c>
      <c r="D645" s="130" t="s">
        <v>1502</v>
      </c>
      <c r="E645" s="131" t="s">
        <v>12655</v>
      </c>
      <c r="F645" s="132" t="s">
        <v>1503</v>
      </c>
      <c r="G645" s="125">
        <v>7301.7969999999996</v>
      </c>
      <c r="H645" s="122">
        <v>7330.058</v>
      </c>
      <c r="I645" s="123">
        <f t="shared" si="336"/>
        <v>-28.261000000000422</v>
      </c>
      <c r="J645" s="124">
        <f t="shared" si="337"/>
        <v>-0.38554947314196453</v>
      </c>
      <c r="K645" s="125">
        <v>2608.5210000000002</v>
      </c>
      <c r="L645" s="122">
        <v>2907.0210000000002</v>
      </c>
      <c r="M645" s="123">
        <f t="shared" ref="M645:M646" si="357">K645-L645</f>
        <v>-298.5</v>
      </c>
      <c r="N645" s="124">
        <f t="shared" si="339"/>
        <v>-10.268243676258273</v>
      </c>
      <c r="O645" s="125">
        <v>907.93200000000002</v>
      </c>
      <c r="P645" s="122">
        <v>595.03200000000004</v>
      </c>
      <c r="Q645" s="123">
        <f t="shared" si="340"/>
        <v>312.89999999999998</v>
      </c>
      <c r="R645" s="124">
        <f t="shared" si="341"/>
        <v>52.585407171379003</v>
      </c>
      <c r="S645" s="125">
        <v>3785.3440000000001</v>
      </c>
      <c r="T645" s="122">
        <v>3828.0050000000001</v>
      </c>
      <c r="U645" s="123">
        <f t="shared" si="342"/>
        <v>-42.661000000000058</v>
      </c>
      <c r="V645" s="124">
        <f t="shared" si="343"/>
        <v>-1.1144447303490999</v>
      </c>
      <c r="W645" s="121" t="s">
        <v>6930</v>
      </c>
      <c r="X645" s="122">
        <v>1671</v>
      </c>
      <c r="Y645" s="122">
        <v>1715</v>
      </c>
      <c r="Z645" s="123">
        <f t="shared" si="344"/>
        <v>-44</v>
      </c>
      <c r="AA645" s="124">
        <f t="shared" si="345"/>
        <v>-2.565597667638484</v>
      </c>
      <c r="AB645" s="28" t="s">
        <v>6944</v>
      </c>
      <c r="AC645" s="122">
        <v>1284</v>
      </c>
      <c r="AD645" s="122">
        <v>1284</v>
      </c>
      <c r="AE645" s="123">
        <f t="shared" si="346"/>
        <v>0</v>
      </c>
      <c r="AF645" s="29">
        <f t="shared" si="347"/>
        <v>0</v>
      </c>
      <c r="AG645" s="28" t="s">
        <v>7437</v>
      </c>
      <c r="AH645" s="122">
        <v>367</v>
      </c>
      <c r="AI645" s="122">
        <v>366</v>
      </c>
      <c r="AJ645" s="123">
        <f t="shared" si="348"/>
        <v>1</v>
      </c>
      <c r="AK645" s="124">
        <f t="shared" si="349"/>
        <v>0.27322404371584702</v>
      </c>
      <c r="AL645" s="28" t="s">
        <v>6919</v>
      </c>
      <c r="AM645" s="122">
        <v>259</v>
      </c>
      <c r="AN645" s="122">
        <v>255</v>
      </c>
      <c r="AO645" s="123">
        <f t="shared" si="350"/>
        <v>4</v>
      </c>
      <c r="AP645" s="29">
        <f t="shared" si="351"/>
        <v>1.5686274509803921</v>
      </c>
      <c r="AQ645" s="28" t="s">
        <v>7861</v>
      </c>
      <c r="AR645" s="122">
        <v>127</v>
      </c>
      <c r="AS645" s="122">
        <v>133</v>
      </c>
      <c r="AT645" s="123">
        <f t="shared" si="335"/>
        <v>-6</v>
      </c>
      <c r="AU645" s="124">
        <f t="shared" si="352"/>
        <v>-4.5112781954887211</v>
      </c>
      <c r="AV645" s="9" t="s">
        <v>7805</v>
      </c>
      <c r="AX645" s="129"/>
      <c r="AY645" s="139"/>
      <c r="AZ645" s="139"/>
    </row>
    <row r="646" spans="3:52" ht="50" customHeight="1">
      <c r="C646" s="52" t="s">
        <v>6320</v>
      </c>
      <c r="D646" s="130" t="s">
        <v>1506</v>
      </c>
      <c r="E646" s="131" t="s">
        <v>12655</v>
      </c>
      <c r="F646" s="132" t="s">
        <v>1507</v>
      </c>
      <c r="G646" s="125">
        <v>82.605000000000004</v>
      </c>
      <c r="H646" s="122">
        <v>70.905000000000001</v>
      </c>
      <c r="I646" s="123">
        <f t="shared" si="336"/>
        <v>11.700000000000003</v>
      </c>
      <c r="J646" s="124">
        <f t="shared" si="337"/>
        <v>16.500951977998735</v>
      </c>
      <c r="K646" s="125">
        <v>82.605000000000004</v>
      </c>
      <c r="L646" s="122">
        <v>70.905000000000001</v>
      </c>
      <c r="M646" s="123">
        <f t="shared" si="357"/>
        <v>11.700000000000003</v>
      </c>
      <c r="N646" s="124">
        <f t="shared" si="339"/>
        <v>16.500951977998735</v>
      </c>
      <c r="O646" s="125" t="s">
        <v>11837</v>
      </c>
      <c r="P646" s="122" t="s">
        <v>11837</v>
      </c>
      <c r="Q646" s="123" t="s">
        <v>11839</v>
      </c>
      <c r="R646" s="124" t="s">
        <v>11840</v>
      </c>
      <c r="S646" s="125" t="s">
        <v>6421</v>
      </c>
      <c r="T646" s="122" t="s">
        <v>6421</v>
      </c>
      <c r="U646" s="123" t="s">
        <v>6421</v>
      </c>
      <c r="V646" s="124" t="s">
        <v>6421</v>
      </c>
      <c r="W646" s="121" t="s">
        <v>11837</v>
      </c>
      <c r="X646" s="122" t="s">
        <v>11843</v>
      </c>
      <c r="Y646" s="122" t="s">
        <v>11843</v>
      </c>
      <c r="Z646" s="123" t="s">
        <v>11843</v>
      </c>
      <c r="AA646" s="124" t="s">
        <v>11843</v>
      </c>
      <c r="AB646" s="28" t="s">
        <v>11843</v>
      </c>
      <c r="AC646" s="122" t="s">
        <v>11843</v>
      </c>
      <c r="AD646" s="122" t="s">
        <v>11843</v>
      </c>
      <c r="AE646" s="123" t="s">
        <v>11843</v>
      </c>
      <c r="AF646" s="29" t="s">
        <v>11843</v>
      </c>
      <c r="AG646" s="28" t="s">
        <v>11843</v>
      </c>
      <c r="AH646" s="122" t="s">
        <v>11843</v>
      </c>
      <c r="AI646" s="122" t="s">
        <v>11843</v>
      </c>
      <c r="AJ646" s="123" t="s">
        <v>11843</v>
      </c>
      <c r="AK646" s="124" t="s">
        <v>11843</v>
      </c>
      <c r="AL646" s="28" t="s">
        <v>11843</v>
      </c>
      <c r="AM646" s="122" t="s">
        <v>11843</v>
      </c>
      <c r="AN646" s="122" t="s">
        <v>11843</v>
      </c>
      <c r="AO646" s="123" t="s">
        <v>11843</v>
      </c>
      <c r="AP646" s="29" t="s">
        <v>11843</v>
      </c>
      <c r="AQ646" s="28" t="s">
        <v>11843</v>
      </c>
      <c r="AR646" s="122" t="s">
        <v>11843</v>
      </c>
      <c r="AS646" s="122" t="s">
        <v>11843</v>
      </c>
      <c r="AT646" s="123" t="s">
        <v>11843</v>
      </c>
      <c r="AU646" s="124" t="s">
        <v>11839</v>
      </c>
      <c r="AV646" s="104"/>
      <c r="AX646" s="129"/>
      <c r="AY646" s="139"/>
      <c r="AZ646" s="139"/>
    </row>
    <row r="647" spans="3:52" ht="50" customHeight="1">
      <c r="C647" s="52" t="s">
        <v>6320</v>
      </c>
      <c r="D647" s="130" t="s">
        <v>1510</v>
      </c>
      <c r="E647" s="131" t="s">
        <v>12655</v>
      </c>
      <c r="F647" s="132" t="s">
        <v>1511</v>
      </c>
      <c r="G647" s="125">
        <v>151.38900000000001</v>
      </c>
      <c r="H647" s="122">
        <v>176.363</v>
      </c>
      <c r="I647" s="123">
        <f t="shared" si="336"/>
        <v>-24.97399999999999</v>
      </c>
      <c r="J647" s="124">
        <f t="shared" si="337"/>
        <v>-14.160566558745307</v>
      </c>
      <c r="K647" s="125" t="s">
        <v>11839</v>
      </c>
      <c r="L647" s="122" t="s">
        <v>11839</v>
      </c>
      <c r="M647" s="123" t="s">
        <v>11839</v>
      </c>
      <c r="N647" s="124" t="s">
        <v>11839</v>
      </c>
      <c r="O647" s="125" t="s">
        <v>11837</v>
      </c>
      <c r="P647" s="122" t="s">
        <v>11837</v>
      </c>
      <c r="Q647" s="123" t="s">
        <v>11839</v>
      </c>
      <c r="R647" s="124" t="s">
        <v>11840</v>
      </c>
      <c r="S647" s="125">
        <v>151.38900000000001</v>
      </c>
      <c r="T647" s="122">
        <v>176.363</v>
      </c>
      <c r="U647" s="123">
        <f t="shared" si="342"/>
        <v>-24.97399999999999</v>
      </c>
      <c r="V647" s="124">
        <f t="shared" si="343"/>
        <v>-14.160566558745307</v>
      </c>
      <c r="W647" s="121" t="s">
        <v>7862</v>
      </c>
      <c r="X647" s="122">
        <v>151</v>
      </c>
      <c r="Y647" s="122">
        <v>176</v>
      </c>
      <c r="Z647" s="123">
        <f t="shared" si="344"/>
        <v>-25</v>
      </c>
      <c r="AA647" s="124">
        <f t="shared" si="345"/>
        <v>-14.204545454545455</v>
      </c>
      <c r="AB647" s="28" t="s">
        <v>11839</v>
      </c>
      <c r="AC647" s="122" t="s">
        <v>11839</v>
      </c>
      <c r="AD647" s="122" t="s">
        <v>11839</v>
      </c>
      <c r="AE647" s="123" t="s">
        <v>11839</v>
      </c>
      <c r="AF647" s="29" t="s">
        <v>11839</v>
      </c>
      <c r="AG647" s="28" t="s">
        <v>11839</v>
      </c>
      <c r="AH647" s="122" t="s">
        <v>11839</v>
      </c>
      <c r="AI647" s="122" t="s">
        <v>11839</v>
      </c>
      <c r="AJ647" s="123" t="s">
        <v>11839</v>
      </c>
      <c r="AK647" s="124" t="s">
        <v>11839</v>
      </c>
      <c r="AL647" s="28" t="s">
        <v>11839</v>
      </c>
      <c r="AM647" s="122" t="s">
        <v>11839</v>
      </c>
      <c r="AN647" s="122" t="s">
        <v>11839</v>
      </c>
      <c r="AO647" s="123" t="s">
        <v>11839</v>
      </c>
      <c r="AP647" s="29" t="s">
        <v>11839</v>
      </c>
      <c r="AQ647" s="28" t="s">
        <v>11839</v>
      </c>
      <c r="AR647" s="122" t="s">
        <v>11839</v>
      </c>
      <c r="AS647" s="122" t="s">
        <v>11839</v>
      </c>
      <c r="AT647" s="123" t="s">
        <v>11839</v>
      </c>
      <c r="AU647" s="124" t="s">
        <v>11837</v>
      </c>
      <c r="AV647" s="104"/>
      <c r="AX647" s="129"/>
      <c r="AY647" s="139"/>
      <c r="AZ647" s="139"/>
    </row>
    <row r="648" spans="3:52" ht="50" customHeight="1">
      <c r="C648" s="52" t="s">
        <v>6320</v>
      </c>
      <c r="D648" s="130" t="s">
        <v>1512</v>
      </c>
      <c r="E648" s="131" t="s">
        <v>12656</v>
      </c>
      <c r="F648" s="132" t="s">
        <v>1513</v>
      </c>
      <c r="G648" s="125">
        <v>86.963999999999999</v>
      </c>
      <c r="H648" s="122">
        <v>55.997</v>
      </c>
      <c r="I648" s="123">
        <f t="shared" si="336"/>
        <v>30.966999999999999</v>
      </c>
      <c r="J648" s="124">
        <f t="shared" si="337"/>
        <v>55.301176848759745</v>
      </c>
      <c r="K648" s="125">
        <v>86.963999999999999</v>
      </c>
      <c r="L648" s="122">
        <v>55.997</v>
      </c>
      <c r="M648" s="123">
        <f t="shared" ref="M648" si="358">K648-L648</f>
        <v>30.966999999999999</v>
      </c>
      <c r="N648" s="124">
        <f t="shared" ref="N648" si="359">M648/L648*100</f>
        <v>55.301176848759745</v>
      </c>
      <c r="O648" s="125" t="s">
        <v>11837</v>
      </c>
      <c r="P648" s="122" t="s">
        <v>11837</v>
      </c>
      <c r="Q648" s="123" t="s">
        <v>11839</v>
      </c>
      <c r="R648" s="124" t="s">
        <v>11840</v>
      </c>
      <c r="S648" s="125" t="s">
        <v>6421</v>
      </c>
      <c r="T648" s="122" t="s">
        <v>6421</v>
      </c>
      <c r="U648" s="123" t="s">
        <v>6421</v>
      </c>
      <c r="V648" s="124" t="s">
        <v>6421</v>
      </c>
      <c r="W648" s="121" t="s">
        <v>11837</v>
      </c>
      <c r="X648" s="122" t="s">
        <v>11843</v>
      </c>
      <c r="Y648" s="122" t="s">
        <v>11843</v>
      </c>
      <c r="Z648" s="123" t="s">
        <v>11843</v>
      </c>
      <c r="AA648" s="124" t="s">
        <v>11843</v>
      </c>
      <c r="AB648" s="28" t="s">
        <v>11843</v>
      </c>
      <c r="AC648" s="122" t="s">
        <v>11843</v>
      </c>
      <c r="AD648" s="122" t="s">
        <v>11843</v>
      </c>
      <c r="AE648" s="123" t="s">
        <v>11843</v>
      </c>
      <c r="AF648" s="29" t="s">
        <v>11843</v>
      </c>
      <c r="AG648" s="28" t="s">
        <v>11843</v>
      </c>
      <c r="AH648" s="122" t="s">
        <v>11843</v>
      </c>
      <c r="AI648" s="122" t="s">
        <v>11843</v>
      </c>
      <c r="AJ648" s="123" t="s">
        <v>11843</v>
      </c>
      <c r="AK648" s="124" t="s">
        <v>11843</v>
      </c>
      <c r="AL648" s="28" t="s">
        <v>11843</v>
      </c>
      <c r="AM648" s="122" t="s">
        <v>11843</v>
      </c>
      <c r="AN648" s="122" t="s">
        <v>11843</v>
      </c>
      <c r="AO648" s="123" t="s">
        <v>11843</v>
      </c>
      <c r="AP648" s="29" t="s">
        <v>11843</v>
      </c>
      <c r="AQ648" s="28" t="s">
        <v>11843</v>
      </c>
      <c r="AR648" s="122" t="s">
        <v>11843</v>
      </c>
      <c r="AS648" s="122" t="s">
        <v>11843</v>
      </c>
      <c r="AT648" s="123" t="s">
        <v>11843</v>
      </c>
      <c r="AU648" s="124" t="s">
        <v>11839</v>
      </c>
      <c r="AV648" s="104"/>
      <c r="AX648" s="129"/>
      <c r="AY648" s="139"/>
      <c r="AZ648" s="139"/>
    </row>
    <row r="649" spans="3:52" ht="50" customHeight="1">
      <c r="C649" s="52" t="s">
        <v>6320</v>
      </c>
      <c r="D649" s="130" t="s">
        <v>1514</v>
      </c>
      <c r="E649" s="131" t="s">
        <v>12655</v>
      </c>
      <c r="F649" s="132" t="s">
        <v>1515</v>
      </c>
      <c r="G649" s="125">
        <v>2119.0230000000001</v>
      </c>
      <c r="H649" s="122">
        <v>2231.2220000000002</v>
      </c>
      <c r="I649" s="123">
        <f t="shared" si="336"/>
        <v>-112.19900000000007</v>
      </c>
      <c r="J649" s="124">
        <f t="shared" si="337"/>
        <v>-5.0285897145151877</v>
      </c>
      <c r="K649" s="125" t="s">
        <v>11839</v>
      </c>
      <c r="L649" s="122" t="s">
        <v>11839</v>
      </c>
      <c r="M649" s="123" t="s">
        <v>11839</v>
      </c>
      <c r="N649" s="124" t="s">
        <v>11839</v>
      </c>
      <c r="O649" s="125" t="s">
        <v>11837</v>
      </c>
      <c r="P649" s="122" t="s">
        <v>11837</v>
      </c>
      <c r="Q649" s="123" t="s">
        <v>11839</v>
      </c>
      <c r="R649" s="124" t="s">
        <v>11840</v>
      </c>
      <c r="S649" s="125">
        <v>2119.0230000000001</v>
      </c>
      <c r="T649" s="122">
        <v>2231.2220000000002</v>
      </c>
      <c r="U649" s="123">
        <f t="shared" ref="U649" si="360">S649-T649</f>
        <v>-112.19900000000007</v>
      </c>
      <c r="V649" s="124">
        <f t="shared" ref="V649" si="361">U649/T649*100</f>
        <v>-5.0285897145151877</v>
      </c>
      <c r="W649" s="121" t="s">
        <v>7863</v>
      </c>
      <c r="X649" s="122">
        <v>1092</v>
      </c>
      <c r="Y649" s="122">
        <v>1131</v>
      </c>
      <c r="Z649" s="123">
        <f t="shared" ref="Z649" si="362">X649-Y649</f>
        <v>-39</v>
      </c>
      <c r="AA649" s="124">
        <f t="shared" ref="AA649" si="363">Z649/Y649*100</f>
        <v>-3.4482758620689653</v>
      </c>
      <c r="AB649" s="28" t="s">
        <v>7864</v>
      </c>
      <c r="AC649" s="122">
        <v>1027</v>
      </c>
      <c r="AD649" s="122">
        <v>1073</v>
      </c>
      <c r="AE649" s="123">
        <f t="shared" ref="AE649" si="364">AC649-AD649</f>
        <v>-46</v>
      </c>
      <c r="AF649" s="29">
        <f t="shared" ref="AF649" si="365">AE649/AD649*100</f>
        <v>-4.2870456663560113</v>
      </c>
      <c r="AG649" s="28" t="s">
        <v>7865</v>
      </c>
      <c r="AH649" s="122" t="s">
        <v>6421</v>
      </c>
      <c r="AI649" s="122">
        <v>27</v>
      </c>
      <c r="AJ649" s="123" t="s">
        <v>7866</v>
      </c>
      <c r="AK649" s="124" t="s">
        <v>7867</v>
      </c>
      <c r="AL649" s="28" t="s">
        <v>6421</v>
      </c>
      <c r="AM649" s="122" t="s">
        <v>6421</v>
      </c>
      <c r="AN649" s="122" t="s">
        <v>6421</v>
      </c>
      <c r="AO649" s="123" t="s">
        <v>6421</v>
      </c>
      <c r="AP649" s="29" t="s">
        <v>6421</v>
      </c>
      <c r="AQ649" s="28" t="s">
        <v>6421</v>
      </c>
      <c r="AR649" s="122" t="s">
        <v>6421</v>
      </c>
      <c r="AS649" s="122" t="s">
        <v>6421</v>
      </c>
      <c r="AT649" s="123" t="s">
        <v>6421</v>
      </c>
      <c r="AU649" s="124" t="s">
        <v>6421</v>
      </c>
      <c r="AV649" s="104"/>
      <c r="AX649" s="129"/>
      <c r="AY649" s="139"/>
      <c r="AZ649" s="139"/>
    </row>
    <row r="650" spans="3:52" ht="50" customHeight="1">
      <c r="C650" s="52" t="s">
        <v>6320</v>
      </c>
      <c r="D650" s="109" t="s">
        <v>1516</v>
      </c>
      <c r="E650" s="110" t="s">
        <v>12655</v>
      </c>
      <c r="F650" s="111" t="s">
        <v>1517</v>
      </c>
      <c r="G650" s="125">
        <v>705.505</v>
      </c>
      <c r="H650" s="122">
        <v>596.55499999999995</v>
      </c>
      <c r="I650" s="123">
        <f>G650-H650</f>
        <v>108.95000000000005</v>
      </c>
      <c r="J650" s="124">
        <f>I650/H650*100</f>
        <v>18.263194508469471</v>
      </c>
      <c r="K650" s="125">
        <v>102.167</v>
      </c>
      <c r="L650" s="122">
        <v>96.350999999999999</v>
      </c>
      <c r="M650" s="123">
        <f>K650-L650</f>
        <v>5.8160000000000025</v>
      </c>
      <c r="N650" s="124">
        <f>M650/L650*100</f>
        <v>6.0362632458407308</v>
      </c>
      <c r="O650" s="125" t="s">
        <v>11837</v>
      </c>
      <c r="P650" s="122" t="s">
        <v>11837</v>
      </c>
      <c r="Q650" s="123" t="s">
        <v>11839</v>
      </c>
      <c r="R650" s="124" t="s">
        <v>11840</v>
      </c>
      <c r="S650" s="125">
        <v>603.33799999999997</v>
      </c>
      <c r="T650" s="122">
        <v>500.20400000000001</v>
      </c>
      <c r="U650" s="123">
        <f>S650-T650</f>
        <v>103.13399999999996</v>
      </c>
      <c r="V650" s="124">
        <f>U650/T650*100</f>
        <v>20.618387697819283</v>
      </c>
      <c r="W650" s="121" t="s">
        <v>7215</v>
      </c>
      <c r="X650" s="122">
        <v>451.28</v>
      </c>
      <c r="Y650" s="122">
        <v>360.93799999999999</v>
      </c>
      <c r="Z650" s="123">
        <f>X650-Y650</f>
        <v>90.341999999999985</v>
      </c>
      <c r="AA650" s="124">
        <f>Z650/Y650*100</f>
        <v>25.029783508525007</v>
      </c>
      <c r="AB650" s="28" t="s">
        <v>7868</v>
      </c>
      <c r="AC650" s="122">
        <v>118.628</v>
      </c>
      <c r="AD650" s="122">
        <v>92.885000000000005</v>
      </c>
      <c r="AE650" s="123">
        <f>AC650-AD650</f>
        <v>25.742999999999995</v>
      </c>
      <c r="AF650" s="29">
        <f>AE650/AD650*100</f>
        <v>27.714916294342462</v>
      </c>
      <c r="AG650" s="28" t="s">
        <v>7869</v>
      </c>
      <c r="AH650" s="122">
        <v>33.43</v>
      </c>
      <c r="AI650" s="122">
        <v>46.381</v>
      </c>
      <c r="AJ650" s="123">
        <f t="shared" ref="AJ650" si="366">AH650-AI650</f>
        <v>-12.951000000000001</v>
      </c>
      <c r="AK650" s="124">
        <f t="shared" ref="AK650" si="367">AJ650/AI650*100</f>
        <v>-27.923071947564736</v>
      </c>
      <c r="AL650" s="28" t="s">
        <v>6421</v>
      </c>
      <c r="AM650" s="122" t="s">
        <v>6421</v>
      </c>
      <c r="AN650" s="122" t="s">
        <v>6421</v>
      </c>
      <c r="AO650" s="123" t="s">
        <v>6421</v>
      </c>
      <c r="AP650" s="29" t="s">
        <v>6421</v>
      </c>
      <c r="AQ650" s="28" t="s">
        <v>6421</v>
      </c>
      <c r="AR650" s="122" t="s">
        <v>6421</v>
      </c>
      <c r="AS650" s="122" t="s">
        <v>6421</v>
      </c>
      <c r="AT650" s="123" t="s">
        <v>6421</v>
      </c>
      <c r="AU650" s="124" t="s">
        <v>6421</v>
      </c>
      <c r="AV650" s="104"/>
      <c r="AX650" s="129"/>
      <c r="AY650" s="139"/>
      <c r="AZ650" s="139"/>
    </row>
    <row r="651" spans="3:52" ht="50" customHeight="1">
      <c r="C651" s="52" t="s">
        <v>6320</v>
      </c>
      <c r="D651" s="130" t="s">
        <v>1518</v>
      </c>
      <c r="E651" s="131" t="s">
        <v>12655</v>
      </c>
      <c r="F651" s="132" t="s">
        <v>1519</v>
      </c>
      <c r="G651" s="125">
        <v>1463</v>
      </c>
      <c r="H651" s="122">
        <v>1786</v>
      </c>
      <c r="I651" s="123">
        <f t="shared" ref="I651:I712" si="368">G651-H651</f>
        <v>-323</v>
      </c>
      <c r="J651" s="124">
        <f t="shared" ref="J651:J712" si="369">I651/H651*100</f>
        <v>-18.085106382978726</v>
      </c>
      <c r="K651" s="125">
        <v>1207</v>
      </c>
      <c r="L651" s="122">
        <v>1532</v>
      </c>
      <c r="M651" s="123">
        <f t="shared" ref="M651:M652" si="370">K651-L651</f>
        <v>-325</v>
      </c>
      <c r="N651" s="124">
        <f t="shared" ref="N651:N652" si="371">M651/L651*100</f>
        <v>-21.214099216710185</v>
      </c>
      <c r="O651" s="125" t="s">
        <v>11837</v>
      </c>
      <c r="P651" s="122" t="s">
        <v>11837</v>
      </c>
      <c r="Q651" s="123" t="s">
        <v>11839</v>
      </c>
      <c r="R651" s="124" t="s">
        <v>11840</v>
      </c>
      <c r="S651" s="125">
        <v>256</v>
      </c>
      <c r="T651" s="122">
        <v>254</v>
      </c>
      <c r="U651" s="123">
        <f t="shared" ref="U651" si="372">S651-T651</f>
        <v>2</v>
      </c>
      <c r="V651" s="124">
        <f t="shared" ref="V651:V709" si="373">U651/T651*100</f>
        <v>0.78740157480314954</v>
      </c>
      <c r="W651" s="121" t="s">
        <v>7870</v>
      </c>
      <c r="X651" s="122">
        <v>256</v>
      </c>
      <c r="Y651" s="122">
        <v>254</v>
      </c>
      <c r="Z651" s="123">
        <f t="shared" ref="Z651:Z709" si="374">X651-Y651</f>
        <v>2</v>
      </c>
      <c r="AA651" s="124">
        <f t="shared" ref="AA651:AA709" si="375">Z651/Y651*100</f>
        <v>0.78740157480314954</v>
      </c>
      <c r="AB651" s="28" t="s">
        <v>11839</v>
      </c>
      <c r="AC651" s="122" t="s">
        <v>11839</v>
      </c>
      <c r="AD651" s="122" t="s">
        <v>11839</v>
      </c>
      <c r="AE651" s="123" t="s">
        <v>11839</v>
      </c>
      <c r="AF651" s="29" t="s">
        <v>11839</v>
      </c>
      <c r="AG651" s="28" t="s">
        <v>11839</v>
      </c>
      <c r="AH651" s="122" t="s">
        <v>11839</v>
      </c>
      <c r="AI651" s="122" t="s">
        <v>11839</v>
      </c>
      <c r="AJ651" s="123" t="s">
        <v>11839</v>
      </c>
      <c r="AK651" s="124" t="s">
        <v>11839</v>
      </c>
      <c r="AL651" s="28" t="s">
        <v>11839</v>
      </c>
      <c r="AM651" s="122" t="s">
        <v>11839</v>
      </c>
      <c r="AN651" s="122" t="s">
        <v>11839</v>
      </c>
      <c r="AO651" s="123" t="s">
        <v>11839</v>
      </c>
      <c r="AP651" s="29" t="s">
        <v>11839</v>
      </c>
      <c r="AQ651" s="28" t="s">
        <v>11839</v>
      </c>
      <c r="AR651" s="122" t="s">
        <v>11839</v>
      </c>
      <c r="AS651" s="122" t="s">
        <v>11839</v>
      </c>
      <c r="AT651" s="123" t="s">
        <v>11839</v>
      </c>
      <c r="AU651" s="124" t="s">
        <v>11837</v>
      </c>
      <c r="AV651" s="104"/>
      <c r="AX651" s="129"/>
      <c r="AY651" s="139"/>
      <c r="AZ651" s="139"/>
    </row>
    <row r="652" spans="3:52" ht="50" customHeight="1">
      <c r="C652" s="52" t="s">
        <v>6320</v>
      </c>
      <c r="D652" s="130" t="s">
        <v>1520</v>
      </c>
      <c r="E652" s="131" t="s">
        <v>12655</v>
      </c>
      <c r="F652" s="132" t="s">
        <v>1521</v>
      </c>
      <c r="G652" s="125">
        <v>426.8</v>
      </c>
      <c r="H652" s="122">
        <v>528</v>
      </c>
      <c r="I652" s="123">
        <f t="shared" si="368"/>
        <v>-101.19999999999999</v>
      </c>
      <c r="J652" s="124">
        <f t="shared" si="369"/>
        <v>-19.166666666666664</v>
      </c>
      <c r="K652" s="125">
        <v>426.8</v>
      </c>
      <c r="L652" s="122">
        <v>528</v>
      </c>
      <c r="M652" s="123">
        <f t="shared" si="370"/>
        <v>-101.19999999999999</v>
      </c>
      <c r="N652" s="124">
        <f t="shared" si="371"/>
        <v>-19.166666666666664</v>
      </c>
      <c r="O652" s="125" t="s">
        <v>11837</v>
      </c>
      <c r="P652" s="122" t="s">
        <v>11837</v>
      </c>
      <c r="Q652" s="123" t="s">
        <v>11839</v>
      </c>
      <c r="R652" s="124" t="s">
        <v>11840</v>
      </c>
      <c r="S652" s="125" t="s">
        <v>6421</v>
      </c>
      <c r="T652" s="122" t="s">
        <v>6421</v>
      </c>
      <c r="U652" s="123" t="s">
        <v>6421</v>
      </c>
      <c r="V652" s="124" t="s">
        <v>6421</v>
      </c>
      <c r="W652" s="121" t="s">
        <v>11837</v>
      </c>
      <c r="X652" s="122" t="s">
        <v>11843</v>
      </c>
      <c r="Y652" s="122" t="s">
        <v>11843</v>
      </c>
      <c r="Z652" s="123" t="s">
        <v>11843</v>
      </c>
      <c r="AA652" s="124" t="s">
        <v>11843</v>
      </c>
      <c r="AB652" s="28" t="s">
        <v>11843</v>
      </c>
      <c r="AC652" s="122" t="s">
        <v>11843</v>
      </c>
      <c r="AD652" s="122" t="s">
        <v>11843</v>
      </c>
      <c r="AE652" s="123" t="s">
        <v>11843</v>
      </c>
      <c r="AF652" s="29" t="s">
        <v>11843</v>
      </c>
      <c r="AG652" s="28" t="s">
        <v>11843</v>
      </c>
      <c r="AH652" s="122" t="s">
        <v>11843</v>
      </c>
      <c r="AI652" s="122" t="s">
        <v>11843</v>
      </c>
      <c r="AJ652" s="123" t="s">
        <v>11843</v>
      </c>
      <c r="AK652" s="124" t="s">
        <v>11843</v>
      </c>
      <c r="AL652" s="28" t="s">
        <v>11843</v>
      </c>
      <c r="AM652" s="122" t="s">
        <v>11843</v>
      </c>
      <c r="AN652" s="122" t="s">
        <v>11843</v>
      </c>
      <c r="AO652" s="123" t="s">
        <v>11843</v>
      </c>
      <c r="AP652" s="29" t="s">
        <v>11843</v>
      </c>
      <c r="AQ652" s="28" t="s">
        <v>11843</v>
      </c>
      <c r="AR652" s="122" t="s">
        <v>11843</v>
      </c>
      <c r="AS652" s="122" t="s">
        <v>11843</v>
      </c>
      <c r="AT652" s="123" t="s">
        <v>11843</v>
      </c>
      <c r="AU652" s="124" t="s">
        <v>11839</v>
      </c>
      <c r="AV652" s="104"/>
      <c r="AX652" s="129"/>
      <c r="AY652" s="139"/>
      <c r="AZ652" s="139"/>
    </row>
    <row r="653" spans="3:52" ht="50" customHeight="1">
      <c r="C653" s="52" t="s">
        <v>6320</v>
      </c>
      <c r="D653" s="130" t="s">
        <v>1522</v>
      </c>
      <c r="E653" s="131" t="s">
        <v>12655</v>
      </c>
      <c r="F653" s="132" t="s">
        <v>6103</v>
      </c>
      <c r="G653" s="125">
        <v>350.35199999999998</v>
      </c>
      <c r="H653" s="122">
        <v>300.26600000000002</v>
      </c>
      <c r="I653" s="123">
        <f t="shared" si="368"/>
        <v>50.085999999999956</v>
      </c>
      <c r="J653" s="124">
        <f t="shared" si="369"/>
        <v>16.680543251650189</v>
      </c>
      <c r="K653" s="125" t="s">
        <v>11839</v>
      </c>
      <c r="L653" s="122" t="s">
        <v>11839</v>
      </c>
      <c r="M653" s="123" t="s">
        <v>11839</v>
      </c>
      <c r="N653" s="124" t="s">
        <v>11839</v>
      </c>
      <c r="O653" s="125" t="s">
        <v>11837</v>
      </c>
      <c r="P653" s="122" t="s">
        <v>11837</v>
      </c>
      <c r="Q653" s="123" t="s">
        <v>11839</v>
      </c>
      <c r="R653" s="124" t="s">
        <v>11840</v>
      </c>
      <c r="S653" s="125">
        <v>350.35199999999998</v>
      </c>
      <c r="T653" s="122">
        <v>300.26600000000002</v>
      </c>
      <c r="U653" s="123">
        <f t="shared" ref="U653:U709" si="376">S653-T653</f>
        <v>50.085999999999956</v>
      </c>
      <c r="V653" s="124">
        <f t="shared" si="373"/>
        <v>16.680543251650189</v>
      </c>
      <c r="W653" s="121" t="s">
        <v>7871</v>
      </c>
      <c r="X653" s="122">
        <v>350</v>
      </c>
      <c r="Y653" s="122">
        <v>300</v>
      </c>
      <c r="Z653" s="123">
        <f t="shared" si="374"/>
        <v>50</v>
      </c>
      <c r="AA653" s="124">
        <f t="shared" si="375"/>
        <v>16.666666666666664</v>
      </c>
      <c r="AB653" s="28" t="s">
        <v>11839</v>
      </c>
      <c r="AC653" s="122" t="s">
        <v>11839</v>
      </c>
      <c r="AD653" s="122" t="s">
        <v>11839</v>
      </c>
      <c r="AE653" s="123" t="s">
        <v>11839</v>
      </c>
      <c r="AF653" s="29" t="s">
        <v>11839</v>
      </c>
      <c r="AG653" s="28" t="s">
        <v>11839</v>
      </c>
      <c r="AH653" s="122" t="s">
        <v>11839</v>
      </c>
      <c r="AI653" s="122" t="s">
        <v>11839</v>
      </c>
      <c r="AJ653" s="123" t="s">
        <v>11839</v>
      </c>
      <c r="AK653" s="124" t="s">
        <v>11839</v>
      </c>
      <c r="AL653" s="28" t="s">
        <v>11839</v>
      </c>
      <c r="AM653" s="122" t="s">
        <v>11839</v>
      </c>
      <c r="AN653" s="122" t="s">
        <v>11839</v>
      </c>
      <c r="AO653" s="123" t="s">
        <v>11839</v>
      </c>
      <c r="AP653" s="29" t="s">
        <v>11839</v>
      </c>
      <c r="AQ653" s="28" t="s">
        <v>11839</v>
      </c>
      <c r="AR653" s="122" t="s">
        <v>11839</v>
      </c>
      <c r="AS653" s="122" t="s">
        <v>11839</v>
      </c>
      <c r="AT653" s="123" t="s">
        <v>11839</v>
      </c>
      <c r="AU653" s="124" t="s">
        <v>11837</v>
      </c>
      <c r="AV653" s="104"/>
      <c r="AX653" s="129"/>
      <c r="AY653" s="139"/>
      <c r="AZ653" s="139"/>
    </row>
    <row r="654" spans="3:52" ht="50" customHeight="1">
      <c r="C654" s="52" t="s">
        <v>6320</v>
      </c>
      <c r="D654" s="106" t="s">
        <v>1523</v>
      </c>
      <c r="E654" s="107" t="s">
        <v>12655</v>
      </c>
      <c r="F654" s="108" t="s">
        <v>1524</v>
      </c>
      <c r="G654" s="125">
        <v>7403.3540000000003</v>
      </c>
      <c r="H654" s="122">
        <v>6959.7579999999998</v>
      </c>
      <c r="I654" s="123">
        <f t="shared" si="368"/>
        <v>443.59600000000046</v>
      </c>
      <c r="J654" s="124">
        <f t="shared" si="369"/>
        <v>6.3737273623594453</v>
      </c>
      <c r="K654" s="125">
        <v>6722.68</v>
      </c>
      <c r="L654" s="122">
        <v>6235.8249999999998</v>
      </c>
      <c r="M654" s="123">
        <f t="shared" ref="M654:M655" si="377">K654-L654</f>
        <v>486.85500000000047</v>
      </c>
      <c r="N654" s="124">
        <f t="shared" ref="N654:N655" si="378">M654/L654*100</f>
        <v>7.8073871540654292</v>
      </c>
      <c r="O654" s="125" t="s">
        <v>11837</v>
      </c>
      <c r="P654" s="122" t="s">
        <v>11837</v>
      </c>
      <c r="Q654" s="123" t="s">
        <v>11839</v>
      </c>
      <c r="R654" s="124" t="s">
        <v>11840</v>
      </c>
      <c r="S654" s="125">
        <v>680.67399999999998</v>
      </c>
      <c r="T654" s="122">
        <v>723.93299999999999</v>
      </c>
      <c r="U654" s="123">
        <f t="shared" si="376"/>
        <v>-43.259000000000015</v>
      </c>
      <c r="V654" s="124">
        <f t="shared" si="373"/>
        <v>-5.9755529862570178</v>
      </c>
      <c r="W654" s="121" t="s">
        <v>7872</v>
      </c>
      <c r="X654" s="122">
        <v>415</v>
      </c>
      <c r="Y654" s="122">
        <v>415</v>
      </c>
      <c r="Z654" s="123">
        <f t="shared" si="374"/>
        <v>0</v>
      </c>
      <c r="AA654" s="124">
        <f t="shared" si="375"/>
        <v>0</v>
      </c>
      <c r="AB654" s="28" t="s">
        <v>7873</v>
      </c>
      <c r="AC654" s="122">
        <v>129</v>
      </c>
      <c r="AD654" s="122">
        <v>171</v>
      </c>
      <c r="AE654" s="123">
        <f t="shared" ref="AE654" si="379">AC654-AD654</f>
        <v>-42</v>
      </c>
      <c r="AF654" s="29">
        <f t="shared" ref="AF654" si="380">AE654/AD654*100</f>
        <v>-24.561403508771928</v>
      </c>
      <c r="AG654" s="28" t="s">
        <v>7874</v>
      </c>
      <c r="AH654" s="122">
        <v>94</v>
      </c>
      <c r="AI654" s="122">
        <v>110</v>
      </c>
      <c r="AJ654" s="123">
        <f t="shared" ref="AJ654" si="381">AH654-AI654</f>
        <v>-16</v>
      </c>
      <c r="AK654" s="124">
        <f t="shared" ref="AK654" si="382">AJ654/AI654*100</f>
        <v>-14.545454545454545</v>
      </c>
      <c r="AL654" s="28" t="s">
        <v>7875</v>
      </c>
      <c r="AM654" s="122">
        <v>42</v>
      </c>
      <c r="AN654" s="122">
        <v>28</v>
      </c>
      <c r="AO654" s="123">
        <f t="shared" ref="AO654" si="383">AM654-AN654</f>
        <v>14</v>
      </c>
      <c r="AP654" s="29">
        <f t="shared" ref="AP654" si="384">AO654/AN654*100</f>
        <v>50</v>
      </c>
      <c r="AQ654" s="28" t="s">
        <v>6421</v>
      </c>
      <c r="AR654" s="122" t="s">
        <v>6421</v>
      </c>
      <c r="AS654" s="122" t="s">
        <v>6421</v>
      </c>
      <c r="AT654" s="123" t="s">
        <v>6421</v>
      </c>
      <c r="AU654" s="124" t="s">
        <v>6421</v>
      </c>
      <c r="AV654" s="8"/>
      <c r="AX654" s="129"/>
      <c r="AY654" s="139"/>
      <c r="AZ654" s="139"/>
    </row>
    <row r="655" spans="3:52" ht="50" customHeight="1">
      <c r="C655" s="52" t="s">
        <v>6321</v>
      </c>
      <c r="D655" s="106" t="s">
        <v>1525</v>
      </c>
      <c r="E655" s="107" t="s">
        <v>12655</v>
      </c>
      <c r="F655" s="54" t="s">
        <v>1526</v>
      </c>
      <c r="G655" s="125">
        <v>31.06</v>
      </c>
      <c r="H655" s="122">
        <v>100.444</v>
      </c>
      <c r="I655" s="123">
        <f t="shared" si="368"/>
        <v>-69.384</v>
      </c>
      <c r="J655" s="124">
        <f t="shared" si="369"/>
        <v>-69.077296802198234</v>
      </c>
      <c r="K655" s="125">
        <v>31.06</v>
      </c>
      <c r="L655" s="122">
        <v>100.444</v>
      </c>
      <c r="M655" s="123">
        <f t="shared" si="377"/>
        <v>-69.384</v>
      </c>
      <c r="N655" s="124">
        <f t="shared" si="378"/>
        <v>-69.077296802198234</v>
      </c>
      <c r="O655" s="125" t="s">
        <v>11837</v>
      </c>
      <c r="P655" s="122" t="s">
        <v>11837</v>
      </c>
      <c r="Q655" s="123" t="s">
        <v>11839</v>
      </c>
      <c r="R655" s="124" t="s">
        <v>11840</v>
      </c>
      <c r="S655" s="125" t="s">
        <v>6421</v>
      </c>
      <c r="T655" s="122" t="s">
        <v>6421</v>
      </c>
      <c r="U655" s="123" t="s">
        <v>6421</v>
      </c>
      <c r="V655" s="124" t="s">
        <v>6421</v>
      </c>
      <c r="W655" s="121" t="s">
        <v>11837</v>
      </c>
      <c r="X655" s="122" t="s">
        <v>11843</v>
      </c>
      <c r="Y655" s="122" t="s">
        <v>11843</v>
      </c>
      <c r="Z655" s="123" t="s">
        <v>11843</v>
      </c>
      <c r="AA655" s="124" t="s">
        <v>11843</v>
      </c>
      <c r="AB655" s="28" t="s">
        <v>11843</v>
      </c>
      <c r="AC655" s="122" t="s">
        <v>11843</v>
      </c>
      <c r="AD655" s="122" t="s">
        <v>11843</v>
      </c>
      <c r="AE655" s="123" t="s">
        <v>11843</v>
      </c>
      <c r="AF655" s="29" t="s">
        <v>11843</v>
      </c>
      <c r="AG655" s="28" t="s">
        <v>11843</v>
      </c>
      <c r="AH655" s="122" t="s">
        <v>11843</v>
      </c>
      <c r="AI655" s="122" t="s">
        <v>11843</v>
      </c>
      <c r="AJ655" s="123" t="s">
        <v>11843</v>
      </c>
      <c r="AK655" s="124" t="s">
        <v>11843</v>
      </c>
      <c r="AL655" s="28" t="s">
        <v>11843</v>
      </c>
      <c r="AM655" s="122" t="s">
        <v>11843</v>
      </c>
      <c r="AN655" s="122" t="s">
        <v>11843</v>
      </c>
      <c r="AO655" s="123" t="s">
        <v>11843</v>
      </c>
      <c r="AP655" s="29" t="s">
        <v>11843</v>
      </c>
      <c r="AQ655" s="28" t="s">
        <v>11843</v>
      </c>
      <c r="AR655" s="122" t="s">
        <v>11843</v>
      </c>
      <c r="AS655" s="122" t="s">
        <v>11843</v>
      </c>
      <c r="AT655" s="123" t="s">
        <v>11843</v>
      </c>
      <c r="AU655" s="124" t="s">
        <v>11839</v>
      </c>
      <c r="AV655" s="8"/>
      <c r="AX655" s="129"/>
      <c r="AY655" s="139"/>
      <c r="AZ655" s="139"/>
    </row>
    <row r="656" spans="3:52" ht="50" customHeight="1">
      <c r="C656" s="52" t="s">
        <v>6320</v>
      </c>
      <c r="D656" s="130" t="s">
        <v>1527</v>
      </c>
      <c r="E656" s="131" t="s">
        <v>12655</v>
      </c>
      <c r="F656" s="132" t="s">
        <v>1528</v>
      </c>
      <c r="G656" s="125">
        <v>60.015999999999998</v>
      </c>
      <c r="H656" s="122">
        <v>30</v>
      </c>
      <c r="I656" s="123">
        <f t="shared" si="368"/>
        <v>30.015999999999998</v>
      </c>
      <c r="J656" s="124">
        <f t="shared" si="369"/>
        <v>100.05333333333333</v>
      </c>
      <c r="K656" s="125" t="s">
        <v>11839</v>
      </c>
      <c r="L656" s="122" t="s">
        <v>11839</v>
      </c>
      <c r="M656" s="123" t="s">
        <v>11839</v>
      </c>
      <c r="N656" s="124" t="s">
        <v>11839</v>
      </c>
      <c r="O656" s="125" t="s">
        <v>11837</v>
      </c>
      <c r="P656" s="122" t="s">
        <v>11837</v>
      </c>
      <c r="Q656" s="123" t="s">
        <v>11839</v>
      </c>
      <c r="R656" s="124" t="s">
        <v>11840</v>
      </c>
      <c r="S656" s="125">
        <v>60.015999999999998</v>
      </c>
      <c r="T656" s="122">
        <v>30</v>
      </c>
      <c r="U656" s="123">
        <f t="shared" si="376"/>
        <v>30.015999999999998</v>
      </c>
      <c r="V656" s="124">
        <f t="shared" si="373"/>
        <v>100.05333333333333</v>
      </c>
      <c r="W656" s="121" t="s">
        <v>7876</v>
      </c>
      <c r="X656" s="122">
        <v>60</v>
      </c>
      <c r="Y656" s="122">
        <v>30</v>
      </c>
      <c r="Z656" s="123">
        <f t="shared" si="374"/>
        <v>30</v>
      </c>
      <c r="AA656" s="124">
        <f t="shared" si="375"/>
        <v>100</v>
      </c>
      <c r="AB656" s="28" t="s">
        <v>11839</v>
      </c>
      <c r="AC656" s="122" t="s">
        <v>11839</v>
      </c>
      <c r="AD656" s="122" t="s">
        <v>11839</v>
      </c>
      <c r="AE656" s="123" t="s">
        <v>11839</v>
      </c>
      <c r="AF656" s="29" t="s">
        <v>11839</v>
      </c>
      <c r="AG656" s="28" t="s">
        <v>11839</v>
      </c>
      <c r="AH656" s="122" t="s">
        <v>11839</v>
      </c>
      <c r="AI656" s="122" t="s">
        <v>11839</v>
      </c>
      <c r="AJ656" s="123" t="s">
        <v>11839</v>
      </c>
      <c r="AK656" s="124" t="s">
        <v>11839</v>
      </c>
      <c r="AL656" s="28" t="s">
        <v>11839</v>
      </c>
      <c r="AM656" s="122" t="s">
        <v>11839</v>
      </c>
      <c r="AN656" s="122" t="s">
        <v>11839</v>
      </c>
      <c r="AO656" s="123" t="s">
        <v>11839</v>
      </c>
      <c r="AP656" s="29" t="s">
        <v>11839</v>
      </c>
      <c r="AQ656" s="28" t="s">
        <v>11839</v>
      </c>
      <c r="AR656" s="122" t="s">
        <v>11839</v>
      </c>
      <c r="AS656" s="122" t="s">
        <v>11839</v>
      </c>
      <c r="AT656" s="123" t="s">
        <v>11839</v>
      </c>
      <c r="AU656" s="124" t="s">
        <v>11837</v>
      </c>
      <c r="AV656" s="104"/>
      <c r="AX656" s="129"/>
      <c r="AY656" s="139"/>
      <c r="AZ656" s="139"/>
    </row>
    <row r="657" spans="3:52" ht="50" customHeight="1">
      <c r="C657" s="52" t="s">
        <v>6316</v>
      </c>
      <c r="D657" s="114" t="s">
        <v>1529</v>
      </c>
      <c r="E657" s="115" t="s">
        <v>6351</v>
      </c>
      <c r="F657" s="116" t="s">
        <v>1530</v>
      </c>
      <c r="G657" s="125">
        <v>10502.608</v>
      </c>
      <c r="H657" s="122">
        <v>12539.159</v>
      </c>
      <c r="I657" s="123">
        <f t="shared" si="368"/>
        <v>-2036.5509999999995</v>
      </c>
      <c r="J657" s="124">
        <f t="shared" si="369"/>
        <v>-16.241527840902243</v>
      </c>
      <c r="K657" s="125">
        <v>6271.1030000000001</v>
      </c>
      <c r="L657" s="122">
        <v>7071.2719999999999</v>
      </c>
      <c r="M657" s="123">
        <f t="shared" ref="M657:M712" si="385">K657-L657</f>
        <v>-800.16899999999987</v>
      </c>
      <c r="N657" s="124">
        <f t="shared" ref="N657:N712" si="386">M657/L657*100</f>
        <v>-11.315771759310064</v>
      </c>
      <c r="O657" s="125">
        <v>402.29399999999998</v>
      </c>
      <c r="P657" s="122">
        <v>841.98599999999999</v>
      </c>
      <c r="Q657" s="123">
        <f t="shared" ref="Q657:Q709" si="387">O657-P657</f>
        <v>-439.69200000000001</v>
      </c>
      <c r="R657" s="124">
        <f t="shared" ref="R657:R709" si="388">Q657/P657*100</f>
        <v>-52.220820773742084</v>
      </c>
      <c r="S657" s="125">
        <v>3829.2109999999998</v>
      </c>
      <c r="T657" s="122">
        <v>4625.9009999999998</v>
      </c>
      <c r="U657" s="123">
        <f t="shared" si="376"/>
        <v>-796.69</v>
      </c>
      <c r="V657" s="124">
        <f t="shared" si="373"/>
        <v>-17.222374624964953</v>
      </c>
      <c r="W657" s="121" t="s">
        <v>6403</v>
      </c>
      <c r="X657" s="122">
        <v>1421</v>
      </c>
      <c r="Y657" s="122">
        <v>1911</v>
      </c>
      <c r="Z657" s="123">
        <f t="shared" si="374"/>
        <v>-490</v>
      </c>
      <c r="AA657" s="124">
        <f t="shared" si="375"/>
        <v>-25.641025641025639</v>
      </c>
      <c r="AB657" s="28" t="s">
        <v>6502</v>
      </c>
      <c r="AC657" s="122">
        <v>885</v>
      </c>
      <c r="AD657" s="122">
        <v>966</v>
      </c>
      <c r="AE657" s="123">
        <f t="shared" ref="AE657:AE699" si="389">AC657-AD657</f>
        <v>-81</v>
      </c>
      <c r="AF657" s="29">
        <f t="shared" ref="AF657:AF691" si="390">AE657/AD657*100</f>
        <v>-8.3850931677018643</v>
      </c>
      <c r="AG657" s="28" t="s">
        <v>6484</v>
      </c>
      <c r="AH657" s="122">
        <v>852</v>
      </c>
      <c r="AI657" s="122">
        <v>1008</v>
      </c>
      <c r="AJ657" s="123">
        <f t="shared" ref="AJ657:AJ691" si="391">AH657-AI657</f>
        <v>-156</v>
      </c>
      <c r="AK657" s="124">
        <f t="shared" ref="AK657:AK691" si="392">AJ657/AI657*100</f>
        <v>-15.476190476190476</v>
      </c>
      <c r="AL657" s="28" t="s">
        <v>6432</v>
      </c>
      <c r="AM657" s="122">
        <v>225</v>
      </c>
      <c r="AN657" s="122">
        <v>309</v>
      </c>
      <c r="AO657" s="123">
        <f>AM657-AN657</f>
        <v>-84</v>
      </c>
      <c r="AP657" s="29">
        <f>AO657/AN657*100</f>
        <v>-27.184466019417474</v>
      </c>
      <c r="AQ657" s="28" t="s">
        <v>6501</v>
      </c>
      <c r="AR657" s="122">
        <v>209</v>
      </c>
      <c r="AS657" s="122">
        <v>218</v>
      </c>
      <c r="AT657" s="123">
        <f>AR657-AS657</f>
        <v>-9</v>
      </c>
      <c r="AU657" s="124">
        <f>AT657/AS657*100</f>
        <v>-4.1284403669724776</v>
      </c>
      <c r="AV657" s="9" t="s">
        <v>12110</v>
      </c>
      <c r="AX657" s="129"/>
      <c r="AY657" s="139"/>
      <c r="AZ657" s="139"/>
    </row>
    <row r="658" spans="3:52" ht="50" customHeight="1">
      <c r="C658" s="52" t="s">
        <v>6316</v>
      </c>
      <c r="D658" s="130" t="s">
        <v>1531</v>
      </c>
      <c r="E658" s="131" t="s">
        <v>6351</v>
      </c>
      <c r="F658" s="132" t="s">
        <v>1532</v>
      </c>
      <c r="G658" s="125">
        <v>15442.767</v>
      </c>
      <c r="H658" s="122">
        <v>17479.456999999999</v>
      </c>
      <c r="I658" s="123">
        <f t="shared" si="368"/>
        <v>-2036.6899999999987</v>
      </c>
      <c r="J658" s="124">
        <f t="shared" si="369"/>
        <v>-11.651906578104795</v>
      </c>
      <c r="K658" s="125">
        <v>6630.3530000000001</v>
      </c>
      <c r="L658" s="122">
        <v>7269.9989999999998</v>
      </c>
      <c r="M658" s="123">
        <f t="shared" si="385"/>
        <v>-639.64599999999973</v>
      </c>
      <c r="N658" s="124">
        <f t="shared" si="386"/>
        <v>-8.7984331222053775</v>
      </c>
      <c r="O658" s="125">
        <v>1148.69</v>
      </c>
      <c r="P658" s="122">
        <v>1348.6559999999999</v>
      </c>
      <c r="Q658" s="123">
        <f t="shared" si="387"/>
        <v>-199.96599999999989</v>
      </c>
      <c r="R658" s="124">
        <f t="shared" si="388"/>
        <v>-14.827057455718871</v>
      </c>
      <c r="S658" s="125">
        <v>7663.7240000000002</v>
      </c>
      <c r="T658" s="122">
        <v>8860.8019999999997</v>
      </c>
      <c r="U658" s="123">
        <f t="shared" si="376"/>
        <v>-1197.0779999999995</v>
      </c>
      <c r="V658" s="124">
        <f t="shared" si="373"/>
        <v>-13.509815477199464</v>
      </c>
      <c r="W658" s="121" t="s">
        <v>7877</v>
      </c>
      <c r="X658" s="122">
        <v>2021</v>
      </c>
      <c r="Y658" s="122">
        <v>2586</v>
      </c>
      <c r="Z658" s="123">
        <f t="shared" si="374"/>
        <v>-565</v>
      </c>
      <c r="AA658" s="124">
        <f t="shared" si="375"/>
        <v>-21.848414539829854</v>
      </c>
      <c r="AB658" s="28" t="s">
        <v>7878</v>
      </c>
      <c r="AC658" s="122">
        <v>1632</v>
      </c>
      <c r="AD658" s="122">
        <v>1631</v>
      </c>
      <c r="AE658" s="123">
        <f t="shared" si="389"/>
        <v>1</v>
      </c>
      <c r="AF658" s="29">
        <f t="shared" si="390"/>
        <v>6.131207847946045E-2</v>
      </c>
      <c r="AG658" s="28" t="s">
        <v>6388</v>
      </c>
      <c r="AH658" s="122">
        <v>1315</v>
      </c>
      <c r="AI658" s="122">
        <v>1635</v>
      </c>
      <c r="AJ658" s="123">
        <f t="shared" si="391"/>
        <v>-320</v>
      </c>
      <c r="AK658" s="124">
        <f t="shared" si="392"/>
        <v>-19.571865443425075</v>
      </c>
      <c r="AL658" s="28" t="s">
        <v>7879</v>
      </c>
      <c r="AM658" s="122">
        <v>836</v>
      </c>
      <c r="AN658" s="122">
        <v>847</v>
      </c>
      <c r="AO658" s="123">
        <f t="shared" ref="AO658:AO691" si="393">AM658-AN658</f>
        <v>-11</v>
      </c>
      <c r="AP658" s="29">
        <f t="shared" ref="AP658:AP691" si="394">AO658/AN658*100</f>
        <v>-1.2987012987012987</v>
      </c>
      <c r="AQ658" s="28" t="s">
        <v>6396</v>
      </c>
      <c r="AR658" s="122">
        <v>353</v>
      </c>
      <c r="AS658" s="122">
        <v>345</v>
      </c>
      <c r="AT658" s="123">
        <f t="shared" ref="AT658:AT691" si="395">AR658-AS658</f>
        <v>8</v>
      </c>
      <c r="AU658" s="124">
        <f t="shared" ref="AU658:AU691" si="396">AT658/AS658*100</f>
        <v>2.318840579710145</v>
      </c>
      <c r="AV658" s="9" t="s">
        <v>12111</v>
      </c>
      <c r="AX658" s="129"/>
      <c r="AY658" s="139"/>
      <c r="AZ658" s="139"/>
    </row>
    <row r="659" spans="3:52" ht="50" customHeight="1">
      <c r="C659" s="52" t="s">
        <v>6317</v>
      </c>
      <c r="D659" s="130" t="s">
        <v>1533</v>
      </c>
      <c r="E659" s="131" t="s">
        <v>6351</v>
      </c>
      <c r="F659" s="132" t="s">
        <v>1534</v>
      </c>
      <c r="G659" s="125">
        <v>8937.7129999999997</v>
      </c>
      <c r="H659" s="122">
        <v>9395.7810000000009</v>
      </c>
      <c r="I659" s="123">
        <f t="shared" si="368"/>
        <v>-458.06800000000112</v>
      </c>
      <c r="J659" s="124">
        <f t="shared" si="369"/>
        <v>-4.8752519880997767</v>
      </c>
      <c r="K659" s="125">
        <v>3839.15</v>
      </c>
      <c r="L659" s="122">
        <v>4248.3590000000004</v>
      </c>
      <c r="M659" s="123">
        <f t="shared" si="385"/>
        <v>-409.20900000000029</v>
      </c>
      <c r="N659" s="124">
        <f t="shared" si="386"/>
        <v>-9.6321662081759154</v>
      </c>
      <c r="O659" s="125">
        <v>273.464</v>
      </c>
      <c r="P659" s="122">
        <v>273.404</v>
      </c>
      <c r="Q659" s="123">
        <f t="shared" si="387"/>
        <v>6.0000000000002274E-2</v>
      </c>
      <c r="R659" s="124">
        <f t="shared" si="388"/>
        <v>2.194554578572452E-2</v>
      </c>
      <c r="S659" s="125">
        <v>4825.0990000000002</v>
      </c>
      <c r="T659" s="122">
        <v>4874.018</v>
      </c>
      <c r="U659" s="123">
        <f t="shared" si="376"/>
        <v>-48.918999999999869</v>
      </c>
      <c r="V659" s="124">
        <f t="shared" si="373"/>
        <v>-1.0036688416005002</v>
      </c>
      <c r="W659" s="121" t="s">
        <v>6526</v>
      </c>
      <c r="X659" s="122">
        <v>1670</v>
      </c>
      <c r="Y659" s="122">
        <v>1695</v>
      </c>
      <c r="Z659" s="123">
        <f t="shared" si="374"/>
        <v>-25</v>
      </c>
      <c r="AA659" s="124">
        <f t="shared" si="375"/>
        <v>-1.4749262536873156</v>
      </c>
      <c r="AB659" s="28" t="s">
        <v>6456</v>
      </c>
      <c r="AC659" s="122">
        <v>1100</v>
      </c>
      <c r="AD659" s="122">
        <v>1000</v>
      </c>
      <c r="AE659" s="123">
        <f t="shared" si="389"/>
        <v>100</v>
      </c>
      <c r="AF659" s="29">
        <f t="shared" si="390"/>
        <v>10</v>
      </c>
      <c r="AG659" s="28" t="s">
        <v>7880</v>
      </c>
      <c r="AH659" s="122">
        <v>1054</v>
      </c>
      <c r="AI659" s="122">
        <v>1147</v>
      </c>
      <c r="AJ659" s="123">
        <f t="shared" si="391"/>
        <v>-93</v>
      </c>
      <c r="AK659" s="124">
        <f t="shared" si="392"/>
        <v>-8.1081081081081088</v>
      </c>
      <c r="AL659" s="28" t="s">
        <v>7881</v>
      </c>
      <c r="AM659" s="122">
        <v>471</v>
      </c>
      <c r="AN659" s="122">
        <v>479</v>
      </c>
      <c r="AO659" s="123">
        <f t="shared" si="393"/>
        <v>-8</v>
      </c>
      <c r="AP659" s="29">
        <f t="shared" si="394"/>
        <v>-1.6701461377870561</v>
      </c>
      <c r="AQ659" s="28" t="s">
        <v>7882</v>
      </c>
      <c r="AR659" s="122">
        <v>132</v>
      </c>
      <c r="AS659" s="122">
        <v>139</v>
      </c>
      <c r="AT659" s="123">
        <f t="shared" si="395"/>
        <v>-7</v>
      </c>
      <c r="AU659" s="124">
        <f t="shared" si="396"/>
        <v>-5.0359712230215825</v>
      </c>
      <c r="AV659" s="9" t="s">
        <v>12112</v>
      </c>
      <c r="AX659" s="129"/>
      <c r="AY659" s="139"/>
      <c r="AZ659" s="139"/>
    </row>
    <row r="660" spans="3:52" ht="50" customHeight="1">
      <c r="C660" s="52" t="s">
        <v>6322</v>
      </c>
      <c r="D660" s="130" t="s">
        <v>1535</v>
      </c>
      <c r="E660" s="131" t="s">
        <v>6351</v>
      </c>
      <c r="F660" s="132" t="s">
        <v>1536</v>
      </c>
      <c r="G660" s="125">
        <v>8879.1620000000003</v>
      </c>
      <c r="H660" s="122">
        <v>9611.4500000000007</v>
      </c>
      <c r="I660" s="123">
        <f t="shared" si="368"/>
        <v>-732.28800000000047</v>
      </c>
      <c r="J660" s="124">
        <f t="shared" si="369"/>
        <v>-7.6189128591419655</v>
      </c>
      <c r="K660" s="125">
        <v>4768.67</v>
      </c>
      <c r="L660" s="122">
        <v>5146.8729999999996</v>
      </c>
      <c r="M660" s="123">
        <f t="shared" si="385"/>
        <v>-378.20299999999952</v>
      </c>
      <c r="N660" s="124">
        <f t="shared" si="386"/>
        <v>-7.3482092913502921</v>
      </c>
      <c r="O660" s="125">
        <v>1035.8510000000001</v>
      </c>
      <c r="P660" s="122">
        <v>1034.7470000000001</v>
      </c>
      <c r="Q660" s="123">
        <f t="shared" si="387"/>
        <v>1.1040000000000418</v>
      </c>
      <c r="R660" s="124">
        <f t="shared" si="388"/>
        <v>0.10669274711596571</v>
      </c>
      <c r="S660" s="125">
        <v>3074.6410000000001</v>
      </c>
      <c r="T660" s="122">
        <v>3429.83</v>
      </c>
      <c r="U660" s="123">
        <f t="shared" si="376"/>
        <v>-355.18899999999985</v>
      </c>
      <c r="V660" s="124">
        <f t="shared" si="373"/>
        <v>-10.355877696562215</v>
      </c>
      <c r="W660" s="121" t="s">
        <v>6441</v>
      </c>
      <c r="X660" s="122">
        <v>1475</v>
      </c>
      <c r="Y660" s="122">
        <v>1722</v>
      </c>
      <c r="Z660" s="123">
        <f t="shared" si="374"/>
        <v>-247</v>
      </c>
      <c r="AA660" s="124">
        <f t="shared" si="375"/>
        <v>-14.343786295005806</v>
      </c>
      <c r="AB660" s="28" t="s">
        <v>7883</v>
      </c>
      <c r="AC660" s="122">
        <v>711</v>
      </c>
      <c r="AD660" s="122">
        <v>751</v>
      </c>
      <c r="AE660" s="123">
        <f t="shared" si="389"/>
        <v>-40</v>
      </c>
      <c r="AF660" s="29">
        <f t="shared" si="390"/>
        <v>-5.3262316910785614</v>
      </c>
      <c r="AG660" s="28" t="s">
        <v>7884</v>
      </c>
      <c r="AH660" s="122">
        <v>413</v>
      </c>
      <c r="AI660" s="122">
        <v>431</v>
      </c>
      <c r="AJ660" s="123">
        <f t="shared" si="391"/>
        <v>-18</v>
      </c>
      <c r="AK660" s="124">
        <f t="shared" si="392"/>
        <v>-4.1763341067285378</v>
      </c>
      <c r="AL660" s="28" t="s">
        <v>7885</v>
      </c>
      <c r="AM660" s="122">
        <v>100</v>
      </c>
      <c r="AN660" s="122">
        <v>139</v>
      </c>
      <c r="AO660" s="123">
        <f t="shared" si="393"/>
        <v>-39</v>
      </c>
      <c r="AP660" s="29">
        <f t="shared" si="394"/>
        <v>-28.057553956834528</v>
      </c>
      <c r="AQ660" s="28" t="s">
        <v>6728</v>
      </c>
      <c r="AR660" s="122">
        <v>94</v>
      </c>
      <c r="AS660" s="122">
        <v>94</v>
      </c>
      <c r="AT660" s="123">
        <f t="shared" si="395"/>
        <v>0</v>
      </c>
      <c r="AU660" s="124">
        <f t="shared" si="396"/>
        <v>0</v>
      </c>
      <c r="AV660" s="9" t="s">
        <v>12113</v>
      </c>
      <c r="AX660" s="129"/>
      <c r="AY660" s="139"/>
      <c r="AZ660" s="139"/>
    </row>
    <row r="661" spans="3:52" ht="50" customHeight="1">
      <c r="C661" s="52" t="s">
        <v>6322</v>
      </c>
      <c r="D661" s="130" t="s">
        <v>1537</v>
      </c>
      <c r="E661" s="131" t="s">
        <v>6351</v>
      </c>
      <c r="F661" s="132" t="s">
        <v>1538</v>
      </c>
      <c r="G661" s="125">
        <v>13477.644</v>
      </c>
      <c r="H661" s="122">
        <v>11742.517</v>
      </c>
      <c r="I661" s="123">
        <f t="shared" si="368"/>
        <v>1735.1270000000004</v>
      </c>
      <c r="J661" s="124">
        <f t="shared" si="369"/>
        <v>14.776448694943344</v>
      </c>
      <c r="K661" s="125">
        <v>11783.638000000001</v>
      </c>
      <c r="L661" s="122">
        <v>9644.2530000000006</v>
      </c>
      <c r="M661" s="123">
        <f t="shared" si="385"/>
        <v>2139.3850000000002</v>
      </c>
      <c r="N661" s="124">
        <f t="shared" si="386"/>
        <v>22.183003701790071</v>
      </c>
      <c r="O661" s="125">
        <v>1382.4480000000001</v>
      </c>
      <c r="P661" s="122">
        <v>1782.2360000000001</v>
      </c>
      <c r="Q661" s="123">
        <f t="shared" si="387"/>
        <v>-399.78800000000001</v>
      </c>
      <c r="R661" s="124">
        <f t="shared" si="388"/>
        <v>-22.431821599384143</v>
      </c>
      <c r="S661" s="125">
        <v>311.55799999999999</v>
      </c>
      <c r="T661" s="122">
        <v>316.02800000000002</v>
      </c>
      <c r="U661" s="123">
        <f t="shared" si="376"/>
        <v>-4.4700000000000273</v>
      </c>
      <c r="V661" s="124">
        <f t="shared" si="373"/>
        <v>-1.4144316326401543</v>
      </c>
      <c r="W661" s="121" t="s">
        <v>7886</v>
      </c>
      <c r="X661" s="122">
        <v>69</v>
      </c>
      <c r="Y661" s="122">
        <v>73</v>
      </c>
      <c r="Z661" s="123">
        <f t="shared" si="374"/>
        <v>-4</v>
      </c>
      <c r="AA661" s="124">
        <f t="shared" si="375"/>
        <v>-5.4794520547945202</v>
      </c>
      <c r="AB661" s="28" t="s">
        <v>6741</v>
      </c>
      <c r="AC661" s="122">
        <v>64</v>
      </c>
      <c r="AD661" s="122">
        <v>64</v>
      </c>
      <c r="AE661" s="123">
        <f t="shared" si="389"/>
        <v>0</v>
      </c>
      <c r="AF661" s="29">
        <f t="shared" si="390"/>
        <v>0</v>
      </c>
      <c r="AG661" s="28" t="s">
        <v>7887</v>
      </c>
      <c r="AH661" s="122">
        <v>52</v>
      </c>
      <c r="AI661" s="122">
        <v>52</v>
      </c>
      <c r="AJ661" s="123">
        <f t="shared" si="391"/>
        <v>0</v>
      </c>
      <c r="AK661" s="124">
        <f t="shared" si="392"/>
        <v>0</v>
      </c>
      <c r="AL661" s="28" t="s">
        <v>7888</v>
      </c>
      <c r="AM661" s="122">
        <v>39</v>
      </c>
      <c r="AN661" s="122">
        <v>39</v>
      </c>
      <c r="AO661" s="123">
        <f t="shared" si="393"/>
        <v>0</v>
      </c>
      <c r="AP661" s="29">
        <f t="shared" si="394"/>
        <v>0</v>
      </c>
      <c r="AQ661" s="28" t="s">
        <v>7889</v>
      </c>
      <c r="AR661" s="122">
        <v>38</v>
      </c>
      <c r="AS661" s="122">
        <v>38</v>
      </c>
      <c r="AT661" s="123">
        <f t="shared" si="395"/>
        <v>0</v>
      </c>
      <c r="AU661" s="124">
        <f t="shared" si="396"/>
        <v>0</v>
      </c>
      <c r="AV661" s="9" t="s">
        <v>12114</v>
      </c>
      <c r="AX661" s="129"/>
      <c r="AY661" s="139"/>
      <c r="AZ661" s="139"/>
    </row>
    <row r="662" spans="3:52" ht="50" customHeight="1">
      <c r="C662" s="52" t="s">
        <v>6318</v>
      </c>
      <c r="D662" s="130" t="s">
        <v>1539</v>
      </c>
      <c r="E662" s="131" t="s">
        <v>6351</v>
      </c>
      <c r="F662" s="132" t="s">
        <v>1540</v>
      </c>
      <c r="G662" s="125">
        <v>4751.1809999999996</v>
      </c>
      <c r="H662" s="122">
        <v>5757.1130000000003</v>
      </c>
      <c r="I662" s="123">
        <f t="shared" si="368"/>
        <v>-1005.9320000000007</v>
      </c>
      <c r="J662" s="124">
        <f t="shared" si="369"/>
        <v>-17.472854884036508</v>
      </c>
      <c r="K662" s="125">
        <v>3144.9830000000002</v>
      </c>
      <c r="L662" s="122">
        <v>3029.498</v>
      </c>
      <c r="M662" s="123">
        <f t="shared" si="385"/>
        <v>115.48500000000013</v>
      </c>
      <c r="N662" s="124">
        <f t="shared" si="386"/>
        <v>3.8120177006223512</v>
      </c>
      <c r="O662" s="125">
        <v>39.030999999999999</v>
      </c>
      <c r="P662" s="122">
        <v>39.027999999999999</v>
      </c>
      <c r="Q662" s="123">
        <f t="shared" si="387"/>
        <v>3.0000000000001137E-3</v>
      </c>
      <c r="R662" s="124">
        <f t="shared" si="388"/>
        <v>7.6867889720203799E-3</v>
      </c>
      <c r="S662" s="125">
        <v>1567.1669999999999</v>
      </c>
      <c r="T662" s="122">
        <v>2688.587</v>
      </c>
      <c r="U662" s="123">
        <f t="shared" si="376"/>
        <v>-1121.42</v>
      </c>
      <c r="V662" s="124">
        <f t="shared" si="373"/>
        <v>-41.710385418065329</v>
      </c>
      <c r="W662" s="121" t="s">
        <v>6514</v>
      </c>
      <c r="X662" s="122">
        <v>832</v>
      </c>
      <c r="Y662" s="122">
        <v>1624</v>
      </c>
      <c r="Z662" s="123">
        <f t="shared" si="374"/>
        <v>-792</v>
      </c>
      <c r="AA662" s="124">
        <f t="shared" si="375"/>
        <v>-48.768472906403943</v>
      </c>
      <c r="AB662" s="28" t="s">
        <v>6741</v>
      </c>
      <c r="AC662" s="122">
        <v>185</v>
      </c>
      <c r="AD662" s="122">
        <v>188</v>
      </c>
      <c r="AE662" s="123">
        <f t="shared" si="389"/>
        <v>-3</v>
      </c>
      <c r="AF662" s="29">
        <f t="shared" si="390"/>
        <v>-1.5957446808510638</v>
      </c>
      <c r="AG662" s="28" t="s">
        <v>7890</v>
      </c>
      <c r="AH662" s="122">
        <v>170</v>
      </c>
      <c r="AI662" s="122">
        <v>173</v>
      </c>
      <c r="AJ662" s="123">
        <f t="shared" si="391"/>
        <v>-3</v>
      </c>
      <c r="AK662" s="124">
        <f t="shared" si="392"/>
        <v>-1.7341040462427744</v>
      </c>
      <c r="AL662" s="28" t="s">
        <v>6564</v>
      </c>
      <c r="AM662" s="122">
        <v>91</v>
      </c>
      <c r="AN662" s="122">
        <v>91</v>
      </c>
      <c r="AO662" s="123">
        <f t="shared" si="393"/>
        <v>0</v>
      </c>
      <c r="AP662" s="29">
        <f t="shared" si="394"/>
        <v>0</v>
      </c>
      <c r="AQ662" s="28" t="s">
        <v>7891</v>
      </c>
      <c r="AR662" s="122">
        <v>82</v>
      </c>
      <c r="AS662" s="122">
        <v>82</v>
      </c>
      <c r="AT662" s="123">
        <f t="shared" si="395"/>
        <v>0</v>
      </c>
      <c r="AU662" s="124">
        <f t="shared" si="396"/>
        <v>0</v>
      </c>
      <c r="AV662" s="9" t="s">
        <v>12115</v>
      </c>
      <c r="AX662" s="129"/>
      <c r="AY662" s="139"/>
      <c r="AZ662" s="139"/>
    </row>
    <row r="663" spans="3:52" ht="50" customHeight="1">
      <c r="C663" s="52" t="s">
        <v>6318</v>
      </c>
      <c r="D663" s="130" t="s">
        <v>1541</v>
      </c>
      <c r="E663" s="131" t="s">
        <v>6351</v>
      </c>
      <c r="F663" s="132" t="s">
        <v>1542</v>
      </c>
      <c r="G663" s="125">
        <v>3451.384</v>
      </c>
      <c r="H663" s="122">
        <v>3220.627</v>
      </c>
      <c r="I663" s="123">
        <f t="shared" si="368"/>
        <v>230.75700000000006</v>
      </c>
      <c r="J663" s="124">
        <f t="shared" si="369"/>
        <v>7.1649712928569516</v>
      </c>
      <c r="K663" s="125">
        <v>2873.567</v>
      </c>
      <c r="L663" s="122">
        <v>2486.056</v>
      </c>
      <c r="M663" s="123">
        <f t="shared" si="385"/>
        <v>387.51099999999997</v>
      </c>
      <c r="N663" s="124">
        <f t="shared" si="386"/>
        <v>15.587380171645368</v>
      </c>
      <c r="O663" s="125">
        <v>79.024000000000001</v>
      </c>
      <c r="P663" s="122">
        <v>211.893</v>
      </c>
      <c r="Q663" s="123">
        <f t="shared" si="387"/>
        <v>-132.869</v>
      </c>
      <c r="R663" s="124">
        <f t="shared" si="388"/>
        <v>-62.705705238021082</v>
      </c>
      <c r="S663" s="125">
        <v>498.79300000000001</v>
      </c>
      <c r="T663" s="122">
        <v>522.678</v>
      </c>
      <c r="U663" s="123">
        <f t="shared" si="376"/>
        <v>-23.884999999999991</v>
      </c>
      <c r="V663" s="124">
        <f t="shared" si="373"/>
        <v>-4.5697350950298254</v>
      </c>
      <c r="W663" s="121" t="s">
        <v>7892</v>
      </c>
      <c r="X663" s="122">
        <v>228</v>
      </c>
      <c r="Y663" s="122">
        <v>187</v>
      </c>
      <c r="Z663" s="123">
        <f t="shared" si="374"/>
        <v>41</v>
      </c>
      <c r="AA663" s="124">
        <f t="shared" si="375"/>
        <v>21.925133689839569</v>
      </c>
      <c r="AB663" s="28" t="s">
        <v>6484</v>
      </c>
      <c r="AC663" s="122">
        <v>85</v>
      </c>
      <c r="AD663" s="122">
        <v>105</v>
      </c>
      <c r="AE663" s="123">
        <f t="shared" si="389"/>
        <v>-20</v>
      </c>
      <c r="AF663" s="29">
        <f t="shared" si="390"/>
        <v>-19.047619047619047</v>
      </c>
      <c r="AG663" s="28" t="s">
        <v>6675</v>
      </c>
      <c r="AH663" s="122">
        <v>70</v>
      </c>
      <c r="AI663" s="122">
        <v>120</v>
      </c>
      <c r="AJ663" s="123">
        <f t="shared" si="391"/>
        <v>-50</v>
      </c>
      <c r="AK663" s="124">
        <f t="shared" si="392"/>
        <v>-41.666666666666671</v>
      </c>
      <c r="AL663" s="28" t="s">
        <v>7893</v>
      </c>
      <c r="AM663" s="122">
        <v>38</v>
      </c>
      <c r="AN663" s="122">
        <v>50</v>
      </c>
      <c r="AO663" s="123">
        <f t="shared" si="393"/>
        <v>-12</v>
      </c>
      <c r="AP663" s="29">
        <f t="shared" si="394"/>
        <v>-24</v>
      </c>
      <c r="AQ663" s="28" t="s">
        <v>7894</v>
      </c>
      <c r="AR663" s="122">
        <v>31</v>
      </c>
      <c r="AS663" s="122">
        <v>26</v>
      </c>
      <c r="AT663" s="123">
        <f t="shared" si="395"/>
        <v>5</v>
      </c>
      <c r="AU663" s="124">
        <f t="shared" si="396"/>
        <v>19.230769230769234</v>
      </c>
      <c r="AV663" s="9" t="s">
        <v>12116</v>
      </c>
      <c r="AX663" s="129"/>
      <c r="AY663" s="139"/>
      <c r="AZ663" s="139"/>
    </row>
    <row r="664" spans="3:52" ht="50" customHeight="1">
      <c r="C664" s="52" t="s">
        <v>6318</v>
      </c>
      <c r="D664" s="130" t="s">
        <v>1543</v>
      </c>
      <c r="E664" s="131" t="s">
        <v>6351</v>
      </c>
      <c r="F664" s="132" t="s">
        <v>1544</v>
      </c>
      <c r="G664" s="125">
        <v>12404.108</v>
      </c>
      <c r="H664" s="122">
        <v>14325.036</v>
      </c>
      <c r="I664" s="123">
        <f t="shared" si="368"/>
        <v>-1920.9279999999999</v>
      </c>
      <c r="J664" s="124">
        <f t="shared" si="369"/>
        <v>-13.409585846765063</v>
      </c>
      <c r="K664" s="125">
        <v>6687.3819999999996</v>
      </c>
      <c r="L664" s="122">
        <v>6556.3410000000003</v>
      </c>
      <c r="M664" s="123">
        <f t="shared" si="385"/>
        <v>131.04099999999926</v>
      </c>
      <c r="N664" s="124">
        <f t="shared" si="386"/>
        <v>1.9986910381872947</v>
      </c>
      <c r="O664" s="125">
        <v>1793.3689999999999</v>
      </c>
      <c r="P664" s="122">
        <v>3856.7080000000001</v>
      </c>
      <c r="Q664" s="123">
        <f t="shared" si="387"/>
        <v>-2063.3389999999999</v>
      </c>
      <c r="R664" s="124">
        <f t="shared" si="388"/>
        <v>-53.500005704346812</v>
      </c>
      <c r="S664" s="125">
        <v>3923.357</v>
      </c>
      <c r="T664" s="122">
        <v>3911.9870000000001</v>
      </c>
      <c r="U664" s="123">
        <f t="shared" si="376"/>
        <v>11.369999999999891</v>
      </c>
      <c r="V664" s="124">
        <f t="shared" si="373"/>
        <v>0.29064513762443206</v>
      </c>
      <c r="W664" s="121" t="s">
        <v>6388</v>
      </c>
      <c r="X664" s="122">
        <v>2036</v>
      </c>
      <c r="Y664" s="122">
        <v>2029</v>
      </c>
      <c r="Z664" s="123">
        <f t="shared" si="374"/>
        <v>7</v>
      </c>
      <c r="AA664" s="124">
        <f t="shared" si="375"/>
        <v>0.34499753573188763</v>
      </c>
      <c r="AB664" s="28" t="s">
        <v>7895</v>
      </c>
      <c r="AC664" s="122">
        <v>628</v>
      </c>
      <c r="AD664" s="122">
        <v>632</v>
      </c>
      <c r="AE664" s="123">
        <f t="shared" si="389"/>
        <v>-4</v>
      </c>
      <c r="AF664" s="29">
        <f t="shared" si="390"/>
        <v>-0.63291139240506333</v>
      </c>
      <c r="AG664" s="28" t="s">
        <v>6532</v>
      </c>
      <c r="AH664" s="122">
        <v>401</v>
      </c>
      <c r="AI664" s="122">
        <v>300</v>
      </c>
      <c r="AJ664" s="123">
        <f t="shared" si="391"/>
        <v>101</v>
      </c>
      <c r="AK664" s="124">
        <f t="shared" si="392"/>
        <v>33.666666666666664</v>
      </c>
      <c r="AL664" s="28" t="s">
        <v>6751</v>
      </c>
      <c r="AM664" s="122">
        <v>335</v>
      </c>
      <c r="AN664" s="122">
        <v>353</v>
      </c>
      <c r="AO664" s="123">
        <f t="shared" si="393"/>
        <v>-18</v>
      </c>
      <c r="AP664" s="29">
        <f t="shared" si="394"/>
        <v>-5.0991501416430589</v>
      </c>
      <c r="AQ664" s="28" t="s">
        <v>6471</v>
      </c>
      <c r="AR664" s="122">
        <v>193</v>
      </c>
      <c r="AS664" s="122">
        <v>315</v>
      </c>
      <c r="AT664" s="123">
        <f t="shared" si="395"/>
        <v>-122</v>
      </c>
      <c r="AU664" s="124">
        <f t="shared" si="396"/>
        <v>-38.730158730158735</v>
      </c>
      <c r="AV664" s="9" t="s">
        <v>12117</v>
      </c>
      <c r="AX664" s="129"/>
      <c r="AY664" s="139"/>
      <c r="AZ664" s="139"/>
    </row>
    <row r="665" spans="3:52" ht="50" customHeight="1">
      <c r="C665" s="52" t="s">
        <v>6318</v>
      </c>
      <c r="D665" s="130" t="s">
        <v>1545</v>
      </c>
      <c r="E665" s="131" t="s">
        <v>6351</v>
      </c>
      <c r="F665" s="132" t="s">
        <v>1546</v>
      </c>
      <c r="G665" s="125">
        <v>5309.4750000000004</v>
      </c>
      <c r="H665" s="122">
        <v>5340.393</v>
      </c>
      <c r="I665" s="123">
        <f t="shared" si="368"/>
        <v>-30.917999999999665</v>
      </c>
      <c r="J665" s="124">
        <f t="shared" si="369"/>
        <v>-0.57894615620984569</v>
      </c>
      <c r="K665" s="125">
        <v>2932.38</v>
      </c>
      <c r="L665" s="122">
        <v>3032.2020000000002</v>
      </c>
      <c r="M665" s="123">
        <f t="shared" si="385"/>
        <v>-99.822000000000116</v>
      </c>
      <c r="N665" s="124">
        <f t="shared" si="386"/>
        <v>-3.2920629958030538</v>
      </c>
      <c r="O665" s="125">
        <v>522.37</v>
      </c>
      <c r="P665" s="122">
        <v>522.31799999999998</v>
      </c>
      <c r="Q665" s="123">
        <f t="shared" si="387"/>
        <v>5.2000000000020918E-2</v>
      </c>
      <c r="R665" s="124">
        <f t="shared" si="388"/>
        <v>9.9556209052762724E-3</v>
      </c>
      <c r="S665" s="125">
        <v>1854.7249999999999</v>
      </c>
      <c r="T665" s="122">
        <v>1785.873</v>
      </c>
      <c r="U665" s="123">
        <f t="shared" si="376"/>
        <v>68.851999999999862</v>
      </c>
      <c r="V665" s="124">
        <f t="shared" si="373"/>
        <v>3.8553693347735174</v>
      </c>
      <c r="W665" s="121" t="s">
        <v>7896</v>
      </c>
      <c r="X665" s="122">
        <v>577</v>
      </c>
      <c r="Y665" s="122">
        <v>577</v>
      </c>
      <c r="Z665" s="123">
        <f t="shared" si="374"/>
        <v>0</v>
      </c>
      <c r="AA665" s="124">
        <f t="shared" si="375"/>
        <v>0</v>
      </c>
      <c r="AB665" s="28" t="s">
        <v>6441</v>
      </c>
      <c r="AC665" s="122">
        <v>472</v>
      </c>
      <c r="AD665" s="122">
        <v>479</v>
      </c>
      <c r="AE665" s="123">
        <f t="shared" si="389"/>
        <v>-7</v>
      </c>
      <c r="AF665" s="29">
        <f t="shared" si="390"/>
        <v>-1.4613778705636742</v>
      </c>
      <c r="AG665" s="28" t="s">
        <v>6532</v>
      </c>
      <c r="AH665" s="122">
        <v>350</v>
      </c>
      <c r="AI665" s="122">
        <v>200</v>
      </c>
      <c r="AJ665" s="123">
        <f t="shared" si="391"/>
        <v>150</v>
      </c>
      <c r="AK665" s="124">
        <f t="shared" si="392"/>
        <v>75</v>
      </c>
      <c r="AL665" s="28" t="s">
        <v>6484</v>
      </c>
      <c r="AM665" s="122">
        <v>132</v>
      </c>
      <c r="AN665" s="122">
        <v>232</v>
      </c>
      <c r="AO665" s="123">
        <f t="shared" si="393"/>
        <v>-100</v>
      </c>
      <c r="AP665" s="29">
        <f t="shared" si="394"/>
        <v>-43.103448275862064</v>
      </c>
      <c r="AQ665" s="28" t="s">
        <v>6488</v>
      </c>
      <c r="AR665" s="122">
        <v>128</v>
      </c>
      <c r="AS665" s="122">
        <v>101</v>
      </c>
      <c r="AT665" s="123">
        <f t="shared" si="395"/>
        <v>27</v>
      </c>
      <c r="AU665" s="124">
        <f t="shared" si="396"/>
        <v>26.732673267326735</v>
      </c>
      <c r="AV665" s="9" t="s">
        <v>12118</v>
      </c>
      <c r="AX665" s="129"/>
      <c r="AY665" s="139"/>
      <c r="AZ665" s="139"/>
    </row>
    <row r="666" spans="3:52" ht="50" customHeight="1">
      <c r="C666" s="52" t="s">
        <v>6318</v>
      </c>
      <c r="D666" s="130" t="s">
        <v>1547</v>
      </c>
      <c r="E666" s="131" t="s">
        <v>6351</v>
      </c>
      <c r="F666" s="132" t="s">
        <v>1548</v>
      </c>
      <c r="G666" s="125">
        <v>9158.0730000000003</v>
      </c>
      <c r="H666" s="122">
        <v>8595.3119999999999</v>
      </c>
      <c r="I666" s="123">
        <f t="shared" si="368"/>
        <v>562.76100000000042</v>
      </c>
      <c r="J666" s="124">
        <f t="shared" si="369"/>
        <v>6.5473015988250394</v>
      </c>
      <c r="K666" s="125">
        <v>3088.0210000000002</v>
      </c>
      <c r="L666" s="122">
        <v>3157.732</v>
      </c>
      <c r="M666" s="123">
        <f t="shared" si="385"/>
        <v>-69.710999999999785</v>
      </c>
      <c r="N666" s="124">
        <f t="shared" si="386"/>
        <v>-2.2076287664690919</v>
      </c>
      <c r="O666" s="125">
        <v>464.536</v>
      </c>
      <c r="P666" s="122">
        <v>463.161</v>
      </c>
      <c r="Q666" s="123">
        <f t="shared" si="387"/>
        <v>1.375</v>
      </c>
      <c r="R666" s="124">
        <f t="shared" si="388"/>
        <v>0.29687300960141288</v>
      </c>
      <c r="S666" s="125">
        <v>5605.5159999999996</v>
      </c>
      <c r="T666" s="122">
        <v>4974.4189999999999</v>
      </c>
      <c r="U666" s="123">
        <f t="shared" si="376"/>
        <v>631.09699999999975</v>
      </c>
      <c r="V666" s="124">
        <f t="shared" si="373"/>
        <v>12.686848454060662</v>
      </c>
      <c r="W666" s="121" t="s">
        <v>7897</v>
      </c>
      <c r="X666" s="122">
        <v>3131</v>
      </c>
      <c r="Y666" s="122">
        <v>3362</v>
      </c>
      <c r="Z666" s="123">
        <f t="shared" si="374"/>
        <v>-231</v>
      </c>
      <c r="AA666" s="124">
        <f t="shared" si="375"/>
        <v>-6.8709101725163588</v>
      </c>
      <c r="AB666" s="28" t="s">
        <v>6388</v>
      </c>
      <c r="AC666" s="122">
        <v>1384</v>
      </c>
      <c r="AD666" s="122" t="s">
        <v>6421</v>
      </c>
      <c r="AE666" s="123">
        <v>1384</v>
      </c>
      <c r="AF666" s="29" t="s">
        <v>11832</v>
      </c>
      <c r="AG666" s="28" t="s">
        <v>7898</v>
      </c>
      <c r="AH666" s="122">
        <v>483</v>
      </c>
      <c r="AI666" s="122">
        <v>896</v>
      </c>
      <c r="AJ666" s="123">
        <f t="shared" si="391"/>
        <v>-413</v>
      </c>
      <c r="AK666" s="124">
        <f t="shared" si="392"/>
        <v>-46.09375</v>
      </c>
      <c r="AL666" s="28" t="s">
        <v>6501</v>
      </c>
      <c r="AM666" s="122">
        <v>114</v>
      </c>
      <c r="AN666" s="122">
        <v>114</v>
      </c>
      <c r="AO666" s="123">
        <f t="shared" si="393"/>
        <v>0</v>
      </c>
      <c r="AP666" s="29">
        <f t="shared" si="394"/>
        <v>0</v>
      </c>
      <c r="AQ666" s="28" t="s">
        <v>6484</v>
      </c>
      <c r="AR666" s="122">
        <v>95</v>
      </c>
      <c r="AS666" s="122">
        <v>195</v>
      </c>
      <c r="AT666" s="123">
        <f t="shared" si="395"/>
        <v>-100</v>
      </c>
      <c r="AU666" s="124">
        <f t="shared" si="396"/>
        <v>-51.282051282051277</v>
      </c>
      <c r="AV666" s="9" t="s">
        <v>12119</v>
      </c>
      <c r="AX666" s="129"/>
      <c r="AY666" s="139"/>
      <c r="AZ666" s="139"/>
    </row>
    <row r="667" spans="3:52" ht="50" customHeight="1">
      <c r="C667" s="52" t="s">
        <v>6318</v>
      </c>
      <c r="D667" s="130" t="s">
        <v>1549</v>
      </c>
      <c r="E667" s="131" t="s">
        <v>6351</v>
      </c>
      <c r="F667" s="132" t="s">
        <v>1550</v>
      </c>
      <c r="G667" s="125">
        <v>8511.5300000000007</v>
      </c>
      <c r="H667" s="122">
        <v>8294.2479999999996</v>
      </c>
      <c r="I667" s="123">
        <f t="shared" si="368"/>
        <v>217.28200000000106</v>
      </c>
      <c r="J667" s="124">
        <f t="shared" si="369"/>
        <v>2.6196708851724844</v>
      </c>
      <c r="K667" s="125">
        <v>5108.4759999999997</v>
      </c>
      <c r="L667" s="122">
        <v>4998.1909999999998</v>
      </c>
      <c r="M667" s="123">
        <f t="shared" si="385"/>
        <v>110.28499999999985</v>
      </c>
      <c r="N667" s="124">
        <f t="shared" si="386"/>
        <v>2.2064983110889491</v>
      </c>
      <c r="O667" s="125">
        <v>537.96400000000006</v>
      </c>
      <c r="P667" s="122">
        <v>537.91399999999999</v>
      </c>
      <c r="Q667" s="123">
        <f t="shared" si="387"/>
        <v>5.0000000000068212E-2</v>
      </c>
      <c r="R667" s="124">
        <f t="shared" si="388"/>
        <v>9.2951661418123003E-3</v>
      </c>
      <c r="S667" s="125">
        <v>2865.09</v>
      </c>
      <c r="T667" s="122">
        <v>2758.143</v>
      </c>
      <c r="U667" s="123">
        <f t="shared" si="376"/>
        <v>106.94700000000012</v>
      </c>
      <c r="V667" s="124">
        <f t="shared" si="373"/>
        <v>3.8775001876262443</v>
      </c>
      <c r="W667" s="121" t="s">
        <v>6388</v>
      </c>
      <c r="X667" s="122">
        <v>1603</v>
      </c>
      <c r="Y667" s="122">
        <v>1602</v>
      </c>
      <c r="Z667" s="123">
        <f t="shared" si="374"/>
        <v>1</v>
      </c>
      <c r="AA667" s="124">
        <f t="shared" si="375"/>
        <v>6.2421972534332085E-2</v>
      </c>
      <c r="AB667" s="28" t="s">
        <v>6484</v>
      </c>
      <c r="AC667" s="122">
        <v>521</v>
      </c>
      <c r="AD667" s="122">
        <v>502</v>
      </c>
      <c r="AE667" s="123">
        <f t="shared" si="389"/>
        <v>19</v>
      </c>
      <c r="AF667" s="29">
        <f t="shared" si="390"/>
        <v>3.7848605577689245</v>
      </c>
      <c r="AG667" s="28" t="s">
        <v>6532</v>
      </c>
      <c r="AH667" s="122">
        <v>328</v>
      </c>
      <c r="AI667" s="122">
        <v>228</v>
      </c>
      <c r="AJ667" s="123">
        <f t="shared" si="391"/>
        <v>100</v>
      </c>
      <c r="AK667" s="124">
        <f t="shared" si="392"/>
        <v>43.859649122807014</v>
      </c>
      <c r="AL667" s="28" t="s">
        <v>6410</v>
      </c>
      <c r="AM667" s="122">
        <v>181</v>
      </c>
      <c r="AN667" s="122">
        <v>201</v>
      </c>
      <c r="AO667" s="123">
        <f t="shared" si="393"/>
        <v>-20</v>
      </c>
      <c r="AP667" s="29">
        <f t="shared" si="394"/>
        <v>-9.9502487562189064</v>
      </c>
      <c r="AQ667" s="28" t="s">
        <v>6471</v>
      </c>
      <c r="AR667" s="122">
        <v>103</v>
      </c>
      <c r="AS667" s="122">
        <v>96</v>
      </c>
      <c r="AT667" s="123">
        <f t="shared" si="395"/>
        <v>7</v>
      </c>
      <c r="AU667" s="124">
        <f t="shared" si="396"/>
        <v>7.291666666666667</v>
      </c>
      <c r="AV667" s="9" t="s">
        <v>12120</v>
      </c>
      <c r="AX667" s="129"/>
      <c r="AY667" s="139"/>
      <c r="AZ667" s="139"/>
    </row>
    <row r="668" spans="3:52" ht="50" customHeight="1">
      <c r="C668" s="52" t="s">
        <v>6318</v>
      </c>
      <c r="D668" s="130" t="s">
        <v>1551</v>
      </c>
      <c r="E668" s="131" t="s">
        <v>6351</v>
      </c>
      <c r="F668" s="132" t="s">
        <v>1552</v>
      </c>
      <c r="G668" s="125">
        <v>11082.599</v>
      </c>
      <c r="H668" s="122">
        <v>11569.191999999999</v>
      </c>
      <c r="I668" s="123">
        <f t="shared" si="368"/>
        <v>-486.59299999999894</v>
      </c>
      <c r="J668" s="124">
        <f t="shared" si="369"/>
        <v>-4.2059376315995012</v>
      </c>
      <c r="K668" s="125">
        <v>8140.63</v>
      </c>
      <c r="L668" s="122">
        <v>8624.9470000000001</v>
      </c>
      <c r="M668" s="123">
        <f t="shared" si="385"/>
        <v>-484.31700000000001</v>
      </c>
      <c r="N668" s="124">
        <f t="shared" si="386"/>
        <v>-5.615304070854001</v>
      </c>
      <c r="O668" s="125">
        <v>504.76799999999997</v>
      </c>
      <c r="P668" s="122">
        <v>503.27600000000001</v>
      </c>
      <c r="Q668" s="123">
        <f t="shared" si="387"/>
        <v>1.4919999999999618</v>
      </c>
      <c r="R668" s="124">
        <f t="shared" si="388"/>
        <v>0.29645760974096952</v>
      </c>
      <c r="S668" s="125">
        <v>2437.201</v>
      </c>
      <c r="T668" s="122">
        <v>2440.9690000000001</v>
      </c>
      <c r="U668" s="123">
        <f t="shared" si="376"/>
        <v>-3.7680000000000291</v>
      </c>
      <c r="V668" s="124">
        <f t="shared" si="373"/>
        <v>-0.15436492638784144</v>
      </c>
      <c r="W668" s="121" t="s">
        <v>6564</v>
      </c>
      <c r="X668" s="122">
        <v>653</v>
      </c>
      <c r="Y668" s="122">
        <v>651</v>
      </c>
      <c r="Z668" s="123">
        <f t="shared" si="374"/>
        <v>2</v>
      </c>
      <c r="AA668" s="124">
        <f t="shared" si="375"/>
        <v>0.30721966205837176</v>
      </c>
      <c r="AB668" s="28" t="s">
        <v>6516</v>
      </c>
      <c r="AC668" s="122">
        <v>647</v>
      </c>
      <c r="AD668" s="122">
        <v>644</v>
      </c>
      <c r="AE668" s="123">
        <f t="shared" si="389"/>
        <v>3</v>
      </c>
      <c r="AF668" s="29">
        <f t="shared" si="390"/>
        <v>0.46583850931677018</v>
      </c>
      <c r="AG668" s="28" t="s">
        <v>7899</v>
      </c>
      <c r="AH668" s="122">
        <v>419</v>
      </c>
      <c r="AI668" s="122">
        <v>418</v>
      </c>
      <c r="AJ668" s="123">
        <f t="shared" si="391"/>
        <v>1</v>
      </c>
      <c r="AK668" s="124">
        <f t="shared" si="392"/>
        <v>0.23923444976076555</v>
      </c>
      <c r="AL668" s="28" t="s">
        <v>6418</v>
      </c>
      <c r="AM668" s="122">
        <v>379</v>
      </c>
      <c r="AN668" s="122">
        <v>377</v>
      </c>
      <c r="AO668" s="123">
        <f t="shared" si="393"/>
        <v>2</v>
      </c>
      <c r="AP668" s="29">
        <f t="shared" si="394"/>
        <v>0.53050397877984079</v>
      </c>
      <c r="AQ668" s="28" t="s">
        <v>7900</v>
      </c>
      <c r="AR668" s="122">
        <v>126</v>
      </c>
      <c r="AS668" s="122">
        <v>126</v>
      </c>
      <c r="AT668" s="123">
        <f t="shared" si="395"/>
        <v>0</v>
      </c>
      <c r="AU668" s="124">
        <f t="shared" si="396"/>
        <v>0</v>
      </c>
      <c r="AV668" s="9" t="s">
        <v>12121</v>
      </c>
      <c r="AX668" s="129"/>
      <c r="AY668" s="139"/>
      <c r="AZ668" s="139"/>
    </row>
    <row r="669" spans="3:52" ht="50" customHeight="1">
      <c r="C669" s="52" t="s">
        <v>6319</v>
      </c>
      <c r="D669" s="130" t="s">
        <v>1553</v>
      </c>
      <c r="E669" s="131" t="s">
        <v>6351</v>
      </c>
      <c r="F669" s="132" t="s">
        <v>1554</v>
      </c>
      <c r="G669" s="125">
        <v>4885.1009999999997</v>
      </c>
      <c r="H669" s="122">
        <v>4982.6390000000001</v>
      </c>
      <c r="I669" s="123">
        <f t="shared" si="368"/>
        <v>-97.538000000000466</v>
      </c>
      <c r="J669" s="124">
        <f t="shared" si="369"/>
        <v>-1.9575570295179014</v>
      </c>
      <c r="K669" s="125">
        <v>2283.5479999999998</v>
      </c>
      <c r="L669" s="122">
        <v>2382.116</v>
      </c>
      <c r="M669" s="123">
        <f t="shared" si="385"/>
        <v>-98.568000000000211</v>
      </c>
      <c r="N669" s="124">
        <f t="shared" si="386"/>
        <v>-4.1378337578858551</v>
      </c>
      <c r="O669" s="125">
        <v>177.98500000000001</v>
      </c>
      <c r="P669" s="122">
        <v>147.929</v>
      </c>
      <c r="Q669" s="123">
        <f t="shared" si="387"/>
        <v>30.056000000000012</v>
      </c>
      <c r="R669" s="124">
        <f t="shared" si="388"/>
        <v>20.317855187285801</v>
      </c>
      <c r="S669" s="125">
        <v>2423.5680000000002</v>
      </c>
      <c r="T669" s="122">
        <v>2452.5940000000001</v>
      </c>
      <c r="U669" s="123">
        <f t="shared" si="376"/>
        <v>-29.02599999999984</v>
      </c>
      <c r="V669" s="124">
        <f t="shared" si="373"/>
        <v>-1.1834816524871152</v>
      </c>
      <c r="W669" s="121" t="s">
        <v>7901</v>
      </c>
      <c r="X669" s="122">
        <v>1331</v>
      </c>
      <c r="Y669" s="122">
        <v>1425</v>
      </c>
      <c r="Z669" s="123">
        <f t="shared" si="374"/>
        <v>-94</v>
      </c>
      <c r="AA669" s="124">
        <f t="shared" si="375"/>
        <v>-6.5964912280701755</v>
      </c>
      <c r="AB669" s="28" t="s">
        <v>6443</v>
      </c>
      <c r="AC669" s="122">
        <v>870</v>
      </c>
      <c r="AD669" s="122">
        <v>763</v>
      </c>
      <c r="AE669" s="123">
        <f t="shared" si="389"/>
        <v>107</v>
      </c>
      <c r="AF669" s="29">
        <f t="shared" si="390"/>
        <v>14.023591087811271</v>
      </c>
      <c r="AG669" s="28" t="s">
        <v>7902</v>
      </c>
      <c r="AH669" s="122">
        <v>201</v>
      </c>
      <c r="AI669" s="122">
        <v>205</v>
      </c>
      <c r="AJ669" s="123">
        <f t="shared" si="391"/>
        <v>-4</v>
      </c>
      <c r="AK669" s="124">
        <f t="shared" si="392"/>
        <v>-1.9512195121951219</v>
      </c>
      <c r="AL669" s="28" t="s">
        <v>6850</v>
      </c>
      <c r="AM669" s="122">
        <v>12</v>
      </c>
      <c r="AN669" s="122">
        <v>49</v>
      </c>
      <c r="AO669" s="123">
        <f t="shared" si="393"/>
        <v>-37</v>
      </c>
      <c r="AP669" s="29">
        <f t="shared" si="394"/>
        <v>-75.510204081632651</v>
      </c>
      <c r="AQ669" s="28" t="s">
        <v>6971</v>
      </c>
      <c r="AR669" s="122">
        <v>10</v>
      </c>
      <c r="AS669" s="122">
        <v>10</v>
      </c>
      <c r="AT669" s="123">
        <f t="shared" si="395"/>
        <v>0</v>
      </c>
      <c r="AU669" s="124">
        <f t="shared" si="396"/>
        <v>0</v>
      </c>
      <c r="AV669" s="9" t="s">
        <v>12122</v>
      </c>
      <c r="AX669" s="129"/>
      <c r="AY669" s="139"/>
      <c r="AZ669" s="139"/>
    </row>
    <row r="670" spans="3:52" ht="50" customHeight="1">
      <c r="C670" s="52" t="s">
        <v>6319</v>
      </c>
      <c r="D670" s="130" t="s">
        <v>1555</v>
      </c>
      <c r="E670" s="131" t="s">
        <v>6351</v>
      </c>
      <c r="F670" s="132" t="s">
        <v>1556</v>
      </c>
      <c r="G670" s="125">
        <v>2512.5349999999999</v>
      </c>
      <c r="H670" s="122">
        <v>2640.364</v>
      </c>
      <c r="I670" s="123">
        <f t="shared" si="368"/>
        <v>-127.82900000000018</v>
      </c>
      <c r="J670" s="124">
        <f t="shared" si="369"/>
        <v>-4.8413400576587229</v>
      </c>
      <c r="K670" s="125">
        <v>2305.8609999999999</v>
      </c>
      <c r="L670" s="122">
        <v>2392.0279999999998</v>
      </c>
      <c r="M670" s="123">
        <f t="shared" si="385"/>
        <v>-86.166999999999916</v>
      </c>
      <c r="N670" s="124">
        <f t="shared" si="386"/>
        <v>-3.6022571642137935</v>
      </c>
      <c r="O670" s="125">
        <v>32.418999999999997</v>
      </c>
      <c r="P670" s="122">
        <v>32.417000000000002</v>
      </c>
      <c r="Q670" s="123">
        <f t="shared" si="387"/>
        <v>1.9999999999953388E-3</v>
      </c>
      <c r="R670" s="124">
        <f t="shared" si="388"/>
        <v>6.1696023691129309E-3</v>
      </c>
      <c r="S670" s="125">
        <v>174.255</v>
      </c>
      <c r="T670" s="122">
        <v>215.91900000000001</v>
      </c>
      <c r="U670" s="123">
        <f t="shared" si="376"/>
        <v>-41.664000000000016</v>
      </c>
      <c r="V670" s="124">
        <f t="shared" si="373"/>
        <v>-19.296124935739797</v>
      </c>
      <c r="W670" s="121" t="s">
        <v>7903</v>
      </c>
      <c r="X670" s="122">
        <v>86</v>
      </c>
      <c r="Y670" s="122">
        <v>113</v>
      </c>
      <c r="Z670" s="123">
        <f t="shared" si="374"/>
        <v>-27</v>
      </c>
      <c r="AA670" s="124">
        <f t="shared" si="375"/>
        <v>-23.893805309734514</v>
      </c>
      <c r="AB670" s="28" t="s">
        <v>6418</v>
      </c>
      <c r="AC670" s="122">
        <v>52</v>
      </c>
      <c r="AD670" s="122">
        <v>51</v>
      </c>
      <c r="AE670" s="123">
        <f t="shared" si="389"/>
        <v>1</v>
      </c>
      <c r="AF670" s="29">
        <f t="shared" si="390"/>
        <v>1.9607843137254901</v>
      </c>
      <c r="AG670" s="28" t="s">
        <v>6531</v>
      </c>
      <c r="AH670" s="122">
        <v>36</v>
      </c>
      <c r="AI670" s="122">
        <v>52</v>
      </c>
      <c r="AJ670" s="123">
        <f t="shared" si="391"/>
        <v>-16</v>
      </c>
      <c r="AK670" s="124">
        <f t="shared" si="392"/>
        <v>-30.76923076923077</v>
      </c>
      <c r="AL670" s="28" t="s">
        <v>6421</v>
      </c>
      <c r="AM670" s="122" t="s">
        <v>6421</v>
      </c>
      <c r="AN670" s="122" t="s">
        <v>6421</v>
      </c>
      <c r="AO670" s="123" t="s">
        <v>6421</v>
      </c>
      <c r="AP670" s="29" t="s">
        <v>6421</v>
      </c>
      <c r="AQ670" s="28" t="s">
        <v>6421</v>
      </c>
      <c r="AR670" s="122" t="s">
        <v>6421</v>
      </c>
      <c r="AS670" s="122" t="s">
        <v>6421</v>
      </c>
      <c r="AT670" s="123" t="s">
        <v>6421</v>
      </c>
      <c r="AU670" s="124" t="s">
        <v>6421</v>
      </c>
      <c r="AV670" s="9" t="s">
        <v>12123</v>
      </c>
      <c r="AX670" s="129"/>
      <c r="AY670" s="139"/>
      <c r="AZ670" s="139"/>
    </row>
    <row r="671" spans="3:52" ht="50" customHeight="1">
      <c r="C671" s="52" t="s">
        <v>6319</v>
      </c>
      <c r="D671" s="106" t="s">
        <v>1557</v>
      </c>
      <c r="E671" s="107" t="s">
        <v>6351</v>
      </c>
      <c r="F671" s="108" t="s">
        <v>1558</v>
      </c>
      <c r="G671" s="125">
        <v>5703.2969999999996</v>
      </c>
      <c r="H671" s="122">
        <v>5602.0739999999996</v>
      </c>
      <c r="I671" s="123">
        <f t="shared" si="368"/>
        <v>101.22299999999996</v>
      </c>
      <c r="J671" s="124">
        <f t="shared" si="369"/>
        <v>1.8068843788925308</v>
      </c>
      <c r="K671" s="125">
        <v>949.84900000000005</v>
      </c>
      <c r="L671" s="122">
        <v>879.928</v>
      </c>
      <c r="M671" s="123">
        <f t="shared" si="385"/>
        <v>69.921000000000049</v>
      </c>
      <c r="N671" s="124">
        <f t="shared" si="386"/>
        <v>7.9462183269540283</v>
      </c>
      <c r="O671" s="125">
        <v>478.05799999999999</v>
      </c>
      <c r="P671" s="122">
        <v>477.91699999999997</v>
      </c>
      <c r="Q671" s="123">
        <f t="shared" si="387"/>
        <v>0.14100000000001955</v>
      </c>
      <c r="R671" s="124">
        <f t="shared" si="388"/>
        <v>2.9503030861011338E-2</v>
      </c>
      <c r="S671" s="125">
        <v>4275.3900000000003</v>
      </c>
      <c r="T671" s="122">
        <v>4244.2290000000003</v>
      </c>
      <c r="U671" s="123">
        <f t="shared" si="376"/>
        <v>31.161000000000058</v>
      </c>
      <c r="V671" s="124">
        <f t="shared" si="373"/>
        <v>0.73419695308618027</v>
      </c>
      <c r="W671" s="121" t="s">
        <v>7904</v>
      </c>
      <c r="X671" s="122">
        <v>3288</v>
      </c>
      <c r="Y671" s="122">
        <v>3188</v>
      </c>
      <c r="Z671" s="123">
        <f t="shared" si="374"/>
        <v>100</v>
      </c>
      <c r="AA671" s="124">
        <f t="shared" si="375"/>
        <v>3.1367628607277291</v>
      </c>
      <c r="AB671" s="28" t="s">
        <v>7905</v>
      </c>
      <c r="AC671" s="122">
        <v>465</v>
      </c>
      <c r="AD671" s="122">
        <v>449</v>
      </c>
      <c r="AE671" s="123">
        <f t="shared" si="389"/>
        <v>16</v>
      </c>
      <c r="AF671" s="29">
        <f t="shared" si="390"/>
        <v>3.5634743875278394</v>
      </c>
      <c r="AG671" s="28" t="s">
        <v>7906</v>
      </c>
      <c r="AH671" s="122">
        <v>430</v>
      </c>
      <c r="AI671" s="122">
        <v>402</v>
      </c>
      <c r="AJ671" s="123">
        <f>AH671-AI671</f>
        <v>28</v>
      </c>
      <c r="AK671" s="124">
        <f t="shared" si="392"/>
        <v>6.9651741293532341</v>
      </c>
      <c r="AL671" s="28" t="s">
        <v>6418</v>
      </c>
      <c r="AM671" s="122">
        <v>33</v>
      </c>
      <c r="AN671" s="122">
        <v>33</v>
      </c>
      <c r="AO671" s="123">
        <f t="shared" si="393"/>
        <v>0</v>
      </c>
      <c r="AP671" s="29">
        <f t="shared" si="394"/>
        <v>0</v>
      </c>
      <c r="AQ671" s="28" t="s">
        <v>7907</v>
      </c>
      <c r="AR671" s="122">
        <v>20</v>
      </c>
      <c r="AS671" s="122">
        <v>20</v>
      </c>
      <c r="AT671" s="123">
        <f t="shared" si="395"/>
        <v>0</v>
      </c>
      <c r="AU671" s="124">
        <f t="shared" si="396"/>
        <v>0</v>
      </c>
      <c r="AV671" s="9" t="s">
        <v>12124</v>
      </c>
      <c r="AX671" s="129"/>
      <c r="AY671" s="139"/>
      <c r="AZ671" s="139"/>
    </row>
    <row r="672" spans="3:52" ht="50" customHeight="1">
      <c r="C672" s="52" t="s">
        <v>6319</v>
      </c>
      <c r="D672" s="106" t="s">
        <v>1559</v>
      </c>
      <c r="E672" s="107" t="s">
        <v>6351</v>
      </c>
      <c r="F672" s="108" t="s">
        <v>1560</v>
      </c>
      <c r="G672" s="125">
        <v>4813.9179999999997</v>
      </c>
      <c r="H672" s="122">
        <v>5126.8509999999997</v>
      </c>
      <c r="I672" s="123">
        <f t="shared" si="368"/>
        <v>-312.93299999999999</v>
      </c>
      <c r="J672" s="124">
        <f t="shared" si="369"/>
        <v>-6.1038052402927256</v>
      </c>
      <c r="K672" s="125">
        <v>1783.357</v>
      </c>
      <c r="L672" s="122">
        <v>2255.6190000000001</v>
      </c>
      <c r="M672" s="123">
        <f t="shared" si="385"/>
        <v>-472.26200000000017</v>
      </c>
      <c r="N672" s="124">
        <f t="shared" si="386"/>
        <v>-20.937135216541453</v>
      </c>
      <c r="O672" s="125">
        <v>1404.0519999999999</v>
      </c>
      <c r="P672" s="122">
        <v>1435.261</v>
      </c>
      <c r="Q672" s="123">
        <f t="shared" si="387"/>
        <v>-31.20900000000006</v>
      </c>
      <c r="R672" s="124">
        <f t="shared" si="388"/>
        <v>-2.1744477136911029</v>
      </c>
      <c r="S672" s="125">
        <v>1626.509</v>
      </c>
      <c r="T672" s="122">
        <v>1435.971</v>
      </c>
      <c r="U672" s="123">
        <f t="shared" si="376"/>
        <v>190.53800000000001</v>
      </c>
      <c r="V672" s="124">
        <f t="shared" si="373"/>
        <v>13.268930918521335</v>
      </c>
      <c r="W672" s="121" t="s">
        <v>6514</v>
      </c>
      <c r="X672" s="122">
        <v>529</v>
      </c>
      <c r="Y672" s="122">
        <v>529</v>
      </c>
      <c r="Z672" s="123">
        <f t="shared" si="374"/>
        <v>0</v>
      </c>
      <c r="AA672" s="124">
        <f t="shared" si="375"/>
        <v>0</v>
      </c>
      <c r="AB672" s="28" t="s">
        <v>6428</v>
      </c>
      <c r="AC672" s="122">
        <v>296</v>
      </c>
      <c r="AD672" s="122">
        <v>296</v>
      </c>
      <c r="AE672" s="123">
        <f t="shared" si="389"/>
        <v>0</v>
      </c>
      <c r="AF672" s="29">
        <f t="shared" si="390"/>
        <v>0</v>
      </c>
      <c r="AG672" s="28" t="s">
        <v>6403</v>
      </c>
      <c r="AH672" s="122">
        <v>220</v>
      </c>
      <c r="AI672" s="122">
        <v>220</v>
      </c>
      <c r="AJ672" s="123">
        <f t="shared" si="391"/>
        <v>0</v>
      </c>
      <c r="AK672" s="124">
        <f t="shared" si="392"/>
        <v>0</v>
      </c>
      <c r="AL672" s="28" t="s">
        <v>7908</v>
      </c>
      <c r="AM672" s="122">
        <v>210</v>
      </c>
      <c r="AN672" s="122">
        <v>220</v>
      </c>
      <c r="AO672" s="123">
        <f t="shared" si="393"/>
        <v>-10</v>
      </c>
      <c r="AP672" s="29">
        <f t="shared" si="394"/>
        <v>-4.5454545454545459</v>
      </c>
      <c r="AQ672" s="28" t="s">
        <v>7305</v>
      </c>
      <c r="AR672" s="122">
        <v>200</v>
      </c>
      <c r="AS672" s="122" t="s">
        <v>6421</v>
      </c>
      <c r="AT672" s="123">
        <v>200</v>
      </c>
      <c r="AU672" s="124" t="s">
        <v>11832</v>
      </c>
      <c r="AV672" s="9" t="s">
        <v>12125</v>
      </c>
      <c r="AX672" s="129"/>
      <c r="AY672" s="139"/>
      <c r="AZ672" s="139"/>
    </row>
    <row r="673" spans="3:52" ht="50" customHeight="1">
      <c r="C673" s="52" t="s">
        <v>6319</v>
      </c>
      <c r="D673" s="130" t="s">
        <v>1561</v>
      </c>
      <c r="E673" s="131" t="s">
        <v>6351</v>
      </c>
      <c r="F673" s="132" t="s">
        <v>1562</v>
      </c>
      <c r="G673" s="125">
        <v>1396.1990000000001</v>
      </c>
      <c r="H673" s="122">
        <v>1393.182</v>
      </c>
      <c r="I673" s="123">
        <f t="shared" si="368"/>
        <v>3.0170000000000528</v>
      </c>
      <c r="J673" s="124">
        <f t="shared" si="369"/>
        <v>0.21655462100429471</v>
      </c>
      <c r="K673" s="125">
        <v>1160.347</v>
      </c>
      <c r="L673" s="122">
        <v>1152.432</v>
      </c>
      <c r="M673" s="123">
        <f t="shared" si="385"/>
        <v>7.9149999999999636</v>
      </c>
      <c r="N673" s="124">
        <f t="shared" si="386"/>
        <v>0.68680841906506962</v>
      </c>
      <c r="O673" s="125">
        <v>14.65</v>
      </c>
      <c r="P673" s="122">
        <v>14.648999999999999</v>
      </c>
      <c r="Q673" s="123">
        <f t="shared" si="387"/>
        <v>1.0000000000012221E-3</v>
      </c>
      <c r="R673" s="124">
        <f t="shared" si="388"/>
        <v>6.8264045327409532E-3</v>
      </c>
      <c r="S673" s="125">
        <v>221.202</v>
      </c>
      <c r="T673" s="122">
        <v>226.101</v>
      </c>
      <c r="U673" s="123">
        <f t="shared" si="376"/>
        <v>-4.8990000000000009</v>
      </c>
      <c r="V673" s="124">
        <f t="shared" si="373"/>
        <v>-2.1667307972985528</v>
      </c>
      <c r="W673" s="121" t="s">
        <v>7884</v>
      </c>
      <c r="X673" s="122">
        <v>58</v>
      </c>
      <c r="Y673" s="122">
        <v>58</v>
      </c>
      <c r="Z673" s="123">
        <f t="shared" si="374"/>
        <v>0</v>
      </c>
      <c r="AA673" s="124">
        <f t="shared" si="375"/>
        <v>0</v>
      </c>
      <c r="AB673" s="28" t="s">
        <v>7909</v>
      </c>
      <c r="AC673" s="122">
        <v>55</v>
      </c>
      <c r="AD673" s="122">
        <v>36</v>
      </c>
      <c r="AE673" s="123">
        <f t="shared" si="389"/>
        <v>19</v>
      </c>
      <c r="AF673" s="29">
        <f t="shared" si="390"/>
        <v>52.777777777777779</v>
      </c>
      <c r="AG673" s="28" t="s">
        <v>7910</v>
      </c>
      <c r="AH673" s="122">
        <v>41</v>
      </c>
      <c r="AI673" s="122">
        <v>65</v>
      </c>
      <c r="AJ673" s="123">
        <f t="shared" si="391"/>
        <v>-24</v>
      </c>
      <c r="AK673" s="124">
        <f t="shared" si="392"/>
        <v>-36.923076923076927</v>
      </c>
      <c r="AL673" s="28" t="s">
        <v>7911</v>
      </c>
      <c r="AM673" s="122">
        <v>34</v>
      </c>
      <c r="AN673" s="122">
        <v>37</v>
      </c>
      <c r="AO673" s="123">
        <f t="shared" si="393"/>
        <v>-3</v>
      </c>
      <c r="AP673" s="29">
        <f t="shared" si="394"/>
        <v>-8.1081081081081088</v>
      </c>
      <c r="AQ673" s="28" t="s">
        <v>7912</v>
      </c>
      <c r="AR673" s="122">
        <v>22</v>
      </c>
      <c r="AS673" s="122">
        <v>19</v>
      </c>
      <c r="AT673" s="123">
        <f t="shared" si="395"/>
        <v>3</v>
      </c>
      <c r="AU673" s="124">
        <f t="shared" si="396"/>
        <v>15.789473684210526</v>
      </c>
      <c r="AV673" s="9" t="s">
        <v>12126</v>
      </c>
      <c r="AX673" s="129"/>
      <c r="AY673" s="139"/>
      <c r="AZ673" s="139"/>
    </row>
    <row r="674" spans="3:52" ht="50" customHeight="1">
      <c r="C674" s="52" t="s">
        <v>6319</v>
      </c>
      <c r="D674" s="130" t="s">
        <v>1563</v>
      </c>
      <c r="E674" s="131" t="s">
        <v>6351</v>
      </c>
      <c r="F674" s="132" t="s">
        <v>1564</v>
      </c>
      <c r="G674" s="125">
        <v>944.21400000000006</v>
      </c>
      <c r="H674" s="122">
        <v>895.10299999999995</v>
      </c>
      <c r="I674" s="123">
        <f t="shared" si="368"/>
        <v>49.111000000000104</v>
      </c>
      <c r="J674" s="124">
        <f t="shared" si="369"/>
        <v>5.4866311474768947</v>
      </c>
      <c r="K674" s="125">
        <v>754.58900000000006</v>
      </c>
      <c r="L674" s="122">
        <v>759.04100000000005</v>
      </c>
      <c r="M674" s="123">
        <f t="shared" si="385"/>
        <v>-4.4519999999999982</v>
      </c>
      <c r="N674" s="124">
        <f t="shared" si="386"/>
        <v>-0.58652958140601075</v>
      </c>
      <c r="O674" s="125">
        <v>53.610999999999997</v>
      </c>
      <c r="P674" s="122">
        <v>53.601999999999997</v>
      </c>
      <c r="Q674" s="123">
        <f t="shared" si="387"/>
        <v>9.0000000000003411E-3</v>
      </c>
      <c r="R674" s="124">
        <f t="shared" si="388"/>
        <v>1.6790418267975712E-2</v>
      </c>
      <c r="S674" s="125">
        <v>136.01400000000001</v>
      </c>
      <c r="T674" s="122">
        <v>82.46</v>
      </c>
      <c r="U674" s="123">
        <f t="shared" si="376"/>
        <v>53.554000000000016</v>
      </c>
      <c r="V674" s="124">
        <f t="shared" si="373"/>
        <v>64.945428086344918</v>
      </c>
      <c r="W674" s="121" t="s">
        <v>6443</v>
      </c>
      <c r="X674" s="122">
        <v>50</v>
      </c>
      <c r="Y674" s="122" t="s">
        <v>11841</v>
      </c>
      <c r="Z674" s="123">
        <v>50</v>
      </c>
      <c r="AA674" s="124" t="s">
        <v>11838</v>
      </c>
      <c r="AB674" s="28" t="s">
        <v>7913</v>
      </c>
      <c r="AC674" s="122">
        <v>28</v>
      </c>
      <c r="AD674" s="122">
        <v>28</v>
      </c>
      <c r="AE674" s="123">
        <f t="shared" si="389"/>
        <v>0</v>
      </c>
      <c r="AF674" s="29" t="s">
        <v>11839</v>
      </c>
      <c r="AG674" s="28" t="s">
        <v>7914</v>
      </c>
      <c r="AH674" s="122">
        <v>18</v>
      </c>
      <c r="AI674" s="122">
        <v>17</v>
      </c>
      <c r="AJ674" s="123">
        <f t="shared" si="391"/>
        <v>1</v>
      </c>
      <c r="AK674" s="124">
        <f>AJ674/AI674*100</f>
        <v>5.8823529411764701</v>
      </c>
      <c r="AL674" s="28" t="s">
        <v>7192</v>
      </c>
      <c r="AM674" s="122">
        <v>12</v>
      </c>
      <c r="AN674" s="122">
        <v>13</v>
      </c>
      <c r="AO674" s="123">
        <f t="shared" si="393"/>
        <v>-1</v>
      </c>
      <c r="AP674" s="29">
        <f t="shared" si="394"/>
        <v>-7.6923076923076925</v>
      </c>
      <c r="AQ674" s="28" t="s">
        <v>7915</v>
      </c>
      <c r="AR674" s="122">
        <v>10</v>
      </c>
      <c r="AS674" s="122">
        <v>6</v>
      </c>
      <c r="AT674" s="123">
        <f t="shared" si="395"/>
        <v>4</v>
      </c>
      <c r="AU674" s="124">
        <f t="shared" si="396"/>
        <v>66.666666666666657</v>
      </c>
      <c r="AV674" s="9" t="s">
        <v>12127</v>
      </c>
      <c r="AX674" s="129"/>
      <c r="AY674" s="139"/>
      <c r="AZ674" s="139"/>
    </row>
    <row r="675" spans="3:52" ht="50" customHeight="1">
      <c r="C675" s="52" t="s">
        <v>6319</v>
      </c>
      <c r="D675" s="130" t="s">
        <v>1565</v>
      </c>
      <c r="E675" s="131" t="s">
        <v>6351</v>
      </c>
      <c r="F675" s="132" t="s">
        <v>1566</v>
      </c>
      <c r="G675" s="125">
        <v>2417.0300000000002</v>
      </c>
      <c r="H675" s="122">
        <v>2195.989</v>
      </c>
      <c r="I675" s="123">
        <f t="shared" si="368"/>
        <v>221.04100000000017</v>
      </c>
      <c r="J675" s="124">
        <f t="shared" si="369"/>
        <v>10.065669727853836</v>
      </c>
      <c r="K675" s="125">
        <v>1440.1</v>
      </c>
      <c r="L675" s="122">
        <v>1433.6669999999999</v>
      </c>
      <c r="M675" s="123">
        <f t="shared" si="385"/>
        <v>6.4329999999999927</v>
      </c>
      <c r="N675" s="124">
        <f t="shared" si="386"/>
        <v>0.44870949809125782</v>
      </c>
      <c r="O675" s="125">
        <v>86.816000000000003</v>
      </c>
      <c r="P675" s="122">
        <v>86.802999999999997</v>
      </c>
      <c r="Q675" s="123">
        <f t="shared" si="387"/>
        <v>1.300000000000523E-2</v>
      </c>
      <c r="R675" s="124">
        <f t="shared" si="388"/>
        <v>1.4976440906426311E-2</v>
      </c>
      <c r="S675" s="125">
        <v>890.11400000000003</v>
      </c>
      <c r="T675" s="122">
        <v>675.51900000000001</v>
      </c>
      <c r="U675" s="123">
        <f t="shared" si="376"/>
        <v>214.59500000000003</v>
      </c>
      <c r="V675" s="124">
        <f t="shared" si="373"/>
        <v>31.767426230794399</v>
      </c>
      <c r="W675" s="121" t="s">
        <v>7916</v>
      </c>
      <c r="X675" s="122">
        <v>438.82299999999998</v>
      </c>
      <c r="Y675" s="122">
        <v>314.00799999999998</v>
      </c>
      <c r="Z675" s="123">
        <f t="shared" si="374"/>
        <v>124.815</v>
      </c>
      <c r="AA675" s="124">
        <f t="shared" si="375"/>
        <v>39.748987286948108</v>
      </c>
      <c r="AB675" s="28" t="s">
        <v>7917</v>
      </c>
      <c r="AC675" s="122">
        <v>124.70099999999999</v>
      </c>
      <c r="AD675" s="122">
        <v>132.70099999999999</v>
      </c>
      <c r="AE675" s="123">
        <f t="shared" si="389"/>
        <v>-8</v>
      </c>
      <c r="AF675" s="29">
        <f t="shared" si="390"/>
        <v>-6.0285905908772355</v>
      </c>
      <c r="AG675" s="28" t="s">
        <v>6418</v>
      </c>
      <c r="AH675" s="122">
        <v>104.765</v>
      </c>
      <c r="AI675" s="122">
        <v>104.765</v>
      </c>
      <c r="AJ675" s="123">
        <f t="shared" si="391"/>
        <v>0</v>
      </c>
      <c r="AK675" s="124">
        <f t="shared" si="392"/>
        <v>0</v>
      </c>
      <c r="AL675" s="28" t="s">
        <v>7918</v>
      </c>
      <c r="AM675" s="122">
        <v>92.067999999999998</v>
      </c>
      <c r="AN675" s="122">
        <v>6.7220000000000004</v>
      </c>
      <c r="AO675" s="123">
        <f t="shared" si="393"/>
        <v>85.346000000000004</v>
      </c>
      <c r="AP675" s="29">
        <f t="shared" si="394"/>
        <v>1269.6518893186551</v>
      </c>
      <c r="AQ675" s="28" t="s">
        <v>7919</v>
      </c>
      <c r="AR675" s="122">
        <v>66</v>
      </c>
      <c r="AS675" s="122">
        <v>67</v>
      </c>
      <c r="AT675" s="123">
        <f t="shared" si="395"/>
        <v>-1</v>
      </c>
      <c r="AU675" s="124">
        <f t="shared" si="396"/>
        <v>-1.4925373134328357</v>
      </c>
      <c r="AV675" s="9" t="s">
        <v>11921</v>
      </c>
      <c r="AX675" s="129"/>
      <c r="AY675" s="139"/>
      <c r="AZ675" s="139"/>
    </row>
    <row r="676" spans="3:52" ht="50" customHeight="1">
      <c r="C676" s="52" t="s">
        <v>6319</v>
      </c>
      <c r="D676" s="130" t="s">
        <v>1567</v>
      </c>
      <c r="E676" s="131" t="s">
        <v>6351</v>
      </c>
      <c r="F676" s="132" t="s">
        <v>1568</v>
      </c>
      <c r="G676" s="125">
        <v>10145.469999999999</v>
      </c>
      <c r="H676" s="122">
        <v>10209.394</v>
      </c>
      <c r="I676" s="123">
        <f t="shared" si="368"/>
        <v>-63.924000000000888</v>
      </c>
      <c r="J676" s="124">
        <f t="shared" si="369"/>
        <v>-0.62612922960952322</v>
      </c>
      <c r="K676" s="125">
        <v>8077.6279999999997</v>
      </c>
      <c r="L676" s="122">
        <v>7595.0789999999997</v>
      </c>
      <c r="M676" s="123">
        <f t="shared" si="385"/>
        <v>482.54899999999998</v>
      </c>
      <c r="N676" s="124">
        <f t="shared" si="386"/>
        <v>6.353442801582446</v>
      </c>
      <c r="O676" s="125">
        <v>657.49</v>
      </c>
      <c r="P676" s="122">
        <v>657.35900000000004</v>
      </c>
      <c r="Q676" s="123">
        <f t="shared" si="387"/>
        <v>0.13099999999997181</v>
      </c>
      <c r="R676" s="124">
        <f t="shared" si="388"/>
        <v>1.992822795458369E-2</v>
      </c>
      <c r="S676" s="125">
        <v>1410.3520000000001</v>
      </c>
      <c r="T676" s="122">
        <v>1956.9559999999999</v>
      </c>
      <c r="U676" s="123">
        <f t="shared" si="376"/>
        <v>-546.60399999999981</v>
      </c>
      <c r="V676" s="124">
        <f t="shared" si="373"/>
        <v>-27.931338262076398</v>
      </c>
      <c r="W676" s="121" t="s">
        <v>6529</v>
      </c>
      <c r="X676" s="122">
        <v>480</v>
      </c>
      <c r="Y676" s="122">
        <v>481</v>
      </c>
      <c r="Z676" s="123">
        <f t="shared" si="374"/>
        <v>-1</v>
      </c>
      <c r="AA676" s="124">
        <f t="shared" si="375"/>
        <v>-0.20790020790020791</v>
      </c>
      <c r="AB676" s="28" t="s">
        <v>6418</v>
      </c>
      <c r="AC676" s="122">
        <v>407</v>
      </c>
      <c r="AD676" s="122">
        <v>407</v>
      </c>
      <c r="AE676" s="123">
        <f t="shared" si="389"/>
        <v>0</v>
      </c>
      <c r="AF676" s="29">
        <f t="shared" si="390"/>
        <v>0</v>
      </c>
      <c r="AG676" s="28" t="s">
        <v>6824</v>
      </c>
      <c r="AH676" s="122">
        <v>302</v>
      </c>
      <c r="AI676" s="122">
        <v>841</v>
      </c>
      <c r="AJ676" s="123">
        <f t="shared" si="391"/>
        <v>-539</v>
      </c>
      <c r="AK676" s="124">
        <f t="shared" si="392"/>
        <v>-64.090368608799054</v>
      </c>
      <c r="AL676" s="28" t="s">
        <v>7920</v>
      </c>
      <c r="AM676" s="122">
        <v>66</v>
      </c>
      <c r="AN676" s="122">
        <v>70</v>
      </c>
      <c r="AO676" s="123">
        <f t="shared" si="393"/>
        <v>-4</v>
      </c>
      <c r="AP676" s="29">
        <f t="shared" si="394"/>
        <v>-5.7142857142857144</v>
      </c>
      <c r="AQ676" s="28" t="s">
        <v>7921</v>
      </c>
      <c r="AR676" s="122">
        <v>47</v>
      </c>
      <c r="AS676" s="122">
        <v>47</v>
      </c>
      <c r="AT676" s="123">
        <f t="shared" si="395"/>
        <v>0</v>
      </c>
      <c r="AU676" s="124">
        <f t="shared" si="396"/>
        <v>0</v>
      </c>
      <c r="AV676" s="9" t="s">
        <v>12128</v>
      </c>
      <c r="AX676" s="129"/>
      <c r="AY676" s="139"/>
      <c r="AZ676" s="139"/>
    </row>
    <row r="677" spans="3:52" ht="50" customHeight="1">
      <c r="C677" s="52" t="s">
        <v>6319</v>
      </c>
      <c r="D677" s="130" t="s">
        <v>1569</v>
      </c>
      <c r="E677" s="131" t="s">
        <v>6351</v>
      </c>
      <c r="F677" s="132" t="s">
        <v>1570</v>
      </c>
      <c r="G677" s="125">
        <v>6178.4740000000002</v>
      </c>
      <c r="H677" s="122">
        <v>5913.72</v>
      </c>
      <c r="I677" s="123">
        <f t="shared" si="368"/>
        <v>264.75399999999991</v>
      </c>
      <c r="J677" s="124">
        <f t="shared" si="369"/>
        <v>4.4769451377474736</v>
      </c>
      <c r="K677" s="125">
        <v>2804.1010000000001</v>
      </c>
      <c r="L677" s="122">
        <v>2215.663</v>
      </c>
      <c r="M677" s="123">
        <f t="shared" si="385"/>
        <v>588.4380000000001</v>
      </c>
      <c r="N677" s="124">
        <f t="shared" si="386"/>
        <v>26.558100216504048</v>
      </c>
      <c r="O677" s="125">
        <v>837.93799999999999</v>
      </c>
      <c r="P677" s="122">
        <v>914.43899999999996</v>
      </c>
      <c r="Q677" s="123">
        <f t="shared" si="387"/>
        <v>-76.500999999999976</v>
      </c>
      <c r="R677" s="124">
        <f t="shared" si="388"/>
        <v>-8.3658942805370273</v>
      </c>
      <c r="S677" s="125">
        <v>2536.4349999999999</v>
      </c>
      <c r="T677" s="122">
        <v>2783.6179999999999</v>
      </c>
      <c r="U677" s="123">
        <f t="shared" si="376"/>
        <v>-247.18299999999999</v>
      </c>
      <c r="V677" s="124">
        <f t="shared" si="373"/>
        <v>-8.8799181496886419</v>
      </c>
      <c r="W677" s="121" t="s">
        <v>7922</v>
      </c>
      <c r="X677" s="122">
        <v>1480</v>
      </c>
      <c r="Y677" s="122">
        <v>1258</v>
      </c>
      <c r="Z677" s="123">
        <f t="shared" si="374"/>
        <v>222</v>
      </c>
      <c r="AA677" s="124">
        <f t="shared" si="375"/>
        <v>17.647058823529413</v>
      </c>
      <c r="AB677" s="28" t="s">
        <v>7923</v>
      </c>
      <c r="AC677" s="122">
        <v>284</v>
      </c>
      <c r="AD677" s="122">
        <v>369</v>
      </c>
      <c r="AE677" s="123">
        <f t="shared" si="389"/>
        <v>-85</v>
      </c>
      <c r="AF677" s="29">
        <f t="shared" si="390"/>
        <v>-23.035230352303522</v>
      </c>
      <c r="AG677" s="28" t="s">
        <v>7924</v>
      </c>
      <c r="AH677" s="122">
        <v>246</v>
      </c>
      <c r="AI677" s="122">
        <v>326</v>
      </c>
      <c r="AJ677" s="123">
        <f t="shared" si="391"/>
        <v>-80</v>
      </c>
      <c r="AK677" s="124">
        <f t="shared" si="392"/>
        <v>-24.539877300613497</v>
      </c>
      <c r="AL677" s="28" t="s">
        <v>6396</v>
      </c>
      <c r="AM677" s="122">
        <v>142</v>
      </c>
      <c r="AN677" s="122">
        <v>84</v>
      </c>
      <c r="AO677" s="123">
        <f t="shared" si="393"/>
        <v>58</v>
      </c>
      <c r="AP677" s="29">
        <f t="shared" si="394"/>
        <v>69.047619047619051</v>
      </c>
      <c r="AQ677" s="28" t="s">
        <v>7925</v>
      </c>
      <c r="AR677" s="122">
        <v>127</v>
      </c>
      <c r="AS677" s="122">
        <v>142</v>
      </c>
      <c r="AT677" s="123">
        <f t="shared" si="395"/>
        <v>-15</v>
      </c>
      <c r="AU677" s="124">
        <f t="shared" si="396"/>
        <v>-10.56338028169014</v>
      </c>
      <c r="AV677" s="9" t="s">
        <v>11922</v>
      </c>
      <c r="AX677" s="129"/>
      <c r="AY677" s="139"/>
      <c r="AZ677" s="139"/>
    </row>
    <row r="678" spans="3:52" ht="50" customHeight="1">
      <c r="C678" s="52" t="s">
        <v>6319</v>
      </c>
      <c r="D678" s="130" t="s">
        <v>1571</v>
      </c>
      <c r="E678" s="131" t="s">
        <v>6351</v>
      </c>
      <c r="F678" s="132" t="s">
        <v>1572</v>
      </c>
      <c r="G678" s="125">
        <v>3576.4810000000002</v>
      </c>
      <c r="H678" s="122">
        <v>3919.7179999999998</v>
      </c>
      <c r="I678" s="123">
        <f t="shared" si="368"/>
        <v>-343.23699999999963</v>
      </c>
      <c r="J678" s="124">
        <f t="shared" si="369"/>
        <v>-8.7566758629064552</v>
      </c>
      <c r="K678" s="125">
        <v>1510.499</v>
      </c>
      <c r="L678" s="122">
        <v>1861.7670000000001</v>
      </c>
      <c r="M678" s="123">
        <f t="shared" si="385"/>
        <v>-351.26800000000003</v>
      </c>
      <c r="N678" s="124">
        <f t="shared" si="386"/>
        <v>-18.86745226443481</v>
      </c>
      <c r="O678" s="125">
        <v>7.9690000000000003</v>
      </c>
      <c r="P678" s="122">
        <v>7.9690000000000003</v>
      </c>
      <c r="Q678" s="123">
        <f t="shared" si="387"/>
        <v>0</v>
      </c>
      <c r="R678" s="124">
        <f t="shared" si="388"/>
        <v>0</v>
      </c>
      <c r="S678" s="125">
        <v>2058.0129999999999</v>
      </c>
      <c r="T678" s="122">
        <v>2049.982</v>
      </c>
      <c r="U678" s="123">
        <f t="shared" si="376"/>
        <v>8.0309999999999491</v>
      </c>
      <c r="V678" s="124">
        <f t="shared" si="373"/>
        <v>0.39175953740081371</v>
      </c>
      <c r="W678" s="121" t="s">
        <v>7926</v>
      </c>
      <c r="X678" s="122">
        <v>1473</v>
      </c>
      <c r="Y678" s="122">
        <v>1489</v>
      </c>
      <c r="Z678" s="123">
        <f t="shared" si="374"/>
        <v>-16</v>
      </c>
      <c r="AA678" s="124">
        <f t="shared" si="375"/>
        <v>-1.0745466756212223</v>
      </c>
      <c r="AB678" s="28" t="s">
        <v>7927</v>
      </c>
      <c r="AC678" s="122">
        <v>335</v>
      </c>
      <c r="AD678" s="122">
        <v>335</v>
      </c>
      <c r="AE678" s="123">
        <f t="shared" si="389"/>
        <v>0</v>
      </c>
      <c r="AF678" s="29">
        <f t="shared" si="390"/>
        <v>0</v>
      </c>
      <c r="AG678" s="28" t="s">
        <v>7928</v>
      </c>
      <c r="AH678" s="122">
        <v>234</v>
      </c>
      <c r="AI678" s="122">
        <v>211</v>
      </c>
      <c r="AJ678" s="123">
        <f t="shared" si="391"/>
        <v>23</v>
      </c>
      <c r="AK678" s="124">
        <f t="shared" si="392"/>
        <v>10.900473933649289</v>
      </c>
      <c r="AL678" s="28" t="s">
        <v>6410</v>
      </c>
      <c r="AM678" s="122">
        <v>6</v>
      </c>
      <c r="AN678" s="122">
        <v>6</v>
      </c>
      <c r="AO678" s="123">
        <f t="shared" si="393"/>
        <v>0</v>
      </c>
      <c r="AP678" s="29">
        <f t="shared" si="394"/>
        <v>0</v>
      </c>
      <c r="AQ678" s="28" t="s">
        <v>6634</v>
      </c>
      <c r="AR678" s="122">
        <v>6</v>
      </c>
      <c r="AS678" s="122">
        <v>6</v>
      </c>
      <c r="AT678" s="123">
        <f t="shared" si="395"/>
        <v>0</v>
      </c>
      <c r="AU678" s="124">
        <f t="shared" si="396"/>
        <v>0</v>
      </c>
      <c r="AV678" s="9" t="s">
        <v>12129</v>
      </c>
      <c r="AX678" s="129"/>
      <c r="AY678" s="139"/>
      <c r="AZ678" s="139"/>
    </row>
    <row r="679" spans="3:52" ht="50" customHeight="1">
      <c r="C679" s="52" t="s">
        <v>6319</v>
      </c>
      <c r="D679" s="130" t="s">
        <v>1573</v>
      </c>
      <c r="E679" s="131" t="s">
        <v>6351</v>
      </c>
      <c r="F679" s="132" t="s">
        <v>1574</v>
      </c>
      <c r="G679" s="125">
        <v>3348.6750000000002</v>
      </c>
      <c r="H679" s="122">
        <v>3412.4679999999998</v>
      </c>
      <c r="I679" s="123">
        <f t="shared" si="368"/>
        <v>-63.792999999999665</v>
      </c>
      <c r="J679" s="124">
        <f t="shared" si="369"/>
        <v>-1.8694094713855094</v>
      </c>
      <c r="K679" s="125">
        <v>1757.2950000000001</v>
      </c>
      <c r="L679" s="122">
        <v>1662.182</v>
      </c>
      <c r="M679" s="123">
        <f t="shared" si="385"/>
        <v>95.113000000000056</v>
      </c>
      <c r="N679" s="124">
        <f t="shared" si="386"/>
        <v>5.7221772345026034</v>
      </c>
      <c r="O679" s="125">
        <v>30</v>
      </c>
      <c r="P679" s="122" t="s">
        <v>11837</v>
      </c>
      <c r="Q679" s="123">
        <v>30</v>
      </c>
      <c r="R679" s="124" t="s">
        <v>11842</v>
      </c>
      <c r="S679" s="125">
        <v>1561.38</v>
      </c>
      <c r="T679" s="122">
        <v>1750.2860000000001</v>
      </c>
      <c r="U679" s="123">
        <f t="shared" si="376"/>
        <v>-188.90599999999995</v>
      </c>
      <c r="V679" s="124">
        <f t="shared" si="373"/>
        <v>-10.79286470896756</v>
      </c>
      <c r="W679" s="121" t="s">
        <v>7929</v>
      </c>
      <c r="X679" s="122">
        <v>1136</v>
      </c>
      <c r="Y679" s="122">
        <v>1451</v>
      </c>
      <c r="Z679" s="123">
        <f t="shared" si="374"/>
        <v>-315</v>
      </c>
      <c r="AA679" s="124">
        <f t="shared" si="375"/>
        <v>-21.709166092350106</v>
      </c>
      <c r="AB679" s="28" t="s">
        <v>6441</v>
      </c>
      <c r="AC679" s="122">
        <v>208</v>
      </c>
      <c r="AD679" s="122">
        <v>82</v>
      </c>
      <c r="AE679" s="123">
        <f t="shared" si="389"/>
        <v>126</v>
      </c>
      <c r="AF679" s="29">
        <f t="shared" si="390"/>
        <v>153.65853658536585</v>
      </c>
      <c r="AG679" s="28" t="s">
        <v>6502</v>
      </c>
      <c r="AH679" s="122">
        <v>139</v>
      </c>
      <c r="AI679" s="122">
        <v>139</v>
      </c>
      <c r="AJ679" s="123">
        <f t="shared" si="391"/>
        <v>0</v>
      </c>
      <c r="AK679" s="124">
        <f t="shared" si="392"/>
        <v>0</v>
      </c>
      <c r="AL679" s="28" t="s">
        <v>6972</v>
      </c>
      <c r="AM679" s="122">
        <v>23</v>
      </c>
      <c r="AN679" s="122">
        <v>23</v>
      </c>
      <c r="AO679" s="123">
        <f t="shared" si="393"/>
        <v>0</v>
      </c>
      <c r="AP679" s="29">
        <f t="shared" si="394"/>
        <v>0</v>
      </c>
      <c r="AQ679" s="28" t="s">
        <v>7930</v>
      </c>
      <c r="AR679" s="122">
        <v>23</v>
      </c>
      <c r="AS679" s="122">
        <v>23</v>
      </c>
      <c r="AT679" s="123">
        <f t="shared" si="395"/>
        <v>0</v>
      </c>
      <c r="AU679" s="124">
        <f t="shared" si="396"/>
        <v>0</v>
      </c>
      <c r="AV679" s="9" t="s">
        <v>11923</v>
      </c>
      <c r="AX679" s="129"/>
      <c r="AY679" s="139"/>
      <c r="AZ679" s="139"/>
    </row>
    <row r="680" spans="3:52" ht="50" customHeight="1">
      <c r="C680" s="52" t="s">
        <v>6319</v>
      </c>
      <c r="D680" s="106" t="s">
        <v>1575</v>
      </c>
      <c r="E680" s="107" t="s">
        <v>6351</v>
      </c>
      <c r="F680" s="108" t="s">
        <v>1576</v>
      </c>
      <c r="G680" s="125">
        <v>4144.2879999999996</v>
      </c>
      <c r="H680" s="122">
        <v>4252.3649999999998</v>
      </c>
      <c r="I680" s="123">
        <f t="shared" si="368"/>
        <v>-108.07700000000023</v>
      </c>
      <c r="J680" s="124">
        <f t="shared" si="369"/>
        <v>-2.5415739241575039</v>
      </c>
      <c r="K680" s="125">
        <v>1694.414</v>
      </c>
      <c r="L680" s="122">
        <v>1861.2449999999999</v>
      </c>
      <c r="M680" s="123">
        <f t="shared" si="385"/>
        <v>-166.8309999999999</v>
      </c>
      <c r="N680" s="124">
        <f t="shared" si="386"/>
        <v>-8.9634089010312952</v>
      </c>
      <c r="O680" s="125">
        <v>143.99600000000001</v>
      </c>
      <c r="P680" s="122">
        <v>143.994</v>
      </c>
      <c r="Q680" s="123">
        <f t="shared" si="387"/>
        <v>2.0000000000095497E-3</v>
      </c>
      <c r="R680" s="124">
        <f t="shared" si="388"/>
        <v>1.3889467616772571E-3</v>
      </c>
      <c r="S680" s="125">
        <v>2305.8780000000002</v>
      </c>
      <c r="T680" s="122">
        <v>2247.1260000000002</v>
      </c>
      <c r="U680" s="123">
        <f t="shared" si="376"/>
        <v>58.751999999999953</v>
      </c>
      <c r="V680" s="124">
        <f t="shared" si="373"/>
        <v>2.6145396386317432</v>
      </c>
      <c r="W680" s="121" t="s">
        <v>7931</v>
      </c>
      <c r="X680" s="122">
        <v>1648</v>
      </c>
      <c r="Y680" s="122">
        <v>1685</v>
      </c>
      <c r="Z680" s="123">
        <f t="shared" si="374"/>
        <v>-37</v>
      </c>
      <c r="AA680" s="124">
        <f t="shared" si="375"/>
        <v>-2.1958456973293772</v>
      </c>
      <c r="AB680" s="28" t="s">
        <v>7900</v>
      </c>
      <c r="AC680" s="122">
        <v>250</v>
      </c>
      <c r="AD680" s="122">
        <v>150</v>
      </c>
      <c r="AE680" s="123">
        <f t="shared" si="389"/>
        <v>100</v>
      </c>
      <c r="AF680" s="29">
        <f t="shared" si="390"/>
        <v>66.666666666666657</v>
      </c>
      <c r="AG680" s="28" t="s">
        <v>6453</v>
      </c>
      <c r="AH680" s="122">
        <v>194</v>
      </c>
      <c r="AI680" s="122">
        <v>197</v>
      </c>
      <c r="AJ680" s="123">
        <f t="shared" si="391"/>
        <v>-3</v>
      </c>
      <c r="AK680" s="124">
        <f t="shared" si="392"/>
        <v>-1.5228426395939088</v>
      </c>
      <c r="AL680" s="28" t="s">
        <v>7932</v>
      </c>
      <c r="AM680" s="122">
        <v>120</v>
      </c>
      <c r="AN680" s="122">
        <v>120</v>
      </c>
      <c r="AO680" s="123">
        <f t="shared" si="393"/>
        <v>0</v>
      </c>
      <c r="AP680" s="29">
        <f t="shared" si="394"/>
        <v>0</v>
      </c>
      <c r="AQ680" s="28" t="s">
        <v>6401</v>
      </c>
      <c r="AR680" s="122">
        <v>90</v>
      </c>
      <c r="AS680" s="122">
        <v>90</v>
      </c>
      <c r="AT680" s="123">
        <f t="shared" si="395"/>
        <v>0</v>
      </c>
      <c r="AU680" s="124">
        <f t="shared" si="396"/>
        <v>0</v>
      </c>
      <c r="AV680" s="9" t="s">
        <v>12130</v>
      </c>
      <c r="AX680" s="129"/>
      <c r="AY680" s="139"/>
      <c r="AZ680" s="139"/>
    </row>
    <row r="681" spans="3:52" ht="50" customHeight="1">
      <c r="C681" s="52" t="s">
        <v>6319</v>
      </c>
      <c r="D681" s="130" t="s">
        <v>1577</v>
      </c>
      <c r="E681" s="131" t="s">
        <v>6351</v>
      </c>
      <c r="F681" s="132" t="s">
        <v>1578</v>
      </c>
      <c r="G681" s="125">
        <v>4793.4579999999996</v>
      </c>
      <c r="H681" s="122">
        <v>4948.7430000000004</v>
      </c>
      <c r="I681" s="123">
        <f t="shared" si="368"/>
        <v>-155.28500000000076</v>
      </c>
      <c r="J681" s="124">
        <f t="shared" si="369"/>
        <v>-3.1378675352508858</v>
      </c>
      <c r="K681" s="125">
        <v>2554.317</v>
      </c>
      <c r="L681" s="122">
        <v>2472.0169999999998</v>
      </c>
      <c r="M681" s="123">
        <f t="shared" si="385"/>
        <v>82.300000000000182</v>
      </c>
      <c r="N681" s="124">
        <f t="shared" si="386"/>
        <v>3.3292651304582526</v>
      </c>
      <c r="O681" s="125">
        <v>117.149</v>
      </c>
      <c r="P681" s="122" t="s">
        <v>11837</v>
      </c>
      <c r="Q681" s="123">
        <v>117</v>
      </c>
      <c r="R681" s="124" t="s">
        <v>11842</v>
      </c>
      <c r="S681" s="125">
        <v>2121.9920000000002</v>
      </c>
      <c r="T681" s="122">
        <v>2476.7260000000001</v>
      </c>
      <c r="U681" s="123">
        <f t="shared" si="376"/>
        <v>-354.73399999999992</v>
      </c>
      <c r="V681" s="124">
        <f t="shared" si="373"/>
        <v>-14.322698594838505</v>
      </c>
      <c r="W681" s="121" t="s">
        <v>7086</v>
      </c>
      <c r="X681" s="122">
        <v>861</v>
      </c>
      <c r="Y681" s="122">
        <v>952</v>
      </c>
      <c r="Z681" s="123">
        <f t="shared" si="374"/>
        <v>-91</v>
      </c>
      <c r="AA681" s="124">
        <f t="shared" si="375"/>
        <v>-9.5588235294117645</v>
      </c>
      <c r="AB681" s="28" t="s">
        <v>6532</v>
      </c>
      <c r="AC681" s="122">
        <v>743</v>
      </c>
      <c r="AD681" s="122">
        <v>945</v>
      </c>
      <c r="AE681" s="123">
        <f t="shared" si="389"/>
        <v>-202</v>
      </c>
      <c r="AF681" s="29">
        <f t="shared" si="390"/>
        <v>-21.375661375661377</v>
      </c>
      <c r="AG681" s="28" t="s">
        <v>6403</v>
      </c>
      <c r="AH681" s="122">
        <v>296</v>
      </c>
      <c r="AI681" s="122">
        <v>364</v>
      </c>
      <c r="AJ681" s="123">
        <f t="shared" si="391"/>
        <v>-68</v>
      </c>
      <c r="AK681" s="124">
        <f t="shared" si="392"/>
        <v>-18.681318681318682</v>
      </c>
      <c r="AL681" s="28" t="s">
        <v>6751</v>
      </c>
      <c r="AM681" s="122">
        <v>112</v>
      </c>
      <c r="AN681" s="122">
        <v>112</v>
      </c>
      <c r="AO681" s="123">
        <f t="shared" si="393"/>
        <v>0</v>
      </c>
      <c r="AP681" s="29">
        <f t="shared" si="394"/>
        <v>0</v>
      </c>
      <c r="AQ681" s="28" t="s">
        <v>7109</v>
      </c>
      <c r="AR681" s="122">
        <v>24</v>
      </c>
      <c r="AS681" s="122">
        <v>26</v>
      </c>
      <c r="AT681" s="123">
        <f t="shared" si="395"/>
        <v>-2</v>
      </c>
      <c r="AU681" s="124">
        <f t="shared" si="396"/>
        <v>-7.6923076923076925</v>
      </c>
      <c r="AV681" s="9" t="s">
        <v>12131</v>
      </c>
      <c r="AX681" s="129"/>
      <c r="AY681" s="139"/>
      <c r="AZ681" s="139"/>
    </row>
    <row r="682" spans="3:52" ht="50" customHeight="1">
      <c r="C682" s="52" t="s">
        <v>6319</v>
      </c>
      <c r="D682" s="130" t="s">
        <v>1579</v>
      </c>
      <c r="E682" s="131" t="s">
        <v>6351</v>
      </c>
      <c r="F682" s="132" t="s">
        <v>1580</v>
      </c>
      <c r="G682" s="125">
        <v>1319.7260000000001</v>
      </c>
      <c r="H682" s="122">
        <v>1368.8820000000001</v>
      </c>
      <c r="I682" s="123">
        <f t="shared" si="368"/>
        <v>-49.155999999999949</v>
      </c>
      <c r="J682" s="124">
        <f t="shared" si="369"/>
        <v>-3.5909596298293023</v>
      </c>
      <c r="K682" s="125">
        <v>1104.1199999999999</v>
      </c>
      <c r="L682" s="122">
        <v>1056.556</v>
      </c>
      <c r="M682" s="123">
        <f t="shared" si="385"/>
        <v>47.563999999999851</v>
      </c>
      <c r="N682" s="124">
        <f t="shared" si="386"/>
        <v>4.5017964026516202</v>
      </c>
      <c r="O682" s="125">
        <v>0.78200000000000003</v>
      </c>
      <c r="P682" s="122">
        <v>0.78200000000000003</v>
      </c>
      <c r="Q682" s="123">
        <f t="shared" si="387"/>
        <v>0</v>
      </c>
      <c r="R682" s="124">
        <f t="shared" si="388"/>
        <v>0</v>
      </c>
      <c r="S682" s="125">
        <v>214.82400000000001</v>
      </c>
      <c r="T682" s="122">
        <v>311.54399999999998</v>
      </c>
      <c r="U682" s="123">
        <f t="shared" si="376"/>
        <v>-96.71999999999997</v>
      </c>
      <c r="V682" s="124">
        <f t="shared" si="373"/>
        <v>-31.045374008165773</v>
      </c>
      <c r="W682" s="121" t="s">
        <v>7116</v>
      </c>
      <c r="X682" s="122">
        <v>100</v>
      </c>
      <c r="Y682" s="122">
        <v>100</v>
      </c>
      <c r="Z682" s="123">
        <f t="shared" si="374"/>
        <v>0</v>
      </c>
      <c r="AA682" s="124">
        <f t="shared" si="375"/>
        <v>0</v>
      </c>
      <c r="AB682" s="28" t="s">
        <v>7933</v>
      </c>
      <c r="AC682" s="122">
        <v>64</v>
      </c>
      <c r="AD682" s="122">
        <v>59</v>
      </c>
      <c r="AE682" s="123">
        <f t="shared" si="389"/>
        <v>5</v>
      </c>
      <c r="AF682" s="29">
        <f t="shared" si="390"/>
        <v>8.4745762711864394</v>
      </c>
      <c r="AG682" s="28" t="s">
        <v>6950</v>
      </c>
      <c r="AH682" s="122">
        <v>40</v>
      </c>
      <c r="AI682" s="122">
        <v>40</v>
      </c>
      <c r="AJ682" s="123">
        <f t="shared" si="391"/>
        <v>0</v>
      </c>
      <c r="AK682" s="124">
        <f t="shared" si="392"/>
        <v>0</v>
      </c>
      <c r="AL682" s="28" t="s">
        <v>7934</v>
      </c>
      <c r="AM682" s="122">
        <v>10</v>
      </c>
      <c r="AN682" s="122">
        <v>10</v>
      </c>
      <c r="AO682" s="123">
        <f t="shared" si="393"/>
        <v>0</v>
      </c>
      <c r="AP682" s="29">
        <f t="shared" si="394"/>
        <v>0</v>
      </c>
      <c r="AQ682" s="28" t="s">
        <v>6985</v>
      </c>
      <c r="AR682" s="122">
        <v>0</v>
      </c>
      <c r="AS682" s="122">
        <v>102</v>
      </c>
      <c r="AT682" s="123">
        <f t="shared" si="395"/>
        <v>-102</v>
      </c>
      <c r="AU682" s="124">
        <f t="shared" si="396"/>
        <v>-100</v>
      </c>
      <c r="AV682" s="9" t="s">
        <v>12132</v>
      </c>
      <c r="AX682" s="129"/>
      <c r="AY682" s="139"/>
      <c r="AZ682" s="139"/>
    </row>
    <row r="683" spans="3:52" ht="50" customHeight="1">
      <c r="C683" s="52" t="s">
        <v>6319</v>
      </c>
      <c r="D683" s="130" t="s">
        <v>1581</v>
      </c>
      <c r="E683" s="131" t="s">
        <v>6351</v>
      </c>
      <c r="F683" s="132" t="s">
        <v>1582</v>
      </c>
      <c r="G683" s="125">
        <v>1245.288</v>
      </c>
      <c r="H683" s="122">
        <v>1266.9929999999999</v>
      </c>
      <c r="I683" s="123">
        <f t="shared" si="368"/>
        <v>-21.704999999999927</v>
      </c>
      <c r="J683" s="124">
        <f t="shared" si="369"/>
        <v>-1.7131112800149588</v>
      </c>
      <c r="K683" s="125">
        <v>520.89400000000001</v>
      </c>
      <c r="L683" s="122">
        <v>553.79600000000005</v>
      </c>
      <c r="M683" s="123">
        <f t="shared" si="385"/>
        <v>-32.902000000000044</v>
      </c>
      <c r="N683" s="124">
        <f t="shared" si="386"/>
        <v>-5.9411768954633191</v>
      </c>
      <c r="O683" s="125">
        <v>26.36</v>
      </c>
      <c r="P683" s="122">
        <v>75.346000000000004</v>
      </c>
      <c r="Q683" s="123">
        <f t="shared" si="387"/>
        <v>-48.986000000000004</v>
      </c>
      <c r="R683" s="124">
        <f t="shared" si="388"/>
        <v>-65.014732036206297</v>
      </c>
      <c r="S683" s="125">
        <v>698.03399999999999</v>
      </c>
      <c r="T683" s="122">
        <v>637.851</v>
      </c>
      <c r="U683" s="123">
        <f t="shared" si="376"/>
        <v>60.182999999999993</v>
      </c>
      <c r="V683" s="124">
        <f t="shared" si="373"/>
        <v>9.4352756364730936</v>
      </c>
      <c r="W683" s="121" t="s">
        <v>7935</v>
      </c>
      <c r="X683" s="122">
        <v>456</v>
      </c>
      <c r="Y683" s="122">
        <v>406</v>
      </c>
      <c r="Z683" s="123">
        <f t="shared" si="374"/>
        <v>50</v>
      </c>
      <c r="AA683" s="124">
        <f t="shared" si="375"/>
        <v>12.315270935960591</v>
      </c>
      <c r="AB683" s="28" t="s">
        <v>7936</v>
      </c>
      <c r="AC683" s="122">
        <v>71</v>
      </c>
      <c r="AD683" s="122">
        <v>41</v>
      </c>
      <c r="AE683" s="123">
        <f t="shared" si="389"/>
        <v>30</v>
      </c>
      <c r="AF683" s="29">
        <f t="shared" si="390"/>
        <v>73.170731707317074</v>
      </c>
      <c r="AG683" s="28" t="s">
        <v>7937</v>
      </c>
      <c r="AH683" s="122">
        <v>47</v>
      </c>
      <c r="AI683" s="122">
        <v>49</v>
      </c>
      <c r="AJ683" s="123">
        <f t="shared" si="391"/>
        <v>-2</v>
      </c>
      <c r="AK683" s="124">
        <f t="shared" si="392"/>
        <v>-4.0816326530612246</v>
      </c>
      <c r="AL683" s="28" t="s">
        <v>7938</v>
      </c>
      <c r="AM683" s="122">
        <v>35</v>
      </c>
      <c r="AN683" s="122">
        <v>35</v>
      </c>
      <c r="AO683" s="123">
        <f t="shared" si="393"/>
        <v>0</v>
      </c>
      <c r="AP683" s="29">
        <f t="shared" si="394"/>
        <v>0</v>
      </c>
      <c r="AQ683" s="28" t="s">
        <v>7939</v>
      </c>
      <c r="AR683" s="122">
        <v>26</v>
      </c>
      <c r="AS683" s="122">
        <v>26</v>
      </c>
      <c r="AT683" s="123">
        <f t="shared" si="395"/>
        <v>0</v>
      </c>
      <c r="AU683" s="124">
        <f t="shared" si="396"/>
        <v>0</v>
      </c>
      <c r="AV683" s="9" t="s">
        <v>12133</v>
      </c>
      <c r="AX683" s="129"/>
      <c r="AY683" s="139"/>
      <c r="AZ683" s="139"/>
    </row>
    <row r="684" spans="3:52" ht="50" customHeight="1">
      <c r="C684" s="52" t="s">
        <v>6319</v>
      </c>
      <c r="D684" s="130" t="s">
        <v>1583</v>
      </c>
      <c r="E684" s="131" t="s">
        <v>6351</v>
      </c>
      <c r="F684" s="132" t="s">
        <v>1208</v>
      </c>
      <c r="G684" s="125">
        <v>4740.16</v>
      </c>
      <c r="H684" s="122">
        <v>4724.7700000000004</v>
      </c>
      <c r="I684" s="123">
        <f t="shared" si="368"/>
        <v>15.389999999999418</v>
      </c>
      <c r="J684" s="124">
        <f t="shared" si="369"/>
        <v>0.32573014136136608</v>
      </c>
      <c r="K684" s="125">
        <v>1689.85</v>
      </c>
      <c r="L684" s="122">
        <v>1688.077</v>
      </c>
      <c r="M684" s="123">
        <f t="shared" si="385"/>
        <v>1.7729999999999109</v>
      </c>
      <c r="N684" s="124">
        <f t="shared" si="386"/>
        <v>0.10503075392887355</v>
      </c>
      <c r="O684" s="125">
        <v>323.93900000000002</v>
      </c>
      <c r="P684" s="122">
        <v>323.88600000000002</v>
      </c>
      <c r="Q684" s="123">
        <f t="shared" si="387"/>
        <v>5.2999999999997272E-2</v>
      </c>
      <c r="R684" s="124">
        <f t="shared" si="388"/>
        <v>1.6363782318469234E-2</v>
      </c>
      <c r="S684" s="125">
        <v>2726.3710000000001</v>
      </c>
      <c r="T684" s="122">
        <v>2712.8069999999998</v>
      </c>
      <c r="U684" s="123">
        <f t="shared" si="376"/>
        <v>13.564000000000306</v>
      </c>
      <c r="V684" s="124">
        <f t="shared" si="373"/>
        <v>0.49999870982345246</v>
      </c>
      <c r="W684" s="121" t="s">
        <v>7940</v>
      </c>
      <c r="X684" s="122">
        <v>1180</v>
      </c>
      <c r="Y684" s="122">
        <v>1180</v>
      </c>
      <c r="Z684" s="123">
        <f t="shared" si="374"/>
        <v>0</v>
      </c>
      <c r="AA684" s="124">
        <f t="shared" si="375"/>
        <v>0</v>
      </c>
      <c r="AB684" s="28" t="s">
        <v>7941</v>
      </c>
      <c r="AC684" s="122">
        <v>572</v>
      </c>
      <c r="AD684" s="122">
        <v>554</v>
      </c>
      <c r="AE684" s="123">
        <f t="shared" si="389"/>
        <v>18</v>
      </c>
      <c r="AF684" s="29">
        <f t="shared" si="390"/>
        <v>3.2490974729241873</v>
      </c>
      <c r="AG684" s="28" t="s">
        <v>6456</v>
      </c>
      <c r="AH684" s="122">
        <v>500</v>
      </c>
      <c r="AI684" s="122">
        <v>500</v>
      </c>
      <c r="AJ684" s="123">
        <f t="shared" si="391"/>
        <v>0</v>
      </c>
      <c r="AK684" s="124">
        <f t="shared" si="392"/>
        <v>0</v>
      </c>
      <c r="AL684" s="28" t="s">
        <v>7942</v>
      </c>
      <c r="AM684" s="122">
        <v>217</v>
      </c>
      <c r="AN684" s="122">
        <v>222</v>
      </c>
      <c r="AO684" s="123">
        <f t="shared" si="393"/>
        <v>-5</v>
      </c>
      <c r="AP684" s="29">
        <f t="shared" si="394"/>
        <v>-2.2522522522522523</v>
      </c>
      <c r="AQ684" s="28" t="s">
        <v>6418</v>
      </c>
      <c r="AR684" s="122">
        <v>157</v>
      </c>
      <c r="AS684" s="122">
        <v>157</v>
      </c>
      <c r="AT684" s="123">
        <f t="shared" si="395"/>
        <v>0</v>
      </c>
      <c r="AU684" s="124">
        <f t="shared" si="396"/>
        <v>0</v>
      </c>
      <c r="AV684" s="9" t="s">
        <v>12134</v>
      </c>
      <c r="AX684" s="129"/>
      <c r="AY684" s="139"/>
      <c r="AZ684" s="139"/>
    </row>
    <row r="685" spans="3:52" ht="50" customHeight="1">
      <c r="C685" s="52" t="s">
        <v>6319</v>
      </c>
      <c r="D685" s="130" t="s">
        <v>1584</v>
      </c>
      <c r="E685" s="131" t="s">
        <v>6351</v>
      </c>
      <c r="F685" s="132" t="s">
        <v>1585</v>
      </c>
      <c r="G685" s="125">
        <v>7393.1670000000004</v>
      </c>
      <c r="H685" s="122">
        <v>7877.7740000000003</v>
      </c>
      <c r="I685" s="123">
        <f t="shared" si="368"/>
        <v>-484.60699999999997</v>
      </c>
      <c r="J685" s="124">
        <f t="shared" si="369"/>
        <v>-6.1515727666216362</v>
      </c>
      <c r="K685" s="125">
        <v>3369.6320000000001</v>
      </c>
      <c r="L685" s="122">
        <v>3778.692</v>
      </c>
      <c r="M685" s="123">
        <f t="shared" si="385"/>
        <v>-409.05999999999995</v>
      </c>
      <c r="N685" s="124">
        <f t="shared" si="386"/>
        <v>-10.825439067275129</v>
      </c>
      <c r="O685" s="125">
        <v>433.59300000000002</v>
      </c>
      <c r="P685" s="122">
        <v>433.55</v>
      </c>
      <c r="Q685" s="123">
        <f t="shared" si="387"/>
        <v>4.3000000000006366E-2</v>
      </c>
      <c r="R685" s="124">
        <f t="shared" si="388"/>
        <v>9.9181178641463193E-3</v>
      </c>
      <c r="S685" s="125">
        <v>3589.942</v>
      </c>
      <c r="T685" s="122">
        <v>3665.5320000000002</v>
      </c>
      <c r="U685" s="123">
        <f t="shared" si="376"/>
        <v>-75.590000000000146</v>
      </c>
      <c r="V685" s="124">
        <f t="shared" si="373"/>
        <v>-2.0621836066360939</v>
      </c>
      <c r="W685" s="121" t="s">
        <v>6514</v>
      </c>
      <c r="X685" s="122">
        <v>1665</v>
      </c>
      <c r="Y685" s="122">
        <v>1698</v>
      </c>
      <c r="Z685" s="123">
        <f t="shared" si="374"/>
        <v>-33</v>
      </c>
      <c r="AA685" s="124">
        <f t="shared" si="375"/>
        <v>-1.9434628975265018</v>
      </c>
      <c r="AB685" s="28" t="s">
        <v>7943</v>
      </c>
      <c r="AC685" s="122">
        <v>912</v>
      </c>
      <c r="AD685" s="122">
        <v>911</v>
      </c>
      <c r="AE685" s="123">
        <f t="shared" si="389"/>
        <v>1</v>
      </c>
      <c r="AF685" s="29">
        <f t="shared" si="390"/>
        <v>0.10976948408342481</v>
      </c>
      <c r="AG685" s="28" t="s">
        <v>6396</v>
      </c>
      <c r="AH685" s="122">
        <v>489</v>
      </c>
      <c r="AI685" s="122">
        <v>468</v>
      </c>
      <c r="AJ685" s="123">
        <f t="shared" si="391"/>
        <v>21</v>
      </c>
      <c r="AK685" s="124">
        <f t="shared" si="392"/>
        <v>4.4871794871794872</v>
      </c>
      <c r="AL685" s="28" t="s">
        <v>7944</v>
      </c>
      <c r="AM685" s="122">
        <v>339</v>
      </c>
      <c r="AN685" s="122">
        <v>367</v>
      </c>
      <c r="AO685" s="123">
        <f t="shared" si="393"/>
        <v>-28</v>
      </c>
      <c r="AP685" s="29">
        <f t="shared" si="394"/>
        <v>-7.6294277929155312</v>
      </c>
      <c r="AQ685" s="28" t="s">
        <v>6418</v>
      </c>
      <c r="AR685" s="122">
        <v>69</v>
      </c>
      <c r="AS685" s="122">
        <v>80</v>
      </c>
      <c r="AT685" s="123">
        <f t="shared" si="395"/>
        <v>-11</v>
      </c>
      <c r="AU685" s="124">
        <f t="shared" si="396"/>
        <v>-13.750000000000002</v>
      </c>
      <c r="AV685" s="9" t="s">
        <v>12135</v>
      </c>
      <c r="AX685" s="129"/>
      <c r="AY685" s="139"/>
      <c r="AZ685" s="139"/>
    </row>
    <row r="686" spans="3:52" ht="50" customHeight="1">
      <c r="C686" s="52" t="s">
        <v>6319</v>
      </c>
      <c r="D686" s="130" t="s">
        <v>1586</v>
      </c>
      <c r="E686" s="131" t="s">
        <v>6351</v>
      </c>
      <c r="F686" s="132" t="s">
        <v>1587</v>
      </c>
      <c r="G686" s="125">
        <v>2073.6889999999999</v>
      </c>
      <c r="H686" s="122">
        <v>2260.9920000000002</v>
      </c>
      <c r="I686" s="123">
        <f t="shared" si="368"/>
        <v>-187.30300000000034</v>
      </c>
      <c r="J686" s="124">
        <f t="shared" si="369"/>
        <v>-8.2841071529664987</v>
      </c>
      <c r="K686" s="125">
        <v>1222.6489999999999</v>
      </c>
      <c r="L686" s="122">
        <v>1272.3150000000001</v>
      </c>
      <c r="M686" s="123">
        <f t="shared" si="385"/>
        <v>-49.666000000000167</v>
      </c>
      <c r="N686" s="124">
        <f t="shared" si="386"/>
        <v>-3.9035930567508959</v>
      </c>
      <c r="O686" s="125">
        <v>400.35</v>
      </c>
      <c r="P686" s="122">
        <v>400.11599999999999</v>
      </c>
      <c r="Q686" s="123">
        <f t="shared" si="387"/>
        <v>0.23400000000003729</v>
      </c>
      <c r="R686" s="124">
        <f t="shared" si="388"/>
        <v>5.8483039918432976E-2</v>
      </c>
      <c r="S686" s="125">
        <v>450.69</v>
      </c>
      <c r="T686" s="122">
        <v>588.56100000000004</v>
      </c>
      <c r="U686" s="123">
        <f t="shared" si="376"/>
        <v>-137.87100000000004</v>
      </c>
      <c r="V686" s="124">
        <f t="shared" si="373"/>
        <v>-23.425099522394454</v>
      </c>
      <c r="W686" s="121" t="s">
        <v>7884</v>
      </c>
      <c r="X686" s="122">
        <v>171</v>
      </c>
      <c r="Y686" s="122">
        <v>261</v>
      </c>
      <c r="Z686" s="123">
        <f t="shared" si="374"/>
        <v>-90</v>
      </c>
      <c r="AA686" s="124">
        <f t="shared" si="375"/>
        <v>-34.482758620689658</v>
      </c>
      <c r="AB686" s="28" t="s">
        <v>6418</v>
      </c>
      <c r="AC686" s="122">
        <v>86</v>
      </c>
      <c r="AD686" s="122">
        <v>76</v>
      </c>
      <c r="AE686" s="123">
        <f t="shared" si="389"/>
        <v>10</v>
      </c>
      <c r="AF686" s="29">
        <f t="shared" si="390"/>
        <v>13.157894736842104</v>
      </c>
      <c r="AG686" s="28" t="s">
        <v>6471</v>
      </c>
      <c r="AH686" s="122">
        <v>56</v>
      </c>
      <c r="AI686" s="122">
        <v>81</v>
      </c>
      <c r="AJ686" s="123">
        <f t="shared" si="391"/>
        <v>-25</v>
      </c>
      <c r="AK686" s="124">
        <f t="shared" si="392"/>
        <v>-30.864197530864196</v>
      </c>
      <c r="AL686" s="28" t="s">
        <v>7945</v>
      </c>
      <c r="AM686" s="122">
        <v>38</v>
      </c>
      <c r="AN686" s="122">
        <v>36</v>
      </c>
      <c r="AO686" s="123">
        <f t="shared" si="393"/>
        <v>2</v>
      </c>
      <c r="AP686" s="29">
        <f t="shared" si="394"/>
        <v>5.5555555555555554</v>
      </c>
      <c r="AQ686" s="28" t="s">
        <v>7946</v>
      </c>
      <c r="AR686" s="122">
        <v>36</v>
      </c>
      <c r="AS686" s="122">
        <v>66</v>
      </c>
      <c r="AT686" s="123">
        <f t="shared" si="395"/>
        <v>-30</v>
      </c>
      <c r="AU686" s="124">
        <f t="shared" si="396"/>
        <v>-45.454545454545453</v>
      </c>
      <c r="AV686" s="9" t="s">
        <v>12136</v>
      </c>
      <c r="AX686" s="129"/>
      <c r="AY686" s="139"/>
      <c r="AZ686" s="139"/>
    </row>
    <row r="687" spans="3:52" ht="50" customHeight="1">
      <c r="C687" s="52" t="s">
        <v>6319</v>
      </c>
      <c r="D687" s="130" t="s">
        <v>1588</v>
      </c>
      <c r="E687" s="131" t="s">
        <v>6351</v>
      </c>
      <c r="F687" s="132" t="s">
        <v>1589</v>
      </c>
      <c r="G687" s="125">
        <v>2659.252</v>
      </c>
      <c r="H687" s="122">
        <v>2820.259</v>
      </c>
      <c r="I687" s="123">
        <f t="shared" si="368"/>
        <v>-161.00700000000006</v>
      </c>
      <c r="J687" s="124">
        <f t="shared" si="369"/>
        <v>-5.7089437530382874</v>
      </c>
      <c r="K687" s="125">
        <v>2226.4470000000001</v>
      </c>
      <c r="L687" s="122">
        <v>2087.6019999999999</v>
      </c>
      <c r="M687" s="123">
        <f t="shared" si="385"/>
        <v>138.84500000000025</v>
      </c>
      <c r="N687" s="124">
        <f t="shared" si="386"/>
        <v>6.6509325053338841</v>
      </c>
      <c r="O687" s="125">
        <v>69.17</v>
      </c>
      <c r="P687" s="122">
        <v>69.131</v>
      </c>
      <c r="Q687" s="123">
        <f t="shared" si="387"/>
        <v>3.9000000000001478E-2</v>
      </c>
      <c r="R687" s="124">
        <f t="shared" si="388"/>
        <v>5.6414633087907701E-2</v>
      </c>
      <c r="S687" s="125">
        <v>363.63499999999999</v>
      </c>
      <c r="T687" s="122">
        <v>663.52599999999995</v>
      </c>
      <c r="U687" s="123">
        <f t="shared" si="376"/>
        <v>-299.89099999999996</v>
      </c>
      <c r="V687" s="124">
        <f t="shared" si="373"/>
        <v>-45.196571046198642</v>
      </c>
      <c r="W687" s="121" t="s">
        <v>7947</v>
      </c>
      <c r="X687" s="122">
        <v>271</v>
      </c>
      <c r="Y687" s="122">
        <v>301</v>
      </c>
      <c r="Z687" s="123">
        <f t="shared" si="374"/>
        <v>-30</v>
      </c>
      <c r="AA687" s="124">
        <f t="shared" si="375"/>
        <v>-9.9667774086378742</v>
      </c>
      <c r="AB687" s="28" t="s">
        <v>7948</v>
      </c>
      <c r="AC687" s="122">
        <v>35</v>
      </c>
      <c r="AD687" s="122">
        <v>70</v>
      </c>
      <c r="AE687" s="123">
        <f t="shared" si="389"/>
        <v>-35</v>
      </c>
      <c r="AF687" s="29">
        <f t="shared" si="390"/>
        <v>-50</v>
      </c>
      <c r="AG687" s="28" t="s">
        <v>7949</v>
      </c>
      <c r="AH687" s="122">
        <v>31</v>
      </c>
      <c r="AI687" s="122">
        <v>31</v>
      </c>
      <c r="AJ687" s="123">
        <f t="shared" si="391"/>
        <v>0</v>
      </c>
      <c r="AK687" s="124">
        <f t="shared" si="392"/>
        <v>0</v>
      </c>
      <c r="AL687" s="28" t="s">
        <v>6410</v>
      </c>
      <c r="AM687" s="122">
        <v>26</v>
      </c>
      <c r="AN687" s="122">
        <v>26</v>
      </c>
      <c r="AO687" s="123">
        <f t="shared" si="393"/>
        <v>0</v>
      </c>
      <c r="AP687" s="29">
        <f t="shared" si="394"/>
        <v>0</v>
      </c>
      <c r="AQ687" s="28" t="s">
        <v>7710</v>
      </c>
      <c r="AR687" s="122">
        <v>1</v>
      </c>
      <c r="AS687" s="122">
        <v>236</v>
      </c>
      <c r="AT687" s="123">
        <f t="shared" si="395"/>
        <v>-235</v>
      </c>
      <c r="AU687" s="124">
        <f t="shared" si="396"/>
        <v>-99.576271186440678</v>
      </c>
      <c r="AV687" s="9" t="s">
        <v>12137</v>
      </c>
      <c r="AX687" s="129"/>
      <c r="AY687" s="139"/>
      <c r="AZ687" s="139"/>
    </row>
    <row r="688" spans="3:52" ht="50" customHeight="1">
      <c r="C688" s="52" t="s">
        <v>6319</v>
      </c>
      <c r="D688" s="130" t="s">
        <v>1590</v>
      </c>
      <c r="E688" s="131" t="s">
        <v>6351</v>
      </c>
      <c r="F688" s="132" t="s">
        <v>1591</v>
      </c>
      <c r="G688" s="125">
        <v>1945.6679999999999</v>
      </c>
      <c r="H688" s="122">
        <v>2131.5430000000001</v>
      </c>
      <c r="I688" s="123">
        <f t="shared" si="368"/>
        <v>-185.87500000000023</v>
      </c>
      <c r="J688" s="124">
        <f t="shared" si="369"/>
        <v>-8.7202087877185779</v>
      </c>
      <c r="K688" s="125">
        <v>1518.1990000000001</v>
      </c>
      <c r="L688" s="122">
        <v>1507.183</v>
      </c>
      <c r="M688" s="123">
        <f t="shared" si="385"/>
        <v>11.016000000000076</v>
      </c>
      <c r="N688" s="124">
        <f t="shared" si="386"/>
        <v>0.73089996370713284</v>
      </c>
      <c r="O688" s="125">
        <v>8.5869999999999997</v>
      </c>
      <c r="P688" s="122">
        <v>8.5830000000000002</v>
      </c>
      <c r="Q688" s="123">
        <f t="shared" si="387"/>
        <v>3.9999999999995595E-3</v>
      </c>
      <c r="R688" s="124">
        <f t="shared" si="388"/>
        <v>4.6603751601998825E-2</v>
      </c>
      <c r="S688" s="125">
        <v>418.88200000000001</v>
      </c>
      <c r="T688" s="122">
        <v>615.77700000000004</v>
      </c>
      <c r="U688" s="123">
        <f t="shared" si="376"/>
        <v>-196.89500000000004</v>
      </c>
      <c r="V688" s="124">
        <f t="shared" si="373"/>
        <v>-31.975049409120516</v>
      </c>
      <c r="W688" s="121" t="s">
        <v>6675</v>
      </c>
      <c r="X688" s="122">
        <v>264</v>
      </c>
      <c r="Y688" s="122">
        <v>361</v>
      </c>
      <c r="Z688" s="123">
        <f t="shared" si="374"/>
        <v>-97</v>
      </c>
      <c r="AA688" s="124">
        <f t="shared" si="375"/>
        <v>-26.869806094182824</v>
      </c>
      <c r="AB688" s="28" t="s">
        <v>7950</v>
      </c>
      <c r="AC688" s="122">
        <v>117</v>
      </c>
      <c r="AD688" s="122">
        <v>217</v>
      </c>
      <c r="AE688" s="123">
        <f t="shared" si="389"/>
        <v>-100</v>
      </c>
      <c r="AF688" s="29">
        <f t="shared" si="390"/>
        <v>-46.082949308755758</v>
      </c>
      <c r="AG688" s="28" t="s">
        <v>6392</v>
      </c>
      <c r="AH688" s="122">
        <v>38</v>
      </c>
      <c r="AI688" s="122">
        <v>38</v>
      </c>
      <c r="AJ688" s="123">
        <f t="shared" si="391"/>
        <v>0</v>
      </c>
      <c r="AK688" s="124">
        <f t="shared" si="392"/>
        <v>0</v>
      </c>
      <c r="AL688" s="28" t="s">
        <v>6418</v>
      </c>
      <c r="AM688" s="122">
        <v>0</v>
      </c>
      <c r="AN688" s="122">
        <v>0</v>
      </c>
      <c r="AO688" s="123">
        <f t="shared" si="393"/>
        <v>0</v>
      </c>
      <c r="AP688" s="29" t="e">
        <f t="shared" si="394"/>
        <v>#DIV/0!</v>
      </c>
      <c r="AQ688" s="28" t="s">
        <v>6421</v>
      </c>
      <c r="AR688" s="122" t="s">
        <v>6421</v>
      </c>
      <c r="AS688" s="122" t="s">
        <v>6421</v>
      </c>
      <c r="AT688" s="123" t="s">
        <v>6421</v>
      </c>
      <c r="AU688" s="124" t="s">
        <v>6421</v>
      </c>
      <c r="AV688" s="9" t="s">
        <v>12138</v>
      </c>
      <c r="AX688" s="129"/>
      <c r="AY688" s="139"/>
      <c r="AZ688" s="139"/>
    </row>
    <row r="689" spans="3:52" ht="50" customHeight="1">
      <c r="C689" s="52" t="s">
        <v>6319</v>
      </c>
      <c r="D689" s="106" t="s">
        <v>1592</v>
      </c>
      <c r="E689" s="107" t="s">
        <v>6351</v>
      </c>
      <c r="F689" s="108" t="s">
        <v>1593</v>
      </c>
      <c r="G689" s="125">
        <v>2365.8910000000001</v>
      </c>
      <c r="H689" s="122">
        <v>2388.9189999999999</v>
      </c>
      <c r="I689" s="123">
        <f t="shared" si="368"/>
        <v>-23.027999999999793</v>
      </c>
      <c r="J689" s="124">
        <f t="shared" si="369"/>
        <v>-0.9639506404361049</v>
      </c>
      <c r="K689" s="125">
        <v>1267.798</v>
      </c>
      <c r="L689" s="122">
        <v>1257.1769999999999</v>
      </c>
      <c r="M689" s="123">
        <f t="shared" si="385"/>
        <v>10.621000000000095</v>
      </c>
      <c r="N689" s="124">
        <f t="shared" si="386"/>
        <v>0.84482932793076038</v>
      </c>
      <c r="O689" s="125">
        <v>258.47399999999999</v>
      </c>
      <c r="P689" s="122">
        <v>258.38</v>
      </c>
      <c r="Q689" s="123">
        <f t="shared" si="387"/>
        <v>9.3999999999994088E-2</v>
      </c>
      <c r="R689" s="124">
        <f t="shared" si="388"/>
        <v>3.6380524808419419E-2</v>
      </c>
      <c r="S689" s="125">
        <v>839.61900000000003</v>
      </c>
      <c r="T689" s="122">
        <v>873.36199999999997</v>
      </c>
      <c r="U689" s="123">
        <f t="shared" si="376"/>
        <v>-33.742999999999938</v>
      </c>
      <c r="V689" s="124">
        <f t="shared" si="373"/>
        <v>-3.8635754704234833</v>
      </c>
      <c r="W689" s="121" t="s">
        <v>6675</v>
      </c>
      <c r="X689" s="122">
        <v>629</v>
      </c>
      <c r="Y689" s="122">
        <v>639</v>
      </c>
      <c r="Z689" s="123">
        <f t="shared" si="374"/>
        <v>-10</v>
      </c>
      <c r="AA689" s="124">
        <f t="shared" si="375"/>
        <v>-1.5649452269170578</v>
      </c>
      <c r="AB689" s="28" t="s">
        <v>6418</v>
      </c>
      <c r="AC689" s="122">
        <v>124</v>
      </c>
      <c r="AD689" s="122">
        <v>144</v>
      </c>
      <c r="AE689" s="123">
        <f t="shared" si="389"/>
        <v>-20</v>
      </c>
      <c r="AF689" s="29">
        <f t="shared" si="390"/>
        <v>-13.888888888888889</v>
      </c>
      <c r="AG689" s="28" t="s">
        <v>7951</v>
      </c>
      <c r="AH689" s="122">
        <v>50</v>
      </c>
      <c r="AI689" s="122">
        <v>50</v>
      </c>
      <c r="AJ689" s="123">
        <f t="shared" si="391"/>
        <v>0</v>
      </c>
      <c r="AK689" s="124">
        <f t="shared" si="392"/>
        <v>0</v>
      </c>
      <c r="AL689" s="28" t="s">
        <v>7952</v>
      </c>
      <c r="AM689" s="122">
        <v>27</v>
      </c>
      <c r="AN689" s="122">
        <v>32</v>
      </c>
      <c r="AO689" s="123">
        <f t="shared" si="393"/>
        <v>-5</v>
      </c>
      <c r="AP689" s="29">
        <f t="shared" si="394"/>
        <v>-15.625</v>
      </c>
      <c r="AQ689" s="28" t="s">
        <v>6564</v>
      </c>
      <c r="AR689" s="122">
        <v>10</v>
      </c>
      <c r="AS689" s="122">
        <v>8</v>
      </c>
      <c r="AT689" s="123">
        <f t="shared" si="395"/>
        <v>2</v>
      </c>
      <c r="AU689" s="124">
        <f t="shared" si="396"/>
        <v>25</v>
      </c>
      <c r="AV689" s="9" t="s">
        <v>12139</v>
      </c>
      <c r="AX689" s="129"/>
      <c r="AY689" s="139"/>
      <c r="AZ689" s="139"/>
    </row>
    <row r="690" spans="3:52" ht="50" customHeight="1">
      <c r="C690" s="52" t="s">
        <v>6319</v>
      </c>
      <c r="D690" s="106" t="s">
        <v>1594</v>
      </c>
      <c r="E690" s="107" t="s">
        <v>6351</v>
      </c>
      <c r="F690" s="108" t="s">
        <v>1595</v>
      </c>
      <c r="G690" s="125">
        <v>7870.3890000000001</v>
      </c>
      <c r="H690" s="122">
        <v>7462.1310000000003</v>
      </c>
      <c r="I690" s="123">
        <f t="shared" si="368"/>
        <v>408.25799999999981</v>
      </c>
      <c r="J690" s="124">
        <f t="shared" si="369"/>
        <v>5.4710644988676798</v>
      </c>
      <c r="K690" s="125">
        <v>5186.326</v>
      </c>
      <c r="L690" s="122">
        <v>5257.6790000000001</v>
      </c>
      <c r="M690" s="123">
        <f t="shared" si="385"/>
        <v>-71.353000000000065</v>
      </c>
      <c r="N690" s="124">
        <f t="shared" si="386"/>
        <v>-1.3571197480865618</v>
      </c>
      <c r="O690" s="125">
        <v>230.93100000000001</v>
      </c>
      <c r="P690" s="122">
        <v>130.89099999999999</v>
      </c>
      <c r="Q690" s="123">
        <f t="shared" si="387"/>
        <v>100.04000000000002</v>
      </c>
      <c r="R690" s="124">
        <f t="shared" si="388"/>
        <v>76.430006646751906</v>
      </c>
      <c r="S690" s="125">
        <v>2453.1320000000001</v>
      </c>
      <c r="T690" s="122">
        <v>2073.5610000000001</v>
      </c>
      <c r="U690" s="123">
        <f t="shared" si="376"/>
        <v>379.57099999999991</v>
      </c>
      <c r="V690" s="124">
        <f t="shared" si="373"/>
        <v>18.305272909743184</v>
      </c>
      <c r="W690" s="121" t="s">
        <v>6403</v>
      </c>
      <c r="X690" s="122">
        <v>1970</v>
      </c>
      <c r="Y690" s="122">
        <v>1569</v>
      </c>
      <c r="Z690" s="123">
        <f t="shared" si="374"/>
        <v>401</v>
      </c>
      <c r="AA690" s="124">
        <f t="shared" si="375"/>
        <v>25.557680050987891</v>
      </c>
      <c r="AB690" s="28" t="s">
        <v>6410</v>
      </c>
      <c r="AC690" s="122">
        <v>163</v>
      </c>
      <c r="AD690" s="122">
        <v>163</v>
      </c>
      <c r="AE690" s="123">
        <f t="shared" si="389"/>
        <v>0</v>
      </c>
      <c r="AF690" s="29">
        <f t="shared" si="390"/>
        <v>0</v>
      </c>
      <c r="AG690" s="28" t="s">
        <v>7953</v>
      </c>
      <c r="AH690" s="122">
        <v>150</v>
      </c>
      <c r="AI690" s="122">
        <v>150</v>
      </c>
      <c r="AJ690" s="123">
        <f t="shared" si="391"/>
        <v>0</v>
      </c>
      <c r="AK690" s="124">
        <f t="shared" si="392"/>
        <v>0</v>
      </c>
      <c r="AL690" s="28" t="s">
        <v>7954</v>
      </c>
      <c r="AM690" s="122">
        <v>124</v>
      </c>
      <c r="AN690" s="122">
        <v>123</v>
      </c>
      <c r="AO690" s="123">
        <f t="shared" si="393"/>
        <v>1</v>
      </c>
      <c r="AP690" s="29">
        <f t="shared" si="394"/>
        <v>0.81300813008130091</v>
      </c>
      <c r="AQ690" s="28" t="s">
        <v>7955</v>
      </c>
      <c r="AR690" s="122">
        <v>20</v>
      </c>
      <c r="AS690" s="122">
        <v>20</v>
      </c>
      <c r="AT690" s="123">
        <f t="shared" si="395"/>
        <v>0</v>
      </c>
      <c r="AU690" s="124">
        <f t="shared" si="396"/>
        <v>0</v>
      </c>
      <c r="AV690" s="9" t="s">
        <v>12140</v>
      </c>
      <c r="AX690" s="129"/>
      <c r="AY690" s="139"/>
      <c r="AZ690" s="139"/>
    </row>
    <row r="691" spans="3:52" ht="50" customHeight="1">
      <c r="C691" s="52" t="s">
        <v>6319</v>
      </c>
      <c r="D691" s="130" t="s">
        <v>1596</v>
      </c>
      <c r="E691" s="131" t="s">
        <v>6351</v>
      </c>
      <c r="F691" s="132" t="s">
        <v>1597</v>
      </c>
      <c r="G691" s="125">
        <v>3947.567</v>
      </c>
      <c r="H691" s="122">
        <v>4268.46</v>
      </c>
      <c r="I691" s="123">
        <f t="shared" si="368"/>
        <v>-320.89300000000003</v>
      </c>
      <c r="J691" s="124">
        <f t="shared" si="369"/>
        <v>-7.5177698748494777</v>
      </c>
      <c r="K691" s="125">
        <v>2123.9830000000002</v>
      </c>
      <c r="L691" s="122">
        <v>2023.623</v>
      </c>
      <c r="M691" s="123">
        <f t="shared" si="385"/>
        <v>100.36000000000013</v>
      </c>
      <c r="N691" s="124">
        <f t="shared" si="386"/>
        <v>4.9594217895329376</v>
      </c>
      <c r="O691" s="125">
        <v>557.80600000000004</v>
      </c>
      <c r="P691" s="122">
        <v>557.78</v>
      </c>
      <c r="Q691" s="123">
        <f t="shared" si="387"/>
        <v>2.6000000000067303E-2</v>
      </c>
      <c r="R691" s="124">
        <f t="shared" si="388"/>
        <v>4.6613360106255693E-3</v>
      </c>
      <c r="S691" s="125">
        <v>1265.778</v>
      </c>
      <c r="T691" s="122">
        <v>1687.057</v>
      </c>
      <c r="U691" s="123">
        <f t="shared" si="376"/>
        <v>-421.279</v>
      </c>
      <c r="V691" s="124">
        <f t="shared" si="373"/>
        <v>-24.971236893596362</v>
      </c>
      <c r="W691" s="121" t="s">
        <v>6403</v>
      </c>
      <c r="X691" s="122">
        <v>674</v>
      </c>
      <c r="Y691" s="122">
        <v>674</v>
      </c>
      <c r="Z691" s="123">
        <f t="shared" si="374"/>
        <v>0</v>
      </c>
      <c r="AA691" s="124">
        <f t="shared" si="375"/>
        <v>0</v>
      </c>
      <c r="AB691" s="28" t="s">
        <v>6417</v>
      </c>
      <c r="AC691" s="122">
        <v>314</v>
      </c>
      <c r="AD691" s="122">
        <v>350</v>
      </c>
      <c r="AE691" s="123">
        <f t="shared" si="389"/>
        <v>-36</v>
      </c>
      <c r="AF691" s="29">
        <f t="shared" si="390"/>
        <v>-10.285714285714285</v>
      </c>
      <c r="AG691" s="28" t="s">
        <v>6418</v>
      </c>
      <c r="AH691" s="122">
        <v>248</v>
      </c>
      <c r="AI691" s="122">
        <v>248</v>
      </c>
      <c r="AJ691" s="123">
        <f t="shared" si="391"/>
        <v>0</v>
      </c>
      <c r="AK691" s="124">
        <f t="shared" si="392"/>
        <v>0</v>
      </c>
      <c r="AL691" s="28" t="s">
        <v>6810</v>
      </c>
      <c r="AM691" s="122">
        <v>14</v>
      </c>
      <c r="AN691" s="122">
        <v>385</v>
      </c>
      <c r="AO691" s="123">
        <f t="shared" si="393"/>
        <v>-371</v>
      </c>
      <c r="AP691" s="29">
        <f t="shared" si="394"/>
        <v>-96.36363636363636</v>
      </c>
      <c r="AQ691" s="28" t="s">
        <v>7956</v>
      </c>
      <c r="AR691" s="122">
        <v>9</v>
      </c>
      <c r="AS691" s="122">
        <v>9</v>
      </c>
      <c r="AT691" s="123">
        <f t="shared" si="395"/>
        <v>0</v>
      </c>
      <c r="AU691" s="124">
        <f t="shared" si="396"/>
        <v>0</v>
      </c>
      <c r="AV691" s="9" t="s">
        <v>12141</v>
      </c>
      <c r="AX691" s="129"/>
      <c r="AY691" s="139"/>
      <c r="AZ691" s="139"/>
    </row>
    <row r="692" spans="3:52" ht="50" customHeight="1">
      <c r="C692" s="52" t="s">
        <v>6320</v>
      </c>
      <c r="D692" s="130" t="s">
        <v>1598</v>
      </c>
      <c r="E692" s="131" t="s">
        <v>6351</v>
      </c>
      <c r="F692" s="132" t="s">
        <v>1599</v>
      </c>
      <c r="G692" s="125">
        <v>1.62</v>
      </c>
      <c r="H692" s="122">
        <v>1.62</v>
      </c>
      <c r="I692" s="123">
        <f t="shared" si="368"/>
        <v>0</v>
      </c>
      <c r="J692" s="124">
        <f t="shared" si="369"/>
        <v>0</v>
      </c>
      <c r="K692" s="125" t="s">
        <v>11839</v>
      </c>
      <c r="L692" s="122" t="s">
        <v>11839</v>
      </c>
      <c r="M692" s="123" t="s">
        <v>11839</v>
      </c>
      <c r="N692" s="124" t="s">
        <v>11839</v>
      </c>
      <c r="O692" s="125" t="s">
        <v>11840</v>
      </c>
      <c r="P692" s="122" t="s">
        <v>11840</v>
      </c>
      <c r="Q692" s="123" t="s">
        <v>11839</v>
      </c>
      <c r="R692" s="124" t="s">
        <v>11840</v>
      </c>
      <c r="S692" s="125">
        <v>1.62</v>
      </c>
      <c r="T692" s="122">
        <v>1.62</v>
      </c>
      <c r="U692" s="123">
        <f t="shared" si="376"/>
        <v>0</v>
      </c>
      <c r="V692" s="124">
        <f t="shared" si="373"/>
        <v>0</v>
      </c>
      <c r="W692" s="121" t="s">
        <v>7957</v>
      </c>
      <c r="X692" s="122">
        <v>2</v>
      </c>
      <c r="Y692" s="122">
        <v>2</v>
      </c>
      <c r="Z692" s="123">
        <f t="shared" si="374"/>
        <v>0</v>
      </c>
      <c r="AA692" s="124">
        <f t="shared" si="375"/>
        <v>0</v>
      </c>
      <c r="AB692" s="28" t="s">
        <v>11839</v>
      </c>
      <c r="AC692" s="122" t="s">
        <v>11839</v>
      </c>
      <c r="AD692" s="122" t="s">
        <v>11839</v>
      </c>
      <c r="AE692" s="123" t="s">
        <v>11839</v>
      </c>
      <c r="AF692" s="29" t="s">
        <v>11839</v>
      </c>
      <c r="AG692" s="28" t="s">
        <v>11839</v>
      </c>
      <c r="AH692" s="122" t="s">
        <v>11839</v>
      </c>
      <c r="AI692" s="122" t="s">
        <v>11839</v>
      </c>
      <c r="AJ692" s="123" t="s">
        <v>11839</v>
      </c>
      <c r="AK692" s="124" t="s">
        <v>11839</v>
      </c>
      <c r="AL692" s="28" t="s">
        <v>11839</v>
      </c>
      <c r="AM692" s="122" t="s">
        <v>11839</v>
      </c>
      <c r="AN692" s="122" t="s">
        <v>11839</v>
      </c>
      <c r="AO692" s="123" t="s">
        <v>11839</v>
      </c>
      <c r="AP692" s="29" t="s">
        <v>11839</v>
      </c>
      <c r="AQ692" s="28" t="s">
        <v>11839</v>
      </c>
      <c r="AR692" s="122" t="s">
        <v>11839</v>
      </c>
      <c r="AS692" s="122" t="s">
        <v>11839</v>
      </c>
      <c r="AT692" s="123" t="s">
        <v>11839</v>
      </c>
      <c r="AU692" s="124" t="s">
        <v>11837</v>
      </c>
      <c r="AV692" s="104"/>
      <c r="AX692" s="129"/>
      <c r="AY692" s="139"/>
      <c r="AZ692" s="139"/>
    </row>
    <row r="693" spans="3:52" ht="50" customHeight="1">
      <c r="C693" s="52" t="s">
        <v>6320</v>
      </c>
      <c r="D693" s="130" t="s">
        <v>1600</v>
      </c>
      <c r="E693" s="131" t="s">
        <v>6351</v>
      </c>
      <c r="F693" s="132" t="s">
        <v>1601</v>
      </c>
      <c r="G693" s="125">
        <v>263.62900000000002</v>
      </c>
      <c r="H693" s="122">
        <v>200.71600000000001</v>
      </c>
      <c r="I693" s="123">
        <f t="shared" si="368"/>
        <v>62.913000000000011</v>
      </c>
      <c r="J693" s="124">
        <f t="shared" si="369"/>
        <v>31.344287450925691</v>
      </c>
      <c r="K693" s="125">
        <v>81.561999999999998</v>
      </c>
      <c r="L693" s="122">
        <v>69.256</v>
      </c>
      <c r="M693" s="123">
        <f t="shared" si="385"/>
        <v>12.305999999999997</v>
      </c>
      <c r="N693" s="124">
        <f t="shared" si="386"/>
        <v>17.768857571907123</v>
      </c>
      <c r="O693" s="125" t="s">
        <v>11840</v>
      </c>
      <c r="P693" s="122" t="s">
        <v>11840</v>
      </c>
      <c r="Q693" s="123" t="s">
        <v>11839</v>
      </c>
      <c r="R693" s="124" t="s">
        <v>11840</v>
      </c>
      <c r="S693" s="125">
        <v>182.06700000000001</v>
      </c>
      <c r="T693" s="122">
        <v>131.46</v>
      </c>
      <c r="U693" s="123">
        <f t="shared" si="376"/>
        <v>50.606999999999999</v>
      </c>
      <c r="V693" s="124">
        <f t="shared" si="373"/>
        <v>38.496120492925598</v>
      </c>
      <c r="W693" s="121" t="s">
        <v>7958</v>
      </c>
      <c r="X693" s="122">
        <v>182</v>
      </c>
      <c r="Y693" s="122">
        <v>131</v>
      </c>
      <c r="Z693" s="123">
        <f t="shared" si="374"/>
        <v>51</v>
      </c>
      <c r="AA693" s="124">
        <f t="shared" si="375"/>
        <v>38.931297709923662</v>
      </c>
      <c r="AB693" s="28" t="s">
        <v>11839</v>
      </c>
      <c r="AC693" s="122" t="s">
        <v>11839</v>
      </c>
      <c r="AD693" s="122" t="s">
        <v>11839</v>
      </c>
      <c r="AE693" s="123" t="s">
        <v>11839</v>
      </c>
      <c r="AF693" s="29" t="s">
        <v>11839</v>
      </c>
      <c r="AG693" s="28" t="s">
        <v>11839</v>
      </c>
      <c r="AH693" s="122" t="s">
        <v>11839</v>
      </c>
      <c r="AI693" s="122" t="s">
        <v>11839</v>
      </c>
      <c r="AJ693" s="123" t="s">
        <v>11839</v>
      </c>
      <c r="AK693" s="124" t="s">
        <v>11839</v>
      </c>
      <c r="AL693" s="28" t="s">
        <v>11839</v>
      </c>
      <c r="AM693" s="122" t="s">
        <v>11839</v>
      </c>
      <c r="AN693" s="122" t="s">
        <v>11839</v>
      </c>
      <c r="AO693" s="123" t="s">
        <v>11839</v>
      </c>
      <c r="AP693" s="29" t="s">
        <v>11839</v>
      </c>
      <c r="AQ693" s="28" t="s">
        <v>11839</v>
      </c>
      <c r="AR693" s="122" t="s">
        <v>11839</v>
      </c>
      <c r="AS693" s="122" t="s">
        <v>11839</v>
      </c>
      <c r="AT693" s="123" t="s">
        <v>11839</v>
      </c>
      <c r="AU693" s="124" t="s">
        <v>11837</v>
      </c>
      <c r="AV693" s="104"/>
      <c r="AX693" s="129"/>
      <c r="AY693" s="139"/>
      <c r="AZ693" s="139"/>
    </row>
    <row r="694" spans="3:52" ht="50" customHeight="1">
      <c r="C694" s="52" t="s">
        <v>6320</v>
      </c>
      <c r="D694" s="130" t="s">
        <v>1602</v>
      </c>
      <c r="E694" s="131" t="s">
        <v>6351</v>
      </c>
      <c r="F694" s="132" t="s">
        <v>1603</v>
      </c>
      <c r="G694" s="125">
        <v>70.575000000000003</v>
      </c>
      <c r="H694" s="122">
        <v>59.561999999999998</v>
      </c>
      <c r="I694" s="123">
        <f t="shared" si="368"/>
        <v>11.013000000000005</v>
      </c>
      <c r="J694" s="124">
        <f t="shared" si="369"/>
        <v>18.489976830865327</v>
      </c>
      <c r="K694" s="125" t="s">
        <v>11839</v>
      </c>
      <c r="L694" s="122" t="s">
        <v>11839</v>
      </c>
      <c r="M694" s="123" t="s">
        <v>11839</v>
      </c>
      <c r="N694" s="124" t="s">
        <v>11839</v>
      </c>
      <c r="O694" s="125" t="s">
        <v>11840</v>
      </c>
      <c r="P694" s="122" t="s">
        <v>11840</v>
      </c>
      <c r="Q694" s="123" t="s">
        <v>11839</v>
      </c>
      <c r="R694" s="124" t="s">
        <v>11840</v>
      </c>
      <c r="S694" s="125">
        <v>70.575000000000003</v>
      </c>
      <c r="T694" s="122">
        <v>59.561999999999998</v>
      </c>
      <c r="U694" s="123">
        <f t="shared" si="376"/>
        <v>11.013000000000005</v>
      </c>
      <c r="V694" s="124">
        <f t="shared" si="373"/>
        <v>18.489976830865327</v>
      </c>
      <c r="W694" s="121" t="s">
        <v>7959</v>
      </c>
      <c r="X694" s="122">
        <v>71</v>
      </c>
      <c r="Y694" s="122">
        <v>60</v>
      </c>
      <c r="Z694" s="123">
        <f t="shared" si="374"/>
        <v>11</v>
      </c>
      <c r="AA694" s="124">
        <f t="shared" si="375"/>
        <v>18.333333333333332</v>
      </c>
      <c r="AB694" s="28" t="s">
        <v>11839</v>
      </c>
      <c r="AC694" s="122" t="s">
        <v>11839</v>
      </c>
      <c r="AD694" s="122" t="s">
        <v>11839</v>
      </c>
      <c r="AE694" s="123" t="s">
        <v>11839</v>
      </c>
      <c r="AF694" s="29" t="s">
        <v>11839</v>
      </c>
      <c r="AG694" s="28" t="s">
        <v>11839</v>
      </c>
      <c r="AH694" s="122" t="s">
        <v>11839</v>
      </c>
      <c r="AI694" s="122" t="s">
        <v>11839</v>
      </c>
      <c r="AJ694" s="123" t="s">
        <v>11839</v>
      </c>
      <c r="AK694" s="124" t="s">
        <v>11839</v>
      </c>
      <c r="AL694" s="28" t="s">
        <v>11839</v>
      </c>
      <c r="AM694" s="122" t="s">
        <v>11839</v>
      </c>
      <c r="AN694" s="122" t="s">
        <v>11839</v>
      </c>
      <c r="AO694" s="123" t="s">
        <v>11839</v>
      </c>
      <c r="AP694" s="29" t="s">
        <v>11839</v>
      </c>
      <c r="AQ694" s="28" t="s">
        <v>11839</v>
      </c>
      <c r="AR694" s="122" t="s">
        <v>11839</v>
      </c>
      <c r="AS694" s="122" t="s">
        <v>11839</v>
      </c>
      <c r="AT694" s="123" t="s">
        <v>11839</v>
      </c>
      <c r="AU694" s="124" t="s">
        <v>11837</v>
      </c>
      <c r="AV694" s="104"/>
      <c r="AX694" s="129"/>
      <c r="AY694" s="139"/>
      <c r="AZ694" s="139"/>
    </row>
    <row r="695" spans="3:52" ht="50" customHeight="1">
      <c r="C695" s="52" t="s">
        <v>6320</v>
      </c>
      <c r="D695" s="130" t="s">
        <v>1604</v>
      </c>
      <c r="E695" s="131" t="s">
        <v>6351</v>
      </c>
      <c r="F695" s="132" t="s">
        <v>1605</v>
      </c>
      <c r="G695" s="125">
        <v>131.80500000000001</v>
      </c>
      <c r="H695" s="122">
        <v>108.782</v>
      </c>
      <c r="I695" s="123">
        <f t="shared" si="368"/>
        <v>23.02300000000001</v>
      </c>
      <c r="J695" s="124">
        <f t="shared" si="369"/>
        <v>21.164347042709281</v>
      </c>
      <c r="K695" s="125">
        <v>131.80500000000001</v>
      </c>
      <c r="L695" s="122">
        <v>108.782</v>
      </c>
      <c r="M695" s="123">
        <f t="shared" si="385"/>
        <v>23.02300000000001</v>
      </c>
      <c r="N695" s="124">
        <f t="shared" si="386"/>
        <v>21.164347042709281</v>
      </c>
      <c r="O695" s="125" t="s">
        <v>11840</v>
      </c>
      <c r="P695" s="122" t="s">
        <v>11840</v>
      </c>
      <c r="Q695" s="123" t="s">
        <v>11839</v>
      </c>
      <c r="R695" s="124" t="s">
        <v>11840</v>
      </c>
      <c r="S695" s="125" t="s">
        <v>6421</v>
      </c>
      <c r="T695" s="122" t="s">
        <v>6421</v>
      </c>
      <c r="U695" s="123" t="s">
        <v>6421</v>
      </c>
      <c r="V695" s="124" t="s">
        <v>6421</v>
      </c>
      <c r="W695" s="121" t="s">
        <v>11839</v>
      </c>
      <c r="X695" s="122" t="s">
        <v>11837</v>
      </c>
      <c r="Y695" s="122" t="s">
        <v>11837</v>
      </c>
      <c r="Z695" s="123" t="s">
        <v>11837</v>
      </c>
      <c r="AA695" s="124" t="s">
        <v>11837</v>
      </c>
      <c r="AB695" s="28" t="s">
        <v>11837</v>
      </c>
      <c r="AC695" s="122" t="s">
        <v>11837</v>
      </c>
      <c r="AD695" s="122" t="s">
        <v>11837</v>
      </c>
      <c r="AE695" s="123" t="s">
        <v>11837</v>
      </c>
      <c r="AF695" s="29" t="s">
        <v>11837</v>
      </c>
      <c r="AG695" s="28" t="s">
        <v>11837</v>
      </c>
      <c r="AH695" s="122" t="s">
        <v>11837</v>
      </c>
      <c r="AI695" s="122" t="s">
        <v>11837</v>
      </c>
      <c r="AJ695" s="123" t="s">
        <v>11837</v>
      </c>
      <c r="AK695" s="124" t="s">
        <v>11837</v>
      </c>
      <c r="AL695" s="28" t="s">
        <v>11837</v>
      </c>
      <c r="AM695" s="122" t="s">
        <v>11837</v>
      </c>
      <c r="AN695" s="122" t="s">
        <v>11837</v>
      </c>
      <c r="AO695" s="123" t="s">
        <v>11837</v>
      </c>
      <c r="AP695" s="29" t="s">
        <v>11837</v>
      </c>
      <c r="AQ695" s="28" t="s">
        <v>11837</v>
      </c>
      <c r="AR695" s="122" t="s">
        <v>11837</v>
      </c>
      <c r="AS695" s="122" t="s">
        <v>11837</v>
      </c>
      <c r="AT695" s="123" t="s">
        <v>11837</v>
      </c>
      <c r="AU695" s="124" t="s">
        <v>11837</v>
      </c>
      <c r="AV695" s="104"/>
      <c r="AX695" s="129"/>
      <c r="AY695" s="139"/>
      <c r="AZ695" s="139"/>
    </row>
    <row r="696" spans="3:52" ht="50" customHeight="1">
      <c r="C696" s="52" t="s">
        <v>6320</v>
      </c>
      <c r="D696" s="130" t="s">
        <v>1606</v>
      </c>
      <c r="E696" s="131" t="s">
        <v>6351</v>
      </c>
      <c r="F696" s="132" t="s">
        <v>1607</v>
      </c>
      <c r="G696" s="125">
        <v>167.48500000000001</v>
      </c>
      <c r="H696" s="122">
        <v>177.82300000000001</v>
      </c>
      <c r="I696" s="123">
        <f t="shared" si="368"/>
        <v>-10.337999999999994</v>
      </c>
      <c r="J696" s="124">
        <f t="shared" si="369"/>
        <v>-5.8136461537596338</v>
      </c>
      <c r="K696" s="125">
        <v>167.48500000000001</v>
      </c>
      <c r="L696" s="122">
        <v>177.82300000000001</v>
      </c>
      <c r="M696" s="123">
        <f t="shared" si="385"/>
        <v>-10.337999999999994</v>
      </c>
      <c r="N696" s="124">
        <f t="shared" si="386"/>
        <v>-5.8136461537596338</v>
      </c>
      <c r="O696" s="125" t="s">
        <v>11840</v>
      </c>
      <c r="P696" s="122" t="s">
        <v>11840</v>
      </c>
      <c r="Q696" s="123" t="s">
        <v>11839</v>
      </c>
      <c r="R696" s="124" t="s">
        <v>11840</v>
      </c>
      <c r="S696" s="125" t="s">
        <v>6421</v>
      </c>
      <c r="T696" s="122" t="s">
        <v>6421</v>
      </c>
      <c r="U696" s="123" t="s">
        <v>6421</v>
      </c>
      <c r="V696" s="124" t="s">
        <v>6421</v>
      </c>
      <c r="W696" s="121" t="s">
        <v>11839</v>
      </c>
      <c r="X696" s="122" t="s">
        <v>11837</v>
      </c>
      <c r="Y696" s="122" t="s">
        <v>11837</v>
      </c>
      <c r="Z696" s="123" t="s">
        <v>11837</v>
      </c>
      <c r="AA696" s="124" t="s">
        <v>11837</v>
      </c>
      <c r="AB696" s="28" t="s">
        <v>11837</v>
      </c>
      <c r="AC696" s="122" t="s">
        <v>11837</v>
      </c>
      <c r="AD696" s="122" t="s">
        <v>11837</v>
      </c>
      <c r="AE696" s="123" t="s">
        <v>11837</v>
      </c>
      <c r="AF696" s="29" t="s">
        <v>11837</v>
      </c>
      <c r="AG696" s="28" t="s">
        <v>11837</v>
      </c>
      <c r="AH696" s="122" t="s">
        <v>11837</v>
      </c>
      <c r="AI696" s="122" t="s">
        <v>11837</v>
      </c>
      <c r="AJ696" s="123" t="s">
        <v>11837</v>
      </c>
      <c r="AK696" s="124" t="s">
        <v>11837</v>
      </c>
      <c r="AL696" s="28" t="s">
        <v>11837</v>
      </c>
      <c r="AM696" s="122" t="s">
        <v>11837</v>
      </c>
      <c r="AN696" s="122" t="s">
        <v>11837</v>
      </c>
      <c r="AO696" s="123" t="s">
        <v>11837</v>
      </c>
      <c r="AP696" s="29" t="s">
        <v>11837</v>
      </c>
      <c r="AQ696" s="28" t="s">
        <v>11837</v>
      </c>
      <c r="AR696" s="122" t="s">
        <v>11837</v>
      </c>
      <c r="AS696" s="122" t="s">
        <v>11837</v>
      </c>
      <c r="AT696" s="123" t="s">
        <v>11837</v>
      </c>
      <c r="AU696" s="124" t="s">
        <v>11837</v>
      </c>
      <c r="AV696" s="104"/>
      <c r="AX696" s="129"/>
      <c r="AY696" s="139"/>
      <c r="AZ696" s="139"/>
    </row>
    <row r="697" spans="3:52" ht="50" customHeight="1">
      <c r="C697" s="52" t="s">
        <v>6320</v>
      </c>
      <c r="D697" s="130" t="s">
        <v>1608</v>
      </c>
      <c r="E697" s="131" t="s">
        <v>6351</v>
      </c>
      <c r="F697" s="132" t="s">
        <v>1609</v>
      </c>
      <c r="G697" s="125">
        <v>35.018000000000001</v>
      </c>
      <c r="H697" s="122">
        <v>30.015000000000001</v>
      </c>
      <c r="I697" s="123">
        <f t="shared" si="368"/>
        <v>5.0030000000000001</v>
      </c>
      <c r="J697" s="124">
        <f t="shared" si="369"/>
        <v>16.668332500416458</v>
      </c>
      <c r="K697" s="125" t="s">
        <v>11839</v>
      </c>
      <c r="L697" s="122" t="s">
        <v>11839</v>
      </c>
      <c r="M697" s="123" t="s">
        <v>11839</v>
      </c>
      <c r="N697" s="124" t="s">
        <v>11839</v>
      </c>
      <c r="O697" s="125" t="s">
        <v>11840</v>
      </c>
      <c r="P697" s="122" t="s">
        <v>11840</v>
      </c>
      <c r="Q697" s="123" t="s">
        <v>11839</v>
      </c>
      <c r="R697" s="124" t="s">
        <v>11840</v>
      </c>
      <c r="S697" s="125">
        <v>35.018000000000001</v>
      </c>
      <c r="T697" s="122">
        <v>30.015000000000001</v>
      </c>
      <c r="U697" s="123">
        <f t="shared" si="376"/>
        <v>5.0030000000000001</v>
      </c>
      <c r="V697" s="124">
        <f t="shared" si="373"/>
        <v>16.668332500416458</v>
      </c>
      <c r="W697" s="121" t="s">
        <v>7960</v>
      </c>
      <c r="X697" s="122">
        <v>35</v>
      </c>
      <c r="Y697" s="122">
        <v>30</v>
      </c>
      <c r="Z697" s="123">
        <f t="shared" si="374"/>
        <v>5</v>
      </c>
      <c r="AA697" s="124">
        <f t="shared" si="375"/>
        <v>16.666666666666664</v>
      </c>
      <c r="AB697" s="28" t="s">
        <v>11839</v>
      </c>
      <c r="AC697" s="122" t="s">
        <v>11839</v>
      </c>
      <c r="AD697" s="122" t="s">
        <v>11839</v>
      </c>
      <c r="AE697" s="123" t="s">
        <v>11839</v>
      </c>
      <c r="AF697" s="29" t="s">
        <v>11839</v>
      </c>
      <c r="AG697" s="28" t="s">
        <v>11839</v>
      </c>
      <c r="AH697" s="122" t="s">
        <v>11839</v>
      </c>
      <c r="AI697" s="122" t="s">
        <v>11839</v>
      </c>
      <c r="AJ697" s="123" t="s">
        <v>11839</v>
      </c>
      <c r="AK697" s="124" t="s">
        <v>11839</v>
      </c>
      <c r="AL697" s="28" t="s">
        <v>11839</v>
      </c>
      <c r="AM697" s="122" t="s">
        <v>11839</v>
      </c>
      <c r="AN697" s="122" t="s">
        <v>11839</v>
      </c>
      <c r="AO697" s="123" t="s">
        <v>11839</v>
      </c>
      <c r="AP697" s="29" t="s">
        <v>11839</v>
      </c>
      <c r="AQ697" s="28" t="s">
        <v>11839</v>
      </c>
      <c r="AR697" s="122" t="s">
        <v>11839</v>
      </c>
      <c r="AS697" s="122" t="s">
        <v>11839</v>
      </c>
      <c r="AT697" s="123" t="s">
        <v>11839</v>
      </c>
      <c r="AU697" s="124" t="s">
        <v>11837</v>
      </c>
      <c r="AV697" s="104"/>
      <c r="AX697" s="129"/>
      <c r="AY697" s="139"/>
      <c r="AZ697" s="139"/>
    </row>
    <row r="698" spans="3:52" ht="50" customHeight="1">
      <c r="C698" s="52" t="s">
        <v>6320</v>
      </c>
      <c r="D698" s="130" t="s">
        <v>1610</v>
      </c>
      <c r="E698" s="131" t="s">
        <v>6351</v>
      </c>
      <c r="F698" s="132" t="s">
        <v>1611</v>
      </c>
      <c r="G698" s="125">
        <v>365.13200000000001</v>
      </c>
      <c r="H698" s="122">
        <v>325.04700000000003</v>
      </c>
      <c r="I698" s="123">
        <f t="shared" si="368"/>
        <v>40.08499999999998</v>
      </c>
      <c r="J698" s="124">
        <f t="shared" si="369"/>
        <v>12.332062747848765</v>
      </c>
      <c r="K698" s="125">
        <v>112.16800000000001</v>
      </c>
      <c r="L698" s="122">
        <v>52.146999999999998</v>
      </c>
      <c r="M698" s="123">
        <f t="shared" si="385"/>
        <v>60.021000000000008</v>
      </c>
      <c r="N698" s="124">
        <f t="shared" si="386"/>
        <v>115.09962222179611</v>
      </c>
      <c r="O698" s="125" t="s">
        <v>11840</v>
      </c>
      <c r="P698" s="122" t="s">
        <v>11840</v>
      </c>
      <c r="Q698" s="123" t="s">
        <v>11839</v>
      </c>
      <c r="R698" s="124" t="s">
        <v>11840</v>
      </c>
      <c r="S698" s="125">
        <v>252.964</v>
      </c>
      <c r="T698" s="122">
        <v>272.89999999999998</v>
      </c>
      <c r="U698" s="123">
        <f t="shared" si="376"/>
        <v>-19.935999999999979</v>
      </c>
      <c r="V698" s="124">
        <f t="shared" si="373"/>
        <v>-7.305240014657377</v>
      </c>
      <c r="W698" s="121" t="s">
        <v>7961</v>
      </c>
      <c r="X698" s="122">
        <v>252.964</v>
      </c>
      <c r="Y698" s="122">
        <v>272.89999999999998</v>
      </c>
      <c r="Z698" s="123">
        <f t="shared" si="374"/>
        <v>-19.935999999999979</v>
      </c>
      <c r="AA698" s="124">
        <f t="shared" si="375"/>
        <v>-7.305240014657377</v>
      </c>
      <c r="AB698" s="28" t="s">
        <v>11839</v>
      </c>
      <c r="AC698" s="122" t="s">
        <v>11839</v>
      </c>
      <c r="AD698" s="122" t="s">
        <v>11839</v>
      </c>
      <c r="AE698" s="123" t="s">
        <v>11839</v>
      </c>
      <c r="AF698" s="29" t="s">
        <v>11839</v>
      </c>
      <c r="AG698" s="28" t="s">
        <v>11839</v>
      </c>
      <c r="AH698" s="122" t="s">
        <v>11839</v>
      </c>
      <c r="AI698" s="122" t="s">
        <v>11839</v>
      </c>
      <c r="AJ698" s="123" t="s">
        <v>11839</v>
      </c>
      <c r="AK698" s="124" t="s">
        <v>11839</v>
      </c>
      <c r="AL698" s="28" t="s">
        <v>11839</v>
      </c>
      <c r="AM698" s="122" t="s">
        <v>11839</v>
      </c>
      <c r="AN698" s="122" t="s">
        <v>11839</v>
      </c>
      <c r="AO698" s="123" t="s">
        <v>11839</v>
      </c>
      <c r="AP698" s="29" t="s">
        <v>11839</v>
      </c>
      <c r="AQ698" s="28" t="s">
        <v>11839</v>
      </c>
      <c r="AR698" s="122" t="s">
        <v>11839</v>
      </c>
      <c r="AS698" s="122" t="s">
        <v>11839</v>
      </c>
      <c r="AT698" s="123" t="s">
        <v>11839</v>
      </c>
      <c r="AU698" s="124" t="s">
        <v>11837</v>
      </c>
      <c r="AV698" s="104"/>
      <c r="AX698" s="129"/>
      <c r="AY698" s="139"/>
      <c r="AZ698" s="139"/>
    </row>
    <row r="699" spans="3:52" ht="50" customHeight="1">
      <c r="C699" s="52" t="s">
        <v>6320</v>
      </c>
      <c r="D699" s="130" t="s">
        <v>1612</v>
      </c>
      <c r="E699" s="131" t="s">
        <v>6351</v>
      </c>
      <c r="F699" s="132" t="s">
        <v>1613</v>
      </c>
      <c r="G699" s="125">
        <v>556.67700000000002</v>
      </c>
      <c r="H699" s="122">
        <v>533.548</v>
      </c>
      <c r="I699" s="123">
        <f t="shared" si="368"/>
        <v>23.129000000000019</v>
      </c>
      <c r="J699" s="124">
        <f t="shared" si="369"/>
        <v>4.3349426855690618</v>
      </c>
      <c r="K699" s="125">
        <v>45.765999999999998</v>
      </c>
      <c r="L699" s="122">
        <v>45.26</v>
      </c>
      <c r="M699" s="123">
        <f t="shared" si="385"/>
        <v>0.50600000000000023</v>
      </c>
      <c r="N699" s="124">
        <f t="shared" si="386"/>
        <v>1.1179849756959794</v>
      </c>
      <c r="O699" s="125" t="s">
        <v>11840</v>
      </c>
      <c r="P699" s="122" t="s">
        <v>11840</v>
      </c>
      <c r="Q699" s="123" t="s">
        <v>11839</v>
      </c>
      <c r="R699" s="124" t="s">
        <v>11840</v>
      </c>
      <c r="S699" s="125">
        <v>510.911</v>
      </c>
      <c r="T699" s="122">
        <v>488.28800000000001</v>
      </c>
      <c r="U699" s="123">
        <f t="shared" si="376"/>
        <v>22.62299999999999</v>
      </c>
      <c r="V699" s="124">
        <f t="shared" si="373"/>
        <v>4.6331263516613124</v>
      </c>
      <c r="W699" s="121" t="s">
        <v>7323</v>
      </c>
      <c r="X699" s="122">
        <v>511</v>
      </c>
      <c r="Y699" s="122">
        <v>488</v>
      </c>
      <c r="Z699" s="123">
        <f t="shared" si="374"/>
        <v>23</v>
      </c>
      <c r="AA699" s="124">
        <f t="shared" si="375"/>
        <v>4.7131147540983607</v>
      </c>
      <c r="AB699" s="28" t="s">
        <v>6655</v>
      </c>
      <c r="AC699" s="122">
        <v>0</v>
      </c>
      <c r="AD699" s="122">
        <v>0</v>
      </c>
      <c r="AE699" s="123">
        <f t="shared" si="389"/>
        <v>0</v>
      </c>
      <c r="AF699" s="29" t="s">
        <v>11839</v>
      </c>
      <c r="AG699" s="28" t="s">
        <v>11839</v>
      </c>
      <c r="AH699" s="122" t="s">
        <v>11839</v>
      </c>
      <c r="AI699" s="122" t="s">
        <v>11839</v>
      </c>
      <c r="AJ699" s="123" t="s">
        <v>11839</v>
      </c>
      <c r="AK699" s="124" t="s">
        <v>11839</v>
      </c>
      <c r="AL699" s="28" t="s">
        <v>11839</v>
      </c>
      <c r="AM699" s="122" t="s">
        <v>11839</v>
      </c>
      <c r="AN699" s="122" t="s">
        <v>11839</v>
      </c>
      <c r="AO699" s="123" t="s">
        <v>11839</v>
      </c>
      <c r="AP699" s="29" t="s">
        <v>11839</v>
      </c>
      <c r="AQ699" s="28" t="s">
        <v>11839</v>
      </c>
      <c r="AR699" s="122" t="s">
        <v>11839</v>
      </c>
      <c r="AS699" s="122" t="s">
        <v>11839</v>
      </c>
      <c r="AT699" s="123" t="s">
        <v>11839</v>
      </c>
      <c r="AU699" s="124" t="s">
        <v>11837</v>
      </c>
      <c r="AV699" s="104"/>
      <c r="AX699" s="129"/>
      <c r="AY699" s="139"/>
      <c r="AZ699" s="139"/>
    </row>
    <row r="700" spans="3:52" ht="50" customHeight="1">
      <c r="C700" s="52" t="s">
        <v>6320</v>
      </c>
      <c r="D700" s="130" t="s">
        <v>1614</v>
      </c>
      <c r="E700" s="131" t="s">
        <v>6351</v>
      </c>
      <c r="F700" s="132" t="s">
        <v>1615</v>
      </c>
      <c r="G700" s="125">
        <v>122.205</v>
      </c>
      <c r="H700" s="122">
        <v>238.166</v>
      </c>
      <c r="I700" s="123">
        <f t="shared" si="368"/>
        <v>-115.961</v>
      </c>
      <c r="J700" s="124">
        <f t="shared" si="369"/>
        <v>-48.689149584743411</v>
      </c>
      <c r="K700" s="125" t="s">
        <v>11839</v>
      </c>
      <c r="L700" s="122" t="s">
        <v>11839</v>
      </c>
      <c r="M700" s="123" t="s">
        <v>11839</v>
      </c>
      <c r="N700" s="124" t="s">
        <v>11839</v>
      </c>
      <c r="O700" s="125" t="s">
        <v>11840</v>
      </c>
      <c r="P700" s="122" t="s">
        <v>11840</v>
      </c>
      <c r="Q700" s="123" t="s">
        <v>11839</v>
      </c>
      <c r="R700" s="124" t="s">
        <v>11840</v>
      </c>
      <c r="S700" s="125">
        <v>122.205</v>
      </c>
      <c r="T700" s="122">
        <v>238.166</v>
      </c>
      <c r="U700" s="123">
        <f t="shared" si="376"/>
        <v>-115.961</v>
      </c>
      <c r="V700" s="124">
        <f t="shared" si="373"/>
        <v>-48.689149584743411</v>
      </c>
      <c r="W700" s="121" t="s">
        <v>7962</v>
      </c>
      <c r="X700" s="122">
        <v>122.205</v>
      </c>
      <c r="Y700" s="122">
        <v>238.166</v>
      </c>
      <c r="Z700" s="123">
        <f t="shared" si="374"/>
        <v>-115.961</v>
      </c>
      <c r="AA700" s="124">
        <f t="shared" si="375"/>
        <v>-48.689149584743411</v>
      </c>
      <c r="AB700" s="28" t="s">
        <v>11839</v>
      </c>
      <c r="AC700" s="122" t="s">
        <v>11839</v>
      </c>
      <c r="AD700" s="122" t="s">
        <v>11839</v>
      </c>
      <c r="AE700" s="123" t="s">
        <v>11839</v>
      </c>
      <c r="AF700" s="29" t="s">
        <v>11839</v>
      </c>
      <c r="AG700" s="28" t="s">
        <v>11839</v>
      </c>
      <c r="AH700" s="122" t="s">
        <v>11839</v>
      </c>
      <c r="AI700" s="122" t="s">
        <v>11839</v>
      </c>
      <c r="AJ700" s="123" t="s">
        <v>11839</v>
      </c>
      <c r="AK700" s="124" t="s">
        <v>11839</v>
      </c>
      <c r="AL700" s="28" t="s">
        <v>11839</v>
      </c>
      <c r="AM700" s="122" t="s">
        <v>11839</v>
      </c>
      <c r="AN700" s="122" t="s">
        <v>11839</v>
      </c>
      <c r="AO700" s="123" t="s">
        <v>11839</v>
      </c>
      <c r="AP700" s="29" t="s">
        <v>11839</v>
      </c>
      <c r="AQ700" s="28" t="s">
        <v>11839</v>
      </c>
      <c r="AR700" s="122" t="s">
        <v>11839</v>
      </c>
      <c r="AS700" s="122" t="s">
        <v>11839</v>
      </c>
      <c r="AT700" s="123" t="s">
        <v>11839</v>
      </c>
      <c r="AU700" s="124" t="s">
        <v>11837</v>
      </c>
      <c r="AV700" s="104"/>
      <c r="AX700" s="129"/>
      <c r="AY700" s="139"/>
      <c r="AZ700" s="139"/>
    </row>
    <row r="701" spans="3:52" ht="50" customHeight="1">
      <c r="C701" s="52" t="s">
        <v>6320</v>
      </c>
      <c r="D701" s="130" t="s">
        <v>1616</v>
      </c>
      <c r="E701" s="131" t="s">
        <v>6351</v>
      </c>
      <c r="F701" s="132" t="s">
        <v>1617</v>
      </c>
      <c r="G701" s="125">
        <v>173.24199999999999</v>
      </c>
      <c r="H701" s="122">
        <v>161.768</v>
      </c>
      <c r="I701" s="123">
        <f t="shared" si="368"/>
        <v>11.47399999999999</v>
      </c>
      <c r="J701" s="124">
        <f t="shared" si="369"/>
        <v>7.0928737451164565</v>
      </c>
      <c r="K701" s="125">
        <v>173.24199999999999</v>
      </c>
      <c r="L701" s="122">
        <v>161.768</v>
      </c>
      <c r="M701" s="123">
        <f t="shared" si="385"/>
        <v>11.47399999999999</v>
      </c>
      <c r="N701" s="124">
        <f t="shared" si="386"/>
        <v>7.0928737451164565</v>
      </c>
      <c r="O701" s="125" t="s">
        <v>11840</v>
      </c>
      <c r="P701" s="122" t="s">
        <v>11840</v>
      </c>
      <c r="Q701" s="123" t="s">
        <v>11839</v>
      </c>
      <c r="R701" s="124" t="s">
        <v>11840</v>
      </c>
      <c r="S701" s="125" t="s">
        <v>6421</v>
      </c>
      <c r="T701" s="122" t="s">
        <v>6421</v>
      </c>
      <c r="U701" s="123" t="s">
        <v>6421</v>
      </c>
      <c r="V701" s="124" t="s">
        <v>6421</v>
      </c>
      <c r="W701" s="121" t="s">
        <v>11839</v>
      </c>
      <c r="X701" s="122" t="s">
        <v>11837</v>
      </c>
      <c r="Y701" s="122" t="s">
        <v>11837</v>
      </c>
      <c r="Z701" s="123" t="s">
        <v>11837</v>
      </c>
      <c r="AA701" s="124" t="s">
        <v>11837</v>
      </c>
      <c r="AB701" s="28" t="s">
        <v>11837</v>
      </c>
      <c r="AC701" s="122" t="s">
        <v>11837</v>
      </c>
      <c r="AD701" s="122" t="s">
        <v>11837</v>
      </c>
      <c r="AE701" s="123" t="s">
        <v>11837</v>
      </c>
      <c r="AF701" s="29" t="s">
        <v>11837</v>
      </c>
      <c r="AG701" s="28" t="s">
        <v>11837</v>
      </c>
      <c r="AH701" s="122" t="s">
        <v>11837</v>
      </c>
      <c r="AI701" s="122" t="s">
        <v>11837</v>
      </c>
      <c r="AJ701" s="123" t="s">
        <v>11837</v>
      </c>
      <c r="AK701" s="124" t="s">
        <v>11837</v>
      </c>
      <c r="AL701" s="28" t="s">
        <v>11837</v>
      </c>
      <c r="AM701" s="122" t="s">
        <v>11837</v>
      </c>
      <c r="AN701" s="122" t="s">
        <v>11837</v>
      </c>
      <c r="AO701" s="123" t="s">
        <v>11837</v>
      </c>
      <c r="AP701" s="29" t="s">
        <v>11837</v>
      </c>
      <c r="AQ701" s="28" t="s">
        <v>11837</v>
      </c>
      <c r="AR701" s="122" t="s">
        <v>11837</v>
      </c>
      <c r="AS701" s="122" t="s">
        <v>11837</v>
      </c>
      <c r="AT701" s="123" t="s">
        <v>11837</v>
      </c>
      <c r="AU701" s="124" t="s">
        <v>11837</v>
      </c>
      <c r="AV701" s="104"/>
      <c r="AX701" s="129"/>
      <c r="AY701" s="139"/>
      <c r="AZ701" s="139"/>
    </row>
    <row r="702" spans="3:52" ht="50" customHeight="1">
      <c r="C702" s="52" t="s">
        <v>6320</v>
      </c>
      <c r="D702" s="130" t="s">
        <v>1618</v>
      </c>
      <c r="E702" s="131" t="s">
        <v>6351</v>
      </c>
      <c r="F702" s="132" t="s">
        <v>1619</v>
      </c>
      <c r="G702" s="125">
        <v>1425.3610000000001</v>
      </c>
      <c r="H702" s="122">
        <v>1388.0129999999999</v>
      </c>
      <c r="I702" s="123">
        <f t="shared" si="368"/>
        <v>37.348000000000184</v>
      </c>
      <c r="J702" s="124">
        <f t="shared" si="369"/>
        <v>2.690752896406603</v>
      </c>
      <c r="K702" s="125">
        <v>389.53899999999999</v>
      </c>
      <c r="L702" s="122">
        <v>349.01299999999998</v>
      </c>
      <c r="M702" s="123">
        <f t="shared" si="385"/>
        <v>40.52600000000001</v>
      </c>
      <c r="N702" s="124">
        <f t="shared" si="386"/>
        <v>11.611601860102635</v>
      </c>
      <c r="O702" s="125" t="s">
        <v>11840</v>
      </c>
      <c r="P702" s="122" t="s">
        <v>11840</v>
      </c>
      <c r="Q702" s="123" t="s">
        <v>11839</v>
      </c>
      <c r="R702" s="124" t="s">
        <v>11840</v>
      </c>
      <c r="S702" s="125">
        <v>1035.8219999999999</v>
      </c>
      <c r="T702" s="122">
        <v>1039</v>
      </c>
      <c r="U702" s="123">
        <f t="shared" si="376"/>
        <v>-3.178000000000111</v>
      </c>
      <c r="V702" s="124">
        <f t="shared" si="373"/>
        <v>-0.30587102983639181</v>
      </c>
      <c r="W702" s="121" t="s">
        <v>7323</v>
      </c>
      <c r="X702" s="122">
        <v>1036</v>
      </c>
      <c r="Y702" s="122">
        <v>1039</v>
      </c>
      <c r="Z702" s="123">
        <f t="shared" si="374"/>
        <v>-3</v>
      </c>
      <c r="AA702" s="124">
        <f t="shared" si="375"/>
        <v>-0.28873917228103946</v>
      </c>
      <c r="AB702" s="28" t="s">
        <v>11839</v>
      </c>
      <c r="AC702" s="122" t="s">
        <v>11839</v>
      </c>
      <c r="AD702" s="122" t="s">
        <v>11839</v>
      </c>
      <c r="AE702" s="123" t="s">
        <v>11839</v>
      </c>
      <c r="AF702" s="29" t="s">
        <v>11839</v>
      </c>
      <c r="AG702" s="28" t="s">
        <v>11839</v>
      </c>
      <c r="AH702" s="122" t="s">
        <v>11839</v>
      </c>
      <c r="AI702" s="122" t="s">
        <v>11839</v>
      </c>
      <c r="AJ702" s="123" t="s">
        <v>11839</v>
      </c>
      <c r="AK702" s="124" t="s">
        <v>11839</v>
      </c>
      <c r="AL702" s="28" t="s">
        <v>11839</v>
      </c>
      <c r="AM702" s="122" t="s">
        <v>11839</v>
      </c>
      <c r="AN702" s="122" t="s">
        <v>11839</v>
      </c>
      <c r="AO702" s="123" t="s">
        <v>11839</v>
      </c>
      <c r="AP702" s="29" t="s">
        <v>11839</v>
      </c>
      <c r="AQ702" s="28" t="s">
        <v>11839</v>
      </c>
      <c r="AR702" s="122" t="s">
        <v>11839</v>
      </c>
      <c r="AS702" s="122" t="s">
        <v>11839</v>
      </c>
      <c r="AT702" s="123" t="s">
        <v>11839</v>
      </c>
      <c r="AU702" s="124" t="s">
        <v>11837</v>
      </c>
      <c r="AV702" s="104"/>
      <c r="AX702" s="129"/>
      <c r="AY702" s="139"/>
      <c r="AZ702" s="139"/>
    </row>
    <row r="703" spans="3:52" ht="50" customHeight="1">
      <c r="C703" s="52" t="s">
        <v>6320</v>
      </c>
      <c r="D703" s="130" t="s">
        <v>1622</v>
      </c>
      <c r="E703" s="131" t="s">
        <v>6351</v>
      </c>
      <c r="F703" s="132" t="s">
        <v>1623</v>
      </c>
      <c r="G703" s="125">
        <v>231.87299999999999</v>
      </c>
      <c r="H703" s="122">
        <v>265.887</v>
      </c>
      <c r="I703" s="123">
        <f t="shared" si="368"/>
        <v>-34.01400000000001</v>
      </c>
      <c r="J703" s="124">
        <f t="shared" si="369"/>
        <v>-12.792652517798919</v>
      </c>
      <c r="K703" s="125">
        <v>164.696</v>
      </c>
      <c r="L703" s="122">
        <v>198.715</v>
      </c>
      <c r="M703" s="123">
        <f t="shared" si="385"/>
        <v>-34.019000000000005</v>
      </c>
      <c r="N703" s="124">
        <f t="shared" si="386"/>
        <v>-17.119492740860029</v>
      </c>
      <c r="O703" s="125" t="s">
        <v>11840</v>
      </c>
      <c r="P703" s="122" t="s">
        <v>11840</v>
      </c>
      <c r="Q703" s="123" t="s">
        <v>11839</v>
      </c>
      <c r="R703" s="124" t="s">
        <v>11840</v>
      </c>
      <c r="S703" s="125">
        <v>67.177000000000007</v>
      </c>
      <c r="T703" s="122">
        <v>67.171999999999997</v>
      </c>
      <c r="U703" s="123">
        <f t="shared" si="376"/>
        <v>5.0000000000096634E-3</v>
      </c>
      <c r="V703" s="124">
        <f t="shared" si="373"/>
        <v>7.4435776811910669E-3</v>
      </c>
      <c r="W703" s="121" t="s">
        <v>6881</v>
      </c>
      <c r="X703" s="122">
        <v>67.177000000000007</v>
      </c>
      <c r="Y703" s="122">
        <v>67.171999999999997</v>
      </c>
      <c r="Z703" s="123">
        <f t="shared" si="374"/>
        <v>5.0000000000096634E-3</v>
      </c>
      <c r="AA703" s="124">
        <f t="shared" si="375"/>
        <v>7.4435776811910669E-3</v>
      </c>
      <c r="AB703" s="28" t="s">
        <v>11839</v>
      </c>
      <c r="AC703" s="122" t="s">
        <v>11839</v>
      </c>
      <c r="AD703" s="122" t="s">
        <v>11839</v>
      </c>
      <c r="AE703" s="123" t="s">
        <v>11839</v>
      </c>
      <c r="AF703" s="29" t="s">
        <v>11839</v>
      </c>
      <c r="AG703" s="28" t="s">
        <v>11839</v>
      </c>
      <c r="AH703" s="122" t="s">
        <v>11839</v>
      </c>
      <c r="AI703" s="122" t="s">
        <v>11839</v>
      </c>
      <c r="AJ703" s="123" t="s">
        <v>11839</v>
      </c>
      <c r="AK703" s="124" t="s">
        <v>11839</v>
      </c>
      <c r="AL703" s="28" t="s">
        <v>11839</v>
      </c>
      <c r="AM703" s="122" t="s">
        <v>11839</v>
      </c>
      <c r="AN703" s="122" t="s">
        <v>11839</v>
      </c>
      <c r="AO703" s="123" t="s">
        <v>11839</v>
      </c>
      <c r="AP703" s="29" t="s">
        <v>11839</v>
      </c>
      <c r="AQ703" s="28" t="s">
        <v>11839</v>
      </c>
      <c r="AR703" s="122" t="s">
        <v>11839</v>
      </c>
      <c r="AS703" s="122" t="s">
        <v>11839</v>
      </c>
      <c r="AT703" s="123" t="s">
        <v>11839</v>
      </c>
      <c r="AU703" s="124" t="s">
        <v>11837</v>
      </c>
      <c r="AV703" s="104"/>
      <c r="AX703" s="129"/>
      <c r="AY703" s="139"/>
      <c r="AZ703" s="139"/>
    </row>
    <row r="704" spans="3:52" ht="50" customHeight="1">
      <c r="C704" s="52" t="s">
        <v>6320</v>
      </c>
      <c r="D704" s="130" t="s">
        <v>1624</v>
      </c>
      <c r="E704" s="131" t="s">
        <v>6351</v>
      </c>
      <c r="F704" s="132" t="s">
        <v>1625</v>
      </c>
      <c r="G704" s="125">
        <v>1151.655</v>
      </c>
      <c r="H704" s="122">
        <v>1148.0419999999999</v>
      </c>
      <c r="I704" s="123">
        <f t="shared" si="368"/>
        <v>3.6130000000000564</v>
      </c>
      <c r="J704" s="124">
        <f t="shared" si="369"/>
        <v>0.31470974058440865</v>
      </c>
      <c r="K704" s="125" t="s">
        <v>11839</v>
      </c>
      <c r="L704" s="122" t="s">
        <v>11839</v>
      </c>
      <c r="M704" s="123" t="s">
        <v>11839</v>
      </c>
      <c r="N704" s="124" t="s">
        <v>11839</v>
      </c>
      <c r="O704" s="125" t="s">
        <v>11840</v>
      </c>
      <c r="P704" s="122" t="s">
        <v>11840</v>
      </c>
      <c r="Q704" s="123" t="s">
        <v>11839</v>
      </c>
      <c r="R704" s="124" t="s">
        <v>11840</v>
      </c>
      <c r="S704" s="125">
        <v>1151.655</v>
      </c>
      <c r="T704" s="122">
        <v>1148.0419999999999</v>
      </c>
      <c r="U704" s="123">
        <f t="shared" si="376"/>
        <v>3.6130000000000564</v>
      </c>
      <c r="V704" s="124">
        <f t="shared" si="373"/>
        <v>0.31470974058440865</v>
      </c>
      <c r="W704" s="121" t="s">
        <v>7963</v>
      </c>
      <c r="X704" s="122">
        <v>637.84900000000005</v>
      </c>
      <c r="Y704" s="122">
        <v>636.31700000000001</v>
      </c>
      <c r="Z704" s="123">
        <f t="shared" si="374"/>
        <v>1.5320000000000391</v>
      </c>
      <c r="AA704" s="124">
        <f t="shared" si="375"/>
        <v>0.2407605014481837</v>
      </c>
      <c r="AB704" s="28" t="s">
        <v>11839</v>
      </c>
      <c r="AC704" s="122" t="s">
        <v>11839</v>
      </c>
      <c r="AD704" s="122" t="s">
        <v>11839</v>
      </c>
      <c r="AE704" s="123" t="s">
        <v>11839</v>
      </c>
      <c r="AF704" s="29" t="s">
        <v>11839</v>
      </c>
      <c r="AG704" s="28" t="s">
        <v>11839</v>
      </c>
      <c r="AH704" s="122" t="s">
        <v>11839</v>
      </c>
      <c r="AI704" s="122" t="s">
        <v>11839</v>
      </c>
      <c r="AJ704" s="123" t="s">
        <v>11839</v>
      </c>
      <c r="AK704" s="124" t="s">
        <v>11839</v>
      </c>
      <c r="AL704" s="28" t="s">
        <v>11839</v>
      </c>
      <c r="AM704" s="122" t="s">
        <v>11839</v>
      </c>
      <c r="AN704" s="122" t="s">
        <v>11839</v>
      </c>
      <c r="AO704" s="123" t="s">
        <v>11839</v>
      </c>
      <c r="AP704" s="29" t="s">
        <v>11839</v>
      </c>
      <c r="AQ704" s="28" t="s">
        <v>11839</v>
      </c>
      <c r="AR704" s="122" t="s">
        <v>11839</v>
      </c>
      <c r="AS704" s="122" t="s">
        <v>11839</v>
      </c>
      <c r="AT704" s="123" t="s">
        <v>11839</v>
      </c>
      <c r="AU704" s="124" t="s">
        <v>11837</v>
      </c>
      <c r="AV704" s="104"/>
      <c r="AX704" s="129"/>
      <c r="AY704" s="139"/>
      <c r="AZ704" s="139"/>
    </row>
    <row r="705" spans="3:52" ht="50" customHeight="1">
      <c r="C705" s="52" t="s">
        <v>6320</v>
      </c>
      <c r="D705" s="106" t="s">
        <v>1626</v>
      </c>
      <c r="E705" s="107" t="s">
        <v>6351</v>
      </c>
      <c r="F705" s="108" t="s">
        <v>1627</v>
      </c>
      <c r="G705" s="125">
        <v>857.28</v>
      </c>
      <c r="H705" s="122">
        <v>856.42200000000003</v>
      </c>
      <c r="I705" s="123">
        <f t="shared" si="368"/>
        <v>0.85799999999994725</v>
      </c>
      <c r="J705" s="124">
        <f t="shared" si="369"/>
        <v>0.10018425495841386</v>
      </c>
      <c r="K705" s="125">
        <v>46.055</v>
      </c>
      <c r="L705" s="122">
        <v>44.457000000000001</v>
      </c>
      <c r="M705" s="123">
        <f t="shared" si="385"/>
        <v>1.597999999999999</v>
      </c>
      <c r="N705" s="124">
        <f t="shared" si="386"/>
        <v>3.594484558112331</v>
      </c>
      <c r="O705" s="125" t="s">
        <v>11840</v>
      </c>
      <c r="P705" s="122" t="s">
        <v>11840</v>
      </c>
      <c r="Q705" s="123" t="s">
        <v>11839</v>
      </c>
      <c r="R705" s="124" t="s">
        <v>11840</v>
      </c>
      <c r="S705" s="125">
        <v>811.22500000000002</v>
      </c>
      <c r="T705" s="122">
        <v>811.96500000000003</v>
      </c>
      <c r="U705" s="123">
        <f t="shared" si="376"/>
        <v>-0.74000000000000909</v>
      </c>
      <c r="V705" s="124">
        <f t="shared" si="373"/>
        <v>-9.1136933242197515E-2</v>
      </c>
      <c r="W705" s="121" t="s">
        <v>7323</v>
      </c>
      <c r="X705" s="122">
        <v>811</v>
      </c>
      <c r="Y705" s="122">
        <v>812</v>
      </c>
      <c r="Z705" s="123">
        <f t="shared" si="374"/>
        <v>-1</v>
      </c>
      <c r="AA705" s="124">
        <f t="shared" si="375"/>
        <v>-0.12315270935960591</v>
      </c>
      <c r="AB705" s="28" t="s">
        <v>11839</v>
      </c>
      <c r="AC705" s="122" t="s">
        <v>11839</v>
      </c>
      <c r="AD705" s="122" t="s">
        <v>11839</v>
      </c>
      <c r="AE705" s="123" t="s">
        <v>11839</v>
      </c>
      <c r="AF705" s="29" t="s">
        <v>11839</v>
      </c>
      <c r="AG705" s="28" t="s">
        <v>11839</v>
      </c>
      <c r="AH705" s="122" t="s">
        <v>11839</v>
      </c>
      <c r="AI705" s="122" t="s">
        <v>11839</v>
      </c>
      <c r="AJ705" s="123" t="s">
        <v>11839</v>
      </c>
      <c r="AK705" s="124" t="s">
        <v>11839</v>
      </c>
      <c r="AL705" s="28" t="s">
        <v>11839</v>
      </c>
      <c r="AM705" s="122" t="s">
        <v>11839</v>
      </c>
      <c r="AN705" s="122" t="s">
        <v>11839</v>
      </c>
      <c r="AO705" s="123" t="s">
        <v>11839</v>
      </c>
      <c r="AP705" s="29" t="s">
        <v>11839</v>
      </c>
      <c r="AQ705" s="28" t="s">
        <v>11839</v>
      </c>
      <c r="AR705" s="122" t="s">
        <v>11839</v>
      </c>
      <c r="AS705" s="122" t="s">
        <v>11839</v>
      </c>
      <c r="AT705" s="123" t="s">
        <v>11839</v>
      </c>
      <c r="AU705" s="124" t="s">
        <v>11837</v>
      </c>
      <c r="AV705" s="8"/>
      <c r="AX705" s="129"/>
      <c r="AY705" s="139"/>
      <c r="AZ705" s="139"/>
    </row>
    <row r="706" spans="3:52" ht="50" customHeight="1">
      <c r="C706" s="52" t="s">
        <v>6320</v>
      </c>
      <c r="D706" s="106" t="s">
        <v>1628</v>
      </c>
      <c r="E706" s="107" t="s">
        <v>6351</v>
      </c>
      <c r="F706" s="108" t="s">
        <v>1629</v>
      </c>
      <c r="G706" s="125">
        <v>288.30700000000002</v>
      </c>
      <c r="H706" s="122">
        <v>288.32600000000002</v>
      </c>
      <c r="I706" s="123">
        <f t="shared" si="368"/>
        <v>-1.9000000000005457E-2</v>
      </c>
      <c r="J706" s="124">
        <f t="shared" si="369"/>
        <v>-6.5897629766325117E-3</v>
      </c>
      <c r="K706" s="125">
        <v>288.30700000000002</v>
      </c>
      <c r="L706" s="122">
        <v>288.32600000000002</v>
      </c>
      <c r="M706" s="123">
        <f t="shared" si="385"/>
        <v>-1.9000000000005457E-2</v>
      </c>
      <c r="N706" s="124">
        <f t="shared" si="386"/>
        <v>-6.5897629766325117E-3</v>
      </c>
      <c r="O706" s="125" t="s">
        <v>11840</v>
      </c>
      <c r="P706" s="122" t="s">
        <v>11840</v>
      </c>
      <c r="Q706" s="123" t="s">
        <v>11839</v>
      </c>
      <c r="R706" s="124" t="s">
        <v>11840</v>
      </c>
      <c r="S706" s="125" t="s">
        <v>6421</v>
      </c>
      <c r="T706" s="122" t="s">
        <v>6421</v>
      </c>
      <c r="U706" s="123" t="s">
        <v>6421</v>
      </c>
      <c r="V706" s="124" t="s">
        <v>6421</v>
      </c>
      <c r="W706" s="121" t="s">
        <v>11839</v>
      </c>
      <c r="X706" s="122" t="s">
        <v>11837</v>
      </c>
      <c r="Y706" s="122" t="s">
        <v>11837</v>
      </c>
      <c r="Z706" s="123" t="s">
        <v>11837</v>
      </c>
      <c r="AA706" s="124" t="s">
        <v>11837</v>
      </c>
      <c r="AB706" s="28" t="s">
        <v>11837</v>
      </c>
      <c r="AC706" s="122" t="s">
        <v>11837</v>
      </c>
      <c r="AD706" s="122" t="s">
        <v>11837</v>
      </c>
      <c r="AE706" s="123" t="s">
        <v>11837</v>
      </c>
      <c r="AF706" s="29" t="s">
        <v>11837</v>
      </c>
      <c r="AG706" s="28" t="s">
        <v>11837</v>
      </c>
      <c r="AH706" s="122" t="s">
        <v>11837</v>
      </c>
      <c r="AI706" s="122" t="s">
        <v>11837</v>
      </c>
      <c r="AJ706" s="123" t="s">
        <v>11837</v>
      </c>
      <c r="AK706" s="124" t="s">
        <v>11837</v>
      </c>
      <c r="AL706" s="28" t="s">
        <v>11837</v>
      </c>
      <c r="AM706" s="122" t="s">
        <v>11837</v>
      </c>
      <c r="AN706" s="122" t="s">
        <v>11837</v>
      </c>
      <c r="AO706" s="123" t="s">
        <v>11837</v>
      </c>
      <c r="AP706" s="29" t="s">
        <v>11837</v>
      </c>
      <c r="AQ706" s="28" t="s">
        <v>11837</v>
      </c>
      <c r="AR706" s="122" t="s">
        <v>11837</v>
      </c>
      <c r="AS706" s="122" t="s">
        <v>11837</v>
      </c>
      <c r="AT706" s="123" t="s">
        <v>11837</v>
      </c>
      <c r="AU706" s="124" t="s">
        <v>11837</v>
      </c>
      <c r="AV706" s="8"/>
      <c r="AX706" s="129"/>
      <c r="AY706" s="139"/>
      <c r="AZ706" s="139"/>
    </row>
    <row r="707" spans="3:52" ht="50" customHeight="1">
      <c r="C707" s="52" t="s">
        <v>6320</v>
      </c>
      <c r="D707" s="130" t="s">
        <v>1630</v>
      </c>
      <c r="E707" s="131" t="s">
        <v>6351</v>
      </c>
      <c r="F707" s="132" t="s">
        <v>1631</v>
      </c>
      <c r="G707" s="125">
        <v>119.003</v>
      </c>
      <c r="H707" s="122">
        <v>155.048</v>
      </c>
      <c r="I707" s="123">
        <f t="shared" si="368"/>
        <v>-36.045000000000002</v>
      </c>
      <c r="J707" s="124">
        <f t="shared" si="369"/>
        <v>-23.247639440689337</v>
      </c>
      <c r="K707" s="125">
        <v>119.003</v>
      </c>
      <c r="L707" s="122">
        <v>155.048</v>
      </c>
      <c r="M707" s="123">
        <f t="shared" si="385"/>
        <v>-36.045000000000002</v>
      </c>
      <c r="N707" s="124">
        <f t="shared" si="386"/>
        <v>-23.247639440689337</v>
      </c>
      <c r="O707" s="125" t="s">
        <v>11840</v>
      </c>
      <c r="P707" s="122" t="s">
        <v>11840</v>
      </c>
      <c r="Q707" s="123" t="s">
        <v>11839</v>
      </c>
      <c r="R707" s="124" t="s">
        <v>11840</v>
      </c>
      <c r="S707" s="125" t="s">
        <v>6421</v>
      </c>
      <c r="T707" s="122" t="s">
        <v>6421</v>
      </c>
      <c r="U707" s="123" t="s">
        <v>6421</v>
      </c>
      <c r="V707" s="124" t="s">
        <v>6421</v>
      </c>
      <c r="W707" s="121" t="s">
        <v>11839</v>
      </c>
      <c r="X707" s="122" t="s">
        <v>11837</v>
      </c>
      <c r="Y707" s="122" t="s">
        <v>11837</v>
      </c>
      <c r="Z707" s="123" t="s">
        <v>11837</v>
      </c>
      <c r="AA707" s="124" t="s">
        <v>11837</v>
      </c>
      <c r="AB707" s="28" t="s">
        <v>11837</v>
      </c>
      <c r="AC707" s="122" t="s">
        <v>11837</v>
      </c>
      <c r="AD707" s="122" t="s">
        <v>11837</v>
      </c>
      <c r="AE707" s="123" t="s">
        <v>11837</v>
      </c>
      <c r="AF707" s="29" t="s">
        <v>11837</v>
      </c>
      <c r="AG707" s="28" t="s">
        <v>11837</v>
      </c>
      <c r="AH707" s="122" t="s">
        <v>11837</v>
      </c>
      <c r="AI707" s="122" t="s">
        <v>11837</v>
      </c>
      <c r="AJ707" s="123" t="s">
        <v>11837</v>
      </c>
      <c r="AK707" s="124" t="s">
        <v>11837</v>
      </c>
      <c r="AL707" s="28" t="s">
        <v>11837</v>
      </c>
      <c r="AM707" s="122" t="s">
        <v>11837</v>
      </c>
      <c r="AN707" s="122" t="s">
        <v>11837</v>
      </c>
      <c r="AO707" s="123" t="s">
        <v>11837</v>
      </c>
      <c r="AP707" s="29" t="s">
        <v>11837</v>
      </c>
      <c r="AQ707" s="28" t="s">
        <v>11837</v>
      </c>
      <c r="AR707" s="122" t="s">
        <v>11837</v>
      </c>
      <c r="AS707" s="122" t="s">
        <v>11837</v>
      </c>
      <c r="AT707" s="123" t="s">
        <v>11837</v>
      </c>
      <c r="AU707" s="124" t="s">
        <v>11837</v>
      </c>
      <c r="AV707" s="104"/>
      <c r="AX707" s="129"/>
      <c r="AY707" s="139"/>
      <c r="AZ707" s="139"/>
    </row>
    <row r="708" spans="3:52" ht="50" customHeight="1">
      <c r="C708" s="52" t="s">
        <v>6320</v>
      </c>
      <c r="D708" s="130" t="s">
        <v>1632</v>
      </c>
      <c r="E708" s="131" t="s">
        <v>6351</v>
      </c>
      <c r="F708" s="132" t="s">
        <v>1633</v>
      </c>
      <c r="G708" s="125">
        <v>275</v>
      </c>
      <c r="H708" s="122">
        <v>250</v>
      </c>
      <c r="I708" s="123">
        <f t="shared" si="368"/>
        <v>25</v>
      </c>
      <c r="J708" s="124">
        <f t="shared" si="369"/>
        <v>10</v>
      </c>
      <c r="K708" s="125" t="s">
        <v>11839</v>
      </c>
      <c r="L708" s="122" t="s">
        <v>11839</v>
      </c>
      <c r="M708" s="123" t="s">
        <v>11839</v>
      </c>
      <c r="N708" s="124" t="s">
        <v>11839</v>
      </c>
      <c r="O708" s="125" t="s">
        <v>11840</v>
      </c>
      <c r="P708" s="122" t="s">
        <v>11840</v>
      </c>
      <c r="Q708" s="123" t="s">
        <v>11839</v>
      </c>
      <c r="R708" s="124" t="s">
        <v>11840</v>
      </c>
      <c r="S708" s="125">
        <v>275</v>
      </c>
      <c r="T708" s="122">
        <v>250</v>
      </c>
      <c r="U708" s="123">
        <f t="shared" si="376"/>
        <v>25</v>
      </c>
      <c r="V708" s="124">
        <f t="shared" si="373"/>
        <v>10</v>
      </c>
      <c r="W708" s="121" t="s">
        <v>7964</v>
      </c>
      <c r="X708" s="122">
        <v>275</v>
      </c>
      <c r="Y708" s="122">
        <v>250</v>
      </c>
      <c r="Z708" s="123">
        <f t="shared" si="374"/>
        <v>25</v>
      </c>
      <c r="AA708" s="124">
        <f t="shared" si="375"/>
        <v>10</v>
      </c>
      <c r="AB708" s="28" t="s">
        <v>11839</v>
      </c>
      <c r="AC708" s="122" t="s">
        <v>11839</v>
      </c>
      <c r="AD708" s="122" t="s">
        <v>11839</v>
      </c>
      <c r="AE708" s="123" t="s">
        <v>11839</v>
      </c>
      <c r="AF708" s="29" t="s">
        <v>11839</v>
      </c>
      <c r="AG708" s="28" t="s">
        <v>11839</v>
      </c>
      <c r="AH708" s="122" t="s">
        <v>11839</v>
      </c>
      <c r="AI708" s="122" t="s">
        <v>11839</v>
      </c>
      <c r="AJ708" s="123" t="s">
        <v>11839</v>
      </c>
      <c r="AK708" s="124" t="s">
        <v>11839</v>
      </c>
      <c r="AL708" s="28" t="s">
        <v>11839</v>
      </c>
      <c r="AM708" s="122" t="s">
        <v>11839</v>
      </c>
      <c r="AN708" s="122" t="s">
        <v>11839</v>
      </c>
      <c r="AO708" s="123" t="s">
        <v>11839</v>
      </c>
      <c r="AP708" s="29" t="s">
        <v>11839</v>
      </c>
      <c r="AQ708" s="28" t="s">
        <v>11839</v>
      </c>
      <c r="AR708" s="122" t="s">
        <v>11839</v>
      </c>
      <c r="AS708" s="122" t="s">
        <v>11839</v>
      </c>
      <c r="AT708" s="123" t="s">
        <v>11839</v>
      </c>
      <c r="AU708" s="124" t="s">
        <v>11837</v>
      </c>
      <c r="AV708" s="104"/>
      <c r="AX708" s="129"/>
      <c r="AY708" s="139"/>
      <c r="AZ708" s="139"/>
    </row>
    <row r="709" spans="3:52" ht="50" customHeight="1">
      <c r="C709" s="52" t="s">
        <v>6320</v>
      </c>
      <c r="D709" s="130" t="s">
        <v>1636</v>
      </c>
      <c r="E709" s="131" t="s">
        <v>6351</v>
      </c>
      <c r="F709" s="132" t="s">
        <v>1637</v>
      </c>
      <c r="G709" s="125">
        <v>259.27800000000002</v>
      </c>
      <c r="H709" s="122">
        <v>240.14400000000001</v>
      </c>
      <c r="I709" s="123">
        <f t="shared" si="368"/>
        <v>19.134000000000015</v>
      </c>
      <c r="J709" s="124">
        <f t="shared" si="369"/>
        <v>7.9677193683789778</v>
      </c>
      <c r="K709" s="125">
        <v>165.428</v>
      </c>
      <c r="L709" s="122">
        <v>146.29400000000001</v>
      </c>
      <c r="M709" s="123">
        <f t="shared" si="385"/>
        <v>19.133999999999986</v>
      </c>
      <c r="N709" s="124">
        <f t="shared" si="386"/>
        <v>13.079142001722548</v>
      </c>
      <c r="O709" s="125">
        <v>13.78</v>
      </c>
      <c r="P709" s="122">
        <v>13.78</v>
      </c>
      <c r="Q709" s="123">
        <f t="shared" si="387"/>
        <v>0</v>
      </c>
      <c r="R709" s="124">
        <f t="shared" si="388"/>
        <v>0</v>
      </c>
      <c r="S709" s="125">
        <v>80.069999999999993</v>
      </c>
      <c r="T709" s="122">
        <v>80.069999999999993</v>
      </c>
      <c r="U709" s="123">
        <f t="shared" si="376"/>
        <v>0</v>
      </c>
      <c r="V709" s="124">
        <f t="shared" si="373"/>
        <v>0</v>
      </c>
      <c r="W709" s="121" t="s">
        <v>7965</v>
      </c>
      <c r="X709" s="122">
        <v>80</v>
      </c>
      <c r="Y709" s="122">
        <v>80</v>
      </c>
      <c r="Z709" s="123">
        <f t="shared" si="374"/>
        <v>0</v>
      </c>
      <c r="AA709" s="124">
        <f t="shared" si="375"/>
        <v>0</v>
      </c>
      <c r="AB709" s="28" t="s">
        <v>11839</v>
      </c>
      <c r="AC709" s="122" t="s">
        <v>11839</v>
      </c>
      <c r="AD709" s="122" t="s">
        <v>11839</v>
      </c>
      <c r="AE709" s="123" t="s">
        <v>11839</v>
      </c>
      <c r="AF709" s="29" t="s">
        <v>11839</v>
      </c>
      <c r="AG709" s="28" t="s">
        <v>11839</v>
      </c>
      <c r="AH709" s="122" t="s">
        <v>11839</v>
      </c>
      <c r="AI709" s="122" t="s">
        <v>11839</v>
      </c>
      <c r="AJ709" s="123" t="s">
        <v>11839</v>
      </c>
      <c r="AK709" s="124" t="s">
        <v>11839</v>
      </c>
      <c r="AL709" s="28" t="s">
        <v>11839</v>
      </c>
      <c r="AM709" s="122" t="s">
        <v>11839</v>
      </c>
      <c r="AN709" s="122" t="s">
        <v>11839</v>
      </c>
      <c r="AO709" s="123" t="s">
        <v>11839</v>
      </c>
      <c r="AP709" s="29" t="s">
        <v>11839</v>
      </c>
      <c r="AQ709" s="28" t="s">
        <v>11839</v>
      </c>
      <c r="AR709" s="122" t="s">
        <v>11839</v>
      </c>
      <c r="AS709" s="122" t="s">
        <v>11839</v>
      </c>
      <c r="AT709" s="123" t="s">
        <v>11839</v>
      </c>
      <c r="AU709" s="124" t="s">
        <v>11837</v>
      </c>
      <c r="AV709" s="104"/>
      <c r="AX709" s="129"/>
      <c r="AY709" s="139"/>
      <c r="AZ709" s="139"/>
    </row>
    <row r="710" spans="3:52" ht="50" customHeight="1">
      <c r="C710" s="52" t="s">
        <v>6320</v>
      </c>
      <c r="D710" s="130" t="s">
        <v>1638</v>
      </c>
      <c r="E710" s="131" t="s">
        <v>6351</v>
      </c>
      <c r="F710" s="132" t="s">
        <v>1639</v>
      </c>
      <c r="G710" s="125">
        <v>12939.906000000001</v>
      </c>
      <c r="H710" s="122">
        <v>12987.628000000001</v>
      </c>
      <c r="I710" s="123">
        <f t="shared" si="368"/>
        <v>-47.721999999999753</v>
      </c>
      <c r="J710" s="124">
        <f t="shared" si="369"/>
        <v>-0.36744199941667371</v>
      </c>
      <c r="K710" s="125">
        <v>12939.906000000001</v>
      </c>
      <c r="L710" s="122">
        <v>12987.628000000001</v>
      </c>
      <c r="M710" s="123">
        <f t="shared" si="385"/>
        <v>-47.721999999999753</v>
      </c>
      <c r="N710" s="124">
        <f t="shared" si="386"/>
        <v>-0.36744199941667371</v>
      </c>
      <c r="O710" s="125" t="s">
        <v>11840</v>
      </c>
      <c r="P710" s="122" t="s">
        <v>11840</v>
      </c>
      <c r="Q710" s="123" t="s">
        <v>11839</v>
      </c>
      <c r="R710" s="124" t="s">
        <v>11840</v>
      </c>
      <c r="S710" s="125" t="s">
        <v>6421</v>
      </c>
      <c r="T710" s="122" t="s">
        <v>6421</v>
      </c>
      <c r="U710" s="123" t="s">
        <v>6421</v>
      </c>
      <c r="V710" s="124" t="s">
        <v>6421</v>
      </c>
      <c r="W710" s="121" t="s">
        <v>11839</v>
      </c>
      <c r="X710" s="122" t="s">
        <v>11837</v>
      </c>
      <c r="Y710" s="122" t="s">
        <v>11837</v>
      </c>
      <c r="Z710" s="123" t="s">
        <v>11837</v>
      </c>
      <c r="AA710" s="124" t="s">
        <v>11837</v>
      </c>
      <c r="AB710" s="28" t="s">
        <v>11837</v>
      </c>
      <c r="AC710" s="122" t="s">
        <v>11837</v>
      </c>
      <c r="AD710" s="122" t="s">
        <v>11837</v>
      </c>
      <c r="AE710" s="123" t="s">
        <v>11837</v>
      </c>
      <c r="AF710" s="29" t="s">
        <v>11837</v>
      </c>
      <c r="AG710" s="28" t="s">
        <v>11837</v>
      </c>
      <c r="AH710" s="122" t="s">
        <v>11837</v>
      </c>
      <c r="AI710" s="122" t="s">
        <v>11837</v>
      </c>
      <c r="AJ710" s="123" t="s">
        <v>11837</v>
      </c>
      <c r="AK710" s="124" t="s">
        <v>11837</v>
      </c>
      <c r="AL710" s="28" t="s">
        <v>11837</v>
      </c>
      <c r="AM710" s="122" t="s">
        <v>11837</v>
      </c>
      <c r="AN710" s="122" t="s">
        <v>11837</v>
      </c>
      <c r="AO710" s="123" t="s">
        <v>11837</v>
      </c>
      <c r="AP710" s="29" t="s">
        <v>11837</v>
      </c>
      <c r="AQ710" s="28" t="s">
        <v>11837</v>
      </c>
      <c r="AR710" s="122" t="s">
        <v>11837</v>
      </c>
      <c r="AS710" s="122" t="s">
        <v>11837</v>
      </c>
      <c r="AT710" s="123" t="s">
        <v>11837</v>
      </c>
      <c r="AU710" s="124" t="s">
        <v>11837</v>
      </c>
      <c r="AV710" s="104"/>
      <c r="AX710" s="129"/>
      <c r="AY710" s="139"/>
      <c r="AZ710" s="139"/>
    </row>
    <row r="711" spans="3:52" ht="50" customHeight="1">
      <c r="C711" s="52" t="s">
        <v>6320</v>
      </c>
      <c r="D711" s="130" t="s">
        <v>1640</v>
      </c>
      <c r="E711" s="131" t="s">
        <v>6351</v>
      </c>
      <c r="F711" s="132" t="s">
        <v>1641</v>
      </c>
      <c r="G711" s="125">
        <v>567</v>
      </c>
      <c r="H711" s="122">
        <v>527</v>
      </c>
      <c r="I711" s="123">
        <f t="shared" si="368"/>
        <v>40</v>
      </c>
      <c r="J711" s="124">
        <f t="shared" si="369"/>
        <v>7.5901328273244779</v>
      </c>
      <c r="K711" s="125">
        <v>567</v>
      </c>
      <c r="L711" s="122">
        <v>527</v>
      </c>
      <c r="M711" s="123">
        <f t="shared" si="385"/>
        <v>40</v>
      </c>
      <c r="N711" s="124">
        <f t="shared" si="386"/>
        <v>7.5901328273244779</v>
      </c>
      <c r="O711" s="125" t="s">
        <v>11840</v>
      </c>
      <c r="P711" s="122" t="s">
        <v>11840</v>
      </c>
      <c r="Q711" s="123" t="s">
        <v>11839</v>
      </c>
      <c r="R711" s="124" t="s">
        <v>11840</v>
      </c>
      <c r="S711" s="125" t="s">
        <v>6421</v>
      </c>
      <c r="T711" s="122" t="s">
        <v>6421</v>
      </c>
      <c r="U711" s="123" t="s">
        <v>6421</v>
      </c>
      <c r="V711" s="124" t="s">
        <v>6421</v>
      </c>
      <c r="W711" s="121" t="s">
        <v>11839</v>
      </c>
      <c r="X711" s="122" t="s">
        <v>11837</v>
      </c>
      <c r="Y711" s="122" t="s">
        <v>11837</v>
      </c>
      <c r="Z711" s="123" t="s">
        <v>11837</v>
      </c>
      <c r="AA711" s="124" t="s">
        <v>11837</v>
      </c>
      <c r="AB711" s="28" t="s">
        <v>11837</v>
      </c>
      <c r="AC711" s="122" t="s">
        <v>11837</v>
      </c>
      <c r="AD711" s="122" t="s">
        <v>11837</v>
      </c>
      <c r="AE711" s="123" t="s">
        <v>11837</v>
      </c>
      <c r="AF711" s="29" t="s">
        <v>11837</v>
      </c>
      <c r="AG711" s="28" t="s">
        <v>11837</v>
      </c>
      <c r="AH711" s="122" t="s">
        <v>11837</v>
      </c>
      <c r="AI711" s="122" t="s">
        <v>11837</v>
      </c>
      <c r="AJ711" s="123" t="s">
        <v>11837</v>
      </c>
      <c r="AK711" s="124" t="s">
        <v>11837</v>
      </c>
      <c r="AL711" s="28" t="s">
        <v>11837</v>
      </c>
      <c r="AM711" s="122" t="s">
        <v>11837</v>
      </c>
      <c r="AN711" s="122" t="s">
        <v>11837</v>
      </c>
      <c r="AO711" s="123" t="s">
        <v>11837</v>
      </c>
      <c r="AP711" s="29" t="s">
        <v>11837</v>
      </c>
      <c r="AQ711" s="28" t="s">
        <v>11837</v>
      </c>
      <c r="AR711" s="122" t="s">
        <v>11837</v>
      </c>
      <c r="AS711" s="122" t="s">
        <v>11837</v>
      </c>
      <c r="AT711" s="123" t="s">
        <v>11837</v>
      </c>
      <c r="AU711" s="124" t="s">
        <v>11837</v>
      </c>
      <c r="AV711" s="104"/>
      <c r="AX711" s="129"/>
      <c r="AY711" s="139"/>
      <c r="AZ711" s="139"/>
    </row>
    <row r="712" spans="3:52" ht="50" customHeight="1">
      <c r="C712" s="52" t="s">
        <v>6321</v>
      </c>
      <c r="D712" s="130" t="s">
        <v>1642</v>
      </c>
      <c r="E712" s="131" t="s">
        <v>6351</v>
      </c>
      <c r="F712" s="132" t="s">
        <v>1643</v>
      </c>
      <c r="G712" s="125">
        <v>134.52000000000001</v>
      </c>
      <c r="H712" s="122">
        <v>139.60400000000001</v>
      </c>
      <c r="I712" s="123">
        <f t="shared" si="368"/>
        <v>-5.0840000000000032</v>
      </c>
      <c r="J712" s="124">
        <f t="shared" si="369"/>
        <v>-3.6417294633391615</v>
      </c>
      <c r="K712" s="125">
        <v>134.52000000000001</v>
      </c>
      <c r="L712" s="122">
        <v>139.60400000000001</v>
      </c>
      <c r="M712" s="123">
        <f t="shared" si="385"/>
        <v>-5.0840000000000032</v>
      </c>
      <c r="N712" s="124">
        <f t="shared" si="386"/>
        <v>-3.6417294633391615</v>
      </c>
      <c r="O712" s="125" t="s">
        <v>11840</v>
      </c>
      <c r="P712" s="122" t="s">
        <v>11840</v>
      </c>
      <c r="Q712" s="123" t="s">
        <v>11839</v>
      </c>
      <c r="R712" s="124" t="s">
        <v>11840</v>
      </c>
      <c r="S712" s="125" t="s">
        <v>6421</v>
      </c>
      <c r="T712" s="122" t="s">
        <v>6421</v>
      </c>
      <c r="U712" s="123" t="s">
        <v>6421</v>
      </c>
      <c r="V712" s="124" t="s">
        <v>6421</v>
      </c>
      <c r="W712" s="121" t="s">
        <v>11839</v>
      </c>
      <c r="X712" s="122" t="s">
        <v>11837</v>
      </c>
      <c r="Y712" s="122" t="s">
        <v>11837</v>
      </c>
      <c r="Z712" s="123" t="s">
        <v>11837</v>
      </c>
      <c r="AA712" s="124" t="s">
        <v>11837</v>
      </c>
      <c r="AB712" s="28" t="s">
        <v>11837</v>
      </c>
      <c r="AC712" s="122" t="s">
        <v>11837</v>
      </c>
      <c r="AD712" s="122" t="s">
        <v>11837</v>
      </c>
      <c r="AE712" s="123" t="s">
        <v>11837</v>
      </c>
      <c r="AF712" s="29" t="s">
        <v>11837</v>
      </c>
      <c r="AG712" s="28" t="s">
        <v>11837</v>
      </c>
      <c r="AH712" s="122" t="s">
        <v>11837</v>
      </c>
      <c r="AI712" s="122" t="s">
        <v>11837</v>
      </c>
      <c r="AJ712" s="123" t="s">
        <v>11837</v>
      </c>
      <c r="AK712" s="124" t="s">
        <v>11837</v>
      </c>
      <c r="AL712" s="28" t="s">
        <v>11837</v>
      </c>
      <c r="AM712" s="122" t="s">
        <v>11837</v>
      </c>
      <c r="AN712" s="122" t="s">
        <v>11837</v>
      </c>
      <c r="AO712" s="123" t="s">
        <v>11837</v>
      </c>
      <c r="AP712" s="29" t="s">
        <v>11837</v>
      </c>
      <c r="AQ712" s="28" t="s">
        <v>11837</v>
      </c>
      <c r="AR712" s="122" t="s">
        <v>11837</v>
      </c>
      <c r="AS712" s="122" t="s">
        <v>11837</v>
      </c>
      <c r="AT712" s="123" t="s">
        <v>11837</v>
      </c>
      <c r="AU712" s="124" t="s">
        <v>11837</v>
      </c>
      <c r="AV712" s="104"/>
      <c r="AX712" s="129"/>
      <c r="AY712" s="139"/>
      <c r="AZ712" s="139"/>
    </row>
    <row r="713" spans="3:52" ht="50" customHeight="1">
      <c r="C713" s="52" t="s">
        <v>6315</v>
      </c>
      <c r="D713" s="130" t="s">
        <v>6040</v>
      </c>
      <c r="E713" s="131" t="s">
        <v>12657</v>
      </c>
      <c r="F713" s="132" t="s">
        <v>6041</v>
      </c>
      <c r="G713" s="125">
        <v>46141</v>
      </c>
      <c r="H713" s="122">
        <v>46338</v>
      </c>
      <c r="I713" s="123" t="s">
        <v>7966</v>
      </c>
      <c r="J713" s="124" t="s">
        <v>7967</v>
      </c>
      <c r="K713" s="125">
        <v>22769</v>
      </c>
      <c r="L713" s="122">
        <v>18991</v>
      </c>
      <c r="M713" s="123">
        <v>3777</v>
      </c>
      <c r="N713" s="124">
        <v>20</v>
      </c>
      <c r="O713" s="125">
        <v>4952</v>
      </c>
      <c r="P713" s="122">
        <v>7582</v>
      </c>
      <c r="Q713" s="123" t="s">
        <v>7968</v>
      </c>
      <c r="R713" s="124" t="s">
        <v>7969</v>
      </c>
      <c r="S713" s="125">
        <v>18420</v>
      </c>
      <c r="T713" s="122">
        <v>19765</v>
      </c>
      <c r="U713" s="123" t="s">
        <v>7970</v>
      </c>
      <c r="V713" s="124" t="s">
        <v>7971</v>
      </c>
      <c r="W713" s="121" t="s">
        <v>6413</v>
      </c>
      <c r="X713" s="122">
        <v>5155</v>
      </c>
      <c r="Y713" s="122">
        <v>7154</v>
      </c>
      <c r="Z713" s="123" t="s">
        <v>7972</v>
      </c>
      <c r="AA713" s="124" t="s">
        <v>7973</v>
      </c>
      <c r="AB713" s="28" t="s">
        <v>6456</v>
      </c>
      <c r="AC713" s="122">
        <v>4977</v>
      </c>
      <c r="AD713" s="122">
        <v>4477</v>
      </c>
      <c r="AE713" s="123">
        <v>500</v>
      </c>
      <c r="AF713" s="29">
        <v>11</v>
      </c>
      <c r="AG713" s="28" t="s">
        <v>6514</v>
      </c>
      <c r="AH713" s="122">
        <v>4000</v>
      </c>
      <c r="AI713" s="122">
        <v>4000</v>
      </c>
      <c r="AJ713" s="123">
        <v>0</v>
      </c>
      <c r="AK713" s="124">
        <v>0</v>
      </c>
      <c r="AL713" s="28" t="s">
        <v>7974</v>
      </c>
      <c r="AM713" s="122">
        <v>3322</v>
      </c>
      <c r="AN713" s="122">
        <v>3162</v>
      </c>
      <c r="AO713" s="123">
        <v>160</v>
      </c>
      <c r="AP713" s="29">
        <v>5</v>
      </c>
      <c r="AQ713" s="28" t="s">
        <v>7975</v>
      </c>
      <c r="AR713" s="122">
        <v>325</v>
      </c>
      <c r="AS713" s="122">
        <v>332</v>
      </c>
      <c r="AT713" s="123" t="s">
        <v>7971</v>
      </c>
      <c r="AU713" s="124" t="s">
        <v>7976</v>
      </c>
      <c r="AV713" s="9" t="s">
        <v>12610</v>
      </c>
      <c r="AX713" s="129"/>
      <c r="AY713" s="139"/>
      <c r="AZ713" s="139"/>
    </row>
    <row r="714" spans="3:52" ht="50" customHeight="1">
      <c r="C714" s="52" t="s">
        <v>6316</v>
      </c>
      <c r="D714" s="106" t="s">
        <v>1644</v>
      </c>
      <c r="E714" s="107" t="s">
        <v>6352</v>
      </c>
      <c r="F714" s="108" t="s">
        <v>1645</v>
      </c>
      <c r="G714" s="125">
        <v>7698.8249999999998</v>
      </c>
      <c r="H714" s="122">
        <v>7352.41</v>
      </c>
      <c r="I714" s="123">
        <f t="shared" ref="I714:I777" si="397">G714-H714</f>
        <v>346.41499999999996</v>
      </c>
      <c r="J714" s="124">
        <f t="shared" ref="J714:J777" si="398">I714/H714*100</f>
        <v>4.7115843648545166</v>
      </c>
      <c r="K714" s="125">
        <v>3907.2820000000002</v>
      </c>
      <c r="L714" s="122">
        <v>4095.4589999999998</v>
      </c>
      <c r="M714" s="123">
        <f t="shared" ref="M714:M775" si="399">K714-L714</f>
        <v>-188.17699999999968</v>
      </c>
      <c r="N714" s="124">
        <f t="shared" ref="N714:N775" si="400">M714/L714*100</f>
        <v>-4.5947719168962422</v>
      </c>
      <c r="O714" s="125">
        <v>500.053</v>
      </c>
      <c r="P714" s="122">
        <v>300.02300000000002</v>
      </c>
      <c r="Q714" s="123">
        <f t="shared" ref="Q714:Q773" si="401">O714-P714</f>
        <v>200.02999999999997</v>
      </c>
      <c r="R714" s="124">
        <f t="shared" ref="R714:R773" si="402">Q714/P714*100</f>
        <v>66.67155518076946</v>
      </c>
      <c r="S714" s="125">
        <v>3291.49</v>
      </c>
      <c r="T714" s="122">
        <v>2956.9279999999999</v>
      </c>
      <c r="U714" s="123">
        <f t="shared" ref="U714:U777" si="403">S714-T714</f>
        <v>334.5619999999999</v>
      </c>
      <c r="V714" s="124">
        <f t="shared" ref="V714:V777" si="404">U714/T714*100</f>
        <v>11.314512899874462</v>
      </c>
      <c r="W714" s="121" t="s">
        <v>6532</v>
      </c>
      <c r="X714" s="122">
        <v>1572</v>
      </c>
      <c r="Y714" s="122">
        <v>1521</v>
      </c>
      <c r="Z714" s="123">
        <f t="shared" ref="Z714:Z777" si="405">X714-Y714</f>
        <v>51</v>
      </c>
      <c r="AA714" s="124">
        <f t="shared" ref="AA714:AA777" si="406">Z714/Y714*100</f>
        <v>3.3530571992110452</v>
      </c>
      <c r="AB714" s="28" t="s">
        <v>6484</v>
      </c>
      <c r="AC714" s="122">
        <v>536</v>
      </c>
      <c r="AD714" s="122">
        <v>486</v>
      </c>
      <c r="AE714" s="123">
        <f t="shared" ref="AE714:AE775" si="407">AC714-AD714</f>
        <v>50</v>
      </c>
      <c r="AF714" s="29">
        <f t="shared" ref="AF714:AF775" si="408">AE714/AD714*100</f>
        <v>10.2880658436214</v>
      </c>
      <c r="AG714" s="28" t="s">
        <v>7974</v>
      </c>
      <c r="AH714" s="122">
        <v>502</v>
      </c>
      <c r="AI714" s="122">
        <v>302</v>
      </c>
      <c r="AJ714" s="123">
        <f t="shared" ref="AJ714:AJ773" si="409">AH714-AI714</f>
        <v>200</v>
      </c>
      <c r="AK714" s="124">
        <f t="shared" ref="AK714:AK773" si="410">AJ714/AI714*100</f>
        <v>66.225165562913915</v>
      </c>
      <c r="AL714" s="28" t="s">
        <v>7977</v>
      </c>
      <c r="AM714" s="122">
        <v>277</v>
      </c>
      <c r="AN714" s="122">
        <v>277</v>
      </c>
      <c r="AO714" s="123">
        <f t="shared" ref="AO714:AO772" si="411">AM714-AN714</f>
        <v>0</v>
      </c>
      <c r="AP714" s="29">
        <f t="shared" ref="AP714:AP772" si="412">AO714/AN714*100</f>
        <v>0</v>
      </c>
      <c r="AQ714" s="28" t="s">
        <v>7978</v>
      </c>
      <c r="AR714" s="122">
        <v>167</v>
      </c>
      <c r="AS714" s="122">
        <v>165</v>
      </c>
      <c r="AT714" s="123">
        <f t="shared" ref="AT714:AT772" si="413">AR714-AS714</f>
        <v>2</v>
      </c>
      <c r="AU714" s="124">
        <f t="shared" ref="AU714:AU772" si="414">AT714/AS714*100</f>
        <v>1.2121212121212122</v>
      </c>
      <c r="AV714" s="9" t="s">
        <v>12611</v>
      </c>
      <c r="AX714" s="129"/>
      <c r="AY714" s="139"/>
      <c r="AZ714" s="139"/>
    </row>
    <row r="715" spans="3:52" ht="50" customHeight="1">
      <c r="C715" s="52" t="s">
        <v>6322</v>
      </c>
      <c r="D715" s="130" t="s">
        <v>1646</v>
      </c>
      <c r="E715" s="131" t="s">
        <v>6352</v>
      </c>
      <c r="F715" s="132" t="s">
        <v>1647</v>
      </c>
      <c r="G715" s="125">
        <v>21547.387999999999</v>
      </c>
      <c r="H715" s="122">
        <v>19389.022000000001</v>
      </c>
      <c r="I715" s="123">
        <f t="shared" si="397"/>
        <v>2158.3659999999982</v>
      </c>
      <c r="J715" s="124">
        <f t="shared" si="398"/>
        <v>11.131897214825988</v>
      </c>
      <c r="K715" s="125">
        <v>9467.6479999999992</v>
      </c>
      <c r="L715" s="122">
        <v>7368.7560000000003</v>
      </c>
      <c r="M715" s="123">
        <f t="shared" si="399"/>
        <v>2098.8919999999989</v>
      </c>
      <c r="N715" s="124">
        <f t="shared" si="400"/>
        <v>28.483668070974243</v>
      </c>
      <c r="O715" s="125">
        <v>347.27499999999998</v>
      </c>
      <c r="P715" s="122">
        <v>348.334</v>
      </c>
      <c r="Q715" s="123">
        <f t="shared" si="401"/>
        <v>-1.0590000000000259</v>
      </c>
      <c r="R715" s="124">
        <f t="shared" si="402"/>
        <v>-0.30401855690229085</v>
      </c>
      <c r="S715" s="125">
        <v>11732.465</v>
      </c>
      <c r="T715" s="122">
        <v>11671.932000000001</v>
      </c>
      <c r="U715" s="123">
        <f t="shared" si="403"/>
        <v>60.532999999999447</v>
      </c>
      <c r="V715" s="124">
        <f t="shared" si="404"/>
        <v>0.51862022499787908</v>
      </c>
      <c r="W715" s="121" t="s">
        <v>7979</v>
      </c>
      <c r="X715" s="122">
        <v>9044</v>
      </c>
      <c r="Y715" s="122">
        <v>9078</v>
      </c>
      <c r="Z715" s="123">
        <f t="shared" si="405"/>
        <v>-34</v>
      </c>
      <c r="AA715" s="124">
        <f t="shared" si="406"/>
        <v>-0.37453183520599254</v>
      </c>
      <c r="AB715" s="28" t="s">
        <v>7980</v>
      </c>
      <c r="AC715" s="122">
        <v>1931</v>
      </c>
      <c r="AD715" s="122">
        <v>1930</v>
      </c>
      <c r="AE715" s="123">
        <f t="shared" si="407"/>
        <v>1</v>
      </c>
      <c r="AF715" s="29">
        <f t="shared" si="408"/>
        <v>5.181347150259067E-2</v>
      </c>
      <c r="AG715" s="28" t="s">
        <v>7981</v>
      </c>
      <c r="AH715" s="122">
        <v>429</v>
      </c>
      <c r="AI715" s="122">
        <v>324</v>
      </c>
      <c r="AJ715" s="123">
        <f t="shared" si="409"/>
        <v>105</v>
      </c>
      <c r="AK715" s="124">
        <f t="shared" si="410"/>
        <v>32.407407407407405</v>
      </c>
      <c r="AL715" s="28" t="s">
        <v>7982</v>
      </c>
      <c r="AM715" s="122">
        <v>115</v>
      </c>
      <c r="AN715" s="122">
        <v>120</v>
      </c>
      <c r="AO715" s="123">
        <f t="shared" si="411"/>
        <v>-5</v>
      </c>
      <c r="AP715" s="29">
        <f t="shared" si="412"/>
        <v>-4.1666666666666661</v>
      </c>
      <c r="AQ715" s="28" t="s">
        <v>7983</v>
      </c>
      <c r="AR715" s="122">
        <v>63</v>
      </c>
      <c r="AS715" s="122">
        <v>75</v>
      </c>
      <c r="AT715" s="123">
        <f t="shared" si="413"/>
        <v>-12</v>
      </c>
      <c r="AU715" s="124">
        <f t="shared" si="414"/>
        <v>-16</v>
      </c>
      <c r="AV715" s="9" t="s">
        <v>12612</v>
      </c>
      <c r="AX715" s="129"/>
      <c r="AY715" s="139"/>
      <c r="AZ715" s="139"/>
    </row>
    <row r="716" spans="3:52" ht="50" customHeight="1">
      <c r="C716" s="52" t="s">
        <v>6316</v>
      </c>
      <c r="D716" s="130" t="s">
        <v>1648</v>
      </c>
      <c r="E716" s="131" t="s">
        <v>6352</v>
      </c>
      <c r="F716" s="132" t="s">
        <v>1649</v>
      </c>
      <c r="G716" s="125">
        <v>49318.864000000001</v>
      </c>
      <c r="H716" s="122">
        <v>50843.05</v>
      </c>
      <c r="I716" s="123">
        <f t="shared" si="397"/>
        <v>-1524.1860000000015</v>
      </c>
      <c r="J716" s="124">
        <f t="shared" si="398"/>
        <v>-2.9978256615210959</v>
      </c>
      <c r="K716" s="125">
        <v>14486.674999999999</v>
      </c>
      <c r="L716" s="122">
        <v>15469.591</v>
      </c>
      <c r="M716" s="123">
        <f t="shared" si="399"/>
        <v>-982.91600000000108</v>
      </c>
      <c r="N716" s="124">
        <f t="shared" si="400"/>
        <v>-6.3538589998921173</v>
      </c>
      <c r="O716" s="125">
        <v>5154.5230000000001</v>
      </c>
      <c r="P716" s="122">
        <v>5178.009</v>
      </c>
      <c r="Q716" s="123">
        <f t="shared" si="401"/>
        <v>-23.485999999999876</v>
      </c>
      <c r="R716" s="124">
        <f t="shared" si="402"/>
        <v>-0.45357201967010635</v>
      </c>
      <c r="S716" s="125">
        <v>29677.666000000001</v>
      </c>
      <c r="T716" s="122">
        <v>30195.45</v>
      </c>
      <c r="U716" s="123">
        <f t="shared" si="403"/>
        <v>-517.78399999999965</v>
      </c>
      <c r="V716" s="124">
        <f t="shared" si="404"/>
        <v>-1.7147749081401324</v>
      </c>
      <c r="W716" s="121" t="s">
        <v>7984</v>
      </c>
      <c r="X716" s="122">
        <v>10252</v>
      </c>
      <c r="Y716" s="122">
        <v>10202</v>
      </c>
      <c r="Z716" s="123">
        <f t="shared" si="405"/>
        <v>50</v>
      </c>
      <c r="AA716" s="124">
        <f t="shared" si="406"/>
        <v>0.49009998039600078</v>
      </c>
      <c r="AB716" s="28" t="s">
        <v>6658</v>
      </c>
      <c r="AC716" s="122">
        <v>8526</v>
      </c>
      <c r="AD716" s="122">
        <v>8728</v>
      </c>
      <c r="AE716" s="123">
        <f t="shared" si="407"/>
        <v>-202</v>
      </c>
      <c r="AF716" s="29">
        <f t="shared" si="408"/>
        <v>-2.3143904674610449</v>
      </c>
      <c r="AG716" s="28" t="s">
        <v>6443</v>
      </c>
      <c r="AH716" s="122">
        <v>8239</v>
      </c>
      <c r="AI716" s="122">
        <v>8235</v>
      </c>
      <c r="AJ716" s="123">
        <f t="shared" si="409"/>
        <v>4</v>
      </c>
      <c r="AK716" s="124">
        <f t="shared" si="410"/>
        <v>4.8573163327261693E-2</v>
      </c>
      <c r="AL716" s="28" t="s">
        <v>6484</v>
      </c>
      <c r="AM716" s="122">
        <v>1243</v>
      </c>
      <c r="AN716" s="122">
        <v>1241</v>
      </c>
      <c r="AO716" s="123">
        <f t="shared" si="411"/>
        <v>2</v>
      </c>
      <c r="AP716" s="29">
        <f t="shared" si="412"/>
        <v>0.16116035455278002</v>
      </c>
      <c r="AQ716" s="28" t="s">
        <v>6418</v>
      </c>
      <c r="AR716" s="122">
        <v>573</v>
      </c>
      <c r="AS716" s="122">
        <v>922</v>
      </c>
      <c r="AT716" s="123">
        <f t="shared" si="413"/>
        <v>-349</v>
      </c>
      <c r="AU716" s="124">
        <f t="shared" si="414"/>
        <v>-37.85249457700651</v>
      </c>
      <c r="AV716" s="9" t="s">
        <v>12142</v>
      </c>
      <c r="AX716" s="129"/>
      <c r="AY716" s="139"/>
      <c r="AZ716" s="139"/>
    </row>
    <row r="717" spans="3:52" ht="50" customHeight="1">
      <c r="C717" s="52" t="s">
        <v>6318</v>
      </c>
      <c r="D717" s="130" t="s">
        <v>1650</v>
      </c>
      <c r="E717" s="131" t="s">
        <v>6352</v>
      </c>
      <c r="F717" s="132" t="s">
        <v>1651</v>
      </c>
      <c r="G717" s="125">
        <v>5782.0379999999996</v>
      </c>
      <c r="H717" s="122">
        <v>5771.6769999999997</v>
      </c>
      <c r="I717" s="123">
        <f t="shared" si="397"/>
        <v>10.360999999999876</v>
      </c>
      <c r="J717" s="124">
        <f t="shared" si="398"/>
        <v>0.17951455010389314</v>
      </c>
      <c r="K717" s="125">
        <v>1656.58</v>
      </c>
      <c r="L717" s="122">
        <v>1855.636</v>
      </c>
      <c r="M717" s="123">
        <f t="shared" si="399"/>
        <v>-199.05600000000004</v>
      </c>
      <c r="N717" s="124">
        <f t="shared" si="400"/>
        <v>-10.727103806996634</v>
      </c>
      <c r="O717" s="125">
        <v>149.483</v>
      </c>
      <c r="P717" s="122">
        <v>149.40700000000001</v>
      </c>
      <c r="Q717" s="123">
        <f t="shared" si="401"/>
        <v>7.5999999999993406E-2</v>
      </c>
      <c r="R717" s="124">
        <f t="shared" si="402"/>
        <v>5.0867763893253592E-2</v>
      </c>
      <c r="S717" s="125">
        <v>3975.9749999999999</v>
      </c>
      <c r="T717" s="122">
        <v>3766.634</v>
      </c>
      <c r="U717" s="123">
        <f t="shared" si="403"/>
        <v>209.34099999999989</v>
      </c>
      <c r="V717" s="124">
        <f t="shared" si="404"/>
        <v>5.5577738638795244</v>
      </c>
      <c r="W717" s="121" t="s">
        <v>6388</v>
      </c>
      <c r="X717" s="122">
        <v>1642</v>
      </c>
      <c r="Y717" s="122">
        <v>1642</v>
      </c>
      <c r="Z717" s="123">
        <f t="shared" si="405"/>
        <v>0</v>
      </c>
      <c r="AA717" s="124">
        <f t="shared" si="406"/>
        <v>0</v>
      </c>
      <c r="AB717" s="28" t="s">
        <v>6484</v>
      </c>
      <c r="AC717" s="122">
        <v>914</v>
      </c>
      <c r="AD717" s="122">
        <v>914</v>
      </c>
      <c r="AE717" s="123">
        <f t="shared" si="407"/>
        <v>0</v>
      </c>
      <c r="AF717" s="29">
        <f t="shared" si="408"/>
        <v>0</v>
      </c>
      <c r="AG717" s="28" t="s">
        <v>7985</v>
      </c>
      <c r="AH717" s="122">
        <v>701</v>
      </c>
      <c r="AI717" s="122">
        <v>500</v>
      </c>
      <c r="AJ717" s="123">
        <f t="shared" si="409"/>
        <v>201</v>
      </c>
      <c r="AK717" s="124">
        <f t="shared" si="410"/>
        <v>40.200000000000003</v>
      </c>
      <c r="AL717" s="28" t="s">
        <v>6497</v>
      </c>
      <c r="AM717" s="122">
        <v>201</v>
      </c>
      <c r="AN717" s="122">
        <v>201</v>
      </c>
      <c r="AO717" s="123">
        <f t="shared" si="411"/>
        <v>0</v>
      </c>
      <c r="AP717" s="29">
        <f t="shared" si="412"/>
        <v>0</v>
      </c>
      <c r="AQ717" s="28" t="s">
        <v>7986</v>
      </c>
      <c r="AR717" s="122">
        <v>126</v>
      </c>
      <c r="AS717" s="122">
        <v>126</v>
      </c>
      <c r="AT717" s="123">
        <f t="shared" si="413"/>
        <v>0</v>
      </c>
      <c r="AU717" s="124">
        <f t="shared" si="414"/>
        <v>0</v>
      </c>
      <c r="AV717" s="9" t="s">
        <v>12143</v>
      </c>
      <c r="AX717" s="129"/>
      <c r="AY717" s="139"/>
      <c r="AZ717" s="139"/>
    </row>
    <row r="718" spans="3:52" ht="50" customHeight="1">
      <c r="C718" s="52" t="s">
        <v>6318</v>
      </c>
      <c r="D718" s="130" t="s">
        <v>1652</v>
      </c>
      <c r="E718" s="131" t="s">
        <v>6352</v>
      </c>
      <c r="F718" s="132" t="s">
        <v>1653</v>
      </c>
      <c r="G718" s="125">
        <v>13485.246999999999</v>
      </c>
      <c r="H718" s="122">
        <v>13294.623</v>
      </c>
      <c r="I718" s="123">
        <f t="shared" si="397"/>
        <v>190.6239999999998</v>
      </c>
      <c r="J718" s="124">
        <f t="shared" si="398"/>
        <v>1.4338428400715071</v>
      </c>
      <c r="K718" s="125">
        <v>2187.8209999999999</v>
      </c>
      <c r="L718" s="122">
        <v>2163.451</v>
      </c>
      <c r="M718" s="123">
        <f t="shared" si="399"/>
        <v>24.369999999999891</v>
      </c>
      <c r="N718" s="124">
        <f t="shared" si="400"/>
        <v>1.1264410425750291</v>
      </c>
      <c r="O718" s="125">
        <v>3436.634</v>
      </c>
      <c r="P718" s="122">
        <v>3421.8139999999999</v>
      </c>
      <c r="Q718" s="123">
        <f t="shared" si="401"/>
        <v>14.820000000000164</v>
      </c>
      <c r="R718" s="124">
        <f t="shared" si="402"/>
        <v>0.43310361112556567</v>
      </c>
      <c r="S718" s="125">
        <v>7860.7920000000004</v>
      </c>
      <c r="T718" s="122">
        <v>7709.3580000000002</v>
      </c>
      <c r="U718" s="123">
        <f t="shared" si="403"/>
        <v>151.4340000000002</v>
      </c>
      <c r="V718" s="124">
        <f t="shared" si="404"/>
        <v>1.9642880769060171</v>
      </c>
      <c r="W718" s="121" t="s">
        <v>6388</v>
      </c>
      <c r="X718" s="122">
        <v>2704</v>
      </c>
      <c r="Y718" s="122">
        <v>2704</v>
      </c>
      <c r="Z718" s="123">
        <f t="shared" si="405"/>
        <v>0</v>
      </c>
      <c r="AA718" s="124">
        <f t="shared" si="406"/>
        <v>0</v>
      </c>
      <c r="AB718" s="28" t="s">
        <v>6441</v>
      </c>
      <c r="AC718" s="122">
        <v>2429</v>
      </c>
      <c r="AD718" s="122">
        <v>2508</v>
      </c>
      <c r="AE718" s="123">
        <f t="shared" si="407"/>
        <v>-79</v>
      </c>
      <c r="AF718" s="29">
        <f t="shared" si="408"/>
        <v>-3.1499202551834129</v>
      </c>
      <c r="AG718" s="28" t="s">
        <v>7987</v>
      </c>
      <c r="AH718" s="122">
        <v>1046</v>
      </c>
      <c r="AI718" s="122">
        <v>1058</v>
      </c>
      <c r="AJ718" s="123">
        <f t="shared" si="409"/>
        <v>-12</v>
      </c>
      <c r="AK718" s="124">
        <f t="shared" si="410"/>
        <v>-1.1342155009451798</v>
      </c>
      <c r="AL718" s="28" t="s">
        <v>6418</v>
      </c>
      <c r="AM718" s="122">
        <v>651</v>
      </c>
      <c r="AN718" s="122">
        <v>651</v>
      </c>
      <c r="AO718" s="123">
        <f t="shared" si="411"/>
        <v>0</v>
      </c>
      <c r="AP718" s="29">
        <f t="shared" si="412"/>
        <v>0</v>
      </c>
      <c r="AQ718" s="28" t="s">
        <v>7988</v>
      </c>
      <c r="AR718" s="122">
        <v>396</v>
      </c>
      <c r="AS718" s="122">
        <v>170</v>
      </c>
      <c r="AT718" s="123">
        <f t="shared" si="413"/>
        <v>226</v>
      </c>
      <c r="AU718" s="124">
        <f t="shared" si="414"/>
        <v>132.94117647058823</v>
      </c>
      <c r="AV718" s="9" t="s">
        <v>12613</v>
      </c>
      <c r="AX718" s="129"/>
      <c r="AY718" s="139"/>
      <c r="AZ718" s="139"/>
    </row>
    <row r="719" spans="3:52" ht="50" customHeight="1">
      <c r="C719" s="52" t="s">
        <v>6322</v>
      </c>
      <c r="D719" s="130" t="s">
        <v>1654</v>
      </c>
      <c r="E719" s="131" t="s">
        <v>6352</v>
      </c>
      <c r="F719" s="132" t="s">
        <v>1655</v>
      </c>
      <c r="G719" s="125">
        <v>11208.434999999999</v>
      </c>
      <c r="H719" s="122">
        <v>8640.7929999999997</v>
      </c>
      <c r="I719" s="123">
        <f t="shared" si="397"/>
        <v>2567.6419999999998</v>
      </c>
      <c r="J719" s="124">
        <f t="shared" si="398"/>
        <v>29.715351357219184</v>
      </c>
      <c r="K719" s="125">
        <v>6515.4030000000002</v>
      </c>
      <c r="L719" s="122">
        <v>4085.6930000000002</v>
      </c>
      <c r="M719" s="123">
        <f t="shared" si="399"/>
        <v>2429.71</v>
      </c>
      <c r="N719" s="124">
        <f t="shared" si="400"/>
        <v>59.468736393067225</v>
      </c>
      <c r="O719" s="125" t="s">
        <v>11840</v>
      </c>
      <c r="P719" s="122" t="s">
        <v>11840</v>
      </c>
      <c r="Q719" s="123" t="s">
        <v>11839</v>
      </c>
      <c r="R719" s="124" t="s">
        <v>11840</v>
      </c>
      <c r="S719" s="125">
        <v>4693.0320000000002</v>
      </c>
      <c r="T719" s="122">
        <v>4555.1000000000004</v>
      </c>
      <c r="U719" s="123">
        <f t="shared" si="403"/>
        <v>137.93199999999979</v>
      </c>
      <c r="V719" s="124">
        <f t="shared" si="404"/>
        <v>3.0280784175978526</v>
      </c>
      <c r="W719" s="121" t="s">
        <v>6881</v>
      </c>
      <c r="X719" s="122">
        <v>2075</v>
      </c>
      <c r="Y719" s="122">
        <v>2103</v>
      </c>
      <c r="Z719" s="123">
        <f t="shared" si="405"/>
        <v>-28</v>
      </c>
      <c r="AA719" s="124">
        <f t="shared" si="406"/>
        <v>-1.331431288635283</v>
      </c>
      <c r="AB719" s="28" t="s">
        <v>7989</v>
      </c>
      <c r="AC719" s="122">
        <v>588</v>
      </c>
      <c r="AD719" s="122">
        <v>674</v>
      </c>
      <c r="AE719" s="123">
        <f t="shared" si="407"/>
        <v>-86</v>
      </c>
      <c r="AF719" s="29">
        <f t="shared" si="408"/>
        <v>-12.759643916913946</v>
      </c>
      <c r="AG719" s="28" t="s">
        <v>7978</v>
      </c>
      <c r="AH719" s="122">
        <v>565</v>
      </c>
      <c r="AI719" s="122">
        <v>695</v>
      </c>
      <c r="AJ719" s="123">
        <f t="shared" si="409"/>
        <v>-130</v>
      </c>
      <c r="AK719" s="124">
        <f t="shared" si="410"/>
        <v>-18.705035971223023</v>
      </c>
      <c r="AL719" s="28" t="s">
        <v>7990</v>
      </c>
      <c r="AM719" s="122">
        <v>535</v>
      </c>
      <c r="AN719" s="122">
        <v>270</v>
      </c>
      <c r="AO719" s="123">
        <f t="shared" si="411"/>
        <v>265</v>
      </c>
      <c r="AP719" s="29">
        <f t="shared" si="412"/>
        <v>98.148148148148152</v>
      </c>
      <c r="AQ719" s="28" t="s">
        <v>7757</v>
      </c>
      <c r="AR719" s="122">
        <v>515</v>
      </c>
      <c r="AS719" s="122">
        <v>315</v>
      </c>
      <c r="AT719" s="123">
        <f t="shared" si="413"/>
        <v>200</v>
      </c>
      <c r="AU719" s="124">
        <f t="shared" si="414"/>
        <v>63.492063492063487</v>
      </c>
      <c r="AV719" s="9" t="s">
        <v>12614</v>
      </c>
      <c r="AX719" s="129"/>
      <c r="AY719" s="139"/>
      <c r="AZ719" s="139"/>
    </row>
    <row r="720" spans="3:52" ht="50" customHeight="1">
      <c r="C720" s="52" t="s">
        <v>6318</v>
      </c>
      <c r="D720" s="130" t="s">
        <v>1656</v>
      </c>
      <c r="E720" s="131" t="s">
        <v>6352</v>
      </c>
      <c r="F720" s="132" t="s">
        <v>1657</v>
      </c>
      <c r="G720" s="125">
        <v>4973.0659999999998</v>
      </c>
      <c r="H720" s="122">
        <v>5023.5529999999999</v>
      </c>
      <c r="I720" s="123">
        <f t="shared" si="397"/>
        <v>-50.48700000000008</v>
      </c>
      <c r="J720" s="124">
        <f t="shared" si="398"/>
        <v>-1.0050058195862586</v>
      </c>
      <c r="K720" s="125">
        <v>1239.5899999999999</v>
      </c>
      <c r="L720" s="122">
        <v>1032.951</v>
      </c>
      <c r="M720" s="123">
        <f t="shared" si="399"/>
        <v>206.6389999999999</v>
      </c>
      <c r="N720" s="124">
        <f t="shared" si="400"/>
        <v>20.004724328646752</v>
      </c>
      <c r="O720" s="125">
        <v>728.31200000000001</v>
      </c>
      <c r="P720" s="122">
        <v>787.39300000000003</v>
      </c>
      <c r="Q720" s="123">
        <f t="shared" si="401"/>
        <v>-59.081000000000017</v>
      </c>
      <c r="R720" s="124">
        <f t="shared" si="402"/>
        <v>-7.5033687116852725</v>
      </c>
      <c r="S720" s="125">
        <v>3005.1640000000002</v>
      </c>
      <c r="T720" s="122">
        <v>3203.2089999999998</v>
      </c>
      <c r="U720" s="123">
        <f t="shared" si="403"/>
        <v>-198.04499999999962</v>
      </c>
      <c r="V720" s="124">
        <f t="shared" si="404"/>
        <v>-6.1827061549839435</v>
      </c>
      <c r="W720" s="121" t="s">
        <v>6444</v>
      </c>
      <c r="X720" s="122">
        <v>902</v>
      </c>
      <c r="Y720" s="122">
        <v>1123</v>
      </c>
      <c r="Z720" s="123">
        <f t="shared" si="405"/>
        <v>-221</v>
      </c>
      <c r="AA720" s="124">
        <f t="shared" si="406"/>
        <v>-19.679430097951915</v>
      </c>
      <c r="AB720" s="28" t="s">
        <v>6441</v>
      </c>
      <c r="AC720" s="122">
        <v>861</v>
      </c>
      <c r="AD720" s="122">
        <v>876</v>
      </c>
      <c r="AE720" s="123">
        <f t="shared" si="407"/>
        <v>-15</v>
      </c>
      <c r="AF720" s="29">
        <f t="shared" si="408"/>
        <v>-1.7123287671232876</v>
      </c>
      <c r="AG720" s="28" t="s">
        <v>7978</v>
      </c>
      <c r="AH720" s="122">
        <v>459</v>
      </c>
      <c r="AI720" s="122">
        <v>452</v>
      </c>
      <c r="AJ720" s="123">
        <f t="shared" si="409"/>
        <v>7</v>
      </c>
      <c r="AK720" s="124">
        <f t="shared" si="410"/>
        <v>1.5486725663716814</v>
      </c>
      <c r="AL720" s="28" t="s">
        <v>6897</v>
      </c>
      <c r="AM720" s="122">
        <v>230</v>
      </c>
      <c r="AN720" s="122">
        <v>232</v>
      </c>
      <c r="AO720" s="123">
        <f t="shared" si="411"/>
        <v>-2</v>
      </c>
      <c r="AP720" s="29">
        <f t="shared" si="412"/>
        <v>-0.86206896551724133</v>
      </c>
      <c r="AQ720" s="28" t="s">
        <v>7991</v>
      </c>
      <c r="AR720" s="122">
        <v>156</v>
      </c>
      <c r="AS720" s="122">
        <v>158</v>
      </c>
      <c r="AT720" s="123">
        <f t="shared" si="413"/>
        <v>-2</v>
      </c>
      <c r="AU720" s="124">
        <f t="shared" si="414"/>
        <v>-1.2658227848101267</v>
      </c>
      <c r="AV720" s="9" t="s">
        <v>12144</v>
      </c>
      <c r="AX720" s="129"/>
      <c r="AY720" s="139"/>
      <c r="AZ720" s="139"/>
    </row>
    <row r="721" spans="3:52" ht="50" customHeight="1">
      <c r="C721" s="52" t="s">
        <v>6317</v>
      </c>
      <c r="D721" s="130" t="s">
        <v>1658</v>
      </c>
      <c r="E721" s="131" t="s">
        <v>6352</v>
      </c>
      <c r="F721" s="132" t="s">
        <v>1659</v>
      </c>
      <c r="G721" s="125">
        <v>10095.962</v>
      </c>
      <c r="H721" s="122">
        <v>9811.3770000000004</v>
      </c>
      <c r="I721" s="123">
        <f t="shared" si="397"/>
        <v>284.58499999999913</v>
      </c>
      <c r="J721" s="124">
        <f t="shared" si="398"/>
        <v>2.9005612565901719</v>
      </c>
      <c r="K721" s="125">
        <v>2645.6419999999998</v>
      </c>
      <c r="L721" s="122">
        <v>2231.5439999999999</v>
      </c>
      <c r="M721" s="123">
        <f t="shared" si="399"/>
        <v>414.09799999999996</v>
      </c>
      <c r="N721" s="124">
        <f t="shared" si="400"/>
        <v>18.556568904758318</v>
      </c>
      <c r="O721" s="125">
        <v>501.46499999999997</v>
      </c>
      <c r="P721" s="122">
        <v>881.93299999999999</v>
      </c>
      <c r="Q721" s="123">
        <f t="shared" si="401"/>
        <v>-380.46800000000002</v>
      </c>
      <c r="R721" s="124">
        <f t="shared" si="402"/>
        <v>-43.140238544197807</v>
      </c>
      <c r="S721" s="125">
        <v>6948.8549999999996</v>
      </c>
      <c r="T721" s="122">
        <v>6697.9</v>
      </c>
      <c r="U721" s="123">
        <f t="shared" si="403"/>
        <v>250.95499999999993</v>
      </c>
      <c r="V721" s="124">
        <f t="shared" si="404"/>
        <v>3.7467713761029566</v>
      </c>
      <c r="W721" s="121" t="s">
        <v>7992</v>
      </c>
      <c r="X721" s="122">
        <v>4129</v>
      </c>
      <c r="Y721" s="122">
        <v>3502</v>
      </c>
      <c r="Z721" s="123">
        <f t="shared" si="405"/>
        <v>627</v>
      </c>
      <c r="AA721" s="124">
        <f t="shared" si="406"/>
        <v>17.904054825813819</v>
      </c>
      <c r="AB721" s="28" t="s">
        <v>7993</v>
      </c>
      <c r="AC721" s="122">
        <v>2221</v>
      </c>
      <c r="AD721" s="122">
        <v>2599</v>
      </c>
      <c r="AE721" s="123">
        <f t="shared" si="407"/>
        <v>-378</v>
      </c>
      <c r="AF721" s="29">
        <f t="shared" si="408"/>
        <v>-14.544055405925354</v>
      </c>
      <c r="AG721" s="28" t="s">
        <v>6418</v>
      </c>
      <c r="AH721" s="122">
        <v>484</v>
      </c>
      <c r="AI721" s="122">
        <v>483</v>
      </c>
      <c r="AJ721" s="123">
        <f t="shared" si="409"/>
        <v>1</v>
      </c>
      <c r="AK721" s="124">
        <f t="shared" si="410"/>
        <v>0.20703933747412009</v>
      </c>
      <c r="AL721" s="28" t="s">
        <v>7994</v>
      </c>
      <c r="AM721" s="122">
        <v>98</v>
      </c>
      <c r="AN721" s="122">
        <v>95</v>
      </c>
      <c r="AO721" s="123">
        <f t="shared" si="411"/>
        <v>3</v>
      </c>
      <c r="AP721" s="29">
        <f t="shared" si="412"/>
        <v>3.1578947368421053</v>
      </c>
      <c r="AQ721" s="28" t="s">
        <v>7995</v>
      </c>
      <c r="AR721" s="122">
        <v>11</v>
      </c>
      <c r="AS721" s="122">
        <v>12</v>
      </c>
      <c r="AT721" s="123">
        <f t="shared" si="413"/>
        <v>-1</v>
      </c>
      <c r="AU721" s="124">
        <f t="shared" si="414"/>
        <v>-8.3333333333333321</v>
      </c>
      <c r="AV721" s="9" t="s">
        <v>12615</v>
      </c>
      <c r="AX721" s="129"/>
      <c r="AY721" s="139"/>
      <c r="AZ721" s="139"/>
    </row>
    <row r="722" spans="3:52" ht="50" customHeight="1">
      <c r="C722" s="52" t="s">
        <v>6318</v>
      </c>
      <c r="D722" s="106" t="s">
        <v>1660</v>
      </c>
      <c r="E722" s="107" t="s">
        <v>6352</v>
      </c>
      <c r="F722" s="108" t="s">
        <v>1661</v>
      </c>
      <c r="G722" s="125">
        <v>14285.933999999999</v>
      </c>
      <c r="H722" s="122">
        <v>13082.133</v>
      </c>
      <c r="I722" s="123">
        <f t="shared" si="397"/>
        <v>1203.8009999999995</v>
      </c>
      <c r="J722" s="124">
        <f t="shared" si="398"/>
        <v>9.2018709792967215</v>
      </c>
      <c r="K722" s="125">
        <v>4223.1009999999997</v>
      </c>
      <c r="L722" s="122">
        <v>4229.4549999999999</v>
      </c>
      <c r="M722" s="123">
        <f t="shared" si="399"/>
        <v>-6.3540000000002692</v>
      </c>
      <c r="N722" s="124">
        <f t="shared" si="400"/>
        <v>-0.15023212210557316</v>
      </c>
      <c r="O722" s="125">
        <v>3547.163</v>
      </c>
      <c r="P722" s="122">
        <v>3008.3009999999999</v>
      </c>
      <c r="Q722" s="123">
        <f t="shared" si="401"/>
        <v>538.86200000000008</v>
      </c>
      <c r="R722" s="124">
        <f t="shared" si="402"/>
        <v>17.912502771497934</v>
      </c>
      <c r="S722" s="125">
        <v>6515.67</v>
      </c>
      <c r="T722" s="122">
        <v>5844.3770000000004</v>
      </c>
      <c r="U722" s="123">
        <f t="shared" si="403"/>
        <v>671.29299999999967</v>
      </c>
      <c r="V722" s="124">
        <f t="shared" si="404"/>
        <v>11.486134450258763</v>
      </c>
      <c r="W722" s="121" t="s">
        <v>7996</v>
      </c>
      <c r="X722" s="122">
        <v>4156</v>
      </c>
      <c r="Y722" s="122">
        <v>3462</v>
      </c>
      <c r="Z722" s="123">
        <f t="shared" si="405"/>
        <v>694</v>
      </c>
      <c r="AA722" s="124">
        <f t="shared" si="406"/>
        <v>20.04621606008088</v>
      </c>
      <c r="AB722" s="28" t="s">
        <v>6388</v>
      </c>
      <c r="AC722" s="122">
        <v>1703</v>
      </c>
      <c r="AD722" s="122">
        <v>1706</v>
      </c>
      <c r="AE722" s="123">
        <f t="shared" si="407"/>
        <v>-3</v>
      </c>
      <c r="AF722" s="29">
        <f t="shared" si="408"/>
        <v>-0.17584994138335289</v>
      </c>
      <c r="AG722" s="28" t="s">
        <v>6418</v>
      </c>
      <c r="AH722" s="122">
        <v>313</v>
      </c>
      <c r="AI722" s="122">
        <v>312</v>
      </c>
      <c r="AJ722" s="123">
        <f t="shared" si="409"/>
        <v>1</v>
      </c>
      <c r="AK722" s="124">
        <f t="shared" si="410"/>
        <v>0.32051282051282048</v>
      </c>
      <c r="AL722" s="28" t="s">
        <v>7997</v>
      </c>
      <c r="AM722" s="122">
        <v>216</v>
      </c>
      <c r="AN722" s="122">
        <v>216</v>
      </c>
      <c r="AO722" s="123">
        <f t="shared" si="411"/>
        <v>0</v>
      </c>
      <c r="AP722" s="29">
        <f t="shared" si="412"/>
        <v>0</v>
      </c>
      <c r="AQ722" s="28" t="s">
        <v>7998</v>
      </c>
      <c r="AR722" s="122">
        <v>52</v>
      </c>
      <c r="AS722" s="122">
        <v>50</v>
      </c>
      <c r="AT722" s="123">
        <f t="shared" si="413"/>
        <v>2</v>
      </c>
      <c r="AU722" s="124">
        <f t="shared" si="414"/>
        <v>4</v>
      </c>
      <c r="AV722" s="9" t="s">
        <v>12145</v>
      </c>
      <c r="AX722" s="129"/>
      <c r="AY722" s="139"/>
      <c r="AZ722" s="139"/>
    </row>
    <row r="723" spans="3:52" ht="50" customHeight="1">
      <c r="C723" s="52" t="s">
        <v>6318</v>
      </c>
      <c r="D723" s="106" t="s">
        <v>1662</v>
      </c>
      <c r="E723" s="107" t="s">
        <v>6352</v>
      </c>
      <c r="F723" s="108" t="s">
        <v>1663</v>
      </c>
      <c r="G723" s="125">
        <v>3104.4850000000001</v>
      </c>
      <c r="H723" s="122">
        <v>3565.0659999999998</v>
      </c>
      <c r="I723" s="123">
        <f t="shared" si="397"/>
        <v>-460.58099999999968</v>
      </c>
      <c r="J723" s="124">
        <f t="shared" si="398"/>
        <v>-12.919283962765338</v>
      </c>
      <c r="K723" s="125">
        <v>1488.056</v>
      </c>
      <c r="L723" s="122">
        <v>1628.4159999999999</v>
      </c>
      <c r="M723" s="123">
        <f t="shared" si="399"/>
        <v>-140.3599999999999</v>
      </c>
      <c r="N723" s="124">
        <f t="shared" si="400"/>
        <v>-8.6194191164911125</v>
      </c>
      <c r="O723" s="125">
        <v>166.303</v>
      </c>
      <c r="P723" s="122">
        <v>216.30199999999999</v>
      </c>
      <c r="Q723" s="123">
        <f t="shared" si="401"/>
        <v>-49.998999999999995</v>
      </c>
      <c r="R723" s="124">
        <f t="shared" si="402"/>
        <v>-23.115366478349713</v>
      </c>
      <c r="S723" s="125">
        <v>1450.126</v>
      </c>
      <c r="T723" s="122">
        <v>1720.348</v>
      </c>
      <c r="U723" s="123">
        <f t="shared" si="403"/>
        <v>-270.22199999999998</v>
      </c>
      <c r="V723" s="124">
        <f t="shared" si="404"/>
        <v>-15.707403385826588</v>
      </c>
      <c r="W723" s="121" t="s">
        <v>7999</v>
      </c>
      <c r="X723" s="122">
        <v>572</v>
      </c>
      <c r="Y723" s="122">
        <v>572</v>
      </c>
      <c r="Z723" s="123">
        <f t="shared" si="405"/>
        <v>0</v>
      </c>
      <c r="AA723" s="124">
        <f t="shared" si="406"/>
        <v>0</v>
      </c>
      <c r="AB723" s="28" t="s">
        <v>6443</v>
      </c>
      <c r="AC723" s="122">
        <v>422</v>
      </c>
      <c r="AD723" s="122">
        <v>527</v>
      </c>
      <c r="AE723" s="123">
        <f t="shared" si="407"/>
        <v>-105</v>
      </c>
      <c r="AF723" s="29">
        <f t="shared" si="408"/>
        <v>-19.924098671726757</v>
      </c>
      <c r="AG723" s="28" t="s">
        <v>8000</v>
      </c>
      <c r="AH723" s="122">
        <v>143</v>
      </c>
      <c r="AI723" s="122">
        <v>166</v>
      </c>
      <c r="AJ723" s="123">
        <f t="shared" si="409"/>
        <v>-23</v>
      </c>
      <c r="AK723" s="124">
        <f t="shared" si="410"/>
        <v>-13.855421686746988</v>
      </c>
      <c r="AL723" s="28" t="s">
        <v>8001</v>
      </c>
      <c r="AM723" s="122">
        <v>109</v>
      </c>
      <c r="AN723" s="122">
        <v>109</v>
      </c>
      <c r="AO723" s="123">
        <f t="shared" si="411"/>
        <v>0</v>
      </c>
      <c r="AP723" s="29">
        <f t="shared" si="412"/>
        <v>0</v>
      </c>
      <c r="AQ723" s="28" t="s">
        <v>8002</v>
      </c>
      <c r="AR723" s="122">
        <v>87</v>
      </c>
      <c r="AS723" s="122">
        <v>247</v>
      </c>
      <c r="AT723" s="123">
        <f t="shared" si="413"/>
        <v>-160</v>
      </c>
      <c r="AU723" s="124">
        <f t="shared" si="414"/>
        <v>-64.777327935222672</v>
      </c>
      <c r="AV723" s="9" t="s">
        <v>12616</v>
      </c>
      <c r="AX723" s="129"/>
      <c r="AY723" s="139"/>
      <c r="AZ723" s="139"/>
    </row>
    <row r="724" spans="3:52" ht="50" customHeight="1">
      <c r="C724" s="52" t="s">
        <v>6322</v>
      </c>
      <c r="D724" s="130" t="s">
        <v>1664</v>
      </c>
      <c r="E724" s="131" t="s">
        <v>6352</v>
      </c>
      <c r="F724" s="132" t="s">
        <v>1665</v>
      </c>
      <c r="G724" s="125">
        <v>11283.642</v>
      </c>
      <c r="H724" s="122">
        <v>11279.682000000001</v>
      </c>
      <c r="I724" s="123">
        <f t="shared" si="397"/>
        <v>3.9599999999991269</v>
      </c>
      <c r="J724" s="124">
        <f t="shared" si="398"/>
        <v>3.5107372707839868E-2</v>
      </c>
      <c r="K724" s="125">
        <v>4207.3639999999996</v>
      </c>
      <c r="L724" s="122">
        <v>4207.223</v>
      </c>
      <c r="M724" s="123">
        <f t="shared" si="399"/>
        <v>0.14099999999962165</v>
      </c>
      <c r="N724" s="124">
        <f t="shared" si="400"/>
        <v>3.3513792827150274E-3</v>
      </c>
      <c r="O724" s="125">
        <v>105.279</v>
      </c>
      <c r="P724" s="122">
        <v>105.233</v>
      </c>
      <c r="Q724" s="123">
        <f t="shared" si="401"/>
        <v>4.5999999999992269E-2</v>
      </c>
      <c r="R724" s="124">
        <f t="shared" si="402"/>
        <v>4.371252363801495E-2</v>
      </c>
      <c r="S724" s="125">
        <v>6970.9989999999998</v>
      </c>
      <c r="T724" s="122">
        <v>6967.2259999999997</v>
      </c>
      <c r="U724" s="123">
        <f t="shared" si="403"/>
        <v>3.7730000000001382</v>
      </c>
      <c r="V724" s="124">
        <f t="shared" si="404"/>
        <v>5.415354690661877E-2</v>
      </c>
      <c r="W724" s="121" t="s">
        <v>8003</v>
      </c>
      <c r="X724" s="122">
        <v>3511</v>
      </c>
      <c r="Y724" s="122">
        <v>3389</v>
      </c>
      <c r="Z724" s="123">
        <f t="shared" si="405"/>
        <v>122</v>
      </c>
      <c r="AA724" s="124">
        <f t="shared" si="406"/>
        <v>3.5998819710829153</v>
      </c>
      <c r="AB724" s="28" t="s">
        <v>6388</v>
      </c>
      <c r="AC724" s="122">
        <v>3056</v>
      </c>
      <c r="AD724" s="122">
        <v>3086</v>
      </c>
      <c r="AE724" s="123">
        <f t="shared" si="407"/>
        <v>-30</v>
      </c>
      <c r="AF724" s="29">
        <f t="shared" si="408"/>
        <v>-0.97213220998055727</v>
      </c>
      <c r="AG724" s="28" t="s">
        <v>8004</v>
      </c>
      <c r="AH724" s="122">
        <v>322</v>
      </c>
      <c r="AI724" s="122">
        <v>339</v>
      </c>
      <c r="AJ724" s="123">
        <f t="shared" si="409"/>
        <v>-17</v>
      </c>
      <c r="AK724" s="124">
        <f t="shared" si="410"/>
        <v>-5.0147492625368733</v>
      </c>
      <c r="AL724" s="28" t="s">
        <v>8005</v>
      </c>
      <c r="AM724" s="122">
        <v>30</v>
      </c>
      <c r="AN724" s="122">
        <v>30</v>
      </c>
      <c r="AO724" s="123">
        <f t="shared" si="411"/>
        <v>0</v>
      </c>
      <c r="AP724" s="29">
        <f t="shared" si="412"/>
        <v>0</v>
      </c>
      <c r="AQ724" s="28" t="s">
        <v>8006</v>
      </c>
      <c r="AR724" s="122">
        <v>29</v>
      </c>
      <c r="AS724" s="122">
        <v>105</v>
      </c>
      <c r="AT724" s="123">
        <f t="shared" si="413"/>
        <v>-76</v>
      </c>
      <c r="AU724" s="124">
        <f t="shared" si="414"/>
        <v>-72.38095238095238</v>
      </c>
      <c r="AV724" s="9" t="s">
        <v>12617</v>
      </c>
      <c r="AX724" s="129"/>
      <c r="AY724" s="139"/>
      <c r="AZ724" s="139"/>
    </row>
    <row r="725" spans="3:52" ht="50" customHeight="1">
      <c r="C725" s="52" t="s">
        <v>6317</v>
      </c>
      <c r="D725" s="130" t="s">
        <v>1666</v>
      </c>
      <c r="E725" s="131" t="s">
        <v>6352</v>
      </c>
      <c r="F725" s="132" t="s">
        <v>1667</v>
      </c>
      <c r="G725" s="125">
        <v>8839.5879999999997</v>
      </c>
      <c r="H725" s="122">
        <v>7787.1660000000002</v>
      </c>
      <c r="I725" s="123">
        <f t="shared" si="397"/>
        <v>1052.4219999999996</v>
      </c>
      <c r="J725" s="124">
        <f t="shared" si="398"/>
        <v>13.514826831738267</v>
      </c>
      <c r="K725" s="125">
        <v>4550.0780000000004</v>
      </c>
      <c r="L725" s="122">
        <v>4180.66</v>
      </c>
      <c r="M725" s="123">
        <f t="shared" si="399"/>
        <v>369.41800000000057</v>
      </c>
      <c r="N725" s="124">
        <f t="shared" si="400"/>
        <v>8.836355982069831</v>
      </c>
      <c r="O725" s="125" t="s">
        <v>11840</v>
      </c>
      <c r="P725" s="122" t="s">
        <v>11840</v>
      </c>
      <c r="Q725" s="123" t="s">
        <v>11839</v>
      </c>
      <c r="R725" s="124" t="s">
        <v>11840</v>
      </c>
      <c r="S725" s="125">
        <v>4289.51</v>
      </c>
      <c r="T725" s="122">
        <v>3606.5059999999999</v>
      </c>
      <c r="U725" s="123">
        <f t="shared" si="403"/>
        <v>683.00400000000036</v>
      </c>
      <c r="V725" s="124">
        <f t="shared" si="404"/>
        <v>18.938107963774367</v>
      </c>
      <c r="W725" s="121" t="s">
        <v>8007</v>
      </c>
      <c r="X725" s="122">
        <v>2176</v>
      </c>
      <c r="Y725" s="122">
        <v>1275</v>
      </c>
      <c r="Z725" s="123">
        <f t="shared" si="405"/>
        <v>901</v>
      </c>
      <c r="AA725" s="124">
        <f t="shared" si="406"/>
        <v>70.666666666666671</v>
      </c>
      <c r="AB725" s="28" t="s">
        <v>6441</v>
      </c>
      <c r="AC725" s="122">
        <v>848</v>
      </c>
      <c r="AD725" s="122">
        <v>1113</v>
      </c>
      <c r="AE725" s="123">
        <f t="shared" si="407"/>
        <v>-265</v>
      </c>
      <c r="AF725" s="29">
        <f t="shared" si="408"/>
        <v>-23.809523809523807</v>
      </c>
      <c r="AG725" s="28" t="s">
        <v>6443</v>
      </c>
      <c r="AH725" s="122">
        <v>457</v>
      </c>
      <c r="AI725" s="122">
        <v>330</v>
      </c>
      <c r="AJ725" s="123">
        <f t="shared" si="409"/>
        <v>127</v>
      </c>
      <c r="AK725" s="124">
        <f t="shared" si="410"/>
        <v>38.484848484848484</v>
      </c>
      <c r="AL725" s="28" t="s">
        <v>7723</v>
      </c>
      <c r="AM725" s="122">
        <v>327</v>
      </c>
      <c r="AN725" s="122">
        <v>328</v>
      </c>
      <c r="AO725" s="123">
        <f t="shared" si="411"/>
        <v>-1</v>
      </c>
      <c r="AP725" s="29">
        <f t="shared" si="412"/>
        <v>-0.3048780487804878</v>
      </c>
      <c r="AQ725" s="28" t="s">
        <v>8008</v>
      </c>
      <c r="AR725" s="122">
        <v>193</v>
      </c>
      <c r="AS725" s="122">
        <v>193</v>
      </c>
      <c r="AT725" s="123">
        <f t="shared" si="413"/>
        <v>0</v>
      </c>
      <c r="AU725" s="124">
        <f t="shared" si="414"/>
        <v>0</v>
      </c>
      <c r="AV725" s="9" t="s">
        <v>12609</v>
      </c>
      <c r="AX725" s="129"/>
      <c r="AY725" s="139"/>
      <c r="AZ725" s="139"/>
    </row>
    <row r="726" spans="3:52" ht="50" customHeight="1">
      <c r="C726" s="52" t="s">
        <v>6318</v>
      </c>
      <c r="D726" s="130" t="s">
        <v>1668</v>
      </c>
      <c r="E726" s="131" t="s">
        <v>6352</v>
      </c>
      <c r="F726" s="132" t="s">
        <v>1669</v>
      </c>
      <c r="G726" s="125">
        <v>2894.7469999999998</v>
      </c>
      <c r="H726" s="122">
        <v>2700.558</v>
      </c>
      <c r="I726" s="123">
        <f t="shared" si="397"/>
        <v>194.18899999999985</v>
      </c>
      <c r="J726" s="124">
        <f t="shared" si="398"/>
        <v>7.1906991073696567</v>
      </c>
      <c r="K726" s="125">
        <v>1054.4949999999999</v>
      </c>
      <c r="L726" s="122">
        <v>753.44100000000003</v>
      </c>
      <c r="M726" s="123">
        <f t="shared" si="399"/>
        <v>301.05399999999986</v>
      </c>
      <c r="N726" s="124">
        <f t="shared" si="400"/>
        <v>39.957209655434177</v>
      </c>
      <c r="O726" s="125">
        <v>25.925000000000001</v>
      </c>
      <c r="P726" s="122">
        <v>25.925000000000001</v>
      </c>
      <c r="Q726" s="123">
        <f t="shared" si="401"/>
        <v>0</v>
      </c>
      <c r="R726" s="124">
        <f t="shared" si="402"/>
        <v>0</v>
      </c>
      <c r="S726" s="125">
        <v>1814.327</v>
      </c>
      <c r="T726" s="122">
        <v>1921.192</v>
      </c>
      <c r="U726" s="123">
        <f t="shared" si="403"/>
        <v>-106.86500000000001</v>
      </c>
      <c r="V726" s="124">
        <f t="shared" si="404"/>
        <v>-5.5624320734210846</v>
      </c>
      <c r="W726" s="121" t="s">
        <v>6505</v>
      </c>
      <c r="X726" s="122">
        <v>914</v>
      </c>
      <c r="Y726" s="122">
        <v>762</v>
      </c>
      <c r="Z726" s="123">
        <f t="shared" si="405"/>
        <v>152</v>
      </c>
      <c r="AA726" s="124">
        <f t="shared" si="406"/>
        <v>19.947506561679791</v>
      </c>
      <c r="AB726" s="28" t="s">
        <v>7279</v>
      </c>
      <c r="AC726" s="122">
        <v>404</v>
      </c>
      <c r="AD726" s="122">
        <v>354</v>
      </c>
      <c r="AE726" s="123">
        <f t="shared" si="407"/>
        <v>50</v>
      </c>
      <c r="AF726" s="29">
        <f t="shared" si="408"/>
        <v>14.124293785310735</v>
      </c>
      <c r="AG726" s="28" t="s">
        <v>8009</v>
      </c>
      <c r="AH726" s="122">
        <v>379</v>
      </c>
      <c r="AI726" s="122">
        <v>382</v>
      </c>
      <c r="AJ726" s="123">
        <f t="shared" si="409"/>
        <v>-3</v>
      </c>
      <c r="AK726" s="124">
        <f t="shared" si="410"/>
        <v>-0.78534031413612559</v>
      </c>
      <c r="AL726" s="28" t="s">
        <v>8010</v>
      </c>
      <c r="AM726" s="122">
        <v>103</v>
      </c>
      <c r="AN726" s="122">
        <v>102</v>
      </c>
      <c r="AO726" s="123">
        <f t="shared" si="411"/>
        <v>1</v>
      </c>
      <c r="AP726" s="29">
        <f t="shared" si="412"/>
        <v>0.98039215686274506</v>
      </c>
      <c r="AQ726" s="28" t="s">
        <v>7109</v>
      </c>
      <c r="AR726" s="122">
        <v>10</v>
      </c>
      <c r="AS726" s="122">
        <v>15</v>
      </c>
      <c r="AT726" s="123">
        <f t="shared" si="413"/>
        <v>-5</v>
      </c>
      <c r="AU726" s="124">
        <f t="shared" si="414"/>
        <v>-33.333333333333329</v>
      </c>
      <c r="AV726" s="9" t="s">
        <v>12618</v>
      </c>
      <c r="AX726" s="129"/>
      <c r="AY726" s="139"/>
      <c r="AZ726" s="139"/>
    </row>
    <row r="727" spans="3:52" ht="50" customHeight="1">
      <c r="C727" s="52" t="s">
        <v>6317</v>
      </c>
      <c r="D727" s="130" t="s">
        <v>1670</v>
      </c>
      <c r="E727" s="131" t="s">
        <v>6352</v>
      </c>
      <c r="F727" s="132" t="s">
        <v>1671</v>
      </c>
      <c r="G727" s="125">
        <v>9214.0030000000006</v>
      </c>
      <c r="H727" s="122">
        <v>9275.4069999999992</v>
      </c>
      <c r="I727" s="123">
        <f t="shared" si="397"/>
        <v>-61.403999999998632</v>
      </c>
      <c r="J727" s="124">
        <f t="shared" si="398"/>
        <v>-0.66200868598001827</v>
      </c>
      <c r="K727" s="125">
        <v>2574.4580000000001</v>
      </c>
      <c r="L727" s="122">
        <v>2507.7649999999999</v>
      </c>
      <c r="M727" s="123">
        <f t="shared" si="399"/>
        <v>66.693000000000211</v>
      </c>
      <c r="N727" s="124">
        <f t="shared" si="400"/>
        <v>2.6594597181155417</v>
      </c>
      <c r="O727" s="125">
        <v>1423.0840000000001</v>
      </c>
      <c r="P727" s="122">
        <v>1557.098</v>
      </c>
      <c r="Q727" s="123">
        <f t="shared" si="401"/>
        <v>-134.0139999999999</v>
      </c>
      <c r="R727" s="124">
        <f t="shared" si="402"/>
        <v>-8.6066516044590582</v>
      </c>
      <c r="S727" s="125">
        <v>5216.4610000000002</v>
      </c>
      <c r="T727" s="122">
        <v>5210.5439999999999</v>
      </c>
      <c r="U727" s="123">
        <f t="shared" si="403"/>
        <v>5.9170000000003711</v>
      </c>
      <c r="V727" s="124">
        <f t="shared" si="404"/>
        <v>0.11355820044894296</v>
      </c>
      <c r="W727" s="121" t="s">
        <v>6514</v>
      </c>
      <c r="X727" s="122">
        <v>3033</v>
      </c>
      <c r="Y727" s="122">
        <v>3036</v>
      </c>
      <c r="Z727" s="123">
        <f t="shared" si="405"/>
        <v>-3</v>
      </c>
      <c r="AA727" s="124">
        <f t="shared" si="406"/>
        <v>-9.8814229249011856E-2</v>
      </c>
      <c r="AB727" s="28" t="s">
        <v>8011</v>
      </c>
      <c r="AC727" s="122">
        <v>1125</v>
      </c>
      <c r="AD727" s="122">
        <v>912</v>
      </c>
      <c r="AE727" s="123">
        <f t="shared" si="407"/>
        <v>213</v>
      </c>
      <c r="AF727" s="29">
        <f t="shared" si="408"/>
        <v>23.355263157894736</v>
      </c>
      <c r="AG727" s="28" t="s">
        <v>8012</v>
      </c>
      <c r="AH727" s="122">
        <v>486</v>
      </c>
      <c r="AI727" s="122">
        <v>753</v>
      </c>
      <c r="AJ727" s="123">
        <f t="shared" si="409"/>
        <v>-267</v>
      </c>
      <c r="AK727" s="124">
        <f t="shared" si="410"/>
        <v>-35.458167330677291</v>
      </c>
      <c r="AL727" s="28" t="s">
        <v>8013</v>
      </c>
      <c r="AM727" s="122">
        <v>112</v>
      </c>
      <c r="AN727" s="122">
        <v>95</v>
      </c>
      <c r="AO727" s="123">
        <f t="shared" si="411"/>
        <v>17</v>
      </c>
      <c r="AP727" s="29">
        <f t="shared" si="412"/>
        <v>17.894736842105264</v>
      </c>
      <c r="AQ727" s="28" t="s">
        <v>8014</v>
      </c>
      <c r="AR727" s="122">
        <v>22</v>
      </c>
      <c r="AS727" s="122">
        <v>26</v>
      </c>
      <c r="AT727" s="123">
        <f t="shared" si="413"/>
        <v>-4</v>
      </c>
      <c r="AU727" s="124">
        <f t="shared" si="414"/>
        <v>-15.384615384615385</v>
      </c>
      <c r="AV727" s="9" t="s">
        <v>12619</v>
      </c>
      <c r="AX727" s="129"/>
      <c r="AY727" s="139"/>
      <c r="AZ727" s="139"/>
    </row>
    <row r="728" spans="3:52" ht="50" customHeight="1">
      <c r="C728" s="52" t="s">
        <v>6317</v>
      </c>
      <c r="D728" s="130" t="s">
        <v>1672</v>
      </c>
      <c r="E728" s="131" t="s">
        <v>6352</v>
      </c>
      <c r="F728" s="132" t="s">
        <v>1673</v>
      </c>
      <c r="G728" s="125">
        <v>22359.993999999999</v>
      </c>
      <c r="H728" s="122">
        <v>21523.004000000001</v>
      </c>
      <c r="I728" s="123">
        <f t="shared" si="397"/>
        <v>836.98999999999796</v>
      </c>
      <c r="J728" s="124">
        <f t="shared" si="398"/>
        <v>3.888815892056694</v>
      </c>
      <c r="K728" s="125">
        <v>12268.608</v>
      </c>
      <c r="L728" s="122">
        <v>11804.145</v>
      </c>
      <c r="M728" s="123">
        <f t="shared" si="399"/>
        <v>464.46299999999974</v>
      </c>
      <c r="N728" s="124">
        <f t="shared" si="400"/>
        <v>3.9347449561149896</v>
      </c>
      <c r="O728" s="125">
        <v>1673.0930000000001</v>
      </c>
      <c r="P728" s="122">
        <v>1669.386</v>
      </c>
      <c r="Q728" s="123">
        <f t="shared" si="401"/>
        <v>3.7070000000001073</v>
      </c>
      <c r="R728" s="124">
        <f t="shared" si="402"/>
        <v>0.22205769067190614</v>
      </c>
      <c r="S728" s="125">
        <v>8418.2929999999997</v>
      </c>
      <c r="T728" s="122">
        <v>8049.473</v>
      </c>
      <c r="U728" s="123">
        <f t="shared" si="403"/>
        <v>368.81999999999971</v>
      </c>
      <c r="V728" s="124">
        <f t="shared" si="404"/>
        <v>4.5819148657309583</v>
      </c>
      <c r="W728" s="121" t="s">
        <v>6441</v>
      </c>
      <c r="X728" s="122">
        <v>4692</v>
      </c>
      <c r="Y728" s="122">
        <v>4124</v>
      </c>
      <c r="Z728" s="123">
        <f t="shared" si="405"/>
        <v>568</v>
      </c>
      <c r="AA728" s="124">
        <f t="shared" si="406"/>
        <v>13.773035887487875</v>
      </c>
      <c r="AB728" s="28" t="s">
        <v>6556</v>
      </c>
      <c r="AC728" s="122">
        <v>2380</v>
      </c>
      <c r="AD728" s="122">
        <v>2574</v>
      </c>
      <c r="AE728" s="123">
        <f t="shared" si="407"/>
        <v>-194</v>
      </c>
      <c r="AF728" s="29">
        <f t="shared" si="408"/>
        <v>-7.5369075369075373</v>
      </c>
      <c r="AG728" s="28" t="s">
        <v>6418</v>
      </c>
      <c r="AH728" s="122">
        <v>461</v>
      </c>
      <c r="AI728" s="122">
        <v>461</v>
      </c>
      <c r="AJ728" s="123">
        <f t="shared" si="409"/>
        <v>0</v>
      </c>
      <c r="AK728" s="124">
        <f t="shared" si="410"/>
        <v>0</v>
      </c>
      <c r="AL728" s="28" t="s">
        <v>7997</v>
      </c>
      <c r="AM728" s="122">
        <v>260</v>
      </c>
      <c r="AN728" s="122">
        <v>259</v>
      </c>
      <c r="AO728" s="123">
        <f t="shared" si="411"/>
        <v>1</v>
      </c>
      <c r="AP728" s="29">
        <f t="shared" si="412"/>
        <v>0.38610038610038611</v>
      </c>
      <c r="AQ728" s="28" t="s">
        <v>6849</v>
      </c>
      <c r="AR728" s="122">
        <v>120</v>
      </c>
      <c r="AS728" s="122">
        <v>131</v>
      </c>
      <c r="AT728" s="123">
        <f t="shared" si="413"/>
        <v>-11</v>
      </c>
      <c r="AU728" s="124">
        <f t="shared" si="414"/>
        <v>-8.3969465648854964</v>
      </c>
      <c r="AV728" s="9" t="s">
        <v>12146</v>
      </c>
      <c r="AX728" s="129"/>
      <c r="AY728" s="139"/>
      <c r="AZ728" s="139"/>
    </row>
    <row r="729" spans="3:52" ht="50" customHeight="1">
      <c r="C729" s="52" t="s">
        <v>6317</v>
      </c>
      <c r="D729" s="130" t="s">
        <v>1674</v>
      </c>
      <c r="E729" s="131" t="s">
        <v>6352</v>
      </c>
      <c r="F729" s="132" t="s">
        <v>1675</v>
      </c>
      <c r="G729" s="125">
        <v>7238.0569999999998</v>
      </c>
      <c r="H729" s="122">
        <v>6886.433</v>
      </c>
      <c r="I729" s="123">
        <f t="shared" si="397"/>
        <v>351.6239999999998</v>
      </c>
      <c r="J729" s="124">
        <f t="shared" si="398"/>
        <v>5.1060396579767753</v>
      </c>
      <c r="K729" s="125">
        <v>3903.4470000000001</v>
      </c>
      <c r="L729" s="122">
        <v>3900.998</v>
      </c>
      <c r="M729" s="123">
        <f t="shared" si="399"/>
        <v>2.4490000000000691</v>
      </c>
      <c r="N729" s="124">
        <f t="shared" si="400"/>
        <v>6.2778806859169603E-2</v>
      </c>
      <c r="O729" s="125" t="s">
        <v>11840</v>
      </c>
      <c r="P729" s="122" t="s">
        <v>11840</v>
      </c>
      <c r="Q729" s="123" t="s">
        <v>11839</v>
      </c>
      <c r="R729" s="124" t="s">
        <v>11840</v>
      </c>
      <c r="S729" s="125">
        <v>3334.61</v>
      </c>
      <c r="T729" s="122">
        <v>2985.4349999999999</v>
      </c>
      <c r="U729" s="123">
        <f t="shared" si="403"/>
        <v>349.17500000000018</v>
      </c>
      <c r="V729" s="124">
        <f t="shared" si="404"/>
        <v>11.695950506375125</v>
      </c>
      <c r="W729" s="121" t="s">
        <v>6441</v>
      </c>
      <c r="X729" s="122">
        <v>3202</v>
      </c>
      <c r="Y729" s="122">
        <v>2839</v>
      </c>
      <c r="Z729" s="123">
        <f t="shared" si="405"/>
        <v>363</v>
      </c>
      <c r="AA729" s="124">
        <f t="shared" si="406"/>
        <v>12.786192321239872</v>
      </c>
      <c r="AB729" s="28" t="s">
        <v>7965</v>
      </c>
      <c r="AC729" s="122">
        <v>45</v>
      </c>
      <c r="AD729" s="122">
        <v>40</v>
      </c>
      <c r="AE729" s="123">
        <f t="shared" si="407"/>
        <v>5</v>
      </c>
      <c r="AF729" s="29">
        <f t="shared" si="408"/>
        <v>12.5</v>
      </c>
      <c r="AG729" s="28" t="s">
        <v>6502</v>
      </c>
      <c r="AH729" s="122">
        <v>29</v>
      </c>
      <c r="AI729" s="122">
        <v>31</v>
      </c>
      <c r="AJ729" s="123">
        <f t="shared" si="409"/>
        <v>-2</v>
      </c>
      <c r="AK729" s="124">
        <f t="shared" si="410"/>
        <v>-6.4516129032258061</v>
      </c>
      <c r="AL729" s="28" t="s">
        <v>7723</v>
      </c>
      <c r="AM729" s="122">
        <v>24</v>
      </c>
      <c r="AN729" s="122">
        <v>19</v>
      </c>
      <c r="AO729" s="123">
        <f t="shared" si="411"/>
        <v>5</v>
      </c>
      <c r="AP729" s="29">
        <f t="shared" si="412"/>
        <v>26.315789473684209</v>
      </c>
      <c r="AQ729" s="28" t="s">
        <v>7305</v>
      </c>
      <c r="AR729" s="122">
        <v>16</v>
      </c>
      <c r="AS729" s="122">
        <v>15</v>
      </c>
      <c r="AT729" s="123">
        <f t="shared" si="413"/>
        <v>1</v>
      </c>
      <c r="AU729" s="124">
        <f t="shared" si="414"/>
        <v>6.666666666666667</v>
      </c>
      <c r="AV729" s="9" t="s">
        <v>12620</v>
      </c>
      <c r="AX729" s="129"/>
      <c r="AY729" s="139"/>
      <c r="AZ729" s="139"/>
    </row>
    <row r="730" spans="3:52" ht="50" customHeight="1">
      <c r="C730" s="52" t="s">
        <v>6322</v>
      </c>
      <c r="D730" s="130" t="s">
        <v>1676</v>
      </c>
      <c r="E730" s="131" t="s">
        <v>6352</v>
      </c>
      <c r="F730" s="132" t="s">
        <v>1677</v>
      </c>
      <c r="G730" s="125">
        <v>13112.550999999999</v>
      </c>
      <c r="H730" s="122">
        <v>13381.76</v>
      </c>
      <c r="I730" s="123">
        <f t="shared" si="397"/>
        <v>-269.20900000000074</v>
      </c>
      <c r="J730" s="124">
        <f t="shared" si="398"/>
        <v>-2.0117607848295047</v>
      </c>
      <c r="K730" s="125">
        <v>5118.3419999999996</v>
      </c>
      <c r="L730" s="122">
        <v>5536.9160000000002</v>
      </c>
      <c r="M730" s="123">
        <f t="shared" si="399"/>
        <v>-418.57400000000052</v>
      </c>
      <c r="N730" s="124">
        <f t="shared" si="400"/>
        <v>-7.5596956861906612</v>
      </c>
      <c r="O730" s="125" t="s">
        <v>11840</v>
      </c>
      <c r="P730" s="122" t="s">
        <v>11840</v>
      </c>
      <c r="Q730" s="123" t="s">
        <v>11839</v>
      </c>
      <c r="R730" s="124" t="s">
        <v>11840</v>
      </c>
      <c r="S730" s="125">
        <v>7994.2089999999998</v>
      </c>
      <c r="T730" s="122">
        <v>7844.8440000000001</v>
      </c>
      <c r="U730" s="123">
        <f t="shared" si="403"/>
        <v>149.36499999999978</v>
      </c>
      <c r="V730" s="124">
        <f t="shared" si="404"/>
        <v>1.9039894228616885</v>
      </c>
      <c r="W730" s="121" t="s">
        <v>6532</v>
      </c>
      <c r="X730" s="122">
        <v>4500</v>
      </c>
      <c r="Y730" s="122">
        <v>4000</v>
      </c>
      <c r="Z730" s="123">
        <f t="shared" si="405"/>
        <v>500</v>
      </c>
      <c r="AA730" s="124">
        <f t="shared" si="406"/>
        <v>12.5</v>
      </c>
      <c r="AB730" s="28" t="s">
        <v>6441</v>
      </c>
      <c r="AC730" s="122">
        <v>2688</v>
      </c>
      <c r="AD730" s="122">
        <v>3000</v>
      </c>
      <c r="AE730" s="123">
        <f t="shared" si="407"/>
        <v>-312</v>
      </c>
      <c r="AF730" s="29">
        <f t="shared" si="408"/>
        <v>-10.4</v>
      </c>
      <c r="AG730" s="28" t="s">
        <v>8015</v>
      </c>
      <c r="AH730" s="122">
        <v>307</v>
      </c>
      <c r="AI730" s="122">
        <v>307</v>
      </c>
      <c r="AJ730" s="123">
        <f t="shared" si="409"/>
        <v>0</v>
      </c>
      <c r="AK730" s="124">
        <f t="shared" si="410"/>
        <v>0</v>
      </c>
      <c r="AL730" s="28" t="s">
        <v>6506</v>
      </c>
      <c r="AM730" s="122">
        <v>147</v>
      </c>
      <c r="AN730" s="122">
        <v>149</v>
      </c>
      <c r="AO730" s="123">
        <f t="shared" si="411"/>
        <v>-2</v>
      </c>
      <c r="AP730" s="29">
        <f t="shared" si="412"/>
        <v>-1.3422818791946309</v>
      </c>
      <c r="AQ730" s="28" t="s">
        <v>8016</v>
      </c>
      <c r="AR730" s="122">
        <v>134</v>
      </c>
      <c r="AS730" s="122">
        <v>143</v>
      </c>
      <c r="AT730" s="123">
        <f t="shared" si="413"/>
        <v>-9</v>
      </c>
      <c r="AU730" s="124">
        <f t="shared" si="414"/>
        <v>-6.2937062937062942</v>
      </c>
      <c r="AV730" s="9" t="s">
        <v>12621</v>
      </c>
      <c r="AX730" s="129"/>
      <c r="AY730" s="139"/>
      <c r="AZ730" s="139"/>
    </row>
    <row r="731" spans="3:52" ht="50" customHeight="1">
      <c r="C731" s="52" t="s">
        <v>6316</v>
      </c>
      <c r="D731" s="130" t="s">
        <v>1678</v>
      </c>
      <c r="E731" s="131" t="s">
        <v>6352</v>
      </c>
      <c r="F731" s="132" t="s">
        <v>1679</v>
      </c>
      <c r="G731" s="125">
        <v>9783.0360000000001</v>
      </c>
      <c r="H731" s="122">
        <v>7433.7690000000002</v>
      </c>
      <c r="I731" s="123">
        <f t="shared" si="397"/>
        <v>2349.2669999999998</v>
      </c>
      <c r="J731" s="124">
        <f t="shared" si="398"/>
        <v>31.602636562960186</v>
      </c>
      <c r="K731" s="125">
        <v>6229.6329999999998</v>
      </c>
      <c r="L731" s="122">
        <v>4026.6329999999998</v>
      </c>
      <c r="M731" s="123">
        <f t="shared" si="399"/>
        <v>2203</v>
      </c>
      <c r="N731" s="124">
        <f t="shared" si="400"/>
        <v>54.710722333026126</v>
      </c>
      <c r="O731" s="125" t="s">
        <v>11840</v>
      </c>
      <c r="P731" s="122" t="s">
        <v>11840</v>
      </c>
      <c r="Q731" s="123" t="s">
        <v>11839</v>
      </c>
      <c r="R731" s="124" t="s">
        <v>11840</v>
      </c>
      <c r="S731" s="125">
        <v>3553.4029999999998</v>
      </c>
      <c r="T731" s="122">
        <v>3407.136</v>
      </c>
      <c r="U731" s="123">
        <f t="shared" si="403"/>
        <v>146.26699999999983</v>
      </c>
      <c r="V731" s="124">
        <f t="shared" si="404"/>
        <v>4.2929604218909905</v>
      </c>
      <c r="W731" s="121" t="s">
        <v>6403</v>
      </c>
      <c r="X731" s="122">
        <v>2493</v>
      </c>
      <c r="Y731" s="122">
        <v>2350</v>
      </c>
      <c r="Z731" s="123">
        <f t="shared" si="405"/>
        <v>143</v>
      </c>
      <c r="AA731" s="124">
        <f t="shared" si="406"/>
        <v>6.085106382978724</v>
      </c>
      <c r="AB731" s="28" t="s">
        <v>8017</v>
      </c>
      <c r="AC731" s="122">
        <v>963</v>
      </c>
      <c r="AD731" s="122">
        <v>960</v>
      </c>
      <c r="AE731" s="123">
        <f t="shared" si="407"/>
        <v>3</v>
      </c>
      <c r="AF731" s="29">
        <f t="shared" si="408"/>
        <v>0.3125</v>
      </c>
      <c r="AG731" s="28" t="s">
        <v>8018</v>
      </c>
      <c r="AH731" s="122">
        <v>97</v>
      </c>
      <c r="AI731" s="122">
        <v>97</v>
      </c>
      <c r="AJ731" s="123">
        <f t="shared" si="409"/>
        <v>0</v>
      </c>
      <c r="AK731" s="124">
        <f t="shared" si="410"/>
        <v>0</v>
      </c>
      <c r="AL731" s="28" t="s">
        <v>6421</v>
      </c>
      <c r="AM731" s="122" t="s">
        <v>6421</v>
      </c>
      <c r="AN731" s="122" t="s">
        <v>6421</v>
      </c>
      <c r="AO731" s="123" t="s">
        <v>6421</v>
      </c>
      <c r="AP731" s="29" t="s">
        <v>6421</v>
      </c>
      <c r="AQ731" s="28" t="s">
        <v>6421</v>
      </c>
      <c r="AR731" s="122" t="s">
        <v>6421</v>
      </c>
      <c r="AS731" s="122" t="s">
        <v>6421</v>
      </c>
      <c r="AT731" s="123" t="s">
        <v>6421</v>
      </c>
      <c r="AU731" s="124" t="s">
        <v>6421</v>
      </c>
      <c r="AV731" s="9" t="s">
        <v>12622</v>
      </c>
      <c r="AX731" s="129"/>
      <c r="AY731" s="139"/>
      <c r="AZ731" s="139"/>
    </row>
    <row r="732" spans="3:52" ht="50" customHeight="1">
      <c r="C732" s="52" t="s">
        <v>6318</v>
      </c>
      <c r="D732" s="130" t="s">
        <v>1680</v>
      </c>
      <c r="E732" s="131" t="s">
        <v>6352</v>
      </c>
      <c r="F732" s="132" t="s">
        <v>1681</v>
      </c>
      <c r="G732" s="125">
        <v>5831.0659999999998</v>
      </c>
      <c r="H732" s="122">
        <v>4859.8019999999997</v>
      </c>
      <c r="I732" s="123">
        <f t="shared" si="397"/>
        <v>971.26400000000012</v>
      </c>
      <c r="J732" s="124">
        <f t="shared" si="398"/>
        <v>19.985670198086265</v>
      </c>
      <c r="K732" s="125">
        <v>2480.1970000000001</v>
      </c>
      <c r="L732" s="122">
        <v>1915.74</v>
      </c>
      <c r="M732" s="123">
        <f t="shared" si="399"/>
        <v>564.45700000000011</v>
      </c>
      <c r="N732" s="124">
        <f t="shared" si="400"/>
        <v>29.464175723219231</v>
      </c>
      <c r="O732" s="125" t="s">
        <v>11840</v>
      </c>
      <c r="P732" s="122" t="s">
        <v>11840</v>
      </c>
      <c r="Q732" s="123" t="s">
        <v>11839</v>
      </c>
      <c r="R732" s="124" t="s">
        <v>11840</v>
      </c>
      <c r="S732" s="125">
        <v>3350.8690000000001</v>
      </c>
      <c r="T732" s="122">
        <v>2944.0619999999999</v>
      </c>
      <c r="U732" s="123">
        <f t="shared" si="403"/>
        <v>406.80700000000024</v>
      </c>
      <c r="V732" s="124">
        <f t="shared" si="404"/>
        <v>13.81788155276622</v>
      </c>
      <c r="W732" s="121" t="s">
        <v>8019</v>
      </c>
      <c r="X732" s="122">
        <v>1504</v>
      </c>
      <c r="Y732" s="122">
        <v>1202</v>
      </c>
      <c r="Z732" s="123">
        <f t="shared" si="405"/>
        <v>302</v>
      </c>
      <c r="AA732" s="124">
        <f t="shared" si="406"/>
        <v>25.124792013311147</v>
      </c>
      <c r="AB732" s="28" t="s">
        <v>6456</v>
      </c>
      <c r="AC732" s="122">
        <v>1317</v>
      </c>
      <c r="AD732" s="122">
        <v>1215</v>
      </c>
      <c r="AE732" s="123">
        <f t="shared" si="407"/>
        <v>102</v>
      </c>
      <c r="AF732" s="29">
        <f t="shared" si="408"/>
        <v>8.3950617283950617</v>
      </c>
      <c r="AG732" s="28" t="s">
        <v>8020</v>
      </c>
      <c r="AH732" s="122">
        <v>237</v>
      </c>
      <c r="AI732" s="122">
        <v>257</v>
      </c>
      <c r="AJ732" s="123">
        <f t="shared" si="409"/>
        <v>-20</v>
      </c>
      <c r="AK732" s="124">
        <f t="shared" si="410"/>
        <v>-7.782101167315175</v>
      </c>
      <c r="AL732" s="28" t="s">
        <v>6484</v>
      </c>
      <c r="AM732" s="122">
        <v>189</v>
      </c>
      <c r="AN732" s="122">
        <v>189</v>
      </c>
      <c r="AO732" s="123">
        <f t="shared" si="411"/>
        <v>0</v>
      </c>
      <c r="AP732" s="29">
        <f t="shared" si="412"/>
        <v>0</v>
      </c>
      <c r="AQ732" s="28" t="s">
        <v>8021</v>
      </c>
      <c r="AR732" s="122">
        <v>73</v>
      </c>
      <c r="AS732" s="122">
        <v>51</v>
      </c>
      <c r="AT732" s="123">
        <f t="shared" si="413"/>
        <v>22</v>
      </c>
      <c r="AU732" s="124">
        <f t="shared" si="414"/>
        <v>43.137254901960787</v>
      </c>
      <c r="AV732" s="9" t="s">
        <v>12147</v>
      </c>
      <c r="AX732" s="129"/>
      <c r="AY732" s="139"/>
      <c r="AZ732" s="139"/>
    </row>
    <row r="733" spans="3:52" ht="50" customHeight="1">
      <c r="C733" s="52" t="s">
        <v>6317</v>
      </c>
      <c r="D733" s="130" t="s">
        <v>1682</v>
      </c>
      <c r="E733" s="131" t="s">
        <v>6352</v>
      </c>
      <c r="F733" s="132" t="s">
        <v>1683</v>
      </c>
      <c r="G733" s="125">
        <v>14177.147000000001</v>
      </c>
      <c r="H733" s="122">
        <v>10449.469999999999</v>
      </c>
      <c r="I733" s="123">
        <f t="shared" si="397"/>
        <v>3727.6770000000015</v>
      </c>
      <c r="J733" s="124">
        <f t="shared" si="398"/>
        <v>35.673359510099573</v>
      </c>
      <c r="K733" s="125">
        <v>6250.1809999999996</v>
      </c>
      <c r="L733" s="122">
        <v>4911.4679999999998</v>
      </c>
      <c r="M733" s="123">
        <f t="shared" si="399"/>
        <v>1338.7129999999997</v>
      </c>
      <c r="N733" s="124">
        <f t="shared" si="400"/>
        <v>27.256881242023766</v>
      </c>
      <c r="O733" s="125" t="s">
        <v>11840</v>
      </c>
      <c r="P733" s="122" t="s">
        <v>11840</v>
      </c>
      <c r="Q733" s="123" t="s">
        <v>11839</v>
      </c>
      <c r="R733" s="124" t="s">
        <v>11840</v>
      </c>
      <c r="S733" s="125">
        <v>7926.9660000000003</v>
      </c>
      <c r="T733" s="122">
        <v>5538.0020000000004</v>
      </c>
      <c r="U733" s="123">
        <f t="shared" si="403"/>
        <v>2388.9639999999999</v>
      </c>
      <c r="V733" s="124">
        <f t="shared" si="404"/>
        <v>43.137651449024389</v>
      </c>
      <c r="W733" s="121" t="s">
        <v>8022</v>
      </c>
      <c r="X733" s="122">
        <v>6095</v>
      </c>
      <c r="Y733" s="122">
        <v>3982</v>
      </c>
      <c r="Z733" s="123">
        <f t="shared" si="405"/>
        <v>2113</v>
      </c>
      <c r="AA733" s="124">
        <f t="shared" si="406"/>
        <v>53.06378704168759</v>
      </c>
      <c r="AB733" s="28" t="s">
        <v>8023</v>
      </c>
      <c r="AC733" s="122">
        <v>1254</v>
      </c>
      <c r="AD733" s="122">
        <v>970</v>
      </c>
      <c r="AE733" s="123">
        <f t="shared" si="407"/>
        <v>284</v>
      </c>
      <c r="AF733" s="29">
        <f t="shared" si="408"/>
        <v>29.27835051546392</v>
      </c>
      <c r="AG733" s="28" t="s">
        <v>8024</v>
      </c>
      <c r="AH733" s="122">
        <v>198</v>
      </c>
      <c r="AI733" s="122">
        <v>200</v>
      </c>
      <c r="AJ733" s="123">
        <f t="shared" si="409"/>
        <v>-2</v>
      </c>
      <c r="AK733" s="124">
        <f t="shared" si="410"/>
        <v>-1</v>
      </c>
      <c r="AL733" s="28" t="s">
        <v>8025</v>
      </c>
      <c r="AM733" s="122">
        <v>198</v>
      </c>
      <c r="AN733" s="122">
        <v>203</v>
      </c>
      <c r="AO733" s="123">
        <f t="shared" si="411"/>
        <v>-5</v>
      </c>
      <c r="AP733" s="29">
        <f t="shared" si="412"/>
        <v>-2.4630541871921183</v>
      </c>
      <c r="AQ733" s="28" t="s">
        <v>8026</v>
      </c>
      <c r="AR733" s="122">
        <v>151</v>
      </c>
      <c r="AS733" s="122">
        <v>154</v>
      </c>
      <c r="AT733" s="123">
        <f t="shared" si="413"/>
        <v>-3</v>
      </c>
      <c r="AU733" s="124">
        <f t="shared" si="414"/>
        <v>-1.948051948051948</v>
      </c>
      <c r="AV733" s="9" t="s">
        <v>12146</v>
      </c>
      <c r="AX733" s="129"/>
      <c r="AY733" s="139"/>
      <c r="AZ733" s="139"/>
    </row>
    <row r="734" spans="3:52" ht="50" customHeight="1">
      <c r="C734" s="52" t="s">
        <v>6317</v>
      </c>
      <c r="D734" s="130" t="s">
        <v>1684</v>
      </c>
      <c r="E734" s="131" t="s">
        <v>6352</v>
      </c>
      <c r="F734" s="132" t="s">
        <v>1685</v>
      </c>
      <c r="G734" s="125">
        <v>3003.3870000000002</v>
      </c>
      <c r="H734" s="122">
        <v>2955.6410000000001</v>
      </c>
      <c r="I734" s="123">
        <f t="shared" si="397"/>
        <v>47.746000000000095</v>
      </c>
      <c r="J734" s="124">
        <f t="shared" si="398"/>
        <v>1.6154194640012129</v>
      </c>
      <c r="K734" s="125">
        <v>2256.9079999999999</v>
      </c>
      <c r="L734" s="122">
        <v>2506.6190000000001</v>
      </c>
      <c r="M734" s="123">
        <f t="shared" si="399"/>
        <v>-249.71100000000024</v>
      </c>
      <c r="N734" s="124">
        <f t="shared" si="400"/>
        <v>-9.9620644381934476</v>
      </c>
      <c r="O734" s="125" t="s">
        <v>11840</v>
      </c>
      <c r="P734" s="122" t="s">
        <v>11840</v>
      </c>
      <c r="Q734" s="123" t="s">
        <v>11839</v>
      </c>
      <c r="R734" s="124" t="s">
        <v>11840</v>
      </c>
      <c r="S734" s="125">
        <v>746.47900000000004</v>
      </c>
      <c r="T734" s="122">
        <v>449.02199999999999</v>
      </c>
      <c r="U734" s="123">
        <f t="shared" si="403"/>
        <v>297.45700000000005</v>
      </c>
      <c r="V734" s="124">
        <f t="shared" si="404"/>
        <v>66.245529172290006</v>
      </c>
      <c r="W734" s="121" t="s">
        <v>6441</v>
      </c>
      <c r="X734" s="122">
        <v>600</v>
      </c>
      <c r="Y734" s="122">
        <v>300</v>
      </c>
      <c r="Z734" s="123">
        <f t="shared" si="405"/>
        <v>300</v>
      </c>
      <c r="AA734" s="124">
        <f t="shared" si="406"/>
        <v>100</v>
      </c>
      <c r="AB734" s="28" t="s">
        <v>6418</v>
      </c>
      <c r="AC734" s="122">
        <v>129</v>
      </c>
      <c r="AD734" s="122">
        <v>140</v>
      </c>
      <c r="AE734" s="123">
        <f t="shared" si="407"/>
        <v>-11</v>
      </c>
      <c r="AF734" s="29">
        <f t="shared" si="408"/>
        <v>-7.8571428571428568</v>
      </c>
      <c r="AG734" s="28" t="s">
        <v>6837</v>
      </c>
      <c r="AH734" s="122">
        <v>12</v>
      </c>
      <c r="AI734" s="122">
        <v>3</v>
      </c>
      <c r="AJ734" s="123">
        <f t="shared" si="409"/>
        <v>9</v>
      </c>
      <c r="AK734" s="124">
        <f t="shared" si="410"/>
        <v>300</v>
      </c>
      <c r="AL734" s="28" t="s">
        <v>7978</v>
      </c>
      <c r="AM734" s="122">
        <v>3</v>
      </c>
      <c r="AN734" s="122">
        <v>3</v>
      </c>
      <c r="AO734" s="123">
        <f t="shared" si="411"/>
        <v>0</v>
      </c>
      <c r="AP734" s="29">
        <f t="shared" si="412"/>
        <v>0</v>
      </c>
      <c r="AQ734" s="28" t="s">
        <v>8027</v>
      </c>
      <c r="AR734" s="122">
        <v>1</v>
      </c>
      <c r="AS734" s="122">
        <v>2</v>
      </c>
      <c r="AT734" s="123">
        <f t="shared" si="413"/>
        <v>-1</v>
      </c>
      <c r="AU734" s="124">
        <f t="shared" si="414"/>
        <v>-50</v>
      </c>
      <c r="AV734" s="9" t="s">
        <v>12148</v>
      </c>
      <c r="AX734" s="129"/>
      <c r="AY734" s="139"/>
      <c r="AZ734" s="139"/>
    </row>
    <row r="735" spans="3:52" ht="50" customHeight="1">
      <c r="C735" s="52" t="s">
        <v>6317</v>
      </c>
      <c r="D735" s="130" t="s">
        <v>1686</v>
      </c>
      <c r="E735" s="131" t="s">
        <v>6352</v>
      </c>
      <c r="F735" s="132" t="s">
        <v>1687</v>
      </c>
      <c r="G735" s="125">
        <v>2914.6080000000002</v>
      </c>
      <c r="H735" s="122">
        <v>2569.6460000000002</v>
      </c>
      <c r="I735" s="123">
        <f t="shared" si="397"/>
        <v>344.96199999999999</v>
      </c>
      <c r="J735" s="124">
        <f t="shared" si="398"/>
        <v>13.424495047177704</v>
      </c>
      <c r="K735" s="125">
        <v>2575.46</v>
      </c>
      <c r="L735" s="122">
        <v>2235.6770000000001</v>
      </c>
      <c r="M735" s="123">
        <f t="shared" si="399"/>
        <v>339.7829999999999</v>
      </c>
      <c r="N735" s="124">
        <f t="shared" si="400"/>
        <v>15.198215126782621</v>
      </c>
      <c r="O735" s="125" t="s">
        <v>11840</v>
      </c>
      <c r="P735" s="122" t="s">
        <v>11840</v>
      </c>
      <c r="Q735" s="123" t="s">
        <v>11839</v>
      </c>
      <c r="R735" s="124" t="s">
        <v>11840</v>
      </c>
      <c r="S735" s="125">
        <v>339.14800000000002</v>
      </c>
      <c r="T735" s="122">
        <v>333.96899999999999</v>
      </c>
      <c r="U735" s="123">
        <f t="shared" si="403"/>
        <v>5.1790000000000305</v>
      </c>
      <c r="V735" s="124">
        <f t="shared" si="404"/>
        <v>1.5507427336070205</v>
      </c>
      <c r="W735" s="121" t="s">
        <v>8028</v>
      </c>
      <c r="X735" s="122">
        <v>324</v>
      </c>
      <c r="Y735" s="122">
        <v>319</v>
      </c>
      <c r="Z735" s="123">
        <f t="shared" si="405"/>
        <v>5</v>
      </c>
      <c r="AA735" s="124">
        <f t="shared" si="406"/>
        <v>1.5673981191222568</v>
      </c>
      <c r="AB735" s="28" t="s">
        <v>8016</v>
      </c>
      <c r="AC735" s="122">
        <v>15</v>
      </c>
      <c r="AD735" s="122">
        <v>15</v>
      </c>
      <c r="AE735" s="123">
        <f t="shared" si="407"/>
        <v>0</v>
      </c>
      <c r="AF735" s="29">
        <f t="shared" si="408"/>
        <v>0</v>
      </c>
      <c r="AG735" s="122" t="s">
        <v>6421</v>
      </c>
      <c r="AH735" s="122" t="s">
        <v>6421</v>
      </c>
      <c r="AI735" s="122" t="s">
        <v>6421</v>
      </c>
      <c r="AJ735" s="122" t="s">
        <v>6421</v>
      </c>
      <c r="AK735" s="122" t="s">
        <v>6421</v>
      </c>
      <c r="AL735" s="28" t="s">
        <v>6421</v>
      </c>
      <c r="AM735" s="122" t="s">
        <v>6421</v>
      </c>
      <c r="AN735" s="122" t="s">
        <v>6421</v>
      </c>
      <c r="AO735" s="123" t="s">
        <v>6421</v>
      </c>
      <c r="AP735" s="29" t="s">
        <v>6421</v>
      </c>
      <c r="AQ735" s="28" t="s">
        <v>6421</v>
      </c>
      <c r="AR735" s="122" t="s">
        <v>6421</v>
      </c>
      <c r="AS735" s="122" t="s">
        <v>6421</v>
      </c>
      <c r="AT735" s="123" t="s">
        <v>6421</v>
      </c>
      <c r="AU735" s="124" t="s">
        <v>6421</v>
      </c>
      <c r="AV735" s="9" t="s">
        <v>12149</v>
      </c>
      <c r="AX735" s="129"/>
      <c r="AY735" s="139"/>
      <c r="AZ735" s="139"/>
    </row>
    <row r="736" spans="3:52" ht="50" customHeight="1">
      <c r="C736" s="52" t="s">
        <v>6318</v>
      </c>
      <c r="D736" s="130" t="s">
        <v>1688</v>
      </c>
      <c r="E736" s="131" t="s">
        <v>6352</v>
      </c>
      <c r="F736" s="132" t="s">
        <v>1689</v>
      </c>
      <c r="G736" s="125">
        <v>5976.982</v>
      </c>
      <c r="H736" s="122">
        <v>5111.5410000000002</v>
      </c>
      <c r="I736" s="123">
        <f t="shared" si="397"/>
        <v>865.4409999999998</v>
      </c>
      <c r="J736" s="124">
        <f t="shared" si="398"/>
        <v>16.931117250159978</v>
      </c>
      <c r="K736" s="125">
        <v>2726.7429999999999</v>
      </c>
      <c r="L736" s="122">
        <v>2566.3760000000002</v>
      </c>
      <c r="M736" s="123">
        <f t="shared" si="399"/>
        <v>160.36699999999973</v>
      </c>
      <c r="N736" s="124">
        <f t="shared" si="400"/>
        <v>6.248772588272324</v>
      </c>
      <c r="O736" s="125" t="s">
        <v>11840</v>
      </c>
      <c r="P736" s="122" t="s">
        <v>11840</v>
      </c>
      <c r="Q736" s="123" t="s">
        <v>11839</v>
      </c>
      <c r="R736" s="124" t="s">
        <v>11840</v>
      </c>
      <c r="S736" s="125">
        <v>3250.239</v>
      </c>
      <c r="T736" s="122">
        <v>2545.165</v>
      </c>
      <c r="U736" s="123">
        <f t="shared" si="403"/>
        <v>705.07400000000007</v>
      </c>
      <c r="V736" s="124">
        <f t="shared" si="404"/>
        <v>27.702486872167427</v>
      </c>
      <c r="W736" s="121" t="s">
        <v>8029</v>
      </c>
      <c r="X736" s="122">
        <v>3171</v>
      </c>
      <c r="Y736" s="122">
        <v>2483</v>
      </c>
      <c r="Z736" s="123">
        <f t="shared" si="405"/>
        <v>688</v>
      </c>
      <c r="AA736" s="124">
        <f t="shared" si="406"/>
        <v>27.708417237213052</v>
      </c>
      <c r="AB736" s="28" t="s">
        <v>8030</v>
      </c>
      <c r="AC736" s="122">
        <v>28</v>
      </c>
      <c r="AD736" s="122">
        <v>12</v>
      </c>
      <c r="AE736" s="123">
        <f t="shared" si="407"/>
        <v>16</v>
      </c>
      <c r="AF736" s="29">
        <f t="shared" si="408"/>
        <v>133.33333333333331</v>
      </c>
      <c r="AG736" s="28" t="s">
        <v>8031</v>
      </c>
      <c r="AH736" s="122">
        <v>21</v>
      </c>
      <c r="AI736" s="122">
        <v>21</v>
      </c>
      <c r="AJ736" s="123">
        <f t="shared" si="409"/>
        <v>0</v>
      </c>
      <c r="AK736" s="124">
        <f t="shared" si="410"/>
        <v>0</v>
      </c>
      <c r="AL736" s="28" t="s">
        <v>7723</v>
      </c>
      <c r="AM736" s="122">
        <v>19</v>
      </c>
      <c r="AN736" s="122">
        <v>19</v>
      </c>
      <c r="AO736" s="123">
        <f t="shared" si="411"/>
        <v>0</v>
      </c>
      <c r="AP736" s="29">
        <f t="shared" si="412"/>
        <v>0</v>
      </c>
      <c r="AQ736" s="28" t="s">
        <v>8032</v>
      </c>
      <c r="AR736" s="122">
        <v>11</v>
      </c>
      <c r="AS736" s="122">
        <v>10</v>
      </c>
      <c r="AT736" s="123">
        <f t="shared" si="413"/>
        <v>1</v>
      </c>
      <c r="AU736" s="124">
        <f t="shared" si="414"/>
        <v>10</v>
      </c>
      <c r="AV736" s="9" t="s">
        <v>12150</v>
      </c>
      <c r="AX736" s="129"/>
      <c r="AY736" s="139"/>
      <c r="AZ736" s="139"/>
    </row>
    <row r="737" spans="3:52" ht="50" customHeight="1">
      <c r="C737" s="52" t="s">
        <v>6318</v>
      </c>
      <c r="D737" s="106" t="s">
        <v>1690</v>
      </c>
      <c r="E737" s="107" t="s">
        <v>6352</v>
      </c>
      <c r="F737" s="108" t="s">
        <v>1691</v>
      </c>
      <c r="G737" s="125">
        <v>1919.9359999999999</v>
      </c>
      <c r="H737" s="122">
        <v>1856.627</v>
      </c>
      <c r="I737" s="123">
        <f t="shared" si="397"/>
        <v>63.308999999999969</v>
      </c>
      <c r="J737" s="124">
        <f t="shared" si="398"/>
        <v>3.4098933172899013</v>
      </c>
      <c r="K737" s="125">
        <v>1372.056</v>
      </c>
      <c r="L737" s="122">
        <v>1081.4849999999999</v>
      </c>
      <c r="M737" s="123">
        <f t="shared" si="399"/>
        <v>290.57100000000014</v>
      </c>
      <c r="N737" s="124">
        <f t="shared" si="400"/>
        <v>26.867779026061406</v>
      </c>
      <c r="O737" s="125" t="s">
        <v>11840</v>
      </c>
      <c r="P737" s="122" t="s">
        <v>11840</v>
      </c>
      <c r="Q737" s="123" t="s">
        <v>11839</v>
      </c>
      <c r="R737" s="124" t="s">
        <v>11840</v>
      </c>
      <c r="S737" s="125">
        <v>547.88</v>
      </c>
      <c r="T737" s="122">
        <v>775.14200000000005</v>
      </c>
      <c r="U737" s="123">
        <f t="shared" si="403"/>
        <v>-227.26200000000006</v>
      </c>
      <c r="V737" s="124">
        <f t="shared" si="404"/>
        <v>-29.318757079348046</v>
      </c>
      <c r="W737" s="121" t="s">
        <v>8007</v>
      </c>
      <c r="X737" s="122">
        <v>270</v>
      </c>
      <c r="Y737" s="122">
        <v>206</v>
      </c>
      <c r="Z737" s="123">
        <f t="shared" si="405"/>
        <v>64</v>
      </c>
      <c r="AA737" s="124">
        <f t="shared" si="406"/>
        <v>31.067961165048541</v>
      </c>
      <c r="AB737" s="28" t="s">
        <v>6441</v>
      </c>
      <c r="AC737" s="122">
        <v>118</v>
      </c>
      <c r="AD737" s="122">
        <v>148</v>
      </c>
      <c r="AE737" s="123">
        <f t="shared" si="407"/>
        <v>-30</v>
      </c>
      <c r="AF737" s="29">
        <f t="shared" si="408"/>
        <v>-20.27027027027027</v>
      </c>
      <c r="AG737" s="28" t="s">
        <v>6722</v>
      </c>
      <c r="AH737" s="122">
        <v>106</v>
      </c>
      <c r="AI737" s="122">
        <v>106</v>
      </c>
      <c r="AJ737" s="123">
        <f t="shared" si="409"/>
        <v>0</v>
      </c>
      <c r="AK737" s="124">
        <f t="shared" si="410"/>
        <v>0</v>
      </c>
      <c r="AL737" s="28" t="s">
        <v>6526</v>
      </c>
      <c r="AM737" s="122">
        <v>40</v>
      </c>
      <c r="AN737" s="122">
        <v>46</v>
      </c>
      <c r="AO737" s="123">
        <f t="shared" si="411"/>
        <v>-6</v>
      </c>
      <c r="AP737" s="29">
        <f t="shared" si="412"/>
        <v>-13.043478260869565</v>
      </c>
      <c r="AQ737" s="28" t="s">
        <v>8033</v>
      </c>
      <c r="AR737" s="122">
        <v>14</v>
      </c>
      <c r="AS737" s="122">
        <v>269</v>
      </c>
      <c r="AT737" s="123">
        <f t="shared" si="413"/>
        <v>-255</v>
      </c>
      <c r="AU737" s="124">
        <f t="shared" si="414"/>
        <v>-94.79553903345726</v>
      </c>
      <c r="AV737" s="9" t="s">
        <v>12151</v>
      </c>
      <c r="AX737" s="129"/>
      <c r="AY737" s="139"/>
      <c r="AZ737" s="139"/>
    </row>
    <row r="738" spans="3:52" ht="50" customHeight="1">
      <c r="C738" s="52" t="s">
        <v>6317</v>
      </c>
      <c r="D738" s="106" t="s">
        <v>1692</v>
      </c>
      <c r="E738" s="107" t="s">
        <v>6352</v>
      </c>
      <c r="F738" s="108" t="s">
        <v>1693</v>
      </c>
      <c r="G738" s="125">
        <v>3484.8560000000002</v>
      </c>
      <c r="H738" s="122">
        <v>3437.8539999999998</v>
      </c>
      <c r="I738" s="123">
        <f t="shared" si="397"/>
        <v>47.002000000000407</v>
      </c>
      <c r="J738" s="124">
        <f t="shared" si="398"/>
        <v>1.3671901133672462</v>
      </c>
      <c r="K738" s="125">
        <v>2266.7350000000001</v>
      </c>
      <c r="L738" s="122">
        <v>2348.6179999999999</v>
      </c>
      <c r="M738" s="123">
        <f t="shared" si="399"/>
        <v>-81.882999999999811</v>
      </c>
      <c r="N738" s="124">
        <f t="shared" si="400"/>
        <v>-3.4864332982204775</v>
      </c>
      <c r="O738" s="125" t="s">
        <v>11840</v>
      </c>
      <c r="P738" s="122" t="s">
        <v>11840</v>
      </c>
      <c r="Q738" s="123" t="s">
        <v>11839</v>
      </c>
      <c r="R738" s="124" t="s">
        <v>11840</v>
      </c>
      <c r="S738" s="125">
        <v>1218.1210000000001</v>
      </c>
      <c r="T738" s="122">
        <v>1089.2360000000001</v>
      </c>
      <c r="U738" s="123">
        <f t="shared" si="403"/>
        <v>128.88499999999999</v>
      </c>
      <c r="V738" s="124">
        <f t="shared" si="404"/>
        <v>11.832605606131267</v>
      </c>
      <c r="W738" s="121" t="s">
        <v>8034</v>
      </c>
      <c r="X738" s="122">
        <v>507</v>
      </c>
      <c r="Y738" s="122">
        <v>540</v>
      </c>
      <c r="Z738" s="123">
        <f t="shared" si="405"/>
        <v>-33</v>
      </c>
      <c r="AA738" s="124">
        <f t="shared" si="406"/>
        <v>-6.1111111111111107</v>
      </c>
      <c r="AB738" s="28" t="s">
        <v>8035</v>
      </c>
      <c r="AC738" s="122">
        <v>500</v>
      </c>
      <c r="AD738" s="122">
        <v>500</v>
      </c>
      <c r="AE738" s="123">
        <f t="shared" si="407"/>
        <v>0</v>
      </c>
      <c r="AF738" s="29">
        <f t="shared" si="408"/>
        <v>0</v>
      </c>
      <c r="AG738" s="28" t="s">
        <v>8036</v>
      </c>
      <c r="AH738" s="122">
        <v>125</v>
      </c>
      <c r="AI738" s="122">
        <v>8</v>
      </c>
      <c r="AJ738" s="123">
        <f t="shared" si="409"/>
        <v>117</v>
      </c>
      <c r="AK738" s="124">
        <f t="shared" si="410"/>
        <v>1462.5</v>
      </c>
      <c r="AL738" s="28" t="s">
        <v>8037</v>
      </c>
      <c r="AM738" s="122">
        <v>47</v>
      </c>
      <c r="AN738" s="122">
        <v>0</v>
      </c>
      <c r="AO738" s="123">
        <f t="shared" si="411"/>
        <v>47</v>
      </c>
      <c r="AP738" s="29" t="e">
        <f t="shared" si="412"/>
        <v>#DIV/0!</v>
      </c>
      <c r="AQ738" s="28" t="s">
        <v>8038</v>
      </c>
      <c r="AR738" s="122">
        <v>22</v>
      </c>
      <c r="AS738" s="122">
        <v>24</v>
      </c>
      <c r="AT738" s="123">
        <f t="shared" si="413"/>
        <v>-2</v>
      </c>
      <c r="AU738" s="124">
        <f t="shared" si="414"/>
        <v>-8.3333333333333321</v>
      </c>
      <c r="AV738" s="9" t="s">
        <v>12623</v>
      </c>
      <c r="AX738" s="129"/>
      <c r="AY738" s="139"/>
      <c r="AZ738" s="139"/>
    </row>
    <row r="739" spans="3:52" ht="50" customHeight="1">
      <c r="C739" s="52" t="s">
        <v>6318</v>
      </c>
      <c r="D739" s="130" t="s">
        <v>1694</v>
      </c>
      <c r="E739" s="131" t="s">
        <v>6352</v>
      </c>
      <c r="F739" s="132" t="s">
        <v>1695</v>
      </c>
      <c r="G739" s="125">
        <v>2413.752</v>
      </c>
      <c r="H739" s="122">
        <v>2867.0079999999998</v>
      </c>
      <c r="I739" s="123">
        <f t="shared" si="397"/>
        <v>-453.25599999999986</v>
      </c>
      <c r="J739" s="124">
        <f t="shared" si="398"/>
        <v>-15.809373395539875</v>
      </c>
      <c r="K739" s="125">
        <v>1399.354</v>
      </c>
      <c r="L739" s="122">
        <v>1435.7809999999999</v>
      </c>
      <c r="M739" s="123">
        <f t="shared" si="399"/>
        <v>-36.426999999999907</v>
      </c>
      <c r="N739" s="124">
        <f t="shared" si="400"/>
        <v>-2.5370860876414931</v>
      </c>
      <c r="O739" s="125" t="s">
        <v>11840</v>
      </c>
      <c r="P739" s="122" t="s">
        <v>11840</v>
      </c>
      <c r="Q739" s="123" t="s">
        <v>11839</v>
      </c>
      <c r="R739" s="124" t="s">
        <v>11840</v>
      </c>
      <c r="S739" s="125">
        <v>1014.398</v>
      </c>
      <c r="T739" s="122">
        <v>1431.2270000000001</v>
      </c>
      <c r="U739" s="123">
        <f t="shared" si="403"/>
        <v>-416.82900000000006</v>
      </c>
      <c r="V739" s="124">
        <f t="shared" si="404"/>
        <v>-29.123891597908653</v>
      </c>
      <c r="W739" s="121" t="s">
        <v>8039</v>
      </c>
      <c r="X739" s="122">
        <v>915</v>
      </c>
      <c r="Y739" s="122">
        <v>785</v>
      </c>
      <c r="Z739" s="123">
        <f t="shared" si="405"/>
        <v>130</v>
      </c>
      <c r="AA739" s="124">
        <f t="shared" si="406"/>
        <v>16.560509554140125</v>
      </c>
      <c r="AB739" s="28" t="s">
        <v>8040</v>
      </c>
      <c r="AC739" s="122">
        <v>79</v>
      </c>
      <c r="AD739" s="122">
        <v>79</v>
      </c>
      <c r="AE739" s="123">
        <f t="shared" si="407"/>
        <v>0</v>
      </c>
      <c r="AF739" s="29">
        <f t="shared" si="408"/>
        <v>0</v>
      </c>
      <c r="AG739" s="28" t="s">
        <v>8041</v>
      </c>
      <c r="AH739" s="122">
        <v>12</v>
      </c>
      <c r="AI739" s="122">
        <v>11</v>
      </c>
      <c r="AJ739" s="123">
        <f t="shared" si="409"/>
        <v>1</v>
      </c>
      <c r="AK739" s="124">
        <f t="shared" si="410"/>
        <v>9.0909090909090917</v>
      </c>
      <c r="AL739" s="28" t="s">
        <v>8042</v>
      </c>
      <c r="AM739" s="122">
        <v>6</v>
      </c>
      <c r="AN739" s="122">
        <v>3</v>
      </c>
      <c r="AO739" s="123">
        <f t="shared" si="411"/>
        <v>3</v>
      </c>
      <c r="AP739" s="29">
        <f t="shared" si="412"/>
        <v>100</v>
      </c>
      <c r="AQ739" s="28" t="s">
        <v>8043</v>
      </c>
      <c r="AR739" s="122">
        <v>2</v>
      </c>
      <c r="AS739" s="122">
        <v>1</v>
      </c>
      <c r="AT739" s="123">
        <f t="shared" si="413"/>
        <v>1</v>
      </c>
      <c r="AU739" s="124">
        <f t="shared" si="414"/>
        <v>100</v>
      </c>
      <c r="AV739" s="9" t="s">
        <v>12152</v>
      </c>
      <c r="AX739" s="129"/>
      <c r="AY739" s="139"/>
      <c r="AZ739" s="139"/>
    </row>
    <row r="740" spans="3:52" ht="50" customHeight="1">
      <c r="C740" s="52" t="s">
        <v>6317</v>
      </c>
      <c r="D740" s="130" t="s">
        <v>1696</v>
      </c>
      <c r="E740" s="131" t="s">
        <v>6352</v>
      </c>
      <c r="F740" s="132" t="s">
        <v>1697</v>
      </c>
      <c r="G740" s="125">
        <v>7909.4880000000003</v>
      </c>
      <c r="H740" s="122">
        <v>8279.6460000000006</v>
      </c>
      <c r="I740" s="123">
        <f t="shared" si="397"/>
        <v>-370.15800000000036</v>
      </c>
      <c r="J740" s="124">
        <f t="shared" si="398"/>
        <v>-4.4706983849309534</v>
      </c>
      <c r="K740" s="125">
        <v>5024.0990000000002</v>
      </c>
      <c r="L740" s="122">
        <v>5356.7520000000004</v>
      </c>
      <c r="M740" s="123">
        <f t="shared" si="399"/>
        <v>-332.65300000000025</v>
      </c>
      <c r="N740" s="124">
        <f t="shared" si="400"/>
        <v>-6.2099757464971352</v>
      </c>
      <c r="O740" s="125">
        <v>129.56399999999999</v>
      </c>
      <c r="P740" s="122">
        <v>129.559</v>
      </c>
      <c r="Q740" s="123">
        <f t="shared" si="401"/>
        <v>4.9999999999954525E-3</v>
      </c>
      <c r="R740" s="124">
        <f t="shared" si="402"/>
        <v>3.8592455946676435E-3</v>
      </c>
      <c r="S740" s="125">
        <v>2755.8249999999998</v>
      </c>
      <c r="T740" s="122">
        <v>2793.335</v>
      </c>
      <c r="U740" s="123">
        <f t="shared" si="403"/>
        <v>-37.510000000000218</v>
      </c>
      <c r="V740" s="124">
        <f t="shared" si="404"/>
        <v>-1.3428392942486389</v>
      </c>
      <c r="W740" s="121" t="s">
        <v>7985</v>
      </c>
      <c r="X740" s="122">
        <v>1296</v>
      </c>
      <c r="Y740" s="122">
        <v>1296</v>
      </c>
      <c r="Z740" s="123">
        <f t="shared" si="405"/>
        <v>0</v>
      </c>
      <c r="AA740" s="124">
        <f t="shared" si="406"/>
        <v>0</v>
      </c>
      <c r="AB740" s="28" t="s">
        <v>7060</v>
      </c>
      <c r="AC740" s="122">
        <v>530</v>
      </c>
      <c r="AD740" s="122">
        <v>597</v>
      </c>
      <c r="AE740" s="123">
        <f t="shared" si="407"/>
        <v>-67</v>
      </c>
      <c r="AF740" s="29">
        <f t="shared" si="408"/>
        <v>-11.222780569514237</v>
      </c>
      <c r="AG740" s="28" t="s">
        <v>8044</v>
      </c>
      <c r="AH740" s="122">
        <v>442</v>
      </c>
      <c r="AI740" s="122">
        <v>442</v>
      </c>
      <c r="AJ740" s="123">
        <f t="shared" si="409"/>
        <v>0</v>
      </c>
      <c r="AK740" s="124">
        <f t="shared" si="410"/>
        <v>0</v>
      </c>
      <c r="AL740" s="28" t="s">
        <v>8045</v>
      </c>
      <c r="AM740" s="122">
        <v>272</v>
      </c>
      <c r="AN740" s="122">
        <v>237</v>
      </c>
      <c r="AO740" s="123">
        <f t="shared" si="411"/>
        <v>35</v>
      </c>
      <c r="AP740" s="29">
        <f t="shared" si="412"/>
        <v>14.767932489451477</v>
      </c>
      <c r="AQ740" s="28" t="s">
        <v>8046</v>
      </c>
      <c r="AR740" s="122">
        <v>86</v>
      </c>
      <c r="AS740" s="122">
        <v>93</v>
      </c>
      <c r="AT740" s="123">
        <f t="shared" si="413"/>
        <v>-7</v>
      </c>
      <c r="AU740" s="124">
        <f t="shared" si="414"/>
        <v>-7.5268817204301079</v>
      </c>
      <c r="AV740" s="9" t="s">
        <v>12624</v>
      </c>
      <c r="AX740" s="129"/>
      <c r="AY740" s="139"/>
      <c r="AZ740" s="139"/>
    </row>
    <row r="741" spans="3:52" ht="50" customHeight="1">
      <c r="C741" s="52" t="s">
        <v>6318</v>
      </c>
      <c r="D741" s="130" t="s">
        <v>1698</v>
      </c>
      <c r="E741" s="131" t="s">
        <v>6352</v>
      </c>
      <c r="F741" s="132" t="s">
        <v>1699</v>
      </c>
      <c r="G741" s="125">
        <v>3392.5709999999999</v>
      </c>
      <c r="H741" s="122">
        <v>3068.183</v>
      </c>
      <c r="I741" s="123">
        <f t="shared" si="397"/>
        <v>324.38799999999992</v>
      </c>
      <c r="J741" s="124">
        <f t="shared" si="398"/>
        <v>10.572641853500913</v>
      </c>
      <c r="K741" s="125">
        <v>1182.1010000000001</v>
      </c>
      <c r="L741" s="122">
        <v>1005.807</v>
      </c>
      <c r="M741" s="123">
        <f t="shared" si="399"/>
        <v>176.2940000000001</v>
      </c>
      <c r="N741" s="124">
        <f t="shared" si="400"/>
        <v>17.527617127341539</v>
      </c>
      <c r="O741" s="125">
        <v>609.53899999999999</v>
      </c>
      <c r="P741" s="122">
        <v>709.02800000000002</v>
      </c>
      <c r="Q741" s="123">
        <f t="shared" si="401"/>
        <v>-99.489000000000033</v>
      </c>
      <c r="R741" s="124">
        <f t="shared" si="402"/>
        <v>-14.031744867621592</v>
      </c>
      <c r="S741" s="125">
        <v>1600.931</v>
      </c>
      <c r="T741" s="122">
        <v>1353.348</v>
      </c>
      <c r="U741" s="123">
        <f t="shared" si="403"/>
        <v>247.58300000000008</v>
      </c>
      <c r="V741" s="124">
        <f t="shared" si="404"/>
        <v>18.294112083514371</v>
      </c>
      <c r="W741" s="121" t="s">
        <v>8047</v>
      </c>
      <c r="X741" s="122">
        <v>815</v>
      </c>
      <c r="Y741" s="122">
        <v>809</v>
      </c>
      <c r="Z741" s="123">
        <f t="shared" si="405"/>
        <v>6</v>
      </c>
      <c r="AA741" s="124">
        <f t="shared" si="406"/>
        <v>0.74165636588380723</v>
      </c>
      <c r="AB741" s="28" t="s">
        <v>6505</v>
      </c>
      <c r="AC741" s="122">
        <v>450</v>
      </c>
      <c r="AD741" s="122">
        <v>350</v>
      </c>
      <c r="AE741" s="123">
        <f t="shared" si="407"/>
        <v>100</v>
      </c>
      <c r="AF741" s="29">
        <f t="shared" si="408"/>
        <v>28.571428571428569</v>
      </c>
      <c r="AG741" s="28" t="s">
        <v>6396</v>
      </c>
      <c r="AH741" s="122">
        <v>204</v>
      </c>
      <c r="AI741" s="122">
        <v>49</v>
      </c>
      <c r="AJ741" s="123">
        <f t="shared" si="409"/>
        <v>155</v>
      </c>
      <c r="AK741" s="124">
        <f t="shared" si="410"/>
        <v>316.32653061224494</v>
      </c>
      <c r="AL741" s="28" t="s">
        <v>8048</v>
      </c>
      <c r="AM741" s="122">
        <v>107</v>
      </c>
      <c r="AN741" s="122">
        <v>109</v>
      </c>
      <c r="AO741" s="123">
        <f t="shared" si="411"/>
        <v>-2</v>
      </c>
      <c r="AP741" s="29">
        <f t="shared" si="412"/>
        <v>-1.834862385321101</v>
      </c>
      <c r="AQ741" s="28" t="s">
        <v>6441</v>
      </c>
      <c r="AR741" s="122">
        <v>23</v>
      </c>
      <c r="AS741" s="122">
        <v>34</v>
      </c>
      <c r="AT741" s="123">
        <f t="shared" si="413"/>
        <v>-11</v>
      </c>
      <c r="AU741" s="124">
        <f t="shared" si="414"/>
        <v>-32.352941176470587</v>
      </c>
      <c r="AV741" s="9" t="s">
        <v>12625</v>
      </c>
      <c r="AX741" s="129"/>
      <c r="AY741" s="139"/>
      <c r="AZ741" s="139"/>
    </row>
    <row r="742" spans="3:52" ht="50" customHeight="1">
      <c r="C742" s="52" t="s">
        <v>6318</v>
      </c>
      <c r="D742" s="130" t="s">
        <v>1700</v>
      </c>
      <c r="E742" s="131" t="s">
        <v>6352</v>
      </c>
      <c r="F742" s="132" t="s">
        <v>1701</v>
      </c>
      <c r="G742" s="125">
        <v>5033.8410000000003</v>
      </c>
      <c r="H742" s="122">
        <v>3803.922</v>
      </c>
      <c r="I742" s="123">
        <f t="shared" si="397"/>
        <v>1229.9190000000003</v>
      </c>
      <c r="J742" s="124">
        <f t="shared" si="398"/>
        <v>32.332918498328837</v>
      </c>
      <c r="K742" s="125">
        <v>1909.356</v>
      </c>
      <c r="L742" s="122">
        <v>1145.875</v>
      </c>
      <c r="M742" s="123">
        <f t="shared" si="399"/>
        <v>763.48099999999999</v>
      </c>
      <c r="N742" s="124">
        <f t="shared" si="400"/>
        <v>66.628646231046133</v>
      </c>
      <c r="O742" s="125">
        <v>122.051</v>
      </c>
      <c r="P742" s="122">
        <v>122.05</v>
      </c>
      <c r="Q742" s="123">
        <f t="shared" si="401"/>
        <v>1.0000000000047748E-3</v>
      </c>
      <c r="R742" s="124">
        <f t="shared" si="402"/>
        <v>8.1933633757048322E-4</v>
      </c>
      <c r="S742" s="125">
        <v>3002.4340000000002</v>
      </c>
      <c r="T742" s="122">
        <v>2535.9969999999998</v>
      </c>
      <c r="U742" s="123">
        <f t="shared" si="403"/>
        <v>466.43700000000035</v>
      </c>
      <c r="V742" s="124">
        <f t="shared" si="404"/>
        <v>18.392647940829598</v>
      </c>
      <c r="W742" s="121" t="s">
        <v>6456</v>
      </c>
      <c r="X742" s="122">
        <v>1210</v>
      </c>
      <c r="Y742" s="122">
        <v>900</v>
      </c>
      <c r="Z742" s="123">
        <f t="shared" si="405"/>
        <v>310</v>
      </c>
      <c r="AA742" s="124">
        <f t="shared" si="406"/>
        <v>34.444444444444443</v>
      </c>
      <c r="AB742" s="28" t="s">
        <v>6441</v>
      </c>
      <c r="AC742" s="122">
        <v>1018</v>
      </c>
      <c r="AD742" s="122">
        <v>863</v>
      </c>
      <c r="AE742" s="123">
        <f t="shared" si="407"/>
        <v>155</v>
      </c>
      <c r="AF742" s="29">
        <f t="shared" si="408"/>
        <v>17.960602549246811</v>
      </c>
      <c r="AG742" s="28" t="s">
        <v>6985</v>
      </c>
      <c r="AH742" s="122">
        <v>504</v>
      </c>
      <c r="AI742" s="122">
        <v>503</v>
      </c>
      <c r="AJ742" s="123">
        <f t="shared" si="409"/>
        <v>1</v>
      </c>
      <c r="AK742" s="124">
        <f t="shared" si="410"/>
        <v>0.19880715705765406</v>
      </c>
      <c r="AL742" s="28" t="s">
        <v>8049</v>
      </c>
      <c r="AM742" s="122">
        <v>128</v>
      </c>
      <c r="AN742" s="122">
        <v>126</v>
      </c>
      <c r="AO742" s="123">
        <f t="shared" si="411"/>
        <v>2</v>
      </c>
      <c r="AP742" s="29">
        <f t="shared" si="412"/>
        <v>1.5873015873015872</v>
      </c>
      <c r="AQ742" s="28" t="s">
        <v>8050</v>
      </c>
      <c r="AR742" s="122">
        <v>100</v>
      </c>
      <c r="AS742" s="122">
        <v>100</v>
      </c>
      <c r="AT742" s="123">
        <f t="shared" si="413"/>
        <v>0</v>
      </c>
      <c r="AU742" s="124">
        <f t="shared" si="414"/>
        <v>0</v>
      </c>
      <c r="AV742" s="9" t="s">
        <v>12626</v>
      </c>
      <c r="AX742" s="129"/>
      <c r="AY742" s="139"/>
      <c r="AZ742" s="139"/>
    </row>
    <row r="743" spans="3:52" ht="50" customHeight="1">
      <c r="C743" s="52" t="s">
        <v>6317</v>
      </c>
      <c r="D743" s="130" t="s">
        <v>1702</v>
      </c>
      <c r="E743" s="131" t="s">
        <v>6352</v>
      </c>
      <c r="F743" s="132" t="s">
        <v>1703</v>
      </c>
      <c r="G743" s="125">
        <v>5717.9009999999998</v>
      </c>
      <c r="H743" s="122">
        <v>4812.91</v>
      </c>
      <c r="I743" s="123">
        <f t="shared" si="397"/>
        <v>904.99099999999999</v>
      </c>
      <c r="J743" s="124">
        <f t="shared" si="398"/>
        <v>18.80340583971028</v>
      </c>
      <c r="K743" s="125">
        <v>3368.973</v>
      </c>
      <c r="L743" s="122">
        <v>3043.279</v>
      </c>
      <c r="M743" s="123">
        <f t="shared" si="399"/>
        <v>325.69399999999996</v>
      </c>
      <c r="N743" s="124">
        <f t="shared" si="400"/>
        <v>10.702074965850978</v>
      </c>
      <c r="O743" s="125" t="s">
        <v>11840</v>
      </c>
      <c r="P743" s="122" t="s">
        <v>11840</v>
      </c>
      <c r="Q743" s="123" t="s">
        <v>11839</v>
      </c>
      <c r="R743" s="124" t="s">
        <v>11840</v>
      </c>
      <c r="S743" s="125">
        <v>2348.9279999999999</v>
      </c>
      <c r="T743" s="122">
        <v>1769.6310000000001</v>
      </c>
      <c r="U743" s="123">
        <f t="shared" si="403"/>
        <v>579.2969999999998</v>
      </c>
      <c r="V743" s="124">
        <f t="shared" si="404"/>
        <v>32.735468580738001</v>
      </c>
      <c r="W743" s="121" t="s">
        <v>6441</v>
      </c>
      <c r="X743" s="122">
        <v>1251</v>
      </c>
      <c r="Y743" s="122">
        <v>970</v>
      </c>
      <c r="Z743" s="123">
        <f t="shared" si="405"/>
        <v>281</v>
      </c>
      <c r="AA743" s="124">
        <f t="shared" si="406"/>
        <v>28.969072164948457</v>
      </c>
      <c r="AB743" s="28" t="s">
        <v>8051</v>
      </c>
      <c r="AC743" s="122">
        <v>777</v>
      </c>
      <c r="AD743" s="122">
        <v>674</v>
      </c>
      <c r="AE743" s="123">
        <f t="shared" si="407"/>
        <v>103</v>
      </c>
      <c r="AF743" s="29">
        <f t="shared" si="408"/>
        <v>15.281899109792285</v>
      </c>
      <c r="AG743" s="28" t="s">
        <v>8052</v>
      </c>
      <c r="AH743" s="122">
        <v>236</v>
      </c>
      <c r="AI743" s="122">
        <v>50</v>
      </c>
      <c r="AJ743" s="123">
        <f t="shared" si="409"/>
        <v>186</v>
      </c>
      <c r="AK743" s="124">
        <f t="shared" si="410"/>
        <v>372</v>
      </c>
      <c r="AL743" s="28" t="s">
        <v>6634</v>
      </c>
      <c r="AM743" s="122">
        <v>66</v>
      </c>
      <c r="AN743" s="122">
        <v>66</v>
      </c>
      <c r="AO743" s="123">
        <f t="shared" si="411"/>
        <v>0</v>
      </c>
      <c r="AP743" s="29">
        <f t="shared" si="412"/>
        <v>0</v>
      </c>
      <c r="AQ743" s="28" t="s">
        <v>6433</v>
      </c>
      <c r="AR743" s="122">
        <v>19</v>
      </c>
      <c r="AS743" s="122">
        <v>10</v>
      </c>
      <c r="AT743" s="123">
        <f t="shared" si="413"/>
        <v>9</v>
      </c>
      <c r="AU743" s="124">
        <f t="shared" si="414"/>
        <v>90</v>
      </c>
      <c r="AV743" s="9" t="s">
        <v>12627</v>
      </c>
      <c r="AX743" s="129"/>
      <c r="AY743" s="139"/>
      <c r="AZ743" s="139"/>
    </row>
    <row r="744" spans="3:52" ht="50" customHeight="1">
      <c r="C744" s="52" t="s">
        <v>6317</v>
      </c>
      <c r="D744" s="130" t="s">
        <v>1704</v>
      </c>
      <c r="E744" s="131" t="s">
        <v>6352</v>
      </c>
      <c r="F744" s="132" t="s">
        <v>1705</v>
      </c>
      <c r="G744" s="125">
        <v>3817.2750000000001</v>
      </c>
      <c r="H744" s="122">
        <v>3142.8180000000002</v>
      </c>
      <c r="I744" s="123">
        <f t="shared" si="397"/>
        <v>674.45699999999988</v>
      </c>
      <c r="J744" s="124">
        <f t="shared" si="398"/>
        <v>21.460262732363116</v>
      </c>
      <c r="K744" s="125">
        <v>2633.57</v>
      </c>
      <c r="L744" s="122">
        <v>2132.7440000000001</v>
      </c>
      <c r="M744" s="123">
        <f t="shared" si="399"/>
        <v>500.82600000000002</v>
      </c>
      <c r="N744" s="124">
        <f t="shared" si="400"/>
        <v>23.482705847490369</v>
      </c>
      <c r="O744" s="125">
        <v>471.51</v>
      </c>
      <c r="P744" s="122">
        <v>222.1</v>
      </c>
      <c r="Q744" s="123">
        <f t="shared" si="401"/>
        <v>249.41</v>
      </c>
      <c r="R744" s="124">
        <f t="shared" si="402"/>
        <v>112.29626294461954</v>
      </c>
      <c r="S744" s="125">
        <v>712.19500000000005</v>
      </c>
      <c r="T744" s="122">
        <v>787.97400000000005</v>
      </c>
      <c r="U744" s="123">
        <f t="shared" si="403"/>
        <v>-75.778999999999996</v>
      </c>
      <c r="V744" s="124">
        <f t="shared" si="404"/>
        <v>-9.6169416757405681</v>
      </c>
      <c r="W744" s="121" t="s">
        <v>8053</v>
      </c>
      <c r="X744" s="122">
        <v>451</v>
      </c>
      <c r="Y744" s="122">
        <v>479</v>
      </c>
      <c r="Z744" s="123">
        <f t="shared" si="405"/>
        <v>-28</v>
      </c>
      <c r="AA744" s="124">
        <f t="shared" si="406"/>
        <v>-5.8455114822546967</v>
      </c>
      <c r="AB744" s="28" t="s">
        <v>8054</v>
      </c>
      <c r="AC744" s="122">
        <v>130</v>
      </c>
      <c r="AD744" s="122">
        <v>130</v>
      </c>
      <c r="AE744" s="123">
        <f t="shared" si="407"/>
        <v>0</v>
      </c>
      <c r="AF744" s="29">
        <f t="shared" si="408"/>
        <v>0</v>
      </c>
      <c r="AG744" s="28" t="s">
        <v>6441</v>
      </c>
      <c r="AH744" s="122">
        <v>109</v>
      </c>
      <c r="AI744" s="122">
        <v>156</v>
      </c>
      <c r="AJ744" s="123">
        <f t="shared" si="409"/>
        <v>-47</v>
      </c>
      <c r="AK744" s="124">
        <f t="shared" si="410"/>
        <v>-30.128205128205128</v>
      </c>
      <c r="AL744" s="28" t="s">
        <v>8055</v>
      </c>
      <c r="AM744" s="122">
        <v>18</v>
      </c>
      <c r="AN744" s="122">
        <v>18</v>
      </c>
      <c r="AO744" s="123">
        <f t="shared" si="411"/>
        <v>0</v>
      </c>
      <c r="AP744" s="29">
        <f t="shared" si="412"/>
        <v>0</v>
      </c>
      <c r="AQ744" s="28" t="s">
        <v>7723</v>
      </c>
      <c r="AR744" s="122">
        <v>5</v>
      </c>
      <c r="AS744" s="122">
        <v>5</v>
      </c>
      <c r="AT744" s="123">
        <f t="shared" si="413"/>
        <v>0</v>
      </c>
      <c r="AU744" s="124">
        <f t="shared" si="414"/>
        <v>0</v>
      </c>
      <c r="AV744" s="9" t="s">
        <v>12628</v>
      </c>
      <c r="AX744" s="129"/>
      <c r="AY744" s="139"/>
      <c r="AZ744" s="139"/>
    </row>
    <row r="745" spans="3:52" ht="50" customHeight="1">
      <c r="C745" s="52" t="s">
        <v>6318</v>
      </c>
      <c r="D745" s="130" t="s">
        <v>1706</v>
      </c>
      <c r="E745" s="131" t="s">
        <v>6352</v>
      </c>
      <c r="F745" s="132" t="s">
        <v>1707</v>
      </c>
      <c r="G745" s="125">
        <v>3162.8919999999998</v>
      </c>
      <c r="H745" s="122">
        <v>3290.663</v>
      </c>
      <c r="I745" s="123">
        <f t="shared" si="397"/>
        <v>-127.77100000000019</v>
      </c>
      <c r="J745" s="124">
        <f t="shared" si="398"/>
        <v>-3.8828345534015538</v>
      </c>
      <c r="K745" s="125">
        <v>1863.8209999999999</v>
      </c>
      <c r="L745" s="122">
        <v>1663.7570000000001</v>
      </c>
      <c r="M745" s="123">
        <f t="shared" si="399"/>
        <v>200.06399999999985</v>
      </c>
      <c r="N745" s="124">
        <f t="shared" si="400"/>
        <v>12.024832953369984</v>
      </c>
      <c r="O745" s="125">
        <v>3.0870000000000002</v>
      </c>
      <c r="P745" s="122">
        <v>3.0859999999999999</v>
      </c>
      <c r="Q745" s="123">
        <f t="shared" si="401"/>
        <v>1.000000000000334E-3</v>
      </c>
      <c r="R745" s="124">
        <f t="shared" si="402"/>
        <v>3.2404406999362735E-2</v>
      </c>
      <c r="S745" s="125">
        <v>1295.9839999999999</v>
      </c>
      <c r="T745" s="122">
        <v>1623.82</v>
      </c>
      <c r="U745" s="123">
        <f t="shared" si="403"/>
        <v>-327.83600000000001</v>
      </c>
      <c r="V745" s="124">
        <f t="shared" si="404"/>
        <v>-20.189183530194235</v>
      </c>
      <c r="W745" s="121" t="s">
        <v>6403</v>
      </c>
      <c r="X745" s="122">
        <v>1296</v>
      </c>
      <c r="Y745" s="122">
        <v>1624</v>
      </c>
      <c r="Z745" s="123">
        <f t="shared" si="405"/>
        <v>-328</v>
      </c>
      <c r="AA745" s="124">
        <f t="shared" si="406"/>
        <v>-20.19704433497537</v>
      </c>
      <c r="AB745" s="28" t="s">
        <v>11839</v>
      </c>
      <c r="AC745" s="122" t="s">
        <v>11839</v>
      </c>
      <c r="AD745" s="122" t="s">
        <v>11839</v>
      </c>
      <c r="AE745" s="123" t="s">
        <v>11839</v>
      </c>
      <c r="AF745" s="29" t="s">
        <v>11839</v>
      </c>
      <c r="AG745" s="28" t="s">
        <v>11839</v>
      </c>
      <c r="AH745" s="122" t="s">
        <v>11839</v>
      </c>
      <c r="AI745" s="122" t="s">
        <v>11839</v>
      </c>
      <c r="AJ745" s="123" t="s">
        <v>11839</v>
      </c>
      <c r="AK745" s="124" t="s">
        <v>11839</v>
      </c>
      <c r="AL745" s="28" t="s">
        <v>11839</v>
      </c>
      <c r="AM745" s="122" t="s">
        <v>11839</v>
      </c>
      <c r="AN745" s="122" t="s">
        <v>11839</v>
      </c>
      <c r="AO745" s="123" t="s">
        <v>11839</v>
      </c>
      <c r="AP745" s="29" t="s">
        <v>11839</v>
      </c>
      <c r="AQ745" s="28" t="s">
        <v>11839</v>
      </c>
      <c r="AR745" s="122" t="s">
        <v>11839</v>
      </c>
      <c r="AS745" s="122" t="s">
        <v>11839</v>
      </c>
      <c r="AT745" s="123" t="s">
        <v>11839</v>
      </c>
      <c r="AU745" s="124" t="s">
        <v>11837</v>
      </c>
      <c r="AV745" s="9" t="s">
        <v>12629</v>
      </c>
      <c r="AX745" s="129"/>
      <c r="AY745" s="139"/>
      <c r="AZ745" s="139"/>
    </row>
    <row r="746" spans="3:52" ht="50" customHeight="1">
      <c r="C746" s="52" t="s">
        <v>6317</v>
      </c>
      <c r="D746" s="106" t="s">
        <v>1708</v>
      </c>
      <c r="E746" s="107" t="s">
        <v>6352</v>
      </c>
      <c r="F746" s="108" t="s">
        <v>1709</v>
      </c>
      <c r="G746" s="125">
        <v>5730.3360000000002</v>
      </c>
      <c r="H746" s="122">
        <v>5388.7879999999996</v>
      </c>
      <c r="I746" s="123">
        <f t="shared" si="397"/>
        <v>341.54800000000068</v>
      </c>
      <c r="J746" s="124">
        <f t="shared" si="398"/>
        <v>6.3381227838245024</v>
      </c>
      <c r="K746" s="125">
        <v>4687.1350000000002</v>
      </c>
      <c r="L746" s="122">
        <v>4029.4960000000001</v>
      </c>
      <c r="M746" s="123">
        <f t="shared" si="399"/>
        <v>657.63900000000012</v>
      </c>
      <c r="N746" s="124">
        <f t="shared" si="400"/>
        <v>16.320626698723615</v>
      </c>
      <c r="O746" s="125">
        <v>52.216999999999999</v>
      </c>
      <c r="P746" s="122">
        <v>102.208</v>
      </c>
      <c r="Q746" s="123">
        <f t="shared" si="401"/>
        <v>-49.991</v>
      </c>
      <c r="R746" s="124">
        <f t="shared" si="402"/>
        <v>-48.911044145272385</v>
      </c>
      <c r="S746" s="125">
        <v>990.98400000000004</v>
      </c>
      <c r="T746" s="122">
        <v>1257.0840000000001</v>
      </c>
      <c r="U746" s="123">
        <f t="shared" si="403"/>
        <v>-266.10000000000002</v>
      </c>
      <c r="V746" s="124">
        <f t="shared" si="404"/>
        <v>-21.168036503527212</v>
      </c>
      <c r="W746" s="121" t="s">
        <v>6441</v>
      </c>
      <c r="X746" s="122">
        <v>402</v>
      </c>
      <c r="Y746" s="122">
        <v>352</v>
      </c>
      <c r="Z746" s="123">
        <f t="shared" si="405"/>
        <v>50</v>
      </c>
      <c r="AA746" s="124">
        <f t="shared" si="406"/>
        <v>14.204545454545455</v>
      </c>
      <c r="AB746" s="28" t="s">
        <v>8056</v>
      </c>
      <c r="AC746" s="122">
        <v>386</v>
      </c>
      <c r="AD746" s="122">
        <v>585</v>
      </c>
      <c r="AE746" s="123">
        <f t="shared" si="407"/>
        <v>-199</v>
      </c>
      <c r="AF746" s="29">
        <f t="shared" si="408"/>
        <v>-34.017094017094017</v>
      </c>
      <c r="AG746" s="28" t="s">
        <v>6670</v>
      </c>
      <c r="AH746" s="122">
        <v>122</v>
      </c>
      <c r="AI746" s="122">
        <v>177</v>
      </c>
      <c r="AJ746" s="123">
        <f t="shared" si="409"/>
        <v>-55</v>
      </c>
      <c r="AK746" s="124">
        <f t="shared" si="410"/>
        <v>-31.073446327683619</v>
      </c>
      <c r="AL746" s="28" t="s">
        <v>8057</v>
      </c>
      <c r="AM746" s="122">
        <v>75</v>
      </c>
      <c r="AN746" s="122">
        <v>67</v>
      </c>
      <c r="AO746" s="123">
        <f t="shared" si="411"/>
        <v>8</v>
      </c>
      <c r="AP746" s="29">
        <f t="shared" si="412"/>
        <v>11.940298507462686</v>
      </c>
      <c r="AQ746" s="28" t="s">
        <v>6418</v>
      </c>
      <c r="AR746" s="122">
        <v>6</v>
      </c>
      <c r="AS746" s="122">
        <v>6</v>
      </c>
      <c r="AT746" s="123">
        <f t="shared" si="413"/>
        <v>0</v>
      </c>
      <c r="AU746" s="124">
        <f t="shared" si="414"/>
        <v>0</v>
      </c>
      <c r="AV746" s="9" t="s">
        <v>12630</v>
      </c>
      <c r="AX746" s="129"/>
      <c r="AY746" s="139"/>
      <c r="AZ746" s="139"/>
    </row>
    <row r="747" spans="3:52" ht="50" customHeight="1">
      <c r="C747" s="52" t="s">
        <v>6318</v>
      </c>
      <c r="D747" s="130" t="s">
        <v>1710</v>
      </c>
      <c r="E747" s="131" t="s">
        <v>6352</v>
      </c>
      <c r="F747" s="132" t="s">
        <v>1711</v>
      </c>
      <c r="G747" s="125">
        <v>1008.543</v>
      </c>
      <c r="H747" s="122">
        <v>2103.473</v>
      </c>
      <c r="I747" s="123">
        <f t="shared" si="397"/>
        <v>-1094.9299999999998</v>
      </c>
      <c r="J747" s="124">
        <f t="shared" si="398"/>
        <v>-52.053437339105372</v>
      </c>
      <c r="K747" s="125">
        <v>622.14300000000003</v>
      </c>
      <c r="L747" s="122">
        <v>1102.7</v>
      </c>
      <c r="M747" s="123">
        <f t="shared" si="399"/>
        <v>-480.55700000000002</v>
      </c>
      <c r="N747" s="124">
        <f t="shared" si="400"/>
        <v>-43.580030833408905</v>
      </c>
      <c r="O747" s="125">
        <v>278.226</v>
      </c>
      <c r="P747" s="122">
        <v>378.01900000000001</v>
      </c>
      <c r="Q747" s="123">
        <f t="shared" si="401"/>
        <v>-99.793000000000006</v>
      </c>
      <c r="R747" s="124">
        <f t="shared" si="402"/>
        <v>-26.398937619537644</v>
      </c>
      <c r="S747" s="125">
        <v>108.17400000000001</v>
      </c>
      <c r="T747" s="122">
        <v>622.75400000000002</v>
      </c>
      <c r="U747" s="123">
        <f t="shared" si="403"/>
        <v>-514.58000000000004</v>
      </c>
      <c r="V747" s="124">
        <f t="shared" si="404"/>
        <v>-82.629738227293601</v>
      </c>
      <c r="W747" s="121" t="s">
        <v>6441</v>
      </c>
      <c r="X747" s="122">
        <v>53</v>
      </c>
      <c r="Y747" s="122">
        <v>567</v>
      </c>
      <c r="Z747" s="123">
        <f t="shared" si="405"/>
        <v>-514</v>
      </c>
      <c r="AA747" s="124">
        <f t="shared" si="406"/>
        <v>-90.652557319223988</v>
      </c>
      <c r="AB747" s="28" t="s">
        <v>6418</v>
      </c>
      <c r="AC747" s="122">
        <v>29</v>
      </c>
      <c r="AD747" s="122">
        <v>29</v>
      </c>
      <c r="AE747" s="123">
        <f t="shared" si="407"/>
        <v>0</v>
      </c>
      <c r="AF747" s="29">
        <f t="shared" si="408"/>
        <v>0</v>
      </c>
      <c r="AG747" s="28" t="s">
        <v>7911</v>
      </c>
      <c r="AH747" s="122">
        <v>22</v>
      </c>
      <c r="AI747" s="122">
        <v>23</v>
      </c>
      <c r="AJ747" s="123">
        <f t="shared" si="409"/>
        <v>-1</v>
      </c>
      <c r="AK747" s="124">
        <f t="shared" si="410"/>
        <v>-4.3478260869565215</v>
      </c>
      <c r="AL747" s="28" t="s">
        <v>6722</v>
      </c>
      <c r="AM747" s="122">
        <v>4</v>
      </c>
      <c r="AN747" s="122">
        <v>4</v>
      </c>
      <c r="AO747" s="123">
        <f t="shared" si="411"/>
        <v>0</v>
      </c>
      <c r="AP747" s="29">
        <f t="shared" si="412"/>
        <v>0</v>
      </c>
      <c r="AQ747" s="28" t="s">
        <v>6421</v>
      </c>
      <c r="AR747" s="122" t="s">
        <v>6421</v>
      </c>
      <c r="AS747" s="122" t="s">
        <v>6421</v>
      </c>
      <c r="AT747" s="123" t="s">
        <v>6421</v>
      </c>
      <c r="AU747" s="124" t="s">
        <v>6421</v>
      </c>
      <c r="AV747" s="9" t="s">
        <v>12631</v>
      </c>
      <c r="AX747" s="129"/>
      <c r="AY747" s="139"/>
      <c r="AZ747" s="139"/>
    </row>
    <row r="748" spans="3:52" ht="50" customHeight="1">
      <c r="C748" s="52" t="s">
        <v>6318</v>
      </c>
      <c r="D748" s="130" t="s">
        <v>1712</v>
      </c>
      <c r="E748" s="131" t="s">
        <v>6352</v>
      </c>
      <c r="F748" s="132" t="s">
        <v>1713</v>
      </c>
      <c r="G748" s="125">
        <v>3150.6</v>
      </c>
      <c r="H748" s="122">
        <v>2948.9070000000002</v>
      </c>
      <c r="I748" s="123">
        <f t="shared" si="397"/>
        <v>201.69299999999976</v>
      </c>
      <c r="J748" s="124">
        <f t="shared" si="398"/>
        <v>6.8395849716521999</v>
      </c>
      <c r="K748" s="125">
        <v>1292.4880000000001</v>
      </c>
      <c r="L748" s="122">
        <v>1301.8009999999999</v>
      </c>
      <c r="M748" s="123">
        <f t="shared" si="399"/>
        <v>-9.3129999999998745</v>
      </c>
      <c r="N748" s="124">
        <f t="shared" si="400"/>
        <v>-0.71539352020776414</v>
      </c>
      <c r="O748" s="125" t="s">
        <v>11840</v>
      </c>
      <c r="P748" s="122" t="s">
        <v>11840</v>
      </c>
      <c r="Q748" s="123" t="s">
        <v>11839</v>
      </c>
      <c r="R748" s="124" t="s">
        <v>11840</v>
      </c>
      <c r="S748" s="125">
        <v>1858.1120000000001</v>
      </c>
      <c r="T748" s="122">
        <v>1647.106</v>
      </c>
      <c r="U748" s="123">
        <f t="shared" si="403"/>
        <v>211.00600000000009</v>
      </c>
      <c r="V748" s="124">
        <f t="shared" si="404"/>
        <v>12.810711636045289</v>
      </c>
      <c r="W748" s="121" t="s">
        <v>7999</v>
      </c>
      <c r="X748" s="122">
        <v>930</v>
      </c>
      <c r="Y748" s="122">
        <v>809</v>
      </c>
      <c r="Z748" s="123">
        <f t="shared" si="405"/>
        <v>121</v>
      </c>
      <c r="AA748" s="124">
        <f t="shared" si="406"/>
        <v>14.956736711990112</v>
      </c>
      <c r="AB748" s="28" t="s">
        <v>8058</v>
      </c>
      <c r="AC748" s="122">
        <v>648</v>
      </c>
      <c r="AD748" s="122">
        <v>475</v>
      </c>
      <c r="AE748" s="123">
        <f t="shared" si="407"/>
        <v>173</v>
      </c>
      <c r="AF748" s="29">
        <f t="shared" si="408"/>
        <v>36.421052631578945</v>
      </c>
      <c r="AG748" s="28" t="s">
        <v>8059</v>
      </c>
      <c r="AH748" s="122">
        <v>192</v>
      </c>
      <c r="AI748" s="122">
        <v>275</v>
      </c>
      <c r="AJ748" s="123">
        <f t="shared" si="409"/>
        <v>-83</v>
      </c>
      <c r="AK748" s="124">
        <f t="shared" si="410"/>
        <v>-30.181818181818183</v>
      </c>
      <c r="AL748" s="28" t="s">
        <v>6410</v>
      </c>
      <c r="AM748" s="122">
        <v>56</v>
      </c>
      <c r="AN748" s="122">
        <v>56</v>
      </c>
      <c r="AO748" s="123">
        <f t="shared" si="411"/>
        <v>0</v>
      </c>
      <c r="AP748" s="29">
        <f t="shared" si="412"/>
        <v>0</v>
      </c>
      <c r="AQ748" s="28" t="s">
        <v>8060</v>
      </c>
      <c r="AR748" s="122">
        <v>31</v>
      </c>
      <c r="AS748" s="122">
        <v>31</v>
      </c>
      <c r="AT748" s="123">
        <f t="shared" si="413"/>
        <v>0</v>
      </c>
      <c r="AU748" s="124">
        <f t="shared" si="414"/>
        <v>0</v>
      </c>
      <c r="AV748" s="9" t="s">
        <v>12632</v>
      </c>
      <c r="AX748" s="129"/>
      <c r="AY748" s="139"/>
      <c r="AZ748" s="139"/>
    </row>
    <row r="749" spans="3:52" ht="50" customHeight="1">
      <c r="C749" s="52" t="s">
        <v>6318</v>
      </c>
      <c r="D749" s="130" t="s">
        <v>1714</v>
      </c>
      <c r="E749" s="131" t="s">
        <v>6352</v>
      </c>
      <c r="F749" s="132" t="s">
        <v>1715</v>
      </c>
      <c r="G749" s="125">
        <v>3221.9110000000001</v>
      </c>
      <c r="H749" s="122">
        <v>3014.7170000000001</v>
      </c>
      <c r="I749" s="123">
        <f t="shared" si="397"/>
        <v>207.19399999999996</v>
      </c>
      <c r="J749" s="124">
        <f t="shared" si="398"/>
        <v>6.8727512400003032</v>
      </c>
      <c r="K749" s="125">
        <v>1444.9590000000001</v>
      </c>
      <c r="L749" s="122">
        <v>1529.4269999999999</v>
      </c>
      <c r="M749" s="123">
        <f t="shared" si="399"/>
        <v>-84.467999999999847</v>
      </c>
      <c r="N749" s="124">
        <f t="shared" si="400"/>
        <v>-5.5228526761983314</v>
      </c>
      <c r="O749" s="125">
        <v>193.68100000000001</v>
      </c>
      <c r="P749" s="122">
        <v>193.613</v>
      </c>
      <c r="Q749" s="123">
        <f t="shared" si="401"/>
        <v>6.8000000000012051E-2</v>
      </c>
      <c r="R749" s="124">
        <f t="shared" si="402"/>
        <v>3.5121608569678713E-2</v>
      </c>
      <c r="S749" s="125">
        <v>1583.271</v>
      </c>
      <c r="T749" s="122">
        <v>1291.6769999999999</v>
      </c>
      <c r="U749" s="123">
        <f t="shared" si="403"/>
        <v>291.59400000000005</v>
      </c>
      <c r="V749" s="124">
        <f t="shared" si="404"/>
        <v>22.574838756128663</v>
      </c>
      <c r="W749" s="121" t="s">
        <v>6441</v>
      </c>
      <c r="X749" s="122">
        <v>1287</v>
      </c>
      <c r="Y749" s="122">
        <v>986</v>
      </c>
      <c r="Z749" s="123">
        <f t="shared" si="405"/>
        <v>301</v>
      </c>
      <c r="AA749" s="124">
        <f t="shared" si="406"/>
        <v>30.527383367139961</v>
      </c>
      <c r="AB749" s="28" t="s">
        <v>6526</v>
      </c>
      <c r="AC749" s="122">
        <v>254</v>
      </c>
      <c r="AD749" s="122">
        <v>262</v>
      </c>
      <c r="AE749" s="123">
        <f t="shared" si="407"/>
        <v>-8</v>
      </c>
      <c r="AF749" s="29">
        <f t="shared" si="408"/>
        <v>-3.0534351145038165</v>
      </c>
      <c r="AG749" s="28" t="s">
        <v>7978</v>
      </c>
      <c r="AH749" s="122">
        <v>39</v>
      </c>
      <c r="AI749" s="122">
        <v>40</v>
      </c>
      <c r="AJ749" s="123">
        <f t="shared" si="409"/>
        <v>-1</v>
      </c>
      <c r="AK749" s="124">
        <f t="shared" si="410"/>
        <v>-2.5</v>
      </c>
      <c r="AL749" s="28" t="s">
        <v>8061</v>
      </c>
      <c r="AM749" s="122">
        <v>3</v>
      </c>
      <c r="AN749" s="122">
        <v>3</v>
      </c>
      <c r="AO749" s="123">
        <f t="shared" si="411"/>
        <v>0</v>
      </c>
      <c r="AP749" s="29">
        <f t="shared" si="412"/>
        <v>0</v>
      </c>
      <c r="AQ749" s="28" t="s">
        <v>6421</v>
      </c>
      <c r="AR749" s="122" t="s">
        <v>6421</v>
      </c>
      <c r="AS749" s="122" t="s">
        <v>6421</v>
      </c>
      <c r="AT749" s="123" t="s">
        <v>6421</v>
      </c>
      <c r="AU749" s="124" t="s">
        <v>6421</v>
      </c>
      <c r="AV749" s="9" t="s">
        <v>12146</v>
      </c>
      <c r="AX749" s="129"/>
      <c r="AY749" s="139"/>
      <c r="AZ749" s="139"/>
    </row>
    <row r="750" spans="3:52" ht="50" customHeight="1">
      <c r="C750" s="52" t="s">
        <v>6318</v>
      </c>
      <c r="D750" s="130" t="s">
        <v>1716</v>
      </c>
      <c r="E750" s="131" t="s">
        <v>6352</v>
      </c>
      <c r="F750" s="132" t="s">
        <v>1717</v>
      </c>
      <c r="G750" s="125">
        <v>1888.1969999999999</v>
      </c>
      <c r="H750" s="122">
        <v>2264.6239999999998</v>
      </c>
      <c r="I750" s="123">
        <f t="shared" si="397"/>
        <v>-376.42699999999991</v>
      </c>
      <c r="J750" s="124">
        <f t="shared" si="398"/>
        <v>-16.622052932407318</v>
      </c>
      <c r="K750" s="125">
        <v>1276.095</v>
      </c>
      <c r="L750" s="122">
        <v>1305.473</v>
      </c>
      <c r="M750" s="123">
        <f t="shared" si="399"/>
        <v>-29.377999999999929</v>
      </c>
      <c r="N750" s="124">
        <f t="shared" si="400"/>
        <v>-2.2503720873583695</v>
      </c>
      <c r="O750" s="125" t="s">
        <v>11840</v>
      </c>
      <c r="P750" s="122" t="s">
        <v>11840</v>
      </c>
      <c r="Q750" s="123" t="s">
        <v>11839</v>
      </c>
      <c r="R750" s="124" t="s">
        <v>11840</v>
      </c>
      <c r="S750" s="125">
        <v>612.10199999999998</v>
      </c>
      <c r="T750" s="122">
        <v>959.15099999999995</v>
      </c>
      <c r="U750" s="123">
        <f t="shared" si="403"/>
        <v>-347.04899999999998</v>
      </c>
      <c r="V750" s="124">
        <f t="shared" si="404"/>
        <v>-36.182936784718983</v>
      </c>
      <c r="W750" s="121" t="s">
        <v>6441</v>
      </c>
      <c r="X750" s="122">
        <v>505</v>
      </c>
      <c r="Y750" s="122">
        <v>383</v>
      </c>
      <c r="Z750" s="123">
        <f t="shared" si="405"/>
        <v>122</v>
      </c>
      <c r="AA750" s="124">
        <f t="shared" si="406"/>
        <v>31.853785900783286</v>
      </c>
      <c r="AB750" s="28" t="s">
        <v>6532</v>
      </c>
      <c r="AC750" s="122">
        <v>77</v>
      </c>
      <c r="AD750" s="122">
        <v>546</v>
      </c>
      <c r="AE750" s="123">
        <f t="shared" si="407"/>
        <v>-469</v>
      </c>
      <c r="AF750" s="29">
        <f t="shared" si="408"/>
        <v>-85.897435897435898</v>
      </c>
      <c r="AG750" s="28" t="s">
        <v>8062</v>
      </c>
      <c r="AH750" s="122">
        <v>30</v>
      </c>
      <c r="AI750" s="122">
        <v>30</v>
      </c>
      <c r="AJ750" s="123">
        <f t="shared" si="409"/>
        <v>0</v>
      </c>
      <c r="AK750" s="124">
        <f t="shared" si="410"/>
        <v>0</v>
      </c>
      <c r="AL750" s="28" t="s">
        <v>6421</v>
      </c>
      <c r="AM750" s="122" t="s">
        <v>6421</v>
      </c>
      <c r="AN750" s="122" t="s">
        <v>6421</v>
      </c>
      <c r="AO750" s="123" t="s">
        <v>6421</v>
      </c>
      <c r="AP750" s="29" t="s">
        <v>6421</v>
      </c>
      <c r="AQ750" s="28" t="s">
        <v>6421</v>
      </c>
      <c r="AR750" s="122" t="s">
        <v>6421</v>
      </c>
      <c r="AS750" s="122" t="s">
        <v>6421</v>
      </c>
      <c r="AT750" s="123" t="s">
        <v>6421</v>
      </c>
      <c r="AU750" s="124" t="s">
        <v>6421</v>
      </c>
      <c r="AV750" s="9" t="s">
        <v>12146</v>
      </c>
      <c r="AX750" s="129"/>
      <c r="AY750" s="139"/>
      <c r="AZ750" s="139"/>
    </row>
    <row r="751" spans="3:52" ht="50" customHeight="1">
      <c r="C751" s="52" t="s">
        <v>6317</v>
      </c>
      <c r="D751" s="130" t="s">
        <v>1718</v>
      </c>
      <c r="E751" s="131" t="s">
        <v>6352</v>
      </c>
      <c r="F751" s="132" t="s">
        <v>1719</v>
      </c>
      <c r="G751" s="125">
        <v>13729.554</v>
      </c>
      <c r="H751" s="122">
        <v>10733.203</v>
      </c>
      <c r="I751" s="123">
        <f t="shared" si="397"/>
        <v>2996.3510000000006</v>
      </c>
      <c r="J751" s="124">
        <f t="shared" si="398"/>
        <v>27.916652652521346</v>
      </c>
      <c r="K751" s="125">
        <v>3942.95</v>
      </c>
      <c r="L751" s="122">
        <v>3361.9209999999998</v>
      </c>
      <c r="M751" s="123">
        <f t="shared" si="399"/>
        <v>581.029</v>
      </c>
      <c r="N751" s="124">
        <f t="shared" si="400"/>
        <v>17.282648818934177</v>
      </c>
      <c r="O751" s="125">
        <v>2561.6149999999998</v>
      </c>
      <c r="P751" s="122">
        <v>2454.6309999999999</v>
      </c>
      <c r="Q751" s="123">
        <f t="shared" si="401"/>
        <v>106.98399999999992</v>
      </c>
      <c r="R751" s="124">
        <f t="shared" si="402"/>
        <v>4.3584555071617661</v>
      </c>
      <c r="S751" s="125">
        <v>7224.9889999999996</v>
      </c>
      <c r="T751" s="122">
        <v>4916.6509999999998</v>
      </c>
      <c r="U751" s="123">
        <f t="shared" si="403"/>
        <v>2308.3379999999997</v>
      </c>
      <c r="V751" s="124">
        <f t="shared" si="404"/>
        <v>46.949397059095709</v>
      </c>
      <c r="W751" s="121" t="s">
        <v>6441</v>
      </c>
      <c r="X751" s="122">
        <v>4254</v>
      </c>
      <c r="Y751" s="122">
        <v>4286</v>
      </c>
      <c r="Z751" s="123">
        <f t="shared" si="405"/>
        <v>-32</v>
      </c>
      <c r="AA751" s="124">
        <f t="shared" si="406"/>
        <v>-0.74661689220718619</v>
      </c>
      <c r="AB751" s="28" t="s">
        <v>6388</v>
      </c>
      <c r="AC751" s="122">
        <v>2333</v>
      </c>
      <c r="AD751" s="122" t="s">
        <v>6421</v>
      </c>
      <c r="AE751" s="123">
        <v>2333</v>
      </c>
      <c r="AF751" s="29" t="s">
        <v>11832</v>
      </c>
      <c r="AG751" s="28" t="s">
        <v>7939</v>
      </c>
      <c r="AH751" s="122">
        <v>446</v>
      </c>
      <c r="AI751" s="122">
        <v>430</v>
      </c>
      <c r="AJ751" s="123">
        <f t="shared" si="409"/>
        <v>16</v>
      </c>
      <c r="AK751" s="124">
        <f t="shared" si="410"/>
        <v>3.7209302325581395</v>
      </c>
      <c r="AL751" s="28" t="s">
        <v>7978</v>
      </c>
      <c r="AM751" s="122">
        <v>144</v>
      </c>
      <c r="AN751" s="122">
        <v>152</v>
      </c>
      <c r="AO751" s="123">
        <f t="shared" si="411"/>
        <v>-8</v>
      </c>
      <c r="AP751" s="29">
        <f t="shared" si="412"/>
        <v>-5.2631578947368416</v>
      </c>
      <c r="AQ751" s="28" t="s">
        <v>8063</v>
      </c>
      <c r="AR751" s="122">
        <v>48</v>
      </c>
      <c r="AS751" s="122">
        <v>48</v>
      </c>
      <c r="AT751" s="123">
        <f t="shared" si="413"/>
        <v>0</v>
      </c>
      <c r="AU751" s="124">
        <f t="shared" si="414"/>
        <v>0</v>
      </c>
      <c r="AV751" s="9" t="s">
        <v>12633</v>
      </c>
      <c r="AX751" s="129"/>
      <c r="AY751" s="139"/>
      <c r="AZ751" s="139"/>
    </row>
    <row r="752" spans="3:52" ht="50" customHeight="1">
      <c r="C752" s="52" t="s">
        <v>6318</v>
      </c>
      <c r="D752" s="130" t="s">
        <v>1720</v>
      </c>
      <c r="E752" s="131" t="s">
        <v>6352</v>
      </c>
      <c r="F752" s="132" t="s">
        <v>1721</v>
      </c>
      <c r="G752" s="125">
        <v>1458.701</v>
      </c>
      <c r="H752" s="122">
        <v>1967.126</v>
      </c>
      <c r="I752" s="123">
        <f t="shared" si="397"/>
        <v>-508.42499999999995</v>
      </c>
      <c r="J752" s="124">
        <f t="shared" si="398"/>
        <v>-25.846082050666809</v>
      </c>
      <c r="K752" s="125">
        <v>858.15800000000002</v>
      </c>
      <c r="L752" s="122">
        <v>1009.904</v>
      </c>
      <c r="M752" s="123">
        <f t="shared" si="399"/>
        <v>-151.74599999999998</v>
      </c>
      <c r="N752" s="124">
        <f t="shared" si="400"/>
        <v>-15.025784629034044</v>
      </c>
      <c r="O752" s="125">
        <v>47.509</v>
      </c>
      <c r="P752" s="122">
        <v>47.502000000000002</v>
      </c>
      <c r="Q752" s="123">
        <f t="shared" si="401"/>
        <v>6.9999999999978968E-3</v>
      </c>
      <c r="R752" s="124">
        <f t="shared" si="402"/>
        <v>1.4736221632768927E-2</v>
      </c>
      <c r="S752" s="125">
        <v>553.03399999999999</v>
      </c>
      <c r="T752" s="122">
        <v>909.72</v>
      </c>
      <c r="U752" s="123">
        <f t="shared" si="403"/>
        <v>-356.68600000000004</v>
      </c>
      <c r="V752" s="124">
        <f t="shared" si="404"/>
        <v>-39.2083278371367</v>
      </c>
      <c r="W752" s="121" t="s">
        <v>6441</v>
      </c>
      <c r="X752" s="122">
        <v>546</v>
      </c>
      <c r="Y752" s="122">
        <v>546</v>
      </c>
      <c r="Z752" s="123">
        <f t="shared" si="405"/>
        <v>0</v>
      </c>
      <c r="AA752" s="124">
        <f t="shared" si="406"/>
        <v>0</v>
      </c>
      <c r="AB752" s="28" t="s">
        <v>7902</v>
      </c>
      <c r="AC752" s="122">
        <v>6</v>
      </c>
      <c r="AD752" s="122">
        <v>6</v>
      </c>
      <c r="AE752" s="123">
        <f t="shared" si="407"/>
        <v>0</v>
      </c>
      <c r="AF752" s="29">
        <f t="shared" si="408"/>
        <v>0</v>
      </c>
      <c r="AG752" s="28" t="s">
        <v>6434</v>
      </c>
      <c r="AH752" s="122">
        <v>1</v>
      </c>
      <c r="AI752" s="122">
        <v>1</v>
      </c>
      <c r="AJ752" s="123">
        <f t="shared" si="409"/>
        <v>0</v>
      </c>
      <c r="AK752" s="124">
        <f t="shared" si="410"/>
        <v>0</v>
      </c>
      <c r="AL752" s="28" t="s">
        <v>8064</v>
      </c>
      <c r="AM752" s="122">
        <v>0</v>
      </c>
      <c r="AN752" s="122">
        <v>53</v>
      </c>
      <c r="AO752" s="123">
        <f t="shared" si="411"/>
        <v>-53</v>
      </c>
      <c r="AP752" s="29">
        <f t="shared" si="412"/>
        <v>-100</v>
      </c>
      <c r="AQ752" s="28" t="s">
        <v>8065</v>
      </c>
      <c r="AR752" s="122" t="s">
        <v>6421</v>
      </c>
      <c r="AS752" s="122">
        <v>304</v>
      </c>
      <c r="AT752" s="123">
        <v>-304</v>
      </c>
      <c r="AU752" s="124" t="s">
        <v>11836</v>
      </c>
      <c r="AV752" s="9" t="s">
        <v>12634</v>
      </c>
      <c r="AX752" s="129"/>
      <c r="AY752" s="139"/>
      <c r="AZ752" s="139"/>
    </row>
    <row r="753" spans="3:52" ht="50" customHeight="1">
      <c r="C753" s="52" t="s">
        <v>6319</v>
      </c>
      <c r="D753" s="130" t="s">
        <v>1722</v>
      </c>
      <c r="E753" s="131" t="s">
        <v>6352</v>
      </c>
      <c r="F753" s="132" t="s">
        <v>1723</v>
      </c>
      <c r="G753" s="125">
        <v>1168.1990000000001</v>
      </c>
      <c r="H753" s="122">
        <v>900.80399999999997</v>
      </c>
      <c r="I753" s="123">
        <f t="shared" si="397"/>
        <v>267.3950000000001</v>
      </c>
      <c r="J753" s="124">
        <f t="shared" si="398"/>
        <v>29.684037815107406</v>
      </c>
      <c r="K753" s="125">
        <v>853.14</v>
      </c>
      <c r="L753" s="122">
        <v>706.91399999999999</v>
      </c>
      <c r="M753" s="123">
        <f t="shared" si="399"/>
        <v>146.226</v>
      </c>
      <c r="N753" s="124">
        <f t="shared" si="400"/>
        <v>20.68511869902138</v>
      </c>
      <c r="O753" s="125">
        <v>1.232</v>
      </c>
      <c r="P753" s="122">
        <v>77.552999999999997</v>
      </c>
      <c r="Q753" s="123">
        <f t="shared" si="401"/>
        <v>-76.320999999999998</v>
      </c>
      <c r="R753" s="124">
        <f t="shared" si="402"/>
        <v>-98.411408971928864</v>
      </c>
      <c r="S753" s="125">
        <v>313.827</v>
      </c>
      <c r="T753" s="122">
        <v>116.337</v>
      </c>
      <c r="U753" s="123">
        <f t="shared" si="403"/>
        <v>197.49</v>
      </c>
      <c r="V753" s="124">
        <f t="shared" si="404"/>
        <v>169.75682714871451</v>
      </c>
      <c r="W753" s="121" t="s">
        <v>6441</v>
      </c>
      <c r="X753" s="122">
        <v>303</v>
      </c>
      <c r="Y753" s="122">
        <v>103</v>
      </c>
      <c r="Z753" s="123">
        <f t="shared" si="405"/>
        <v>200</v>
      </c>
      <c r="AA753" s="124">
        <f t="shared" si="406"/>
        <v>194.17475728155341</v>
      </c>
      <c r="AB753" s="28" t="s">
        <v>6431</v>
      </c>
      <c r="AC753" s="122">
        <v>6</v>
      </c>
      <c r="AD753" s="122">
        <v>8</v>
      </c>
      <c r="AE753" s="123">
        <f t="shared" si="407"/>
        <v>-2</v>
      </c>
      <c r="AF753" s="29">
        <f t="shared" si="408"/>
        <v>-25</v>
      </c>
      <c r="AG753" s="28" t="s">
        <v>7978</v>
      </c>
      <c r="AH753" s="122">
        <v>4</v>
      </c>
      <c r="AI753" s="122">
        <v>4</v>
      </c>
      <c r="AJ753" s="123">
        <f t="shared" si="409"/>
        <v>0</v>
      </c>
      <c r="AK753" s="124">
        <f t="shared" si="410"/>
        <v>0</v>
      </c>
      <c r="AL753" s="28" t="s">
        <v>6418</v>
      </c>
      <c r="AM753" s="122">
        <v>1</v>
      </c>
      <c r="AN753" s="122">
        <v>2</v>
      </c>
      <c r="AO753" s="123">
        <f t="shared" si="411"/>
        <v>-1</v>
      </c>
      <c r="AP753" s="29">
        <f t="shared" si="412"/>
        <v>-50</v>
      </c>
      <c r="AQ753" s="28" t="s">
        <v>6421</v>
      </c>
      <c r="AR753" s="122" t="s">
        <v>6421</v>
      </c>
      <c r="AS753" s="122" t="s">
        <v>6421</v>
      </c>
      <c r="AT753" s="123" t="s">
        <v>6421</v>
      </c>
      <c r="AU753" s="124" t="s">
        <v>6421</v>
      </c>
      <c r="AV753" s="9" t="s">
        <v>12635</v>
      </c>
      <c r="AX753" s="129"/>
      <c r="AY753" s="139"/>
      <c r="AZ753" s="139"/>
    </row>
    <row r="754" spans="3:52" ht="50" customHeight="1">
      <c r="C754" s="52" t="s">
        <v>6319</v>
      </c>
      <c r="D754" s="130" t="s">
        <v>1724</v>
      </c>
      <c r="E754" s="131" t="s">
        <v>6352</v>
      </c>
      <c r="F754" s="132" t="s">
        <v>1725</v>
      </c>
      <c r="G754" s="125">
        <v>1110.299</v>
      </c>
      <c r="H754" s="122">
        <v>843.48500000000001</v>
      </c>
      <c r="I754" s="123">
        <f t="shared" si="397"/>
        <v>266.81399999999996</v>
      </c>
      <c r="J754" s="124">
        <f t="shared" si="398"/>
        <v>31.632334896293351</v>
      </c>
      <c r="K754" s="125">
        <v>886.73500000000001</v>
      </c>
      <c r="L754" s="122">
        <v>617.30399999999997</v>
      </c>
      <c r="M754" s="123">
        <f t="shared" si="399"/>
        <v>269.43100000000004</v>
      </c>
      <c r="N754" s="124">
        <f t="shared" si="400"/>
        <v>43.646404364786243</v>
      </c>
      <c r="O754" s="125" t="s">
        <v>11840</v>
      </c>
      <c r="P754" s="122" t="s">
        <v>11840</v>
      </c>
      <c r="Q754" s="123" t="s">
        <v>11839</v>
      </c>
      <c r="R754" s="124" t="s">
        <v>11840</v>
      </c>
      <c r="S754" s="125">
        <v>223.56399999999999</v>
      </c>
      <c r="T754" s="122">
        <v>226.18100000000001</v>
      </c>
      <c r="U754" s="123">
        <f t="shared" si="403"/>
        <v>-2.6170000000000186</v>
      </c>
      <c r="V754" s="124">
        <f t="shared" si="404"/>
        <v>-1.1570379474845449</v>
      </c>
      <c r="W754" s="121" t="s">
        <v>8052</v>
      </c>
      <c r="X754" s="122">
        <v>216</v>
      </c>
      <c r="Y754" s="122">
        <v>220</v>
      </c>
      <c r="Z754" s="123">
        <f t="shared" si="405"/>
        <v>-4</v>
      </c>
      <c r="AA754" s="124">
        <f t="shared" si="406"/>
        <v>-1.8181818181818181</v>
      </c>
      <c r="AB754" s="28" t="s">
        <v>7974</v>
      </c>
      <c r="AC754" s="122">
        <v>4</v>
      </c>
      <c r="AD754" s="122" t="s">
        <v>6421</v>
      </c>
      <c r="AE754" s="123">
        <v>4</v>
      </c>
      <c r="AF754" s="29" t="s">
        <v>11832</v>
      </c>
      <c r="AG754" s="28" t="s">
        <v>8066</v>
      </c>
      <c r="AH754" s="122">
        <v>3</v>
      </c>
      <c r="AI754" s="122">
        <v>2</v>
      </c>
      <c r="AJ754" s="123">
        <f t="shared" si="409"/>
        <v>1</v>
      </c>
      <c r="AK754" s="124">
        <f t="shared" si="410"/>
        <v>50</v>
      </c>
      <c r="AL754" s="28" t="s">
        <v>7116</v>
      </c>
      <c r="AM754" s="122">
        <v>0</v>
      </c>
      <c r="AN754" s="122">
        <v>0</v>
      </c>
      <c r="AO754" s="123">
        <v>0</v>
      </c>
      <c r="AP754" s="29" t="e">
        <v>#DIV/0!</v>
      </c>
      <c r="AQ754" s="28" t="s">
        <v>6418</v>
      </c>
      <c r="AR754" s="122">
        <v>0</v>
      </c>
      <c r="AS754" s="122">
        <v>0</v>
      </c>
      <c r="AT754" s="123">
        <f t="shared" si="413"/>
        <v>0</v>
      </c>
      <c r="AU754" s="124" t="e">
        <f t="shared" si="414"/>
        <v>#DIV/0!</v>
      </c>
      <c r="AV754" s="9" t="s">
        <v>12636</v>
      </c>
      <c r="AX754" s="129"/>
      <c r="AY754" s="139"/>
      <c r="AZ754" s="139"/>
    </row>
    <row r="755" spans="3:52" ht="50" customHeight="1">
      <c r="C755" s="52" t="s">
        <v>6319</v>
      </c>
      <c r="D755" s="106" t="s">
        <v>1726</v>
      </c>
      <c r="E755" s="107" t="s">
        <v>6352</v>
      </c>
      <c r="F755" s="108" t="s">
        <v>1727</v>
      </c>
      <c r="G755" s="125">
        <v>1056.595</v>
      </c>
      <c r="H755" s="122">
        <v>1307.357</v>
      </c>
      <c r="I755" s="123">
        <f t="shared" si="397"/>
        <v>-250.76199999999994</v>
      </c>
      <c r="J755" s="124">
        <f t="shared" si="398"/>
        <v>-19.180835839024837</v>
      </c>
      <c r="K755" s="125">
        <v>593.90599999999995</v>
      </c>
      <c r="L755" s="122">
        <v>770.57399999999996</v>
      </c>
      <c r="M755" s="123">
        <f t="shared" si="399"/>
        <v>-176.66800000000001</v>
      </c>
      <c r="N755" s="124">
        <f t="shared" si="400"/>
        <v>-22.92680521273752</v>
      </c>
      <c r="O755" s="125" t="s">
        <v>11840</v>
      </c>
      <c r="P755" s="122" t="s">
        <v>11840</v>
      </c>
      <c r="Q755" s="123" t="s">
        <v>11839</v>
      </c>
      <c r="R755" s="124" t="s">
        <v>11840</v>
      </c>
      <c r="S755" s="125">
        <v>462.68900000000002</v>
      </c>
      <c r="T755" s="122">
        <v>536.78300000000002</v>
      </c>
      <c r="U755" s="123">
        <f t="shared" si="403"/>
        <v>-74.093999999999994</v>
      </c>
      <c r="V755" s="124">
        <f t="shared" si="404"/>
        <v>-13.803343250438257</v>
      </c>
      <c r="W755" s="121" t="s">
        <v>6410</v>
      </c>
      <c r="X755" s="122">
        <v>270</v>
      </c>
      <c r="Y755" s="122">
        <v>270</v>
      </c>
      <c r="Z755" s="123">
        <f t="shared" si="405"/>
        <v>0</v>
      </c>
      <c r="AA755" s="124">
        <f t="shared" si="406"/>
        <v>0</v>
      </c>
      <c r="AB755" s="28" t="s">
        <v>6441</v>
      </c>
      <c r="AC755" s="122">
        <v>170</v>
      </c>
      <c r="AD755" s="122">
        <v>252</v>
      </c>
      <c r="AE755" s="123">
        <f t="shared" si="407"/>
        <v>-82</v>
      </c>
      <c r="AF755" s="29">
        <f t="shared" si="408"/>
        <v>-32.539682539682538</v>
      </c>
      <c r="AG755" s="28" t="s">
        <v>7978</v>
      </c>
      <c r="AH755" s="122">
        <v>23</v>
      </c>
      <c r="AI755" s="122">
        <v>15</v>
      </c>
      <c r="AJ755" s="123">
        <f t="shared" si="409"/>
        <v>8</v>
      </c>
      <c r="AK755" s="124">
        <f t="shared" si="410"/>
        <v>53.333333333333336</v>
      </c>
      <c r="AL755" s="28" t="s">
        <v>6421</v>
      </c>
      <c r="AM755" s="122" t="s">
        <v>6421</v>
      </c>
      <c r="AN755" s="122" t="s">
        <v>6421</v>
      </c>
      <c r="AO755" s="123" t="s">
        <v>6421</v>
      </c>
      <c r="AP755" s="29" t="s">
        <v>6421</v>
      </c>
      <c r="AQ755" s="28" t="s">
        <v>6421</v>
      </c>
      <c r="AR755" s="122" t="s">
        <v>6421</v>
      </c>
      <c r="AS755" s="122" t="s">
        <v>6421</v>
      </c>
      <c r="AT755" s="123" t="s">
        <v>6421</v>
      </c>
      <c r="AU755" s="124" t="s">
        <v>6421</v>
      </c>
      <c r="AV755" s="9" t="s">
        <v>12637</v>
      </c>
      <c r="AX755" s="129"/>
      <c r="AY755" s="139"/>
      <c r="AZ755" s="139"/>
    </row>
    <row r="756" spans="3:52" ht="50" customHeight="1">
      <c r="C756" s="52" t="s">
        <v>6319</v>
      </c>
      <c r="D756" s="106" t="s">
        <v>1728</v>
      </c>
      <c r="E756" s="107" t="s">
        <v>6352</v>
      </c>
      <c r="F756" s="108" t="s">
        <v>1729</v>
      </c>
      <c r="G756" s="125">
        <v>1279.18</v>
      </c>
      <c r="H756" s="122">
        <v>1188.248</v>
      </c>
      <c r="I756" s="123">
        <f t="shared" si="397"/>
        <v>90.932000000000016</v>
      </c>
      <c r="J756" s="124">
        <f t="shared" si="398"/>
        <v>7.6526112394045693</v>
      </c>
      <c r="K756" s="125">
        <v>538.54399999999998</v>
      </c>
      <c r="L756" s="122">
        <v>479.00400000000002</v>
      </c>
      <c r="M756" s="123">
        <f t="shared" si="399"/>
        <v>59.539999999999964</v>
      </c>
      <c r="N756" s="124">
        <f t="shared" si="400"/>
        <v>12.429958831241485</v>
      </c>
      <c r="O756" s="125">
        <v>54.622999999999998</v>
      </c>
      <c r="P756" s="122">
        <v>54.613999999999997</v>
      </c>
      <c r="Q756" s="123">
        <f t="shared" si="401"/>
        <v>9.0000000000003411E-3</v>
      </c>
      <c r="R756" s="124">
        <f t="shared" si="402"/>
        <v>1.6479291024280113E-2</v>
      </c>
      <c r="S756" s="125">
        <v>686.01300000000003</v>
      </c>
      <c r="T756" s="122">
        <v>654.63</v>
      </c>
      <c r="U756" s="123">
        <f t="shared" si="403"/>
        <v>31.383000000000038</v>
      </c>
      <c r="V756" s="124">
        <f t="shared" si="404"/>
        <v>4.7940057742541651</v>
      </c>
      <c r="W756" s="121" t="s">
        <v>6441</v>
      </c>
      <c r="X756" s="122">
        <v>480</v>
      </c>
      <c r="Y756" s="122">
        <v>372</v>
      </c>
      <c r="Z756" s="123">
        <f t="shared" si="405"/>
        <v>108</v>
      </c>
      <c r="AA756" s="124">
        <f t="shared" si="406"/>
        <v>29.032258064516132</v>
      </c>
      <c r="AB756" s="28" t="s">
        <v>6401</v>
      </c>
      <c r="AC756" s="122">
        <v>83</v>
      </c>
      <c r="AD756" s="122">
        <v>83</v>
      </c>
      <c r="AE756" s="123">
        <f t="shared" si="407"/>
        <v>0</v>
      </c>
      <c r="AF756" s="29">
        <f t="shared" si="408"/>
        <v>0</v>
      </c>
      <c r="AG756" s="28" t="s">
        <v>6418</v>
      </c>
      <c r="AH756" s="122">
        <v>52</v>
      </c>
      <c r="AI756" s="122">
        <v>52</v>
      </c>
      <c r="AJ756" s="123">
        <f t="shared" si="409"/>
        <v>0</v>
      </c>
      <c r="AK756" s="124">
        <f t="shared" si="410"/>
        <v>0</v>
      </c>
      <c r="AL756" s="28" t="s">
        <v>8067</v>
      </c>
      <c r="AM756" s="122">
        <v>36</v>
      </c>
      <c r="AN756" s="122">
        <v>70</v>
      </c>
      <c r="AO756" s="123">
        <f t="shared" si="411"/>
        <v>-34</v>
      </c>
      <c r="AP756" s="29">
        <f t="shared" si="412"/>
        <v>-48.571428571428569</v>
      </c>
      <c r="AQ756" s="28" t="s">
        <v>8068</v>
      </c>
      <c r="AR756" s="122">
        <v>18</v>
      </c>
      <c r="AS756" s="122">
        <v>11</v>
      </c>
      <c r="AT756" s="123">
        <f t="shared" si="413"/>
        <v>7</v>
      </c>
      <c r="AU756" s="124">
        <f t="shared" si="414"/>
        <v>63.636363636363633</v>
      </c>
      <c r="AV756" s="9" t="s">
        <v>12638</v>
      </c>
      <c r="AX756" s="129"/>
      <c r="AY756" s="139"/>
      <c r="AZ756" s="139"/>
    </row>
    <row r="757" spans="3:52" ht="50" customHeight="1">
      <c r="C757" s="52" t="s">
        <v>6319</v>
      </c>
      <c r="D757" s="130" t="s">
        <v>1730</v>
      </c>
      <c r="E757" s="131" t="s">
        <v>6352</v>
      </c>
      <c r="F757" s="132" t="s">
        <v>1731</v>
      </c>
      <c r="G757" s="125">
        <v>417.81799999999998</v>
      </c>
      <c r="H757" s="122">
        <v>437.63299999999998</v>
      </c>
      <c r="I757" s="123">
        <f t="shared" si="397"/>
        <v>-19.814999999999998</v>
      </c>
      <c r="J757" s="124">
        <f t="shared" si="398"/>
        <v>-4.5277664161523461</v>
      </c>
      <c r="K757" s="125">
        <v>224.059</v>
      </c>
      <c r="L757" s="122">
        <v>243.999</v>
      </c>
      <c r="M757" s="123">
        <f t="shared" si="399"/>
        <v>-19.939999999999998</v>
      </c>
      <c r="N757" s="124">
        <f t="shared" si="400"/>
        <v>-8.172164640019016</v>
      </c>
      <c r="O757" s="125">
        <v>42.825000000000003</v>
      </c>
      <c r="P757" s="122">
        <v>42.823999999999998</v>
      </c>
      <c r="Q757" s="123">
        <f t="shared" si="401"/>
        <v>1.0000000000047748E-3</v>
      </c>
      <c r="R757" s="124">
        <f t="shared" si="402"/>
        <v>2.3351391743059377E-3</v>
      </c>
      <c r="S757" s="125">
        <v>150.934</v>
      </c>
      <c r="T757" s="122">
        <v>150.81</v>
      </c>
      <c r="U757" s="123">
        <f t="shared" si="403"/>
        <v>0.12399999999999523</v>
      </c>
      <c r="V757" s="124">
        <f t="shared" si="404"/>
        <v>8.2222664279553895E-2</v>
      </c>
      <c r="W757" s="121" t="s">
        <v>6441</v>
      </c>
      <c r="X757" s="122">
        <v>120</v>
      </c>
      <c r="Y757" s="122">
        <v>120</v>
      </c>
      <c r="Z757" s="123">
        <f t="shared" si="405"/>
        <v>0</v>
      </c>
      <c r="AA757" s="124">
        <f t="shared" si="406"/>
        <v>0</v>
      </c>
      <c r="AB757" s="28" t="s">
        <v>6809</v>
      </c>
      <c r="AC757" s="122">
        <v>27</v>
      </c>
      <c r="AD757" s="122">
        <v>27</v>
      </c>
      <c r="AE757" s="123">
        <f t="shared" si="407"/>
        <v>0</v>
      </c>
      <c r="AF757" s="29">
        <f t="shared" si="408"/>
        <v>0</v>
      </c>
      <c r="AG757" s="28" t="s">
        <v>6821</v>
      </c>
      <c r="AH757" s="122">
        <v>1</v>
      </c>
      <c r="AI757" s="122">
        <v>1</v>
      </c>
      <c r="AJ757" s="123">
        <f t="shared" si="409"/>
        <v>0</v>
      </c>
      <c r="AK757" s="124">
        <f t="shared" si="410"/>
        <v>0</v>
      </c>
      <c r="AL757" s="28" t="s">
        <v>6670</v>
      </c>
      <c r="AM757" s="122">
        <v>1</v>
      </c>
      <c r="AN757" s="122">
        <v>1</v>
      </c>
      <c r="AO757" s="123">
        <f t="shared" si="411"/>
        <v>0</v>
      </c>
      <c r="AP757" s="29">
        <f t="shared" si="412"/>
        <v>0</v>
      </c>
      <c r="AQ757" s="28" t="s">
        <v>8069</v>
      </c>
      <c r="AR757" s="122">
        <v>1</v>
      </c>
      <c r="AS757" s="122">
        <v>1</v>
      </c>
      <c r="AT757" s="123">
        <f t="shared" si="413"/>
        <v>0</v>
      </c>
      <c r="AU757" s="124">
        <f t="shared" si="414"/>
        <v>0</v>
      </c>
      <c r="AV757" s="9" t="s">
        <v>12639</v>
      </c>
      <c r="AX757" s="129"/>
      <c r="AY757" s="139"/>
      <c r="AZ757" s="139"/>
    </row>
    <row r="758" spans="3:52" ht="50" customHeight="1">
      <c r="C758" s="52" t="s">
        <v>6319</v>
      </c>
      <c r="D758" s="130" t="s">
        <v>1732</v>
      </c>
      <c r="E758" s="131" t="s">
        <v>6352</v>
      </c>
      <c r="F758" s="132" t="s">
        <v>1733</v>
      </c>
      <c r="G758" s="125">
        <v>315.66699999999997</v>
      </c>
      <c r="H758" s="122">
        <v>423.54500000000002</v>
      </c>
      <c r="I758" s="123">
        <f t="shared" si="397"/>
        <v>-107.87800000000004</v>
      </c>
      <c r="J758" s="124">
        <f t="shared" si="398"/>
        <v>-25.470256997485517</v>
      </c>
      <c r="K758" s="125">
        <v>223.054</v>
      </c>
      <c r="L758" s="122">
        <v>318.053</v>
      </c>
      <c r="M758" s="123">
        <f t="shared" si="399"/>
        <v>-94.998999999999995</v>
      </c>
      <c r="N758" s="124">
        <f t="shared" si="400"/>
        <v>-29.868921217532922</v>
      </c>
      <c r="O758" s="125">
        <v>2.339</v>
      </c>
      <c r="P758" s="122">
        <v>2.339</v>
      </c>
      <c r="Q758" s="123">
        <f t="shared" si="401"/>
        <v>0</v>
      </c>
      <c r="R758" s="124">
        <f t="shared" si="402"/>
        <v>0</v>
      </c>
      <c r="S758" s="125">
        <v>90.274000000000001</v>
      </c>
      <c r="T758" s="122">
        <v>103.15300000000001</v>
      </c>
      <c r="U758" s="123">
        <f t="shared" si="403"/>
        <v>-12.879000000000005</v>
      </c>
      <c r="V758" s="124">
        <f t="shared" si="404"/>
        <v>-12.485337314474618</v>
      </c>
      <c r="W758" s="121" t="s">
        <v>6564</v>
      </c>
      <c r="X758" s="122">
        <v>57</v>
      </c>
      <c r="Y758" s="122">
        <v>70</v>
      </c>
      <c r="Z758" s="123">
        <f t="shared" si="405"/>
        <v>-13</v>
      </c>
      <c r="AA758" s="124">
        <f t="shared" si="406"/>
        <v>-18.571428571428573</v>
      </c>
      <c r="AB758" s="28" t="s">
        <v>8070</v>
      </c>
      <c r="AC758" s="122">
        <v>18</v>
      </c>
      <c r="AD758" s="122">
        <v>18</v>
      </c>
      <c r="AE758" s="123">
        <f t="shared" si="407"/>
        <v>0</v>
      </c>
      <c r="AF758" s="29">
        <f t="shared" si="408"/>
        <v>0</v>
      </c>
      <c r="AG758" s="28" t="s">
        <v>8071</v>
      </c>
      <c r="AH758" s="122">
        <v>10</v>
      </c>
      <c r="AI758" s="122">
        <v>10</v>
      </c>
      <c r="AJ758" s="123">
        <f t="shared" si="409"/>
        <v>0</v>
      </c>
      <c r="AK758" s="124">
        <f t="shared" si="410"/>
        <v>0</v>
      </c>
      <c r="AL758" s="28" t="s">
        <v>6410</v>
      </c>
      <c r="AM758" s="122">
        <v>5</v>
      </c>
      <c r="AN758" s="122">
        <v>5</v>
      </c>
      <c r="AO758" s="123">
        <f t="shared" si="411"/>
        <v>0</v>
      </c>
      <c r="AP758" s="29">
        <f t="shared" si="412"/>
        <v>0</v>
      </c>
      <c r="AQ758" s="28" t="s">
        <v>6972</v>
      </c>
      <c r="AR758" s="122">
        <v>0</v>
      </c>
      <c r="AS758" s="122">
        <v>0</v>
      </c>
      <c r="AT758" s="123">
        <f t="shared" si="413"/>
        <v>0</v>
      </c>
      <c r="AU758" s="124" t="e">
        <f t="shared" si="414"/>
        <v>#DIV/0!</v>
      </c>
      <c r="AV758" s="9" t="s">
        <v>12146</v>
      </c>
      <c r="AX758" s="129"/>
      <c r="AY758" s="139"/>
      <c r="AZ758" s="139"/>
    </row>
    <row r="759" spans="3:52" ht="50" customHeight="1">
      <c r="C759" s="52" t="s">
        <v>6319</v>
      </c>
      <c r="D759" s="130" t="s">
        <v>1734</v>
      </c>
      <c r="E759" s="131" t="s">
        <v>6352</v>
      </c>
      <c r="F759" s="132" t="s">
        <v>1735</v>
      </c>
      <c r="G759" s="125">
        <v>998.35199999999998</v>
      </c>
      <c r="H759" s="122">
        <v>963.53800000000001</v>
      </c>
      <c r="I759" s="123">
        <f t="shared" si="397"/>
        <v>34.813999999999965</v>
      </c>
      <c r="J759" s="124">
        <f t="shared" si="398"/>
        <v>3.6131423981202575</v>
      </c>
      <c r="K759" s="125">
        <v>844.68700000000001</v>
      </c>
      <c r="L759" s="122">
        <v>808.875</v>
      </c>
      <c r="M759" s="123">
        <f t="shared" si="399"/>
        <v>35.812000000000012</v>
      </c>
      <c r="N759" s="124">
        <f t="shared" si="400"/>
        <v>4.4273837119456054</v>
      </c>
      <c r="O759" s="125">
        <v>1.976</v>
      </c>
      <c r="P759" s="122">
        <v>1.976</v>
      </c>
      <c r="Q759" s="123">
        <f t="shared" si="401"/>
        <v>0</v>
      </c>
      <c r="R759" s="124">
        <f t="shared" si="402"/>
        <v>0</v>
      </c>
      <c r="S759" s="125">
        <v>151.68899999999999</v>
      </c>
      <c r="T759" s="122">
        <v>152.68700000000001</v>
      </c>
      <c r="U759" s="123">
        <f t="shared" si="403"/>
        <v>-0.99800000000001887</v>
      </c>
      <c r="V759" s="124">
        <f t="shared" si="404"/>
        <v>-0.65362473557016554</v>
      </c>
      <c r="W759" s="121" t="s">
        <v>6418</v>
      </c>
      <c r="X759" s="122">
        <v>81</v>
      </c>
      <c r="Y759" s="122">
        <v>85</v>
      </c>
      <c r="Z759" s="123">
        <f t="shared" si="405"/>
        <v>-4</v>
      </c>
      <c r="AA759" s="124">
        <f t="shared" si="406"/>
        <v>-4.7058823529411766</v>
      </c>
      <c r="AB759" s="28" t="s">
        <v>6441</v>
      </c>
      <c r="AC759" s="122">
        <v>50</v>
      </c>
      <c r="AD759" s="122">
        <v>50</v>
      </c>
      <c r="AE759" s="123">
        <f t="shared" si="407"/>
        <v>0</v>
      </c>
      <c r="AF759" s="29">
        <f t="shared" si="408"/>
        <v>0</v>
      </c>
      <c r="AG759" s="28" t="s">
        <v>8059</v>
      </c>
      <c r="AH759" s="122">
        <v>15</v>
      </c>
      <c r="AI759" s="122">
        <v>12</v>
      </c>
      <c r="AJ759" s="123">
        <f t="shared" si="409"/>
        <v>3</v>
      </c>
      <c r="AK759" s="124">
        <f t="shared" si="410"/>
        <v>25</v>
      </c>
      <c r="AL759" s="28" t="s">
        <v>6797</v>
      </c>
      <c r="AM759" s="122">
        <v>4</v>
      </c>
      <c r="AN759" s="122">
        <v>4</v>
      </c>
      <c r="AO759" s="123">
        <f t="shared" si="411"/>
        <v>0</v>
      </c>
      <c r="AP759" s="29">
        <f t="shared" si="412"/>
        <v>0</v>
      </c>
      <c r="AQ759" s="28" t="s">
        <v>8072</v>
      </c>
      <c r="AR759" s="122">
        <v>1</v>
      </c>
      <c r="AS759" s="122">
        <v>1</v>
      </c>
      <c r="AT759" s="123">
        <f t="shared" si="413"/>
        <v>0</v>
      </c>
      <c r="AU759" s="124">
        <f t="shared" si="414"/>
        <v>0</v>
      </c>
      <c r="AV759" s="9" t="s">
        <v>12640</v>
      </c>
      <c r="AX759" s="129"/>
      <c r="AY759" s="139"/>
      <c r="AZ759" s="139"/>
    </row>
    <row r="760" spans="3:52" ht="50" customHeight="1">
      <c r="C760" s="52" t="s">
        <v>6319</v>
      </c>
      <c r="D760" s="130" t="s">
        <v>1736</v>
      </c>
      <c r="E760" s="131" t="s">
        <v>6352</v>
      </c>
      <c r="F760" s="132" t="s">
        <v>1737</v>
      </c>
      <c r="G760" s="125">
        <v>1358.681</v>
      </c>
      <c r="H760" s="122">
        <v>1404.6969999999999</v>
      </c>
      <c r="I760" s="123">
        <f t="shared" si="397"/>
        <v>-46.015999999999849</v>
      </c>
      <c r="J760" s="124">
        <f t="shared" si="398"/>
        <v>-3.2758666103793099</v>
      </c>
      <c r="K760" s="125">
        <v>785.87800000000004</v>
      </c>
      <c r="L760" s="122">
        <v>823.72799999999995</v>
      </c>
      <c r="M760" s="123">
        <f t="shared" si="399"/>
        <v>-37.849999999999909</v>
      </c>
      <c r="N760" s="124">
        <f t="shared" si="400"/>
        <v>-4.5949633859720578</v>
      </c>
      <c r="O760" s="125" t="s">
        <v>11840</v>
      </c>
      <c r="P760" s="122" t="s">
        <v>11840</v>
      </c>
      <c r="Q760" s="123" t="s">
        <v>11839</v>
      </c>
      <c r="R760" s="124" t="s">
        <v>11840</v>
      </c>
      <c r="S760" s="125">
        <v>572.803</v>
      </c>
      <c r="T760" s="122">
        <v>580.96900000000005</v>
      </c>
      <c r="U760" s="123">
        <f t="shared" si="403"/>
        <v>-8.1660000000000537</v>
      </c>
      <c r="V760" s="124">
        <f t="shared" si="404"/>
        <v>-1.405582741936326</v>
      </c>
      <c r="W760" s="121" t="s">
        <v>6441</v>
      </c>
      <c r="X760" s="122">
        <v>405</v>
      </c>
      <c r="Y760" s="122">
        <v>443</v>
      </c>
      <c r="Z760" s="123">
        <f t="shared" si="405"/>
        <v>-38</v>
      </c>
      <c r="AA760" s="124">
        <f t="shared" si="406"/>
        <v>-8.5778781038374721</v>
      </c>
      <c r="AB760" s="28" t="s">
        <v>6797</v>
      </c>
      <c r="AC760" s="122">
        <v>167</v>
      </c>
      <c r="AD760" s="122">
        <v>137</v>
      </c>
      <c r="AE760" s="123">
        <f t="shared" si="407"/>
        <v>30</v>
      </c>
      <c r="AF760" s="29">
        <f t="shared" si="408"/>
        <v>21.897810218978105</v>
      </c>
      <c r="AG760" s="28" t="s">
        <v>6418</v>
      </c>
      <c r="AH760" s="122">
        <v>1</v>
      </c>
      <c r="AI760" s="122">
        <v>1</v>
      </c>
      <c r="AJ760" s="123">
        <f t="shared" si="409"/>
        <v>0</v>
      </c>
      <c r="AK760" s="124">
        <f t="shared" si="410"/>
        <v>0</v>
      </c>
      <c r="AL760" s="28" t="s">
        <v>6421</v>
      </c>
      <c r="AM760" s="122" t="s">
        <v>6421</v>
      </c>
      <c r="AN760" s="122" t="s">
        <v>6421</v>
      </c>
      <c r="AO760" s="123" t="s">
        <v>6421</v>
      </c>
      <c r="AP760" s="29" t="s">
        <v>6421</v>
      </c>
      <c r="AQ760" s="28" t="s">
        <v>6421</v>
      </c>
      <c r="AR760" s="122" t="s">
        <v>6421</v>
      </c>
      <c r="AS760" s="122" t="s">
        <v>6421</v>
      </c>
      <c r="AT760" s="123" t="s">
        <v>6421</v>
      </c>
      <c r="AU760" s="124" t="s">
        <v>6421</v>
      </c>
      <c r="AV760" s="9" t="s">
        <v>12153</v>
      </c>
      <c r="AX760" s="129"/>
      <c r="AY760" s="139"/>
      <c r="AZ760" s="139"/>
    </row>
    <row r="761" spans="3:52" ht="50" customHeight="1">
      <c r="C761" s="52" t="s">
        <v>6319</v>
      </c>
      <c r="D761" s="130" t="s">
        <v>1738</v>
      </c>
      <c r="E761" s="131" t="s">
        <v>6352</v>
      </c>
      <c r="F761" s="132" t="s">
        <v>1739</v>
      </c>
      <c r="G761" s="125">
        <v>1850.2529999999999</v>
      </c>
      <c r="H761" s="122">
        <v>1748.556</v>
      </c>
      <c r="I761" s="123">
        <f t="shared" si="397"/>
        <v>101.69699999999989</v>
      </c>
      <c r="J761" s="124">
        <f t="shared" si="398"/>
        <v>5.8160562201038966</v>
      </c>
      <c r="K761" s="125">
        <v>1200.627</v>
      </c>
      <c r="L761" s="122">
        <v>1082.393</v>
      </c>
      <c r="M761" s="123">
        <f t="shared" si="399"/>
        <v>118.23399999999992</v>
      </c>
      <c r="N761" s="124">
        <f t="shared" si="400"/>
        <v>10.923389194128189</v>
      </c>
      <c r="O761" s="125">
        <v>208.20099999999999</v>
      </c>
      <c r="P761" s="122">
        <v>208.095</v>
      </c>
      <c r="Q761" s="123">
        <f t="shared" si="401"/>
        <v>0.10599999999999454</v>
      </c>
      <c r="R761" s="124">
        <f t="shared" si="402"/>
        <v>5.093827338474953E-2</v>
      </c>
      <c r="S761" s="125">
        <v>441.42500000000001</v>
      </c>
      <c r="T761" s="122">
        <v>458.06799999999998</v>
      </c>
      <c r="U761" s="123">
        <f t="shared" si="403"/>
        <v>-16.642999999999972</v>
      </c>
      <c r="V761" s="124">
        <f t="shared" si="404"/>
        <v>-3.6333033523406941</v>
      </c>
      <c r="W761" s="121" t="s">
        <v>6963</v>
      </c>
      <c r="X761" s="122">
        <v>400</v>
      </c>
      <c r="Y761" s="122">
        <v>400</v>
      </c>
      <c r="Z761" s="123">
        <f t="shared" si="405"/>
        <v>0</v>
      </c>
      <c r="AA761" s="124">
        <f t="shared" si="406"/>
        <v>0</v>
      </c>
      <c r="AB761" s="28" t="s">
        <v>8073</v>
      </c>
      <c r="AC761" s="122">
        <v>41</v>
      </c>
      <c r="AD761" s="122">
        <v>58</v>
      </c>
      <c r="AE761" s="123">
        <f t="shared" si="407"/>
        <v>-17</v>
      </c>
      <c r="AF761" s="29">
        <f t="shared" si="408"/>
        <v>-29.310344827586203</v>
      </c>
      <c r="AG761" s="122" t="s">
        <v>6421</v>
      </c>
      <c r="AH761" s="122" t="s">
        <v>6421</v>
      </c>
      <c r="AI761" s="122" t="s">
        <v>6421</v>
      </c>
      <c r="AJ761" s="122" t="s">
        <v>6421</v>
      </c>
      <c r="AK761" s="122" t="s">
        <v>6421</v>
      </c>
      <c r="AL761" s="28" t="s">
        <v>6421</v>
      </c>
      <c r="AM761" s="122" t="s">
        <v>6421</v>
      </c>
      <c r="AN761" s="122" t="s">
        <v>6421</v>
      </c>
      <c r="AO761" s="123" t="s">
        <v>6421</v>
      </c>
      <c r="AP761" s="29" t="s">
        <v>6421</v>
      </c>
      <c r="AQ761" s="28" t="s">
        <v>6421</v>
      </c>
      <c r="AR761" s="122" t="s">
        <v>6421</v>
      </c>
      <c r="AS761" s="122" t="s">
        <v>6421</v>
      </c>
      <c r="AT761" s="123" t="s">
        <v>6421</v>
      </c>
      <c r="AU761" s="124" t="s">
        <v>6421</v>
      </c>
      <c r="AV761" s="9" t="s">
        <v>12641</v>
      </c>
      <c r="AX761" s="129"/>
      <c r="AY761" s="139"/>
      <c r="AZ761" s="139"/>
    </row>
    <row r="762" spans="3:52" ht="50" customHeight="1">
      <c r="C762" s="52" t="s">
        <v>6319</v>
      </c>
      <c r="D762" s="130" t="s">
        <v>1740</v>
      </c>
      <c r="E762" s="131" t="s">
        <v>6352</v>
      </c>
      <c r="F762" s="132" t="s">
        <v>1741</v>
      </c>
      <c r="G762" s="125">
        <v>457.666</v>
      </c>
      <c r="H762" s="122">
        <v>476.03</v>
      </c>
      <c r="I762" s="123">
        <f t="shared" si="397"/>
        <v>-18.363999999999976</v>
      </c>
      <c r="J762" s="124">
        <f t="shared" si="398"/>
        <v>-3.8577400583996759</v>
      </c>
      <c r="K762" s="125">
        <v>201.178</v>
      </c>
      <c r="L762" s="122">
        <v>204.78800000000001</v>
      </c>
      <c r="M762" s="123">
        <f t="shared" si="399"/>
        <v>-3.6100000000000136</v>
      </c>
      <c r="N762" s="124">
        <f t="shared" si="400"/>
        <v>-1.7627986014805621</v>
      </c>
      <c r="O762" s="125">
        <v>0.188</v>
      </c>
      <c r="P762" s="122">
        <v>0.188</v>
      </c>
      <c r="Q762" s="123">
        <f t="shared" si="401"/>
        <v>0</v>
      </c>
      <c r="R762" s="124">
        <f t="shared" si="402"/>
        <v>0</v>
      </c>
      <c r="S762" s="125">
        <v>256.3</v>
      </c>
      <c r="T762" s="122">
        <v>271.05399999999997</v>
      </c>
      <c r="U762" s="123">
        <f t="shared" si="403"/>
        <v>-14.753999999999962</v>
      </c>
      <c r="V762" s="124">
        <f t="shared" si="404"/>
        <v>-5.4431958207589499</v>
      </c>
      <c r="W762" s="121" t="s">
        <v>6564</v>
      </c>
      <c r="X762" s="122">
        <v>202</v>
      </c>
      <c r="Y762" s="122">
        <v>203</v>
      </c>
      <c r="Z762" s="123">
        <f t="shared" si="405"/>
        <v>-1</v>
      </c>
      <c r="AA762" s="124">
        <f t="shared" si="406"/>
        <v>-0.49261083743842365</v>
      </c>
      <c r="AB762" s="28" t="s">
        <v>8074</v>
      </c>
      <c r="AC762" s="122">
        <v>17</v>
      </c>
      <c r="AD762" s="122">
        <v>31</v>
      </c>
      <c r="AE762" s="123">
        <f t="shared" si="407"/>
        <v>-14</v>
      </c>
      <c r="AF762" s="29">
        <f t="shared" si="408"/>
        <v>-45.161290322580641</v>
      </c>
      <c r="AG762" s="28" t="s">
        <v>8075</v>
      </c>
      <c r="AH762" s="122">
        <v>14</v>
      </c>
      <c r="AI762" s="122">
        <v>14</v>
      </c>
      <c r="AJ762" s="123">
        <f t="shared" si="409"/>
        <v>0</v>
      </c>
      <c r="AK762" s="124">
        <f t="shared" si="410"/>
        <v>0</v>
      </c>
      <c r="AL762" s="28" t="s">
        <v>6670</v>
      </c>
      <c r="AM762" s="122">
        <v>13</v>
      </c>
      <c r="AN762" s="122">
        <v>9</v>
      </c>
      <c r="AO762" s="123">
        <f t="shared" si="411"/>
        <v>4</v>
      </c>
      <c r="AP762" s="29">
        <f t="shared" si="412"/>
        <v>44.444444444444443</v>
      </c>
      <c r="AQ762" s="28" t="s">
        <v>6418</v>
      </c>
      <c r="AR762" s="122">
        <v>10</v>
      </c>
      <c r="AS762" s="122">
        <v>14</v>
      </c>
      <c r="AT762" s="123">
        <f t="shared" si="413"/>
        <v>-4</v>
      </c>
      <c r="AU762" s="124">
        <f t="shared" si="414"/>
        <v>-28.571428571428569</v>
      </c>
      <c r="AV762" s="9" t="s">
        <v>12154</v>
      </c>
      <c r="AX762" s="129"/>
      <c r="AY762" s="139"/>
      <c r="AZ762" s="139"/>
    </row>
    <row r="763" spans="3:52" ht="50" customHeight="1">
      <c r="C763" s="52" t="s">
        <v>6319</v>
      </c>
      <c r="D763" s="130" t="s">
        <v>1742</v>
      </c>
      <c r="E763" s="131" t="s">
        <v>6352</v>
      </c>
      <c r="F763" s="132" t="s">
        <v>1743</v>
      </c>
      <c r="G763" s="125">
        <v>2568.4270000000001</v>
      </c>
      <c r="H763" s="122">
        <v>2244.2249999999999</v>
      </c>
      <c r="I763" s="123">
        <f t="shared" si="397"/>
        <v>324.20200000000023</v>
      </c>
      <c r="J763" s="124">
        <f t="shared" si="398"/>
        <v>14.446055988147366</v>
      </c>
      <c r="K763" s="125">
        <v>662.81600000000003</v>
      </c>
      <c r="L763" s="122">
        <v>480.37700000000001</v>
      </c>
      <c r="M763" s="123">
        <f t="shared" si="399"/>
        <v>182.43900000000002</v>
      </c>
      <c r="N763" s="124">
        <f t="shared" si="400"/>
        <v>37.978296213182567</v>
      </c>
      <c r="O763" s="125">
        <v>291.51799999999997</v>
      </c>
      <c r="P763" s="122">
        <v>291.41199999999998</v>
      </c>
      <c r="Q763" s="123">
        <f t="shared" si="401"/>
        <v>0.10599999999999454</v>
      </c>
      <c r="R763" s="124">
        <f t="shared" si="402"/>
        <v>3.6374617380202104E-2</v>
      </c>
      <c r="S763" s="125">
        <v>1614.0930000000001</v>
      </c>
      <c r="T763" s="122">
        <v>1472.4359999999999</v>
      </c>
      <c r="U763" s="123">
        <f t="shared" si="403"/>
        <v>141.65700000000015</v>
      </c>
      <c r="V763" s="124">
        <f t="shared" si="404"/>
        <v>9.6205879236856582</v>
      </c>
      <c r="W763" s="121" t="s">
        <v>6514</v>
      </c>
      <c r="X763" s="122">
        <v>1099</v>
      </c>
      <c r="Y763" s="122">
        <v>1099</v>
      </c>
      <c r="Z763" s="123">
        <f t="shared" si="405"/>
        <v>0</v>
      </c>
      <c r="AA763" s="124">
        <f t="shared" si="406"/>
        <v>0</v>
      </c>
      <c r="AB763" s="28" t="s">
        <v>6403</v>
      </c>
      <c r="AC763" s="122">
        <v>362</v>
      </c>
      <c r="AD763" s="122">
        <v>219</v>
      </c>
      <c r="AE763" s="123">
        <f t="shared" si="407"/>
        <v>143</v>
      </c>
      <c r="AF763" s="29">
        <f t="shared" si="408"/>
        <v>65.296803652968038</v>
      </c>
      <c r="AG763" s="28" t="s">
        <v>8076</v>
      </c>
      <c r="AH763" s="122">
        <v>73</v>
      </c>
      <c r="AI763" s="122">
        <v>77</v>
      </c>
      <c r="AJ763" s="123">
        <f t="shared" si="409"/>
        <v>-4</v>
      </c>
      <c r="AK763" s="124">
        <f t="shared" si="410"/>
        <v>-5.1948051948051948</v>
      </c>
      <c r="AL763" s="28" t="s">
        <v>8077</v>
      </c>
      <c r="AM763" s="122">
        <v>41</v>
      </c>
      <c r="AN763" s="122">
        <v>38</v>
      </c>
      <c r="AO763" s="123">
        <f t="shared" si="411"/>
        <v>3</v>
      </c>
      <c r="AP763" s="29">
        <f t="shared" si="412"/>
        <v>7.8947368421052628</v>
      </c>
      <c r="AQ763" s="28" t="s">
        <v>8078</v>
      </c>
      <c r="AR763" s="122">
        <v>24</v>
      </c>
      <c r="AS763" s="122">
        <v>24</v>
      </c>
      <c r="AT763" s="123">
        <f t="shared" si="413"/>
        <v>0</v>
      </c>
      <c r="AU763" s="124">
        <f t="shared" si="414"/>
        <v>0</v>
      </c>
      <c r="AV763" s="9" t="s">
        <v>12642</v>
      </c>
      <c r="AX763" s="129"/>
      <c r="AY763" s="139"/>
      <c r="AZ763" s="139"/>
    </row>
    <row r="764" spans="3:52" ht="50" customHeight="1">
      <c r="C764" s="52" t="s">
        <v>6319</v>
      </c>
      <c r="D764" s="130" t="s">
        <v>1744</v>
      </c>
      <c r="E764" s="131" t="s">
        <v>6352</v>
      </c>
      <c r="F764" s="132" t="s">
        <v>1745</v>
      </c>
      <c r="G764" s="125">
        <v>1169.136</v>
      </c>
      <c r="H764" s="122">
        <v>1106.059</v>
      </c>
      <c r="I764" s="123">
        <f t="shared" si="397"/>
        <v>63.076999999999998</v>
      </c>
      <c r="J764" s="124">
        <f t="shared" si="398"/>
        <v>5.7028603356602137</v>
      </c>
      <c r="K764" s="125">
        <v>1054.923</v>
      </c>
      <c r="L764" s="122">
        <v>992.923</v>
      </c>
      <c r="M764" s="123">
        <f t="shared" si="399"/>
        <v>62</v>
      </c>
      <c r="N764" s="124">
        <f t="shared" si="400"/>
        <v>6.2441901335753132</v>
      </c>
      <c r="O764" s="125">
        <v>53.531999999999996</v>
      </c>
      <c r="P764" s="122">
        <v>48.531999999999996</v>
      </c>
      <c r="Q764" s="123">
        <f t="shared" si="401"/>
        <v>5</v>
      </c>
      <c r="R764" s="124">
        <f t="shared" si="402"/>
        <v>10.302480837385643</v>
      </c>
      <c r="S764" s="125">
        <v>60.680999999999997</v>
      </c>
      <c r="T764" s="122">
        <v>64.603999999999999</v>
      </c>
      <c r="U764" s="123">
        <f t="shared" si="403"/>
        <v>-3.9230000000000018</v>
      </c>
      <c r="V764" s="124">
        <f t="shared" si="404"/>
        <v>-6.0723794192310105</v>
      </c>
      <c r="W764" s="121" t="s">
        <v>6418</v>
      </c>
      <c r="X764" s="122">
        <v>41</v>
      </c>
      <c r="Y764" s="122">
        <v>44</v>
      </c>
      <c r="Z764" s="123">
        <f t="shared" si="405"/>
        <v>-3</v>
      </c>
      <c r="AA764" s="124">
        <f t="shared" si="406"/>
        <v>-6.8181818181818175</v>
      </c>
      <c r="AB764" s="28" t="s">
        <v>8079</v>
      </c>
      <c r="AC764" s="122">
        <v>11</v>
      </c>
      <c r="AD764" s="122">
        <v>12</v>
      </c>
      <c r="AE764" s="123">
        <f t="shared" si="407"/>
        <v>-1</v>
      </c>
      <c r="AF764" s="29">
        <f t="shared" si="408"/>
        <v>-8.3333333333333321</v>
      </c>
      <c r="AG764" s="28" t="s">
        <v>6501</v>
      </c>
      <c r="AH764" s="122">
        <v>8</v>
      </c>
      <c r="AI764" s="122">
        <v>7</v>
      </c>
      <c r="AJ764" s="123">
        <f t="shared" si="409"/>
        <v>1</v>
      </c>
      <c r="AK764" s="124">
        <f t="shared" si="410"/>
        <v>14.285714285714285</v>
      </c>
      <c r="AL764" s="28" t="s">
        <v>8080</v>
      </c>
      <c r="AM764" s="122">
        <v>1</v>
      </c>
      <c r="AN764" s="122">
        <v>1</v>
      </c>
      <c r="AO764" s="123">
        <f t="shared" si="411"/>
        <v>0</v>
      </c>
      <c r="AP764" s="29">
        <f t="shared" si="412"/>
        <v>0</v>
      </c>
      <c r="AQ764" s="28" t="s">
        <v>7723</v>
      </c>
      <c r="AR764" s="122">
        <v>0</v>
      </c>
      <c r="AS764" s="122">
        <v>0</v>
      </c>
      <c r="AT764" s="123">
        <f t="shared" si="413"/>
        <v>0</v>
      </c>
      <c r="AU764" s="124" t="e">
        <f t="shared" si="414"/>
        <v>#DIV/0!</v>
      </c>
      <c r="AV764" s="9" t="s">
        <v>12643</v>
      </c>
      <c r="AX764" s="129"/>
      <c r="AY764" s="139"/>
      <c r="AZ764" s="139"/>
    </row>
    <row r="765" spans="3:52" ht="50" customHeight="1">
      <c r="C765" s="52" t="s">
        <v>6319</v>
      </c>
      <c r="D765" s="130" t="s">
        <v>1746</v>
      </c>
      <c r="E765" s="131" t="s">
        <v>6352</v>
      </c>
      <c r="F765" s="132" t="s">
        <v>1747</v>
      </c>
      <c r="G765" s="125">
        <v>1888.703</v>
      </c>
      <c r="H765" s="122">
        <v>1975.8109999999999</v>
      </c>
      <c r="I765" s="123">
        <f t="shared" si="397"/>
        <v>-87.107999999999947</v>
      </c>
      <c r="J765" s="124">
        <f t="shared" si="398"/>
        <v>-4.4087212795150927</v>
      </c>
      <c r="K765" s="125">
        <v>603.31399999999996</v>
      </c>
      <c r="L765" s="122">
        <v>650.19799999999998</v>
      </c>
      <c r="M765" s="123">
        <f t="shared" si="399"/>
        <v>-46.884000000000015</v>
      </c>
      <c r="N765" s="124">
        <f t="shared" si="400"/>
        <v>-7.2107265786729604</v>
      </c>
      <c r="O765" s="125">
        <v>447.84899999999999</v>
      </c>
      <c r="P765" s="122">
        <v>447.53100000000001</v>
      </c>
      <c r="Q765" s="123">
        <f t="shared" si="401"/>
        <v>0.31799999999998363</v>
      </c>
      <c r="R765" s="124">
        <f t="shared" si="402"/>
        <v>7.1056530162152701E-2</v>
      </c>
      <c r="S765" s="125">
        <v>837.54</v>
      </c>
      <c r="T765" s="122">
        <v>878.08199999999999</v>
      </c>
      <c r="U765" s="123">
        <f t="shared" si="403"/>
        <v>-40.54200000000003</v>
      </c>
      <c r="V765" s="124">
        <f t="shared" si="404"/>
        <v>-4.6171086527226421</v>
      </c>
      <c r="W765" s="121" t="s">
        <v>6441</v>
      </c>
      <c r="X765" s="122">
        <v>620</v>
      </c>
      <c r="Y765" s="122">
        <v>656</v>
      </c>
      <c r="Z765" s="123">
        <f t="shared" si="405"/>
        <v>-36</v>
      </c>
      <c r="AA765" s="124">
        <f t="shared" si="406"/>
        <v>-5.4878048780487809</v>
      </c>
      <c r="AB765" s="28" t="s">
        <v>6418</v>
      </c>
      <c r="AC765" s="122">
        <v>200</v>
      </c>
      <c r="AD765" s="122">
        <v>205</v>
      </c>
      <c r="AE765" s="123">
        <f t="shared" si="407"/>
        <v>-5</v>
      </c>
      <c r="AF765" s="29">
        <f t="shared" si="408"/>
        <v>-2.4390243902439024</v>
      </c>
      <c r="AG765" s="28" t="s">
        <v>8081</v>
      </c>
      <c r="AH765" s="122">
        <v>8</v>
      </c>
      <c r="AI765" s="122">
        <v>7</v>
      </c>
      <c r="AJ765" s="123">
        <f t="shared" si="409"/>
        <v>1</v>
      </c>
      <c r="AK765" s="124">
        <f t="shared" si="410"/>
        <v>14.285714285714285</v>
      </c>
      <c r="AL765" s="28" t="s">
        <v>8082</v>
      </c>
      <c r="AM765" s="122">
        <v>6</v>
      </c>
      <c r="AN765" s="122">
        <v>6</v>
      </c>
      <c r="AO765" s="123">
        <f t="shared" si="411"/>
        <v>0</v>
      </c>
      <c r="AP765" s="29">
        <f t="shared" si="412"/>
        <v>0</v>
      </c>
      <c r="AQ765" s="28" t="s">
        <v>7717</v>
      </c>
      <c r="AR765" s="122">
        <v>2</v>
      </c>
      <c r="AS765" s="122">
        <v>2</v>
      </c>
      <c r="AT765" s="123">
        <f t="shared" si="413"/>
        <v>0</v>
      </c>
      <c r="AU765" s="124">
        <f t="shared" si="414"/>
        <v>0</v>
      </c>
      <c r="AV765" s="9" t="s">
        <v>12644</v>
      </c>
      <c r="AX765" s="129"/>
      <c r="AY765" s="139"/>
      <c r="AZ765" s="139"/>
    </row>
    <row r="766" spans="3:52" ht="50" customHeight="1">
      <c r="C766" s="52" t="s">
        <v>6319</v>
      </c>
      <c r="D766" s="130" t="s">
        <v>1748</v>
      </c>
      <c r="E766" s="131" t="s">
        <v>6352</v>
      </c>
      <c r="F766" s="132" t="s">
        <v>1749</v>
      </c>
      <c r="G766" s="125">
        <v>646.09900000000005</v>
      </c>
      <c r="H766" s="122">
        <v>566.31899999999996</v>
      </c>
      <c r="I766" s="123">
        <f t="shared" si="397"/>
        <v>79.780000000000086</v>
      </c>
      <c r="J766" s="124">
        <f t="shared" si="398"/>
        <v>14.087466604510901</v>
      </c>
      <c r="K766" s="125">
        <v>419.642</v>
      </c>
      <c r="L766" s="122">
        <v>406.142</v>
      </c>
      <c r="M766" s="123">
        <f t="shared" si="399"/>
        <v>13.5</v>
      </c>
      <c r="N766" s="124">
        <f t="shared" si="400"/>
        <v>3.3239605852140386</v>
      </c>
      <c r="O766" s="125">
        <v>50.003</v>
      </c>
      <c r="P766" s="122">
        <v>40.003</v>
      </c>
      <c r="Q766" s="123">
        <f t="shared" si="401"/>
        <v>10</v>
      </c>
      <c r="R766" s="124">
        <f t="shared" si="402"/>
        <v>24.998125140614455</v>
      </c>
      <c r="S766" s="125">
        <v>176.45400000000001</v>
      </c>
      <c r="T766" s="122">
        <v>120.17400000000001</v>
      </c>
      <c r="U766" s="123">
        <f t="shared" si="403"/>
        <v>56.28</v>
      </c>
      <c r="V766" s="124">
        <f t="shared" si="404"/>
        <v>46.832093464476507</v>
      </c>
      <c r="W766" s="121" t="s">
        <v>6441</v>
      </c>
      <c r="X766" s="122">
        <v>150</v>
      </c>
      <c r="Y766" s="122">
        <v>100</v>
      </c>
      <c r="Z766" s="123">
        <f t="shared" si="405"/>
        <v>50</v>
      </c>
      <c r="AA766" s="124">
        <f t="shared" si="406"/>
        <v>50</v>
      </c>
      <c r="AB766" s="28" t="s">
        <v>8083</v>
      </c>
      <c r="AC766" s="122">
        <v>23</v>
      </c>
      <c r="AD766" s="122">
        <v>16</v>
      </c>
      <c r="AE766" s="123">
        <f t="shared" si="407"/>
        <v>7</v>
      </c>
      <c r="AF766" s="29">
        <f t="shared" si="408"/>
        <v>43.75</v>
      </c>
      <c r="AG766" s="28" t="s">
        <v>6418</v>
      </c>
      <c r="AH766" s="122">
        <v>2</v>
      </c>
      <c r="AI766" s="122">
        <v>2</v>
      </c>
      <c r="AJ766" s="123">
        <f t="shared" si="409"/>
        <v>0</v>
      </c>
      <c r="AK766" s="124">
        <f t="shared" si="410"/>
        <v>0</v>
      </c>
      <c r="AL766" s="28" t="s">
        <v>6432</v>
      </c>
      <c r="AM766" s="122">
        <v>2</v>
      </c>
      <c r="AN766" s="122">
        <v>2</v>
      </c>
      <c r="AO766" s="123">
        <f t="shared" si="411"/>
        <v>0</v>
      </c>
      <c r="AP766" s="29">
        <f t="shared" si="412"/>
        <v>0</v>
      </c>
      <c r="AQ766" s="28" t="s">
        <v>6421</v>
      </c>
      <c r="AR766" s="122" t="s">
        <v>6421</v>
      </c>
      <c r="AS766" s="122" t="s">
        <v>6421</v>
      </c>
      <c r="AT766" s="123" t="s">
        <v>6421</v>
      </c>
      <c r="AU766" s="124" t="s">
        <v>6421</v>
      </c>
      <c r="AV766" s="9" t="s">
        <v>12645</v>
      </c>
      <c r="AX766" s="129"/>
      <c r="AY766" s="139"/>
      <c r="AZ766" s="139"/>
    </row>
    <row r="767" spans="3:52" ht="50" customHeight="1">
      <c r="C767" s="52" t="s">
        <v>6319</v>
      </c>
      <c r="D767" s="130" t="s">
        <v>1750</v>
      </c>
      <c r="E767" s="131" t="s">
        <v>6352</v>
      </c>
      <c r="F767" s="132" t="s">
        <v>1751</v>
      </c>
      <c r="G767" s="125">
        <v>3342.0839999999998</v>
      </c>
      <c r="H767" s="122">
        <v>2998.922</v>
      </c>
      <c r="I767" s="123">
        <f t="shared" si="397"/>
        <v>343.16199999999981</v>
      </c>
      <c r="J767" s="124">
        <f t="shared" si="398"/>
        <v>11.442845129016353</v>
      </c>
      <c r="K767" s="125">
        <v>1351.2529999999999</v>
      </c>
      <c r="L767" s="122">
        <v>1345.8530000000001</v>
      </c>
      <c r="M767" s="123">
        <f t="shared" si="399"/>
        <v>5.3999999999998636</v>
      </c>
      <c r="N767" s="124">
        <f t="shared" si="400"/>
        <v>0.40123252688071159</v>
      </c>
      <c r="O767" s="125">
        <v>874.928</v>
      </c>
      <c r="P767" s="122">
        <v>871.27200000000005</v>
      </c>
      <c r="Q767" s="123">
        <f t="shared" si="401"/>
        <v>3.6559999999999491</v>
      </c>
      <c r="R767" s="124">
        <f t="shared" si="402"/>
        <v>0.41961637697526705</v>
      </c>
      <c r="S767" s="125">
        <v>1115.903</v>
      </c>
      <c r="T767" s="122">
        <v>781.79700000000003</v>
      </c>
      <c r="U767" s="123">
        <f t="shared" si="403"/>
        <v>334.10599999999999</v>
      </c>
      <c r="V767" s="124">
        <f t="shared" si="404"/>
        <v>42.735646209949643</v>
      </c>
      <c r="W767" s="121" t="s">
        <v>6388</v>
      </c>
      <c r="X767" s="122">
        <v>850</v>
      </c>
      <c r="Y767" s="122">
        <v>526</v>
      </c>
      <c r="Z767" s="123">
        <f t="shared" si="405"/>
        <v>324</v>
      </c>
      <c r="AA767" s="124">
        <f t="shared" si="406"/>
        <v>61.596958174904948</v>
      </c>
      <c r="AB767" s="28" t="s">
        <v>8084</v>
      </c>
      <c r="AC767" s="122">
        <v>163</v>
      </c>
      <c r="AD767" s="122">
        <v>173</v>
      </c>
      <c r="AE767" s="123">
        <f t="shared" si="407"/>
        <v>-10</v>
      </c>
      <c r="AF767" s="29">
        <f t="shared" si="408"/>
        <v>-5.7803468208092488</v>
      </c>
      <c r="AG767" s="28" t="s">
        <v>6881</v>
      </c>
      <c r="AH767" s="122">
        <v>55</v>
      </c>
      <c r="AI767" s="122">
        <v>65</v>
      </c>
      <c r="AJ767" s="123">
        <f t="shared" si="409"/>
        <v>-10</v>
      </c>
      <c r="AK767" s="124">
        <f t="shared" si="410"/>
        <v>-15.384615384615385</v>
      </c>
      <c r="AL767" s="28" t="s">
        <v>6451</v>
      </c>
      <c r="AM767" s="122">
        <v>28</v>
      </c>
      <c r="AN767" s="122">
        <v>0</v>
      </c>
      <c r="AO767" s="123">
        <f t="shared" si="411"/>
        <v>28</v>
      </c>
      <c r="AP767" s="29" t="e">
        <f t="shared" si="412"/>
        <v>#DIV/0!</v>
      </c>
      <c r="AQ767" s="28" t="s">
        <v>6396</v>
      </c>
      <c r="AR767" s="122">
        <v>15</v>
      </c>
      <c r="AS767" s="122">
        <v>12</v>
      </c>
      <c r="AT767" s="123">
        <f t="shared" si="413"/>
        <v>3</v>
      </c>
      <c r="AU767" s="124">
        <f t="shared" si="414"/>
        <v>25</v>
      </c>
      <c r="AV767" s="9" t="s">
        <v>12646</v>
      </c>
      <c r="AX767" s="129"/>
      <c r="AY767" s="139"/>
      <c r="AZ767" s="139"/>
    </row>
    <row r="768" spans="3:52" ht="50" customHeight="1">
      <c r="C768" s="52" t="s">
        <v>6319</v>
      </c>
      <c r="D768" s="130" t="s">
        <v>1752</v>
      </c>
      <c r="E768" s="131" t="s">
        <v>6352</v>
      </c>
      <c r="F768" s="132" t="s">
        <v>1753</v>
      </c>
      <c r="G768" s="125">
        <v>1837.7349999999999</v>
      </c>
      <c r="H768" s="122">
        <v>1900.979</v>
      </c>
      <c r="I768" s="123">
        <f t="shared" si="397"/>
        <v>-63.244000000000142</v>
      </c>
      <c r="J768" s="124">
        <f t="shared" si="398"/>
        <v>-3.3269173410121908</v>
      </c>
      <c r="K768" s="125">
        <v>1241.088</v>
      </c>
      <c r="L768" s="122">
        <v>1400.953</v>
      </c>
      <c r="M768" s="123">
        <f t="shared" si="399"/>
        <v>-159.86500000000001</v>
      </c>
      <c r="N768" s="124">
        <f t="shared" si="400"/>
        <v>-11.411160831234168</v>
      </c>
      <c r="O768" s="125">
        <v>10.029999999999999</v>
      </c>
      <c r="P768" s="122">
        <v>10.029999999999999</v>
      </c>
      <c r="Q768" s="123">
        <f t="shared" si="401"/>
        <v>0</v>
      </c>
      <c r="R768" s="124">
        <f t="shared" si="402"/>
        <v>0</v>
      </c>
      <c r="S768" s="125">
        <v>586.61699999999996</v>
      </c>
      <c r="T768" s="122">
        <v>489.99599999999998</v>
      </c>
      <c r="U768" s="123">
        <f t="shared" si="403"/>
        <v>96.620999999999981</v>
      </c>
      <c r="V768" s="124">
        <f t="shared" si="404"/>
        <v>19.71873239781549</v>
      </c>
      <c r="W768" s="121" t="s">
        <v>6604</v>
      </c>
      <c r="X768" s="122">
        <v>249</v>
      </c>
      <c r="Y768" s="122">
        <v>199</v>
      </c>
      <c r="Z768" s="123">
        <f t="shared" si="405"/>
        <v>50</v>
      </c>
      <c r="AA768" s="124">
        <f t="shared" si="406"/>
        <v>25.125628140703515</v>
      </c>
      <c r="AB768" s="28" t="s">
        <v>6403</v>
      </c>
      <c r="AC768" s="122">
        <v>201</v>
      </c>
      <c r="AD768" s="122">
        <v>151</v>
      </c>
      <c r="AE768" s="123">
        <f t="shared" si="407"/>
        <v>50</v>
      </c>
      <c r="AF768" s="29">
        <f t="shared" si="408"/>
        <v>33.112582781456958</v>
      </c>
      <c r="AG768" s="28" t="s">
        <v>6418</v>
      </c>
      <c r="AH768" s="122">
        <v>126</v>
      </c>
      <c r="AI768" s="122">
        <v>126</v>
      </c>
      <c r="AJ768" s="123">
        <f t="shared" si="409"/>
        <v>0</v>
      </c>
      <c r="AK768" s="124">
        <f t="shared" si="410"/>
        <v>0</v>
      </c>
      <c r="AL768" s="28" t="s">
        <v>8085</v>
      </c>
      <c r="AM768" s="122">
        <v>10</v>
      </c>
      <c r="AN768" s="122">
        <v>10</v>
      </c>
      <c r="AO768" s="123">
        <f t="shared" si="411"/>
        <v>0</v>
      </c>
      <c r="AP768" s="29">
        <f t="shared" si="412"/>
        <v>0</v>
      </c>
      <c r="AQ768" s="28" t="s">
        <v>6654</v>
      </c>
      <c r="AR768" s="122">
        <v>0</v>
      </c>
      <c r="AS768" s="122">
        <v>3</v>
      </c>
      <c r="AT768" s="123">
        <f t="shared" si="413"/>
        <v>-3</v>
      </c>
      <c r="AU768" s="124">
        <f t="shared" si="414"/>
        <v>-100</v>
      </c>
      <c r="AV768" s="9" t="s">
        <v>12647</v>
      </c>
      <c r="AX768" s="129"/>
      <c r="AY768" s="139"/>
      <c r="AZ768" s="139"/>
    </row>
    <row r="769" spans="3:52" ht="50" customHeight="1">
      <c r="C769" s="52" t="s">
        <v>6319</v>
      </c>
      <c r="D769" s="130" t="s">
        <v>1754</v>
      </c>
      <c r="E769" s="131" t="s">
        <v>6352</v>
      </c>
      <c r="F769" s="132" t="s">
        <v>911</v>
      </c>
      <c r="G769" s="125">
        <v>1609.7750000000001</v>
      </c>
      <c r="H769" s="122">
        <v>1424.0450000000001</v>
      </c>
      <c r="I769" s="123">
        <f t="shared" si="397"/>
        <v>185.73000000000002</v>
      </c>
      <c r="J769" s="124">
        <f t="shared" si="398"/>
        <v>13.042424923369698</v>
      </c>
      <c r="K769" s="125">
        <v>1092.8119999999999</v>
      </c>
      <c r="L769" s="122">
        <v>1040.6600000000001</v>
      </c>
      <c r="M769" s="123">
        <f t="shared" si="399"/>
        <v>52.151999999999816</v>
      </c>
      <c r="N769" s="124">
        <f t="shared" si="400"/>
        <v>5.0114350508331071</v>
      </c>
      <c r="O769" s="125">
        <v>15.57</v>
      </c>
      <c r="P769" s="122">
        <v>15.569000000000001</v>
      </c>
      <c r="Q769" s="123">
        <f t="shared" si="401"/>
        <v>9.9999999999944578E-4</v>
      </c>
      <c r="R769" s="124">
        <f t="shared" si="402"/>
        <v>6.4230201040493661E-3</v>
      </c>
      <c r="S769" s="125">
        <v>501.39299999999997</v>
      </c>
      <c r="T769" s="122">
        <v>367.81599999999997</v>
      </c>
      <c r="U769" s="123">
        <f t="shared" si="403"/>
        <v>133.577</v>
      </c>
      <c r="V769" s="124">
        <f t="shared" si="404"/>
        <v>36.31625595406399</v>
      </c>
      <c r="W769" s="121" t="s">
        <v>6403</v>
      </c>
      <c r="X769" s="122">
        <v>239</v>
      </c>
      <c r="Y769" s="122">
        <v>113</v>
      </c>
      <c r="Z769" s="123">
        <f t="shared" si="405"/>
        <v>126</v>
      </c>
      <c r="AA769" s="124">
        <f t="shared" si="406"/>
        <v>111.50442477876106</v>
      </c>
      <c r="AB769" s="28" t="s">
        <v>6418</v>
      </c>
      <c r="AC769" s="122">
        <v>188</v>
      </c>
      <c r="AD769" s="122">
        <v>188</v>
      </c>
      <c r="AE769" s="123">
        <f t="shared" si="407"/>
        <v>0</v>
      </c>
      <c r="AF769" s="29">
        <f t="shared" si="408"/>
        <v>0</v>
      </c>
      <c r="AG769" s="28" t="s">
        <v>8086</v>
      </c>
      <c r="AH769" s="122">
        <v>75</v>
      </c>
      <c r="AI769" s="122">
        <v>67</v>
      </c>
      <c r="AJ769" s="123">
        <f t="shared" si="409"/>
        <v>8</v>
      </c>
      <c r="AK769" s="124">
        <f t="shared" si="410"/>
        <v>11.940298507462686</v>
      </c>
      <c r="AL769" s="28" t="s">
        <v>6421</v>
      </c>
      <c r="AM769" s="122" t="s">
        <v>6421</v>
      </c>
      <c r="AN769" s="122" t="s">
        <v>6421</v>
      </c>
      <c r="AO769" s="123" t="s">
        <v>6421</v>
      </c>
      <c r="AP769" s="29" t="s">
        <v>6421</v>
      </c>
      <c r="AQ769" s="28" t="s">
        <v>6421</v>
      </c>
      <c r="AR769" s="122" t="s">
        <v>6421</v>
      </c>
      <c r="AS769" s="122" t="s">
        <v>6421</v>
      </c>
      <c r="AT769" s="123" t="s">
        <v>6421</v>
      </c>
      <c r="AU769" s="124" t="s">
        <v>6421</v>
      </c>
      <c r="AV769" s="9" t="s">
        <v>12648</v>
      </c>
      <c r="AX769" s="129"/>
      <c r="AY769" s="139"/>
      <c r="AZ769" s="139"/>
    </row>
    <row r="770" spans="3:52" ht="50" customHeight="1">
      <c r="C770" s="52" t="s">
        <v>6319</v>
      </c>
      <c r="D770" s="130" t="s">
        <v>1755</v>
      </c>
      <c r="E770" s="131" t="s">
        <v>6352</v>
      </c>
      <c r="F770" s="132" t="s">
        <v>1756</v>
      </c>
      <c r="G770" s="125">
        <v>4777.6009999999997</v>
      </c>
      <c r="H770" s="122">
        <v>4771.9340000000002</v>
      </c>
      <c r="I770" s="123">
        <f t="shared" si="397"/>
        <v>5.6669999999994616</v>
      </c>
      <c r="J770" s="124">
        <f t="shared" si="398"/>
        <v>0.11875688138183514</v>
      </c>
      <c r="K770" s="125">
        <v>1214.9680000000001</v>
      </c>
      <c r="L770" s="122">
        <v>1214.5319999999999</v>
      </c>
      <c r="M770" s="123">
        <f t="shared" si="399"/>
        <v>0.43600000000014916</v>
      </c>
      <c r="N770" s="124">
        <f t="shared" si="400"/>
        <v>3.589860127194254E-2</v>
      </c>
      <c r="O770" s="125">
        <v>339.25700000000001</v>
      </c>
      <c r="P770" s="122">
        <v>439.18</v>
      </c>
      <c r="Q770" s="123">
        <f t="shared" si="401"/>
        <v>-99.923000000000002</v>
      </c>
      <c r="R770" s="124">
        <f t="shared" si="402"/>
        <v>-22.752174507035839</v>
      </c>
      <c r="S770" s="125">
        <v>3223.3760000000002</v>
      </c>
      <c r="T770" s="122">
        <v>3118.2220000000002</v>
      </c>
      <c r="U770" s="123">
        <f t="shared" si="403"/>
        <v>105.154</v>
      </c>
      <c r="V770" s="124">
        <f t="shared" si="404"/>
        <v>3.3722422585691456</v>
      </c>
      <c r="W770" s="121" t="s">
        <v>6441</v>
      </c>
      <c r="X770" s="122">
        <v>1676</v>
      </c>
      <c r="Y770" s="122">
        <v>1394</v>
      </c>
      <c r="Z770" s="123">
        <f t="shared" si="405"/>
        <v>282</v>
      </c>
      <c r="AA770" s="124">
        <f t="shared" si="406"/>
        <v>20.229555236728839</v>
      </c>
      <c r="AB770" s="28" t="s">
        <v>6388</v>
      </c>
      <c r="AC770" s="122">
        <v>1035</v>
      </c>
      <c r="AD770" s="122">
        <v>1035</v>
      </c>
      <c r="AE770" s="123">
        <f t="shared" si="407"/>
        <v>0</v>
      </c>
      <c r="AF770" s="29">
        <f t="shared" si="408"/>
        <v>0</v>
      </c>
      <c r="AG770" s="28" t="s">
        <v>6443</v>
      </c>
      <c r="AH770" s="122">
        <v>374</v>
      </c>
      <c r="AI770" s="122">
        <v>395</v>
      </c>
      <c r="AJ770" s="123">
        <f t="shared" si="409"/>
        <v>-21</v>
      </c>
      <c r="AK770" s="124">
        <f t="shared" si="410"/>
        <v>-5.3164556962025316</v>
      </c>
      <c r="AL770" s="28" t="s">
        <v>8087</v>
      </c>
      <c r="AM770" s="122">
        <v>64</v>
      </c>
      <c r="AN770" s="122">
        <v>71</v>
      </c>
      <c r="AO770" s="123">
        <f t="shared" si="411"/>
        <v>-7</v>
      </c>
      <c r="AP770" s="29">
        <f t="shared" si="412"/>
        <v>-9.8591549295774641</v>
      </c>
      <c r="AQ770" s="28" t="s">
        <v>6453</v>
      </c>
      <c r="AR770" s="122">
        <v>60</v>
      </c>
      <c r="AS770" s="122">
        <v>60</v>
      </c>
      <c r="AT770" s="123">
        <f t="shared" si="413"/>
        <v>0</v>
      </c>
      <c r="AU770" s="124">
        <f t="shared" si="414"/>
        <v>0</v>
      </c>
      <c r="AV770" s="9" t="s">
        <v>12649</v>
      </c>
      <c r="AX770" s="129"/>
      <c r="AY770" s="139"/>
      <c r="AZ770" s="139"/>
    </row>
    <row r="771" spans="3:52" ht="50" customHeight="1">
      <c r="C771" s="52" t="s">
        <v>6319</v>
      </c>
      <c r="D771" s="130" t="s">
        <v>1757</v>
      </c>
      <c r="E771" s="131" t="s">
        <v>6352</v>
      </c>
      <c r="F771" s="132" t="s">
        <v>1758</v>
      </c>
      <c r="G771" s="125">
        <v>4119.8090000000002</v>
      </c>
      <c r="H771" s="122">
        <v>3746.44</v>
      </c>
      <c r="I771" s="123">
        <f t="shared" si="397"/>
        <v>373.36900000000014</v>
      </c>
      <c r="J771" s="124">
        <f t="shared" si="398"/>
        <v>9.9659676919956048</v>
      </c>
      <c r="K771" s="125">
        <v>1028.4280000000001</v>
      </c>
      <c r="L771" s="122">
        <v>996.54399999999998</v>
      </c>
      <c r="M771" s="123">
        <f t="shared" si="399"/>
        <v>31.884000000000128</v>
      </c>
      <c r="N771" s="124">
        <f t="shared" si="400"/>
        <v>3.1994573245135314</v>
      </c>
      <c r="O771" s="125">
        <v>801.28399999999999</v>
      </c>
      <c r="P771" s="122">
        <v>800.90700000000004</v>
      </c>
      <c r="Q771" s="123">
        <f t="shared" si="401"/>
        <v>0.37699999999995271</v>
      </c>
      <c r="R771" s="124">
        <f t="shared" si="402"/>
        <v>4.7071632536605713E-2</v>
      </c>
      <c r="S771" s="125">
        <v>2290.0970000000002</v>
      </c>
      <c r="T771" s="122">
        <v>1948.989</v>
      </c>
      <c r="U771" s="123">
        <f t="shared" si="403"/>
        <v>341.10800000000017</v>
      </c>
      <c r="V771" s="124">
        <f t="shared" si="404"/>
        <v>17.501791954700625</v>
      </c>
      <c r="W771" s="121" t="s">
        <v>8088</v>
      </c>
      <c r="X771" s="122">
        <v>937</v>
      </c>
      <c r="Y771" s="122">
        <v>919</v>
      </c>
      <c r="Z771" s="123">
        <f t="shared" si="405"/>
        <v>18</v>
      </c>
      <c r="AA771" s="124">
        <f t="shared" si="406"/>
        <v>1.958650707290533</v>
      </c>
      <c r="AB771" s="28" t="s">
        <v>8089</v>
      </c>
      <c r="AC771" s="122">
        <v>841</v>
      </c>
      <c r="AD771" s="122">
        <v>468</v>
      </c>
      <c r="AE771" s="123">
        <f t="shared" si="407"/>
        <v>373</v>
      </c>
      <c r="AF771" s="29">
        <f t="shared" si="408"/>
        <v>79.700854700854705</v>
      </c>
      <c r="AG771" s="28" t="s">
        <v>8090</v>
      </c>
      <c r="AH771" s="122">
        <v>512</v>
      </c>
      <c r="AI771" s="122">
        <v>562</v>
      </c>
      <c r="AJ771" s="123">
        <f t="shared" si="409"/>
        <v>-50</v>
      </c>
      <c r="AK771" s="124">
        <f t="shared" si="410"/>
        <v>-8.8967971530249113</v>
      </c>
      <c r="AL771" s="28" t="s">
        <v>6421</v>
      </c>
      <c r="AM771" s="122" t="s">
        <v>6421</v>
      </c>
      <c r="AN771" s="122" t="s">
        <v>6421</v>
      </c>
      <c r="AO771" s="123" t="s">
        <v>6421</v>
      </c>
      <c r="AP771" s="29" t="s">
        <v>6421</v>
      </c>
      <c r="AQ771" s="28" t="s">
        <v>6421</v>
      </c>
      <c r="AR771" s="122" t="s">
        <v>6421</v>
      </c>
      <c r="AS771" s="122" t="s">
        <v>6421</v>
      </c>
      <c r="AT771" s="123" t="s">
        <v>6421</v>
      </c>
      <c r="AU771" s="124" t="s">
        <v>6421</v>
      </c>
      <c r="AV771" s="9" t="s">
        <v>12155</v>
      </c>
      <c r="AX771" s="129"/>
      <c r="AY771" s="139"/>
      <c r="AZ771" s="139"/>
    </row>
    <row r="772" spans="3:52" ht="50" customHeight="1">
      <c r="C772" s="52" t="s">
        <v>6319</v>
      </c>
      <c r="D772" s="106" t="s">
        <v>1759</v>
      </c>
      <c r="E772" s="107" t="s">
        <v>6352</v>
      </c>
      <c r="F772" s="108" t="s">
        <v>1760</v>
      </c>
      <c r="G772" s="125">
        <v>1901.174</v>
      </c>
      <c r="H772" s="122">
        <v>1652.883</v>
      </c>
      <c r="I772" s="123">
        <f t="shared" si="397"/>
        <v>248.29099999999994</v>
      </c>
      <c r="J772" s="124">
        <f t="shared" si="398"/>
        <v>15.021692400490533</v>
      </c>
      <c r="K772" s="125">
        <v>1234.3879999999999</v>
      </c>
      <c r="L772" s="122">
        <v>1230.4069999999999</v>
      </c>
      <c r="M772" s="123">
        <f t="shared" si="399"/>
        <v>3.9809999999999945</v>
      </c>
      <c r="N772" s="124">
        <f t="shared" si="400"/>
        <v>0.32355147524355721</v>
      </c>
      <c r="O772" s="125">
        <v>14.986000000000001</v>
      </c>
      <c r="P772" s="122">
        <v>14.984999999999999</v>
      </c>
      <c r="Q772" s="123">
        <f t="shared" si="401"/>
        <v>1.0000000000012221E-3</v>
      </c>
      <c r="R772" s="124">
        <f t="shared" si="402"/>
        <v>6.6733400066814963E-3</v>
      </c>
      <c r="S772" s="125">
        <v>651.79999999999995</v>
      </c>
      <c r="T772" s="122">
        <v>407.49099999999999</v>
      </c>
      <c r="U772" s="123">
        <f t="shared" si="403"/>
        <v>244.30899999999997</v>
      </c>
      <c r="V772" s="124">
        <f t="shared" si="404"/>
        <v>59.954452981783646</v>
      </c>
      <c r="W772" s="121" t="s">
        <v>6441</v>
      </c>
      <c r="X772" s="122">
        <v>401</v>
      </c>
      <c r="Y772" s="122">
        <v>174</v>
      </c>
      <c r="Z772" s="123">
        <f t="shared" si="405"/>
        <v>227</v>
      </c>
      <c r="AA772" s="124">
        <f t="shared" si="406"/>
        <v>130.45977011494253</v>
      </c>
      <c r="AB772" s="28" t="s">
        <v>8091</v>
      </c>
      <c r="AC772" s="122">
        <v>194</v>
      </c>
      <c r="AD772" s="122">
        <v>182</v>
      </c>
      <c r="AE772" s="123">
        <f t="shared" si="407"/>
        <v>12</v>
      </c>
      <c r="AF772" s="29">
        <f t="shared" si="408"/>
        <v>6.593406593406594</v>
      </c>
      <c r="AG772" s="28" t="s">
        <v>8092</v>
      </c>
      <c r="AH772" s="122">
        <v>39</v>
      </c>
      <c r="AI772" s="122">
        <v>31</v>
      </c>
      <c r="AJ772" s="123">
        <f t="shared" si="409"/>
        <v>8</v>
      </c>
      <c r="AK772" s="124">
        <f t="shared" si="410"/>
        <v>25.806451612903224</v>
      </c>
      <c r="AL772" s="28" t="s">
        <v>8093</v>
      </c>
      <c r="AM772" s="122">
        <v>6</v>
      </c>
      <c r="AN772" s="122">
        <v>10</v>
      </c>
      <c r="AO772" s="123">
        <f t="shared" si="411"/>
        <v>-4</v>
      </c>
      <c r="AP772" s="29">
        <f t="shared" si="412"/>
        <v>-40</v>
      </c>
      <c r="AQ772" s="28" t="s">
        <v>6418</v>
      </c>
      <c r="AR772" s="122">
        <v>5</v>
      </c>
      <c r="AS772" s="122">
        <v>3</v>
      </c>
      <c r="AT772" s="123">
        <f t="shared" si="413"/>
        <v>2</v>
      </c>
      <c r="AU772" s="124">
        <f t="shared" si="414"/>
        <v>66.666666666666657</v>
      </c>
      <c r="AV772" s="9" t="s">
        <v>12650</v>
      </c>
      <c r="AX772" s="129"/>
      <c r="AY772" s="139"/>
      <c r="AZ772" s="139"/>
    </row>
    <row r="773" spans="3:52" ht="50" customHeight="1">
      <c r="C773" s="52" t="s">
        <v>6319</v>
      </c>
      <c r="D773" s="106" t="s">
        <v>1761</v>
      </c>
      <c r="E773" s="107" t="s">
        <v>6352</v>
      </c>
      <c r="F773" s="108" t="s">
        <v>1762</v>
      </c>
      <c r="G773" s="125">
        <v>1798.855</v>
      </c>
      <c r="H773" s="122">
        <v>1706.3240000000001</v>
      </c>
      <c r="I773" s="123">
        <f t="shared" si="397"/>
        <v>92.530999999999949</v>
      </c>
      <c r="J773" s="124">
        <f t="shared" si="398"/>
        <v>5.4228270832503052</v>
      </c>
      <c r="K773" s="125">
        <v>1156.614</v>
      </c>
      <c r="L773" s="122">
        <v>1072.3979999999999</v>
      </c>
      <c r="M773" s="123">
        <f t="shared" si="399"/>
        <v>84.216000000000122</v>
      </c>
      <c r="N773" s="124">
        <f t="shared" si="400"/>
        <v>7.8530545562375282</v>
      </c>
      <c r="O773" s="125">
        <v>3.5139999999999998</v>
      </c>
      <c r="P773" s="122">
        <v>3.5129999999999999</v>
      </c>
      <c r="Q773" s="123">
        <f t="shared" si="401"/>
        <v>9.9999999999988987E-4</v>
      </c>
      <c r="R773" s="124">
        <f t="shared" si="402"/>
        <v>2.8465698832903216E-2</v>
      </c>
      <c r="S773" s="125">
        <v>638.72699999999998</v>
      </c>
      <c r="T773" s="122">
        <v>630.41300000000001</v>
      </c>
      <c r="U773" s="123">
        <f t="shared" si="403"/>
        <v>8.3139999999999645</v>
      </c>
      <c r="V773" s="124">
        <f t="shared" si="404"/>
        <v>1.3188179812281733</v>
      </c>
      <c r="W773" s="121" t="s">
        <v>6441</v>
      </c>
      <c r="X773" s="122">
        <v>546</v>
      </c>
      <c r="Y773" s="122">
        <v>480</v>
      </c>
      <c r="Z773" s="123">
        <f t="shared" si="405"/>
        <v>66</v>
      </c>
      <c r="AA773" s="124">
        <f t="shared" si="406"/>
        <v>13.750000000000002</v>
      </c>
      <c r="AB773" s="28" t="s">
        <v>6526</v>
      </c>
      <c r="AC773" s="122">
        <v>88</v>
      </c>
      <c r="AD773" s="122">
        <v>144</v>
      </c>
      <c r="AE773" s="123">
        <f t="shared" si="407"/>
        <v>-56</v>
      </c>
      <c r="AF773" s="29">
        <f t="shared" si="408"/>
        <v>-38.888888888888893</v>
      </c>
      <c r="AG773" s="28" t="s">
        <v>8094</v>
      </c>
      <c r="AH773" s="122">
        <v>5</v>
      </c>
      <c r="AI773" s="122">
        <v>7</v>
      </c>
      <c r="AJ773" s="123">
        <f t="shared" si="409"/>
        <v>-2</v>
      </c>
      <c r="AK773" s="124">
        <f t="shared" si="410"/>
        <v>-28.571428571428569</v>
      </c>
      <c r="AL773" s="28" t="s">
        <v>6421</v>
      </c>
      <c r="AM773" s="122" t="s">
        <v>6421</v>
      </c>
      <c r="AN773" s="122" t="s">
        <v>6421</v>
      </c>
      <c r="AO773" s="123" t="s">
        <v>6421</v>
      </c>
      <c r="AP773" s="29" t="s">
        <v>6421</v>
      </c>
      <c r="AQ773" s="28" t="s">
        <v>6421</v>
      </c>
      <c r="AR773" s="122" t="s">
        <v>6421</v>
      </c>
      <c r="AS773" s="122" t="s">
        <v>6421</v>
      </c>
      <c r="AT773" s="123" t="s">
        <v>6421</v>
      </c>
      <c r="AU773" s="124" t="s">
        <v>6421</v>
      </c>
      <c r="AV773" s="9" t="s">
        <v>12156</v>
      </c>
      <c r="AX773" s="129"/>
      <c r="AY773" s="139"/>
      <c r="AZ773" s="139"/>
    </row>
    <row r="774" spans="3:52" ht="50" customHeight="1">
      <c r="C774" s="52" t="s">
        <v>6319</v>
      </c>
      <c r="D774" s="130" t="s">
        <v>1763</v>
      </c>
      <c r="E774" s="131" t="s">
        <v>6352</v>
      </c>
      <c r="F774" s="132" t="s">
        <v>1764</v>
      </c>
      <c r="G774" s="125">
        <v>1515.89</v>
      </c>
      <c r="H774" s="122">
        <v>1349.2650000000001</v>
      </c>
      <c r="I774" s="123">
        <f t="shared" si="397"/>
        <v>166.625</v>
      </c>
      <c r="J774" s="124">
        <f t="shared" si="398"/>
        <v>12.349316109140902</v>
      </c>
      <c r="K774" s="125">
        <v>1045.9000000000001</v>
      </c>
      <c r="L774" s="122">
        <v>934.73800000000006</v>
      </c>
      <c r="M774" s="123">
        <f t="shared" si="399"/>
        <v>111.16200000000003</v>
      </c>
      <c r="N774" s="124">
        <f t="shared" si="400"/>
        <v>11.892316349608128</v>
      </c>
      <c r="O774" s="125" t="s">
        <v>11840</v>
      </c>
      <c r="P774" s="122" t="s">
        <v>11840</v>
      </c>
      <c r="Q774" s="123" t="s">
        <v>11839</v>
      </c>
      <c r="R774" s="124" t="s">
        <v>11840</v>
      </c>
      <c r="S774" s="125">
        <v>469.99</v>
      </c>
      <c r="T774" s="122">
        <v>414.52699999999999</v>
      </c>
      <c r="U774" s="123">
        <f t="shared" si="403"/>
        <v>55.463000000000022</v>
      </c>
      <c r="V774" s="124">
        <f t="shared" si="404"/>
        <v>13.379828093224329</v>
      </c>
      <c r="W774" s="121" t="s">
        <v>8019</v>
      </c>
      <c r="X774" s="122">
        <v>416</v>
      </c>
      <c r="Y774" s="122">
        <v>360</v>
      </c>
      <c r="Z774" s="123">
        <f t="shared" si="405"/>
        <v>56</v>
      </c>
      <c r="AA774" s="124">
        <f t="shared" si="406"/>
        <v>15.555555555555555</v>
      </c>
      <c r="AB774" s="28" t="s">
        <v>6418</v>
      </c>
      <c r="AC774" s="122">
        <v>54</v>
      </c>
      <c r="AD774" s="122">
        <v>55</v>
      </c>
      <c r="AE774" s="123">
        <f t="shared" si="407"/>
        <v>-1</v>
      </c>
      <c r="AF774" s="29">
        <f t="shared" si="408"/>
        <v>-1.8181818181818181</v>
      </c>
      <c r="AG774" s="122" t="s">
        <v>6421</v>
      </c>
      <c r="AH774" s="122" t="s">
        <v>6421</v>
      </c>
      <c r="AI774" s="122" t="s">
        <v>6421</v>
      </c>
      <c r="AJ774" s="122" t="s">
        <v>6421</v>
      </c>
      <c r="AK774" s="122" t="s">
        <v>6421</v>
      </c>
      <c r="AL774" s="28" t="s">
        <v>6421</v>
      </c>
      <c r="AM774" s="122" t="s">
        <v>6421</v>
      </c>
      <c r="AN774" s="122" t="s">
        <v>6421</v>
      </c>
      <c r="AO774" s="123" t="s">
        <v>6421</v>
      </c>
      <c r="AP774" s="29" t="s">
        <v>6421</v>
      </c>
      <c r="AQ774" s="28" t="s">
        <v>6421</v>
      </c>
      <c r="AR774" s="122" t="s">
        <v>6421</v>
      </c>
      <c r="AS774" s="122" t="s">
        <v>6421</v>
      </c>
      <c r="AT774" s="123" t="s">
        <v>6421</v>
      </c>
      <c r="AU774" s="124" t="s">
        <v>6421</v>
      </c>
      <c r="AV774" s="9" t="s">
        <v>12651</v>
      </c>
      <c r="AX774" s="129"/>
      <c r="AY774" s="139"/>
      <c r="AZ774" s="139"/>
    </row>
    <row r="775" spans="3:52" ht="50" customHeight="1">
      <c r="C775" s="52" t="s">
        <v>6319</v>
      </c>
      <c r="D775" s="130" t="s">
        <v>1765</v>
      </c>
      <c r="E775" s="131" t="s">
        <v>6352</v>
      </c>
      <c r="F775" s="132" t="s">
        <v>1766</v>
      </c>
      <c r="G775" s="125">
        <v>1296.5229999999999</v>
      </c>
      <c r="H775" s="122">
        <v>934.23800000000006</v>
      </c>
      <c r="I775" s="123">
        <f t="shared" si="397"/>
        <v>362.28499999999985</v>
      </c>
      <c r="J775" s="124">
        <f t="shared" si="398"/>
        <v>38.778662396519927</v>
      </c>
      <c r="K775" s="125">
        <v>798.63300000000004</v>
      </c>
      <c r="L775" s="122">
        <v>601.35599999999999</v>
      </c>
      <c r="M775" s="123">
        <f t="shared" si="399"/>
        <v>197.27700000000004</v>
      </c>
      <c r="N775" s="124">
        <f t="shared" si="400"/>
        <v>32.805359886656163</v>
      </c>
      <c r="O775" s="125" t="s">
        <v>11840</v>
      </c>
      <c r="P775" s="122" t="s">
        <v>11840</v>
      </c>
      <c r="Q775" s="123" t="s">
        <v>11839</v>
      </c>
      <c r="R775" s="124" t="s">
        <v>11840</v>
      </c>
      <c r="S775" s="125">
        <v>497.89</v>
      </c>
      <c r="T775" s="122">
        <v>332.88200000000001</v>
      </c>
      <c r="U775" s="123">
        <f t="shared" si="403"/>
        <v>165.00799999999998</v>
      </c>
      <c r="V775" s="124">
        <f t="shared" si="404"/>
        <v>49.569517126188856</v>
      </c>
      <c r="W775" s="121" t="s">
        <v>8095</v>
      </c>
      <c r="X775" s="122">
        <v>309</v>
      </c>
      <c r="Y775" s="122">
        <v>194</v>
      </c>
      <c r="Z775" s="123">
        <f t="shared" si="405"/>
        <v>115</v>
      </c>
      <c r="AA775" s="124">
        <f t="shared" si="406"/>
        <v>59.27835051546392</v>
      </c>
      <c r="AB775" s="28" t="s">
        <v>8096</v>
      </c>
      <c r="AC775" s="122">
        <v>189</v>
      </c>
      <c r="AD775" s="122">
        <v>139</v>
      </c>
      <c r="AE775" s="123">
        <f t="shared" si="407"/>
        <v>50</v>
      </c>
      <c r="AF775" s="29">
        <f t="shared" si="408"/>
        <v>35.97122302158273</v>
      </c>
      <c r="AG775" s="122" t="s">
        <v>6421</v>
      </c>
      <c r="AH775" s="122" t="s">
        <v>6421</v>
      </c>
      <c r="AI775" s="122" t="s">
        <v>6421</v>
      </c>
      <c r="AJ775" s="122" t="s">
        <v>6421</v>
      </c>
      <c r="AK775" s="122" t="s">
        <v>6421</v>
      </c>
      <c r="AL775" s="28" t="s">
        <v>6421</v>
      </c>
      <c r="AM775" s="122" t="s">
        <v>6421</v>
      </c>
      <c r="AN775" s="122" t="s">
        <v>6421</v>
      </c>
      <c r="AO775" s="123" t="s">
        <v>6421</v>
      </c>
      <c r="AP775" s="29" t="s">
        <v>6421</v>
      </c>
      <c r="AQ775" s="28" t="s">
        <v>6421</v>
      </c>
      <c r="AR775" s="122" t="s">
        <v>6421</v>
      </c>
      <c r="AS775" s="122" t="s">
        <v>6421</v>
      </c>
      <c r="AT775" s="123" t="s">
        <v>6421</v>
      </c>
      <c r="AU775" s="124" t="s">
        <v>6421</v>
      </c>
      <c r="AV775" s="9" t="s">
        <v>12652</v>
      </c>
      <c r="AX775" s="129"/>
      <c r="AY775" s="139"/>
      <c r="AZ775" s="139"/>
    </row>
    <row r="776" spans="3:52" ht="50" customHeight="1">
      <c r="C776" s="52" t="s">
        <v>6320</v>
      </c>
      <c r="D776" s="130" t="s">
        <v>1767</v>
      </c>
      <c r="E776" s="131" t="s">
        <v>6352</v>
      </c>
      <c r="F776" s="132" t="s">
        <v>1768</v>
      </c>
      <c r="G776" s="125">
        <v>126.55200000000001</v>
      </c>
      <c r="H776" s="122">
        <v>93.424000000000007</v>
      </c>
      <c r="I776" s="123">
        <f t="shared" si="397"/>
        <v>33.128</v>
      </c>
      <c r="J776" s="124">
        <f t="shared" si="398"/>
        <v>35.459839013529709</v>
      </c>
      <c r="K776" s="125" t="s">
        <v>11839</v>
      </c>
      <c r="L776" s="122" t="s">
        <v>11839</v>
      </c>
      <c r="M776" s="123" t="s">
        <v>11839</v>
      </c>
      <c r="N776" s="124" t="s">
        <v>11839</v>
      </c>
      <c r="O776" s="125" t="s">
        <v>11840</v>
      </c>
      <c r="P776" s="122" t="s">
        <v>11840</v>
      </c>
      <c r="Q776" s="123" t="s">
        <v>11839</v>
      </c>
      <c r="R776" s="124" t="s">
        <v>11840</v>
      </c>
      <c r="S776" s="125">
        <v>126.55200000000001</v>
      </c>
      <c r="T776" s="122">
        <v>93.424000000000007</v>
      </c>
      <c r="U776" s="123">
        <f t="shared" si="403"/>
        <v>33.128</v>
      </c>
      <c r="V776" s="124">
        <f t="shared" si="404"/>
        <v>35.459839013529709</v>
      </c>
      <c r="W776" s="121" t="s">
        <v>8097</v>
      </c>
      <c r="X776" s="122">
        <v>127</v>
      </c>
      <c r="Y776" s="122">
        <v>93</v>
      </c>
      <c r="Z776" s="123">
        <f t="shared" si="405"/>
        <v>34</v>
      </c>
      <c r="AA776" s="124">
        <f t="shared" si="406"/>
        <v>36.55913978494624</v>
      </c>
      <c r="AB776" s="28" t="s">
        <v>11839</v>
      </c>
      <c r="AC776" s="122" t="s">
        <v>11839</v>
      </c>
      <c r="AD776" s="122" t="s">
        <v>11839</v>
      </c>
      <c r="AE776" s="123" t="s">
        <v>11839</v>
      </c>
      <c r="AF776" s="29" t="s">
        <v>11839</v>
      </c>
      <c r="AG776" s="28" t="s">
        <v>11839</v>
      </c>
      <c r="AH776" s="122" t="s">
        <v>11839</v>
      </c>
      <c r="AI776" s="122" t="s">
        <v>11839</v>
      </c>
      <c r="AJ776" s="123" t="s">
        <v>11839</v>
      </c>
      <c r="AK776" s="124" t="s">
        <v>11839</v>
      </c>
      <c r="AL776" s="28" t="s">
        <v>11839</v>
      </c>
      <c r="AM776" s="122" t="s">
        <v>11839</v>
      </c>
      <c r="AN776" s="122" t="s">
        <v>11839</v>
      </c>
      <c r="AO776" s="123" t="s">
        <v>11839</v>
      </c>
      <c r="AP776" s="29" t="s">
        <v>11839</v>
      </c>
      <c r="AQ776" s="28" t="s">
        <v>11839</v>
      </c>
      <c r="AR776" s="122" t="s">
        <v>11839</v>
      </c>
      <c r="AS776" s="122" t="s">
        <v>11839</v>
      </c>
      <c r="AT776" s="123" t="s">
        <v>11839</v>
      </c>
      <c r="AU776" s="124" t="s">
        <v>11837</v>
      </c>
      <c r="AV776" s="105"/>
      <c r="AX776" s="129"/>
      <c r="AY776" s="139"/>
      <c r="AZ776" s="139"/>
    </row>
    <row r="777" spans="3:52" ht="50" customHeight="1">
      <c r="C777" s="52" t="s">
        <v>6320</v>
      </c>
      <c r="D777" s="130" t="s">
        <v>1769</v>
      </c>
      <c r="E777" s="131" t="s">
        <v>6352</v>
      </c>
      <c r="F777" s="132" t="s">
        <v>1770</v>
      </c>
      <c r="G777" s="125">
        <v>165.24600000000001</v>
      </c>
      <c r="H777" s="122">
        <v>160.21899999999999</v>
      </c>
      <c r="I777" s="123">
        <f t="shared" si="397"/>
        <v>5.0270000000000152</v>
      </c>
      <c r="J777" s="124">
        <f t="shared" si="398"/>
        <v>3.1375804367771707</v>
      </c>
      <c r="K777" s="125" t="s">
        <v>11839</v>
      </c>
      <c r="L777" s="122" t="s">
        <v>11839</v>
      </c>
      <c r="M777" s="123" t="s">
        <v>11839</v>
      </c>
      <c r="N777" s="124" t="s">
        <v>11839</v>
      </c>
      <c r="O777" s="125" t="s">
        <v>11840</v>
      </c>
      <c r="P777" s="122" t="s">
        <v>11840</v>
      </c>
      <c r="Q777" s="123" t="s">
        <v>11839</v>
      </c>
      <c r="R777" s="124" t="s">
        <v>11840</v>
      </c>
      <c r="S777" s="125">
        <v>165.24600000000001</v>
      </c>
      <c r="T777" s="122">
        <v>160.21899999999999</v>
      </c>
      <c r="U777" s="123">
        <f t="shared" si="403"/>
        <v>5.0270000000000152</v>
      </c>
      <c r="V777" s="124">
        <f t="shared" si="404"/>
        <v>3.1375804367771707</v>
      </c>
      <c r="W777" s="121" t="s">
        <v>6881</v>
      </c>
      <c r="X777" s="122">
        <v>165</v>
      </c>
      <c r="Y777" s="122">
        <v>160</v>
      </c>
      <c r="Z777" s="123">
        <f t="shared" si="405"/>
        <v>5</v>
      </c>
      <c r="AA777" s="124">
        <f t="shared" si="406"/>
        <v>3.125</v>
      </c>
      <c r="AB777" s="28" t="s">
        <v>11839</v>
      </c>
      <c r="AC777" s="122" t="s">
        <v>11839</v>
      </c>
      <c r="AD777" s="122" t="s">
        <v>11839</v>
      </c>
      <c r="AE777" s="123" t="s">
        <v>11839</v>
      </c>
      <c r="AF777" s="29" t="s">
        <v>11839</v>
      </c>
      <c r="AG777" s="28" t="s">
        <v>11839</v>
      </c>
      <c r="AH777" s="122" t="s">
        <v>11839</v>
      </c>
      <c r="AI777" s="122" t="s">
        <v>11839</v>
      </c>
      <c r="AJ777" s="123" t="s">
        <v>11839</v>
      </c>
      <c r="AK777" s="124" t="s">
        <v>11839</v>
      </c>
      <c r="AL777" s="28" t="s">
        <v>11839</v>
      </c>
      <c r="AM777" s="122" t="s">
        <v>11839</v>
      </c>
      <c r="AN777" s="122" t="s">
        <v>11839</v>
      </c>
      <c r="AO777" s="123" t="s">
        <v>11839</v>
      </c>
      <c r="AP777" s="29" t="s">
        <v>11839</v>
      </c>
      <c r="AQ777" s="28" t="s">
        <v>11839</v>
      </c>
      <c r="AR777" s="122" t="s">
        <v>11839</v>
      </c>
      <c r="AS777" s="122" t="s">
        <v>11839</v>
      </c>
      <c r="AT777" s="123" t="s">
        <v>11839</v>
      </c>
      <c r="AU777" s="124" t="s">
        <v>11837</v>
      </c>
      <c r="AV777" s="105"/>
      <c r="AX777" s="129"/>
      <c r="AY777" s="139"/>
      <c r="AZ777" s="139"/>
    </row>
    <row r="778" spans="3:52" ht="50" customHeight="1">
      <c r="C778" s="52" t="s">
        <v>6320</v>
      </c>
      <c r="D778" s="130" t="s">
        <v>1771</v>
      </c>
      <c r="E778" s="131" t="s">
        <v>6352</v>
      </c>
      <c r="F778" s="132" t="s">
        <v>1772</v>
      </c>
      <c r="G778" s="125">
        <v>64.531000000000006</v>
      </c>
      <c r="H778" s="122">
        <v>53.831000000000003</v>
      </c>
      <c r="I778" s="123">
        <f t="shared" ref="I778:I809" si="415">G778-H778</f>
        <v>10.700000000000003</v>
      </c>
      <c r="J778" s="124">
        <f t="shared" ref="J778:J809" si="416">I778/H778*100</f>
        <v>19.877022533484428</v>
      </c>
      <c r="K778" s="125">
        <v>64.531000000000006</v>
      </c>
      <c r="L778" s="122">
        <v>53.831000000000003</v>
      </c>
      <c r="M778" s="123">
        <f t="shared" ref="M778:M809" si="417">K778-L778</f>
        <v>10.700000000000003</v>
      </c>
      <c r="N778" s="124">
        <f t="shared" ref="N778:N809" si="418">M778/L778*100</f>
        <v>19.877022533484428</v>
      </c>
      <c r="O778" s="125" t="s">
        <v>11840</v>
      </c>
      <c r="P778" s="122" t="s">
        <v>11840</v>
      </c>
      <c r="Q778" s="123" t="s">
        <v>11839</v>
      </c>
      <c r="R778" s="124" t="s">
        <v>11840</v>
      </c>
      <c r="S778" s="125" t="s">
        <v>6421</v>
      </c>
      <c r="T778" s="122" t="s">
        <v>6421</v>
      </c>
      <c r="U778" s="123" t="s">
        <v>6421</v>
      </c>
      <c r="V778" s="124" t="s">
        <v>6421</v>
      </c>
      <c r="W778" s="121" t="s">
        <v>11839</v>
      </c>
      <c r="X778" s="122" t="s">
        <v>11837</v>
      </c>
      <c r="Y778" s="122" t="s">
        <v>11837</v>
      </c>
      <c r="Z778" s="123" t="s">
        <v>11837</v>
      </c>
      <c r="AA778" s="124" t="s">
        <v>11837</v>
      </c>
      <c r="AB778" s="28" t="s">
        <v>11837</v>
      </c>
      <c r="AC778" s="122" t="s">
        <v>11837</v>
      </c>
      <c r="AD778" s="122" t="s">
        <v>11837</v>
      </c>
      <c r="AE778" s="123" t="s">
        <v>11837</v>
      </c>
      <c r="AF778" s="29" t="s">
        <v>11837</v>
      </c>
      <c r="AG778" s="28" t="s">
        <v>11837</v>
      </c>
      <c r="AH778" s="122" t="s">
        <v>11837</v>
      </c>
      <c r="AI778" s="122" t="s">
        <v>11837</v>
      </c>
      <c r="AJ778" s="123" t="s">
        <v>11837</v>
      </c>
      <c r="AK778" s="124" t="s">
        <v>11837</v>
      </c>
      <c r="AL778" s="28" t="s">
        <v>11837</v>
      </c>
      <c r="AM778" s="122" t="s">
        <v>11837</v>
      </c>
      <c r="AN778" s="122" t="s">
        <v>11837</v>
      </c>
      <c r="AO778" s="123" t="s">
        <v>11837</v>
      </c>
      <c r="AP778" s="29" t="s">
        <v>11837</v>
      </c>
      <c r="AQ778" s="28" t="s">
        <v>11837</v>
      </c>
      <c r="AR778" s="122" t="s">
        <v>11837</v>
      </c>
      <c r="AS778" s="122" t="s">
        <v>11837</v>
      </c>
      <c r="AT778" s="123" t="s">
        <v>11837</v>
      </c>
      <c r="AU778" s="124" t="s">
        <v>11837</v>
      </c>
      <c r="AV778" s="105"/>
      <c r="AX778" s="129"/>
      <c r="AY778" s="139"/>
      <c r="AZ778" s="139"/>
    </row>
    <row r="779" spans="3:52" ht="50" customHeight="1">
      <c r="C779" s="52" t="s">
        <v>6320</v>
      </c>
      <c r="D779" s="130" t="s">
        <v>1775</v>
      </c>
      <c r="E779" s="131" t="s">
        <v>6352</v>
      </c>
      <c r="F779" s="132" t="s">
        <v>1776</v>
      </c>
      <c r="G779" s="125">
        <v>142.23599999999999</v>
      </c>
      <c r="H779" s="122">
        <v>122.73099999999999</v>
      </c>
      <c r="I779" s="123">
        <f t="shared" si="415"/>
        <v>19.504999999999995</v>
      </c>
      <c r="J779" s="124">
        <f t="shared" si="416"/>
        <v>15.892480302450071</v>
      </c>
      <c r="K779" s="125">
        <v>142.23599999999999</v>
      </c>
      <c r="L779" s="122">
        <v>122.73099999999999</v>
      </c>
      <c r="M779" s="123">
        <f t="shared" si="417"/>
        <v>19.504999999999995</v>
      </c>
      <c r="N779" s="124">
        <f t="shared" si="418"/>
        <v>15.892480302450071</v>
      </c>
      <c r="O779" s="125" t="s">
        <v>11840</v>
      </c>
      <c r="P779" s="122" t="s">
        <v>11840</v>
      </c>
      <c r="Q779" s="123" t="s">
        <v>11839</v>
      </c>
      <c r="R779" s="124" t="s">
        <v>11840</v>
      </c>
      <c r="S779" s="125" t="s">
        <v>6421</v>
      </c>
      <c r="T779" s="122" t="s">
        <v>6421</v>
      </c>
      <c r="U779" s="123" t="s">
        <v>6421</v>
      </c>
      <c r="V779" s="124" t="s">
        <v>6421</v>
      </c>
      <c r="W779" s="121" t="s">
        <v>11839</v>
      </c>
      <c r="X779" s="122" t="s">
        <v>11837</v>
      </c>
      <c r="Y779" s="122" t="s">
        <v>11837</v>
      </c>
      <c r="Z779" s="123" t="s">
        <v>11837</v>
      </c>
      <c r="AA779" s="124" t="s">
        <v>11837</v>
      </c>
      <c r="AB779" s="28" t="s">
        <v>11837</v>
      </c>
      <c r="AC779" s="122" t="s">
        <v>11837</v>
      </c>
      <c r="AD779" s="122" t="s">
        <v>11837</v>
      </c>
      <c r="AE779" s="123" t="s">
        <v>11837</v>
      </c>
      <c r="AF779" s="29" t="s">
        <v>11837</v>
      </c>
      <c r="AG779" s="28" t="s">
        <v>11837</v>
      </c>
      <c r="AH779" s="122" t="s">
        <v>11837</v>
      </c>
      <c r="AI779" s="122" t="s">
        <v>11837</v>
      </c>
      <c r="AJ779" s="123" t="s">
        <v>11837</v>
      </c>
      <c r="AK779" s="124" t="s">
        <v>11837</v>
      </c>
      <c r="AL779" s="28" t="s">
        <v>11837</v>
      </c>
      <c r="AM779" s="122" t="s">
        <v>11837</v>
      </c>
      <c r="AN779" s="122" t="s">
        <v>11837</v>
      </c>
      <c r="AO779" s="123" t="s">
        <v>11837</v>
      </c>
      <c r="AP779" s="29" t="s">
        <v>11837</v>
      </c>
      <c r="AQ779" s="28" t="s">
        <v>11837</v>
      </c>
      <c r="AR779" s="122" t="s">
        <v>11837</v>
      </c>
      <c r="AS779" s="122" t="s">
        <v>11837</v>
      </c>
      <c r="AT779" s="123" t="s">
        <v>11837</v>
      </c>
      <c r="AU779" s="124" t="s">
        <v>11837</v>
      </c>
      <c r="AV779" s="105"/>
      <c r="AX779" s="129"/>
      <c r="AY779" s="139"/>
      <c r="AZ779" s="139"/>
    </row>
    <row r="780" spans="3:52" ht="50" customHeight="1">
      <c r="C780" s="52" t="s">
        <v>6320</v>
      </c>
      <c r="D780" s="130" t="s">
        <v>1777</v>
      </c>
      <c r="E780" s="131" t="s">
        <v>6352</v>
      </c>
      <c r="F780" s="132" t="s">
        <v>1778</v>
      </c>
      <c r="G780" s="125">
        <v>319.31400000000002</v>
      </c>
      <c r="H780" s="122">
        <v>374.24900000000002</v>
      </c>
      <c r="I780" s="123">
        <f t="shared" si="415"/>
        <v>-54.935000000000002</v>
      </c>
      <c r="J780" s="124">
        <f t="shared" si="416"/>
        <v>-14.678729936486135</v>
      </c>
      <c r="K780" s="125">
        <v>319.31400000000002</v>
      </c>
      <c r="L780" s="122">
        <v>374.24900000000002</v>
      </c>
      <c r="M780" s="123">
        <f t="shared" si="417"/>
        <v>-54.935000000000002</v>
      </c>
      <c r="N780" s="124">
        <f t="shared" si="418"/>
        <v>-14.678729936486135</v>
      </c>
      <c r="O780" s="125" t="s">
        <v>11840</v>
      </c>
      <c r="P780" s="122" t="s">
        <v>11840</v>
      </c>
      <c r="Q780" s="123" t="s">
        <v>11839</v>
      </c>
      <c r="R780" s="124" t="s">
        <v>11840</v>
      </c>
      <c r="S780" s="125" t="s">
        <v>6421</v>
      </c>
      <c r="T780" s="122" t="s">
        <v>6421</v>
      </c>
      <c r="U780" s="123" t="s">
        <v>6421</v>
      </c>
      <c r="V780" s="124" t="s">
        <v>6421</v>
      </c>
      <c r="W780" s="121" t="s">
        <v>11839</v>
      </c>
      <c r="X780" s="122" t="s">
        <v>11837</v>
      </c>
      <c r="Y780" s="122" t="s">
        <v>11837</v>
      </c>
      <c r="Z780" s="123" t="s">
        <v>11837</v>
      </c>
      <c r="AA780" s="124" t="s">
        <v>11837</v>
      </c>
      <c r="AB780" s="28" t="s">
        <v>11837</v>
      </c>
      <c r="AC780" s="122" t="s">
        <v>11837</v>
      </c>
      <c r="AD780" s="122" t="s">
        <v>11837</v>
      </c>
      <c r="AE780" s="123" t="s">
        <v>11837</v>
      </c>
      <c r="AF780" s="29" t="s">
        <v>11837</v>
      </c>
      <c r="AG780" s="28" t="s">
        <v>11837</v>
      </c>
      <c r="AH780" s="122" t="s">
        <v>11837</v>
      </c>
      <c r="AI780" s="122" t="s">
        <v>11837</v>
      </c>
      <c r="AJ780" s="123" t="s">
        <v>11837</v>
      </c>
      <c r="AK780" s="124" t="s">
        <v>11837</v>
      </c>
      <c r="AL780" s="28" t="s">
        <v>11837</v>
      </c>
      <c r="AM780" s="122" t="s">
        <v>11837</v>
      </c>
      <c r="AN780" s="122" t="s">
        <v>11837</v>
      </c>
      <c r="AO780" s="123" t="s">
        <v>11837</v>
      </c>
      <c r="AP780" s="29" t="s">
        <v>11837</v>
      </c>
      <c r="AQ780" s="28" t="s">
        <v>11837</v>
      </c>
      <c r="AR780" s="122" t="s">
        <v>11837</v>
      </c>
      <c r="AS780" s="122" t="s">
        <v>11837</v>
      </c>
      <c r="AT780" s="123" t="s">
        <v>11837</v>
      </c>
      <c r="AU780" s="124" t="s">
        <v>11837</v>
      </c>
      <c r="AV780" s="105"/>
      <c r="AX780" s="129"/>
      <c r="AY780" s="139"/>
      <c r="AZ780" s="139"/>
    </row>
    <row r="781" spans="3:52" ht="50" customHeight="1">
      <c r="C781" s="52" t="s">
        <v>6320</v>
      </c>
      <c r="D781" s="106" t="s">
        <v>1779</v>
      </c>
      <c r="E781" s="107" t="s">
        <v>6352</v>
      </c>
      <c r="F781" s="108" t="s">
        <v>1780</v>
      </c>
      <c r="G781" s="125">
        <v>214.22300000000001</v>
      </c>
      <c r="H781" s="122">
        <v>154.85300000000001</v>
      </c>
      <c r="I781" s="123">
        <f t="shared" si="415"/>
        <v>59.370000000000005</v>
      </c>
      <c r="J781" s="124">
        <f t="shared" si="416"/>
        <v>38.339586575655623</v>
      </c>
      <c r="K781" s="125">
        <v>35.168999999999997</v>
      </c>
      <c r="L781" s="122">
        <v>35.167999999999999</v>
      </c>
      <c r="M781" s="123">
        <f t="shared" si="417"/>
        <v>9.9999999999766942E-4</v>
      </c>
      <c r="N781" s="124">
        <f t="shared" si="418"/>
        <v>2.8434940855256749E-3</v>
      </c>
      <c r="O781" s="125" t="s">
        <v>11840</v>
      </c>
      <c r="P781" s="122" t="s">
        <v>11840</v>
      </c>
      <c r="Q781" s="123" t="s">
        <v>11839</v>
      </c>
      <c r="R781" s="124" t="s">
        <v>11840</v>
      </c>
      <c r="S781" s="125">
        <v>179.054</v>
      </c>
      <c r="T781" s="122">
        <v>119.685</v>
      </c>
      <c r="U781" s="123">
        <f t="shared" ref="U781:U809" si="419">S781-T781</f>
        <v>59.369</v>
      </c>
      <c r="V781" s="124">
        <f t="shared" ref="V781:V809" si="420">U781/T781*100</f>
        <v>49.604378159334921</v>
      </c>
      <c r="W781" s="121" t="s">
        <v>6881</v>
      </c>
      <c r="X781" s="122">
        <v>179</v>
      </c>
      <c r="Y781" s="122">
        <v>120</v>
      </c>
      <c r="Z781" s="123">
        <f t="shared" ref="Z781:Z809" si="421">X781-Y781</f>
        <v>59</v>
      </c>
      <c r="AA781" s="124">
        <f t="shared" ref="AA781:AA809" si="422">Z781/Y781*100</f>
        <v>49.166666666666664</v>
      </c>
      <c r="AB781" s="28" t="s">
        <v>11839</v>
      </c>
      <c r="AC781" s="122" t="s">
        <v>11839</v>
      </c>
      <c r="AD781" s="122" t="s">
        <v>11839</v>
      </c>
      <c r="AE781" s="123" t="s">
        <v>11839</v>
      </c>
      <c r="AF781" s="29" t="s">
        <v>11839</v>
      </c>
      <c r="AG781" s="28" t="s">
        <v>11839</v>
      </c>
      <c r="AH781" s="122" t="s">
        <v>11839</v>
      </c>
      <c r="AI781" s="122" t="s">
        <v>11839</v>
      </c>
      <c r="AJ781" s="123" t="s">
        <v>11839</v>
      </c>
      <c r="AK781" s="124" t="s">
        <v>11839</v>
      </c>
      <c r="AL781" s="28" t="s">
        <v>11839</v>
      </c>
      <c r="AM781" s="122" t="s">
        <v>11839</v>
      </c>
      <c r="AN781" s="122" t="s">
        <v>11839</v>
      </c>
      <c r="AO781" s="123" t="s">
        <v>11839</v>
      </c>
      <c r="AP781" s="29" t="s">
        <v>11839</v>
      </c>
      <c r="AQ781" s="28" t="s">
        <v>11839</v>
      </c>
      <c r="AR781" s="122" t="s">
        <v>11839</v>
      </c>
      <c r="AS781" s="122" t="s">
        <v>11839</v>
      </c>
      <c r="AT781" s="123" t="s">
        <v>11839</v>
      </c>
      <c r="AU781" s="124" t="s">
        <v>11837</v>
      </c>
      <c r="AV781" s="105"/>
      <c r="AX781" s="129"/>
      <c r="AY781" s="139"/>
      <c r="AZ781" s="139"/>
    </row>
    <row r="782" spans="3:52" ht="50" customHeight="1">
      <c r="C782" s="52" t="s">
        <v>6320</v>
      </c>
      <c r="D782" s="130" t="s">
        <v>1781</v>
      </c>
      <c r="E782" s="131" t="s">
        <v>6352</v>
      </c>
      <c r="F782" s="132" t="s">
        <v>1782</v>
      </c>
      <c r="G782" s="125">
        <v>60.29</v>
      </c>
      <c r="H782" s="122">
        <v>111.16500000000001</v>
      </c>
      <c r="I782" s="123">
        <f t="shared" si="415"/>
        <v>-50.875000000000007</v>
      </c>
      <c r="J782" s="124">
        <f t="shared" si="416"/>
        <v>-45.765303827643592</v>
      </c>
      <c r="K782" s="125" t="s">
        <v>11839</v>
      </c>
      <c r="L782" s="122" t="s">
        <v>11839</v>
      </c>
      <c r="M782" s="123" t="s">
        <v>11839</v>
      </c>
      <c r="N782" s="124" t="s">
        <v>11839</v>
      </c>
      <c r="O782" s="125" t="s">
        <v>11840</v>
      </c>
      <c r="P782" s="122" t="s">
        <v>11840</v>
      </c>
      <c r="Q782" s="123" t="s">
        <v>11839</v>
      </c>
      <c r="R782" s="124" t="s">
        <v>11840</v>
      </c>
      <c r="S782" s="125">
        <v>60.29</v>
      </c>
      <c r="T782" s="122">
        <v>111.16500000000001</v>
      </c>
      <c r="U782" s="123">
        <f t="shared" si="419"/>
        <v>-50.875000000000007</v>
      </c>
      <c r="V782" s="124">
        <f t="shared" si="420"/>
        <v>-45.765303827643592</v>
      </c>
      <c r="W782" s="121" t="s">
        <v>6881</v>
      </c>
      <c r="X782" s="122">
        <v>60</v>
      </c>
      <c r="Y782" s="122">
        <v>111</v>
      </c>
      <c r="Z782" s="123">
        <f t="shared" si="421"/>
        <v>-51</v>
      </c>
      <c r="AA782" s="124">
        <f t="shared" si="422"/>
        <v>-45.945945945945951</v>
      </c>
      <c r="AB782" s="28" t="s">
        <v>11839</v>
      </c>
      <c r="AC782" s="122" t="s">
        <v>11839</v>
      </c>
      <c r="AD782" s="122" t="s">
        <v>11839</v>
      </c>
      <c r="AE782" s="123" t="s">
        <v>11839</v>
      </c>
      <c r="AF782" s="29" t="s">
        <v>11839</v>
      </c>
      <c r="AG782" s="28" t="s">
        <v>11839</v>
      </c>
      <c r="AH782" s="122" t="s">
        <v>11839</v>
      </c>
      <c r="AI782" s="122" t="s">
        <v>11839</v>
      </c>
      <c r="AJ782" s="123" t="s">
        <v>11839</v>
      </c>
      <c r="AK782" s="124" t="s">
        <v>11839</v>
      </c>
      <c r="AL782" s="28" t="s">
        <v>11839</v>
      </c>
      <c r="AM782" s="122" t="s">
        <v>11839</v>
      </c>
      <c r="AN782" s="122" t="s">
        <v>11839</v>
      </c>
      <c r="AO782" s="123" t="s">
        <v>11839</v>
      </c>
      <c r="AP782" s="29" t="s">
        <v>11839</v>
      </c>
      <c r="AQ782" s="28" t="s">
        <v>11839</v>
      </c>
      <c r="AR782" s="122" t="s">
        <v>11839</v>
      </c>
      <c r="AS782" s="122" t="s">
        <v>11839</v>
      </c>
      <c r="AT782" s="123" t="s">
        <v>11839</v>
      </c>
      <c r="AU782" s="124" t="s">
        <v>11837</v>
      </c>
      <c r="AV782" s="105"/>
      <c r="AX782" s="129"/>
      <c r="AY782" s="139"/>
      <c r="AZ782" s="139"/>
    </row>
    <row r="783" spans="3:52" ht="50" customHeight="1">
      <c r="C783" s="52" t="s">
        <v>6320</v>
      </c>
      <c r="D783" s="130" t="s">
        <v>1783</v>
      </c>
      <c r="E783" s="131" t="s">
        <v>6352</v>
      </c>
      <c r="F783" s="132" t="s">
        <v>1784</v>
      </c>
      <c r="G783" s="125">
        <v>630.19299999999998</v>
      </c>
      <c r="H783" s="122">
        <v>629.56299999999999</v>
      </c>
      <c r="I783" s="123">
        <f t="shared" si="415"/>
        <v>0.62999999999999545</v>
      </c>
      <c r="J783" s="124">
        <f t="shared" si="416"/>
        <v>0.10006941322790498</v>
      </c>
      <c r="K783" s="125" t="s">
        <v>11839</v>
      </c>
      <c r="L783" s="122" t="s">
        <v>11839</v>
      </c>
      <c r="M783" s="123" t="s">
        <v>11839</v>
      </c>
      <c r="N783" s="124" t="s">
        <v>11839</v>
      </c>
      <c r="O783" s="125" t="s">
        <v>11840</v>
      </c>
      <c r="P783" s="122" t="s">
        <v>11840</v>
      </c>
      <c r="Q783" s="123" t="s">
        <v>11839</v>
      </c>
      <c r="R783" s="124" t="s">
        <v>11840</v>
      </c>
      <c r="S783" s="125">
        <v>630.19299999999998</v>
      </c>
      <c r="T783" s="122">
        <v>629.56299999999999</v>
      </c>
      <c r="U783" s="123">
        <f t="shared" si="419"/>
        <v>0.62999999999999545</v>
      </c>
      <c r="V783" s="124">
        <f t="shared" si="420"/>
        <v>0.10006941322790498</v>
      </c>
      <c r="W783" s="121" t="s">
        <v>7985</v>
      </c>
      <c r="X783" s="122">
        <v>439</v>
      </c>
      <c r="Y783" s="122">
        <v>488</v>
      </c>
      <c r="Z783" s="123">
        <f t="shared" si="421"/>
        <v>-49</v>
      </c>
      <c r="AA783" s="124">
        <f t="shared" si="422"/>
        <v>-10.040983606557377</v>
      </c>
      <c r="AB783" s="28" t="s">
        <v>8098</v>
      </c>
      <c r="AC783" s="122">
        <v>192</v>
      </c>
      <c r="AD783" s="122">
        <v>141</v>
      </c>
      <c r="AE783" s="123">
        <f t="shared" ref="AE783:AE807" si="423">AC783-AD783</f>
        <v>51</v>
      </c>
      <c r="AF783" s="29">
        <f t="shared" ref="AF783:AF807" si="424">AE783/AD783*100</f>
        <v>36.170212765957451</v>
      </c>
      <c r="AG783" s="122" t="s">
        <v>6421</v>
      </c>
      <c r="AH783" s="122" t="s">
        <v>6421</v>
      </c>
      <c r="AI783" s="122" t="s">
        <v>6421</v>
      </c>
      <c r="AJ783" s="122" t="s">
        <v>6421</v>
      </c>
      <c r="AK783" s="122" t="s">
        <v>6421</v>
      </c>
      <c r="AL783" s="28" t="s">
        <v>6421</v>
      </c>
      <c r="AM783" s="122" t="s">
        <v>6421</v>
      </c>
      <c r="AN783" s="122" t="s">
        <v>6421</v>
      </c>
      <c r="AO783" s="123" t="s">
        <v>6421</v>
      </c>
      <c r="AP783" s="29" t="s">
        <v>6421</v>
      </c>
      <c r="AQ783" s="28" t="s">
        <v>6421</v>
      </c>
      <c r="AR783" s="122" t="s">
        <v>6421</v>
      </c>
      <c r="AS783" s="122" t="s">
        <v>6421</v>
      </c>
      <c r="AT783" s="123" t="s">
        <v>6421</v>
      </c>
      <c r="AU783" s="124" t="s">
        <v>6421</v>
      </c>
      <c r="AV783" s="105"/>
      <c r="AX783" s="129"/>
      <c r="AY783" s="139"/>
      <c r="AZ783" s="139"/>
    </row>
    <row r="784" spans="3:52" ht="50" customHeight="1">
      <c r="C784" s="52" t="s">
        <v>6320</v>
      </c>
      <c r="D784" s="130" t="s">
        <v>1785</v>
      </c>
      <c r="E784" s="131" t="s">
        <v>6352</v>
      </c>
      <c r="F784" s="132" t="s">
        <v>1786</v>
      </c>
      <c r="G784" s="125">
        <v>30.007000000000001</v>
      </c>
      <c r="H784" s="122">
        <v>30.004000000000001</v>
      </c>
      <c r="I784" s="123">
        <f t="shared" si="415"/>
        <v>3.0000000000001137E-3</v>
      </c>
      <c r="J784" s="124">
        <f t="shared" si="416"/>
        <v>9.9986668444211231E-3</v>
      </c>
      <c r="K784" s="125" t="s">
        <v>11839</v>
      </c>
      <c r="L784" s="122" t="s">
        <v>11839</v>
      </c>
      <c r="M784" s="123" t="s">
        <v>11839</v>
      </c>
      <c r="N784" s="124" t="s">
        <v>11839</v>
      </c>
      <c r="O784" s="125" t="s">
        <v>11840</v>
      </c>
      <c r="P784" s="122" t="s">
        <v>11840</v>
      </c>
      <c r="Q784" s="123" t="s">
        <v>11839</v>
      </c>
      <c r="R784" s="124" t="s">
        <v>11840</v>
      </c>
      <c r="S784" s="125">
        <v>30.007000000000001</v>
      </c>
      <c r="T784" s="122">
        <v>30.004000000000001</v>
      </c>
      <c r="U784" s="123">
        <f t="shared" si="419"/>
        <v>3.0000000000001137E-3</v>
      </c>
      <c r="V784" s="124">
        <f t="shared" si="420"/>
        <v>9.9986668444211231E-3</v>
      </c>
      <c r="W784" s="121" t="s">
        <v>6881</v>
      </c>
      <c r="X784" s="122">
        <v>30</v>
      </c>
      <c r="Y784" s="122">
        <v>30</v>
      </c>
      <c r="Z784" s="123">
        <f t="shared" si="421"/>
        <v>0</v>
      </c>
      <c r="AA784" s="124">
        <f t="shared" si="422"/>
        <v>0</v>
      </c>
      <c r="AB784" s="28" t="s">
        <v>11839</v>
      </c>
      <c r="AC784" s="122" t="s">
        <v>11839</v>
      </c>
      <c r="AD784" s="122" t="s">
        <v>11839</v>
      </c>
      <c r="AE784" s="123" t="s">
        <v>11839</v>
      </c>
      <c r="AF784" s="29" t="s">
        <v>11839</v>
      </c>
      <c r="AG784" s="28" t="s">
        <v>11839</v>
      </c>
      <c r="AH784" s="122" t="s">
        <v>11839</v>
      </c>
      <c r="AI784" s="122" t="s">
        <v>11839</v>
      </c>
      <c r="AJ784" s="123" t="s">
        <v>11839</v>
      </c>
      <c r="AK784" s="124" t="s">
        <v>11839</v>
      </c>
      <c r="AL784" s="28" t="s">
        <v>11839</v>
      </c>
      <c r="AM784" s="122" t="s">
        <v>11839</v>
      </c>
      <c r="AN784" s="122" t="s">
        <v>11839</v>
      </c>
      <c r="AO784" s="123" t="s">
        <v>11839</v>
      </c>
      <c r="AP784" s="29" t="s">
        <v>11839</v>
      </c>
      <c r="AQ784" s="28" t="s">
        <v>11839</v>
      </c>
      <c r="AR784" s="122" t="s">
        <v>11839</v>
      </c>
      <c r="AS784" s="122" t="s">
        <v>11839</v>
      </c>
      <c r="AT784" s="123" t="s">
        <v>11839</v>
      </c>
      <c r="AU784" s="124" t="s">
        <v>11837</v>
      </c>
      <c r="AV784" s="105"/>
      <c r="AX784" s="129"/>
      <c r="AY784" s="139"/>
      <c r="AZ784" s="139"/>
    </row>
    <row r="785" spans="3:52" ht="50" customHeight="1">
      <c r="C785" s="52" t="s">
        <v>6320</v>
      </c>
      <c r="D785" s="130" t="s">
        <v>1787</v>
      </c>
      <c r="E785" s="131" t="s">
        <v>6352</v>
      </c>
      <c r="F785" s="132" t="s">
        <v>1788</v>
      </c>
      <c r="G785" s="125">
        <v>7423</v>
      </c>
      <c r="H785" s="122">
        <v>7753</v>
      </c>
      <c r="I785" s="123">
        <f t="shared" si="415"/>
        <v>-330</v>
      </c>
      <c r="J785" s="124">
        <f t="shared" si="416"/>
        <v>-4.256416870888688</v>
      </c>
      <c r="K785" s="125" t="s">
        <v>11839</v>
      </c>
      <c r="L785" s="122" t="s">
        <v>11839</v>
      </c>
      <c r="M785" s="123" t="s">
        <v>11839</v>
      </c>
      <c r="N785" s="124" t="s">
        <v>11839</v>
      </c>
      <c r="O785" s="125" t="s">
        <v>11840</v>
      </c>
      <c r="P785" s="122" t="s">
        <v>11840</v>
      </c>
      <c r="Q785" s="123" t="s">
        <v>11839</v>
      </c>
      <c r="R785" s="124" t="s">
        <v>11840</v>
      </c>
      <c r="S785" s="125">
        <v>7423</v>
      </c>
      <c r="T785" s="122">
        <v>7753</v>
      </c>
      <c r="U785" s="123">
        <f t="shared" si="419"/>
        <v>-330</v>
      </c>
      <c r="V785" s="124">
        <f t="shared" si="420"/>
        <v>-4.256416870888688</v>
      </c>
      <c r="W785" s="121" t="s">
        <v>6444</v>
      </c>
      <c r="X785" s="122">
        <v>7423</v>
      </c>
      <c r="Y785" s="122">
        <v>7753</v>
      </c>
      <c r="Z785" s="123">
        <f t="shared" si="421"/>
        <v>-330</v>
      </c>
      <c r="AA785" s="124">
        <f t="shared" si="422"/>
        <v>-4.256416870888688</v>
      </c>
      <c r="AB785" s="28" t="s">
        <v>11839</v>
      </c>
      <c r="AC785" s="122" t="s">
        <v>11839</v>
      </c>
      <c r="AD785" s="122" t="s">
        <v>11839</v>
      </c>
      <c r="AE785" s="123" t="s">
        <v>11839</v>
      </c>
      <c r="AF785" s="29" t="s">
        <v>11839</v>
      </c>
      <c r="AG785" s="28" t="s">
        <v>11839</v>
      </c>
      <c r="AH785" s="122" t="s">
        <v>11839</v>
      </c>
      <c r="AI785" s="122" t="s">
        <v>11839</v>
      </c>
      <c r="AJ785" s="123" t="s">
        <v>11839</v>
      </c>
      <c r="AK785" s="124" t="s">
        <v>11839</v>
      </c>
      <c r="AL785" s="28" t="s">
        <v>11839</v>
      </c>
      <c r="AM785" s="122" t="s">
        <v>11839</v>
      </c>
      <c r="AN785" s="122" t="s">
        <v>11839</v>
      </c>
      <c r="AO785" s="123" t="s">
        <v>11839</v>
      </c>
      <c r="AP785" s="29" t="s">
        <v>11839</v>
      </c>
      <c r="AQ785" s="28" t="s">
        <v>11839</v>
      </c>
      <c r="AR785" s="122" t="s">
        <v>11839</v>
      </c>
      <c r="AS785" s="122" t="s">
        <v>11839</v>
      </c>
      <c r="AT785" s="123" t="s">
        <v>11839</v>
      </c>
      <c r="AU785" s="124" t="s">
        <v>11837</v>
      </c>
      <c r="AV785" s="105"/>
      <c r="AX785" s="129"/>
      <c r="AY785" s="139"/>
      <c r="AZ785" s="139"/>
    </row>
    <row r="786" spans="3:52" ht="50" customHeight="1">
      <c r="C786" s="52" t="s">
        <v>6320</v>
      </c>
      <c r="D786" s="130" t="s">
        <v>1789</v>
      </c>
      <c r="E786" s="131" t="s">
        <v>6352</v>
      </c>
      <c r="F786" s="132" t="s">
        <v>1790</v>
      </c>
      <c r="G786" s="125">
        <v>1146.287</v>
      </c>
      <c r="H786" s="122">
        <v>1044.5530000000001</v>
      </c>
      <c r="I786" s="123">
        <f t="shared" si="415"/>
        <v>101.73399999999992</v>
      </c>
      <c r="J786" s="124">
        <f t="shared" si="416"/>
        <v>9.739477077754783</v>
      </c>
      <c r="K786" s="125" t="s">
        <v>11839</v>
      </c>
      <c r="L786" s="122" t="s">
        <v>11839</v>
      </c>
      <c r="M786" s="123" t="s">
        <v>11839</v>
      </c>
      <c r="N786" s="124" t="s">
        <v>11839</v>
      </c>
      <c r="O786" s="125" t="s">
        <v>11840</v>
      </c>
      <c r="P786" s="122" t="s">
        <v>11840</v>
      </c>
      <c r="Q786" s="123" t="s">
        <v>11839</v>
      </c>
      <c r="R786" s="124" t="s">
        <v>11840</v>
      </c>
      <c r="S786" s="125">
        <v>1146.287</v>
      </c>
      <c r="T786" s="122">
        <v>1044.5530000000001</v>
      </c>
      <c r="U786" s="123">
        <f t="shared" si="419"/>
        <v>101.73399999999992</v>
      </c>
      <c r="V786" s="124">
        <f t="shared" si="420"/>
        <v>9.739477077754783</v>
      </c>
      <c r="W786" s="121" t="s">
        <v>6902</v>
      </c>
      <c r="X786" s="122">
        <v>1146</v>
      </c>
      <c r="Y786" s="122">
        <v>1045</v>
      </c>
      <c r="Z786" s="123">
        <f t="shared" si="421"/>
        <v>101</v>
      </c>
      <c r="AA786" s="124">
        <f t="shared" si="422"/>
        <v>9.6650717703349276</v>
      </c>
      <c r="AB786" s="28" t="s">
        <v>11839</v>
      </c>
      <c r="AC786" s="122" t="s">
        <v>11839</v>
      </c>
      <c r="AD786" s="122" t="s">
        <v>11839</v>
      </c>
      <c r="AE786" s="123" t="s">
        <v>11839</v>
      </c>
      <c r="AF786" s="29" t="s">
        <v>11839</v>
      </c>
      <c r="AG786" s="28" t="s">
        <v>11839</v>
      </c>
      <c r="AH786" s="122" t="s">
        <v>11839</v>
      </c>
      <c r="AI786" s="122" t="s">
        <v>11839</v>
      </c>
      <c r="AJ786" s="123" t="s">
        <v>11839</v>
      </c>
      <c r="AK786" s="124" t="s">
        <v>11839</v>
      </c>
      <c r="AL786" s="28" t="s">
        <v>11839</v>
      </c>
      <c r="AM786" s="122" t="s">
        <v>11839</v>
      </c>
      <c r="AN786" s="122" t="s">
        <v>11839</v>
      </c>
      <c r="AO786" s="123" t="s">
        <v>11839</v>
      </c>
      <c r="AP786" s="29" t="s">
        <v>11839</v>
      </c>
      <c r="AQ786" s="28" t="s">
        <v>11839</v>
      </c>
      <c r="AR786" s="122" t="s">
        <v>11839</v>
      </c>
      <c r="AS786" s="122" t="s">
        <v>11839</v>
      </c>
      <c r="AT786" s="123" t="s">
        <v>11839</v>
      </c>
      <c r="AU786" s="124" t="s">
        <v>11837</v>
      </c>
      <c r="AV786" s="105"/>
      <c r="AX786" s="129"/>
      <c r="AY786" s="139"/>
      <c r="AZ786" s="139"/>
    </row>
    <row r="787" spans="3:52" ht="50" customHeight="1">
      <c r="C787" s="52" t="s">
        <v>6320</v>
      </c>
      <c r="D787" s="130" t="s">
        <v>1791</v>
      </c>
      <c r="E787" s="131" t="s">
        <v>6352</v>
      </c>
      <c r="F787" s="132" t="s">
        <v>1792</v>
      </c>
      <c r="G787" s="125">
        <v>95.926000000000002</v>
      </c>
      <c r="H787" s="122">
        <v>92.798000000000002</v>
      </c>
      <c r="I787" s="123">
        <f t="shared" si="415"/>
        <v>3.1280000000000001</v>
      </c>
      <c r="J787" s="124">
        <f t="shared" si="416"/>
        <v>3.3707623009116574</v>
      </c>
      <c r="K787" s="125" t="s">
        <v>11839</v>
      </c>
      <c r="L787" s="122" t="s">
        <v>11839</v>
      </c>
      <c r="M787" s="123" t="s">
        <v>11839</v>
      </c>
      <c r="N787" s="124" t="s">
        <v>11839</v>
      </c>
      <c r="O787" s="125" t="s">
        <v>11840</v>
      </c>
      <c r="P787" s="122" t="s">
        <v>11840</v>
      </c>
      <c r="Q787" s="123" t="s">
        <v>11839</v>
      </c>
      <c r="R787" s="124" t="s">
        <v>11840</v>
      </c>
      <c r="S787" s="125">
        <v>95.926000000000002</v>
      </c>
      <c r="T787" s="122">
        <v>92.798000000000002</v>
      </c>
      <c r="U787" s="123">
        <f t="shared" si="419"/>
        <v>3.1280000000000001</v>
      </c>
      <c r="V787" s="124">
        <f t="shared" si="420"/>
        <v>3.3707623009116574</v>
      </c>
      <c r="W787" s="121" t="s">
        <v>8099</v>
      </c>
      <c r="X787" s="122">
        <v>96</v>
      </c>
      <c r="Y787" s="122">
        <v>93</v>
      </c>
      <c r="Z787" s="123">
        <f t="shared" si="421"/>
        <v>3</v>
      </c>
      <c r="AA787" s="124">
        <f t="shared" si="422"/>
        <v>3.225806451612903</v>
      </c>
      <c r="AB787" s="28" t="s">
        <v>11839</v>
      </c>
      <c r="AC787" s="122" t="s">
        <v>11839</v>
      </c>
      <c r="AD787" s="122" t="s">
        <v>11839</v>
      </c>
      <c r="AE787" s="123" t="s">
        <v>11839</v>
      </c>
      <c r="AF787" s="29" t="s">
        <v>11839</v>
      </c>
      <c r="AG787" s="28" t="s">
        <v>11839</v>
      </c>
      <c r="AH787" s="122" t="s">
        <v>11839</v>
      </c>
      <c r="AI787" s="122" t="s">
        <v>11839</v>
      </c>
      <c r="AJ787" s="123" t="s">
        <v>11839</v>
      </c>
      <c r="AK787" s="124" t="s">
        <v>11839</v>
      </c>
      <c r="AL787" s="28" t="s">
        <v>11839</v>
      </c>
      <c r="AM787" s="122" t="s">
        <v>11839</v>
      </c>
      <c r="AN787" s="122" t="s">
        <v>11839</v>
      </c>
      <c r="AO787" s="123" t="s">
        <v>11839</v>
      </c>
      <c r="AP787" s="29" t="s">
        <v>11839</v>
      </c>
      <c r="AQ787" s="28" t="s">
        <v>11839</v>
      </c>
      <c r="AR787" s="122" t="s">
        <v>11839</v>
      </c>
      <c r="AS787" s="122" t="s">
        <v>11839</v>
      </c>
      <c r="AT787" s="123" t="s">
        <v>11839</v>
      </c>
      <c r="AU787" s="124" t="s">
        <v>11837</v>
      </c>
      <c r="AV787" s="105"/>
      <c r="AX787" s="129"/>
      <c r="AY787" s="139"/>
      <c r="AZ787" s="139"/>
    </row>
    <row r="788" spans="3:52" ht="50" customHeight="1">
      <c r="C788" s="52" t="s">
        <v>6320</v>
      </c>
      <c r="D788" s="130" t="s">
        <v>1793</v>
      </c>
      <c r="E788" s="131" t="s">
        <v>6352</v>
      </c>
      <c r="F788" s="132" t="s">
        <v>12716</v>
      </c>
      <c r="G788" s="125">
        <v>8.01</v>
      </c>
      <c r="H788" s="122">
        <v>8.0090000000000003</v>
      </c>
      <c r="I788" s="123">
        <f t="shared" si="415"/>
        <v>9.9999999999944578E-4</v>
      </c>
      <c r="J788" s="124">
        <f t="shared" si="416"/>
        <v>1.2485953302527726E-2</v>
      </c>
      <c r="K788" s="125" t="s">
        <v>11839</v>
      </c>
      <c r="L788" s="122" t="s">
        <v>11839</v>
      </c>
      <c r="M788" s="123" t="s">
        <v>11839</v>
      </c>
      <c r="N788" s="124" t="s">
        <v>11839</v>
      </c>
      <c r="O788" s="125" t="s">
        <v>11840</v>
      </c>
      <c r="P788" s="122" t="s">
        <v>11840</v>
      </c>
      <c r="Q788" s="123" t="s">
        <v>11839</v>
      </c>
      <c r="R788" s="124" t="s">
        <v>11840</v>
      </c>
      <c r="S788" s="125">
        <v>8.01</v>
      </c>
      <c r="T788" s="122">
        <v>8.0090000000000003</v>
      </c>
      <c r="U788" s="123">
        <f t="shared" si="419"/>
        <v>9.9999999999944578E-4</v>
      </c>
      <c r="V788" s="124">
        <f t="shared" si="420"/>
        <v>1.2485953302527726E-2</v>
      </c>
      <c r="W788" s="121" t="s">
        <v>12717</v>
      </c>
      <c r="X788" s="122">
        <v>8</v>
      </c>
      <c r="Y788" s="122">
        <v>8</v>
      </c>
      <c r="Z788" s="123">
        <f t="shared" si="421"/>
        <v>0</v>
      </c>
      <c r="AA788" s="124">
        <f t="shared" si="422"/>
        <v>0</v>
      </c>
      <c r="AB788" s="28" t="s">
        <v>11839</v>
      </c>
      <c r="AC788" s="122" t="s">
        <v>11839</v>
      </c>
      <c r="AD788" s="122" t="s">
        <v>11839</v>
      </c>
      <c r="AE788" s="123" t="s">
        <v>11839</v>
      </c>
      <c r="AF788" s="29" t="s">
        <v>11839</v>
      </c>
      <c r="AG788" s="28" t="s">
        <v>11839</v>
      </c>
      <c r="AH788" s="122" t="s">
        <v>11839</v>
      </c>
      <c r="AI788" s="122" t="s">
        <v>11839</v>
      </c>
      <c r="AJ788" s="123" t="s">
        <v>11839</v>
      </c>
      <c r="AK788" s="124" t="s">
        <v>11839</v>
      </c>
      <c r="AL788" s="28" t="s">
        <v>11839</v>
      </c>
      <c r="AM788" s="122" t="s">
        <v>11839</v>
      </c>
      <c r="AN788" s="122" t="s">
        <v>11839</v>
      </c>
      <c r="AO788" s="123" t="s">
        <v>11839</v>
      </c>
      <c r="AP788" s="29" t="s">
        <v>11839</v>
      </c>
      <c r="AQ788" s="28" t="s">
        <v>11839</v>
      </c>
      <c r="AR788" s="122" t="s">
        <v>11839</v>
      </c>
      <c r="AS788" s="122" t="s">
        <v>11839</v>
      </c>
      <c r="AT788" s="123" t="s">
        <v>11839</v>
      </c>
      <c r="AU788" s="124" t="s">
        <v>11837</v>
      </c>
      <c r="AV788" s="105"/>
      <c r="AX788" s="129"/>
      <c r="AY788" s="139"/>
      <c r="AZ788" s="139"/>
    </row>
    <row r="789" spans="3:52" ht="50" customHeight="1">
      <c r="C789" s="52" t="s">
        <v>6320</v>
      </c>
      <c r="D789" s="130" t="s">
        <v>1797</v>
      </c>
      <c r="E789" s="131" t="s">
        <v>6352</v>
      </c>
      <c r="F789" s="132" t="s">
        <v>1798</v>
      </c>
      <c r="G789" s="125">
        <v>4.327</v>
      </c>
      <c r="H789" s="122">
        <v>4.8209999999999997</v>
      </c>
      <c r="I789" s="123">
        <f t="shared" si="415"/>
        <v>-0.49399999999999977</v>
      </c>
      <c r="J789" s="124">
        <f t="shared" si="416"/>
        <v>-10.246836755859775</v>
      </c>
      <c r="K789" s="125" t="s">
        <v>11839</v>
      </c>
      <c r="L789" s="122" t="s">
        <v>11839</v>
      </c>
      <c r="M789" s="123" t="s">
        <v>11839</v>
      </c>
      <c r="N789" s="124" t="s">
        <v>11839</v>
      </c>
      <c r="O789" s="125" t="s">
        <v>11840</v>
      </c>
      <c r="P789" s="122" t="s">
        <v>11840</v>
      </c>
      <c r="Q789" s="123" t="s">
        <v>11839</v>
      </c>
      <c r="R789" s="124" t="s">
        <v>11840</v>
      </c>
      <c r="S789" s="125">
        <v>4.327</v>
      </c>
      <c r="T789" s="122">
        <v>4.8209999999999997</v>
      </c>
      <c r="U789" s="123">
        <f t="shared" si="419"/>
        <v>-0.49399999999999977</v>
      </c>
      <c r="V789" s="124">
        <f t="shared" si="420"/>
        <v>-10.246836755859775</v>
      </c>
      <c r="W789" s="121" t="s">
        <v>8100</v>
      </c>
      <c r="X789" s="122">
        <v>4</v>
      </c>
      <c r="Y789" s="122">
        <v>5</v>
      </c>
      <c r="Z789" s="123">
        <f t="shared" si="421"/>
        <v>-1</v>
      </c>
      <c r="AA789" s="124">
        <f t="shared" si="422"/>
        <v>-20</v>
      </c>
      <c r="AB789" s="28" t="s">
        <v>11839</v>
      </c>
      <c r="AC789" s="122" t="s">
        <v>11839</v>
      </c>
      <c r="AD789" s="122" t="s">
        <v>11839</v>
      </c>
      <c r="AE789" s="123" t="s">
        <v>11839</v>
      </c>
      <c r="AF789" s="29" t="s">
        <v>11839</v>
      </c>
      <c r="AG789" s="28" t="s">
        <v>11839</v>
      </c>
      <c r="AH789" s="122" t="s">
        <v>11839</v>
      </c>
      <c r="AI789" s="122" t="s">
        <v>11839</v>
      </c>
      <c r="AJ789" s="123" t="s">
        <v>11839</v>
      </c>
      <c r="AK789" s="124" t="s">
        <v>11839</v>
      </c>
      <c r="AL789" s="28" t="s">
        <v>11839</v>
      </c>
      <c r="AM789" s="122" t="s">
        <v>11839</v>
      </c>
      <c r="AN789" s="122" t="s">
        <v>11839</v>
      </c>
      <c r="AO789" s="123" t="s">
        <v>11839</v>
      </c>
      <c r="AP789" s="29" t="s">
        <v>11839</v>
      </c>
      <c r="AQ789" s="28" t="s">
        <v>11839</v>
      </c>
      <c r="AR789" s="122" t="s">
        <v>11839</v>
      </c>
      <c r="AS789" s="122" t="s">
        <v>11839</v>
      </c>
      <c r="AT789" s="123" t="s">
        <v>11839</v>
      </c>
      <c r="AU789" s="124" t="s">
        <v>11837</v>
      </c>
      <c r="AV789" s="105"/>
      <c r="AX789" s="129"/>
      <c r="AY789" s="139"/>
      <c r="AZ789" s="139"/>
    </row>
    <row r="790" spans="3:52" ht="50" customHeight="1">
      <c r="C790" s="52" t="s">
        <v>6320</v>
      </c>
      <c r="D790" s="106" t="s">
        <v>1801</v>
      </c>
      <c r="E790" s="107" t="s">
        <v>6352</v>
      </c>
      <c r="F790" s="108" t="s">
        <v>1802</v>
      </c>
      <c r="G790" s="125">
        <v>37080.911999999997</v>
      </c>
      <c r="H790" s="122">
        <v>33903.726999999999</v>
      </c>
      <c r="I790" s="123">
        <f t="shared" si="415"/>
        <v>3177.1849999999977</v>
      </c>
      <c r="J790" s="124">
        <f t="shared" si="416"/>
        <v>9.3711968598614472</v>
      </c>
      <c r="K790" s="125">
        <v>37080.911999999997</v>
      </c>
      <c r="L790" s="122">
        <v>33903.726999999999</v>
      </c>
      <c r="M790" s="123">
        <f t="shared" si="417"/>
        <v>3177.1849999999977</v>
      </c>
      <c r="N790" s="124">
        <f t="shared" si="418"/>
        <v>9.3711968598614472</v>
      </c>
      <c r="O790" s="125" t="s">
        <v>11840</v>
      </c>
      <c r="P790" s="122" t="s">
        <v>11840</v>
      </c>
      <c r="Q790" s="123" t="s">
        <v>11839</v>
      </c>
      <c r="R790" s="124" t="s">
        <v>11840</v>
      </c>
      <c r="S790" s="125" t="s">
        <v>6421</v>
      </c>
      <c r="T790" s="122" t="s">
        <v>6421</v>
      </c>
      <c r="U790" s="123" t="s">
        <v>6421</v>
      </c>
      <c r="V790" s="124" t="s">
        <v>6421</v>
      </c>
      <c r="W790" s="121" t="s">
        <v>12718</v>
      </c>
      <c r="X790" s="122" t="s">
        <v>11837</v>
      </c>
      <c r="Y790" s="122" t="s">
        <v>11837</v>
      </c>
      <c r="Z790" s="123" t="s">
        <v>11837</v>
      </c>
      <c r="AA790" s="124" t="s">
        <v>11837</v>
      </c>
      <c r="AB790" s="28" t="s">
        <v>11837</v>
      </c>
      <c r="AC790" s="122" t="s">
        <v>11837</v>
      </c>
      <c r="AD790" s="122" t="s">
        <v>11837</v>
      </c>
      <c r="AE790" s="123" t="s">
        <v>11837</v>
      </c>
      <c r="AF790" s="29" t="s">
        <v>11837</v>
      </c>
      <c r="AG790" s="28" t="s">
        <v>11837</v>
      </c>
      <c r="AH790" s="122" t="s">
        <v>11837</v>
      </c>
      <c r="AI790" s="122" t="s">
        <v>11837</v>
      </c>
      <c r="AJ790" s="123" t="s">
        <v>11837</v>
      </c>
      <c r="AK790" s="124" t="s">
        <v>11837</v>
      </c>
      <c r="AL790" s="28" t="s">
        <v>11837</v>
      </c>
      <c r="AM790" s="122" t="s">
        <v>11837</v>
      </c>
      <c r="AN790" s="122" t="s">
        <v>11837</v>
      </c>
      <c r="AO790" s="123" t="s">
        <v>11837</v>
      </c>
      <c r="AP790" s="29" t="s">
        <v>11837</v>
      </c>
      <c r="AQ790" s="28" t="s">
        <v>11837</v>
      </c>
      <c r="AR790" s="122" t="s">
        <v>11837</v>
      </c>
      <c r="AS790" s="122" t="s">
        <v>11837</v>
      </c>
      <c r="AT790" s="123" t="s">
        <v>11837</v>
      </c>
      <c r="AU790" s="124" t="s">
        <v>11837</v>
      </c>
      <c r="AV790" s="105"/>
      <c r="AX790" s="129"/>
      <c r="AY790" s="139"/>
      <c r="AZ790" s="139"/>
    </row>
    <row r="791" spans="3:52" ht="50" customHeight="1">
      <c r="C791" s="52" t="s">
        <v>6320</v>
      </c>
      <c r="D791" s="106" t="s">
        <v>1803</v>
      </c>
      <c r="E791" s="107" t="s">
        <v>6352</v>
      </c>
      <c r="F791" s="108" t="s">
        <v>1804</v>
      </c>
      <c r="G791" s="125">
        <v>122.06699999999999</v>
      </c>
      <c r="H791" s="122">
        <v>122.06699999999999</v>
      </c>
      <c r="I791" s="123">
        <f t="shared" si="415"/>
        <v>0</v>
      </c>
      <c r="J791" s="124">
        <f t="shared" si="416"/>
        <v>0</v>
      </c>
      <c r="K791" s="125" t="s">
        <v>11839</v>
      </c>
      <c r="L791" s="122" t="s">
        <v>11839</v>
      </c>
      <c r="M791" s="123" t="s">
        <v>11839</v>
      </c>
      <c r="N791" s="124" t="s">
        <v>11839</v>
      </c>
      <c r="O791" s="125" t="s">
        <v>11840</v>
      </c>
      <c r="P791" s="122" t="s">
        <v>11840</v>
      </c>
      <c r="Q791" s="123" t="s">
        <v>11839</v>
      </c>
      <c r="R791" s="124" t="s">
        <v>11840</v>
      </c>
      <c r="S791" s="125">
        <v>122.06699999999999</v>
      </c>
      <c r="T791" s="122">
        <v>122.06699999999999</v>
      </c>
      <c r="U791" s="123">
        <f t="shared" si="419"/>
        <v>0</v>
      </c>
      <c r="V791" s="124">
        <f t="shared" si="420"/>
        <v>0</v>
      </c>
      <c r="W791" s="121" t="s">
        <v>8101</v>
      </c>
      <c r="X791" s="122">
        <v>122</v>
      </c>
      <c r="Y791" s="122">
        <v>122</v>
      </c>
      <c r="Z791" s="123">
        <f t="shared" si="421"/>
        <v>0</v>
      </c>
      <c r="AA791" s="124">
        <f t="shared" si="422"/>
        <v>0</v>
      </c>
      <c r="AB791" s="28" t="s">
        <v>11839</v>
      </c>
      <c r="AC791" s="122" t="s">
        <v>11839</v>
      </c>
      <c r="AD791" s="122" t="s">
        <v>11839</v>
      </c>
      <c r="AE791" s="123" t="s">
        <v>11839</v>
      </c>
      <c r="AF791" s="29" t="s">
        <v>11839</v>
      </c>
      <c r="AG791" s="28" t="s">
        <v>11839</v>
      </c>
      <c r="AH791" s="122" t="s">
        <v>11839</v>
      </c>
      <c r="AI791" s="122" t="s">
        <v>11839</v>
      </c>
      <c r="AJ791" s="123" t="s">
        <v>11839</v>
      </c>
      <c r="AK791" s="124" t="s">
        <v>11839</v>
      </c>
      <c r="AL791" s="28" t="s">
        <v>11839</v>
      </c>
      <c r="AM791" s="122" t="s">
        <v>11839</v>
      </c>
      <c r="AN791" s="122" t="s">
        <v>11839</v>
      </c>
      <c r="AO791" s="123" t="s">
        <v>11839</v>
      </c>
      <c r="AP791" s="29" t="s">
        <v>11839</v>
      </c>
      <c r="AQ791" s="28" t="s">
        <v>11839</v>
      </c>
      <c r="AR791" s="122" t="s">
        <v>11839</v>
      </c>
      <c r="AS791" s="122" t="s">
        <v>11839</v>
      </c>
      <c r="AT791" s="123" t="s">
        <v>11839</v>
      </c>
      <c r="AU791" s="124" t="s">
        <v>11837</v>
      </c>
      <c r="AV791" s="105"/>
      <c r="AX791" s="129"/>
      <c r="AY791" s="139"/>
      <c r="AZ791" s="139"/>
    </row>
    <row r="792" spans="3:52" ht="50" customHeight="1">
      <c r="C792" s="52" t="s">
        <v>6320</v>
      </c>
      <c r="D792" s="130" t="s">
        <v>1805</v>
      </c>
      <c r="E792" s="131" t="s">
        <v>6352</v>
      </c>
      <c r="F792" s="132" t="s">
        <v>1806</v>
      </c>
      <c r="G792" s="125">
        <v>137.24</v>
      </c>
      <c r="H792" s="122">
        <v>119.181</v>
      </c>
      <c r="I792" s="123">
        <f t="shared" si="415"/>
        <v>18.059000000000012</v>
      </c>
      <c r="J792" s="124">
        <f t="shared" si="416"/>
        <v>15.152583045955323</v>
      </c>
      <c r="K792" s="125">
        <v>137.24</v>
      </c>
      <c r="L792" s="122">
        <v>119.181</v>
      </c>
      <c r="M792" s="123">
        <f t="shared" si="417"/>
        <v>18.059000000000012</v>
      </c>
      <c r="N792" s="124">
        <f t="shared" si="418"/>
        <v>15.152583045955323</v>
      </c>
      <c r="O792" s="125" t="s">
        <v>11840</v>
      </c>
      <c r="P792" s="122" t="s">
        <v>11840</v>
      </c>
      <c r="Q792" s="123" t="s">
        <v>11839</v>
      </c>
      <c r="R792" s="124" t="s">
        <v>11840</v>
      </c>
      <c r="S792" s="125" t="s">
        <v>6421</v>
      </c>
      <c r="T792" s="122" t="s">
        <v>6421</v>
      </c>
      <c r="U792" s="123" t="s">
        <v>6421</v>
      </c>
      <c r="V792" s="124" t="s">
        <v>6421</v>
      </c>
      <c r="W792" s="121" t="s">
        <v>11839</v>
      </c>
      <c r="X792" s="122" t="s">
        <v>11837</v>
      </c>
      <c r="Y792" s="122" t="s">
        <v>11837</v>
      </c>
      <c r="Z792" s="123" t="s">
        <v>11837</v>
      </c>
      <c r="AA792" s="124" t="s">
        <v>11837</v>
      </c>
      <c r="AB792" s="28" t="s">
        <v>11837</v>
      </c>
      <c r="AC792" s="122" t="s">
        <v>11837</v>
      </c>
      <c r="AD792" s="122" t="s">
        <v>11837</v>
      </c>
      <c r="AE792" s="123" t="s">
        <v>11837</v>
      </c>
      <c r="AF792" s="29" t="s">
        <v>11837</v>
      </c>
      <c r="AG792" s="28" t="s">
        <v>11837</v>
      </c>
      <c r="AH792" s="122" t="s">
        <v>11837</v>
      </c>
      <c r="AI792" s="122" t="s">
        <v>11837</v>
      </c>
      <c r="AJ792" s="123" t="s">
        <v>11837</v>
      </c>
      <c r="AK792" s="124" t="s">
        <v>11837</v>
      </c>
      <c r="AL792" s="28" t="s">
        <v>11837</v>
      </c>
      <c r="AM792" s="122" t="s">
        <v>11837</v>
      </c>
      <c r="AN792" s="122" t="s">
        <v>11837</v>
      </c>
      <c r="AO792" s="123" t="s">
        <v>11837</v>
      </c>
      <c r="AP792" s="29" t="s">
        <v>11837</v>
      </c>
      <c r="AQ792" s="28" t="s">
        <v>11837</v>
      </c>
      <c r="AR792" s="122" t="s">
        <v>11837</v>
      </c>
      <c r="AS792" s="122" t="s">
        <v>11837</v>
      </c>
      <c r="AT792" s="123" t="s">
        <v>11837</v>
      </c>
      <c r="AU792" s="124" t="s">
        <v>11837</v>
      </c>
      <c r="AV792" s="105"/>
      <c r="AX792" s="129"/>
      <c r="AY792" s="139"/>
      <c r="AZ792" s="139"/>
    </row>
    <row r="793" spans="3:52" ht="50" customHeight="1">
      <c r="C793" s="52" t="s">
        <v>6320</v>
      </c>
      <c r="D793" s="130" t="s">
        <v>1807</v>
      </c>
      <c r="E793" s="131" t="s">
        <v>6352</v>
      </c>
      <c r="F793" s="132" t="s">
        <v>1808</v>
      </c>
      <c r="G793" s="125">
        <v>1.7709999999999999</v>
      </c>
      <c r="H793" s="122">
        <v>1.77</v>
      </c>
      <c r="I793" s="123">
        <f t="shared" si="415"/>
        <v>9.9999999999988987E-4</v>
      </c>
      <c r="J793" s="124">
        <f t="shared" si="416"/>
        <v>5.6497175141236713E-2</v>
      </c>
      <c r="K793" s="125" t="s">
        <v>11839</v>
      </c>
      <c r="L793" s="122" t="s">
        <v>11839</v>
      </c>
      <c r="M793" s="123" t="s">
        <v>11839</v>
      </c>
      <c r="N793" s="124" t="s">
        <v>11839</v>
      </c>
      <c r="O793" s="125" t="s">
        <v>11840</v>
      </c>
      <c r="P793" s="122" t="s">
        <v>11840</v>
      </c>
      <c r="Q793" s="123" t="s">
        <v>11839</v>
      </c>
      <c r="R793" s="124" t="s">
        <v>11840</v>
      </c>
      <c r="S793" s="125">
        <v>1.7709999999999999</v>
      </c>
      <c r="T793" s="122">
        <v>1.77</v>
      </c>
      <c r="U793" s="123">
        <f t="shared" si="419"/>
        <v>9.9999999999988987E-4</v>
      </c>
      <c r="V793" s="124">
        <f t="shared" si="420"/>
        <v>5.6497175141236713E-2</v>
      </c>
      <c r="W793" s="121" t="s">
        <v>6441</v>
      </c>
      <c r="X793" s="122">
        <v>2</v>
      </c>
      <c r="Y793" s="122">
        <v>2</v>
      </c>
      <c r="Z793" s="123">
        <f t="shared" si="421"/>
        <v>0</v>
      </c>
      <c r="AA793" s="124">
        <f t="shared" si="422"/>
        <v>0</v>
      </c>
      <c r="AB793" s="28" t="s">
        <v>11839</v>
      </c>
      <c r="AC793" s="122" t="s">
        <v>11839</v>
      </c>
      <c r="AD793" s="122" t="s">
        <v>11839</v>
      </c>
      <c r="AE793" s="123" t="s">
        <v>11839</v>
      </c>
      <c r="AF793" s="29" t="s">
        <v>11839</v>
      </c>
      <c r="AG793" s="28" t="s">
        <v>11839</v>
      </c>
      <c r="AH793" s="122" t="s">
        <v>11839</v>
      </c>
      <c r="AI793" s="122" t="s">
        <v>11839</v>
      </c>
      <c r="AJ793" s="123" t="s">
        <v>11839</v>
      </c>
      <c r="AK793" s="124" t="s">
        <v>11839</v>
      </c>
      <c r="AL793" s="28" t="s">
        <v>11839</v>
      </c>
      <c r="AM793" s="122" t="s">
        <v>11839</v>
      </c>
      <c r="AN793" s="122" t="s">
        <v>11839</v>
      </c>
      <c r="AO793" s="123" t="s">
        <v>11839</v>
      </c>
      <c r="AP793" s="29" t="s">
        <v>11839</v>
      </c>
      <c r="AQ793" s="28" t="s">
        <v>11839</v>
      </c>
      <c r="AR793" s="122" t="s">
        <v>11839</v>
      </c>
      <c r="AS793" s="122" t="s">
        <v>11839</v>
      </c>
      <c r="AT793" s="123" t="s">
        <v>11839</v>
      </c>
      <c r="AU793" s="124" t="s">
        <v>11837</v>
      </c>
      <c r="AV793" s="105"/>
      <c r="AX793" s="129"/>
      <c r="AY793" s="139"/>
      <c r="AZ793" s="139"/>
    </row>
    <row r="794" spans="3:52" ht="50" customHeight="1">
      <c r="C794" s="52" t="s">
        <v>6320</v>
      </c>
      <c r="D794" s="130" t="s">
        <v>1809</v>
      </c>
      <c r="E794" s="131" t="s">
        <v>6352</v>
      </c>
      <c r="F794" s="132" t="s">
        <v>6108</v>
      </c>
      <c r="G794" s="125">
        <v>58.109000000000002</v>
      </c>
      <c r="H794" s="122">
        <v>58.095999999999997</v>
      </c>
      <c r="I794" s="123">
        <f t="shared" si="415"/>
        <v>1.300000000000523E-2</v>
      </c>
      <c r="J794" s="124">
        <f t="shared" si="416"/>
        <v>2.2376755714688154E-2</v>
      </c>
      <c r="K794" s="125" t="s">
        <v>11839</v>
      </c>
      <c r="L794" s="122" t="s">
        <v>11839</v>
      </c>
      <c r="M794" s="123" t="s">
        <v>11839</v>
      </c>
      <c r="N794" s="124" t="s">
        <v>11839</v>
      </c>
      <c r="O794" s="125" t="s">
        <v>11840</v>
      </c>
      <c r="P794" s="122" t="s">
        <v>11840</v>
      </c>
      <c r="Q794" s="123" t="s">
        <v>11839</v>
      </c>
      <c r="R794" s="124" t="s">
        <v>11840</v>
      </c>
      <c r="S794" s="125">
        <v>58.109000000000002</v>
      </c>
      <c r="T794" s="122">
        <v>58.095999999999997</v>
      </c>
      <c r="U794" s="123">
        <f t="shared" si="419"/>
        <v>1.300000000000523E-2</v>
      </c>
      <c r="V794" s="124">
        <f t="shared" si="420"/>
        <v>2.2376755714688154E-2</v>
      </c>
      <c r="W794" s="121" t="s">
        <v>8102</v>
      </c>
      <c r="X794" s="122">
        <v>58</v>
      </c>
      <c r="Y794" s="122">
        <v>58</v>
      </c>
      <c r="Z794" s="123">
        <f t="shared" si="421"/>
        <v>0</v>
      </c>
      <c r="AA794" s="124">
        <f t="shared" si="422"/>
        <v>0</v>
      </c>
      <c r="AB794" s="28" t="s">
        <v>11839</v>
      </c>
      <c r="AC794" s="122" t="s">
        <v>11839</v>
      </c>
      <c r="AD794" s="122" t="s">
        <v>11839</v>
      </c>
      <c r="AE794" s="123" t="s">
        <v>11839</v>
      </c>
      <c r="AF794" s="29" t="s">
        <v>11839</v>
      </c>
      <c r="AG794" s="28" t="s">
        <v>11839</v>
      </c>
      <c r="AH794" s="122" t="s">
        <v>11839</v>
      </c>
      <c r="AI794" s="122" t="s">
        <v>11839</v>
      </c>
      <c r="AJ794" s="123" t="s">
        <v>11839</v>
      </c>
      <c r="AK794" s="124" t="s">
        <v>11839</v>
      </c>
      <c r="AL794" s="28" t="s">
        <v>11839</v>
      </c>
      <c r="AM794" s="122" t="s">
        <v>11839</v>
      </c>
      <c r="AN794" s="122" t="s">
        <v>11839</v>
      </c>
      <c r="AO794" s="123" t="s">
        <v>11839</v>
      </c>
      <c r="AP794" s="29" t="s">
        <v>11839</v>
      </c>
      <c r="AQ794" s="28" t="s">
        <v>11839</v>
      </c>
      <c r="AR794" s="122" t="s">
        <v>11839</v>
      </c>
      <c r="AS794" s="122" t="s">
        <v>11839</v>
      </c>
      <c r="AT794" s="123" t="s">
        <v>11839</v>
      </c>
      <c r="AU794" s="124" t="s">
        <v>11837</v>
      </c>
      <c r="AV794" s="105"/>
      <c r="AX794" s="129"/>
      <c r="AY794" s="139"/>
      <c r="AZ794" s="139"/>
    </row>
    <row r="795" spans="3:52" ht="50" customHeight="1">
      <c r="C795" s="52" t="s">
        <v>6320</v>
      </c>
      <c r="D795" s="130" t="s">
        <v>1810</v>
      </c>
      <c r="E795" s="131" t="s">
        <v>6352</v>
      </c>
      <c r="F795" s="132" t="s">
        <v>1811</v>
      </c>
      <c r="G795" s="125">
        <v>12</v>
      </c>
      <c r="H795" s="122" t="s">
        <v>11840</v>
      </c>
      <c r="I795" s="123">
        <v>12</v>
      </c>
      <c r="J795" s="124" t="s">
        <v>11842</v>
      </c>
      <c r="K795" s="125" t="s">
        <v>11839</v>
      </c>
      <c r="L795" s="122" t="s">
        <v>11839</v>
      </c>
      <c r="M795" s="123" t="s">
        <v>11839</v>
      </c>
      <c r="N795" s="124" t="s">
        <v>11839</v>
      </c>
      <c r="O795" s="125" t="s">
        <v>11840</v>
      </c>
      <c r="P795" s="122" t="s">
        <v>11840</v>
      </c>
      <c r="Q795" s="123" t="s">
        <v>11840</v>
      </c>
      <c r="R795" s="124" t="s">
        <v>11840</v>
      </c>
      <c r="S795" s="125">
        <v>12</v>
      </c>
      <c r="T795" s="122" t="s">
        <v>11839</v>
      </c>
      <c r="U795" s="123">
        <v>12</v>
      </c>
      <c r="V795" s="124" t="s">
        <v>11842</v>
      </c>
      <c r="W795" s="121" t="s">
        <v>6897</v>
      </c>
      <c r="X795" s="122">
        <v>12</v>
      </c>
      <c r="Y795" s="122" t="s">
        <v>11837</v>
      </c>
      <c r="Z795" s="123">
        <v>12</v>
      </c>
      <c r="AA795" s="124" t="s">
        <v>11838</v>
      </c>
      <c r="AB795" s="28" t="s">
        <v>11839</v>
      </c>
      <c r="AC795" s="122" t="s">
        <v>11839</v>
      </c>
      <c r="AD795" s="122" t="s">
        <v>11839</v>
      </c>
      <c r="AE795" s="123" t="s">
        <v>11839</v>
      </c>
      <c r="AF795" s="29" t="s">
        <v>11839</v>
      </c>
      <c r="AG795" s="28" t="s">
        <v>11839</v>
      </c>
      <c r="AH795" s="122" t="s">
        <v>11839</v>
      </c>
      <c r="AI795" s="122" t="s">
        <v>11839</v>
      </c>
      <c r="AJ795" s="123" t="s">
        <v>11839</v>
      </c>
      <c r="AK795" s="124" t="s">
        <v>11839</v>
      </c>
      <c r="AL795" s="28" t="s">
        <v>11839</v>
      </c>
      <c r="AM795" s="122" t="s">
        <v>11839</v>
      </c>
      <c r="AN795" s="122" t="s">
        <v>11839</v>
      </c>
      <c r="AO795" s="123" t="s">
        <v>11839</v>
      </c>
      <c r="AP795" s="29" t="s">
        <v>11839</v>
      </c>
      <c r="AQ795" s="28" t="s">
        <v>11839</v>
      </c>
      <c r="AR795" s="122" t="s">
        <v>11839</v>
      </c>
      <c r="AS795" s="122" t="s">
        <v>11839</v>
      </c>
      <c r="AT795" s="123" t="s">
        <v>11839</v>
      </c>
      <c r="AU795" s="124" t="s">
        <v>11839</v>
      </c>
      <c r="AV795" s="105"/>
      <c r="AX795" s="129"/>
      <c r="AY795" s="139"/>
      <c r="AZ795" s="139"/>
    </row>
    <row r="796" spans="3:52" ht="50" customHeight="1">
      <c r="C796" s="52" t="s">
        <v>6320</v>
      </c>
      <c r="D796" s="130" t="s">
        <v>1812</v>
      </c>
      <c r="E796" s="131" t="s">
        <v>6352</v>
      </c>
      <c r="F796" s="132" t="s">
        <v>1813</v>
      </c>
      <c r="G796" s="125">
        <v>608.36900000000003</v>
      </c>
      <c r="H796" s="122">
        <v>608.34500000000003</v>
      </c>
      <c r="I796" s="123">
        <f t="shared" si="415"/>
        <v>2.4000000000000909E-2</v>
      </c>
      <c r="J796" s="124">
        <f t="shared" si="416"/>
        <v>3.9451298194282704E-3</v>
      </c>
      <c r="K796" s="125">
        <v>608.36900000000003</v>
      </c>
      <c r="L796" s="122">
        <v>608.34500000000003</v>
      </c>
      <c r="M796" s="123">
        <f t="shared" si="417"/>
        <v>2.4000000000000909E-2</v>
      </c>
      <c r="N796" s="124">
        <f t="shared" si="418"/>
        <v>3.9451298194282704E-3</v>
      </c>
      <c r="O796" s="125" t="s">
        <v>11840</v>
      </c>
      <c r="P796" s="122" t="s">
        <v>11840</v>
      </c>
      <c r="Q796" s="123" t="s">
        <v>11839</v>
      </c>
      <c r="R796" s="124" t="s">
        <v>11840</v>
      </c>
      <c r="S796" s="125" t="s">
        <v>6421</v>
      </c>
      <c r="T796" s="122" t="s">
        <v>6421</v>
      </c>
      <c r="U796" s="123" t="s">
        <v>6421</v>
      </c>
      <c r="V796" s="124" t="s">
        <v>6421</v>
      </c>
      <c r="W796" s="121" t="s">
        <v>11839</v>
      </c>
      <c r="X796" s="122" t="s">
        <v>11840</v>
      </c>
      <c r="Y796" s="122" t="s">
        <v>11840</v>
      </c>
      <c r="Z796" s="123" t="s">
        <v>11840</v>
      </c>
      <c r="AA796" s="124" t="s">
        <v>11840</v>
      </c>
      <c r="AB796" s="28" t="s">
        <v>11839</v>
      </c>
      <c r="AC796" s="122" t="s">
        <v>11839</v>
      </c>
      <c r="AD796" s="122" t="s">
        <v>11839</v>
      </c>
      <c r="AE796" s="123" t="s">
        <v>11839</v>
      </c>
      <c r="AF796" s="29" t="s">
        <v>11839</v>
      </c>
      <c r="AG796" s="28" t="s">
        <v>11839</v>
      </c>
      <c r="AH796" s="122" t="s">
        <v>11839</v>
      </c>
      <c r="AI796" s="122" t="s">
        <v>11839</v>
      </c>
      <c r="AJ796" s="123" t="s">
        <v>11839</v>
      </c>
      <c r="AK796" s="124" t="s">
        <v>11839</v>
      </c>
      <c r="AL796" s="28" t="s">
        <v>11839</v>
      </c>
      <c r="AM796" s="122" t="s">
        <v>11839</v>
      </c>
      <c r="AN796" s="122" t="s">
        <v>11839</v>
      </c>
      <c r="AO796" s="123" t="s">
        <v>11839</v>
      </c>
      <c r="AP796" s="29" t="s">
        <v>11839</v>
      </c>
      <c r="AQ796" s="28" t="s">
        <v>11839</v>
      </c>
      <c r="AR796" s="122" t="s">
        <v>11839</v>
      </c>
      <c r="AS796" s="122" t="s">
        <v>11839</v>
      </c>
      <c r="AT796" s="123" t="s">
        <v>11839</v>
      </c>
      <c r="AU796" s="124" t="s">
        <v>11839</v>
      </c>
      <c r="AV796" s="105"/>
      <c r="AX796" s="129"/>
      <c r="AY796" s="139"/>
      <c r="AZ796" s="139"/>
    </row>
    <row r="797" spans="3:52" ht="50" customHeight="1">
      <c r="C797" s="52" t="s">
        <v>6320</v>
      </c>
      <c r="D797" s="130" t="s">
        <v>1814</v>
      </c>
      <c r="E797" s="131" t="s">
        <v>6352</v>
      </c>
      <c r="F797" s="132" t="s">
        <v>1815</v>
      </c>
      <c r="G797" s="125">
        <v>2224.9859999999999</v>
      </c>
      <c r="H797" s="122">
        <v>2297.4360000000001</v>
      </c>
      <c r="I797" s="123">
        <f t="shared" si="415"/>
        <v>-72.450000000000273</v>
      </c>
      <c r="J797" s="124">
        <f t="shared" si="416"/>
        <v>-3.1535154842180702</v>
      </c>
      <c r="K797" s="125">
        <v>47.401000000000003</v>
      </c>
      <c r="L797" s="122">
        <v>137.40100000000001</v>
      </c>
      <c r="M797" s="123">
        <f t="shared" si="417"/>
        <v>-90</v>
      </c>
      <c r="N797" s="124">
        <f t="shared" si="418"/>
        <v>-65.501706683357469</v>
      </c>
      <c r="O797" s="125" t="s">
        <v>11840</v>
      </c>
      <c r="P797" s="122" t="s">
        <v>11840</v>
      </c>
      <c r="Q797" s="123" t="s">
        <v>11839</v>
      </c>
      <c r="R797" s="124" t="s">
        <v>11840</v>
      </c>
      <c r="S797" s="125">
        <v>2177.585</v>
      </c>
      <c r="T797" s="122">
        <v>2160.0349999999999</v>
      </c>
      <c r="U797" s="123">
        <f t="shared" si="419"/>
        <v>17.550000000000182</v>
      </c>
      <c r="V797" s="124">
        <f t="shared" si="420"/>
        <v>0.81248683470407579</v>
      </c>
      <c r="W797" s="121" t="s">
        <v>8103</v>
      </c>
      <c r="X797" s="122">
        <v>2178</v>
      </c>
      <c r="Y797" s="122">
        <v>2161</v>
      </c>
      <c r="Z797" s="123">
        <f t="shared" si="421"/>
        <v>17</v>
      </c>
      <c r="AA797" s="124">
        <f t="shared" si="422"/>
        <v>0.78667283664969923</v>
      </c>
      <c r="AB797" s="28" t="s">
        <v>8104</v>
      </c>
      <c r="AC797" s="122">
        <v>0</v>
      </c>
      <c r="AD797" s="122">
        <v>0</v>
      </c>
      <c r="AE797" s="123">
        <f t="shared" si="423"/>
        <v>0</v>
      </c>
      <c r="AF797" s="29" t="s">
        <v>11839</v>
      </c>
      <c r="AG797" s="28" t="s">
        <v>11839</v>
      </c>
      <c r="AH797" s="122" t="s">
        <v>11839</v>
      </c>
      <c r="AI797" s="122" t="s">
        <v>11839</v>
      </c>
      <c r="AJ797" s="123" t="s">
        <v>11839</v>
      </c>
      <c r="AK797" s="124" t="s">
        <v>11839</v>
      </c>
      <c r="AL797" s="28" t="s">
        <v>11839</v>
      </c>
      <c r="AM797" s="122" t="s">
        <v>11839</v>
      </c>
      <c r="AN797" s="122" t="s">
        <v>11839</v>
      </c>
      <c r="AO797" s="123" t="s">
        <v>11839</v>
      </c>
      <c r="AP797" s="29" t="s">
        <v>11839</v>
      </c>
      <c r="AQ797" s="28" t="s">
        <v>11839</v>
      </c>
      <c r="AR797" s="122" t="s">
        <v>11839</v>
      </c>
      <c r="AS797" s="122" t="s">
        <v>11839</v>
      </c>
      <c r="AT797" s="123" t="s">
        <v>11839</v>
      </c>
      <c r="AU797" s="124" t="s">
        <v>11837</v>
      </c>
      <c r="AV797" s="105"/>
      <c r="AX797" s="129"/>
      <c r="AY797" s="139"/>
      <c r="AZ797" s="139"/>
    </row>
    <row r="798" spans="3:52" ht="50" customHeight="1">
      <c r="C798" s="52" t="s">
        <v>6320</v>
      </c>
      <c r="D798" s="130" t="s">
        <v>1818</v>
      </c>
      <c r="E798" s="131" t="s">
        <v>6352</v>
      </c>
      <c r="F798" s="132" t="s">
        <v>1819</v>
      </c>
      <c r="G798" s="125">
        <v>659.79200000000003</v>
      </c>
      <c r="H798" s="122">
        <v>632.70100000000002</v>
      </c>
      <c r="I798" s="123">
        <f t="shared" si="415"/>
        <v>27.091000000000008</v>
      </c>
      <c r="J798" s="124">
        <f t="shared" si="416"/>
        <v>4.2818013564068984</v>
      </c>
      <c r="K798" s="125">
        <v>6.81</v>
      </c>
      <c r="L798" s="122">
        <v>6.8090000000000002</v>
      </c>
      <c r="M798" s="123">
        <f t="shared" si="417"/>
        <v>9.9999999999944578E-4</v>
      </c>
      <c r="N798" s="124">
        <f t="shared" si="418"/>
        <v>1.4686444411799761E-2</v>
      </c>
      <c r="O798" s="125" t="s">
        <v>11840</v>
      </c>
      <c r="P798" s="122" t="s">
        <v>11840</v>
      </c>
      <c r="Q798" s="123" t="s">
        <v>11839</v>
      </c>
      <c r="R798" s="124" t="s">
        <v>11840</v>
      </c>
      <c r="S798" s="125">
        <v>652.98199999999997</v>
      </c>
      <c r="T798" s="122">
        <v>625.89200000000005</v>
      </c>
      <c r="U798" s="123">
        <f t="shared" si="419"/>
        <v>27.089999999999918</v>
      </c>
      <c r="V798" s="124">
        <f t="shared" si="420"/>
        <v>4.3282227604762351</v>
      </c>
      <c r="W798" s="121" t="s">
        <v>8105</v>
      </c>
      <c r="X798" s="122">
        <v>496</v>
      </c>
      <c r="Y798" s="122">
        <v>494</v>
      </c>
      <c r="Z798" s="123">
        <f t="shared" si="421"/>
        <v>2</v>
      </c>
      <c r="AA798" s="124">
        <f t="shared" si="422"/>
        <v>0.40485829959514169</v>
      </c>
      <c r="AB798" s="28" t="s">
        <v>6897</v>
      </c>
      <c r="AC798" s="122">
        <v>157</v>
      </c>
      <c r="AD798" s="122">
        <v>132</v>
      </c>
      <c r="AE798" s="123">
        <f t="shared" si="423"/>
        <v>25</v>
      </c>
      <c r="AF798" s="29">
        <f t="shared" si="424"/>
        <v>18.939393939393938</v>
      </c>
      <c r="AG798" s="122" t="s">
        <v>6421</v>
      </c>
      <c r="AH798" s="122" t="s">
        <v>6421</v>
      </c>
      <c r="AI798" s="122" t="s">
        <v>6421</v>
      </c>
      <c r="AJ798" s="122" t="s">
        <v>6421</v>
      </c>
      <c r="AK798" s="122" t="s">
        <v>6421</v>
      </c>
      <c r="AL798" s="28" t="s">
        <v>6421</v>
      </c>
      <c r="AM798" s="122" t="s">
        <v>6421</v>
      </c>
      <c r="AN798" s="122" t="s">
        <v>6421</v>
      </c>
      <c r="AO798" s="123" t="s">
        <v>6421</v>
      </c>
      <c r="AP798" s="29" t="s">
        <v>6421</v>
      </c>
      <c r="AQ798" s="28" t="s">
        <v>6421</v>
      </c>
      <c r="AR798" s="122" t="s">
        <v>6421</v>
      </c>
      <c r="AS798" s="122" t="s">
        <v>6421</v>
      </c>
      <c r="AT798" s="123" t="s">
        <v>6421</v>
      </c>
      <c r="AU798" s="124" t="s">
        <v>6421</v>
      </c>
      <c r="AV798" s="105"/>
      <c r="AX798" s="129"/>
      <c r="AY798" s="139"/>
      <c r="AZ798" s="139"/>
    </row>
    <row r="799" spans="3:52" ht="50" customHeight="1">
      <c r="C799" s="52" t="s">
        <v>6320</v>
      </c>
      <c r="D799" s="130" t="s">
        <v>1820</v>
      </c>
      <c r="E799" s="131" t="s">
        <v>6352</v>
      </c>
      <c r="F799" s="132" t="s">
        <v>1821</v>
      </c>
      <c r="G799" s="125">
        <v>290.09399999999999</v>
      </c>
      <c r="H799" s="122">
        <v>200.416</v>
      </c>
      <c r="I799" s="123">
        <f t="shared" si="415"/>
        <v>89.677999999999997</v>
      </c>
      <c r="J799" s="124">
        <f t="shared" si="416"/>
        <v>44.745928468784932</v>
      </c>
      <c r="K799" s="125" t="s">
        <v>11839</v>
      </c>
      <c r="L799" s="122" t="s">
        <v>11839</v>
      </c>
      <c r="M799" s="123" t="s">
        <v>11839</v>
      </c>
      <c r="N799" s="124" t="s">
        <v>11839</v>
      </c>
      <c r="O799" s="125" t="s">
        <v>11840</v>
      </c>
      <c r="P799" s="122" t="s">
        <v>11840</v>
      </c>
      <c r="Q799" s="123" t="s">
        <v>11839</v>
      </c>
      <c r="R799" s="124" t="s">
        <v>11840</v>
      </c>
      <c r="S799" s="125">
        <v>290.09399999999999</v>
      </c>
      <c r="T799" s="122">
        <v>200.416</v>
      </c>
      <c r="U799" s="123">
        <f t="shared" si="419"/>
        <v>89.677999999999997</v>
      </c>
      <c r="V799" s="124">
        <f t="shared" si="420"/>
        <v>44.745928468784932</v>
      </c>
      <c r="W799" s="121" t="s">
        <v>6484</v>
      </c>
      <c r="X799" s="122">
        <v>290</v>
      </c>
      <c r="Y799" s="122">
        <v>200</v>
      </c>
      <c r="Z799" s="123">
        <f t="shared" si="421"/>
        <v>90</v>
      </c>
      <c r="AA799" s="124">
        <f t="shared" si="422"/>
        <v>45</v>
      </c>
      <c r="AB799" s="28" t="s">
        <v>11839</v>
      </c>
      <c r="AC799" s="122" t="s">
        <v>11839</v>
      </c>
      <c r="AD799" s="122" t="s">
        <v>11839</v>
      </c>
      <c r="AE799" s="123" t="s">
        <v>11839</v>
      </c>
      <c r="AF799" s="29" t="s">
        <v>11839</v>
      </c>
      <c r="AG799" s="28" t="s">
        <v>11839</v>
      </c>
      <c r="AH799" s="122" t="s">
        <v>11839</v>
      </c>
      <c r="AI799" s="122" t="s">
        <v>11839</v>
      </c>
      <c r="AJ799" s="123" t="s">
        <v>11839</v>
      </c>
      <c r="AK799" s="124" t="s">
        <v>11839</v>
      </c>
      <c r="AL799" s="28" t="s">
        <v>11839</v>
      </c>
      <c r="AM799" s="122" t="s">
        <v>11839</v>
      </c>
      <c r="AN799" s="122" t="s">
        <v>11839</v>
      </c>
      <c r="AO799" s="123" t="s">
        <v>11839</v>
      </c>
      <c r="AP799" s="29" t="s">
        <v>11839</v>
      </c>
      <c r="AQ799" s="28" t="s">
        <v>11839</v>
      </c>
      <c r="AR799" s="122" t="s">
        <v>11839</v>
      </c>
      <c r="AS799" s="122" t="s">
        <v>11839</v>
      </c>
      <c r="AT799" s="123" t="s">
        <v>11839</v>
      </c>
      <c r="AU799" s="124" t="s">
        <v>11837</v>
      </c>
      <c r="AV799" s="105"/>
      <c r="AX799" s="129"/>
      <c r="AY799" s="139"/>
      <c r="AZ799" s="139"/>
    </row>
    <row r="800" spans="3:52" ht="50" customHeight="1">
      <c r="C800" s="52" t="s">
        <v>6320</v>
      </c>
      <c r="D800" s="130" t="s">
        <v>1822</v>
      </c>
      <c r="E800" s="131" t="s">
        <v>6352</v>
      </c>
      <c r="F800" s="132" t="s">
        <v>1823</v>
      </c>
      <c r="G800" s="125">
        <v>408.53100000000001</v>
      </c>
      <c r="H800" s="122">
        <v>436.05</v>
      </c>
      <c r="I800" s="123">
        <f t="shared" si="415"/>
        <v>-27.519000000000005</v>
      </c>
      <c r="J800" s="124">
        <f t="shared" si="416"/>
        <v>-6.3109735122119037</v>
      </c>
      <c r="K800" s="125">
        <v>278.36900000000003</v>
      </c>
      <c r="L800" s="122">
        <v>348.27</v>
      </c>
      <c r="M800" s="123">
        <f t="shared" si="417"/>
        <v>-69.900999999999954</v>
      </c>
      <c r="N800" s="124">
        <f t="shared" si="418"/>
        <v>-20.070921985815591</v>
      </c>
      <c r="O800" s="125" t="s">
        <v>11840</v>
      </c>
      <c r="P800" s="122" t="s">
        <v>11840</v>
      </c>
      <c r="Q800" s="123" t="s">
        <v>11839</v>
      </c>
      <c r="R800" s="124" t="s">
        <v>11840</v>
      </c>
      <c r="S800" s="125">
        <v>130.16200000000001</v>
      </c>
      <c r="T800" s="122">
        <v>87.78</v>
      </c>
      <c r="U800" s="123">
        <f t="shared" si="419"/>
        <v>42.382000000000005</v>
      </c>
      <c r="V800" s="124">
        <f t="shared" si="420"/>
        <v>48.282068808384601</v>
      </c>
      <c r="W800" s="121" t="s">
        <v>8106</v>
      </c>
      <c r="X800" s="122">
        <v>108</v>
      </c>
      <c r="Y800" s="122">
        <v>88</v>
      </c>
      <c r="Z800" s="123">
        <f t="shared" si="421"/>
        <v>20</v>
      </c>
      <c r="AA800" s="124">
        <f t="shared" si="422"/>
        <v>22.727272727272727</v>
      </c>
      <c r="AB800" s="28" t="s">
        <v>8107</v>
      </c>
      <c r="AC800" s="122">
        <v>22</v>
      </c>
      <c r="AD800" s="122">
        <v>0</v>
      </c>
      <c r="AE800" s="123">
        <f t="shared" si="423"/>
        <v>22</v>
      </c>
      <c r="AF800" s="29" t="s">
        <v>11839</v>
      </c>
      <c r="AG800" s="28" t="s">
        <v>11839</v>
      </c>
      <c r="AH800" s="122" t="s">
        <v>11839</v>
      </c>
      <c r="AI800" s="122" t="s">
        <v>11839</v>
      </c>
      <c r="AJ800" s="123" t="s">
        <v>11839</v>
      </c>
      <c r="AK800" s="124" t="s">
        <v>11839</v>
      </c>
      <c r="AL800" s="28" t="s">
        <v>11839</v>
      </c>
      <c r="AM800" s="122" t="s">
        <v>11839</v>
      </c>
      <c r="AN800" s="122" t="s">
        <v>11839</v>
      </c>
      <c r="AO800" s="123" t="s">
        <v>11839</v>
      </c>
      <c r="AP800" s="29" t="s">
        <v>11839</v>
      </c>
      <c r="AQ800" s="28" t="s">
        <v>11839</v>
      </c>
      <c r="AR800" s="122" t="s">
        <v>11839</v>
      </c>
      <c r="AS800" s="122" t="s">
        <v>11839</v>
      </c>
      <c r="AT800" s="123" t="s">
        <v>11839</v>
      </c>
      <c r="AU800" s="124" t="s">
        <v>11837</v>
      </c>
      <c r="AV800" s="105"/>
      <c r="AX800" s="129"/>
      <c r="AY800" s="139"/>
      <c r="AZ800" s="139"/>
    </row>
    <row r="801" spans="3:52" ht="50" customHeight="1">
      <c r="C801" s="52" t="s">
        <v>6320</v>
      </c>
      <c r="D801" s="130" t="s">
        <v>1824</v>
      </c>
      <c r="E801" s="131" t="s">
        <v>6352</v>
      </c>
      <c r="F801" s="132" t="s">
        <v>1825</v>
      </c>
      <c r="G801" s="125">
        <v>93.039000000000001</v>
      </c>
      <c r="H801" s="122">
        <v>74.296000000000006</v>
      </c>
      <c r="I801" s="123">
        <f t="shared" si="415"/>
        <v>18.742999999999995</v>
      </c>
      <c r="J801" s="124">
        <f t="shared" si="416"/>
        <v>25.227468504360928</v>
      </c>
      <c r="K801" s="125" t="s">
        <v>11839</v>
      </c>
      <c r="L801" s="122" t="s">
        <v>11839</v>
      </c>
      <c r="M801" s="123" t="s">
        <v>11839</v>
      </c>
      <c r="N801" s="124" t="s">
        <v>11839</v>
      </c>
      <c r="O801" s="125" t="s">
        <v>11840</v>
      </c>
      <c r="P801" s="122" t="s">
        <v>11840</v>
      </c>
      <c r="Q801" s="123" t="s">
        <v>11839</v>
      </c>
      <c r="R801" s="124" t="s">
        <v>11840</v>
      </c>
      <c r="S801" s="125">
        <v>93.039000000000001</v>
      </c>
      <c r="T801" s="122">
        <v>74.296000000000006</v>
      </c>
      <c r="U801" s="123">
        <f t="shared" si="419"/>
        <v>18.742999999999995</v>
      </c>
      <c r="V801" s="124">
        <f t="shared" si="420"/>
        <v>25.227468504360928</v>
      </c>
      <c r="W801" s="121" t="s">
        <v>8108</v>
      </c>
      <c r="X801" s="122">
        <v>93</v>
      </c>
      <c r="Y801" s="122">
        <v>74</v>
      </c>
      <c r="Z801" s="123">
        <f t="shared" si="421"/>
        <v>19</v>
      </c>
      <c r="AA801" s="124">
        <f t="shared" si="422"/>
        <v>25.675675675675674</v>
      </c>
      <c r="AB801" s="28" t="s">
        <v>11839</v>
      </c>
      <c r="AC801" s="122" t="s">
        <v>11839</v>
      </c>
      <c r="AD801" s="122" t="s">
        <v>11839</v>
      </c>
      <c r="AE801" s="123" t="s">
        <v>11839</v>
      </c>
      <c r="AF801" s="29" t="s">
        <v>11839</v>
      </c>
      <c r="AG801" s="28" t="s">
        <v>11839</v>
      </c>
      <c r="AH801" s="122" t="s">
        <v>11839</v>
      </c>
      <c r="AI801" s="122" t="s">
        <v>11839</v>
      </c>
      <c r="AJ801" s="123" t="s">
        <v>11839</v>
      </c>
      <c r="AK801" s="124" t="s">
        <v>11839</v>
      </c>
      <c r="AL801" s="28" t="s">
        <v>11839</v>
      </c>
      <c r="AM801" s="122" t="s">
        <v>11839</v>
      </c>
      <c r="AN801" s="122" t="s">
        <v>11839</v>
      </c>
      <c r="AO801" s="123" t="s">
        <v>11839</v>
      </c>
      <c r="AP801" s="29" t="s">
        <v>11839</v>
      </c>
      <c r="AQ801" s="28" t="s">
        <v>11839</v>
      </c>
      <c r="AR801" s="122" t="s">
        <v>11839</v>
      </c>
      <c r="AS801" s="122" t="s">
        <v>11839</v>
      </c>
      <c r="AT801" s="123" t="s">
        <v>11839</v>
      </c>
      <c r="AU801" s="124" t="s">
        <v>11837</v>
      </c>
      <c r="AV801" s="105"/>
      <c r="AX801" s="129"/>
      <c r="AY801" s="139"/>
      <c r="AZ801" s="139"/>
    </row>
    <row r="802" spans="3:52" ht="50" customHeight="1">
      <c r="C802" s="52" t="s">
        <v>6320</v>
      </c>
      <c r="D802" s="130" t="s">
        <v>1826</v>
      </c>
      <c r="E802" s="131" t="s">
        <v>6352</v>
      </c>
      <c r="F802" s="132" t="s">
        <v>1827</v>
      </c>
      <c r="G802" s="125">
        <v>1512.8589999999999</v>
      </c>
      <c r="H802" s="122">
        <v>1500.4269999999999</v>
      </c>
      <c r="I802" s="123">
        <f t="shared" si="415"/>
        <v>12.432000000000016</v>
      </c>
      <c r="J802" s="124">
        <f t="shared" si="416"/>
        <v>0.82856413540945451</v>
      </c>
      <c r="K802" s="125">
        <v>113.916</v>
      </c>
      <c r="L802" s="122">
        <v>101.48399999999999</v>
      </c>
      <c r="M802" s="123">
        <f t="shared" si="417"/>
        <v>12.432000000000002</v>
      </c>
      <c r="N802" s="124">
        <f t="shared" si="418"/>
        <v>12.250206929171103</v>
      </c>
      <c r="O802" s="125" t="s">
        <v>11840</v>
      </c>
      <c r="P802" s="122" t="s">
        <v>11840</v>
      </c>
      <c r="Q802" s="123" t="s">
        <v>11839</v>
      </c>
      <c r="R802" s="124" t="s">
        <v>11840</v>
      </c>
      <c r="S802" s="125">
        <v>1398.943</v>
      </c>
      <c r="T802" s="122">
        <v>1398.943</v>
      </c>
      <c r="U802" s="123">
        <f t="shared" si="419"/>
        <v>0</v>
      </c>
      <c r="V802" s="124">
        <f t="shared" si="420"/>
        <v>0</v>
      </c>
      <c r="W802" s="121" t="s">
        <v>6881</v>
      </c>
      <c r="X802" s="122">
        <v>1399</v>
      </c>
      <c r="Y802" s="122">
        <v>1399</v>
      </c>
      <c r="Z802" s="123">
        <f t="shared" si="421"/>
        <v>0</v>
      </c>
      <c r="AA802" s="124">
        <f t="shared" si="422"/>
        <v>0</v>
      </c>
      <c r="AB802" s="28" t="s">
        <v>11839</v>
      </c>
      <c r="AC802" s="122" t="s">
        <v>11839</v>
      </c>
      <c r="AD802" s="122" t="s">
        <v>11839</v>
      </c>
      <c r="AE802" s="123" t="s">
        <v>11839</v>
      </c>
      <c r="AF802" s="29" t="s">
        <v>11839</v>
      </c>
      <c r="AG802" s="28" t="s">
        <v>11839</v>
      </c>
      <c r="AH802" s="122" t="s">
        <v>11839</v>
      </c>
      <c r="AI802" s="122" t="s">
        <v>11839</v>
      </c>
      <c r="AJ802" s="123" t="s">
        <v>11839</v>
      </c>
      <c r="AK802" s="124" t="s">
        <v>11839</v>
      </c>
      <c r="AL802" s="28" t="s">
        <v>11839</v>
      </c>
      <c r="AM802" s="122" t="s">
        <v>11839</v>
      </c>
      <c r="AN802" s="122" t="s">
        <v>11839</v>
      </c>
      <c r="AO802" s="123" t="s">
        <v>11839</v>
      </c>
      <c r="AP802" s="29" t="s">
        <v>11839</v>
      </c>
      <c r="AQ802" s="28" t="s">
        <v>11839</v>
      </c>
      <c r="AR802" s="122" t="s">
        <v>11839</v>
      </c>
      <c r="AS802" s="122" t="s">
        <v>11839</v>
      </c>
      <c r="AT802" s="123" t="s">
        <v>11839</v>
      </c>
      <c r="AU802" s="124" t="s">
        <v>11837</v>
      </c>
      <c r="AV802" s="105"/>
      <c r="AX802" s="129"/>
      <c r="AY802" s="139"/>
      <c r="AZ802" s="139"/>
    </row>
    <row r="803" spans="3:52" ht="50" customHeight="1">
      <c r="C803" s="52" t="s">
        <v>6320</v>
      </c>
      <c r="D803" s="130" t="s">
        <v>1830</v>
      </c>
      <c r="E803" s="131" t="s">
        <v>6352</v>
      </c>
      <c r="F803" s="132" t="s">
        <v>1831</v>
      </c>
      <c r="G803" s="125">
        <v>41.006999999999998</v>
      </c>
      <c r="H803" s="122">
        <v>174.608</v>
      </c>
      <c r="I803" s="123">
        <f t="shared" si="415"/>
        <v>-133.601</v>
      </c>
      <c r="J803" s="124">
        <f t="shared" si="416"/>
        <v>-76.514821772198289</v>
      </c>
      <c r="K803" s="125" t="s">
        <v>11839</v>
      </c>
      <c r="L803" s="122" t="s">
        <v>11839</v>
      </c>
      <c r="M803" s="123" t="s">
        <v>11839</v>
      </c>
      <c r="N803" s="124" t="s">
        <v>11839</v>
      </c>
      <c r="O803" s="125" t="s">
        <v>11840</v>
      </c>
      <c r="P803" s="122" t="s">
        <v>11840</v>
      </c>
      <c r="Q803" s="123" t="s">
        <v>11839</v>
      </c>
      <c r="R803" s="124" t="s">
        <v>11840</v>
      </c>
      <c r="S803" s="125">
        <v>41.006999999999998</v>
      </c>
      <c r="T803" s="122">
        <v>174.608</v>
      </c>
      <c r="U803" s="123">
        <f t="shared" si="419"/>
        <v>-133.601</v>
      </c>
      <c r="V803" s="124">
        <f t="shared" si="420"/>
        <v>-76.514821772198289</v>
      </c>
      <c r="W803" s="121" t="s">
        <v>8109</v>
      </c>
      <c r="X803" s="122">
        <v>41</v>
      </c>
      <c r="Y803" s="122">
        <v>175</v>
      </c>
      <c r="Z803" s="123">
        <f t="shared" si="421"/>
        <v>-134</v>
      </c>
      <c r="AA803" s="124">
        <f t="shared" si="422"/>
        <v>-76.571428571428569</v>
      </c>
      <c r="AB803" s="28" t="s">
        <v>11839</v>
      </c>
      <c r="AC803" s="122" t="s">
        <v>11839</v>
      </c>
      <c r="AD803" s="122" t="s">
        <v>11839</v>
      </c>
      <c r="AE803" s="123" t="s">
        <v>11839</v>
      </c>
      <c r="AF803" s="29" t="s">
        <v>11839</v>
      </c>
      <c r="AG803" s="28" t="s">
        <v>11839</v>
      </c>
      <c r="AH803" s="122" t="s">
        <v>11839</v>
      </c>
      <c r="AI803" s="122" t="s">
        <v>11839</v>
      </c>
      <c r="AJ803" s="123" t="s">
        <v>11839</v>
      </c>
      <c r="AK803" s="124" t="s">
        <v>11839</v>
      </c>
      <c r="AL803" s="28" t="s">
        <v>11839</v>
      </c>
      <c r="AM803" s="122" t="s">
        <v>11839</v>
      </c>
      <c r="AN803" s="122" t="s">
        <v>11839</v>
      </c>
      <c r="AO803" s="123" t="s">
        <v>11839</v>
      </c>
      <c r="AP803" s="29" t="s">
        <v>11839</v>
      </c>
      <c r="AQ803" s="28" t="s">
        <v>11839</v>
      </c>
      <c r="AR803" s="122" t="s">
        <v>11839</v>
      </c>
      <c r="AS803" s="122" t="s">
        <v>11839</v>
      </c>
      <c r="AT803" s="123" t="s">
        <v>11839</v>
      </c>
      <c r="AU803" s="124" t="s">
        <v>11837</v>
      </c>
      <c r="AV803" s="105"/>
      <c r="AX803" s="129"/>
      <c r="AY803" s="139"/>
      <c r="AZ803" s="139"/>
    </row>
    <row r="804" spans="3:52" ht="50" customHeight="1">
      <c r="C804" s="52" t="s">
        <v>6320</v>
      </c>
      <c r="D804" s="130" t="s">
        <v>1832</v>
      </c>
      <c r="E804" s="131" t="s">
        <v>6352</v>
      </c>
      <c r="F804" s="132" t="s">
        <v>1833</v>
      </c>
      <c r="G804" s="125">
        <v>244.42500000000001</v>
      </c>
      <c r="H804" s="122">
        <v>219.05199999999999</v>
      </c>
      <c r="I804" s="123">
        <f t="shared" si="415"/>
        <v>25.373000000000019</v>
      </c>
      <c r="J804" s="124">
        <f t="shared" si="416"/>
        <v>11.583094425068028</v>
      </c>
      <c r="K804" s="125" t="s">
        <v>11839</v>
      </c>
      <c r="L804" s="122" t="s">
        <v>11839</v>
      </c>
      <c r="M804" s="123" t="s">
        <v>11839</v>
      </c>
      <c r="N804" s="124" t="s">
        <v>11839</v>
      </c>
      <c r="O804" s="125" t="s">
        <v>11840</v>
      </c>
      <c r="P804" s="122" t="s">
        <v>11840</v>
      </c>
      <c r="Q804" s="123" t="s">
        <v>11839</v>
      </c>
      <c r="R804" s="124" t="s">
        <v>11840</v>
      </c>
      <c r="S804" s="125">
        <v>244.42500000000001</v>
      </c>
      <c r="T804" s="122">
        <v>219.05199999999999</v>
      </c>
      <c r="U804" s="123">
        <f t="shared" si="419"/>
        <v>25.373000000000019</v>
      </c>
      <c r="V804" s="124">
        <f t="shared" si="420"/>
        <v>11.583094425068028</v>
      </c>
      <c r="W804" s="121" t="s">
        <v>8110</v>
      </c>
      <c r="X804" s="122">
        <v>244</v>
      </c>
      <c r="Y804" s="122">
        <v>219</v>
      </c>
      <c r="Z804" s="123">
        <f t="shared" si="421"/>
        <v>25</v>
      </c>
      <c r="AA804" s="124">
        <f t="shared" si="422"/>
        <v>11.415525114155251</v>
      </c>
      <c r="AB804" s="28" t="s">
        <v>11839</v>
      </c>
      <c r="AC804" s="122" t="s">
        <v>11839</v>
      </c>
      <c r="AD804" s="122" t="s">
        <v>11839</v>
      </c>
      <c r="AE804" s="123" t="s">
        <v>11839</v>
      </c>
      <c r="AF804" s="29" t="s">
        <v>11839</v>
      </c>
      <c r="AG804" s="28" t="s">
        <v>11839</v>
      </c>
      <c r="AH804" s="122" t="s">
        <v>11839</v>
      </c>
      <c r="AI804" s="122" t="s">
        <v>11839</v>
      </c>
      <c r="AJ804" s="123" t="s">
        <v>11839</v>
      </c>
      <c r="AK804" s="124" t="s">
        <v>11839</v>
      </c>
      <c r="AL804" s="28" t="s">
        <v>11839</v>
      </c>
      <c r="AM804" s="122" t="s">
        <v>11839</v>
      </c>
      <c r="AN804" s="122" t="s">
        <v>11839</v>
      </c>
      <c r="AO804" s="123" t="s">
        <v>11839</v>
      </c>
      <c r="AP804" s="29" t="s">
        <v>11839</v>
      </c>
      <c r="AQ804" s="28" t="s">
        <v>11839</v>
      </c>
      <c r="AR804" s="122" t="s">
        <v>11839</v>
      </c>
      <c r="AS804" s="122" t="s">
        <v>11839</v>
      </c>
      <c r="AT804" s="123" t="s">
        <v>11839</v>
      </c>
      <c r="AU804" s="124" t="s">
        <v>11837</v>
      </c>
      <c r="AV804" s="104"/>
      <c r="AX804" s="129"/>
      <c r="AY804" s="139"/>
      <c r="AZ804" s="139"/>
    </row>
    <row r="805" spans="3:52" ht="50" customHeight="1">
      <c r="C805" s="52" t="s">
        <v>6320</v>
      </c>
      <c r="D805" s="130" t="s">
        <v>1834</v>
      </c>
      <c r="E805" s="131" t="s">
        <v>6352</v>
      </c>
      <c r="F805" s="132" t="s">
        <v>1835</v>
      </c>
      <c r="G805" s="125">
        <v>343.35300000000001</v>
      </c>
      <c r="H805" s="122">
        <v>376.67</v>
      </c>
      <c r="I805" s="123">
        <f t="shared" si="415"/>
        <v>-33.317000000000007</v>
      </c>
      <c r="J805" s="124">
        <f t="shared" si="416"/>
        <v>-8.8451429633366097</v>
      </c>
      <c r="K805" s="125" t="s">
        <v>11839</v>
      </c>
      <c r="L805" s="122" t="s">
        <v>11839</v>
      </c>
      <c r="M805" s="123" t="s">
        <v>11839</v>
      </c>
      <c r="N805" s="124" t="s">
        <v>11839</v>
      </c>
      <c r="O805" s="125" t="s">
        <v>11840</v>
      </c>
      <c r="P805" s="122" t="s">
        <v>11840</v>
      </c>
      <c r="Q805" s="123" t="s">
        <v>11839</v>
      </c>
      <c r="R805" s="124" t="s">
        <v>11840</v>
      </c>
      <c r="S805" s="125">
        <v>343.35300000000001</v>
      </c>
      <c r="T805" s="122">
        <v>376.67</v>
      </c>
      <c r="U805" s="123">
        <f t="shared" si="419"/>
        <v>-33.317000000000007</v>
      </c>
      <c r="V805" s="124">
        <f t="shared" si="420"/>
        <v>-8.8451429633366097</v>
      </c>
      <c r="W805" s="121" t="s">
        <v>8111</v>
      </c>
      <c r="X805" s="122">
        <v>285</v>
      </c>
      <c r="Y805" s="122">
        <v>307</v>
      </c>
      <c r="Z805" s="123">
        <f t="shared" si="421"/>
        <v>-22</v>
      </c>
      <c r="AA805" s="124">
        <f t="shared" si="422"/>
        <v>-7.1661237785016292</v>
      </c>
      <c r="AB805" s="28" t="s">
        <v>8112</v>
      </c>
      <c r="AC805" s="122">
        <v>58</v>
      </c>
      <c r="AD805" s="122">
        <v>69</v>
      </c>
      <c r="AE805" s="123">
        <f t="shared" si="423"/>
        <v>-11</v>
      </c>
      <c r="AF805" s="29">
        <f t="shared" si="424"/>
        <v>-15.942028985507244</v>
      </c>
      <c r="AG805" s="122" t="s">
        <v>6421</v>
      </c>
      <c r="AH805" s="122" t="s">
        <v>6421</v>
      </c>
      <c r="AI805" s="122" t="s">
        <v>6421</v>
      </c>
      <c r="AJ805" s="122" t="s">
        <v>6421</v>
      </c>
      <c r="AK805" s="122" t="s">
        <v>6421</v>
      </c>
      <c r="AL805" s="28" t="s">
        <v>6421</v>
      </c>
      <c r="AM805" s="122" t="s">
        <v>6421</v>
      </c>
      <c r="AN805" s="122" t="s">
        <v>6421</v>
      </c>
      <c r="AO805" s="123" t="s">
        <v>6421</v>
      </c>
      <c r="AP805" s="29" t="s">
        <v>6421</v>
      </c>
      <c r="AQ805" s="28" t="s">
        <v>6421</v>
      </c>
      <c r="AR805" s="122" t="s">
        <v>6421</v>
      </c>
      <c r="AS805" s="122" t="s">
        <v>6421</v>
      </c>
      <c r="AT805" s="123" t="s">
        <v>6421</v>
      </c>
      <c r="AU805" s="124" t="s">
        <v>6421</v>
      </c>
      <c r="AV805" s="104"/>
      <c r="AX805" s="129"/>
      <c r="AY805" s="139"/>
      <c r="AZ805" s="139"/>
    </row>
    <row r="806" spans="3:52" ht="50" customHeight="1">
      <c r="C806" s="52" t="s">
        <v>6320</v>
      </c>
      <c r="D806" s="130" t="s">
        <v>1836</v>
      </c>
      <c r="E806" s="131" t="s">
        <v>6352</v>
      </c>
      <c r="F806" s="132" t="s">
        <v>1837</v>
      </c>
      <c r="G806" s="125">
        <v>3</v>
      </c>
      <c r="H806" s="122">
        <v>2</v>
      </c>
      <c r="I806" s="123">
        <f t="shared" si="415"/>
        <v>1</v>
      </c>
      <c r="J806" s="124">
        <f t="shared" si="416"/>
        <v>50</v>
      </c>
      <c r="K806" s="125" t="s">
        <v>11839</v>
      </c>
      <c r="L806" s="122" t="s">
        <v>11839</v>
      </c>
      <c r="M806" s="123" t="s">
        <v>11839</v>
      </c>
      <c r="N806" s="124" t="s">
        <v>11839</v>
      </c>
      <c r="O806" s="125" t="s">
        <v>11840</v>
      </c>
      <c r="P806" s="122" t="s">
        <v>11840</v>
      </c>
      <c r="Q806" s="123" t="s">
        <v>11839</v>
      </c>
      <c r="R806" s="124" t="s">
        <v>11840</v>
      </c>
      <c r="S806" s="125">
        <v>3</v>
      </c>
      <c r="T806" s="122">
        <v>2</v>
      </c>
      <c r="U806" s="123">
        <f t="shared" si="419"/>
        <v>1</v>
      </c>
      <c r="V806" s="124">
        <f t="shared" si="420"/>
        <v>50</v>
      </c>
      <c r="W806" s="121" t="s">
        <v>8113</v>
      </c>
      <c r="X806" s="122">
        <v>3</v>
      </c>
      <c r="Y806" s="122">
        <v>2</v>
      </c>
      <c r="Z806" s="123">
        <f t="shared" si="421"/>
        <v>1</v>
      </c>
      <c r="AA806" s="124">
        <f t="shared" si="422"/>
        <v>50</v>
      </c>
      <c r="AB806" s="28" t="s">
        <v>11839</v>
      </c>
      <c r="AC806" s="122" t="s">
        <v>11839</v>
      </c>
      <c r="AD806" s="122" t="s">
        <v>11839</v>
      </c>
      <c r="AE806" s="123" t="s">
        <v>11839</v>
      </c>
      <c r="AF806" s="29" t="s">
        <v>11839</v>
      </c>
      <c r="AG806" s="28" t="s">
        <v>11839</v>
      </c>
      <c r="AH806" s="122" t="s">
        <v>11839</v>
      </c>
      <c r="AI806" s="122" t="s">
        <v>11839</v>
      </c>
      <c r="AJ806" s="123" t="s">
        <v>11839</v>
      </c>
      <c r="AK806" s="124" t="s">
        <v>11839</v>
      </c>
      <c r="AL806" s="28" t="s">
        <v>11839</v>
      </c>
      <c r="AM806" s="122" t="s">
        <v>11839</v>
      </c>
      <c r="AN806" s="122" t="s">
        <v>11839</v>
      </c>
      <c r="AO806" s="123" t="s">
        <v>11839</v>
      </c>
      <c r="AP806" s="29" t="s">
        <v>11839</v>
      </c>
      <c r="AQ806" s="28" t="s">
        <v>11839</v>
      </c>
      <c r="AR806" s="122" t="s">
        <v>11839</v>
      </c>
      <c r="AS806" s="122" t="s">
        <v>11839</v>
      </c>
      <c r="AT806" s="123" t="s">
        <v>11839</v>
      </c>
      <c r="AU806" s="124" t="s">
        <v>11837</v>
      </c>
      <c r="AV806" s="104"/>
      <c r="AX806" s="129"/>
      <c r="AY806" s="139"/>
      <c r="AZ806" s="139"/>
    </row>
    <row r="807" spans="3:52" ht="50" customHeight="1">
      <c r="C807" s="52" t="s">
        <v>6320</v>
      </c>
      <c r="D807" s="106" t="s">
        <v>1838</v>
      </c>
      <c r="E807" s="107" t="s">
        <v>6352</v>
      </c>
      <c r="F807" s="108" t="s">
        <v>1839</v>
      </c>
      <c r="G807" s="125">
        <v>486.68099999999998</v>
      </c>
      <c r="H807" s="122">
        <v>799.06500000000005</v>
      </c>
      <c r="I807" s="123">
        <f t="shared" si="415"/>
        <v>-312.38400000000007</v>
      </c>
      <c r="J807" s="124">
        <f t="shared" si="416"/>
        <v>-39.09369075106531</v>
      </c>
      <c r="K807" s="125" t="s">
        <v>11839</v>
      </c>
      <c r="L807" s="122" t="s">
        <v>11839</v>
      </c>
      <c r="M807" s="123" t="s">
        <v>11839</v>
      </c>
      <c r="N807" s="124" t="s">
        <v>11839</v>
      </c>
      <c r="O807" s="125" t="s">
        <v>11840</v>
      </c>
      <c r="P807" s="122" t="s">
        <v>11840</v>
      </c>
      <c r="Q807" s="123" t="s">
        <v>11839</v>
      </c>
      <c r="R807" s="124" t="s">
        <v>11840</v>
      </c>
      <c r="S807" s="125">
        <v>486.68099999999998</v>
      </c>
      <c r="T807" s="122">
        <v>799.06500000000005</v>
      </c>
      <c r="U807" s="123">
        <f t="shared" si="419"/>
        <v>-312.38400000000007</v>
      </c>
      <c r="V807" s="124">
        <f t="shared" si="420"/>
        <v>-39.09369075106531</v>
      </c>
      <c r="W807" s="121" t="s">
        <v>7985</v>
      </c>
      <c r="X807" s="122">
        <v>433</v>
      </c>
      <c r="Y807" s="122">
        <v>746</v>
      </c>
      <c r="Z807" s="123">
        <f t="shared" si="421"/>
        <v>-313</v>
      </c>
      <c r="AA807" s="124">
        <f t="shared" si="422"/>
        <v>-41.957104557640754</v>
      </c>
      <c r="AB807" s="28" t="s">
        <v>8114</v>
      </c>
      <c r="AC807" s="122">
        <v>53</v>
      </c>
      <c r="AD807" s="122">
        <v>53</v>
      </c>
      <c r="AE807" s="123">
        <f t="shared" si="423"/>
        <v>0</v>
      </c>
      <c r="AF807" s="29">
        <f t="shared" si="424"/>
        <v>0</v>
      </c>
      <c r="AG807" s="122" t="s">
        <v>6421</v>
      </c>
      <c r="AH807" s="122" t="s">
        <v>6421</v>
      </c>
      <c r="AI807" s="122" t="s">
        <v>6421</v>
      </c>
      <c r="AJ807" s="122" t="s">
        <v>6421</v>
      </c>
      <c r="AK807" s="122" t="s">
        <v>6421</v>
      </c>
      <c r="AL807" s="28" t="s">
        <v>6421</v>
      </c>
      <c r="AM807" s="122" t="s">
        <v>6421</v>
      </c>
      <c r="AN807" s="122" t="s">
        <v>6421</v>
      </c>
      <c r="AO807" s="123" t="s">
        <v>6421</v>
      </c>
      <c r="AP807" s="29" t="s">
        <v>6421</v>
      </c>
      <c r="AQ807" s="28" t="s">
        <v>6421</v>
      </c>
      <c r="AR807" s="122" t="s">
        <v>6421</v>
      </c>
      <c r="AS807" s="122" t="s">
        <v>6421</v>
      </c>
      <c r="AT807" s="123" t="s">
        <v>6421</v>
      </c>
      <c r="AU807" s="124" t="s">
        <v>6421</v>
      </c>
      <c r="AV807" s="8"/>
      <c r="AX807" s="129"/>
      <c r="AY807" s="139"/>
      <c r="AZ807" s="139"/>
    </row>
    <row r="808" spans="3:52" ht="50" customHeight="1">
      <c r="C808" s="52" t="s">
        <v>6320</v>
      </c>
      <c r="D808" s="106" t="s">
        <v>1844</v>
      </c>
      <c r="E808" s="107" t="s">
        <v>6352</v>
      </c>
      <c r="F808" s="108" t="s">
        <v>1845</v>
      </c>
      <c r="G808" s="125">
        <v>207.101</v>
      </c>
      <c r="H808" s="122">
        <v>234.59700000000001</v>
      </c>
      <c r="I808" s="123">
        <f t="shared" si="415"/>
        <v>-27.496000000000009</v>
      </c>
      <c r="J808" s="124">
        <f t="shared" si="416"/>
        <v>-11.720524985400498</v>
      </c>
      <c r="K808" s="125">
        <v>207.101</v>
      </c>
      <c r="L808" s="122">
        <v>234.59700000000001</v>
      </c>
      <c r="M808" s="123">
        <f t="shared" si="417"/>
        <v>-27.496000000000009</v>
      </c>
      <c r="N808" s="124">
        <f t="shared" si="418"/>
        <v>-11.720524985400498</v>
      </c>
      <c r="O808" s="125" t="s">
        <v>11840</v>
      </c>
      <c r="P808" s="122" t="s">
        <v>11840</v>
      </c>
      <c r="Q808" s="123" t="s">
        <v>11839</v>
      </c>
      <c r="R808" s="124" t="s">
        <v>11840</v>
      </c>
      <c r="S808" s="125" t="s">
        <v>6421</v>
      </c>
      <c r="T808" s="122" t="s">
        <v>6421</v>
      </c>
      <c r="U808" s="123" t="s">
        <v>6421</v>
      </c>
      <c r="V808" s="124" t="s">
        <v>6421</v>
      </c>
      <c r="W808" s="121" t="s">
        <v>11839</v>
      </c>
      <c r="X808" s="122" t="s">
        <v>11840</v>
      </c>
      <c r="Y808" s="122" t="s">
        <v>11840</v>
      </c>
      <c r="Z808" s="123" t="s">
        <v>11840</v>
      </c>
      <c r="AA808" s="124" t="s">
        <v>11840</v>
      </c>
      <c r="AB808" s="28" t="s">
        <v>11839</v>
      </c>
      <c r="AC808" s="122" t="s">
        <v>11839</v>
      </c>
      <c r="AD808" s="122" t="s">
        <v>11839</v>
      </c>
      <c r="AE808" s="123" t="s">
        <v>11839</v>
      </c>
      <c r="AF808" s="29" t="s">
        <v>11839</v>
      </c>
      <c r="AG808" s="28" t="s">
        <v>11839</v>
      </c>
      <c r="AH808" s="122" t="s">
        <v>11839</v>
      </c>
      <c r="AI808" s="122" t="s">
        <v>11839</v>
      </c>
      <c r="AJ808" s="123" t="s">
        <v>11839</v>
      </c>
      <c r="AK808" s="124" t="s">
        <v>11839</v>
      </c>
      <c r="AL808" s="28" t="s">
        <v>11839</v>
      </c>
      <c r="AM808" s="122" t="s">
        <v>11839</v>
      </c>
      <c r="AN808" s="122" t="s">
        <v>11839</v>
      </c>
      <c r="AO808" s="123" t="s">
        <v>11839</v>
      </c>
      <c r="AP808" s="29" t="s">
        <v>11839</v>
      </c>
      <c r="AQ808" s="28" t="s">
        <v>11839</v>
      </c>
      <c r="AR808" s="122" t="s">
        <v>11839</v>
      </c>
      <c r="AS808" s="122" t="s">
        <v>11839</v>
      </c>
      <c r="AT808" s="123" t="s">
        <v>11839</v>
      </c>
      <c r="AU808" s="124" t="s">
        <v>11839</v>
      </c>
      <c r="AV808" s="8"/>
      <c r="AX808" s="129"/>
      <c r="AY808" s="139"/>
      <c r="AZ808" s="139"/>
    </row>
    <row r="809" spans="3:52" ht="50" customHeight="1">
      <c r="C809" s="52" t="s">
        <v>6320</v>
      </c>
      <c r="D809" s="130" t="s">
        <v>1846</v>
      </c>
      <c r="E809" s="131" t="s">
        <v>6352</v>
      </c>
      <c r="F809" s="132" t="s">
        <v>1847</v>
      </c>
      <c r="G809" s="125">
        <v>862.91099999999994</v>
      </c>
      <c r="H809" s="122">
        <v>537.08600000000001</v>
      </c>
      <c r="I809" s="123">
        <f t="shared" si="415"/>
        <v>325.82499999999993</v>
      </c>
      <c r="J809" s="124">
        <f t="shared" si="416"/>
        <v>60.665331064298812</v>
      </c>
      <c r="K809" s="125">
        <v>85.798000000000002</v>
      </c>
      <c r="L809" s="122">
        <v>68.084999999999994</v>
      </c>
      <c r="M809" s="123">
        <f t="shared" si="417"/>
        <v>17.713000000000008</v>
      </c>
      <c r="N809" s="124">
        <f t="shared" si="418"/>
        <v>26.016009400014699</v>
      </c>
      <c r="O809" s="125" t="s">
        <v>11840</v>
      </c>
      <c r="P809" s="122" t="s">
        <v>11840</v>
      </c>
      <c r="Q809" s="123" t="s">
        <v>11839</v>
      </c>
      <c r="R809" s="124" t="s">
        <v>11840</v>
      </c>
      <c r="S809" s="125">
        <v>777.11300000000006</v>
      </c>
      <c r="T809" s="122">
        <v>469.00099999999998</v>
      </c>
      <c r="U809" s="123">
        <f t="shared" si="419"/>
        <v>308.11200000000008</v>
      </c>
      <c r="V809" s="124">
        <f t="shared" si="420"/>
        <v>65.695382312617696</v>
      </c>
      <c r="W809" s="121" t="s">
        <v>6881</v>
      </c>
      <c r="X809" s="122">
        <v>777</v>
      </c>
      <c r="Y809" s="122">
        <v>469</v>
      </c>
      <c r="Z809" s="123">
        <f t="shared" si="421"/>
        <v>308</v>
      </c>
      <c r="AA809" s="124">
        <f t="shared" si="422"/>
        <v>65.671641791044777</v>
      </c>
      <c r="AB809" s="28" t="s">
        <v>11839</v>
      </c>
      <c r="AC809" s="122" t="s">
        <v>11839</v>
      </c>
      <c r="AD809" s="122" t="s">
        <v>11839</v>
      </c>
      <c r="AE809" s="123" t="s">
        <v>11839</v>
      </c>
      <c r="AF809" s="29" t="s">
        <v>11839</v>
      </c>
      <c r="AG809" s="28" t="s">
        <v>11839</v>
      </c>
      <c r="AH809" s="122" t="s">
        <v>11839</v>
      </c>
      <c r="AI809" s="122" t="s">
        <v>11839</v>
      </c>
      <c r="AJ809" s="123" t="s">
        <v>11839</v>
      </c>
      <c r="AK809" s="124" t="s">
        <v>11839</v>
      </c>
      <c r="AL809" s="28" t="s">
        <v>11839</v>
      </c>
      <c r="AM809" s="122" t="s">
        <v>11839</v>
      </c>
      <c r="AN809" s="122" t="s">
        <v>11839</v>
      </c>
      <c r="AO809" s="123" t="s">
        <v>11839</v>
      </c>
      <c r="AP809" s="29" t="s">
        <v>11839</v>
      </c>
      <c r="AQ809" s="28" t="s">
        <v>11839</v>
      </c>
      <c r="AR809" s="122" t="s">
        <v>11839</v>
      </c>
      <c r="AS809" s="122" t="s">
        <v>11839</v>
      </c>
      <c r="AT809" s="123" t="s">
        <v>11839</v>
      </c>
      <c r="AU809" s="124" t="s">
        <v>11837</v>
      </c>
      <c r="AV809" s="104"/>
      <c r="AX809" s="129"/>
      <c r="AY809" s="139"/>
      <c r="AZ809" s="139"/>
    </row>
    <row r="810" spans="3:52" ht="50" customHeight="1">
      <c r="C810" s="52" t="s">
        <v>6315</v>
      </c>
      <c r="D810" s="130" t="s">
        <v>6042</v>
      </c>
      <c r="E810" s="131" t="s">
        <v>12658</v>
      </c>
      <c r="F810" s="132" t="s">
        <v>6043</v>
      </c>
      <c r="G810" s="125">
        <v>20087</v>
      </c>
      <c r="H810" s="122">
        <v>21075</v>
      </c>
      <c r="I810" s="123" t="s">
        <v>8115</v>
      </c>
      <c r="J810" s="124" t="s">
        <v>8116</v>
      </c>
      <c r="K810" s="125">
        <v>7621</v>
      </c>
      <c r="L810" s="122">
        <v>7552</v>
      </c>
      <c r="M810" s="123">
        <v>68</v>
      </c>
      <c r="N810" s="124">
        <v>1</v>
      </c>
      <c r="O810" s="125" t="s">
        <v>11840</v>
      </c>
      <c r="P810" s="122" t="s">
        <v>11840</v>
      </c>
      <c r="Q810" s="123" t="s">
        <v>11839</v>
      </c>
      <c r="R810" s="124" t="s">
        <v>11840</v>
      </c>
      <c r="S810" s="125">
        <v>12467</v>
      </c>
      <c r="T810" s="122">
        <v>13523</v>
      </c>
      <c r="U810" s="123" t="s">
        <v>8117</v>
      </c>
      <c r="V810" s="124" t="s">
        <v>8118</v>
      </c>
      <c r="W810" s="121" t="s">
        <v>7055</v>
      </c>
      <c r="X810" s="122">
        <v>3670</v>
      </c>
      <c r="Y810" s="122">
        <v>3669</v>
      </c>
      <c r="Z810" s="123">
        <v>1</v>
      </c>
      <c r="AA810" s="124">
        <v>0</v>
      </c>
      <c r="AB810" s="28" t="s">
        <v>8119</v>
      </c>
      <c r="AC810" s="122">
        <v>2977</v>
      </c>
      <c r="AD810" s="122">
        <v>3018</v>
      </c>
      <c r="AE810" s="123">
        <v>-41</v>
      </c>
      <c r="AF810" s="29">
        <v>-1</v>
      </c>
      <c r="AG810" s="28" t="s">
        <v>8120</v>
      </c>
      <c r="AH810" s="122">
        <v>2219</v>
      </c>
      <c r="AI810" s="122">
        <v>1891</v>
      </c>
      <c r="AJ810" s="123">
        <v>328</v>
      </c>
      <c r="AK810" s="124">
        <v>17</v>
      </c>
      <c r="AL810" s="28" t="s">
        <v>8121</v>
      </c>
      <c r="AM810" s="122">
        <v>1264</v>
      </c>
      <c r="AN810" s="122">
        <v>1193</v>
      </c>
      <c r="AO810" s="123">
        <v>71</v>
      </c>
      <c r="AP810" s="29">
        <v>6</v>
      </c>
      <c r="AQ810" s="28" t="s">
        <v>7060</v>
      </c>
      <c r="AR810" s="122">
        <v>1228</v>
      </c>
      <c r="AS810" s="122">
        <v>2560</v>
      </c>
      <c r="AT810" s="123">
        <v>-1332</v>
      </c>
      <c r="AU810" s="124" t="s">
        <v>8122</v>
      </c>
      <c r="AV810" s="9" t="s">
        <v>12157</v>
      </c>
      <c r="AX810" s="129"/>
      <c r="AY810" s="139"/>
      <c r="AZ810" s="139"/>
    </row>
    <row r="811" spans="3:52" ht="50" customHeight="1">
      <c r="C811" s="52" t="s">
        <v>6318</v>
      </c>
      <c r="D811" s="130" t="s">
        <v>1850</v>
      </c>
      <c r="E811" s="131" t="s">
        <v>12659</v>
      </c>
      <c r="F811" s="132" t="s">
        <v>1851</v>
      </c>
      <c r="G811" s="125">
        <v>926.70100000000002</v>
      </c>
      <c r="H811" s="122">
        <v>879.63499999999999</v>
      </c>
      <c r="I811" s="123">
        <f t="shared" ref="I811:I838" si="425">G811-H811</f>
        <v>47.066000000000031</v>
      </c>
      <c r="J811" s="124">
        <f t="shared" ref="J811:J874" si="426">I811/H811*100</f>
        <v>5.3506283856372283</v>
      </c>
      <c r="K811" s="125">
        <v>214.328</v>
      </c>
      <c r="L811" s="122">
        <v>215.31</v>
      </c>
      <c r="M811" s="123">
        <f t="shared" ref="M811:M874" si="427">K811-L811</f>
        <v>-0.98199999999999932</v>
      </c>
      <c r="N811" s="124">
        <f t="shared" ref="N811:N874" si="428">M811/L811*100</f>
        <v>-0.45608657284845078</v>
      </c>
      <c r="O811" s="125">
        <v>0.95799999999999996</v>
      </c>
      <c r="P811" s="122">
        <v>0.95799999999999996</v>
      </c>
      <c r="Q811" s="123">
        <f t="shared" ref="Q811:Q863" si="429">O811-P811</f>
        <v>0</v>
      </c>
      <c r="R811" s="124">
        <f t="shared" ref="R811:R863" si="430">Q811/P811*100</f>
        <v>0</v>
      </c>
      <c r="S811" s="125">
        <v>711.41499999999996</v>
      </c>
      <c r="T811" s="122">
        <v>663.36699999999996</v>
      </c>
      <c r="U811" s="123">
        <f t="shared" ref="U811:U874" si="431">S811-T811</f>
        <v>48.048000000000002</v>
      </c>
      <c r="V811" s="124">
        <f t="shared" ref="V811:V874" si="432">U811/T811*100</f>
        <v>7.2430494733684379</v>
      </c>
      <c r="W811" s="121" t="s">
        <v>8123</v>
      </c>
      <c r="X811" s="122">
        <v>387</v>
      </c>
      <c r="Y811" s="122">
        <v>394</v>
      </c>
      <c r="Z811" s="123">
        <f t="shared" ref="Z811:Z874" si="433">X811-Y811</f>
        <v>-7</v>
      </c>
      <c r="AA811" s="124">
        <f t="shared" ref="AA811:AA874" si="434">Z811/Y811*100</f>
        <v>-1.7766497461928936</v>
      </c>
      <c r="AB811" s="28" t="s">
        <v>8124</v>
      </c>
      <c r="AC811" s="122">
        <v>114</v>
      </c>
      <c r="AD811" s="122">
        <v>121</v>
      </c>
      <c r="AE811" s="123">
        <f t="shared" ref="AE811:AE864" si="435">AC811-AD811</f>
        <v>-7</v>
      </c>
      <c r="AF811" s="29">
        <f t="shared" ref="AF811:AF864" si="436">AE811/AD811*100</f>
        <v>-5.785123966942149</v>
      </c>
      <c r="AG811" s="28" t="s">
        <v>8125</v>
      </c>
      <c r="AH811" s="122">
        <v>78</v>
      </c>
      <c r="AI811" s="122">
        <v>2</v>
      </c>
      <c r="AJ811" s="123">
        <f t="shared" ref="AJ811:AJ841" si="437">AH811-AI811</f>
        <v>76</v>
      </c>
      <c r="AK811" s="124">
        <f t="shared" ref="AK811:AK864" si="438">AJ811/AI811*100</f>
        <v>3800</v>
      </c>
      <c r="AL811" s="28" t="s">
        <v>8126</v>
      </c>
      <c r="AM811" s="122">
        <v>36</v>
      </c>
      <c r="AN811" s="122">
        <v>20</v>
      </c>
      <c r="AO811" s="123">
        <f t="shared" ref="AO811:AO864" si="439">AM811-AN811</f>
        <v>16</v>
      </c>
      <c r="AP811" s="29">
        <f t="shared" ref="AP811:AP864" si="440">AO811/AN811*100</f>
        <v>80</v>
      </c>
      <c r="AQ811" s="28" t="s">
        <v>8127</v>
      </c>
      <c r="AR811" s="122">
        <v>32</v>
      </c>
      <c r="AS811" s="122">
        <v>25</v>
      </c>
      <c r="AT811" s="123">
        <f t="shared" ref="AT811:AT864" si="441">AR811-AS811</f>
        <v>7</v>
      </c>
      <c r="AU811" s="124">
        <f t="shared" ref="AU811:AU864" si="442">AT811/AS811*100</f>
        <v>28.000000000000004</v>
      </c>
      <c r="AV811" s="9" t="s">
        <v>12158</v>
      </c>
      <c r="AX811" s="129"/>
      <c r="AY811" s="139"/>
      <c r="AZ811" s="139"/>
    </row>
    <row r="812" spans="3:52" ht="50" customHeight="1">
      <c r="C812" s="52" t="s">
        <v>6317</v>
      </c>
      <c r="D812" s="130" t="s">
        <v>1852</v>
      </c>
      <c r="E812" s="131" t="s">
        <v>12659</v>
      </c>
      <c r="F812" s="132" t="s">
        <v>1853</v>
      </c>
      <c r="G812" s="125">
        <v>31663.343000000001</v>
      </c>
      <c r="H812" s="122">
        <v>28582.362000000001</v>
      </c>
      <c r="I812" s="123">
        <f t="shared" si="425"/>
        <v>3080.9809999999998</v>
      </c>
      <c r="J812" s="124">
        <f t="shared" si="426"/>
        <v>10.779308581984932</v>
      </c>
      <c r="K812" s="125">
        <v>19024.945</v>
      </c>
      <c r="L812" s="122">
        <v>17206.579000000002</v>
      </c>
      <c r="M812" s="123">
        <f t="shared" si="427"/>
        <v>1818.3659999999982</v>
      </c>
      <c r="N812" s="124">
        <f t="shared" si="428"/>
        <v>10.567853145009231</v>
      </c>
      <c r="O812" s="125" t="s">
        <v>11840</v>
      </c>
      <c r="P812" s="122" t="s">
        <v>11840</v>
      </c>
      <c r="Q812" s="123" t="s">
        <v>11839</v>
      </c>
      <c r="R812" s="124" t="s">
        <v>11840</v>
      </c>
      <c r="S812" s="125">
        <v>12638.397999999999</v>
      </c>
      <c r="T812" s="122">
        <v>11375.782999999999</v>
      </c>
      <c r="U812" s="123">
        <f t="shared" si="431"/>
        <v>1262.6149999999998</v>
      </c>
      <c r="V812" s="124">
        <f t="shared" si="432"/>
        <v>11.099148076224729</v>
      </c>
      <c r="W812" s="121" t="s">
        <v>8128</v>
      </c>
      <c r="X812" s="122">
        <v>5021</v>
      </c>
      <c r="Y812" s="122">
        <v>3740</v>
      </c>
      <c r="Z812" s="123">
        <f t="shared" si="433"/>
        <v>1281</v>
      </c>
      <c r="AA812" s="124">
        <f t="shared" si="434"/>
        <v>34.251336898395721</v>
      </c>
      <c r="AB812" s="28" t="s">
        <v>6484</v>
      </c>
      <c r="AC812" s="122">
        <v>3773</v>
      </c>
      <c r="AD812" s="122">
        <v>3768</v>
      </c>
      <c r="AE812" s="123">
        <f t="shared" si="435"/>
        <v>5</v>
      </c>
      <c r="AF812" s="29">
        <f t="shared" si="436"/>
        <v>0.1326963906581741</v>
      </c>
      <c r="AG812" s="28" t="s">
        <v>6456</v>
      </c>
      <c r="AH812" s="122">
        <v>3063</v>
      </c>
      <c r="AI812" s="122">
        <v>3060</v>
      </c>
      <c r="AJ812" s="123">
        <f t="shared" si="437"/>
        <v>3</v>
      </c>
      <c r="AK812" s="124">
        <f t="shared" si="438"/>
        <v>9.8039215686274508E-2</v>
      </c>
      <c r="AL812" s="28" t="s">
        <v>8129</v>
      </c>
      <c r="AM812" s="122">
        <v>279</v>
      </c>
      <c r="AN812" s="122">
        <v>298</v>
      </c>
      <c r="AO812" s="123">
        <f>AM812-AN812</f>
        <v>-19</v>
      </c>
      <c r="AP812" s="29">
        <f t="shared" si="440"/>
        <v>-6.375838926174497</v>
      </c>
      <c r="AQ812" s="28" t="s">
        <v>6410</v>
      </c>
      <c r="AR812" s="122">
        <v>185</v>
      </c>
      <c r="AS812" s="122">
        <v>184</v>
      </c>
      <c r="AT812" s="123">
        <f t="shared" si="441"/>
        <v>1</v>
      </c>
      <c r="AU812" s="124">
        <f t="shared" si="442"/>
        <v>0.54347826086956519</v>
      </c>
      <c r="AV812" s="9" t="s">
        <v>12159</v>
      </c>
      <c r="AX812" s="129"/>
      <c r="AY812" s="139"/>
      <c r="AZ812" s="139"/>
    </row>
    <row r="813" spans="3:52" ht="50" customHeight="1">
      <c r="C813" s="52" t="s">
        <v>6316</v>
      </c>
      <c r="D813" s="130" t="s">
        <v>1854</v>
      </c>
      <c r="E813" s="131" t="s">
        <v>12659</v>
      </c>
      <c r="F813" s="132" t="s">
        <v>1855</v>
      </c>
      <c r="G813" s="125">
        <v>19645.043000000001</v>
      </c>
      <c r="H813" s="122">
        <v>19729.858</v>
      </c>
      <c r="I813" s="123">
        <f t="shared" si="425"/>
        <v>-84.81499999999869</v>
      </c>
      <c r="J813" s="124">
        <f t="shared" si="426"/>
        <v>-0.42988145175702069</v>
      </c>
      <c r="K813" s="125">
        <v>11469.128000000001</v>
      </c>
      <c r="L813" s="122">
        <v>11959.816999999999</v>
      </c>
      <c r="M813" s="123">
        <f t="shared" si="427"/>
        <v>-490.68899999999849</v>
      </c>
      <c r="N813" s="124">
        <f t="shared" si="428"/>
        <v>-4.1028136132852078</v>
      </c>
      <c r="O813" s="125">
        <v>4817.3379999999997</v>
      </c>
      <c r="P813" s="122">
        <v>4502.2139999999999</v>
      </c>
      <c r="Q813" s="123">
        <f t="shared" si="429"/>
        <v>315.1239999999998</v>
      </c>
      <c r="R813" s="124">
        <f t="shared" si="430"/>
        <v>6.9993118941036521</v>
      </c>
      <c r="S813" s="125">
        <v>3358.5770000000002</v>
      </c>
      <c r="T813" s="122">
        <v>3267.8270000000002</v>
      </c>
      <c r="U813" s="123">
        <f t="shared" si="431"/>
        <v>90.75</v>
      </c>
      <c r="V813" s="124">
        <f t="shared" si="432"/>
        <v>2.7770747961871911</v>
      </c>
      <c r="W813" s="121" t="s">
        <v>6484</v>
      </c>
      <c r="X813" s="122">
        <v>1651</v>
      </c>
      <c r="Y813" s="122">
        <v>1651</v>
      </c>
      <c r="Z813" s="123">
        <f t="shared" si="433"/>
        <v>0</v>
      </c>
      <c r="AA813" s="124">
        <f t="shared" si="434"/>
        <v>0</v>
      </c>
      <c r="AB813" s="28" t="s">
        <v>8130</v>
      </c>
      <c r="AC813" s="122">
        <v>683</v>
      </c>
      <c r="AD813" s="122">
        <v>593</v>
      </c>
      <c r="AE813" s="123">
        <f t="shared" si="435"/>
        <v>90</v>
      </c>
      <c r="AF813" s="29">
        <f t="shared" si="436"/>
        <v>15.177065767284992</v>
      </c>
      <c r="AG813" s="28" t="s">
        <v>8131</v>
      </c>
      <c r="AH813" s="122">
        <v>520</v>
      </c>
      <c r="AI813" s="122">
        <v>519</v>
      </c>
      <c r="AJ813" s="123">
        <f t="shared" si="437"/>
        <v>1</v>
      </c>
      <c r="AK813" s="124">
        <f t="shared" si="438"/>
        <v>0.19267822736030829</v>
      </c>
      <c r="AL813" s="28" t="s">
        <v>6410</v>
      </c>
      <c r="AM813" s="122">
        <v>342</v>
      </c>
      <c r="AN813" s="122">
        <v>342</v>
      </c>
      <c r="AO813" s="123">
        <f t="shared" ref="AO813" si="443">AM813-AN813</f>
        <v>0</v>
      </c>
      <c r="AP813" s="29">
        <f t="shared" si="440"/>
        <v>0</v>
      </c>
      <c r="AQ813" s="28" t="s">
        <v>6634</v>
      </c>
      <c r="AR813" s="122">
        <v>163</v>
      </c>
      <c r="AS813" s="122">
        <v>163</v>
      </c>
      <c r="AT813" s="123">
        <f t="shared" si="441"/>
        <v>0</v>
      </c>
      <c r="AU813" s="124">
        <f t="shared" si="442"/>
        <v>0</v>
      </c>
      <c r="AV813" s="9" t="s">
        <v>12160</v>
      </c>
      <c r="AX813" s="129"/>
      <c r="AY813" s="139"/>
      <c r="AZ813" s="139"/>
    </row>
    <row r="814" spans="3:52" ht="50" customHeight="1">
      <c r="C814" s="52" t="s">
        <v>6318</v>
      </c>
      <c r="D814" s="130" t="s">
        <v>1856</v>
      </c>
      <c r="E814" s="131" t="s">
        <v>12659</v>
      </c>
      <c r="F814" s="132" t="s">
        <v>1857</v>
      </c>
      <c r="G814" s="125">
        <v>4536.8500000000004</v>
      </c>
      <c r="H814" s="122">
        <v>3803.5390000000002</v>
      </c>
      <c r="I814" s="123">
        <f t="shared" si="425"/>
        <v>733.31100000000015</v>
      </c>
      <c r="J814" s="124">
        <f t="shared" si="426"/>
        <v>19.279702403472136</v>
      </c>
      <c r="K814" s="125">
        <v>1977.8620000000001</v>
      </c>
      <c r="L814" s="122">
        <v>1395.6859999999999</v>
      </c>
      <c r="M814" s="123">
        <f t="shared" si="427"/>
        <v>582.17600000000016</v>
      </c>
      <c r="N814" s="124">
        <f t="shared" si="428"/>
        <v>41.712534194654111</v>
      </c>
      <c r="O814" s="125" t="s">
        <v>11840</v>
      </c>
      <c r="P814" s="122" t="s">
        <v>11840</v>
      </c>
      <c r="Q814" s="123" t="s">
        <v>11839</v>
      </c>
      <c r="R814" s="124" t="s">
        <v>11840</v>
      </c>
      <c r="S814" s="125">
        <v>2558.9879999999998</v>
      </c>
      <c r="T814" s="122">
        <v>2407.8530000000001</v>
      </c>
      <c r="U814" s="123">
        <f t="shared" si="431"/>
        <v>151.13499999999976</v>
      </c>
      <c r="V814" s="124">
        <f t="shared" si="432"/>
        <v>6.2767536058056601</v>
      </c>
      <c r="W814" s="121" t="s">
        <v>6532</v>
      </c>
      <c r="X814" s="122">
        <v>1561</v>
      </c>
      <c r="Y814" s="122">
        <v>1589</v>
      </c>
      <c r="Z814" s="123">
        <f t="shared" si="433"/>
        <v>-28</v>
      </c>
      <c r="AA814" s="124">
        <f t="shared" si="434"/>
        <v>-1.7621145374449341</v>
      </c>
      <c r="AB814" s="28" t="s">
        <v>6849</v>
      </c>
      <c r="AC814" s="122">
        <v>255</v>
      </c>
      <c r="AD814" s="122">
        <v>203</v>
      </c>
      <c r="AE814" s="123">
        <f t="shared" si="435"/>
        <v>52</v>
      </c>
      <c r="AF814" s="29">
        <f t="shared" si="436"/>
        <v>25.615763546798032</v>
      </c>
      <c r="AG814" s="28" t="s">
        <v>8132</v>
      </c>
      <c r="AH814" s="122">
        <v>253</v>
      </c>
      <c r="AI814" s="122">
        <v>250</v>
      </c>
      <c r="AJ814" s="123">
        <f t="shared" si="437"/>
        <v>3</v>
      </c>
      <c r="AK814" s="124">
        <f t="shared" si="438"/>
        <v>1.2</v>
      </c>
      <c r="AL814" s="28" t="s">
        <v>8133</v>
      </c>
      <c r="AM814" s="122">
        <v>234</v>
      </c>
      <c r="AN814" s="122">
        <v>199</v>
      </c>
      <c r="AO814" s="123">
        <f t="shared" si="439"/>
        <v>35</v>
      </c>
      <c r="AP814" s="29">
        <f t="shared" si="440"/>
        <v>17.587939698492463</v>
      </c>
      <c r="AQ814" s="28" t="s">
        <v>8134</v>
      </c>
      <c r="AR814" s="122">
        <v>152</v>
      </c>
      <c r="AS814" s="122">
        <v>83</v>
      </c>
      <c r="AT814" s="123">
        <f t="shared" si="441"/>
        <v>69</v>
      </c>
      <c r="AU814" s="124">
        <f t="shared" si="442"/>
        <v>83.132530120481931</v>
      </c>
      <c r="AV814" s="9" t="s">
        <v>12161</v>
      </c>
      <c r="AX814" s="129"/>
      <c r="AY814" s="139"/>
      <c r="AZ814" s="139"/>
    </row>
    <row r="815" spans="3:52" ht="50" customHeight="1">
      <c r="C815" s="52" t="s">
        <v>6317</v>
      </c>
      <c r="D815" s="130" t="s">
        <v>1858</v>
      </c>
      <c r="E815" s="131" t="s">
        <v>12659</v>
      </c>
      <c r="F815" s="132" t="s">
        <v>1859</v>
      </c>
      <c r="G815" s="125">
        <v>8498.6970000000001</v>
      </c>
      <c r="H815" s="122">
        <v>7952.5079999999998</v>
      </c>
      <c r="I815" s="123">
        <f t="shared" si="425"/>
        <v>546.18900000000031</v>
      </c>
      <c r="J815" s="124">
        <f t="shared" si="426"/>
        <v>6.8681351845229246</v>
      </c>
      <c r="K815" s="125">
        <v>4438.1959999999999</v>
      </c>
      <c r="L815" s="122">
        <v>3984.123</v>
      </c>
      <c r="M815" s="123">
        <f t="shared" si="427"/>
        <v>454.07299999999987</v>
      </c>
      <c r="N815" s="124">
        <f t="shared" si="428"/>
        <v>11.3970627914851</v>
      </c>
      <c r="O815" s="125">
        <v>494.04599999999999</v>
      </c>
      <c r="P815" s="122">
        <v>493.85300000000001</v>
      </c>
      <c r="Q815" s="123">
        <f t="shared" si="429"/>
        <v>0.19299999999998363</v>
      </c>
      <c r="R815" s="124">
        <f t="shared" si="430"/>
        <v>3.908045511518278E-2</v>
      </c>
      <c r="S815" s="125">
        <v>3566.4549999999999</v>
      </c>
      <c r="T815" s="122">
        <v>3474.5320000000002</v>
      </c>
      <c r="U815" s="123">
        <f t="shared" si="431"/>
        <v>91.922999999999774</v>
      </c>
      <c r="V815" s="124">
        <f t="shared" si="432"/>
        <v>2.6456224895899583</v>
      </c>
      <c r="W815" s="121" t="s">
        <v>8135</v>
      </c>
      <c r="X815" s="122">
        <v>2357</v>
      </c>
      <c r="Y815" s="122">
        <v>2155</v>
      </c>
      <c r="Z815" s="123">
        <f t="shared" si="433"/>
        <v>202</v>
      </c>
      <c r="AA815" s="124">
        <f t="shared" si="434"/>
        <v>9.3735498839907194</v>
      </c>
      <c r="AB815" s="28" t="s">
        <v>6441</v>
      </c>
      <c r="AC815" s="122">
        <v>736</v>
      </c>
      <c r="AD815" s="122">
        <v>626</v>
      </c>
      <c r="AE815" s="123">
        <f t="shared" si="435"/>
        <v>110</v>
      </c>
      <c r="AF815" s="29">
        <f t="shared" si="436"/>
        <v>17.571884984025559</v>
      </c>
      <c r="AG815" s="28" t="s">
        <v>8136</v>
      </c>
      <c r="AH815" s="122">
        <v>216</v>
      </c>
      <c r="AI815" s="122">
        <v>211</v>
      </c>
      <c r="AJ815" s="123">
        <f t="shared" si="437"/>
        <v>5</v>
      </c>
      <c r="AK815" s="124">
        <f t="shared" si="438"/>
        <v>2.3696682464454977</v>
      </c>
      <c r="AL815" s="28" t="s">
        <v>6433</v>
      </c>
      <c r="AM815" s="122">
        <v>93</v>
      </c>
      <c r="AN815" s="122">
        <v>96</v>
      </c>
      <c r="AO815" s="123">
        <f t="shared" si="439"/>
        <v>-3</v>
      </c>
      <c r="AP815" s="29">
        <f t="shared" si="440"/>
        <v>-3.125</v>
      </c>
      <c r="AQ815" s="28" t="s">
        <v>8137</v>
      </c>
      <c r="AR815" s="122">
        <v>60</v>
      </c>
      <c r="AS815" s="122">
        <v>60</v>
      </c>
      <c r="AT815" s="123">
        <f t="shared" si="441"/>
        <v>0</v>
      </c>
      <c r="AU815" s="124">
        <f t="shared" si="442"/>
        <v>0</v>
      </c>
      <c r="AV815" s="9" t="s">
        <v>12162</v>
      </c>
      <c r="AX815" s="129"/>
      <c r="AY815" s="139"/>
      <c r="AZ815" s="139"/>
    </row>
    <row r="816" spans="3:52" ht="50" customHeight="1">
      <c r="C816" s="52" t="s">
        <v>6317</v>
      </c>
      <c r="D816" s="106" t="s">
        <v>1860</v>
      </c>
      <c r="E816" s="107" t="s">
        <v>12659</v>
      </c>
      <c r="F816" s="108" t="s">
        <v>1861</v>
      </c>
      <c r="G816" s="125">
        <v>20451.384999999998</v>
      </c>
      <c r="H816" s="122">
        <v>18941.896000000001</v>
      </c>
      <c r="I816" s="123">
        <f t="shared" si="425"/>
        <v>1509.4889999999978</v>
      </c>
      <c r="J816" s="124">
        <f t="shared" si="426"/>
        <v>7.9690491384811617</v>
      </c>
      <c r="K816" s="125">
        <v>12799.099</v>
      </c>
      <c r="L816" s="122">
        <v>12091.349</v>
      </c>
      <c r="M816" s="123">
        <f t="shared" si="427"/>
        <v>707.75</v>
      </c>
      <c r="N816" s="124">
        <f t="shared" si="428"/>
        <v>5.8533584631458409</v>
      </c>
      <c r="O816" s="125">
        <v>25</v>
      </c>
      <c r="P816" s="122">
        <v>25</v>
      </c>
      <c r="Q816" s="123">
        <f t="shared" si="429"/>
        <v>0</v>
      </c>
      <c r="R816" s="124">
        <f t="shared" si="430"/>
        <v>0</v>
      </c>
      <c r="S816" s="125">
        <v>7627.2860000000001</v>
      </c>
      <c r="T816" s="122">
        <v>6825.5469999999996</v>
      </c>
      <c r="U816" s="123">
        <f>S816-T816</f>
        <v>801.73900000000049</v>
      </c>
      <c r="V816" s="124">
        <f t="shared" si="432"/>
        <v>11.746150162030977</v>
      </c>
      <c r="W816" s="121" t="s">
        <v>8138</v>
      </c>
      <c r="X816" s="122">
        <v>4085</v>
      </c>
      <c r="Y816" s="122">
        <v>3084</v>
      </c>
      <c r="Z816" s="123">
        <f t="shared" si="433"/>
        <v>1001</v>
      </c>
      <c r="AA816" s="124">
        <f t="shared" si="434"/>
        <v>32.457846952010378</v>
      </c>
      <c r="AB816" s="28" t="s">
        <v>8139</v>
      </c>
      <c r="AC816" s="122">
        <v>1842</v>
      </c>
      <c r="AD816" s="122">
        <v>2041</v>
      </c>
      <c r="AE816" s="123">
        <f t="shared" si="435"/>
        <v>-199</v>
      </c>
      <c r="AF816" s="29">
        <f t="shared" si="436"/>
        <v>-9.7501224889759914</v>
      </c>
      <c r="AG816" s="28" t="s">
        <v>8140</v>
      </c>
      <c r="AH816" s="122">
        <v>809</v>
      </c>
      <c r="AI816" s="122">
        <v>809</v>
      </c>
      <c r="AJ816" s="123">
        <f t="shared" si="437"/>
        <v>0</v>
      </c>
      <c r="AK816" s="124">
        <f t="shared" si="438"/>
        <v>0</v>
      </c>
      <c r="AL816" s="28" t="s">
        <v>8141</v>
      </c>
      <c r="AM816" s="122">
        <v>127</v>
      </c>
      <c r="AN816" s="122">
        <v>130</v>
      </c>
      <c r="AO816" s="123">
        <f t="shared" si="439"/>
        <v>-3</v>
      </c>
      <c r="AP816" s="29">
        <f t="shared" si="440"/>
        <v>-2.3076923076923079</v>
      </c>
      <c r="AQ816" s="28" t="s">
        <v>8142</v>
      </c>
      <c r="AR816" s="122">
        <v>123</v>
      </c>
      <c r="AS816" s="122">
        <v>123</v>
      </c>
      <c r="AT816" s="123">
        <f t="shared" si="441"/>
        <v>0</v>
      </c>
      <c r="AU816" s="124">
        <f t="shared" si="442"/>
        <v>0</v>
      </c>
      <c r="AV816" s="9" t="s">
        <v>12163</v>
      </c>
      <c r="AX816" s="129"/>
      <c r="AY816" s="139"/>
      <c r="AZ816" s="139"/>
    </row>
    <row r="817" spans="3:52" ht="50" customHeight="1">
      <c r="C817" s="52" t="s">
        <v>6317</v>
      </c>
      <c r="D817" s="130" t="s">
        <v>1862</v>
      </c>
      <c r="E817" s="131" t="s">
        <v>12659</v>
      </c>
      <c r="F817" s="132" t="s">
        <v>1863</v>
      </c>
      <c r="G817" s="125">
        <v>7414</v>
      </c>
      <c r="H817" s="122">
        <v>5733.7030000000004</v>
      </c>
      <c r="I817" s="123">
        <f t="shared" si="425"/>
        <v>1680.2969999999996</v>
      </c>
      <c r="J817" s="124">
        <f t="shared" si="426"/>
        <v>29.30561628322917</v>
      </c>
      <c r="K817" s="125">
        <v>5684.7790000000005</v>
      </c>
      <c r="L817" s="122">
        <v>3869.105</v>
      </c>
      <c r="M817" s="123">
        <f t="shared" si="427"/>
        <v>1815.6740000000004</v>
      </c>
      <c r="N817" s="124">
        <f t="shared" si="428"/>
        <v>46.927493567633874</v>
      </c>
      <c r="O817" s="125">
        <v>123.224</v>
      </c>
      <c r="P817" s="122">
        <v>123.191</v>
      </c>
      <c r="Q817" s="123">
        <f t="shared" si="429"/>
        <v>3.3000000000001251E-2</v>
      </c>
      <c r="R817" s="124">
        <f t="shared" si="430"/>
        <v>2.6787671177278573E-2</v>
      </c>
      <c r="S817" s="125">
        <v>1605.9970000000001</v>
      </c>
      <c r="T817" s="122">
        <v>1741.4069999999999</v>
      </c>
      <c r="U817" s="123">
        <f t="shared" ref="U817:U818" si="444">S817-T817</f>
        <v>-135.40999999999985</v>
      </c>
      <c r="V817" s="124">
        <f t="shared" si="432"/>
        <v>-7.7758961575323777</v>
      </c>
      <c r="W817" s="121" t="s">
        <v>8062</v>
      </c>
      <c r="X817" s="122">
        <v>460</v>
      </c>
      <c r="Y817" s="122">
        <v>463</v>
      </c>
      <c r="Z817" s="123">
        <f t="shared" si="433"/>
        <v>-3</v>
      </c>
      <c r="AA817" s="124">
        <f>Z817/Y817*100</f>
        <v>-0.64794816414686829</v>
      </c>
      <c r="AB817" s="28" t="s">
        <v>8143</v>
      </c>
      <c r="AC817" s="122">
        <v>425</v>
      </c>
      <c r="AD817" s="122">
        <v>378</v>
      </c>
      <c r="AE817" s="123">
        <f t="shared" si="435"/>
        <v>47</v>
      </c>
      <c r="AF817" s="29">
        <f>AE817/AD817*100</f>
        <v>12.433862433862434</v>
      </c>
      <c r="AG817" s="28" t="s">
        <v>6441</v>
      </c>
      <c r="AH817" s="122">
        <v>317</v>
      </c>
      <c r="AI817" s="122">
        <v>317</v>
      </c>
      <c r="AJ817" s="123">
        <f t="shared" si="437"/>
        <v>0</v>
      </c>
      <c r="AK817" s="124">
        <f t="shared" si="438"/>
        <v>0</v>
      </c>
      <c r="AL817" s="28" t="s">
        <v>8144</v>
      </c>
      <c r="AM817" s="122">
        <v>125</v>
      </c>
      <c r="AN817" s="122">
        <v>303</v>
      </c>
      <c r="AO817" s="123">
        <f t="shared" si="439"/>
        <v>-178</v>
      </c>
      <c r="AP817" s="29">
        <f t="shared" si="440"/>
        <v>-58.745874587458744</v>
      </c>
      <c r="AQ817" s="28" t="s">
        <v>7902</v>
      </c>
      <c r="AR817" s="122">
        <v>60</v>
      </c>
      <c r="AS817" s="122">
        <v>59</v>
      </c>
      <c r="AT817" s="123">
        <f t="shared" si="441"/>
        <v>1</v>
      </c>
      <c r="AU817" s="124">
        <f t="shared" si="442"/>
        <v>1.6949152542372881</v>
      </c>
      <c r="AV817" s="9" t="s">
        <v>12164</v>
      </c>
      <c r="AX817" s="129"/>
      <c r="AY817" s="139"/>
      <c r="AZ817" s="139"/>
    </row>
    <row r="818" spans="3:52" ht="50" customHeight="1">
      <c r="C818" s="52" t="s">
        <v>6318</v>
      </c>
      <c r="D818" s="130" t="s">
        <v>1864</v>
      </c>
      <c r="E818" s="131" t="s">
        <v>12658</v>
      </c>
      <c r="F818" s="132" t="s">
        <v>1865</v>
      </c>
      <c r="G818" s="125">
        <v>5202.7479999999996</v>
      </c>
      <c r="H818" s="122">
        <v>5254.4489999999996</v>
      </c>
      <c r="I818" s="123">
        <f t="shared" si="425"/>
        <v>-51.701000000000022</v>
      </c>
      <c r="J818" s="124">
        <f t="shared" si="426"/>
        <v>-0.9839471274723578</v>
      </c>
      <c r="K818" s="125">
        <v>4996.7929999999997</v>
      </c>
      <c r="L818" s="122">
        <v>4926.4579999999996</v>
      </c>
      <c r="M818" s="123">
        <f t="shared" si="427"/>
        <v>70.335000000000036</v>
      </c>
      <c r="N818" s="124">
        <f t="shared" si="428"/>
        <v>1.4276991704790754</v>
      </c>
      <c r="O818" s="125">
        <v>29.466999999999999</v>
      </c>
      <c r="P818" s="122">
        <v>186.714</v>
      </c>
      <c r="Q818" s="123">
        <f t="shared" si="429"/>
        <v>-157.24700000000001</v>
      </c>
      <c r="R818" s="124">
        <f t="shared" si="430"/>
        <v>-84.21810897950877</v>
      </c>
      <c r="S818" s="125">
        <v>176.488</v>
      </c>
      <c r="T818" s="122">
        <v>141.27699999999999</v>
      </c>
      <c r="U818" s="123">
        <f t="shared" si="444"/>
        <v>35.211000000000013</v>
      </c>
      <c r="V818" s="124">
        <f t="shared" si="432"/>
        <v>24.92337747828735</v>
      </c>
      <c r="W818" s="121" t="s">
        <v>8145</v>
      </c>
      <c r="X818" s="122">
        <v>86</v>
      </c>
      <c r="Y818" s="122">
        <v>88</v>
      </c>
      <c r="Z818" s="123">
        <f t="shared" si="433"/>
        <v>-2</v>
      </c>
      <c r="AA818" s="124">
        <f t="shared" ref="AA818" si="445">Z818/Y818*100</f>
        <v>-2.2727272727272729</v>
      </c>
      <c r="AB818" s="28" t="s">
        <v>6741</v>
      </c>
      <c r="AC818" s="122">
        <v>27</v>
      </c>
      <c r="AD818" s="122">
        <v>24</v>
      </c>
      <c r="AE818" s="123">
        <f t="shared" si="435"/>
        <v>3</v>
      </c>
      <c r="AF818" s="29">
        <f t="shared" ref="AF818" si="446">AE818/AD818*100</f>
        <v>12.5</v>
      </c>
      <c r="AG818" s="28" t="s">
        <v>8146</v>
      </c>
      <c r="AH818" s="122">
        <v>20</v>
      </c>
      <c r="AI818" s="122" t="s">
        <v>6494</v>
      </c>
      <c r="AJ818" s="123">
        <v>20</v>
      </c>
      <c r="AK818" s="124" t="s">
        <v>11832</v>
      </c>
      <c r="AL818" s="28" t="s">
        <v>8147</v>
      </c>
      <c r="AM818" s="122">
        <v>12</v>
      </c>
      <c r="AN818" s="122">
        <v>5</v>
      </c>
      <c r="AO818" s="123">
        <f t="shared" si="439"/>
        <v>7</v>
      </c>
      <c r="AP818" s="29">
        <f t="shared" si="440"/>
        <v>140</v>
      </c>
      <c r="AQ818" s="28" t="s">
        <v>8008</v>
      </c>
      <c r="AR818" s="122">
        <v>12</v>
      </c>
      <c r="AS818" s="122">
        <v>12</v>
      </c>
      <c r="AT818" s="123">
        <f t="shared" si="441"/>
        <v>0</v>
      </c>
      <c r="AU818" s="124">
        <f t="shared" si="442"/>
        <v>0</v>
      </c>
      <c r="AV818" s="9" t="s">
        <v>12165</v>
      </c>
      <c r="AX818" s="129"/>
      <c r="AY818" s="139"/>
      <c r="AZ818" s="139"/>
    </row>
    <row r="819" spans="3:52" ht="50" customHeight="1">
      <c r="C819" s="52" t="s">
        <v>6317</v>
      </c>
      <c r="D819" s="130" t="s">
        <v>1866</v>
      </c>
      <c r="E819" s="131" t="s">
        <v>12659</v>
      </c>
      <c r="F819" s="132" t="s">
        <v>1867</v>
      </c>
      <c r="G819" s="125">
        <v>9767.393</v>
      </c>
      <c r="H819" s="122">
        <v>7872.3990000000003</v>
      </c>
      <c r="I819" s="123">
        <f t="shared" si="425"/>
        <v>1894.9939999999997</v>
      </c>
      <c r="J819" s="124">
        <f t="shared" si="426"/>
        <v>24.071366301428569</v>
      </c>
      <c r="K819" s="125">
        <v>7861.9639999999999</v>
      </c>
      <c r="L819" s="122">
        <v>5834.9390000000003</v>
      </c>
      <c r="M819" s="123">
        <f t="shared" si="427"/>
        <v>2027.0249999999996</v>
      </c>
      <c r="N819" s="124">
        <f t="shared" si="428"/>
        <v>34.739437721628278</v>
      </c>
      <c r="O819" s="125">
        <v>0.91200000000000003</v>
      </c>
      <c r="P819" s="122">
        <v>0.91200000000000003</v>
      </c>
      <c r="Q819" s="123">
        <f t="shared" si="429"/>
        <v>0</v>
      </c>
      <c r="R819" s="124">
        <f t="shared" si="430"/>
        <v>0</v>
      </c>
      <c r="S819" s="125">
        <v>1904.5170000000001</v>
      </c>
      <c r="T819" s="122">
        <v>2036.548</v>
      </c>
      <c r="U819" s="123">
        <f t="shared" si="431"/>
        <v>-132.03099999999995</v>
      </c>
      <c r="V819" s="124">
        <f t="shared" si="432"/>
        <v>-6.4830782284532429</v>
      </c>
      <c r="W819" s="121" t="s">
        <v>8148</v>
      </c>
      <c r="X819" s="122">
        <v>757</v>
      </c>
      <c r="Y819" s="122">
        <v>836</v>
      </c>
      <c r="Z819" s="123">
        <f t="shared" si="433"/>
        <v>-79</v>
      </c>
      <c r="AA819" s="124">
        <f t="shared" si="434"/>
        <v>-9.4497607655502378</v>
      </c>
      <c r="AB819" s="28" t="s">
        <v>6488</v>
      </c>
      <c r="AC819" s="122">
        <v>359</v>
      </c>
      <c r="AD819" s="122">
        <v>359</v>
      </c>
      <c r="AE819" s="123">
        <f t="shared" si="435"/>
        <v>0</v>
      </c>
      <c r="AF819" s="29">
        <f t="shared" si="436"/>
        <v>0</v>
      </c>
      <c r="AG819" s="28" t="s">
        <v>8149</v>
      </c>
      <c r="AH819" s="122">
        <v>257</v>
      </c>
      <c r="AI819" s="122">
        <v>277</v>
      </c>
      <c r="AJ819" s="123">
        <f t="shared" si="437"/>
        <v>-20</v>
      </c>
      <c r="AK819" s="124">
        <f t="shared" si="438"/>
        <v>-7.2202166064981945</v>
      </c>
      <c r="AL819" s="28" t="s">
        <v>8150</v>
      </c>
      <c r="AM819" s="122">
        <v>204</v>
      </c>
      <c r="AN819" s="122">
        <v>204</v>
      </c>
      <c r="AO819" s="123">
        <f t="shared" si="439"/>
        <v>0</v>
      </c>
      <c r="AP819" s="29">
        <f t="shared" si="440"/>
        <v>0</v>
      </c>
      <c r="AQ819" s="28" t="s">
        <v>6501</v>
      </c>
      <c r="AR819" s="122">
        <v>190</v>
      </c>
      <c r="AS819" s="122">
        <v>195</v>
      </c>
      <c r="AT819" s="123">
        <f t="shared" si="441"/>
        <v>-5</v>
      </c>
      <c r="AU819" s="124">
        <f t="shared" si="442"/>
        <v>-2.5641025641025639</v>
      </c>
      <c r="AV819" s="9" t="s">
        <v>12166</v>
      </c>
      <c r="AX819" s="129"/>
      <c r="AY819" s="139"/>
      <c r="AZ819" s="139"/>
    </row>
    <row r="820" spans="3:52" ht="50" customHeight="1">
      <c r="C820" s="52" t="s">
        <v>6317</v>
      </c>
      <c r="D820" s="130" t="s">
        <v>1868</v>
      </c>
      <c r="E820" s="131" t="s">
        <v>12659</v>
      </c>
      <c r="F820" s="132" t="s">
        <v>1869</v>
      </c>
      <c r="G820" s="125">
        <v>12851.367</v>
      </c>
      <c r="H820" s="122">
        <v>13109.555</v>
      </c>
      <c r="I820" s="123">
        <f t="shared" si="425"/>
        <v>-258.1880000000001</v>
      </c>
      <c r="J820" s="124">
        <f t="shared" si="426"/>
        <v>-1.9694642571773038</v>
      </c>
      <c r="K820" s="125">
        <v>5530.92</v>
      </c>
      <c r="L820" s="122">
        <v>5730.0309999999999</v>
      </c>
      <c r="M820" s="123">
        <f t="shared" si="427"/>
        <v>-199.11099999999988</v>
      </c>
      <c r="N820" s="124">
        <f t="shared" si="428"/>
        <v>-3.4748677624955238</v>
      </c>
      <c r="O820" s="125">
        <v>297.74900000000002</v>
      </c>
      <c r="P820" s="122">
        <v>297.18900000000002</v>
      </c>
      <c r="Q820" s="123">
        <f t="shared" si="429"/>
        <v>0.56000000000000227</v>
      </c>
      <c r="R820" s="124">
        <f t="shared" si="430"/>
        <v>0.18843227710312369</v>
      </c>
      <c r="S820" s="125">
        <v>7022.6980000000003</v>
      </c>
      <c r="T820" s="122">
        <v>7082.335</v>
      </c>
      <c r="U820" s="123">
        <f t="shared" si="431"/>
        <v>-59.636999999999716</v>
      </c>
      <c r="V820" s="124">
        <f t="shared" si="432"/>
        <v>-0.84205279755899309</v>
      </c>
      <c r="W820" s="121" t="s">
        <v>6532</v>
      </c>
      <c r="X820" s="122">
        <v>5277</v>
      </c>
      <c r="Y820" s="122">
        <v>5267</v>
      </c>
      <c r="Z820" s="123">
        <f t="shared" si="433"/>
        <v>10</v>
      </c>
      <c r="AA820" s="124">
        <f t="shared" si="434"/>
        <v>0.18986140117714068</v>
      </c>
      <c r="AB820" s="28" t="s">
        <v>6739</v>
      </c>
      <c r="AC820" s="122">
        <v>539</v>
      </c>
      <c r="AD820" s="122">
        <v>536</v>
      </c>
      <c r="AE820" s="123">
        <f t="shared" si="435"/>
        <v>3</v>
      </c>
      <c r="AF820" s="29">
        <f t="shared" si="436"/>
        <v>0.55970149253731338</v>
      </c>
      <c r="AG820" s="28" t="s">
        <v>8151</v>
      </c>
      <c r="AH820" s="122">
        <v>397</v>
      </c>
      <c r="AI820" s="122">
        <v>395</v>
      </c>
      <c r="AJ820" s="123">
        <f t="shared" si="437"/>
        <v>2</v>
      </c>
      <c r="AK820" s="124">
        <f t="shared" si="438"/>
        <v>0.50632911392405067</v>
      </c>
      <c r="AL820" s="28" t="s">
        <v>8016</v>
      </c>
      <c r="AM820" s="122">
        <v>294</v>
      </c>
      <c r="AN820" s="122">
        <v>286</v>
      </c>
      <c r="AO820" s="123">
        <f t="shared" si="439"/>
        <v>8</v>
      </c>
      <c r="AP820" s="29">
        <f t="shared" si="440"/>
        <v>2.7972027972027971</v>
      </c>
      <c r="AQ820" s="28" t="s">
        <v>8152</v>
      </c>
      <c r="AR820" s="122">
        <v>159</v>
      </c>
      <c r="AS820" s="122">
        <v>246</v>
      </c>
      <c r="AT820" s="123">
        <f t="shared" si="441"/>
        <v>-87</v>
      </c>
      <c r="AU820" s="124">
        <f t="shared" si="442"/>
        <v>-35.365853658536587</v>
      </c>
      <c r="AV820" s="9" t="s">
        <v>12167</v>
      </c>
      <c r="AX820" s="129"/>
      <c r="AY820" s="139"/>
      <c r="AZ820" s="139"/>
    </row>
    <row r="821" spans="3:52" ht="50" customHeight="1">
      <c r="C821" s="52" t="s">
        <v>6318</v>
      </c>
      <c r="D821" s="130" t="s">
        <v>1870</v>
      </c>
      <c r="E821" s="131" t="s">
        <v>6353</v>
      </c>
      <c r="F821" s="132" t="s">
        <v>1871</v>
      </c>
      <c r="G821" s="125">
        <v>4794.5360000000001</v>
      </c>
      <c r="H821" s="122">
        <v>4560.66</v>
      </c>
      <c r="I821" s="123">
        <f t="shared" si="425"/>
        <v>233.8760000000002</v>
      </c>
      <c r="J821" s="124">
        <f t="shared" si="426"/>
        <v>5.1281174216012646</v>
      </c>
      <c r="K821" s="125">
        <v>1347.2539999999999</v>
      </c>
      <c r="L821" s="122">
        <v>1326.8340000000001</v>
      </c>
      <c r="M821" s="123">
        <f t="shared" si="427"/>
        <v>20.419999999999845</v>
      </c>
      <c r="N821" s="124">
        <f t="shared" si="428"/>
        <v>1.5390018645889272</v>
      </c>
      <c r="O821" s="125">
        <v>0.10199999999999999</v>
      </c>
      <c r="P821" s="122">
        <v>0.10199999999999999</v>
      </c>
      <c r="Q821" s="123">
        <f t="shared" si="429"/>
        <v>0</v>
      </c>
      <c r="R821" s="124">
        <f t="shared" si="430"/>
        <v>0</v>
      </c>
      <c r="S821" s="125">
        <v>3447.18</v>
      </c>
      <c r="T821" s="122">
        <v>3233.7240000000002</v>
      </c>
      <c r="U821" s="123">
        <f t="shared" si="431"/>
        <v>213.45599999999968</v>
      </c>
      <c r="V821" s="124">
        <f t="shared" si="432"/>
        <v>6.6009344025649579</v>
      </c>
      <c r="W821" s="121" t="s">
        <v>8153</v>
      </c>
      <c r="X821" s="122">
        <v>2807</v>
      </c>
      <c r="Y821" s="122">
        <v>2594</v>
      </c>
      <c r="Z821" s="123">
        <f t="shared" si="433"/>
        <v>213</v>
      </c>
      <c r="AA821" s="124">
        <f t="shared" si="434"/>
        <v>8.2112567463377033</v>
      </c>
      <c r="AB821" s="28" t="s">
        <v>8154</v>
      </c>
      <c r="AC821" s="122">
        <v>334</v>
      </c>
      <c r="AD821" s="122">
        <v>335</v>
      </c>
      <c r="AE821" s="123">
        <f t="shared" si="435"/>
        <v>-1</v>
      </c>
      <c r="AF821" s="29">
        <f t="shared" si="436"/>
        <v>-0.29850746268656719</v>
      </c>
      <c r="AG821" s="28" t="s">
        <v>8155</v>
      </c>
      <c r="AH821" s="122">
        <v>214</v>
      </c>
      <c r="AI821" s="122">
        <v>213</v>
      </c>
      <c r="AJ821" s="123">
        <f t="shared" si="437"/>
        <v>1</v>
      </c>
      <c r="AK821" s="124">
        <f t="shared" si="438"/>
        <v>0.46948356807511737</v>
      </c>
      <c r="AL821" s="28" t="s">
        <v>8156</v>
      </c>
      <c r="AM821" s="122">
        <v>87</v>
      </c>
      <c r="AN821" s="122">
        <v>87</v>
      </c>
      <c r="AO821" s="123">
        <f t="shared" si="439"/>
        <v>0</v>
      </c>
      <c r="AP821" s="29">
        <f t="shared" si="440"/>
        <v>0</v>
      </c>
      <c r="AQ821" s="28" t="s">
        <v>8157</v>
      </c>
      <c r="AR821" s="122">
        <v>5</v>
      </c>
      <c r="AS821" s="122">
        <v>5</v>
      </c>
      <c r="AT821" s="123">
        <f t="shared" si="441"/>
        <v>0</v>
      </c>
      <c r="AU821" s="124">
        <f t="shared" si="442"/>
        <v>0</v>
      </c>
      <c r="AV821" s="9" t="s">
        <v>8158</v>
      </c>
      <c r="AX821" s="129"/>
      <c r="AY821" s="139"/>
      <c r="AZ821" s="139"/>
    </row>
    <row r="822" spans="3:52" ht="50" customHeight="1">
      <c r="C822" s="52" t="s">
        <v>6318</v>
      </c>
      <c r="D822" s="130" t="s">
        <v>1872</v>
      </c>
      <c r="E822" s="131" t="s">
        <v>12659</v>
      </c>
      <c r="F822" s="132" t="s">
        <v>1873</v>
      </c>
      <c r="G822" s="125">
        <v>17465.715</v>
      </c>
      <c r="H822" s="122">
        <v>17773.902999999998</v>
      </c>
      <c r="I822" s="123">
        <f t="shared" si="425"/>
        <v>-308.18799999999828</v>
      </c>
      <c r="J822" s="124">
        <f t="shared" si="426"/>
        <v>-1.7339354220623253</v>
      </c>
      <c r="K822" s="125">
        <v>9517.5400000000009</v>
      </c>
      <c r="L822" s="122">
        <v>9489.2970000000005</v>
      </c>
      <c r="M822" s="123">
        <f t="shared" si="427"/>
        <v>28.243000000000393</v>
      </c>
      <c r="N822" s="124">
        <f t="shared" si="428"/>
        <v>0.29763005626233846</v>
      </c>
      <c r="O822" s="125">
        <v>575.93600000000004</v>
      </c>
      <c r="P822" s="122">
        <v>575.83299999999997</v>
      </c>
      <c r="Q822" s="123">
        <f t="shared" si="429"/>
        <v>0.10300000000006548</v>
      </c>
      <c r="R822" s="124">
        <f t="shared" si="430"/>
        <v>1.7887130470130314E-2</v>
      </c>
      <c r="S822" s="125">
        <v>7372.2389999999996</v>
      </c>
      <c r="T822" s="122">
        <v>7708.7730000000001</v>
      </c>
      <c r="U822" s="123">
        <f t="shared" si="431"/>
        <v>-336.53400000000056</v>
      </c>
      <c r="V822" s="124">
        <f t="shared" si="432"/>
        <v>-4.3655974822452359</v>
      </c>
      <c r="W822" s="121" t="s">
        <v>6388</v>
      </c>
      <c r="X822" s="122">
        <v>2860</v>
      </c>
      <c r="Y822" s="122">
        <v>2995</v>
      </c>
      <c r="Z822" s="123">
        <f t="shared" si="433"/>
        <v>-135</v>
      </c>
      <c r="AA822" s="124">
        <f t="shared" si="434"/>
        <v>-4.5075125208681133</v>
      </c>
      <c r="AB822" s="28" t="s">
        <v>6456</v>
      </c>
      <c r="AC822" s="122">
        <v>1919</v>
      </c>
      <c r="AD822" s="122">
        <v>2048</v>
      </c>
      <c r="AE822" s="123">
        <f t="shared" si="435"/>
        <v>-129</v>
      </c>
      <c r="AF822" s="29">
        <f t="shared" si="436"/>
        <v>-6.298828125</v>
      </c>
      <c r="AG822" s="28" t="s">
        <v>6403</v>
      </c>
      <c r="AH822" s="122">
        <v>1002</v>
      </c>
      <c r="AI822" s="122">
        <v>1000</v>
      </c>
      <c r="AJ822" s="123">
        <v>1</v>
      </c>
      <c r="AK822" s="124">
        <f t="shared" si="438"/>
        <v>0.1</v>
      </c>
      <c r="AL822" s="28" t="s">
        <v>7131</v>
      </c>
      <c r="AM822" s="122">
        <v>966</v>
      </c>
      <c r="AN822" s="122">
        <v>1015</v>
      </c>
      <c r="AO822" s="123">
        <f t="shared" si="439"/>
        <v>-49</v>
      </c>
      <c r="AP822" s="29">
        <f t="shared" si="440"/>
        <v>-4.8275862068965516</v>
      </c>
      <c r="AQ822" s="28" t="s">
        <v>7060</v>
      </c>
      <c r="AR822" s="122">
        <v>283</v>
      </c>
      <c r="AS822" s="122">
        <v>356</v>
      </c>
      <c r="AT822" s="123">
        <f t="shared" si="441"/>
        <v>-73</v>
      </c>
      <c r="AU822" s="124">
        <f t="shared" si="442"/>
        <v>-20.50561797752809</v>
      </c>
      <c r="AV822" s="9" t="s">
        <v>12168</v>
      </c>
      <c r="AX822" s="129"/>
      <c r="AY822" s="139"/>
      <c r="AZ822" s="139"/>
    </row>
    <row r="823" spans="3:52" ht="50" customHeight="1">
      <c r="C823" s="52" t="s">
        <v>6317</v>
      </c>
      <c r="D823" s="130" t="s">
        <v>1874</v>
      </c>
      <c r="E823" s="131" t="s">
        <v>12659</v>
      </c>
      <c r="F823" s="132" t="s">
        <v>1875</v>
      </c>
      <c r="G823" s="125">
        <v>12562.120999999999</v>
      </c>
      <c r="H823" s="122">
        <v>13341.433999999999</v>
      </c>
      <c r="I823" s="123">
        <f t="shared" si="425"/>
        <v>-779.3130000000001</v>
      </c>
      <c r="J823" s="124">
        <f t="shared" si="426"/>
        <v>-5.8412986190240126</v>
      </c>
      <c r="K823" s="125">
        <v>4816.7179999999998</v>
      </c>
      <c r="L823" s="122">
        <v>5316.0159999999996</v>
      </c>
      <c r="M823" s="123">
        <f t="shared" si="427"/>
        <v>-499.29799999999977</v>
      </c>
      <c r="N823" s="124">
        <f t="shared" si="428"/>
        <v>-9.3923344098287114</v>
      </c>
      <c r="O823" s="125">
        <v>415.17700000000002</v>
      </c>
      <c r="P823" s="122">
        <v>592.95100000000002</v>
      </c>
      <c r="Q823" s="123">
        <f t="shared" si="429"/>
        <v>-177.774</v>
      </c>
      <c r="R823" s="124">
        <f t="shared" si="430"/>
        <v>-29.981229477646547</v>
      </c>
      <c r="S823" s="125">
        <v>7330.2259999999997</v>
      </c>
      <c r="T823" s="122">
        <v>7432.4669999999996</v>
      </c>
      <c r="U823" s="123">
        <f t="shared" si="431"/>
        <v>-102.24099999999999</v>
      </c>
      <c r="V823" s="124">
        <f t="shared" si="432"/>
        <v>-1.3755997840286407</v>
      </c>
      <c r="W823" s="121" t="s">
        <v>8159</v>
      </c>
      <c r="X823" s="122">
        <v>6327</v>
      </c>
      <c r="Y823" s="122">
        <v>6345</v>
      </c>
      <c r="Z823" s="123">
        <f t="shared" si="433"/>
        <v>-18</v>
      </c>
      <c r="AA823" s="124">
        <f t="shared" si="434"/>
        <v>-0.28368794326241137</v>
      </c>
      <c r="AB823" s="28" t="s">
        <v>8160</v>
      </c>
      <c r="AC823" s="122">
        <v>392</v>
      </c>
      <c r="AD823" s="122">
        <v>372</v>
      </c>
      <c r="AE823" s="123">
        <f t="shared" si="435"/>
        <v>20</v>
      </c>
      <c r="AF823" s="29">
        <f t="shared" si="436"/>
        <v>5.376344086021505</v>
      </c>
      <c r="AG823" s="28" t="s">
        <v>8161</v>
      </c>
      <c r="AH823" s="122">
        <v>147</v>
      </c>
      <c r="AI823" s="122">
        <v>243</v>
      </c>
      <c r="AJ823" s="123">
        <f t="shared" ref="AJ823:AJ826" si="447">AH823-AI823</f>
        <v>-96</v>
      </c>
      <c r="AK823" s="124">
        <f t="shared" si="438"/>
        <v>-39.506172839506171</v>
      </c>
      <c r="AL823" s="28" t="s">
        <v>8162</v>
      </c>
      <c r="AM823" s="122">
        <v>110</v>
      </c>
      <c r="AN823" s="122">
        <v>113</v>
      </c>
      <c r="AO823" s="123">
        <f t="shared" si="439"/>
        <v>-3</v>
      </c>
      <c r="AP823" s="29">
        <f t="shared" si="440"/>
        <v>-2.6548672566371683</v>
      </c>
      <c r="AQ823" s="28" t="s">
        <v>6501</v>
      </c>
      <c r="AR823" s="122">
        <v>80</v>
      </c>
      <c r="AS823" s="122">
        <v>83</v>
      </c>
      <c r="AT823" s="123">
        <f t="shared" si="441"/>
        <v>-3</v>
      </c>
      <c r="AU823" s="124">
        <f t="shared" si="442"/>
        <v>-3.6144578313253009</v>
      </c>
      <c r="AV823" s="9" t="s">
        <v>12169</v>
      </c>
      <c r="AX823" s="129"/>
      <c r="AY823" s="139"/>
      <c r="AZ823" s="139"/>
    </row>
    <row r="824" spans="3:52" ht="50" customHeight="1">
      <c r="C824" s="52" t="s">
        <v>6316</v>
      </c>
      <c r="D824" s="130" t="s">
        <v>1876</v>
      </c>
      <c r="E824" s="131" t="s">
        <v>12659</v>
      </c>
      <c r="F824" s="132" t="s">
        <v>1877</v>
      </c>
      <c r="G824" s="125">
        <v>33361.813999999998</v>
      </c>
      <c r="H824" s="122">
        <v>29514.144</v>
      </c>
      <c r="I824" s="123">
        <f t="shared" si="425"/>
        <v>3847.6699999999983</v>
      </c>
      <c r="J824" s="124">
        <f t="shared" si="426"/>
        <v>13.036698607962332</v>
      </c>
      <c r="K824" s="125">
        <v>10518.099</v>
      </c>
      <c r="L824" s="122">
        <v>10514.486000000001</v>
      </c>
      <c r="M824" s="123">
        <f t="shared" si="427"/>
        <v>3.6129999999993743</v>
      </c>
      <c r="N824" s="124">
        <f t="shared" si="428"/>
        <v>3.436211717814236E-2</v>
      </c>
      <c r="O824" s="125" t="s">
        <v>11840</v>
      </c>
      <c r="P824" s="122" t="s">
        <v>11840</v>
      </c>
      <c r="Q824" s="123" t="s">
        <v>11839</v>
      </c>
      <c r="R824" s="124" t="s">
        <v>11840</v>
      </c>
      <c r="S824" s="125">
        <v>22843.715</v>
      </c>
      <c r="T824" s="122">
        <v>18999.657999999999</v>
      </c>
      <c r="U824" s="123">
        <f t="shared" si="431"/>
        <v>3844.0570000000007</v>
      </c>
      <c r="V824" s="124">
        <f t="shared" si="432"/>
        <v>20.232243127744727</v>
      </c>
      <c r="W824" s="121" t="s">
        <v>6441</v>
      </c>
      <c r="X824" s="122">
        <v>17580</v>
      </c>
      <c r="Y824" s="122">
        <v>13579</v>
      </c>
      <c r="Z824" s="123">
        <f t="shared" si="433"/>
        <v>4001</v>
      </c>
      <c r="AA824" s="124">
        <f t="shared" si="434"/>
        <v>29.464614478238456</v>
      </c>
      <c r="AB824" s="28" t="s">
        <v>8163</v>
      </c>
      <c r="AC824" s="122">
        <v>2992</v>
      </c>
      <c r="AD824" s="122">
        <v>3047</v>
      </c>
      <c r="AE824" s="123">
        <f t="shared" si="435"/>
        <v>-55</v>
      </c>
      <c r="AF824" s="29">
        <f>AE824/AD824*100</f>
        <v>-1.8050541516245486</v>
      </c>
      <c r="AG824" s="28" t="s">
        <v>6484</v>
      </c>
      <c r="AH824" s="122">
        <v>1813</v>
      </c>
      <c r="AI824" s="122">
        <v>2013</v>
      </c>
      <c r="AJ824" s="123">
        <f t="shared" si="447"/>
        <v>-200</v>
      </c>
      <c r="AK824" s="124">
        <f t="shared" si="438"/>
        <v>-9.9354197714853463</v>
      </c>
      <c r="AL824" s="28" t="s">
        <v>8164</v>
      </c>
      <c r="AM824" s="122">
        <v>454</v>
      </c>
      <c r="AN824" s="122">
        <v>356</v>
      </c>
      <c r="AO824" s="123">
        <f t="shared" si="439"/>
        <v>98</v>
      </c>
      <c r="AP824" s="29">
        <f t="shared" si="440"/>
        <v>27.528089887640451</v>
      </c>
      <c r="AQ824" s="28" t="s">
        <v>8165</v>
      </c>
      <c r="AR824" s="122">
        <v>4</v>
      </c>
      <c r="AS824" s="122">
        <v>5</v>
      </c>
      <c r="AT824" s="123">
        <f t="shared" si="441"/>
        <v>-1</v>
      </c>
      <c r="AU824" s="124">
        <f t="shared" si="442"/>
        <v>-20</v>
      </c>
      <c r="AV824" s="9" t="s">
        <v>12170</v>
      </c>
      <c r="AX824" s="129"/>
      <c r="AY824" s="139"/>
      <c r="AZ824" s="139"/>
    </row>
    <row r="825" spans="3:52" ht="50" customHeight="1">
      <c r="C825" s="52" t="s">
        <v>6318</v>
      </c>
      <c r="D825" s="106" t="s">
        <v>1878</v>
      </c>
      <c r="E825" s="107" t="s">
        <v>12659</v>
      </c>
      <c r="F825" s="108" t="s">
        <v>1879</v>
      </c>
      <c r="G825" s="125">
        <v>1644.8679999999999</v>
      </c>
      <c r="H825" s="122">
        <v>2012.2449999999999</v>
      </c>
      <c r="I825" s="123">
        <f t="shared" si="425"/>
        <v>-367.37699999999995</v>
      </c>
      <c r="J825" s="124">
        <f t="shared" si="426"/>
        <v>-18.257071082298626</v>
      </c>
      <c r="K825" s="125">
        <v>684.59699999999998</v>
      </c>
      <c r="L825" s="122">
        <v>785.06299999999999</v>
      </c>
      <c r="M825" s="123">
        <f t="shared" si="427"/>
        <v>-100.46600000000001</v>
      </c>
      <c r="N825" s="124">
        <f t="shared" si="428"/>
        <v>-12.79718952491711</v>
      </c>
      <c r="O825" s="125">
        <v>3.5640000000000001</v>
      </c>
      <c r="P825" s="122">
        <v>3.5640000000000001</v>
      </c>
      <c r="Q825" s="123">
        <f t="shared" si="429"/>
        <v>0</v>
      </c>
      <c r="R825" s="124">
        <f t="shared" si="430"/>
        <v>0</v>
      </c>
      <c r="S825" s="125">
        <v>956.70699999999999</v>
      </c>
      <c r="T825" s="122">
        <v>1223.6179999999999</v>
      </c>
      <c r="U825" s="123">
        <f t="shared" si="431"/>
        <v>-266.91099999999994</v>
      </c>
      <c r="V825" s="124">
        <f t="shared" si="432"/>
        <v>-21.813261982089177</v>
      </c>
      <c r="W825" s="121" t="s">
        <v>6396</v>
      </c>
      <c r="X825" s="122">
        <v>413</v>
      </c>
      <c r="Y825" s="122">
        <v>668</v>
      </c>
      <c r="Z825" s="123">
        <f t="shared" si="433"/>
        <v>-255</v>
      </c>
      <c r="AA825" s="124">
        <f t="shared" si="434"/>
        <v>-38.17365269461078</v>
      </c>
      <c r="AB825" s="28" t="s">
        <v>8166</v>
      </c>
      <c r="AC825" s="122">
        <v>377</v>
      </c>
      <c r="AD825" s="122">
        <v>385</v>
      </c>
      <c r="AE825" s="123">
        <f t="shared" si="435"/>
        <v>-8</v>
      </c>
      <c r="AF825" s="29">
        <f t="shared" ref="AF825:AF826" si="448">AE825/AD825*100</f>
        <v>-2.0779220779220777</v>
      </c>
      <c r="AG825" s="28" t="s">
        <v>8167</v>
      </c>
      <c r="AH825" s="122">
        <v>73</v>
      </c>
      <c r="AI825" s="122">
        <v>80</v>
      </c>
      <c r="AJ825" s="123">
        <f t="shared" si="447"/>
        <v>-7</v>
      </c>
      <c r="AK825" s="124">
        <f t="shared" si="438"/>
        <v>-8.75</v>
      </c>
      <c r="AL825" s="28" t="s">
        <v>8168</v>
      </c>
      <c r="AM825" s="122">
        <v>35</v>
      </c>
      <c r="AN825" s="122">
        <v>30</v>
      </c>
      <c r="AO825" s="123">
        <f t="shared" si="439"/>
        <v>5</v>
      </c>
      <c r="AP825" s="29">
        <f t="shared" si="440"/>
        <v>16.666666666666664</v>
      </c>
      <c r="AQ825" s="28" t="s">
        <v>6961</v>
      </c>
      <c r="AR825" s="122">
        <v>32</v>
      </c>
      <c r="AS825" s="122">
        <v>33</v>
      </c>
      <c r="AT825" s="123">
        <f t="shared" si="441"/>
        <v>-1</v>
      </c>
      <c r="AU825" s="124">
        <f t="shared" si="442"/>
        <v>-3.0303030303030303</v>
      </c>
      <c r="AV825" s="9" t="s">
        <v>12171</v>
      </c>
      <c r="AX825" s="129"/>
      <c r="AY825" s="139"/>
      <c r="AZ825" s="139"/>
    </row>
    <row r="826" spans="3:52" ht="50" customHeight="1">
      <c r="C826" s="52" t="s">
        <v>6317</v>
      </c>
      <c r="D826" s="106" t="s">
        <v>1880</v>
      </c>
      <c r="E826" s="107" t="s">
        <v>12659</v>
      </c>
      <c r="F826" s="108" t="s">
        <v>1881</v>
      </c>
      <c r="G826" s="125">
        <v>12867.471</v>
      </c>
      <c r="H826" s="122">
        <v>10378.418</v>
      </c>
      <c r="I826" s="123">
        <f t="shared" si="425"/>
        <v>2489.0529999999999</v>
      </c>
      <c r="J826" s="124">
        <f t="shared" si="426"/>
        <v>23.982971200427656</v>
      </c>
      <c r="K826" s="125">
        <v>9068.7759999999998</v>
      </c>
      <c r="L826" s="122">
        <v>6852.518</v>
      </c>
      <c r="M826" s="123">
        <f t="shared" si="427"/>
        <v>2216.2579999999998</v>
      </c>
      <c r="N826" s="124">
        <f t="shared" si="428"/>
        <v>32.342242661748571</v>
      </c>
      <c r="O826" s="125">
        <v>8.2919999999999998</v>
      </c>
      <c r="P826" s="122">
        <v>8.2609999999999992</v>
      </c>
      <c r="Q826" s="123">
        <f t="shared" si="429"/>
        <v>3.1000000000000583E-2</v>
      </c>
      <c r="R826" s="124">
        <f t="shared" si="430"/>
        <v>0.37525723278054213</v>
      </c>
      <c r="S826" s="125">
        <v>3790.4029999999998</v>
      </c>
      <c r="T826" s="122">
        <v>3517.6390000000001</v>
      </c>
      <c r="U826" s="123">
        <f t="shared" si="431"/>
        <v>272.76399999999967</v>
      </c>
      <c r="V826" s="124">
        <f t="shared" si="432"/>
        <v>7.7541782997061288</v>
      </c>
      <c r="W826" s="121" t="s">
        <v>6441</v>
      </c>
      <c r="X826" s="122">
        <v>2064</v>
      </c>
      <c r="Y826" s="122">
        <v>1797</v>
      </c>
      <c r="Z826" s="123">
        <f t="shared" si="433"/>
        <v>267</v>
      </c>
      <c r="AA826" s="124">
        <f t="shared" si="434"/>
        <v>14.858096828046744</v>
      </c>
      <c r="AB826" s="28" t="s">
        <v>8169</v>
      </c>
      <c r="AC826" s="122">
        <v>746</v>
      </c>
      <c r="AD826" s="122">
        <v>766</v>
      </c>
      <c r="AE826" s="123">
        <f t="shared" si="435"/>
        <v>-20</v>
      </c>
      <c r="AF826" s="29">
        <f t="shared" si="448"/>
        <v>-2.610966057441253</v>
      </c>
      <c r="AG826" s="28" t="s">
        <v>7736</v>
      </c>
      <c r="AH826" s="122">
        <v>641</v>
      </c>
      <c r="AI826" s="122">
        <v>632</v>
      </c>
      <c r="AJ826" s="123">
        <f t="shared" si="447"/>
        <v>9</v>
      </c>
      <c r="AK826" s="124">
        <f t="shared" si="438"/>
        <v>1.4240506329113924</v>
      </c>
      <c r="AL826" s="28" t="s">
        <v>6501</v>
      </c>
      <c r="AM826" s="122">
        <v>193</v>
      </c>
      <c r="AN826" s="122">
        <v>196</v>
      </c>
      <c r="AO826" s="123">
        <f t="shared" si="439"/>
        <v>-3</v>
      </c>
      <c r="AP826" s="29">
        <f t="shared" si="440"/>
        <v>-1.5306122448979591</v>
      </c>
      <c r="AQ826" s="28" t="s">
        <v>6410</v>
      </c>
      <c r="AR826" s="122">
        <v>102</v>
      </c>
      <c r="AS826" s="122">
        <v>102</v>
      </c>
      <c r="AT826" s="123">
        <f t="shared" si="441"/>
        <v>0</v>
      </c>
      <c r="AU826" s="124">
        <f t="shared" si="442"/>
        <v>0</v>
      </c>
      <c r="AV826" s="9" t="s">
        <v>12172</v>
      </c>
      <c r="AX826" s="129"/>
      <c r="AY826" s="139"/>
      <c r="AZ826" s="139"/>
    </row>
    <row r="827" spans="3:52" ht="50" customHeight="1">
      <c r="C827" s="52" t="s">
        <v>6317</v>
      </c>
      <c r="D827" s="109" t="s">
        <v>1882</v>
      </c>
      <c r="E827" s="110" t="s">
        <v>12659</v>
      </c>
      <c r="F827" s="111" t="s">
        <v>1883</v>
      </c>
      <c r="G827" s="125">
        <v>6791.15</v>
      </c>
      <c r="H827" s="122">
        <v>5866.384</v>
      </c>
      <c r="I827" s="123">
        <f t="shared" si="425"/>
        <v>924.76599999999962</v>
      </c>
      <c r="J827" s="124">
        <f t="shared" si="426"/>
        <v>15.76381634751492</v>
      </c>
      <c r="K827" s="125">
        <v>4533.0290000000005</v>
      </c>
      <c r="L827" s="122">
        <v>4532.8450000000003</v>
      </c>
      <c r="M827" s="123">
        <f t="shared" si="427"/>
        <v>0.18400000000019645</v>
      </c>
      <c r="N827" s="124">
        <f t="shared" si="428"/>
        <v>4.0592607953767769E-3</v>
      </c>
      <c r="O827" s="125">
        <v>33.253999999999998</v>
      </c>
      <c r="P827" s="122">
        <v>33.241999999999997</v>
      </c>
      <c r="Q827" s="123">
        <f t="shared" si="429"/>
        <v>1.2000000000000455E-2</v>
      </c>
      <c r="R827" s="124">
        <f t="shared" si="430"/>
        <v>3.6098911016185717E-2</v>
      </c>
      <c r="S827" s="125">
        <v>2224.8670000000002</v>
      </c>
      <c r="T827" s="122">
        <v>1300.297</v>
      </c>
      <c r="U827" s="123">
        <f t="shared" si="431"/>
        <v>924.57000000000016</v>
      </c>
      <c r="V827" s="124">
        <f t="shared" si="432"/>
        <v>71.104524581691734</v>
      </c>
      <c r="W827" s="121" t="s">
        <v>6770</v>
      </c>
      <c r="X827" s="122">
        <v>664</v>
      </c>
      <c r="Y827" s="122">
        <v>141</v>
      </c>
      <c r="Z827" s="123">
        <f t="shared" si="433"/>
        <v>523</v>
      </c>
      <c r="AA827" s="124">
        <f t="shared" si="434"/>
        <v>370.92198581560285</v>
      </c>
      <c r="AB827" s="28" t="s">
        <v>8170</v>
      </c>
      <c r="AC827" s="122">
        <v>507</v>
      </c>
      <c r="AD827" s="122">
        <v>500</v>
      </c>
      <c r="AE827" s="123">
        <f t="shared" si="435"/>
        <v>7</v>
      </c>
      <c r="AF827" s="29">
        <f t="shared" si="436"/>
        <v>1.4000000000000001</v>
      </c>
      <c r="AG827" s="28" t="s">
        <v>7878</v>
      </c>
      <c r="AH827" s="122">
        <v>335</v>
      </c>
      <c r="AI827" s="122">
        <v>130</v>
      </c>
      <c r="AJ827" s="123">
        <f t="shared" si="437"/>
        <v>205</v>
      </c>
      <c r="AK827" s="124">
        <f t="shared" si="438"/>
        <v>157.69230769230768</v>
      </c>
      <c r="AL827" s="28" t="s">
        <v>8171</v>
      </c>
      <c r="AM827" s="122">
        <v>235</v>
      </c>
      <c r="AN827" s="122">
        <v>264</v>
      </c>
      <c r="AO827" s="123">
        <f t="shared" si="439"/>
        <v>-29</v>
      </c>
      <c r="AP827" s="29">
        <f t="shared" si="440"/>
        <v>-10.984848484848484</v>
      </c>
      <c r="AQ827" s="28" t="s">
        <v>8172</v>
      </c>
      <c r="AR827" s="122">
        <v>199</v>
      </c>
      <c r="AS827" s="122">
        <v>95</v>
      </c>
      <c r="AT827" s="123">
        <f t="shared" si="441"/>
        <v>104</v>
      </c>
      <c r="AU827" s="124">
        <f t="shared" si="442"/>
        <v>109.47368421052633</v>
      </c>
      <c r="AV827" s="9" t="s">
        <v>12173</v>
      </c>
      <c r="AX827" s="129"/>
      <c r="AY827" s="139"/>
      <c r="AZ827" s="139"/>
    </row>
    <row r="828" spans="3:52" ht="50" customHeight="1">
      <c r="C828" s="52" t="s">
        <v>6317</v>
      </c>
      <c r="D828" s="130" t="s">
        <v>1884</v>
      </c>
      <c r="E828" s="131" t="s">
        <v>12659</v>
      </c>
      <c r="F828" s="132" t="s">
        <v>1885</v>
      </c>
      <c r="G828" s="125">
        <v>4653.0330000000004</v>
      </c>
      <c r="H828" s="122">
        <v>3999.5430000000001</v>
      </c>
      <c r="I828" s="123">
        <f t="shared" si="425"/>
        <v>653.49000000000024</v>
      </c>
      <c r="J828" s="124">
        <f t="shared" si="426"/>
        <v>16.339116744088017</v>
      </c>
      <c r="K828" s="125">
        <v>2130.3609999999999</v>
      </c>
      <c r="L828" s="122">
        <v>1946.2739999999999</v>
      </c>
      <c r="M828" s="123">
        <f t="shared" si="427"/>
        <v>184.08699999999999</v>
      </c>
      <c r="N828" s="124">
        <f t="shared" si="428"/>
        <v>9.4584318549186808</v>
      </c>
      <c r="O828" s="125">
        <v>808.25699999999995</v>
      </c>
      <c r="P828" s="122">
        <v>808.17600000000004</v>
      </c>
      <c r="Q828" s="123">
        <f t="shared" si="429"/>
        <v>8.0999999999903594E-2</v>
      </c>
      <c r="R828" s="124">
        <f t="shared" si="430"/>
        <v>1.0022569341319662E-2</v>
      </c>
      <c r="S828" s="125">
        <v>1714.415</v>
      </c>
      <c r="T828" s="122">
        <v>1245.0930000000001</v>
      </c>
      <c r="U828" s="123">
        <f t="shared" si="431"/>
        <v>469.32199999999989</v>
      </c>
      <c r="V828" s="124">
        <f t="shared" si="432"/>
        <v>37.693730508484094</v>
      </c>
      <c r="W828" s="121" t="s">
        <v>6456</v>
      </c>
      <c r="X828" s="122">
        <v>1501</v>
      </c>
      <c r="Y828" s="122">
        <v>1000</v>
      </c>
      <c r="Z828" s="123">
        <f t="shared" si="433"/>
        <v>501</v>
      </c>
      <c r="AA828" s="124">
        <f t="shared" si="434"/>
        <v>50.1</v>
      </c>
      <c r="AB828" s="28" t="s">
        <v>8173</v>
      </c>
      <c r="AC828" s="122">
        <v>70</v>
      </c>
      <c r="AD828" s="122">
        <v>88</v>
      </c>
      <c r="AE828" s="123">
        <f t="shared" si="435"/>
        <v>-18</v>
      </c>
      <c r="AF828" s="29">
        <f t="shared" si="436"/>
        <v>-20.454545454545457</v>
      </c>
      <c r="AG828" s="28" t="s">
        <v>8174</v>
      </c>
      <c r="AH828" s="122">
        <v>63</v>
      </c>
      <c r="AI828" s="122">
        <v>69</v>
      </c>
      <c r="AJ828" s="123">
        <f t="shared" si="437"/>
        <v>-6</v>
      </c>
      <c r="AK828" s="124">
        <f t="shared" si="438"/>
        <v>-8.695652173913043</v>
      </c>
      <c r="AL828" s="28" t="s">
        <v>6410</v>
      </c>
      <c r="AM828" s="122">
        <v>59</v>
      </c>
      <c r="AN828" s="122">
        <v>59</v>
      </c>
      <c r="AO828" s="123">
        <f t="shared" si="439"/>
        <v>0</v>
      </c>
      <c r="AP828" s="29">
        <f t="shared" si="440"/>
        <v>0</v>
      </c>
      <c r="AQ828" s="28" t="s">
        <v>6396</v>
      </c>
      <c r="AR828" s="122">
        <v>21</v>
      </c>
      <c r="AS828" s="122">
        <v>29</v>
      </c>
      <c r="AT828" s="123">
        <f t="shared" si="441"/>
        <v>-8</v>
      </c>
      <c r="AU828" s="124">
        <f t="shared" si="442"/>
        <v>-27.586206896551722</v>
      </c>
      <c r="AV828" s="9" t="s">
        <v>12174</v>
      </c>
      <c r="AX828" s="129"/>
      <c r="AY828" s="139"/>
      <c r="AZ828" s="139"/>
    </row>
    <row r="829" spans="3:52" ht="50" customHeight="1">
      <c r="C829" s="52" t="s">
        <v>6317</v>
      </c>
      <c r="D829" s="130" t="s">
        <v>1886</v>
      </c>
      <c r="E829" s="131" t="s">
        <v>12659</v>
      </c>
      <c r="F829" s="132" t="s">
        <v>1887</v>
      </c>
      <c r="G829" s="125">
        <v>5235.4409999999998</v>
      </c>
      <c r="H829" s="122">
        <v>5528.5150000000003</v>
      </c>
      <c r="I829" s="123">
        <f t="shared" si="425"/>
        <v>-293.07400000000052</v>
      </c>
      <c r="J829" s="124">
        <f t="shared" si="426"/>
        <v>-5.3011342105429851</v>
      </c>
      <c r="K829" s="125">
        <v>2072</v>
      </c>
      <c r="L829" s="122">
        <v>2357</v>
      </c>
      <c r="M829" s="123">
        <f t="shared" si="427"/>
        <v>-285</v>
      </c>
      <c r="N829" s="124">
        <f t="shared" si="428"/>
        <v>-12.09164191769198</v>
      </c>
      <c r="O829" s="125">
        <v>242.4</v>
      </c>
      <c r="P829" s="122">
        <v>242.2</v>
      </c>
      <c r="Q829" s="123">
        <f t="shared" si="429"/>
        <v>0.20000000000001705</v>
      </c>
      <c r="R829" s="124">
        <f t="shared" si="430"/>
        <v>8.2576383154424879E-2</v>
      </c>
      <c r="S829" s="125">
        <v>2921.0410000000002</v>
      </c>
      <c r="T829" s="122">
        <v>2929.3150000000001</v>
      </c>
      <c r="U829" s="123">
        <f t="shared" si="431"/>
        <v>-8.2739999999998872</v>
      </c>
      <c r="V829" s="124">
        <f t="shared" si="432"/>
        <v>-0.28245511322612582</v>
      </c>
      <c r="W829" s="121" t="s">
        <v>8175</v>
      </c>
      <c r="X829" s="122">
        <v>1600</v>
      </c>
      <c r="Y829" s="122">
        <v>1591</v>
      </c>
      <c r="Z829" s="123">
        <f t="shared" si="433"/>
        <v>9</v>
      </c>
      <c r="AA829" s="124">
        <f t="shared" si="434"/>
        <v>0.56568196103079826</v>
      </c>
      <c r="AB829" s="28" t="s">
        <v>8176</v>
      </c>
      <c r="AC829" s="122">
        <v>666</v>
      </c>
      <c r="AD829" s="122">
        <v>664</v>
      </c>
      <c r="AE829" s="123">
        <f t="shared" si="435"/>
        <v>2</v>
      </c>
      <c r="AF829" s="29">
        <f t="shared" si="436"/>
        <v>0.30120481927710846</v>
      </c>
      <c r="AG829" s="28" t="s">
        <v>6401</v>
      </c>
      <c r="AH829" s="122">
        <v>266</v>
      </c>
      <c r="AI829" s="122">
        <v>229</v>
      </c>
      <c r="AJ829" s="123">
        <f t="shared" si="437"/>
        <v>37</v>
      </c>
      <c r="AK829" s="124">
        <f t="shared" si="438"/>
        <v>16.157205240174672</v>
      </c>
      <c r="AL829" s="28" t="s">
        <v>7978</v>
      </c>
      <c r="AM829" s="122">
        <v>93</v>
      </c>
      <c r="AN829" s="122">
        <v>93</v>
      </c>
      <c r="AO829" s="123">
        <f t="shared" si="439"/>
        <v>0</v>
      </c>
      <c r="AP829" s="29">
        <f t="shared" si="440"/>
        <v>0</v>
      </c>
      <c r="AQ829" s="28" t="s">
        <v>8177</v>
      </c>
      <c r="AR829" s="122">
        <v>66</v>
      </c>
      <c r="AS829" s="122">
        <v>66</v>
      </c>
      <c r="AT829" s="123">
        <f t="shared" si="441"/>
        <v>0</v>
      </c>
      <c r="AU829" s="124">
        <f t="shared" si="442"/>
        <v>0</v>
      </c>
      <c r="AV829" s="9" t="s">
        <v>12175</v>
      </c>
      <c r="AX829" s="129"/>
      <c r="AY829" s="139"/>
      <c r="AZ829" s="139"/>
    </row>
    <row r="830" spans="3:52" ht="50" customHeight="1">
      <c r="C830" s="52" t="s">
        <v>6318</v>
      </c>
      <c r="D830" s="130" t="s">
        <v>1888</v>
      </c>
      <c r="E830" s="131" t="s">
        <v>12659</v>
      </c>
      <c r="F830" s="132" t="s">
        <v>1889</v>
      </c>
      <c r="G830" s="125">
        <v>3831.268</v>
      </c>
      <c r="H830" s="122">
        <v>4334.665</v>
      </c>
      <c r="I830" s="123">
        <f t="shared" si="425"/>
        <v>-503.39699999999993</v>
      </c>
      <c r="J830" s="124">
        <f t="shared" si="426"/>
        <v>-11.613284994342122</v>
      </c>
      <c r="K830" s="125">
        <v>1343.0920000000001</v>
      </c>
      <c r="L830" s="122">
        <v>1732.3779999999999</v>
      </c>
      <c r="M830" s="123">
        <f t="shared" si="427"/>
        <v>-389.28599999999983</v>
      </c>
      <c r="N830" s="124">
        <f t="shared" si="428"/>
        <v>-22.47119277663419</v>
      </c>
      <c r="O830" s="125">
        <v>200.43100000000001</v>
      </c>
      <c r="P830" s="122">
        <v>300.32</v>
      </c>
      <c r="Q830" s="123">
        <f t="shared" si="429"/>
        <v>-99.888999999999982</v>
      </c>
      <c r="R830" s="124">
        <f t="shared" si="430"/>
        <v>-33.260855087906229</v>
      </c>
      <c r="S830" s="125">
        <v>2287.7449999999999</v>
      </c>
      <c r="T830" s="122">
        <v>2301.9670000000001</v>
      </c>
      <c r="U830" s="123">
        <f t="shared" si="431"/>
        <v>-14.222000000000207</v>
      </c>
      <c r="V830" s="124">
        <f t="shared" si="432"/>
        <v>-0.61781945614338551</v>
      </c>
      <c r="W830" s="121" t="s">
        <v>6388</v>
      </c>
      <c r="X830" s="122">
        <v>1322</v>
      </c>
      <c r="Y830" s="122">
        <v>1322</v>
      </c>
      <c r="Z830" s="123">
        <f t="shared" si="433"/>
        <v>0</v>
      </c>
      <c r="AA830" s="124">
        <f t="shared" si="434"/>
        <v>0</v>
      </c>
      <c r="AB830" s="28" t="s">
        <v>8178</v>
      </c>
      <c r="AC830" s="122">
        <v>410</v>
      </c>
      <c r="AD830" s="122">
        <v>410</v>
      </c>
      <c r="AE830" s="123">
        <f t="shared" si="435"/>
        <v>0</v>
      </c>
      <c r="AF830" s="29">
        <f t="shared" si="436"/>
        <v>0</v>
      </c>
      <c r="AG830" s="28" t="s">
        <v>6432</v>
      </c>
      <c r="AH830" s="122">
        <v>196</v>
      </c>
      <c r="AI830" s="122">
        <v>211</v>
      </c>
      <c r="AJ830" s="123">
        <f t="shared" si="437"/>
        <v>-15</v>
      </c>
      <c r="AK830" s="124">
        <f t="shared" si="438"/>
        <v>-7.109004739336493</v>
      </c>
      <c r="AL830" s="28" t="s">
        <v>8179</v>
      </c>
      <c r="AM830" s="122">
        <v>156</v>
      </c>
      <c r="AN830" s="122">
        <v>156</v>
      </c>
      <c r="AO830" s="123">
        <f t="shared" si="439"/>
        <v>0</v>
      </c>
      <c r="AP830" s="29">
        <f t="shared" si="440"/>
        <v>0</v>
      </c>
      <c r="AQ830" s="28" t="s">
        <v>8180</v>
      </c>
      <c r="AR830" s="122">
        <v>81</v>
      </c>
      <c r="AS830" s="122">
        <v>83</v>
      </c>
      <c r="AT830" s="123">
        <f t="shared" si="441"/>
        <v>-2</v>
      </c>
      <c r="AU830" s="124">
        <f t="shared" si="442"/>
        <v>-2.4096385542168677</v>
      </c>
      <c r="AV830" s="9" t="s">
        <v>12176</v>
      </c>
      <c r="AX830" s="129"/>
      <c r="AY830" s="139"/>
      <c r="AZ830" s="139"/>
    </row>
    <row r="831" spans="3:52" ht="50" customHeight="1">
      <c r="C831" s="52" t="s">
        <v>6317</v>
      </c>
      <c r="D831" s="130" t="s">
        <v>1890</v>
      </c>
      <c r="E831" s="131" t="s">
        <v>12659</v>
      </c>
      <c r="F831" s="132" t="s">
        <v>1891</v>
      </c>
      <c r="G831" s="125">
        <v>5744.8959999999997</v>
      </c>
      <c r="H831" s="122">
        <v>5228.7370000000001</v>
      </c>
      <c r="I831" s="123">
        <f t="shared" si="425"/>
        <v>516.15899999999965</v>
      </c>
      <c r="J831" s="124">
        <f t="shared" si="426"/>
        <v>9.8715808425629294</v>
      </c>
      <c r="K831" s="125">
        <v>2521.83</v>
      </c>
      <c r="L831" s="122">
        <v>2219.1770000000001</v>
      </c>
      <c r="M831" s="123">
        <f t="shared" si="427"/>
        <v>302.65299999999979</v>
      </c>
      <c r="N831" s="124">
        <f t="shared" si="428"/>
        <v>13.63807393461629</v>
      </c>
      <c r="O831" s="125">
        <v>2282.4749999999999</v>
      </c>
      <c r="P831" s="122">
        <v>2189.2629999999999</v>
      </c>
      <c r="Q831" s="123">
        <f t="shared" si="429"/>
        <v>93.211999999999989</v>
      </c>
      <c r="R831" s="124">
        <f t="shared" si="430"/>
        <v>4.257688546328148</v>
      </c>
      <c r="S831" s="125">
        <v>940.59100000000001</v>
      </c>
      <c r="T831" s="122">
        <v>820.29700000000003</v>
      </c>
      <c r="U831" s="123">
        <f t="shared" si="431"/>
        <v>120.29399999999998</v>
      </c>
      <c r="V831" s="124">
        <f t="shared" si="432"/>
        <v>14.664688521352629</v>
      </c>
      <c r="W831" s="121" t="s">
        <v>6441</v>
      </c>
      <c r="X831" s="122">
        <v>504</v>
      </c>
      <c r="Y831" s="122">
        <v>492</v>
      </c>
      <c r="Z831" s="123">
        <f t="shared" si="433"/>
        <v>12</v>
      </c>
      <c r="AA831" s="124">
        <f t="shared" si="434"/>
        <v>2.4390243902439024</v>
      </c>
      <c r="AB831" s="28" t="s">
        <v>6434</v>
      </c>
      <c r="AC831" s="122">
        <v>139</v>
      </c>
      <c r="AD831" s="122">
        <v>122</v>
      </c>
      <c r="AE831" s="123">
        <f t="shared" si="435"/>
        <v>17</v>
      </c>
      <c r="AF831" s="29">
        <f t="shared" si="436"/>
        <v>13.934426229508196</v>
      </c>
      <c r="AG831" s="28" t="s">
        <v>8181</v>
      </c>
      <c r="AH831" s="122">
        <v>88</v>
      </c>
      <c r="AI831" s="122">
        <v>42</v>
      </c>
      <c r="AJ831" s="123">
        <f t="shared" si="437"/>
        <v>46</v>
      </c>
      <c r="AK831" s="124">
        <f t="shared" si="438"/>
        <v>109.52380952380953</v>
      </c>
      <c r="AL831" s="28" t="s">
        <v>7723</v>
      </c>
      <c r="AM831" s="122">
        <v>85</v>
      </c>
      <c r="AN831" s="122">
        <v>73</v>
      </c>
      <c r="AO831" s="123">
        <f t="shared" si="439"/>
        <v>12</v>
      </c>
      <c r="AP831" s="29">
        <f t="shared" si="440"/>
        <v>16.43835616438356</v>
      </c>
      <c r="AQ831" s="28" t="s">
        <v>6850</v>
      </c>
      <c r="AR831" s="122">
        <v>67</v>
      </c>
      <c r="AS831" s="122">
        <v>58</v>
      </c>
      <c r="AT831" s="123">
        <f t="shared" si="441"/>
        <v>9</v>
      </c>
      <c r="AU831" s="124">
        <f t="shared" si="442"/>
        <v>15.517241379310345</v>
      </c>
      <c r="AV831" s="9" t="s">
        <v>12177</v>
      </c>
      <c r="AX831" s="129"/>
      <c r="AY831" s="139"/>
      <c r="AZ831" s="139"/>
    </row>
    <row r="832" spans="3:52" ht="50" customHeight="1">
      <c r="C832" s="52" t="s">
        <v>6318</v>
      </c>
      <c r="D832" s="130" t="s">
        <v>1892</v>
      </c>
      <c r="E832" s="131" t="s">
        <v>12659</v>
      </c>
      <c r="F832" s="132" t="s">
        <v>1893</v>
      </c>
      <c r="G832" s="125">
        <v>6179.8429999999998</v>
      </c>
      <c r="H832" s="122">
        <v>5194.7470000000003</v>
      </c>
      <c r="I832" s="123">
        <f t="shared" si="425"/>
        <v>985.09599999999955</v>
      </c>
      <c r="J832" s="124">
        <f t="shared" si="426"/>
        <v>18.963310436485155</v>
      </c>
      <c r="K832" s="125">
        <v>3907.857</v>
      </c>
      <c r="L832" s="122">
        <v>3136.61</v>
      </c>
      <c r="M832" s="123">
        <f t="shared" si="427"/>
        <v>771.24699999999984</v>
      </c>
      <c r="N832" s="124">
        <f t="shared" si="428"/>
        <v>24.588552609345751</v>
      </c>
      <c r="O832" s="125">
        <v>34.252000000000002</v>
      </c>
      <c r="P832" s="122">
        <v>34.152000000000001</v>
      </c>
      <c r="Q832" s="123">
        <f t="shared" si="429"/>
        <v>0.10000000000000142</v>
      </c>
      <c r="R832" s="124">
        <f t="shared" si="430"/>
        <v>0.29280862028578536</v>
      </c>
      <c r="S832" s="125">
        <v>2237.7339999999999</v>
      </c>
      <c r="T832" s="122">
        <v>2023.9849999999999</v>
      </c>
      <c r="U832" s="123">
        <f t="shared" si="431"/>
        <v>213.74900000000002</v>
      </c>
      <c r="V832" s="124">
        <f t="shared" si="432"/>
        <v>10.560799610669052</v>
      </c>
      <c r="W832" s="121" t="s">
        <v>6441</v>
      </c>
      <c r="X832" s="122">
        <v>1191.316</v>
      </c>
      <c r="Y832" s="122">
        <v>981.32399999999996</v>
      </c>
      <c r="Z832" s="123">
        <f t="shared" si="433"/>
        <v>209.99200000000008</v>
      </c>
      <c r="AA832" s="124">
        <f t="shared" si="434"/>
        <v>21.398844825969821</v>
      </c>
      <c r="AB832" s="28" t="s">
        <v>6972</v>
      </c>
      <c r="AC832" s="122">
        <v>355</v>
      </c>
      <c r="AD832" s="122">
        <v>352.23500000000001</v>
      </c>
      <c r="AE832" s="123">
        <f t="shared" si="435"/>
        <v>2.7649999999999864</v>
      </c>
      <c r="AF832" s="29">
        <f t="shared" si="436"/>
        <v>0.78498729541356949</v>
      </c>
      <c r="AG832" s="28" t="s">
        <v>6501</v>
      </c>
      <c r="AH832" s="122">
        <v>300</v>
      </c>
      <c r="AI832" s="122">
        <v>300</v>
      </c>
      <c r="AJ832" s="123">
        <f t="shared" si="437"/>
        <v>0</v>
      </c>
      <c r="AK832" s="124">
        <f t="shared" si="438"/>
        <v>0</v>
      </c>
      <c r="AL832" s="28" t="s">
        <v>8182</v>
      </c>
      <c r="AM832" s="122">
        <v>147.67699999999999</v>
      </c>
      <c r="AN832" s="122">
        <v>147.56200000000001</v>
      </c>
      <c r="AO832" s="123">
        <f t="shared" si="439"/>
        <v>0.11499999999998067</v>
      </c>
      <c r="AP832" s="29">
        <f t="shared" si="440"/>
        <v>7.7933343272645172E-2</v>
      </c>
      <c r="AQ832" s="28" t="s">
        <v>6797</v>
      </c>
      <c r="AR832" s="122">
        <v>122.089</v>
      </c>
      <c r="AS832" s="122">
        <v>122.059</v>
      </c>
      <c r="AT832" s="123">
        <f t="shared" si="441"/>
        <v>3.0000000000001137E-2</v>
      </c>
      <c r="AU832" s="124">
        <f t="shared" si="442"/>
        <v>2.4578277718153629E-2</v>
      </c>
      <c r="AV832" s="9" t="s">
        <v>12178</v>
      </c>
      <c r="AX832" s="129"/>
      <c r="AY832" s="139"/>
      <c r="AZ832" s="139"/>
    </row>
    <row r="833" spans="3:52" ht="50" customHeight="1">
      <c r="C833" s="52" t="s">
        <v>6318</v>
      </c>
      <c r="D833" s="130" t="s">
        <v>1894</v>
      </c>
      <c r="E833" s="131" t="s">
        <v>12659</v>
      </c>
      <c r="F833" s="132" t="s">
        <v>1895</v>
      </c>
      <c r="G833" s="125">
        <v>2703.4259999999999</v>
      </c>
      <c r="H833" s="122">
        <v>2422.6179999999999</v>
      </c>
      <c r="I833" s="123">
        <f t="shared" si="425"/>
        <v>280.80799999999999</v>
      </c>
      <c r="J833" s="124">
        <f t="shared" si="426"/>
        <v>11.591096904258121</v>
      </c>
      <c r="K833" s="125">
        <v>2098.8139999999999</v>
      </c>
      <c r="L833" s="122">
        <v>1843.1890000000001</v>
      </c>
      <c r="M833" s="123">
        <f t="shared" si="427"/>
        <v>255.62499999999977</v>
      </c>
      <c r="N833" s="124">
        <f t="shared" si="428"/>
        <v>13.868626603131842</v>
      </c>
      <c r="O833" s="125" t="s">
        <v>11840</v>
      </c>
      <c r="P833" s="122" t="s">
        <v>11840</v>
      </c>
      <c r="Q833" s="123" t="s">
        <v>11839</v>
      </c>
      <c r="R833" s="124" t="s">
        <v>11840</v>
      </c>
      <c r="S833" s="125">
        <v>604.61199999999997</v>
      </c>
      <c r="T833" s="122">
        <v>579.42899999999997</v>
      </c>
      <c r="U833" s="123">
        <f t="shared" si="431"/>
        <v>25.182999999999993</v>
      </c>
      <c r="V833" s="124">
        <f t="shared" si="432"/>
        <v>4.3461752863595011</v>
      </c>
      <c r="W833" s="121" t="s">
        <v>7212</v>
      </c>
      <c r="X833" s="122">
        <v>341</v>
      </c>
      <c r="Y833" s="122">
        <v>300</v>
      </c>
      <c r="Z833" s="123">
        <f t="shared" si="433"/>
        <v>41</v>
      </c>
      <c r="AA833" s="124">
        <f t="shared" si="434"/>
        <v>13.666666666666666</v>
      </c>
      <c r="AB833" s="28" t="s">
        <v>8183</v>
      </c>
      <c r="AC833" s="122">
        <v>66</v>
      </c>
      <c r="AD833" s="122">
        <v>61</v>
      </c>
      <c r="AE833" s="123">
        <f t="shared" si="435"/>
        <v>5</v>
      </c>
      <c r="AF833" s="29">
        <f t="shared" si="436"/>
        <v>8.1967213114754092</v>
      </c>
      <c r="AG833" s="28" t="s">
        <v>8184</v>
      </c>
      <c r="AH833" s="122">
        <v>65</v>
      </c>
      <c r="AI833" s="122">
        <v>69</v>
      </c>
      <c r="AJ833" s="123">
        <f t="shared" si="437"/>
        <v>-4</v>
      </c>
      <c r="AK833" s="124">
        <f t="shared" si="438"/>
        <v>-5.7971014492753623</v>
      </c>
      <c r="AL833" s="28" t="s">
        <v>6654</v>
      </c>
      <c r="AM833" s="122">
        <v>45</v>
      </c>
      <c r="AN833" s="122">
        <v>40</v>
      </c>
      <c r="AO833" s="123">
        <f t="shared" si="439"/>
        <v>5</v>
      </c>
      <c r="AP833" s="29">
        <f t="shared" si="440"/>
        <v>12.5</v>
      </c>
      <c r="AQ833" s="28" t="s">
        <v>6521</v>
      </c>
      <c r="AR833" s="122">
        <v>25</v>
      </c>
      <c r="AS833" s="122">
        <v>25</v>
      </c>
      <c r="AT833" s="123">
        <f t="shared" si="441"/>
        <v>0</v>
      </c>
      <c r="AU833" s="124">
        <f t="shared" si="442"/>
        <v>0</v>
      </c>
      <c r="AV833" s="9" t="s">
        <v>12179</v>
      </c>
      <c r="AX833" s="129"/>
      <c r="AY833" s="139"/>
      <c r="AZ833" s="139"/>
    </row>
    <row r="834" spans="3:52" ht="50" customHeight="1">
      <c r="C834" s="52" t="s">
        <v>6317</v>
      </c>
      <c r="D834" s="130" t="s">
        <v>1896</v>
      </c>
      <c r="E834" s="131" t="s">
        <v>12659</v>
      </c>
      <c r="F834" s="132" t="s">
        <v>1897</v>
      </c>
      <c r="G834" s="125">
        <v>17526.456999999999</v>
      </c>
      <c r="H834" s="122">
        <v>39133.542000000001</v>
      </c>
      <c r="I834" s="123">
        <f t="shared" si="425"/>
        <v>-21607.085000000003</v>
      </c>
      <c r="J834" s="124">
        <f t="shared" si="426"/>
        <v>-55.213721773510827</v>
      </c>
      <c r="K834" s="125">
        <v>13374.874</v>
      </c>
      <c r="L834" s="122">
        <v>14128.008</v>
      </c>
      <c r="M834" s="123">
        <f t="shared" si="427"/>
        <v>-753.13400000000001</v>
      </c>
      <c r="N834" s="124">
        <f t="shared" si="428"/>
        <v>-5.3307869021591721</v>
      </c>
      <c r="O834" s="125">
        <v>5.0830000000000002</v>
      </c>
      <c r="P834" s="122">
        <v>5.0819999999999999</v>
      </c>
      <c r="Q834" s="123">
        <f t="shared" si="429"/>
        <v>1.000000000000334E-3</v>
      </c>
      <c r="R834" s="124">
        <f t="shared" si="430"/>
        <v>1.9677292404571705E-2</v>
      </c>
      <c r="S834" s="125">
        <v>4146.5</v>
      </c>
      <c r="T834" s="122">
        <v>25000.452000000001</v>
      </c>
      <c r="U834" s="123">
        <f t="shared" si="431"/>
        <v>-20853.952000000001</v>
      </c>
      <c r="V834" s="124">
        <f t="shared" si="432"/>
        <v>-83.414299869458361</v>
      </c>
      <c r="W834" s="121" t="s">
        <v>8185</v>
      </c>
      <c r="X834" s="122">
        <v>1084</v>
      </c>
      <c r="Y834" s="122">
        <v>1575</v>
      </c>
      <c r="Z834" s="123">
        <f t="shared" si="433"/>
        <v>-491</v>
      </c>
      <c r="AA834" s="124">
        <f t="shared" si="434"/>
        <v>-31.174603174603178</v>
      </c>
      <c r="AB834" s="28" t="s">
        <v>6520</v>
      </c>
      <c r="AC834" s="122">
        <v>929</v>
      </c>
      <c r="AD834" s="122">
        <v>429</v>
      </c>
      <c r="AE834" s="123">
        <f t="shared" si="435"/>
        <v>500</v>
      </c>
      <c r="AF834" s="29">
        <f t="shared" si="436"/>
        <v>116.55011655011656</v>
      </c>
      <c r="AG834" s="28" t="s">
        <v>7060</v>
      </c>
      <c r="AH834" s="122">
        <v>892</v>
      </c>
      <c r="AI834" s="122">
        <v>21228</v>
      </c>
      <c r="AJ834" s="123">
        <f t="shared" si="437"/>
        <v>-20336</v>
      </c>
      <c r="AK834" s="124">
        <f t="shared" si="438"/>
        <v>-95.798002638025253</v>
      </c>
      <c r="AL834" s="28" t="s">
        <v>8186</v>
      </c>
      <c r="AM834" s="122">
        <v>661</v>
      </c>
      <c r="AN834" s="122">
        <v>1172</v>
      </c>
      <c r="AO834" s="123">
        <f t="shared" si="439"/>
        <v>-511</v>
      </c>
      <c r="AP834" s="29">
        <f t="shared" si="440"/>
        <v>-43.600682593856654</v>
      </c>
      <c r="AQ834" s="28" t="s">
        <v>6501</v>
      </c>
      <c r="AR834" s="122">
        <v>264</v>
      </c>
      <c r="AS834" s="122">
        <v>268</v>
      </c>
      <c r="AT834" s="123">
        <f t="shared" si="441"/>
        <v>-4</v>
      </c>
      <c r="AU834" s="124">
        <f t="shared" si="442"/>
        <v>-1.4925373134328357</v>
      </c>
      <c r="AV834" s="9" t="s">
        <v>12180</v>
      </c>
      <c r="AX834" s="129"/>
      <c r="AY834" s="139"/>
      <c r="AZ834" s="139"/>
    </row>
    <row r="835" spans="3:52" ht="50" customHeight="1">
      <c r="C835" s="52" t="s">
        <v>6318</v>
      </c>
      <c r="D835" s="130" t="s">
        <v>1898</v>
      </c>
      <c r="E835" s="131" t="s">
        <v>12659</v>
      </c>
      <c r="F835" s="132" t="s">
        <v>1899</v>
      </c>
      <c r="G835" s="125">
        <v>8469.5020000000004</v>
      </c>
      <c r="H835" s="122">
        <v>8501.3979999999992</v>
      </c>
      <c r="I835" s="123">
        <f t="shared" si="425"/>
        <v>-31.895999999998821</v>
      </c>
      <c r="J835" s="124">
        <f t="shared" si="426"/>
        <v>-0.37518535186799662</v>
      </c>
      <c r="K835" s="125">
        <v>3170.752</v>
      </c>
      <c r="L835" s="122">
        <v>3281.3589999999999</v>
      </c>
      <c r="M835" s="123">
        <f t="shared" si="427"/>
        <v>-110.60699999999997</v>
      </c>
      <c r="N835" s="124">
        <f t="shared" si="428"/>
        <v>-3.370768026296421</v>
      </c>
      <c r="O835" s="125">
        <v>581.08000000000004</v>
      </c>
      <c r="P835" s="122">
        <v>381.04599999999999</v>
      </c>
      <c r="Q835" s="123">
        <f t="shared" si="429"/>
        <v>200.03400000000005</v>
      </c>
      <c r="R835" s="124">
        <f t="shared" si="430"/>
        <v>52.49602410207693</v>
      </c>
      <c r="S835" s="125">
        <v>4717.67</v>
      </c>
      <c r="T835" s="122">
        <v>4838.9930000000004</v>
      </c>
      <c r="U835" s="123">
        <f t="shared" si="431"/>
        <v>-121.32300000000032</v>
      </c>
      <c r="V835" s="124">
        <f t="shared" si="432"/>
        <v>-2.5071951953640004</v>
      </c>
      <c r="W835" s="121" t="s">
        <v>8187</v>
      </c>
      <c r="X835" s="122">
        <v>2334</v>
      </c>
      <c r="Y835" s="122">
        <v>2376</v>
      </c>
      <c r="Z835" s="123">
        <f t="shared" si="433"/>
        <v>-42</v>
      </c>
      <c r="AA835" s="124">
        <f t="shared" si="434"/>
        <v>-1.7676767676767675</v>
      </c>
      <c r="AB835" s="28" t="s">
        <v>6532</v>
      </c>
      <c r="AC835" s="122">
        <v>961</v>
      </c>
      <c r="AD835" s="122">
        <v>992</v>
      </c>
      <c r="AE835" s="123">
        <f t="shared" si="435"/>
        <v>-31</v>
      </c>
      <c r="AF835" s="29">
        <f t="shared" si="436"/>
        <v>-3.125</v>
      </c>
      <c r="AG835" s="28" t="s">
        <v>8188</v>
      </c>
      <c r="AH835" s="122">
        <v>807</v>
      </c>
      <c r="AI835" s="122">
        <v>807</v>
      </c>
      <c r="AJ835" s="123">
        <f t="shared" si="437"/>
        <v>0</v>
      </c>
      <c r="AK835" s="124">
        <f t="shared" si="438"/>
        <v>0</v>
      </c>
      <c r="AL835" s="28" t="s">
        <v>8189</v>
      </c>
      <c r="AM835" s="122">
        <v>293</v>
      </c>
      <c r="AN835" s="122">
        <v>297</v>
      </c>
      <c r="AO835" s="123">
        <f t="shared" si="439"/>
        <v>-4</v>
      </c>
      <c r="AP835" s="29">
        <f t="shared" si="440"/>
        <v>-1.3468013468013467</v>
      </c>
      <c r="AQ835" s="28" t="s">
        <v>6502</v>
      </c>
      <c r="AR835" s="122">
        <v>210</v>
      </c>
      <c r="AS835" s="122">
        <v>233</v>
      </c>
      <c r="AT835" s="123">
        <f t="shared" si="441"/>
        <v>-23</v>
      </c>
      <c r="AU835" s="124">
        <f t="shared" si="442"/>
        <v>-9.8712446351931327</v>
      </c>
      <c r="AV835" s="9" t="s">
        <v>12181</v>
      </c>
      <c r="AX835" s="129"/>
      <c r="AY835" s="139"/>
      <c r="AZ835" s="139"/>
    </row>
    <row r="836" spans="3:52" ht="50" customHeight="1">
      <c r="C836" s="52" t="s">
        <v>6318</v>
      </c>
      <c r="D836" s="130" t="s">
        <v>1900</v>
      </c>
      <c r="E836" s="131" t="s">
        <v>12659</v>
      </c>
      <c r="F836" s="132" t="s">
        <v>1901</v>
      </c>
      <c r="G836" s="125">
        <v>4886.8450000000003</v>
      </c>
      <c r="H836" s="122">
        <v>4961.7969999999996</v>
      </c>
      <c r="I836" s="123">
        <f t="shared" si="425"/>
        <v>-74.951999999999316</v>
      </c>
      <c r="J836" s="124">
        <f t="shared" si="426"/>
        <v>-1.5105817509261126</v>
      </c>
      <c r="K836" s="125">
        <v>3615.93</v>
      </c>
      <c r="L836" s="122">
        <v>3811.26</v>
      </c>
      <c r="M836" s="123">
        <f t="shared" si="427"/>
        <v>-195.33000000000038</v>
      </c>
      <c r="N836" s="124">
        <f t="shared" si="428"/>
        <v>-5.1250767462728959</v>
      </c>
      <c r="O836" s="125">
        <v>1.0820000000000001</v>
      </c>
      <c r="P836" s="122">
        <v>1.0820000000000001</v>
      </c>
      <c r="Q836" s="123">
        <f t="shared" si="429"/>
        <v>0</v>
      </c>
      <c r="R836" s="124">
        <f t="shared" si="430"/>
        <v>0</v>
      </c>
      <c r="S836" s="125">
        <v>1269.8330000000001</v>
      </c>
      <c r="T836" s="122">
        <v>1149.4549999999999</v>
      </c>
      <c r="U836" s="123">
        <f t="shared" si="431"/>
        <v>120.37800000000016</v>
      </c>
      <c r="V836" s="124">
        <f t="shared" si="432"/>
        <v>10.472615282894951</v>
      </c>
      <c r="W836" s="121" t="s">
        <v>6456</v>
      </c>
      <c r="X836" s="122">
        <v>450</v>
      </c>
      <c r="Y836" s="122">
        <v>300</v>
      </c>
      <c r="Z836" s="123">
        <f t="shared" si="433"/>
        <v>150</v>
      </c>
      <c r="AA836" s="124">
        <f t="shared" si="434"/>
        <v>50</v>
      </c>
      <c r="AB836" s="28" t="s">
        <v>6502</v>
      </c>
      <c r="AC836" s="122">
        <v>320</v>
      </c>
      <c r="AD836" s="122">
        <v>320</v>
      </c>
      <c r="AE836" s="123">
        <f t="shared" si="435"/>
        <v>0</v>
      </c>
      <c r="AF836" s="29">
        <f t="shared" si="436"/>
        <v>0</v>
      </c>
      <c r="AG836" s="28" t="s">
        <v>6443</v>
      </c>
      <c r="AH836" s="122">
        <v>268</v>
      </c>
      <c r="AI836" s="122">
        <v>268</v>
      </c>
      <c r="AJ836" s="123">
        <f t="shared" si="437"/>
        <v>0</v>
      </c>
      <c r="AK836" s="124">
        <f t="shared" si="438"/>
        <v>0</v>
      </c>
      <c r="AL836" s="28" t="s">
        <v>8190</v>
      </c>
      <c r="AM836" s="122">
        <v>125</v>
      </c>
      <c r="AN836" s="122">
        <v>159</v>
      </c>
      <c r="AO836" s="123">
        <f t="shared" si="439"/>
        <v>-34</v>
      </c>
      <c r="AP836" s="29">
        <f t="shared" si="440"/>
        <v>-21.383647798742139</v>
      </c>
      <c r="AQ836" s="28" t="s">
        <v>6797</v>
      </c>
      <c r="AR836" s="122">
        <v>80</v>
      </c>
      <c r="AS836" s="122">
        <v>79</v>
      </c>
      <c r="AT836" s="123">
        <f t="shared" si="441"/>
        <v>1</v>
      </c>
      <c r="AU836" s="124">
        <f t="shared" si="442"/>
        <v>1.2658227848101267</v>
      </c>
      <c r="AV836" s="9" t="s">
        <v>12182</v>
      </c>
      <c r="AX836" s="129"/>
      <c r="AY836" s="139"/>
      <c r="AZ836" s="139"/>
    </row>
    <row r="837" spans="3:52" ht="50" customHeight="1">
      <c r="C837" s="52" t="s">
        <v>6318</v>
      </c>
      <c r="D837" s="130" t="s">
        <v>1902</v>
      </c>
      <c r="E837" s="131" t="s">
        <v>12659</v>
      </c>
      <c r="F837" s="132" t="s">
        <v>1903</v>
      </c>
      <c r="G837" s="125">
        <v>2814.8359999999998</v>
      </c>
      <c r="H837" s="122">
        <v>2611.953</v>
      </c>
      <c r="I837" s="123">
        <f t="shared" si="425"/>
        <v>202.88299999999981</v>
      </c>
      <c r="J837" s="124">
        <f t="shared" si="426"/>
        <v>7.7674827992693514</v>
      </c>
      <c r="K837" s="125">
        <v>2600.0520000000001</v>
      </c>
      <c r="L837" s="122">
        <v>2407.4</v>
      </c>
      <c r="M837" s="123">
        <f t="shared" si="427"/>
        <v>192.65200000000004</v>
      </c>
      <c r="N837" s="124">
        <f t="shared" si="428"/>
        <v>8.0024923153609713</v>
      </c>
      <c r="O837" s="125">
        <v>122.496</v>
      </c>
      <c r="P837" s="122">
        <v>122.303</v>
      </c>
      <c r="Q837" s="123">
        <f t="shared" si="429"/>
        <v>0.19299999999999784</v>
      </c>
      <c r="R837" s="124">
        <f t="shared" si="430"/>
        <v>0.15780479628463559</v>
      </c>
      <c r="S837" s="125">
        <v>92.287999999999997</v>
      </c>
      <c r="T837" s="122">
        <v>82.25</v>
      </c>
      <c r="U837" s="123">
        <f t="shared" si="431"/>
        <v>10.037999999999997</v>
      </c>
      <c r="V837" s="124">
        <f t="shared" si="432"/>
        <v>12.204255319148933</v>
      </c>
      <c r="W837" s="121" t="s">
        <v>8191</v>
      </c>
      <c r="X837" s="122">
        <v>53</v>
      </c>
      <c r="Y837" s="122">
        <v>36</v>
      </c>
      <c r="Z837" s="123">
        <f t="shared" si="433"/>
        <v>17</v>
      </c>
      <c r="AA837" s="124">
        <f t="shared" si="434"/>
        <v>47.222222222222221</v>
      </c>
      <c r="AB837" s="28" t="s">
        <v>6418</v>
      </c>
      <c r="AC837" s="122">
        <v>23</v>
      </c>
      <c r="AD837" s="122">
        <v>23</v>
      </c>
      <c r="AE837" s="123">
        <f t="shared" si="435"/>
        <v>0</v>
      </c>
      <c r="AF837" s="29">
        <f t="shared" si="436"/>
        <v>0</v>
      </c>
      <c r="AG837" s="28" t="s">
        <v>6452</v>
      </c>
      <c r="AH837" s="122">
        <v>10</v>
      </c>
      <c r="AI837" s="122">
        <v>10</v>
      </c>
      <c r="AJ837" s="123">
        <f t="shared" si="437"/>
        <v>0</v>
      </c>
      <c r="AK837" s="124">
        <f t="shared" si="438"/>
        <v>0</v>
      </c>
      <c r="AL837" s="28" t="s">
        <v>8192</v>
      </c>
      <c r="AM837" s="122">
        <v>3</v>
      </c>
      <c r="AN837" s="122">
        <v>3</v>
      </c>
      <c r="AO837" s="123">
        <f t="shared" si="439"/>
        <v>0</v>
      </c>
      <c r="AP837" s="29">
        <f t="shared" si="440"/>
        <v>0</v>
      </c>
      <c r="AQ837" s="28" t="s">
        <v>6388</v>
      </c>
      <c r="AR837" s="122">
        <v>2</v>
      </c>
      <c r="AS837" s="122">
        <v>2</v>
      </c>
      <c r="AT837" s="123">
        <f t="shared" si="441"/>
        <v>0</v>
      </c>
      <c r="AU837" s="124">
        <f t="shared" si="442"/>
        <v>0</v>
      </c>
      <c r="AV837" s="9" t="s">
        <v>12183</v>
      </c>
      <c r="AX837" s="129"/>
      <c r="AY837" s="139"/>
      <c r="AZ837" s="139"/>
    </row>
    <row r="838" spans="3:52" ht="50" customHeight="1">
      <c r="C838" s="52" t="s">
        <v>6318</v>
      </c>
      <c r="D838" s="130" t="s">
        <v>1904</v>
      </c>
      <c r="E838" s="131" t="s">
        <v>12659</v>
      </c>
      <c r="F838" s="132" t="s">
        <v>1905</v>
      </c>
      <c r="G838" s="125">
        <v>15547.576999999999</v>
      </c>
      <c r="H838" s="122">
        <v>14536.989</v>
      </c>
      <c r="I838" s="123">
        <f t="shared" si="425"/>
        <v>1010.5879999999997</v>
      </c>
      <c r="J838" s="124">
        <f t="shared" si="426"/>
        <v>6.9518385134638248</v>
      </c>
      <c r="K838" s="125">
        <v>9388.4879999999994</v>
      </c>
      <c r="L838" s="122">
        <v>9839.2289999999994</v>
      </c>
      <c r="M838" s="123">
        <f t="shared" si="427"/>
        <v>-450.74099999999999</v>
      </c>
      <c r="N838" s="124">
        <f t="shared" si="428"/>
        <v>-4.5810601623358904</v>
      </c>
      <c r="O838" s="125">
        <v>135.20400000000001</v>
      </c>
      <c r="P838" s="122">
        <v>150.56899999999999</v>
      </c>
      <c r="Q838" s="123">
        <f t="shared" si="429"/>
        <v>-15.364999999999981</v>
      </c>
      <c r="R838" s="124">
        <f t="shared" si="430"/>
        <v>-10.204623793742391</v>
      </c>
      <c r="S838" s="125">
        <v>6023.8850000000002</v>
      </c>
      <c r="T838" s="122">
        <v>4547.1909999999998</v>
      </c>
      <c r="U838" s="123">
        <f t="shared" si="431"/>
        <v>1476.6940000000004</v>
      </c>
      <c r="V838" s="124">
        <f t="shared" si="432"/>
        <v>32.474861953236633</v>
      </c>
      <c r="W838" s="121" t="s">
        <v>6443</v>
      </c>
      <c r="X838" s="122">
        <v>3347</v>
      </c>
      <c r="Y838" s="122">
        <v>2811</v>
      </c>
      <c r="Z838" s="123">
        <f t="shared" si="433"/>
        <v>536</v>
      </c>
      <c r="AA838" s="124">
        <f t="shared" si="434"/>
        <v>19.067947349697619</v>
      </c>
      <c r="AB838" s="28" t="s">
        <v>6434</v>
      </c>
      <c r="AC838" s="122">
        <v>1636</v>
      </c>
      <c r="AD838" s="122">
        <v>635</v>
      </c>
      <c r="AE838" s="123">
        <f t="shared" si="435"/>
        <v>1001</v>
      </c>
      <c r="AF838" s="29">
        <f t="shared" si="436"/>
        <v>157.63779527559055</v>
      </c>
      <c r="AG838" s="28" t="s">
        <v>8193</v>
      </c>
      <c r="AH838" s="122">
        <v>515</v>
      </c>
      <c r="AI838" s="122">
        <v>521</v>
      </c>
      <c r="AJ838" s="123">
        <f t="shared" si="437"/>
        <v>-6</v>
      </c>
      <c r="AK838" s="124">
        <f t="shared" si="438"/>
        <v>-1.1516314779270633</v>
      </c>
      <c r="AL838" s="28" t="s">
        <v>8194</v>
      </c>
      <c r="AM838" s="122">
        <v>157</v>
      </c>
      <c r="AN838" s="122">
        <v>211</v>
      </c>
      <c r="AO838" s="123">
        <f t="shared" si="439"/>
        <v>-54</v>
      </c>
      <c r="AP838" s="29">
        <f t="shared" si="440"/>
        <v>-25.592417061611371</v>
      </c>
      <c r="AQ838" s="28" t="s">
        <v>7884</v>
      </c>
      <c r="AR838" s="122">
        <v>147</v>
      </c>
      <c r="AS838" s="122">
        <v>147</v>
      </c>
      <c r="AT838" s="123">
        <f t="shared" si="441"/>
        <v>0</v>
      </c>
      <c r="AU838" s="124">
        <f t="shared" si="442"/>
        <v>0</v>
      </c>
      <c r="AV838" s="9" t="s">
        <v>12184</v>
      </c>
      <c r="AX838" s="129"/>
      <c r="AY838" s="139"/>
      <c r="AZ838" s="139"/>
    </row>
    <row r="839" spans="3:52" ht="50" customHeight="1">
      <c r="C839" s="52" t="s">
        <v>6318</v>
      </c>
      <c r="D839" s="130" t="s">
        <v>1906</v>
      </c>
      <c r="E839" s="131" t="s">
        <v>12659</v>
      </c>
      <c r="F839" s="132" t="s">
        <v>1907</v>
      </c>
      <c r="G839" s="125">
        <v>4283.3990000000003</v>
      </c>
      <c r="H839" s="122">
        <v>4100.3379999999997</v>
      </c>
      <c r="I839" s="123">
        <f>G839-H839</f>
        <v>183.0610000000006</v>
      </c>
      <c r="J839" s="124">
        <f t="shared" si="426"/>
        <v>4.4645343871651706</v>
      </c>
      <c r="K839" s="125">
        <v>2651.6660000000002</v>
      </c>
      <c r="L839" s="122">
        <v>2627.1570000000002</v>
      </c>
      <c r="M839" s="123">
        <f t="shared" si="427"/>
        <v>24.509000000000015</v>
      </c>
      <c r="N839" s="124">
        <f t="shared" si="428"/>
        <v>0.93290960532621436</v>
      </c>
      <c r="O839" s="125">
        <v>0.61499999999999999</v>
      </c>
      <c r="P839" s="122">
        <v>0.61499999999999999</v>
      </c>
      <c r="Q839" s="123">
        <f t="shared" si="429"/>
        <v>0</v>
      </c>
      <c r="R839" s="124">
        <f t="shared" si="430"/>
        <v>0</v>
      </c>
      <c r="S839" s="125">
        <v>1631.1179999999999</v>
      </c>
      <c r="T839" s="122">
        <v>1472.566</v>
      </c>
      <c r="U839" s="123">
        <f t="shared" si="431"/>
        <v>158.55199999999991</v>
      </c>
      <c r="V839" s="124">
        <f t="shared" si="432"/>
        <v>10.767055602261625</v>
      </c>
      <c r="W839" s="121" t="s">
        <v>8195</v>
      </c>
      <c r="X839" s="122">
        <v>869</v>
      </c>
      <c r="Y839" s="122">
        <v>864</v>
      </c>
      <c r="Z839" s="123">
        <f t="shared" si="433"/>
        <v>5</v>
      </c>
      <c r="AA839" s="124">
        <f t="shared" si="434"/>
        <v>0.57870370370370372</v>
      </c>
      <c r="AB839" s="28" t="s">
        <v>8196</v>
      </c>
      <c r="AC839" s="122">
        <v>601</v>
      </c>
      <c r="AD839" s="122">
        <v>439</v>
      </c>
      <c r="AE839" s="123">
        <f t="shared" si="435"/>
        <v>162</v>
      </c>
      <c r="AF839" s="29">
        <f t="shared" si="436"/>
        <v>36.902050113895221</v>
      </c>
      <c r="AG839" s="28" t="s">
        <v>6509</v>
      </c>
      <c r="AH839" s="122">
        <v>99</v>
      </c>
      <c r="AI839" s="122">
        <v>119</v>
      </c>
      <c r="AJ839" s="123">
        <f t="shared" si="437"/>
        <v>-20</v>
      </c>
      <c r="AK839" s="124">
        <f t="shared" si="438"/>
        <v>-16.806722689075631</v>
      </c>
      <c r="AL839" s="28" t="s">
        <v>8197</v>
      </c>
      <c r="AM839" s="122">
        <v>32</v>
      </c>
      <c r="AN839" s="122">
        <v>20</v>
      </c>
      <c r="AO839" s="123">
        <f t="shared" si="439"/>
        <v>12</v>
      </c>
      <c r="AP839" s="29">
        <f t="shared" si="440"/>
        <v>60</v>
      </c>
      <c r="AQ839" s="28" t="s">
        <v>6501</v>
      </c>
      <c r="AR839" s="122">
        <v>30</v>
      </c>
      <c r="AS839" s="122">
        <v>32</v>
      </c>
      <c r="AT839" s="123">
        <f t="shared" si="441"/>
        <v>-2</v>
      </c>
      <c r="AU839" s="124">
        <f t="shared" si="442"/>
        <v>-6.25</v>
      </c>
      <c r="AV839" s="9" t="s">
        <v>12185</v>
      </c>
      <c r="AX839" s="129"/>
      <c r="AY839" s="139"/>
      <c r="AZ839" s="139"/>
    </row>
    <row r="840" spans="3:52" ht="50" customHeight="1">
      <c r="C840" s="52" t="s">
        <v>6318</v>
      </c>
      <c r="D840" s="130" t="s">
        <v>1908</v>
      </c>
      <c r="E840" s="131" t="s">
        <v>12659</v>
      </c>
      <c r="F840" s="132" t="s">
        <v>1909</v>
      </c>
      <c r="G840" s="125">
        <v>1700.405</v>
      </c>
      <c r="H840" s="122">
        <v>1516.134</v>
      </c>
      <c r="I840" s="123">
        <f t="shared" ref="I840:I886" si="449">G840-H840</f>
        <v>184.27099999999996</v>
      </c>
      <c r="J840" s="124">
        <f t="shared" si="426"/>
        <v>12.154004857090465</v>
      </c>
      <c r="K840" s="125">
        <v>1136.95</v>
      </c>
      <c r="L840" s="122">
        <v>1067.453</v>
      </c>
      <c r="M840" s="123">
        <f t="shared" si="427"/>
        <v>69.497000000000071</v>
      </c>
      <c r="N840" s="124">
        <f t="shared" si="428"/>
        <v>6.5105442581546988</v>
      </c>
      <c r="O840" s="125">
        <v>353.971</v>
      </c>
      <c r="P840" s="122">
        <v>253.81200000000001</v>
      </c>
      <c r="Q840" s="123">
        <f t="shared" si="429"/>
        <v>100.15899999999999</v>
      </c>
      <c r="R840" s="124">
        <f t="shared" si="430"/>
        <v>39.461885174853819</v>
      </c>
      <c r="S840" s="125">
        <v>209.48400000000001</v>
      </c>
      <c r="T840" s="122">
        <v>194.869</v>
      </c>
      <c r="U840" s="123">
        <f t="shared" si="431"/>
        <v>14.615000000000009</v>
      </c>
      <c r="V840" s="124">
        <f t="shared" si="432"/>
        <v>7.4999101960804486</v>
      </c>
      <c r="W840" s="121" t="s">
        <v>6441</v>
      </c>
      <c r="X840" s="122">
        <v>73</v>
      </c>
      <c r="Y840" s="122">
        <v>58</v>
      </c>
      <c r="Z840" s="123">
        <f t="shared" si="433"/>
        <v>15</v>
      </c>
      <c r="AA840" s="124">
        <f t="shared" si="434"/>
        <v>25.862068965517242</v>
      </c>
      <c r="AB840" s="28" t="s">
        <v>8198</v>
      </c>
      <c r="AC840" s="122">
        <v>53</v>
      </c>
      <c r="AD840" s="122">
        <v>52</v>
      </c>
      <c r="AE840" s="123">
        <f t="shared" si="435"/>
        <v>1</v>
      </c>
      <c r="AF840" s="29">
        <f t="shared" si="436"/>
        <v>1.9230769230769231</v>
      </c>
      <c r="AG840" s="28" t="s">
        <v>6456</v>
      </c>
      <c r="AH840" s="122">
        <v>32</v>
      </c>
      <c r="AI840" s="122">
        <v>30</v>
      </c>
      <c r="AJ840" s="123">
        <f t="shared" si="437"/>
        <v>2</v>
      </c>
      <c r="AK840" s="124">
        <f t="shared" si="438"/>
        <v>6.666666666666667</v>
      </c>
      <c r="AL840" s="28" t="s">
        <v>6443</v>
      </c>
      <c r="AM840" s="122">
        <v>20</v>
      </c>
      <c r="AN840" s="122">
        <v>19</v>
      </c>
      <c r="AO840" s="123">
        <f t="shared" si="439"/>
        <v>1</v>
      </c>
      <c r="AP840" s="29">
        <f t="shared" si="440"/>
        <v>5.2631578947368416</v>
      </c>
      <c r="AQ840" s="28" t="s">
        <v>6434</v>
      </c>
      <c r="AR840" s="122">
        <v>16</v>
      </c>
      <c r="AS840" s="122">
        <v>16</v>
      </c>
      <c r="AT840" s="123">
        <f t="shared" si="441"/>
        <v>0</v>
      </c>
      <c r="AU840" s="124">
        <f t="shared" si="442"/>
        <v>0</v>
      </c>
      <c r="AV840" s="9" t="s">
        <v>12186</v>
      </c>
      <c r="AX840" s="129"/>
      <c r="AY840" s="139"/>
      <c r="AZ840" s="139"/>
    </row>
    <row r="841" spans="3:52" ht="50" customHeight="1">
      <c r="C841" s="52" t="s">
        <v>6318</v>
      </c>
      <c r="D841" s="130" t="s">
        <v>1910</v>
      </c>
      <c r="E841" s="131" t="s">
        <v>12659</v>
      </c>
      <c r="F841" s="132" t="s">
        <v>1911</v>
      </c>
      <c r="G841" s="125">
        <v>26248.427</v>
      </c>
      <c r="H841" s="122">
        <v>25233.733</v>
      </c>
      <c r="I841" s="123">
        <f t="shared" si="449"/>
        <v>1014.6939999999995</v>
      </c>
      <c r="J841" s="124">
        <f t="shared" si="426"/>
        <v>4.021180694905504</v>
      </c>
      <c r="K841" s="125">
        <v>5574.4530000000004</v>
      </c>
      <c r="L841" s="122">
        <v>4933.4690000000001</v>
      </c>
      <c r="M841" s="123">
        <f t="shared" si="427"/>
        <v>640.98400000000038</v>
      </c>
      <c r="N841" s="124">
        <f t="shared" si="428"/>
        <v>12.99256162347428</v>
      </c>
      <c r="O841" s="125">
        <v>5340.8580000000002</v>
      </c>
      <c r="P841" s="122">
        <v>5330.4319999999998</v>
      </c>
      <c r="Q841" s="123">
        <f t="shared" si="429"/>
        <v>10.426000000000386</v>
      </c>
      <c r="R841" s="124">
        <f t="shared" si="430"/>
        <v>0.19559390308328453</v>
      </c>
      <c r="S841" s="125">
        <v>15333.116</v>
      </c>
      <c r="T841" s="122">
        <v>14969.832</v>
      </c>
      <c r="U841" s="123">
        <f t="shared" si="431"/>
        <v>363.28399999999965</v>
      </c>
      <c r="V841" s="124">
        <f t="shared" si="432"/>
        <v>2.4267740613254687</v>
      </c>
      <c r="W841" s="121" t="s">
        <v>8199</v>
      </c>
      <c r="X841" s="122">
        <v>6745</v>
      </c>
      <c r="Y841" s="122">
        <v>6383</v>
      </c>
      <c r="Z841" s="123">
        <f t="shared" si="433"/>
        <v>362</v>
      </c>
      <c r="AA841" s="124">
        <f t="shared" si="434"/>
        <v>5.6713144289519031</v>
      </c>
      <c r="AB841" s="28" t="s">
        <v>8200</v>
      </c>
      <c r="AC841" s="122">
        <v>4519</v>
      </c>
      <c r="AD841" s="122">
        <v>4507</v>
      </c>
      <c r="AE841" s="123">
        <f t="shared" si="435"/>
        <v>12</v>
      </c>
      <c r="AF841" s="29">
        <f t="shared" si="436"/>
        <v>0.26625249611715113</v>
      </c>
      <c r="AG841" s="28" t="s">
        <v>7965</v>
      </c>
      <c r="AH841" s="122">
        <v>3240</v>
      </c>
      <c r="AI841" s="122">
        <v>3265</v>
      </c>
      <c r="AJ841" s="123">
        <f t="shared" si="437"/>
        <v>-25</v>
      </c>
      <c r="AK841" s="124">
        <f t="shared" si="438"/>
        <v>-0.76569678407350694</v>
      </c>
      <c r="AL841" s="28" t="s">
        <v>8201</v>
      </c>
      <c r="AM841" s="122">
        <v>189</v>
      </c>
      <c r="AN841" s="122">
        <v>181</v>
      </c>
      <c r="AO841" s="123">
        <f t="shared" si="439"/>
        <v>8</v>
      </c>
      <c r="AP841" s="29">
        <f t="shared" si="440"/>
        <v>4.4198895027624303</v>
      </c>
      <c r="AQ841" s="28" t="s">
        <v>8202</v>
      </c>
      <c r="AR841" s="122">
        <v>95</v>
      </c>
      <c r="AS841" s="122">
        <v>95</v>
      </c>
      <c r="AT841" s="123">
        <f t="shared" si="441"/>
        <v>0</v>
      </c>
      <c r="AU841" s="124">
        <f t="shared" si="442"/>
        <v>0</v>
      </c>
      <c r="AV841" s="9" t="s">
        <v>12187</v>
      </c>
      <c r="AX841" s="129"/>
      <c r="AY841" s="139"/>
      <c r="AZ841" s="139"/>
    </row>
    <row r="842" spans="3:52" ht="50" customHeight="1">
      <c r="C842" s="52" t="s">
        <v>6318</v>
      </c>
      <c r="D842" s="106" t="s">
        <v>1912</v>
      </c>
      <c r="E842" s="107" t="s">
        <v>12659</v>
      </c>
      <c r="F842" s="108" t="s">
        <v>1913</v>
      </c>
      <c r="G842" s="125">
        <v>5400.8190000000004</v>
      </c>
      <c r="H842" s="122">
        <v>5421.6760000000004</v>
      </c>
      <c r="I842" s="123">
        <f t="shared" si="449"/>
        <v>-20.856999999999971</v>
      </c>
      <c r="J842" s="124">
        <f t="shared" si="426"/>
        <v>-0.38469654033180828</v>
      </c>
      <c r="K842" s="125">
        <v>3065.3</v>
      </c>
      <c r="L842" s="122">
        <v>3057.4769999999999</v>
      </c>
      <c r="M842" s="123">
        <f t="shared" si="427"/>
        <v>7.8230000000003201</v>
      </c>
      <c r="N842" s="124">
        <f t="shared" si="428"/>
        <v>0.25586455760747573</v>
      </c>
      <c r="O842" s="125">
        <v>154.798</v>
      </c>
      <c r="P842" s="122">
        <v>154.70500000000001</v>
      </c>
      <c r="Q842" s="123">
        <f t="shared" si="429"/>
        <v>9.2999999999989313E-2</v>
      </c>
      <c r="R842" s="124">
        <f t="shared" si="430"/>
        <v>6.0114411298916842E-2</v>
      </c>
      <c r="S842" s="125">
        <v>2180.721</v>
      </c>
      <c r="T842" s="122">
        <v>2209.4940000000001</v>
      </c>
      <c r="U842" s="123">
        <f t="shared" si="431"/>
        <v>-28.773000000000138</v>
      </c>
      <c r="V842" s="124">
        <f t="shared" si="432"/>
        <v>-1.3022438621693535</v>
      </c>
      <c r="W842" s="121" t="s">
        <v>6388</v>
      </c>
      <c r="X842" s="122">
        <v>1263</v>
      </c>
      <c r="Y842" s="122">
        <v>1280</v>
      </c>
      <c r="Z842" s="123">
        <f t="shared" si="433"/>
        <v>-17</v>
      </c>
      <c r="AA842" s="124">
        <f t="shared" si="434"/>
        <v>-1.328125</v>
      </c>
      <c r="AB842" s="28" t="s">
        <v>6417</v>
      </c>
      <c r="AC842" s="122">
        <v>448</v>
      </c>
      <c r="AD842" s="122">
        <v>456</v>
      </c>
      <c r="AE842" s="123">
        <f t="shared" si="435"/>
        <v>-8</v>
      </c>
      <c r="AF842" s="29">
        <f t="shared" si="436"/>
        <v>-1.7543859649122806</v>
      </c>
      <c r="AG842" s="28" t="s">
        <v>6498</v>
      </c>
      <c r="AH842" s="122">
        <v>441</v>
      </c>
      <c r="AI842" s="122">
        <v>444</v>
      </c>
      <c r="AJ842" s="123">
        <f>AH842-AI842</f>
        <v>-3</v>
      </c>
      <c r="AK842" s="124">
        <f t="shared" si="438"/>
        <v>-0.67567567567567566</v>
      </c>
      <c r="AL842" s="28" t="s">
        <v>8203</v>
      </c>
      <c r="AM842" s="122">
        <v>27</v>
      </c>
      <c r="AN842" s="122">
        <v>27</v>
      </c>
      <c r="AO842" s="123">
        <f t="shared" si="439"/>
        <v>0</v>
      </c>
      <c r="AP842" s="29">
        <f t="shared" si="440"/>
        <v>0</v>
      </c>
      <c r="AQ842" s="28" t="s">
        <v>7036</v>
      </c>
      <c r="AR842" s="122">
        <v>2</v>
      </c>
      <c r="AS842" s="122">
        <v>2</v>
      </c>
      <c r="AT842" s="123">
        <f t="shared" si="441"/>
        <v>0</v>
      </c>
      <c r="AU842" s="124">
        <f t="shared" si="442"/>
        <v>0</v>
      </c>
      <c r="AV842" s="9" t="s">
        <v>12188</v>
      </c>
      <c r="AX842" s="129"/>
      <c r="AY842" s="139"/>
      <c r="AZ842" s="139"/>
    </row>
    <row r="843" spans="3:52" ht="50" customHeight="1">
      <c r="C843" s="52" t="s">
        <v>6318</v>
      </c>
      <c r="D843" s="106" t="s">
        <v>1914</v>
      </c>
      <c r="E843" s="107" t="s">
        <v>12659</v>
      </c>
      <c r="F843" s="108" t="s">
        <v>1915</v>
      </c>
      <c r="G843" s="125">
        <v>13851.325000000001</v>
      </c>
      <c r="H843" s="122">
        <v>14182.669</v>
      </c>
      <c r="I843" s="123">
        <f t="shared" si="449"/>
        <v>-331.34399999999914</v>
      </c>
      <c r="J843" s="124">
        <f t="shared" si="426"/>
        <v>-2.3362598393856553</v>
      </c>
      <c r="K843" s="125">
        <v>6554.4930000000004</v>
      </c>
      <c r="L843" s="122">
        <v>6807.93</v>
      </c>
      <c r="M843" s="123">
        <f t="shared" si="427"/>
        <v>-253.4369999999999</v>
      </c>
      <c r="N843" s="124">
        <f t="shared" si="428"/>
        <v>-3.7226734117418934</v>
      </c>
      <c r="O843" s="125">
        <v>1008.829</v>
      </c>
      <c r="P843" s="122">
        <v>1008.457</v>
      </c>
      <c r="Q843" s="123">
        <f t="shared" si="429"/>
        <v>0.37199999999995725</v>
      </c>
      <c r="R843" s="124">
        <f t="shared" si="430"/>
        <v>3.6888037863781725E-2</v>
      </c>
      <c r="S843" s="125">
        <v>6288.0029999999997</v>
      </c>
      <c r="T843" s="122">
        <v>6366.2820000000002</v>
      </c>
      <c r="U843" s="123">
        <f t="shared" si="431"/>
        <v>-78.279000000000451</v>
      </c>
      <c r="V843" s="124">
        <f t="shared" si="432"/>
        <v>-1.2295873792584189</v>
      </c>
      <c r="W843" s="121" t="s">
        <v>6388</v>
      </c>
      <c r="X843" s="122">
        <v>3450</v>
      </c>
      <c r="Y843" s="122">
        <v>3450</v>
      </c>
      <c r="Z843" s="123">
        <f t="shared" si="433"/>
        <v>0</v>
      </c>
      <c r="AA843" s="124">
        <f t="shared" si="434"/>
        <v>0</v>
      </c>
      <c r="AB843" s="28" t="s">
        <v>6441</v>
      </c>
      <c r="AC843" s="122">
        <v>2109.8130000000001</v>
      </c>
      <c r="AD843" s="122">
        <v>2150</v>
      </c>
      <c r="AE843" s="123">
        <f t="shared" si="435"/>
        <v>-40.186999999999898</v>
      </c>
      <c r="AF843" s="29">
        <f t="shared" si="436"/>
        <v>-1.8691627906976698</v>
      </c>
      <c r="AG843" s="28" t="s">
        <v>8204</v>
      </c>
      <c r="AH843" s="122">
        <v>248.304</v>
      </c>
      <c r="AI843" s="122">
        <v>227.11600000000001</v>
      </c>
      <c r="AJ843" s="123">
        <f t="shared" ref="AJ843:AJ864" si="450">AH843-AI843</f>
        <v>21.187999999999988</v>
      </c>
      <c r="AK843" s="124">
        <f t="shared" si="438"/>
        <v>9.3291533841737202</v>
      </c>
      <c r="AL843" s="28" t="s">
        <v>8205</v>
      </c>
      <c r="AM843" s="122">
        <v>197.68700000000001</v>
      </c>
      <c r="AN843" s="122">
        <v>200.39099999999999</v>
      </c>
      <c r="AO843" s="123">
        <f t="shared" si="439"/>
        <v>-2.7039999999999793</v>
      </c>
      <c r="AP843" s="29">
        <f t="shared" si="440"/>
        <v>-1.3493619972952775</v>
      </c>
      <c r="AQ843" s="28" t="s">
        <v>8206</v>
      </c>
      <c r="AR843" s="122">
        <v>83.01</v>
      </c>
      <c r="AS843" s="122">
        <v>58.23</v>
      </c>
      <c r="AT843" s="123">
        <f t="shared" si="441"/>
        <v>24.780000000000008</v>
      </c>
      <c r="AU843" s="124">
        <f t="shared" si="442"/>
        <v>42.555383822771788</v>
      </c>
      <c r="AV843" s="9" t="s">
        <v>12189</v>
      </c>
      <c r="AX843" s="129"/>
      <c r="AY843" s="139"/>
      <c r="AZ843" s="139"/>
    </row>
    <row r="844" spans="3:52" ht="50" customHeight="1">
      <c r="C844" s="52" t="s">
        <v>6318</v>
      </c>
      <c r="D844" s="130" t="s">
        <v>1916</v>
      </c>
      <c r="E844" s="131" t="s">
        <v>12659</v>
      </c>
      <c r="F844" s="132" t="s">
        <v>1917</v>
      </c>
      <c r="G844" s="125">
        <v>17220.775000000001</v>
      </c>
      <c r="H844" s="122">
        <v>17437.437000000002</v>
      </c>
      <c r="I844" s="123">
        <f t="shared" si="449"/>
        <v>-216.66200000000026</v>
      </c>
      <c r="J844" s="124">
        <f t="shared" si="426"/>
        <v>-1.2425105822604563</v>
      </c>
      <c r="K844" s="125">
        <v>5802.0230000000001</v>
      </c>
      <c r="L844" s="122">
        <v>5749.7969999999996</v>
      </c>
      <c r="M844" s="123">
        <f t="shared" si="427"/>
        <v>52.226000000000568</v>
      </c>
      <c r="N844" s="124">
        <f t="shared" si="428"/>
        <v>0.90831032817333501</v>
      </c>
      <c r="O844" s="125">
        <v>2640.3780000000002</v>
      </c>
      <c r="P844" s="122">
        <v>2430.9810000000002</v>
      </c>
      <c r="Q844" s="123">
        <f t="shared" si="429"/>
        <v>209.39699999999993</v>
      </c>
      <c r="R844" s="124">
        <f t="shared" si="430"/>
        <v>8.6136831180498703</v>
      </c>
      <c r="S844" s="125">
        <v>8778.3739999999998</v>
      </c>
      <c r="T844" s="122">
        <v>9256.6589999999997</v>
      </c>
      <c r="U844" s="123">
        <f t="shared" si="431"/>
        <v>-478.28499999999985</v>
      </c>
      <c r="V844" s="124">
        <f t="shared" si="432"/>
        <v>-5.166929018342362</v>
      </c>
      <c r="W844" s="121" t="s">
        <v>6388</v>
      </c>
      <c r="X844" s="122">
        <v>2862</v>
      </c>
      <c r="Y844" s="122">
        <v>2862</v>
      </c>
      <c r="Z844" s="123">
        <f t="shared" si="433"/>
        <v>0</v>
      </c>
      <c r="AA844" s="124">
        <f t="shared" si="434"/>
        <v>0</v>
      </c>
      <c r="AB844" s="28" t="s">
        <v>6441</v>
      </c>
      <c r="AC844" s="122">
        <v>2287</v>
      </c>
      <c r="AD844" s="122">
        <v>2397</v>
      </c>
      <c r="AE844" s="123">
        <f t="shared" si="435"/>
        <v>-110</v>
      </c>
      <c r="AF844" s="29">
        <f t="shared" si="436"/>
        <v>-4.5890696704213596</v>
      </c>
      <c r="AG844" s="28" t="s">
        <v>7122</v>
      </c>
      <c r="AH844" s="122">
        <v>1051</v>
      </c>
      <c r="AI844" s="122">
        <v>1391</v>
      </c>
      <c r="AJ844" s="123">
        <f t="shared" si="450"/>
        <v>-340</v>
      </c>
      <c r="AK844" s="124">
        <f t="shared" si="438"/>
        <v>-24.442846872753414</v>
      </c>
      <c r="AL844" s="28" t="s">
        <v>6532</v>
      </c>
      <c r="AM844" s="122">
        <v>698</v>
      </c>
      <c r="AN844" s="122">
        <v>713</v>
      </c>
      <c r="AO844" s="123">
        <f t="shared" si="439"/>
        <v>-15</v>
      </c>
      <c r="AP844" s="29">
        <f t="shared" si="440"/>
        <v>-2.1037868162692845</v>
      </c>
      <c r="AQ844" s="28" t="s">
        <v>6410</v>
      </c>
      <c r="AR844" s="122">
        <v>596</v>
      </c>
      <c r="AS844" s="122">
        <v>595</v>
      </c>
      <c r="AT844" s="123">
        <f t="shared" si="441"/>
        <v>1</v>
      </c>
      <c r="AU844" s="124">
        <f t="shared" si="442"/>
        <v>0.16806722689075632</v>
      </c>
      <c r="AV844" s="9" t="s">
        <v>12190</v>
      </c>
      <c r="AX844" s="129"/>
      <c r="AY844" s="139"/>
      <c r="AZ844" s="139"/>
    </row>
    <row r="845" spans="3:52" ht="50" customHeight="1">
      <c r="C845" s="52" t="s">
        <v>6318</v>
      </c>
      <c r="D845" s="130" t="s">
        <v>1918</v>
      </c>
      <c r="E845" s="131" t="s">
        <v>12659</v>
      </c>
      <c r="F845" s="132" t="s">
        <v>1919</v>
      </c>
      <c r="G845" s="125">
        <v>7414.3239999999996</v>
      </c>
      <c r="H845" s="122">
        <v>7753.08</v>
      </c>
      <c r="I845" s="123">
        <f t="shared" si="449"/>
        <v>-338.75600000000031</v>
      </c>
      <c r="J845" s="124">
        <f t="shared" si="426"/>
        <v>-4.3693087134403408</v>
      </c>
      <c r="K845" s="125">
        <v>4264.2879999999996</v>
      </c>
      <c r="L845" s="122">
        <v>4411.7889999999998</v>
      </c>
      <c r="M845" s="123">
        <f t="shared" si="427"/>
        <v>-147.5010000000002</v>
      </c>
      <c r="N845" s="124">
        <f t="shared" si="428"/>
        <v>-3.3433375893543462</v>
      </c>
      <c r="O845" s="125">
        <v>10.7</v>
      </c>
      <c r="P845" s="122">
        <v>10.694000000000001</v>
      </c>
      <c r="Q845" s="123">
        <f t="shared" si="429"/>
        <v>5.999999999998451E-3</v>
      </c>
      <c r="R845" s="124">
        <f t="shared" si="430"/>
        <v>5.6106227791270349E-2</v>
      </c>
      <c r="S845" s="125">
        <v>3139.3359999999998</v>
      </c>
      <c r="T845" s="122">
        <v>3330.5970000000002</v>
      </c>
      <c r="U845" s="123">
        <f t="shared" si="431"/>
        <v>-191.26100000000042</v>
      </c>
      <c r="V845" s="124">
        <f t="shared" si="432"/>
        <v>-5.7425440544142807</v>
      </c>
      <c r="W845" s="121" t="s">
        <v>6556</v>
      </c>
      <c r="X845" s="122">
        <v>2169</v>
      </c>
      <c r="Y845" s="122">
        <v>2150</v>
      </c>
      <c r="Z845" s="123">
        <f t="shared" si="433"/>
        <v>19</v>
      </c>
      <c r="AA845" s="124">
        <f t="shared" si="434"/>
        <v>0.88372093023255816</v>
      </c>
      <c r="AB845" s="28" t="s">
        <v>6403</v>
      </c>
      <c r="AC845" s="122">
        <v>215</v>
      </c>
      <c r="AD845" s="122">
        <v>319</v>
      </c>
      <c r="AE845" s="123">
        <f t="shared" si="435"/>
        <v>-104</v>
      </c>
      <c r="AF845" s="29">
        <f t="shared" si="436"/>
        <v>-32.601880877742943</v>
      </c>
      <c r="AG845" s="28" t="s">
        <v>8207</v>
      </c>
      <c r="AH845" s="122">
        <v>173</v>
      </c>
      <c r="AI845" s="122">
        <v>173</v>
      </c>
      <c r="AJ845" s="123">
        <f t="shared" si="450"/>
        <v>0</v>
      </c>
      <c r="AK845" s="124">
        <f t="shared" si="438"/>
        <v>0</v>
      </c>
      <c r="AL845" s="28" t="s">
        <v>8208</v>
      </c>
      <c r="AM845" s="122">
        <v>154</v>
      </c>
      <c r="AN845" s="122">
        <v>154</v>
      </c>
      <c r="AO845" s="123">
        <f t="shared" si="439"/>
        <v>0</v>
      </c>
      <c r="AP845" s="29">
        <f t="shared" si="440"/>
        <v>0</v>
      </c>
      <c r="AQ845" s="28" t="s">
        <v>6392</v>
      </c>
      <c r="AR845" s="122">
        <v>127</v>
      </c>
      <c r="AS845" s="122">
        <v>123</v>
      </c>
      <c r="AT845" s="123">
        <f t="shared" si="441"/>
        <v>4</v>
      </c>
      <c r="AU845" s="124">
        <f t="shared" si="442"/>
        <v>3.2520325203252036</v>
      </c>
      <c r="AV845" s="9" t="s">
        <v>12191</v>
      </c>
      <c r="AX845" s="129"/>
      <c r="AY845" s="139"/>
      <c r="AZ845" s="139"/>
    </row>
    <row r="846" spans="3:52" ht="50" customHeight="1">
      <c r="C846" s="52" t="s">
        <v>6318</v>
      </c>
      <c r="D846" s="130" t="s">
        <v>1920</v>
      </c>
      <c r="E846" s="131" t="s">
        <v>12659</v>
      </c>
      <c r="F846" s="132" t="s">
        <v>1921</v>
      </c>
      <c r="G846" s="125">
        <v>2967.0430000000001</v>
      </c>
      <c r="H846" s="122">
        <v>3378.3220000000001</v>
      </c>
      <c r="I846" s="123">
        <f t="shared" si="449"/>
        <v>-411.279</v>
      </c>
      <c r="J846" s="124">
        <f t="shared" si="426"/>
        <v>-12.174061560739325</v>
      </c>
      <c r="K846" s="125">
        <v>1415.29</v>
      </c>
      <c r="L846" s="122">
        <v>1514.7809999999999</v>
      </c>
      <c r="M846" s="123">
        <f t="shared" si="427"/>
        <v>-99.490999999999985</v>
      </c>
      <c r="N846" s="124">
        <f t="shared" si="428"/>
        <v>-6.5680121416891275</v>
      </c>
      <c r="O846" s="125">
        <v>0.253</v>
      </c>
      <c r="P846" s="122">
        <v>214.25299999999999</v>
      </c>
      <c r="Q846" s="123">
        <f t="shared" si="429"/>
        <v>-214</v>
      </c>
      <c r="R846" s="124">
        <f t="shared" si="430"/>
        <v>-99.881915305736683</v>
      </c>
      <c r="S846" s="125">
        <v>1551.5</v>
      </c>
      <c r="T846" s="122">
        <v>1649.288</v>
      </c>
      <c r="U846" s="123">
        <f t="shared" si="431"/>
        <v>-97.788000000000011</v>
      </c>
      <c r="V846" s="124">
        <f t="shared" si="432"/>
        <v>-5.9291039527359697</v>
      </c>
      <c r="W846" s="121" t="s">
        <v>6532</v>
      </c>
      <c r="X846" s="122">
        <v>976</v>
      </c>
      <c r="Y846" s="122">
        <v>976</v>
      </c>
      <c r="Z846" s="123">
        <f t="shared" si="433"/>
        <v>0</v>
      </c>
      <c r="AA846" s="124">
        <f t="shared" si="434"/>
        <v>0</v>
      </c>
      <c r="AB846" s="28" t="s">
        <v>6502</v>
      </c>
      <c r="AC846" s="122">
        <v>301</v>
      </c>
      <c r="AD846" s="122">
        <v>303</v>
      </c>
      <c r="AE846" s="123">
        <f t="shared" si="435"/>
        <v>-2</v>
      </c>
      <c r="AF846" s="29">
        <f t="shared" si="436"/>
        <v>-0.66006600660066006</v>
      </c>
      <c r="AG846" s="28" t="s">
        <v>8209</v>
      </c>
      <c r="AH846" s="122">
        <v>270</v>
      </c>
      <c r="AI846" s="122">
        <v>360</v>
      </c>
      <c r="AJ846" s="123">
        <f t="shared" si="450"/>
        <v>-90</v>
      </c>
      <c r="AK846" s="124">
        <f t="shared" si="438"/>
        <v>-25</v>
      </c>
      <c r="AL846" s="28" t="s">
        <v>6972</v>
      </c>
      <c r="AM846" s="122">
        <v>3</v>
      </c>
      <c r="AN846" s="122">
        <v>3</v>
      </c>
      <c r="AO846" s="123">
        <f t="shared" si="439"/>
        <v>0</v>
      </c>
      <c r="AP846" s="29">
        <f t="shared" si="440"/>
        <v>0</v>
      </c>
      <c r="AQ846" s="28" t="s">
        <v>6897</v>
      </c>
      <c r="AR846" s="122">
        <v>2</v>
      </c>
      <c r="AS846" s="122">
        <v>2</v>
      </c>
      <c r="AT846" s="123">
        <f t="shared" si="441"/>
        <v>0</v>
      </c>
      <c r="AU846" s="124">
        <f t="shared" si="442"/>
        <v>0</v>
      </c>
      <c r="AV846" s="9" t="s">
        <v>12192</v>
      </c>
      <c r="AX846" s="129"/>
      <c r="AY846" s="139"/>
      <c r="AZ846" s="139"/>
    </row>
    <row r="847" spans="3:52" ht="50" customHeight="1">
      <c r="C847" s="52" t="s">
        <v>6319</v>
      </c>
      <c r="D847" s="130" t="s">
        <v>1922</v>
      </c>
      <c r="E847" s="131" t="s">
        <v>12659</v>
      </c>
      <c r="F847" s="132" t="s">
        <v>1923</v>
      </c>
      <c r="G847" s="125">
        <v>1628.5650000000001</v>
      </c>
      <c r="H847" s="122">
        <v>1755.7929999999999</v>
      </c>
      <c r="I847" s="123">
        <f t="shared" si="449"/>
        <v>-127.22799999999984</v>
      </c>
      <c r="J847" s="124">
        <f t="shared" si="426"/>
        <v>-7.2461844875791073</v>
      </c>
      <c r="K847" s="125">
        <v>766.69399999999996</v>
      </c>
      <c r="L847" s="122">
        <v>940.88699999999994</v>
      </c>
      <c r="M847" s="123">
        <f t="shared" si="427"/>
        <v>-174.19299999999998</v>
      </c>
      <c r="N847" s="124">
        <f t="shared" si="428"/>
        <v>-18.513700369970039</v>
      </c>
      <c r="O847" s="125">
        <v>90.67</v>
      </c>
      <c r="P847" s="122">
        <v>90.661000000000001</v>
      </c>
      <c r="Q847" s="123">
        <f t="shared" si="429"/>
        <v>9.0000000000003411E-3</v>
      </c>
      <c r="R847" s="124">
        <f t="shared" si="430"/>
        <v>9.9270910314251341E-3</v>
      </c>
      <c r="S847" s="125">
        <v>771.20100000000002</v>
      </c>
      <c r="T847" s="122">
        <v>724.245</v>
      </c>
      <c r="U847" s="123">
        <f t="shared" si="431"/>
        <v>46.956000000000017</v>
      </c>
      <c r="V847" s="124">
        <f t="shared" si="432"/>
        <v>6.4834413768821344</v>
      </c>
      <c r="W847" s="121" t="s">
        <v>6787</v>
      </c>
      <c r="X847" s="122">
        <v>226</v>
      </c>
      <c r="Y847" s="122">
        <v>206</v>
      </c>
      <c r="Z847" s="123">
        <f t="shared" si="433"/>
        <v>20</v>
      </c>
      <c r="AA847" s="124">
        <f t="shared" si="434"/>
        <v>9.7087378640776691</v>
      </c>
      <c r="AB847" s="28" t="s">
        <v>8210</v>
      </c>
      <c r="AC847" s="122">
        <v>180</v>
      </c>
      <c r="AD847" s="122">
        <v>180</v>
      </c>
      <c r="AE847" s="123">
        <f t="shared" si="435"/>
        <v>0</v>
      </c>
      <c r="AF847" s="29">
        <f t="shared" si="436"/>
        <v>0</v>
      </c>
      <c r="AG847" s="28" t="s">
        <v>6418</v>
      </c>
      <c r="AH847" s="122">
        <v>133</v>
      </c>
      <c r="AI847" s="122">
        <v>132</v>
      </c>
      <c r="AJ847" s="123">
        <f t="shared" si="450"/>
        <v>1</v>
      </c>
      <c r="AK847" s="124">
        <f t="shared" si="438"/>
        <v>0.75757575757575757</v>
      </c>
      <c r="AL847" s="28" t="s">
        <v>7897</v>
      </c>
      <c r="AM847" s="122">
        <v>100</v>
      </c>
      <c r="AN847" s="122">
        <v>100</v>
      </c>
      <c r="AO847" s="123">
        <f t="shared" si="439"/>
        <v>0</v>
      </c>
      <c r="AP847" s="29">
        <f t="shared" si="440"/>
        <v>0</v>
      </c>
      <c r="AQ847" s="28" t="s">
        <v>7884</v>
      </c>
      <c r="AR847" s="122">
        <v>39</v>
      </c>
      <c r="AS847" s="122">
        <v>25</v>
      </c>
      <c r="AT847" s="123">
        <f t="shared" si="441"/>
        <v>14</v>
      </c>
      <c r="AU847" s="124">
        <f t="shared" si="442"/>
        <v>56.000000000000007</v>
      </c>
      <c r="AV847" s="9" t="s">
        <v>12193</v>
      </c>
      <c r="AX847" s="129"/>
      <c r="AY847" s="139"/>
      <c r="AZ847" s="139"/>
    </row>
    <row r="848" spans="3:52" ht="50" customHeight="1">
      <c r="C848" s="52" t="s">
        <v>6319</v>
      </c>
      <c r="D848" s="130" t="s">
        <v>1924</v>
      </c>
      <c r="E848" s="131" t="s">
        <v>12659</v>
      </c>
      <c r="F848" s="132" t="s">
        <v>1925</v>
      </c>
      <c r="G848" s="125">
        <v>1707.66</v>
      </c>
      <c r="H848" s="122">
        <v>1589.2180000000001</v>
      </c>
      <c r="I848" s="123">
        <f t="shared" si="449"/>
        <v>118.44200000000001</v>
      </c>
      <c r="J848" s="124">
        <f t="shared" si="426"/>
        <v>7.452847878642201</v>
      </c>
      <c r="K848" s="125">
        <v>712.79700000000003</v>
      </c>
      <c r="L848" s="122">
        <v>709.07600000000002</v>
      </c>
      <c r="M848" s="123">
        <f t="shared" si="427"/>
        <v>3.7210000000000036</v>
      </c>
      <c r="N848" s="124">
        <f t="shared" si="428"/>
        <v>0.52476744382830665</v>
      </c>
      <c r="O848" s="125">
        <v>0.192</v>
      </c>
      <c r="P848" s="122">
        <v>0.192</v>
      </c>
      <c r="Q848" s="123">
        <f t="shared" si="429"/>
        <v>0</v>
      </c>
      <c r="R848" s="124">
        <f t="shared" si="430"/>
        <v>0</v>
      </c>
      <c r="S848" s="125">
        <v>994.67100000000005</v>
      </c>
      <c r="T848" s="122">
        <v>879.95</v>
      </c>
      <c r="U848" s="123">
        <f t="shared" si="431"/>
        <v>114.721</v>
      </c>
      <c r="V848" s="124">
        <f t="shared" si="432"/>
        <v>13.037218023751349</v>
      </c>
      <c r="W848" s="121" t="s">
        <v>8211</v>
      </c>
      <c r="X848" s="122">
        <v>602</v>
      </c>
      <c r="Y848" s="122">
        <v>484</v>
      </c>
      <c r="Z848" s="123">
        <f t="shared" si="433"/>
        <v>118</v>
      </c>
      <c r="AA848" s="124">
        <f t="shared" si="434"/>
        <v>24.380165289256198</v>
      </c>
      <c r="AB848" s="28" t="s">
        <v>8212</v>
      </c>
      <c r="AC848" s="122">
        <v>138</v>
      </c>
      <c r="AD848" s="122">
        <v>138</v>
      </c>
      <c r="AE848" s="123">
        <f t="shared" si="435"/>
        <v>0</v>
      </c>
      <c r="AF848" s="29">
        <f t="shared" si="436"/>
        <v>0</v>
      </c>
      <c r="AG848" s="28" t="s">
        <v>8213</v>
      </c>
      <c r="AH848" s="122">
        <v>114</v>
      </c>
      <c r="AI848" s="122">
        <v>131</v>
      </c>
      <c r="AJ848" s="123">
        <f t="shared" si="450"/>
        <v>-17</v>
      </c>
      <c r="AK848" s="124">
        <f t="shared" si="438"/>
        <v>-12.977099236641221</v>
      </c>
      <c r="AL848" s="28" t="s">
        <v>8214</v>
      </c>
      <c r="AM848" s="122">
        <v>94</v>
      </c>
      <c r="AN848" s="122">
        <v>76</v>
      </c>
      <c r="AO848" s="123">
        <f t="shared" si="439"/>
        <v>18</v>
      </c>
      <c r="AP848" s="29">
        <f t="shared" si="440"/>
        <v>23.684210526315788</v>
      </c>
      <c r="AQ848" s="28" t="s">
        <v>6396</v>
      </c>
      <c r="AR848" s="122">
        <v>32</v>
      </c>
      <c r="AS848" s="122">
        <v>31</v>
      </c>
      <c r="AT848" s="123">
        <f t="shared" si="441"/>
        <v>1</v>
      </c>
      <c r="AU848" s="124">
        <f t="shared" si="442"/>
        <v>3.225806451612903</v>
      </c>
      <c r="AV848" s="9" t="s">
        <v>12194</v>
      </c>
      <c r="AX848" s="129"/>
      <c r="AY848" s="139"/>
      <c r="AZ848" s="139"/>
    </row>
    <row r="849" spans="3:52" ht="50" customHeight="1">
      <c r="C849" s="52" t="s">
        <v>6319</v>
      </c>
      <c r="D849" s="130" t="s">
        <v>1926</v>
      </c>
      <c r="E849" s="131" t="s">
        <v>12659</v>
      </c>
      <c r="F849" s="132" t="s">
        <v>1927</v>
      </c>
      <c r="G849" s="125">
        <v>1644.77</v>
      </c>
      <c r="H849" s="122">
        <v>1543.95</v>
      </c>
      <c r="I849" s="123">
        <f t="shared" si="449"/>
        <v>100.81999999999994</v>
      </c>
      <c r="J849" s="124">
        <f t="shared" si="426"/>
        <v>6.5300042099808886</v>
      </c>
      <c r="K849" s="125">
        <v>1395.828</v>
      </c>
      <c r="L849" s="122">
        <v>1424.652</v>
      </c>
      <c r="M849" s="123">
        <f t="shared" si="427"/>
        <v>-28.824000000000069</v>
      </c>
      <c r="N849" s="124">
        <f t="shared" si="428"/>
        <v>-2.0232309363971037</v>
      </c>
      <c r="O849" s="125">
        <v>50.694000000000003</v>
      </c>
      <c r="P849" s="122">
        <v>50.689</v>
      </c>
      <c r="Q849" s="123">
        <f t="shared" si="429"/>
        <v>5.000000000002558E-3</v>
      </c>
      <c r="R849" s="124">
        <f t="shared" si="430"/>
        <v>9.8640730730583711E-3</v>
      </c>
      <c r="S849" s="125">
        <v>198.24799999999999</v>
      </c>
      <c r="T849" s="122">
        <v>68.608999999999995</v>
      </c>
      <c r="U849" s="123">
        <f t="shared" si="431"/>
        <v>129.63900000000001</v>
      </c>
      <c r="V849" s="124">
        <f t="shared" si="432"/>
        <v>188.95334431342829</v>
      </c>
      <c r="W849" s="121" t="s">
        <v>6441</v>
      </c>
      <c r="X849" s="122">
        <v>128</v>
      </c>
      <c r="Y849" s="122" t="s">
        <v>11831</v>
      </c>
      <c r="Z849" s="123">
        <v>128</v>
      </c>
      <c r="AA849" s="124" t="s">
        <v>6914</v>
      </c>
      <c r="AB849" s="28" t="s">
        <v>6388</v>
      </c>
      <c r="AC849" s="122">
        <v>47</v>
      </c>
      <c r="AD849" s="122">
        <v>48</v>
      </c>
      <c r="AE849" s="123">
        <f t="shared" si="435"/>
        <v>-1</v>
      </c>
      <c r="AF849" s="29">
        <f t="shared" si="436"/>
        <v>-2.083333333333333</v>
      </c>
      <c r="AG849" s="28" t="s">
        <v>8215</v>
      </c>
      <c r="AH849" s="122">
        <v>16</v>
      </c>
      <c r="AI849" s="122">
        <v>18</v>
      </c>
      <c r="AJ849" s="123">
        <f t="shared" si="450"/>
        <v>-2</v>
      </c>
      <c r="AK849" s="124">
        <f t="shared" si="438"/>
        <v>-11.111111111111111</v>
      </c>
      <c r="AL849" s="28" t="s">
        <v>6526</v>
      </c>
      <c r="AM849" s="122">
        <v>4</v>
      </c>
      <c r="AN849" s="122" t="s">
        <v>6421</v>
      </c>
      <c r="AO849" s="123">
        <v>4</v>
      </c>
      <c r="AP849" s="29" t="s">
        <v>11832</v>
      </c>
      <c r="AQ849" s="28" t="s">
        <v>6497</v>
      </c>
      <c r="AR849" s="122">
        <v>3</v>
      </c>
      <c r="AS849" s="122">
        <v>3</v>
      </c>
      <c r="AT849" s="123">
        <f t="shared" si="441"/>
        <v>0</v>
      </c>
      <c r="AU849" s="124">
        <f t="shared" si="442"/>
        <v>0</v>
      </c>
      <c r="AV849" s="9" t="s">
        <v>12195</v>
      </c>
      <c r="AX849" s="129"/>
      <c r="AY849" s="139"/>
      <c r="AZ849" s="139"/>
    </row>
    <row r="850" spans="3:52" ht="50" customHeight="1">
      <c r="C850" s="52" t="s">
        <v>6319</v>
      </c>
      <c r="D850" s="130" t="s">
        <v>1928</v>
      </c>
      <c r="E850" s="131" t="s">
        <v>12659</v>
      </c>
      <c r="F850" s="132" t="s">
        <v>1929</v>
      </c>
      <c r="G850" s="125">
        <v>2676.33</v>
      </c>
      <c r="H850" s="122">
        <v>2946.6219999999998</v>
      </c>
      <c r="I850" s="123">
        <f t="shared" si="449"/>
        <v>-270.29199999999992</v>
      </c>
      <c r="J850" s="124">
        <f t="shared" si="426"/>
        <v>-9.1729444767601649</v>
      </c>
      <c r="K850" s="125">
        <v>1620.3440000000001</v>
      </c>
      <c r="L850" s="122">
        <v>1747.597</v>
      </c>
      <c r="M850" s="123">
        <f t="shared" si="427"/>
        <v>-127.25299999999993</v>
      </c>
      <c r="N850" s="124">
        <f t="shared" si="428"/>
        <v>-7.281598675209441</v>
      </c>
      <c r="O850" s="125">
        <v>355.99299999999999</v>
      </c>
      <c r="P850" s="122">
        <v>355.92200000000003</v>
      </c>
      <c r="Q850" s="123">
        <f t="shared" si="429"/>
        <v>7.0999999999969532E-2</v>
      </c>
      <c r="R850" s="124">
        <f t="shared" si="430"/>
        <v>1.99481908957495E-2</v>
      </c>
      <c r="S850" s="125">
        <v>699.99300000000005</v>
      </c>
      <c r="T850" s="122">
        <v>843.10299999999995</v>
      </c>
      <c r="U850" s="123">
        <f t="shared" si="431"/>
        <v>-143.1099999999999</v>
      </c>
      <c r="V850" s="124">
        <f t="shared" si="432"/>
        <v>-16.974201254176524</v>
      </c>
      <c r="W850" s="121" t="s">
        <v>7757</v>
      </c>
      <c r="X850" s="122">
        <v>250</v>
      </c>
      <c r="Y850" s="122">
        <v>281</v>
      </c>
      <c r="Z850" s="123">
        <f t="shared" si="433"/>
        <v>-31</v>
      </c>
      <c r="AA850" s="124">
        <f t="shared" si="434"/>
        <v>-11.032028469750891</v>
      </c>
      <c r="AB850" s="28" t="s">
        <v>8216</v>
      </c>
      <c r="AC850" s="122">
        <v>160</v>
      </c>
      <c r="AD850" s="122">
        <v>173</v>
      </c>
      <c r="AE850" s="123">
        <f t="shared" si="435"/>
        <v>-13</v>
      </c>
      <c r="AF850" s="29">
        <f t="shared" si="436"/>
        <v>-7.5144508670520231</v>
      </c>
      <c r="AG850" s="28" t="s">
        <v>6471</v>
      </c>
      <c r="AH850" s="122">
        <v>101</v>
      </c>
      <c r="AI850" s="122">
        <v>101</v>
      </c>
      <c r="AJ850" s="123">
        <f t="shared" si="450"/>
        <v>0</v>
      </c>
      <c r="AK850" s="124">
        <f t="shared" si="438"/>
        <v>0</v>
      </c>
      <c r="AL850" s="28" t="s">
        <v>6396</v>
      </c>
      <c r="AM850" s="122">
        <v>53</v>
      </c>
      <c r="AN850" s="122">
        <v>45</v>
      </c>
      <c r="AO850" s="123">
        <f t="shared" si="439"/>
        <v>8</v>
      </c>
      <c r="AP850" s="29">
        <f t="shared" si="440"/>
        <v>17.777777777777779</v>
      </c>
      <c r="AQ850" s="28" t="s">
        <v>8217</v>
      </c>
      <c r="AR850" s="122">
        <v>50</v>
      </c>
      <c r="AS850" s="122" t="s">
        <v>6421</v>
      </c>
      <c r="AT850" s="123">
        <v>50</v>
      </c>
      <c r="AU850" s="124" t="s">
        <v>11832</v>
      </c>
      <c r="AV850" s="9" t="s">
        <v>12196</v>
      </c>
      <c r="AX850" s="129"/>
      <c r="AY850" s="139"/>
      <c r="AZ850" s="139"/>
    </row>
    <row r="851" spans="3:52" ht="50" customHeight="1">
      <c r="C851" s="52" t="s">
        <v>6319</v>
      </c>
      <c r="D851" s="106" t="s">
        <v>1930</v>
      </c>
      <c r="E851" s="107" t="s">
        <v>12659</v>
      </c>
      <c r="F851" s="108" t="s">
        <v>1931</v>
      </c>
      <c r="G851" s="125">
        <v>1485.296</v>
      </c>
      <c r="H851" s="122">
        <v>1613.6949999999999</v>
      </c>
      <c r="I851" s="123">
        <f t="shared" si="449"/>
        <v>-128.39899999999989</v>
      </c>
      <c r="J851" s="124">
        <f t="shared" si="426"/>
        <v>-7.956831991175525</v>
      </c>
      <c r="K851" s="125">
        <v>1186.338</v>
      </c>
      <c r="L851" s="122">
        <v>1365.962</v>
      </c>
      <c r="M851" s="123">
        <f t="shared" si="427"/>
        <v>-179.62400000000002</v>
      </c>
      <c r="N851" s="124">
        <f t="shared" si="428"/>
        <v>-13.149999780374566</v>
      </c>
      <c r="O851" s="125">
        <v>50.128999999999998</v>
      </c>
      <c r="P851" s="122">
        <v>50.128999999999998</v>
      </c>
      <c r="Q851" s="123">
        <f t="shared" si="429"/>
        <v>0</v>
      </c>
      <c r="R851" s="124">
        <f t="shared" si="430"/>
        <v>0</v>
      </c>
      <c r="S851" s="125">
        <v>248.82900000000001</v>
      </c>
      <c r="T851" s="122">
        <v>197.60400000000001</v>
      </c>
      <c r="U851" s="123">
        <f t="shared" si="431"/>
        <v>51.224999999999994</v>
      </c>
      <c r="V851" s="124">
        <f t="shared" si="432"/>
        <v>25.923058237687492</v>
      </c>
      <c r="W851" s="121" t="s">
        <v>6441</v>
      </c>
      <c r="X851" s="122">
        <v>154</v>
      </c>
      <c r="Y851" s="122">
        <v>104</v>
      </c>
      <c r="Z851" s="123">
        <f t="shared" si="433"/>
        <v>50</v>
      </c>
      <c r="AA851" s="124">
        <f t="shared" si="434"/>
        <v>48.07692307692308</v>
      </c>
      <c r="AB851" s="28" t="s">
        <v>6418</v>
      </c>
      <c r="AC851" s="122">
        <v>56</v>
      </c>
      <c r="AD851" s="122">
        <v>57</v>
      </c>
      <c r="AE851" s="123">
        <f t="shared" si="435"/>
        <v>-1</v>
      </c>
      <c r="AF851" s="29">
        <f t="shared" si="436"/>
        <v>-1.7543859649122806</v>
      </c>
      <c r="AG851" s="28" t="s">
        <v>8218</v>
      </c>
      <c r="AH851" s="122">
        <v>19</v>
      </c>
      <c r="AI851" s="122">
        <v>19</v>
      </c>
      <c r="AJ851" s="123">
        <f t="shared" si="450"/>
        <v>0</v>
      </c>
      <c r="AK851" s="124">
        <f t="shared" si="438"/>
        <v>0</v>
      </c>
      <c r="AL851" s="28" t="s">
        <v>6396</v>
      </c>
      <c r="AM851" s="122">
        <v>15</v>
      </c>
      <c r="AN851" s="122">
        <v>13</v>
      </c>
      <c r="AO851" s="123">
        <f t="shared" si="439"/>
        <v>2</v>
      </c>
      <c r="AP851" s="29">
        <f t="shared" si="440"/>
        <v>15.384615384615385</v>
      </c>
      <c r="AQ851" s="28" t="s">
        <v>6392</v>
      </c>
      <c r="AR851" s="122">
        <v>5</v>
      </c>
      <c r="AS851" s="122">
        <v>5</v>
      </c>
      <c r="AT851" s="123">
        <f t="shared" si="441"/>
        <v>0</v>
      </c>
      <c r="AU851" s="124">
        <f t="shared" si="442"/>
        <v>0</v>
      </c>
      <c r="AV851" s="9" t="s">
        <v>12197</v>
      </c>
      <c r="AX851" s="129"/>
      <c r="AY851" s="139"/>
      <c r="AZ851" s="139"/>
    </row>
    <row r="852" spans="3:52" ht="50" customHeight="1">
      <c r="C852" s="52" t="s">
        <v>6319</v>
      </c>
      <c r="D852" s="130" t="s">
        <v>1932</v>
      </c>
      <c r="E852" s="131" t="s">
        <v>12659</v>
      </c>
      <c r="F852" s="132" t="s">
        <v>1933</v>
      </c>
      <c r="G852" s="125">
        <v>2412.2109999999998</v>
      </c>
      <c r="H852" s="122">
        <v>2153.46</v>
      </c>
      <c r="I852" s="123">
        <f t="shared" si="449"/>
        <v>258.75099999999975</v>
      </c>
      <c r="J852" s="124">
        <f t="shared" si="426"/>
        <v>12.015593509979277</v>
      </c>
      <c r="K852" s="125">
        <v>1111.5930000000001</v>
      </c>
      <c r="L852" s="122">
        <v>939.46799999999996</v>
      </c>
      <c r="M852" s="123">
        <f t="shared" si="427"/>
        <v>172.12500000000011</v>
      </c>
      <c r="N852" s="124">
        <f t="shared" si="428"/>
        <v>18.321539424440228</v>
      </c>
      <c r="O852" s="125">
        <v>8.2639999999999993</v>
      </c>
      <c r="P852" s="122">
        <v>8.2639999999999993</v>
      </c>
      <c r="Q852" s="123">
        <f t="shared" si="429"/>
        <v>0</v>
      </c>
      <c r="R852" s="124">
        <f t="shared" si="430"/>
        <v>0</v>
      </c>
      <c r="S852" s="125">
        <v>1292.354</v>
      </c>
      <c r="T852" s="122">
        <v>1205.7280000000001</v>
      </c>
      <c r="U852" s="123">
        <f t="shared" si="431"/>
        <v>86.625999999999976</v>
      </c>
      <c r="V852" s="124">
        <f t="shared" si="432"/>
        <v>7.1845391332041695</v>
      </c>
      <c r="W852" s="121" t="s">
        <v>8219</v>
      </c>
      <c r="X852" s="122">
        <v>987</v>
      </c>
      <c r="Y852" s="122">
        <v>912</v>
      </c>
      <c r="Z852" s="123">
        <f t="shared" si="433"/>
        <v>75</v>
      </c>
      <c r="AA852" s="124">
        <f t="shared" si="434"/>
        <v>8.2236842105263168</v>
      </c>
      <c r="AB852" s="28" t="s">
        <v>6532</v>
      </c>
      <c r="AC852" s="122">
        <v>75</v>
      </c>
      <c r="AD852" s="122">
        <v>60</v>
      </c>
      <c r="AE852" s="123">
        <f t="shared" si="435"/>
        <v>15</v>
      </c>
      <c r="AF852" s="29">
        <f t="shared" si="436"/>
        <v>25</v>
      </c>
      <c r="AG852" s="28" t="s">
        <v>6471</v>
      </c>
      <c r="AH852" s="122">
        <v>55</v>
      </c>
      <c r="AI852" s="122">
        <v>58</v>
      </c>
      <c r="AJ852" s="123">
        <f t="shared" si="450"/>
        <v>-3</v>
      </c>
      <c r="AK852" s="124">
        <f t="shared" si="438"/>
        <v>-5.1724137931034484</v>
      </c>
      <c r="AL852" s="28" t="s">
        <v>6636</v>
      </c>
      <c r="AM852" s="122">
        <v>47</v>
      </c>
      <c r="AN852" s="122">
        <v>65</v>
      </c>
      <c r="AO852" s="123">
        <f t="shared" si="439"/>
        <v>-18</v>
      </c>
      <c r="AP852" s="29">
        <f t="shared" si="440"/>
        <v>-27.692307692307693</v>
      </c>
      <c r="AQ852" s="28" t="s">
        <v>7036</v>
      </c>
      <c r="AR852" s="122">
        <v>34</v>
      </c>
      <c r="AS852" s="122">
        <v>37</v>
      </c>
      <c r="AT852" s="123">
        <f t="shared" si="441"/>
        <v>-3</v>
      </c>
      <c r="AU852" s="124">
        <f t="shared" si="442"/>
        <v>-8.1081081081081088</v>
      </c>
      <c r="AV852" s="9" t="s">
        <v>12198</v>
      </c>
      <c r="AX852" s="129"/>
      <c r="AY852" s="139"/>
      <c r="AZ852" s="139"/>
    </row>
    <row r="853" spans="3:52" ht="50" customHeight="1">
      <c r="C853" s="52" t="s">
        <v>6319</v>
      </c>
      <c r="D853" s="130" t="s">
        <v>1934</v>
      </c>
      <c r="E853" s="131" t="s">
        <v>12659</v>
      </c>
      <c r="F853" s="132" t="s">
        <v>1935</v>
      </c>
      <c r="G853" s="125">
        <v>2163.5410000000002</v>
      </c>
      <c r="H853" s="122">
        <v>2096.761</v>
      </c>
      <c r="I853" s="123">
        <f t="shared" si="449"/>
        <v>66.7800000000002</v>
      </c>
      <c r="J853" s="124">
        <f t="shared" si="426"/>
        <v>3.1849123481407853</v>
      </c>
      <c r="K853" s="125">
        <v>854.89300000000003</v>
      </c>
      <c r="L853" s="122">
        <v>724.53499999999997</v>
      </c>
      <c r="M853" s="123">
        <f t="shared" si="427"/>
        <v>130.35800000000006</v>
      </c>
      <c r="N853" s="124">
        <f t="shared" si="428"/>
        <v>17.991953459805263</v>
      </c>
      <c r="O853" s="125">
        <v>61.223999999999997</v>
      </c>
      <c r="P853" s="122">
        <v>61.195</v>
      </c>
      <c r="Q853" s="123">
        <f t="shared" si="429"/>
        <v>2.8999999999996362E-2</v>
      </c>
      <c r="R853" s="124">
        <f t="shared" si="430"/>
        <v>4.738949260559909E-2</v>
      </c>
      <c r="S853" s="125">
        <v>1247.424</v>
      </c>
      <c r="T853" s="122">
        <v>1311.0309999999999</v>
      </c>
      <c r="U853" s="123">
        <f t="shared" si="431"/>
        <v>-63.606999999999971</v>
      </c>
      <c r="V853" s="124">
        <f t="shared" si="432"/>
        <v>-4.8516778016690658</v>
      </c>
      <c r="W853" s="121" t="s">
        <v>8220</v>
      </c>
      <c r="X853" s="122">
        <v>288</v>
      </c>
      <c r="Y853" s="122">
        <v>289</v>
      </c>
      <c r="Z853" s="123">
        <f t="shared" si="433"/>
        <v>-1</v>
      </c>
      <c r="AA853" s="124">
        <f t="shared" si="434"/>
        <v>-0.34602076124567477</v>
      </c>
      <c r="AB853" s="28" t="s">
        <v>8221</v>
      </c>
      <c r="AC853" s="122">
        <v>251</v>
      </c>
      <c r="AD853" s="122">
        <v>251</v>
      </c>
      <c r="AE853" s="123">
        <f t="shared" si="435"/>
        <v>0</v>
      </c>
      <c r="AF853" s="29">
        <f t="shared" si="436"/>
        <v>0</v>
      </c>
      <c r="AG853" s="28" t="s">
        <v>8222</v>
      </c>
      <c r="AH853" s="122">
        <v>187</v>
      </c>
      <c r="AI853" s="122">
        <v>256</v>
      </c>
      <c r="AJ853" s="123">
        <f t="shared" si="450"/>
        <v>-69</v>
      </c>
      <c r="AK853" s="124">
        <f t="shared" si="438"/>
        <v>-26.953125</v>
      </c>
      <c r="AL853" s="28" t="s">
        <v>6388</v>
      </c>
      <c r="AM853" s="122">
        <v>182</v>
      </c>
      <c r="AN853" s="122">
        <v>184</v>
      </c>
      <c r="AO853" s="123">
        <f t="shared" si="439"/>
        <v>-2</v>
      </c>
      <c r="AP853" s="29">
        <f t="shared" si="440"/>
        <v>-1.0869565217391304</v>
      </c>
      <c r="AQ853" s="28" t="s">
        <v>6410</v>
      </c>
      <c r="AR853" s="122">
        <v>163</v>
      </c>
      <c r="AS853" s="122">
        <v>163</v>
      </c>
      <c r="AT853" s="123">
        <f t="shared" si="441"/>
        <v>0</v>
      </c>
      <c r="AU853" s="124">
        <f t="shared" si="442"/>
        <v>0</v>
      </c>
      <c r="AV853" s="9" t="s">
        <v>12199</v>
      </c>
      <c r="AX853" s="129"/>
      <c r="AY853" s="139"/>
      <c r="AZ853" s="139"/>
    </row>
    <row r="854" spans="3:52" ht="50" customHeight="1">
      <c r="C854" s="52" t="s">
        <v>6319</v>
      </c>
      <c r="D854" s="130" t="s">
        <v>1936</v>
      </c>
      <c r="E854" s="131" t="s">
        <v>12659</v>
      </c>
      <c r="F854" s="132" t="s">
        <v>1937</v>
      </c>
      <c r="G854" s="125">
        <v>4067.462</v>
      </c>
      <c r="H854" s="122">
        <v>3883.0659999999998</v>
      </c>
      <c r="I854" s="123">
        <f t="shared" si="449"/>
        <v>184.39600000000019</v>
      </c>
      <c r="J854" s="124">
        <f t="shared" si="426"/>
        <v>4.7487217574978171</v>
      </c>
      <c r="K854" s="125">
        <v>2163.6</v>
      </c>
      <c r="L854" s="122">
        <v>2330.0819999999999</v>
      </c>
      <c r="M854" s="123">
        <f t="shared" si="427"/>
        <v>-166.48199999999997</v>
      </c>
      <c r="N854" s="124">
        <f t="shared" si="428"/>
        <v>-7.1448987632194916</v>
      </c>
      <c r="O854" s="125">
        <v>267.36500000000001</v>
      </c>
      <c r="P854" s="122">
        <v>243.77199999999999</v>
      </c>
      <c r="Q854" s="123">
        <f t="shared" si="429"/>
        <v>23.593000000000018</v>
      </c>
      <c r="R854" s="124">
        <f t="shared" si="430"/>
        <v>9.6783059580263604</v>
      </c>
      <c r="S854" s="125">
        <v>1636.4970000000001</v>
      </c>
      <c r="T854" s="122">
        <v>1309.212</v>
      </c>
      <c r="U854" s="123">
        <f t="shared" si="431"/>
        <v>327.28500000000008</v>
      </c>
      <c r="V854" s="124">
        <f t="shared" si="432"/>
        <v>24.998625127175742</v>
      </c>
      <c r="W854" s="121" t="s">
        <v>8223</v>
      </c>
      <c r="X854" s="122">
        <v>749</v>
      </c>
      <c r="Y854" s="122">
        <v>629</v>
      </c>
      <c r="Z854" s="123">
        <f t="shared" si="433"/>
        <v>120</v>
      </c>
      <c r="AA854" s="124">
        <f t="shared" si="434"/>
        <v>19.077901430842608</v>
      </c>
      <c r="AB854" s="28" t="s">
        <v>6388</v>
      </c>
      <c r="AC854" s="122">
        <v>395</v>
      </c>
      <c r="AD854" s="122">
        <v>226</v>
      </c>
      <c r="AE854" s="123">
        <f t="shared" si="435"/>
        <v>169</v>
      </c>
      <c r="AF854" s="29">
        <f t="shared" si="436"/>
        <v>74.778761061946909</v>
      </c>
      <c r="AG854" s="28" t="s">
        <v>6711</v>
      </c>
      <c r="AH854" s="122">
        <v>187</v>
      </c>
      <c r="AI854" s="122">
        <v>143</v>
      </c>
      <c r="AJ854" s="123">
        <f t="shared" si="450"/>
        <v>44</v>
      </c>
      <c r="AK854" s="124">
        <f t="shared" si="438"/>
        <v>30.76923076923077</v>
      </c>
      <c r="AL854" s="28" t="s">
        <v>6502</v>
      </c>
      <c r="AM854" s="122">
        <v>114</v>
      </c>
      <c r="AN854" s="122">
        <v>115</v>
      </c>
      <c r="AO854" s="123">
        <f t="shared" si="439"/>
        <v>-1</v>
      </c>
      <c r="AP854" s="29">
        <f t="shared" si="440"/>
        <v>-0.86956521739130432</v>
      </c>
      <c r="AQ854" s="28" t="s">
        <v>6629</v>
      </c>
      <c r="AR854" s="122">
        <v>113</v>
      </c>
      <c r="AS854" s="122">
        <v>115</v>
      </c>
      <c r="AT854" s="123">
        <f t="shared" si="441"/>
        <v>-2</v>
      </c>
      <c r="AU854" s="124">
        <f t="shared" si="442"/>
        <v>-1.7391304347826086</v>
      </c>
      <c r="AV854" s="9" t="s">
        <v>12200</v>
      </c>
      <c r="AX854" s="129"/>
      <c r="AY854" s="139"/>
      <c r="AZ854" s="139"/>
    </row>
    <row r="855" spans="3:52" ht="50" customHeight="1">
      <c r="C855" s="52" t="s">
        <v>6319</v>
      </c>
      <c r="D855" s="130" t="s">
        <v>1938</v>
      </c>
      <c r="E855" s="131" t="s">
        <v>12659</v>
      </c>
      <c r="F855" s="132" t="s">
        <v>1939</v>
      </c>
      <c r="G855" s="125">
        <v>1662.569</v>
      </c>
      <c r="H855" s="122">
        <v>1709.153</v>
      </c>
      <c r="I855" s="123">
        <f t="shared" si="449"/>
        <v>-46.58400000000006</v>
      </c>
      <c r="J855" s="124">
        <f t="shared" si="426"/>
        <v>-2.7255605554330162</v>
      </c>
      <c r="K855" s="125">
        <v>1019.107</v>
      </c>
      <c r="L855" s="122">
        <v>1048.7449999999999</v>
      </c>
      <c r="M855" s="123">
        <f t="shared" si="427"/>
        <v>-29.63799999999992</v>
      </c>
      <c r="N855" s="124">
        <f t="shared" si="428"/>
        <v>-2.8260444626672756</v>
      </c>
      <c r="O855" s="125">
        <v>0.14899999999999999</v>
      </c>
      <c r="P855" s="122">
        <v>0.14799999999999999</v>
      </c>
      <c r="Q855" s="123">
        <f t="shared" si="429"/>
        <v>1.0000000000000009E-3</v>
      </c>
      <c r="R855" s="124">
        <f t="shared" si="430"/>
        <v>0.67567567567567632</v>
      </c>
      <c r="S855" s="125">
        <v>643.31299999999999</v>
      </c>
      <c r="T855" s="122">
        <v>660.26</v>
      </c>
      <c r="U855" s="123">
        <f t="shared" si="431"/>
        <v>-16.947000000000003</v>
      </c>
      <c r="V855" s="124">
        <f t="shared" si="432"/>
        <v>-2.5667161421258298</v>
      </c>
      <c r="W855" s="121" t="s">
        <v>6396</v>
      </c>
      <c r="X855" s="122">
        <v>207.70699999999999</v>
      </c>
      <c r="Y855" s="122">
        <v>157.273</v>
      </c>
      <c r="Z855" s="123">
        <f t="shared" si="433"/>
        <v>50.433999999999997</v>
      </c>
      <c r="AA855" s="124">
        <f t="shared" si="434"/>
        <v>32.067805662764748</v>
      </c>
      <c r="AB855" s="28" t="s">
        <v>6441</v>
      </c>
      <c r="AC855" s="122">
        <v>156.102</v>
      </c>
      <c r="AD855" s="122">
        <v>207.952</v>
      </c>
      <c r="AE855" s="123">
        <f t="shared" si="435"/>
        <v>-51.849999999999994</v>
      </c>
      <c r="AF855" s="29">
        <f t="shared" si="436"/>
        <v>-24.933638531968914</v>
      </c>
      <c r="AG855" s="28" t="s">
        <v>8224</v>
      </c>
      <c r="AH855" s="122">
        <v>139.19800000000001</v>
      </c>
      <c r="AI855" s="122">
        <v>139.18299999999999</v>
      </c>
      <c r="AJ855" s="123">
        <f t="shared" si="450"/>
        <v>1.5000000000014779E-2</v>
      </c>
      <c r="AK855" s="124">
        <f t="shared" si="438"/>
        <v>1.0777178247354045E-2</v>
      </c>
      <c r="AL855" s="28" t="s">
        <v>8225</v>
      </c>
      <c r="AM855" s="122">
        <v>56.951000000000001</v>
      </c>
      <c r="AN855" s="122">
        <v>61.616999999999997</v>
      </c>
      <c r="AO855" s="123">
        <f t="shared" si="439"/>
        <v>-4.6659999999999968</v>
      </c>
      <c r="AP855" s="29">
        <f t="shared" si="440"/>
        <v>-7.5725854877712271</v>
      </c>
      <c r="AQ855" s="28" t="s">
        <v>8226</v>
      </c>
      <c r="AR855" s="122">
        <v>31.937000000000001</v>
      </c>
      <c r="AS855" s="122">
        <v>22.707999999999998</v>
      </c>
      <c r="AT855" s="123">
        <f t="shared" si="441"/>
        <v>9.2290000000000028</v>
      </c>
      <c r="AU855" s="124">
        <f t="shared" si="442"/>
        <v>40.642064470671144</v>
      </c>
      <c r="AV855" s="9" t="s">
        <v>12201</v>
      </c>
      <c r="AX855" s="129"/>
      <c r="AY855" s="139"/>
      <c r="AZ855" s="139"/>
    </row>
    <row r="856" spans="3:52" ht="50" customHeight="1">
      <c r="C856" s="52" t="s">
        <v>6319</v>
      </c>
      <c r="D856" s="130" t="s">
        <v>1940</v>
      </c>
      <c r="E856" s="131" t="s">
        <v>12659</v>
      </c>
      <c r="F856" s="132" t="s">
        <v>1941</v>
      </c>
      <c r="G856" s="125">
        <v>1892.2139999999999</v>
      </c>
      <c r="H856" s="122">
        <v>1904.991</v>
      </c>
      <c r="I856" s="123">
        <f t="shared" si="449"/>
        <v>-12.777000000000044</v>
      </c>
      <c r="J856" s="124">
        <f t="shared" si="426"/>
        <v>-0.67071183013463287</v>
      </c>
      <c r="K856" s="125">
        <v>882.42700000000002</v>
      </c>
      <c r="L856" s="122">
        <v>1189.192</v>
      </c>
      <c r="M856" s="123">
        <f t="shared" si="427"/>
        <v>-306.76499999999999</v>
      </c>
      <c r="N856" s="124">
        <f t="shared" si="428"/>
        <v>-25.796086754704035</v>
      </c>
      <c r="O856" s="125">
        <v>46.353000000000002</v>
      </c>
      <c r="P856" s="122">
        <v>52.918999999999997</v>
      </c>
      <c r="Q856" s="123">
        <f t="shared" si="429"/>
        <v>-6.5659999999999954</v>
      </c>
      <c r="R856" s="124">
        <f t="shared" si="430"/>
        <v>-12.407641867760153</v>
      </c>
      <c r="S856" s="125">
        <v>963.43399999999997</v>
      </c>
      <c r="T856" s="122">
        <v>662.88</v>
      </c>
      <c r="U856" s="123">
        <f t="shared" si="431"/>
        <v>300.55399999999997</v>
      </c>
      <c r="V856" s="124">
        <f t="shared" si="432"/>
        <v>45.340634805696354</v>
      </c>
      <c r="W856" s="121" t="s">
        <v>8227</v>
      </c>
      <c r="X856" s="122">
        <v>272</v>
      </c>
      <c r="Y856" s="122">
        <v>172</v>
      </c>
      <c r="Z856" s="123">
        <f t="shared" si="433"/>
        <v>100</v>
      </c>
      <c r="AA856" s="124">
        <f t="shared" si="434"/>
        <v>58.139534883720934</v>
      </c>
      <c r="AB856" s="28" t="s">
        <v>8228</v>
      </c>
      <c r="AC856" s="122">
        <v>197</v>
      </c>
      <c r="AD856" s="122" t="s">
        <v>6421</v>
      </c>
      <c r="AE856" s="123">
        <v>197</v>
      </c>
      <c r="AF856" s="29" t="s">
        <v>11832</v>
      </c>
      <c r="AG856" s="28" t="s">
        <v>6443</v>
      </c>
      <c r="AH856" s="122">
        <v>164</v>
      </c>
      <c r="AI856" s="122">
        <v>107</v>
      </c>
      <c r="AJ856" s="123">
        <f t="shared" si="450"/>
        <v>57</v>
      </c>
      <c r="AK856" s="124">
        <f t="shared" si="438"/>
        <v>53.271028037383175</v>
      </c>
      <c r="AL856" s="28" t="s">
        <v>8229</v>
      </c>
      <c r="AM856" s="122">
        <v>88</v>
      </c>
      <c r="AN856" s="122">
        <v>94</v>
      </c>
      <c r="AO856" s="123">
        <f t="shared" si="439"/>
        <v>-6</v>
      </c>
      <c r="AP856" s="29">
        <f t="shared" si="440"/>
        <v>-6.3829787234042552</v>
      </c>
      <c r="AQ856" s="28" t="s">
        <v>8230</v>
      </c>
      <c r="AR856" s="122">
        <v>71</v>
      </c>
      <c r="AS856" s="122">
        <v>86</v>
      </c>
      <c r="AT856" s="123">
        <f t="shared" si="441"/>
        <v>-15</v>
      </c>
      <c r="AU856" s="124">
        <f t="shared" si="442"/>
        <v>-17.441860465116278</v>
      </c>
      <c r="AV856" s="9" t="s">
        <v>12202</v>
      </c>
      <c r="AX856" s="129"/>
      <c r="AY856" s="139"/>
      <c r="AZ856" s="139"/>
    </row>
    <row r="857" spans="3:52" ht="50" customHeight="1">
      <c r="C857" s="52" t="s">
        <v>6319</v>
      </c>
      <c r="D857" s="130" t="s">
        <v>1942</v>
      </c>
      <c r="E857" s="131" t="s">
        <v>12659</v>
      </c>
      <c r="F857" s="132" t="s">
        <v>1943</v>
      </c>
      <c r="G857" s="125">
        <v>2222.6779999999999</v>
      </c>
      <c r="H857" s="122">
        <v>2036.511</v>
      </c>
      <c r="I857" s="123">
        <f t="shared" si="449"/>
        <v>186.16699999999992</v>
      </c>
      <c r="J857" s="124">
        <f t="shared" si="426"/>
        <v>9.1414679321643693</v>
      </c>
      <c r="K857" s="125">
        <v>732.43700000000001</v>
      </c>
      <c r="L857" s="122">
        <v>751.46100000000001</v>
      </c>
      <c r="M857" s="123">
        <f t="shared" si="427"/>
        <v>-19.024000000000001</v>
      </c>
      <c r="N857" s="124">
        <f t="shared" si="428"/>
        <v>-2.531601773079375</v>
      </c>
      <c r="O857" s="125">
        <v>102.352</v>
      </c>
      <c r="P857" s="122">
        <v>102.342</v>
      </c>
      <c r="Q857" s="123">
        <f t="shared" si="429"/>
        <v>1.0000000000005116E-2</v>
      </c>
      <c r="R857" s="124">
        <f t="shared" si="430"/>
        <v>9.7711594457848359E-3</v>
      </c>
      <c r="S857" s="125">
        <v>1387.8889999999999</v>
      </c>
      <c r="T857" s="122">
        <v>1182.7080000000001</v>
      </c>
      <c r="U857" s="123">
        <f t="shared" si="431"/>
        <v>205.18099999999981</v>
      </c>
      <c r="V857" s="124">
        <f t="shared" si="432"/>
        <v>17.348407214629461</v>
      </c>
      <c r="W857" s="121" t="s">
        <v>7443</v>
      </c>
      <c r="X857" s="122">
        <v>483</v>
      </c>
      <c r="Y857" s="122">
        <v>491</v>
      </c>
      <c r="Z857" s="123">
        <f t="shared" si="433"/>
        <v>-8</v>
      </c>
      <c r="AA857" s="124">
        <f t="shared" si="434"/>
        <v>-1.6293279022403258</v>
      </c>
      <c r="AB857" s="28" t="s">
        <v>6396</v>
      </c>
      <c r="AC857" s="122">
        <v>429</v>
      </c>
      <c r="AD857" s="122">
        <v>230</v>
      </c>
      <c r="AE857" s="123">
        <f t="shared" si="435"/>
        <v>199</v>
      </c>
      <c r="AF857" s="29">
        <f t="shared" si="436"/>
        <v>86.521739130434781</v>
      </c>
      <c r="AG857" s="28" t="s">
        <v>8231</v>
      </c>
      <c r="AH857" s="122">
        <v>335</v>
      </c>
      <c r="AI857" s="122">
        <v>335</v>
      </c>
      <c r="AJ857" s="123">
        <f t="shared" si="450"/>
        <v>0</v>
      </c>
      <c r="AK857" s="124">
        <f t="shared" si="438"/>
        <v>0</v>
      </c>
      <c r="AL857" s="28" t="s">
        <v>6467</v>
      </c>
      <c r="AM857" s="122">
        <v>131</v>
      </c>
      <c r="AN857" s="122">
        <v>131</v>
      </c>
      <c r="AO857" s="123">
        <f t="shared" si="439"/>
        <v>0</v>
      </c>
      <c r="AP857" s="29">
        <f t="shared" si="440"/>
        <v>0</v>
      </c>
      <c r="AQ857" s="28" t="s">
        <v>6919</v>
      </c>
      <c r="AR857" s="122">
        <v>9</v>
      </c>
      <c r="AS857" s="122">
        <v>-4</v>
      </c>
      <c r="AT857" s="123">
        <f t="shared" si="441"/>
        <v>13</v>
      </c>
      <c r="AU857" s="124">
        <f t="shared" si="442"/>
        <v>-325</v>
      </c>
      <c r="AV857" s="9" t="s">
        <v>12203</v>
      </c>
      <c r="AX857" s="129"/>
      <c r="AY857" s="139"/>
      <c r="AZ857" s="139"/>
    </row>
    <row r="858" spans="3:52" ht="50" customHeight="1">
      <c r="C858" s="52" t="s">
        <v>6319</v>
      </c>
      <c r="D858" s="130" t="s">
        <v>1944</v>
      </c>
      <c r="E858" s="131" t="s">
        <v>12659</v>
      </c>
      <c r="F858" s="132" t="s">
        <v>1945</v>
      </c>
      <c r="G858" s="125">
        <v>1745.501</v>
      </c>
      <c r="H858" s="122">
        <v>1682.627</v>
      </c>
      <c r="I858" s="123">
        <f>G858-H858</f>
        <v>62.874000000000024</v>
      </c>
      <c r="J858" s="124">
        <f>I858/H858*100</f>
        <v>3.7366570249972231</v>
      </c>
      <c r="K858" s="125">
        <v>1139.6210000000001</v>
      </c>
      <c r="L858" s="122">
        <v>1225.5989999999999</v>
      </c>
      <c r="M858" s="123">
        <f>K858-L858</f>
        <v>-85.977999999999838</v>
      </c>
      <c r="N858" s="124">
        <f>M858/L858*100</f>
        <v>-7.0151819640844879</v>
      </c>
      <c r="O858" s="125">
        <v>127.535</v>
      </c>
      <c r="P858" s="122">
        <v>127.48699999999999</v>
      </c>
      <c r="Q858" s="123">
        <f>O858-P858</f>
        <v>4.8000000000001819E-2</v>
      </c>
      <c r="R858" s="124">
        <f t="shared" si="430"/>
        <v>3.7650897738594383E-2</v>
      </c>
      <c r="S858" s="125">
        <v>478.34500000000003</v>
      </c>
      <c r="T858" s="122">
        <v>329.541</v>
      </c>
      <c r="U858" s="123">
        <f t="shared" si="431"/>
        <v>148.80400000000003</v>
      </c>
      <c r="V858" s="124">
        <f t="shared" si="432"/>
        <v>45.154927611435305</v>
      </c>
      <c r="W858" s="121" t="s">
        <v>8232</v>
      </c>
      <c r="X858" s="122">
        <v>187.626</v>
      </c>
      <c r="Y858" s="122">
        <v>85.384</v>
      </c>
      <c r="Z858" s="123">
        <f t="shared" si="433"/>
        <v>102.242</v>
      </c>
      <c r="AA858" s="124">
        <f t="shared" si="434"/>
        <v>119.74374590087136</v>
      </c>
      <c r="AB858" s="28" t="s">
        <v>6418</v>
      </c>
      <c r="AC858" s="122">
        <v>100.88800000000001</v>
      </c>
      <c r="AD858" s="122">
        <v>100.84</v>
      </c>
      <c r="AE858" s="123">
        <f t="shared" si="435"/>
        <v>4.8000000000001819E-2</v>
      </c>
      <c r="AF858" s="29">
        <f t="shared" si="436"/>
        <v>4.7600158667197356E-2</v>
      </c>
      <c r="AG858" s="28" t="s">
        <v>6441</v>
      </c>
      <c r="AH858" s="122">
        <v>100</v>
      </c>
      <c r="AI858" s="122">
        <v>50</v>
      </c>
      <c r="AJ858" s="123">
        <f t="shared" si="450"/>
        <v>50</v>
      </c>
      <c r="AK858" s="124">
        <f t="shared" si="438"/>
        <v>100</v>
      </c>
      <c r="AL858" s="28" t="s">
        <v>8233</v>
      </c>
      <c r="AM858" s="122">
        <v>60.374000000000002</v>
      </c>
      <c r="AN858" s="122">
        <v>60.354999999999997</v>
      </c>
      <c r="AO858" s="123">
        <f t="shared" si="439"/>
        <v>1.9000000000005457E-2</v>
      </c>
      <c r="AP858" s="29">
        <f t="shared" si="440"/>
        <v>3.1480407588444136E-2</v>
      </c>
      <c r="AQ858" s="28" t="s">
        <v>6388</v>
      </c>
      <c r="AR858" s="122">
        <v>27.707000000000001</v>
      </c>
      <c r="AS858" s="122">
        <v>27.693000000000001</v>
      </c>
      <c r="AT858" s="123">
        <f t="shared" si="441"/>
        <v>1.3999999999999346E-2</v>
      </c>
      <c r="AU858" s="124">
        <f t="shared" si="442"/>
        <v>5.0554291698260735E-2</v>
      </c>
      <c r="AV858" s="9" t="s">
        <v>12204</v>
      </c>
      <c r="AX858" s="129"/>
      <c r="AY858" s="139"/>
      <c r="AZ858" s="139"/>
    </row>
    <row r="859" spans="3:52" ht="50" customHeight="1">
      <c r="C859" s="52" t="s">
        <v>6319</v>
      </c>
      <c r="D859" s="130" t="s">
        <v>1946</v>
      </c>
      <c r="E859" s="131" t="s">
        <v>12659</v>
      </c>
      <c r="F859" s="132" t="s">
        <v>1947</v>
      </c>
      <c r="G859" s="125">
        <v>1795.597</v>
      </c>
      <c r="H859" s="122">
        <v>1783.818</v>
      </c>
      <c r="I859" s="123">
        <f t="shared" si="449"/>
        <v>11.778999999999996</v>
      </c>
      <c r="J859" s="124">
        <f t="shared" si="426"/>
        <v>0.66032521254971066</v>
      </c>
      <c r="K859" s="125">
        <v>719.697</v>
      </c>
      <c r="L859" s="122">
        <v>760.37</v>
      </c>
      <c r="M859" s="123">
        <f t="shared" si="427"/>
        <v>-40.673000000000002</v>
      </c>
      <c r="N859" s="124">
        <f t="shared" si="428"/>
        <v>-5.3491063561161019</v>
      </c>
      <c r="O859" s="125">
        <v>25.195</v>
      </c>
      <c r="P859" s="122">
        <v>25.183</v>
      </c>
      <c r="Q859" s="123">
        <f t="shared" si="429"/>
        <v>1.2000000000000455E-2</v>
      </c>
      <c r="R859" s="124">
        <f t="shared" si="430"/>
        <v>4.7651193265299825E-2</v>
      </c>
      <c r="S859" s="125">
        <v>1050.7049999999999</v>
      </c>
      <c r="T859" s="122">
        <v>998.26499999999999</v>
      </c>
      <c r="U859" s="123">
        <f t="shared" si="431"/>
        <v>52.439999999999941</v>
      </c>
      <c r="V859" s="124">
        <f t="shared" si="432"/>
        <v>5.2531141530555461</v>
      </c>
      <c r="W859" s="121" t="s">
        <v>8234</v>
      </c>
      <c r="X859" s="122">
        <v>1033</v>
      </c>
      <c r="Y859" s="122">
        <v>979</v>
      </c>
      <c r="Z859" s="123">
        <f t="shared" si="433"/>
        <v>54</v>
      </c>
      <c r="AA859" s="124">
        <f t="shared" si="434"/>
        <v>5.5158324821246172</v>
      </c>
      <c r="AB859" s="28" t="s">
        <v>6741</v>
      </c>
      <c r="AC859" s="122">
        <v>11</v>
      </c>
      <c r="AD859" s="122">
        <v>12</v>
      </c>
      <c r="AE859" s="123">
        <f t="shared" si="435"/>
        <v>-1</v>
      </c>
      <c r="AF859" s="29">
        <f t="shared" si="436"/>
        <v>-8.3333333333333321</v>
      </c>
      <c r="AG859" s="28" t="s">
        <v>8235</v>
      </c>
      <c r="AH859" s="122">
        <v>7</v>
      </c>
      <c r="AI859" s="122">
        <v>7</v>
      </c>
      <c r="AJ859" s="123">
        <f t="shared" si="450"/>
        <v>0</v>
      </c>
      <c r="AK859" s="124">
        <f t="shared" si="438"/>
        <v>0</v>
      </c>
      <c r="AL859" s="28" t="s">
        <v>6421</v>
      </c>
      <c r="AM859" s="122" t="s">
        <v>6421</v>
      </c>
      <c r="AN859" s="122" t="s">
        <v>6421</v>
      </c>
      <c r="AO859" s="123" t="s">
        <v>6421</v>
      </c>
      <c r="AP859" s="29" t="s">
        <v>6421</v>
      </c>
      <c r="AQ859" s="28" t="s">
        <v>6421</v>
      </c>
      <c r="AR859" s="122" t="s">
        <v>6421</v>
      </c>
      <c r="AS859" s="122" t="s">
        <v>6421</v>
      </c>
      <c r="AT859" s="123" t="s">
        <v>6421</v>
      </c>
      <c r="AU859" s="124" t="s">
        <v>6421</v>
      </c>
      <c r="AV859" s="9" t="s">
        <v>12205</v>
      </c>
      <c r="AX859" s="129"/>
      <c r="AY859" s="139"/>
      <c r="AZ859" s="139"/>
    </row>
    <row r="860" spans="3:52" ht="50" customHeight="1">
      <c r="C860" s="52" t="s">
        <v>6319</v>
      </c>
      <c r="D860" s="106" t="s">
        <v>1948</v>
      </c>
      <c r="E860" s="107" t="s">
        <v>12659</v>
      </c>
      <c r="F860" s="108" t="s">
        <v>1949</v>
      </c>
      <c r="G860" s="125">
        <v>2116.9589999999998</v>
      </c>
      <c r="H860" s="122">
        <v>2031.846</v>
      </c>
      <c r="I860" s="123">
        <f t="shared" si="449"/>
        <v>85.112999999999829</v>
      </c>
      <c r="J860" s="124">
        <f t="shared" si="426"/>
        <v>4.188949359351045</v>
      </c>
      <c r="K860" s="125">
        <v>1162.2809999999999</v>
      </c>
      <c r="L860" s="122">
        <v>1055.152</v>
      </c>
      <c r="M860" s="123">
        <f t="shared" si="427"/>
        <v>107.12899999999991</v>
      </c>
      <c r="N860" s="124">
        <f t="shared" si="428"/>
        <v>10.152944788997216</v>
      </c>
      <c r="O860" s="125">
        <v>29.896000000000001</v>
      </c>
      <c r="P860" s="122">
        <v>29.89</v>
      </c>
      <c r="Q860" s="123">
        <f t="shared" si="429"/>
        <v>6.0000000000002274E-3</v>
      </c>
      <c r="R860" s="124">
        <f t="shared" si="430"/>
        <v>2.0073603211777275E-2</v>
      </c>
      <c r="S860" s="125">
        <v>924.78200000000004</v>
      </c>
      <c r="T860" s="122">
        <v>946.80399999999997</v>
      </c>
      <c r="U860" s="123">
        <f t="shared" si="431"/>
        <v>-22.021999999999935</v>
      </c>
      <c r="V860" s="124">
        <f t="shared" si="432"/>
        <v>-2.3259301819595115</v>
      </c>
      <c r="W860" s="121" t="s">
        <v>6403</v>
      </c>
      <c r="X860" s="122">
        <v>603</v>
      </c>
      <c r="Y860" s="122">
        <v>603</v>
      </c>
      <c r="Z860" s="123">
        <f t="shared" si="433"/>
        <v>0</v>
      </c>
      <c r="AA860" s="124">
        <f t="shared" si="434"/>
        <v>0</v>
      </c>
      <c r="AB860" s="28" t="s">
        <v>8236</v>
      </c>
      <c r="AC860" s="122">
        <v>208</v>
      </c>
      <c r="AD860" s="122">
        <v>231</v>
      </c>
      <c r="AE860" s="123">
        <f t="shared" si="435"/>
        <v>-23</v>
      </c>
      <c r="AF860" s="29">
        <f t="shared" si="436"/>
        <v>-9.9567099567099575</v>
      </c>
      <c r="AG860" s="28" t="s">
        <v>6451</v>
      </c>
      <c r="AH860" s="122">
        <v>38</v>
      </c>
      <c r="AI860" s="122">
        <v>38</v>
      </c>
      <c r="AJ860" s="123">
        <f t="shared" si="450"/>
        <v>0</v>
      </c>
      <c r="AK860" s="124">
        <f t="shared" si="438"/>
        <v>0</v>
      </c>
      <c r="AL860" s="28" t="s">
        <v>6741</v>
      </c>
      <c r="AM860" s="122">
        <v>37</v>
      </c>
      <c r="AN860" s="122">
        <v>37</v>
      </c>
      <c r="AO860" s="123">
        <f t="shared" si="439"/>
        <v>0</v>
      </c>
      <c r="AP860" s="29">
        <f t="shared" si="440"/>
        <v>0</v>
      </c>
      <c r="AQ860" s="28" t="s">
        <v>7142</v>
      </c>
      <c r="AR860" s="122">
        <v>29</v>
      </c>
      <c r="AS860" s="122">
        <v>27</v>
      </c>
      <c r="AT860" s="123">
        <f t="shared" si="441"/>
        <v>2</v>
      </c>
      <c r="AU860" s="124">
        <f t="shared" si="442"/>
        <v>7.4074074074074066</v>
      </c>
      <c r="AV860" s="9" t="s">
        <v>12206</v>
      </c>
      <c r="AX860" s="129"/>
      <c r="AY860" s="139"/>
      <c r="AZ860" s="139"/>
    </row>
    <row r="861" spans="3:52" ht="50" customHeight="1">
      <c r="C861" s="52" t="s">
        <v>6319</v>
      </c>
      <c r="D861" s="106" t="s">
        <v>1950</v>
      </c>
      <c r="E861" s="107" t="s">
        <v>12659</v>
      </c>
      <c r="F861" s="108" t="s">
        <v>1951</v>
      </c>
      <c r="G861" s="125">
        <v>3007.6509999999998</v>
      </c>
      <c r="H861" s="122">
        <v>3277.7809999999999</v>
      </c>
      <c r="I861" s="123">
        <f t="shared" si="449"/>
        <v>-270.13000000000011</v>
      </c>
      <c r="J861" s="124">
        <f t="shared" si="426"/>
        <v>-8.2412461357241416</v>
      </c>
      <c r="K861" s="125">
        <v>1015.11</v>
      </c>
      <c r="L861" s="122">
        <v>1137.855</v>
      </c>
      <c r="M861" s="123">
        <f t="shared" si="427"/>
        <v>-122.745</v>
      </c>
      <c r="N861" s="124">
        <f t="shared" si="428"/>
        <v>-10.787402612810947</v>
      </c>
      <c r="O861" s="125">
        <v>256.60599999999999</v>
      </c>
      <c r="P861" s="122">
        <v>256.60599999999999</v>
      </c>
      <c r="Q861" s="123">
        <f t="shared" si="429"/>
        <v>0</v>
      </c>
      <c r="R861" s="124">
        <f t="shared" si="430"/>
        <v>0</v>
      </c>
      <c r="S861" s="125">
        <v>1735.9349999999999</v>
      </c>
      <c r="T861" s="122">
        <v>1883.32</v>
      </c>
      <c r="U861" s="123">
        <f t="shared" si="431"/>
        <v>-147.38499999999999</v>
      </c>
      <c r="V861" s="124">
        <f t="shared" si="432"/>
        <v>-7.825807616337106</v>
      </c>
      <c r="W861" s="121" t="s">
        <v>6488</v>
      </c>
      <c r="X861" s="122">
        <v>445</v>
      </c>
      <c r="Y861" s="122">
        <v>451</v>
      </c>
      <c r="Z861" s="123">
        <f t="shared" si="433"/>
        <v>-6</v>
      </c>
      <c r="AA861" s="124">
        <f t="shared" si="434"/>
        <v>-1.3303769401330376</v>
      </c>
      <c r="AB861" s="28" t="s">
        <v>7899</v>
      </c>
      <c r="AC861" s="122">
        <v>419</v>
      </c>
      <c r="AD861" s="122">
        <v>419</v>
      </c>
      <c r="AE861" s="123">
        <f t="shared" si="435"/>
        <v>0</v>
      </c>
      <c r="AF861" s="29">
        <f t="shared" si="436"/>
        <v>0</v>
      </c>
      <c r="AG861" s="28" t="s">
        <v>6410</v>
      </c>
      <c r="AH861" s="122">
        <v>184</v>
      </c>
      <c r="AI861" s="122">
        <v>179</v>
      </c>
      <c r="AJ861" s="123">
        <f t="shared" si="450"/>
        <v>5</v>
      </c>
      <c r="AK861" s="124">
        <f t="shared" si="438"/>
        <v>2.7932960893854748</v>
      </c>
      <c r="AL861" s="28" t="s">
        <v>8237</v>
      </c>
      <c r="AM861" s="122">
        <v>136</v>
      </c>
      <c r="AN861" s="122">
        <v>106</v>
      </c>
      <c r="AO861" s="123">
        <f t="shared" si="439"/>
        <v>30</v>
      </c>
      <c r="AP861" s="29">
        <f t="shared" si="440"/>
        <v>28.30188679245283</v>
      </c>
      <c r="AQ861" s="28" t="s">
        <v>7965</v>
      </c>
      <c r="AR861" s="122">
        <v>132</v>
      </c>
      <c r="AS861" s="122">
        <v>132</v>
      </c>
      <c r="AT861" s="123">
        <f t="shared" si="441"/>
        <v>0</v>
      </c>
      <c r="AU861" s="124">
        <f t="shared" si="442"/>
        <v>0</v>
      </c>
      <c r="AV861" s="9" t="s">
        <v>12207</v>
      </c>
      <c r="AX861" s="129"/>
      <c r="AY861" s="139"/>
      <c r="AZ861" s="139"/>
    </row>
    <row r="862" spans="3:52" ht="50" customHeight="1">
      <c r="C862" s="52" t="s">
        <v>6319</v>
      </c>
      <c r="D862" s="130" t="s">
        <v>1952</v>
      </c>
      <c r="E862" s="131" t="s">
        <v>12659</v>
      </c>
      <c r="F862" s="132" t="s">
        <v>1953</v>
      </c>
      <c r="G862" s="125">
        <v>848.12400000000002</v>
      </c>
      <c r="H862" s="122">
        <v>866.26</v>
      </c>
      <c r="I862" s="123">
        <f t="shared" si="449"/>
        <v>-18.135999999999967</v>
      </c>
      <c r="J862" s="124">
        <f t="shared" si="426"/>
        <v>-2.0935977651051609</v>
      </c>
      <c r="K862" s="125">
        <v>365.66</v>
      </c>
      <c r="L862" s="122">
        <v>365.55200000000002</v>
      </c>
      <c r="M862" s="123">
        <f t="shared" si="427"/>
        <v>0.10800000000000409</v>
      </c>
      <c r="N862" s="124">
        <f t="shared" si="428"/>
        <v>2.9544360309888631E-2</v>
      </c>
      <c r="O862" s="125">
        <v>11.084</v>
      </c>
      <c r="P862" s="122">
        <v>11.083</v>
      </c>
      <c r="Q862" s="123">
        <f t="shared" si="429"/>
        <v>9.9999999999944578E-4</v>
      </c>
      <c r="R862" s="124">
        <f t="shared" si="430"/>
        <v>9.0228277542131717E-3</v>
      </c>
      <c r="S862" s="125">
        <v>471.38</v>
      </c>
      <c r="T862" s="122">
        <v>489.625</v>
      </c>
      <c r="U862" s="123">
        <f t="shared" si="431"/>
        <v>-18.245000000000005</v>
      </c>
      <c r="V862" s="124">
        <f t="shared" si="432"/>
        <v>-3.7263211641562433</v>
      </c>
      <c r="W862" s="121" t="s">
        <v>8238</v>
      </c>
      <c r="X862" s="122">
        <v>169</v>
      </c>
      <c r="Y862" s="122">
        <v>166</v>
      </c>
      <c r="Z862" s="123">
        <f t="shared" si="433"/>
        <v>3</v>
      </c>
      <c r="AA862" s="124">
        <f t="shared" si="434"/>
        <v>1.8072289156626504</v>
      </c>
      <c r="AB862" s="28" t="s">
        <v>8239</v>
      </c>
      <c r="AC862" s="122">
        <v>108</v>
      </c>
      <c r="AD862" s="122">
        <v>108</v>
      </c>
      <c r="AE862" s="123">
        <f t="shared" si="435"/>
        <v>0</v>
      </c>
      <c r="AF862" s="29">
        <f t="shared" si="436"/>
        <v>0</v>
      </c>
      <c r="AG862" s="28" t="s">
        <v>7212</v>
      </c>
      <c r="AH862" s="122">
        <v>89</v>
      </c>
      <c r="AI862" s="122">
        <v>134</v>
      </c>
      <c r="AJ862" s="123">
        <f t="shared" si="450"/>
        <v>-45</v>
      </c>
      <c r="AK862" s="124">
        <f t="shared" si="438"/>
        <v>-33.582089552238806</v>
      </c>
      <c r="AL862" s="28" t="s">
        <v>8240</v>
      </c>
      <c r="AM862" s="122">
        <v>75</v>
      </c>
      <c r="AN862" s="122">
        <v>50</v>
      </c>
      <c r="AO862" s="123">
        <f t="shared" si="439"/>
        <v>25</v>
      </c>
      <c r="AP862" s="29">
        <f t="shared" si="440"/>
        <v>50</v>
      </c>
      <c r="AQ862" s="28" t="s">
        <v>6418</v>
      </c>
      <c r="AR862" s="122">
        <v>11</v>
      </c>
      <c r="AS862" s="122">
        <v>11</v>
      </c>
      <c r="AT862" s="123">
        <f t="shared" si="441"/>
        <v>0</v>
      </c>
      <c r="AU862" s="124">
        <f t="shared" si="442"/>
        <v>0</v>
      </c>
      <c r="AV862" s="9" t="s">
        <v>12208</v>
      </c>
      <c r="AX862" s="129"/>
      <c r="AY862" s="139"/>
      <c r="AZ862" s="139"/>
    </row>
    <row r="863" spans="3:52" ht="50" customHeight="1">
      <c r="C863" s="52" t="s">
        <v>6319</v>
      </c>
      <c r="D863" s="130" t="s">
        <v>1954</v>
      </c>
      <c r="E863" s="131" t="s">
        <v>12659</v>
      </c>
      <c r="F863" s="132" t="s">
        <v>1955</v>
      </c>
      <c r="G863" s="125">
        <v>1365.2170000000001</v>
      </c>
      <c r="H863" s="122">
        <v>1275.9090000000001</v>
      </c>
      <c r="I863" s="123">
        <f t="shared" si="449"/>
        <v>89.307999999999993</v>
      </c>
      <c r="J863" s="124">
        <f t="shared" si="426"/>
        <v>6.9995587459607211</v>
      </c>
      <c r="K863" s="125">
        <v>1288.046</v>
      </c>
      <c r="L863" s="122">
        <v>1207.924</v>
      </c>
      <c r="M863" s="123">
        <f t="shared" si="427"/>
        <v>80.122000000000071</v>
      </c>
      <c r="N863" s="124">
        <f t="shared" si="428"/>
        <v>6.63303320407576</v>
      </c>
      <c r="O863" s="125">
        <v>0.63900000000000001</v>
      </c>
      <c r="P863" s="122">
        <v>0.63900000000000001</v>
      </c>
      <c r="Q863" s="123">
        <f t="shared" si="429"/>
        <v>0</v>
      </c>
      <c r="R863" s="124">
        <f t="shared" si="430"/>
        <v>0</v>
      </c>
      <c r="S863" s="125">
        <v>76.531999999999996</v>
      </c>
      <c r="T863" s="122">
        <v>67.346000000000004</v>
      </c>
      <c r="U863" s="123">
        <f t="shared" si="431"/>
        <v>9.1859999999999928</v>
      </c>
      <c r="V863" s="124">
        <f t="shared" si="432"/>
        <v>13.640008315267412</v>
      </c>
      <c r="W863" s="121" t="s">
        <v>8241</v>
      </c>
      <c r="X863" s="122">
        <v>51</v>
      </c>
      <c r="Y863" s="122">
        <v>42</v>
      </c>
      <c r="Z863" s="123">
        <f t="shared" si="433"/>
        <v>9</v>
      </c>
      <c r="AA863" s="124">
        <f t="shared" si="434"/>
        <v>21.428571428571427</v>
      </c>
      <c r="AB863" s="28" t="s">
        <v>8242</v>
      </c>
      <c r="AC863" s="122">
        <v>10</v>
      </c>
      <c r="AD863" s="122">
        <v>14</v>
      </c>
      <c r="AE863" s="123">
        <f t="shared" si="435"/>
        <v>-4</v>
      </c>
      <c r="AF863" s="29">
        <f t="shared" si="436"/>
        <v>-28.571428571428569</v>
      </c>
      <c r="AG863" s="28" t="s">
        <v>8243</v>
      </c>
      <c r="AH863" s="122">
        <v>6</v>
      </c>
      <c r="AI863" s="122">
        <v>7</v>
      </c>
      <c r="AJ863" s="123">
        <f t="shared" si="450"/>
        <v>-1</v>
      </c>
      <c r="AK863" s="124">
        <f t="shared" si="438"/>
        <v>-14.285714285714285</v>
      </c>
      <c r="AL863" s="28" t="s">
        <v>8244</v>
      </c>
      <c r="AM863" s="122">
        <v>5</v>
      </c>
      <c r="AN863" s="122" t="s">
        <v>6421</v>
      </c>
      <c r="AO863" s="123">
        <v>5</v>
      </c>
      <c r="AP863" s="29" t="s">
        <v>11832</v>
      </c>
      <c r="AQ863" s="28" t="s">
        <v>8245</v>
      </c>
      <c r="AR863" s="122">
        <v>5</v>
      </c>
      <c r="AS863" s="122">
        <v>4</v>
      </c>
      <c r="AT863" s="123">
        <f t="shared" si="441"/>
        <v>1</v>
      </c>
      <c r="AU863" s="124">
        <f t="shared" si="442"/>
        <v>25</v>
      </c>
      <c r="AV863" s="9" t="s">
        <v>12209</v>
      </c>
      <c r="AX863" s="129"/>
      <c r="AY863" s="139"/>
      <c r="AZ863" s="139"/>
    </row>
    <row r="864" spans="3:52" ht="50" customHeight="1">
      <c r="C864" s="52" t="s">
        <v>6320</v>
      </c>
      <c r="D864" s="130" t="s">
        <v>1956</v>
      </c>
      <c r="E864" s="131" t="s">
        <v>12659</v>
      </c>
      <c r="F864" s="132" t="s">
        <v>1957</v>
      </c>
      <c r="G864" s="125">
        <v>14546.07</v>
      </c>
      <c r="H864" s="122">
        <v>10956.442999999999</v>
      </c>
      <c r="I864" s="123">
        <f t="shared" si="449"/>
        <v>3589.6270000000004</v>
      </c>
      <c r="J864" s="124">
        <f t="shared" si="426"/>
        <v>32.762704100226692</v>
      </c>
      <c r="K864" s="125" t="s">
        <v>11839</v>
      </c>
      <c r="L864" s="122" t="s">
        <v>11839</v>
      </c>
      <c r="M864" s="123" t="s">
        <v>11839</v>
      </c>
      <c r="N864" s="124" t="s">
        <v>11839</v>
      </c>
      <c r="O864" s="125" t="s">
        <v>11840</v>
      </c>
      <c r="P864" s="122" t="s">
        <v>11840</v>
      </c>
      <c r="Q864" s="123" t="s">
        <v>11839</v>
      </c>
      <c r="R864" s="124" t="s">
        <v>11840</v>
      </c>
      <c r="S864" s="125">
        <v>14546.07</v>
      </c>
      <c r="T864" s="122">
        <v>10956.442999999999</v>
      </c>
      <c r="U864" s="123">
        <f t="shared" si="431"/>
        <v>3589.6270000000004</v>
      </c>
      <c r="V864" s="124">
        <f t="shared" si="432"/>
        <v>32.762704100226692</v>
      </c>
      <c r="W864" s="121" t="s">
        <v>6613</v>
      </c>
      <c r="X864" s="122">
        <v>12028</v>
      </c>
      <c r="Y864" s="122">
        <v>8473</v>
      </c>
      <c r="Z864" s="123">
        <f t="shared" si="433"/>
        <v>3555</v>
      </c>
      <c r="AA864" s="124">
        <f t="shared" si="434"/>
        <v>41.956803965537596</v>
      </c>
      <c r="AB864" s="28" t="s">
        <v>8246</v>
      </c>
      <c r="AC864" s="122">
        <v>1419</v>
      </c>
      <c r="AD864" s="122">
        <v>1383</v>
      </c>
      <c r="AE864" s="123">
        <f t="shared" si="435"/>
        <v>36</v>
      </c>
      <c r="AF864" s="29">
        <f t="shared" si="436"/>
        <v>2.6030368763557483</v>
      </c>
      <c r="AG864" s="28" t="s">
        <v>8247</v>
      </c>
      <c r="AH864" s="122">
        <v>374</v>
      </c>
      <c r="AI864" s="122">
        <v>355</v>
      </c>
      <c r="AJ864" s="123">
        <f t="shared" si="450"/>
        <v>19</v>
      </c>
      <c r="AK864" s="124">
        <f t="shared" si="438"/>
        <v>5.352112676056338</v>
      </c>
      <c r="AL864" s="28" t="s">
        <v>8248</v>
      </c>
      <c r="AM864" s="122">
        <v>242</v>
      </c>
      <c r="AN864" s="122">
        <v>241</v>
      </c>
      <c r="AO864" s="123">
        <f t="shared" si="439"/>
        <v>1</v>
      </c>
      <c r="AP864" s="29">
        <f t="shared" si="440"/>
        <v>0.41493775933609961</v>
      </c>
      <c r="AQ864" s="28" t="s">
        <v>8249</v>
      </c>
      <c r="AR864" s="122">
        <v>159</v>
      </c>
      <c r="AS864" s="122">
        <v>153</v>
      </c>
      <c r="AT864" s="123">
        <f t="shared" si="441"/>
        <v>6</v>
      </c>
      <c r="AU864" s="124">
        <f t="shared" si="442"/>
        <v>3.9215686274509802</v>
      </c>
      <c r="AV864" s="105"/>
      <c r="AX864" s="129"/>
      <c r="AY864" s="139"/>
      <c r="AZ864" s="139"/>
    </row>
    <row r="865" spans="3:52" ht="50" customHeight="1">
      <c r="C865" s="52" t="s">
        <v>6320</v>
      </c>
      <c r="D865" s="130" t="s">
        <v>1958</v>
      </c>
      <c r="E865" s="131" t="s">
        <v>12659</v>
      </c>
      <c r="F865" s="132" t="s">
        <v>1959</v>
      </c>
      <c r="G865" s="125">
        <v>215.09100000000001</v>
      </c>
      <c r="H865" s="122">
        <v>212.084</v>
      </c>
      <c r="I865" s="123">
        <f t="shared" si="449"/>
        <v>3.007000000000005</v>
      </c>
      <c r="J865" s="124">
        <f t="shared" si="426"/>
        <v>1.4178344429565666</v>
      </c>
      <c r="K865" s="125">
        <v>163.77000000000001</v>
      </c>
      <c r="L865" s="122">
        <v>145.768</v>
      </c>
      <c r="M865" s="123">
        <f t="shared" si="427"/>
        <v>18.00200000000001</v>
      </c>
      <c r="N865" s="124">
        <f t="shared" si="428"/>
        <v>12.349761264475061</v>
      </c>
      <c r="O865" s="125" t="s">
        <v>11840</v>
      </c>
      <c r="P865" s="122" t="s">
        <v>11840</v>
      </c>
      <c r="Q865" s="123" t="s">
        <v>11839</v>
      </c>
      <c r="R865" s="124" t="s">
        <v>11840</v>
      </c>
      <c r="S865" s="125">
        <v>51.320999999999998</v>
      </c>
      <c r="T865" s="122">
        <v>66.316000000000003</v>
      </c>
      <c r="U865" s="123">
        <f t="shared" si="431"/>
        <v>-14.995000000000005</v>
      </c>
      <c r="V865" s="124">
        <f t="shared" si="432"/>
        <v>-22.611436154170946</v>
      </c>
      <c r="W865" s="121" t="s">
        <v>6881</v>
      </c>
      <c r="X865" s="122">
        <v>51</v>
      </c>
      <c r="Y865" s="122">
        <v>66</v>
      </c>
      <c r="Z865" s="123">
        <f t="shared" si="433"/>
        <v>-15</v>
      </c>
      <c r="AA865" s="124">
        <f t="shared" si="434"/>
        <v>-22.727272727272727</v>
      </c>
      <c r="AB865" s="28" t="s">
        <v>11839</v>
      </c>
      <c r="AC865" s="122" t="s">
        <v>11839</v>
      </c>
      <c r="AD865" s="122" t="s">
        <v>11839</v>
      </c>
      <c r="AE865" s="123" t="s">
        <v>11839</v>
      </c>
      <c r="AF865" s="29" t="s">
        <v>11839</v>
      </c>
      <c r="AG865" s="28" t="s">
        <v>11839</v>
      </c>
      <c r="AH865" s="122" t="s">
        <v>11839</v>
      </c>
      <c r="AI865" s="122" t="s">
        <v>11839</v>
      </c>
      <c r="AJ865" s="123" t="s">
        <v>11839</v>
      </c>
      <c r="AK865" s="124" t="s">
        <v>11839</v>
      </c>
      <c r="AL865" s="28" t="s">
        <v>11839</v>
      </c>
      <c r="AM865" s="122" t="s">
        <v>11839</v>
      </c>
      <c r="AN865" s="122" t="s">
        <v>11839</v>
      </c>
      <c r="AO865" s="123" t="s">
        <v>11839</v>
      </c>
      <c r="AP865" s="29" t="s">
        <v>11839</v>
      </c>
      <c r="AQ865" s="28" t="s">
        <v>11839</v>
      </c>
      <c r="AR865" s="122" t="s">
        <v>11839</v>
      </c>
      <c r="AS865" s="122" t="s">
        <v>11839</v>
      </c>
      <c r="AT865" s="123" t="s">
        <v>11839</v>
      </c>
      <c r="AU865" s="124" t="s">
        <v>11837</v>
      </c>
      <c r="AV865" s="105"/>
      <c r="AX865" s="129"/>
      <c r="AY865" s="139"/>
      <c r="AZ865" s="139"/>
    </row>
    <row r="866" spans="3:52" ht="50" customHeight="1">
      <c r="C866" s="52" t="s">
        <v>6320</v>
      </c>
      <c r="D866" s="130" t="s">
        <v>1960</v>
      </c>
      <c r="E866" s="131" t="s">
        <v>12658</v>
      </c>
      <c r="F866" s="132" t="s">
        <v>1961</v>
      </c>
      <c r="G866" s="125">
        <v>48.289000000000001</v>
      </c>
      <c r="H866" s="122">
        <v>52.933999999999997</v>
      </c>
      <c r="I866" s="123">
        <f t="shared" si="449"/>
        <v>-4.644999999999996</v>
      </c>
      <c r="J866" s="124">
        <f t="shared" si="426"/>
        <v>-8.7750783995163708</v>
      </c>
      <c r="K866" s="125">
        <v>48.289000000000001</v>
      </c>
      <c r="L866" s="122">
        <v>52.933999999999997</v>
      </c>
      <c r="M866" s="123">
        <f t="shared" si="427"/>
        <v>-4.644999999999996</v>
      </c>
      <c r="N866" s="124">
        <f t="shared" si="428"/>
        <v>-8.7750783995163708</v>
      </c>
      <c r="O866" s="125" t="s">
        <v>11840</v>
      </c>
      <c r="P866" s="122" t="s">
        <v>11840</v>
      </c>
      <c r="Q866" s="123" t="s">
        <v>11839</v>
      </c>
      <c r="R866" s="124" t="s">
        <v>11840</v>
      </c>
      <c r="S866" s="125" t="s">
        <v>6421</v>
      </c>
      <c r="T866" s="122" t="s">
        <v>6421</v>
      </c>
      <c r="U866" s="123" t="s">
        <v>6421</v>
      </c>
      <c r="V866" s="124" t="s">
        <v>6421</v>
      </c>
      <c r="W866" s="121" t="s">
        <v>11839</v>
      </c>
      <c r="X866" s="122" t="s">
        <v>11840</v>
      </c>
      <c r="Y866" s="122" t="s">
        <v>11840</v>
      </c>
      <c r="Z866" s="123" t="s">
        <v>11840</v>
      </c>
      <c r="AA866" s="124" t="s">
        <v>11840</v>
      </c>
      <c r="AB866" s="28" t="s">
        <v>11839</v>
      </c>
      <c r="AC866" s="122" t="s">
        <v>11839</v>
      </c>
      <c r="AD866" s="122" t="s">
        <v>11839</v>
      </c>
      <c r="AE866" s="123" t="s">
        <v>11839</v>
      </c>
      <c r="AF866" s="29" t="s">
        <v>11839</v>
      </c>
      <c r="AG866" s="28" t="s">
        <v>11839</v>
      </c>
      <c r="AH866" s="122" t="s">
        <v>11839</v>
      </c>
      <c r="AI866" s="122" t="s">
        <v>11839</v>
      </c>
      <c r="AJ866" s="123" t="s">
        <v>11839</v>
      </c>
      <c r="AK866" s="124" t="s">
        <v>11839</v>
      </c>
      <c r="AL866" s="28" t="s">
        <v>11839</v>
      </c>
      <c r="AM866" s="122" t="s">
        <v>11839</v>
      </c>
      <c r="AN866" s="122" t="s">
        <v>11839</v>
      </c>
      <c r="AO866" s="123" t="s">
        <v>11839</v>
      </c>
      <c r="AP866" s="29" t="s">
        <v>11839</v>
      </c>
      <c r="AQ866" s="28" t="s">
        <v>11839</v>
      </c>
      <c r="AR866" s="122" t="s">
        <v>11839</v>
      </c>
      <c r="AS866" s="122" t="s">
        <v>11839</v>
      </c>
      <c r="AT866" s="123" t="s">
        <v>11839</v>
      </c>
      <c r="AU866" s="124" t="s">
        <v>11839</v>
      </c>
      <c r="AV866" s="105"/>
      <c r="AX866" s="129"/>
      <c r="AY866" s="139"/>
      <c r="AZ866" s="139"/>
    </row>
    <row r="867" spans="3:52" ht="50" customHeight="1">
      <c r="C867" s="52" t="s">
        <v>6320</v>
      </c>
      <c r="D867" s="130" t="s">
        <v>1962</v>
      </c>
      <c r="E867" s="131" t="s">
        <v>12659</v>
      </c>
      <c r="F867" s="132" t="s">
        <v>1963</v>
      </c>
      <c r="G867" s="125">
        <v>469.75799999999998</v>
      </c>
      <c r="H867" s="122">
        <v>388.41199999999998</v>
      </c>
      <c r="I867" s="123">
        <f t="shared" si="449"/>
        <v>81.346000000000004</v>
      </c>
      <c r="J867" s="124">
        <f t="shared" si="426"/>
        <v>20.943225235059682</v>
      </c>
      <c r="K867" s="125">
        <v>469.75799999999998</v>
      </c>
      <c r="L867" s="122">
        <v>388.41199999999998</v>
      </c>
      <c r="M867" s="123">
        <f t="shared" si="427"/>
        <v>81.346000000000004</v>
      </c>
      <c r="N867" s="124">
        <f t="shared" si="428"/>
        <v>20.943225235059682</v>
      </c>
      <c r="O867" s="125" t="s">
        <v>11840</v>
      </c>
      <c r="P867" s="122" t="s">
        <v>11840</v>
      </c>
      <c r="Q867" s="123" t="s">
        <v>11839</v>
      </c>
      <c r="R867" s="124" t="s">
        <v>11840</v>
      </c>
      <c r="S867" s="125" t="s">
        <v>6421</v>
      </c>
      <c r="T867" s="122" t="s">
        <v>6421</v>
      </c>
      <c r="U867" s="123" t="s">
        <v>6421</v>
      </c>
      <c r="V867" s="124" t="s">
        <v>6421</v>
      </c>
      <c r="W867" s="121" t="s">
        <v>11839</v>
      </c>
      <c r="X867" s="122" t="s">
        <v>11840</v>
      </c>
      <c r="Y867" s="122" t="s">
        <v>11840</v>
      </c>
      <c r="Z867" s="123" t="s">
        <v>11840</v>
      </c>
      <c r="AA867" s="124" t="s">
        <v>11840</v>
      </c>
      <c r="AB867" s="28" t="s">
        <v>11839</v>
      </c>
      <c r="AC867" s="122" t="s">
        <v>11839</v>
      </c>
      <c r="AD867" s="122" t="s">
        <v>11839</v>
      </c>
      <c r="AE867" s="123" t="s">
        <v>11839</v>
      </c>
      <c r="AF867" s="29" t="s">
        <v>11839</v>
      </c>
      <c r="AG867" s="28" t="s">
        <v>11839</v>
      </c>
      <c r="AH867" s="122" t="s">
        <v>11839</v>
      </c>
      <c r="AI867" s="122" t="s">
        <v>11839</v>
      </c>
      <c r="AJ867" s="123" t="s">
        <v>11839</v>
      </c>
      <c r="AK867" s="124" t="s">
        <v>11839</v>
      </c>
      <c r="AL867" s="28" t="s">
        <v>11839</v>
      </c>
      <c r="AM867" s="122" t="s">
        <v>11839</v>
      </c>
      <c r="AN867" s="122" t="s">
        <v>11839</v>
      </c>
      <c r="AO867" s="123" t="s">
        <v>11839</v>
      </c>
      <c r="AP867" s="29" t="s">
        <v>11839</v>
      </c>
      <c r="AQ867" s="28" t="s">
        <v>11839</v>
      </c>
      <c r="AR867" s="122" t="s">
        <v>11839</v>
      </c>
      <c r="AS867" s="122" t="s">
        <v>11839</v>
      </c>
      <c r="AT867" s="123" t="s">
        <v>11839</v>
      </c>
      <c r="AU867" s="124" t="s">
        <v>11839</v>
      </c>
      <c r="AV867" s="105"/>
      <c r="AX867" s="129"/>
      <c r="AY867" s="139"/>
      <c r="AZ867" s="139"/>
    </row>
    <row r="868" spans="3:52" ht="50" customHeight="1">
      <c r="C868" s="52" t="s">
        <v>6320</v>
      </c>
      <c r="D868" s="130" t="s">
        <v>1964</v>
      </c>
      <c r="E868" s="131" t="s">
        <v>12659</v>
      </c>
      <c r="F868" s="132" t="s">
        <v>1965</v>
      </c>
      <c r="G868" s="125">
        <v>92.816000000000003</v>
      </c>
      <c r="H868" s="122">
        <v>92.811000000000007</v>
      </c>
      <c r="I868" s="123">
        <f t="shared" si="449"/>
        <v>4.9999999999954525E-3</v>
      </c>
      <c r="J868" s="124">
        <f t="shared" si="426"/>
        <v>5.3872924545532884E-3</v>
      </c>
      <c r="K868" s="125" t="s">
        <v>11839</v>
      </c>
      <c r="L868" s="122" t="s">
        <v>11839</v>
      </c>
      <c r="M868" s="123" t="s">
        <v>11839</v>
      </c>
      <c r="N868" s="124" t="s">
        <v>11839</v>
      </c>
      <c r="O868" s="125" t="s">
        <v>11840</v>
      </c>
      <c r="P868" s="122" t="s">
        <v>11840</v>
      </c>
      <c r="Q868" s="123" t="s">
        <v>11839</v>
      </c>
      <c r="R868" s="124" t="s">
        <v>11840</v>
      </c>
      <c r="S868" s="125">
        <v>92.816000000000003</v>
      </c>
      <c r="T868" s="122">
        <v>92.811000000000007</v>
      </c>
      <c r="U868" s="123">
        <f t="shared" si="431"/>
        <v>4.9999999999954525E-3</v>
      </c>
      <c r="V868" s="124">
        <f t="shared" si="432"/>
        <v>5.3872924545532884E-3</v>
      </c>
      <c r="W868" s="121" t="s">
        <v>8250</v>
      </c>
      <c r="X868" s="122">
        <v>93</v>
      </c>
      <c r="Y868" s="122">
        <v>93</v>
      </c>
      <c r="Z868" s="123">
        <f t="shared" si="433"/>
        <v>0</v>
      </c>
      <c r="AA868" s="124">
        <f t="shared" si="434"/>
        <v>0</v>
      </c>
      <c r="AB868" s="28" t="s">
        <v>11839</v>
      </c>
      <c r="AC868" s="122" t="s">
        <v>11839</v>
      </c>
      <c r="AD868" s="122" t="s">
        <v>11839</v>
      </c>
      <c r="AE868" s="123" t="s">
        <v>11839</v>
      </c>
      <c r="AF868" s="29" t="s">
        <v>11839</v>
      </c>
      <c r="AG868" s="28" t="s">
        <v>11839</v>
      </c>
      <c r="AH868" s="122" t="s">
        <v>11839</v>
      </c>
      <c r="AI868" s="122" t="s">
        <v>11839</v>
      </c>
      <c r="AJ868" s="123" t="s">
        <v>11839</v>
      </c>
      <c r="AK868" s="124" t="s">
        <v>11839</v>
      </c>
      <c r="AL868" s="28" t="s">
        <v>11839</v>
      </c>
      <c r="AM868" s="122" t="s">
        <v>11839</v>
      </c>
      <c r="AN868" s="122" t="s">
        <v>11839</v>
      </c>
      <c r="AO868" s="123" t="s">
        <v>11839</v>
      </c>
      <c r="AP868" s="29" t="s">
        <v>11839</v>
      </c>
      <c r="AQ868" s="28" t="s">
        <v>11839</v>
      </c>
      <c r="AR868" s="122" t="s">
        <v>11839</v>
      </c>
      <c r="AS868" s="122" t="s">
        <v>11839</v>
      </c>
      <c r="AT868" s="123" t="s">
        <v>11839</v>
      </c>
      <c r="AU868" s="124" t="s">
        <v>11837</v>
      </c>
      <c r="AV868" s="105"/>
      <c r="AX868" s="129"/>
      <c r="AY868" s="139"/>
      <c r="AZ868" s="139"/>
    </row>
    <row r="869" spans="3:52" ht="50" customHeight="1">
      <c r="C869" s="52" t="s">
        <v>6320</v>
      </c>
      <c r="D869" s="130" t="s">
        <v>1966</v>
      </c>
      <c r="E869" s="131" t="s">
        <v>6353</v>
      </c>
      <c r="F869" s="132" t="s">
        <v>1967</v>
      </c>
      <c r="G869" s="125">
        <v>112.092</v>
      </c>
      <c r="H869" s="122">
        <v>152.411</v>
      </c>
      <c r="I869" s="123">
        <f t="shared" si="449"/>
        <v>-40.319000000000003</v>
      </c>
      <c r="J869" s="124">
        <f t="shared" si="426"/>
        <v>-26.454127326767757</v>
      </c>
      <c r="K869" s="125">
        <v>112.092</v>
      </c>
      <c r="L869" s="122">
        <v>152.411</v>
      </c>
      <c r="M869" s="123">
        <f t="shared" si="427"/>
        <v>-40.319000000000003</v>
      </c>
      <c r="N869" s="124">
        <f t="shared" si="428"/>
        <v>-26.454127326767757</v>
      </c>
      <c r="O869" s="125" t="s">
        <v>11840</v>
      </c>
      <c r="P869" s="122" t="s">
        <v>11840</v>
      </c>
      <c r="Q869" s="123" t="s">
        <v>11839</v>
      </c>
      <c r="R869" s="124" t="s">
        <v>11840</v>
      </c>
      <c r="S869" s="125" t="s">
        <v>6421</v>
      </c>
      <c r="T869" s="122" t="s">
        <v>6421</v>
      </c>
      <c r="U869" s="123" t="s">
        <v>6421</v>
      </c>
      <c r="V869" s="124" t="s">
        <v>6421</v>
      </c>
      <c r="W869" s="121" t="s">
        <v>11839</v>
      </c>
      <c r="X869" s="122" t="s">
        <v>11840</v>
      </c>
      <c r="Y869" s="122" t="s">
        <v>11840</v>
      </c>
      <c r="Z869" s="123" t="s">
        <v>11840</v>
      </c>
      <c r="AA869" s="124" t="s">
        <v>11840</v>
      </c>
      <c r="AB869" s="28" t="s">
        <v>11839</v>
      </c>
      <c r="AC869" s="122" t="s">
        <v>11839</v>
      </c>
      <c r="AD869" s="122" t="s">
        <v>11839</v>
      </c>
      <c r="AE869" s="123" t="s">
        <v>11839</v>
      </c>
      <c r="AF869" s="29" t="s">
        <v>11839</v>
      </c>
      <c r="AG869" s="28" t="s">
        <v>11839</v>
      </c>
      <c r="AH869" s="122" t="s">
        <v>11839</v>
      </c>
      <c r="AI869" s="122" t="s">
        <v>11839</v>
      </c>
      <c r="AJ869" s="123" t="s">
        <v>11839</v>
      </c>
      <c r="AK869" s="124" t="s">
        <v>11839</v>
      </c>
      <c r="AL869" s="28" t="s">
        <v>11839</v>
      </c>
      <c r="AM869" s="122" t="s">
        <v>11839</v>
      </c>
      <c r="AN869" s="122" t="s">
        <v>11839</v>
      </c>
      <c r="AO869" s="123" t="s">
        <v>11839</v>
      </c>
      <c r="AP869" s="29" t="s">
        <v>11839</v>
      </c>
      <c r="AQ869" s="28" t="s">
        <v>11839</v>
      </c>
      <c r="AR869" s="122" t="s">
        <v>11839</v>
      </c>
      <c r="AS869" s="122" t="s">
        <v>11839</v>
      </c>
      <c r="AT869" s="123" t="s">
        <v>11839</v>
      </c>
      <c r="AU869" s="124" t="s">
        <v>11839</v>
      </c>
      <c r="AV869" s="105"/>
      <c r="AX869" s="129"/>
      <c r="AY869" s="139"/>
      <c r="AZ869" s="139"/>
    </row>
    <row r="870" spans="3:52" ht="50" customHeight="1">
      <c r="C870" s="52" t="s">
        <v>6320</v>
      </c>
      <c r="D870" s="130" t="s">
        <v>1968</v>
      </c>
      <c r="E870" s="131" t="s">
        <v>6353</v>
      </c>
      <c r="F870" s="132" t="s">
        <v>1969</v>
      </c>
      <c r="G870" s="125">
        <v>154.32900000000001</v>
      </c>
      <c r="H870" s="122">
        <v>241.87100000000001</v>
      </c>
      <c r="I870" s="123">
        <f t="shared" si="449"/>
        <v>-87.542000000000002</v>
      </c>
      <c r="J870" s="124">
        <f t="shared" si="426"/>
        <v>-36.193673487106764</v>
      </c>
      <c r="K870" s="125">
        <v>125.104</v>
      </c>
      <c r="L870" s="122">
        <v>210.32900000000001</v>
      </c>
      <c r="M870" s="123">
        <f t="shared" si="427"/>
        <v>-85.225000000000009</v>
      </c>
      <c r="N870" s="124">
        <f t="shared" si="428"/>
        <v>-40.519852231503975</v>
      </c>
      <c r="O870" s="125" t="s">
        <v>11840</v>
      </c>
      <c r="P870" s="122" t="s">
        <v>11840</v>
      </c>
      <c r="Q870" s="123" t="s">
        <v>11839</v>
      </c>
      <c r="R870" s="124" t="s">
        <v>11840</v>
      </c>
      <c r="S870" s="125">
        <v>29.225000000000001</v>
      </c>
      <c r="T870" s="122">
        <v>31.542000000000002</v>
      </c>
      <c r="U870" s="123">
        <f t="shared" si="431"/>
        <v>-2.3170000000000002</v>
      </c>
      <c r="V870" s="124">
        <f t="shared" si="432"/>
        <v>-7.3457612072791836</v>
      </c>
      <c r="W870" s="121" t="s">
        <v>8251</v>
      </c>
      <c r="X870" s="122">
        <v>29</v>
      </c>
      <c r="Y870" s="122">
        <v>32</v>
      </c>
      <c r="Z870" s="123">
        <f t="shared" si="433"/>
        <v>-3</v>
      </c>
      <c r="AA870" s="124">
        <f t="shared" si="434"/>
        <v>-9.375</v>
      </c>
      <c r="AB870" s="28" t="s">
        <v>11839</v>
      </c>
      <c r="AC870" s="122" t="s">
        <v>11839</v>
      </c>
      <c r="AD870" s="122" t="s">
        <v>11839</v>
      </c>
      <c r="AE870" s="123" t="s">
        <v>11839</v>
      </c>
      <c r="AF870" s="29" t="s">
        <v>11839</v>
      </c>
      <c r="AG870" s="28" t="s">
        <v>11839</v>
      </c>
      <c r="AH870" s="122" t="s">
        <v>11839</v>
      </c>
      <c r="AI870" s="122" t="s">
        <v>11839</v>
      </c>
      <c r="AJ870" s="123" t="s">
        <v>11839</v>
      </c>
      <c r="AK870" s="124" t="s">
        <v>11839</v>
      </c>
      <c r="AL870" s="28" t="s">
        <v>11839</v>
      </c>
      <c r="AM870" s="122" t="s">
        <v>11839</v>
      </c>
      <c r="AN870" s="122" t="s">
        <v>11839</v>
      </c>
      <c r="AO870" s="123" t="s">
        <v>11839</v>
      </c>
      <c r="AP870" s="29" t="s">
        <v>11839</v>
      </c>
      <c r="AQ870" s="28" t="s">
        <v>11839</v>
      </c>
      <c r="AR870" s="122" t="s">
        <v>11839</v>
      </c>
      <c r="AS870" s="122" t="s">
        <v>11839</v>
      </c>
      <c r="AT870" s="123" t="s">
        <v>11839</v>
      </c>
      <c r="AU870" s="124" t="s">
        <v>11837</v>
      </c>
      <c r="AV870" s="105"/>
      <c r="AX870" s="129"/>
      <c r="AY870" s="139"/>
      <c r="AZ870" s="139"/>
    </row>
    <row r="871" spans="3:52" ht="50" customHeight="1">
      <c r="C871" s="52" t="s">
        <v>6320</v>
      </c>
      <c r="D871" s="130" t="s">
        <v>1970</v>
      </c>
      <c r="E871" s="131" t="s">
        <v>6353</v>
      </c>
      <c r="F871" s="132" t="s">
        <v>1971</v>
      </c>
      <c r="G871" s="125">
        <v>96.134</v>
      </c>
      <c r="H871" s="122">
        <v>105.15600000000001</v>
      </c>
      <c r="I871" s="123">
        <f t="shared" si="449"/>
        <v>-9.0220000000000056</v>
      </c>
      <c r="J871" s="124">
        <f t="shared" si="426"/>
        <v>-8.5796340674807006</v>
      </c>
      <c r="K871" s="125">
        <v>96.134</v>
      </c>
      <c r="L871" s="122">
        <v>105.15600000000001</v>
      </c>
      <c r="M871" s="123">
        <f t="shared" si="427"/>
        <v>-9.0220000000000056</v>
      </c>
      <c r="N871" s="124">
        <f t="shared" si="428"/>
        <v>-8.5796340674807006</v>
      </c>
      <c r="O871" s="125" t="s">
        <v>11840</v>
      </c>
      <c r="P871" s="122" t="s">
        <v>11840</v>
      </c>
      <c r="Q871" s="123" t="s">
        <v>11839</v>
      </c>
      <c r="R871" s="124" t="s">
        <v>11840</v>
      </c>
      <c r="S871" s="125" t="s">
        <v>6421</v>
      </c>
      <c r="T871" s="122" t="s">
        <v>6421</v>
      </c>
      <c r="U871" s="123" t="s">
        <v>6421</v>
      </c>
      <c r="V871" s="124" t="s">
        <v>6421</v>
      </c>
      <c r="W871" s="121" t="s">
        <v>11839</v>
      </c>
      <c r="X871" s="122" t="s">
        <v>11840</v>
      </c>
      <c r="Y871" s="122" t="s">
        <v>11840</v>
      </c>
      <c r="Z871" s="123" t="s">
        <v>11840</v>
      </c>
      <c r="AA871" s="124" t="s">
        <v>11840</v>
      </c>
      <c r="AB871" s="28" t="s">
        <v>11839</v>
      </c>
      <c r="AC871" s="122" t="s">
        <v>11839</v>
      </c>
      <c r="AD871" s="122" t="s">
        <v>11839</v>
      </c>
      <c r="AE871" s="123" t="s">
        <v>11839</v>
      </c>
      <c r="AF871" s="29" t="s">
        <v>11839</v>
      </c>
      <c r="AG871" s="28" t="s">
        <v>11839</v>
      </c>
      <c r="AH871" s="122" t="s">
        <v>11839</v>
      </c>
      <c r="AI871" s="122" t="s">
        <v>11839</v>
      </c>
      <c r="AJ871" s="123" t="s">
        <v>11839</v>
      </c>
      <c r="AK871" s="124" t="s">
        <v>11839</v>
      </c>
      <c r="AL871" s="28" t="s">
        <v>11839</v>
      </c>
      <c r="AM871" s="122" t="s">
        <v>11839</v>
      </c>
      <c r="AN871" s="122" t="s">
        <v>11839</v>
      </c>
      <c r="AO871" s="123" t="s">
        <v>11839</v>
      </c>
      <c r="AP871" s="29" t="s">
        <v>11839</v>
      </c>
      <c r="AQ871" s="28" t="s">
        <v>11839</v>
      </c>
      <c r="AR871" s="122" t="s">
        <v>11839</v>
      </c>
      <c r="AS871" s="122" t="s">
        <v>11839</v>
      </c>
      <c r="AT871" s="123" t="s">
        <v>11839</v>
      </c>
      <c r="AU871" s="124" t="s">
        <v>11839</v>
      </c>
      <c r="AV871" s="105"/>
      <c r="AX871" s="129"/>
      <c r="AY871" s="139"/>
      <c r="AZ871" s="139"/>
    </row>
    <row r="872" spans="3:52" ht="50" customHeight="1">
      <c r="C872" s="52" t="s">
        <v>6320</v>
      </c>
      <c r="D872" s="130" t="s">
        <v>1972</v>
      </c>
      <c r="E872" s="131" t="s">
        <v>12659</v>
      </c>
      <c r="F872" s="132" t="s">
        <v>1973</v>
      </c>
      <c r="G872" s="125">
        <v>60.874000000000002</v>
      </c>
      <c r="H872" s="122">
        <v>57.83</v>
      </c>
      <c r="I872" s="123">
        <f t="shared" si="449"/>
        <v>3.044000000000004</v>
      </c>
      <c r="J872" s="124">
        <f t="shared" si="426"/>
        <v>5.2637039598824211</v>
      </c>
      <c r="K872" s="125" t="s">
        <v>11839</v>
      </c>
      <c r="L872" s="122" t="s">
        <v>11839</v>
      </c>
      <c r="M872" s="123" t="s">
        <v>11839</v>
      </c>
      <c r="N872" s="124" t="s">
        <v>11839</v>
      </c>
      <c r="O872" s="125" t="s">
        <v>11840</v>
      </c>
      <c r="P872" s="122" t="s">
        <v>11840</v>
      </c>
      <c r="Q872" s="123" t="s">
        <v>11839</v>
      </c>
      <c r="R872" s="124" t="s">
        <v>11840</v>
      </c>
      <c r="S872" s="125">
        <v>60.874000000000002</v>
      </c>
      <c r="T872" s="122">
        <v>57.83</v>
      </c>
      <c r="U872" s="123">
        <f t="shared" si="431"/>
        <v>3.044000000000004</v>
      </c>
      <c r="V872" s="124">
        <f t="shared" si="432"/>
        <v>5.2637039598824211</v>
      </c>
      <c r="W872" s="121" t="s">
        <v>8252</v>
      </c>
      <c r="X872" s="122">
        <v>61</v>
      </c>
      <c r="Y872" s="122">
        <v>58</v>
      </c>
      <c r="Z872" s="123">
        <f t="shared" si="433"/>
        <v>3</v>
      </c>
      <c r="AA872" s="124">
        <f t="shared" si="434"/>
        <v>5.1724137931034484</v>
      </c>
      <c r="AB872" s="28" t="s">
        <v>11839</v>
      </c>
      <c r="AC872" s="122" t="s">
        <v>11839</v>
      </c>
      <c r="AD872" s="122" t="s">
        <v>11839</v>
      </c>
      <c r="AE872" s="123" t="s">
        <v>11839</v>
      </c>
      <c r="AF872" s="29" t="s">
        <v>11839</v>
      </c>
      <c r="AG872" s="28" t="s">
        <v>11839</v>
      </c>
      <c r="AH872" s="122" t="s">
        <v>11839</v>
      </c>
      <c r="AI872" s="122" t="s">
        <v>11839</v>
      </c>
      <c r="AJ872" s="123" t="s">
        <v>11839</v>
      </c>
      <c r="AK872" s="124" t="s">
        <v>11839</v>
      </c>
      <c r="AL872" s="28" t="s">
        <v>11839</v>
      </c>
      <c r="AM872" s="122" t="s">
        <v>11839</v>
      </c>
      <c r="AN872" s="122" t="s">
        <v>11839</v>
      </c>
      <c r="AO872" s="123" t="s">
        <v>11839</v>
      </c>
      <c r="AP872" s="29" t="s">
        <v>11839</v>
      </c>
      <c r="AQ872" s="28" t="s">
        <v>11839</v>
      </c>
      <c r="AR872" s="122" t="s">
        <v>11839</v>
      </c>
      <c r="AS872" s="122" t="s">
        <v>11839</v>
      </c>
      <c r="AT872" s="123" t="s">
        <v>11839</v>
      </c>
      <c r="AU872" s="124" t="s">
        <v>11837</v>
      </c>
      <c r="AV872" s="105"/>
      <c r="AX872" s="129"/>
      <c r="AY872" s="139"/>
      <c r="AZ872" s="139"/>
    </row>
    <row r="873" spans="3:52" ht="50" customHeight="1">
      <c r="C873" s="52" t="s">
        <v>6320</v>
      </c>
      <c r="D873" s="130" t="s">
        <v>1974</v>
      </c>
      <c r="E873" s="131" t="s">
        <v>6353</v>
      </c>
      <c r="F873" s="132" t="s">
        <v>1975</v>
      </c>
      <c r="G873" s="125">
        <v>217.749</v>
      </c>
      <c r="H873" s="122">
        <v>193.18899999999999</v>
      </c>
      <c r="I873" s="123">
        <f t="shared" si="449"/>
        <v>24.560000000000002</v>
      </c>
      <c r="J873" s="124">
        <f t="shared" si="426"/>
        <v>12.712939142497762</v>
      </c>
      <c r="K873" s="125">
        <v>217.749</v>
      </c>
      <c r="L873" s="122">
        <v>193.18899999999999</v>
      </c>
      <c r="M873" s="123">
        <f t="shared" si="427"/>
        <v>24.560000000000002</v>
      </c>
      <c r="N873" s="124">
        <f t="shared" si="428"/>
        <v>12.712939142497762</v>
      </c>
      <c r="O873" s="125" t="s">
        <v>11840</v>
      </c>
      <c r="P873" s="122" t="s">
        <v>11840</v>
      </c>
      <c r="Q873" s="123" t="s">
        <v>11839</v>
      </c>
      <c r="R873" s="124" t="s">
        <v>11840</v>
      </c>
      <c r="S873" s="125" t="s">
        <v>6421</v>
      </c>
      <c r="T873" s="122" t="s">
        <v>6421</v>
      </c>
      <c r="U873" s="123" t="s">
        <v>6421</v>
      </c>
      <c r="V873" s="124" t="s">
        <v>6421</v>
      </c>
      <c r="W873" s="121" t="s">
        <v>11839</v>
      </c>
      <c r="X873" s="122" t="s">
        <v>11840</v>
      </c>
      <c r="Y873" s="122" t="s">
        <v>11840</v>
      </c>
      <c r="Z873" s="123" t="s">
        <v>11840</v>
      </c>
      <c r="AA873" s="124" t="s">
        <v>11840</v>
      </c>
      <c r="AB873" s="28" t="s">
        <v>11839</v>
      </c>
      <c r="AC873" s="122" t="s">
        <v>11839</v>
      </c>
      <c r="AD873" s="122" t="s">
        <v>11839</v>
      </c>
      <c r="AE873" s="123" t="s">
        <v>11839</v>
      </c>
      <c r="AF873" s="29" t="s">
        <v>11839</v>
      </c>
      <c r="AG873" s="28" t="s">
        <v>11839</v>
      </c>
      <c r="AH873" s="122" t="s">
        <v>11839</v>
      </c>
      <c r="AI873" s="122" t="s">
        <v>11839</v>
      </c>
      <c r="AJ873" s="123" t="s">
        <v>11839</v>
      </c>
      <c r="AK873" s="124" t="s">
        <v>11839</v>
      </c>
      <c r="AL873" s="28" t="s">
        <v>11839</v>
      </c>
      <c r="AM873" s="122" t="s">
        <v>11839</v>
      </c>
      <c r="AN873" s="122" t="s">
        <v>11839</v>
      </c>
      <c r="AO873" s="123" t="s">
        <v>11839</v>
      </c>
      <c r="AP873" s="29" t="s">
        <v>11839</v>
      </c>
      <c r="AQ873" s="28" t="s">
        <v>11839</v>
      </c>
      <c r="AR873" s="122" t="s">
        <v>11839</v>
      </c>
      <c r="AS873" s="122" t="s">
        <v>11839</v>
      </c>
      <c r="AT873" s="123" t="s">
        <v>11839</v>
      </c>
      <c r="AU873" s="124" t="s">
        <v>11839</v>
      </c>
      <c r="AV873" s="105"/>
      <c r="AX873" s="129"/>
      <c r="AY873" s="139"/>
      <c r="AZ873" s="139"/>
    </row>
    <row r="874" spans="3:52" ht="50" customHeight="1">
      <c r="C874" s="52" t="s">
        <v>6320</v>
      </c>
      <c r="D874" s="130" t="s">
        <v>1976</v>
      </c>
      <c r="E874" s="131" t="s">
        <v>12659</v>
      </c>
      <c r="F874" s="132" t="s">
        <v>1977</v>
      </c>
      <c r="G874" s="125">
        <v>483.94799999999998</v>
      </c>
      <c r="H874" s="122">
        <v>498.61399999999998</v>
      </c>
      <c r="I874" s="123">
        <f t="shared" si="449"/>
        <v>-14.665999999999997</v>
      </c>
      <c r="J874" s="124">
        <f t="shared" si="426"/>
        <v>-2.9413534317127072</v>
      </c>
      <c r="K874" s="125">
        <v>281.16899999999998</v>
      </c>
      <c r="L874" s="122">
        <v>295.84800000000001</v>
      </c>
      <c r="M874" s="123">
        <f t="shared" si="427"/>
        <v>-14.67900000000003</v>
      </c>
      <c r="N874" s="124">
        <f t="shared" si="428"/>
        <v>-4.9616695059625311</v>
      </c>
      <c r="O874" s="125" t="s">
        <v>11840</v>
      </c>
      <c r="P874" s="122" t="s">
        <v>11840</v>
      </c>
      <c r="Q874" s="123" t="s">
        <v>11839</v>
      </c>
      <c r="R874" s="124" t="s">
        <v>11840</v>
      </c>
      <c r="S874" s="125">
        <v>202.779</v>
      </c>
      <c r="T874" s="122">
        <v>202.76599999999999</v>
      </c>
      <c r="U874" s="123">
        <f t="shared" si="431"/>
        <v>1.300000000000523E-2</v>
      </c>
      <c r="V874" s="124">
        <f t="shared" si="432"/>
        <v>6.4113312882856247E-3</v>
      </c>
      <c r="W874" s="121" t="s">
        <v>8253</v>
      </c>
      <c r="X874" s="122">
        <v>203</v>
      </c>
      <c r="Y874" s="122">
        <v>203</v>
      </c>
      <c r="Z874" s="123">
        <f t="shared" si="433"/>
        <v>0</v>
      </c>
      <c r="AA874" s="124">
        <f t="shared" si="434"/>
        <v>0</v>
      </c>
      <c r="AB874" s="28" t="s">
        <v>11839</v>
      </c>
      <c r="AC874" s="122" t="s">
        <v>11839</v>
      </c>
      <c r="AD874" s="122" t="s">
        <v>11839</v>
      </c>
      <c r="AE874" s="123" t="s">
        <v>11839</v>
      </c>
      <c r="AF874" s="29" t="s">
        <v>11839</v>
      </c>
      <c r="AG874" s="28" t="s">
        <v>11839</v>
      </c>
      <c r="AH874" s="122" t="s">
        <v>11839</v>
      </c>
      <c r="AI874" s="122" t="s">
        <v>11839</v>
      </c>
      <c r="AJ874" s="123" t="s">
        <v>11839</v>
      </c>
      <c r="AK874" s="124" t="s">
        <v>11839</v>
      </c>
      <c r="AL874" s="28" t="s">
        <v>11839</v>
      </c>
      <c r="AM874" s="122" t="s">
        <v>11839</v>
      </c>
      <c r="AN874" s="122" t="s">
        <v>11839</v>
      </c>
      <c r="AO874" s="123" t="s">
        <v>11839</v>
      </c>
      <c r="AP874" s="29" t="s">
        <v>11839</v>
      </c>
      <c r="AQ874" s="28" t="s">
        <v>11839</v>
      </c>
      <c r="AR874" s="122" t="s">
        <v>11839</v>
      </c>
      <c r="AS874" s="122" t="s">
        <v>11839</v>
      </c>
      <c r="AT874" s="123" t="s">
        <v>11839</v>
      </c>
      <c r="AU874" s="124" t="s">
        <v>11837</v>
      </c>
      <c r="AV874" s="105"/>
      <c r="AX874" s="129"/>
      <c r="AY874" s="139"/>
      <c r="AZ874" s="139"/>
    </row>
    <row r="875" spans="3:52" ht="50" customHeight="1">
      <c r="C875" s="52" t="s">
        <v>6320</v>
      </c>
      <c r="D875" s="130" t="s">
        <v>1978</v>
      </c>
      <c r="E875" s="131" t="s">
        <v>12659</v>
      </c>
      <c r="F875" s="132" t="s">
        <v>1979</v>
      </c>
      <c r="G875" s="125">
        <v>111.52500000000001</v>
      </c>
      <c r="H875" s="122">
        <v>98.271000000000001</v>
      </c>
      <c r="I875" s="123">
        <f t="shared" si="449"/>
        <v>13.254000000000005</v>
      </c>
      <c r="J875" s="124">
        <f t="shared" ref="J875:J886" si="451">I875/H875*100</f>
        <v>13.487193576945392</v>
      </c>
      <c r="K875" s="125">
        <v>70.799000000000007</v>
      </c>
      <c r="L875" s="122">
        <v>57.552999999999997</v>
      </c>
      <c r="M875" s="123">
        <f t="shared" ref="M875:M886" si="452">K875-L875</f>
        <v>13.246000000000009</v>
      </c>
      <c r="N875" s="124">
        <f t="shared" ref="N875:N886" si="453">M875/L875*100</f>
        <v>23.015307629489357</v>
      </c>
      <c r="O875" s="125" t="s">
        <v>11840</v>
      </c>
      <c r="P875" s="122" t="s">
        <v>11840</v>
      </c>
      <c r="Q875" s="123" t="s">
        <v>11839</v>
      </c>
      <c r="R875" s="124" t="s">
        <v>11840</v>
      </c>
      <c r="S875" s="125">
        <v>40.725999999999999</v>
      </c>
      <c r="T875" s="122">
        <v>40.718000000000004</v>
      </c>
      <c r="U875" s="123">
        <f t="shared" ref="U875:U884" si="454">S875-T875</f>
        <v>7.9999999999955662E-3</v>
      </c>
      <c r="V875" s="124">
        <f t="shared" ref="V875:V882" si="455">U875/T875*100</f>
        <v>1.964733041896843E-2</v>
      </c>
      <c r="W875" s="121" t="s">
        <v>6881</v>
      </c>
      <c r="X875" s="122">
        <v>41</v>
      </c>
      <c r="Y875" s="122">
        <v>41</v>
      </c>
      <c r="Z875" s="123">
        <f t="shared" ref="Z875:Z884" si="456">X875-Y875</f>
        <v>0</v>
      </c>
      <c r="AA875" s="124">
        <f t="shared" ref="AA875:AA882" si="457">Z875/Y875*100</f>
        <v>0</v>
      </c>
      <c r="AB875" s="28" t="s">
        <v>11839</v>
      </c>
      <c r="AC875" s="122" t="s">
        <v>11839</v>
      </c>
      <c r="AD875" s="122" t="s">
        <v>11839</v>
      </c>
      <c r="AE875" s="123" t="s">
        <v>11839</v>
      </c>
      <c r="AF875" s="29" t="s">
        <v>11839</v>
      </c>
      <c r="AG875" s="28" t="s">
        <v>11839</v>
      </c>
      <c r="AH875" s="122" t="s">
        <v>11839</v>
      </c>
      <c r="AI875" s="122" t="s">
        <v>11839</v>
      </c>
      <c r="AJ875" s="123" t="s">
        <v>11839</v>
      </c>
      <c r="AK875" s="124" t="s">
        <v>11839</v>
      </c>
      <c r="AL875" s="28" t="s">
        <v>11839</v>
      </c>
      <c r="AM875" s="122" t="s">
        <v>11839</v>
      </c>
      <c r="AN875" s="122" t="s">
        <v>11839</v>
      </c>
      <c r="AO875" s="123" t="s">
        <v>11839</v>
      </c>
      <c r="AP875" s="29" t="s">
        <v>11839</v>
      </c>
      <c r="AQ875" s="28" t="s">
        <v>11839</v>
      </c>
      <c r="AR875" s="122" t="s">
        <v>11839</v>
      </c>
      <c r="AS875" s="122" t="s">
        <v>11839</v>
      </c>
      <c r="AT875" s="123" t="s">
        <v>11839</v>
      </c>
      <c r="AU875" s="124" t="s">
        <v>11837</v>
      </c>
      <c r="AV875" s="105"/>
      <c r="AX875" s="129"/>
      <c r="AY875" s="139"/>
      <c r="AZ875" s="139"/>
    </row>
    <row r="876" spans="3:52" ht="50" customHeight="1">
      <c r="C876" s="52" t="s">
        <v>6320</v>
      </c>
      <c r="D876" s="130" t="s">
        <v>1980</v>
      </c>
      <c r="E876" s="131" t="s">
        <v>12659</v>
      </c>
      <c r="F876" s="132" t="s">
        <v>1981</v>
      </c>
      <c r="G876" s="125">
        <v>13.217000000000001</v>
      </c>
      <c r="H876" s="122">
        <v>8.08</v>
      </c>
      <c r="I876" s="123">
        <f t="shared" si="449"/>
        <v>5.1370000000000005</v>
      </c>
      <c r="J876" s="124">
        <f t="shared" si="451"/>
        <v>63.57673267326733</v>
      </c>
      <c r="K876" s="125">
        <v>13.217000000000001</v>
      </c>
      <c r="L876" s="122">
        <v>8.08</v>
      </c>
      <c r="M876" s="123">
        <f t="shared" si="452"/>
        <v>5.1370000000000005</v>
      </c>
      <c r="N876" s="124">
        <f t="shared" si="453"/>
        <v>63.57673267326733</v>
      </c>
      <c r="O876" s="125" t="s">
        <v>11840</v>
      </c>
      <c r="P876" s="122" t="s">
        <v>11840</v>
      </c>
      <c r="Q876" s="123" t="s">
        <v>11839</v>
      </c>
      <c r="R876" s="124" t="s">
        <v>11840</v>
      </c>
      <c r="S876" s="125" t="s">
        <v>6421</v>
      </c>
      <c r="T876" s="122" t="s">
        <v>6421</v>
      </c>
      <c r="U876" s="123" t="s">
        <v>6421</v>
      </c>
      <c r="V876" s="124" t="s">
        <v>6421</v>
      </c>
      <c r="W876" s="121" t="s">
        <v>11839</v>
      </c>
      <c r="X876" s="122" t="s">
        <v>11840</v>
      </c>
      <c r="Y876" s="122" t="s">
        <v>11840</v>
      </c>
      <c r="Z876" s="123" t="s">
        <v>11840</v>
      </c>
      <c r="AA876" s="124" t="s">
        <v>11840</v>
      </c>
      <c r="AB876" s="28" t="s">
        <v>11839</v>
      </c>
      <c r="AC876" s="122" t="s">
        <v>11839</v>
      </c>
      <c r="AD876" s="122" t="s">
        <v>11839</v>
      </c>
      <c r="AE876" s="123" t="s">
        <v>11839</v>
      </c>
      <c r="AF876" s="29" t="s">
        <v>11839</v>
      </c>
      <c r="AG876" s="28" t="s">
        <v>11839</v>
      </c>
      <c r="AH876" s="122" t="s">
        <v>11839</v>
      </c>
      <c r="AI876" s="122" t="s">
        <v>11839</v>
      </c>
      <c r="AJ876" s="123" t="s">
        <v>11839</v>
      </c>
      <c r="AK876" s="124" t="s">
        <v>11839</v>
      </c>
      <c r="AL876" s="28" t="s">
        <v>11839</v>
      </c>
      <c r="AM876" s="122" t="s">
        <v>11839</v>
      </c>
      <c r="AN876" s="122" t="s">
        <v>11839</v>
      </c>
      <c r="AO876" s="123" t="s">
        <v>11839</v>
      </c>
      <c r="AP876" s="29" t="s">
        <v>11839</v>
      </c>
      <c r="AQ876" s="28" t="s">
        <v>11839</v>
      </c>
      <c r="AR876" s="122" t="s">
        <v>11839</v>
      </c>
      <c r="AS876" s="122" t="s">
        <v>11839</v>
      </c>
      <c r="AT876" s="123" t="s">
        <v>11839</v>
      </c>
      <c r="AU876" s="124" t="s">
        <v>11839</v>
      </c>
      <c r="AV876" s="105"/>
      <c r="AX876" s="129"/>
      <c r="AY876" s="139"/>
      <c r="AZ876" s="139"/>
    </row>
    <row r="877" spans="3:52" ht="50" customHeight="1">
      <c r="C877" s="52" t="s">
        <v>6320</v>
      </c>
      <c r="D877" s="106" t="s">
        <v>1982</v>
      </c>
      <c r="E877" s="107" t="s">
        <v>6353</v>
      </c>
      <c r="F877" s="108" t="s">
        <v>1983</v>
      </c>
      <c r="G877" s="125">
        <v>24.684000000000001</v>
      </c>
      <c r="H877" s="122">
        <v>27.588000000000001</v>
      </c>
      <c r="I877" s="123">
        <f t="shared" si="449"/>
        <v>-2.9039999999999999</v>
      </c>
      <c r="J877" s="124">
        <f t="shared" si="451"/>
        <v>-10.526315789473683</v>
      </c>
      <c r="K877" s="125">
        <v>24.684000000000001</v>
      </c>
      <c r="L877" s="122">
        <v>27.588000000000001</v>
      </c>
      <c r="M877" s="123">
        <f t="shared" si="452"/>
        <v>-2.9039999999999999</v>
      </c>
      <c r="N877" s="124">
        <f t="shared" si="453"/>
        <v>-10.526315789473683</v>
      </c>
      <c r="O877" s="125" t="s">
        <v>11840</v>
      </c>
      <c r="P877" s="122" t="s">
        <v>11840</v>
      </c>
      <c r="Q877" s="123" t="s">
        <v>11839</v>
      </c>
      <c r="R877" s="124" t="s">
        <v>11840</v>
      </c>
      <c r="S877" s="125" t="s">
        <v>6421</v>
      </c>
      <c r="T877" s="122" t="s">
        <v>6421</v>
      </c>
      <c r="U877" s="123" t="s">
        <v>6421</v>
      </c>
      <c r="V877" s="124" t="s">
        <v>6421</v>
      </c>
      <c r="W877" s="121" t="s">
        <v>11839</v>
      </c>
      <c r="X877" s="122" t="s">
        <v>11840</v>
      </c>
      <c r="Y877" s="122" t="s">
        <v>11840</v>
      </c>
      <c r="Z877" s="123" t="s">
        <v>11840</v>
      </c>
      <c r="AA877" s="124" t="s">
        <v>11840</v>
      </c>
      <c r="AB877" s="28" t="s">
        <v>11839</v>
      </c>
      <c r="AC877" s="122" t="s">
        <v>11839</v>
      </c>
      <c r="AD877" s="122" t="s">
        <v>11839</v>
      </c>
      <c r="AE877" s="123" t="s">
        <v>11839</v>
      </c>
      <c r="AF877" s="29" t="s">
        <v>11839</v>
      </c>
      <c r="AG877" s="28" t="s">
        <v>11839</v>
      </c>
      <c r="AH877" s="122" t="s">
        <v>11839</v>
      </c>
      <c r="AI877" s="122" t="s">
        <v>11839</v>
      </c>
      <c r="AJ877" s="123" t="s">
        <v>11839</v>
      </c>
      <c r="AK877" s="124" t="s">
        <v>11839</v>
      </c>
      <c r="AL877" s="28" t="s">
        <v>11839</v>
      </c>
      <c r="AM877" s="122" t="s">
        <v>11839</v>
      </c>
      <c r="AN877" s="122" t="s">
        <v>11839</v>
      </c>
      <c r="AO877" s="123" t="s">
        <v>11839</v>
      </c>
      <c r="AP877" s="29" t="s">
        <v>11839</v>
      </c>
      <c r="AQ877" s="28" t="s">
        <v>11839</v>
      </c>
      <c r="AR877" s="122" t="s">
        <v>11839</v>
      </c>
      <c r="AS877" s="122" t="s">
        <v>11839</v>
      </c>
      <c r="AT877" s="123" t="s">
        <v>11839</v>
      </c>
      <c r="AU877" s="124" t="s">
        <v>11839</v>
      </c>
      <c r="AV877" s="105"/>
      <c r="AX877" s="129"/>
      <c r="AY877" s="139"/>
      <c r="AZ877" s="139"/>
    </row>
    <row r="878" spans="3:52" ht="50" customHeight="1">
      <c r="C878" s="52" t="s">
        <v>6320</v>
      </c>
      <c r="D878" s="106" t="s">
        <v>1986</v>
      </c>
      <c r="E878" s="107" t="s">
        <v>12659</v>
      </c>
      <c r="F878" s="108" t="s">
        <v>1987</v>
      </c>
      <c r="G878" s="125">
        <v>311.69400000000002</v>
      </c>
      <c r="H878" s="122">
        <v>373.98399999999998</v>
      </c>
      <c r="I878" s="123">
        <f t="shared" si="449"/>
        <v>-62.289999999999964</v>
      </c>
      <c r="J878" s="124">
        <f t="shared" si="451"/>
        <v>-16.655792761187634</v>
      </c>
      <c r="K878" s="125">
        <v>311.69400000000002</v>
      </c>
      <c r="L878" s="122">
        <v>373.98399999999998</v>
      </c>
      <c r="M878" s="123">
        <f t="shared" si="452"/>
        <v>-62.289999999999964</v>
      </c>
      <c r="N878" s="124">
        <f t="shared" si="453"/>
        <v>-16.655792761187634</v>
      </c>
      <c r="O878" s="125" t="s">
        <v>11840</v>
      </c>
      <c r="P878" s="122" t="s">
        <v>11840</v>
      </c>
      <c r="Q878" s="123" t="s">
        <v>11839</v>
      </c>
      <c r="R878" s="124" t="s">
        <v>11840</v>
      </c>
      <c r="S878" s="125" t="s">
        <v>6421</v>
      </c>
      <c r="T878" s="122" t="s">
        <v>6421</v>
      </c>
      <c r="U878" s="123" t="s">
        <v>6421</v>
      </c>
      <c r="V878" s="124" t="s">
        <v>6421</v>
      </c>
      <c r="W878" s="121" t="s">
        <v>11839</v>
      </c>
      <c r="X878" s="122" t="s">
        <v>11840</v>
      </c>
      <c r="Y878" s="122" t="s">
        <v>11840</v>
      </c>
      <c r="Z878" s="123" t="s">
        <v>11840</v>
      </c>
      <c r="AA878" s="124" t="s">
        <v>11840</v>
      </c>
      <c r="AB878" s="28" t="s">
        <v>11839</v>
      </c>
      <c r="AC878" s="122" t="s">
        <v>11839</v>
      </c>
      <c r="AD878" s="122" t="s">
        <v>11839</v>
      </c>
      <c r="AE878" s="123" t="s">
        <v>11839</v>
      </c>
      <c r="AF878" s="29" t="s">
        <v>11839</v>
      </c>
      <c r="AG878" s="28" t="s">
        <v>11839</v>
      </c>
      <c r="AH878" s="122" t="s">
        <v>11839</v>
      </c>
      <c r="AI878" s="122" t="s">
        <v>11839</v>
      </c>
      <c r="AJ878" s="123" t="s">
        <v>11839</v>
      </c>
      <c r="AK878" s="124" t="s">
        <v>11839</v>
      </c>
      <c r="AL878" s="28" t="s">
        <v>11839</v>
      </c>
      <c r="AM878" s="122" t="s">
        <v>11839</v>
      </c>
      <c r="AN878" s="122" t="s">
        <v>11839</v>
      </c>
      <c r="AO878" s="123" t="s">
        <v>11839</v>
      </c>
      <c r="AP878" s="29" t="s">
        <v>11839</v>
      </c>
      <c r="AQ878" s="28" t="s">
        <v>11839</v>
      </c>
      <c r="AR878" s="122" t="s">
        <v>11839</v>
      </c>
      <c r="AS878" s="122" t="s">
        <v>11839</v>
      </c>
      <c r="AT878" s="123" t="s">
        <v>11839</v>
      </c>
      <c r="AU878" s="124" t="s">
        <v>11839</v>
      </c>
      <c r="AV878" s="105"/>
      <c r="AX878" s="129"/>
      <c r="AY878" s="139"/>
      <c r="AZ878" s="139"/>
    </row>
    <row r="879" spans="3:52" ht="50" customHeight="1">
      <c r="C879" s="52" t="s">
        <v>6320</v>
      </c>
      <c r="D879" s="130" t="s">
        <v>1992</v>
      </c>
      <c r="E879" s="131" t="s">
        <v>12659</v>
      </c>
      <c r="F879" s="132" t="s">
        <v>1993</v>
      </c>
      <c r="G879" s="125">
        <v>15.06</v>
      </c>
      <c r="H879" s="122">
        <v>0.06</v>
      </c>
      <c r="I879" s="123">
        <f t="shared" si="449"/>
        <v>15</v>
      </c>
      <c r="J879" s="124">
        <f>I879/H879*100</f>
        <v>25000</v>
      </c>
      <c r="K879" s="125" t="s">
        <v>11839</v>
      </c>
      <c r="L879" s="122" t="s">
        <v>11839</v>
      </c>
      <c r="M879" s="123" t="s">
        <v>11839</v>
      </c>
      <c r="N879" s="124" t="s">
        <v>11839</v>
      </c>
      <c r="O879" s="125" t="s">
        <v>11840</v>
      </c>
      <c r="P879" s="122" t="s">
        <v>11840</v>
      </c>
      <c r="Q879" s="123" t="s">
        <v>11839</v>
      </c>
      <c r="R879" s="124" t="s">
        <v>11840</v>
      </c>
      <c r="S879" s="125">
        <v>15.06</v>
      </c>
      <c r="T879" s="122">
        <v>0.06</v>
      </c>
      <c r="U879" s="123">
        <f t="shared" si="454"/>
        <v>15</v>
      </c>
      <c r="V879" s="124">
        <f t="shared" si="455"/>
        <v>25000</v>
      </c>
      <c r="W879" s="121" t="s">
        <v>6613</v>
      </c>
      <c r="X879" s="122">
        <v>15.06</v>
      </c>
      <c r="Y879" s="122">
        <v>0.06</v>
      </c>
      <c r="Z879" s="123">
        <f t="shared" si="456"/>
        <v>15</v>
      </c>
      <c r="AA879" s="124">
        <f t="shared" si="457"/>
        <v>25000</v>
      </c>
      <c r="AB879" s="28" t="s">
        <v>11839</v>
      </c>
      <c r="AC879" s="122" t="s">
        <v>11839</v>
      </c>
      <c r="AD879" s="122" t="s">
        <v>11839</v>
      </c>
      <c r="AE879" s="123" t="s">
        <v>11839</v>
      </c>
      <c r="AF879" s="29" t="s">
        <v>11839</v>
      </c>
      <c r="AG879" s="28" t="s">
        <v>11839</v>
      </c>
      <c r="AH879" s="122" t="s">
        <v>11839</v>
      </c>
      <c r="AI879" s="122" t="s">
        <v>11839</v>
      </c>
      <c r="AJ879" s="123" t="s">
        <v>11839</v>
      </c>
      <c r="AK879" s="124" t="s">
        <v>11839</v>
      </c>
      <c r="AL879" s="28" t="s">
        <v>11839</v>
      </c>
      <c r="AM879" s="122" t="s">
        <v>11839</v>
      </c>
      <c r="AN879" s="122" t="s">
        <v>11839</v>
      </c>
      <c r="AO879" s="123" t="s">
        <v>11839</v>
      </c>
      <c r="AP879" s="29" t="s">
        <v>11839</v>
      </c>
      <c r="AQ879" s="28" t="s">
        <v>11839</v>
      </c>
      <c r="AR879" s="122" t="s">
        <v>11839</v>
      </c>
      <c r="AS879" s="122" t="s">
        <v>11839</v>
      </c>
      <c r="AT879" s="123" t="s">
        <v>11839</v>
      </c>
      <c r="AU879" s="124" t="s">
        <v>11837</v>
      </c>
      <c r="AV879" s="105"/>
      <c r="AX879" s="129"/>
      <c r="AY879" s="139"/>
      <c r="AZ879" s="139"/>
    </row>
    <row r="880" spans="3:52" ht="50" customHeight="1">
      <c r="C880" s="52" t="s">
        <v>6320</v>
      </c>
      <c r="D880" s="130" t="s">
        <v>1994</v>
      </c>
      <c r="E880" s="131" t="s">
        <v>12659</v>
      </c>
      <c r="F880" s="132" t="s">
        <v>1995</v>
      </c>
      <c r="G880" s="125">
        <v>137.22499999999999</v>
      </c>
      <c r="H880" s="122">
        <v>103.54300000000001</v>
      </c>
      <c r="I880" s="123">
        <f t="shared" si="449"/>
        <v>33.681999999999988</v>
      </c>
      <c r="J880" s="124">
        <f t="shared" si="451"/>
        <v>32.529480505683615</v>
      </c>
      <c r="K880" s="125" t="s">
        <v>11839</v>
      </c>
      <c r="L880" s="122" t="s">
        <v>11839</v>
      </c>
      <c r="M880" s="123" t="s">
        <v>11839</v>
      </c>
      <c r="N880" s="124" t="s">
        <v>11839</v>
      </c>
      <c r="O880" s="125" t="s">
        <v>11840</v>
      </c>
      <c r="P880" s="122" t="s">
        <v>11840</v>
      </c>
      <c r="Q880" s="123" t="s">
        <v>11839</v>
      </c>
      <c r="R880" s="124" t="s">
        <v>11840</v>
      </c>
      <c r="S880" s="125">
        <v>137.22499999999999</v>
      </c>
      <c r="T880" s="122">
        <v>103.54300000000001</v>
      </c>
      <c r="U880" s="123">
        <f t="shared" si="454"/>
        <v>33.681999999999988</v>
      </c>
      <c r="V880" s="124">
        <f t="shared" si="455"/>
        <v>32.529480505683615</v>
      </c>
      <c r="W880" s="121" t="s">
        <v>7965</v>
      </c>
      <c r="X880" s="122">
        <v>137</v>
      </c>
      <c r="Y880" s="122">
        <v>104</v>
      </c>
      <c r="Z880" s="123">
        <f t="shared" si="456"/>
        <v>33</v>
      </c>
      <c r="AA880" s="124">
        <f t="shared" si="457"/>
        <v>31.73076923076923</v>
      </c>
      <c r="AB880" s="28" t="s">
        <v>11839</v>
      </c>
      <c r="AC880" s="122" t="s">
        <v>11839</v>
      </c>
      <c r="AD880" s="122" t="s">
        <v>11839</v>
      </c>
      <c r="AE880" s="123" t="s">
        <v>11839</v>
      </c>
      <c r="AF880" s="29" t="s">
        <v>11839</v>
      </c>
      <c r="AG880" s="28" t="s">
        <v>11839</v>
      </c>
      <c r="AH880" s="122" t="s">
        <v>11839</v>
      </c>
      <c r="AI880" s="122" t="s">
        <v>11839</v>
      </c>
      <c r="AJ880" s="123" t="s">
        <v>11839</v>
      </c>
      <c r="AK880" s="124" t="s">
        <v>11839</v>
      </c>
      <c r="AL880" s="28" t="s">
        <v>11839</v>
      </c>
      <c r="AM880" s="122" t="s">
        <v>11839</v>
      </c>
      <c r="AN880" s="122" t="s">
        <v>11839</v>
      </c>
      <c r="AO880" s="123" t="s">
        <v>11839</v>
      </c>
      <c r="AP880" s="29" t="s">
        <v>11839</v>
      </c>
      <c r="AQ880" s="28" t="s">
        <v>11839</v>
      </c>
      <c r="AR880" s="122" t="s">
        <v>11839</v>
      </c>
      <c r="AS880" s="122" t="s">
        <v>11839</v>
      </c>
      <c r="AT880" s="123" t="s">
        <v>11839</v>
      </c>
      <c r="AU880" s="124" t="s">
        <v>11837</v>
      </c>
      <c r="AV880" s="105"/>
      <c r="AX880" s="129"/>
      <c r="AY880" s="139"/>
      <c r="AZ880" s="139"/>
    </row>
    <row r="881" spans="3:52" ht="50" customHeight="1">
      <c r="C881" s="52" t="s">
        <v>6320</v>
      </c>
      <c r="D881" s="130" t="s">
        <v>1998</v>
      </c>
      <c r="E881" s="131" t="s">
        <v>12659</v>
      </c>
      <c r="F881" s="132" t="s">
        <v>1999</v>
      </c>
      <c r="G881" s="125">
        <v>794.81</v>
      </c>
      <c r="H881" s="122">
        <v>776.52300000000002</v>
      </c>
      <c r="I881" s="123">
        <f t="shared" si="449"/>
        <v>18.286999999999921</v>
      </c>
      <c r="J881" s="124">
        <f t="shared" si="451"/>
        <v>2.3549849779079204</v>
      </c>
      <c r="K881" s="125">
        <v>130.12299999999999</v>
      </c>
      <c r="L881" s="122">
        <v>152.34899999999999</v>
      </c>
      <c r="M881" s="123">
        <f t="shared" si="452"/>
        <v>-22.225999999999999</v>
      </c>
      <c r="N881" s="124">
        <f t="shared" si="453"/>
        <v>-14.588871604014466</v>
      </c>
      <c r="O881" s="125" t="s">
        <v>11840</v>
      </c>
      <c r="P881" s="122" t="s">
        <v>11840</v>
      </c>
      <c r="Q881" s="123" t="s">
        <v>11839</v>
      </c>
      <c r="R881" s="124" t="s">
        <v>11840</v>
      </c>
      <c r="S881" s="125">
        <v>664.68700000000001</v>
      </c>
      <c r="T881" s="122">
        <v>624.17399999999998</v>
      </c>
      <c r="U881" s="123">
        <f t="shared" si="454"/>
        <v>40.513000000000034</v>
      </c>
      <c r="V881" s="124">
        <f t="shared" si="455"/>
        <v>6.4906580536837541</v>
      </c>
      <c r="W881" s="121" t="s">
        <v>8254</v>
      </c>
      <c r="X881" s="122">
        <v>601</v>
      </c>
      <c r="Y881" s="122">
        <v>560</v>
      </c>
      <c r="Z881" s="123">
        <f t="shared" si="456"/>
        <v>41</v>
      </c>
      <c r="AA881" s="124">
        <f t="shared" si="457"/>
        <v>7.3214285714285721</v>
      </c>
      <c r="AB881" s="28" t="s">
        <v>8255</v>
      </c>
      <c r="AC881" s="122">
        <v>64</v>
      </c>
      <c r="AD881" s="122">
        <v>64</v>
      </c>
      <c r="AE881" s="123">
        <f t="shared" ref="AE881" si="458">AC881-AD881</f>
        <v>0</v>
      </c>
      <c r="AF881" s="29">
        <f t="shared" ref="AF881" si="459">AE881/AD881*100</f>
        <v>0</v>
      </c>
      <c r="AG881" s="122" t="s">
        <v>6421</v>
      </c>
      <c r="AH881" s="122" t="s">
        <v>6421</v>
      </c>
      <c r="AI881" s="122" t="s">
        <v>6421</v>
      </c>
      <c r="AJ881" s="122" t="s">
        <v>6421</v>
      </c>
      <c r="AK881" s="122" t="s">
        <v>6421</v>
      </c>
      <c r="AL881" s="28" t="s">
        <v>6421</v>
      </c>
      <c r="AM881" s="122" t="s">
        <v>6421</v>
      </c>
      <c r="AN881" s="122" t="s">
        <v>6421</v>
      </c>
      <c r="AO881" s="123" t="s">
        <v>6421</v>
      </c>
      <c r="AP881" s="29" t="s">
        <v>6421</v>
      </c>
      <c r="AQ881" s="28" t="s">
        <v>6421</v>
      </c>
      <c r="AR881" s="122" t="s">
        <v>6421</v>
      </c>
      <c r="AS881" s="122" t="s">
        <v>6421</v>
      </c>
      <c r="AT881" s="123" t="s">
        <v>6421</v>
      </c>
      <c r="AU881" s="124" t="s">
        <v>6421</v>
      </c>
      <c r="AV881" s="105"/>
      <c r="AX881" s="129"/>
      <c r="AY881" s="139"/>
      <c r="AZ881" s="139"/>
    </row>
    <row r="882" spans="3:52" ht="50" customHeight="1">
      <c r="C882" s="52" t="s">
        <v>6320</v>
      </c>
      <c r="D882" s="130" t="s">
        <v>2000</v>
      </c>
      <c r="E882" s="131" t="s">
        <v>6353</v>
      </c>
      <c r="F882" s="132" t="s">
        <v>2001</v>
      </c>
      <c r="G882" s="125">
        <v>32.734000000000002</v>
      </c>
      <c r="H882" s="122">
        <v>32.726999999999997</v>
      </c>
      <c r="I882" s="123">
        <f t="shared" si="449"/>
        <v>7.0000000000050022E-3</v>
      </c>
      <c r="J882" s="124">
        <f t="shared" si="451"/>
        <v>2.1389067131130268E-2</v>
      </c>
      <c r="K882" s="125" t="s">
        <v>11839</v>
      </c>
      <c r="L882" s="122" t="s">
        <v>11839</v>
      </c>
      <c r="M882" s="123" t="s">
        <v>11839</v>
      </c>
      <c r="N882" s="124" t="s">
        <v>11839</v>
      </c>
      <c r="O882" s="125" t="s">
        <v>11840</v>
      </c>
      <c r="P882" s="122" t="s">
        <v>11840</v>
      </c>
      <c r="Q882" s="123" t="s">
        <v>11839</v>
      </c>
      <c r="R882" s="124" t="s">
        <v>11840</v>
      </c>
      <c r="S882" s="125">
        <v>32.734000000000002</v>
      </c>
      <c r="T882" s="122">
        <v>32.726999999999997</v>
      </c>
      <c r="U882" s="123">
        <f t="shared" si="454"/>
        <v>7.0000000000050022E-3</v>
      </c>
      <c r="V882" s="124">
        <f t="shared" si="455"/>
        <v>2.1389067131130268E-2</v>
      </c>
      <c r="W882" s="121" t="s">
        <v>8256</v>
      </c>
      <c r="X882" s="122">
        <v>33</v>
      </c>
      <c r="Y882" s="122">
        <v>33</v>
      </c>
      <c r="Z882" s="123">
        <f t="shared" si="456"/>
        <v>0</v>
      </c>
      <c r="AA882" s="124">
        <f t="shared" si="457"/>
        <v>0</v>
      </c>
      <c r="AB882" s="28" t="s">
        <v>11839</v>
      </c>
      <c r="AC882" s="122" t="s">
        <v>11839</v>
      </c>
      <c r="AD882" s="122" t="s">
        <v>11839</v>
      </c>
      <c r="AE882" s="123" t="s">
        <v>11839</v>
      </c>
      <c r="AF882" s="29" t="s">
        <v>11839</v>
      </c>
      <c r="AG882" s="28" t="s">
        <v>11839</v>
      </c>
      <c r="AH882" s="122" t="s">
        <v>11839</v>
      </c>
      <c r="AI882" s="122" t="s">
        <v>11839</v>
      </c>
      <c r="AJ882" s="123" t="s">
        <v>11839</v>
      </c>
      <c r="AK882" s="124" t="s">
        <v>11839</v>
      </c>
      <c r="AL882" s="28" t="s">
        <v>11839</v>
      </c>
      <c r="AM882" s="122" t="s">
        <v>11839</v>
      </c>
      <c r="AN882" s="122" t="s">
        <v>11839</v>
      </c>
      <c r="AO882" s="123" t="s">
        <v>11839</v>
      </c>
      <c r="AP882" s="29" t="s">
        <v>11839</v>
      </c>
      <c r="AQ882" s="28" t="s">
        <v>11839</v>
      </c>
      <c r="AR882" s="122" t="s">
        <v>11839</v>
      </c>
      <c r="AS882" s="122" t="s">
        <v>11839</v>
      </c>
      <c r="AT882" s="123" t="s">
        <v>11839</v>
      </c>
      <c r="AU882" s="124" t="s">
        <v>11837</v>
      </c>
      <c r="AV882" s="105"/>
      <c r="AX882" s="129"/>
      <c r="AY882" s="139"/>
      <c r="AZ882" s="139"/>
    </row>
    <row r="883" spans="3:52" ht="50" customHeight="1">
      <c r="C883" s="52" t="s">
        <v>6320</v>
      </c>
      <c r="D883" s="130" t="s">
        <v>2002</v>
      </c>
      <c r="E883" s="131" t="s">
        <v>12659</v>
      </c>
      <c r="F883" s="132" t="s">
        <v>2003</v>
      </c>
      <c r="G883" s="125">
        <v>170.62299999999999</v>
      </c>
      <c r="H883" s="122">
        <v>164.791</v>
      </c>
      <c r="I883" s="123">
        <f t="shared" si="449"/>
        <v>5.8319999999999936</v>
      </c>
      <c r="J883" s="124">
        <f t="shared" si="451"/>
        <v>3.5390282236287138</v>
      </c>
      <c r="K883" s="125">
        <v>170.62299999999999</v>
      </c>
      <c r="L883" s="122">
        <v>164.791</v>
      </c>
      <c r="M883" s="123">
        <f t="shared" si="452"/>
        <v>5.8319999999999936</v>
      </c>
      <c r="N883" s="124">
        <f t="shared" si="453"/>
        <v>3.5390282236287138</v>
      </c>
      <c r="O883" s="125" t="s">
        <v>11840</v>
      </c>
      <c r="P883" s="122" t="s">
        <v>11840</v>
      </c>
      <c r="Q883" s="123" t="s">
        <v>11839</v>
      </c>
      <c r="R883" s="124" t="s">
        <v>11840</v>
      </c>
      <c r="S883" s="125" t="s">
        <v>6421</v>
      </c>
      <c r="T883" s="122" t="s">
        <v>6421</v>
      </c>
      <c r="U883" s="123" t="s">
        <v>6421</v>
      </c>
      <c r="V883" s="124" t="s">
        <v>6421</v>
      </c>
      <c r="W883" s="121" t="s">
        <v>11839</v>
      </c>
      <c r="X883" s="122" t="s">
        <v>11840</v>
      </c>
      <c r="Y883" s="122" t="s">
        <v>11840</v>
      </c>
      <c r="Z883" s="123" t="s">
        <v>11840</v>
      </c>
      <c r="AA883" s="124" t="s">
        <v>11840</v>
      </c>
      <c r="AB883" s="28" t="s">
        <v>11839</v>
      </c>
      <c r="AC883" s="122" t="s">
        <v>11839</v>
      </c>
      <c r="AD883" s="122" t="s">
        <v>11839</v>
      </c>
      <c r="AE883" s="123" t="s">
        <v>11839</v>
      </c>
      <c r="AF883" s="29" t="s">
        <v>11839</v>
      </c>
      <c r="AG883" s="28" t="s">
        <v>11839</v>
      </c>
      <c r="AH883" s="122" t="s">
        <v>11839</v>
      </c>
      <c r="AI883" s="122" t="s">
        <v>11839</v>
      </c>
      <c r="AJ883" s="123" t="s">
        <v>11839</v>
      </c>
      <c r="AK883" s="124" t="s">
        <v>11839</v>
      </c>
      <c r="AL883" s="28" t="s">
        <v>11839</v>
      </c>
      <c r="AM883" s="122" t="s">
        <v>11839</v>
      </c>
      <c r="AN883" s="122" t="s">
        <v>11839</v>
      </c>
      <c r="AO883" s="123" t="s">
        <v>11839</v>
      </c>
      <c r="AP883" s="29" t="s">
        <v>11839</v>
      </c>
      <c r="AQ883" s="28" t="s">
        <v>11839</v>
      </c>
      <c r="AR883" s="122" t="s">
        <v>11839</v>
      </c>
      <c r="AS883" s="122" t="s">
        <v>11839</v>
      </c>
      <c r="AT883" s="123" t="s">
        <v>11839</v>
      </c>
      <c r="AU883" s="124" t="s">
        <v>11839</v>
      </c>
      <c r="AV883" s="105"/>
      <c r="AX883" s="129"/>
      <c r="AY883" s="139"/>
      <c r="AZ883" s="139"/>
    </row>
    <row r="884" spans="3:52" ht="50" customHeight="1">
      <c r="C884" s="52" t="s">
        <v>6320</v>
      </c>
      <c r="D884" s="130" t="s">
        <v>2004</v>
      </c>
      <c r="E884" s="131" t="s">
        <v>12659</v>
      </c>
      <c r="F884" s="132" t="s">
        <v>2005</v>
      </c>
      <c r="G884" s="125">
        <v>38.67</v>
      </c>
      <c r="H884" s="122">
        <v>47.128</v>
      </c>
      <c r="I884" s="123">
        <f t="shared" si="449"/>
        <v>-8.4579999999999984</v>
      </c>
      <c r="J884" s="124">
        <f t="shared" si="451"/>
        <v>-17.946868103887283</v>
      </c>
      <c r="K884" s="125" t="s">
        <v>11839</v>
      </c>
      <c r="L884" s="122" t="s">
        <v>11839</v>
      </c>
      <c r="M884" s="123" t="s">
        <v>11839</v>
      </c>
      <c r="N884" s="124" t="s">
        <v>11839</v>
      </c>
      <c r="O884" s="125" t="s">
        <v>11840</v>
      </c>
      <c r="P884" s="122" t="s">
        <v>11840</v>
      </c>
      <c r="Q884" s="123" t="s">
        <v>11839</v>
      </c>
      <c r="R884" s="124" t="s">
        <v>11840</v>
      </c>
      <c r="S884" s="125">
        <v>38.67</v>
      </c>
      <c r="T884" s="122">
        <v>47.128</v>
      </c>
      <c r="U884" s="123">
        <f t="shared" si="454"/>
        <v>-8.4579999999999984</v>
      </c>
      <c r="V884" s="124">
        <f>U884/T884*100</f>
        <v>-17.946868103887283</v>
      </c>
      <c r="W884" s="121" t="s">
        <v>8257</v>
      </c>
      <c r="X884" s="122">
        <v>39</v>
      </c>
      <c r="Y884" s="122">
        <v>47</v>
      </c>
      <c r="Z884" s="123">
        <f t="shared" si="456"/>
        <v>-8</v>
      </c>
      <c r="AA884" s="124">
        <f>Z884/Y884*100</f>
        <v>-17.021276595744681</v>
      </c>
      <c r="AB884" s="28" t="s">
        <v>11839</v>
      </c>
      <c r="AC884" s="122" t="s">
        <v>11839</v>
      </c>
      <c r="AD884" s="122" t="s">
        <v>11839</v>
      </c>
      <c r="AE884" s="123" t="s">
        <v>11839</v>
      </c>
      <c r="AF884" s="29" t="s">
        <v>11839</v>
      </c>
      <c r="AG884" s="28" t="s">
        <v>11839</v>
      </c>
      <c r="AH884" s="122" t="s">
        <v>11839</v>
      </c>
      <c r="AI884" s="122" t="s">
        <v>11839</v>
      </c>
      <c r="AJ884" s="123" t="s">
        <v>11839</v>
      </c>
      <c r="AK884" s="124" t="s">
        <v>11839</v>
      </c>
      <c r="AL884" s="28" t="s">
        <v>11839</v>
      </c>
      <c r="AM884" s="122" t="s">
        <v>11839</v>
      </c>
      <c r="AN884" s="122" t="s">
        <v>11839</v>
      </c>
      <c r="AO884" s="123" t="s">
        <v>11839</v>
      </c>
      <c r="AP884" s="29" t="s">
        <v>11839</v>
      </c>
      <c r="AQ884" s="28" t="s">
        <v>11839</v>
      </c>
      <c r="AR884" s="122" t="s">
        <v>11839</v>
      </c>
      <c r="AS884" s="122" t="s">
        <v>11839</v>
      </c>
      <c r="AT884" s="123" t="s">
        <v>11839</v>
      </c>
      <c r="AU884" s="124" t="s">
        <v>11837</v>
      </c>
      <c r="AV884" s="105"/>
      <c r="AX884" s="129"/>
      <c r="AY884" s="139"/>
      <c r="AZ884" s="139"/>
    </row>
    <row r="885" spans="3:52" ht="50" customHeight="1">
      <c r="C885" s="52" t="s">
        <v>6320</v>
      </c>
      <c r="D885" s="130" t="s">
        <v>2010</v>
      </c>
      <c r="E885" s="131" t="s">
        <v>6353</v>
      </c>
      <c r="F885" s="132" t="s">
        <v>2011</v>
      </c>
      <c r="G885" s="125">
        <v>60.944000000000003</v>
      </c>
      <c r="H885" s="122">
        <v>51.365000000000002</v>
      </c>
      <c r="I885" s="123">
        <f t="shared" si="449"/>
        <v>9.5790000000000006</v>
      </c>
      <c r="J885" s="124">
        <f t="shared" si="451"/>
        <v>18.648885427820499</v>
      </c>
      <c r="K885" s="125">
        <v>60.944000000000003</v>
      </c>
      <c r="L885" s="122">
        <v>51.365000000000002</v>
      </c>
      <c r="M885" s="123">
        <f t="shared" si="452"/>
        <v>9.5790000000000006</v>
      </c>
      <c r="N885" s="124">
        <f t="shared" si="453"/>
        <v>18.648885427820499</v>
      </c>
      <c r="O885" s="125" t="s">
        <v>11840</v>
      </c>
      <c r="P885" s="122" t="s">
        <v>11840</v>
      </c>
      <c r="Q885" s="123" t="s">
        <v>11839</v>
      </c>
      <c r="R885" s="124" t="s">
        <v>11840</v>
      </c>
      <c r="S885" s="125" t="s">
        <v>6421</v>
      </c>
      <c r="T885" s="122" t="s">
        <v>6421</v>
      </c>
      <c r="U885" s="123" t="s">
        <v>6421</v>
      </c>
      <c r="V885" s="124" t="s">
        <v>6421</v>
      </c>
      <c r="W885" s="121" t="s">
        <v>11839</v>
      </c>
      <c r="X885" s="122" t="s">
        <v>11840</v>
      </c>
      <c r="Y885" s="122" t="s">
        <v>11840</v>
      </c>
      <c r="Z885" s="123" t="s">
        <v>11840</v>
      </c>
      <c r="AA885" s="124" t="s">
        <v>11840</v>
      </c>
      <c r="AB885" s="28" t="s">
        <v>11839</v>
      </c>
      <c r="AC885" s="122" t="s">
        <v>11839</v>
      </c>
      <c r="AD885" s="122" t="s">
        <v>11839</v>
      </c>
      <c r="AE885" s="123" t="s">
        <v>11839</v>
      </c>
      <c r="AF885" s="29" t="s">
        <v>11839</v>
      </c>
      <c r="AG885" s="28" t="s">
        <v>11839</v>
      </c>
      <c r="AH885" s="122" t="s">
        <v>11839</v>
      </c>
      <c r="AI885" s="122" t="s">
        <v>11839</v>
      </c>
      <c r="AJ885" s="123" t="s">
        <v>11839</v>
      </c>
      <c r="AK885" s="124" t="s">
        <v>11839</v>
      </c>
      <c r="AL885" s="28" t="s">
        <v>11839</v>
      </c>
      <c r="AM885" s="122" t="s">
        <v>11839</v>
      </c>
      <c r="AN885" s="122" t="s">
        <v>11839</v>
      </c>
      <c r="AO885" s="123" t="s">
        <v>11839</v>
      </c>
      <c r="AP885" s="29" t="s">
        <v>11839</v>
      </c>
      <c r="AQ885" s="28" t="s">
        <v>11839</v>
      </c>
      <c r="AR885" s="122" t="s">
        <v>11839</v>
      </c>
      <c r="AS885" s="122" t="s">
        <v>11839</v>
      </c>
      <c r="AT885" s="123" t="s">
        <v>11839</v>
      </c>
      <c r="AU885" s="124" t="s">
        <v>11839</v>
      </c>
      <c r="AV885" s="105"/>
      <c r="AX885" s="129"/>
      <c r="AY885" s="139"/>
      <c r="AZ885" s="139"/>
    </row>
    <row r="886" spans="3:52" ht="50" customHeight="1">
      <c r="C886" s="52" t="s">
        <v>6321</v>
      </c>
      <c r="D886" s="106" t="s">
        <v>2014</v>
      </c>
      <c r="E886" s="107" t="s">
        <v>6353</v>
      </c>
      <c r="F886" s="108" t="s">
        <v>2015</v>
      </c>
      <c r="G886" s="125">
        <v>200.066</v>
      </c>
      <c r="H886" s="122">
        <v>200.042</v>
      </c>
      <c r="I886" s="123">
        <f t="shared" si="449"/>
        <v>2.4000000000000909E-2</v>
      </c>
      <c r="J886" s="124">
        <f t="shared" si="451"/>
        <v>1.1997480529089347E-2</v>
      </c>
      <c r="K886" s="125">
        <v>200.066</v>
      </c>
      <c r="L886" s="122">
        <v>200.042</v>
      </c>
      <c r="M886" s="123">
        <f t="shared" si="452"/>
        <v>2.4000000000000909E-2</v>
      </c>
      <c r="N886" s="124">
        <f t="shared" si="453"/>
        <v>1.1997480529089347E-2</v>
      </c>
      <c r="O886" s="125" t="s">
        <v>11840</v>
      </c>
      <c r="P886" s="122" t="s">
        <v>11840</v>
      </c>
      <c r="Q886" s="123" t="s">
        <v>11839</v>
      </c>
      <c r="R886" s="124" t="s">
        <v>11840</v>
      </c>
      <c r="S886" s="125" t="s">
        <v>6421</v>
      </c>
      <c r="T886" s="122" t="s">
        <v>6421</v>
      </c>
      <c r="U886" s="123" t="s">
        <v>6421</v>
      </c>
      <c r="V886" s="124" t="s">
        <v>6421</v>
      </c>
      <c r="W886" s="121" t="s">
        <v>11839</v>
      </c>
      <c r="X886" s="122" t="s">
        <v>11840</v>
      </c>
      <c r="Y886" s="122" t="s">
        <v>11840</v>
      </c>
      <c r="Z886" s="123" t="s">
        <v>11840</v>
      </c>
      <c r="AA886" s="124" t="s">
        <v>11840</v>
      </c>
      <c r="AB886" s="28" t="s">
        <v>11839</v>
      </c>
      <c r="AC886" s="122" t="s">
        <v>11839</v>
      </c>
      <c r="AD886" s="122" t="s">
        <v>11839</v>
      </c>
      <c r="AE886" s="123" t="s">
        <v>11839</v>
      </c>
      <c r="AF886" s="29" t="s">
        <v>11839</v>
      </c>
      <c r="AG886" s="28" t="s">
        <v>11839</v>
      </c>
      <c r="AH886" s="122" t="s">
        <v>11839</v>
      </c>
      <c r="AI886" s="122" t="s">
        <v>11839</v>
      </c>
      <c r="AJ886" s="123" t="s">
        <v>11839</v>
      </c>
      <c r="AK886" s="124" t="s">
        <v>11839</v>
      </c>
      <c r="AL886" s="28" t="s">
        <v>11839</v>
      </c>
      <c r="AM886" s="122" t="s">
        <v>11839</v>
      </c>
      <c r="AN886" s="122" t="s">
        <v>11839</v>
      </c>
      <c r="AO886" s="123" t="s">
        <v>11839</v>
      </c>
      <c r="AP886" s="29" t="s">
        <v>11839</v>
      </c>
      <c r="AQ886" s="28" t="s">
        <v>11839</v>
      </c>
      <c r="AR886" s="122" t="s">
        <v>11839</v>
      </c>
      <c r="AS886" s="122" t="s">
        <v>11839</v>
      </c>
      <c r="AT886" s="123" t="s">
        <v>11839</v>
      </c>
      <c r="AU886" s="124" t="s">
        <v>11839</v>
      </c>
      <c r="AV886" s="105"/>
      <c r="AX886" s="129"/>
      <c r="AY886" s="139"/>
      <c r="AZ886" s="139"/>
    </row>
    <row r="887" spans="3:52" ht="50" customHeight="1">
      <c r="C887" s="52" t="s">
        <v>6323</v>
      </c>
      <c r="D887" s="109" t="s">
        <v>2016</v>
      </c>
      <c r="E887" s="110" t="s">
        <v>6354</v>
      </c>
      <c r="F887" s="111" t="s">
        <v>2017</v>
      </c>
      <c r="G887" s="125">
        <v>114684.554</v>
      </c>
      <c r="H887" s="122">
        <v>114084.674</v>
      </c>
      <c r="I887" s="123">
        <v>599.88000000000466</v>
      </c>
      <c r="J887" s="124">
        <v>0.5258199712259376</v>
      </c>
      <c r="K887" s="125">
        <v>45715.807000000001</v>
      </c>
      <c r="L887" s="122">
        <v>43412.292999999998</v>
      </c>
      <c r="M887" s="123">
        <v>2303.5140000000029</v>
      </c>
      <c r="N887" s="124">
        <v>5.3061329886444906</v>
      </c>
      <c r="O887" s="125" t="s">
        <v>11840</v>
      </c>
      <c r="P887" s="122" t="s">
        <v>11840</v>
      </c>
      <c r="Q887" s="123" t="s">
        <v>11839</v>
      </c>
      <c r="R887" s="124" t="s">
        <v>11840</v>
      </c>
      <c r="S887" s="125">
        <v>68968.747000000003</v>
      </c>
      <c r="T887" s="122">
        <v>70672.380999999994</v>
      </c>
      <c r="U887" s="123">
        <v>-1703.6339999999909</v>
      </c>
      <c r="V887" s="124">
        <v>-2.410607900701677</v>
      </c>
      <c r="W887" s="121" t="s">
        <v>7897</v>
      </c>
      <c r="X887" s="122">
        <v>41556</v>
      </c>
      <c r="Y887" s="122">
        <v>41716</v>
      </c>
      <c r="Z887" s="123">
        <v>-160</v>
      </c>
      <c r="AA887" s="124">
        <v>-0.38354588167609555</v>
      </c>
      <c r="AB887" s="28" t="s">
        <v>7116</v>
      </c>
      <c r="AC887" s="122">
        <v>7675</v>
      </c>
      <c r="AD887" s="122">
        <v>8181</v>
      </c>
      <c r="AE887" s="123">
        <v>-506</v>
      </c>
      <c r="AF887" s="29">
        <v>-6.1850629507395185</v>
      </c>
      <c r="AG887" s="28" t="s">
        <v>8258</v>
      </c>
      <c r="AH887" s="122">
        <v>6757</v>
      </c>
      <c r="AI887" s="122">
        <v>6909</v>
      </c>
      <c r="AJ887" s="123">
        <v>-152</v>
      </c>
      <c r="AK887" s="124">
        <v>-2.2000289477493125</v>
      </c>
      <c r="AL887" s="28" t="s">
        <v>8259</v>
      </c>
      <c r="AM887" s="122">
        <v>6204</v>
      </c>
      <c r="AN887" s="122">
        <v>7088</v>
      </c>
      <c r="AO887" s="123">
        <v>-884</v>
      </c>
      <c r="AP887" s="29">
        <v>-12.471783295711061</v>
      </c>
      <c r="AQ887" s="28" t="s">
        <v>7305</v>
      </c>
      <c r="AR887" s="122">
        <v>5013</v>
      </c>
      <c r="AS887" s="122">
        <v>5013</v>
      </c>
      <c r="AT887" s="123">
        <v>0</v>
      </c>
      <c r="AU887" s="124">
        <v>0</v>
      </c>
      <c r="AV887" s="9" t="s">
        <v>12210</v>
      </c>
      <c r="AX887" s="129"/>
      <c r="AY887" s="139"/>
      <c r="AZ887" s="139"/>
    </row>
    <row r="888" spans="3:52" ht="50" customHeight="1">
      <c r="C888" s="52" t="s">
        <v>6323</v>
      </c>
      <c r="D888" s="109" t="s">
        <v>2018</v>
      </c>
      <c r="E888" s="110" t="s">
        <v>6354</v>
      </c>
      <c r="F888" s="111" t="s">
        <v>2019</v>
      </c>
      <c r="G888" s="125">
        <v>63955.718999999997</v>
      </c>
      <c r="H888" s="122">
        <v>56257.485000000001</v>
      </c>
      <c r="I888" s="123">
        <v>7698.2339999999967</v>
      </c>
      <c r="J888" s="124">
        <v>13.68392845858644</v>
      </c>
      <c r="K888" s="125">
        <v>24098.75</v>
      </c>
      <c r="L888" s="122">
        <v>19971.29</v>
      </c>
      <c r="M888" s="123">
        <v>4127.4599999999991</v>
      </c>
      <c r="N888" s="124">
        <v>20.666967431748269</v>
      </c>
      <c r="O888" s="125" t="s">
        <v>11840</v>
      </c>
      <c r="P888" s="122" t="s">
        <v>11840</v>
      </c>
      <c r="Q888" s="123" t="s">
        <v>11839</v>
      </c>
      <c r="R888" s="124" t="s">
        <v>11840</v>
      </c>
      <c r="S888" s="125">
        <v>39856.968999999997</v>
      </c>
      <c r="T888" s="122">
        <v>36286.195</v>
      </c>
      <c r="U888" s="123">
        <v>3570.7739999999976</v>
      </c>
      <c r="V888" s="124">
        <v>9.8405853796464413</v>
      </c>
      <c r="W888" s="121" t="s">
        <v>7443</v>
      </c>
      <c r="X888" s="122">
        <v>24792</v>
      </c>
      <c r="Y888" s="122">
        <v>22520</v>
      </c>
      <c r="Z888" s="123">
        <v>2272</v>
      </c>
      <c r="AA888" s="124">
        <v>10.088809946714033</v>
      </c>
      <c r="AB888" s="28" t="s">
        <v>7459</v>
      </c>
      <c r="AC888" s="122">
        <v>10458</v>
      </c>
      <c r="AD888" s="122">
        <v>9454</v>
      </c>
      <c r="AE888" s="123">
        <v>1004</v>
      </c>
      <c r="AF888" s="29">
        <v>10.619843452506876</v>
      </c>
      <c r="AG888" s="28" t="s">
        <v>8260</v>
      </c>
      <c r="AH888" s="122">
        <v>3645</v>
      </c>
      <c r="AI888" s="122">
        <v>3094</v>
      </c>
      <c r="AJ888" s="123">
        <v>551</v>
      </c>
      <c r="AK888" s="124">
        <v>17.808661926308986</v>
      </c>
      <c r="AL888" s="28" t="s">
        <v>7438</v>
      </c>
      <c r="AM888" s="122">
        <v>374</v>
      </c>
      <c r="AN888" s="122">
        <v>347</v>
      </c>
      <c r="AO888" s="123">
        <v>27</v>
      </c>
      <c r="AP888" s="29">
        <v>7.7809798270893378</v>
      </c>
      <c r="AQ888" s="28" t="s">
        <v>8261</v>
      </c>
      <c r="AR888" s="122">
        <v>288</v>
      </c>
      <c r="AS888" s="122">
        <v>178</v>
      </c>
      <c r="AT888" s="123">
        <v>110</v>
      </c>
      <c r="AU888" s="124">
        <v>61.797752808988761</v>
      </c>
      <c r="AV888" s="9" t="s">
        <v>8262</v>
      </c>
      <c r="AX888" s="129"/>
      <c r="AY888" s="139"/>
      <c r="AZ888" s="139"/>
    </row>
    <row r="889" spans="3:52" ht="50" customHeight="1">
      <c r="C889" s="52" t="s">
        <v>6323</v>
      </c>
      <c r="D889" s="109" t="s">
        <v>2020</v>
      </c>
      <c r="E889" s="110" t="s">
        <v>6354</v>
      </c>
      <c r="F889" s="111" t="s">
        <v>2021</v>
      </c>
      <c r="G889" s="125">
        <v>159624.66</v>
      </c>
      <c r="H889" s="122">
        <v>148477.56599999999</v>
      </c>
      <c r="I889" s="123">
        <v>11147.094000000012</v>
      </c>
      <c r="J889" s="124">
        <v>7.5075947837129897</v>
      </c>
      <c r="K889" s="125">
        <v>47753.438999999998</v>
      </c>
      <c r="L889" s="122">
        <v>44529.51</v>
      </c>
      <c r="M889" s="123">
        <v>3223.9289999999964</v>
      </c>
      <c r="N889" s="124">
        <v>7.2399831033397772</v>
      </c>
      <c r="O889" s="125" t="s">
        <v>11840</v>
      </c>
      <c r="P889" s="122" t="s">
        <v>11840</v>
      </c>
      <c r="Q889" s="123" t="s">
        <v>11839</v>
      </c>
      <c r="R889" s="124" t="s">
        <v>11840</v>
      </c>
      <c r="S889" s="125">
        <v>111871.22100000001</v>
      </c>
      <c r="T889" s="122">
        <v>103948.056</v>
      </c>
      <c r="U889" s="123">
        <v>7923.1650000000081</v>
      </c>
      <c r="V889" s="124">
        <v>7.6222348977839554</v>
      </c>
      <c r="W889" s="121" t="s">
        <v>7258</v>
      </c>
      <c r="X889" s="122">
        <v>66048</v>
      </c>
      <c r="Y889" s="122">
        <v>54016</v>
      </c>
      <c r="Z889" s="123">
        <v>12032</v>
      </c>
      <c r="AA889" s="124">
        <v>22.274881516587676</v>
      </c>
      <c r="AB889" s="28" t="s">
        <v>7443</v>
      </c>
      <c r="AC889" s="122">
        <v>15280</v>
      </c>
      <c r="AD889" s="122">
        <v>14621</v>
      </c>
      <c r="AE889" s="123">
        <v>659</v>
      </c>
      <c r="AF889" s="29">
        <v>4.5072156487244373</v>
      </c>
      <c r="AG889" s="28" t="s">
        <v>6466</v>
      </c>
      <c r="AH889" s="122">
        <v>7890</v>
      </c>
      <c r="AI889" s="122">
        <v>10600</v>
      </c>
      <c r="AJ889" s="123">
        <v>-2710</v>
      </c>
      <c r="AK889" s="124">
        <v>-25.566037735849058</v>
      </c>
      <c r="AL889" s="28" t="s">
        <v>8263</v>
      </c>
      <c r="AM889" s="122">
        <v>7692</v>
      </c>
      <c r="AN889" s="122">
        <v>8268</v>
      </c>
      <c r="AO889" s="123">
        <v>-576</v>
      </c>
      <c r="AP889" s="29">
        <v>-6.966618287373004</v>
      </c>
      <c r="AQ889" s="28" t="s">
        <v>8264</v>
      </c>
      <c r="AR889" s="122">
        <v>3873</v>
      </c>
      <c r="AS889" s="122">
        <v>4458</v>
      </c>
      <c r="AT889" s="123">
        <v>-585</v>
      </c>
      <c r="AU889" s="124">
        <v>-13.122476446837148</v>
      </c>
      <c r="AV889" s="9" t="s">
        <v>12211</v>
      </c>
      <c r="AX889" s="129"/>
      <c r="AY889" s="139"/>
      <c r="AZ889" s="139"/>
    </row>
    <row r="890" spans="3:52" ht="50" customHeight="1">
      <c r="C890" s="52" t="s">
        <v>6323</v>
      </c>
      <c r="D890" s="109" t="s">
        <v>2022</v>
      </c>
      <c r="E890" s="110" t="s">
        <v>6354</v>
      </c>
      <c r="F890" s="111" t="s">
        <v>2023</v>
      </c>
      <c r="G890" s="125">
        <v>50871.457000000002</v>
      </c>
      <c r="H890" s="122">
        <v>45039.762000000002</v>
      </c>
      <c r="I890" s="123">
        <v>5831.6949999999997</v>
      </c>
      <c r="J890" s="124">
        <v>12.947881474151659</v>
      </c>
      <c r="K890" s="125">
        <v>30289.201000000001</v>
      </c>
      <c r="L890" s="122">
        <v>27216.63</v>
      </c>
      <c r="M890" s="123">
        <v>3072.5709999999999</v>
      </c>
      <c r="N890" s="124">
        <v>11.289314657986679</v>
      </c>
      <c r="O890" s="125">
        <v>5674.5379999999996</v>
      </c>
      <c r="P890" s="122">
        <v>5569.9970000000003</v>
      </c>
      <c r="Q890" s="123">
        <v>104.54099999999926</v>
      </c>
      <c r="R890" s="124">
        <v>1.8768591796368874</v>
      </c>
      <c r="S890" s="125">
        <v>14907.718000000001</v>
      </c>
      <c r="T890" s="122">
        <v>12253.135</v>
      </c>
      <c r="U890" s="123">
        <v>2654.5830000000005</v>
      </c>
      <c r="V890" s="124">
        <v>21.66452095728971</v>
      </c>
      <c r="W890" s="121" t="s">
        <v>8265</v>
      </c>
      <c r="X890" s="122">
        <v>7567</v>
      </c>
      <c r="Y890" s="122">
        <v>5776</v>
      </c>
      <c r="Z890" s="123">
        <v>1791</v>
      </c>
      <c r="AA890" s="124">
        <v>31.007617728531855</v>
      </c>
      <c r="AB890" s="28" t="s">
        <v>8266</v>
      </c>
      <c r="AC890" s="122">
        <v>4866</v>
      </c>
      <c r="AD890" s="122">
        <v>4285</v>
      </c>
      <c r="AE890" s="123">
        <v>581</v>
      </c>
      <c r="AF890" s="29">
        <v>13.558926487747957</v>
      </c>
      <c r="AG890" s="28" t="s">
        <v>8267</v>
      </c>
      <c r="AH890" s="122">
        <v>639</v>
      </c>
      <c r="AI890" s="122">
        <v>639</v>
      </c>
      <c r="AJ890" s="123">
        <v>0</v>
      </c>
      <c r="AK890" s="124">
        <v>0</v>
      </c>
      <c r="AL890" s="28" t="s">
        <v>8268</v>
      </c>
      <c r="AM890" s="122">
        <v>425</v>
      </c>
      <c r="AN890" s="122">
        <v>425</v>
      </c>
      <c r="AO890" s="123">
        <v>0</v>
      </c>
      <c r="AP890" s="29">
        <v>0</v>
      </c>
      <c r="AQ890" s="28" t="s">
        <v>8269</v>
      </c>
      <c r="AR890" s="122">
        <v>371</v>
      </c>
      <c r="AS890" s="122">
        <v>371</v>
      </c>
      <c r="AT890" s="123">
        <v>0</v>
      </c>
      <c r="AU890" s="124">
        <v>0</v>
      </c>
      <c r="AV890" s="9" t="s">
        <v>12212</v>
      </c>
      <c r="AX890" s="129"/>
      <c r="AY890" s="139"/>
      <c r="AZ890" s="139"/>
    </row>
    <row r="891" spans="3:52" ht="50" customHeight="1">
      <c r="C891" s="52" t="s">
        <v>6323</v>
      </c>
      <c r="D891" s="109" t="s">
        <v>2024</v>
      </c>
      <c r="E891" s="110" t="s">
        <v>6354</v>
      </c>
      <c r="F891" s="111" t="s">
        <v>2025</v>
      </c>
      <c r="G891" s="125">
        <v>65605.86</v>
      </c>
      <c r="H891" s="122">
        <v>66653.88</v>
      </c>
      <c r="I891" s="123">
        <v>-1048.0200000000041</v>
      </c>
      <c r="J891" s="124">
        <v>-1.572331573195745</v>
      </c>
      <c r="K891" s="125">
        <v>22276.129000000001</v>
      </c>
      <c r="L891" s="122">
        <v>24968.919000000002</v>
      </c>
      <c r="M891" s="123">
        <v>-2692.7900000000009</v>
      </c>
      <c r="N891" s="124">
        <v>-10.784567806079233</v>
      </c>
      <c r="O891" s="125">
        <v>55.213999999999999</v>
      </c>
      <c r="P891" s="122">
        <v>54.999000000000002</v>
      </c>
      <c r="Q891" s="123">
        <v>0.21499999999999631</v>
      </c>
      <c r="R891" s="124">
        <v>0.39091619847632919</v>
      </c>
      <c r="S891" s="125">
        <v>43274.517</v>
      </c>
      <c r="T891" s="122">
        <v>41629.962</v>
      </c>
      <c r="U891" s="123">
        <v>1644.5550000000003</v>
      </c>
      <c r="V891" s="124">
        <v>3.9504119653051819</v>
      </c>
      <c r="W891" s="121" t="s">
        <v>8270</v>
      </c>
      <c r="X891" s="122">
        <v>23111</v>
      </c>
      <c r="Y891" s="122">
        <v>19027</v>
      </c>
      <c r="Z891" s="123">
        <v>4084</v>
      </c>
      <c r="AA891" s="124">
        <v>21.464235034424764</v>
      </c>
      <c r="AB891" s="28" t="s">
        <v>8271</v>
      </c>
      <c r="AC891" s="122">
        <v>19210</v>
      </c>
      <c r="AD891" s="122">
        <v>21669</v>
      </c>
      <c r="AE891" s="123">
        <v>-2459</v>
      </c>
      <c r="AF891" s="29">
        <v>-11.348008675988739</v>
      </c>
      <c r="AG891" s="28" t="s">
        <v>6467</v>
      </c>
      <c r="AH891" s="122">
        <v>666</v>
      </c>
      <c r="AI891" s="122">
        <v>666</v>
      </c>
      <c r="AJ891" s="123">
        <v>0</v>
      </c>
      <c r="AK891" s="124">
        <v>0</v>
      </c>
      <c r="AL891" s="28" t="s">
        <v>7445</v>
      </c>
      <c r="AM891" s="122">
        <v>96</v>
      </c>
      <c r="AN891" s="122">
        <v>96</v>
      </c>
      <c r="AO891" s="123">
        <v>0</v>
      </c>
      <c r="AP891" s="29">
        <v>0</v>
      </c>
      <c r="AQ891" s="28" t="s">
        <v>8272</v>
      </c>
      <c r="AR891" s="122">
        <v>69</v>
      </c>
      <c r="AS891" s="122">
        <v>50</v>
      </c>
      <c r="AT891" s="123">
        <v>19</v>
      </c>
      <c r="AU891" s="124">
        <v>38</v>
      </c>
      <c r="AV891" s="9" t="s">
        <v>8273</v>
      </c>
      <c r="AX891" s="129"/>
      <c r="AY891" s="139"/>
      <c r="AZ891" s="139"/>
    </row>
    <row r="892" spans="3:52" ht="50" customHeight="1">
      <c r="C892" s="52" t="s">
        <v>6323</v>
      </c>
      <c r="D892" s="109" t="s">
        <v>2026</v>
      </c>
      <c r="E892" s="110" t="s">
        <v>6354</v>
      </c>
      <c r="F892" s="111" t="s">
        <v>2027</v>
      </c>
      <c r="G892" s="125">
        <v>45719.858999999997</v>
      </c>
      <c r="H892" s="122">
        <v>43870.411</v>
      </c>
      <c r="I892" s="123">
        <v>1849.4479999999967</v>
      </c>
      <c r="J892" s="124">
        <v>4.2157070285938207</v>
      </c>
      <c r="K892" s="125">
        <v>10038.348</v>
      </c>
      <c r="L892" s="122">
        <v>9511.848</v>
      </c>
      <c r="M892" s="123">
        <v>526.5</v>
      </c>
      <c r="N892" s="124">
        <v>5.5352019922942421</v>
      </c>
      <c r="O892" s="125">
        <v>6282.857</v>
      </c>
      <c r="P892" s="122">
        <v>6275.152</v>
      </c>
      <c r="Q892" s="123">
        <v>7.7049999999999272</v>
      </c>
      <c r="R892" s="124">
        <v>0.12278587036616687</v>
      </c>
      <c r="S892" s="125">
        <v>29398.653999999999</v>
      </c>
      <c r="T892" s="122">
        <v>28083.411</v>
      </c>
      <c r="U892" s="123">
        <v>1315.2429999999986</v>
      </c>
      <c r="V892" s="124">
        <v>4.6833449113428518</v>
      </c>
      <c r="W892" s="121" t="s">
        <v>8274</v>
      </c>
      <c r="X892" s="122">
        <v>19830</v>
      </c>
      <c r="Y892" s="122">
        <v>19409</v>
      </c>
      <c r="Z892" s="123">
        <v>421</v>
      </c>
      <c r="AA892" s="124">
        <v>2.1690968107578956</v>
      </c>
      <c r="AB892" s="28" t="s">
        <v>8275</v>
      </c>
      <c r="AC892" s="122">
        <v>3314</v>
      </c>
      <c r="AD892" s="122">
        <v>2811</v>
      </c>
      <c r="AE892" s="123">
        <v>503</v>
      </c>
      <c r="AF892" s="29">
        <v>17.893987904660264</v>
      </c>
      <c r="AG892" s="28" t="s">
        <v>8276</v>
      </c>
      <c r="AH892" s="122">
        <v>2339</v>
      </c>
      <c r="AI892" s="122">
        <v>2136</v>
      </c>
      <c r="AJ892" s="123">
        <v>203</v>
      </c>
      <c r="AK892" s="124">
        <v>9.5037453183520597</v>
      </c>
      <c r="AL892" s="28" t="s">
        <v>8277</v>
      </c>
      <c r="AM892" s="122">
        <v>2025</v>
      </c>
      <c r="AN892" s="122">
        <v>1961</v>
      </c>
      <c r="AO892" s="123">
        <v>64</v>
      </c>
      <c r="AP892" s="29">
        <v>3.2636409994900561</v>
      </c>
      <c r="AQ892" s="28" t="s">
        <v>7336</v>
      </c>
      <c r="AR892" s="122">
        <v>668</v>
      </c>
      <c r="AS892" s="122">
        <v>664</v>
      </c>
      <c r="AT892" s="123">
        <v>4</v>
      </c>
      <c r="AU892" s="124">
        <v>0.60240963855421692</v>
      </c>
      <c r="AV892" s="9" t="s">
        <v>12213</v>
      </c>
      <c r="AX892" s="129"/>
      <c r="AY892" s="139"/>
      <c r="AZ892" s="139"/>
    </row>
    <row r="893" spans="3:52" ht="50" customHeight="1">
      <c r="C893" s="52" t="s">
        <v>6323</v>
      </c>
      <c r="D893" s="109" t="s">
        <v>2028</v>
      </c>
      <c r="E893" s="110" t="s">
        <v>6354</v>
      </c>
      <c r="F893" s="111" t="s">
        <v>2029</v>
      </c>
      <c r="G893" s="125">
        <v>22667.844000000001</v>
      </c>
      <c r="H893" s="122">
        <v>17387.133000000002</v>
      </c>
      <c r="I893" s="123">
        <v>5280.7109999999993</v>
      </c>
      <c r="J893" s="124">
        <v>30.371372899718423</v>
      </c>
      <c r="K893" s="125">
        <v>14316.625</v>
      </c>
      <c r="L893" s="122">
        <v>9568.7880000000005</v>
      </c>
      <c r="M893" s="123">
        <v>4747.8369999999995</v>
      </c>
      <c r="N893" s="124">
        <v>49.617955795446605</v>
      </c>
      <c r="O893" s="125">
        <v>16.356999999999999</v>
      </c>
      <c r="P893" s="122">
        <v>177.226</v>
      </c>
      <c r="Q893" s="123">
        <v>-160.869</v>
      </c>
      <c r="R893" s="124">
        <v>-90.7705415683929</v>
      </c>
      <c r="S893" s="125">
        <v>8334.8619999999992</v>
      </c>
      <c r="T893" s="122">
        <v>7641.1189999999997</v>
      </c>
      <c r="U893" s="123">
        <v>693.74299999999948</v>
      </c>
      <c r="V893" s="124">
        <v>9.0790759835045041</v>
      </c>
      <c r="W893" s="121" t="s">
        <v>6441</v>
      </c>
      <c r="X893" s="122">
        <v>5401</v>
      </c>
      <c r="Y893" s="122">
        <v>4451</v>
      </c>
      <c r="Z893" s="123">
        <v>950</v>
      </c>
      <c r="AA893" s="124">
        <v>21.343518310492023</v>
      </c>
      <c r="AB893" s="28" t="s">
        <v>8278</v>
      </c>
      <c r="AC893" s="122">
        <v>1180</v>
      </c>
      <c r="AD893" s="122">
        <v>1285</v>
      </c>
      <c r="AE893" s="123">
        <v>-105</v>
      </c>
      <c r="AF893" s="29">
        <v>-8.1712062256809332</v>
      </c>
      <c r="AG893" s="28" t="s">
        <v>8279</v>
      </c>
      <c r="AH893" s="122">
        <v>873</v>
      </c>
      <c r="AI893" s="122">
        <v>850</v>
      </c>
      <c r="AJ893" s="123">
        <v>23</v>
      </c>
      <c r="AK893" s="124">
        <v>2.7058823529411762</v>
      </c>
      <c r="AL893" s="28" t="s">
        <v>8280</v>
      </c>
      <c r="AM893" s="122">
        <v>685</v>
      </c>
      <c r="AN893" s="122">
        <v>759</v>
      </c>
      <c r="AO893" s="123">
        <v>-74</v>
      </c>
      <c r="AP893" s="29">
        <v>-9.749670619235836</v>
      </c>
      <c r="AQ893" s="28" t="s">
        <v>8281</v>
      </c>
      <c r="AR893" s="122">
        <v>109</v>
      </c>
      <c r="AS893" s="122">
        <v>109</v>
      </c>
      <c r="AT893" s="123">
        <v>0</v>
      </c>
      <c r="AU893" s="124">
        <v>0</v>
      </c>
      <c r="AV893" s="9" t="s">
        <v>12214</v>
      </c>
      <c r="AX893" s="129"/>
      <c r="AY893" s="139"/>
      <c r="AZ893" s="139"/>
    </row>
    <row r="894" spans="3:52" ht="50" customHeight="1">
      <c r="C894" s="52" t="s">
        <v>6323</v>
      </c>
      <c r="D894" s="109" t="s">
        <v>2030</v>
      </c>
      <c r="E894" s="110" t="s">
        <v>6354</v>
      </c>
      <c r="F894" s="111" t="s">
        <v>2031</v>
      </c>
      <c r="G894" s="125">
        <v>120529.757</v>
      </c>
      <c r="H894" s="122">
        <v>107117.58500000001</v>
      </c>
      <c r="I894" s="123">
        <v>13412.171999999991</v>
      </c>
      <c r="J894" s="124">
        <v>12.52098056542256</v>
      </c>
      <c r="K894" s="125">
        <v>27787.266</v>
      </c>
      <c r="L894" s="122">
        <v>29668.2</v>
      </c>
      <c r="M894" s="123">
        <v>-1880.9340000000011</v>
      </c>
      <c r="N894" s="124">
        <v>-6.3398992861043171</v>
      </c>
      <c r="O894" s="125">
        <v>3104.2139999999999</v>
      </c>
      <c r="P894" s="122">
        <v>3098.7510000000002</v>
      </c>
      <c r="Q894" s="123">
        <v>5.4629999999997381</v>
      </c>
      <c r="R894" s="124">
        <v>0.17629683701593765</v>
      </c>
      <c r="S894" s="125">
        <v>89638.277000000002</v>
      </c>
      <c r="T894" s="122">
        <v>74350.634000000005</v>
      </c>
      <c r="U894" s="123">
        <v>15287.642999999996</v>
      </c>
      <c r="V894" s="124">
        <v>20.56155028886505</v>
      </c>
      <c r="W894" s="121" t="s">
        <v>8282</v>
      </c>
      <c r="X894" s="122">
        <v>61702.845999999998</v>
      </c>
      <c r="Y894" s="122">
        <v>48254.264000000003</v>
      </c>
      <c r="Z894" s="123">
        <v>13448.581999999995</v>
      </c>
      <c r="AA894" s="124">
        <v>27.870245829466995</v>
      </c>
      <c r="AB894" s="28" t="s">
        <v>8283</v>
      </c>
      <c r="AC894" s="122">
        <v>14847.162</v>
      </c>
      <c r="AD894" s="122">
        <v>14399.07</v>
      </c>
      <c r="AE894" s="123">
        <v>448.09200000000055</v>
      </c>
      <c r="AF894" s="29">
        <v>3.1119509801674732</v>
      </c>
      <c r="AG894" s="28" t="s">
        <v>8284</v>
      </c>
      <c r="AH894" s="122">
        <v>6000</v>
      </c>
      <c r="AI894" s="122">
        <v>5000</v>
      </c>
      <c r="AJ894" s="123">
        <v>1000</v>
      </c>
      <c r="AK894" s="124">
        <v>20</v>
      </c>
      <c r="AL894" s="28" t="s">
        <v>8233</v>
      </c>
      <c r="AM894" s="122">
        <v>3282.9270000000001</v>
      </c>
      <c r="AN894" s="122">
        <v>3341.893</v>
      </c>
      <c r="AO894" s="123">
        <v>-58.965999999999894</v>
      </c>
      <c r="AP894" s="29">
        <v>-1.7644490712299854</v>
      </c>
      <c r="AQ894" s="28" t="s">
        <v>8285</v>
      </c>
      <c r="AR894" s="122">
        <v>1532.5429999999999</v>
      </c>
      <c r="AS894" s="122">
        <v>1501.2249999999999</v>
      </c>
      <c r="AT894" s="123">
        <v>31.317999999999984</v>
      </c>
      <c r="AU894" s="124">
        <v>2.0861629669103556</v>
      </c>
      <c r="AV894" s="9" t="s">
        <v>8286</v>
      </c>
      <c r="AX894" s="129"/>
      <c r="AY894" s="139"/>
      <c r="AZ894" s="139"/>
    </row>
    <row r="895" spans="3:52" ht="50" customHeight="1">
      <c r="C895" s="52" t="s">
        <v>6323</v>
      </c>
      <c r="D895" s="53" t="s">
        <v>2032</v>
      </c>
      <c r="E895" s="67" t="s">
        <v>6354</v>
      </c>
      <c r="F895" s="54" t="s">
        <v>2033</v>
      </c>
      <c r="G895" s="125">
        <v>101569.40300000001</v>
      </c>
      <c r="H895" s="122">
        <v>93941.983999999997</v>
      </c>
      <c r="I895" s="123">
        <v>7627.419000000009</v>
      </c>
      <c r="J895" s="124">
        <v>8.119286686557535</v>
      </c>
      <c r="K895" s="125">
        <v>19087.357</v>
      </c>
      <c r="L895" s="122">
        <v>17836.076000000001</v>
      </c>
      <c r="M895" s="123">
        <v>1251.280999999999</v>
      </c>
      <c r="N895" s="124">
        <v>7.0154500350861877</v>
      </c>
      <c r="O895" s="125">
        <v>9658.5370000000003</v>
      </c>
      <c r="P895" s="122">
        <v>10378.781999999999</v>
      </c>
      <c r="Q895" s="123">
        <v>-720.24499999999898</v>
      </c>
      <c r="R895" s="124">
        <v>-6.9395907920601765</v>
      </c>
      <c r="S895" s="125">
        <v>72823.509000000005</v>
      </c>
      <c r="T895" s="122">
        <v>65727.126000000004</v>
      </c>
      <c r="U895" s="123">
        <v>7096.3830000000016</v>
      </c>
      <c r="V895" s="124">
        <v>10.796734060759025</v>
      </c>
      <c r="W895" s="121" t="s">
        <v>7333</v>
      </c>
      <c r="X895" s="122">
        <v>40457</v>
      </c>
      <c r="Y895" s="122">
        <v>35291</v>
      </c>
      <c r="Z895" s="123">
        <v>5166</v>
      </c>
      <c r="AA895" s="124">
        <v>14.638293049219348</v>
      </c>
      <c r="AB895" s="28" t="s">
        <v>8287</v>
      </c>
      <c r="AC895" s="122">
        <v>24527</v>
      </c>
      <c r="AD895" s="122">
        <v>22020</v>
      </c>
      <c r="AE895" s="123">
        <v>2507</v>
      </c>
      <c r="AF895" s="29">
        <v>11.385104450499545</v>
      </c>
      <c r="AG895" s="28" t="s">
        <v>8288</v>
      </c>
      <c r="AH895" s="122">
        <v>3000</v>
      </c>
      <c r="AI895" s="122">
        <v>3000</v>
      </c>
      <c r="AJ895" s="123">
        <v>0</v>
      </c>
      <c r="AK895" s="124">
        <v>0</v>
      </c>
      <c r="AL895" s="28" t="s">
        <v>8289</v>
      </c>
      <c r="AM895" s="122">
        <v>1500</v>
      </c>
      <c r="AN895" s="122">
        <v>1500</v>
      </c>
      <c r="AO895" s="123">
        <v>0</v>
      </c>
      <c r="AP895" s="29">
        <v>0</v>
      </c>
      <c r="AQ895" s="28" t="s">
        <v>8290</v>
      </c>
      <c r="AR895" s="122">
        <v>1425</v>
      </c>
      <c r="AS895" s="122">
        <v>2000</v>
      </c>
      <c r="AT895" s="123">
        <v>-575</v>
      </c>
      <c r="AU895" s="124">
        <v>-28.749999999999996</v>
      </c>
      <c r="AV895" s="9" t="s">
        <v>12215</v>
      </c>
      <c r="AX895" s="129"/>
      <c r="AY895" s="139"/>
      <c r="AZ895" s="139"/>
    </row>
    <row r="896" spans="3:52" ht="50" customHeight="1">
      <c r="C896" s="52" t="s">
        <v>6323</v>
      </c>
      <c r="D896" s="53" t="s">
        <v>2034</v>
      </c>
      <c r="E896" s="67" t="s">
        <v>6354</v>
      </c>
      <c r="F896" s="54" t="s">
        <v>2035</v>
      </c>
      <c r="G896" s="125">
        <v>42482.417000000001</v>
      </c>
      <c r="H896" s="122">
        <v>35575.851000000002</v>
      </c>
      <c r="I896" s="123">
        <v>6906.5659999999989</v>
      </c>
      <c r="J896" s="124">
        <v>19.4136353899166</v>
      </c>
      <c r="K896" s="125">
        <v>20657.937999999998</v>
      </c>
      <c r="L896" s="122">
        <v>17345.441999999999</v>
      </c>
      <c r="M896" s="123">
        <v>3312.4959999999992</v>
      </c>
      <c r="N896" s="124">
        <v>19.097212973875209</v>
      </c>
      <c r="O896" s="125">
        <v>1319.5940000000001</v>
      </c>
      <c r="P896" s="122">
        <v>1530.5070000000001</v>
      </c>
      <c r="Q896" s="123">
        <v>-210.91300000000001</v>
      </c>
      <c r="R896" s="124">
        <v>-13.780596887175294</v>
      </c>
      <c r="S896" s="125">
        <v>20504.884999999998</v>
      </c>
      <c r="T896" s="122">
        <v>16699.901999999998</v>
      </c>
      <c r="U896" s="123">
        <v>3804.9830000000002</v>
      </c>
      <c r="V896" s="124">
        <v>22.784463046549618</v>
      </c>
      <c r="W896" s="121" t="s">
        <v>6881</v>
      </c>
      <c r="X896" s="122">
        <v>17894</v>
      </c>
      <c r="Y896" s="122">
        <v>13967</v>
      </c>
      <c r="Z896" s="123">
        <v>3927</v>
      </c>
      <c r="AA896" s="124">
        <v>28.116274074604426</v>
      </c>
      <c r="AB896" s="28" t="s">
        <v>8291</v>
      </c>
      <c r="AC896" s="122">
        <v>886</v>
      </c>
      <c r="AD896" s="122">
        <v>917</v>
      </c>
      <c r="AE896" s="123">
        <v>-31</v>
      </c>
      <c r="AF896" s="29">
        <v>-3.3805888767720829</v>
      </c>
      <c r="AG896" s="28" t="s">
        <v>8292</v>
      </c>
      <c r="AH896" s="122">
        <v>731</v>
      </c>
      <c r="AI896" s="122">
        <v>699</v>
      </c>
      <c r="AJ896" s="123">
        <v>32</v>
      </c>
      <c r="AK896" s="124">
        <v>4.5779685264663801</v>
      </c>
      <c r="AL896" s="28" t="s">
        <v>8293</v>
      </c>
      <c r="AM896" s="122">
        <v>678</v>
      </c>
      <c r="AN896" s="122">
        <v>683</v>
      </c>
      <c r="AO896" s="123">
        <v>-5</v>
      </c>
      <c r="AP896" s="29">
        <v>-0.7320644216691069</v>
      </c>
      <c r="AQ896" s="28" t="s">
        <v>8294</v>
      </c>
      <c r="AR896" s="122">
        <v>232</v>
      </c>
      <c r="AS896" s="122">
        <v>381</v>
      </c>
      <c r="AT896" s="123">
        <v>-149</v>
      </c>
      <c r="AU896" s="124">
        <v>-39.107611548556434</v>
      </c>
      <c r="AV896" s="9" t="s">
        <v>8295</v>
      </c>
      <c r="AX896" s="129"/>
      <c r="AY896" s="139"/>
      <c r="AZ896" s="139"/>
    </row>
    <row r="897" spans="3:52" ht="50" customHeight="1">
      <c r="C897" s="52" t="s">
        <v>6323</v>
      </c>
      <c r="D897" s="109" t="s">
        <v>2036</v>
      </c>
      <c r="E897" s="110" t="s">
        <v>6354</v>
      </c>
      <c r="F897" s="111" t="s">
        <v>2037</v>
      </c>
      <c r="G897" s="125">
        <v>115690.681</v>
      </c>
      <c r="H897" s="122">
        <v>130051.66</v>
      </c>
      <c r="I897" s="123">
        <v>-14360.979000000007</v>
      </c>
      <c r="J897" s="124">
        <v>-11.042518795992304</v>
      </c>
      <c r="K897" s="125">
        <v>66016.53</v>
      </c>
      <c r="L897" s="122">
        <v>64971.360000000001</v>
      </c>
      <c r="M897" s="123">
        <v>1045.1699999999983</v>
      </c>
      <c r="N897" s="124">
        <v>1.6086626476650607</v>
      </c>
      <c r="O897" s="125">
        <v>4740.7790000000005</v>
      </c>
      <c r="P897" s="122">
        <v>6737.4489999999996</v>
      </c>
      <c r="Q897" s="123">
        <v>-1996.6699999999992</v>
      </c>
      <c r="R897" s="124">
        <v>-29.635400579655585</v>
      </c>
      <c r="S897" s="125">
        <v>44933.372000000003</v>
      </c>
      <c r="T897" s="122">
        <v>58342.851000000002</v>
      </c>
      <c r="U897" s="123">
        <v>-13409.478999999999</v>
      </c>
      <c r="V897" s="124">
        <v>-22.983928227984606</v>
      </c>
      <c r="W897" s="121" t="s">
        <v>8296</v>
      </c>
      <c r="X897" s="122">
        <v>37796</v>
      </c>
      <c r="Y897" s="122">
        <v>36783</v>
      </c>
      <c r="Z897" s="123">
        <v>1013</v>
      </c>
      <c r="AA897" s="124">
        <v>2.7539896147676917</v>
      </c>
      <c r="AB897" s="28" t="s">
        <v>8297</v>
      </c>
      <c r="AC897" s="122">
        <v>811</v>
      </c>
      <c r="AD897" s="122">
        <v>17240</v>
      </c>
      <c r="AE897" s="123">
        <v>-16429</v>
      </c>
      <c r="AF897" s="29">
        <v>-95.29582366589328</v>
      </c>
      <c r="AG897" s="28" t="s">
        <v>8298</v>
      </c>
      <c r="AH897" s="122">
        <v>6010</v>
      </c>
      <c r="AI897" s="122">
        <v>4008</v>
      </c>
      <c r="AJ897" s="123">
        <v>2002</v>
      </c>
      <c r="AK897" s="124">
        <v>49.950099800399201</v>
      </c>
      <c r="AL897" s="28" t="s">
        <v>8299</v>
      </c>
      <c r="AM897" s="122">
        <v>117</v>
      </c>
      <c r="AN897" s="122">
        <v>132</v>
      </c>
      <c r="AO897" s="123">
        <v>-15</v>
      </c>
      <c r="AP897" s="29">
        <v>-11.363636363636363</v>
      </c>
      <c r="AQ897" s="28" t="s">
        <v>8300</v>
      </c>
      <c r="AR897" s="122">
        <v>90</v>
      </c>
      <c r="AS897" s="122">
        <v>76</v>
      </c>
      <c r="AT897" s="123">
        <v>14</v>
      </c>
      <c r="AU897" s="124">
        <v>18.421052631578945</v>
      </c>
      <c r="AV897" s="9" t="s">
        <v>12216</v>
      </c>
      <c r="AX897" s="129"/>
      <c r="AY897" s="139"/>
      <c r="AZ897" s="139"/>
    </row>
    <row r="898" spans="3:52" ht="50" customHeight="1">
      <c r="C898" s="52" t="s">
        <v>6323</v>
      </c>
      <c r="D898" s="109" t="s">
        <v>2038</v>
      </c>
      <c r="E898" s="110" t="s">
        <v>6354</v>
      </c>
      <c r="F898" s="111" t="s">
        <v>2039</v>
      </c>
      <c r="G898" s="125">
        <v>98374.618000000002</v>
      </c>
      <c r="H898" s="122">
        <v>86672.876999999993</v>
      </c>
      <c r="I898" s="123">
        <v>11701.741000000009</v>
      </c>
      <c r="J898" s="124">
        <v>13.501041392683907</v>
      </c>
      <c r="K898" s="125">
        <v>31961.14</v>
      </c>
      <c r="L898" s="122">
        <v>27193.113000000001</v>
      </c>
      <c r="M898" s="123">
        <v>4768.0269999999982</v>
      </c>
      <c r="N898" s="124">
        <v>17.533950599918434</v>
      </c>
      <c r="O898" s="125">
        <v>6425.6490000000003</v>
      </c>
      <c r="P898" s="122">
        <v>6409.6270000000004</v>
      </c>
      <c r="Q898" s="123">
        <v>16.021999999999935</v>
      </c>
      <c r="R898" s="124">
        <v>0.24996774383283044</v>
      </c>
      <c r="S898" s="125">
        <v>59987.828999999998</v>
      </c>
      <c r="T898" s="122">
        <v>53070.137000000002</v>
      </c>
      <c r="U898" s="123">
        <v>6917.6919999999955</v>
      </c>
      <c r="V898" s="124">
        <v>13.034999325515203</v>
      </c>
      <c r="W898" s="121" t="s">
        <v>8301</v>
      </c>
      <c r="X898" s="122">
        <v>24358</v>
      </c>
      <c r="Y898" s="122">
        <v>22798</v>
      </c>
      <c r="Z898" s="123">
        <v>1560</v>
      </c>
      <c r="AA898" s="124">
        <v>6.8427055004824986</v>
      </c>
      <c r="AB898" s="28" t="s">
        <v>8302</v>
      </c>
      <c r="AC898" s="122">
        <v>14548</v>
      </c>
      <c r="AD898" s="122">
        <v>9440</v>
      </c>
      <c r="AE898" s="123">
        <v>5108</v>
      </c>
      <c r="AF898" s="29">
        <v>54.110169491525426</v>
      </c>
      <c r="AG898" s="28" t="s">
        <v>8303</v>
      </c>
      <c r="AH898" s="122">
        <v>8085</v>
      </c>
      <c r="AI898" s="122">
        <v>8066</v>
      </c>
      <c r="AJ898" s="123">
        <v>19</v>
      </c>
      <c r="AK898" s="124">
        <v>0.23555665757500621</v>
      </c>
      <c r="AL898" s="28" t="s">
        <v>8304</v>
      </c>
      <c r="AM898" s="122">
        <v>8049</v>
      </c>
      <c r="AN898" s="122">
        <v>8015</v>
      </c>
      <c r="AO898" s="123">
        <v>34</v>
      </c>
      <c r="AP898" s="29">
        <v>0.42420461634435436</v>
      </c>
      <c r="AQ898" s="28" t="s">
        <v>8305</v>
      </c>
      <c r="AR898" s="122">
        <v>1709</v>
      </c>
      <c r="AS898" s="122">
        <v>1771</v>
      </c>
      <c r="AT898" s="123">
        <v>-62</v>
      </c>
      <c r="AU898" s="124">
        <v>-3.5008469791078487</v>
      </c>
      <c r="AV898" s="9" t="s">
        <v>8306</v>
      </c>
      <c r="AX898" s="129"/>
      <c r="AY898" s="139"/>
      <c r="AZ898" s="139"/>
    </row>
    <row r="899" spans="3:52" ht="50" customHeight="1">
      <c r="C899" s="52" t="s">
        <v>6323</v>
      </c>
      <c r="D899" s="109" t="s">
        <v>2040</v>
      </c>
      <c r="E899" s="110" t="s">
        <v>6354</v>
      </c>
      <c r="F899" s="111" t="s">
        <v>2041</v>
      </c>
      <c r="G899" s="125">
        <v>96015.659</v>
      </c>
      <c r="H899" s="122">
        <v>87436.41</v>
      </c>
      <c r="I899" s="123">
        <v>8579.2489999999962</v>
      </c>
      <c r="J899" s="124">
        <v>9.8119867913149648</v>
      </c>
      <c r="K899" s="125">
        <v>36032.881999999998</v>
      </c>
      <c r="L899" s="122">
        <v>35998.614000000001</v>
      </c>
      <c r="M899" s="123">
        <v>34.267999999996391</v>
      </c>
      <c r="N899" s="124">
        <v>9.519255380220025E-2</v>
      </c>
      <c r="O899" s="125" t="s">
        <v>11840</v>
      </c>
      <c r="P899" s="122" t="s">
        <v>11840</v>
      </c>
      <c r="Q899" s="123" t="s">
        <v>11839</v>
      </c>
      <c r="R899" s="124" t="s">
        <v>11840</v>
      </c>
      <c r="S899" s="125">
        <v>59982.777000000002</v>
      </c>
      <c r="T899" s="122">
        <v>51437.796000000002</v>
      </c>
      <c r="U899" s="123">
        <v>8544.9809999999998</v>
      </c>
      <c r="V899" s="124">
        <v>16.612261147425521</v>
      </c>
      <c r="W899" s="121" t="s">
        <v>8304</v>
      </c>
      <c r="X899" s="122">
        <v>58821</v>
      </c>
      <c r="Y899" s="122">
        <v>50276</v>
      </c>
      <c r="Z899" s="123">
        <v>8545</v>
      </c>
      <c r="AA899" s="124">
        <v>16.996181080435992</v>
      </c>
      <c r="AB899" s="28" t="s">
        <v>8307</v>
      </c>
      <c r="AC899" s="122">
        <v>1000</v>
      </c>
      <c r="AD899" s="122" t="s">
        <v>6421</v>
      </c>
      <c r="AE899" s="123">
        <v>1000</v>
      </c>
      <c r="AF899" s="29" t="s">
        <v>11832</v>
      </c>
      <c r="AG899" s="28" t="s">
        <v>8308</v>
      </c>
      <c r="AH899" s="122">
        <v>70</v>
      </c>
      <c r="AI899" s="122" t="s">
        <v>6494</v>
      </c>
      <c r="AJ899" s="123">
        <v>70</v>
      </c>
      <c r="AK899" s="124" t="s">
        <v>11832</v>
      </c>
      <c r="AL899" s="28" t="s">
        <v>8309</v>
      </c>
      <c r="AM899" s="122">
        <v>48</v>
      </c>
      <c r="AN899" s="122" t="s">
        <v>6421</v>
      </c>
      <c r="AO899" s="123">
        <v>48</v>
      </c>
      <c r="AP899" s="29" t="s">
        <v>11832</v>
      </c>
      <c r="AQ899" s="28" t="s">
        <v>8310</v>
      </c>
      <c r="AR899" s="122">
        <v>34</v>
      </c>
      <c r="AS899" s="122" t="s">
        <v>6421</v>
      </c>
      <c r="AT899" s="123">
        <v>34</v>
      </c>
      <c r="AU899" s="124" t="s">
        <v>11832</v>
      </c>
      <c r="AV899" s="9" t="s">
        <v>8311</v>
      </c>
      <c r="AX899" s="129"/>
      <c r="AY899" s="139"/>
      <c r="AZ899" s="139"/>
    </row>
    <row r="900" spans="3:52" ht="50" customHeight="1">
      <c r="C900" s="52" t="s">
        <v>6323</v>
      </c>
      <c r="D900" s="109" t="s">
        <v>2042</v>
      </c>
      <c r="E900" s="110" t="s">
        <v>6354</v>
      </c>
      <c r="F900" s="111" t="s">
        <v>2043</v>
      </c>
      <c r="G900" s="125">
        <v>70048.354000000007</v>
      </c>
      <c r="H900" s="122">
        <v>72458.233999999997</v>
      </c>
      <c r="I900" s="123">
        <v>-2409.8799999999901</v>
      </c>
      <c r="J900" s="124">
        <v>-3.3258884007578629</v>
      </c>
      <c r="K900" s="125">
        <v>30108.063999999998</v>
      </c>
      <c r="L900" s="122">
        <v>32933.387000000002</v>
      </c>
      <c r="M900" s="123">
        <v>-2825.323000000004</v>
      </c>
      <c r="N900" s="124">
        <v>-8.5789020121131294</v>
      </c>
      <c r="O900" s="125">
        <v>2775.8429999999998</v>
      </c>
      <c r="P900" s="122">
        <v>2793.8490000000002</v>
      </c>
      <c r="Q900" s="123">
        <v>-18.006000000000313</v>
      </c>
      <c r="R900" s="124">
        <v>-0.6444872289089465</v>
      </c>
      <c r="S900" s="125">
        <v>37164.447</v>
      </c>
      <c r="T900" s="122">
        <v>36730.998</v>
      </c>
      <c r="U900" s="123">
        <v>433.44900000000052</v>
      </c>
      <c r="V900" s="124">
        <v>1.1800632261611856</v>
      </c>
      <c r="W900" s="121" t="s">
        <v>8312</v>
      </c>
      <c r="X900" s="122">
        <v>22550</v>
      </c>
      <c r="Y900" s="122">
        <v>21139</v>
      </c>
      <c r="Z900" s="123">
        <v>1411</v>
      </c>
      <c r="AA900" s="124">
        <v>6.6748663607550025</v>
      </c>
      <c r="AB900" s="28" t="s">
        <v>8313</v>
      </c>
      <c r="AC900" s="122">
        <v>6476</v>
      </c>
      <c r="AD900" s="122">
        <v>7388</v>
      </c>
      <c r="AE900" s="123">
        <v>-912</v>
      </c>
      <c r="AF900" s="29">
        <v>-12.344342176502437</v>
      </c>
      <c r="AG900" s="28" t="s">
        <v>8314</v>
      </c>
      <c r="AH900" s="122">
        <v>3784</v>
      </c>
      <c r="AI900" s="122">
        <v>3776</v>
      </c>
      <c r="AJ900" s="123">
        <v>8</v>
      </c>
      <c r="AK900" s="124">
        <v>0.21186440677966101</v>
      </c>
      <c r="AL900" s="28" t="s">
        <v>8315</v>
      </c>
      <c r="AM900" s="122">
        <v>3068</v>
      </c>
      <c r="AN900" s="122">
        <v>3152</v>
      </c>
      <c r="AO900" s="123">
        <v>-84</v>
      </c>
      <c r="AP900" s="29">
        <v>-2.6649746192893402</v>
      </c>
      <c r="AQ900" s="28" t="s">
        <v>8316</v>
      </c>
      <c r="AR900" s="122">
        <v>1116</v>
      </c>
      <c r="AS900" s="122">
        <v>1111</v>
      </c>
      <c r="AT900" s="123">
        <v>5</v>
      </c>
      <c r="AU900" s="124">
        <v>0.45004500450045004</v>
      </c>
      <c r="AV900" s="9" t="s">
        <v>12217</v>
      </c>
      <c r="AX900" s="129"/>
      <c r="AY900" s="139"/>
      <c r="AZ900" s="139"/>
    </row>
    <row r="901" spans="3:52" ht="50" customHeight="1">
      <c r="C901" s="52" t="s">
        <v>6323</v>
      </c>
      <c r="D901" s="109" t="s">
        <v>2044</v>
      </c>
      <c r="E901" s="110" t="s">
        <v>6354</v>
      </c>
      <c r="F901" s="111" t="s">
        <v>2045</v>
      </c>
      <c r="G901" s="125">
        <v>52944.688000000002</v>
      </c>
      <c r="H901" s="122">
        <v>48866.707999999999</v>
      </c>
      <c r="I901" s="123">
        <v>4077.9800000000032</v>
      </c>
      <c r="J901" s="124">
        <v>8.3451089031821084</v>
      </c>
      <c r="K901" s="125">
        <v>42501.142999999996</v>
      </c>
      <c r="L901" s="122">
        <v>36583.815000000002</v>
      </c>
      <c r="M901" s="123">
        <v>5917.3279999999941</v>
      </c>
      <c r="N901" s="124">
        <v>16.17471551285724</v>
      </c>
      <c r="O901" s="125">
        <v>16.268999999999998</v>
      </c>
      <c r="P901" s="122">
        <v>15.56</v>
      </c>
      <c r="Q901" s="123">
        <v>0.70899999999999785</v>
      </c>
      <c r="R901" s="124">
        <v>4.5565552699228649</v>
      </c>
      <c r="S901" s="125">
        <v>10427.276</v>
      </c>
      <c r="T901" s="122">
        <v>12267.333000000001</v>
      </c>
      <c r="U901" s="123">
        <v>-1840.0570000000007</v>
      </c>
      <c r="V901" s="124">
        <v>-14.999649883149017</v>
      </c>
      <c r="W901" s="121" t="s">
        <v>7459</v>
      </c>
      <c r="X901" s="122">
        <v>7356.4179999999997</v>
      </c>
      <c r="Y901" s="122">
        <v>9207.3459999999995</v>
      </c>
      <c r="Z901" s="123">
        <v>-1850.9279999999999</v>
      </c>
      <c r="AA901" s="124">
        <v>-20.102731014996071</v>
      </c>
      <c r="AB901" s="28" t="s">
        <v>8317</v>
      </c>
      <c r="AC901" s="122">
        <v>2323.2330000000002</v>
      </c>
      <c r="AD901" s="122">
        <v>2312.8989999999999</v>
      </c>
      <c r="AE901" s="123">
        <v>10.334000000000287</v>
      </c>
      <c r="AF901" s="29">
        <v>0.44679858480635287</v>
      </c>
      <c r="AG901" s="28" t="s">
        <v>7336</v>
      </c>
      <c r="AH901" s="122">
        <v>626.67700000000002</v>
      </c>
      <c r="AI901" s="122">
        <v>623.80100000000004</v>
      </c>
      <c r="AJ901" s="123">
        <v>2.8759999999999764</v>
      </c>
      <c r="AK901" s="124">
        <v>0.46104446770684498</v>
      </c>
      <c r="AL901" s="28" t="s">
        <v>8318</v>
      </c>
      <c r="AM901" s="122">
        <v>98.921000000000006</v>
      </c>
      <c r="AN901" s="122">
        <v>104.21299999999999</v>
      </c>
      <c r="AO901" s="123">
        <v>-5.2919999999999874</v>
      </c>
      <c r="AP901" s="29">
        <v>-5.0780612783433812</v>
      </c>
      <c r="AQ901" s="28" t="s">
        <v>8319</v>
      </c>
      <c r="AR901" s="122">
        <v>13.95</v>
      </c>
      <c r="AS901" s="122">
        <v>10.01</v>
      </c>
      <c r="AT901" s="123">
        <v>3.9399999999999995</v>
      </c>
      <c r="AU901" s="124">
        <v>39.360639360639354</v>
      </c>
      <c r="AV901" s="9" t="s">
        <v>8320</v>
      </c>
      <c r="AX901" s="129"/>
      <c r="AY901" s="139"/>
      <c r="AZ901" s="139"/>
    </row>
    <row r="902" spans="3:52" ht="50" customHeight="1">
      <c r="C902" s="52" t="s">
        <v>6323</v>
      </c>
      <c r="D902" s="109" t="s">
        <v>2046</v>
      </c>
      <c r="E902" s="110" t="s">
        <v>6354</v>
      </c>
      <c r="F902" s="111" t="s">
        <v>2047</v>
      </c>
      <c r="G902" s="125">
        <v>43082.211000000003</v>
      </c>
      <c r="H902" s="122">
        <v>41505.148999999998</v>
      </c>
      <c r="I902" s="123">
        <v>1577.0620000000054</v>
      </c>
      <c r="J902" s="124">
        <v>3.7996779628474662</v>
      </c>
      <c r="K902" s="125">
        <v>14520.357</v>
      </c>
      <c r="L902" s="122">
        <v>20706.514999999999</v>
      </c>
      <c r="M902" s="123">
        <v>-6186.1579999999994</v>
      </c>
      <c r="N902" s="124">
        <v>-29.875418437144059</v>
      </c>
      <c r="O902" s="125">
        <v>1967.079</v>
      </c>
      <c r="P902" s="122">
        <v>1856.4459999999999</v>
      </c>
      <c r="Q902" s="123">
        <v>110.63300000000004</v>
      </c>
      <c r="R902" s="124">
        <v>5.9593976878401014</v>
      </c>
      <c r="S902" s="125">
        <v>26594.775000000001</v>
      </c>
      <c r="T902" s="122">
        <v>18942.187999999998</v>
      </c>
      <c r="U902" s="123">
        <v>7652.5870000000032</v>
      </c>
      <c r="V902" s="124">
        <v>40.399699337795631</v>
      </c>
      <c r="W902" s="121" t="s">
        <v>8321</v>
      </c>
      <c r="X902" s="122">
        <v>15599</v>
      </c>
      <c r="Y902" s="122">
        <v>10037</v>
      </c>
      <c r="Z902" s="123">
        <v>5562</v>
      </c>
      <c r="AA902" s="124">
        <v>55.414964630865796</v>
      </c>
      <c r="AB902" s="28" t="s">
        <v>8322</v>
      </c>
      <c r="AC902" s="122">
        <v>5403</v>
      </c>
      <c r="AD902" s="122">
        <v>4203</v>
      </c>
      <c r="AE902" s="123">
        <v>1200</v>
      </c>
      <c r="AF902" s="29">
        <v>28.551034975017846</v>
      </c>
      <c r="AG902" s="28" t="s">
        <v>8323</v>
      </c>
      <c r="AH902" s="122">
        <v>2447</v>
      </c>
      <c r="AI902" s="122">
        <v>2109</v>
      </c>
      <c r="AJ902" s="123">
        <v>338</v>
      </c>
      <c r="AK902" s="124">
        <v>16.026552868658133</v>
      </c>
      <c r="AL902" s="28" t="s">
        <v>7757</v>
      </c>
      <c r="AM902" s="122">
        <v>811</v>
      </c>
      <c r="AN902" s="122">
        <v>156</v>
      </c>
      <c r="AO902" s="123">
        <v>655</v>
      </c>
      <c r="AP902" s="29">
        <v>419.87179487179492</v>
      </c>
      <c r="AQ902" s="28" t="s">
        <v>8324</v>
      </c>
      <c r="AR902" s="122">
        <v>166</v>
      </c>
      <c r="AS902" s="122">
        <v>5</v>
      </c>
      <c r="AT902" s="123">
        <v>161</v>
      </c>
      <c r="AU902" s="124">
        <v>3220.0000000000005</v>
      </c>
      <c r="AV902" s="9" t="s">
        <v>8325</v>
      </c>
      <c r="AX902" s="129"/>
      <c r="AY902" s="139"/>
      <c r="AZ902" s="139"/>
    </row>
    <row r="903" spans="3:52" ht="50" customHeight="1">
      <c r="C903" s="52" t="s">
        <v>6323</v>
      </c>
      <c r="D903" s="109" t="s">
        <v>2048</v>
      </c>
      <c r="E903" s="110" t="s">
        <v>6354</v>
      </c>
      <c r="F903" s="111" t="s">
        <v>2049</v>
      </c>
      <c r="G903" s="125">
        <v>59860.904999999999</v>
      </c>
      <c r="H903" s="122">
        <v>56492.777000000002</v>
      </c>
      <c r="I903" s="123">
        <v>3368.127999999997</v>
      </c>
      <c r="J903" s="124">
        <v>5.9620506883561362</v>
      </c>
      <c r="K903" s="125">
        <v>17969.092000000001</v>
      </c>
      <c r="L903" s="122">
        <v>15661.136</v>
      </c>
      <c r="M903" s="123">
        <v>2307.9560000000001</v>
      </c>
      <c r="N903" s="124">
        <v>14.736836459373063</v>
      </c>
      <c r="O903" s="125">
        <v>1530.1949999999999</v>
      </c>
      <c r="P903" s="122">
        <v>1329.4169999999999</v>
      </c>
      <c r="Q903" s="123">
        <v>200.77800000000002</v>
      </c>
      <c r="R903" s="124">
        <v>15.102710436228817</v>
      </c>
      <c r="S903" s="125">
        <v>40361.618000000002</v>
      </c>
      <c r="T903" s="122">
        <v>39502.224000000002</v>
      </c>
      <c r="U903" s="123">
        <v>859.39400000000023</v>
      </c>
      <c r="V903" s="124">
        <v>2.1755585204519123</v>
      </c>
      <c r="W903" s="121" t="s">
        <v>8326</v>
      </c>
      <c r="X903" s="122">
        <v>16080</v>
      </c>
      <c r="Y903" s="122">
        <v>13976</v>
      </c>
      <c r="Z903" s="123">
        <v>2104</v>
      </c>
      <c r="AA903" s="124">
        <v>15.054378935317688</v>
      </c>
      <c r="AB903" s="28" t="s">
        <v>8327</v>
      </c>
      <c r="AC903" s="122">
        <v>12674</v>
      </c>
      <c r="AD903" s="122">
        <v>13743</v>
      </c>
      <c r="AE903" s="123">
        <v>-1069</v>
      </c>
      <c r="AF903" s="29">
        <v>-7.7785054209415696</v>
      </c>
      <c r="AG903" s="28" t="s">
        <v>7346</v>
      </c>
      <c r="AH903" s="122">
        <v>9365</v>
      </c>
      <c r="AI903" s="122">
        <v>9465</v>
      </c>
      <c r="AJ903" s="123">
        <v>-100</v>
      </c>
      <c r="AK903" s="124">
        <v>-1.0565240359218173</v>
      </c>
      <c r="AL903" s="28" t="s">
        <v>8328</v>
      </c>
      <c r="AM903" s="122">
        <v>1513</v>
      </c>
      <c r="AN903" s="122">
        <v>1479</v>
      </c>
      <c r="AO903" s="123">
        <v>34</v>
      </c>
      <c r="AP903" s="29">
        <v>2.2988505747126435</v>
      </c>
      <c r="AQ903" s="28" t="s">
        <v>8329</v>
      </c>
      <c r="AR903" s="122">
        <v>384</v>
      </c>
      <c r="AS903" s="122">
        <v>475</v>
      </c>
      <c r="AT903" s="123">
        <v>-91</v>
      </c>
      <c r="AU903" s="124">
        <v>-19.157894736842103</v>
      </c>
      <c r="AV903" s="9" t="s">
        <v>12218</v>
      </c>
      <c r="AX903" s="129"/>
      <c r="AY903" s="139"/>
      <c r="AZ903" s="139"/>
    </row>
    <row r="904" spans="3:52" ht="50" customHeight="1">
      <c r="C904" s="52" t="s">
        <v>6323</v>
      </c>
      <c r="D904" s="109" t="s">
        <v>2050</v>
      </c>
      <c r="E904" s="110" t="s">
        <v>6354</v>
      </c>
      <c r="F904" s="111" t="s">
        <v>2051</v>
      </c>
      <c r="G904" s="125">
        <v>36843.792000000001</v>
      </c>
      <c r="H904" s="122">
        <v>34098.754000000001</v>
      </c>
      <c r="I904" s="123">
        <v>2745.0380000000005</v>
      </c>
      <c r="J904" s="124">
        <v>8.0502589625415641</v>
      </c>
      <c r="K904" s="125">
        <v>17760.292000000001</v>
      </c>
      <c r="L904" s="122">
        <v>17456.587</v>
      </c>
      <c r="M904" s="123">
        <v>303.70500000000175</v>
      </c>
      <c r="N904" s="124">
        <v>1.7397730724797567</v>
      </c>
      <c r="O904" s="125">
        <v>4262.7550000000001</v>
      </c>
      <c r="P904" s="122">
        <v>3970.4409999999998</v>
      </c>
      <c r="Q904" s="123">
        <v>292.31400000000031</v>
      </c>
      <c r="R904" s="124">
        <v>7.3622552255530387</v>
      </c>
      <c r="S904" s="125">
        <v>14820.745000000001</v>
      </c>
      <c r="T904" s="122">
        <v>12671.726000000001</v>
      </c>
      <c r="U904" s="123">
        <v>2149.0190000000002</v>
      </c>
      <c r="V904" s="124">
        <v>16.959165625898162</v>
      </c>
      <c r="W904" s="121" t="s">
        <v>8330</v>
      </c>
      <c r="X904" s="122">
        <v>7417</v>
      </c>
      <c r="Y904" s="122">
        <v>6369</v>
      </c>
      <c r="Z904" s="123">
        <v>1048</v>
      </c>
      <c r="AA904" s="124">
        <v>16.454702465065161</v>
      </c>
      <c r="AB904" s="28" t="s">
        <v>6403</v>
      </c>
      <c r="AC904" s="122">
        <v>4976</v>
      </c>
      <c r="AD904" s="122">
        <v>3930</v>
      </c>
      <c r="AE904" s="123">
        <v>1046</v>
      </c>
      <c r="AF904" s="29">
        <v>26.615776081424936</v>
      </c>
      <c r="AG904" s="28" t="s">
        <v>7305</v>
      </c>
      <c r="AH904" s="122">
        <v>1318</v>
      </c>
      <c r="AI904" s="122">
        <v>1267</v>
      </c>
      <c r="AJ904" s="123">
        <v>51</v>
      </c>
      <c r="AK904" s="124">
        <v>4.0252565114443568</v>
      </c>
      <c r="AL904" s="28" t="s">
        <v>6433</v>
      </c>
      <c r="AM904" s="122">
        <v>727</v>
      </c>
      <c r="AN904" s="122">
        <v>726</v>
      </c>
      <c r="AO904" s="123">
        <v>1</v>
      </c>
      <c r="AP904" s="29">
        <v>0.13774104683195593</v>
      </c>
      <c r="AQ904" s="28" t="s">
        <v>8331</v>
      </c>
      <c r="AR904" s="122">
        <v>189</v>
      </c>
      <c r="AS904" s="122">
        <v>189</v>
      </c>
      <c r="AT904" s="123">
        <v>0</v>
      </c>
      <c r="AU904" s="124">
        <v>0</v>
      </c>
      <c r="AV904" s="9" t="s">
        <v>8332</v>
      </c>
      <c r="AX904" s="129"/>
      <c r="AY904" s="139"/>
      <c r="AZ904" s="139"/>
    </row>
    <row r="905" spans="3:52" ht="50" customHeight="1">
      <c r="C905" s="52" t="s">
        <v>6323</v>
      </c>
      <c r="D905" s="109" t="s">
        <v>2052</v>
      </c>
      <c r="E905" s="110" t="s">
        <v>6354</v>
      </c>
      <c r="F905" s="111" t="s">
        <v>2053</v>
      </c>
      <c r="G905" s="125">
        <v>62331.902999999998</v>
      </c>
      <c r="H905" s="122">
        <v>52784.987999999998</v>
      </c>
      <c r="I905" s="123">
        <v>9546.9150000000009</v>
      </c>
      <c r="J905" s="124">
        <v>18.086420707342022</v>
      </c>
      <c r="K905" s="125">
        <v>26446.15</v>
      </c>
      <c r="L905" s="122">
        <v>20517.857</v>
      </c>
      <c r="M905" s="123">
        <v>5928.2930000000015</v>
      </c>
      <c r="N905" s="124">
        <v>28.893334230762996</v>
      </c>
      <c r="O905" s="125">
        <v>155.602</v>
      </c>
      <c r="P905" s="122">
        <v>155.602</v>
      </c>
      <c r="Q905" s="123">
        <v>0</v>
      </c>
      <c r="R905" s="124">
        <v>0</v>
      </c>
      <c r="S905" s="125">
        <v>35730.150999999998</v>
      </c>
      <c r="T905" s="122">
        <v>32111.528999999999</v>
      </c>
      <c r="U905" s="123">
        <v>3618.6219999999994</v>
      </c>
      <c r="V905" s="124">
        <v>11.268918399992724</v>
      </c>
      <c r="W905" s="121" t="s">
        <v>8302</v>
      </c>
      <c r="X905" s="122">
        <v>20224.351999999999</v>
      </c>
      <c r="Y905" s="122">
        <v>17501.117999999999</v>
      </c>
      <c r="Z905" s="123">
        <v>2723.2340000000004</v>
      </c>
      <c r="AA905" s="124">
        <v>15.560343059226279</v>
      </c>
      <c r="AB905" s="28" t="s">
        <v>6466</v>
      </c>
      <c r="AC905" s="122">
        <v>11588.099</v>
      </c>
      <c r="AD905" s="122">
        <v>10506.855</v>
      </c>
      <c r="AE905" s="123">
        <v>1081.2440000000006</v>
      </c>
      <c r="AF905" s="29">
        <v>10.290843454106872</v>
      </c>
      <c r="AG905" s="28" t="s">
        <v>8333</v>
      </c>
      <c r="AH905" s="122">
        <v>1820</v>
      </c>
      <c r="AI905" s="122">
        <v>1815</v>
      </c>
      <c r="AJ905" s="123">
        <v>5</v>
      </c>
      <c r="AK905" s="124">
        <v>0.27548209366391185</v>
      </c>
      <c r="AL905" s="28" t="s">
        <v>8305</v>
      </c>
      <c r="AM905" s="122">
        <v>1806.0809999999999</v>
      </c>
      <c r="AN905" s="122">
        <v>1998.768</v>
      </c>
      <c r="AO905" s="123">
        <v>-192.68700000000013</v>
      </c>
      <c r="AP905" s="29">
        <v>-9.640288417665289</v>
      </c>
      <c r="AQ905" s="28" t="s">
        <v>8334</v>
      </c>
      <c r="AR905" s="122">
        <v>200</v>
      </c>
      <c r="AS905" s="122">
        <v>200</v>
      </c>
      <c r="AT905" s="123">
        <v>0</v>
      </c>
      <c r="AU905" s="124">
        <v>0</v>
      </c>
      <c r="AV905" s="9" t="s">
        <v>8335</v>
      </c>
      <c r="AX905" s="129"/>
      <c r="AY905" s="139"/>
      <c r="AZ905" s="139"/>
    </row>
    <row r="906" spans="3:52" ht="50" customHeight="1">
      <c r="C906" s="52" t="s">
        <v>6323</v>
      </c>
      <c r="D906" s="109" t="s">
        <v>2054</v>
      </c>
      <c r="E906" s="110" t="s">
        <v>6354</v>
      </c>
      <c r="F906" s="111" t="s">
        <v>2055</v>
      </c>
      <c r="G906" s="125">
        <v>86945.182000000001</v>
      </c>
      <c r="H906" s="122">
        <v>80698.48</v>
      </c>
      <c r="I906" s="123">
        <v>6246.7020000000048</v>
      </c>
      <c r="J906" s="124">
        <v>7.7407926394648383</v>
      </c>
      <c r="K906" s="125">
        <v>43113.330999999998</v>
      </c>
      <c r="L906" s="122">
        <v>41812.154999999999</v>
      </c>
      <c r="M906" s="123">
        <v>1301.1759999999995</v>
      </c>
      <c r="N906" s="124">
        <v>3.1119563198787517</v>
      </c>
      <c r="O906" s="125">
        <v>2879.1640000000002</v>
      </c>
      <c r="P906" s="122">
        <v>2957.0819999999999</v>
      </c>
      <c r="Q906" s="123">
        <v>-77.917999999999665</v>
      </c>
      <c r="R906" s="124">
        <v>-2.6349624393236191</v>
      </c>
      <c r="S906" s="125">
        <v>40952.686999999998</v>
      </c>
      <c r="T906" s="122">
        <v>35929.243000000002</v>
      </c>
      <c r="U906" s="123">
        <v>5023.4439999999959</v>
      </c>
      <c r="V906" s="124">
        <v>13.981491343972918</v>
      </c>
      <c r="W906" s="121" t="s">
        <v>7459</v>
      </c>
      <c r="X906" s="122">
        <v>22910</v>
      </c>
      <c r="Y906" s="122">
        <v>19890</v>
      </c>
      <c r="Z906" s="123">
        <v>3020</v>
      </c>
      <c r="AA906" s="124">
        <v>15.183509301156359</v>
      </c>
      <c r="AB906" s="28" t="s">
        <v>8336</v>
      </c>
      <c r="AC906" s="122">
        <v>6508</v>
      </c>
      <c r="AD906" s="122">
        <v>5505</v>
      </c>
      <c r="AE906" s="123">
        <v>1003</v>
      </c>
      <c r="AF906" s="29">
        <v>18.219800181653042</v>
      </c>
      <c r="AG906" s="28" t="s">
        <v>8337</v>
      </c>
      <c r="AH906" s="122">
        <v>4313</v>
      </c>
      <c r="AI906" s="122">
        <v>3608</v>
      </c>
      <c r="AJ906" s="123">
        <v>705</v>
      </c>
      <c r="AK906" s="124">
        <v>19.53991130820399</v>
      </c>
      <c r="AL906" s="28" t="s">
        <v>8317</v>
      </c>
      <c r="AM906" s="122">
        <v>3573</v>
      </c>
      <c r="AN906" s="122">
        <v>3470</v>
      </c>
      <c r="AO906" s="123">
        <v>103</v>
      </c>
      <c r="AP906" s="29">
        <v>2.9682997118155621</v>
      </c>
      <c r="AQ906" s="28" t="s">
        <v>8338</v>
      </c>
      <c r="AR906" s="122">
        <v>1882</v>
      </c>
      <c r="AS906" s="122">
        <v>1831</v>
      </c>
      <c r="AT906" s="123">
        <v>51</v>
      </c>
      <c r="AU906" s="124">
        <v>2.785363189513927</v>
      </c>
      <c r="AV906" s="9" t="s">
        <v>12219</v>
      </c>
      <c r="AX906" s="129"/>
      <c r="AY906" s="139"/>
      <c r="AZ906" s="139"/>
    </row>
    <row r="907" spans="3:52" ht="50" customHeight="1">
      <c r="C907" s="52" t="s">
        <v>6323</v>
      </c>
      <c r="D907" s="109" t="s">
        <v>2056</v>
      </c>
      <c r="E907" s="110" t="s">
        <v>6354</v>
      </c>
      <c r="F907" s="111" t="s">
        <v>2057</v>
      </c>
      <c r="G907" s="125">
        <v>161334.76500000001</v>
      </c>
      <c r="H907" s="122">
        <v>152331.79500000001</v>
      </c>
      <c r="I907" s="123">
        <v>9002.9700000000012</v>
      </c>
      <c r="J907" s="124">
        <v>5.9101056348741903</v>
      </c>
      <c r="K907" s="125">
        <v>33852.180999999997</v>
      </c>
      <c r="L907" s="122">
        <v>33876.307000000001</v>
      </c>
      <c r="M907" s="123">
        <v>-24.126000000003842</v>
      </c>
      <c r="N907" s="124">
        <v>-7.1217916403945217E-2</v>
      </c>
      <c r="O907" s="125">
        <v>10179.039000000001</v>
      </c>
      <c r="P907" s="122">
        <v>6562.2809999999999</v>
      </c>
      <c r="Q907" s="123">
        <v>3616.7580000000007</v>
      </c>
      <c r="R907" s="124">
        <v>55.114342101473568</v>
      </c>
      <c r="S907" s="125">
        <v>117303.545</v>
      </c>
      <c r="T907" s="122">
        <v>111893.20699999999</v>
      </c>
      <c r="U907" s="123">
        <v>5410.3380000000034</v>
      </c>
      <c r="V907" s="124">
        <v>4.8352694011174453</v>
      </c>
      <c r="W907" s="121" t="s">
        <v>8339</v>
      </c>
      <c r="X907" s="122">
        <v>50387.885000000002</v>
      </c>
      <c r="Y907" s="122">
        <v>44179.94</v>
      </c>
      <c r="Z907" s="123">
        <v>6207.9449999999997</v>
      </c>
      <c r="AA907" s="124">
        <v>14.051501654370737</v>
      </c>
      <c r="AB907" s="28" t="s">
        <v>8340</v>
      </c>
      <c r="AC907" s="122">
        <v>37482.739000000001</v>
      </c>
      <c r="AD907" s="122">
        <v>35862.413</v>
      </c>
      <c r="AE907" s="123">
        <v>1620.3260000000009</v>
      </c>
      <c r="AF907" s="29">
        <v>4.5181733867155032</v>
      </c>
      <c r="AG907" s="28" t="s">
        <v>8341</v>
      </c>
      <c r="AH907" s="122">
        <v>7309.9679999999998</v>
      </c>
      <c r="AI907" s="122">
        <v>7045.893</v>
      </c>
      <c r="AJ907" s="123">
        <v>264.07499999999982</v>
      </c>
      <c r="AK907" s="124">
        <v>3.7479280482970694</v>
      </c>
      <c r="AL907" s="28" t="s">
        <v>8342</v>
      </c>
      <c r="AM907" s="122">
        <v>6740.4049999999997</v>
      </c>
      <c r="AN907" s="122">
        <v>12025.268</v>
      </c>
      <c r="AO907" s="123">
        <v>-5284.8630000000003</v>
      </c>
      <c r="AP907" s="29">
        <v>-43.947985192512967</v>
      </c>
      <c r="AQ907" s="28" t="s">
        <v>8343</v>
      </c>
      <c r="AR907" s="122">
        <v>5137.723</v>
      </c>
      <c r="AS907" s="122">
        <v>6499.0450000000001</v>
      </c>
      <c r="AT907" s="123">
        <v>-1361.3220000000001</v>
      </c>
      <c r="AU907" s="124">
        <v>-20.946492907804149</v>
      </c>
      <c r="AV907" s="9" t="s">
        <v>12220</v>
      </c>
      <c r="AX907" s="129"/>
      <c r="AY907" s="139"/>
      <c r="AZ907" s="139"/>
    </row>
    <row r="908" spans="3:52" ht="50" customHeight="1">
      <c r="C908" s="52" t="s">
        <v>6323</v>
      </c>
      <c r="D908" s="109" t="s">
        <v>2058</v>
      </c>
      <c r="E908" s="110" t="s">
        <v>6354</v>
      </c>
      <c r="F908" s="111" t="s">
        <v>2059</v>
      </c>
      <c r="G908" s="125">
        <v>124835.323</v>
      </c>
      <c r="H908" s="122">
        <v>113961.287</v>
      </c>
      <c r="I908" s="123">
        <v>10874.036000000007</v>
      </c>
      <c r="J908" s="124">
        <v>9.5418683714935639</v>
      </c>
      <c r="K908" s="125">
        <v>14384.3</v>
      </c>
      <c r="L908" s="122">
        <v>13487.74</v>
      </c>
      <c r="M908" s="123">
        <v>896.55999999999949</v>
      </c>
      <c r="N908" s="124">
        <v>6.6472218473962243</v>
      </c>
      <c r="O908" s="125">
        <v>445.61700000000002</v>
      </c>
      <c r="P908" s="122">
        <v>680.39300000000003</v>
      </c>
      <c r="Q908" s="123">
        <v>-234.77600000000001</v>
      </c>
      <c r="R908" s="124">
        <v>-34.505939949411591</v>
      </c>
      <c r="S908" s="125">
        <v>110005.406</v>
      </c>
      <c r="T908" s="122">
        <v>99793.153999999995</v>
      </c>
      <c r="U908" s="123">
        <v>10212.252000000008</v>
      </c>
      <c r="V908" s="124">
        <v>10.233419418730877</v>
      </c>
      <c r="W908" s="121" t="s">
        <v>8344</v>
      </c>
      <c r="X908" s="122">
        <v>53660.726000000002</v>
      </c>
      <c r="Y908" s="122">
        <v>49616.133999999998</v>
      </c>
      <c r="Z908" s="123">
        <v>4044.5920000000042</v>
      </c>
      <c r="AA908" s="124">
        <v>8.1517677294244741</v>
      </c>
      <c r="AB908" s="28" t="s">
        <v>7346</v>
      </c>
      <c r="AC908" s="122">
        <v>25551.412</v>
      </c>
      <c r="AD908" s="122">
        <v>22488.608</v>
      </c>
      <c r="AE908" s="123">
        <v>3062.8040000000001</v>
      </c>
      <c r="AF908" s="29">
        <v>13.61935785443012</v>
      </c>
      <c r="AG908" s="28" t="s">
        <v>7333</v>
      </c>
      <c r="AH908" s="122">
        <v>15287.041999999999</v>
      </c>
      <c r="AI908" s="122">
        <v>13786.118</v>
      </c>
      <c r="AJ908" s="123">
        <v>1500.9239999999991</v>
      </c>
      <c r="AK908" s="124">
        <v>10.887212774473561</v>
      </c>
      <c r="AL908" s="28" t="s">
        <v>8345</v>
      </c>
      <c r="AM908" s="122">
        <v>13980.458000000001</v>
      </c>
      <c r="AN908" s="122">
        <v>12453.511</v>
      </c>
      <c r="AO908" s="123">
        <v>1526.9470000000001</v>
      </c>
      <c r="AP908" s="29">
        <v>12.261176787815099</v>
      </c>
      <c r="AQ908" s="28" t="s">
        <v>8346</v>
      </c>
      <c r="AR908" s="122">
        <v>1187.4949999999999</v>
      </c>
      <c r="AS908" s="122">
        <v>1186.9829999999999</v>
      </c>
      <c r="AT908" s="123">
        <v>0.51199999999994361</v>
      </c>
      <c r="AU908" s="124">
        <v>4.3134568902835478E-2</v>
      </c>
      <c r="AV908" s="9" t="s">
        <v>12221</v>
      </c>
      <c r="AX908" s="129"/>
      <c r="AY908" s="139"/>
      <c r="AZ908" s="139"/>
    </row>
    <row r="909" spans="3:52" ht="50" customHeight="1">
      <c r="C909" s="52" t="s">
        <v>6323</v>
      </c>
      <c r="D909" s="109" t="s">
        <v>2060</v>
      </c>
      <c r="E909" s="110" t="s">
        <v>6354</v>
      </c>
      <c r="F909" s="111" t="s">
        <v>2061</v>
      </c>
      <c r="G909" s="125">
        <v>200295.57699999999</v>
      </c>
      <c r="H909" s="122">
        <v>183063.17199999999</v>
      </c>
      <c r="I909" s="123">
        <v>17232.404999999999</v>
      </c>
      <c r="J909" s="124">
        <v>9.4133652398419052</v>
      </c>
      <c r="K909" s="125">
        <v>41649.743000000002</v>
      </c>
      <c r="L909" s="122">
        <v>42208.889000000003</v>
      </c>
      <c r="M909" s="123">
        <v>-559.14600000000064</v>
      </c>
      <c r="N909" s="124">
        <v>-1.3247114843510821</v>
      </c>
      <c r="O909" s="125">
        <v>2063.4749999999999</v>
      </c>
      <c r="P909" s="122">
        <v>2062.8580000000002</v>
      </c>
      <c r="Q909" s="123">
        <v>0.61699999999973443</v>
      </c>
      <c r="R909" s="124">
        <v>2.9909959871194932E-2</v>
      </c>
      <c r="S909" s="125">
        <v>156582.359</v>
      </c>
      <c r="T909" s="122">
        <v>138791.42499999999</v>
      </c>
      <c r="U909" s="123">
        <v>17790.934000000008</v>
      </c>
      <c r="V909" s="124">
        <v>12.818467711531897</v>
      </c>
      <c r="W909" s="121" t="s">
        <v>7443</v>
      </c>
      <c r="X909" s="122">
        <v>55685</v>
      </c>
      <c r="Y909" s="122">
        <v>53972</v>
      </c>
      <c r="Z909" s="123">
        <v>1713</v>
      </c>
      <c r="AA909" s="124">
        <v>3.1738679315200478</v>
      </c>
      <c r="AB909" s="28" t="s">
        <v>8347</v>
      </c>
      <c r="AC909" s="122">
        <v>50049</v>
      </c>
      <c r="AD909" s="122">
        <v>32910</v>
      </c>
      <c r="AE909" s="123">
        <v>17139</v>
      </c>
      <c r="AF909" s="29">
        <v>52.078395624430264</v>
      </c>
      <c r="AG909" s="28" t="s">
        <v>8348</v>
      </c>
      <c r="AH909" s="122">
        <v>30635</v>
      </c>
      <c r="AI909" s="122">
        <v>31700</v>
      </c>
      <c r="AJ909" s="123">
        <v>-1065</v>
      </c>
      <c r="AK909" s="124">
        <v>-3.3596214511041009</v>
      </c>
      <c r="AL909" s="28" t="s">
        <v>7582</v>
      </c>
      <c r="AM909" s="122">
        <v>20028</v>
      </c>
      <c r="AN909" s="122">
        <v>20026</v>
      </c>
      <c r="AO909" s="123">
        <v>2</v>
      </c>
      <c r="AP909" s="29">
        <v>9.9870168780585248E-3</v>
      </c>
      <c r="AQ909" s="28" t="s">
        <v>8349</v>
      </c>
      <c r="AR909" s="122">
        <v>69</v>
      </c>
      <c r="AS909" s="122">
        <v>62</v>
      </c>
      <c r="AT909" s="123">
        <v>7</v>
      </c>
      <c r="AU909" s="124">
        <v>11.29032258064516</v>
      </c>
      <c r="AV909" s="9" t="s">
        <v>12222</v>
      </c>
      <c r="AX909" s="129"/>
      <c r="AY909" s="139"/>
      <c r="AZ909" s="139"/>
    </row>
    <row r="910" spans="3:52" ht="50" customHeight="1">
      <c r="C910" s="52" t="s">
        <v>6316</v>
      </c>
      <c r="D910" s="106" t="s">
        <v>2062</v>
      </c>
      <c r="E910" s="107" t="s">
        <v>6354</v>
      </c>
      <c r="F910" s="108" t="s">
        <v>2063</v>
      </c>
      <c r="G910" s="125">
        <v>22325.948</v>
      </c>
      <c r="H910" s="122">
        <v>23871.468000000001</v>
      </c>
      <c r="I910" s="123">
        <f t="shared" ref="I910:I948" si="460">G910-H910</f>
        <v>-1545.5200000000004</v>
      </c>
      <c r="J910" s="124">
        <f t="shared" ref="J910:J948" si="461">I910/H910*100</f>
        <v>-6.4743399945072513</v>
      </c>
      <c r="K910" s="125">
        <v>10440.592000000001</v>
      </c>
      <c r="L910" s="122">
        <v>11439.609</v>
      </c>
      <c r="M910" s="123">
        <f t="shared" ref="M910:M948" si="462">K910-L910</f>
        <v>-999.01699999999983</v>
      </c>
      <c r="N910" s="124">
        <f t="shared" ref="N910:N948" si="463">M910/L910*100</f>
        <v>-8.7329645619880871</v>
      </c>
      <c r="O910" s="125">
        <v>3.738</v>
      </c>
      <c r="P910" s="122">
        <v>3.7370000000000001</v>
      </c>
      <c r="Q910" s="123">
        <f t="shared" ref="Q910:Q948" si="464">O910-P910</f>
        <v>9.9999999999988987E-4</v>
      </c>
      <c r="R910" s="124">
        <f t="shared" ref="R910:R948" si="465">Q910/P910*100</f>
        <v>2.6759432700023809E-2</v>
      </c>
      <c r="S910" s="125">
        <v>11881.618</v>
      </c>
      <c r="T910" s="122">
        <v>12428.121999999999</v>
      </c>
      <c r="U910" s="123">
        <f t="shared" ref="U910:U948" si="466">S910-T910</f>
        <v>-546.503999999999</v>
      </c>
      <c r="V910" s="124">
        <f t="shared" ref="V910:V948" si="467">U910/T910*100</f>
        <v>-4.3973176317387219</v>
      </c>
      <c r="W910" s="121" t="s">
        <v>8353</v>
      </c>
      <c r="X910" s="122">
        <v>5390</v>
      </c>
      <c r="Y910" s="122" t="s">
        <v>6494</v>
      </c>
      <c r="Z910" s="123">
        <f>X910</f>
        <v>5390</v>
      </c>
      <c r="AA910" s="124" t="s">
        <v>7180</v>
      </c>
      <c r="AB910" s="28" t="s">
        <v>8354</v>
      </c>
      <c r="AC910" s="122">
        <v>3409</v>
      </c>
      <c r="AD910" s="122">
        <v>3406</v>
      </c>
      <c r="AE910" s="123">
        <f t="shared" ref="AE910:AE948" si="468">AC910-AD910</f>
        <v>3</v>
      </c>
      <c r="AF910" s="29">
        <f t="shared" ref="AF910:AF948" si="469">AE910/AD910*100</f>
        <v>8.8079859072225486E-2</v>
      </c>
      <c r="AG910" s="28" t="s">
        <v>8355</v>
      </c>
      <c r="AH910" s="122">
        <v>2209</v>
      </c>
      <c r="AI910" s="122">
        <v>2209</v>
      </c>
      <c r="AJ910" s="123">
        <f t="shared" ref="AJ910:AJ948" si="470">AH910-AI910</f>
        <v>0</v>
      </c>
      <c r="AK910" s="124">
        <f t="shared" ref="AK910:AK948" si="471">AJ910/AI910*100</f>
        <v>0</v>
      </c>
      <c r="AL910" s="28" t="s">
        <v>8356</v>
      </c>
      <c r="AM910" s="122">
        <v>310</v>
      </c>
      <c r="AN910" s="122">
        <v>333</v>
      </c>
      <c r="AO910" s="123">
        <f t="shared" ref="AO910:AO948" si="472">AM910-AN910</f>
        <v>-23</v>
      </c>
      <c r="AP910" s="29">
        <f t="shared" ref="AP910:AP948" si="473">AO910/AN910*100</f>
        <v>-6.9069069069069062</v>
      </c>
      <c r="AQ910" s="28" t="s">
        <v>7336</v>
      </c>
      <c r="AR910" s="122">
        <v>234</v>
      </c>
      <c r="AS910" s="122">
        <v>288</v>
      </c>
      <c r="AT910" s="123">
        <f t="shared" ref="AT910:AT948" si="474">AR910-AS910</f>
        <v>-54</v>
      </c>
      <c r="AU910" s="124">
        <f t="shared" ref="AU910:AU948" si="475">AT910/AS910*100</f>
        <v>-18.75</v>
      </c>
      <c r="AV910" s="9" t="s">
        <v>12223</v>
      </c>
      <c r="AX910" s="129"/>
      <c r="AY910" s="139"/>
      <c r="AZ910" s="139"/>
    </row>
    <row r="911" spans="3:52" ht="50" customHeight="1">
      <c r="C911" s="52" t="s">
        <v>6317</v>
      </c>
      <c r="D911" s="106" t="s">
        <v>2064</v>
      </c>
      <c r="E911" s="107" t="s">
        <v>6354</v>
      </c>
      <c r="F911" s="108" t="s">
        <v>2065</v>
      </c>
      <c r="G911" s="125">
        <v>23477.581999999999</v>
      </c>
      <c r="H911" s="122">
        <v>20694.317999999999</v>
      </c>
      <c r="I911" s="123">
        <f t="shared" si="460"/>
        <v>2783.2639999999992</v>
      </c>
      <c r="J911" s="124">
        <f t="shared" si="461"/>
        <v>13.449411572780507</v>
      </c>
      <c r="K911" s="125">
        <v>10544.915999999999</v>
      </c>
      <c r="L911" s="122">
        <v>8133.741</v>
      </c>
      <c r="M911" s="123">
        <f t="shared" si="462"/>
        <v>2411.1749999999993</v>
      </c>
      <c r="N911" s="124">
        <f t="shared" si="463"/>
        <v>29.644108412107041</v>
      </c>
      <c r="O911" s="125" t="s">
        <v>11840</v>
      </c>
      <c r="P911" s="122" t="s">
        <v>11840</v>
      </c>
      <c r="Q911" s="123" t="s">
        <v>11839</v>
      </c>
      <c r="R911" s="124" t="s">
        <v>11840</v>
      </c>
      <c r="S911" s="125">
        <v>12932.665999999999</v>
      </c>
      <c r="T911" s="122">
        <v>12560.576999999999</v>
      </c>
      <c r="U911" s="123">
        <f t="shared" si="466"/>
        <v>372.08899999999994</v>
      </c>
      <c r="V911" s="124">
        <f t="shared" si="467"/>
        <v>2.9623559490937397</v>
      </c>
      <c r="W911" s="121" t="s">
        <v>8357</v>
      </c>
      <c r="X911" s="122">
        <v>11198.971</v>
      </c>
      <c r="Y911" s="122">
        <v>10957.761</v>
      </c>
      <c r="Z911" s="123">
        <f t="shared" ref="Z911:Z948" si="476">X911-Y911</f>
        <v>241.20999999999913</v>
      </c>
      <c r="AA911" s="124">
        <f t="shared" ref="AA911:AA948" si="477">Z911/Y911*100</f>
        <v>2.2012708618119987</v>
      </c>
      <c r="AB911" s="28" t="s">
        <v>8358</v>
      </c>
      <c r="AC911" s="122">
        <v>1103.54</v>
      </c>
      <c r="AD911" s="122">
        <v>1003.449</v>
      </c>
      <c r="AE911" s="123">
        <f t="shared" si="468"/>
        <v>100.09100000000001</v>
      </c>
      <c r="AF911" s="29">
        <f t="shared" si="469"/>
        <v>9.9746972691188116</v>
      </c>
      <c r="AG911" s="28" t="s">
        <v>8359</v>
      </c>
      <c r="AH911" s="122">
        <v>393.93799999999999</v>
      </c>
      <c r="AI911" s="122">
        <v>393.90300000000002</v>
      </c>
      <c r="AJ911" s="123">
        <f t="shared" si="470"/>
        <v>3.4999999999968168E-2</v>
      </c>
      <c r="AK911" s="124">
        <f t="shared" si="471"/>
        <v>8.8854362622189133E-3</v>
      </c>
      <c r="AL911" s="28" t="s">
        <v>8360</v>
      </c>
      <c r="AM911" s="122">
        <v>222.55500000000001</v>
      </c>
      <c r="AN911" s="122">
        <v>195.792</v>
      </c>
      <c r="AO911" s="123">
        <f t="shared" si="472"/>
        <v>26.763000000000005</v>
      </c>
      <c r="AP911" s="29">
        <f t="shared" si="473"/>
        <v>13.669097818092673</v>
      </c>
      <c r="AQ911" s="28" t="s">
        <v>8361</v>
      </c>
      <c r="AR911" s="122">
        <v>8.2639999999999993</v>
      </c>
      <c r="AS911" s="122">
        <v>9.6720000000000006</v>
      </c>
      <c r="AT911" s="123">
        <f t="shared" si="474"/>
        <v>-1.4080000000000013</v>
      </c>
      <c r="AU911" s="124">
        <f t="shared" si="475"/>
        <v>-14.557485525227474</v>
      </c>
      <c r="AV911" s="9" t="s">
        <v>12224</v>
      </c>
      <c r="AX911" s="129"/>
      <c r="AY911" s="139"/>
      <c r="AZ911" s="139"/>
    </row>
    <row r="912" spans="3:52" ht="50" customHeight="1">
      <c r="C912" s="52" t="s">
        <v>6317</v>
      </c>
      <c r="D912" s="130" t="s">
        <v>2066</v>
      </c>
      <c r="E912" s="131" t="s">
        <v>6354</v>
      </c>
      <c r="F912" s="132" t="s">
        <v>2067</v>
      </c>
      <c r="G912" s="125">
        <v>43242.942000000003</v>
      </c>
      <c r="H912" s="122">
        <v>41414.89</v>
      </c>
      <c r="I912" s="123">
        <f t="shared" si="460"/>
        <v>1828.0520000000033</v>
      </c>
      <c r="J912" s="124">
        <f t="shared" si="461"/>
        <v>4.4139969948006703</v>
      </c>
      <c r="K912" s="125">
        <v>6104.31</v>
      </c>
      <c r="L912" s="122">
        <v>6102.1530000000002</v>
      </c>
      <c r="M912" s="123">
        <f t="shared" si="462"/>
        <v>2.1570000000001528</v>
      </c>
      <c r="N912" s="124">
        <f t="shared" si="463"/>
        <v>3.534817956875471E-2</v>
      </c>
      <c r="O912" s="125" t="s">
        <v>11840</v>
      </c>
      <c r="P912" s="122" t="s">
        <v>11840</v>
      </c>
      <c r="Q912" s="123" t="s">
        <v>11839</v>
      </c>
      <c r="R912" s="124" t="s">
        <v>11840</v>
      </c>
      <c r="S912" s="125">
        <v>37138.631999999998</v>
      </c>
      <c r="T912" s="122">
        <v>35312.737000000001</v>
      </c>
      <c r="U912" s="123">
        <f t="shared" si="466"/>
        <v>1825.8949999999968</v>
      </c>
      <c r="V912" s="124">
        <f t="shared" si="467"/>
        <v>5.1706414034120236</v>
      </c>
      <c r="W912" s="121" t="s">
        <v>7333</v>
      </c>
      <c r="X912" s="122">
        <v>14771</v>
      </c>
      <c r="Y912" s="122">
        <v>13847</v>
      </c>
      <c r="Z912" s="123">
        <f t="shared" si="476"/>
        <v>924</v>
      </c>
      <c r="AA912" s="124">
        <f t="shared" si="477"/>
        <v>6.6729255434390122</v>
      </c>
      <c r="AB912" s="28" t="s">
        <v>6962</v>
      </c>
      <c r="AC912" s="122">
        <v>12335</v>
      </c>
      <c r="AD912" s="122">
        <v>11494</v>
      </c>
      <c r="AE912" s="123">
        <f t="shared" si="468"/>
        <v>841</v>
      </c>
      <c r="AF912" s="29">
        <f t="shared" si="469"/>
        <v>7.3168609709413603</v>
      </c>
      <c r="AG912" s="28" t="s">
        <v>8362</v>
      </c>
      <c r="AH912" s="122">
        <v>4499</v>
      </c>
      <c r="AI912" s="122">
        <v>4337</v>
      </c>
      <c r="AJ912" s="123">
        <f t="shared" si="470"/>
        <v>162</v>
      </c>
      <c r="AK912" s="124">
        <f t="shared" si="471"/>
        <v>3.735300899239105</v>
      </c>
      <c r="AL912" s="28" t="s">
        <v>8363</v>
      </c>
      <c r="AM912" s="122">
        <v>4420</v>
      </c>
      <c r="AN912" s="122">
        <v>4415</v>
      </c>
      <c r="AO912" s="123">
        <f t="shared" si="472"/>
        <v>5</v>
      </c>
      <c r="AP912" s="29">
        <f t="shared" si="473"/>
        <v>0.11325028312570783</v>
      </c>
      <c r="AQ912" s="28" t="s">
        <v>8364</v>
      </c>
      <c r="AR912" s="122">
        <v>526</v>
      </c>
      <c r="AS912" s="122">
        <v>526</v>
      </c>
      <c r="AT912" s="123">
        <f t="shared" si="474"/>
        <v>0</v>
      </c>
      <c r="AU912" s="124">
        <f t="shared" si="475"/>
        <v>0</v>
      </c>
      <c r="AV912" s="9" t="s">
        <v>12225</v>
      </c>
      <c r="AX912" s="129"/>
      <c r="AY912" s="139"/>
      <c r="AZ912" s="139"/>
    </row>
    <row r="913" spans="3:52" ht="50" customHeight="1">
      <c r="C913" s="52" t="s">
        <v>6317</v>
      </c>
      <c r="D913" s="130" t="s">
        <v>2068</v>
      </c>
      <c r="E913" s="131" t="s">
        <v>6354</v>
      </c>
      <c r="F913" s="132" t="s">
        <v>2069</v>
      </c>
      <c r="G913" s="125">
        <v>14611.699000000001</v>
      </c>
      <c r="H913" s="122">
        <v>13133.415000000001</v>
      </c>
      <c r="I913" s="123">
        <f t="shared" si="460"/>
        <v>1478.2839999999997</v>
      </c>
      <c r="J913" s="124">
        <f t="shared" si="461"/>
        <v>11.255899550878423</v>
      </c>
      <c r="K913" s="125">
        <v>4499.8230000000003</v>
      </c>
      <c r="L913" s="122">
        <v>4157.93</v>
      </c>
      <c r="M913" s="123">
        <f t="shared" si="462"/>
        <v>341.89300000000003</v>
      </c>
      <c r="N913" s="124">
        <f t="shared" si="463"/>
        <v>8.2226733013783306</v>
      </c>
      <c r="O913" s="125" t="s">
        <v>11840</v>
      </c>
      <c r="P913" s="122" t="s">
        <v>11840</v>
      </c>
      <c r="Q913" s="123" t="s">
        <v>11839</v>
      </c>
      <c r="R913" s="124" t="s">
        <v>11840</v>
      </c>
      <c r="S913" s="125">
        <v>10111.876</v>
      </c>
      <c r="T913" s="122">
        <v>8975.4850000000006</v>
      </c>
      <c r="U913" s="123">
        <f t="shared" si="466"/>
        <v>1136.3909999999996</v>
      </c>
      <c r="V913" s="124">
        <f t="shared" si="467"/>
        <v>12.661053970899619</v>
      </c>
      <c r="W913" s="121" t="s">
        <v>8365</v>
      </c>
      <c r="X913" s="122">
        <v>3741</v>
      </c>
      <c r="Y913" s="122">
        <v>3415</v>
      </c>
      <c r="Z913" s="123">
        <f t="shared" si="476"/>
        <v>326</v>
      </c>
      <c r="AA913" s="124">
        <f t="shared" si="477"/>
        <v>9.5461200585651529</v>
      </c>
      <c r="AB913" s="28" t="s">
        <v>8366</v>
      </c>
      <c r="AC913" s="122">
        <v>3547</v>
      </c>
      <c r="AD913" s="122">
        <v>3133</v>
      </c>
      <c r="AE913" s="123">
        <f t="shared" si="468"/>
        <v>414</v>
      </c>
      <c r="AF913" s="29">
        <f t="shared" si="469"/>
        <v>13.214171720395788</v>
      </c>
      <c r="AG913" s="28" t="s">
        <v>7452</v>
      </c>
      <c r="AH913" s="122">
        <v>2452</v>
      </c>
      <c r="AI913" s="122">
        <v>2050</v>
      </c>
      <c r="AJ913" s="123">
        <f t="shared" si="470"/>
        <v>402</v>
      </c>
      <c r="AK913" s="124">
        <f t="shared" si="471"/>
        <v>19.609756097560975</v>
      </c>
      <c r="AL913" s="28" t="s">
        <v>8334</v>
      </c>
      <c r="AM913" s="122">
        <v>287</v>
      </c>
      <c r="AN913" s="122">
        <v>292</v>
      </c>
      <c r="AO913" s="123">
        <f t="shared" si="472"/>
        <v>-5</v>
      </c>
      <c r="AP913" s="29">
        <f t="shared" si="473"/>
        <v>-1.7123287671232876</v>
      </c>
      <c r="AQ913" s="28" t="s">
        <v>7471</v>
      </c>
      <c r="AR913" s="122">
        <v>76</v>
      </c>
      <c r="AS913" s="122">
        <v>78</v>
      </c>
      <c r="AT913" s="123">
        <f t="shared" si="474"/>
        <v>-2</v>
      </c>
      <c r="AU913" s="124">
        <f t="shared" si="475"/>
        <v>-2.5641025641025639</v>
      </c>
      <c r="AV913" s="9" t="s">
        <v>8367</v>
      </c>
      <c r="AX913" s="129"/>
      <c r="AY913" s="139"/>
      <c r="AZ913" s="139"/>
    </row>
    <row r="914" spans="3:52" ht="50" customHeight="1">
      <c r="C914" s="52" t="s">
        <v>6317</v>
      </c>
      <c r="D914" s="130" t="s">
        <v>2070</v>
      </c>
      <c r="E914" s="131" t="s">
        <v>6354</v>
      </c>
      <c r="F914" s="132" t="s">
        <v>2071</v>
      </c>
      <c r="G914" s="125">
        <v>6868.0870000000004</v>
      </c>
      <c r="H914" s="122">
        <v>6351.4430000000002</v>
      </c>
      <c r="I914" s="123">
        <f t="shared" si="460"/>
        <v>516.64400000000023</v>
      </c>
      <c r="J914" s="124">
        <f t="shared" si="461"/>
        <v>8.1342775177231417</v>
      </c>
      <c r="K914" s="125">
        <v>3678.5549999999998</v>
      </c>
      <c r="L914" s="122">
        <v>3112.7449999999999</v>
      </c>
      <c r="M914" s="123">
        <f t="shared" si="462"/>
        <v>565.80999999999995</v>
      </c>
      <c r="N914" s="124">
        <f t="shared" si="463"/>
        <v>18.177203722116651</v>
      </c>
      <c r="O914" s="125" t="s">
        <v>11840</v>
      </c>
      <c r="P914" s="122" t="s">
        <v>11840</v>
      </c>
      <c r="Q914" s="123" t="s">
        <v>11839</v>
      </c>
      <c r="R914" s="124" t="s">
        <v>11840</v>
      </c>
      <c r="S914" s="125">
        <v>3189.5320000000002</v>
      </c>
      <c r="T914" s="122">
        <v>3238.6979999999999</v>
      </c>
      <c r="U914" s="123">
        <f t="shared" si="466"/>
        <v>-49.165999999999713</v>
      </c>
      <c r="V914" s="124">
        <f t="shared" si="467"/>
        <v>-1.5180791787316914</v>
      </c>
      <c r="W914" s="121" t="s">
        <v>9101</v>
      </c>
      <c r="X914" s="122">
        <v>2496</v>
      </c>
      <c r="Y914" s="122">
        <v>2506</v>
      </c>
      <c r="Z914" s="123">
        <f t="shared" si="476"/>
        <v>-10</v>
      </c>
      <c r="AA914" s="124">
        <f t="shared" si="477"/>
        <v>-0.39904229848363926</v>
      </c>
      <c r="AB914" s="28" t="s">
        <v>11815</v>
      </c>
      <c r="AC914" s="122">
        <v>310</v>
      </c>
      <c r="AD914" s="122">
        <v>308</v>
      </c>
      <c r="AE914" s="123">
        <f t="shared" si="468"/>
        <v>2</v>
      </c>
      <c r="AF914" s="29">
        <f t="shared" si="469"/>
        <v>0.64935064935064934</v>
      </c>
      <c r="AG914" s="28" t="s">
        <v>8368</v>
      </c>
      <c r="AH914" s="122">
        <v>100</v>
      </c>
      <c r="AI914" s="122">
        <v>100</v>
      </c>
      <c r="AJ914" s="123">
        <f t="shared" si="470"/>
        <v>0</v>
      </c>
      <c r="AK914" s="124">
        <f t="shared" si="471"/>
        <v>0</v>
      </c>
      <c r="AL914" s="28" t="s">
        <v>7151</v>
      </c>
      <c r="AM914" s="122">
        <v>93</v>
      </c>
      <c r="AN914" s="122">
        <v>94</v>
      </c>
      <c r="AO914" s="123">
        <f t="shared" si="472"/>
        <v>-1</v>
      </c>
      <c r="AP914" s="29">
        <f t="shared" si="473"/>
        <v>-1.0638297872340425</v>
      </c>
      <c r="AQ914" s="28" t="s">
        <v>8369</v>
      </c>
      <c r="AR914" s="122">
        <v>62</v>
      </c>
      <c r="AS914" s="122">
        <v>56</v>
      </c>
      <c r="AT914" s="123">
        <f t="shared" si="474"/>
        <v>6</v>
      </c>
      <c r="AU914" s="124">
        <f t="shared" si="475"/>
        <v>10.714285714285714</v>
      </c>
      <c r="AV914" s="9" t="s">
        <v>8370</v>
      </c>
      <c r="AX914" s="129"/>
      <c r="AY914" s="139"/>
      <c r="AZ914" s="139"/>
    </row>
    <row r="915" spans="3:52" ht="50" customHeight="1">
      <c r="C915" s="52" t="s">
        <v>6317</v>
      </c>
      <c r="D915" s="130" t="s">
        <v>2072</v>
      </c>
      <c r="E915" s="131" t="s">
        <v>6354</v>
      </c>
      <c r="F915" s="132" t="s">
        <v>2073</v>
      </c>
      <c r="G915" s="125">
        <v>50748.197</v>
      </c>
      <c r="H915" s="122">
        <v>46448.167999999998</v>
      </c>
      <c r="I915" s="123">
        <f t="shared" si="460"/>
        <v>4300.0290000000023</v>
      </c>
      <c r="J915" s="124">
        <f t="shared" si="461"/>
        <v>9.2576934358315324</v>
      </c>
      <c r="K915" s="125">
        <v>8000</v>
      </c>
      <c r="L915" s="122">
        <v>8000</v>
      </c>
      <c r="M915" s="123">
        <f t="shared" si="462"/>
        <v>0</v>
      </c>
      <c r="N915" s="124">
        <f t="shared" si="463"/>
        <v>0</v>
      </c>
      <c r="O915" s="125" t="s">
        <v>11840</v>
      </c>
      <c r="P915" s="122" t="s">
        <v>11840</v>
      </c>
      <c r="Q915" s="123" t="s">
        <v>11839</v>
      </c>
      <c r="R915" s="124" t="s">
        <v>11840</v>
      </c>
      <c r="S915" s="125">
        <v>42748.197</v>
      </c>
      <c r="T915" s="122">
        <v>38448.167999999998</v>
      </c>
      <c r="U915" s="123">
        <f t="shared" si="466"/>
        <v>4300.0290000000023</v>
      </c>
      <c r="V915" s="124">
        <f t="shared" si="467"/>
        <v>11.18396330353114</v>
      </c>
      <c r="W915" s="121" t="s">
        <v>6441</v>
      </c>
      <c r="X915" s="122">
        <v>26975</v>
      </c>
      <c r="Y915" s="122">
        <v>22658</v>
      </c>
      <c r="Z915" s="123">
        <f t="shared" si="476"/>
        <v>4317</v>
      </c>
      <c r="AA915" s="124">
        <f t="shared" si="477"/>
        <v>19.052873157383708</v>
      </c>
      <c r="AB915" s="28" t="s">
        <v>6532</v>
      </c>
      <c r="AC915" s="122">
        <v>6295</v>
      </c>
      <c r="AD915" s="122">
        <v>6311</v>
      </c>
      <c r="AE915" s="123">
        <f t="shared" si="468"/>
        <v>-16</v>
      </c>
      <c r="AF915" s="29">
        <f t="shared" si="469"/>
        <v>-0.2535255902392648</v>
      </c>
      <c r="AG915" s="28" t="s">
        <v>7943</v>
      </c>
      <c r="AH915" s="122">
        <v>4160</v>
      </c>
      <c r="AI915" s="122">
        <v>4160</v>
      </c>
      <c r="AJ915" s="123">
        <f t="shared" si="470"/>
        <v>0</v>
      </c>
      <c r="AK915" s="124">
        <f t="shared" si="471"/>
        <v>0</v>
      </c>
      <c r="AL915" s="28" t="s">
        <v>8371</v>
      </c>
      <c r="AM915" s="122">
        <v>1202</v>
      </c>
      <c r="AN915" s="122">
        <v>1200</v>
      </c>
      <c r="AO915" s="123">
        <f t="shared" si="472"/>
        <v>2</v>
      </c>
      <c r="AP915" s="29">
        <f t="shared" si="473"/>
        <v>0.16666666666666669</v>
      </c>
      <c r="AQ915" s="28" t="s">
        <v>8372</v>
      </c>
      <c r="AR915" s="122">
        <v>933</v>
      </c>
      <c r="AS915" s="122">
        <v>908</v>
      </c>
      <c r="AT915" s="123">
        <f t="shared" si="474"/>
        <v>25</v>
      </c>
      <c r="AU915" s="124">
        <f t="shared" si="475"/>
        <v>2.7533039647577091</v>
      </c>
      <c r="AV915" s="9" t="s">
        <v>12226</v>
      </c>
      <c r="AX915" s="129"/>
      <c r="AY915" s="139"/>
      <c r="AZ915" s="139"/>
    </row>
    <row r="916" spans="3:52" ht="50" customHeight="1">
      <c r="C916" s="52" t="s">
        <v>6317</v>
      </c>
      <c r="D916" s="130" t="s">
        <v>2074</v>
      </c>
      <c r="E916" s="131" t="s">
        <v>6354</v>
      </c>
      <c r="F916" s="132" t="s">
        <v>2075</v>
      </c>
      <c r="G916" s="125">
        <v>10942.856</v>
      </c>
      <c r="H916" s="122">
        <v>10615.099</v>
      </c>
      <c r="I916" s="123">
        <f t="shared" si="460"/>
        <v>327.75699999999961</v>
      </c>
      <c r="J916" s="124">
        <f t="shared" si="461"/>
        <v>3.0876490176869718</v>
      </c>
      <c r="K916" s="125">
        <v>4656.1099999999997</v>
      </c>
      <c r="L916" s="122">
        <v>3989.84</v>
      </c>
      <c r="M916" s="123">
        <f t="shared" si="462"/>
        <v>666.26999999999953</v>
      </c>
      <c r="N916" s="124">
        <f t="shared" si="463"/>
        <v>16.699165881338587</v>
      </c>
      <c r="O916" s="125" t="s">
        <v>11840</v>
      </c>
      <c r="P916" s="122" t="s">
        <v>11840</v>
      </c>
      <c r="Q916" s="123" t="s">
        <v>11839</v>
      </c>
      <c r="R916" s="124" t="s">
        <v>11840</v>
      </c>
      <c r="S916" s="125">
        <v>6286.7460000000001</v>
      </c>
      <c r="T916" s="122">
        <v>6625.259</v>
      </c>
      <c r="U916" s="123">
        <f t="shared" si="466"/>
        <v>-338.51299999999992</v>
      </c>
      <c r="V916" s="124">
        <f t="shared" si="467"/>
        <v>-5.1094304388703886</v>
      </c>
      <c r="W916" s="121" t="s">
        <v>8373</v>
      </c>
      <c r="X916" s="122">
        <v>4160</v>
      </c>
      <c r="Y916" s="122">
        <v>3517</v>
      </c>
      <c r="Z916" s="123">
        <f t="shared" si="476"/>
        <v>643</v>
      </c>
      <c r="AA916" s="124">
        <f t="shared" si="477"/>
        <v>18.282627239124253</v>
      </c>
      <c r="AB916" s="28" t="s">
        <v>8374</v>
      </c>
      <c r="AC916" s="122">
        <v>758</v>
      </c>
      <c r="AD916" s="122">
        <v>1392</v>
      </c>
      <c r="AE916" s="123">
        <f t="shared" si="468"/>
        <v>-634</v>
      </c>
      <c r="AF916" s="29">
        <f t="shared" si="469"/>
        <v>-45.545977011494251</v>
      </c>
      <c r="AG916" s="28" t="s">
        <v>6850</v>
      </c>
      <c r="AH916" s="122">
        <v>575</v>
      </c>
      <c r="AI916" s="122">
        <v>436</v>
      </c>
      <c r="AJ916" s="123">
        <f t="shared" si="470"/>
        <v>139</v>
      </c>
      <c r="AK916" s="124">
        <f t="shared" si="471"/>
        <v>31.880733944954127</v>
      </c>
      <c r="AL916" s="28" t="s">
        <v>8375</v>
      </c>
      <c r="AM916" s="122">
        <v>322</v>
      </c>
      <c r="AN916" s="122">
        <v>321</v>
      </c>
      <c r="AO916" s="123">
        <f t="shared" si="472"/>
        <v>1</v>
      </c>
      <c r="AP916" s="29">
        <f t="shared" si="473"/>
        <v>0.3115264797507788</v>
      </c>
      <c r="AQ916" s="28" t="s">
        <v>8376</v>
      </c>
      <c r="AR916" s="122">
        <v>311</v>
      </c>
      <c r="AS916" s="122">
        <v>311</v>
      </c>
      <c r="AT916" s="123">
        <f t="shared" si="474"/>
        <v>0</v>
      </c>
      <c r="AU916" s="124">
        <f t="shared" si="475"/>
        <v>0</v>
      </c>
      <c r="AV916" s="9" t="s">
        <v>8377</v>
      </c>
      <c r="AX916" s="129"/>
      <c r="AY916" s="139"/>
      <c r="AZ916" s="139"/>
    </row>
    <row r="917" spans="3:52" ht="50" customHeight="1">
      <c r="C917" s="52" t="s">
        <v>6317</v>
      </c>
      <c r="D917" s="130" t="s">
        <v>2076</v>
      </c>
      <c r="E917" s="131" t="s">
        <v>6354</v>
      </c>
      <c r="F917" s="132" t="s">
        <v>2077</v>
      </c>
      <c r="G917" s="125">
        <v>16896.364000000001</v>
      </c>
      <c r="H917" s="122">
        <v>17402.635999999999</v>
      </c>
      <c r="I917" s="123">
        <f t="shared" si="460"/>
        <v>-506.27199999999721</v>
      </c>
      <c r="J917" s="124">
        <f t="shared" si="461"/>
        <v>-2.9091684730979677</v>
      </c>
      <c r="K917" s="125">
        <v>3600.6759999999999</v>
      </c>
      <c r="L917" s="122">
        <v>5700.79</v>
      </c>
      <c r="M917" s="123">
        <f t="shared" si="462"/>
        <v>-2100.114</v>
      </c>
      <c r="N917" s="124">
        <f t="shared" si="463"/>
        <v>-36.838999507085859</v>
      </c>
      <c r="O917" s="125">
        <v>43.494</v>
      </c>
      <c r="P917" s="122">
        <v>43.485999999999997</v>
      </c>
      <c r="Q917" s="123">
        <f t="shared" si="464"/>
        <v>8.0000000000026716E-3</v>
      </c>
      <c r="R917" s="124">
        <f t="shared" si="465"/>
        <v>1.8396725382887991E-2</v>
      </c>
      <c r="S917" s="125">
        <v>13252.194</v>
      </c>
      <c r="T917" s="122">
        <v>11658.36</v>
      </c>
      <c r="U917" s="123">
        <f t="shared" si="466"/>
        <v>1593.8339999999989</v>
      </c>
      <c r="V917" s="124">
        <f t="shared" si="467"/>
        <v>13.671168157442375</v>
      </c>
      <c r="W917" s="121" t="s">
        <v>7333</v>
      </c>
      <c r="X917" s="122">
        <v>7881.616</v>
      </c>
      <c r="Y917" s="122">
        <v>7182.9840000000004</v>
      </c>
      <c r="Z917" s="123">
        <f t="shared" si="476"/>
        <v>698.63199999999961</v>
      </c>
      <c r="AA917" s="124">
        <f t="shared" si="477"/>
        <v>9.7262084949653183</v>
      </c>
      <c r="AB917" s="28" t="s">
        <v>8378</v>
      </c>
      <c r="AC917" s="122">
        <v>2091.1129999999998</v>
      </c>
      <c r="AD917" s="122">
        <v>2086.884</v>
      </c>
      <c r="AE917" s="123">
        <f t="shared" si="468"/>
        <v>4.2289999999998145</v>
      </c>
      <c r="AF917" s="29">
        <f t="shared" si="469"/>
        <v>0.20264662530355376</v>
      </c>
      <c r="AG917" s="28" t="s">
        <v>8379</v>
      </c>
      <c r="AH917" s="122">
        <v>1828.67</v>
      </c>
      <c r="AI917" s="122">
        <v>1744.3820000000001</v>
      </c>
      <c r="AJ917" s="123">
        <f t="shared" si="470"/>
        <v>84.288000000000011</v>
      </c>
      <c r="AK917" s="124">
        <f t="shared" si="471"/>
        <v>4.8319691443731934</v>
      </c>
      <c r="AL917" s="28" t="s">
        <v>8380</v>
      </c>
      <c r="AM917" s="122">
        <v>1053.0050000000001</v>
      </c>
      <c r="AN917" s="122">
        <v>236.58500000000001</v>
      </c>
      <c r="AO917" s="123">
        <f t="shared" si="472"/>
        <v>816.42000000000007</v>
      </c>
      <c r="AP917" s="29">
        <f t="shared" si="473"/>
        <v>345.08527590506588</v>
      </c>
      <c r="AQ917" s="28" t="s">
        <v>8381</v>
      </c>
      <c r="AR917" s="122">
        <v>218.09200000000001</v>
      </c>
      <c r="AS917" s="122">
        <v>196.04</v>
      </c>
      <c r="AT917" s="123">
        <f t="shared" si="474"/>
        <v>22.052000000000021</v>
      </c>
      <c r="AU917" s="124">
        <f t="shared" si="475"/>
        <v>11.248724750051021</v>
      </c>
      <c r="AV917" s="9" t="s">
        <v>11911</v>
      </c>
      <c r="AX917" s="129"/>
      <c r="AY917" s="139"/>
      <c r="AZ917" s="139"/>
    </row>
    <row r="918" spans="3:52" ht="50" customHeight="1">
      <c r="C918" s="52" t="s">
        <v>6317</v>
      </c>
      <c r="D918" s="130" t="s">
        <v>2078</v>
      </c>
      <c r="E918" s="131" t="s">
        <v>6354</v>
      </c>
      <c r="F918" s="132" t="s">
        <v>2079</v>
      </c>
      <c r="G918" s="125">
        <v>21591.901000000002</v>
      </c>
      <c r="H918" s="122">
        <v>18574.837</v>
      </c>
      <c r="I918" s="123">
        <f t="shared" si="460"/>
        <v>3017.0640000000021</v>
      </c>
      <c r="J918" s="124">
        <f t="shared" si="461"/>
        <v>16.242748186700116</v>
      </c>
      <c r="K918" s="125">
        <v>9523.61</v>
      </c>
      <c r="L918" s="122">
        <v>9699.0390000000007</v>
      </c>
      <c r="M918" s="123">
        <f t="shared" si="462"/>
        <v>-175.42900000000009</v>
      </c>
      <c r="N918" s="124">
        <f t="shared" si="463"/>
        <v>-1.808725586112192</v>
      </c>
      <c r="O918" s="125" t="s">
        <v>11840</v>
      </c>
      <c r="P918" s="122" t="s">
        <v>11840</v>
      </c>
      <c r="Q918" s="123" t="s">
        <v>11839</v>
      </c>
      <c r="R918" s="124" t="s">
        <v>11840</v>
      </c>
      <c r="S918" s="125">
        <v>12068.290999999999</v>
      </c>
      <c r="T918" s="122">
        <v>8875.7980000000007</v>
      </c>
      <c r="U918" s="123">
        <f t="shared" si="466"/>
        <v>3192.4929999999986</v>
      </c>
      <c r="V918" s="124">
        <f t="shared" si="467"/>
        <v>35.968517985650401</v>
      </c>
      <c r="W918" s="121" t="s">
        <v>8382</v>
      </c>
      <c r="X918" s="122">
        <v>6951</v>
      </c>
      <c r="Y918" s="122">
        <v>4669</v>
      </c>
      <c r="Z918" s="123">
        <f t="shared" si="476"/>
        <v>2282</v>
      </c>
      <c r="AA918" s="124">
        <f t="shared" si="477"/>
        <v>48.875562218890558</v>
      </c>
      <c r="AB918" s="28" t="s">
        <v>8383</v>
      </c>
      <c r="AC918" s="122">
        <v>1992</v>
      </c>
      <c r="AD918" s="122">
        <v>1833</v>
      </c>
      <c r="AE918" s="123">
        <f t="shared" si="468"/>
        <v>159</v>
      </c>
      <c r="AF918" s="29">
        <f t="shared" si="469"/>
        <v>8.6743044189852689</v>
      </c>
      <c r="AG918" s="28" t="s">
        <v>8384</v>
      </c>
      <c r="AH918" s="122">
        <v>1680</v>
      </c>
      <c r="AI918" s="122">
        <v>1776</v>
      </c>
      <c r="AJ918" s="123">
        <f t="shared" si="470"/>
        <v>-96</v>
      </c>
      <c r="AK918" s="124">
        <f t="shared" si="471"/>
        <v>-5.4054054054054053</v>
      </c>
      <c r="AL918" s="28" t="s">
        <v>8385</v>
      </c>
      <c r="AM918" s="122">
        <v>998</v>
      </c>
      <c r="AN918" s="122">
        <v>427</v>
      </c>
      <c r="AO918" s="123">
        <f t="shared" si="472"/>
        <v>571</v>
      </c>
      <c r="AP918" s="29">
        <f t="shared" si="473"/>
        <v>133.72365339578454</v>
      </c>
      <c r="AQ918" s="28" t="s">
        <v>8386</v>
      </c>
      <c r="AR918" s="122">
        <v>250</v>
      </c>
      <c r="AS918" s="122" t="s">
        <v>6421</v>
      </c>
      <c r="AT918" s="123">
        <v>250</v>
      </c>
      <c r="AU918" s="124" t="s">
        <v>11832</v>
      </c>
      <c r="AV918" s="9" t="s">
        <v>11912</v>
      </c>
      <c r="AX918" s="129"/>
      <c r="AY918" s="139"/>
      <c r="AZ918" s="139"/>
    </row>
    <row r="919" spans="3:52" ht="50" customHeight="1">
      <c r="C919" s="52" t="s">
        <v>6317</v>
      </c>
      <c r="D919" s="106" t="s">
        <v>2080</v>
      </c>
      <c r="E919" s="107" t="s">
        <v>6354</v>
      </c>
      <c r="F919" s="108" t="s">
        <v>2081</v>
      </c>
      <c r="G919" s="125">
        <v>8308.1759999999995</v>
      </c>
      <c r="H919" s="122">
        <v>7314.415</v>
      </c>
      <c r="I919" s="123">
        <f t="shared" si="460"/>
        <v>993.76099999999951</v>
      </c>
      <c r="J919" s="124">
        <f t="shared" si="461"/>
        <v>13.586336022771468</v>
      </c>
      <c r="K919" s="125">
        <v>3033.8719999999998</v>
      </c>
      <c r="L919" s="122">
        <v>2607.7139999999999</v>
      </c>
      <c r="M919" s="123">
        <f t="shared" si="462"/>
        <v>426.1579999999999</v>
      </c>
      <c r="N919" s="124">
        <f t="shared" si="463"/>
        <v>16.342206238874351</v>
      </c>
      <c r="O919" s="125" t="s">
        <v>11840</v>
      </c>
      <c r="P919" s="122" t="s">
        <v>11840</v>
      </c>
      <c r="Q919" s="123" t="s">
        <v>11839</v>
      </c>
      <c r="R919" s="124" t="s">
        <v>11840</v>
      </c>
      <c r="S919" s="125">
        <v>5274.3040000000001</v>
      </c>
      <c r="T919" s="122">
        <v>4706.701</v>
      </c>
      <c r="U919" s="123">
        <f t="shared" si="466"/>
        <v>567.60300000000007</v>
      </c>
      <c r="V919" s="124">
        <f t="shared" si="467"/>
        <v>12.059465855171171</v>
      </c>
      <c r="W919" s="121" t="s">
        <v>6988</v>
      </c>
      <c r="X919" s="122">
        <v>2700.607</v>
      </c>
      <c r="Y919" s="122">
        <v>1900.538</v>
      </c>
      <c r="Z919" s="123">
        <f t="shared" si="476"/>
        <v>800.06899999999996</v>
      </c>
      <c r="AA919" s="124">
        <f t="shared" si="477"/>
        <v>42.096974646126519</v>
      </c>
      <c r="AB919" s="28" t="s">
        <v>7471</v>
      </c>
      <c r="AC919" s="122">
        <v>1526.0440000000001</v>
      </c>
      <c r="AD919" s="122">
        <v>1869.9860000000001</v>
      </c>
      <c r="AE919" s="123">
        <f t="shared" si="468"/>
        <v>-343.94200000000001</v>
      </c>
      <c r="AF919" s="29">
        <f t="shared" si="469"/>
        <v>-18.39275802064828</v>
      </c>
      <c r="AG919" s="28" t="s">
        <v>6467</v>
      </c>
      <c r="AH919" s="122">
        <v>767.75800000000004</v>
      </c>
      <c r="AI919" s="122">
        <v>670.17700000000002</v>
      </c>
      <c r="AJ919" s="123">
        <f t="shared" si="470"/>
        <v>97.581000000000017</v>
      </c>
      <c r="AK919" s="124">
        <f t="shared" si="471"/>
        <v>14.560481783170717</v>
      </c>
      <c r="AL919" s="28" t="s">
        <v>7443</v>
      </c>
      <c r="AM919" s="122">
        <v>207.05799999999999</v>
      </c>
      <c r="AN919" s="122">
        <v>187.904</v>
      </c>
      <c r="AO919" s="123">
        <f t="shared" si="472"/>
        <v>19.153999999999996</v>
      </c>
      <c r="AP919" s="29">
        <f t="shared" si="473"/>
        <v>10.193503065395094</v>
      </c>
      <c r="AQ919" s="28" t="s">
        <v>8387</v>
      </c>
      <c r="AR919" s="122">
        <v>57.378</v>
      </c>
      <c r="AS919" s="122">
        <v>55.918999999999997</v>
      </c>
      <c r="AT919" s="123">
        <f t="shared" si="474"/>
        <v>1.4590000000000032</v>
      </c>
      <c r="AU919" s="124">
        <f t="shared" si="475"/>
        <v>2.6091310645755525</v>
      </c>
      <c r="AV919" s="9" t="s">
        <v>12227</v>
      </c>
      <c r="AX919" s="129"/>
      <c r="AY919" s="139"/>
      <c r="AZ919" s="139"/>
    </row>
    <row r="920" spans="3:52" ht="50" customHeight="1">
      <c r="C920" s="52" t="s">
        <v>6317</v>
      </c>
      <c r="D920" s="130" t="s">
        <v>2082</v>
      </c>
      <c r="E920" s="131" t="s">
        <v>6354</v>
      </c>
      <c r="F920" s="132" t="s">
        <v>2083</v>
      </c>
      <c r="G920" s="125">
        <v>10687.458000000001</v>
      </c>
      <c r="H920" s="122">
        <v>9904.4169999999995</v>
      </c>
      <c r="I920" s="123">
        <f t="shared" si="460"/>
        <v>783.04100000000108</v>
      </c>
      <c r="J920" s="124">
        <f t="shared" si="461"/>
        <v>7.9059777067140971</v>
      </c>
      <c r="K920" s="125">
        <v>3017.3620000000001</v>
      </c>
      <c r="L920" s="122">
        <v>2863.8589999999999</v>
      </c>
      <c r="M920" s="123">
        <f t="shared" si="462"/>
        <v>153.50300000000016</v>
      </c>
      <c r="N920" s="124">
        <f t="shared" si="463"/>
        <v>5.3600055030642277</v>
      </c>
      <c r="O920" s="125">
        <v>4.8</v>
      </c>
      <c r="P920" s="122">
        <v>104.749</v>
      </c>
      <c r="Q920" s="123">
        <f t="shared" si="464"/>
        <v>-99.948999999999998</v>
      </c>
      <c r="R920" s="124">
        <f t="shared" si="465"/>
        <v>-95.417617351955627</v>
      </c>
      <c r="S920" s="125">
        <v>7665.2960000000003</v>
      </c>
      <c r="T920" s="122">
        <v>6935.8090000000002</v>
      </c>
      <c r="U920" s="123">
        <f t="shared" si="466"/>
        <v>729.48700000000008</v>
      </c>
      <c r="V920" s="124">
        <f t="shared" si="467"/>
        <v>10.517691591564878</v>
      </c>
      <c r="W920" s="121" t="s">
        <v>8388</v>
      </c>
      <c r="X920" s="122">
        <v>3921</v>
      </c>
      <c r="Y920" s="122">
        <v>3149</v>
      </c>
      <c r="Z920" s="123">
        <f t="shared" si="476"/>
        <v>772</v>
      </c>
      <c r="AA920" s="124">
        <f t="shared" si="477"/>
        <v>24.515719275960624</v>
      </c>
      <c r="AB920" s="28" t="s">
        <v>8389</v>
      </c>
      <c r="AC920" s="122">
        <v>2219</v>
      </c>
      <c r="AD920" s="122">
        <v>2216</v>
      </c>
      <c r="AE920" s="123">
        <f t="shared" si="468"/>
        <v>3</v>
      </c>
      <c r="AF920" s="29">
        <f t="shared" si="469"/>
        <v>0.13537906137184114</v>
      </c>
      <c r="AG920" s="28" t="s">
        <v>8390</v>
      </c>
      <c r="AH920" s="122">
        <v>718</v>
      </c>
      <c r="AI920" s="122">
        <v>693</v>
      </c>
      <c r="AJ920" s="123">
        <f t="shared" si="470"/>
        <v>25</v>
      </c>
      <c r="AK920" s="124">
        <f t="shared" si="471"/>
        <v>3.6075036075036073</v>
      </c>
      <c r="AL920" s="28" t="s">
        <v>8391</v>
      </c>
      <c r="AM920" s="122">
        <v>393</v>
      </c>
      <c r="AN920" s="122">
        <v>469</v>
      </c>
      <c r="AO920" s="123">
        <f t="shared" si="472"/>
        <v>-76</v>
      </c>
      <c r="AP920" s="29">
        <f t="shared" si="473"/>
        <v>-16.204690831556505</v>
      </c>
      <c r="AQ920" s="28" t="s">
        <v>8392</v>
      </c>
      <c r="AR920" s="122">
        <v>107</v>
      </c>
      <c r="AS920" s="122">
        <v>110</v>
      </c>
      <c r="AT920" s="123">
        <f t="shared" si="474"/>
        <v>-3</v>
      </c>
      <c r="AU920" s="124">
        <f t="shared" si="475"/>
        <v>-2.7272727272727271</v>
      </c>
      <c r="AV920" s="9" t="s">
        <v>8393</v>
      </c>
      <c r="AX920" s="129"/>
      <c r="AY920" s="139"/>
      <c r="AZ920" s="139"/>
    </row>
    <row r="921" spans="3:52" ht="50" customHeight="1">
      <c r="C921" s="52" t="s">
        <v>6317</v>
      </c>
      <c r="D921" s="130" t="s">
        <v>2084</v>
      </c>
      <c r="E921" s="131" t="s">
        <v>6354</v>
      </c>
      <c r="F921" s="132" t="s">
        <v>2085</v>
      </c>
      <c r="G921" s="125">
        <v>14275.088</v>
      </c>
      <c r="H921" s="122">
        <v>14594.602000000001</v>
      </c>
      <c r="I921" s="123">
        <f t="shared" si="460"/>
        <v>-319.51400000000103</v>
      </c>
      <c r="J921" s="124">
        <f t="shared" si="461"/>
        <v>-2.189261481745107</v>
      </c>
      <c r="K921" s="125">
        <v>4270.8270000000002</v>
      </c>
      <c r="L921" s="122">
        <v>4266.8850000000002</v>
      </c>
      <c r="M921" s="123">
        <f t="shared" si="462"/>
        <v>3.9420000000000073</v>
      </c>
      <c r="N921" s="124">
        <f t="shared" si="463"/>
        <v>9.2385897440404582E-2</v>
      </c>
      <c r="O921" s="125">
        <v>327.24299999999999</v>
      </c>
      <c r="P921" s="122">
        <v>327.221</v>
      </c>
      <c r="Q921" s="123">
        <f t="shared" si="464"/>
        <v>2.199999999999136E-2</v>
      </c>
      <c r="R921" s="124">
        <f t="shared" si="465"/>
        <v>6.7232848747456183E-3</v>
      </c>
      <c r="S921" s="125">
        <v>9677.018</v>
      </c>
      <c r="T921" s="122">
        <v>10000.495999999999</v>
      </c>
      <c r="U921" s="123">
        <f t="shared" si="466"/>
        <v>-323.47799999999916</v>
      </c>
      <c r="V921" s="124">
        <f t="shared" si="467"/>
        <v>-3.2346195628696734</v>
      </c>
      <c r="W921" s="121" t="s">
        <v>8394</v>
      </c>
      <c r="X921" s="122">
        <v>1845</v>
      </c>
      <c r="Y921" s="122">
        <v>1723</v>
      </c>
      <c r="Z921" s="123">
        <f t="shared" si="476"/>
        <v>122</v>
      </c>
      <c r="AA921" s="124">
        <f t="shared" si="477"/>
        <v>7.0806732443412654</v>
      </c>
      <c r="AB921" s="28" t="s">
        <v>7499</v>
      </c>
      <c r="AC921" s="122">
        <v>1335</v>
      </c>
      <c r="AD921" s="122">
        <v>1435</v>
      </c>
      <c r="AE921" s="123">
        <f t="shared" si="468"/>
        <v>-100</v>
      </c>
      <c r="AF921" s="29">
        <f t="shared" si="469"/>
        <v>-6.968641114982578</v>
      </c>
      <c r="AG921" s="28" t="s">
        <v>8395</v>
      </c>
      <c r="AH921" s="122">
        <v>807</v>
      </c>
      <c r="AI921" s="122">
        <v>668</v>
      </c>
      <c r="AJ921" s="123">
        <f t="shared" si="470"/>
        <v>139</v>
      </c>
      <c r="AK921" s="124">
        <f t="shared" si="471"/>
        <v>20.808383233532936</v>
      </c>
      <c r="AL921" s="28" t="s">
        <v>8396</v>
      </c>
      <c r="AM921" s="122">
        <v>802</v>
      </c>
      <c r="AN921" s="122">
        <v>722</v>
      </c>
      <c r="AO921" s="123">
        <f t="shared" si="472"/>
        <v>80</v>
      </c>
      <c r="AP921" s="29">
        <f t="shared" si="473"/>
        <v>11.080332409972298</v>
      </c>
      <c r="AQ921" s="28" t="s">
        <v>8397</v>
      </c>
      <c r="AR921" s="122">
        <v>664</v>
      </c>
      <c r="AS921" s="122">
        <v>581</v>
      </c>
      <c r="AT921" s="123">
        <f t="shared" si="474"/>
        <v>83</v>
      </c>
      <c r="AU921" s="124">
        <f t="shared" si="475"/>
        <v>14.285714285714285</v>
      </c>
      <c r="AV921" s="9" t="s">
        <v>11913</v>
      </c>
      <c r="AX921" s="129"/>
      <c r="AY921" s="139"/>
      <c r="AZ921" s="139"/>
    </row>
    <row r="922" spans="3:52" ht="50" customHeight="1">
      <c r="C922" s="52" t="s">
        <v>6317</v>
      </c>
      <c r="D922" s="130" t="s">
        <v>2086</v>
      </c>
      <c r="E922" s="131" t="s">
        <v>6354</v>
      </c>
      <c r="F922" s="132" t="s">
        <v>2087</v>
      </c>
      <c r="G922" s="125">
        <v>9607.2489999999998</v>
      </c>
      <c r="H922" s="122">
        <v>9798.73</v>
      </c>
      <c r="I922" s="123">
        <f t="shared" si="460"/>
        <v>-191.48099999999977</v>
      </c>
      <c r="J922" s="124">
        <f t="shared" si="461"/>
        <v>-1.9541409958229259</v>
      </c>
      <c r="K922" s="125">
        <v>4156.6729999999998</v>
      </c>
      <c r="L922" s="122">
        <v>4216.6629999999996</v>
      </c>
      <c r="M922" s="123">
        <f t="shared" si="462"/>
        <v>-59.989999999999782</v>
      </c>
      <c r="N922" s="124">
        <f t="shared" si="463"/>
        <v>-1.4226889841564239</v>
      </c>
      <c r="O922" s="125">
        <v>18.297000000000001</v>
      </c>
      <c r="P922" s="122">
        <v>18.295999999999999</v>
      </c>
      <c r="Q922" s="123">
        <f t="shared" si="464"/>
        <v>1.0000000000012221E-3</v>
      </c>
      <c r="R922" s="124">
        <f t="shared" si="465"/>
        <v>5.4656755575055874E-3</v>
      </c>
      <c r="S922" s="125">
        <v>5432.2790000000005</v>
      </c>
      <c r="T922" s="122">
        <v>5563.7709999999997</v>
      </c>
      <c r="U922" s="123">
        <f t="shared" si="466"/>
        <v>-131.49199999999928</v>
      </c>
      <c r="V922" s="124">
        <f t="shared" si="467"/>
        <v>-2.363361108859428</v>
      </c>
      <c r="W922" s="121" t="s">
        <v>8398</v>
      </c>
      <c r="X922" s="122">
        <v>1290</v>
      </c>
      <c r="Y922" s="122">
        <v>1574</v>
      </c>
      <c r="Z922" s="123">
        <f t="shared" si="476"/>
        <v>-284</v>
      </c>
      <c r="AA922" s="124">
        <f t="shared" si="477"/>
        <v>-18.043202033036849</v>
      </c>
      <c r="AB922" s="28" t="s">
        <v>7499</v>
      </c>
      <c r="AC922" s="122">
        <v>864</v>
      </c>
      <c r="AD922" s="122">
        <v>864</v>
      </c>
      <c r="AE922" s="123">
        <f t="shared" si="468"/>
        <v>0</v>
      </c>
      <c r="AF922" s="29">
        <f t="shared" si="469"/>
        <v>0</v>
      </c>
      <c r="AG922" s="28" t="s">
        <v>11816</v>
      </c>
      <c r="AH922" s="122">
        <v>829</v>
      </c>
      <c r="AI922" s="122">
        <v>751</v>
      </c>
      <c r="AJ922" s="123">
        <f t="shared" si="470"/>
        <v>78</v>
      </c>
      <c r="AK922" s="124">
        <f t="shared" si="471"/>
        <v>10.386151797603196</v>
      </c>
      <c r="AL922" s="28" t="s">
        <v>9101</v>
      </c>
      <c r="AM922" s="122">
        <v>600</v>
      </c>
      <c r="AN922" s="122">
        <v>532</v>
      </c>
      <c r="AO922" s="123">
        <f t="shared" si="472"/>
        <v>68</v>
      </c>
      <c r="AP922" s="29">
        <f t="shared" si="473"/>
        <v>12.781954887218044</v>
      </c>
      <c r="AQ922" s="28" t="s">
        <v>8399</v>
      </c>
      <c r="AR922" s="122">
        <v>586</v>
      </c>
      <c r="AS922" s="122">
        <v>651</v>
      </c>
      <c r="AT922" s="123">
        <f t="shared" si="474"/>
        <v>-65</v>
      </c>
      <c r="AU922" s="124">
        <f t="shared" si="475"/>
        <v>-9.9846390168970824</v>
      </c>
      <c r="AV922" s="9" t="s">
        <v>8400</v>
      </c>
      <c r="AX922" s="129"/>
      <c r="AY922" s="139"/>
      <c r="AZ922" s="139"/>
    </row>
    <row r="923" spans="3:52" ht="50" customHeight="1">
      <c r="C923" s="52" t="s">
        <v>6317</v>
      </c>
      <c r="D923" s="130" t="s">
        <v>2088</v>
      </c>
      <c r="E923" s="131" t="s">
        <v>6354</v>
      </c>
      <c r="F923" s="132" t="s">
        <v>2089</v>
      </c>
      <c r="G923" s="125">
        <v>11840.706</v>
      </c>
      <c r="H923" s="122">
        <v>11313.199000000001</v>
      </c>
      <c r="I923" s="123">
        <f t="shared" si="460"/>
        <v>527.50699999999961</v>
      </c>
      <c r="J923" s="124">
        <f t="shared" si="461"/>
        <v>4.6627571918429052</v>
      </c>
      <c r="K923" s="125">
        <v>4943.5010000000002</v>
      </c>
      <c r="L923" s="122">
        <v>5336.5720000000001</v>
      </c>
      <c r="M923" s="123">
        <f t="shared" si="462"/>
        <v>-393.07099999999991</v>
      </c>
      <c r="N923" s="124">
        <f t="shared" si="463"/>
        <v>-7.3656084842479386</v>
      </c>
      <c r="O923" s="125">
        <v>2.8580000000000001</v>
      </c>
      <c r="P923" s="122">
        <v>2.8580000000000001</v>
      </c>
      <c r="Q923" s="123">
        <f t="shared" si="464"/>
        <v>0</v>
      </c>
      <c r="R923" s="124">
        <f t="shared" si="465"/>
        <v>0</v>
      </c>
      <c r="S923" s="125">
        <v>6894.3469999999998</v>
      </c>
      <c r="T923" s="122">
        <v>5973.7690000000002</v>
      </c>
      <c r="U923" s="123">
        <f t="shared" si="466"/>
        <v>920.57799999999952</v>
      </c>
      <c r="V923" s="124">
        <f t="shared" si="467"/>
        <v>15.410338096434586</v>
      </c>
      <c r="W923" s="121" t="s">
        <v>8401</v>
      </c>
      <c r="X923" s="122">
        <v>4108</v>
      </c>
      <c r="Y923" s="122">
        <v>4008</v>
      </c>
      <c r="Z923" s="123">
        <f t="shared" si="476"/>
        <v>100</v>
      </c>
      <c r="AA923" s="124">
        <f t="shared" si="477"/>
        <v>2.4950099800399204</v>
      </c>
      <c r="AB923" s="28" t="s">
        <v>7333</v>
      </c>
      <c r="AC923" s="122">
        <v>2365</v>
      </c>
      <c r="AD923" s="122">
        <v>1433</v>
      </c>
      <c r="AE923" s="123">
        <f t="shared" si="468"/>
        <v>932</v>
      </c>
      <c r="AF923" s="29">
        <f t="shared" si="469"/>
        <v>65.038381018841591</v>
      </c>
      <c r="AG923" s="28" t="s">
        <v>7491</v>
      </c>
      <c r="AH923" s="122">
        <v>221</v>
      </c>
      <c r="AI923" s="122">
        <v>292</v>
      </c>
      <c r="AJ923" s="123">
        <f t="shared" si="470"/>
        <v>-71</v>
      </c>
      <c r="AK923" s="124">
        <f t="shared" si="471"/>
        <v>-24.315068493150687</v>
      </c>
      <c r="AL923" s="28" t="s">
        <v>8402</v>
      </c>
      <c r="AM923" s="122">
        <v>134</v>
      </c>
      <c r="AN923" s="122">
        <v>128</v>
      </c>
      <c r="AO923" s="123">
        <f t="shared" si="472"/>
        <v>6</v>
      </c>
      <c r="AP923" s="29">
        <f t="shared" si="473"/>
        <v>4.6875</v>
      </c>
      <c r="AQ923" s="28" t="s">
        <v>8403</v>
      </c>
      <c r="AR923" s="122">
        <v>58</v>
      </c>
      <c r="AS923" s="122">
        <v>58</v>
      </c>
      <c r="AT923" s="123">
        <f t="shared" si="474"/>
        <v>0</v>
      </c>
      <c r="AU923" s="124">
        <f t="shared" si="475"/>
        <v>0</v>
      </c>
      <c r="AV923" s="9" t="s">
        <v>12228</v>
      </c>
      <c r="AX923" s="129"/>
      <c r="AY923" s="139"/>
      <c r="AZ923" s="139"/>
    </row>
    <row r="924" spans="3:52" ht="50" customHeight="1">
      <c r="C924" s="52" t="s">
        <v>6318</v>
      </c>
      <c r="D924" s="130" t="s">
        <v>2090</v>
      </c>
      <c r="E924" s="131" t="s">
        <v>6354</v>
      </c>
      <c r="F924" s="132" t="s">
        <v>2091</v>
      </c>
      <c r="G924" s="125">
        <v>5901.9539999999997</v>
      </c>
      <c r="H924" s="122">
        <v>5907.5</v>
      </c>
      <c r="I924" s="123">
        <f t="shared" si="460"/>
        <v>-5.5460000000002765</v>
      </c>
      <c r="J924" s="124">
        <f t="shared" si="461"/>
        <v>-9.3880660177744837E-2</v>
      </c>
      <c r="K924" s="125">
        <v>2272.857</v>
      </c>
      <c r="L924" s="122">
        <v>2273.1469999999999</v>
      </c>
      <c r="M924" s="123">
        <f t="shared" si="462"/>
        <v>-0.28999999999996362</v>
      </c>
      <c r="N924" s="124">
        <f t="shared" si="463"/>
        <v>-1.2757643918319565E-2</v>
      </c>
      <c r="O924" s="125" t="s">
        <v>11840</v>
      </c>
      <c r="P924" s="122" t="s">
        <v>11840</v>
      </c>
      <c r="Q924" s="123" t="s">
        <v>11839</v>
      </c>
      <c r="R924" s="124" t="s">
        <v>11840</v>
      </c>
      <c r="S924" s="125">
        <v>3629.0970000000002</v>
      </c>
      <c r="T924" s="122">
        <v>3634.3530000000001</v>
      </c>
      <c r="U924" s="123">
        <f t="shared" si="466"/>
        <v>-5.2559999999998581</v>
      </c>
      <c r="V924" s="124">
        <f t="shared" si="467"/>
        <v>-0.14461996399358726</v>
      </c>
      <c r="W924" s="121" t="s">
        <v>7333</v>
      </c>
      <c r="X924" s="122">
        <v>1674</v>
      </c>
      <c r="Y924" s="122">
        <v>1676</v>
      </c>
      <c r="Z924" s="123">
        <f t="shared" si="476"/>
        <v>-2</v>
      </c>
      <c r="AA924" s="124">
        <f t="shared" si="477"/>
        <v>-0.11933174224343676</v>
      </c>
      <c r="AB924" s="28" t="s">
        <v>8404</v>
      </c>
      <c r="AC924" s="122">
        <v>609</v>
      </c>
      <c r="AD924" s="122">
        <v>506</v>
      </c>
      <c r="AE924" s="123">
        <f t="shared" si="468"/>
        <v>103</v>
      </c>
      <c r="AF924" s="29">
        <f t="shared" si="469"/>
        <v>20.355731225296442</v>
      </c>
      <c r="AG924" s="28" t="s">
        <v>8405</v>
      </c>
      <c r="AH924" s="122">
        <v>291</v>
      </c>
      <c r="AI924" s="122">
        <v>372</v>
      </c>
      <c r="AJ924" s="123">
        <f t="shared" si="470"/>
        <v>-81</v>
      </c>
      <c r="AK924" s="124">
        <f t="shared" si="471"/>
        <v>-21.774193548387096</v>
      </c>
      <c r="AL924" s="28" t="s">
        <v>7819</v>
      </c>
      <c r="AM924" s="122">
        <v>271</v>
      </c>
      <c r="AN924" s="122">
        <v>291</v>
      </c>
      <c r="AO924" s="123">
        <f t="shared" si="472"/>
        <v>-20</v>
      </c>
      <c r="AP924" s="29">
        <f t="shared" si="473"/>
        <v>-6.8728522336769764</v>
      </c>
      <c r="AQ924" s="28" t="s">
        <v>7491</v>
      </c>
      <c r="AR924" s="122">
        <v>157</v>
      </c>
      <c r="AS924" s="122">
        <v>157</v>
      </c>
      <c r="AT924" s="123">
        <f t="shared" si="474"/>
        <v>0</v>
      </c>
      <c r="AU924" s="124">
        <f t="shared" si="475"/>
        <v>0</v>
      </c>
      <c r="AV924" s="9" t="s">
        <v>8406</v>
      </c>
      <c r="AX924" s="129"/>
      <c r="AY924" s="139"/>
      <c r="AZ924" s="139"/>
    </row>
    <row r="925" spans="3:52" ht="50" customHeight="1">
      <c r="C925" s="52" t="s">
        <v>6318</v>
      </c>
      <c r="D925" s="130" t="s">
        <v>2092</v>
      </c>
      <c r="E925" s="131" t="s">
        <v>6354</v>
      </c>
      <c r="F925" s="132" t="s">
        <v>2093</v>
      </c>
      <c r="G925" s="125">
        <v>8379.1509999999998</v>
      </c>
      <c r="H925" s="122">
        <v>8310.9740000000002</v>
      </c>
      <c r="I925" s="123">
        <f t="shared" si="460"/>
        <v>68.17699999999968</v>
      </c>
      <c r="J925" s="124">
        <f t="shared" si="461"/>
        <v>0.82032503049582017</v>
      </c>
      <c r="K925" s="125">
        <v>2495.1840000000002</v>
      </c>
      <c r="L925" s="122">
        <v>2717.3519999999999</v>
      </c>
      <c r="M925" s="123">
        <f t="shared" si="462"/>
        <v>-222.16799999999967</v>
      </c>
      <c r="N925" s="124">
        <f t="shared" si="463"/>
        <v>-8.1759006562270802</v>
      </c>
      <c r="O925" s="125" t="s">
        <v>11840</v>
      </c>
      <c r="P925" s="122" t="s">
        <v>11840</v>
      </c>
      <c r="Q925" s="123" t="s">
        <v>11839</v>
      </c>
      <c r="R925" s="124" t="s">
        <v>11840</v>
      </c>
      <c r="S925" s="125">
        <v>5883.9669999999996</v>
      </c>
      <c r="T925" s="122">
        <v>5593.6220000000003</v>
      </c>
      <c r="U925" s="123">
        <f t="shared" si="466"/>
        <v>290.34499999999935</v>
      </c>
      <c r="V925" s="124">
        <f t="shared" si="467"/>
        <v>5.1906439155166249</v>
      </c>
      <c r="W925" s="121" t="s">
        <v>8407</v>
      </c>
      <c r="X925" s="122">
        <v>2176</v>
      </c>
      <c r="Y925" s="122">
        <v>2025</v>
      </c>
      <c r="Z925" s="123">
        <f t="shared" si="476"/>
        <v>151</v>
      </c>
      <c r="AA925" s="124">
        <f t="shared" si="477"/>
        <v>7.4567901234567895</v>
      </c>
      <c r="AB925" s="28" t="s">
        <v>6962</v>
      </c>
      <c r="AC925" s="122">
        <v>1642</v>
      </c>
      <c r="AD925" s="122">
        <v>1671</v>
      </c>
      <c r="AE925" s="123">
        <f t="shared" si="468"/>
        <v>-29</v>
      </c>
      <c r="AF925" s="29">
        <f t="shared" si="469"/>
        <v>-1.7354877318970678</v>
      </c>
      <c r="AG925" s="28" t="s">
        <v>8408</v>
      </c>
      <c r="AH925" s="122">
        <v>768</v>
      </c>
      <c r="AI925" s="122">
        <v>544</v>
      </c>
      <c r="AJ925" s="123">
        <f t="shared" si="470"/>
        <v>224</v>
      </c>
      <c r="AK925" s="124">
        <f t="shared" si="471"/>
        <v>41.17647058823529</v>
      </c>
      <c r="AL925" s="28" t="s">
        <v>8409</v>
      </c>
      <c r="AM925" s="122">
        <v>418</v>
      </c>
      <c r="AN925" s="122">
        <v>418</v>
      </c>
      <c r="AO925" s="123">
        <f t="shared" si="472"/>
        <v>0</v>
      </c>
      <c r="AP925" s="29">
        <f t="shared" si="473"/>
        <v>0</v>
      </c>
      <c r="AQ925" s="28" t="s">
        <v>8410</v>
      </c>
      <c r="AR925" s="122">
        <v>299</v>
      </c>
      <c r="AS925" s="122">
        <v>299</v>
      </c>
      <c r="AT925" s="123">
        <f t="shared" si="474"/>
        <v>0</v>
      </c>
      <c r="AU925" s="124">
        <f t="shared" si="475"/>
        <v>0</v>
      </c>
      <c r="AV925" s="9" t="s">
        <v>8411</v>
      </c>
      <c r="AX925" s="129"/>
      <c r="AY925" s="139"/>
      <c r="AZ925" s="139"/>
    </row>
    <row r="926" spans="3:52" ht="50" customHeight="1">
      <c r="C926" s="52" t="s">
        <v>6318</v>
      </c>
      <c r="D926" s="130" t="s">
        <v>2094</v>
      </c>
      <c r="E926" s="131" t="s">
        <v>6354</v>
      </c>
      <c r="F926" s="132" t="s">
        <v>2095</v>
      </c>
      <c r="G926" s="125">
        <v>4154.8850000000002</v>
      </c>
      <c r="H926" s="122">
        <v>3956.136</v>
      </c>
      <c r="I926" s="123">
        <f t="shared" si="460"/>
        <v>198.74900000000025</v>
      </c>
      <c r="J926" s="124">
        <f t="shared" si="461"/>
        <v>5.0238161680993842</v>
      </c>
      <c r="K926" s="125">
        <v>1866.17</v>
      </c>
      <c r="L926" s="122">
        <v>1783.835</v>
      </c>
      <c r="M926" s="123">
        <f t="shared" si="462"/>
        <v>82.335000000000036</v>
      </c>
      <c r="N926" s="124">
        <f t="shared" si="463"/>
        <v>4.6156174758315665</v>
      </c>
      <c r="O926" s="125">
        <v>0.47299999999999998</v>
      </c>
      <c r="P926" s="122">
        <v>0.47199999999999998</v>
      </c>
      <c r="Q926" s="123">
        <f t="shared" si="464"/>
        <v>1.0000000000000009E-3</v>
      </c>
      <c r="R926" s="124">
        <f t="shared" si="465"/>
        <v>0.21186440677966123</v>
      </c>
      <c r="S926" s="125">
        <v>2288.2420000000002</v>
      </c>
      <c r="T926" s="122">
        <v>2171.8290000000002</v>
      </c>
      <c r="U926" s="123">
        <f t="shared" si="466"/>
        <v>116.41300000000001</v>
      </c>
      <c r="V926" s="124">
        <f t="shared" si="467"/>
        <v>5.3601365485035881</v>
      </c>
      <c r="W926" s="121" t="s">
        <v>8412</v>
      </c>
      <c r="X926" s="122">
        <v>649</v>
      </c>
      <c r="Y926" s="122">
        <v>599</v>
      </c>
      <c r="Z926" s="123">
        <f t="shared" si="476"/>
        <v>50</v>
      </c>
      <c r="AA926" s="124">
        <f t="shared" si="477"/>
        <v>8.3472454090150254</v>
      </c>
      <c r="AB926" s="28" t="s">
        <v>8357</v>
      </c>
      <c r="AC926" s="122">
        <v>633</v>
      </c>
      <c r="AD926" s="122">
        <v>451</v>
      </c>
      <c r="AE926" s="123">
        <f t="shared" si="468"/>
        <v>182</v>
      </c>
      <c r="AF926" s="29">
        <f t="shared" si="469"/>
        <v>40.354767184035481</v>
      </c>
      <c r="AG926" s="28" t="s">
        <v>8413</v>
      </c>
      <c r="AH926" s="122">
        <v>580</v>
      </c>
      <c r="AI926" s="122">
        <v>447</v>
      </c>
      <c r="AJ926" s="123">
        <f t="shared" si="470"/>
        <v>133</v>
      </c>
      <c r="AK926" s="124">
        <f t="shared" si="471"/>
        <v>29.753914988814316</v>
      </c>
      <c r="AL926" s="28" t="s">
        <v>8414</v>
      </c>
      <c r="AM926" s="122">
        <v>426</v>
      </c>
      <c r="AN926" s="122">
        <v>676</v>
      </c>
      <c r="AO926" s="123">
        <f t="shared" si="472"/>
        <v>-250</v>
      </c>
      <c r="AP926" s="29">
        <f t="shared" si="473"/>
        <v>-36.982248520710058</v>
      </c>
      <c r="AQ926" s="28" t="s">
        <v>6421</v>
      </c>
      <c r="AR926" s="122" t="s">
        <v>6421</v>
      </c>
      <c r="AS926" s="122" t="s">
        <v>6421</v>
      </c>
      <c r="AT926" s="123" t="s">
        <v>6421</v>
      </c>
      <c r="AU926" s="124" t="s">
        <v>6421</v>
      </c>
      <c r="AV926" s="9" t="s">
        <v>8415</v>
      </c>
      <c r="AX926" s="129"/>
      <c r="AY926" s="139"/>
      <c r="AZ926" s="139"/>
    </row>
    <row r="927" spans="3:52" ht="50" customHeight="1">
      <c r="C927" s="52" t="s">
        <v>6318</v>
      </c>
      <c r="D927" s="130" t="s">
        <v>2096</v>
      </c>
      <c r="E927" s="131" t="s">
        <v>6354</v>
      </c>
      <c r="F927" s="132" t="s">
        <v>2097</v>
      </c>
      <c r="G927" s="125">
        <v>5047.87</v>
      </c>
      <c r="H927" s="122">
        <v>4266.4340000000002</v>
      </c>
      <c r="I927" s="123">
        <f t="shared" si="460"/>
        <v>781.43599999999969</v>
      </c>
      <c r="J927" s="124">
        <f t="shared" si="461"/>
        <v>18.315905039196661</v>
      </c>
      <c r="K927" s="125">
        <v>2461.9580000000001</v>
      </c>
      <c r="L927" s="122">
        <v>2270.2330000000002</v>
      </c>
      <c r="M927" s="123">
        <f t="shared" si="462"/>
        <v>191.72499999999991</v>
      </c>
      <c r="N927" s="124">
        <f t="shared" si="463"/>
        <v>8.4451684034193804</v>
      </c>
      <c r="O927" s="125">
        <v>856.11199999999997</v>
      </c>
      <c r="P927" s="122">
        <v>756.04</v>
      </c>
      <c r="Q927" s="123">
        <f t="shared" si="464"/>
        <v>100.072</v>
      </c>
      <c r="R927" s="124">
        <f t="shared" si="465"/>
        <v>13.236336701761815</v>
      </c>
      <c r="S927" s="125">
        <v>1729.8</v>
      </c>
      <c r="T927" s="122">
        <v>1240.1610000000001</v>
      </c>
      <c r="U927" s="123">
        <f t="shared" si="466"/>
        <v>489.6389999999999</v>
      </c>
      <c r="V927" s="124">
        <f t="shared" si="467"/>
        <v>39.481889851398314</v>
      </c>
      <c r="W927" s="121" t="s">
        <v>6466</v>
      </c>
      <c r="X927" s="122">
        <v>1374</v>
      </c>
      <c r="Y927" s="122">
        <v>887</v>
      </c>
      <c r="Z927" s="123">
        <f t="shared" si="476"/>
        <v>487</v>
      </c>
      <c r="AA927" s="124">
        <f t="shared" si="477"/>
        <v>54.904171364148816</v>
      </c>
      <c r="AB927" s="28" t="s">
        <v>8416</v>
      </c>
      <c r="AC927" s="122">
        <v>238</v>
      </c>
      <c r="AD927" s="122">
        <v>238</v>
      </c>
      <c r="AE927" s="123">
        <f t="shared" si="468"/>
        <v>0</v>
      </c>
      <c r="AF927" s="29">
        <f t="shared" si="469"/>
        <v>0</v>
      </c>
      <c r="AG927" s="28" t="s">
        <v>7351</v>
      </c>
      <c r="AH927" s="122">
        <v>44</v>
      </c>
      <c r="AI927" s="122">
        <v>44</v>
      </c>
      <c r="AJ927" s="123">
        <f t="shared" si="470"/>
        <v>0</v>
      </c>
      <c r="AK927" s="124">
        <f t="shared" si="471"/>
        <v>0</v>
      </c>
      <c r="AL927" s="28" t="s">
        <v>8417</v>
      </c>
      <c r="AM927" s="122">
        <v>40</v>
      </c>
      <c r="AN927" s="122">
        <v>40</v>
      </c>
      <c r="AO927" s="123">
        <f t="shared" si="472"/>
        <v>0</v>
      </c>
      <c r="AP927" s="29">
        <f t="shared" si="473"/>
        <v>0</v>
      </c>
      <c r="AQ927" s="28" t="s">
        <v>8418</v>
      </c>
      <c r="AR927" s="122">
        <v>25</v>
      </c>
      <c r="AS927" s="122">
        <v>25</v>
      </c>
      <c r="AT927" s="123">
        <f t="shared" si="474"/>
        <v>0</v>
      </c>
      <c r="AU927" s="124">
        <f t="shared" si="475"/>
        <v>0</v>
      </c>
      <c r="AV927" s="9" t="s">
        <v>8419</v>
      </c>
      <c r="AX927" s="129"/>
      <c r="AY927" s="139"/>
      <c r="AZ927" s="139"/>
    </row>
    <row r="928" spans="3:52" ht="50" customHeight="1">
      <c r="C928" s="52" t="s">
        <v>6318</v>
      </c>
      <c r="D928" s="106" t="s">
        <v>2098</v>
      </c>
      <c r="E928" s="107" t="s">
        <v>6354</v>
      </c>
      <c r="F928" s="108" t="s">
        <v>2099</v>
      </c>
      <c r="G928" s="125">
        <v>4538.0259999999998</v>
      </c>
      <c r="H928" s="122">
        <v>4116.4780000000001</v>
      </c>
      <c r="I928" s="123">
        <f t="shared" si="460"/>
        <v>421.54799999999977</v>
      </c>
      <c r="J928" s="124">
        <f t="shared" si="461"/>
        <v>10.240501710442757</v>
      </c>
      <c r="K928" s="125">
        <v>1503.376</v>
      </c>
      <c r="L928" s="122">
        <v>1344.9480000000001</v>
      </c>
      <c r="M928" s="123">
        <f t="shared" si="462"/>
        <v>158.42799999999988</v>
      </c>
      <c r="N928" s="124">
        <f t="shared" si="463"/>
        <v>11.779488872432234</v>
      </c>
      <c r="O928" s="125">
        <v>0.60899999999999999</v>
      </c>
      <c r="P928" s="122">
        <v>0.60399999999999998</v>
      </c>
      <c r="Q928" s="123">
        <f t="shared" si="464"/>
        <v>5.0000000000000044E-3</v>
      </c>
      <c r="R928" s="124">
        <f t="shared" si="465"/>
        <v>0.82781456953642463</v>
      </c>
      <c r="S928" s="125">
        <v>3034.0410000000002</v>
      </c>
      <c r="T928" s="122">
        <v>2770.9259999999999</v>
      </c>
      <c r="U928" s="123">
        <f t="shared" si="466"/>
        <v>263.11500000000024</v>
      </c>
      <c r="V928" s="124">
        <f t="shared" si="467"/>
        <v>9.495562133380691</v>
      </c>
      <c r="W928" s="121" t="s">
        <v>8420</v>
      </c>
      <c r="X928" s="122">
        <v>2822</v>
      </c>
      <c r="Y928" s="122">
        <v>2578</v>
      </c>
      <c r="Z928" s="123">
        <f t="shared" si="476"/>
        <v>244</v>
      </c>
      <c r="AA928" s="124">
        <f t="shared" si="477"/>
        <v>9.464701318851823</v>
      </c>
      <c r="AB928" s="28" t="s">
        <v>8421</v>
      </c>
      <c r="AC928" s="122">
        <v>146</v>
      </c>
      <c r="AD928" s="122">
        <v>144</v>
      </c>
      <c r="AE928" s="123">
        <f t="shared" si="468"/>
        <v>2</v>
      </c>
      <c r="AF928" s="29">
        <f t="shared" si="469"/>
        <v>1.3888888888888888</v>
      </c>
      <c r="AG928" s="28" t="s">
        <v>8422</v>
      </c>
      <c r="AH928" s="122">
        <v>43</v>
      </c>
      <c r="AI928" s="122">
        <v>22</v>
      </c>
      <c r="AJ928" s="123">
        <f t="shared" si="470"/>
        <v>21</v>
      </c>
      <c r="AK928" s="124">
        <f t="shared" si="471"/>
        <v>95.454545454545453</v>
      </c>
      <c r="AL928" s="28" t="s">
        <v>7343</v>
      </c>
      <c r="AM928" s="122">
        <v>15</v>
      </c>
      <c r="AN928" s="122">
        <v>14</v>
      </c>
      <c r="AO928" s="123">
        <f t="shared" si="472"/>
        <v>1</v>
      </c>
      <c r="AP928" s="29">
        <f t="shared" si="473"/>
        <v>7.1428571428571423</v>
      </c>
      <c r="AQ928" s="28" t="s">
        <v>8423</v>
      </c>
      <c r="AR928" s="122">
        <v>7</v>
      </c>
      <c r="AS928" s="122">
        <v>7</v>
      </c>
      <c r="AT928" s="123">
        <f t="shared" si="474"/>
        <v>0</v>
      </c>
      <c r="AU928" s="124">
        <f t="shared" si="475"/>
        <v>0</v>
      </c>
      <c r="AV928" s="9" t="s">
        <v>8424</v>
      </c>
      <c r="AX928" s="129"/>
      <c r="AY928" s="139"/>
      <c r="AZ928" s="139"/>
    </row>
    <row r="929" spans="3:52" ht="50" customHeight="1">
      <c r="C929" s="52" t="s">
        <v>6317</v>
      </c>
      <c r="D929" s="130" t="s">
        <v>2100</v>
      </c>
      <c r="E929" s="131" t="s">
        <v>6354</v>
      </c>
      <c r="F929" s="132" t="s">
        <v>2101</v>
      </c>
      <c r="G929" s="125">
        <v>5799.3720000000003</v>
      </c>
      <c r="H929" s="122">
        <v>7036.92</v>
      </c>
      <c r="I929" s="123">
        <f t="shared" si="460"/>
        <v>-1237.5479999999998</v>
      </c>
      <c r="J929" s="124">
        <f t="shared" si="461"/>
        <v>-17.586500912330962</v>
      </c>
      <c r="K929" s="125">
        <v>3497.2220000000002</v>
      </c>
      <c r="L929" s="122">
        <v>4629.732</v>
      </c>
      <c r="M929" s="123">
        <f t="shared" si="462"/>
        <v>-1132.5099999999998</v>
      </c>
      <c r="N929" s="124">
        <f t="shared" si="463"/>
        <v>-24.461675103440108</v>
      </c>
      <c r="O929" s="125">
        <v>0.32200000000000001</v>
      </c>
      <c r="P929" s="122">
        <v>0.32200000000000001</v>
      </c>
      <c r="Q929" s="123">
        <f t="shared" si="464"/>
        <v>0</v>
      </c>
      <c r="R929" s="124">
        <f t="shared" si="465"/>
        <v>0</v>
      </c>
      <c r="S929" s="125">
        <v>2302</v>
      </c>
      <c r="T929" s="122">
        <v>2407</v>
      </c>
      <c r="U929" s="123">
        <f t="shared" si="466"/>
        <v>-105</v>
      </c>
      <c r="V929" s="124">
        <f t="shared" si="467"/>
        <v>-4.3622766929788117</v>
      </c>
      <c r="W929" s="121" t="s">
        <v>8319</v>
      </c>
      <c r="X929" s="122">
        <v>1023</v>
      </c>
      <c r="Y929" s="122">
        <v>951</v>
      </c>
      <c r="Z929" s="123">
        <f t="shared" si="476"/>
        <v>72</v>
      </c>
      <c r="AA929" s="124">
        <f t="shared" si="477"/>
        <v>7.5709779179810726</v>
      </c>
      <c r="AB929" s="28" t="s">
        <v>6466</v>
      </c>
      <c r="AC929" s="122">
        <v>740</v>
      </c>
      <c r="AD929" s="122">
        <v>716</v>
      </c>
      <c r="AE929" s="123">
        <f t="shared" si="468"/>
        <v>24</v>
      </c>
      <c r="AF929" s="29">
        <f t="shared" si="469"/>
        <v>3.3519553072625698</v>
      </c>
      <c r="AG929" s="28" t="s">
        <v>8425</v>
      </c>
      <c r="AH929" s="122">
        <v>176</v>
      </c>
      <c r="AI929" s="122">
        <v>176</v>
      </c>
      <c r="AJ929" s="123">
        <f t="shared" si="470"/>
        <v>0</v>
      </c>
      <c r="AK929" s="124">
        <f t="shared" si="471"/>
        <v>0</v>
      </c>
      <c r="AL929" s="28" t="s">
        <v>8426</v>
      </c>
      <c r="AM929" s="122">
        <v>99</v>
      </c>
      <c r="AN929" s="122">
        <v>147</v>
      </c>
      <c r="AO929" s="123">
        <f t="shared" si="472"/>
        <v>-48</v>
      </c>
      <c r="AP929" s="29">
        <f t="shared" si="473"/>
        <v>-32.653061224489797</v>
      </c>
      <c r="AQ929" s="28" t="s">
        <v>7596</v>
      </c>
      <c r="AR929" s="122">
        <v>82</v>
      </c>
      <c r="AS929" s="122">
        <v>236</v>
      </c>
      <c r="AT929" s="123">
        <f t="shared" si="474"/>
        <v>-154</v>
      </c>
      <c r="AU929" s="124">
        <f t="shared" si="475"/>
        <v>-65.254237288135599</v>
      </c>
      <c r="AV929" s="9" t="s">
        <v>12229</v>
      </c>
      <c r="AX929" s="129"/>
      <c r="AY929" s="139"/>
      <c r="AZ929" s="139"/>
    </row>
    <row r="930" spans="3:52" ht="50" customHeight="1">
      <c r="C930" s="52" t="s">
        <v>6318</v>
      </c>
      <c r="D930" s="130" t="s">
        <v>2102</v>
      </c>
      <c r="E930" s="131" t="s">
        <v>6354</v>
      </c>
      <c r="F930" s="132" t="s">
        <v>2103</v>
      </c>
      <c r="G930" s="125">
        <v>4722.3019999999997</v>
      </c>
      <c r="H930" s="122">
        <v>4221.973</v>
      </c>
      <c r="I930" s="123">
        <f t="shared" si="460"/>
        <v>500.32899999999972</v>
      </c>
      <c r="J930" s="124">
        <f t="shared" si="461"/>
        <v>11.850596865493923</v>
      </c>
      <c r="K930" s="125">
        <v>1555.17</v>
      </c>
      <c r="L930" s="122">
        <v>1152.7370000000001</v>
      </c>
      <c r="M930" s="123">
        <f t="shared" si="462"/>
        <v>402.43299999999999</v>
      </c>
      <c r="N930" s="124">
        <f t="shared" si="463"/>
        <v>34.911085529483302</v>
      </c>
      <c r="O930" s="125" t="s">
        <v>11840</v>
      </c>
      <c r="P930" s="122" t="s">
        <v>11840</v>
      </c>
      <c r="Q930" s="123" t="s">
        <v>11839</v>
      </c>
      <c r="R930" s="124" t="s">
        <v>11840</v>
      </c>
      <c r="S930" s="125">
        <v>3167.1320000000001</v>
      </c>
      <c r="T930" s="122">
        <v>3069.2359999999999</v>
      </c>
      <c r="U930" s="123">
        <f t="shared" si="466"/>
        <v>97.896000000000186</v>
      </c>
      <c r="V930" s="124">
        <f t="shared" si="467"/>
        <v>3.1895885490721532</v>
      </c>
      <c r="W930" s="121" t="s">
        <v>8394</v>
      </c>
      <c r="X930" s="122">
        <v>1856</v>
      </c>
      <c r="Y930" s="122">
        <v>1991</v>
      </c>
      <c r="Z930" s="123">
        <f t="shared" si="476"/>
        <v>-135</v>
      </c>
      <c r="AA930" s="124">
        <f t="shared" si="477"/>
        <v>-6.7805123053741836</v>
      </c>
      <c r="AB930" s="28" t="s">
        <v>8427</v>
      </c>
      <c r="AC930" s="122">
        <v>618</v>
      </c>
      <c r="AD930" s="122">
        <v>414</v>
      </c>
      <c r="AE930" s="123">
        <f t="shared" si="468"/>
        <v>204</v>
      </c>
      <c r="AF930" s="29">
        <f t="shared" si="469"/>
        <v>49.275362318840585</v>
      </c>
      <c r="AG930" s="28" t="s">
        <v>8428</v>
      </c>
      <c r="AH930" s="122">
        <v>326</v>
      </c>
      <c r="AI930" s="122">
        <v>326</v>
      </c>
      <c r="AJ930" s="123">
        <f t="shared" si="470"/>
        <v>0</v>
      </c>
      <c r="AK930" s="124">
        <f t="shared" si="471"/>
        <v>0</v>
      </c>
      <c r="AL930" s="28" t="s">
        <v>8429</v>
      </c>
      <c r="AM930" s="122">
        <v>227</v>
      </c>
      <c r="AN930" s="122">
        <v>247</v>
      </c>
      <c r="AO930" s="123">
        <f t="shared" si="472"/>
        <v>-20</v>
      </c>
      <c r="AP930" s="29">
        <f t="shared" si="473"/>
        <v>-8.097165991902834</v>
      </c>
      <c r="AQ930" s="28" t="s">
        <v>8430</v>
      </c>
      <c r="AR930" s="122">
        <v>102</v>
      </c>
      <c r="AS930" s="122">
        <v>51</v>
      </c>
      <c r="AT930" s="123">
        <f t="shared" si="474"/>
        <v>51</v>
      </c>
      <c r="AU930" s="124">
        <f t="shared" si="475"/>
        <v>100</v>
      </c>
      <c r="AV930" s="9" t="s">
        <v>12230</v>
      </c>
      <c r="AX930" s="129"/>
      <c r="AY930" s="139"/>
      <c r="AZ930" s="139"/>
    </row>
    <row r="931" spans="3:52" ht="50" customHeight="1">
      <c r="C931" s="52" t="s">
        <v>6317</v>
      </c>
      <c r="D931" s="130" t="s">
        <v>2104</v>
      </c>
      <c r="E931" s="131" t="s">
        <v>6354</v>
      </c>
      <c r="F931" s="132" t="s">
        <v>2105</v>
      </c>
      <c r="G931" s="125">
        <v>19146.865000000002</v>
      </c>
      <c r="H931" s="122">
        <v>16581.97</v>
      </c>
      <c r="I931" s="123">
        <f t="shared" si="460"/>
        <v>2564.8950000000004</v>
      </c>
      <c r="J931" s="124">
        <f t="shared" si="461"/>
        <v>15.467975156148517</v>
      </c>
      <c r="K931" s="125">
        <v>4003.069</v>
      </c>
      <c r="L931" s="122">
        <v>3562.4589999999998</v>
      </c>
      <c r="M931" s="123">
        <f t="shared" si="462"/>
        <v>440.61000000000013</v>
      </c>
      <c r="N931" s="124">
        <f t="shared" si="463"/>
        <v>12.368142342129415</v>
      </c>
      <c r="O931" s="125" t="s">
        <v>11840</v>
      </c>
      <c r="P931" s="122" t="s">
        <v>11840</v>
      </c>
      <c r="Q931" s="123" t="s">
        <v>11839</v>
      </c>
      <c r="R931" s="124" t="s">
        <v>11840</v>
      </c>
      <c r="S931" s="125">
        <v>15143.796</v>
      </c>
      <c r="T931" s="122">
        <v>13019.511</v>
      </c>
      <c r="U931" s="123">
        <f t="shared" si="466"/>
        <v>2124.2849999999999</v>
      </c>
      <c r="V931" s="124">
        <f t="shared" si="467"/>
        <v>16.316165791480188</v>
      </c>
      <c r="W931" s="121" t="s">
        <v>8431</v>
      </c>
      <c r="X931" s="122">
        <v>5249</v>
      </c>
      <c r="Y931" s="122">
        <v>4751</v>
      </c>
      <c r="Z931" s="123">
        <f t="shared" si="476"/>
        <v>498</v>
      </c>
      <c r="AA931" s="124">
        <f t="shared" si="477"/>
        <v>10.482003788676069</v>
      </c>
      <c r="AB931" s="28" t="s">
        <v>8432</v>
      </c>
      <c r="AC931" s="122">
        <v>4891</v>
      </c>
      <c r="AD931" s="122">
        <v>3718</v>
      </c>
      <c r="AE931" s="123">
        <f t="shared" si="468"/>
        <v>1173</v>
      </c>
      <c r="AF931" s="29">
        <f t="shared" si="469"/>
        <v>31.549220010758471</v>
      </c>
      <c r="AG931" s="28" t="s">
        <v>8433</v>
      </c>
      <c r="AH931" s="122">
        <v>2750</v>
      </c>
      <c r="AI931" s="122">
        <v>2350</v>
      </c>
      <c r="AJ931" s="123">
        <f t="shared" si="470"/>
        <v>400</v>
      </c>
      <c r="AK931" s="124">
        <f t="shared" si="471"/>
        <v>17.021276595744681</v>
      </c>
      <c r="AL931" s="28" t="s">
        <v>8434</v>
      </c>
      <c r="AM931" s="122">
        <v>1216</v>
      </c>
      <c r="AN931" s="122">
        <v>1227</v>
      </c>
      <c r="AO931" s="123">
        <f t="shared" si="472"/>
        <v>-11</v>
      </c>
      <c r="AP931" s="29">
        <f t="shared" si="473"/>
        <v>-0.8964955175224123</v>
      </c>
      <c r="AQ931" s="28" t="s">
        <v>11817</v>
      </c>
      <c r="AR931" s="122">
        <v>1000</v>
      </c>
      <c r="AS931" s="122">
        <v>951</v>
      </c>
      <c r="AT931" s="123">
        <f t="shared" si="474"/>
        <v>49</v>
      </c>
      <c r="AU931" s="124">
        <f t="shared" si="475"/>
        <v>5.1524710830704521</v>
      </c>
      <c r="AV931" s="9" t="s">
        <v>12231</v>
      </c>
      <c r="AX931" s="129"/>
      <c r="AY931" s="139"/>
      <c r="AZ931" s="139"/>
    </row>
    <row r="932" spans="3:52" ht="50" customHeight="1">
      <c r="C932" s="52" t="s">
        <v>6318</v>
      </c>
      <c r="D932" s="130" t="s">
        <v>2106</v>
      </c>
      <c r="E932" s="131" t="s">
        <v>6354</v>
      </c>
      <c r="F932" s="132" t="s">
        <v>2107</v>
      </c>
      <c r="G932" s="125">
        <v>5263.9059999999999</v>
      </c>
      <c r="H932" s="122">
        <v>5116.549</v>
      </c>
      <c r="I932" s="123">
        <f t="shared" si="460"/>
        <v>147.35699999999997</v>
      </c>
      <c r="J932" s="124">
        <f t="shared" si="461"/>
        <v>2.880007598871817</v>
      </c>
      <c r="K932" s="125">
        <v>2739.277</v>
      </c>
      <c r="L932" s="122">
        <v>2635.4090000000001</v>
      </c>
      <c r="M932" s="123">
        <f t="shared" si="462"/>
        <v>103.86799999999994</v>
      </c>
      <c r="N932" s="124">
        <f t="shared" si="463"/>
        <v>3.9412478290845909</v>
      </c>
      <c r="O932" s="125" t="s">
        <v>11840</v>
      </c>
      <c r="P932" s="122" t="s">
        <v>11840</v>
      </c>
      <c r="Q932" s="123" t="s">
        <v>11839</v>
      </c>
      <c r="R932" s="124" t="s">
        <v>11840</v>
      </c>
      <c r="S932" s="125">
        <v>2524.6289999999999</v>
      </c>
      <c r="T932" s="122">
        <v>2481.14</v>
      </c>
      <c r="U932" s="123">
        <f t="shared" si="466"/>
        <v>43.489000000000033</v>
      </c>
      <c r="V932" s="124">
        <f t="shared" si="467"/>
        <v>1.75278299491363</v>
      </c>
      <c r="W932" s="121" t="s">
        <v>7333</v>
      </c>
      <c r="X932" s="122">
        <v>1358</v>
      </c>
      <c r="Y932" s="122">
        <v>1336</v>
      </c>
      <c r="Z932" s="123">
        <f t="shared" si="476"/>
        <v>22</v>
      </c>
      <c r="AA932" s="124">
        <f t="shared" si="477"/>
        <v>1.6467065868263475</v>
      </c>
      <c r="AB932" s="28" t="s">
        <v>8376</v>
      </c>
      <c r="AC932" s="122">
        <v>1000</v>
      </c>
      <c r="AD932" s="122">
        <v>981</v>
      </c>
      <c r="AE932" s="123">
        <f t="shared" si="468"/>
        <v>19</v>
      </c>
      <c r="AF932" s="29">
        <f t="shared" si="469"/>
        <v>1.9367991845056065</v>
      </c>
      <c r="AG932" s="28" t="s">
        <v>7351</v>
      </c>
      <c r="AH932" s="122">
        <v>115</v>
      </c>
      <c r="AI932" s="122">
        <v>112</v>
      </c>
      <c r="AJ932" s="123">
        <f t="shared" si="470"/>
        <v>3</v>
      </c>
      <c r="AK932" s="124">
        <f t="shared" si="471"/>
        <v>2.6785714285714284</v>
      </c>
      <c r="AL932" s="28" t="s">
        <v>8435</v>
      </c>
      <c r="AM932" s="122">
        <v>37</v>
      </c>
      <c r="AN932" s="122">
        <v>37</v>
      </c>
      <c r="AO932" s="123">
        <f t="shared" si="472"/>
        <v>0</v>
      </c>
      <c r="AP932" s="29">
        <f t="shared" si="473"/>
        <v>0</v>
      </c>
      <c r="AQ932" s="28" t="s">
        <v>6988</v>
      </c>
      <c r="AR932" s="122">
        <v>15</v>
      </c>
      <c r="AS932" s="122">
        <v>15</v>
      </c>
      <c r="AT932" s="123">
        <f t="shared" si="474"/>
        <v>0</v>
      </c>
      <c r="AU932" s="124">
        <f t="shared" si="475"/>
        <v>0</v>
      </c>
      <c r="AV932" s="9" t="s">
        <v>8436</v>
      </c>
      <c r="AX932" s="129"/>
      <c r="AY932" s="139"/>
      <c r="AZ932" s="139"/>
    </row>
    <row r="933" spans="3:52" ht="50" customHeight="1">
      <c r="C933" s="52" t="s">
        <v>6318</v>
      </c>
      <c r="D933" s="130" t="s">
        <v>2108</v>
      </c>
      <c r="E933" s="131" t="s">
        <v>6354</v>
      </c>
      <c r="F933" s="132" t="s">
        <v>2109</v>
      </c>
      <c r="G933" s="125">
        <v>2737.933</v>
      </c>
      <c r="H933" s="122">
        <v>3060.3389999999999</v>
      </c>
      <c r="I933" s="123">
        <f t="shared" si="460"/>
        <v>-322.40599999999995</v>
      </c>
      <c r="J933" s="124">
        <f t="shared" si="461"/>
        <v>-10.534976680687988</v>
      </c>
      <c r="K933" s="125">
        <v>1263.807</v>
      </c>
      <c r="L933" s="122">
        <v>891.32399999999996</v>
      </c>
      <c r="M933" s="123">
        <f t="shared" si="462"/>
        <v>372.48300000000006</v>
      </c>
      <c r="N933" s="124">
        <f t="shared" si="463"/>
        <v>41.789854194434355</v>
      </c>
      <c r="O933" s="125">
        <v>2.1840000000000002</v>
      </c>
      <c r="P933" s="122">
        <v>2.1819999999999999</v>
      </c>
      <c r="Q933" s="123">
        <f t="shared" si="464"/>
        <v>2.0000000000002238E-3</v>
      </c>
      <c r="R933" s="124">
        <f t="shared" si="465"/>
        <v>9.1659028414309063E-2</v>
      </c>
      <c r="S933" s="125">
        <v>1471.942</v>
      </c>
      <c r="T933" s="122">
        <v>2166.8330000000001</v>
      </c>
      <c r="U933" s="123">
        <f t="shared" si="466"/>
        <v>-694.89100000000008</v>
      </c>
      <c r="V933" s="124">
        <f t="shared" si="467"/>
        <v>-32.0694303621922</v>
      </c>
      <c r="W933" s="121" t="s">
        <v>8437</v>
      </c>
      <c r="X933" s="122">
        <v>495</v>
      </c>
      <c r="Y933" s="122">
        <v>953</v>
      </c>
      <c r="Z933" s="123">
        <f t="shared" si="476"/>
        <v>-458</v>
      </c>
      <c r="AA933" s="124">
        <f t="shared" si="477"/>
        <v>-48.058761804826858</v>
      </c>
      <c r="AB933" s="28" t="s">
        <v>6850</v>
      </c>
      <c r="AC933" s="122">
        <v>383</v>
      </c>
      <c r="AD933" s="122">
        <v>397</v>
      </c>
      <c r="AE933" s="123">
        <f t="shared" si="468"/>
        <v>-14</v>
      </c>
      <c r="AF933" s="29">
        <f t="shared" si="469"/>
        <v>-3.5264483627204033</v>
      </c>
      <c r="AG933" s="28" t="s">
        <v>6441</v>
      </c>
      <c r="AH933" s="122">
        <v>191</v>
      </c>
      <c r="AI933" s="122">
        <v>243</v>
      </c>
      <c r="AJ933" s="123">
        <f t="shared" si="470"/>
        <v>-52</v>
      </c>
      <c r="AK933" s="124">
        <f t="shared" si="471"/>
        <v>-21.399176954732511</v>
      </c>
      <c r="AL933" s="28" t="s">
        <v>8438</v>
      </c>
      <c r="AM933" s="122">
        <v>153</v>
      </c>
      <c r="AN933" s="122">
        <v>153</v>
      </c>
      <c r="AO933" s="123">
        <f t="shared" si="472"/>
        <v>0</v>
      </c>
      <c r="AP933" s="29">
        <f t="shared" si="473"/>
        <v>0</v>
      </c>
      <c r="AQ933" s="28" t="s">
        <v>8439</v>
      </c>
      <c r="AR933" s="122">
        <v>94</v>
      </c>
      <c r="AS933" s="122">
        <v>129</v>
      </c>
      <c r="AT933" s="123">
        <f t="shared" si="474"/>
        <v>-35</v>
      </c>
      <c r="AU933" s="124">
        <f t="shared" si="475"/>
        <v>-27.131782945736433</v>
      </c>
      <c r="AV933" s="9" t="s">
        <v>8440</v>
      </c>
      <c r="AX933" s="129"/>
      <c r="AY933" s="139"/>
      <c r="AZ933" s="139"/>
    </row>
    <row r="934" spans="3:52" ht="50" customHeight="1">
      <c r="C934" s="52" t="s">
        <v>6318</v>
      </c>
      <c r="D934" s="68" t="s">
        <v>2110</v>
      </c>
      <c r="E934" s="69" t="s">
        <v>6354</v>
      </c>
      <c r="F934" s="70" t="s">
        <v>2111</v>
      </c>
      <c r="G934" s="125">
        <v>3195.3560000000002</v>
      </c>
      <c r="H934" s="122">
        <v>3124.134</v>
      </c>
      <c r="I934" s="123">
        <f t="shared" si="460"/>
        <v>71.222000000000207</v>
      </c>
      <c r="J934" s="124">
        <f t="shared" si="461"/>
        <v>2.2797357603739217</v>
      </c>
      <c r="K934" s="125">
        <v>1674.663</v>
      </c>
      <c r="L934" s="122">
        <v>1651.3389999999999</v>
      </c>
      <c r="M934" s="123">
        <f t="shared" si="462"/>
        <v>23.324000000000069</v>
      </c>
      <c r="N934" s="124">
        <f t="shared" si="463"/>
        <v>1.412429549595817</v>
      </c>
      <c r="O934" s="125" t="s">
        <v>11840</v>
      </c>
      <c r="P934" s="122" t="s">
        <v>11840</v>
      </c>
      <c r="Q934" s="123" t="s">
        <v>11839</v>
      </c>
      <c r="R934" s="124" t="s">
        <v>11840</v>
      </c>
      <c r="S934" s="125">
        <v>1520.693</v>
      </c>
      <c r="T934" s="122">
        <v>1472.7950000000001</v>
      </c>
      <c r="U934" s="123">
        <f t="shared" si="466"/>
        <v>47.897999999999911</v>
      </c>
      <c r="V934" s="124">
        <f t="shared" si="467"/>
        <v>3.2521837730301844</v>
      </c>
      <c r="W934" s="121" t="s">
        <v>8441</v>
      </c>
      <c r="X934" s="122">
        <v>567</v>
      </c>
      <c r="Y934" s="122">
        <v>593</v>
      </c>
      <c r="Z934" s="123">
        <f t="shared" si="476"/>
        <v>-26</v>
      </c>
      <c r="AA934" s="124">
        <f t="shared" si="477"/>
        <v>-4.3844856661045535</v>
      </c>
      <c r="AB934" s="28" t="s">
        <v>8442</v>
      </c>
      <c r="AC934" s="122">
        <v>438</v>
      </c>
      <c r="AD934" s="122">
        <v>415</v>
      </c>
      <c r="AE934" s="123">
        <f t="shared" si="468"/>
        <v>23</v>
      </c>
      <c r="AF934" s="29">
        <f t="shared" si="469"/>
        <v>5.5421686746987948</v>
      </c>
      <c r="AG934" s="28" t="s">
        <v>8443</v>
      </c>
      <c r="AH934" s="122">
        <v>149</v>
      </c>
      <c r="AI934" s="122">
        <v>147</v>
      </c>
      <c r="AJ934" s="123">
        <f t="shared" si="470"/>
        <v>2</v>
      </c>
      <c r="AK934" s="124">
        <f t="shared" si="471"/>
        <v>1.3605442176870748</v>
      </c>
      <c r="AL934" s="28" t="s">
        <v>8444</v>
      </c>
      <c r="AM934" s="122">
        <v>146</v>
      </c>
      <c r="AN934" s="122">
        <v>142</v>
      </c>
      <c r="AO934" s="123">
        <f t="shared" si="472"/>
        <v>4</v>
      </c>
      <c r="AP934" s="29">
        <f t="shared" si="473"/>
        <v>2.8169014084507045</v>
      </c>
      <c r="AQ934" s="28" t="s">
        <v>8445</v>
      </c>
      <c r="AR934" s="122">
        <v>72</v>
      </c>
      <c r="AS934" s="122">
        <v>29</v>
      </c>
      <c r="AT934" s="123">
        <f t="shared" si="474"/>
        <v>43</v>
      </c>
      <c r="AU934" s="124">
        <f t="shared" si="475"/>
        <v>148.27586206896552</v>
      </c>
      <c r="AV934" s="9" t="s">
        <v>12232</v>
      </c>
      <c r="AX934" s="129"/>
      <c r="AY934" s="139"/>
      <c r="AZ934" s="139"/>
    </row>
    <row r="935" spans="3:52" ht="50" customHeight="1">
      <c r="C935" s="52" t="s">
        <v>6317</v>
      </c>
      <c r="D935" s="130" t="s">
        <v>2112</v>
      </c>
      <c r="E935" s="131" t="s">
        <v>6354</v>
      </c>
      <c r="F935" s="132" t="s">
        <v>2113</v>
      </c>
      <c r="G935" s="125">
        <v>7068.348</v>
      </c>
      <c r="H935" s="122">
        <v>5997.8559999999998</v>
      </c>
      <c r="I935" s="123">
        <f t="shared" si="460"/>
        <v>1070.4920000000002</v>
      </c>
      <c r="J935" s="124">
        <f t="shared" si="461"/>
        <v>17.847910986859308</v>
      </c>
      <c r="K935" s="125">
        <v>3008.3780000000002</v>
      </c>
      <c r="L935" s="122">
        <v>3007.7689999999998</v>
      </c>
      <c r="M935" s="123">
        <f t="shared" si="462"/>
        <v>0.60900000000037835</v>
      </c>
      <c r="N935" s="124">
        <f t="shared" si="463"/>
        <v>2.0247565554415196E-2</v>
      </c>
      <c r="O935" s="125" t="s">
        <v>11840</v>
      </c>
      <c r="P935" s="122" t="s">
        <v>11840</v>
      </c>
      <c r="Q935" s="123" t="s">
        <v>11839</v>
      </c>
      <c r="R935" s="124" t="s">
        <v>11840</v>
      </c>
      <c r="S935" s="125">
        <v>4059.97</v>
      </c>
      <c r="T935" s="122">
        <v>2990.087</v>
      </c>
      <c r="U935" s="123">
        <f t="shared" si="466"/>
        <v>1069.8829999999998</v>
      </c>
      <c r="V935" s="124">
        <f t="shared" si="467"/>
        <v>35.780999014409943</v>
      </c>
      <c r="W935" s="121" t="s">
        <v>8446</v>
      </c>
      <c r="X935" s="122">
        <v>2234.4470000000001</v>
      </c>
      <c r="Y935" s="122">
        <v>1401.9</v>
      </c>
      <c r="Z935" s="123">
        <f t="shared" si="476"/>
        <v>832.54700000000003</v>
      </c>
      <c r="AA935" s="124">
        <f t="shared" si="477"/>
        <v>59.387046151651326</v>
      </c>
      <c r="AB935" s="28" t="s">
        <v>8447</v>
      </c>
      <c r="AC935" s="122">
        <v>609.60299999999995</v>
      </c>
      <c r="AD935" s="122">
        <v>486.13299999999998</v>
      </c>
      <c r="AE935" s="123">
        <f t="shared" si="468"/>
        <v>123.46999999999997</v>
      </c>
      <c r="AF935" s="29">
        <f t="shared" si="469"/>
        <v>25.398399203510145</v>
      </c>
      <c r="AG935" s="28" t="s">
        <v>7469</v>
      </c>
      <c r="AH935" s="122">
        <v>576.84699999999998</v>
      </c>
      <c r="AI935" s="122">
        <v>367.08499999999998</v>
      </c>
      <c r="AJ935" s="123">
        <f t="shared" si="470"/>
        <v>209.762</v>
      </c>
      <c r="AK935" s="124">
        <f t="shared" si="471"/>
        <v>57.142623643025459</v>
      </c>
      <c r="AL935" s="28" t="s">
        <v>6467</v>
      </c>
      <c r="AM935" s="122">
        <v>300.16399999999999</v>
      </c>
      <c r="AN935" s="122">
        <v>253.48599999999999</v>
      </c>
      <c r="AO935" s="123">
        <f t="shared" si="472"/>
        <v>46.677999999999997</v>
      </c>
      <c r="AP935" s="29">
        <f t="shared" si="473"/>
        <v>18.414429199245717</v>
      </c>
      <c r="AQ935" s="28" t="s">
        <v>8448</v>
      </c>
      <c r="AR935" s="122">
        <v>107.904</v>
      </c>
      <c r="AS935" s="122">
        <v>108.041</v>
      </c>
      <c r="AT935" s="123">
        <f t="shared" si="474"/>
        <v>-0.13700000000000045</v>
      </c>
      <c r="AU935" s="124">
        <f t="shared" si="475"/>
        <v>-0.12680371340509664</v>
      </c>
      <c r="AV935" s="9" t="s">
        <v>8449</v>
      </c>
      <c r="AX935" s="129"/>
      <c r="AY935" s="139"/>
      <c r="AZ935" s="139"/>
    </row>
    <row r="936" spans="3:52" ht="50" customHeight="1">
      <c r="C936" s="52" t="s">
        <v>6319</v>
      </c>
      <c r="D936" s="130" t="s">
        <v>2114</v>
      </c>
      <c r="E936" s="131" t="s">
        <v>6354</v>
      </c>
      <c r="F936" s="132" t="s">
        <v>2115</v>
      </c>
      <c r="G936" s="125">
        <v>6857.83</v>
      </c>
      <c r="H936" s="122">
        <v>7350.1880000000001</v>
      </c>
      <c r="I936" s="123">
        <f t="shared" si="460"/>
        <v>-492.35800000000017</v>
      </c>
      <c r="J936" s="124">
        <f t="shared" si="461"/>
        <v>-6.6985769615688762</v>
      </c>
      <c r="K936" s="125">
        <v>1991.6</v>
      </c>
      <c r="L936" s="122">
        <v>2204.25</v>
      </c>
      <c r="M936" s="123">
        <f t="shared" si="462"/>
        <v>-212.65000000000009</v>
      </c>
      <c r="N936" s="124">
        <f t="shared" si="463"/>
        <v>-9.6472723148463242</v>
      </c>
      <c r="O936" s="125" t="s">
        <v>6494</v>
      </c>
      <c r="P936" s="122">
        <v>129.53700000000001</v>
      </c>
      <c r="Q936" s="123">
        <v>-130</v>
      </c>
      <c r="R936" s="124" t="s">
        <v>11834</v>
      </c>
      <c r="S936" s="125">
        <v>4866.2299999999996</v>
      </c>
      <c r="T936" s="122">
        <v>5016.4009999999998</v>
      </c>
      <c r="U936" s="123">
        <f t="shared" si="466"/>
        <v>-150.17100000000028</v>
      </c>
      <c r="V936" s="124">
        <f t="shared" si="467"/>
        <v>-2.9936003919941863</v>
      </c>
      <c r="W936" s="121" t="s">
        <v>7470</v>
      </c>
      <c r="X936" s="122">
        <v>3608</v>
      </c>
      <c r="Y936" s="122">
        <v>3832</v>
      </c>
      <c r="Z936" s="123">
        <f t="shared" si="476"/>
        <v>-224</v>
      </c>
      <c r="AA936" s="124">
        <f t="shared" si="477"/>
        <v>-5.8455114822546967</v>
      </c>
      <c r="AB936" s="28" t="s">
        <v>8408</v>
      </c>
      <c r="AC936" s="122">
        <v>236</v>
      </c>
      <c r="AD936" s="122">
        <v>157</v>
      </c>
      <c r="AE936" s="123">
        <f t="shared" si="468"/>
        <v>79</v>
      </c>
      <c r="AF936" s="29">
        <f t="shared" si="469"/>
        <v>50.318471337579616</v>
      </c>
      <c r="AG936" s="28" t="s">
        <v>7336</v>
      </c>
      <c r="AH936" s="122">
        <v>190</v>
      </c>
      <c r="AI936" s="122">
        <v>197</v>
      </c>
      <c r="AJ936" s="123">
        <f t="shared" si="470"/>
        <v>-7</v>
      </c>
      <c r="AK936" s="124">
        <f t="shared" si="471"/>
        <v>-3.5532994923857872</v>
      </c>
      <c r="AL936" s="28" t="s">
        <v>8450</v>
      </c>
      <c r="AM936" s="122">
        <v>185</v>
      </c>
      <c r="AN936" s="122">
        <v>85</v>
      </c>
      <c r="AO936" s="123">
        <f t="shared" si="472"/>
        <v>100</v>
      </c>
      <c r="AP936" s="29">
        <f t="shared" si="473"/>
        <v>117.64705882352942</v>
      </c>
      <c r="AQ936" s="28" t="s">
        <v>8451</v>
      </c>
      <c r="AR936" s="122">
        <v>146</v>
      </c>
      <c r="AS936" s="122">
        <v>146</v>
      </c>
      <c r="AT936" s="123">
        <f t="shared" si="474"/>
        <v>0</v>
      </c>
      <c r="AU936" s="124">
        <f t="shared" si="475"/>
        <v>0</v>
      </c>
      <c r="AV936" s="9" t="s">
        <v>8452</v>
      </c>
      <c r="AX936" s="129"/>
      <c r="AY936" s="139"/>
      <c r="AZ936" s="139"/>
    </row>
    <row r="937" spans="3:52" ht="50" customHeight="1">
      <c r="C937" s="52" t="s">
        <v>6319</v>
      </c>
      <c r="D937" s="130" t="s">
        <v>2116</v>
      </c>
      <c r="E937" s="131" t="s">
        <v>6354</v>
      </c>
      <c r="F937" s="132" t="s">
        <v>2117</v>
      </c>
      <c r="G937" s="125">
        <v>2070.8989999999999</v>
      </c>
      <c r="H937" s="122">
        <v>1782.479</v>
      </c>
      <c r="I937" s="123">
        <f t="shared" si="460"/>
        <v>288.41999999999985</v>
      </c>
      <c r="J937" s="124">
        <f t="shared" si="461"/>
        <v>16.18083579105279</v>
      </c>
      <c r="K937" s="125">
        <v>1483.819</v>
      </c>
      <c r="L937" s="122">
        <v>1300.6579999999999</v>
      </c>
      <c r="M937" s="123">
        <f t="shared" si="462"/>
        <v>183.16100000000006</v>
      </c>
      <c r="N937" s="124">
        <f t="shared" si="463"/>
        <v>14.082179942767436</v>
      </c>
      <c r="O937" s="125">
        <v>162.84</v>
      </c>
      <c r="P937" s="122">
        <v>162.77199999999999</v>
      </c>
      <c r="Q937" s="123">
        <f t="shared" si="464"/>
        <v>6.8000000000012051E-2</v>
      </c>
      <c r="R937" s="124">
        <f t="shared" si="465"/>
        <v>4.177622686949356E-2</v>
      </c>
      <c r="S937" s="125">
        <v>424.24</v>
      </c>
      <c r="T937" s="122">
        <v>319.04899999999998</v>
      </c>
      <c r="U937" s="123">
        <f t="shared" si="466"/>
        <v>105.19100000000003</v>
      </c>
      <c r="V937" s="124">
        <f t="shared" si="467"/>
        <v>32.970170726126717</v>
      </c>
      <c r="W937" s="121" t="s">
        <v>8265</v>
      </c>
      <c r="X937" s="122">
        <v>355.94299999999998</v>
      </c>
      <c r="Y937" s="122">
        <v>255.88499999999999</v>
      </c>
      <c r="Z937" s="123">
        <f t="shared" si="476"/>
        <v>100.05799999999999</v>
      </c>
      <c r="AA937" s="124">
        <f t="shared" si="477"/>
        <v>39.102721925865133</v>
      </c>
      <c r="AB937" s="28" t="s">
        <v>8453</v>
      </c>
      <c r="AC937" s="122">
        <v>56.165999999999997</v>
      </c>
      <c r="AD937" s="122">
        <v>51.143999999999998</v>
      </c>
      <c r="AE937" s="123">
        <f t="shared" si="468"/>
        <v>5.0219999999999985</v>
      </c>
      <c r="AF937" s="29">
        <f t="shared" si="469"/>
        <v>9.819333646175501</v>
      </c>
      <c r="AG937" s="28" t="s">
        <v>8454</v>
      </c>
      <c r="AH937" s="122">
        <v>12.131</v>
      </c>
      <c r="AI937" s="122">
        <v>12.02</v>
      </c>
      <c r="AJ937" s="123">
        <f t="shared" si="470"/>
        <v>0.11100000000000065</v>
      </c>
      <c r="AK937" s="124">
        <f t="shared" si="471"/>
        <v>0.92346089850250135</v>
      </c>
      <c r="AL937" s="28" t="s">
        <v>6421</v>
      </c>
      <c r="AM937" s="122" t="s">
        <v>6421</v>
      </c>
      <c r="AN937" s="122" t="s">
        <v>6421</v>
      </c>
      <c r="AO937" s="123" t="s">
        <v>6421</v>
      </c>
      <c r="AP937" s="29" t="s">
        <v>6421</v>
      </c>
      <c r="AQ937" s="28" t="s">
        <v>6421</v>
      </c>
      <c r="AR937" s="122" t="s">
        <v>6421</v>
      </c>
      <c r="AS937" s="122" t="s">
        <v>6421</v>
      </c>
      <c r="AT937" s="123" t="s">
        <v>6421</v>
      </c>
      <c r="AU937" s="124" t="s">
        <v>6421</v>
      </c>
      <c r="AV937" s="9" t="s">
        <v>12233</v>
      </c>
      <c r="AX937" s="129"/>
      <c r="AY937" s="139"/>
      <c r="AZ937" s="139"/>
    </row>
    <row r="938" spans="3:52" ht="50" customHeight="1">
      <c r="C938" s="52" t="s">
        <v>6319</v>
      </c>
      <c r="D938" s="130" t="s">
        <v>2118</v>
      </c>
      <c r="E938" s="131" t="s">
        <v>6354</v>
      </c>
      <c r="F938" s="132" t="s">
        <v>2119</v>
      </c>
      <c r="G938" s="125">
        <v>5178.8239999999996</v>
      </c>
      <c r="H938" s="122">
        <v>5233.6099999999997</v>
      </c>
      <c r="I938" s="123">
        <f t="shared" si="460"/>
        <v>-54.786000000000058</v>
      </c>
      <c r="J938" s="124">
        <f t="shared" si="461"/>
        <v>-1.0468109010797528</v>
      </c>
      <c r="K938" s="125">
        <v>2511.4090000000001</v>
      </c>
      <c r="L938" s="122">
        <v>2609.9380000000001</v>
      </c>
      <c r="M938" s="123">
        <f t="shared" si="462"/>
        <v>-98.528999999999996</v>
      </c>
      <c r="N938" s="124">
        <f t="shared" si="463"/>
        <v>-3.7751471490893653</v>
      </c>
      <c r="O938" s="125">
        <v>74.59</v>
      </c>
      <c r="P938" s="122">
        <v>74.555000000000007</v>
      </c>
      <c r="Q938" s="123">
        <f t="shared" si="464"/>
        <v>3.4999999999996589E-2</v>
      </c>
      <c r="R938" s="124">
        <f t="shared" si="465"/>
        <v>4.694520823552624E-2</v>
      </c>
      <c r="S938" s="125">
        <v>2592.8249999999998</v>
      </c>
      <c r="T938" s="122">
        <v>2549.1170000000002</v>
      </c>
      <c r="U938" s="123">
        <f t="shared" si="466"/>
        <v>43.707999999999629</v>
      </c>
      <c r="V938" s="124">
        <f t="shared" si="467"/>
        <v>1.7146329493702965</v>
      </c>
      <c r="W938" s="121" t="s">
        <v>7333</v>
      </c>
      <c r="X938" s="122">
        <v>1557</v>
      </c>
      <c r="Y938" s="122">
        <v>1556</v>
      </c>
      <c r="Z938" s="123">
        <f t="shared" si="476"/>
        <v>1</v>
      </c>
      <c r="AA938" s="124">
        <f t="shared" si="477"/>
        <v>6.4267352185089971E-2</v>
      </c>
      <c r="AB938" s="28" t="s">
        <v>7336</v>
      </c>
      <c r="AC938" s="122">
        <v>599</v>
      </c>
      <c r="AD938" s="122">
        <v>606</v>
      </c>
      <c r="AE938" s="123">
        <f t="shared" si="468"/>
        <v>-7</v>
      </c>
      <c r="AF938" s="29">
        <f t="shared" si="469"/>
        <v>-1.1551155115511551</v>
      </c>
      <c r="AG938" s="28" t="s">
        <v>6961</v>
      </c>
      <c r="AH938" s="122">
        <v>181</v>
      </c>
      <c r="AI938" s="122">
        <v>181</v>
      </c>
      <c r="AJ938" s="123">
        <f t="shared" si="470"/>
        <v>0</v>
      </c>
      <c r="AK938" s="124">
        <f t="shared" si="471"/>
        <v>0</v>
      </c>
      <c r="AL938" s="28" t="s">
        <v>8455</v>
      </c>
      <c r="AM938" s="122">
        <v>113</v>
      </c>
      <c r="AN938" s="122">
        <v>113</v>
      </c>
      <c r="AO938" s="123">
        <f t="shared" si="472"/>
        <v>0</v>
      </c>
      <c r="AP938" s="29">
        <f t="shared" si="473"/>
        <v>0</v>
      </c>
      <c r="AQ938" s="28" t="s">
        <v>8456</v>
      </c>
      <c r="AR938" s="122">
        <v>50</v>
      </c>
      <c r="AS938" s="122">
        <v>0</v>
      </c>
      <c r="AT938" s="123">
        <f t="shared" si="474"/>
        <v>50</v>
      </c>
      <c r="AU938" s="124" t="e">
        <f t="shared" si="475"/>
        <v>#DIV/0!</v>
      </c>
      <c r="AV938" s="9" t="s">
        <v>8457</v>
      </c>
      <c r="AX938" s="129"/>
      <c r="AY938" s="139"/>
      <c r="AZ938" s="139"/>
    </row>
    <row r="939" spans="3:52" ht="50" customHeight="1">
      <c r="C939" s="52" t="s">
        <v>6319</v>
      </c>
      <c r="D939" s="130" t="s">
        <v>2120</v>
      </c>
      <c r="E939" s="131" t="s">
        <v>12660</v>
      </c>
      <c r="F939" s="71" t="s">
        <v>2121</v>
      </c>
      <c r="G939" s="125">
        <v>4410.5510000000004</v>
      </c>
      <c r="H939" s="122">
        <v>4280.6840000000002</v>
      </c>
      <c r="I939" s="123">
        <f t="shared" si="460"/>
        <v>129.86700000000019</v>
      </c>
      <c r="J939" s="124">
        <f t="shared" si="461"/>
        <v>3.0337908614604623</v>
      </c>
      <c r="K939" s="125">
        <v>1414.8920000000001</v>
      </c>
      <c r="L939" s="122">
        <v>1322.8820000000001</v>
      </c>
      <c r="M939" s="123">
        <f t="shared" si="462"/>
        <v>92.009999999999991</v>
      </c>
      <c r="N939" s="124">
        <f t="shared" si="463"/>
        <v>6.9552688750772917</v>
      </c>
      <c r="O939" s="125">
        <v>1099.2260000000001</v>
      </c>
      <c r="P939" s="122">
        <v>1290.748</v>
      </c>
      <c r="Q939" s="123">
        <f t="shared" si="464"/>
        <v>-191.52199999999993</v>
      </c>
      <c r="R939" s="124">
        <f t="shared" si="465"/>
        <v>-14.838062890664942</v>
      </c>
      <c r="S939" s="125">
        <v>1896.433</v>
      </c>
      <c r="T939" s="122">
        <v>1667.0540000000001</v>
      </c>
      <c r="U939" s="123">
        <f t="shared" si="466"/>
        <v>229.37899999999991</v>
      </c>
      <c r="V939" s="124">
        <f t="shared" si="467"/>
        <v>13.759542282373571</v>
      </c>
      <c r="W939" s="121" t="s">
        <v>7333</v>
      </c>
      <c r="X939" s="122">
        <v>838</v>
      </c>
      <c r="Y939" s="122">
        <v>809</v>
      </c>
      <c r="Z939" s="123">
        <f t="shared" si="476"/>
        <v>29</v>
      </c>
      <c r="AA939" s="124">
        <f t="shared" si="477"/>
        <v>3.5846724351050678</v>
      </c>
      <c r="AB939" s="28" t="s">
        <v>6988</v>
      </c>
      <c r="AC939" s="122">
        <v>600</v>
      </c>
      <c r="AD939" s="122">
        <v>450</v>
      </c>
      <c r="AE939" s="123">
        <f t="shared" si="468"/>
        <v>150</v>
      </c>
      <c r="AF939" s="29">
        <f t="shared" si="469"/>
        <v>33.333333333333329</v>
      </c>
      <c r="AG939" s="28" t="s">
        <v>8458</v>
      </c>
      <c r="AH939" s="122">
        <v>386</v>
      </c>
      <c r="AI939" s="122">
        <v>336</v>
      </c>
      <c r="AJ939" s="123">
        <f t="shared" si="470"/>
        <v>50</v>
      </c>
      <c r="AK939" s="124">
        <f t="shared" si="471"/>
        <v>14.880952380952381</v>
      </c>
      <c r="AL939" s="28" t="s">
        <v>7336</v>
      </c>
      <c r="AM939" s="122">
        <v>42</v>
      </c>
      <c r="AN939" s="122">
        <v>40</v>
      </c>
      <c r="AO939" s="123">
        <f t="shared" si="472"/>
        <v>2</v>
      </c>
      <c r="AP939" s="29">
        <f t="shared" si="473"/>
        <v>5</v>
      </c>
      <c r="AQ939" s="28" t="s">
        <v>8459</v>
      </c>
      <c r="AR939" s="122">
        <v>26</v>
      </c>
      <c r="AS939" s="122">
        <v>29</v>
      </c>
      <c r="AT939" s="123">
        <f t="shared" si="474"/>
        <v>-3</v>
      </c>
      <c r="AU939" s="124">
        <f t="shared" si="475"/>
        <v>-10.344827586206897</v>
      </c>
      <c r="AV939" s="9" t="s">
        <v>8460</v>
      </c>
      <c r="AX939" s="129"/>
      <c r="AY939" s="139"/>
      <c r="AZ939" s="139"/>
    </row>
    <row r="940" spans="3:52" ht="50" customHeight="1">
      <c r="C940" s="52" t="s">
        <v>6319</v>
      </c>
      <c r="D940" s="109" t="s">
        <v>2122</v>
      </c>
      <c r="E940" s="110" t="s">
        <v>6354</v>
      </c>
      <c r="F940" s="111" t="s">
        <v>2123</v>
      </c>
      <c r="G940" s="125">
        <v>1953.4349999999999</v>
      </c>
      <c r="H940" s="122">
        <v>2730.2109999999998</v>
      </c>
      <c r="I940" s="123">
        <f t="shared" si="460"/>
        <v>-776.77599999999984</v>
      </c>
      <c r="J940" s="124">
        <f t="shared" si="461"/>
        <v>-28.451134362875248</v>
      </c>
      <c r="K940" s="125">
        <v>365.22800000000001</v>
      </c>
      <c r="L940" s="122">
        <v>578.16999999999996</v>
      </c>
      <c r="M940" s="123">
        <f>K940-L940</f>
        <v>-212.94199999999995</v>
      </c>
      <c r="N940" s="124">
        <f>M940/L940*100</f>
        <v>-36.830344016465737</v>
      </c>
      <c r="O940" s="125">
        <v>242.733</v>
      </c>
      <c r="P940" s="122">
        <v>407.69200000000001</v>
      </c>
      <c r="Q940" s="123">
        <f t="shared" si="464"/>
        <v>-164.959</v>
      </c>
      <c r="R940" s="124">
        <f t="shared" si="465"/>
        <v>-40.46167204654494</v>
      </c>
      <c r="S940" s="125">
        <v>1345.4739999999999</v>
      </c>
      <c r="T940" s="122">
        <v>1744.3489999999999</v>
      </c>
      <c r="U940" s="123">
        <f>S940-T940</f>
        <v>-398.875</v>
      </c>
      <c r="V940" s="124">
        <f>U940/T940*100</f>
        <v>-22.866696974057373</v>
      </c>
      <c r="W940" s="121" t="s">
        <v>8461</v>
      </c>
      <c r="X940" s="122">
        <v>739</v>
      </c>
      <c r="Y940" s="122">
        <v>1120</v>
      </c>
      <c r="Z940" s="123">
        <f t="shared" si="476"/>
        <v>-381</v>
      </c>
      <c r="AA940" s="124">
        <f t="shared" si="477"/>
        <v>-34.017857142857146</v>
      </c>
      <c r="AB940" s="28" t="s">
        <v>8462</v>
      </c>
      <c r="AC940" s="122">
        <v>293</v>
      </c>
      <c r="AD940" s="122">
        <v>293</v>
      </c>
      <c r="AE940" s="123">
        <f t="shared" si="468"/>
        <v>0</v>
      </c>
      <c r="AF940" s="29">
        <f t="shared" si="469"/>
        <v>0</v>
      </c>
      <c r="AG940" s="28" t="s">
        <v>7582</v>
      </c>
      <c r="AH940" s="122">
        <v>184</v>
      </c>
      <c r="AI940" s="122">
        <v>207</v>
      </c>
      <c r="AJ940" s="123">
        <f t="shared" si="470"/>
        <v>-23</v>
      </c>
      <c r="AK940" s="124">
        <f t="shared" si="471"/>
        <v>-11.111111111111111</v>
      </c>
      <c r="AL940" s="28" t="s">
        <v>8463</v>
      </c>
      <c r="AM940" s="122">
        <v>78</v>
      </c>
      <c r="AN940" s="122">
        <v>61</v>
      </c>
      <c r="AO940" s="123">
        <f t="shared" si="472"/>
        <v>17</v>
      </c>
      <c r="AP940" s="29">
        <f t="shared" si="473"/>
        <v>27.868852459016392</v>
      </c>
      <c r="AQ940" s="28" t="s">
        <v>8464</v>
      </c>
      <c r="AR940" s="122">
        <v>23</v>
      </c>
      <c r="AS940" s="122">
        <v>23</v>
      </c>
      <c r="AT940" s="123">
        <f t="shared" si="474"/>
        <v>0</v>
      </c>
      <c r="AU940" s="124">
        <f t="shared" si="475"/>
        <v>0</v>
      </c>
      <c r="AV940" s="9" t="s">
        <v>11818</v>
      </c>
      <c r="AX940" s="129"/>
      <c r="AY940" s="139"/>
      <c r="AZ940" s="139"/>
    </row>
    <row r="941" spans="3:52" ht="50" customHeight="1">
      <c r="C941" s="52" t="s">
        <v>6319</v>
      </c>
      <c r="D941" s="130" t="s">
        <v>2124</v>
      </c>
      <c r="E941" s="131" t="s">
        <v>6354</v>
      </c>
      <c r="F941" s="132" t="s">
        <v>2125</v>
      </c>
      <c r="G941" s="125">
        <v>925.54100000000005</v>
      </c>
      <c r="H941" s="122">
        <v>827.96299999999997</v>
      </c>
      <c r="I941" s="123">
        <f t="shared" si="460"/>
        <v>97.578000000000088</v>
      </c>
      <c r="J941" s="124">
        <f t="shared" si="461"/>
        <v>11.785309246910805</v>
      </c>
      <c r="K941" s="125">
        <v>750.69299999999998</v>
      </c>
      <c r="L941" s="122">
        <v>668.404</v>
      </c>
      <c r="M941" s="123">
        <f t="shared" ref="M941:M945" si="478">K941-L941</f>
        <v>82.288999999999987</v>
      </c>
      <c r="N941" s="124">
        <f t="shared" ref="N941:N945" si="479">M941/L941*100</f>
        <v>12.311266838618558</v>
      </c>
      <c r="O941" s="125">
        <v>95.117000000000004</v>
      </c>
      <c r="P941" s="122">
        <v>95.04</v>
      </c>
      <c r="Q941" s="123">
        <f t="shared" si="464"/>
        <v>7.6999999999998181E-2</v>
      </c>
      <c r="R941" s="124">
        <f t="shared" si="465"/>
        <v>8.1018518518516602E-2</v>
      </c>
      <c r="S941" s="125">
        <v>79.730999999999995</v>
      </c>
      <c r="T941" s="122">
        <v>64.519000000000005</v>
      </c>
      <c r="U941" s="123">
        <f t="shared" ref="U941:U945" si="480">S941-T941</f>
        <v>15.211999999999989</v>
      </c>
      <c r="V941" s="124">
        <f t="shared" ref="V941:V945" si="481">U941/T941*100</f>
        <v>23.577550798989428</v>
      </c>
      <c r="W941" s="121" t="s">
        <v>6988</v>
      </c>
      <c r="X941" s="122">
        <v>79.730999999999995</v>
      </c>
      <c r="Y941" s="122">
        <v>64.519000000000005</v>
      </c>
      <c r="Z941" s="123">
        <f t="shared" si="476"/>
        <v>15.211999999999989</v>
      </c>
      <c r="AA941" s="124">
        <f t="shared" si="477"/>
        <v>23.577550798989428</v>
      </c>
      <c r="AB941" s="28" t="s">
        <v>11839</v>
      </c>
      <c r="AC941" s="122" t="s">
        <v>11839</v>
      </c>
      <c r="AD941" s="122" t="s">
        <v>11839</v>
      </c>
      <c r="AE941" s="123" t="s">
        <v>11839</v>
      </c>
      <c r="AF941" s="29" t="s">
        <v>11839</v>
      </c>
      <c r="AG941" s="28" t="s">
        <v>11839</v>
      </c>
      <c r="AH941" s="122" t="s">
        <v>11839</v>
      </c>
      <c r="AI941" s="122" t="s">
        <v>11839</v>
      </c>
      <c r="AJ941" s="123" t="s">
        <v>11839</v>
      </c>
      <c r="AK941" s="124" t="s">
        <v>11839</v>
      </c>
      <c r="AL941" s="28" t="s">
        <v>11839</v>
      </c>
      <c r="AM941" s="122" t="s">
        <v>11839</v>
      </c>
      <c r="AN941" s="122" t="s">
        <v>11839</v>
      </c>
      <c r="AO941" s="123" t="s">
        <v>11839</v>
      </c>
      <c r="AP941" s="29" t="s">
        <v>11839</v>
      </c>
      <c r="AQ941" s="28" t="s">
        <v>11839</v>
      </c>
      <c r="AR941" s="122" t="s">
        <v>11839</v>
      </c>
      <c r="AS941" s="122" t="s">
        <v>11839</v>
      </c>
      <c r="AT941" s="123" t="s">
        <v>11839</v>
      </c>
      <c r="AU941" s="124" t="s">
        <v>11837</v>
      </c>
      <c r="AV941" s="9" t="s">
        <v>11914</v>
      </c>
      <c r="AX941" s="129"/>
      <c r="AY941" s="139"/>
      <c r="AZ941" s="139"/>
    </row>
    <row r="942" spans="3:52" ht="50" customHeight="1">
      <c r="C942" s="52" t="s">
        <v>6319</v>
      </c>
      <c r="D942" s="130" t="s">
        <v>2126</v>
      </c>
      <c r="E942" s="131" t="s">
        <v>6354</v>
      </c>
      <c r="F942" s="132" t="s">
        <v>2127</v>
      </c>
      <c r="G942" s="125">
        <v>2344.1170000000002</v>
      </c>
      <c r="H942" s="122">
        <v>2413.7379999999998</v>
      </c>
      <c r="I942" s="123">
        <f t="shared" si="460"/>
        <v>-69.62099999999964</v>
      </c>
      <c r="J942" s="124">
        <f t="shared" si="461"/>
        <v>-2.8843644173476841</v>
      </c>
      <c r="K942" s="125">
        <v>419.959</v>
      </c>
      <c r="L942" s="122">
        <v>507.80700000000002</v>
      </c>
      <c r="M942" s="123">
        <f t="shared" si="478"/>
        <v>-87.848000000000013</v>
      </c>
      <c r="N942" s="124">
        <f t="shared" si="479"/>
        <v>-17.29948582827728</v>
      </c>
      <c r="O942" s="125">
        <v>191.411</v>
      </c>
      <c r="P942" s="122">
        <v>191.35400000000001</v>
      </c>
      <c r="Q942" s="123">
        <f t="shared" si="464"/>
        <v>5.6999999999987949E-2</v>
      </c>
      <c r="R942" s="124">
        <f t="shared" si="465"/>
        <v>2.9787723277270372E-2</v>
      </c>
      <c r="S942" s="125">
        <v>1732.7470000000001</v>
      </c>
      <c r="T942" s="122">
        <v>1714.577</v>
      </c>
      <c r="U942" s="123">
        <f t="shared" si="480"/>
        <v>18.170000000000073</v>
      </c>
      <c r="V942" s="124">
        <f t="shared" si="481"/>
        <v>1.0597365997560957</v>
      </c>
      <c r="W942" s="121" t="s">
        <v>7400</v>
      </c>
      <c r="X942" s="122">
        <v>611</v>
      </c>
      <c r="Y942" s="122">
        <v>611</v>
      </c>
      <c r="Z942" s="123">
        <f t="shared" si="476"/>
        <v>0</v>
      </c>
      <c r="AA942" s="124">
        <f t="shared" si="477"/>
        <v>0</v>
      </c>
      <c r="AB942" s="28" t="s">
        <v>8465</v>
      </c>
      <c r="AC942" s="122">
        <v>330</v>
      </c>
      <c r="AD942" s="122">
        <v>330</v>
      </c>
      <c r="AE942" s="123">
        <f t="shared" si="468"/>
        <v>0</v>
      </c>
      <c r="AF942" s="29">
        <f t="shared" si="469"/>
        <v>0</v>
      </c>
      <c r="AG942" s="28" t="s">
        <v>8466</v>
      </c>
      <c r="AH942" s="122">
        <v>296</v>
      </c>
      <c r="AI942" s="122">
        <v>285</v>
      </c>
      <c r="AJ942" s="123">
        <f t="shared" si="470"/>
        <v>11</v>
      </c>
      <c r="AK942" s="124">
        <f t="shared" si="471"/>
        <v>3.8596491228070176</v>
      </c>
      <c r="AL942" s="28" t="s">
        <v>8467</v>
      </c>
      <c r="AM942" s="122">
        <v>285</v>
      </c>
      <c r="AN942" s="122">
        <v>285</v>
      </c>
      <c r="AO942" s="123">
        <f t="shared" si="472"/>
        <v>0</v>
      </c>
      <c r="AP942" s="29">
        <f t="shared" si="473"/>
        <v>0</v>
      </c>
      <c r="AQ942" s="28" t="s">
        <v>7575</v>
      </c>
      <c r="AR942" s="122">
        <v>192</v>
      </c>
      <c r="AS942" s="122">
        <v>185</v>
      </c>
      <c r="AT942" s="123">
        <f t="shared" si="474"/>
        <v>7</v>
      </c>
      <c r="AU942" s="124">
        <f t="shared" si="475"/>
        <v>3.7837837837837842</v>
      </c>
      <c r="AV942" s="9" t="s">
        <v>8468</v>
      </c>
      <c r="AX942" s="129"/>
      <c r="AY942" s="139"/>
      <c r="AZ942" s="139"/>
    </row>
    <row r="943" spans="3:52" ht="50" customHeight="1">
      <c r="C943" s="52" t="s">
        <v>6319</v>
      </c>
      <c r="D943" s="130" t="s">
        <v>2128</v>
      </c>
      <c r="E943" s="131" t="s">
        <v>6354</v>
      </c>
      <c r="F943" s="132" t="s">
        <v>2129</v>
      </c>
      <c r="G943" s="125">
        <v>1191.9680000000001</v>
      </c>
      <c r="H943" s="122">
        <v>1104.0930000000001</v>
      </c>
      <c r="I943" s="123">
        <f t="shared" si="460"/>
        <v>87.875</v>
      </c>
      <c r="J943" s="124">
        <f t="shared" si="461"/>
        <v>7.9590215679295122</v>
      </c>
      <c r="K943" s="125">
        <v>565.6</v>
      </c>
      <c r="L943" s="122">
        <v>551.35</v>
      </c>
      <c r="M943" s="123">
        <f t="shared" si="478"/>
        <v>14.25</v>
      </c>
      <c r="N943" s="124">
        <f t="shared" si="479"/>
        <v>2.584565158247937</v>
      </c>
      <c r="O943" s="125">
        <v>253.83</v>
      </c>
      <c r="P943" s="122">
        <v>230.78</v>
      </c>
      <c r="Q943" s="123">
        <f t="shared" si="464"/>
        <v>23.050000000000011</v>
      </c>
      <c r="R943" s="124">
        <f t="shared" si="465"/>
        <v>9.987867232862472</v>
      </c>
      <c r="S943" s="125">
        <v>372.53800000000001</v>
      </c>
      <c r="T943" s="122">
        <v>321.96300000000002</v>
      </c>
      <c r="U943" s="123">
        <f t="shared" si="480"/>
        <v>50.574999999999989</v>
      </c>
      <c r="V943" s="124">
        <f t="shared" si="481"/>
        <v>15.708326733196046</v>
      </c>
      <c r="W943" s="121" t="s">
        <v>9101</v>
      </c>
      <c r="X943" s="122">
        <v>265</v>
      </c>
      <c r="Y943" s="122">
        <v>209</v>
      </c>
      <c r="Z943" s="123">
        <f t="shared" si="476"/>
        <v>56</v>
      </c>
      <c r="AA943" s="124">
        <f t="shared" si="477"/>
        <v>26.794258373205743</v>
      </c>
      <c r="AB943" s="28" t="s">
        <v>7377</v>
      </c>
      <c r="AC943" s="122">
        <v>100</v>
      </c>
      <c r="AD943" s="122">
        <v>105</v>
      </c>
      <c r="AE943" s="123">
        <f t="shared" si="468"/>
        <v>-5</v>
      </c>
      <c r="AF943" s="29">
        <f t="shared" si="469"/>
        <v>-4.7619047619047619</v>
      </c>
      <c r="AG943" s="28" t="s">
        <v>6981</v>
      </c>
      <c r="AH943" s="122">
        <v>8</v>
      </c>
      <c r="AI943" s="122">
        <v>8</v>
      </c>
      <c r="AJ943" s="123">
        <f t="shared" si="470"/>
        <v>0</v>
      </c>
      <c r="AK943" s="124">
        <f t="shared" si="471"/>
        <v>0</v>
      </c>
      <c r="AL943" s="28" t="s">
        <v>6421</v>
      </c>
      <c r="AM943" s="122" t="s">
        <v>6421</v>
      </c>
      <c r="AN943" s="122" t="s">
        <v>6421</v>
      </c>
      <c r="AO943" s="123" t="s">
        <v>6421</v>
      </c>
      <c r="AP943" s="29" t="s">
        <v>6421</v>
      </c>
      <c r="AQ943" s="28" t="s">
        <v>6421</v>
      </c>
      <c r="AR943" s="122" t="s">
        <v>6421</v>
      </c>
      <c r="AS943" s="122" t="s">
        <v>6421</v>
      </c>
      <c r="AT943" s="123" t="s">
        <v>6421</v>
      </c>
      <c r="AU943" s="124" t="s">
        <v>6421</v>
      </c>
      <c r="AV943" s="9" t="s">
        <v>12234</v>
      </c>
      <c r="AX943" s="129"/>
      <c r="AY943" s="139"/>
      <c r="AZ943" s="139"/>
    </row>
    <row r="944" spans="3:52" ht="50" customHeight="1">
      <c r="C944" s="52" t="s">
        <v>6319</v>
      </c>
      <c r="D944" s="106" t="s">
        <v>2130</v>
      </c>
      <c r="E944" s="107" t="s">
        <v>6354</v>
      </c>
      <c r="F944" s="108" t="s">
        <v>2131</v>
      </c>
      <c r="G944" s="125">
        <v>2384.7779999999998</v>
      </c>
      <c r="H944" s="122">
        <v>2143.8440000000001</v>
      </c>
      <c r="I944" s="123">
        <f t="shared" si="460"/>
        <v>240.93399999999974</v>
      </c>
      <c r="J944" s="124">
        <f t="shared" si="461"/>
        <v>11.238411003785712</v>
      </c>
      <c r="K944" s="125">
        <v>423.92599999999999</v>
      </c>
      <c r="L944" s="122">
        <v>423.74599999999998</v>
      </c>
      <c r="M944" s="123">
        <f t="shared" si="478"/>
        <v>0.18000000000000682</v>
      </c>
      <c r="N944" s="124">
        <f t="shared" si="479"/>
        <v>4.2478277081083197E-2</v>
      </c>
      <c r="O944" s="125">
        <v>274.37200000000001</v>
      </c>
      <c r="P944" s="122">
        <v>150.18799999999999</v>
      </c>
      <c r="Q944" s="123">
        <f t="shared" si="464"/>
        <v>124.18400000000003</v>
      </c>
      <c r="R944" s="124">
        <f t="shared" si="465"/>
        <v>82.685700588595651</v>
      </c>
      <c r="S944" s="125">
        <v>1686.48</v>
      </c>
      <c r="T944" s="122">
        <v>1569.91</v>
      </c>
      <c r="U944" s="123">
        <f t="shared" si="480"/>
        <v>116.56999999999994</v>
      </c>
      <c r="V944" s="124">
        <f t="shared" si="481"/>
        <v>7.425266416546167</v>
      </c>
      <c r="W944" s="121" t="s">
        <v>6988</v>
      </c>
      <c r="X944" s="122">
        <v>800.15800000000002</v>
      </c>
      <c r="Y944" s="122">
        <v>650.11800000000005</v>
      </c>
      <c r="Z944" s="123">
        <f t="shared" si="476"/>
        <v>150.03999999999996</v>
      </c>
      <c r="AA944" s="124">
        <f t="shared" si="477"/>
        <v>23.078887217397451</v>
      </c>
      <c r="AB944" s="28" t="s">
        <v>8466</v>
      </c>
      <c r="AC944" s="122">
        <v>191.773</v>
      </c>
      <c r="AD944" s="122">
        <v>187.79400000000001</v>
      </c>
      <c r="AE944" s="123">
        <f t="shared" si="468"/>
        <v>3.978999999999985</v>
      </c>
      <c r="AF944" s="29">
        <f t="shared" si="469"/>
        <v>2.1188110376263269</v>
      </c>
      <c r="AG944" s="28" t="s">
        <v>7333</v>
      </c>
      <c r="AH944" s="122">
        <v>163.494</v>
      </c>
      <c r="AI944" s="122">
        <v>163.39400000000001</v>
      </c>
      <c r="AJ944" s="123">
        <f t="shared" si="470"/>
        <v>9.9999999999994316E-2</v>
      </c>
      <c r="AK944" s="124">
        <f t="shared" si="471"/>
        <v>6.1201757714478083E-2</v>
      </c>
      <c r="AL944" s="28" t="s">
        <v>7455</v>
      </c>
      <c r="AM944" s="122">
        <v>146.32599999999999</v>
      </c>
      <c r="AN944" s="122">
        <v>216.74600000000001</v>
      </c>
      <c r="AO944" s="123">
        <f t="shared" si="472"/>
        <v>-70.420000000000016</v>
      </c>
      <c r="AP944" s="29">
        <f t="shared" si="473"/>
        <v>-32.489642254066979</v>
      </c>
      <c r="AQ944" s="28" t="s">
        <v>8469</v>
      </c>
      <c r="AR944" s="122">
        <v>107.214</v>
      </c>
      <c r="AS944" s="122">
        <v>59.38</v>
      </c>
      <c r="AT944" s="123">
        <f t="shared" si="474"/>
        <v>47.833999999999996</v>
      </c>
      <c r="AU944" s="124">
        <f t="shared" si="475"/>
        <v>80.555742674301101</v>
      </c>
      <c r="AV944" s="9" t="s">
        <v>11915</v>
      </c>
      <c r="AX944" s="129"/>
      <c r="AY944" s="139"/>
      <c r="AZ944" s="139"/>
    </row>
    <row r="945" spans="3:52" ht="50" customHeight="1">
      <c r="C945" s="52" t="s">
        <v>6319</v>
      </c>
      <c r="D945" s="106" t="s">
        <v>2132</v>
      </c>
      <c r="E945" s="107" t="s">
        <v>6354</v>
      </c>
      <c r="F945" s="108" t="s">
        <v>2133</v>
      </c>
      <c r="G945" s="125">
        <v>2253.0479999999998</v>
      </c>
      <c r="H945" s="122">
        <v>2095.8820000000001</v>
      </c>
      <c r="I945" s="123">
        <f t="shared" si="460"/>
        <v>157.16599999999971</v>
      </c>
      <c r="J945" s="124">
        <f t="shared" si="461"/>
        <v>7.4988000278641493</v>
      </c>
      <c r="K945" s="125">
        <v>1179.4390000000001</v>
      </c>
      <c r="L945" s="122">
        <v>1023.543</v>
      </c>
      <c r="M945" s="123">
        <f t="shared" si="478"/>
        <v>155.89600000000007</v>
      </c>
      <c r="N945" s="124">
        <f t="shared" si="479"/>
        <v>15.231016185934552</v>
      </c>
      <c r="O945" s="125">
        <v>20.719000000000001</v>
      </c>
      <c r="P945" s="122">
        <v>20.619</v>
      </c>
      <c r="Q945" s="123">
        <f t="shared" si="464"/>
        <v>0.10000000000000142</v>
      </c>
      <c r="R945" s="124">
        <f t="shared" si="465"/>
        <v>0.4849895727241933</v>
      </c>
      <c r="S945" s="125">
        <v>1052.8900000000001</v>
      </c>
      <c r="T945" s="122">
        <v>1051.72</v>
      </c>
      <c r="U945" s="123">
        <f t="shared" si="480"/>
        <v>1.1700000000000728</v>
      </c>
      <c r="V945" s="124">
        <f t="shared" si="481"/>
        <v>0.11124633932986658</v>
      </c>
      <c r="W945" s="121" t="s">
        <v>7333</v>
      </c>
      <c r="X945" s="122">
        <v>482</v>
      </c>
      <c r="Y945" s="122">
        <v>481</v>
      </c>
      <c r="Z945" s="123">
        <f t="shared" si="476"/>
        <v>1</v>
      </c>
      <c r="AA945" s="124">
        <f t="shared" si="477"/>
        <v>0.20790020790020791</v>
      </c>
      <c r="AB945" s="28" t="s">
        <v>6993</v>
      </c>
      <c r="AC945" s="122">
        <v>414</v>
      </c>
      <c r="AD945" s="122">
        <v>414</v>
      </c>
      <c r="AE945" s="123">
        <f t="shared" si="468"/>
        <v>0</v>
      </c>
      <c r="AF945" s="29">
        <f t="shared" si="469"/>
        <v>0</v>
      </c>
      <c r="AG945" s="28" t="s">
        <v>6467</v>
      </c>
      <c r="AH945" s="122">
        <v>58</v>
      </c>
      <c r="AI945" s="122">
        <v>58</v>
      </c>
      <c r="AJ945" s="123">
        <f t="shared" si="470"/>
        <v>0</v>
      </c>
      <c r="AK945" s="124">
        <f t="shared" si="471"/>
        <v>0</v>
      </c>
      <c r="AL945" s="28" t="s">
        <v>8470</v>
      </c>
      <c r="AM945" s="122">
        <v>54</v>
      </c>
      <c r="AN945" s="122">
        <v>54</v>
      </c>
      <c r="AO945" s="123">
        <f t="shared" si="472"/>
        <v>0</v>
      </c>
      <c r="AP945" s="29">
        <f t="shared" si="473"/>
        <v>0</v>
      </c>
      <c r="AQ945" s="28" t="s">
        <v>8466</v>
      </c>
      <c r="AR945" s="122">
        <v>45</v>
      </c>
      <c r="AS945" s="122">
        <v>45</v>
      </c>
      <c r="AT945" s="123">
        <f t="shared" si="474"/>
        <v>0</v>
      </c>
      <c r="AU945" s="124">
        <f t="shared" si="475"/>
        <v>0</v>
      </c>
      <c r="AV945" s="9" t="s">
        <v>11916</v>
      </c>
      <c r="AX945" s="129"/>
      <c r="AY945" s="139"/>
      <c r="AZ945" s="139"/>
    </row>
    <row r="946" spans="3:52" ht="50" customHeight="1">
      <c r="C946" s="52" t="s">
        <v>6319</v>
      </c>
      <c r="D946" s="130" t="s">
        <v>2134</v>
      </c>
      <c r="E946" s="131" t="s">
        <v>6354</v>
      </c>
      <c r="F946" s="132" t="s">
        <v>2135</v>
      </c>
      <c r="G946" s="125">
        <v>3372.05</v>
      </c>
      <c r="H946" s="122">
        <v>2918.05</v>
      </c>
      <c r="I946" s="123">
        <f t="shared" si="460"/>
        <v>454</v>
      </c>
      <c r="J946" s="124">
        <f t="shared" si="461"/>
        <v>15.558335189595789</v>
      </c>
      <c r="K946" s="125">
        <v>1304</v>
      </c>
      <c r="L946" s="122">
        <v>1200</v>
      </c>
      <c r="M946" s="123">
        <f t="shared" si="462"/>
        <v>104</v>
      </c>
      <c r="N946" s="124">
        <f t="shared" si="463"/>
        <v>8.6666666666666679</v>
      </c>
      <c r="O946" s="125">
        <v>211.5</v>
      </c>
      <c r="P946" s="122">
        <v>211.5</v>
      </c>
      <c r="Q946" s="123">
        <f t="shared" si="464"/>
        <v>0</v>
      </c>
      <c r="R946" s="124">
        <f t="shared" si="465"/>
        <v>0</v>
      </c>
      <c r="S946" s="125">
        <v>1856.55</v>
      </c>
      <c r="T946" s="122">
        <v>1506.55</v>
      </c>
      <c r="U946" s="123">
        <f t="shared" si="466"/>
        <v>350</v>
      </c>
      <c r="V946" s="124">
        <f t="shared" si="467"/>
        <v>23.231887424911221</v>
      </c>
      <c r="W946" s="121" t="s">
        <v>9101</v>
      </c>
      <c r="X946" s="122">
        <v>700</v>
      </c>
      <c r="Y946" s="122">
        <v>500</v>
      </c>
      <c r="Z946" s="123">
        <f t="shared" si="476"/>
        <v>200</v>
      </c>
      <c r="AA946" s="124">
        <f t="shared" si="477"/>
        <v>40</v>
      </c>
      <c r="AB946" s="28" t="s">
        <v>8471</v>
      </c>
      <c r="AC946" s="122">
        <v>381</v>
      </c>
      <c r="AD946" s="122">
        <v>281</v>
      </c>
      <c r="AE946" s="123">
        <f t="shared" si="468"/>
        <v>100</v>
      </c>
      <c r="AF946" s="29">
        <f t="shared" si="469"/>
        <v>35.587188612099645</v>
      </c>
      <c r="AG946" s="28" t="s">
        <v>11819</v>
      </c>
      <c r="AH946" s="122">
        <v>300</v>
      </c>
      <c r="AI946" s="122">
        <v>250</v>
      </c>
      <c r="AJ946" s="123">
        <f t="shared" si="470"/>
        <v>50</v>
      </c>
      <c r="AK946" s="124">
        <f t="shared" si="471"/>
        <v>20</v>
      </c>
      <c r="AL946" s="28" t="s">
        <v>8472</v>
      </c>
      <c r="AM946" s="122">
        <v>283</v>
      </c>
      <c r="AN946" s="122">
        <v>283</v>
      </c>
      <c r="AO946" s="123">
        <f t="shared" si="472"/>
        <v>0</v>
      </c>
      <c r="AP946" s="29">
        <f t="shared" si="473"/>
        <v>0</v>
      </c>
      <c r="AQ946" s="28" t="s">
        <v>8473</v>
      </c>
      <c r="AR946" s="122">
        <v>172</v>
      </c>
      <c r="AS946" s="122">
        <v>172</v>
      </c>
      <c r="AT946" s="123">
        <f t="shared" si="474"/>
        <v>0</v>
      </c>
      <c r="AU946" s="124">
        <f t="shared" si="475"/>
        <v>0</v>
      </c>
      <c r="AV946" s="9" t="s">
        <v>8474</v>
      </c>
      <c r="AX946" s="129"/>
      <c r="AY946" s="139"/>
      <c r="AZ946" s="139"/>
    </row>
    <row r="947" spans="3:52" ht="50" customHeight="1">
      <c r="C947" s="52" t="s">
        <v>6319</v>
      </c>
      <c r="D947" s="130" t="s">
        <v>2136</v>
      </c>
      <c r="E947" s="131" t="s">
        <v>6354</v>
      </c>
      <c r="F947" s="132" t="s">
        <v>6115</v>
      </c>
      <c r="G947" s="125">
        <v>1377.374</v>
      </c>
      <c r="H947" s="122">
        <v>1377.2470000000001</v>
      </c>
      <c r="I947" s="123">
        <f t="shared" si="460"/>
        <v>0.12699999999995271</v>
      </c>
      <c r="J947" s="124">
        <f t="shared" si="461"/>
        <v>9.2212943647691885E-3</v>
      </c>
      <c r="K947" s="125">
        <v>817.22699999999998</v>
      </c>
      <c r="L947" s="122">
        <v>817.15099999999995</v>
      </c>
      <c r="M947" s="123">
        <f t="shared" si="462"/>
        <v>7.6000000000021828E-2</v>
      </c>
      <c r="N947" s="124">
        <f t="shared" si="463"/>
        <v>9.3006066198318086E-3</v>
      </c>
      <c r="O947" s="125">
        <v>2.1219999999999999</v>
      </c>
      <c r="P947" s="122">
        <v>2.1219999999999999</v>
      </c>
      <c r="Q947" s="123">
        <f t="shared" si="464"/>
        <v>0</v>
      </c>
      <c r="R947" s="124">
        <f t="shared" si="465"/>
        <v>0</v>
      </c>
      <c r="S947" s="125">
        <v>558.02499999999998</v>
      </c>
      <c r="T947" s="122">
        <v>557.97400000000005</v>
      </c>
      <c r="U947" s="123">
        <f t="shared" si="466"/>
        <v>5.0999999999930878E-2</v>
      </c>
      <c r="V947" s="124">
        <f t="shared" si="467"/>
        <v>9.1402108341841863E-3</v>
      </c>
      <c r="W947" s="121" t="s">
        <v>7153</v>
      </c>
      <c r="X947" s="122">
        <v>300</v>
      </c>
      <c r="Y947" s="122">
        <v>300</v>
      </c>
      <c r="Z947" s="123">
        <f t="shared" si="476"/>
        <v>0</v>
      </c>
      <c r="AA947" s="124">
        <f t="shared" si="477"/>
        <v>0</v>
      </c>
      <c r="AB947" s="28" t="s">
        <v>9101</v>
      </c>
      <c r="AC947" s="122">
        <v>123</v>
      </c>
      <c r="AD947" s="122">
        <v>123</v>
      </c>
      <c r="AE947" s="123">
        <f t="shared" si="468"/>
        <v>0</v>
      </c>
      <c r="AF947" s="29">
        <f t="shared" si="469"/>
        <v>0</v>
      </c>
      <c r="AG947" s="28" t="s">
        <v>8475</v>
      </c>
      <c r="AH947" s="122">
        <v>60</v>
      </c>
      <c r="AI947" s="122">
        <v>60</v>
      </c>
      <c r="AJ947" s="123">
        <f t="shared" si="470"/>
        <v>0</v>
      </c>
      <c r="AK947" s="124">
        <f t="shared" si="471"/>
        <v>0</v>
      </c>
      <c r="AL947" s="28" t="s">
        <v>8476</v>
      </c>
      <c r="AM947" s="122">
        <v>22</v>
      </c>
      <c r="AN947" s="122">
        <v>22</v>
      </c>
      <c r="AO947" s="123">
        <f t="shared" si="472"/>
        <v>0</v>
      </c>
      <c r="AP947" s="29">
        <f t="shared" si="473"/>
        <v>0</v>
      </c>
      <c r="AQ947" s="28" t="s">
        <v>8477</v>
      </c>
      <c r="AR947" s="122">
        <v>17</v>
      </c>
      <c r="AS947" s="122">
        <v>17</v>
      </c>
      <c r="AT947" s="123">
        <f t="shared" si="474"/>
        <v>0</v>
      </c>
      <c r="AU947" s="124">
        <f t="shared" si="475"/>
        <v>0</v>
      </c>
      <c r="AV947" s="9" t="s">
        <v>11917</v>
      </c>
      <c r="AX947" s="129"/>
      <c r="AY947" s="139"/>
      <c r="AZ947" s="139"/>
    </row>
    <row r="948" spans="3:52" ht="50" customHeight="1">
      <c r="C948" s="52" t="s">
        <v>6319</v>
      </c>
      <c r="D948" s="130" t="s">
        <v>2137</v>
      </c>
      <c r="E948" s="131" t="s">
        <v>6354</v>
      </c>
      <c r="F948" s="132" t="s">
        <v>2138</v>
      </c>
      <c r="G948" s="125">
        <v>2394.0349999999999</v>
      </c>
      <c r="H948" s="122">
        <v>2274.375</v>
      </c>
      <c r="I948" s="123">
        <f t="shared" si="460"/>
        <v>119.65999999999985</v>
      </c>
      <c r="J948" s="124">
        <f t="shared" si="461"/>
        <v>5.2612256114317058</v>
      </c>
      <c r="K948" s="125">
        <v>918.37300000000005</v>
      </c>
      <c r="L948" s="122">
        <v>917.79499999999996</v>
      </c>
      <c r="M948" s="123">
        <f t="shared" si="462"/>
        <v>0.57800000000008822</v>
      </c>
      <c r="N948" s="124">
        <f t="shared" si="463"/>
        <v>6.2977026460166841E-2</v>
      </c>
      <c r="O948" s="125">
        <v>303.33300000000003</v>
      </c>
      <c r="P948" s="122">
        <v>218.12</v>
      </c>
      <c r="Q948" s="123">
        <f t="shared" si="464"/>
        <v>85.213000000000022</v>
      </c>
      <c r="R948" s="124">
        <f t="shared" si="465"/>
        <v>39.067027324408592</v>
      </c>
      <c r="S948" s="125">
        <v>1172.329</v>
      </c>
      <c r="T948" s="122">
        <v>1138.46</v>
      </c>
      <c r="U948" s="123">
        <f t="shared" si="466"/>
        <v>33.868999999999915</v>
      </c>
      <c r="V948" s="124">
        <f t="shared" si="467"/>
        <v>2.9749837499780329</v>
      </c>
      <c r="W948" s="121" t="s">
        <v>6466</v>
      </c>
      <c r="X948" s="122">
        <v>511</v>
      </c>
      <c r="Y948" s="122">
        <v>511</v>
      </c>
      <c r="Z948" s="123">
        <f t="shared" si="476"/>
        <v>0</v>
      </c>
      <c r="AA948" s="124">
        <f t="shared" si="477"/>
        <v>0</v>
      </c>
      <c r="AB948" s="28" t="s">
        <v>8466</v>
      </c>
      <c r="AC948" s="122">
        <v>115</v>
      </c>
      <c r="AD948" s="122">
        <v>63</v>
      </c>
      <c r="AE948" s="123">
        <f t="shared" si="468"/>
        <v>52</v>
      </c>
      <c r="AF948" s="29">
        <f t="shared" si="469"/>
        <v>82.539682539682531</v>
      </c>
      <c r="AG948" s="28" t="s">
        <v>7582</v>
      </c>
      <c r="AH948" s="122">
        <v>114</v>
      </c>
      <c r="AI948" s="122">
        <v>114</v>
      </c>
      <c r="AJ948" s="123">
        <f t="shared" si="470"/>
        <v>0</v>
      </c>
      <c r="AK948" s="124">
        <f t="shared" si="471"/>
        <v>0</v>
      </c>
      <c r="AL948" s="28" t="s">
        <v>7519</v>
      </c>
      <c r="AM948" s="122">
        <v>100</v>
      </c>
      <c r="AN948" s="122">
        <v>100</v>
      </c>
      <c r="AO948" s="123">
        <f t="shared" si="472"/>
        <v>0</v>
      </c>
      <c r="AP948" s="29">
        <f t="shared" si="473"/>
        <v>0</v>
      </c>
      <c r="AQ948" s="28" t="s">
        <v>8478</v>
      </c>
      <c r="AR948" s="122">
        <v>83</v>
      </c>
      <c r="AS948" s="122">
        <v>83</v>
      </c>
      <c r="AT948" s="123">
        <f t="shared" si="474"/>
        <v>0</v>
      </c>
      <c r="AU948" s="124">
        <f t="shared" si="475"/>
        <v>0</v>
      </c>
      <c r="AV948" s="9" t="s">
        <v>12235</v>
      </c>
      <c r="AX948" s="129"/>
      <c r="AY948" s="139"/>
      <c r="AZ948" s="139"/>
    </row>
    <row r="949" spans="3:52" ht="50" customHeight="1">
      <c r="C949" s="52" t="s">
        <v>6320</v>
      </c>
      <c r="D949" s="109" t="s">
        <v>2139</v>
      </c>
      <c r="E949" s="110" t="s">
        <v>6354</v>
      </c>
      <c r="F949" s="111" t="s">
        <v>2140</v>
      </c>
      <c r="G949" s="125">
        <v>2711</v>
      </c>
      <c r="H949" s="122">
        <v>2562</v>
      </c>
      <c r="I949" s="123">
        <v>149</v>
      </c>
      <c r="J949" s="124">
        <v>5.8157689305230287</v>
      </c>
      <c r="K949" s="125">
        <v>509.11599999999999</v>
      </c>
      <c r="L949" s="122">
        <v>381.93099999999998</v>
      </c>
      <c r="M949" s="123">
        <v>127.185</v>
      </c>
      <c r="N949" s="124">
        <v>33.30051763276613</v>
      </c>
      <c r="O949" s="125" t="s">
        <v>11840</v>
      </c>
      <c r="P949" s="122" t="s">
        <v>11840</v>
      </c>
      <c r="Q949" s="123" t="s">
        <v>11839</v>
      </c>
      <c r="R949" s="124" t="s">
        <v>11840</v>
      </c>
      <c r="S949" s="125">
        <v>2202</v>
      </c>
      <c r="T949" s="122">
        <v>2180.4560000000001</v>
      </c>
      <c r="U949" s="123">
        <v>21.543999999999869</v>
      </c>
      <c r="V949" s="124">
        <v>0.98805020601194748</v>
      </c>
      <c r="W949" s="121" t="s">
        <v>8350</v>
      </c>
      <c r="X949" s="122">
        <v>1418</v>
      </c>
      <c r="Y949" s="122">
        <v>1424</v>
      </c>
      <c r="Z949" s="123">
        <v>-6</v>
      </c>
      <c r="AA949" s="124">
        <v>-0.42134831460674155</v>
      </c>
      <c r="AB949" s="28" t="s">
        <v>8351</v>
      </c>
      <c r="AC949" s="122">
        <v>432</v>
      </c>
      <c r="AD949" s="122">
        <v>412</v>
      </c>
      <c r="AE949" s="123">
        <v>20</v>
      </c>
      <c r="AF949" s="29">
        <v>4.8543689320388346</v>
      </c>
      <c r="AG949" s="28" t="s">
        <v>8352</v>
      </c>
      <c r="AH949" s="122">
        <v>352</v>
      </c>
      <c r="AI949" s="122">
        <v>344</v>
      </c>
      <c r="AJ949" s="123">
        <v>8</v>
      </c>
      <c r="AK949" s="124">
        <v>2.3255813953488373</v>
      </c>
      <c r="AL949" s="28" t="s">
        <v>6421</v>
      </c>
      <c r="AM949" s="122" t="s">
        <v>6421</v>
      </c>
      <c r="AN949" s="122" t="s">
        <v>6421</v>
      </c>
      <c r="AO949" s="123" t="s">
        <v>6421</v>
      </c>
      <c r="AP949" s="29" t="s">
        <v>6421</v>
      </c>
      <c r="AQ949" s="28" t="s">
        <v>6421</v>
      </c>
      <c r="AR949" s="122" t="s">
        <v>6421</v>
      </c>
      <c r="AS949" s="122" t="s">
        <v>6421</v>
      </c>
      <c r="AT949" s="123" t="s">
        <v>6421</v>
      </c>
      <c r="AU949" s="124" t="s">
        <v>6421</v>
      </c>
      <c r="AV949" s="113"/>
      <c r="AX949" s="129"/>
      <c r="AY949" s="139"/>
      <c r="AZ949" s="139"/>
    </row>
    <row r="950" spans="3:52" ht="50" customHeight="1">
      <c r="C950" s="52" t="s">
        <v>6320</v>
      </c>
      <c r="D950" s="130" t="s">
        <v>2141</v>
      </c>
      <c r="E950" s="131" t="s">
        <v>6354</v>
      </c>
      <c r="F950" s="132" t="s">
        <v>2142</v>
      </c>
      <c r="G950" s="125">
        <v>1074.921</v>
      </c>
      <c r="H950" s="122">
        <v>1019.256</v>
      </c>
      <c r="I950" s="123">
        <f t="shared" ref="I950:I964" si="482">G950-H950</f>
        <v>55.665000000000077</v>
      </c>
      <c r="J950" s="124">
        <f t="shared" ref="J950:J964" si="483">I950/H950*100</f>
        <v>5.4613365042737128</v>
      </c>
      <c r="K950" s="125">
        <v>720.48500000000001</v>
      </c>
      <c r="L950" s="122">
        <v>711.81899999999996</v>
      </c>
      <c r="M950" s="123">
        <f t="shared" ref="M950:M963" si="484">K950-L950</f>
        <v>8.6660000000000537</v>
      </c>
      <c r="N950" s="124">
        <f t="shared" ref="N950:N963" si="485">M950/L950*100</f>
        <v>1.2174443222223703</v>
      </c>
      <c r="O950" s="125" t="s">
        <v>11840</v>
      </c>
      <c r="P950" s="122" t="s">
        <v>11840</v>
      </c>
      <c r="Q950" s="123" t="s">
        <v>11839</v>
      </c>
      <c r="R950" s="124" t="s">
        <v>11840</v>
      </c>
      <c r="S950" s="125">
        <v>354.43599999999998</v>
      </c>
      <c r="T950" s="122">
        <v>307.43700000000001</v>
      </c>
      <c r="U950" s="123">
        <f t="shared" ref="U950:U964" si="486">S950-T950</f>
        <v>46.998999999999967</v>
      </c>
      <c r="V950" s="124">
        <f t="shared" ref="V950:V964" si="487">U950/T950*100</f>
        <v>15.287359686700027</v>
      </c>
      <c r="W950" s="121" t="s">
        <v>8479</v>
      </c>
      <c r="X950" s="122">
        <v>218</v>
      </c>
      <c r="Y950" s="122">
        <v>183</v>
      </c>
      <c r="Z950" s="123">
        <f t="shared" ref="Z950:Z964" si="488">X950-Y950</f>
        <v>35</v>
      </c>
      <c r="AA950" s="124">
        <f t="shared" ref="AA950:AA964" si="489">Z950/Y950*100</f>
        <v>19.125683060109289</v>
      </c>
      <c r="AB950" s="28" t="s">
        <v>8480</v>
      </c>
      <c r="AC950" s="122">
        <v>125</v>
      </c>
      <c r="AD950" s="122">
        <v>113</v>
      </c>
      <c r="AE950" s="123">
        <f t="shared" ref="AE950:AE961" si="490">AC950-AD950</f>
        <v>12</v>
      </c>
      <c r="AF950" s="29">
        <f t="shared" ref="AF950:AF961" si="491">AE950/AD950*100</f>
        <v>10.619469026548673</v>
      </c>
      <c r="AG950" s="28" t="s">
        <v>6931</v>
      </c>
      <c r="AH950" s="122">
        <v>11</v>
      </c>
      <c r="AI950" s="122">
        <v>11</v>
      </c>
      <c r="AJ950" s="123">
        <f t="shared" ref="AJ950:AJ952" si="492">AH950-AI950</f>
        <v>0</v>
      </c>
      <c r="AK950" s="124">
        <f t="shared" ref="AK950:AK952" si="493">AJ950/AI950*100</f>
        <v>0</v>
      </c>
      <c r="AL950" s="28" t="s">
        <v>6421</v>
      </c>
      <c r="AM950" s="122" t="s">
        <v>6421</v>
      </c>
      <c r="AN950" s="122" t="s">
        <v>6421</v>
      </c>
      <c r="AO950" s="123" t="s">
        <v>6421</v>
      </c>
      <c r="AP950" s="29" t="s">
        <v>6421</v>
      </c>
      <c r="AQ950" s="28" t="s">
        <v>6421</v>
      </c>
      <c r="AR950" s="122" t="s">
        <v>6421</v>
      </c>
      <c r="AS950" s="122" t="s">
        <v>6421</v>
      </c>
      <c r="AT950" s="123" t="s">
        <v>6421</v>
      </c>
      <c r="AU950" s="124" t="s">
        <v>6421</v>
      </c>
      <c r="AV950" s="105"/>
      <c r="AX950" s="129"/>
      <c r="AY950" s="139"/>
      <c r="AZ950" s="139"/>
    </row>
    <row r="951" spans="3:52" ht="50" customHeight="1">
      <c r="C951" s="52" t="s">
        <v>6320</v>
      </c>
      <c r="D951" s="130" t="s">
        <v>2143</v>
      </c>
      <c r="E951" s="131" t="s">
        <v>6354</v>
      </c>
      <c r="F951" s="132" t="s">
        <v>2144</v>
      </c>
      <c r="G951" s="125">
        <v>0</v>
      </c>
      <c r="H951" s="122">
        <v>62.575000000000003</v>
      </c>
      <c r="I951" s="123">
        <f t="shared" si="482"/>
        <v>-62.575000000000003</v>
      </c>
      <c r="J951" s="124">
        <f t="shared" si="483"/>
        <v>-100</v>
      </c>
      <c r="K951" s="125" t="s">
        <v>11839</v>
      </c>
      <c r="L951" s="122" t="s">
        <v>11839</v>
      </c>
      <c r="M951" s="123" t="s">
        <v>11839</v>
      </c>
      <c r="N951" s="124" t="s">
        <v>11839</v>
      </c>
      <c r="O951" s="125" t="s">
        <v>11840</v>
      </c>
      <c r="P951" s="122" t="s">
        <v>11840</v>
      </c>
      <c r="Q951" s="123" t="s">
        <v>11839</v>
      </c>
      <c r="R951" s="124" t="s">
        <v>11840</v>
      </c>
      <c r="S951" s="125" t="s">
        <v>6421</v>
      </c>
      <c r="T951" s="122">
        <v>62.575000000000003</v>
      </c>
      <c r="U951" s="123">
        <v>-63</v>
      </c>
      <c r="V951" s="124" t="s">
        <v>8576</v>
      </c>
      <c r="W951" s="121" t="s">
        <v>8481</v>
      </c>
      <c r="X951" s="122" t="s">
        <v>6421</v>
      </c>
      <c r="Y951" s="122">
        <v>63</v>
      </c>
      <c r="Z951" s="123">
        <v>-63</v>
      </c>
      <c r="AA951" s="124" t="s">
        <v>8576</v>
      </c>
      <c r="AB951" s="28" t="s">
        <v>11839</v>
      </c>
      <c r="AC951" s="122" t="s">
        <v>11839</v>
      </c>
      <c r="AD951" s="122" t="s">
        <v>11839</v>
      </c>
      <c r="AE951" s="123" t="s">
        <v>11839</v>
      </c>
      <c r="AF951" s="29" t="s">
        <v>11839</v>
      </c>
      <c r="AG951" s="28" t="s">
        <v>11839</v>
      </c>
      <c r="AH951" s="122" t="s">
        <v>11839</v>
      </c>
      <c r="AI951" s="122" t="s">
        <v>11839</v>
      </c>
      <c r="AJ951" s="123" t="s">
        <v>11839</v>
      </c>
      <c r="AK951" s="124" t="s">
        <v>11839</v>
      </c>
      <c r="AL951" s="28" t="s">
        <v>11839</v>
      </c>
      <c r="AM951" s="122" t="s">
        <v>11839</v>
      </c>
      <c r="AN951" s="122" t="s">
        <v>11839</v>
      </c>
      <c r="AO951" s="123" t="s">
        <v>11839</v>
      </c>
      <c r="AP951" s="29" t="s">
        <v>11839</v>
      </c>
      <c r="AQ951" s="28" t="s">
        <v>11839</v>
      </c>
      <c r="AR951" s="122" t="s">
        <v>11839</v>
      </c>
      <c r="AS951" s="122" t="s">
        <v>11839</v>
      </c>
      <c r="AT951" s="123" t="s">
        <v>11839</v>
      </c>
      <c r="AU951" s="124" t="s">
        <v>11837</v>
      </c>
      <c r="AV951" s="105"/>
      <c r="AX951" s="129"/>
      <c r="AY951" s="139"/>
      <c r="AZ951" s="139"/>
    </row>
    <row r="952" spans="3:52" ht="50" customHeight="1">
      <c r="C952" s="52" t="s">
        <v>6320</v>
      </c>
      <c r="D952" s="130" t="s">
        <v>2147</v>
      </c>
      <c r="E952" s="131" t="s">
        <v>6354</v>
      </c>
      <c r="F952" s="132" t="s">
        <v>2148</v>
      </c>
      <c r="G952" s="125">
        <v>752.63599999999997</v>
      </c>
      <c r="H952" s="122">
        <v>709.81299999999999</v>
      </c>
      <c r="I952" s="123">
        <f t="shared" si="482"/>
        <v>42.822999999999979</v>
      </c>
      <c r="J952" s="124">
        <f t="shared" si="483"/>
        <v>6.0329974232649981</v>
      </c>
      <c r="K952" s="125" t="s">
        <v>11839</v>
      </c>
      <c r="L952" s="122" t="s">
        <v>11839</v>
      </c>
      <c r="M952" s="123" t="s">
        <v>11839</v>
      </c>
      <c r="N952" s="124" t="s">
        <v>11839</v>
      </c>
      <c r="O952" s="125" t="s">
        <v>11840</v>
      </c>
      <c r="P952" s="122" t="s">
        <v>11840</v>
      </c>
      <c r="Q952" s="123" t="s">
        <v>11839</v>
      </c>
      <c r="R952" s="124" t="s">
        <v>11840</v>
      </c>
      <c r="S952" s="125">
        <v>752.63599999999997</v>
      </c>
      <c r="T952" s="122">
        <v>709.81299999999999</v>
      </c>
      <c r="U952" s="123">
        <f t="shared" si="486"/>
        <v>42.822999999999979</v>
      </c>
      <c r="V952" s="124">
        <f t="shared" si="487"/>
        <v>6.0329974232649981</v>
      </c>
      <c r="W952" s="121" t="s">
        <v>7459</v>
      </c>
      <c r="X952" s="122">
        <v>553</v>
      </c>
      <c r="Y952" s="122">
        <v>553</v>
      </c>
      <c r="Z952" s="123">
        <f t="shared" si="488"/>
        <v>0</v>
      </c>
      <c r="AA952" s="124">
        <f t="shared" si="489"/>
        <v>0</v>
      </c>
      <c r="AB952" s="28" t="s">
        <v>8277</v>
      </c>
      <c r="AC952" s="122">
        <v>164</v>
      </c>
      <c r="AD952" s="122">
        <v>114</v>
      </c>
      <c r="AE952" s="123">
        <f t="shared" si="490"/>
        <v>50</v>
      </c>
      <c r="AF952" s="29">
        <f t="shared" si="491"/>
        <v>43.859649122807014</v>
      </c>
      <c r="AG952" s="28" t="s">
        <v>8482</v>
      </c>
      <c r="AH952" s="122">
        <v>36</v>
      </c>
      <c r="AI952" s="122">
        <v>43</v>
      </c>
      <c r="AJ952" s="123">
        <f t="shared" si="492"/>
        <v>-7</v>
      </c>
      <c r="AK952" s="124">
        <f t="shared" si="493"/>
        <v>-16.279069767441861</v>
      </c>
      <c r="AL952" s="28" t="s">
        <v>6421</v>
      </c>
      <c r="AM952" s="122" t="s">
        <v>6421</v>
      </c>
      <c r="AN952" s="122" t="s">
        <v>6421</v>
      </c>
      <c r="AO952" s="123" t="s">
        <v>6421</v>
      </c>
      <c r="AP952" s="29" t="s">
        <v>6421</v>
      </c>
      <c r="AQ952" s="28" t="s">
        <v>6421</v>
      </c>
      <c r="AR952" s="122" t="s">
        <v>6421</v>
      </c>
      <c r="AS952" s="122" t="s">
        <v>6421</v>
      </c>
      <c r="AT952" s="123" t="s">
        <v>6421</v>
      </c>
      <c r="AU952" s="124" t="s">
        <v>6421</v>
      </c>
      <c r="AV952" s="105"/>
      <c r="AX952" s="129"/>
      <c r="AY952" s="139"/>
      <c r="AZ952" s="139"/>
    </row>
    <row r="953" spans="3:52" ht="50" customHeight="1">
      <c r="C953" s="52" t="s">
        <v>6320</v>
      </c>
      <c r="D953" s="106" t="s">
        <v>2149</v>
      </c>
      <c r="E953" s="107" t="s">
        <v>6354</v>
      </c>
      <c r="F953" s="108" t="s">
        <v>2150</v>
      </c>
      <c r="G953" s="125">
        <v>180.983</v>
      </c>
      <c r="H953" s="122">
        <v>165.15700000000001</v>
      </c>
      <c r="I953" s="123">
        <f t="shared" si="482"/>
        <v>15.825999999999993</v>
      </c>
      <c r="J953" s="124">
        <f t="shared" si="483"/>
        <v>9.5823973552437938</v>
      </c>
      <c r="K953" s="125">
        <v>17.221</v>
      </c>
      <c r="L953" s="122">
        <v>12.851000000000001</v>
      </c>
      <c r="M953" s="123">
        <f t="shared" si="484"/>
        <v>4.3699999999999992</v>
      </c>
      <c r="N953" s="124">
        <f t="shared" si="485"/>
        <v>34.005135787098276</v>
      </c>
      <c r="O953" s="125" t="s">
        <v>11840</v>
      </c>
      <c r="P953" s="122" t="s">
        <v>11840</v>
      </c>
      <c r="Q953" s="123" t="s">
        <v>11839</v>
      </c>
      <c r="R953" s="124" t="s">
        <v>11840</v>
      </c>
      <c r="S953" s="125">
        <v>163.762</v>
      </c>
      <c r="T953" s="122">
        <v>152.30600000000001</v>
      </c>
      <c r="U953" s="123">
        <f t="shared" si="486"/>
        <v>11.455999999999989</v>
      </c>
      <c r="V953" s="124">
        <f t="shared" si="487"/>
        <v>7.5216997360576663</v>
      </c>
      <c r="W953" s="121" t="s">
        <v>7459</v>
      </c>
      <c r="X953" s="122">
        <v>163.761</v>
      </c>
      <c r="Y953" s="122">
        <v>152.30500000000001</v>
      </c>
      <c r="Z953" s="123">
        <f t="shared" si="488"/>
        <v>11.455999999999989</v>
      </c>
      <c r="AA953" s="124">
        <f t="shared" si="489"/>
        <v>7.5217491218279031</v>
      </c>
      <c r="AB953" s="28" t="s">
        <v>11839</v>
      </c>
      <c r="AC953" s="122" t="s">
        <v>11839</v>
      </c>
      <c r="AD953" s="122" t="s">
        <v>11839</v>
      </c>
      <c r="AE953" s="123" t="s">
        <v>11839</v>
      </c>
      <c r="AF953" s="29" t="s">
        <v>11839</v>
      </c>
      <c r="AG953" s="28" t="s">
        <v>11839</v>
      </c>
      <c r="AH953" s="122" t="s">
        <v>11839</v>
      </c>
      <c r="AI953" s="122" t="s">
        <v>11839</v>
      </c>
      <c r="AJ953" s="123" t="s">
        <v>11839</v>
      </c>
      <c r="AK953" s="124" t="s">
        <v>11839</v>
      </c>
      <c r="AL953" s="28" t="s">
        <v>11839</v>
      </c>
      <c r="AM953" s="122" t="s">
        <v>11839</v>
      </c>
      <c r="AN953" s="122" t="s">
        <v>11839</v>
      </c>
      <c r="AO953" s="123" t="s">
        <v>11839</v>
      </c>
      <c r="AP953" s="29" t="s">
        <v>11839</v>
      </c>
      <c r="AQ953" s="28" t="s">
        <v>11839</v>
      </c>
      <c r="AR953" s="122" t="s">
        <v>11839</v>
      </c>
      <c r="AS953" s="122" t="s">
        <v>11839</v>
      </c>
      <c r="AT953" s="123" t="s">
        <v>11839</v>
      </c>
      <c r="AU953" s="124" t="s">
        <v>11837</v>
      </c>
      <c r="AV953" s="105"/>
      <c r="AX953" s="129"/>
      <c r="AY953" s="139"/>
      <c r="AZ953" s="139"/>
    </row>
    <row r="954" spans="3:52" ht="50" customHeight="1">
      <c r="C954" s="52" t="s">
        <v>6320</v>
      </c>
      <c r="D954" s="130" t="s">
        <v>2153</v>
      </c>
      <c r="E954" s="131" t="s">
        <v>6354</v>
      </c>
      <c r="F954" s="132" t="s">
        <v>2154</v>
      </c>
      <c r="G954" s="125">
        <v>2446.6109999999999</v>
      </c>
      <c r="H954" s="122">
        <v>2175.7199999999998</v>
      </c>
      <c r="I954" s="123">
        <f t="shared" si="482"/>
        <v>270.89100000000008</v>
      </c>
      <c r="J954" s="124">
        <f t="shared" si="483"/>
        <v>12.450637030500253</v>
      </c>
      <c r="K954" s="125">
        <v>16.989999999999998</v>
      </c>
      <c r="L954" s="122">
        <v>11.340999999999999</v>
      </c>
      <c r="M954" s="123">
        <f t="shared" si="484"/>
        <v>5.6489999999999991</v>
      </c>
      <c r="N954" s="124">
        <f t="shared" si="485"/>
        <v>49.81042236134379</v>
      </c>
      <c r="O954" s="125" t="s">
        <v>11840</v>
      </c>
      <c r="P954" s="122" t="s">
        <v>11840</v>
      </c>
      <c r="Q954" s="123" t="s">
        <v>11839</v>
      </c>
      <c r="R954" s="124" t="s">
        <v>11840</v>
      </c>
      <c r="S954" s="125">
        <v>2429.6210000000001</v>
      </c>
      <c r="T954" s="122">
        <v>2164.3789999999999</v>
      </c>
      <c r="U954" s="123">
        <f t="shared" si="486"/>
        <v>265.24200000000019</v>
      </c>
      <c r="V954" s="124">
        <f t="shared" si="487"/>
        <v>12.254877727052433</v>
      </c>
      <c r="W954" s="121" t="s">
        <v>8483</v>
      </c>
      <c r="X954" s="122">
        <v>2429.6210000000001</v>
      </c>
      <c r="Y954" s="122">
        <v>2164.3789999999999</v>
      </c>
      <c r="Z954" s="123">
        <f t="shared" si="488"/>
        <v>265.24200000000019</v>
      </c>
      <c r="AA954" s="124">
        <f t="shared" si="489"/>
        <v>12.254877727052433</v>
      </c>
      <c r="AB954" s="28" t="s">
        <v>11839</v>
      </c>
      <c r="AC954" s="122" t="s">
        <v>11839</v>
      </c>
      <c r="AD954" s="122" t="s">
        <v>11839</v>
      </c>
      <c r="AE954" s="123" t="s">
        <v>11839</v>
      </c>
      <c r="AF954" s="29" t="s">
        <v>11839</v>
      </c>
      <c r="AG954" s="28" t="s">
        <v>11839</v>
      </c>
      <c r="AH954" s="122" t="s">
        <v>11839</v>
      </c>
      <c r="AI954" s="122" t="s">
        <v>11839</v>
      </c>
      <c r="AJ954" s="123" t="s">
        <v>11839</v>
      </c>
      <c r="AK954" s="124" t="s">
        <v>11839</v>
      </c>
      <c r="AL954" s="28" t="s">
        <v>11839</v>
      </c>
      <c r="AM954" s="122" t="s">
        <v>11839</v>
      </c>
      <c r="AN954" s="122" t="s">
        <v>11839</v>
      </c>
      <c r="AO954" s="123" t="s">
        <v>11839</v>
      </c>
      <c r="AP954" s="29" t="s">
        <v>11839</v>
      </c>
      <c r="AQ954" s="28" t="s">
        <v>11839</v>
      </c>
      <c r="AR954" s="122" t="s">
        <v>11839</v>
      </c>
      <c r="AS954" s="122" t="s">
        <v>11839</v>
      </c>
      <c r="AT954" s="123" t="s">
        <v>11839</v>
      </c>
      <c r="AU954" s="124" t="s">
        <v>11837</v>
      </c>
      <c r="AV954" s="105"/>
      <c r="AX954" s="129"/>
      <c r="AY954" s="139"/>
      <c r="AZ954" s="139"/>
    </row>
    <row r="955" spans="3:52" ht="50" customHeight="1">
      <c r="C955" s="52" t="s">
        <v>6320</v>
      </c>
      <c r="D955" s="130" t="s">
        <v>2155</v>
      </c>
      <c r="E955" s="131" t="s">
        <v>6354</v>
      </c>
      <c r="F955" s="132" t="s">
        <v>2156</v>
      </c>
      <c r="G955" s="125">
        <v>3092.25</v>
      </c>
      <c r="H955" s="122">
        <v>3124.7649999999999</v>
      </c>
      <c r="I955" s="123">
        <f t="shared" si="482"/>
        <v>-32.514999999999873</v>
      </c>
      <c r="J955" s="124">
        <f t="shared" si="483"/>
        <v>-1.0405582499803945</v>
      </c>
      <c r="K955" s="125">
        <v>416.57900000000001</v>
      </c>
      <c r="L955" s="122">
        <v>371.8</v>
      </c>
      <c r="M955" s="123">
        <f t="shared" si="484"/>
        <v>44.778999999999996</v>
      </c>
      <c r="N955" s="124">
        <f t="shared" si="485"/>
        <v>12.043840774610004</v>
      </c>
      <c r="O955" s="125" t="s">
        <v>11840</v>
      </c>
      <c r="P955" s="122" t="s">
        <v>11840</v>
      </c>
      <c r="Q955" s="123" t="s">
        <v>11839</v>
      </c>
      <c r="R955" s="124" t="s">
        <v>11840</v>
      </c>
      <c r="S955" s="125">
        <v>2675.6709999999998</v>
      </c>
      <c r="T955" s="122">
        <v>2752.9650000000001</v>
      </c>
      <c r="U955" s="123">
        <f t="shared" si="486"/>
        <v>-77.294000000000324</v>
      </c>
      <c r="V955" s="124">
        <f t="shared" si="487"/>
        <v>-2.8076637370980135</v>
      </c>
      <c r="W955" s="121" t="s">
        <v>11820</v>
      </c>
      <c r="X955" s="122">
        <v>2642</v>
      </c>
      <c r="Y955" s="122">
        <v>2696</v>
      </c>
      <c r="Z955" s="123">
        <f t="shared" si="488"/>
        <v>-54</v>
      </c>
      <c r="AA955" s="124">
        <f t="shared" si="489"/>
        <v>-2.0029673590504453</v>
      </c>
      <c r="AB955" s="28" t="s">
        <v>7499</v>
      </c>
      <c r="AC955" s="122">
        <v>33</v>
      </c>
      <c r="AD955" s="122">
        <v>57</v>
      </c>
      <c r="AE955" s="123">
        <f t="shared" si="490"/>
        <v>-24</v>
      </c>
      <c r="AF955" s="29">
        <f t="shared" si="491"/>
        <v>-42.105263157894733</v>
      </c>
      <c r="AG955" s="122" t="s">
        <v>6421</v>
      </c>
      <c r="AH955" s="122" t="s">
        <v>6421</v>
      </c>
      <c r="AI955" s="122" t="s">
        <v>6421</v>
      </c>
      <c r="AJ955" s="122" t="s">
        <v>6421</v>
      </c>
      <c r="AK955" s="122" t="s">
        <v>6421</v>
      </c>
      <c r="AL955" s="28" t="s">
        <v>6421</v>
      </c>
      <c r="AM955" s="122" t="s">
        <v>6421</v>
      </c>
      <c r="AN955" s="122" t="s">
        <v>6421</v>
      </c>
      <c r="AO955" s="123" t="s">
        <v>6421</v>
      </c>
      <c r="AP955" s="29" t="s">
        <v>6421</v>
      </c>
      <c r="AQ955" s="28" t="s">
        <v>6421</v>
      </c>
      <c r="AR955" s="122" t="s">
        <v>6421</v>
      </c>
      <c r="AS955" s="122" t="s">
        <v>6421</v>
      </c>
      <c r="AT955" s="123" t="s">
        <v>6421</v>
      </c>
      <c r="AU955" s="124" t="s">
        <v>6421</v>
      </c>
      <c r="AV955" s="105"/>
      <c r="AX955" s="129"/>
      <c r="AY955" s="139"/>
      <c r="AZ955" s="139"/>
    </row>
    <row r="956" spans="3:52" ht="50" customHeight="1">
      <c r="C956" s="52" t="s">
        <v>6320</v>
      </c>
      <c r="D956" s="130" t="s">
        <v>2157</v>
      </c>
      <c r="E956" s="131" t="s">
        <v>6354</v>
      </c>
      <c r="F956" s="132" t="s">
        <v>2158</v>
      </c>
      <c r="G956" s="125">
        <v>4933.4520000000002</v>
      </c>
      <c r="H956" s="122">
        <v>6008.2349999999997</v>
      </c>
      <c r="I956" s="123">
        <f t="shared" si="482"/>
        <v>-1074.7829999999994</v>
      </c>
      <c r="J956" s="124">
        <f t="shared" si="483"/>
        <v>-17.888498036444972</v>
      </c>
      <c r="K956" s="125" t="s">
        <v>11839</v>
      </c>
      <c r="L956" s="122" t="s">
        <v>11839</v>
      </c>
      <c r="M956" s="123" t="s">
        <v>11839</v>
      </c>
      <c r="N956" s="124" t="s">
        <v>11839</v>
      </c>
      <c r="O956" s="125" t="s">
        <v>11840</v>
      </c>
      <c r="P956" s="122" t="s">
        <v>11840</v>
      </c>
      <c r="Q956" s="123" t="s">
        <v>11839</v>
      </c>
      <c r="R956" s="124" t="s">
        <v>11840</v>
      </c>
      <c r="S956" s="125">
        <v>4933.4520000000002</v>
      </c>
      <c r="T956" s="122">
        <v>6008.2349999999997</v>
      </c>
      <c r="U956" s="123">
        <f t="shared" si="486"/>
        <v>-1074.7829999999994</v>
      </c>
      <c r="V956" s="124">
        <f t="shared" si="487"/>
        <v>-17.888498036444972</v>
      </c>
      <c r="W956" s="121" t="s">
        <v>8485</v>
      </c>
      <c r="X956" s="122">
        <v>4933</v>
      </c>
      <c r="Y956" s="122">
        <v>6008</v>
      </c>
      <c r="Z956" s="123">
        <f t="shared" si="488"/>
        <v>-1075</v>
      </c>
      <c r="AA956" s="124">
        <f t="shared" si="489"/>
        <v>-17.892809587217045</v>
      </c>
      <c r="AB956" s="28" t="s">
        <v>11839</v>
      </c>
      <c r="AC956" s="122" t="s">
        <v>11839</v>
      </c>
      <c r="AD956" s="122" t="s">
        <v>11839</v>
      </c>
      <c r="AE956" s="123" t="s">
        <v>11839</v>
      </c>
      <c r="AF956" s="29" t="s">
        <v>11839</v>
      </c>
      <c r="AG956" s="28" t="s">
        <v>11839</v>
      </c>
      <c r="AH956" s="122" t="s">
        <v>11839</v>
      </c>
      <c r="AI956" s="122" t="s">
        <v>11839</v>
      </c>
      <c r="AJ956" s="123" t="s">
        <v>11839</v>
      </c>
      <c r="AK956" s="124" t="s">
        <v>11839</v>
      </c>
      <c r="AL956" s="28" t="s">
        <v>11839</v>
      </c>
      <c r="AM956" s="122" t="s">
        <v>11839</v>
      </c>
      <c r="AN956" s="122" t="s">
        <v>11839</v>
      </c>
      <c r="AO956" s="123" t="s">
        <v>11839</v>
      </c>
      <c r="AP956" s="29" t="s">
        <v>11839</v>
      </c>
      <c r="AQ956" s="28" t="s">
        <v>11839</v>
      </c>
      <c r="AR956" s="122" t="s">
        <v>11839</v>
      </c>
      <c r="AS956" s="122" t="s">
        <v>11839</v>
      </c>
      <c r="AT956" s="123" t="s">
        <v>11839</v>
      </c>
      <c r="AU956" s="124" t="s">
        <v>11837</v>
      </c>
      <c r="AV956" s="105"/>
      <c r="AX956" s="129"/>
      <c r="AY956" s="139"/>
      <c r="AZ956" s="139"/>
    </row>
    <row r="957" spans="3:52" ht="50" customHeight="1">
      <c r="C957" s="52" t="s">
        <v>6320</v>
      </c>
      <c r="D957" s="130" t="s">
        <v>2163</v>
      </c>
      <c r="E957" s="131" t="s">
        <v>6354</v>
      </c>
      <c r="F957" s="132" t="s">
        <v>2164</v>
      </c>
      <c r="G957" s="125">
        <v>198.154</v>
      </c>
      <c r="H957" s="122">
        <v>208.727</v>
      </c>
      <c r="I957" s="123">
        <f t="shared" si="482"/>
        <v>-10.573000000000008</v>
      </c>
      <c r="J957" s="124">
        <f t="shared" si="483"/>
        <v>-5.0654682911171092</v>
      </c>
      <c r="K957" s="125" t="s">
        <v>11839</v>
      </c>
      <c r="L957" s="122" t="s">
        <v>11839</v>
      </c>
      <c r="M957" s="123" t="s">
        <v>11839</v>
      </c>
      <c r="N957" s="124" t="s">
        <v>11839</v>
      </c>
      <c r="O957" s="125" t="s">
        <v>11840</v>
      </c>
      <c r="P957" s="122" t="s">
        <v>11840</v>
      </c>
      <c r="Q957" s="123" t="s">
        <v>11839</v>
      </c>
      <c r="R957" s="124" t="s">
        <v>11840</v>
      </c>
      <c r="S957" s="125">
        <v>198.154</v>
      </c>
      <c r="T957" s="122">
        <v>208.727</v>
      </c>
      <c r="U957" s="123">
        <f t="shared" si="486"/>
        <v>-10.573000000000008</v>
      </c>
      <c r="V957" s="124">
        <f t="shared" si="487"/>
        <v>-5.0654682911171092</v>
      </c>
      <c r="W957" s="121" t="s">
        <v>8486</v>
      </c>
      <c r="X957" s="122">
        <v>198</v>
      </c>
      <c r="Y957" s="122">
        <v>168</v>
      </c>
      <c r="Z957" s="123">
        <f t="shared" si="488"/>
        <v>30</v>
      </c>
      <c r="AA957" s="124">
        <f t="shared" si="489"/>
        <v>17.857142857142858</v>
      </c>
      <c r="AB957" s="28" t="s">
        <v>8487</v>
      </c>
      <c r="AC957" s="122" t="s">
        <v>6421</v>
      </c>
      <c r="AD957" s="122">
        <v>41</v>
      </c>
      <c r="AE957" s="123">
        <v>-41</v>
      </c>
      <c r="AF957" s="29" t="s">
        <v>11836</v>
      </c>
      <c r="AG957" s="122" t="s">
        <v>6421</v>
      </c>
      <c r="AH957" s="122" t="s">
        <v>6421</v>
      </c>
      <c r="AI957" s="122" t="s">
        <v>6421</v>
      </c>
      <c r="AJ957" s="122" t="s">
        <v>6421</v>
      </c>
      <c r="AK957" s="122" t="s">
        <v>6421</v>
      </c>
      <c r="AL957" s="28" t="s">
        <v>6421</v>
      </c>
      <c r="AM957" s="122" t="s">
        <v>6421</v>
      </c>
      <c r="AN957" s="122" t="s">
        <v>6421</v>
      </c>
      <c r="AO957" s="123" t="s">
        <v>6421</v>
      </c>
      <c r="AP957" s="29" t="s">
        <v>6421</v>
      </c>
      <c r="AQ957" s="28" t="s">
        <v>6421</v>
      </c>
      <c r="AR957" s="122" t="s">
        <v>6421</v>
      </c>
      <c r="AS957" s="122" t="s">
        <v>6421</v>
      </c>
      <c r="AT957" s="123" t="s">
        <v>6421</v>
      </c>
      <c r="AU957" s="124" t="s">
        <v>6421</v>
      </c>
      <c r="AV957" s="105"/>
      <c r="AX957" s="129"/>
      <c r="AY957" s="139"/>
      <c r="AZ957" s="139"/>
    </row>
    <row r="958" spans="3:52" ht="50" customHeight="1">
      <c r="C958" s="52" t="s">
        <v>6320</v>
      </c>
      <c r="D958" s="130" t="s">
        <v>2165</v>
      </c>
      <c r="E958" s="131" t="s">
        <v>6354</v>
      </c>
      <c r="F958" s="132" t="s">
        <v>2166</v>
      </c>
      <c r="G958" s="125">
        <v>2.391</v>
      </c>
      <c r="H958" s="122">
        <v>1.6339999999999999</v>
      </c>
      <c r="I958" s="123">
        <f t="shared" si="482"/>
        <v>0.75700000000000012</v>
      </c>
      <c r="J958" s="124">
        <f t="shared" si="483"/>
        <v>46.328029375765006</v>
      </c>
      <c r="K958" s="125" t="s">
        <v>11839</v>
      </c>
      <c r="L958" s="122" t="s">
        <v>11839</v>
      </c>
      <c r="M958" s="123" t="s">
        <v>11839</v>
      </c>
      <c r="N958" s="124" t="s">
        <v>11839</v>
      </c>
      <c r="O958" s="125" t="s">
        <v>11840</v>
      </c>
      <c r="P958" s="122" t="s">
        <v>11840</v>
      </c>
      <c r="Q958" s="123" t="s">
        <v>11839</v>
      </c>
      <c r="R958" s="124" t="s">
        <v>11840</v>
      </c>
      <c r="S958" s="125">
        <v>2.391</v>
      </c>
      <c r="T958" s="122">
        <v>1.6339999999999999</v>
      </c>
      <c r="U958" s="123">
        <f t="shared" si="486"/>
        <v>0.75700000000000012</v>
      </c>
      <c r="V958" s="124">
        <f t="shared" si="487"/>
        <v>46.328029375765006</v>
      </c>
      <c r="W958" s="121" t="s">
        <v>7491</v>
      </c>
      <c r="X958" s="122">
        <v>2.391</v>
      </c>
      <c r="Y958" s="122">
        <v>1.6339999999999999</v>
      </c>
      <c r="Z958" s="123">
        <f t="shared" si="488"/>
        <v>0.75700000000000012</v>
      </c>
      <c r="AA958" s="124">
        <f t="shared" si="489"/>
        <v>46.328029375765006</v>
      </c>
      <c r="AB958" s="28" t="s">
        <v>11839</v>
      </c>
      <c r="AC958" s="122" t="s">
        <v>11839</v>
      </c>
      <c r="AD958" s="122" t="s">
        <v>11839</v>
      </c>
      <c r="AE958" s="123" t="s">
        <v>11839</v>
      </c>
      <c r="AF958" s="29" t="s">
        <v>11839</v>
      </c>
      <c r="AG958" s="28" t="s">
        <v>11839</v>
      </c>
      <c r="AH958" s="122" t="s">
        <v>11839</v>
      </c>
      <c r="AI958" s="122" t="s">
        <v>11839</v>
      </c>
      <c r="AJ958" s="123" t="s">
        <v>11839</v>
      </c>
      <c r="AK958" s="124" t="s">
        <v>11839</v>
      </c>
      <c r="AL958" s="28" t="s">
        <v>11839</v>
      </c>
      <c r="AM958" s="122" t="s">
        <v>11839</v>
      </c>
      <c r="AN958" s="122" t="s">
        <v>11839</v>
      </c>
      <c r="AO958" s="123" t="s">
        <v>11839</v>
      </c>
      <c r="AP958" s="29" t="s">
        <v>11839</v>
      </c>
      <c r="AQ958" s="28" t="s">
        <v>11839</v>
      </c>
      <c r="AR958" s="122" t="s">
        <v>11839</v>
      </c>
      <c r="AS958" s="122" t="s">
        <v>11839</v>
      </c>
      <c r="AT958" s="123" t="s">
        <v>11839</v>
      </c>
      <c r="AU958" s="124" t="s">
        <v>11837</v>
      </c>
      <c r="AV958" s="105"/>
      <c r="AX958" s="129"/>
      <c r="AY958" s="139"/>
      <c r="AZ958" s="139"/>
    </row>
    <row r="959" spans="3:52" ht="50" customHeight="1">
      <c r="C959" s="52" t="s">
        <v>6320</v>
      </c>
      <c r="D959" s="130" t="s">
        <v>2167</v>
      </c>
      <c r="E959" s="131" t="s">
        <v>6354</v>
      </c>
      <c r="F959" s="132" t="s">
        <v>2168</v>
      </c>
      <c r="G959" s="125">
        <v>4422.1180000000004</v>
      </c>
      <c r="H959" s="122">
        <v>3616.404</v>
      </c>
      <c r="I959" s="123">
        <f t="shared" si="482"/>
        <v>805.7140000000004</v>
      </c>
      <c r="J959" s="124">
        <f t="shared" si="483"/>
        <v>22.279424533320956</v>
      </c>
      <c r="K959" s="125">
        <v>3587.203</v>
      </c>
      <c r="L959" s="122">
        <v>3587.1680000000001</v>
      </c>
      <c r="M959" s="123">
        <f t="shared" si="484"/>
        <v>3.4999999999854481E-2</v>
      </c>
      <c r="N959" s="124">
        <f t="shared" si="485"/>
        <v>9.7570005084385454E-4</v>
      </c>
      <c r="O959" s="125">
        <v>12.791</v>
      </c>
      <c r="P959" s="122">
        <v>12.791</v>
      </c>
      <c r="Q959" s="123">
        <f t="shared" ref="Q959" si="494">O959-P959</f>
        <v>0</v>
      </c>
      <c r="R959" s="124">
        <f t="shared" ref="R959" si="495">Q959/P959*100</f>
        <v>0</v>
      </c>
      <c r="S959" s="125">
        <v>822.12400000000002</v>
      </c>
      <c r="T959" s="122">
        <v>16.445</v>
      </c>
      <c r="U959" s="123">
        <f t="shared" si="486"/>
        <v>805.67899999999997</v>
      </c>
      <c r="V959" s="124">
        <f t="shared" si="487"/>
        <v>4899.2338096685917</v>
      </c>
      <c r="W959" s="121" t="s">
        <v>8488</v>
      </c>
      <c r="X959" s="122">
        <v>814</v>
      </c>
      <c r="Y959" s="122">
        <v>8</v>
      </c>
      <c r="Z959" s="123">
        <f t="shared" si="488"/>
        <v>806</v>
      </c>
      <c r="AA959" s="124">
        <f t="shared" si="489"/>
        <v>10075</v>
      </c>
      <c r="AB959" s="28" t="s">
        <v>11821</v>
      </c>
      <c r="AC959" s="122">
        <v>8</v>
      </c>
      <c r="AD959" s="122">
        <v>8</v>
      </c>
      <c r="AE959" s="123">
        <f t="shared" si="490"/>
        <v>0</v>
      </c>
      <c r="AF959" s="29">
        <f t="shared" si="491"/>
        <v>0</v>
      </c>
      <c r="AG959" s="122" t="s">
        <v>6421</v>
      </c>
      <c r="AH959" s="122" t="s">
        <v>6421</v>
      </c>
      <c r="AI959" s="122" t="s">
        <v>6421</v>
      </c>
      <c r="AJ959" s="122" t="s">
        <v>6421</v>
      </c>
      <c r="AK959" s="122" t="s">
        <v>6421</v>
      </c>
      <c r="AL959" s="28" t="s">
        <v>6421</v>
      </c>
      <c r="AM959" s="122" t="s">
        <v>6421</v>
      </c>
      <c r="AN959" s="122" t="s">
        <v>6421</v>
      </c>
      <c r="AO959" s="123" t="s">
        <v>6421</v>
      </c>
      <c r="AP959" s="29" t="s">
        <v>6421</v>
      </c>
      <c r="AQ959" s="28" t="s">
        <v>6421</v>
      </c>
      <c r="AR959" s="122" t="s">
        <v>6421</v>
      </c>
      <c r="AS959" s="122" t="s">
        <v>6421</v>
      </c>
      <c r="AT959" s="123" t="s">
        <v>6421</v>
      </c>
      <c r="AU959" s="124" t="s">
        <v>6421</v>
      </c>
      <c r="AV959" s="105"/>
      <c r="AX959" s="129"/>
      <c r="AY959" s="139"/>
      <c r="AZ959" s="139"/>
    </row>
    <row r="960" spans="3:52" ht="50" customHeight="1">
      <c r="C960" s="52" t="s">
        <v>6320</v>
      </c>
      <c r="D960" s="130" t="s">
        <v>2169</v>
      </c>
      <c r="E960" s="131" t="s">
        <v>6354</v>
      </c>
      <c r="F960" s="132" t="s">
        <v>2170</v>
      </c>
      <c r="G960" s="125">
        <v>233.667</v>
      </c>
      <c r="H960" s="122">
        <v>230.66499999999999</v>
      </c>
      <c r="I960" s="123">
        <f t="shared" si="482"/>
        <v>3.0020000000000095</v>
      </c>
      <c r="J960" s="124">
        <f t="shared" si="483"/>
        <v>1.3014544902781131</v>
      </c>
      <c r="K960" s="125">
        <v>175.054</v>
      </c>
      <c r="L960" s="122">
        <v>175.05199999999999</v>
      </c>
      <c r="M960" s="123">
        <f t="shared" si="484"/>
        <v>2.0000000000095497E-3</v>
      </c>
      <c r="N960" s="124">
        <f t="shared" si="485"/>
        <v>1.1425176519031773E-3</v>
      </c>
      <c r="O960" s="125" t="s">
        <v>11840</v>
      </c>
      <c r="P960" s="122" t="s">
        <v>11840</v>
      </c>
      <c r="Q960" s="123" t="s">
        <v>11839</v>
      </c>
      <c r="R960" s="124" t="s">
        <v>11840</v>
      </c>
      <c r="S960" s="125">
        <v>58.613</v>
      </c>
      <c r="T960" s="122">
        <v>55.613</v>
      </c>
      <c r="U960" s="123">
        <f t="shared" si="486"/>
        <v>3</v>
      </c>
      <c r="V960" s="124">
        <f t="shared" si="487"/>
        <v>5.3944221674788269</v>
      </c>
      <c r="W960" s="121" t="s">
        <v>8489</v>
      </c>
      <c r="X960" s="122">
        <v>59</v>
      </c>
      <c r="Y960" s="122">
        <v>56</v>
      </c>
      <c r="Z960" s="123">
        <f t="shared" si="488"/>
        <v>3</v>
      </c>
      <c r="AA960" s="124">
        <f t="shared" si="489"/>
        <v>5.3571428571428568</v>
      </c>
      <c r="AB960" s="28" t="s">
        <v>11839</v>
      </c>
      <c r="AC960" s="122" t="s">
        <v>11839</v>
      </c>
      <c r="AD960" s="122" t="s">
        <v>11839</v>
      </c>
      <c r="AE960" s="123" t="s">
        <v>11839</v>
      </c>
      <c r="AF960" s="29" t="s">
        <v>11839</v>
      </c>
      <c r="AG960" s="28" t="s">
        <v>11839</v>
      </c>
      <c r="AH960" s="122" t="s">
        <v>11839</v>
      </c>
      <c r="AI960" s="122" t="s">
        <v>11839</v>
      </c>
      <c r="AJ960" s="123" t="s">
        <v>11839</v>
      </c>
      <c r="AK960" s="124" t="s">
        <v>11839</v>
      </c>
      <c r="AL960" s="28" t="s">
        <v>11839</v>
      </c>
      <c r="AM960" s="122" t="s">
        <v>11839</v>
      </c>
      <c r="AN960" s="122" t="s">
        <v>11839</v>
      </c>
      <c r="AO960" s="123" t="s">
        <v>11839</v>
      </c>
      <c r="AP960" s="29" t="s">
        <v>11839</v>
      </c>
      <c r="AQ960" s="28" t="s">
        <v>11839</v>
      </c>
      <c r="AR960" s="122" t="s">
        <v>11839</v>
      </c>
      <c r="AS960" s="122" t="s">
        <v>11839</v>
      </c>
      <c r="AT960" s="123" t="s">
        <v>11839</v>
      </c>
      <c r="AU960" s="124" t="s">
        <v>11837</v>
      </c>
      <c r="AV960" s="105"/>
      <c r="AX960" s="129"/>
      <c r="AY960" s="139"/>
      <c r="AZ960" s="139"/>
    </row>
    <row r="961" spans="3:52" ht="50" customHeight="1">
      <c r="C961" s="52" t="s">
        <v>6320</v>
      </c>
      <c r="D961" s="130" t="s">
        <v>2171</v>
      </c>
      <c r="E961" s="131" t="s">
        <v>6354</v>
      </c>
      <c r="F961" s="132" t="s">
        <v>2172</v>
      </c>
      <c r="G961" s="125">
        <v>1736.221</v>
      </c>
      <c r="H961" s="122">
        <v>1754.829</v>
      </c>
      <c r="I961" s="123">
        <f t="shared" si="482"/>
        <v>-18.607999999999947</v>
      </c>
      <c r="J961" s="124">
        <f t="shared" si="483"/>
        <v>-1.0603882201627592</v>
      </c>
      <c r="K961" s="125">
        <v>1139.9880000000001</v>
      </c>
      <c r="L961" s="122">
        <v>1159.376</v>
      </c>
      <c r="M961" s="123">
        <f t="shared" si="484"/>
        <v>-19.38799999999992</v>
      </c>
      <c r="N961" s="124">
        <f t="shared" si="485"/>
        <v>-1.6722788810532494</v>
      </c>
      <c r="O961" s="125" t="s">
        <v>11840</v>
      </c>
      <c r="P961" s="122" t="s">
        <v>11840</v>
      </c>
      <c r="Q961" s="123" t="s">
        <v>11839</v>
      </c>
      <c r="R961" s="124" t="s">
        <v>11840</v>
      </c>
      <c r="S961" s="125">
        <v>596.23299999999995</v>
      </c>
      <c r="T961" s="122">
        <v>595.45299999999997</v>
      </c>
      <c r="U961" s="123">
        <f t="shared" si="486"/>
        <v>0.77999999999997272</v>
      </c>
      <c r="V961" s="124">
        <f t="shared" si="487"/>
        <v>0.1309927063932792</v>
      </c>
      <c r="W961" s="121" t="s">
        <v>8490</v>
      </c>
      <c r="X961" s="122">
        <v>518</v>
      </c>
      <c r="Y961" s="122">
        <v>517</v>
      </c>
      <c r="Z961" s="123">
        <f t="shared" si="488"/>
        <v>1</v>
      </c>
      <c r="AA961" s="124">
        <f t="shared" si="489"/>
        <v>0.19342359767891684</v>
      </c>
      <c r="AB961" s="28" t="s">
        <v>8491</v>
      </c>
      <c r="AC961" s="122">
        <v>78</v>
      </c>
      <c r="AD961" s="122">
        <v>78</v>
      </c>
      <c r="AE961" s="123">
        <f t="shared" si="490"/>
        <v>0</v>
      </c>
      <c r="AF961" s="29">
        <f t="shared" si="491"/>
        <v>0</v>
      </c>
      <c r="AG961" s="122" t="s">
        <v>6421</v>
      </c>
      <c r="AH961" s="122" t="s">
        <v>6421</v>
      </c>
      <c r="AI961" s="122" t="s">
        <v>6421</v>
      </c>
      <c r="AJ961" s="122" t="s">
        <v>6421</v>
      </c>
      <c r="AK961" s="122" t="s">
        <v>6421</v>
      </c>
      <c r="AL961" s="28" t="s">
        <v>6421</v>
      </c>
      <c r="AM961" s="122" t="s">
        <v>6421</v>
      </c>
      <c r="AN961" s="122" t="s">
        <v>6421</v>
      </c>
      <c r="AO961" s="123" t="s">
        <v>6421</v>
      </c>
      <c r="AP961" s="29" t="s">
        <v>6421</v>
      </c>
      <c r="AQ961" s="28" t="s">
        <v>6421</v>
      </c>
      <c r="AR961" s="122" t="s">
        <v>6421</v>
      </c>
      <c r="AS961" s="122" t="s">
        <v>6421</v>
      </c>
      <c r="AT961" s="123" t="s">
        <v>6421</v>
      </c>
      <c r="AU961" s="124" t="s">
        <v>6421</v>
      </c>
      <c r="AV961" s="105"/>
      <c r="AX961" s="129"/>
      <c r="AY961" s="139"/>
      <c r="AZ961" s="139"/>
    </row>
    <row r="962" spans="3:52" ht="50" customHeight="1">
      <c r="C962" s="52" t="s">
        <v>6320</v>
      </c>
      <c r="D962" s="106" t="s">
        <v>2173</v>
      </c>
      <c r="E962" s="107" t="s">
        <v>6354</v>
      </c>
      <c r="F962" s="108" t="s">
        <v>2174</v>
      </c>
      <c r="G962" s="125">
        <v>64.302999999999997</v>
      </c>
      <c r="H962" s="122">
        <v>76.293000000000006</v>
      </c>
      <c r="I962" s="123">
        <f t="shared" si="482"/>
        <v>-11.990000000000009</v>
      </c>
      <c r="J962" s="124">
        <f t="shared" si="483"/>
        <v>-15.715727524150324</v>
      </c>
      <c r="K962" s="125">
        <v>17.613</v>
      </c>
      <c r="L962" s="122">
        <v>22.463000000000001</v>
      </c>
      <c r="M962" s="123">
        <f t="shared" si="484"/>
        <v>-4.8500000000000014</v>
      </c>
      <c r="N962" s="124">
        <f t="shared" si="485"/>
        <v>-21.591060855629262</v>
      </c>
      <c r="O962" s="125" t="s">
        <v>11840</v>
      </c>
      <c r="P962" s="122" t="s">
        <v>11840</v>
      </c>
      <c r="Q962" s="123" t="s">
        <v>11839</v>
      </c>
      <c r="R962" s="124" t="s">
        <v>11840</v>
      </c>
      <c r="S962" s="125">
        <v>46.69</v>
      </c>
      <c r="T962" s="122">
        <v>53.83</v>
      </c>
      <c r="U962" s="123">
        <f t="shared" si="486"/>
        <v>-7.1400000000000006</v>
      </c>
      <c r="V962" s="124">
        <f t="shared" si="487"/>
        <v>-13.26397919375813</v>
      </c>
      <c r="W962" s="121" t="s">
        <v>8492</v>
      </c>
      <c r="X962" s="122">
        <v>47</v>
      </c>
      <c r="Y962" s="122">
        <v>54</v>
      </c>
      <c r="Z962" s="123">
        <f t="shared" si="488"/>
        <v>-7</v>
      </c>
      <c r="AA962" s="124">
        <f t="shared" si="489"/>
        <v>-12.962962962962962</v>
      </c>
      <c r="AB962" s="28" t="s">
        <v>11839</v>
      </c>
      <c r="AC962" s="122" t="s">
        <v>11839</v>
      </c>
      <c r="AD962" s="122" t="s">
        <v>11839</v>
      </c>
      <c r="AE962" s="123" t="s">
        <v>11839</v>
      </c>
      <c r="AF962" s="29" t="s">
        <v>11839</v>
      </c>
      <c r="AG962" s="28" t="s">
        <v>11839</v>
      </c>
      <c r="AH962" s="122" t="s">
        <v>11839</v>
      </c>
      <c r="AI962" s="122" t="s">
        <v>11839</v>
      </c>
      <c r="AJ962" s="123" t="s">
        <v>11839</v>
      </c>
      <c r="AK962" s="124" t="s">
        <v>11839</v>
      </c>
      <c r="AL962" s="28" t="s">
        <v>11839</v>
      </c>
      <c r="AM962" s="122" t="s">
        <v>11839</v>
      </c>
      <c r="AN962" s="122" t="s">
        <v>11839</v>
      </c>
      <c r="AO962" s="123" t="s">
        <v>11839</v>
      </c>
      <c r="AP962" s="29" t="s">
        <v>11839</v>
      </c>
      <c r="AQ962" s="28" t="s">
        <v>11839</v>
      </c>
      <c r="AR962" s="122" t="s">
        <v>11839</v>
      </c>
      <c r="AS962" s="122" t="s">
        <v>11839</v>
      </c>
      <c r="AT962" s="123" t="s">
        <v>11839</v>
      </c>
      <c r="AU962" s="124" t="s">
        <v>11837</v>
      </c>
      <c r="AV962" s="105"/>
      <c r="AX962" s="129"/>
      <c r="AY962" s="139"/>
      <c r="AZ962" s="139"/>
    </row>
    <row r="963" spans="3:52" ht="50" customHeight="1">
      <c r="C963" s="52" t="s">
        <v>6320</v>
      </c>
      <c r="D963" s="106" t="s">
        <v>2175</v>
      </c>
      <c r="E963" s="107" t="s">
        <v>6354</v>
      </c>
      <c r="F963" s="108" t="s">
        <v>2176</v>
      </c>
      <c r="G963" s="125">
        <v>1257.037</v>
      </c>
      <c r="H963" s="122">
        <v>1159.3969999999999</v>
      </c>
      <c r="I963" s="123">
        <f t="shared" si="482"/>
        <v>97.6400000000001</v>
      </c>
      <c r="J963" s="124">
        <f t="shared" si="483"/>
        <v>8.4216191692750719</v>
      </c>
      <c r="K963" s="125">
        <v>649.83500000000004</v>
      </c>
      <c r="L963" s="122">
        <v>533.02300000000002</v>
      </c>
      <c r="M963" s="123">
        <f t="shared" si="484"/>
        <v>116.81200000000001</v>
      </c>
      <c r="N963" s="124">
        <f t="shared" si="485"/>
        <v>21.915001791667528</v>
      </c>
      <c r="O963" s="125" t="s">
        <v>11840</v>
      </c>
      <c r="P963" s="122" t="s">
        <v>11840</v>
      </c>
      <c r="Q963" s="123" t="s">
        <v>11839</v>
      </c>
      <c r="R963" s="124" t="s">
        <v>11840</v>
      </c>
      <c r="S963" s="125">
        <v>607.202</v>
      </c>
      <c r="T963" s="122">
        <v>626.37400000000002</v>
      </c>
      <c r="U963" s="123">
        <f t="shared" si="486"/>
        <v>-19.172000000000025</v>
      </c>
      <c r="V963" s="124">
        <f t="shared" si="487"/>
        <v>-3.0607911567210682</v>
      </c>
      <c r="W963" s="121" t="s">
        <v>7459</v>
      </c>
      <c r="X963" s="122">
        <v>607</v>
      </c>
      <c r="Y963" s="122">
        <v>626</v>
      </c>
      <c r="Z963" s="123">
        <f t="shared" si="488"/>
        <v>-19</v>
      </c>
      <c r="AA963" s="124">
        <f t="shared" si="489"/>
        <v>-3.0351437699680508</v>
      </c>
      <c r="AB963" s="28" t="s">
        <v>11839</v>
      </c>
      <c r="AC963" s="122" t="s">
        <v>11839</v>
      </c>
      <c r="AD963" s="122" t="s">
        <v>11839</v>
      </c>
      <c r="AE963" s="123" t="s">
        <v>11839</v>
      </c>
      <c r="AF963" s="29" t="s">
        <v>11839</v>
      </c>
      <c r="AG963" s="28" t="s">
        <v>11839</v>
      </c>
      <c r="AH963" s="122" t="s">
        <v>11839</v>
      </c>
      <c r="AI963" s="122" t="s">
        <v>11839</v>
      </c>
      <c r="AJ963" s="123" t="s">
        <v>11839</v>
      </c>
      <c r="AK963" s="124" t="s">
        <v>11839</v>
      </c>
      <c r="AL963" s="28" t="s">
        <v>11839</v>
      </c>
      <c r="AM963" s="122" t="s">
        <v>11839</v>
      </c>
      <c r="AN963" s="122" t="s">
        <v>11839</v>
      </c>
      <c r="AO963" s="123" t="s">
        <v>11839</v>
      </c>
      <c r="AP963" s="29" t="s">
        <v>11839</v>
      </c>
      <c r="AQ963" s="28" t="s">
        <v>11839</v>
      </c>
      <c r="AR963" s="122" t="s">
        <v>11839</v>
      </c>
      <c r="AS963" s="122" t="s">
        <v>11839</v>
      </c>
      <c r="AT963" s="123" t="s">
        <v>11839</v>
      </c>
      <c r="AU963" s="124" t="s">
        <v>11837</v>
      </c>
      <c r="AV963" s="105"/>
      <c r="AX963" s="129"/>
      <c r="AY963" s="139"/>
      <c r="AZ963" s="139"/>
    </row>
    <row r="964" spans="3:52" ht="50" customHeight="1">
      <c r="C964" s="52" t="s">
        <v>6320</v>
      </c>
      <c r="D964" s="130" t="s">
        <v>2177</v>
      </c>
      <c r="E964" s="131" t="s">
        <v>6354</v>
      </c>
      <c r="F964" s="132" t="s">
        <v>2178</v>
      </c>
      <c r="G964" s="125">
        <v>75.373999999999995</v>
      </c>
      <c r="H964" s="122">
        <v>98.914000000000001</v>
      </c>
      <c r="I964" s="123">
        <f t="shared" si="482"/>
        <v>-23.540000000000006</v>
      </c>
      <c r="J964" s="124">
        <f t="shared" si="483"/>
        <v>-23.798451179812773</v>
      </c>
      <c r="K964" s="125" t="s">
        <v>11839</v>
      </c>
      <c r="L964" s="122" t="s">
        <v>11839</v>
      </c>
      <c r="M964" s="123" t="s">
        <v>11839</v>
      </c>
      <c r="N964" s="124" t="s">
        <v>11839</v>
      </c>
      <c r="O964" s="125" t="s">
        <v>11840</v>
      </c>
      <c r="P964" s="122" t="s">
        <v>11840</v>
      </c>
      <c r="Q964" s="123" t="s">
        <v>11839</v>
      </c>
      <c r="R964" s="124" t="s">
        <v>11840</v>
      </c>
      <c r="S964" s="125">
        <v>75.373999999999995</v>
      </c>
      <c r="T964" s="122">
        <v>98.914000000000001</v>
      </c>
      <c r="U964" s="123">
        <f t="shared" si="486"/>
        <v>-23.540000000000006</v>
      </c>
      <c r="V964" s="124">
        <f t="shared" si="487"/>
        <v>-23.798451179812773</v>
      </c>
      <c r="W964" s="121" t="s">
        <v>8493</v>
      </c>
      <c r="X964" s="122">
        <v>75</v>
      </c>
      <c r="Y964" s="122">
        <v>99</v>
      </c>
      <c r="Z964" s="123">
        <f t="shared" si="488"/>
        <v>-24</v>
      </c>
      <c r="AA964" s="124">
        <f t="shared" si="489"/>
        <v>-24.242424242424242</v>
      </c>
      <c r="AB964" s="28" t="s">
        <v>11839</v>
      </c>
      <c r="AC964" s="122" t="s">
        <v>11839</v>
      </c>
      <c r="AD964" s="122" t="s">
        <v>11839</v>
      </c>
      <c r="AE964" s="123" t="s">
        <v>11839</v>
      </c>
      <c r="AF964" s="29" t="s">
        <v>11839</v>
      </c>
      <c r="AG964" s="28" t="s">
        <v>11839</v>
      </c>
      <c r="AH964" s="122" t="s">
        <v>11839</v>
      </c>
      <c r="AI964" s="122" t="s">
        <v>11839</v>
      </c>
      <c r="AJ964" s="123" t="s">
        <v>11839</v>
      </c>
      <c r="AK964" s="124" t="s">
        <v>11839</v>
      </c>
      <c r="AL964" s="28" t="s">
        <v>11839</v>
      </c>
      <c r="AM964" s="122" t="s">
        <v>11839</v>
      </c>
      <c r="AN964" s="122" t="s">
        <v>11839</v>
      </c>
      <c r="AO964" s="123" t="s">
        <v>11839</v>
      </c>
      <c r="AP964" s="29" t="s">
        <v>11839</v>
      </c>
      <c r="AQ964" s="28" t="s">
        <v>11839</v>
      </c>
      <c r="AR964" s="122" t="s">
        <v>11839</v>
      </c>
      <c r="AS964" s="122" t="s">
        <v>11839</v>
      </c>
      <c r="AT964" s="123" t="s">
        <v>11839</v>
      </c>
      <c r="AU964" s="124" t="s">
        <v>11837</v>
      </c>
      <c r="AV964" s="105"/>
      <c r="AX964" s="129"/>
      <c r="AY964" s="139"/>
      <c r="AZ964" s="139"/>
    </row>
    <row r="965" spans="3:52" ht="50" customHeight="1">
      <c r="C965" s="52" t="s">
        <v>6320</v>
      </c>
      <c r="D965" s="109" t="s">
        <v>2179</v>
      </c>
      <c r="E965" s="110" t="s">
        <v>6354</v>
      </c>
      <c r="F965" s="111" t="s">
        <v>2180</v>
      </c>
      <c r="G965" s="125">
        <v>132.70699999999999</v>
      </c>
      <c r="H965" s="122">
        <v>148.46799999999999</v>
      </c>
      <c r="I965" s="123">
        <v>-15.760999999999996</v>
      </c>
      <c r="J965" s="124">
        <v>-10.615755583694801</v>
      </c>
      <c r="K965" s="125" t="s">
        <v>11839</v>
      </c>
      <c r="L965" s="122" t="s">
        <v>11839</v>
      </c>
      <c r="M965" s="123" t="s">
        <v>11839</v>
      </c>
      <c r="N965" s="124" t="s">
        <v>11839</v>
      </c>
      <c r="O965" s="125" t="s">
        <v>11840</v>
      </c>
      <c r="P965" s="122" t="s">
        <v>11840</v>
      </c>
      <c r="Q965" s="123" t="s">
        <v>11839</v>
      </c>
      <c r="R965" s="124" t="s">
        <v>11840</v>
      </c>
      <c r="S965" s="125">
        <v>132.70699999999999</v>
      </c>
      <c r="T965" s="122">
        <v>148.46799999999999</v>
      </c>
      <c r="U965" s="123">
        <v>-15.760999999999996</v>
      </c>
      <c r="V965" s="124">
        <v>-10.615755583694801</v>
      </c>
      <c r="W965" s="121" t="s">
        <v>7459</v>
      </c>
      <c r="X965" s="122">
        <v>132.70699999999999</v>
      </c>
      <c r="Y965" s="122">
        <v>148.46799999999999</v>
      </c>
      <c r="Z965" s="123">
        <v>-15.760999999999996</v>
      </c>
      <c r="AA965" s="124">
        <v>-10.615755583694801</v>
      </c>
      <c r="AB965" s="28" t="s">
        <v>11839</v>
      </c>
      <c r="AC965" s="122" t="s">
        <v>11839</v>
      </c>
      <c r="AD965" s="122" t="s">
        <v>11839</v>
      </c>
      <c r="AE965" s="123" t="s">
        <v>11839</v>
      </c>
      <c r="AF965" s="29" t="s">
        <v>11839</v>
      </c>
      <c r="AG965" s="28" t="s">
        <v>11839</v>
      </c>
      <c r="AH965" s="122" t="s">
        <v>11839</v>
      </c>
      <c r="AI965" s="122" t="s">
        <v>11839</v>
      </c>
      <c r="AJ965" s="123" t="s">
        <v>11839</v>
      </c>
      <c r="AK965" s="124" t="s">
        <v>11839</v>
      </c>
      <c r="AL965" s="28" t="s">
        <v>11839</v>
      </c>
      <c r="AM965" s="122" t="s">
        <v>11839</v>
      </c>
      <c r="AN965" s="122" t="s">
        <v>11839</v>
      </c>
      <c r="AO965" s="123" t="s">
        <v>11839</v>
      </c>
      <c r="AP965" s="29" t="s">
        <v>11839</v>
      </c>
      <c r="AQ965" s="28" t="s">
        <v>11839</v>
      </c>
      <c r="AR965" s="122" t="s">
        <v>11839</v>
      </c>
      <c r="AS965" s="122" t="s">
        <v>11839</v>
      </c>
      <c r="AT965" s="123" t="s">
        <v>11839</v>
      </c>
      <c r="AU965" s="124" t="s">
        <v>11837</v>
      </c>
      <c r="AV965" s="113"/>
      <c r="AX965" s="129"/>
      <c r="AY965" s="139"/>
      <c r="AZ965" s="139"/>
    </row>
    <row r="966" spans="3:52" ht="50" customHeight="1">
      <c r="C966" s="52" t="s">
        <v>6320</v>
      </c>
      <c r="D966" s="109" t="s">
        <v>2181</v>
      </c>
      <c r="E966" s="110" t="s">
        <v>6354</v>
      </c>
      <c r="F966" s="111" t="s">
        <v>2182</v>
      </c>
      <c r="G966" s="125">
        <v>38320</v>
      </c>
      <c r="H966" s="122">
        <v>39390</v>
      </c>
      <c r="I966" s="123">
        <v>-1070</v>
      </c>
      <c r="J966" s="124">
        <v>-2.7164254887027166</v>
      </c>
      <c r="K966" s="125">
        <v>38320</v>
      </c>
      <c r="L966" s="122">
        <v>39390</v>
      </c>
      <c r="M966" s="123">
        <v>-1070</v>
      </c>
      <c r="N966" s="124">
        <v>-2.7164254887027166</v>
      </c>
      <c r="O966" s="125" t="s">
        <v>11840</v>
      </c>
      <c r="P966" s="122" t="s">
        <v>11840</v>
      </c>
      <c r="Q966" s="123" t="s">
        <v>11839</v>
      </c>
      <c r="R966" s="124" t="s">
        <v>11840</v>
      </c>
      <c r="S966" s="125" t="s">
        <v>6421</v>
      </c>
      <c r="T966" s="122" t="s">
        <v>6421</v>
      </c>
      <c r="U966" s="123" t="s">
        <v>6421</v>
      </c>
      <c r="V966" s="124" t="s">
        <v>6421</v>
      </c>
      <c r="W966" s="121" t="s">
        <v>11839</v>
      </c>
      <c r="X966" s="122" t="s">
        <v>11840</v>
      </c>
      <c r="Y966" s="122" t="s">
        <v>11840</v>
      </c>
      <c r="Z966" s="123" t="s">
        <v>11840</v>
      </c>
      <c r="AA966" s="124" t="s">
        <v>11840</v>
      </c>
      <c r="AB966" s="28" t="s">
        <v>11839</v>
      </c>
      <c r="AC966" s="122" t="s">
        <v>11839</v>
      </c>
      <c r="AD966" s="122" t="s">
        <v>11839</v>
      </c>
      <c r="AE966" s="123" t="s">
        <v>11839</v>
      </c>
      <c r="AF966" s="29" t="s">
        <v>11839</v>
      </c>
      <c r="AG966" s="28" t="s">
        <v>11839</v>
      </c>
      <c r="AH966" s="122" t="s">
        <v>11839</v>
      </c>
      <c r="AI966" s="122" t="s">
        <v>11839</v>
      </c>
      <c r="AJ966" s="123" t="s">
        <v>11839</v>
      </c>
      <c r="AK966" s="124" t="s">
        <v>11839</v>
      </c>
      <c r="AL966" s="28" t="s">
        <v>11839</v>
      </c>
      <c r="AM966" s="122" t="s">
        <v>11839</v>
      </c>
      <c r="AN966" s="122" t="s">
        <v>11839</v>
      </c>
      <c r="AO966" s="123" t="s">
        <v>11839</v>
      </c>
      <c r="AP966" s="29" t="s">
        <v>11839</v>
      </c>
      <c r="AQ966" s="28" t="s">
        <v>11839</v>
      </c>
      <c r="AR966" s="122" t="s">
        <v>11839</v>
      </c>
      <c r="AS966" s="122" t="s">
        <v>11839</v>
      </c>
      <c r="AT966" s="123" t="s">
        <v>11839</v>
      </c>
      <c r="AU966" s="124" t="s">
        <v>11839</v>
      </c>
      <c r="AV966" s="113"/>
      <c r="AX966" s="129"/>
      <c r="AY966" s="139"/>
      <c r="AZ966" s="139"/>
    </row>
    <row r="967" spans="3:52" ht="50" customHeight="1">
      <c r="C967" s="52" t="s">
        <v>6321</v>
      </c>
      <c r="D967" s="109" t="s">
        <v>2183</v>
      </c>
      <c r="E967" s="110" t="s">
        <v>6354</v>
      </c>
      <c r="F967" s="111" t="s">
        <v>2184</v>
      </c>
      <c r="G967" s="125">
        <v>1833.0250000000001</v>
      </c>
      <c r="H967" s="122">
        <v>2407.5450000000001</v>
      </c>
      <c r="I967" s="123">
        <v>-574.52</v>
      </c>
      <c r="J967" s="124">
        <v>-23.863313042954541</v>
      </c>
      <c r="K967" s="125">
        <v>1833.0250000000001</v>
      </c>
      <c r="L967" s="122">
        <v>2407.5450000000001</v>
      </c>
      <c r="M967" s="123">
        <v>-574.52</v>
      </c>
      <c r="N967" s="124">
        <v>-23.863313042954541</v>
      </c>
      <c r="O967" s="125" t="s">
        <v>11840</v>
      </c>
      <c r="P967" s="122" t="s">
        <v>11840</v>
      </c>
      <c r="Q967" s="123" t="s">
        <v>11839</v>
      </c>
      <c r="R967" s="124" t="s">
        <v>11840</v>
      </c>
      <c r="S967" s="125" t="s">
        <v>6421</v>
      </c>
      <c r="T967" s="122" t="s">
        <v>6421</v>
      </c>
      <c r="U967" s="123" t="s">
        <v>6421</v>
      </c>
      <c r="V967" s="124" t="s">
        <v>6421</v>
      </c>
      <c r="W967" s="121" t="s">
        <v>11839</v>
      </c>
      <c r="X967" s="122" t="s">
        <v>11840</v>
      </c>
      <c r="Y967" s="122" t="s">
        <v>11840</v>
      </c>
      <c r="Z967" s="123" t="s">
        <v>11840</v>
      </c>
      <c r="AA967" s="124" t="s">
        <v>11840</v>
      </c>
      <c r="AB967" s="28" t="s">
        <v>11839</v>
      </c>
      <c r="AC967" s="122" t="s">
        <v>11839</v>
      </c>
      <c r="AD967" s="122" t="s">
        <v>11839</v>
      </c>
      <c r="AE967" s="123" t="s">
        <v>11839</v>
      </c>
      <c r="AF967" s="29" t="s">
        <v>11839</v>
      </c>
      <c r="AG967" s="28" t="s">
        <v>11839</v>
      </c>
      <c r="AH967" s="122" t="s">
        <v>11839</v>
      </c>
      <c r="AI967" s="122" t="s">
        <v>11839</v>
      </c>
      <c r="AJ967" s="123" t="s">
        <v>11839</v>
      </c>
      <c r="AK967" s="124" t="s">
        <v>11839</v>
      </c>
      <c r="AL967" s="28" t="s">
        <v>11839</v>
      </c>
      <c r="AM967" s="122" t="s">
        <v>11839</v>
      </c>
      <c r="AN967" s="122" t="s">
        <v>11839</v>
      </c>
      <c r="AO967" s="123" t="s">
        <v>11839</v>
      </c>
      <c r="AP967" s="29" t="s">
        <v>11839</v>
      </c>
      <c r="AQ967" s="28" t="s">
        <v>11839</v>
      </c>
      <c r="AR967" s="122" t="s">
        <v>11839</v>
      </c>
      <c r="AS967" s="122" t="s">
        <v>11839</v>
      </c>
      <c r="AT967" s="123" t="s">
        <v>11839</v>
      </c>
      <c r="AU967" s="124" t="s">
        <v>11839</v>
      </c>
      <c r="AV967" s="113"/>
      <c r="AX967" s="129"/>
      <c r="AY967" s="139"/>
      <c r="AZ967" s="139"/>
    </row>
    <row r="968" spans="3:52" ht="50" customHeight="1">
      <c r="C968" s="52" t="s">
        <v>6320</v>
      </c>
      <c r="D968" s="130" t="s">
        <v>2185</v>
      </c>
      <c r="E968" s="131" t="s">
        <v>6354</v>
      </c>
      <c r="F968" s="132" t="s">
        <v>2186</v>
      </c>
      <c r="G968" s="125">
        <v>1018.077</v>
      </c>
      <c r="H968" s="122">
        <v>1140.4100000000001</v>
      </c>
      <c r="I968" s="123">
        <f t="shared" ref="I968" si="496">G968-H968</f>
        <v>-122.33300000000008</v>
      </c>
      <c r="J968" s="124">
        <f t="shared" ref="J968" si="497">I968/H968*100</f>
        <v>-10.727106917687506</v>
      </c>
      <c r="K968" s="125">
        <v>42.475999999999999</v>
      </c>
      <c r="L968" s="122">
        <v>46.444000000000003</v>
      </c>
      <c r="M968" s="123">
        <f t="shared" ref="M968" si="498">K968-L968</f>
        <v>-3.9680000000000035</v>
      </c>
      <c r="N968" s="124">
        <f t="shared" ref="N968" si="499">M968/L968*100</f>
        <v>-8.5436224270088772</v>
      </c>
      <c r="O968" s="125" t="s">
        <v>11840</v>
      </c>
      <c r="P968" s="122" t="s">
        <v>11840</v>
      </c>
      <c r="Q968" s="123" t="s">
        <v>11839</v>
      </c>
      <c r="R968" s="124" t="s">
        <v>11840</v>
      </c>
      <c r="S968" s="125">
        <v>975.601</v>
      </c>
      <c r="T968" s="122">
        <v>1093.9659999999999</v>
      </c>
      <c r="U968" s="123">
        <f t="shared" ref="U968" si="500">S968-T968</f>
        <v>-118.3649999999999</v>
      </c>
      <c r="V968" s="124">
        <f t="shared" ref="V968" si="501">U968/T968*100</f>
        <v>-10.819806100006755</v>
      </c>
      <c r="W968" s="121" t="s">
        <v>8494</v>
      </c>
      <c r="X968" s="122">
        <v>976</v>
      </c>
      <c r="Y968" s="122">
        <v>1094</v>
      </c>
      <c r="Z968" s="123">
        <f t="shared" ref="Z968" si="502">X968-Y968</f>
        <v>-118</v>
      </c>
      <c r="AA968" s="124">
        <f t="shared" ref="AA968" si="503">Z968/Y968*100</f>
        <v>-10.786106032906764</v>
      </c>
      <c r="AB968" s="28" t="s">
        <v>11839</v>
      </c>
      <c r="AC968" s="122" t="s">
        <v>11839</v>
      </c>
      <c r="AD968" s="122" t="s">
        <v>11839</v>
      </c>
      <c r="AE968" s="123" t="s">
        <v>11839</v>
      </c>
      <c r="AF968" s="29" t="s">
        <v>11839</v>
      </c>
      <c r="AG968" s="28" t="s">
        <v>11839</v>
      </c>
      <c r="AH968" s="122" t="s">
        <v>11839</v>
      </c>
      <c r="AI968" s="122" t="s">
        <v>11839</v>
      </c>
      <c r="AJ968" s="123" t="s">
        <v>11839</v>
      </c>
      <c r="AK968" s="124" t="s">
        <v>11839</v>
      </c>
      <c r="AL968" s="28" t="s">
        <v>11839</v>
      </c>
      <c r="AM968" s="122" t="s">
        <v>11839</v>
      </c>
      <c r="AN968" s="122" t="s">
        <v>11839</v>
      </c>
      <c r="AO968" s="123" t="s">
        <v>11839</v>
      </c>
      <c r="AP968" s="29" t="s">
        <v>11839</v>
      </c>
      <c r="AQ968" s="28" t="s">
        <v>11839</v>
      </c>
      <c r="AR968" s="122" t="s">
        <v>11839</v>
      </c>
      <c r="AS968" s="122" t="s">
        <v>11839</v>
      </c>
      <c r="AT968" s="123" t="s">
        <v>11839</v>
      </c>
      <c r="AU968" s="124" t="s">
        <v>11837</v>
      </c>
      <c r="AV968" s="105"/>
      <c r="AX968" s="129"/>
      <c r="AY968" s="139"/>
      <c r="AZ968" s="139"/>
    </row>
    <row r="969" spans="3:52" ht="50" customHeight="1">
      <c r="C969" s="52" t="s">
        <v>6315</v>
      </c>
      <c r="D969" s="130" t="s">
        <v>6044</v>
      </c>
      <c r="E969" s="131" t="s">
        <v>6355</v>
      </c>
      <c r="F969" s="132" t="s">
        <v>6045</v>
      </c>
      <c r="G969" s="125">
        <v>36219.896999999997</v>
      </c>
      <c r="H969" s="122">
        <v>41613.491999999998</v>
      </c>
      <c r="I969" s="123">
        <f t="shared" ref="I969:I1016" si="504">G969-H969</f>
        <v>-5393.5950000000012</v>
      </c>
      <c r="J969" s="124">
        <f t="shared" ref="J969:J1016" si="505">I969/H969*100</f>
        <v>-12.961168940112023</v>
      </c>
      <c r="K969" s="125">
        <v>21690.393</v>
      </c>
      <c r="L969" s="122">
        <v>26246.63</v>
      </c>
      <c r="M969" s="123">
        <f t="shared" ref="M969:M1016" si="506">K969-L969</f>
        <v>-4556.237000000001</v>
      </c>
      <c r="N969" s="124">
        <f t="shared" ref="N969:N1016" si="507">M969/L969*100</f>
        <v>-17.359321939616631</v>
      </c>
      <c r="O969" s="125" t="s">
        <v>11840</v>
      </c>
      <c r="P969" s="122" t="s">
        <v>11840</v>
      </c>
      <c r="Q969" s="123" t="s">
        <v>11839</v>
      </c>
      <c r="R969" s="124" t="s">
        <v>11840</v>
      </c>
      <c r="S969" s="125">
        <v>14529.504000000001</v>
      </c>
      <c r="T969" s="122">
        <v>15366.861999999999</v>
      </c>
      <c r="U969" s="123">
        <f t="shared" ref="U969:U1016" si="508">S969-T969</f>
        <v>-837.35799999999836</v>
      </c>
      <c r="V969" s="124">
        <f t="shared" ref="V969:V1016" si="509">U969/T969*100</f>
        <v>-5.4491151153696729</v>
      </c>
      <c r="W969" s="121" t="s">
        <v>8495</v>
      </c>
      <c r="X969" s="122">
        <v>9494</v>
      </c>
      <c r="Y969" s="122">
        <v>9489</v>
      </c>
      <c r="Z969" s="123">
        <f t="shared" ref="Z969:Z1016" si="510">X969-Y969</f>
        <v>5</v>
      </c>
      <c r="AA969" s="124">
        <f t="shared" ref="AA969:AA999" si="511">Z969/Y969*100</f>
        <v>5.2692591421646111E-2</v>
      </c>
      <c r="AB969" s="28" t="s">
        <v>8496</v>
      </c>
      <c r="AC969" s="122">
        <v>1656</v>
      </c>
      <c r="AD969" s="122">
        <v>1366</v>
      </c>
      <c r="AE969" s="123">
        <f t="shared" ref="AE969:AE1008" si="512">AC969-AD969</f>
        <v>290</v>
      </c>
      <c r="AF969" s="29">
        <f t="shared" ref="AF969:AF990" si="513">AE969/AD969*100</f>
        <v>21.229868228404101</v>
      </c>
      <c r="AG969" s="28" t="s">
        <v>8447</v>
      </c>
      <c r="AH969" s="122">
        <v>903</v>
      </c>
      <c r="AI969" s="122">
        <v>1083</v>
      </c>
      <c r="AJ969" s="123">
        <f t="shared" ref="AJ969:AJ1016" si="514">AH969-AI969</f>
        <v>-180</v>
      </c>
      <c r="AK969" s="124">
        <f t="shared" ref="AK969:AK1016" si="515">AJ969/AI969*100</f>
        <v>-16.62049861495845</v>
      </c>
      <c r="AL969" s="28" t="s">
        <v>7455</v>
      </c>
      <c r="AM969" s="122">
        <v>635</v>
      </c>
      <c r="AN969" s="122">
        <v>757</v>
      </c>
      <c r="AO969" s="123">
        <f t="shared" ref="AO969:AO1016" si="516">AM969-AN969</f>
        <v>-122</v>
      </c>
      <c r="AP969" s="29">
        <f t="shared" ref="AP969:AP999" si="517">AO969/AN969*100</f>
        <v>-16.116248348745046</v>
      </c>
      <c r="AQ969" s="28" t="s">
        <v>7336</v>
      </c>
      <c r="AR969" s="122">
        <v>351</v>
      </c>
      <c r="AS969" s="122">
        <v>285</v>
      </c>
      <c r="AT969" s="123">
        <f t="shared" ref="AT969:AT1016" si="518">AR969-AS969</f>
        <v>66</v>
      </c>
      <c r="AU969" s="124">
        <f t="shared" ref="AU969:AU1016" si="519">AT969/AS969*100</f>
        <v>23.157894736842106</v>
      </c>
      <c r="AV969" s="9" t="s">
        <v>8497</v>
      </c>
      <c r="AX969" s="129"/>
      <c r="AY969" s="139"/>
      <c r="AZ969" s="139"/>
    </row>
    <row r="970" spans="3:52" ht="50" customHeight="1">
      <c r="C970" s="52" t="s">
        <v>6315</v>
      </c>
      <c r="D970" s="130" t="s">
        <v>6046</v>
      </c>
      <c r="E970" s="131" t="s">
        <v>6355</v>
      </c>
      <c r="F970" s="132" t="s">
        <v>6047</v>
      </c>
      <c r="G970" s="125">
        <v>29275.234</v>
      </c>
      <c r="H970" s="122">
        <v>29689.762999999999</v>
      </c>
      <c r="I970" s="123">
        <f t="shared" si="504"/>
        <v>-414.52899999999863</v>
      </c>
      <c r="J970" s="124">
        <f t="shared" si="505"/>
        <v>-1.3962017817387045</v>
      </c>
      <c r="K970" s="125">
        <v>6121.4189999999999</v>
      </c>
      <c r="L970" s="122">
        <v>5662.5219999999999</v>
      </c>
      <c r="M970" s="123">
        <f t="shared" si="506"/>
        <v>458.89699999999993</v>
      </c>
      <c r="N970" s="124">
        <f t="shared" si="507"/>
        <v>8.1041097941871119</v>
      </c>
      <c r="O970" s="125">
        <v>839.19600000000003</v>
      </c>
      <c r="P970" s="122">
        <v>741.774</v>
      </c>
      <c r="Q970" s="123">
        <f t="shared" ref="Q970:Q971" si="520">O970-P970</f>
        <v>97.422000000000025</v>
      </c>
      <c r="R970" s="124">
        <f t="shared" ref="R970:R1016" si="521">Q970/P970*100</f>
        <v>13.133649871793837</v>
      </c>
      <c r="S970" s="125">
        <v>22314.618999999999</v>
      </c>
      <c r="T970" s="122">
        <v>23285.467000000001</v>
      </c>
      <c r="U970" s="123">
        <f t="shared" si="508"/>
        <v>-970.84800000000178</v>
      </c>
      <c r="V970" s="124">
        <f t="shared" si="509"/>
        <v>-4.1693301663222035</v>
      </c>
      <c r="W970" s="121" t="s">
        <v>8498</v>
      </c>
      <c r="X970" s="122">
        <f>ROUND(8733910/1000,0)</f>
        <v>8734</v>
      </c>
      <c r="Y970" s="122">
        <f>ROUND(8926337/1000,0)</f>
        <v>8926</v>
      </c>
      <c r="Z970" s="123">
        <f t="shared" si="510"/>
        <v>-192</v>
      </c>
      <c r="AA970" s="124">
        <f t="shared" si="511"/>
        <v>-2.1510194936141609</v>
      </c>
      <c r="AB970" s="28" t="s">
        <v>8499</v>
      </c>
      <c r="AC970" s="122">
        <f>ROUND(5165281/1000,0)</f>
        <v>5165</v>
      </c>
      <c r="AD970" s="122">
        <f>ROUND(5213666/1000,0)</f>
        <v>5214</v>
      </c>
      <c r="AE970" s="123">
        <f t="shared" si="512"/>
        <v>-49</v>
      </c>
      <c r="AF970" s="29">
        <f t="shared" si="513"/>
        <v>-0.93977752205600307</v>
      </c>
      <c r="AG970" s="28" t="s">
        <v>8500</v>
      </c>
      <c r="AH970" s="122">
        <f>ROUND(2257553/1000,0)</f>
        <v>2258</v>
      </c>
      <c r="AI970" s="122">
        <f>ROUND(2420077/1000,0)</f>
        <v>2420</v>
      </c>
      <c r="AJ970" s="123">
        <f t="shared" si="514"/>
        <v>-162</v>
      </c>
      <c r="AK970" s="124">
        <f t="shared" si="515"/>
        <v>-6.6942148760330582</v>
      </c>
      <c r="AL970" s="28" t="s">
        <v>8501</v>
      </c>
      <c r="AM970" s="122">
        <f>ROUND(1037844/1000,0)</f>
        <v>1038</v>
      </c>
      <c r="AN970" s="122">
        <f>ROUND(1042441/1000,0)</f>
        <v>1042</v>
      </c>
      <c r="AO970" s="123">
        <f t="shared" si="516"/>
        <v>-4</v>
      </c>
      <c r="AP970" s="29">
        <f t="shared" si="517"/>
        <v>-0.38387715930902111</v>
      </c>
      <c r="AQ970" s="28" t="s">
        <v>8502</v>
      </c>
      <c r="AR970" s="122">
        <f>ROUND(1015349/1000,0)</f>
        <v>1015</v>
      </c>
      <c r="AS970" s="122">
        <f>ROUND(1932729/1000,0)</f>
        <v>1933</v>
      </c>
      <c r="AT970" s="123">
        <f t="shared" si="518"/>
        <v>-918</v>
      </c>
      <c r="AU970" s="124">
        <f t="shared" si="519"/>
        <v>-47.490946714950852</v>
      </c>
      <c r="AV970" s="9" t="s">
        <v>12236</v>
      </c>
      <c r="AX970" s="129"/>
      <c r="AY970" s="139"/>
      <c r="AZ970" s="139"/>
    </row>
    <row r="971" spans="3:52" ht="50" customHeight="1">
      <c r="C971" s="52" t="s">
        <v>6315</v>
      </c>
      <c r="D971" s="130" t="s">
        <v>6048</v>
      </c>
      <c r="E971" s="131" t="s">
        <v>6355</v>
      </c>
      <c r="F971" s="132" t="s">
        <v>6049</v>
      </c>
      <c r="G971" s="125">
        <v>15069.391</v>
      </c>
      <c r="H971" s="122">
        <v>12771.671</v>
      </c>
      <c r="I971" s="123">
        <f t="shared" si="504"/>
        <v>2297.7199999999993</v>
      </c>
      <c r="J971" s="124">
        <f t="shared" si="505"/>
        <v>17.990754694510994</v>
      </c>
      <c r="K971" s="125">
        <v>7341.893</v>
      </c>
      <c r="L971" s="122">
        <v>6237.7380000000003</v>
      </c>
      <c r="M971" s="123">
        <f t="shared" si="506"/>
        <v>1104.1549999999997</v>
      </c>
      <c r="N971" s="124">
        <f t="shared" si="507"/>
        <v>17.70120835469524</v>
      </c>
      <c r="O971" s="125">
        <v>334.09500000000003</v>
      </c>
      <c r="P971" s="122">
        <v>292.97300000000001</v>
      </c>
      <c r="Q971" s="123">
        <f t="shared" si="520"/>
        <v>41.122000000000014</v>
      </c>
      <c r="R971" s="124">
        <f t="shared" si="521"/>
        <v>14.036105716226412</v>
      </c>
      <c r="S971" s="125">
        <v>7393.4030000000002</v>
      </c>
      <c r="T971" s="122">
        <v>6240.96</v>
      </c>
      <c r="U971" s="123">
        <f t="shared" si="508"/>
        <v>1152.4430000000002</v>
      </c>
      <c r="V971" s="124">
        <f t="shared" si="509"/>
        <v>18.465796928677641</v>
      </c>
      <c r="W971" s="121" t="s">
        <v>8503</v>
      </c>
      <c r="X971" s="122">
        <v>1921.6220000000001</v>
      </c>
      <c r="Y971" s="122">
        <v>1966.2180000000001</v>
      </c>
      <c r="Z971" s="123">
        <f t="shared" si="510"/>
        <v>-44.596000000000004</v>
      </c>
      <c r="AA971" s="124">
        <f t="shared" si="511"/>
        <v>-2.2681106571092324</v>
      </c>
      <c r="AB971" s="28" t="s">
        <v>6502</v>
      </c>
      <c r="AC971" s="122">
        <v>836.87099999999998</v>
      </c>
      <c r="AD971" s="122">
        <v>951.81600000000003</v>
      </c>
      <c r="AE971" s="123">
        <f t="shared" si="512"/>
        <v>-114.94500000000005</v>
      </c>
      <c r="AF971" s="29">
        <f t="shared" si="513"/>
        <v>-12.076388713785022</v>
      </c>
      <c r="AG971" s="28" t="s">
        <v>8504</v>
      </c>
      <c r="AH971" s="122">
        <v>762.11900000000003</v>
      </c>
      <c r="AI971" s="122">
        <v>480.15300000000002</v>
      </c>
      <c r="AJ971" s="123">
        <f t="shared" si="514"/>
        <v>281.96600000000001</v>
      </c>
      <c r="AK971" s="124">
        <f t="shared" si="515"/>
        <v>58.724198328449475</v>
      </c>
      <c r="AL971" s="28" t="s">
        <v>8505</v>
      </c>
      <c r="AM971" s="122">
        <v>681.64599999999996</v>
      </c>
      <c r="AN971" s="122">
        <v>719.56100000000004</v>
      </c>
      <c r="AO971" s="123">
        <f t="shared" si="516"/>
        <v>-37.915000000000077</v>
      </c>
      <c r="AP971" s="29">
        <f t="shared" si="517"/>
        <v>-5.2691849613861894</v>
      </c>
      <c r="AQ971" s="28" t="s">
        <v>8506</v>
      </c>
      <c r="AR971" s="122">
        <v>638.27800000000002</v>
      </c>
      <c r="AS971" s="122">
        <v>103.834</v>
      </c>
      <c r="AT971" s="123">
        <f t="shared" si="518"/>
        <v>534.44399999999996</v>
      </c>
      <c r="AU971" s="124">
        <f t="shared" si="519"/>
        <v>514.71001791320759</v>
      </c>
      <c r="AV971" s="9" t="s">
        <v>8507</v>
      </c>
      <c r="AX971" s="129"/>
      <c r="AY971" s="139"/>
      <c r="AZ971" s="139"/>
    </row>
    <row r="972" spans="3:52" ht="50" customHeight="1">
      <c r="C972" s="52" t="s">
        <v>6316</v>
      </c>
      <c r="D972" s="130" t="s">
        <v>2189</v>
      </c>
      <c r="E972" s="131" t="s">
        <v>6355</v>
      </c>
      <c r="F972" s="132" t="s">
        <v>2190</v>
      </c>
      <c r="G972" s="125">
        <v>14147.067999999999</v>
      </c>
      <c r="H972" s="122">
        <v>13955.763999999999</v>
      </c>
      <c r="I972" s="123">
        <f t="shared" si="504"/>
        <v>191.30400000000009</v>
      </c>
      <c r="J972" s="124">
        <f t="shared" si="505"/>
        <v>1.3707884426821784</v>
      </c>
      <c r="K972" s="125">
        <v>11622.906000000001</v>
      </c>
      <c r="L972" s="122">
        <v>11258.864</v>
      </c>
      <c r="M972" s="123">
        <f t="shared" si="506"/>
        <v>364.04200000000128</v>
      </c>
      <c r="N972" s="124">
        <f t="shared" si="507"/>
        <v>3.2333812718583448</v>
      </c>
      <c r="O972" s="125" t="s">
        <v>11840</v>
      </c>
      <c r="P972" s="122" t="s">
        <v>11840</v>
      </c>
      <c r="Q972" s="123" t="s">
        <v>11839</v>
      </c>
      <c r="R972" s="124" t="s">
        <v>11840</v>
      </c>
      <c r="S972" s="125">
        <v>2524.1619999999998</v>
      </c>
      <c r="T972" s="122">
        <v>2696.9</v>
      </c>
      <c r="U972" s="123">
        <f t="shared" si="508"/>
        <v>-172.73800000000028</v>
      </c>
      <c r="V972" s="124">
        <f t="shared" si="509"/>
        <v>-6.4050576587934396</v>
      </c>
      <c r="W972" s="121" t="s">
        <v>8508</v>
      </c>
      <c r="X972" s="122">
        <v>858</v>
      </c>
      <c r="Y972" s="122">
        <v>764</v>
      </c>
      <c r="Z972" s="123">
        <f t="shared" si="510"/>
        <v>94</v>
      </c>
      <c r="AA972" s="124">
        <f t="shared" si="511"/>
        <v>12.30366492146597</v>
      </c>
      <c r="AB972" s="28" t="s">
        <v>8509</v>
      </c>
      <c r="AC972" s="122">
        <v>577</v>
      </c>
      <c r="AD972" s="122">
        <v>755</v>
      </c>
      <c r="AE972" s="123">
        <f t="shared" si="512"/>
        <v>-178</v>
      </c>
      <c r="AF972" s="29">
        <f t="shared" si="513"/>
        <v>-23.576158940397352</v>
      </c>
      <c r="AG972" s="28" t="s">
        <v>8510</v>
      </c>
      <c r="AH972" s="122">
        <v>226</v>
      </c>
      <c r="AI972" s="122">
        <v>238</v>
      </c>
      <c r="AJ972" s="123">
        <f t="shared" si="514"/>
        <v>-12</v>
      </c>
      <c r="AK972" s="124">
        <f t="shared" si="515"/>
        <v>-5.0420168067226889</v>
      </c>
      <c r="AL972" s="28" t="s">
        <v>6410</v>
      </c>
      <c r="AM972" s="122">
        <v>180</v>
      </c>
      <c r="AN972" s="122">
        <v>239</v>
      </c>
      <c r="AO972" s="123">
        <f t="shared" si="516"/>
        <v>-59</v>
      </c>
      <c r="AP972" s="29">
        <f t="shared" si="517"/>
        <v>-24.686192468619247</v>
      </c>
      <c r="AQ972" s="28" t="s">
        <v>7723</v>
      </c>
      <c r="AR972" s="122">
        <v>175</v>
      </c>
      <c r="AS972" s="122">
        <v>181</v>
      </c>
      <c r="AT972" s="123">
        <f t="shared" si="518"/>
        <v>-6</v>
      </c>
      <c r="AU972" s="124">
        <f t="shared" si="519"/>
        <v>-3.3149171270718232</v>
      </c>
      <c r="AV972" s="9" t="s">
        <v>12237</v>
      </c>
      <c r="AX972" s="129"/>
      <c r="AY972" s="139"/>
      <c r="AZ972" s="139"/>
    </row>
    <row r="973" spans="3:52" ht="50" customHeight="1">
      <c r="C973" s="52" t="s">
        <v>6322</v>
      </c>
      <c r="D973" s="130" t="s">
        <v>2191</v>
      </c>
      <c r="E973" s="131" t="s">
        <v>6355</v>
      </c>
      <c r="F973" s="132" t="s">
        <v>2192</v>
      </c>
      <c r="G973" s="125">
        <v>14034.641</v>
      </c>
      <c r="H973" s="122">
        <v>12847.067999999999</v>
      </c>
      <c r="I973" s="123">
        <f t="shared" si="504"/>
        <v>1187.5730000000003</v>
      </c>
      <c r="J973" s="124">
        <f t="shared" si="505"/>
        <v>9.2439224265022997</v>
      </c>
      <c r="K973" s="125">
        <v>6963.7259999999997</v>
      </c>
      <c r="L973" s="122">
        <v>6960.2610000000004</v>
      </c>
      <c r="M973" s="123">
        <f t="shared" si="506"/>
        <v>3.464999999999236</v>
      </c>
      <c r="N973" s="124">
        <f t="shared" si="507"/>
        <v>4.978261591051307E-2</v>
      </c>
      <c r="O973" s="125" t="s">
        <v>11840</v>
      </c>
      <c r="P973" s="122" t="s">
        <v>11840</v>
      </c>
      <c r="Q973" s="123" t="s">
        <v>11839</v>
      </c>
      <c r="R973" s="124" t="s">
        <v>11840</v>
      </c>
      <c r="S973" s="125">
        <v>7070.915</v>
      </c>
      <c r="T973" s="122">
        <v>5886.8069999999998</v>
      </c>
      <c r="U973" s="123">
        <f t="shared" si="508"/>
        <v>1184.1080000000002</v>
      </c>
      <c r="V973" s="124">
        <f t="shared" si="509"/>
        <v>20.114605421920579</v>
      </c>
      <c r="W973" s="121" t="s">
        <v>8196</v>
      </c>
      <c r="X973" s="122">
        <v>4120</v>
      </c>
      <c r="Y973" s="122">
        <v>2765</v>
      </c>
      <c r="Z973" s="123">
        <f t="shared" si="510"/>
        <v>1355</v>
      </c>
      <c r="AA973" s="124">
        <f t="shared" si="511"/>
        <v>49.005424954792041</v>
      </c>
      <c r="AB973" s="28" t="s">
        <v>8511</v>
      </c>
      <c r="AC973" s="122">
        <v>1346</v>
      </c>
      <c r="AD973" s="122">
        <v>1351</v>
      </c>
      <c r="AE973" s="123">
        <f t="shared" si="512"/>
        <v>-5</v>
      </c>
      <c r="AF973" s="29">
        <f t="shared" si="513"/>
        <v>-0.37009622501850481</v>
      </c>
      <c r="AG973" s="28" t="s">
        <v>8512</v>
      </c>
      <c r="AH973" s="122">
        <v>572</v>
      </c>
      <c r="AI973" s="122">
        <v>584</v>
      </c>
      <c r="AJ973" s="123">
        <f t="shared" si="514"/>
        <v>-12</v>
      </c>
      <c r="AK973" s="124">
        <f t="shared" si="515"/>
        <v>-2.054794520547945</v>
      </c>
      <c r="AL973" s="28" t="s">
        <v>6532</v>
      </c>
      <c r="AM973" s="122">
        <v>518</v>
      </c>
      <c r="AN973" s="122">
        <v>517</v>
      </c>
      <c r="AO973" s="123">
        <f t="shared" si="516"/>
        <v>1</v>
      </c>
      <c r="AP973" s="29">
        <f t="shared" si="517"/>
        <v>0.19342359767891684</v>
      </c>
      <c r="AQ973" s="28" t="s">
        <v>8513</v>
      </c>
      <c r="AR973" s="122">
        <v>280</v>
      </c>
      <c r="AS973" s="122">
        <v>454</v>
      </c>
      <c r="AT973" s="123">
        <f t="shared" si="518"/>
        <v>-174</v>
      </c>
      <c r="AU973" s="124">
        <f t="shared" si="519"/>
        <v>-38.325991189427313</v>
      </c>
      <c r="AV973" s="9" t="s">
        <v>12238</v>
      </c>
      <c r="AX973" s="129"/>
      <c r="AY973" s="139"/>
      <c r="AZ973" s="139"/>
    </row>
    <row r="974" spans="3:52" ht="50" customHeight="1">
      <c r="C974" s="52" t="s">
        <v>6317</v>
      </c>
      <c r="D974" s="130" t="s">
        <v>2193</v>
      </c>
      <c r="E974" s="131" t="s">
        <v>6355</v>
      </c>
      <c r="F974" s="132" t="s">
        <v>2194</v>
      </c>
      <c r="G974" s="125">
        <v>10492.079</v>
      </c>
      <c r="H974" s="122">
        <v>10061.112999999999</v>
      </c>
      <c r="I974" s="123">
        <f t="shared" si="504"/>
        <v>430.96600000000035</v>
      </c>
      <c r="J974" s="124">
        <f t="shared" si="505"/>
        <v>4.2834823542882416</v>
      </c>
      <c r="K974" s="125">
        <v>5695.5320000000002</v>
      </c>
      <c r="L974" s="122">
        <v>5837.0370000000003</v>
      </c>
      <c r="M974" s="123">
        <f t="shared" si="506"/>
        <v>-141.50500000000011</v>
      </c>
      <c r="N974" s="124">
        <f t="shared" si="507"/>
        <v>-2.4242608021843979</v>
      </c>
      <c r="O974" s="125" t="s">
        <v>11840</v>
      </c>
      <c r="P974" s="122" t="s">
        <v>11840</v>
      </c>
      <c r="Q974" s="123" t="s">
        <v>11839</v>
      </c>
      <c r="R974" s="124" t="s">
        <v>11840</v>
      </c>
      <c r="S974" s="125">
        <v>4796.5469999999996</v>
      </c>
      <c r="T974" s="122">
        <v>4224.076</v>
      </c>
      <c r="U974" s="123">
        <f t="shared" si="508"/>
        <v>572.47099999999955</v>
      </c>
      <c r="V974" s="124">
        <f t="shared" si="509"/>
        <v>13.552573391198445</v>
      </c>
      <c r="W974" s="121" t="s">
        <v>8514</v>
      </c>
      <c r="X974" s="122">
        <f>1957871/1000</f>
        <v>1957.8710000000001</v>
      </c>
      <c r="Y974" s="122">
        <f>1989274/1000</f>
        <v>1989.2739999999999</v>
      </c>
      <c r="Z974" s="123">
        <f t="shared" si="510"/>
        <v>-31.402999999999793</v>
      </c>
      <c r="AA974" s="124">
        <f t="shared" si="511"/>
        <v>-1.5786161182421223</v>
      </c>
      <c r="AB974" s="28" t="s">
        <v>8515</v>
      </c>
      <c r="AC974" s="122">
        <f>1000131/1000</f>
        <v>1000.131</v>
      </c>
      <c r="AD974" s="122">
        <f>500005/1000</f>
        <v>500.005</v>
      </c>
      <c r="AE974" s="123">
        <f t="shared" si="512"/>
        <v>500.12599999999998</v>
      </c>
      <c r="AF974" s="29">
        <f t="shared" si="513"/>
        <v>100.02419975800241</v>
      </c>
      <c r="AG974" s="28" t="s">
        <v>7965</v>
      </c>
      <c r="AH974" s="122">
        <f>994204/1000</f>
        <v>994.20399999999995</v>
      </c>
      <c r="AI974" s="122">
        <f>804763/1000</f>
        <v>804.76300000000003</v>
      </c>
      <c r="AJ974" s="123">
        <f t="shared" si="514"/>
        <v>189.44099999999992</v>
      </c>
      <c r="AK974" s="124">
        <f t="shared" si="515"/>
        <v>23.539973880508906</v>
      </c>
      <c r="AL974" s="28" t="s">
        <v>8051</v>
      </c>
      <c r="AM974" s="122">
        <f>334375/1000</f>
        <v>334.375</v>
      </c>
      <c r="AN974" s="122">
        <f>454861/1000</f>
        <v>454.86099999999999</v>
      </c>
      <c r="AO974" s="123">
        <f t="shared" si="516"/>
        <v>-120.48599999999999</v>
      </c>
      <c r="AP974" s="29">
        <f t="shared" si="517"/>
        <v>-26.488531661320707</v>
      </c>
      <c r="AQ974" s="28" t="s">
        <v>7734</v>
      </c>
      <c r="AR974" s="122">
        <f>192600/1000</f>
        <v>192.6</v>
      </c>
      <c r="AS974" s="122">
        <f>189576/1000</f>
        <v>189.57599999999999</v>
      </c>
      <c r="AT974" s="123">
        <f t="shared" si="518"/>
        <v>3.0240000000000009</v>
      </c>
      <c r="AU974" s="124">
        <f t="shared" si="519"/>
        <v>1.5951386251424238</v>
      </c>
      <c r="AV974" s="9" t="s">
        <v>12239</v>
      </c>
      <c r="AX974" s="129"/>
      <c r="AY974" s="139"/>
      <c r="AZ974" s="139"/>
    </row>
    <row r="975" spans="3:52" ht="50" customHeight="1">
      <c r="C975" s="52" t="s">
        <v>6317</v>
      </c>
      <c r="D975" s="130" t="s">
        <v>2195</v>
      </c>
      <c r="E975" s="131" t="s">
        <v>6355</v>
      </c>
      <c r="F975" s="132" t="s">
        <v>2196</v>
      </c>
      <c r="G975" s="125">
        <v>19219.344000000001</v>
      </c>
      <c r="H975" s="122">
        <v>15633.234</v>
      </c>
      <c r="I975" s="123">
        <f t="shared" si="504"/>
        <v>3586.1100000000006</v>
      </c>
      <c r="J975" s="124">
        <f t="shared" si="505"/>
        <v>22.939015689268135</v>
      </c>
      <c r="K975" s="125">
        <v>10011.414000000001</v>
      </c>
      <c r="L975" s="122">
        <v>8111.2309999999998</v>
      </c>
      <c r="M975" s="123">
        <f t="shared" si="506"/>
        <v>1900.1830000000009</v>
      </c>
      <c r="N975" s="124">
        <f t="shared" si="507"/>
        <v>23.426567434708751</v>
      </c>
      <c r="O975" s="125" t="s">
        <v>11840</v>
      </c>
      <c r="P975" s="122" t="s">
        <v>11840</v>
      </c>
      <c r="Q975" s="123" t="s">
        <v>11839</v>
      </c>
      <c r="R975" s="124" t="s">
        <v>11840</v>
      </c>
      <c r="S975" s="125">
        <v>9207.93</v>
      </c>
      <c r="T975" s="122">
        <v>7522.0029999999997</v>
      </c>
      <c r="U975" s="123">
        <f t="shared" si="508"/>
        <v>1685.9270000000006</v>
      </c>
      <c r="V975" s="124">
        <f t="shared" si="509"/>
        <v>22.413272103188479</v>
      </c>
      <c r="W975" s="121" t="s">
        <v>7333</v>
      </c>
      <c r="X975" s="122">
        <v>6019</v>
      </c>
      <c r="Y975" s="122">
        <v>4553</v>
      </c>
      <c r="Z975" s="123">
        <f t="shared" si="510"/>
        <v>1466</v>
      </c>
      <c r="AA975" s="124">
        <f>Z975/Y975*100</f>
        <v>32.198550406325502</v>
      </c>
      <c r="AB975" s="28" t="s">
        <v>8516</v>
      </c>
      <c r="AC975" s="122">
        <v>895</v>
      </c>
      <c r="AD975" s="122">
        <v>815</v>
      </c>
      <c r="AE975" s="123">
        <f t="shared" si="512"/>
        <v>80</v>
      </c>
      <c r="AF975" s="29">
        <f t="shared" si="513"/>
        <v>9.8159509202453989</v>
      </c>
      <c r="AG975" s="28" t="s">
        <v>8447</v>
      </c>
      <c r="AH975" s="122">
        <v>836</v>
      </c>
      <c r="AI975" s="122">
        <v>807</v>
      </c>
      <c r="AJ975" s="123">
        <f t="shared" si="514"/>
        <v>29</v>
      </c>
      <c r="AK975" s="124">
        <f t="shared" si="515"/>
        <v>3.5935563816604712</v>
      </c>
      <c r="AL975" s="28" t="s">
        <v>8517</v>
      </c>
      <c r="AM975" s="122">
        <v>529</v>
      </c>
      <c r="AN975" s="122">
        <v>521</v>
      </c>
      <c r="AO975" s="123">
        <f t="shared" si="516"/>
        <v>8</v>
      </c>
      <c r="AP975" s="29">
        <f t="shared" si="517"/>
        <v>1.5355086372360844</v>
      </c>
      <c r="AQ975" s="28" t="s">
        <v>7649</v>
      </c>
      <c r="AR975" s="122">
        <v>406</v>
      </c>
      <c r="AS975" s="122">
        <v>302</v>
      </c>
      <c r="AT975" s="123">
        <f t="shared" si="518"/>
        <v>104</v>
      </c>
      <c r="AU975" s="124">
        <f t="shared" si="519"/>
        <v>34.437086092715234</v>
      </c>
      <c r="AV975" s="9" t="s">
        <v>12240</v>
      </c>
      <c r="AX975" s="129"/>
      <c r="AY975" s="139"/>
      <c r="AZ975" s="139"/>
    </row>
    <row r="976" spans="3:52" ht="50" customHeight="1">
      <c r="C976" s="52" t="s">
        <v>6322</v>
      </c>
      <c r="D976" s="130" t="s">
        <v>2197</v>
      </c>
      <c r="E976" s="131" t="s">
        <v>6355</v>
      </c>
      <c r="F976" s="132" t="s">
        <v>2198</v>
      </c>
      <c r="G976" s="125">
        <v>10728.378000000001</v>
      </c>
      <c r="H976" s="122">
        <v>11138.037</v>
      </c>
      <c r="I976" s="123">
        <f t="shared" si="504"/>
        <v>-409.65899999999965</v>
      </c>
      <c r="J976" s="124">
        <f t="shared" si="505"/>
        <v>-3.6780179487642179</v>
      </c>
      <c r="K976" s="125">
        <v>6137.6139999999996</v>
      </c>
      <c r="L976" s="122">
        <v>5897.268</v>
      </c>
      <c r="M976" s="123">
        <f t="shared" si="506"/>
        <v>240.34599999999955</v>
      </c>
      <c r="N976" s="124">
        <f t="shared" si="507"/>
        <v>4.075548202998398</v>
      </c>
      <c r="O976" s="125" t="s">
        <v>11840</v>
      </c>
      <c r="P976" s="122" t="s">
        <v>11840</v>
      </c>
      <c r="Q976" s="123" t="s">
        <v>11839</v>
      </c>
      <c r="R976" s="124" t="s">
        <v>11840</v>
      </c>
      <c r="S976" s="125">
        <v>4590.7640000000001</v>
      </c>
      <c r="T976" s="122">
        <v>5240.7690000000002</v>
      </c>
      <c r="U976" s="123">
        <f t="shared" si="508"/>
        <v>-650.00500000000011</v>
      </c>
      <c r="V976" s="124">
        <f t="shared" si="509"/>
        <v>-12.402855382482993</v>
      </c>
      <c r="W976" s="121" t="s">
        <v>8518</v>
      </c>
      <c r="X976" s="122">
        <v>1043</v>
      </c>
      <c r="Y976" s="122">
        <v>1058</v>
      </c>
      <c r="Z976" s="123">
        <f t="shared" si="510"/>
        <v>-15</v>
      </c>
      <c r="AA976" s="124">
        <f t="shared" si="511"/>
        <v>-1.4177693761814745</v>
      </c>
      <c r="AB976" s="28" t="s">
        <v>8519</v>
      </c>
      <c r="AC976" s="122">
        <v>949</v>
      </c>
      <c r="AD976" s="122">
        <v>1301</v>
      </c>
      <c r="AE976" s="123">
        <f t="shared" si="512"/>
        <v>-352</v>
      </c>
      <c r="AF976" s="29">
        <f t="shared" si="513"/>
        <v>-27.056110684089163</v>
      </c>
      <c r="AG976" s="28" t="s">
        <v>6502</v>
      </c>
      <c r="AH976" s="122">
        <v>898</v>
      </c>
      <c r="AI976" s="122">
        <v>1010</v>
      </c>
      <c r="AJ976" s="123">
        <f t="shared" si="514"/>
        <v>-112</v>
      </c>
      <c r="AK976" s="124">
        <f t="shared" si="515"/>
        <v>-11.08910891089109</v>
      </c>
      <c r="AL976" s="28" t="s">
        <v>8520</v>
      </c>
      <c r="AM976" s="122">
        <v>580</v>
      </c>
      <c r="AN976" s="122">
        <v>586</v>
      </c>
      <c r="AO976" s="123">
        <f t="shared" si="516"/>
        <v>-6</v>
      </c>
      <c r="AP976" s="29">
        <f t="shared" si="517"/>
        <v>-1.0238907849829351</v>
      </c>
      <c r="AQ976" s="28" t="s">
        <v>8521</v>
      </c>
      <c r="AR976" s="122">
        <v>458</v>
      </c>
      <c r="AS976" s="122">
        <v>672</v>
      </c>
      <c r="AT976" s="123">
        <f t="shared" si="518"/>
        <v>-214</v>
      </c>
      <c r="AU976" s="124">
        <f t="shared" si="519"/>
        <v>-31.845238095238095</v>
      </c>
      <c r="AV976" s="9" t="s">
        <v>12241</v>
      </c>
      <c r="AX976" s="129"/>
      <c r="AY976" s="139"/>
      <c r="AZ976" s="139"/>
    </row>
    <row r="977" spans="3:52" ht="50" customHeight="1">
      <c r="C977" s="52" t="s">
        <v>6322</v>
      </c>
      <c r="D977" s="130" t="s">
        <v>2199</v>
      </c>
      <c r="E977" s="131" t="s">
        <v>6355</v>
      </c>
      <c r="F977" s="132" t="s">
        <v>2200</v>
      </c>
      <c r="G977" s="125">
        <v>6390.6229999999996</v>
      </c>
      <c r="H977" s="122">
        <v>5948.741</v>
      </c>
      <c r="I977" s="123">
        <f t="shared" si="504"/>
        <v>441.88199999999961</v>
      </c>
      <c r="J977" s="124">
        <f t="shared" si="505"/>
        <v>7.428160008983407</v>
      </c>
      <c r="K977" s="125">
        <v>4313.741</v>
      </c>
      <c r="L977" s="122">
        <v>4313.46</v>
      </c>
      <c r="M977" s="123">
        <f t="shared" si="506"/>
        <v>0.28099999999994907</v>
      </c>
      <c r="N977" s="124">
        <f t="shared" si="507"/>
        <v>6.5144918464515511E-3</v>
      </c>
      <c r="O977" s="125" t="s">
        <v>11840</v>
      </c>
      <c r="P977" s="122" t="s">
        <v>11840</v>
      </c>
      <c r="Q977" s="123" t="s">
        <v>11839</v>
      </c>
      <c r="R977" s="124" t="s">
        <v>11840</v>
      </c>
      <c r="S977" s="125">
        <v>2076.8820000000001</v>
      </c>
      <c r="T977" s="122">
        <v>1635.2809999999999</v>
      </c>
      <c r="U977" s="123">
        <f t="shared" si="508"/>
        <v>441.60100000000011</v>
      </c>
      <c r="V977" s="124">
        <f t="shared" si="509"/>
        <v>27.004594317429241</v>
      </c>
      <c r="W977" s="121" t="s">
        <v>8199</v>
      </c>
      <c r="X977" s="122">
        <v>1223</v>
      </c>
      <c r="Y977" s="122">
        <v>722</v>
      </c>
      <c r="Z977" s="123">
        <f t="shared" si="510"/>
        <v>501</v>
      </c>
      <c r="AA977" s="124">
        <f t="shared" si="511"/>
        <v>69.390581717451525</v>
      </c>
      <c r="AB977" s="28" t="s">
        <v>6633</v>
      </c>
      <c r="AC977" s="122">
        <v>406</v>
      </c>
      <c r="AD977" s="122">
        <v>438</v>
      </c>
      <c r="AE977" s="123">
        <f t="shared" si="512"/>
        <v>-32</v>
      </c>
      <c r="AF977" s="29">
        <f t="shared" si="513"/>
        <v>-7.3059360730593603</v>
      </c>
      <c r="AG977" s="28" t="s">
        <v>8522</v>
      </c>
      <c r="AH977" s="122">
        <v>354</v>
      </c>
      <c r="AI977" s="122">
        <v>330</v>
      </c>
      <c r="AJ977" s="123">
        <f t="shared" si="514"/>
        <v>24</v>
      </c>
      <c r="AK977" s="124">
        <f t="shared" si="515"/>
        <v>7.2727272727272725</v>
      </c>
      <c r="AL977" s="28" t="s">
        <v>6488</v>
      </c>
      <c r="AM977" s="122">
        <v>42</v>
      </c>
      <c r="AN977" s="122">
        <v>47</v>
      </c>
      <c r="AO977" s="123">
        <f t="shared" si="516"/>
        <v>-5</v>
      </c>
      <c r="AP977" s="29">
        <f t="shared" si="517"/>
        <v>-10.638297872340425</v>
      </c>
      <c r="AQ977" s="28" t="s">
        <v>6634</v>
      </c>
      <c r="AR977" s="122">
        <v>21</v>
      </c>
      <c r="AS977" s="122">
        <v>69</v>
      </c>
      <c r="AT977" s="123">
        <f t="shared" si="518"/>
        <v>-48</v>
      </c>
      <c r="AU977" s="124">
        <f t="shared" si="519"/>
        <v>-69.565217391304344</v>
      </c>
      <c r="AV977" s="9" t="s">
        <v>12242</v>
      </c>
      <c r="AX977" s="129"/>
      <c r="AY977" s="139"/>
      <c r="AZ977" s="139"/>
    </row>
    <row r="978" spans="3:52" ht="50" customHeight="1">
      <c r="C978" s="52" t="s">
        <v>6318</v>
      </c>
      <c r="D978" s="130" t="s">
        <v>2201</v>
      </c>
      <c r="E978" s="131" t="s">
        <v>6355</v>
      </c>
      <c r="F978" s="132" t="s">
        <v>2202</v>
      </c>
      <c r="G978" s="125">
        <v>1755.59</v>
      </c>
      <c r="H978" s="122">
        <v>1069.777</v>
      </c>
      <c r="I978" s="123">
        <f t="shared" si="504"/>
        <v>685.81299999999987</v>
      </c>
      <c r="J978" s="124">
        <f t="shared" si="505"/>
        <v>64.108033730394268</v>
      </c>
      <c r="K978" s="125">
        <v>1200.018</v>
      </c>
      <c r="L978" s="122">
        <v>507.54500000000002</v>
      </c>
      <c r="M978" s="123">
        <f t="shared" si="506"/>
        <v>692.47299999999996</v>
      </c>
      <c r="N978" s="124">
        <f t="shared" si="507"/>
        <v>136.43578401915099</v>
      </c>
      <c r="O978" s="125" t="s">
        <v>11840</v>
      </c>
      <c r="P978" s="122" t="s">
        <v>11840</v>
      </c>
      <c r="Q978" s="123" t="s">
        <v>11839</v>
      </c>
      <c r="R978" s="124" t="s">
        <v>11840</v>
      </c>
      <c r="S978" s="125">
        <v>555.572</v>
      </c>
      <c r="T978" s="122">
        <v>562.23199999999997</v>
      </c>
      <c r="U978" s="123">
        <f t="shared" si="508"/>
        <v>-6.6599999999999682</v>
      </c>
      <c r="V978" s="124">
        <f t="shared" si="509"/>
        <v>-1.1845643791175118</v>
      </c>
      <c r="W978" s="121" t="s">
        <v>8511</v>
      </c>
      <c r="X978" s="122">
        <v>491</v>
      </c>
      <c r="Y978" s="122">
        <v>487</v>
      </c>
      <c r="Z978" s="123">
        <f t="shared" si="510"/>
        <v>4</v>
      </c>
      <c r="AA978" s="124">
        <f t="shared" si="511"/>
        <v>0.82135523613963046</v>
      </c>
      <c r="AB978" s="28" t="s">
        <v>6488</v>
      </c>
      <c r="AC978" s="122">
        <v>39</v>
      </c>
      <c r="AD978" s="122">
        <v>48</v>
      </c>
      <c r="AE978" s="123">
        <f t="shared" si="512"/>
        <v>-9</v>
      </c>
      <c r="AF978" s="29">
        <f t="shared" si="513"/>
        <v>-18.75</v>
      </c>
      <c r="AG978" s="28" t="s">
        <v>8523</v>
      </c>
      <c r="AH978" s="122">
        <v>25</v>
      </c>
      <c r="AI978" s="122">
        <v>25</v>
      </c>
      <c r="AJ978" s="123">
        <f t="shared" si="514"/>
        <v>0</v>
      </c>
      <c r="AK978" s="124">
        <f t="shared" si="515"/>
        <v>0</v>
      </c>
      <c r="AL978" s="28" t="s">
        <v>8524</v>
      </c>
      <c r="AM978" s="122">
        <v>1</v>
      </c>
      <c r="AN978" s="122">
        <v>2</v>
      </c>
      <c r="AO978" s="123">
        <f t="shared" si="516"/>
        <v>-1</v>
      </c>
      <c r="AP978" s="29">
        <f t="shared" si="517"/>
        <v>-50</v>
      </c>
      <c r="AQ978" s="28" t="s">
        <v>7734</v>
      </c>
      <c r="AR978" s="122">
        <v>0</v>
      </c>
      <c r="AS978" s="122">
        <v>0</v>
      </c>
      <c r="AT978" s="123">
        <f t="shared" si="518"/>
        <v>0</v>
      </c>
      <c r="AU978" s="124" t="e">
        <f t="shared" si="519"/>
        <v>#DIV/0!</v>
      </c>
      <c r="AV978" s="9" t="s">
        <v>12243</v>
      </c>
      <c r="AX978" s="129"/>
      <c r="AY978" s="139"/>
      <c r="AZ978" s="139"/>
    </row>
    <row r="979" spans="3:52" ht="50" customHeight="1">
      <c r="C979" s="52" t="s">
        <v>6318</v>
      </c>
      <c r="D979" s="106" t="s">
        <v>2203</v>
      </c>
      <c r="E979" s="107" t="s">
        <v>6355</v>
      </c>
      <c r="F979" s="108" t="s">
        <v>2204</v>
      </c>
      <c r="G979" s="125">
        <v>1101.681</v>
      </c>
      <c r="H979" s="122">
        <v>816.245</v>
      </c>
      <c r="I979" s="123">
        <f t="shared" si="504"/>
        <v>285.43600000000004</v>
      </c>
      <c r="J979" s="124">
        <f t="shared" si="505"/>
        <v>34.969402569081595</v>
      </c>
      <c r="K979" s="125">
        <v>782.75599999999997</v>
      </c>
      <c r="L979" s="122">
        <v>550.87699999999995</v>
      </c>
      <c r="M979" s="123">
        <f t="shared" si="506"/>
        <v>231.87900000000002</v>
      </c>
      <c r="N979" s="124">
        <f t="shared" si="507"/>
        <v>42.092699459225926</v>
      </c>
      <c r="O979" s="125">
        <v>0.55500000000000005</v>
      </c>
      <c r="P979" s="122">
        <v>0.55500000000000005</v>
      </c>
      <c r="Q979" s="123">
        <f t="shared" ref="Q979:Q1016" si="522">O979-P979</f>
        <v>0</v>
      </c>
      <c r="R979" s="124">
        <f t="shared" si="521"/>
        <v>0</v>
      </c>
      <c r="S979" s="125">
        <v>318.37</v>
      </c>
      <c r="T979" s="122">
        <v>264.81299999999999</v>
      </c>
      <c r="U979" s="123">
        <f t="shared" si="508"/>
        <v>53.557000000000016</v>
      </c>
      <c r="V979" s="124">
        <f t="shared" si="509"/>
        <v>20.224460279518006</v>
      </c>
      <c r="W979" s="121" t="s">
        <v>8525</v>
      </c>
      <c r="X979" s="122">
        <v>132</v>
      </c>
      <c r="Y979" s="122">
        <v>85</v>
      </c>
      <c r="Z979" s="123">
        <f t="shared" si="510"/>
        <v>47</v>
      </c>
      <c r="AA979" s="124">
        <f t="shared" si="511"/>
        <v>55.294117647058826</v>
      </c>
      <c r="AB979" s="28" t="s">
        <v>8511</v>
      </c>
      <c r="AC979" s="122">
        <v>51</v>
      </c>
      <c r="AD979" s="122">
        <v>51</v>
      </c>
      <c r="AE979" s="123">
        <f t="shared" si="512"/>
        <v>0</v>
      </c>
      <c r="AF979" s="29">
        <f t="shared" si="513"/>
        <v>0</v>
      </c>
      <c r="AG979" s="28" t="s">
        <v>6392</v>
      </c>
      <c r="AH979" s="122">
        <v>48</v>
      </c>
      <c r="AI979" s="122">
        <v>49</v>
      </c>
      <c r="AJ979" s="123">
        <f t="shared" si="514"/>
        <v>-1</v>
      </c>
      <c r="AK979" s="124">
        <f t="shared" si="515"/>
        <v>-2.0408163265306123</v>
      </c>
      <c r="AL979" s="28" t="s">
        <v>7734</v>
      </c>
      <c r="AM979" s="122">
        <v>47</v>
      </c>
      <c r="AN979" s="122">
        <v>45</v>
      </c>
      <c r="AO979" s="123">
        <f t="shared" si="516"/>
        <v>2</v>
      </c>
      <c r="AP979" s="29">
        <f t="shared" si="517"/>
        <v>4.4444444444444446</v>
      </c>
      <c r="AQ979" s="28" t="s">
        <v>6502</v>
      </c>
      <c r="AR979" s="122">
        <v>40</v>
      </c>
      <c r="AS979" s="122">
        <v>35</v>
      </c>
      <c r="AT979" s="123">
        <f t="shared" si="518"/>
        <v>5</v>
      </c>
      <c r="AU979" s="124">
        <f t="shared" si="519"/>
        <v>14.285714285714285</v>
      </c>
      <c r="AV979" s="9" t="s">
        <v>12244</v>
      </c>
      <c r="AX979" s="129"/>
      <c r="AY979" s="139"/>
      <c r="AZ979" s="139"/>
    </row>
    <row r="980" spans="3:52" ht="50" customHeight="1">
      <c r="C980" s="52" t="s">
        <v>6317</v>
      </c>
      <c r="D980" s="106" t="s">
        <v>2205</v>
      </c>
      <c r="E980" s="107" t="s">
        <v>6355</v>
      </c>
      <c r="F980" s="108" t="s">
        <v>2206</v>
      </c>
      <c r="G980" s="125">
        <v>3457.0140000000001</v>
      </c>
      <c r="H980" s="122">
        <v>2899.1190000000001</v>
      </c>
      <c r="I980" s="123">
        <f t="shared" si="504"/>
        <v>557.89499999999998</v>
      </c>
      <c r="J980" s="124">
        <f t="shared" si="505"/>
        <v>19.243604695081505</v>
      </c>
      <c r="K980" s="125">
        <v>2580.9459999999999</v>
      </c>
      <c r="L980" s="122">
        <v>1814.9469999999999</v>
      </c>
      <c r="M980" s="123">
        <f t="shared" si="506"/>
        <v>765.99900000000002</v>
      </c>
      <c r="N980" s="124">
        <f t="shared" si="507"/>
        <v>42.205034086394818</v>
      </c>
      <c r="O980" s="125" t="s">
        <v>11840</v>
      </c>
      <c r="P980" s="122" t="s">
        <v>11840</v>
      </c>
      <c r="Q980" s="123" t="s">
        <v>11839</v>
      </c>
      <c r="R980" s="124" t="s">
        <v>11840</v>
      </c>
      <c r="S980" s="125">
        <v>876.06799999999998</v>
      </c>
      <c r="T980" s="122">
        <v>1084.172</v>
      </c>
      <c r="U980" s="123">
        <f t="shared" si="508"/>
        <v>-208.10400000000004</v>
      </c>
      <c r="V980" s="124">
        <f t="shared" si="509"/>
        <v>-19.194740317956931</v>
      </c>
      <c r="W980" s="121" t="s">
        <v>6488</v>
      </c>
      <c r="X980" s="122">
        <v>374</v>
      </c>
      <c r="Y980" s="122">
        <v>370</v>
      </c>
      <c r="Z980" s="123">
        <f t="shared" si="510"/>
        <v>4</v>
      </c>
      <c r="AA980" s="124">
        <f t="shared" si="511"/>
        <v>1.0810810810810811</v>
      </c>
      <c r="AB980" s="28" t="s">
        <v>8526</v>
      </c>
      <c r="AC980" s="122">
        <v>253</v>
      </c>
      <c r="AD980" s="122">
        <v>421</v>
      </c>
      <c r="AE980" s="123">
        <f t="shared" si="512"/>
        <v>-168</v>
      </c>
      <c r="AF980" s="29">
        <f t="shared" si="513"/>
        <v>-39.904988123515437</v>
      </c>
      <c r="AG980" s="28" t="s">
        <v>6441</v>
      </c>
      <c r="AH980" s="122">
        <v>142</v>
      </c>
      <c r="AI980" s="122">
        <v>177</v>
      </c>
      <c r="AJ980" s="123">
        <f t="shared" si="514"/>
        <v>-35</v>
      </c>
      <c r="AK980" s="124">
        <f t="shared" si="515"/>
        <v>-19.774011299435028</v>
      </c>
      <c r="AL980" s="28" t="s">
        <v>6634</v>
      </c>
      <c r="AM980" s="122">
        <v>66</v>
      </c>
      <c r="AN980" s="122">
        <v>67</v>
      </c>
      <c r="AO980" s="123">
        <f t="shared" si="516"/>
        <v>-1</v>
      </c>
      <c r="AP980" s="29">
        <f t="shared" si="517"/>
        <v>-1.4925373134328357</v>
      </c>
      <c r="AQ980" s="28" t="s">
        <v>8527</v>
      </c>
      <c r="AR980" s="122">
        <v>28</v>
      </c>
      <c r="AS980" s="122">
        <v>37</v>
      </c>
      <c r="AT980" s="123">
        <f t="shared" si="518"/>
        <v>-9</v>
      </c>
      <c r="AU980" s="124">
        <f t="shared" si="519"/>
        <v>-24.324324324324326</v>
      </c>
      <c r="AV980" s="9" t="s">
        <v>12245</v>
      </c>
      <c r="AX980" s="129"/>
      <c r="AY980" s="139"/>
      <c r="AZ980" s="139"/>
    </row>
    <row r="981" spans="3:52" ht="50" customHeight="1">
      <c r="C981" s="52" t="s">
        <v>6322</v>
      </c>
      <c r="D981" s="130" t="s">
        <v>2207</v>
      </c>
      <c r="E981" s="131" t="s">
        <v>6355</v>
      </c>
      <c r="F981" s="132" t="s">
        <v>2208</v>
      </c>
      <c r="G981" s="125">
        <v>18923.367999999999</v>
      </c>
      <c r="H981" s="122">
        <v>13906.218999999999</v>
      </c>
      <c r="I981" s="123">
        <f t="shared" si="504"/>
        <v>5017.1489999999994</v>
      </c>
      <c r="J981" s="124">
        <f t="shared" si="505"/>
        <v>36.078455258039583</v>
      </c>
      <c r="K981" s="125">
        <v>13354.654</v>
      </c>
      <c r="L981" s="122">
        <v>10338.286</v>
      </c>
      <c r="M981" s="123">
        <f t="shared" si="506"/>
        <v>3016.3680000000004</v>
      </c>
      <c r="N981" s="124">
        <f t="shared" si="507"/>
        <v>29.176673967038642</v>
      </c>
      <c r="O981" s="125" t="s">
        <v>11840</v>
      </c>
      <c r="P981" s="122" t="s">
        <v>11840</v>
      </c>
      <c r="Q981" s="123" t="s">
        <v>11839</v>
      </c>
      <c r="R981" s="124" t="s">
        <v>11840</v>
      </c>
      <c r="S981" s="125">
        <v>5568.7139999999999</v>
      </c>
      <c r="T981" s="122">
        <v>3567.933</v>
      </c>
      <c r="U981" s="123">
        <f t="shared" si="508"/>
        <v>2000.7809999999999</v>
      </c>
      <c r="V981" s="124">
        <f t="shared" si="509"/>
        <v>56.0767536834352</v>
      </c>
      <c r="W981" s="121" t="s">
        <v>7900</v>
      </c>
      <c r="X981" s="122">
        <v>4283</v>
      </c>
      <c r="Y981" s="122">
        <v>2281</v>
      </c>
      <c r="Z981" s="123">
        <f t="shared" si="510"/>
        <v>2002</v>
      </c>
      <c r="AA981" s="124">
        <f t="shared" si="511"/>
        <v>87.768522577816739</v>
      </c>
      <c r="AB981" s="28" t="s">
        <v>7965</v>
      </c>
      <c r="AC981" s="122">
        <v>616</v>
      </c>
      <c r="AD981" s="122">
        <v>616</v>
      </c>
      <c r="AE981" s="123">
        <f t="shared" si="512"/>
        <v>0</v>
      </c>
      <c r="AF981" s="29">
        <f t="shared" si="513"/>
        <v>0</v>
      </c>
      <c r="AG981" s="28" t="s">
        <v>6502</v>
      </c>
      <c r="AH981" s="122">
        <v>204</v>
      </c>
      <c r="AI981" s="122">
        <v>204</v>
      </c>
      <c r="AJ981" s="123">
        <f t="shared" si="514"/>
        <v>0</v>
      </c>
      <c r="AK981" s="124">
        <f t="shared" si="515"/>
        <v>0</v>
      </c>
      <c r="AL981" s="28" t="s">
        <v>7723</v>
      </c>
      <c r="AM981" s="122">
        <v>176</v>
      </c>
      <c r="AN981" s="122">
        <v>176</v>
      </c>
      <c r="AO981" s="123">
        <f t="shared" si="516"/>
        <v>0</v>
      </c>
      <c r="AP981" s="29">
        <f t="shared" si="517"/>
        <v>0</v>
      </c>
      <c r="AQ981" s="28" t="s">
        <v>8528</v>
      </c>
      <c r="AR981" s="122">
        <v>96</v>
      </c>
      <c r="AS981" s="122">
        <v>98</v>
      </c>
      <c r="AT981" s="123">
        <f t="shared" si="518"/>
        <v>-2</v>
      </c>
      <c r="AU981" s="124">
        <f t="shared" si="519"/>
        <v>-2.0408163265306123</v>
      </c>
      <c r="AV981" s="9" t="s">
        <v>12246</v>
      </c>
      <c r="AX981" s="129"/>
      <c r="AY981" s="139"/>
      <c r="AZ981" s="139"/>
    </row>
    <row r="982" spans="3:52" ht="50" customHeight="1">
      <c r="C982" s="52" t="s">
        <v>6322</v>
      </c>
      <c r="D982" s="130" t="s">
        <v>2209</v>
      </c>
      <c r="E982" s="131" t="s">
        <v>6355</v>
      </c>
      <c r="F982" s="132" t="s">
        <v>2210</v>
      </c>
      <c r="G982" s="125">
        <v>7133.067</v>
      </c>
      <c r="H982" s="122">
        <v>7192.4880000000003</v>
      </c>
      <c r="I982" s="123">
        <f t="shared" si="504"/>
        <v>-59.421000000000276</v>
      </c>
      <c r="J982" s="124">
        <f t="shared" si="505"/>
        <v>-0.82615362027715966</v>
      </c>
      <c r="K982" s="125">
        <v>5653.9290000000001</v>
      </c>
      <c r="L982" s="122">
        <v>5713.36</v>
      </c>
      <c r="M982" s="123">
        <f t="shared" si="506"/>
        <v>-59.430999999999585</v>
      </c>
      <c r="N982" s="124">
        <f t="shared" si="507"/>
        <v>-1.0402110141842906</v>
      </c>
      <c r="O982" s="125" t="s">
        <v>11840</v>
      </c>
      <c r="P982" s="122" t="s">
        <v>11840</v>
      </c>
      <c r="Q982" s="123" t="s">
        <v>11839</v>
      </c>
      <c r="R982" s="124" t="s">
        <v>11840</v>
      </c>
      <c r="S982" s="125">
        <v>1479.1379999999999</v>
      </c>
      <c r="T982" s="122">
        <v>1479.1279999999999</v>
      </c>
      <c r="U982" s="123">
        <f t="shared" si="508"/>
        <v>9.9999999999909051E-3</v>
      </c>
      <c r="V982" s="124">
        <f t="shared" si="509"/>
        <v>6.7607401117353641E-4</v>
      </c>
      <c r="W982" s="121" t="s">
        <v>8529</v>
      </c>
      <c r="X982" s="122">
        <v>1008</v>
      </c>
      <c r="Y982" s="122">
        <v>1008</v>
      </c>
      <c r="Z982" s="123">
        <f t="shared" si="510"/>
        <v>0</v>
      </c>
      <c r="AA982" s="124">
        <f t="shared" si="511"/>
        <v>0</v>
      </c>
      <c r="AB982" s="28" t="s">
        <v>6434</v>
      </c>
      <c r="AC982" s="122">
        <v>265</v>
      </c>
      <c r="AD982" s="122">
        <v>266</v>
      </c>
      <c r="AE982" s="123">
        <f t="shared" si="512"/>
        <v>-1</v>
      </c>
      <c r="AF982" s="29">
        <f t="shared" si="513"/>
        <v>-0.37593984962406013</v>
      </c>
      <c r="AG982" s="28" t="s">
        <v>6392</v>
      </c>
      <c r="AH982" s="122">
        <v>114</v>
      </c>
      <c r="AI982" s="122">
        <v>114</v>
      </c>
      <c r="AJ982" s="123">
        <f t="shared" si="514"/>
        <v>0</v>
      </c>
      <c r="AK982" s="124">
        <f t="shared" si="515"/>
        <v>0</v>
      </c>
      <c r="AL982" s="28" t="s">
        <v>6526</v>
      </c>
      <c r="AM982" s="122">
        <v>23</v>
      </c>
      <c r="AN982" s="122">
        <v>23</v>
      </c>
      <c r="AO982" s="123">
        <f t="shared" si="516"/>
        <v>0</v>
      </c>
      <c r="AP982" s="29">
        <f t="shared" si="517"/>
        <v>0</v>
      </c>
      <c r="AQ982" s="28" t="s">
        <v>6517</v>
      </c>
      <c r="AR982" s="122">
        <v>18</v>
      </c>
      <c r="AS982" s="122">
        <v>17</v>
      </c>
      <c r="AT982" s="123">
        <f t="shared" si="518"/>
        <v>1</v>
      </c>
      <c r="AU982" s="124">
        <f t="shared" si="519"/>
        <v>5.8823529411764701</v>
      </c>
      <c r="AV982" s="9" t="s">
        <v>12247</v>
      </c>
      <c r="AX982" s="129"/>
      <c r="AY982" s="139"/>
      <c r="AZ982" s="139"/>
    </row>
    <row r="983" spans="3:52" ht="50" customHeight="1">
      <c r="C983" s="52" t="s">
        <v>6317</v>
      </c>
      <c r="D983" s="130" t="s">
        <v>2211</v>
      </c>
      <c r="E983" s="131" t="s">
        <v>6355</v>
      </c>
      <c r="F983" s="132" t="s">
        <v>2212</v>
      </c>
      <c r="G983" s="125">
        <v>2461.549</v>
      </c>
      <c r="H983" s="122">
        <v>2246.9430000000002</v>
      </c>
      <c r="I983" s="123">
        <f t="shared" si="504"/>
        <v>214.60599999999977</v>
      </c>
      <c r="J983" s="124">
        <f t="shared" si="505"/>
        <v>9.5510210984435187</v>
      </c>
      <c r="K983" s="125">
        <v>1679.377</v>
      </c>
      <c r="L983" s="122">
        <v>1532.9349999999999</v>
      </c>
      <c r="M983" s="123">
        <f t="shared" si="506"/>
        <v>146.44200000000001</v>
      </c>
      <c r="N983" s="124">
        <f t="shared" si="507"/>
        <v>9.5530469328445111</v>
      </c>
      <c r="O983" s="125" t="s">
        <v>11840</v>
      </c>
      <c r="P983" s="122" t="s">
        <v>11840</v>
      </c>
      <c r="Q983" s="123" t="s">
        <v>11839</v>
      </c>
      <c r="R983" s="124" t="s">
        <v>11840</v>
      </c>
      <c r="S983" s="125">
        <v>782.17200000000003</v>
      </c>
      <c r="T983" s="122">
        <v>714.00800000000004</v>
      </c>
      <c r="U983" s="123">
        <f t="shared" si="508"/>
        <v>68.163999999999987</v>
      </c>
      <c r="V983" s="124">
        <f t="shared" si="509"/>
        <v>9.5466717459748338</v>
      </c>
      <c r="W983" s="121" t="s">
        <v>8530</v>
      </c>
      <c r="X983" s="122">
        <v>357</v>
      </c>
      <c r="Y983" s="122">
        <v>357</v>
      </c>
      <c r="Z983" s="123">
        <f t="shared" si="510"/>
        <v>0</v>
      </c>
      <c r="AA983" s="124">
        <f t="shared" si="511"/>
        <v>0</v>
      </c>
      <c r="AB983" s="28" t="s">
        <v>8531</v>
      </c>
      <c r="AC983" s="122">
        <v>276</v>
      </c>
      <c r="AD983" s="122">
        <v>210</v>
      </c>
      <c r="AE983" s="123">
        <f t="shared" si="512"/>
        <v>66</v>
      </c>
      <c r="AF983" s="29">
        <f t="shared" si="513"/>
        <v>31.428571428571427</v>
      </c>
      <c r="AG983" s="28" t="s">
        <v>8532</v>
      </c>
      <c r="AH983" s="122">
        <v>125</v>
      </c>
      <c r="AI983" s="122">
        <v>124</v>
      </c>
      <c r="AJ983" s="123">
        <f t="shared" si="514"/>
        <v>1</v>
      </c>
      <c r="AK983" s="124">
        <f t="shared" si="515"/>
        <v>0.80645161290322576</v>
      </c>
      <c r="AL983" s="28" t="s">
        <v>8533</v>
      </c>
      <c r="AM983" s="122">
        <v>16</v>
      </c>
      <c r="AN983" s="122">
        <v>16</v>
      </c>
      <c r="AO983" s="123">
        <f t="shared" si="516"/>
        <v>0</v>
      </c>
      <c r="AP983" s="29">
        <f t="shared" si="517"/>
        <v>0</v>
      </c>
      <c r="AQ983" s="28" t="s">
        <v>8534</v>
      </c>
      <c r="AR983" s="122">
        <v>5</v>
      </c>
      <c r="AS983" s="122">
        <v>5</v>
      </c>
      <c r="AT983" s="123">
        <f t="shared" si="518"/>
        <v>0</v>
      </c>
      <c r="AU983" s="124">
        <f t="shared" si="519"/>
        <v>0</v>
      </c>
      <c r="AV983" s="9" t="s">
        <v>12248</v>
      </c>
      <c r="AX983" s="129"/>
      <c r="AY983" s="139"/>
      <c r="AZ983" s="139"/>
    </row>
    <row r="984" spans="3:52" ht="50" customHeight="1">
      <c r="C984" s="52" t="s">
        <v>6317</v>
      </c>
      <c r="D984" s="130" t="s">
        <v>2213</v>
      </c>
      <c r="E984" s="131" t="s">
        <v>6355</v>
      </c>
      <c r="F984" s="132" t="s">
        <v>2214</v>
      </c>
      <c r="G984" s="125">
        <v>6471.0320000000002</v>
      </c>
      <c r="H984" s="122">
        <v>6324.6509999999998</v>
      </c>
      <c r="I984" s="123">
        <f t="shared" si="504"/>
        <v>146.38100000000031</v>
      </c>
      <c r="J984" s="124">
        <f t="shared" si="505"/>
        <v>2.3144518171832775</v>
      </c>
      <c r="K984" s="125">
        <v>2581.511</v>
      </c>
      <c r="L984" s="122">
        <v>2611.5279999999998</v>
      </c>
      <c r="M984" s="123">
        <f t="shared" si="506"/>
        <v>-30.016999999999825</v>
      </c>
      <c r="N984" s="124">
        <f t="shared" si="507"/>
        <v>-1.1494037207336021</v>
      </c>
      <c r="O984" s="125" t="s">
        <v>11840</v>
      </c>
      <c r="P984" s="122" t="s">
        <v>11840</v>
      </c>
      <c r="Q984" s="123" t="s">
        <v>11839</v>
      </c>
      <c r="R984" s="124" t="s">
        <v>11840</v>
      </c>
      <c r="S984" s="125">
        <v>3889.5210000000002</v>
      </c>
      <c r="T984" s="122">
        <v>3713.123</v>
      </c>
      <c r="U984" s="123">
        <f t="shared" si="508"/>
        <v>176.39800000000014</v>
      </c>
      <c r="V984" s="124">
        <f t="shared" si="509"/>
        <v>4.7506640636466964</v>
      </c>
      <c r="W984" s="121" t="s">
        <v>8535</v>
      </c>
      <c r="X984" s="122">
        <v>1994</v>
      </c>
      <c r="Y984" s="122">
        <v>1695</v>
      </c>
      <c r="Z984" s="123">
        <f t="shared" si="510"/>
        <v>299</v>
      </c>
      <c r="AA984" s="124">
        <f t="shared" si="511"/>
        <v>17.640117994100297</v>
      </c>
      <c r="AB984" s="28" t="s">
        <v>8536</v>
      </c>
      <c r="AC984" s="122">
        <v>1726</v>
      </c>
      <c r="AD984" s="122">
        <v>1818</v>
      </c>
      <c r="AE984" s="123">
        <f t="shared" si="512"/>
        <v>-92</v>
      </c>
      <c r="AF984" s="29">
        <f t="shared" si="513"/>
        <v>-5.0605060506050608</v>
      </c>
      <c r="AG984" s="28" t="s">
        <v>8537</v>
      </c>
      <c r="AH984" s="122">
        <v>170</v>
      </c>
      <c r="AI984" s="122">
        <v>200</v>
      </c>
      <c r="AJ984" s="123">
        <f t="shared" si="514"/>
        <v>-30</v>
      </c>
      <c r="AK984" s="124">
        <f t="shared" si="515"/>
        <v>-15</v>
      </c>
      <c r="AL984" s="28" t="s">
        <v>6421</v>
      </c>
      <c r="AM984" s="122" t="s">
        <v>6421</v>
      </c>
      <c r="AN984" s="122" t="s">
        <v>6421</v>
      </c>
      <c r="AO984" s="123" t="s">
        <v>6421</v>
      </c>
      <c r="AP984" s="29" t="s">
        <v>6421</v>
      </c>
      <c r="AQ984" s="28" t="s">
        <v>6421</v>
      </c>
      <c r="AR984" s="122" t="s">
        <v>6421</v>
      </c>
      <c r="AS984" s="122" t="s">
        <v>6421</v>
      </c>
      <c r="AT984" s="123" t="s">
        <v>6421</v>
      </c>
      <c r="AU984" s="124" t="s">
        <v>6421</v>
      </c>
      <c r="AV984" s="9" t="s">
        <v>12249</v>
      </c>
      <c r="AX984" s="129"/>
      <c r="AY984" s="139"/>
      <c r="AZ984" s="139"/>
    </row>
    <row r="985" spans="3:52" ht="50" customHeight="1">
      <c r="C985" s="52" t="s">
        <v>6317</v>
      </c>
      <c r="D985" s="130" t="s">
        <v>2215</v>
      </c>
      <c r="E985" s="131" t="s">
        <v>6355</v>
      </c>
      <c r="F985" s="132" t="s">
        <v>2216</v>
      </c>
      <c r="G985" s="125">
        <v>2870.5909999999999</v>
      </c>
      <c r="H985" s="122">
        <v>3099.491</v>
      </c>
      <c r="I985" s="123">
        <f t="shared" si="504"/>
        <v>-228.90000000000009</v>
      </c>
      <c r="J985" s="124">
        <f t="shared" si="505"/>
        <v>-7.3850835508152812</v>
      </c>
      <c r="K985" s="125">
        <v>1841.52</v>
      </c>
      <c r="L985" s="122">
        <v>2160.5459999999998</v>
      </c>
      <c r="M985" s="123">
        <f t="shared" si="506"/>
        <v>-319.02599999999984</v>
      </c>
      <c r="N985" s="124">
        <f t="shared" si="507"/>
        <v>-14.765989708157099</v>
      </c>
      <c r="O985" s="125" t="s">
        <v>11840</v>
      </c>
      <c r="P985" s="122" t="s">
        <v>11840</v>
      </c>
      <c r="Q985" s="123" t="s">
        <v>11839</v>
      </c>
      <c r="R985" s="124" t="s">
        <v>11840</v>
      </c>
      <c r="S985" s="125">
        <v>1029.0709999999999</v>
      </c>
      <c r="T985" s="122">
        <v>938.94500000000005</v>
      </c>
      <c r="U985" s="123">
        <f t="shared" si="508"/>
        <v>90.125999999999863</v>
      </c>
      <c r="V985" s="124">
        <f t="shared" si="509"/>
        <v>9.5986452880626523</v>
      </c>
      <c r="W985" s="121" t="s">
        <v>6484</v>
      </c>
      <c r="X985" s="122">
        <v>900</v>
      </c>
      <c r="Y985" s="122">
        <v>782</v>
      </c>
      <c r="Z985" s="123">
        <f t="shared" si="510"/>
        <v>118</v>
      </c>
      <c r="AA985" s="124">
        <f t="shared" si="511"/>
        <v>15.089514066496163</v>
      </c>
      <c r="AB985" s="28" t="s">
        <v>6405</v>
      </c>
      <c r="AC985" s="122">
        <v>66</v>
      </c>
      <c r="AD985" s="122">
        <v>56</v>
      </c>
      <c r="AE985" s="123">
        <f t="shared" si="512"/>
        <v>10</v>
      </c>
      <c r="AF985" s="29">
        <f t="shared" si="513"/>
        <v>17.857142857142858</v>
      </c>
      <c r="AG985" s="28" t="s">
        <v>8538</v>
      </c>
      <c r="AH985" s="122">
        <v>20</v>
      </c>
      <c r="AI985" s="122">
        <v>20</v>
      </c>
      <c r="AJ985" s="123">
        <f t="shared" si="514"/>
        <v>0</v>
      </c>
      <c r="AK985" s="124">
        <f t="shared" si="515"/>
        <v>0</v>
      </c>
      <c r="AL985" s="28" t="s">
        <v>8051</v>
      </c>
      <c r="AM985" s="122">
        <v>19</v>
      </c>
      <c r="AN985" s="122">
        <v>18</v>
      </c>
      <c r="AO985" s="123">
        <f t="shared" si="516"/>
        <v>1</v>
      </c>
      <c r="AP985" s="29">
        <f t="shared" si="517"/>
        <v>5.5555555555555554</v>
      </c>
      <c r="AQ985" s="28" t="s">
        <v>8539</v>
      </c>
      <c r="AR985" s="122">
        <v>9</v>
      </c>
      <c r="AS985" s="122">
        <v>15</v>
      </c>
      <c r="AT985" s="123">
        <f t="shared" si="518"/>
        <v>-6</v>
      </c>
      <c r="AU985" s="124">
        <f t="shared" si="519"/>
        <v>-40</v>
      </c>
      <c r="AV985" s="9" t="s">
        <v>12250</v>
      </c>
      <c r="AX985" s="129"/>
      <c r="AY985" s="139"/>
      <c r="AZ985" s="139"/>
    </row>
    <row r="986" spans="3:52" ht="50" customHeight="1">
      <c r="C986" s="52" t="s">
        <v>6318</v>
      </c>
      <c r="D986" s="130" t="s">
        <v>2217</v>
      </c>
      <c r="E986" s="131" t="s">
        <v>6355</v>
      </c>
      <c r="F986" s="132" t="s">
        <v>2218</v>
      </c>
      <c r="G986" s="125">
        <v>3155.2179999999998</v>
      </c>
      <c r="H986" s="122">
        <v>3024.0219999999999</v>
      </c>
      <c r="I986" s="123">
        <f t="shared" si="504"/>
        <v>131.19599999999991</v>
      </c>
      <c r="J986" s="124">
        <f t="shared" si="505"/>
        <v>4.3384605006180479</v>
      </c>
      <c r="K986" s="125">
        <v>864.70299999999997</v>
      </c>
      <c r="L986" s="122">
        <v>754.70299999999997</v>
      </c>
      <c r="M986" s="123">
        <f t="shared" si="506"/>
        <v>110</v>
      </c>
      <c r="N986" s="124">
        <f t="shared" si="507"/>
        <v>14.575270006876877</v>
      </c>
      <c r="O986" s="125" t="s">
        <v>11840</v>
      </c>
      <c r="P986" s="122" t="s">
        <v>11840</v>
      </c>
      <c r="Q986" s="123" t="s">
        <v>11839</v>
      </c>
      <c r="R986" s="124" t="s">
        <v>11840</v>
      </c>
      <c r="S986" s="125">
        <v>2290.5149999999999</v>
      </c>
      <c r="T986" s="122">
        <v>2269.319</v>
      </c>
      <c r="U986" s="123">
        <f t="shared" si="508"/>
        <v>21.195999999999913</v>
      </c>
      <c r="V986" s="124">
        <f t="shared" si="509"/>
        <v>0.93402470080230726</v>
      </c>
      <c r="W986" s="121" t="s">
        <v>8540</v>
      </c>
      <c r="X986" s="122">
        <v>1001</v>
      </c>
      <c r="Y986" s="122">
        <v>1001</v>
      </c>
      <c r="Z986" s="123">
        <f t="shared" si="510"/>
        <v>0</v>
      </c>
      <c r="AA986" s="124">
        <f t="shared" si="511"/>
        <v>0</v>
      </c>
      <c r="AB986" s="28" t="s">
        <v>8541</v>
      </c>
      <c r="AC986" s="122">
        <v>668</v>
      </c>
      <c r="AD986" s="122">
        <v>697</v>
      </c>
      <c r="AE986" s="123">
        <f t="shared" si="512"/>
        <v>-29</v>
      </c>
      <c r="AF986" s="29">
        <f t="shared" si="513"/>
        <v>-4.160688665710186</v>
      </c>
      <c r="AG986" s="28" t="s">
        <v>8542</v>
      </c>
      <c r="AH986" s="122">
        <v>161</v>
      </c>
      <c r="AI986" s="122">
        <v>157</v>
      </c>
      <c r="AJ986" s="123">
        <f t="shared" si="514"/>
        <v>4</v>
      </c>
      <c r="AK986" s="124">
        <f t="shared" si="515"/>
        <v>2.547770700636943</v>
      </c>
      <c r="AL986" s="28" t="s">
        <v>8543</v>
      </c>
      <c r="AM986" s="122">
        <v>134</v>
      </c>
      <c r="AN986" s="122">
        <v>134</v>
      </c>
      <c r="AO986" s="123">
        <f t="shared" si="516"/>
        <v>0</v>
      </c>
      <c r="AP986" s="29">
        <f t="shared" si="517"/>
        <v>0</v>
      </c>
      <c r="AQ986" s="28" t="s">
        <v>8544</v>
      </c>
      <c r="AR986" s="122">
        <v>103</v>
      </c>
      <c r="AS986" s="122">
        <v>56</v>
      </c>
      <c r="AT986" s="123">
        <f t="shared" si="518"/>
        <v>47</v>
      </c>
      <c r="AU986" s="124">
        <f t="shared" si="519"/>
        <v>83.928571428571431</v>
      </c>
      <c r="AV986" s="9" t="s">
        <v>12251</v>
      </c>
      <c r="AX986" s="129"/>
      <c r="AY986" s="139"/>
      <c r="AZ986" s="139"/>
    </row>
    <row r="987" spans="3:52" ht="50" customHeight="1">
      <c r="C987" s="52" t="s">
        <v>6318</v>
      </c>
      <c r="D987" s="130" t="s">
        <v>2219</v>
      </c>
      <c r="E987" s="131" t="s">
        <v>6355</v>
      </c>
      <c r="F987" s="132" t="s">
        <v>2220</v>
      </c>
      <c r="G987" s="125">
        <v>2244.674</v>
      </c>
      <c r="H987" s="122">
        <v>2282.6089999999999</v>
      </c>
      <c r="I987" s="123">
        <f t="shared" si="504"/>
        <v>-37.934999999999945</v>
      </c>
      <c r="J987" s="124">
        <f t="shared" si="505"/>
        <v>-1.6619140641257417</v>
      </c>
      <c r="K987" s="125">
        <v>1586.7159999999999</v>
      </c>
      <c r="L987" s="122">
        <v>1504.239</v>
      </c>
      <c r="M987" s="123">
        <f t="shared" si="506"/>
        <v>82.476999999999862</v>
      </c>
      <c r="N987" s="124">
        <f t="shared" si="507"/>
        <v>5.4829717883926596</v>
      </c>
      <c r="O987" s="125" t="s">
        <v>11840</v>
      </c>
      <c r="P987" s="122" t="s">
        <v>11840</v>
      </c>
      <c r="Q987" s="123" t="s">
        <v>11839</v>
      </c>
      <c r="R987" s="124" t="s">
        <v>11840</v>
      </c>
      <c r="S987" s="125">
        <v>657.95799999999997</v>
      </c>
      <c r="T987" s="122">
        <v>778.37</v>
      </c>
      <c r="U987" s="123">
        <f t="shared" si="508"/>
        <v>-120.41200000000003</v>
      </c>
      <c r="V987" s="124">
        <f t="shared" si="509"/>
        <v>-15.469763737040228</v>
      </c>
      <c r="W987" s="121" t="s">
        <v>8545</v>
      </c>
      <c r="X987" s="122">
        <v>471</v>
      </c>
      <c r="Y987" s="122">
        <v>541</v>
      </c>
      <c r="Z987" s="123">
        <f t="shared" si="510"/>
        <v>-70</v>
      </c>
      <c r="AA987" s="124">
        <f t="shared" si="511"/>
        <v>-12.939001848428836</v>
      </c>
      <c r="AB987" s="28" t="s">
        <v>8546</v>
      </c>
      <c r="AC987" s="122">
        <v>65</v>
      </c>
      <c r="AD987" s="122">
        <v>67</v>
      </c>
      <c r="AE987" s="123">
        <f t="shared" si="512"/>
        <v>-2</v>
      </c>
      <c r="AF987" s="29">
        <f t="shared" si="513"/>
        <v>-2.9850746268656714</v>
      </c>
      <c r="AG987" s="28" t="s">
        <v>8547</v>
      </c>
      <c r="AH987" s="122">
        <v>56</v>
      </c>
      <c r="AI987" s="122">
        <v>52</v>
      </c>
      <c r="AJ987" s="123">
        <f t="shared" si="514"/>
        <v>4</v>
      </c>
      <c r="AK987" s="124">
        <f t="shared" si="515"/>
        <v>7.6923076923076925</v>
      </c>
      <c r="AL987" s="28" t="s">
        <v>6487</v>
      </c>
      <c r="AM987" s="122">
        <v>50</v>
      </c>
      <c r="AN987" s="122">
        <v>70</v>
      </c>
      <c r="AO987" s="123">
        <f t="shared" si="516"/>
        <v>-20</v>
      </c>
      <c r="AP987" s="29">
        <f t="shared" si="517"/>
        <v>-28.571428571428569</v>
      </c>
      <c r="AQ987" s="28" t="s">
        <v>8548</v>
      </c>
      <c r="AR987" s="122">
        <v>9</v>
      </c>
      <c r="AS987" s="122">
        <v>39</v>
      </c>
      <c r="AT987" s="123">
        <f t="shared" si="518"/>
        <v>-30</v>
      </c>
      <c r="AU987" s="124">
        <f t="shared" si="519"/>
        <v>-76.923076923076934</v>
      </c>
      <c r="AV987" s="9" t="s">
        <v>12252</v>
      </c>
      <c r="AX987" s="129"/>
      <c r="AY987" s="139"/>
      <c r="AZ987" s="139"/>
    </row>
    <row r="988" spans="3:52" ht="50" customHeight="1">
      <c r="C988" s="52" t="s">
        <v>6319</v>
      </c>
      <c r="D988" s="106" t="s">
        <v>2221</v>
      </c>
      <c r="E988" s="107" t="s">
        <v>6355</v>
      </c>
      <c r="F988" s="108" t="s">
        <v>2222</v>
      </c>
      <c r="G988" s="125">
        <v>2229.779</v>
      </c>
      <c r="H988" s="122">
        <v>1983.4690000000001</v>
      </c>
      <c r="I988" s="123">
        <f t="shared" si="504"/>
        <v>246.30999999999995</v>
      </c>
      <c r="J988" s="124">
        <f t="shared" si="505"/>
        <v>12.418142153973665</v>
      </c>
      <c r="K988" s="125">
        <v>796.30399999999997</v>
      </c>
      <c r="L988" s="122">
        <v>907.24400000000003</v>
      </c>
      <c r="M988" s="123">
        <f t="shared" si="506"/>
        <v>-110.94000000000005</v>
      </c>
      <c r="N988" s="124">
        <f t="shared" si="507"/>
        <v>-12.228242898272136</v>
      </c>
      <c r="O988" s="125" t="s">
        <v>11840</v>
      </c>
      <c r="P988" s="122" t="s">
        <v>11840</v>
      </c>
      <c r="Q988" s="123" t="s">
        <v>11839</v>
      </c>
      <c r="R988" s="124" t="s">
        <v>11840</v>
      </c>
      <c r="S988" s="125">
        <v>1433.4749999999999</v>
      </c>
      <c r="T988" s="122">
        <v>1076.2249999999999</v>
      </c>
      <c r="U988" s="123">
        <f t="shared" si="508"/>
        <v>357.25</v>
      </c>
      <c r="V988" s="124">
        <f t="shared" si="509"/>
        <v>33.194731584938097</v>
      </c>
      <c r="W988" s="121" t="s">
        <v>7734</v>
      </c>
      <c r="X988" s="122">
        <v>1336</v>
      </c>
      <c r="Y988" s="122">
        <v>978</v>
      </c>
      <c r="Z988" s="123">
        <f t="shared" si="510"/>
        <v>358</v>
      </c>
      <c r="AA988" s="124">
        <f t="shared" si="511"/>
        <v>36.605316973415128</v>
      </c>
      <c r="AB988" s="28" t="s">
        <v>8549</v>
      </c>
      <c r="AC988" s="122">
        <v>87</v>
      </c>
      <c r="AD988" s="122">
        <v>88</v>
      </c>
      <c r="AE988" s="123">
        <f t="shared" si="512"/>
        <v>-1</v>
      </c>
      <c r="AF988" s="29">
        <f t="shared" si="513"/>
        <v>-1.1363636363636365</v>
      </c>
      <c r="AG988" s="28" t="s">
        <v>8550</v>
      </c>
      <c r="AH988" s="122">
        <v>10</v>
      </c>
      <c r="AI988" s="122">
        <v>10</v>
      </c>
      <c r="AJ988" s="123">
        <f t="shared" si="514"/>
        <v>0</v>
      </c>
      <c r="AK988" s="124">
        <f t="shared" si="515"/>
        <v>0</v>
      </c>
      <c r="AL988" s="28" t="s">
        <v>6421</v>
      </c>
      <c r="AM988" s="122" t="s">
        <v>6421</v>
      </c>
      <c r="AN988" s="122" t="s">
        <v>6421</v>
      </c>
      <c r="AO988" s="123" t="s">
        <v>6421</v>
      </c>
      <c r="AP988" s="29" t="s">
        <v>6421</v>
      </c>
      <c r="AQ988" s="28" t="s">
        <v>6421</v>
      </c>
      <c r="AR988" s="122" t="s">
        <v>6421</v>
      </c>
      <c r="AS988" s="122" t="s">
        <v>6421</v>
      </c>
      <c r="AT988" s="123" t="s">
        <v>6421</v>
      </c>
      <c r="AU988" s="124" t="s">
        <v>6421</v>
      </c>
      <c r="AV988" s="9" t="s">
        <v>12253</v>
      </c>
      <c r="AX988" s="129"/>
      <c r="AY988" s="139"/>
      <c r="AZ988" s="139"/>
    </row>
    <row r="989" spans="3:52" ht="50" customHeight="1">
      <c r="C989" s="52" t="s">
        <v>6319</v>
      </c>
      <c r="D989" s="130" t="s">
        <v>2223</v>
      </c>
      <c r="E989" s="131" t="s">
        <v>6355</v>
      </c>
      <c r="F989" s="132" t="s">
        <v>2224</v>
      </c>
      <c r="G989" s="125">
        <v>3235.4569999999999</v>
      </c>
      <c r="H989" s="122">
        <v>2661.31</v>
      </c>
      <c r="I989" s="123">
        <f t="shared" si="504"/>
        <v>574.14699999999993</v>
      </c>
      <c r="J989" s="124">
        <f t="shared" si="505"/>
        <v>21.57384896911671</v>
      </c>
      <c r="K989" s="125">
        <v>1921.96</v>
      </c>
      <c r="L989" s="122">
        <v>1332.96</v>
      </c>
      <c r="M989" s="123">
        <f t="shared" si="506"/>
        <v>589</v>
      </c>
      <c r="N989" s="124">
        <f t="shared" si="507"/>
        <v>44.18737246429</v>
      </c>
      <c r="O989" s="125">
        <v>46.948999999999998</v>
      </c>
      <c r="P989" s="122">
        <v>46.942</v>
      </c>
      <c r="Q989" s="123">
        <f t="shared" si="522"/>
        <v>6.9999999999978968E-3</v>
      </c>
      <c r="R989" s="124">
        <f t="shared" si="521"/>
        <v>1.4912019087379953E-2</v>
      </c>
      <c r="S989" s="125">
        <v>1266.548</v>
      </c>
      <c r="T989" s="122">
        <v>1281.4079999999999</v>
      </c>
      <c r="U989" s="123">
        <f t="shared" si="508"/>
        <v>-14.8599999999999</v>
      </c>
      <c r="V989" s="124">
        <f t="shared" si="509"/>
        <v>-1.1596618719408573</v>
      </c>
      <c r="W989" s="121" t="s">
        <v>8551</v>
      </c>
      <c r="X989" s="122">
        <v>620</v>
      </c>
      <c r="Y989" s="122">
        <v>620</v>
      </c>
      <c r="Z989" s="123">
        <f t="shared" si="510"/>
        <v>0</v>
      </c>
      <c r="AA989" s="124">
        <f t="shared" si="511"/>
        <v>0</v>
      </c>
      <c r="AB989" s="28" t="s">
        <v>6526</v>
      </c>
      <c r="AC989" s="122">
        <v>579</v>
      </c>
      <c r="AD989" s="122">
        <v>594</v>
      </c>
      <c r="AE989" s="123">
        <f t="shared" si="512"/>
        <v>-15</v>
      </c>
      <c r="AF989" s="29">
        <f t="shared" si="513"/>
        <v>-2.5252525252525251</v>
      </c>
      <c r="AG989" s="28" t="s">
        <v>7736</v>
      </c>
      <c r="AH989" s="122">
        <v>25</v>
      </c>
      <c r="AI989" s="122">
        <v>25</v>
      </c>
      <c r="AJ989" s="123">
        <f t="shared" si="514"/>
        <v>0</v>
      </c>
      <c r="AK989" s="124">
        <f t="shared" si="515"/>
        <v>0</v>
      </c>
      <c r="AL989" s="28" t="s">
        <v>6501</v>
      </c>
      <c r="AM989" s="122">
        <v>18</v>
      </c>
      <c r="AN989" s="122">
        <v>18</v>
      </c>
      <c r="AO989" s="123">
        <f t="shared" si="516"/>
        <v>0</v>
      </c>
      <c r="AP989" s="29">
        <f t="shared" si="517"/>
        <v>0</v>
      </c>
      <c r="AQ989" s="28" t="s">
        <v>8007</v>
      </c>
      <c r="AR989" s="122">
        <v>8</v>
      </c>
      <c r="AS989" s="122">
        <v>8</v>
      </c>
      <c r="AT989" s="123">
        <f t="shared" si="518"/>
        <v>0</v>
      </c>
      <c r="AU989" s="124">
        <f t="shared" si="519"/>
        <v>0</v>
      </c>
      <c r="AV989" s="9" t="s">
        <v>12254</v>
      </c>
      <c r="AX989" s="129"/>
      <c r="AY989" s="139"/>
      <c r="AZ989" s="139"/>
    </row>
    <row r="990" spans="3:52" ht="50" customHeight="1">
      <c r="C990" s="52" t="s">
        <v>6319</v>
      </c>
      <c r="D990" s="130" t="s">
        <v>2225</v>
      </c>
      <c r="E990" s="131" t="s">
        <v>6355</v>
      </c>
      <c r="F990" s="132" t="s">
        <v>2226</v>
      </c>
      <c r="G990" s="125">
        <v>2208.9209999999998</v>
      </c>
      <c r="H990" s="122">
        <v>2012.682</v>
      </c>
      <c r="I990" s="123">
        <f t="shared" si="504"/>
        <v>196.23899999999981</v>
      </c>
      <c r="J990" s="124">
        <f t="shared" si="505"/>
        <v>9.750124460794094</v>
      </c>
      <c r="K990" s="125">
        <v>1008.691</v>
      </c>
      <c r="L990" s="122">
        <v>923.08600000000001</v>
      </c>
      <c r="M990" s="123">
        <f t="shared" si="506"/>
        <v>85.605000000000018</v>
      </c>
      <c r="N990" s="124">
        <f t="shared" si="507"/>
        <v>9.2737838077925581</v>
      </c>
      <c r="O990" s="125" t="s">
        <v>11840</v>
      </c>
      <c r="P990" s="122" t="s">
        <v>11840</v>
      </c>
      <c r="Q990" s="123" t="s">
        <v>11839</v>
      </c>
      <c r="R990" s="124" t="s">
        <v>11840</v>
      </c>
      <c r="S990" s="125">
        <v>1199.82</v>
      </c>
      <c r="T990" s="122">
        <v>1089.1859999999999</v>
      </c>
      <c r="U990" s="123">
        <f t="shared" si="508"/>
        <v>110.63400000000001</v>
      </c>
      <c r="V990" s="124">
        <f t="shared" si="509"/>
        <v>10.157493761396127</v>
      </c>
      <c r="W990" s="121" t="s">
        <v>8552</v>
      </c>
      <c r="X990" s="122">
        <v>427</v>
      </c>
      <c r="Y990" s="122">
        <v>327</v>
      </c>
      <c r="Z990" s="123">
        <f t="shared" si="510"/>
        <v>100</v>
      </c>
      <c r="AA990" s="124">
        <f t="shared" si="511"/>
        <v>30.581039755351679</v>
      </c>
      <c r="AB990" s="28" t="s">
        <v>6441</v>
      </c>
      <c r="AC990" s="122">
        <v>255</v>
      </c>
      <c r="AD990" s="122">
        <v>258</v>
      </c>
      <c r="AE990" s="123">
        <f t="shared" si="512"/>
        <v>-3</v>
      </c>
      <c r="AF990" s="29">
        <f t="shared" si="513"/>
        <v>-1.1627906976744187</v>
      </c>
      <c r="AG990" s="28" t="s">
        <v>8553</v>
      </c>
      <c r="AH990" s="122">
        <v>141</v>
      </c>
      <c r="AI990" s="122">
        <v>141</v>
      </c>
      <c r="AJ990" s="123">
        <f t="shared" si="514"/>
        <v>0</v>
      </c>
      <c r="AK990" s="124">
        <f t="shared" si="515"/>
        <v>0</v>
      </c>
      <c r="AL990" s="28" t="s">
        <v>8554</v>
      </c>
      <c r="AM990" s="122">
        <v>97</v>
      </c>
      <c r="AN990" s="122">
        <v>89</v>
      </c>
      <c r="AO990" s="123">
        <f t="shared" si="516"/>
        <v>8</v>
      </c>
      <c r="AP990" s="29">
        <f t="shared" si="517"/>
        <v>8.9887640449438209</v>
      </c>
      <c r="AQ990" s="28" t="s">
        <v>6418</v>
      </c>
      <c r="AR990" s="122">
        <v>92</v>
      </c>
      <c r="AS990" s="122">
        <v>91</v>
      </c>
      <c r="AT990" s="123">
        <f t="shared" si="518"/>
        <v>1</v>
      </c>
      <c r="AU990" s="124">
        <f t="shared" si="519"/>
        <v>1.098901098901099</v>
      </c>
      <c r="AV990" s="9" t="s">
        <v>12255</v>
      </c>
      <c r="AX990" s="129"/>
      <c r="AY990" s="139"/>
      <c r="AZ990" s="139"/>
    </row>
    <row r="991" spans="3:52" ht="50" customHeight="1">
      <c r="C991" s="52" t="s">
        <v>6319</v>
      </c>
      <c r="D991" s="130" t="s">
        <v>2227</v>
      </c>
      <c r="E991" s="131" t="s">
        <v>6355</v>
      </c>
      <c r="F991" s="132" t="s">
        <v>2228</v>
      </c>
      <c r="G991" s="125">
        <v>1443.627</v>
      </c>
      <c r="H991" s="122">
        <v>1256.2090000000001</v>
      </c>
      <c r="I991" s="123">
        <f t="shared" si="504"/>
        <v>187.41799999999989</v>
      </c>
      <c r="J991" s="124">
        <f t="shared" si="505"/>
        <v>14.919332690658948</v>
      </c>
      <c r="K991" s="125">
        <v>874.15099999999995</v>
      </c>
      <c r="L991" s="122">
        <v>821.10299999999995</v>
      </c>
      <c r="M991" s="123">
        <f t="shared" si="506"/>
        <v>53.048000000000002</v>
      </c>
      <c r="N991" s="124">
        <f t="shared" si="507"/>
        <v>6.460578027360758</v>
      </c>
      <c r="O991" s="125" t="s">
        <v>11840</v>
      </c>
      <c r="P991" s="122" t="s">
        <v>11840</v>
      </c>
      <c r="Q991" s="123" t="s">
        <v>11839</v>
      </c>
      <c r="R991" s="124" t="s">
        <v>11840</v>
      </c>
      <c r="S991" s="125">
        <v>569.476</v>
      </c>
      <c r="T991" s="122">
        <v>435.10599999999999</v>
      </c>
      <c r="U991" s="123">
        <f t="shared" si="508"/>
        <v>134.37</v>
      </c>
      <c r="V991" s="124">
        <f t="shared" si="509"/>
        <v>30.882129871801357</v>
      </c>
      <c r="W991" s="121" t="s">
        <v>6441</v>
      </c>
      <c r="X991" s="122">
        <v>270</v>
      </c>
      <c r="Y991" s="122">
        <v>270</v>
      </c>
      <c r="Z991" s="123">
        <f t="shared" si="510"/>
        <v>0</v>
      </c>
      <c r="AA991" s="124">
        <f t="shared" si="511"/>
        <v>0</v>
      </c>
      <c r="AB991" s="28" t="s">
        <v>6456</v>
      </c>
      <c r="AC991" s="122">
        <v>160</v>
      </c>
      <c r="AD991" s="122" t="s">
        <v>6421</v>
      </c>
      <c r="AE991" s="123">
        <v>160</v>
      </c>
      <c r="AF991" s="29" t="s">
        <v>11832</v>
      </c>
      <c r="AG991" s="28" t="s">
        <v>7305</v>
      </c>
      <c r="AH991" s="122">
        <v>63</v>
      </c>
      <c r="AI991" s="122">
        <v>52</v>
      </c>
      <c r="AJ991" s="123">
        <f t="shared" si="514"/>
        <v>11</v>
      </c>
      <c r="AK991" s="124">
        <f t="shared" si="515"/>
        <v>21.153846153846153</v>
      </c>
      <c r="AL991" s="28" t="s">
        <v>6418</v>
      </c>
      <c r="AM991" s="122">
        <v>52</v>
      </c>
      <c r="AN991" s="122">
        <v>93</v>
      </c>
      <c r="AO991" s="123">
        <f t="shared" si="516"/>
        <v>-41</v>
      </c>
      <c r="AP991" s="29">
        <f t="shared" si="517"/>
        <v>-44.086021505376344</v>
      </c>
      <c r="AQ991" s="28" t="s">
        <v>8511</v>
      </c>
      <c r="AR991" s="122">
        <v>13</v>
      </c>
      <c r="AS991" s="122">
        <v>12</v>
      </c>
      <c r="AT991" s="123">
        <f t="shared" si="518"/>
        <v>1</v>
      </c>
      <c r="AU991" s="124">
        <f t="shared" si="519"/>
        <v>8.3333333333333321</v>
      </c>
      <c r="AV991" s="9" t="s">
        <v>12256</v>
      </c>
      <c r="AX991" s="129"/>
      <c r="AY991" s="139"/>
      <c r="AZ991" s="139"/>
    </row>
    <row r="992" spans="3:52" ht="50" customHeight="1">
      <c r="C992" s="52" t="s">
        <v>6319</v>
      </c>
      <c r="D992" s="130" t="s">
        <v>2229</v>
      </c>
      <c r="E992" s="131" t="s">
        <v>6355</v>
      </c>
      <c r="F992" s="132" t="s">
        <v>2230</v>
      </c>
      <c r="G992" s="125">
        <v>1615.0719999999999</v>
      </c>
      <c r="H992" s="122">
        <v>1439.6980000000001</v>
      </c>
      <c r="I992" s="123">
        <f t="shared" si="504"/>
        <v>175.3739999999998</v>
      </c>
      <c r="J992" s="124">
        <f t="shared" si="505"/>
        <v>12.181304690289199</v>
      </c>
      <c r="K992" s="125">
        <v>1106.999</v>
      </c>
      <c r="L992" s="122">
        <v>975.40099999999995</v>
      </c>
      <c r="M992" s="123">
        <f t="shared" si="506"/>
        <v>131.59800000000007</v>
      </c>
      <c r="N992" s="124">
        <f t="shared" si="507"/>
        <v>13.491681882630843</v>
      </c>
      <c r="O992" s="125">
        <v>5.8680000000000003</v>
      </c>
      <c r="P992" s="122">
        <v>5.867</v>
      </c>
      <c r="Q992" s="123">
        <f t="shared" si="522"/>
        <v>1.000000000000334E-3</v>
      </c>
      <c r="R992" s="124">
        <f t="shared" si="521"/>
        <v>1.7044486108749514E-2</v>
      </c>
      <c r="S992" s="125">
        <v>502.20499999999998</v>
      </c>
      <c r="T992" s="122">
        <v>458.43</v>
      </c>
      <c r="U992" s="123">
        <f t="shared" si="508"/>
        <v>43.774999999999977</v>
      </c>
      <c r="V992" s="124">
        <f t="shared" si="509"/>
        <v>9.5488951421154766</v>
      </c>
      <c r="W992" s="121" t="s">
        <v>8555</v>
      </c>
      <c r="X992" s="122">
        <v>451</v>
      </c>
      <c r="Y992" s="122">
        <v>407</v>
      </c>
      <c r="Z992" s="123">
        <f t="shared" si="510"/>
        <v>44</v>
      </c>
      <c r="AA992" s="124">
        <f t="shared" si="511"/>
        <v>10.810810810810811</v>
      </c>
      <c r="AB992" s="28" t="s">
        <v>6418</v>
      </c>
      <c r="AC992" s="122">
        <v>36</v>
      </c>
      <c r="AD992" s="122">
        <v>36</v>
      </c>
      <c r="AE992" s="123">
        <f t="shared" si="512"/>
        <v>0</v>
      </c>
      <c r="AF992" s="29">
        <f t="shared" ref="AF992:AF1008" si="523">AE992/AD992*100</f>
        <v>0</v>
      </c>
      <c r="AG992" s="28" t="s">
        <v>8169</v>
      </c>
      <c r="AH992" s="122">
        <v>9.5</v>
      </c>
      <c r="AI992" s="122">
        <v>9.5</v>
      </c>
      <c r="AJ992" s="123">
        <f t="shared" si="514"/>
        <v>0</v>
      </c>
      <c r="AK992" s="124">
        <f t="shared" si="515"/>
        <v>0</v>
      </c>
      <c r="AL992" s="28" t="s">
        <v>8556</v>
      </c>
      <c r="AM992" s="122">
        <v>5.6230000000000002</v>
      </c>
      <c r="AN992" s="122">
        <v>5.6230000000000002</v>
      </c>
      <c r="AO992" s="123">
        <f t="shared" si="516"/>
        <v>0</v>
      </c>
      <c r="AP992" s="29">
        <f t="shared" si="517"/>
        <v>0</v>
      </c>
      <c r="AQ992" s="28" t="s">
        <v>6421</v>
      </c>
      <c r="AR992" s="122" t="s">
        <v>6421</v>
      </c>
      <c r="AS992" s="122" t="s">
        <v>6421</v>
      </c>
      <c r="AT992" s="123" t="s">
        <v>6421</v>
      </c>
      <c r="AU992" s="124" t="s">
        <v>6421</v>
      </c>
      <c r="AV992" s="9" t="s">
        <v>12257</v>
      </c>
      <c r="AX992" s="129"/>
      <c r="AY992" s="139"/>
      <c r="AZ992" s="139"/>
    </row>
    <row r="993" spans="3:52" ht="50" customHeight="1">
      <c r="C993" s="52" t="s">
        <v>6319</v>
      </c>
      <c r="D993" s="130" t="s">
        <v>2231</v>
      </c>
      <c r="E993" s="131" t="s">
        <v>6355</v>
      </c>
      <c r="F993" s="132" t="s">
        <v>2232</v>
      </c>
      <c r="G993" s="125">
        <v>1747.866</v>
      </c>
      <c r="H993" s="122">
        <v>1743.47</v>
      </c>
      <c r="I993" s="123">
        <f t="shared" si="504"/>
        <v>4.3959999999999582</v>
      </c>
      <c r="J993" s="124">
        <f t="shared" si="505"/>
        <v>0.25214084555512617</v>
      </c>
      <c r="K993" s="125">
        <v>1331.963</v>
      </c>
      <c r="L993" s="122">
        <v>1301.5550000000001</v>
      </c>
      <c r="M993" s="123">
        <f t="shared" si="506"/>
        <v>30.407999999999902</v>
      </c>
      <c r="N993" s="124">
        <f t="shared" si="507"/>
        <v>2.3362823699344171</v>
      </c>
      <c r="O993" s="125" t="s">
        <v>11840</v>
      </c>
      <c r="P993" s="122" t="s">
        <v>11840</v>
      </c>
      <c r="Q993" s="123" t="s">
        <v>11839</v>
      </c>
      <c r="R993" s="124" t="s">
        <v>11840</v>
      </c>
      <c r="S993" s="125">
        <v>415.90300000000002</v>
      </c>
      <c r="T993" s="122">
        <v>441.91500000000002</v>
      </c>
      <c r="U993" s="123">
        <f t="shared" si="508"/>
        <v>-26.012</v>
      </c>
      <c r="V993" s="124">
        <f t="shared" si="509"/>
        <v>-5.8861998348098608</v>
      </c>
      <c r="W993" s="121" t="s">
        <v>6443</v>
      </c>
      <c r="X993" s="122">
        <v>416</v>
      </c>
      <c r="Y993" s="122">
        <v>442</v>
      </c>
      <c r="Z993" s="123">
        <f t="shared" si="510"/>
        <v>-26</v>
      </c>
      <c r="AA993" s="124">
        <f t="shared" si="511"/>
        <v>-5.8823529411764701</v>
      </c>
      <c r="AB993" s="28" t="s">
        <v>11839</v>
      </c>
      <c r="AC993" s="122" t="s">
        <v>11839</v>
      </c>
      <c r="AD993" s="122" t="s">
        <v>11839</v>
      </c>
      <c r="AE993" s="123" t="s">
        <v>11839</v>
      </c>
      <c r="AF993" s="29" t="s">
        <v>11839</v>
      </c>
      <c r="AG993" s="28" t="s">
        <v>11839</v>
      </c>
      <c r="AH993" s="122" t="s">
        <v>11839</v>
      </c>
      <c r="AI993" s="122" t="s">
        <v>11839</v>
      </c>
      <c r="AJ993" s="123" t="s">
        <v>11839</v>
      </c>
      <c r="AK993" s="124" t="s">
        <v>11839</v>
      </c>
      <c r="AL993" s="28" t="s">
        <v>11839</v>
      </c>
      <c r="AM993" s="122" t="s">
        <v>11839</v>
      </c>
      <c r="AN993" s="122" t="s">
        <v>11839</v>
      </c>
      <c r="AO993" s="123" t="s">
        <v>11839</v>
      </c>
      <c r="AP993" s="29" t="s">
        <v>11839</v>
      </c>
      <c r="AQ993" s="28" t="s">
        <v>11839</v>
      </c>
      <c r="AR993" s="122" t="s">
        <v>11839</v>
      </c>
      <c r="AS993" s="122" t="s">
        <v>11839</v>
      </c>
      <c r="AT993" s="123" t="s">
        <v>11839</v>
      </c>
      <c r="AU993" s="124" t="s">
        <v>11837</v>
      </c>
      <c r="AV993" s="9" t="s">
        <v>12258</v>
      </c>
      <c r="AX993" s="129"/>
      <c r="AY993" s="139"/>
      <c r="AZ993" s="139"/>
    </row>
    <row r="994" spans="3:52" ht="50" customHeight="1">
      <c r="C994" s="52" t="s">
        <v>6319</v>
      </c>
      <c r="D994" s="130" t="s">
        <v>2233</v>
      </c>
      <c r="E994" s="131" t="s">
        <v>6355</v>
      </c>
      <c r="F994" s="132" t="s">
        <v>2234</v>
      </c>
      <c r="G994" s="125">
        <v>676.80200000000002</v>
      </c>
      <c r="H994" s="122">
        <v>550.19399999999996</v>
      </c>
      <c r="I994" s="123">
        <f t="shared" si="504"/>
        <v>126.60800000000006</v>
      </c>
      <c r="J994" s="124">
        <f t="shared" si="505"/>
        <v>23.011519573096049</v>
      </c>
      <c r="K994" s="125">
        <v>354.654</v>
      </c>
      <c r="L994" s="122">
        <v>254.64</v>
      </c>
      <c r="M994" s="123">
        <f t="shared" si="506"/>
        <v>100.01400000000001</v>
      </c>
      <c r="N994" s="124">
        <f t="shared" si="507"/>
        <v>39.276625824693689</v>
      </c>
      <c r="O994" s="125">
        <v>0.78500000000000003</v>
      </c>
      <c r="P994" s="122">
        <v>0.78500000000000003</v>
      </c>
      <c r="Q994" s="123">
        <f t="shared" si="522"/>
        <v>0</v>
      </c>
      <c r="R994" s="124">
        <f t="shared" si="521"/>
        <v>0</v>
      </c>
      <c r="S994" s="125">
        <v>321.363</v>
      </c>
      <c r="T994" s="122">
        <v>294.76900000000001</v>
      </c>
      <c r="U994" s="123">
        <f t="shared" si="508"/>
        <v>26.593999999999994</v>
      </c>
      <c r="V994" s="124">
        <f t="shared" si="509"/>
        <v>9.0219799232619415</v>
      </c>
      <c r="W994" s="121" t="s">
        <v>6443</v>
      </c>
      <c r="X994" s="122">
        <v>296</v>
      </c>
      <c r="Y994" s="122">
        <v>270</v>
      </c>
      <c r="Z994" s="123">
        <f t="shared" si="510"/>
        <v>26</v>
      </c>
      <c r="AA994" s="124">
        <f t="shared" si="511"/>
        <v>9.6296296296296298</v>
      </c>
      <c r="AB994" s="28" t="s">
        <v>8557</v>
      </c>
      <c r="AC994" s="122">
        <v>16</v>
      </c>
      <c r="AD994" s="122">
        <v>16</v>
      </c>
      <c r="AE994" s="123">
        <f t="shared" si="512"/>
        <v>0</v>
      </c>
      <c r="AF994" s="29">
        <f t="shared" si="523"/>
        <v>0</v>
      </c>
      <c r="AG994" s="28" t="s">
        <v>8558</v>
      </c>
      <c r="AH994" s="122">
        <v>9</v>
      </c>
      <c r="AI994" s="122">
        <v>9</v>
      </c>
      <c r="AJ994" s="123">
        <f t="shared" si="514"/>
        <v>0</v>
      </c>
      <c r="AK994" s="124">
        <f t="shared" si="515"/>
        <v>0</v>
      </c>
      <c r="AL994" s="28" t="s">
        <v>8559</v>
      </c>
      <c r="AM994" s="122">
        <v>0.48799999999999999</v>
      </c>
      <c r="AN994" s="122" t="s">
        <v>6421</v>
      </c>
      <c r="AO994" s="123">
        <v>0.48799999999999999</v>
      </c>
      <c r="AP994" s="29" t="s">
        <v>11832</v>
      </c>
      <c r="AQ994" s="28" t="s">
        <v>6421</v>
      </c>
      <c r="AR994" s="122" t="s">
        <v>6421</v>
      </c>
      <c r="AS994" s="122" t="s">
        <v>6421</v>
      </c>
      <c r="AT994" s="123" t="s">
        <v>6421</v>
      </c>
      <c r="AU994" s="124" t="s">
        <v>6421</v>
      </c>
      <c r="AV994" s="9" t="s">
        <v>12259</v>
      </c>
      <c r="AX994" s="129"/>
      <c r="AY994" s="139"/>
      <c r="AZ994" s="139"/>
    </row>
    <row r="995" spans="3:52" ht="50" customHeight="1">
      <c r="C995" s="52" t="s">
        <v>6319</v>
      </c>
      <c r="D995" s="130" t="s">
        <v>2235</v>
      </c>
      <c r="E995" s="131" t="s">
        <v>6355</v>
      </c>
      <c r="F995" s="132" t="s">
        <v>2236</v>
      </c>
      <c r="G995" s="125">
        <v>1345.21</v>
      </c>
      <c r="H995" s="122">
        <v>1181.251</v>
      </c>
      <c r="I995" s="123">
        <f t="shared" si="504"/>
        <v>163.95900000000006</v>
      </c>
      <c r="J995" s="124">
        <f t="shared" si="505"/>
        <v>13.880115233764887</v>
      </c>
      <c r="K995" s="125">
        <v>602.327</v>
      </c>
      <c r="L995" s="122">
        <v>595.53800000000001</v>
      </c>
      <c r="M995" s="123">
        <f t="shared" si="506"/>
        <v>6.7889999999999873</v>
      </c>
      <c r="N995" s="124">
        <f t="shared" si="507"/>
        <v>1.1399776336690501</v>
      </c>
      <c r="O995" s="125">
        <v>3.8210000000000002</v>
      </c>
      <c r="P995" s="122">
        <v>3.8210000000000002</v>
      </c>
      <c r="Q995" s="123">
        <f t="shared" si="522"/>
        <v>0</v>
      </c>
      <c r="R995" s="124">
        <f t="shared" si="521"/>
        <v>0</v>
      </c>
      <c r="S995" s="125">
        <v>739.06200000000001</v>
      </c>
      <c r="T995" s="122">
        <v>581.89200000000005</v>
      </c>
      <c r="U995" s="123">
        <f t="shared" si="508"/>
        <v>157.16999999999996</v>
      </c>
      <c r="V995" s="124">
        <f t="shared" si="509"/>
        <v>27.010166835082789</v>
      </c>
      <c r="W995" s="121" t="s">
        <v>6441</v>
      </c>
      <c r="X995" s="122">
        <v>325</v>
      </c>
      <c r="Y995" s="122">
        <v>184</v>
      </c>
      <c r="Z995" s="123">
        <f t="shared" si="510"/>
        <v>141</v>
      </c>
      <c r="AA995" s="124">
        <f t="shared" si="511"/>
        <v>76.630434782608688</v>
      </c>
      <c r="AB995" s="28" t="s">
        <v>6418</v>
      </c>
      <c r="AC995" s="122">
        <v>199</v>
      </c>
      <c r="AD995" s="122">
        <v>199</v>
      </c>
      <c r="AE995" s="123">
        <f t="shared" si="512"/>
        <v>0</v>
      </c>
      <c r="AF995" s="29">
        <f t="shared" si="523"/>
        <v>0</v>
      </c>
      <c r="AG995" s="28" t="s">
        <v>8560</v>
      </c>
      <c r="AH995" s="122">
        <v>86</v>
      </c>
      <c r="AI995" s="122">
        <v>86</v>
      </c>
      <c r="AJ995" s="123">
        <f t="shared" si="514"/>
        <v>0</v>
      </c>
      <c r="AK995" s="124">
        <f t="shared" si="515"/>
        <v>0</v>
      </c>
      <c r="AL995" s="28" t="s">
        <v>6471</v>
      </c>
      <c r="AM995" s="122">
        <v>56</v>
      </c>
      <c r="AN995" s="122">
        <v>46</v>
      </c>
      <c r="AO995" s="123">
        <f t="shared" si="516"/>
        <v>10</v>
      </c>
      <c r="AP995" s="29">
        <f t="shared" si="517"/>
        <v>21.739130434782609</v>
      </c>
      <c r="AQ995" s="28" t="s">
        <v>8561</v>
      </c>
      <c r="AR995" s="122">
        <v>30</v>
      </c>
      <c r="AS995" s="122">
        <v>29</v>
      </c>
      <c r="AT995" s="123">
        <f t="shared" si="518"/>
        <v>1</v>
      </c>
      <c r="AU995" s="124">
        <f t="shared" si="519"/>
        <v>3.4482758620689653</v>
      </c>
      <c r="AV995" s="9" t="s">
        <v>12260</v>
      </c>
      <c r="AX995" s="129"/>
      <c r="AY995" s="139"/>
      <c r="AZ995" s="139"/>
    </row>
    <row r="996" spans="3:52" ht="50" customHeight="1">
      <c r="C996" s="52" t="s">
        <v>6319</v>
      </c>
      <c r="D996" s="130" t="s">
        <v>2237</v>
      </c>
      <c r="E996" s="131" t="s">
        <v>6355</v>
      </c>
      <c r="F996" s="132" t="s">
        <v>2238</v>
      </c>
      <c r="G996" s="125">
        <v>1399.3910000000001</v>
      </c>
      <c r="H996" s="122">
        <v>1501.9580000000001</v>
      </c>
      <c r="I996" s="123">
        <f t="shared" si="504"/>
        <v>-102.56700000000001</v>
      </c>
      <c r="J996" s="124">
        <f t="shared" si="505"/>
        <v>-6.8288860274388501</v>
      </c>
      <c r="K996" s="125">
        <v>579.65700000000004</v>
      </c>
      <c r="L996" s="122">
        <v>549.58199999999999</v>
      </c>
      <c r="M996" s="123">
        <f t="shared" si="506"/>
        <v>30.075000000000045</v>
      </c>
      <c r="N996" s="124">
        <f t="shared" si="507"/>
        <v>5.4723407971876892</v>
      </c>
      <c r="O996" s="125">
        <v>12.893000000000001</v>
      </c>
      <c r="P996" s="122">
        <v>12.879</v>
      </c>
      <c r="Q996" s="123">
        <f t="shared" si="522"/>
        <v>1.4000000000001123E-2</v>
      </c>
      <c r="R996" s="124">
        <f t="shared" si="521"/>
        <v>0.10870409193261218</v>
      </c>
      <c r="S996" s="125">
        <v>806.84100000000001</v>
      </c>
      <c r="T996" s="122">
        <v>939.49699999999996</v>
      </c>
      <c r="U996" s="123">
        <f t="shared" si="508"/>
        <v>-132.65599999999995</v>
      </c>
      <c r="V996" s="124">
        <f t="shared" si="509"/>
        <v>-14.119896072047059</v>
      </c>
      <c r="W996" s="121" t="s">
        <v>6441</v>
      </c>
      <c r="X996" s="122">
        <v>700</v>
      </c>
      <c r="Y996" s="122">
        <v>800</v>
      </c>
      <c r="Z996" s="123">
        <f t="shared" si="510"/>
        <v>-100</v>
      </c>
      <c r="AA996" s="124">
        <f t="shared" si="511"/>
        <v>-12.5</v>
      </c>
      <c r="AB996" s="28" t="s">
        <v>8562</v>
      </c>
      <c r="AC996" s="122">
        <v>68</v>
      </c>
      <c r="AD996" s="122">
        <v>105</v>
      </c>
      <c r="AE996" s="123">
        <f t="shared" si="512"/>
        <v>-37</v>
      </c>
      <c r="AF996" s="29">
        <f t="shared" si="523"/>
        <v>-35.238095238095241</v>
      </c>
      <c r="AG996" s="28" t="s">
        <v>8563</v>
      </c>
      <c r="AH996" s="122">
        <v>21</v>
      </c>
      <c r="AI996" s="122">
        <v>21</v>
      </c>
      <c r="AJ996" s="123">
        <f t="shared" si="514"/>
        <v>0</v>
      </c>
      <c r="AK996" s="124">
        <f t="shared" si="515"/>
        <v>0</v>
      </c>
      <c r="AL996" s="28" t="s">
        <v>8564</v>
      </c>
      <c r="AM996" s="122">
        <v>6</v>
      </c>
      <c r="AN996" s="122">
        <v>6</v>
      </c>
      <c r="AO996" s="123">
        <f t="shared" si="516"/>
        <v>0</v>
      </c>
      <c r="AP996" s="29">
        <f t="shared" si="517"/>
        <v>0</v>
      </c>
      <c r="AQ996" s="28" t="s">
        <v>8565</v>
      </c>
      <c r="AR996" s="122">
        <v>4</v>
      </c>
      <c r="AS996" s="122" t="s">
        <v>6421</v>
      </c>
      <c r="AT996" s="123">
        <v>4</v>
      </c>
      <c r="AU996" s="124" t="s">
        <v>11832</v>
      </c>
      <c r="AV996" s="9" t="s">
        <v>12261</v>
      </c>
      <c r="AX996" s="129"/>
      <c r="AY996" s="139"/>
      <c r="AZ996" s="139"/>
    </row>
    <row r="997" spans="3:52" ht="50" customHeight="1">
      <c r="C997" s="52" t="s">
        <v>6319</v>
      </c>
      <c r="D997" s="106" t="s">
        <v>2239</v>
      </c>
      <c r="E997" s="107" t="s">
        <v>6355</v>
      </c>
      <c r="F997" s="108" t="s">
        <v>2240</v>
      </c>
      <c r="G997" s="125">
        <v>2236.25</v>
      </c>
      <c r="H997" s="122">
        <v>1864.261</v>
      </c>
      <c r="I997" s="123">
        <f t="shared" si="504"/>
        <v>371.98900000000003</v>
      </c>
      <c r="J997" s="124">
        <f t="shared" si="505"/>
        <v>19.953697470472214</v>
      </c>
      <c r="K997" s="125">
        <v>1741.931</v>
      </c>
      <c r="L997" s="122">
        <v>1371.463</v>
      </c>
      <c r="M997" s="123">
        <f t="shared" si="506"/>
        <v>370.46800000000007</v>
      </c>
      <c r="N997" s="124">
        <f t="shared" si="507"/>
        <v>27.012613537514323</v>
      </c>
      <c r="O997" s="125" t="s">
        <v>11840</v>
      </c>
      <c r="P997" s="122" t="s">
        <v>11840</v>
      </c>
      <c r="Q997" s="123" t="s">
        <v>11839</v>
      </c>
      <c r="R997" s="124" t="s">
        <v>11840</v>
      </c>
      <c r="S997" s="125">
        <v>494.31900000000002</v>
      </c>
      <c r="T997" s="122">
        <v>492.798</v>
      </c>
      <c r="U997" s="123">
        <f t="shared" si="508"/>
        <v>1.521000000000015</v>
      </c>
      <c r="V997" s="124">
        <f t="shared" si="509"/>
        <v>0.30864573314015376</v>
      </c>
      <c r="W997" s="121" t="s">
        <v>8566</v>
      </c>
      <c r="X997" s="122">
        <v>246</v>
      </c>
      <c r="Y997" s="122">
        <v>246</v>
      </c>
      <c r="Z997" s="123">
        <f t="shared" si="510"/>
        <v>0</v>
      </c>
      <c r="AA997" s="124">
        <f t="shared" si="511"/>
        <v>0</v>
      </c>
      <c r="AB997" s="28" t="s">
        <v>8556</v>
      </c>
      <c r="AC997" s="122">
        <v>101</v>
      </c>
      <c r="AD997" s="122">
        <v>101</v>
      </c>
      <c r="AE997" s="123">
        <f t="shared" si="512"/>
        <v>0</v>
      </c>
      <c r="AF997" s="29">
        <f t="shared" si="523"/>
        <v>0</v>
      </c>
      <c r="AG997" s="28" t="s">
        <v>6501</v>
      </c>
      <c r="AH997" s="122">
        <v>42</v>
      </c>
      <c r="AI997" s="122">
        <v>42</v>
      </c>
      <c r="AJ997" s="123">
        <f t="shared" si="514"/>
        <v>0</v>
      </c>
      <c r="AK997" s="124">
        <f t="shared" si="515"/>
        <v>0</v>
      </c>
      <c r="AL997" s="28" t="s">
        <v>6502</v>
      </c>
      <c r="AM997" s="122">
        <v>32</v>
      </c>
      <c r="AN997" s="122">
        <v>32</v>
      </c>
      <c r="AO997" s="123">
        <f t="shared" si="516"/>
        <v>0</v>
      </c>
      <c r="AP997" s="29">
        <f t="shared" si="517"/>
        <v>0</v>
      </c>
      <c r="AQ997" s="28" t="s">
        <v>8567</v>
      </c>
      <c r="AR997" s="122">
        <v>28</v>
      </c>
      <c r="AS997" s="122">
        <v>27</v>
      </c>
      <c r="AT997" s="123">
        <f t="shared" si="518"/>
        <v>1</v>
      </c>
      <c r="AU997" s="124">
        <f t="shared" si="519"/>
        <v>3.7037037037037033</v>
      </c>
      <c r="AV997" s="9" t="s">
        <v>12262</v>
      </c>
      <c r="AX997" s="129"/>
      <c r="AY997" s="139"/>
      <c r="AZ997" s="139"/>
    </row>
    <row r="998" spans="3:52" ht="50" customHeight="1">
      <c r="C998" s="52" t="s">
        <v>6319</v>
      </c>
      <c r="D998" s="106" t="s">
        <v>2241</v>
      </c>
      <c r="E998" s="107" t="s">
        <v>6355</v>
      </c>
      <c r="F998" s="108" t="s">
        <v>2242</v>
      </c>
      <c r="G998" s="125">
        <v>457.71</v>
      </c>
      <c r="H998" s="122">
        <v>397.97199999999998</v>
      </c>
      <c r="I998" s="123">
        <f t="shared" si="504"/>
        <v>59.738</v>
      </c>
      <c r="J998" s="124">
        <f t="shared" si="505"/>
        <v>15.010603761068619</v>
      </c>
      <c r="K998" s="125">
        <v>350</v>
      </c>
      <c r="L998" s="122">
        <v>320</v>
      </c>
      <c r="M998" s="123">
        <f t="shared" si="506"/>
        <v>30</v>
      </c>
      <c r="N998" s="124">
        <f t="shared" si="507"/>
        <v>9.375</v>
      </c>
      <c r="O998" s="125">
        <v>1E-3</v>
      </c>
      <c r="P998" s="122">
        <v>1E-3</v>
      </c>
      <c r="Q998" s="123">
        <f t="shared" si="522"/>
        <v>0</v>
      </c>
      <c r="R998" s="124">
        <f t="shared" si="521"/>
        <v>0</v>
      </c>
      <c r="S998" s="125">
        <v>107.709</v>
      </c>
      <c r="T998" s="122">
        <v>77.971000000000004</v>
      </c>
      <c r="U998" s="123">
        <f t="shared" si="508"/>
        <v>29.738</v>
      </c>
      <c r="V998" s="124">
        <f t="shared" si="509"/>
        <v>38.139821215580149</v>
      </c>
      <c r="W998" s="121" t="s">
        <v>8568</v>
      </c>
      <c r="X998" s="122">
        <v>40</v>
      </c>
      <c r="Y998" s="122">
        <v>20</v>
      </c>
      <c r="Z998" s="123">
        <f t="shared" si="510"/>
        <v>20</v>
      </c>
      <c r="AA998" s="124">
        <f t="shared" si="511"/>
        <v>100</v>
      </c>
      <c r="AB998" s="28" t="s">
        <v>8569</v>
      </c>
      <c r="AC998" s="122">
        <v>24</v>
      </c>
      <c r="AD998" s="122">
        <v>19</v>
      </c>
      <c r="AE998" s="123">
        <f t="shared" si="512"/>
        <v>5</v>
      </c>
      <c r="AF998" s="29">
        <f t="shared" si="523"/>
        <v>26.315789473684209</v>
      </c>
      <c r="AG998" s="28" t="s">
        <v>8570</v>
      </c>
      <c r="AH998" s="122">
        <v>10</v>
      </c>
      <c r="AI998" s="122">
        <v>10</v>
      </c>
      <c r="AJ998" s="123">
        <f t="shared" si="514"/>
        <v>0</v>
      </c>
      <c r="AK998" s="124">
        <f t="shared" si="515"/>
        <v>0</v>
      </c>
      <c r="AL998" s="28" t="s">
        <v>8571</v>
      </c>
      <c r="AM998" s="122">
        <v>10</v>
      </c>
      <c r="AN998" s="122">
        <v>10</v>
      </c>
      <c r="AO998" s="123">
        <f t="shared" si="516"/>
        <v>0</v>
      </c>
      <c r="AP998" s="29">
        <f t="shared" si="517"/>
        <v>0</v>
      </c>
      <c r="AQ998" s="28" t="s">
        <v>8511</v>
      </c>
      <c r="AR998" s="122">
        <v>10</v>
      </c>
      <c r="AS998" s="122">
        <v>5</v>
      </c>
      <c r="AT998" s="123">
        <f t="shared" si="518"/>
        <v>5</v>
      </c>
      <c r="AU998" s="124">
        <f t="shared" si="519"/>
        <v>100</v>
      </c>
      <c r="AV998" s="9" t="s">
        <v>12263</v>
      </c>
      <c r="AX998" s="129"/>
      <c r="AY998" s="139"/>
      <c r="AZ998" s="139"/>
    </row>
    <row r="999" spans="3:52" ht="50" customHeight="1">
      <c r="C999" s="52" t="s">
        <v>6319</v>
      </c>
      <c r="D999" s="130" t="s">
        <v>2243</v>
      </c>
      <c r="E999" s="131" t="s">
        <v>6355</v>
      </c>
      <c r="F999" s="132" t="s">
        <v>2244</v>
      </c>
      <c r="G999" s="125">
        <v>2186.8879999999999</v>
      </c>
      <c r="H999" s="122">
        <v>2473.2020000000002</v>
      </c>
      <c r="I999" s="123">
        <f t="shared" si="504"/>
        <v>-286.31400000000031</v>
      </c>
      <c r="J999" s="124">
        <f t="shared" si="505"/>
        <v>-11.57665245297393</v>
      </c>
      <c r="K999" s="125">
        <v>980.28800000000001</v>
      </c>
      <c r="L999" s="122">
        <v>1010.146</v>
      </c>
      <c r="M999" s="123">
        <f t="shared" si="506"/>
        <v>-29.857999999999947</v>
      </c>
      <c r="N999" s="124">
        <f t="shared" si="507"/>
        <v>-2.9558103482070859</v>
      </c>
      <c r="O999" s="125">
        <v>2.4249999999999998</v>
      </c>
      <c r="P999" s="122">
        <v>2.4249999999999998</v>
      </c>
      <c r="Q999" s="123">
        <f t="shared" si="522"/>
        <v>0</v>
      </c>
      <c r="R999" s="124">
        <f t="shared" si="521"/>
        <v>0</v>
      </c>
      <c r="S999" s="125">
        <v>1204.175</v>
      </c>
      <c r="T999" s="122">
        <v>1460.6310000000001</v>
      </c>
      <c r="U999" s="123">
        <f t="shared" si="508"/>
        <v>-256.45600000000013</v>
      </c>
      <c r="V999" s="124">
        <f t="shared" si="509"/>
        <v>-17.557891075843258</v>
      </c>
      <c r="W999" s="121" t="s">
        <v>8572</v>
      </c>
      <c r="X999" s="122">
        <v>762</v>
      </c>
      <c r="Y999" s="122">
        <v>832</v>
      </c>
      <c r="Z999" s="123">
        <f t="shared" si="510"/>
        <v>-70</v>
      </c>
      <c r="AA999" s="124">
        <f t="shared" si="511"/>
        <v>-8.4134615384615383</v>
      </c>
      <c r="AB999" s="28" t="s">
        <v>6526</v>
      </c>
      <c r="AC999" s="122">
        <v>324</v>
      </c>
      <c r="AD999" s="122">
        <v>495</v>
      </c>
      <c r="AE999" s="123">
        <f t="shared" si="512"/>
        <v>-171</v>
      </c>
      <c r="AF999" s="29">
        <f t="shared" si="523"/>
        <v>-34.545454545454547</v>
      </c>
      <c r="AG999" s="28" t="s">
        <v>6502</v>
      </c>
      <c r="AH999" s="122">
        <v>50</v>
      </c>
      <c r="AI999" s="122">
        <v>49</v>
      </c>
      <c r="AJ999" s="123">
        <f t="shared" si="514"/>
        <v>1</v>
      </c>
      <c r="AK999" s="124">
        <f t="shared" si="515"/>
        <v>2.0408163265306123</v>
      </c>
      <c r="AL999" s="28" t="s">
        <v>8233</v>
      </c>
      <c r="AM999" s="122">
        <v>35</v>
      </c>
      <c r="AN999" s="122">
        <v>57</v>
      </c>
      <c r="AO999" s="123">
        <f t="shared" si="516"/>
        <v>-22</v>
      </c>
      <c r="AP999" s="29">
        <f t="shared" si="517"/>
        <v>-38.596491228070171</v>
      </c>
      <c r="AQ999" s="28" t="s">
        <v>8573</v>
      </c>
      <c r="AR999" s="122">
        <v>12</v>
      </c>
      <c r="AS999" s="122">
        <v>12</v>
      </c>
      <c r="AT999" s="123">
        <f t="shared" si="518"/>
        <v>0</v>
      </c>
      <c r="AU999" s="124">
        <f t="shared" si="519"/>
        <v>0</v>
      </c>
      <c r="AV999" s="9" t="s">
        <v>11924</v>
      </c>
      <c r="AX999" s="129"/>
      <c r="AY999" s="139"/>
      <c r="AZ999" s="139"/>
    </row>
    <row r="1000" spans="3:52" ht="50" customHeight="1">
      <c r="C1000" s="52" t="s">
        <v>6319</v>
      </c>
      <c r="D1000" s="130" t="s">
        <v>2245</v>
      </c>
      <c r="E1000" s="131" t="s">
        <v>6355</v>
      </c>
      <c r="F1000" s="132" t="s">
        <v>2246</v>
      </c>
      <c r="G1000" s="125">
        <v>1508.1579999999999</v>
      </c>
      <c r="H1000" s="122">
        <v>1018.545</v>
      </c>
      <c r="I1000" s="123">
        <f t="shared" si="504"/>
        <v>489.61299999999994</v>
      </c>
      <c r="J1000" s="124">
        <f t="shared" si="505"/>
        <v>48.069844729491571</v>
      </c>
      <c r="K1000" s="125">
        <v>910.06700000000001</v>
      </c>
      <c r="L1000" s="122">
        <v>671.08600000000001</v>
      </c>
      <c r="M1000" s="123">
        <f t="shared" si="506"/>
        <v>238.98099999999999</v>
      </c>
      <c r="N1000" s="124">
        <f t="shared" si="507"/>
        <v>35.611084123346338</v>
      </c>
      <c r="O1000" s="125" t="s">
        <v>11840</v>
      </c>
      <c r="P1000" s="122" t="s">
        <v>11840</v>
      </c>
      <c r="Q1000" s="123" t="s">
        <v>11839</v>
      </c>
      <c r="R1000" s="124" t="s">
        <v>11840</v>
      </c>
      <c r="S1000" s="125">
        <v>598.09100000000001</v>
      </c>
      <c r="T1000" s="122">
        <v>347.459</v>
      </c>
      <c r="U1000" s="123">
        <f t="shared" si="508"/>
        <v>250.63200000000001</v>
      </c>
      <c r="V1000" s="124">
        <f t="shared" si="509"/>
        <v>72.132827182487731</v>
      </c>
      <c r="W1000" s="121" t="s">
        <v>6441</v>
      </c>
      <c r="X1000" s="122">
        <v>376</v>
      </c>
      <c r="Y1000" s="122" t="s">
        <v>6494</v>
      </c>
      <c r="Z1000" s="123">
        <v>376</v>
      </c>
      <c r="AA1000" s="124" t="s">
        <v>6913</v>
      </c>
      <c r="AB1000" s="28" t="s">
        <v>7009</v>
      </c>
      <c r="AC1000" s="122">
        <v>121</v>
      </c>
      <c r="AD1000" s="122">
        <v>121</v>
      </c>
      <c r="AE1000" s="123">
        <f t="shared" si="512"/>
        <v>0</v>
      </c>
      <c r="AF1000" s="29">
        <f t="shared" si="523"/>
        <v>0</v>
      </c>
      <c r="AG1000" s="28" t="s">
        <v>8574</v>
      </c>
      <c r="AH1000" s="122">
        <v>100</v>
      </c>
      <c r="AI1000" s="122">
        <v>100</v>
      </c>
      <c r="AJ1000" s="123">
        <f t="shared" si="514"/>
        <v>0</v>
      </c>
      <c r="AK1000" s="124">
        <f t="shared" si="515"/>
        <v>0</v>
      </c>
      <c r="AL1000" s="28" t="s">
        <v>8575</v>
      </c>
      <c r="AM1000" s="122" t="s">
        <v>6421</v>
      </c>
      <c r="AN1000" s="122">
        <v>126</v>
      </c>
      <c r="AO1000" s="123">
        <v>-126</v>
      </c>
      <c r="AP1000" s="29" t="s">
        <v>8576</v>
      </c>
      <c r="AQ1000" s="28" t="s">
        <v>6421</v>
      </c>
      <c r="AR1000" s="122" t="s">
        <v>6421</v>
      </c>
      <c r="AS1000" s="122" t="s">
        <v>6421</v>
      </c>
      <c r="AT1000" s="123" t="s">
        <v>6421</v>
      </c>
      <c r="AU1000" s="124" t="s">
        <v>6421</v>
      </c>
      <c r="AV1000" s="9" t="s">
        <v>12264</v>
      </c>
      <c r="AX1000" s="129"/>
      <c r="AY1000" s="139"/>
      <c r="AZ1000" s="139"/>
    </row>
    <row r="1001" spans="3:52" ht="50" customHeight="1">
      <c r="C1001" s="52" t="s">
        <v>6319</v>
      </c>
      <c r="D1001" s="130" t="s">
        <v>2247</v>
      </c>
      <c r="E1001" s="131" t="s">
        <v>6355</v>
      </c>
      <c r="F1001" s="132" t="s">
        <v>2248</v>
      </c>
      <c r="G1001" s="125">
        <v>2317.8919999999998</v>
      </c>
      <c r="H1001" s="122">
        <v>2303.7170000000001</v>
      </c>
      <c r="I1001" s="123">
        <f t="shared" si="504"/>
        <v>14.174999999999727</v>
      </c>
      <c r="J1001" s="124">
        <f t="shared" si="505"/>
        <v>0.61530995343610895</v>
      </c>
      <c r="K1001" s="125">
        <v>1160.2349999999999</v>
      </c>
      <c r="L1001" s="122">
        <v>1139.722</v>
      </c>
      <c r="M1001" s="123">
        <f t="shared" si="506"/>
        <v>20.51299999999992</v>
      </c>
      <c r="N1001" s="124">
        <f t="shared" si="507"/>
        <v>1.7998248695734502</v>
      </c>
      <c r="O1001" s="125" t="s">
        <v>11840</v>
      </c>
      <c r="P1001" s="122" t="s">
        <v>11840</v>
      </c>
      <c r="Q1001" s="123" t="s">
        <v>11839</v>
      </c>
      <c r="R1001" s="124" t="s">
        <v>11840</v>
      </c>
      <c r="S1001" s="125">
        <v>1157.6569999999999</v>
      </c>
      <c r="T1001" s="122">
        <v>1163.9949999999999</v>
      </c>
      <c r="U1001" s="123">
        <f t="shared" si="508"/>
        <v>-6.3379999999999654</v>
      </c>
      <c r="V1001" s="124">
        <f t="shared" si="509"/>
        <v>-0.54450405714800887</v>
      </c>
      <c r="W1001" s="121" t="s">
        <v>8577</v>
      </c>
      <c r="X1001" s="122">
        <v>720</v>
      </c>
      <c r="Y1001" s="122">
        <v>736</v>
      </c>
      <c r="Z1001" s="123">
        <f t="shared" si="510"/>
        <v>-16</v>
      </c>
      <c r="AA1001" s="124">
        <f t="shared" ref="AA1001:AA1016" si="524">Z1001/Y1001*100</f>
        <v>-2.1739130434782608</v>
      </c>
      <c r="AB1001" s="28" t="s">
        <v>8525</v>
      </c>
      <c r="AC1001" s="122">
        <v>193</v>
      </c>
      <c r="AD1001" s="122">
        <v>193</v>
      </c>
      <c r="AE1001" s="123">
        <f t="shared" si="512"/>
        <v>0</v>
      </c>
      <c r="AF1001" s="29">
        <f t="shared" si="523"/>
        <v>0</v>
      </c>
      <c r="AG1001" s="28" t="s">
        <v>8578</v>
      </c>
      <c r="AH1001" s="122">
        <v>106</v>
      </c>
      <c r="AI1001" s="122">
        <v>105</v>
      </c>
      <c r="AJ1001" s="123">
        <f t="shared" si="514"/>
        <v>1</v>
      </c>
      <c r="AK1001" s="124">
        <f t="shared" si="515"/>
        <v>0.95238095238095244</v>
      </c>
      <c r="AL1001" s="28" t="s">
        <v>8579</v>
      </c>
      <c r="AM1001" s="122">
        <v>40</v>
      </c>
      <c r="AN1001" s="122">
        <v>27</v>
      </c>
      <c r="AO1001" s="123">
        <f t="shared" si="516"/>
        <v>13</v>
      </c>
      <c r="AP1001" s="29">
        <f t="shared" ref="AP1001:AP1016" si="525">AO1001/AN1001*100</f>
        <v>48.148148148148145</v>
      </c>
      <c r="AQ1001" s="28" t="s">
        <v>8580</v>
      </c>
      <c r="AR1001" s="122">
        <v>35</v>
      </c>
      <c r="AS1001" s="122">
        <v>39</v>
      </c>
      <c r="AT1001" s="123">
        <f t="shared" si="518"/>
        <v>-4</v>
      </c>
      <c r="AU1001" s="124">
        <f t="shared" si="519"/>
        <v>-10.256410256410255</v>
      </c>
      <c r="AV1001" s="9" t="s">
        <v>12265</v>
      </c>
      <c r="AX1001" s="129"/>
      <c r="AY1001" s="139"/>
      <c r="AZ1001" s="139"/>
    </row>
    <row r="1002" spans="3:52" ht="50" customHeight="1">
      <c r="C1002" s="52" t="s">
        <v>6320</v>
      </c>
      <c r="D1002" s="130" t="s">
        <v>2249</v>
      </c>
      <c r="E1002" s="131" t="s">
        <v>6355</v>
      </c>
      <c r="F1002" s="132" t="s">
        <v>2250</v>
      </c>
      <c r="G1002" s="125">
        <v>572.50599999999997</v>
      </c>
      <c r="H1002" s="122">
        <v>571.50599999999997</v>
      </c>
      <c r="I1002" s="123">
        <f t="shared" si="504"/>
        <v>1</v>
      </c>
      <c r="J1002" s="124">
        <f t="shared" si="505"/>
        <v>0.17497629071260845</v>
      </c>
      <c r="K1002" s="125">
        <v>531</v>
      </c>
      <c r="L1002" s="122">
        <v>530</v>
      </c>
      <c r="M1002" s="123">
        <f t="shared" si="506"/>
        <v>1</v>
      </c>
      <c r="N1002" s="124">
        <f t="shared" si="507"/>
        <v>0.18867924528301888</v>
      </c>
      <c r="O1002" s="125" t="s">
        <v>11840</v>
      </c>
      <c r="P1002" s="122" t="s">
        <v>11840</v>
      </c>
      <c r="Q1002" s="123" t="s">
        <v>11839</v>
      </c>
      <c r="R1002" s="124" t="s">
        <v>11840</v>
      </c>
      <c r="S1002" s="125">
        <v>41.506</v>
      </c>
      <c r="T1002" s="122">
        <v>41.506</v>
      </c>
      <c r="U1002" s="123">
        <f t="shared" si="508"/>
        <v>0</v>
      </c>
      <c r="V1002" s="124">
        <f t="shared" si="509"/>
        <v>0</v>
      </c>
      <c r="W1002" s="121" t="s">
        <v>8581</v>
      </c>
      <c r="X1002" s="122">
        <v>42</v>
      </c>
      <c r="Y1002" s="122">
        <v>42</v>
      </c>
      <c r="Z1002" s="123">
        <f t="shared" si="510"/>
        <v>0</v>
      </c>
      <c r="AA1002" s="124">
        <f t="shared" si="524"/>
        <v>0</v>
      </c>
      <c r="AB1002" s="28" t="s">
        <v>11839</v>
      </c>
      <c r="AC1002" s="122" t="s">
        <v>11839</v>
      </c>
      <c r="AD1002" s="122" t="s">
        <v>11839</v>
      </c>
      <c r="AE1002" s="123" t="s">
        <v>11839</v>
      </c>
      <c r="AF1002" s="29" t="s">
        <v>11839</v>
      </c>
      <c r="AG1002" s="28" t="s">
        <v>11839</v>
      </c>
      <c r="AH1002" s="122" t="s">
        <v>11839</v>
      </c>
      <c r="AI1002" s="122" t="s">
        <v>11839</v>
      </c>
      <c r="AJ1002" s="123" t="s">
        <v>11839</v>
      </c>
      <c r="AK1002" s="124" t="s">
        <v>11839</v>
      </c>
      <c r="AL1002" s="28" t="s">
        <v>11839</v>
      </c>
      <c r="AM1002" s="122" t="s">
        <v>11839</v>
      </c>
      <c r="AN1002" s="122" t="s">
        <v>11839</v>
      </c>
      <c r="AO1002" s="123" t="s">
        <v>11839</v>
      </c>
      <c r="AP1002" s="29" t="s">
        <v>11839</v>
      </c>
      <c r="AQ1002" s="28" t="s">
        <v>11839</v>
      </c>
      <c r="AR1002" s="122" t="s">
        <v>11839</v>
      </c>
      <c r="AS1002" s="122" t="s">
        <v>11839</v>
      </c>
      <c r="AT1002" s="123" t="s">
        <v>11839</v>
      </c>
      <c r="AU1002" s="124" t="s">
        <v>11837</v>
      </c>
      <c r="AV1002" s="104"/>
      <c r="AX1002" s="129"/>
      <c r="AY1002" s="139"/>
      <c r="AZ1002" s="139"/>
    </row>
    <row r="1003" spans="3:52" ht="50" customHeight="1">
      <c r="C1003" s="52" t="s">
        <v>6320</v>
      </c>
      <c r="D1003" s="130" t="s">
        <v>2251</v>
      </c>
      <c r="E1003" s="131" t="s">
        <v>6355</v>
      </c>
      <c r="F1003" s="132" t="s">
        <v>2252</v>
      </c>
      <c r="G1003" s="125">
        <v>240</v>
      </c>
      <c r="H1003" s="122">
        <v>240</v>
      </c>
      <c r="I1003" s="123">
        <f t="shared" si="504"/>
        <v>0</v>
      </c>
      <c r="J1003" s="124">
        <f t="shared" si="505"/>
        <v>0</v>
      </c>
      <c r="K1003" s="125">
        <v>240</v>
      </c>
      <c r="L1003" s="122">
        <v>240</v>
      </c>
      <c r="M1003" s="123">
        <f t="shared" si="506"/>
        <v>0</v>
      </c>
      <c r="N1003" s="124">
        <f t="shared" si="507"/>
        <v>0</v>
      </c>
      <c r="O1003" s="125" t="s">
        <v>11840</v>
      </c>
      <c r="P1003" s="122" t="s">
        <v>11840</v>
      </c>
      <c r="Q1003" s="123" t="s">
        <v>11839</v>
      </c>
      <c r="R1003" s="124" t="s">
        <v>11840</v>
      </c>
      <c r="S1003" s="125" t="s">
        <v>6421</v>
      </c>
      <c r="T1003" s="122" t="s">
        <v>6421</v>
      </c>
      <c r="U1003" s="123" t="s">
        <v>6421</v>
      </c>
      <c r="V1003" s="124" t="s">
        <v>6421</v>
      </c>
      <c r="W1003" s="121" t="s">
        <v>11839</v>
      </c>
      <c r="X1003" s="122" t="s">
        <v>11840</v>
      </c>
      <c r="Y1003" s="122" t="s">
        <v>11840</v>
      </c>
      <c r="Z1003" s="123" t="s">
        <v>11840</v>
      </c>
      <c r="AA1003" s="124" t="s">
        <v>11840</v>
      </c>
      <c r="AB1003" s="28" t="s">
        <v>11839</v>
      </c>
      <c r="AC1003" s="122" t="s">
        <v>11839</v>
      </c>
      <c r="AD1003" s="122" t="s">
        <v>11839</v>
      </c>
      <c r="AE1003" s="123" t="s">
        <v>11839</v>
      </c>
      <c r="AF1003" s="29" t="s">
        <v>11839</v>
      </c>
      <c r="AG1003" s="28" t="s">
        <v>11839</v>
      </c>
      <c r="AH1003" s="122" t="s">
        <v>11839</v>
      </c>
      <c r="AI1003" s="122" t="s">
        <v>11839</v>
      </c>
      <c r="AJ1003" s="123" t="s">
        <v>11839</v>
      </c>
      <c r="AK1003" s="124" t="s">
        <v>11839</v>
      </c>
      <c r="AL1003" s="28" t="s">
        <v>11839</v>
      </c>
      <c r="AM1003" s="122" t="s">
        <v>11839</v>
      </c>
      <c r="AN1003" s="122" t="s">
        <v>11839</v>
      </c>
      <c r="AO1003" s="123" t="s">
        <v>11839</v>
      </c>
      <c r="AP1003" s="29" t="s">
        <v>11839</v>
      </c>
      <c r="AQ1003" s="28" t="s">
        <v>11839</v>
      </c>
      <c r="AR1003" s="122" t="s">
        <v>11839</v>
      </c>
      <c r="AS1003" s="122" t="s">
        <v>11839</v>
      </c>
      <c r="AT1003" s="123" t="s">
        <v>11839</v>
      </c>
      <c r="AU1003" s="124" t="s">
        <v>11839</v>
      </c>
      <c r="AV1003" s="104"/>
      <c r="AX1003" s="129"/>
      <c r="AY1003" s="139"/>
      <c r="AZ1003" s="139"/>
    </row>
    <row r="1004" spans="3:52" ht="50" customHeight="1">
      <c r="C1004" s="52" t="s">
        <v>6320</v>
      </c>
      <c r="D1004" s="130" t="s">
        <v>2253</v>
      </c>
      <c r="E1004" s="131" t="s">
        <v>6355</v>
      </c>
      <c r="F1004" s="132" t="s">
        <v>2254</v>
      </c>
      <c r="G1004" s="125">
        <v>187</v>
      </c>
      <c r="H1004" s="122">
        <v>187</v>
      </c>
      <c r="I1004" s="123">
        <f t="shared" si="504"/>
        <v>0</v>
      </c>
      <c r="J1004" s="124">
        <f t="shared" si="505"/>
        <v>0</v>
      </c>
      <c r="K1004" s="125">
        <v>187</v>
      </c>
      <c r="L1004" s="122">
        <v>187</v>
      </c>
      <c r="M1004" s="123">
        <f t="shared" si="506"/>
        <v>0</v>
      </c>
      <c r="N1004" s="124">
        <f t="shared" si="507"/>
        <v>0</v>
      </c>
      <c r="O1004" s="125" t="s">
        <v>11840</v>
      </c>
      <c r="P1004" s="122" t="s">
        <v>11840</v>
      </c>
      <c r="Q1004" s="123" t="s">
        <v>11839</v>
      </c>
      <c r="R1004" s="124" t="s">
        <v>11840</v>
      </c>
      <c r="S1004" s="125" t="s">
        <v>6421</v>
      </c>
      <c r="T1004" s="122" t="s">
        <v>6421</v>
      </c>
      <c r="U1004" s="123" t="s">
        <v>6421</v>
      </c>
      <c r="V1004" s="124" t="s">
        <v>6421</v>
      </c>
      <c r="W1004" s="121" t="s">
        <v>11839</v>
      </c>
      <c r="X1004" s="122" t="s">
        <v>11840</v>
      </c>
      <c r="Y1004" s="122" t="s">
        <v>11840</v>
      </c>
      <c r="Z1004" s="123" t="s">
        <v>11840</v>
      </c>
      <c r="AA1004" s="124" t="s">
        <v>11840</v>
      </c>
      <c r="AB1004" s="28" t="s">
        <v>11839</v>
      </c>
      <c r="AC1004" s="122" t="s">
        <v>11839</v>
      </c>
      <c r="AD1004" s="122" t="s">
        <v>11839</v>
      </c>
      <c r="AE1004" s="123" t="s">
        <v>11839</v>
      </c>
      <c r="AF1004" s="29" t="s">
        <v>11839</v>
      </c>
      <c r="AG1004" s="28" t="s">
        <v>11839</v>
      </c>
      <c r="AH1004" s="122" t="s">
        <v>11839</v>
      </c>
      <c r="AI1004" s="122" t="s">
        <v>11839</v>
      </c>
      <c r="AJ1004" s="123" t="s">
        <v>11839</v>
      </c>
      <c r="AK1004" s="124" t="s">
        <v>11839</v>
      </c>
      <c r="AL1004" s="28" t="s">
        <v>11839</v>
      </c>
      <c r="AM1004" s="122" t="s">
        <v>11839</v>
      </c>
      <c r="AN1004" s="122" t="s">
        <v>11839</v>
      </c>
      <c r="AO1004" s="123" t="s">
        <v>11839</v>
      </c>
      <c r="AP1004" s="29" t="s">
        <v>11839</v>
      </c>
      <c r="AQ1004" s="28" t="s">
        <v>11839</v>
      </c>
      <c r="AR1004" s="122" t="s">
        <v>11839</v>
      </c>
      <c r="AS1004" s="122" t="s">
        <v>11839</v>
      </c>
      <c r="AT1004" s="123" t="s">
        <v>11839</v>
      </c>
      <c r="AU1004" s="124" t="s">
        <v>11839</v>
      </c>
      <c r="AV1004" s="104"/>
      <c r="AX1004" s="129"/>
      <c r="AY1004" s="139"/>
      <c r="AZ1004" s="139"/>
    </row>
    <row r="1005" spans="3:52" ht="50" customHeight="1">
      <c r="C1005" s="52" t="s">
        <v>6320</v>
      </c>
      <c r="D1005" s="130" t="s">
        <v>2255</v>
      </c>
      <c r="E1005" s="131" t="s">
        <v>6355</v>
      </c>
      <c r="F1005" s="132" t="s">
        <v>2256</v>
      </c>
      <c r="G1005" s="125">
        <v>350</v>
      </c>
      <c r="H1005" s="122">
        <v>350</v>
      </c>
      <c r="I1005" s="123">
        <f t="shared" si="504"/>
        <v>0</v>
      </c>
      <c r="J1005" s="124">
        <f t="shared" si="505"/>
        <v>0</v>
      </c>
      <c r="K1005" s="125">
        <v>350</v>
      </c>
      <c r="L1005" s="122">
        <v>350</v>
      </c>
      <c r="M1005" s="123">
        <f t="shared" si="506"/>
        <v>0</v>
      </c>
      <c r="N1005" s="124">
        <f t="shared" si="507"/>
        <v>0</v>
      </c>
      <c r="O1005" s="125" t="s">
        <v>11840</v>
      </c>
      <c r="P1005" s="122" t="s">
        <v>11840</v>
      </c>
      <c r="Q1005" s="123" t="s">
        <v>11839</v>
      </c>
      <c r="R1005" s="124" t="s">
        <v>11840</v>
      </c>
      <c r="S1005" s="125" t="s">
        <v>6421</v>
      </c>
      <c r="T1005" s="122" t="s">
        <v>6421</v>
      </c>
      <c r="U1005" s="123" t="s">
        <v>6421</v>
      </c>
      <c r="V1005" s="124" t="s">
        <v>6421</v>
      </c>
      <c r="W1005" s="121" t="s">
        <v>11839</v>
      </c>
      <c r="X1005" s="122" t="s">
        <v>11840</v>
      </c>
      <c r="Y1005" s="122" t="s">
        <v>11840</v>
      </c>
      <c r="Z1005" s="123" t="s">
        <v>11840</v>
      </c>
      <c r="AA1005" s="124" t="s">
        <v>11840</v>
      </c>
      <c r="AB1005" s="28" t="s">
        <v>11839</v>
      </c>
      <c r="AC1005" s="122" t="s">
        <v>11839</v>
      </c>
      <c r="AD1005" s="122" t="s">
        <v>11839</v>
      </c>
      <c r="AE1005" s="123" t="s">
        <v>11839</v>
      </c>
      <c r="AF1005" s="29" t="s">
        <v>11839</v>
      </c>
      <c r="AG1005" s="28" t="s">
        <v>11839</v>
      </c>
      <c r="AH1005" s="122" t="s">
        <v>11839</v>
      </c>
      <c r="AI1005" s="122" t="s">
        <v>11839</v>
      </c>
      <c r="AJ1005" s="123" t="s">
        <v>11839</v>
      </c>
      <c r="AK1005" s="124" t="s">
        <v>11839</v>
      </c>
      <c r="AL1005" s="28" t="s">
        <v>11839</v>
      </c>
      <c r="AM1005" s="122" t="s">
        <v>11839</v>
      </c>
      <c r="AN1005" s="122" t="s">
        <v>11839</v>
      </c>
      <c r="AO1005" s="123" t="s">
        <v>11839</v>
      </c>
      <c r="AP1005" s="29" t="s">
        <v>11839</v>
      </c>
      <c r="AQ1005" s="28" t="s">
        <v>11839</v>
      </c>
      <c r="AR1005" s="122" t="s">
        <v>11839</v>
      </c>
      <c r="AS1005" s="122" t="s">
        <v>11839</v>
      </c>
      <c r="AT1005" s="123" t="s">
        <v>11839</v>
      </c>
      <c r="AU1005" s="124" t="s">
        <v>11839</v>
      </c>
      <c r="AV1005" s="104"/>
      <c r="AX1005" s="129"/>
      <c r="AY1005" s="139"/>
      <c r="AZ1005" s="139"/>
    </row>
    <row r="1006" spans="3:52" ht="50" customHeight="1">
      <c r="C1006" s="52" t="s">
        <v>6320</v>
      </c>
      <c r="D1006" s="130" t="s">
        <v>2257</v>
      </c>
      <c r="E1006" s="131" t="s">
        <v>6355</v>
      </c>
      <c r="F1006" s="132" t="s">
        <v>2258</v>
      </c>
      <c r="G1006" s="125">
        <v>93.5</v>
      </c>
      <c r="H1006" s="122">
        <v>93.5</v>
      </c>
      <c r="I1006" s="123">
        <f t="shared" si="504"/>
        <v>0</v>
      </c>
      <c r="J1006" s="124">
        <f t="shared" si="505"/>
        <v>0</v>
      </c>
      <c r="K1006" s="125">
        <v>93.5</v>
      </c>
      <c r="L1006" s="122">
        <v>93.5</v>
      </c>
      <c r="M1006" s="123">
        <f t="shared" si="506"/>
        <v>0</v>
      </c>
      <c r="N1006" s="124">
        <f t="shared" si="507"/>
        <v>0</v>
      </c>
      <c r="O1006" s="125" t="s">
        <v>11840</v>
      </c>
      <c r="P1006" s="122" t="s">
        <v>11840</v>
      </c>
      <c r="Q1006" s="123" t="s">
        <v>11839</v>
      </c>
      <c r="R1006" s="124" t="s">
        <v>11840</v>
      </c>
      <c r="S1006" s="125" t="s">
        <v>6421</v>
      </c>
      <c r="T1006" s="122" t="s">
        <v>6421</v>
      </c>
      <c r="U1006" s="123" t="s">
        <v>6421</v>
      </c>
      <c r="V1006" s="124" t="s">
        <v>6421</v>
      </c>
      <c r="W1006" s="121" t="s">
        <v>11839</v>
      </c>
      <c r="X1006" s="122" t="s">
        <v>11840</v>
      </c>
      <c r="Y1006" s="122" t="s">
        <v>11840</v>
      </c>
      <c r="Z1006" s="123" t="s">
        <v>11840</v>
      </c>
      <c r="AA1006" s="124" t="s">
        <v>11840</v>
      </c>
      <c r="AB1006" s="28" t="s">
        <v>11839</v>
      </c>
      <c r="AC1006" s="122" t="s">
        <v>11839</v>
      </c>
      <c r="AD1006" s="122" t="s">
        <v>11839</v>
      </c>
      <c r="AE1006" s="123" t="s">
        <v>11839</v>
      </c>
      <c r="AF1006" s="29" t="s">
        <v>11839</v>
      </c>
      <c r="AG1006" s="28" t="s">
        <v>11839</v>
      </c>
      <c r="AH1006" s="122" t="s">
        <v>11839</v>
      </c>
      <c r="AI1006" s="122" t="s">
        <v>11839</v>
      </c>
      <c r="AJ1006" s="123" t="s">
        <v>11839</v>
      </c>
      <c r="AK1006" s="124" t="s">
        <v>11839</v>
      </c>
      <c r="AL1006" s="28" t="s">
        <v>11839</v>
      </c>
      <c r="AM1006" s="122" t="s">
        <v>11839</v>
      </c>
      <c r="AN1006" s="122" t="s">
        <v>11839</v>
      </c>
      <c r="AO1006" s="123" t="s">
        <v>11839</v>
      </c>
      <c r="AP1006" s="29" t="s">
        <v>11839</v>
      </c>
      <c r="AQ1006" s="28" t="s">
        <v>11839</v>
      </c>
      <c r="AR1006" s="122" t="s">
        <v>11839</v>
      </c>
      <c r="AS1006" s="122" t="s">
        <v>11839</v>
      </c>
      <c r="AT1006" s="123" t="s">
        <v>11839</v>
      </c>
      <c r="AU1006" s="124" t="s">
        <v>11839</v>
      </c>
      <c r="AV1006" s="104"/>
      <c r="AX1006" s="129"/>
      <c r="AY1006" s="139"/>
      <c r="AZ1006" s="139"/>
    </row>
    <row r="1007" spans="3:52" ht="50" customHeight="1">
      <c r="C1007" s="52" t="s">
        <v>6320</v>
      </c>
      <c r="D1007" s="130" t="s">
        <v>2263</v>
      </c>
      <c r="E1007" s="131" t="s">
        <v>6355</v>
      </c>
      <c r="F1007" s="132" t="s">
        <v>2264</v>
      </c>
      <c r="G1007" s="125">
        <v>19.486999999999998</v>
      </c>
      <c r="H1007" s="122">
        <v>19.387</v>
      </c>
      <c r="I1007" s="123">
        <f t="shared" si="504"/>
        <v>9.9999999999997868E-2</v>
      </c>
      <c r="J1007" s="124">
        <f t="shared" si="505"/>
        <v>0.51580956310928905</v>
      </c>
      <c r="K1007" s="125">
        <v>19.486999999999998</v>
      </c>
      <c r="L1007" s="122">
        <v>19.387</v>
      </c>
      <c r="M1007" s="123">
        <f t="shared" si="506"/>
        <v>9.9999999999997868E-2</v>
      </c>
      <c r="N1007" s="124">
        <f t="shared" si="507"/>
        <v>0.51580956310928905</v>
      </c>
      <c r="O1007" s="125" t="s">
        <v>11840</v>
      </c>
      <c r="P1007" s="122" t="s">
        <v>11840</v>
      </c>
      <c r="Q1007" s="123" t="s">
        <v>11839</v>
      </c>
      <c r="R1007" s="124" t="s">
        <v>11840</v>
      </c>
      <c r="S1007" s="125" t="s">
        <v>6421</v>
      </c>
      <c r="T1007" s="122" t="s">
        <v>6421</v>
      </c>
      <c r="U1007" s="123" t="s">
        <v>6421</v>
      </c>
      <c r="V1007" s="124" t="s">
        <v>6421</v>
      </c>
      <c r="W1007" s="121" t="s">
        <v>11839</v>
      </c>
      <c r="X1007" s="122" t="s">
        <v>11840</v>
      </c>
      <c r="Y1007" s="122" t="s">
        <v>11840</v>
      </c>
      <c r="Z1007" s="123" t="s">
        <v>11840</v>
      </c>
      <c r="AA1007" s="124" t="s">
        <v>11840</v>
      </c>
      <c r="AB1007" s="28" t="s">
        <v>11839</v>
      </c>
      <c r="AC1007" s="122" t="s">
        <v>11839</v>
      </c>
      <c r="AD1007" s="122" t="s">
        <v>11839</v>
      </c>
      <c r="AE1007" s="123" t="s">
        <v>11839</v>
      </c>
      <c r="AF1007" s="29" t="s">
        <v>11839</v>
      </c>
      <c r="AG1007" s="28" t="s">
        <v>11839</v>
      </c>
      <c r="AH1007" s="122" t="s">
        <v>11839</v>
      </c>
      <c r="AI1007" s="122" t="s">
        <v>11839</v>
      </c>
      <c r="AJ1007" s="123" t="s">
        <v>11839</v>
      </c>
      <c r="AK1007" s="124" t="s">
        <v>11839</v>
      </c>
      <c r="AL1007" s="28" t="s">
        <v>11839</v>
      </c>
      <c r="AM1007" s="122" t="s">
        <v>11839</v>
      </c>
      <c r="AN1007" s="122" t="s">
        <v>11839</v>
      </c>
      <c r="AO1007" s="123" t="s">
        <v>11839</v>
      </c>
      <c r="AP1007" s="29" t="s">
        <v>11839</v>
      </c>
      <c r="AQ1007" s="28" t="s">
        <v>11839</v>
      </c>
      <c r="AR1007" s="122" t="s">
        <v>11839</v>
      </c>
      <c r="AS1007" s="122" t="s">
        <v>11839</v>
      </c>
      <c r="AT1007" s="123" t="s">
        <v>11839</v>
      </c>
      <c r="AU1007" s="124" t="s">
        <v>11839</v>
      </c>
      <c r="AV1007" s="104"/>
      <c r="AX1007" s="129"/>
      <c r="AY1007" s="139"/>
      <c r="AZ1007" s="139"/>
    </row>
    <row r="1008" spans="3:52" ht="50" customHeight="1">
      <c r="C1008" s="52" t="s">
        <v>6320</v>
      </c>
      <c r="D1008" s="130" t="s">
        <v>2265</v>
      </c>
      <c r="E1008" s="131" t="s">
        <v>6355</v>
      </c>
      <c r="F1008" s="132" t="s">
        <v>2266</v>
      </c>
      <c r="G1008" s="125">
        <v>258.48599999999999</v>
      </c>
      <c r="H1008" s="122">
        <v>472.26600000000002</v>
      </c>
      <c r="I1008" s="123">
        <f t="shared" si="504"/>
        <v>-213.78000000000003</v>
      </c>
      <c r="J1008" s="124">
        <f t="shared" si="505"/>
        <v>-45.266862319116775</v>
      </c>
      <c r="K1008" s="125" t="s">
        <v>11839</v>
      </c>
      <c r="L1008" s="122" t="s">
        <v>11839</v>
      </c>
      <c r="M1008" s="123" t="s">
        <v>11839</v>
      </c>
      <c r="N1008" s="124" t="s">
        <v>11839</v>
      </c>
      <c r="O1008" s="125">
        <v>195.43799999999999</v>
      </c>
      <c r="P1008" s="122">
        <v>365.37700000000001</v>
      </c>
      <c r="Q1008" s="123">
        <f t="shared" si="522"/>
        <v>-169.93900000000002</v>
      </c>
      <c r="R1008" s="124">
        <f t="shared" si="521"/>
        <v>-46.510590431253199</v>
      </c>
      <c r="S1008" s="125">
        <v>63.048000000000002</v>
      </c>
      <c r="T1008" s="122">
        <v>106.889</v>
      </c>
      <c r="U1008" s="123">
        <f t="shared" si="508"/>
        <v>-43.840999999999994</v>
      </c>
      <c r="V1008" s="124">
        <f t="shared" si="509"/>
        <v>-41.015445929889879</v>
      </c>
      <c r="W1008" s="121" t="s">
        <v>8582</v>
      </c>
      <c r="X1008" s="122">
        <v>48</v>
      </c>
      <c r="Y1008" s="122">
        <v>44</v>
      </c>
      <c r="Z1008" s="123">
        <f t="shared" si="510"/>
        <v>4</v>
      </c>
      <c r="AA1008" s="124">
        <f t="shared" si="524"/>
        <v>9.0909090909090917</v>
      </c>
      <c r="AB1008" s="28" t="s">
        <v>7459</v>
      </c>
      <c r="AC1008" s="122">
        <v>15</v>
      </c>
      <c r="AD1008" s="122">
        <v>63</v>
      </c>
      <c r="AE1008" s="123">
        <f t="shared" si="512"/>
        <v>-48</v>
      </c>
      <c r="AF1008" s="29">
        <f t="shared" si="523"/>
        <v>-76.19047619047619</v>
      </c>
      <c r="AG1008" s="122" t="s">
        <v>6421</v>
      </c>
      <c r="AH1008" s="122" t="s">
        <v>6421</v>
      </c>
      <c r="AI1008" s="122" t="s">
        <v>6421</v>
      </c>
      <c r="AJ1008" s="122" t="s">
        <v>6421</v>
      </c>
      <c r="AK1008" s="122" t="s">
        <v>6421</v>
      </c>
      <c r="AL1008" s="28" t="s">
        <v>6421</v>
      </c>
      <c r="AM1008" s="122" t="s">
        <v>6421</v>
      </c>
      <c r="AN1008" s="122" t="s">
        <v>6421</v>
      </c>
      <c r="AO1008" s="123" t="s">
        <v>6421</v>
      </c>
      <c r="AP1008" s="29" t="s">
        <v>6421</v>
      </c>
      <c r="AQ1008" s="28" t="s">
        <v>6421</v>
      </c>
      <c r="AR1008" s="122" t="s">
        <v>6421</v>
      </c>
      <c r="AS1008" s="122" t="s">
        <v>6421</v>
      </c>
      <c r="AT1008" s="123" t="s">
        <v>6421</v>
      </c>
      <c r="AU1008" s="124" t="s">
        <v>6421</v>
      </c>
      <c r="AV1008" s="104"/>
      <c r="AX1008" s="129"/>
      <c r="AY1008" s="139"/>
      <c r="AZ1008" s="139"/>
    </row>
    <row r="1009" spans="3:52" ht="50" customHeight="1">
      <c r="C1009" s="52" t="s">
        <v>6320</v>
      </c>
      <c r="D1009" s="130" t="s">
        <v>2269</v>
      </c>
      <c r="E1009" s="131" t="s">
        <v>6355</v>
      </c>
      <c r="F1009" s="132" t="s">
        <v>2270</v>
      </c>
      <c r="G1009" s="125">
        <v>63.210999999999999</v>
      </c>
      <c r="H1009" s="122">
        <v>37.718000000000004</v>
      </c>
      <c r="I1009" s="123">
        <f t="shared" si="504"/>
        <v>25.492999999999995</v>
      </c>
      <c r="J1009" s="124">
        <f t="shared" si="505"/>
        <v>67.588419322339448</v>
      </c>
      <c r="K1009" s="125" t="s">
        <v>11839</v>
      </c>
      <c r="L1009" s="122" t="s">
        <v>11839</v>
      </c>
      <c r="M1009" s="123" t="s">
        <v>11839</v>
      </c>
      <c r="N1009" s="124" t="s">
        <v>11839</v>
      </c>
      <c r="O1009" s="125" t="s">
        <v>11840</v>
      </c>
      <c r="P1009" s="122" t="s">
        <v>11840</v>
      </c>
      <c r="Q1009" s="123" t="s">
        <v>11839</v>
      </c>
      <c r="R1009" s="124" t="s">
        <v>11840</v>
      </c>
      <c r="S1009" s="125">
        <v>63.210999999999999</v>
      </c>
      <c r="T1009" s="122">
        <v>37.718000000000004</v>
      </c>
      <c r="U1009" s="123">
        <f t="shared" si="508"/>
        <v>25.492999999999995</v>
      </c>
      <c r="V1009" s="124">
        <f t="shared" si="509"/>
        <v>67.588419322339448</v>
      </c>
      <c r="W1009" s="121" t="s">
        <v>8583</v>
      </c>
      <c r="X1009" s="122">
        <v>63</v>
      </c>
      <c r="Y1009" s="122">
        <v>38</v>
      </c>
      <c r="Z1009" s="123">
        <f t="shared" si="510"/>
        <v>25</v>
      </c>
      <c r="AA1009" s="124">
        <f t="shared" si="524"/>
        <v>65.789473684210535</v>
      </c>
      <c r="AB1009" s="28" t="s">
        <v>11839</v>
      </c>
      <c r="AC1009" s="122" t="s">
        <v>11839</v>
      </c>
      <c r="AD1009" s="122" t="s">
        <v>11839</v>
      </c>
      <c r="AE1009" s="123" t="s">
        <v>11839</v>
      </c>
      <c r="AF1009" s="29" t="s">
        <v>11839</v>
      </c>
      <c r="AG1009" s="28" t="s">
        <v>11839</v>
      </c>
      <c r="AH1009" s="122" t="s">
        <v>11839</v>
      </c>
      <c r="AI1009" s="122" t="s">
        <v>11839</v>
      </c>
      <c r="AJ1009" s="123" t="s">
        <v>11839</v>
      </c>
      <c r="AK1009" s="124" t="s">
        <v>11839</v>
      </c>
      <c r="AL1009" s="28" t="s">
        <v>11839</v>
      </c>
      <c r="AM1009" s="122" t="s">
        <v>11839</v>
      </c>
      <c r="AN1009" s="122" t="s">
        <v>11839</v>
      </c>
      <c r="AO1009" s="123" t="s">
        <v>11839</v>
      </c>
      <c r="AP1009" s="29" t="s">
        <v>11839</v>
      </c>
      <c r="AQ1009" s="28" t="s">
        <v>11839</v>
      </c>
      <c r="AR1009" s="122" t="s">
        <v>11839</v>
      </c>
      <c r="AS1009" s="122" t="s">
        <v>11839</v>
      </c>
      <c r="AT1009" s="123" t="s">
        <v>11839</v>
      </c>
      <c r="AU1009" s="124" t="s">
        <v>11837</v>
      </c>
      <c r="AV1009" s="104"/>
      <c r="AX1009" s="129"/>
      <c r="AY1009" s="139"/>
      <c r="AZ1009" s="139"/>
    </row>
    <row r="1010" spans="3:52" ht="50" customHeight="1">
      <c r="C1010" s="52" t="s">
        <v>6320</v>
      </c>
      <c r="D1010" s="130" t="s">
        <v>2271</v>
      </c>
      <c r="E1010" s="131" t="s">
        <v>6355</v>
      </c>
      <c r="F1010" s="132" t="s">
        <v>2272</v>
      </c>
      <c r="G1010" s="125">
        <v>3504.8960000000002</v>
      </c>
      <c r="H1010" s="122">
        <v>3353.31</v>
      </c>
      <c r="I1010" s="123">
        <f t="shared" si="504"/>
        <v>151.58600000000024</v>
      </c>
      <c r="J1010" s="124">
        <f t="shared" si="505"/>
        <v>4.5204887111540613</v>
      </c>
      <c r="K1010" s="125">
        <v>3502.5859999999998</v>
      </c>
      <c r="L1010" s="122">
        <v>3351</v>
      </c>
      <c r="M1010" s="123">
        <f t="shared" si="506"/>
        <v>151.58599999999979</v>
      </c>
      <c r="N1010" s="124">
        <f t="shared" si="507"/>
        <v>4.5236048940614682</v>
      </c>
      <c r="O1010" s="125" t="s">
        <v>11840</v>
      </c>
      <c r="P1010" s="122" t="s">
        <v>11840</v>
      </c>
      <c r="Q1010" s="123" t="s">
        <v>11839</v>
      </c>
      <c r="R1010" s="124" t="s">
        <v>11840</v>
      </c>
      <c r="S1010" s="125">
        <v>2.31</v>
      </c>
      <c r="T1010" s="122">
        <v>2.31</v>
      </c>
      <c r="U1010" s="123">
        <f t="shared" si="508"/>
        <v>0</v>
      </c>
      <c r="V1010" s="124">
        <f t="shared" si="509"/>
        <v>0</v>
      </c>
      <c r="W1010" s="121" t="s">
        <v>8584</v>
      </c>
      <c r="X1010" s="122">
        <v>2</v>
      </c>
      <c r="Y1010" s="122">
        <v>2</v>
      </c>
      <c r="Z1010" s="123">
        <f t="shared" si="510"/>
        <v>0</v>
      </c>
      <c r="AA1010" s="124">
        <f t="shared" si="524"/>
        <v>0</v>
      </c>
      <c r="AB1010" s="28" t="s">
        <v>11839</v>
      </c>
      <c r="AC1010" s="122" t="s">
        <v>11839</v>
      </c>
      <c r="AD1010" s="122" t="s">
        <v>11839</v>
      </c>
      <c r="AE1010" s="123" t="s">
        <v>11839</v>
      </c>
      <c r="AF1010" s="29" t="s">
        <v>11839</v>
      </c>
      <c r="AG1010" s="28" t="s">
        <v>11839</v>
      </c>
      <c r="AH1010" s="122" t="s">
        <v>11839</v>
      </c>
      <c r="AI1010" s="122" t="s">
        <v>11839</v>
      </c>
      <c r="AJ1010" s="123" t="s">
        <v>11839</v>
      </c>
      <c r="AK1010" s="124" t="s">
        <v>11839</v>
      </c>
      <c r="AL1010" s="28" t="s">
        <v>11839</v>
      </c>
      <c r="AM1010" s="122" t="s">
        <v>11839</v>
      </c>
      <c r="AN1010" s="122" t="s">
        <v>11839</v>
      </c>
      <c r="AO1010" s="123" t="s">
        <v>11839</v>
      </c>
      <c r="AP1010" s="29" t="s">
        <v>11839</v>
      </c>
      <c r="AQ1010" s="28" t="s">
        <v>11839</v>
      </c>
      <c r="AR1010" s="122" t="s">
        <v>11839</v>
      </c>
      <c r="AS1010" s="122" t="s">
        <v>11839</v>
      </c>
      <c r="AT1010" s="123" t="s">
        <v>11839</v>
      </c>
      <c r="AU1010" s="124" t="s">
        <v>11837</v>
      </c>
      <c r="AV1010" s="104"/>
      <c r="AX1010" s="129"/>
      <c r="AY1010" s="139"/>
      <c r="AZ1010" s="139"/>
    </row>
    <row r="1011" spans="3:52" ht="50" customHeight="1">
      <c r="C1011" s="52" t="s">
        <v>6320</v>
      </c>
      <c r="D1011" s="130" t="s">
        <v>2273</v>
      </c>
      <c r="E1011" s="131" t="s">
        <v>6355</v>
      </c>
      <c r="F1011" s="132" t="s">
        <v>2274</v>
      </c>
      <c r="G1011" s="125">
        <v>149</v>
      </c>
      <c r="H1011" s="122">
        <v>148</v>
      </c>
      <c r="I1011" s="123">
        <f t="shared" si="504"/>
        <v>1</v>
      </c>
      <c r="J1011" s="124">
        <f t="shared" si="505"/>
        <v>0.67567567567567566</v>
      </c>
      <c r="K1011" s="125">
        <v>149</v>
      </c>
      <c r="L1011" s="122">
        <v>148</v>
      </c>
      <c r="M1011" s="123">
        <f t="shared" si="506"/>
        <v>1</v>
      </c>
      <c r="N1011" s="124">
        <f t="shared" si="507"/>
        <v>0.67567567567567566</v>
      </c>
      <c r="O1011" s="125" t="s">
        <v>11840</v>
      </c>
      <c r="P1011" s="122" t="s">
        <v>11840</v>
      </c>
      <c r="Q1011" s="123" t="s">
        <v>11839</v>
      </c>
      <c r="R1011" s="124" t="s">
        <v>11840</v>
      </c>
      <c r="S1011" s="125" t="s">
        <v>6421</v>
      </c>
      <c r="T1011" s="122" t="s">
        <v>6421</v>
      </c>
      <c r="U1011" s="123" t="s">
        <v>6421</v>
      </c>
      <c r="V1011" s="124" t="s">
        <v>6421</v>
      </c>
      <c r="W1011" s="121" t="s">
        <v>11839</v>
      </c>
      <c r="X1011" s="122" t="s">
        <v>11840</v>
      </c>
      <c r="Y1011" s="122" t="s">
        <v>11840</v>
      </c>
      <c r="Z1011" s="123" t="s">
        <v>11840</v>
      </c>
      <c r="AA1011" s="124" t="s">
        <v>11840</v>
      </c>
      <c r="AB1011" s="28" t="s">
        <v>11839</v>
      </c>
      <c r="AC1011" s="122" t="s">
        <v>11839</v>
      </c>
      <c r="AD1011" s="122" t="s">
        <v>11839</v>
      </c>
      <c r="AE1011" s="123" t="s">
        <v>11839</v>
      </c>
      <c r="AF1011" s="29" t="s">
        <v>11839</v>
      </c>
      <c r="AG1011" s="28" t="s">
        <v>11839</v>
      </c>
      <c r="AH1011" s="122" t="s">
        <v>11839</v>
      </c>
      <c r="AI1011" s="122" t="s">
        <v>11839</v>
      </c>
      <c r="AJ1011" s="123" t="s">
        <v>11839</v>
      </c>
      <c r="AK1011" s="124" t="s">
        <v>11839</v>
      </c>
      <c r="AL1011" s="28" t="s">
        <v>11839</v>
      </c>
      <c r="AM1011" s="122" t="s">
        <v>11839</v>
      </c>
      <c r="AN1011" s="122" t="s">
        <v>11839</v>
      </c>
      <c r="AO1011" s="123" t="s">
        <v>11839</v>
      </c>
      <c r="AP1011" s="29" t="s">
        <v>11839</v>
      </c>
      <c r="AQ1011" s="28" t="s">
        <v>11839</v>
      </c>
      <c r="AR1011" s="122" t="s">
        <v>11839</v>
      </c>
      <c r="AS1011" s="122" t="s">
        <v>11839</v>
      </c>
      <c r="AT1011" s="123" t="s">
        <v>11839</v>
      </c>
      <c r="AU1011" s="124" t="s">
        <v>11839</v>
      </c>
      <c r="AV1011" s="104"/>
      <c r="AX1011" s="129"/>
      <c r="AY1011" s="139"/>
      <c r="AZ1011" s="139"/>
    </row>
    <row r="1012" spans="3:52" ht="50" customHeight="1">
      <c r="C1012" s="52" t="s">
        <v>6320</v>
      </c>
      <c r="D1012" s="106" t="s">
        <v>2277</v>
      </c>
      <c r="E1012" s="107" t="s">
        <v>6355</v>
      </c>
      <c r="F1012" s="108" t="s">
        <v>2278</v>
      </c>
      <c r="G1012" s="125">
        <v>131.40899999999999</v>
      </c>
      <c r="H1012" s="122">
        <v>111.393</v>
      </c>
      <c r="I1012" s="123">
        <f t="shared" si="504"/>
        <v>20.015999999999991</v>
      </c>
      <c r="J1012" s="124">
        <f t="shared" si="505"/>
        <v>17.968813121111733</v>
      </c>
      <c r="K1012" s="125" t="s">
        <v>11839</v>
      </c>
      <c r="L1012" s="122" t="s">
        <v>11839</v>
      </c>
      <c r="M1012" s="123" t="s">
        <v>11839</v>
      </c>
      <c r="N1012" s="124" t="s">
        <v>11839</v>
      </c>
      <c r="O1012" s="125">
        <v>131.40899999999999</v>
      </c>
      <c r="P1012" s="122">
        <v>111.393</v>
      </c>
      <c r="Q1012" s="123">
        <f t="shared" si="522"/>
        <v>20.015999999999991</v>
      </c>
      <c r="R1012" s="124">
        <f t="shared" si="521"/>
        <v>17.968813121111733</v>
      </c>
      <c r="S1012" s="125" t="s">
        <v>6421</v>
      </c>
      <c r="T1012" s="122" t="s">
        <v>6421</v>
      </c>
      <c r="U1012" s="123" t="s">
        <v>6421</v>
      </c>
      <c r="V1012" s="124" t="s">
        <v>6421</v>
      </c>
      <c r="W1012" s="121" t="s">
        <v>11839</v>
      </c>
      <c r="X1012" s="122" t="s">
        <v>11840</v>
      </c>
      <c r="Y1012" s="122" t="s">
        <v>11840</v>
      </c>
      <c r="Z1012" s="123" t="s">
        <v>11840</v>
      </c>
      <c r="AA1012" s="124" t="s">
        <v>11840</v>
      </c>
      <c r="AB1012" s="28" t="s">
        <v>11839</v>
      </c>
      <c r="AC1012" s="122" t="s">
        <v>11839</v>
      </c>
      <c r="AD1012" s="122" t="s">
        <v>11839</v>
      </c>
      <c r="AE1012" s="123" t="s">
        <v>11839</v>
      </c>
      <c r="AF1012" s="29" t="s">
        <v>11839</v>
      </c>
      <c r="AG1012" s="28" t="s">
        <v>11839</v>
      </c>
      <c r="AH1012" s="122" t="s">
        <v>11839</v>
      </c>
      <c r="AI1012" s="122" t="s">
        <v>11839</v>
      </c>
      <c r="AJ1012" s="123" t="s">
        <v>11839</v>
      </c>
      <c r="AK1012" s="124" t="s">
        <v>11839</v>
      </c>
      <c r="AL1012" s="28" t="s">
        <v>11839</v>
      </c>
      <c r="AM1012" s="122" t="s">
        <v>11839</v>
      </c>
      <c r="AN1012" s="122" t="s">
        <v>11839</v>
      </c>
      <c r="AO1012" s="123" t="s">
        <v>11839</v>
      </c>
      <c r="AP1012" s="29" t="s">
        <v>11839</v>
      </c>
      <c r="AQ1012" s="28" t="s">
        <v>11839</v>
      </c>
      <c r="AR1012" s="122" t="s">
        <v>11839</v>
      </c>
      <c r="AS1012" s="122" t="s">
        <v>11839</v>
      </c>
      <c r="AT1012" s="123" t="s">
        <v>11839</v>
      </c>
      <c r="AU1012" s="124" t="s">
        <v>11839</v>
      </c>
      <c r="AV1012" s="8"/>
      <c r="AX1012" s="129"/>
      <c r="AY1012" s="139"/>
      <c r="AZ1012" s="139"/>
    </row>
    <row r="1013" spans="3:52" ht="50" customHeight="1">
      <c r="C1013" s="52" t="s">
        <v>6320</v>
      </c>
      <c r="D1013" s="106" t="s">
        <v>2281</v>
      </c>
      <c r="E1013" s="107" t="s">
        <v>6355</v>
      </c>
      <c r="F1013" s="108" t="s">
        <v>2282</v>
      </c>
      <c r="G1013" s="125">
        <v>241.251</v>
      </c>
      <c r="H1013" s="122">
        <v>240.786</v>
      </c>
      <c r="I1013" s="123">
        <f t="shared" si="504"/>
        <v>0.46500000000000341</v>
      </c>
      <c r="J1013" s="124">
        <f t="shared" si="505"/>
        <v>0.19311754005631698</v>
      </c>
      <c r="K1013" s="125" t="s">
        <v>11839</v>
      </c>
      <c r="L1013" s="122" t="s">
        <v>11839</v>
      </c>
      <c r="M1013" s="123" t="s">
        <v>11839</v>
      </c>
      <c r="N1013" s="124" t="s">
        <v>11839</v>
      </c>
      <c r="O1013" s="125" t="s">
        <v>11840</v>
      </c>
      <c r="P1013" s="122" t="s">
        <v>11840</v>
      </c>
      <c r="Q1013" s="123" t="s">
        <v>11839</v>
      </c>
      <c r="R1013" s="124" t="s">
        <v>11840</v>
      </c>
      <c r="S1013" s="125">
        <v>241.251</v>
      </c>
      <c r="T1013" s="122">
        <v>240.786</v>
      </c>
      <c r="U1013" s="123">
        <f t="shared" si="508"/>
        <v>0.46500000000000341</v>
      </c>
      <c r="V1013" s="124">
        <f t="shared" si="509"/>
        <v>0.19311754005631698</v>
      </c>
      <c r="W1013" s="121" t="s">
        <v>8326</v>
      </c>
      <c r="X1013" s="122">
        <v>241</v>
      </c>
      <c r="Y1013" s="122">
        <v>241</v>
      </c>
      <c r="Z1013" s="123">
        <f t="shared" si="510"/>
        <v>0</v>
      </c>
      <c r="AA1013" s="124">
        <f t="shared" si="524"/>
        <v>0</v>
      </c>
      <c r="AB1013" s="28" t="s">
        <v>11839</v>
      </c>
      <c r="AC1013" s="122" t="s">
        <v>11839</v>
      </c>
      <c r="AD1013" s="122" t="s">
        <v>11839</v>
      </c>
      <c r="AE1013" s="123" t="s">
        <v>11839</v>
      </c>
      <c r="AF1013" s="29" t="s">
        <v>11839</v>
      </c>
      <c r="AG1013" s="28" t="s">
        <v>11839</v>
      </c>
      <c r="AH1013" s="122" t="s">
        <v>11839</v>
      </c>
      <c r="AI1013" s="122" t="s">
        <v>11839</v>
      </c>
      <c r="AJ1013" s="123" t="s">
        <v>11839</v>
      </c>
      <c r="AK1013" s="124" t="s">
        <v>11839</v>
      </c>
      <c r="AL1013" s="28" t="s">
        <v>11839</v>
      </c>
      <c r="AM1013" s="122" t="s">
        <v>11839</v>
      </c>
      <c r="AN1013" s="122" t="s">
        <v>11839</v>
      </c>
      <c r="AO1013" s="123" t="s">
        <v>11839</v>
      </c>
      <c r="AP1013" s="29" t="s">
        <v>11839</v>
      </c>
      <c r="AQ1013" s="28" t="s">
        <v>11839</v>
      </c>
      <c r="AR1013" s="122" t="s">
        <v>11839</v>
      </c>
      <c r="AS1013" s="122" t="s">
        <v>11839</v>
      </c>
      <c r="AT1013" s="123" t="s">
        <v>11839</v>
      </c>
      <c r="AU1013" s="124" t="s">
        <v>11837</v>
      </c>
      <c r="AV1013" s="8"/>
      <c r="AX1013" s="129"/>
      <c r="AY1013" s="139"/>
      <c r="AZ1013" s="139"/>
    </row>
    <row r="1014" spans="3:52" ht="50" customHeight="1">
      <c r="C1014" s="52" t="s">
        <v>6321</v>
      </c>
      <c r="D1014" s="130" t="s">
        <v>2287</v>
      </c>
      <c r="E1014" s="131" t="s">
        <v>6355</v>
      </c>
      <c r="F1014" s="132" t="s">
        <v>2288</v>
      </c>
      <c r="G1014" s="125">
        <v>38.682000000000002</v>
      </c>
      <c r="H1014" s="122">
        <v>519.87699999999995</v>
      </c>
      <c r="I1014" s="123">
        <f t="shared" si="504"/>
        <v>-481.19499999999994</v>
      </c>
      <c r="J1014" s="124">
        <f t="shared" si="505"/>
        <v>-92.559393856623771</v>
      </c>
      <c r="K1014" s="125">
        <v>38.682000000000002</v>
      </c>
      <c r="L1014" s="122">
        <v>519.87699999999995</v>
      </c>
      <c r="M1014" s="123">
        <f t="shared" si="506"/>
        <v>-481.19499999999994</v>
      </c>
      <c r="N1014" s="124">
        <f t="shared" si="507"/>
        <v>-92.559393856623771</v>
      </c>
      <c r="O1014" s="125" t="s">
        <v>11840</v>
      </c>
      <c r="P1014" s="122" t="s">
        <v>11840</v>
      </c>
      <c r="Q1014" s="123" t="s">
        <v>11839</v>
      </c>
      <c r="R1014" s="124" t="s">
        <v>11840</v>
      </c>
      <c r="S1014" s="125" t="s">
        <v>6421</v>
      </c>
      <c r="T1014" s="122" t="s">
        <v>6421</v>
      </c>
      <c r="U1014" s="123" t="s">
        <v>6421</v>
      </c>
      <c r="V1014" s="124" t="s">
        <v>6421</v>
      </c>
      <c r="W1014" s="121" t="s">
        <v>11839</v>
      </c>
      <c r="X1014" s="122" t="s">
        <v>11840</v>
      </c>
      <c r="Y1014" s="122" t="s">
        <v>11840</v>
      </c>
      <c r="Z1014" s="123" t="s">
        <v>11840</v>
      </c>
      <c r="AA1014" s="124" t="s">
        <v>11840</v>
      </c>
      <c r="AB1014" s="28" t="s">
        <v>11839</v>
      </c>
      <c r="AC1014" s="122" t="s">
        <v>11839</v>
      </c>
      <c r="AD1014" s="122" t="s">
        <v>11839</v>
      </c>
      <c r="AE1014" s="123" t="s">
        <v>11839</v>
      </c>
      <c r="AF1014" s="29" t="s">
        <v>11839</v>
      </c>
      <c r="AG1014" s="28" t="s">
        <v>11839</v>
      </c>
      <c r="AH1014" s="122" t="s">
        <v>11839</v>
      </c>
      <c r="AI1014" s="122" t="s">
        <v>11839</v>
      </c>
      <c r="AJ1014" s="123" t="s">
        <v>11839</v>
      </c>
      <c r="AK1014" s="124" t="s">
        <v>11839</v>
      </c>
      <c r="AL1014" s="28" t="s">
        <v>11839</v>
      </c>
      <c r="AM1014" s="122" t="s">
        <v>11839</v>
      </c>
      <c r="AN1014" s="122" t="s">
        <v>11839</v>
      </c>
      <c r="AO1014" s="123" t="s">
        <v>11839</v>
      </c>
      <c r="AP1014" s="29" t="s">
        <v>11839</v>
      </c>
      <c r="AQ1014" s="28" t="s">
        <v>11839</v>
      </c>
      <c r="AR1014" s="122" t="s">
        <v>11839</v>
      </c>
      <c r="AS1014" s="122" t="s">
        <v>11839</v>
      </c>
      <c r="AT1014" s="123" t="s">
        <v>11839</v>
      </c>
      <c r="AU1014" s="124" t="s">
        <v>11839</v>
      </c>
      <c r="AV1014" s="104"/>
      <c r="AX1014" s="129"/>
      <c r="AY1014" s="139"/>
      <c r="AZ1014" s="139"/>
    </row>
    <row r="1015" spans="3:52" ht="50" customHeight="1">
      <c r="C1015" s="52" t="s">
        <v>6320</v>
      </c>
      <c r="D1015" s="130" t="s">
        <v>2289</v>
      </c>
      <c r="E1015" s="131" t="s">
        <v>6355</v>
      </c>
      <c r="F1015" s="132" t="s">
        <v>2290</v>
      </c>
      <c r="G1015" s="125">
        <v>113.16200000000001</v>
      </c>
      <c r="H1015" s="122">
        <v>125.16200000000001</v>
      </c>
      <c r="I1015" s="123">
        <f t="shared" si="504"/>
        <v>-12</v>
      </c>
      <c r="J1015" s="124">
        <f t="shared" si="505"/>
        <v>-9.5875745034435376</v>
      </c>
      <c r="K1015" s="125">
        <v>113.16200000000001</v>
      </c>
      <c r="L1015" s="122">
        <v>125.16200000000001</v>
      </c>
      <c r="M1015" s="123">
        <f t="shared" si="506"/>
        <v>-12</v>
      </c>
      <c r="N1015" s="124">
        <f t="shared" si="507"/>
        <v>-9.5875745034435376</v>
      </c>
      <c r="O1015" s="125" t="s">
        <v>11840</v>
      </c>
      <c r="P1015" s="122" t="s">
        <v>11840</v>
      </c>
      <c r="Q1015" s="123" t="s">
        <v>11839</v>
      </c>
      <c r="R1015" s="124" t="s">
        <v>11840</v>
      </c>
      <c r="S1015" s="125" t="s">
        <v>6421</v>
      </c>
      <c r="T1015" s="122" t="s">
        <v>6421</v>
      </c>
      <c r="U1015" s="123" t="s">
        <v>6421</v>
      </c>
      <c r="V1015" s="124" t="s">
        <v>6421</v>
      </c>
      <c r="W1015" s="121" t="s">
        <v>11839</v>
      </c>
      <c r="X1015" s="122" t="s">
        <v>11840</v>
      </c>
      <c r="Y1015" s="122" t="s">
        <v>11840</v>
      </c>
      <c r="Z1015" s="123" t="s">
        <v>11840</v>
      </c>
      <c r="AA1015" s="124" t="s">
        <v>11840</v>
      </c>
      <c r="AB1015" s="28" t="s">
        <v>11839</v>
      </c>
      <c r="AC1015" s="122" t="s">
        <v>11839</v>
      </c>
      <c r="AD1015" s="122" t="s">
        <v>11839</v>
      </c>
      <c r="AE1015" s="123" t="s">
        <v>11839</v>
      </c>
      <c r="AF1015" s="29" t="s">
        <v>11839</v>
      </c>
      <c r="AG1015" s="28" t="s">
        <v>11839</v>
      </c>
      <c r="AH1015" s="122" t="s">
        <v>11839</v>
      </c>
      <c r="AI1015" s="122" t="s">
        <v>11839</v>
      </c>
      <c r="AJ1015" s="123" t="s">
        <v>11839</v>
      </c>
      <c r="AK1015" s="124" t="s">
        <v>11839</v>
      </c>
      <c r="AL1015" s="28" t="s">
        <v>11839</v>
      </c>
      <c r="AM1015" s="122" t="s">
        <v>11839</v>
      </c>
      <c r="AN1015" s="122" t="s">
        <v>11839</v>
      </c>
      <c r="AO1015" s="123" t="s">
        <v>11839</v>
      </c>
      <c r="AP1015" s="29" t="s">
        <v>11839</v>
      </c>
      <c r="AQ1015" s="28" t="s">
        <v>11839</v>
      </c>
      <c r="AR1015" s="122" t="s">
        <v>11839</v>
      </c>
      <c r="AS1015" s="122" t="s">
        <v>11839</v>
      </c>
      <c r="AT1015" s="123" t="s">
        <v>11839</v>
      </c>
      <c r="AU1015" s="124" t="s">
        <v>11839</v>
      </c>
      <c r="AV1015" s="104"/>
      <c r="AX1015" s="129"/>
      <c r="AY1015" s="139"/>
      <c r="AZ1015" s="139"/>
    </row>
    <row r="1016" spans="3:52" ht="50" customHeight="1">
      <c r="C1016" s="52" t="s">
        <v>6315</v>
      </c>
      <c r="D1016" s="130" t="s">
        <v>6050</v>
      </c>
      <c r="E1016" s="131" t="s">
        <v>6356</v>
      </c>
      <c r="F1016" s="132" t="s">
        <v>6051</v>
      </c>
      <c r="G1016" s="125">
        <v>3674.8829999999998</v>
      </c>
      <c r="H1016" s="122">
        <v>3378.116</v>
      </c>
      <c r="I1016" s="123">
        <f t="shared" si="504"/>
        <v>296.76699999999983</v>
      </c>
      <c r="J1016" s="124">
        <f t="shared" si="505"/>
        <v>8.7849854771120892</v>
      </c>
      <c r="K1016" s="125">
        <v>2012.155</v>
      </c>
      <c r="L1016" s="122">
        <v>1811.5719999999999</v>
      </c>
      <c r="M1016" s="123">
        <f t="shared" si="506"/>
        <v>200.58300000000008</v>
      </c>
      <c r="N1016" s="124">
        <f t="shared" si="507"/>
        <v>11.072317302320862</v>
      </c>
      <c r="O1016" s="125">
        <v>26.802</v>
      </c>
      <c r="P1016" s="122">
        <v>21.19</v>
      </c>
      <c r="Q1016" s="123">
        <f t="shared" si="522"/>
        <v>5.6119999999999983</v>
      </c>
      <c r="R1016" s="124">
        <f t="shared" si="521"/>
        <v>26.484190655969787</v>
      </c>
      <c r="S1016" s="125">
        <v>1635.9259999999999</v>
      </c>
      <c r="T1016" s="122">
        <v>1545.354</v>
      </c>
      <c r="U1016" s="123">
        <f t="shared" si="508"/>
        <v>90.571999999999889</v>
      </c>
      <c r="V1016" s="124">
        <f t="shared" si="509"/>
        <v>5.8609224811920049</v>
      </c>
      <c r="W1016" s="121" t="s">
        <v>8304</v>
      </c>
      <c r="X1016" s="122">
        <v>1505.3920000000001</v>
      </c>
      <c r="Y1016" s="122">
        <v>1504.895</v>
      </c>
      <c r="Z1016" s="123">
        <f t="shared" si="510"/>
        <v>0.49700000000007094</v>
      </c>
      <c r="AA1016" s="124">
        <f t="shared" si="524"/>
        <v>3.3025559922790028E-2</v>
      </c>
      <c r="AB1016" s="28" t="s">
        <v>8698</v>
      </c>
      <c r="AC1016" s="122">
        <v>100</v>
      </c>
      <c r="AD1016" s="122" t="s">
        <v>6421</v>
      </c>
      <c r="AE1016" s="123">
        <v>100</v>
      </c>
      <c r="AF1016" s="29" t="s">
        <v>11832</v>
      </c>
      <c r="AG1016" s="28" t="s">
        <v>8699</v>
      </c>
      <c r="AH1016" s="122">
        <v>18.283000000000001</v>
      </c>
      <c r="AI1016" s="122">
        <v>29.030999999999999</v>
      </c>
      <c r="AJ1016" s="123">
        <f t="shared" si="514"/>
        <v>-10.747999999999998</v>
      </c>
      <c r="AK1016" s="124">
        <f t="shared" si="515"/>
        <v>-37.022493196927414</v>
      </c>
      <c r="AL1016" s="28" t="s">
        <v>7437</v>
      </c>
      <c r="AM1016" s="122">
        <v>6.1580000000000004</v>
      </c>
      <c r="AN1016" s="122">
        <v>6.1580000000000004</v>
      </c>
      <c r="AO1016" s="123">
        <f t="shared" si="516"/>
        <v>0</v>
      </c>
      <c r="AP1016" s="29">
        <f t="shared" si="525"/>
        <v>0</v>
      </c>
      <c r="AQ1016" s="28" t="s">
        <v>8700</v>
      </c>
      <c r="AR1016" s="122">
        <v>4.33</v>
      </c>
      <c r="AS1016" s="122">
        <v>4.1520000000000001</v>
      </c>
      <c r="AT1016" s="123">
        <f t="shared" si="518"/>
        <v>0.17799999999999994</v>
      </c>
      <c r="AU1016" s="124">
        <f t="shared" si="519"/>
        <v>4.2870905587668577</v>
      </c>
      <c r="AV1016" s="9" t="s">
        <v>8701</v>
      </c>
      <c r="AX1016" s="129"/>
      <c r="AY1016" s="139"/>
      <c r="AZ1016" s="139"/>
    </row>
    <row r="1017" spans="3:52" ht="50" customHeight="1">
      <c r="C1017" s="52" t="s">
        <v>6322</v>
      </c>
      <c r="D1017" s="130" t="s">
        <v>2291</v>
      </c>
      <c r="E1017" s="131" t="s">
        <v>6356</v>
      </c>
      <c r="F1017" s="132" t="s">
        <v>2292</v>
      </c>
      <c r="G1017" s="125">
        <v>14345.040999999999</v>
      </c>
      <c r="H1017" s="122">
        <v>14869.550999999999</v>
      </c>
      <c r="I1017" s="123">
        <f t="shared" ref="I1017:I1079" si="526">G1017-H1017</f>
        <v>-524.51000000000022</v>
      </c>
      <c r="J1017" s="124">
        <f t="shared" ref="J1017:J1079" si="527">I1017/H1017*100</f>
        <v>-3.5274098054473888</v>
      </c>
      <c r="K1017" s="125">
        <v>4198.8329999999996</v>
      </c>
      <c r="L1017" s="122">
        <v>3898.02</v>
      </c>
      <c r="M1017" s="123">
        <f t="shared" ref="M1017:M1079" si="528">K1017-L1017</f>
        <v>300.81299999999965</v>
      </c>
      <c r="N1017" s="124">
        <f t="shared" ref="N1017:N1079" si="529">M1017/L1017*100</f>
        <v>7.7170717441162342</v>
      </c>
      <c r="O1017" s="125">
        <v>29.437000000000001</v>
      </c>
      <c r="P1017" s="122">
        <v>829.40899999999999</v>
      </c>
      <c r="Q1017" s="123">
        <f t="shared" ref="Q1017:Q1076" si="530">O1017-P1017</f>
        <v>-799.97199999999998</v>
      </c>
      <c r="R1017" s="124">
        <f t="shared" ref="R1017:R1076" si="531">Q1017/P1017*100</f>
        <v>-96.45084632551611</v>
      </c>
      <c r="S1017" s="125">
        <v>10116.771000000001</v>
      </c>
      <c r="T1017" s="122">
        <v>10142.121999999999</v>
      </c>
      <c r="U1017" s="123">
        <f t="shared" ref="U1017:U1079" si="532">S1017-T1017</f>
        <v>-25.350999999998749</v>
      </c>
      <c r="V1017" s="124">
        <f t="shared" ref="V1017:V1079" si="533">U1017/T1017*100</f>
        <v>-0.24995755326152405</v>
      </c>
      <c r="W1017" s="121" t="s">
        <v>8163</v>
      </c>
      <c r="X1017" s="122">
        <v>6035</v>
      </c>
      <c r="Y1017" s="122">
        <v>6035</v>
      </c>
      <c r="Z1017" s="123">
        <f t="shared" ref="Z1017:Z1079" si="534">X1017-Y1017</f>
        <v>0</v>
      </c>
      <c r="AA1017" s="124">
        <f t="shared" ref="AA1017:AA1079" si="535">Z1017/Y1017*100</f>
        <v>0</v>
      </c>
      <c r="AB1017" s="28" t="s">
        <v>6471</v>
      </c>
      <c r="AC1017" s="122">
        <v>4000</v>
      </c>
      <c r="AD1017" s="122">
        <v>4000</v>
      </c>
      <c r="AE1017" s="123">
        <f t="shared" ref="AE1017:AE1079" si="536">AC1017-AD1017</f>
        <v>0</v>
      </c>
      <c r="AF1017" s="29">
        <f t="shared" ref="AF1017:AF1079" si="537">AE1017/AD1017*100</f>
        <v>0</v>
      </c>
      <c r="AG1017" s="28" t="s">
        <v>8585</v>
      </c>
      <c r="AH1017" s="122">
        <v>76</v>
      </c>
      <c r="AI1017" s="122">
        <v>101</v>
      </c>
      <c r="AJ1017" s="123">
        <f t="shared" ref="AJ1017:AJ1076" si="538">AH1017-AI1017</f>
        <v>-25</v>
      </c>
      <c r="AK1017" s="124">
        <f t="shared" ref="AK1017:AK1076" si="539">AJ1017/AI1017*100</f>
        <v>-24.752475247524753</v>
      </c>
      <c r="AL1017" s="28" t="s">
        <v>8586</v>
      </c>
      <c r="AM1017" s="122">
        <v>6</v>
      </c>
      <c r="AN1017" s="122">
        <v>6</v>
      </c>
      <c r="AO1017" s="123">
        <f t="shared" ref="AO1017:AO1076" si="540">AM1017-AN1017</f>
        <v>0</v>
      </c>
      <c r="AP1017" s="29">
        <f t="shared" ref="AP1017:AP1076" si="541">AO1017/AN1017*100</f>
        <v>0</v>
      </c>
      <c r="AQ1017" s="28" t="s">
        <v>6421</v>
      </c>
      <c r="AR1017" s="122" t="s">
        <v>6421</v>
      </c>
      <c r="AS1017" s="122" t="s">
        <v>6421</v>
      </c>
      <c r="AT1017" s="123" t="s">
        <v>6421</v>
      </c>
      <c r="AU1017" s="124" t="s">
        <v>6421</v>
      </c>
      <c r="AV1017" s="9" t="s">
        <v>12266</v>
      </c>
      <c r="AX1017" s="129"/>
      <c r="AY1017" s="139"/>
      <c r="AZ1017" s="139"/>
    </row>
    <row r="1018" spans="3:52" ht="50" customHeight="1">
      <c r="C1018" s="52" t="s">
        <v>6318</v>
      </c>
      <c r="D1018" s="130" t="s">
        <v>2293</v>
      </c>
      <c r="E1018" s="131" t="s">
        <v>6356</v>
      </c>
      <c r="F1018" s="132" t="s">
        <v>2294</v>
      </c>
      <c r="G1018" s="125">
        <v>11468.299000000001</v>
      </c>
      <c r="H1018" s="122">
        <v>10927.618</v>
      </c>
      <c r="I1018" s="123">
        <f t="shared" si="526"/>
        <v>540.68100000000049</v>
      </c>
      <c r="J1018" s="124">
        <f t="shared" si="527"/>
        <v>4.9478395017102583</v>
      </c>
      <c r="K1018" s="125">
        <v>7320.509</v>
      </c>
      <c r="L1018" s="122">
        <v>6748.9449999999997</v>
      </c>
      <c r="M1018" s="123">
        <f t="shared" si="528"/>
        <v>571.56400000000031</v>
      </c>
      <c r="N1018" s="124">
        <f t="shared" si="529"/>
        <v>8.468938478532575</v>
      </c>
      <c r="O1018" s="125">
        <v>457.16300000000001</v>
      </c>
      <c r="P1018" s="122">
        <v>457.16300000000001</v>
      </c>
      <c r="Q1018" s="123">
        <f t="shared" si="530"/>
        <v>0</v>
      </c>
      <c r="R1018" s="124">
        <f t="shared" si="531"/>
        <v>0</v>
      </c>
      <c r="S1018" s="125">
        <v>3690.627</v>
      </c>
      <c r="T1018" s="122">
        <v>3721.51</v>
      </c>
      <c r="U1018" s="123">
        <f t="shared" si="532"/>
        <v>-30.883000000000266</v>
      </c>
      <c r="V1018" s="124">
        <f t="shared" si="533"/>
        <v>-0.82985132379061899</v>
      </c>
      <c r="W1018" s="121" t="s">
        <v>8587</v>
      </c>
      <c r="X1018" s="122">
        <v>913</v>
      </c>
      <c r="Y1018" s="122">
        <v>912</v>
      </c>
      <c r="Z1018" s="123">
        <f t="shared" si="534"/>
        <v>1</v>
      </c>
      <c r="AA1018" s="124">
        <f t="shared" si="535"/>
        <v>0.10964912280701754</v>
      </c>
      <c r="AB1018" s="28" t="s">
        <v>6484</v>
      </c>
      <c r="AC1018" s="122">
        <v>722</v>
      </c>
      <c r="AD1018" s="122">
        <v>922</v>
      </c>
      <c r="AE1018" s="123">
        <f t="shared" si="536"/>
        <v>-200</v>
      </c>
      <c r="AF1018" s="29">
        <f t="shared" si="537"/>
        <v>-21.691973969631238</v>
      </c>
      <c r="AG1018" s="28" t="s">
        <v>6502</v>
      </c>
      <c r="AH1018" s="122">
        <v>452</v>
      </c>
      <c r="AI1018" s="122">
        <v>456</v>
      </c>
      <c r="AJ1018" s="123">
        <f t="shared" si="538"/>
        <v>-4</v>
      </c>
      <c r="AK1018" s="124">
        <f t="shared" si="539"/>
        <v>-0.8771929824561403</v>
      </c>
      <c r="AL1018" s="28" t="s">
        <v>6441</v>
      </c>
      <c r="AM1018" s="122">
        <v>360</v>
      </c>
      <c r="AN1018" s="122">
        <v>360</v>
      </c>
      <c r="AO1018" s="123">
        <f t="shared" si="540"/>
        <v>0</v>
      </c>
      <c r="AP1018" s="29">
        <f t="shared" si="541"/>
        <v>0</v>
      </c>
      <c r="AQ1018" s="28" t="s">
        <v>8588</v>
      </c>
      <c r="AR1018" s="122">
        <v>200</v>
      </c>
      <c r="AS1018" s="122" t="s">
        <v>6421</v>
      </c>
      <c r="AT1018" s="123">
        <v>200</v>
      </c>
      <c r="AU1018" s="124" t="s">
        <v>11832</v>
      </c>
      <c r="AV1018" s="9" t="s">
        <v>8589</v>
      </c>
      <c r="AX1018" s="129"/>
      <c r="AY1018" s="139"/>
      <c r="AZ1018" s="139"/>
    </row>
    <row r="1019" spans="3:52" ht="50" customHeight="1">
      <c r="C1019" s="52" t="s">
        <v>6318</v>
      </c>
      <c r="D1019" s="130" t="s">
        <v>2295</v>
      </c>
      <c r="E1019" s="131" t="s">
        <v>6356</v>
      </c>
      <c r="F1019" s="132" t="s">
        <v>2296</v>
      </c>
      <c r="G1019" s="125">
        <v>15972.329</v>
      </c>
      <c r="H1019" s="122">
        <v>10022.628000000001</v>
      </c>
      <c r="I1019" s="123">
        <f t="shared" si="526"/>
        <v>5949.7009999999991</v>
      </c>
      <c r="J1019" s="124">
        <f t="shared" si="527"/>
        <v>59.362684118376933</v>
      </c>
      <c r="K1019" s="125">
        <v>7728.9049999999997</v>
      </c>
      <c r="L1019" s="122">
        <v>3379.6239999999998</v>
      </c>
      <c r="M1019" s="123">
        <f t="shared" si="528"/>
        <v>4349.2809999999999</v>
      </c>
      <c r="N1019" s="124">
        <f t="shared" si="529"/>
        <v>128.69126861449675</v>
      </c>
      <c r="O1019" s="125">
        <v>553.12900000000002</v>
      </c>
      <c r="P1019" s="122">
        <v>552.06100000000004</v>
      </c>
      <c r="Q1019" s="123">
        <f t="shared" si="530"/>
        <v>1.0679999999999836</v>
      </c>
      <c r="R1019" s="124">
        <f t="shared" si="531"/>
        <v>0.19345688248218648</v>
      </c>
      <c r="S1019" s="125">
        <v>7690.2950000000001</v>
      </c>
      <c r="T1019" s="122">
        <v>6090.9430000000002</v>
      </c>
      <c r="U1019" s="123">
        <f t="shared" si="532"/>
        <v>1599.3519999999999</v>
      </c>
      <c r="V1019" s="124">
        <f t="shared" si="533"/>
        <v>26.257871728564851</v>
      </c>
      <c r="W1019" s="121" t="s">
        <v>6388</v>
      </c>
      <c r="X1019" s="122">
        <v>2200</v>
      </c>
      <c r="Y1019" s="122">
        <v>2200</v>
      </c>
      <c r="Z1019" s="123">
        <f t="shared" si="534"/>
        <v>0</v>
      </c>
      <c r="AA1019" s="124">
        <f t="shared" si="535"/>
        <v>0</v>
      </c>
      <c r="AB1019" s="28" t="s">
        <v>6456</v>
      </c>
      <c r="AC1019" s="122">
        <v>1806</v>
      </c>
      <c r="AD1019" s="122">
        <v>1104</v>
      </c>
      <c r="AE1019" s="123">
        <f t="shared" si="536"/>
        <v>702</v>
      </c>
      <c r="AF1019" s="29">
        <f t="shared" si="537"/>
        <v>63.586956521739133</v>
      </c>
      <c r="AG1019" s="28" t="s">
        <v>8590</v>
      </c>
      <c r="AH1019" s="122">
        <v>1134</v>
      </c>
      <c r="AI1019" s="122">
        <v>1192</v>
      </c>
      <c r="AJ1019" s="123">
        <f t="shared" si="538"/>
        <v>-58</v>
      </c>
      <c r="AK1019" s="124">
        <f t="shared" si="539"/>
        <v>-4.8657718120805367</v>
      </c>
      <c r="AL1019" s="28" t="s">
        <v>8591</v>
      </c>
      <c r="AM1019" s="122">
        <v>1000</v>
      </c>
      <c r="AN1019" s="122" t="s">
        <v>6421</v>
      </c>
      <c r="AO1019" s="123">
        <v>1000</v>
      </c>
      <c r="AP1019" s="29" t="s">
        <v>11832</v>
      </c>
      <c r="AQ1019" s="28" t="s">
        <v>8592</v>
      </c>
      <c r="AR1019" s="122">
        <v>532</v>
      </c>
      <c r="AS1019" s="122">
        <v>632</v>
      </c>
      <c r="AT1019" s="123">
        <f t="shared" ref="AT1019:AT1075" si="542">AR1019-AS1019</f>
        <v>-100</v>
      </c>
      <c r="AU1019" s="124">
        <f t="shared" ref="AU1019:AU1075" si="543">AT1019/AS1019*100</f>
        <v>-15.822784810126583</v>
      </c>
      <c r="AV1019" s="9" t="s">
        <v>8691</v>
      </c>
      <c r="AX1019" s="129"/>
      <c r="AY1019" s="139"/>
      <c r="AZ1019" s="139"/>
    </row>
    <row r="1020" spans="3:52" ht="50" customHeight="1">
      <c r="C1020" s="52" t="s">
        <v>6318</v>
      </c>
      <c r="D1020" s="130" t="s">
        <v>2297</v>
      </c>
      <c r="E1020" s="131" t="s">
        <v>6356</v>
      </c>
      <c r="F1020" s="132" t="s">
        <v>2298</v>
      </c>
      <c r="G1020" s="125">
        <v>8242.3960000000006</v>
      </c>
      <c r="H1020" s="122">
        <v>7528.4070000000002</v>
      </c>
      <c r="I1020" s="123">
        <f t="shared" si="526"/>
        <v>713.98900000000049</v>
      </c>
      <c r="J1020" s="124">
        <f t="shared" si="527"/>
        <v>9.4839319925184764</v>
      </c>
      <c r="K1020" s="125">
        <v>4086.8850000000002</v>
      </c>
      <c r="L1020" s="122">
        <v>3125.0439999999999</v>
      </c>
      <c r="M1020" s="123">
        <f t="shared" si="528"/>
        <v>961.84100000000035</v>
      </c>
      <c r="N1020" s="124">
        <f t="shared" si="529"/>
        <v>30.778478639020772</v>
      </c>
      <c r="O1020" s="125">
        <v>1799.91</v>
      </c>
      <c r="P1020" s="122">
        <v>1799.5160000000001</v>
      </c>
      <c r="Q1020" s="123">
        <f t="shared" si="530"/>
        <v>0.39400000000000546</v>
      </c>
      <c r="R1020" s="124">
        <f t="shared" si="531"/>
        <v>2.1894776150920885E-2</v>
      </c>
      <c r="S1020" s="125">
        <v>2355.6010000000001</v>
      </c>
      <c r="T1020" s="122">
        <v>2603.8470000000002</v>
      </c>
      <c r="U1020" s="123">
        <f t="shared" si="532"/>
        <v>-248.24600000000009</v>
      </c>
      <c r="V1020" s="124">
        <f t="shared" si="533"/>
        <v>-9.5338166950669567</v>
      </c>
      <c r="W1020" s="121" t="s">
        <v>6963</v>
      </c>
      <c r="X1020" s="122">
        <v>1000</v>
      </c>
      <c r="Y1020" s="122" t="s">
        <v>8651</v>
      </c>
      <c r="Z1020" s="123">
        <v>1000</v>
      </c>
      <c r="AA1020" s="124" t="s">
        <v>6914</v>
      </c>
      <c r="AB1020" s="28" t="s">
        <v>6388</v>
      </c>
      <c r="AC1020" s="122">
        <v>456</v>
      </c>
      <c r="AD1020" s="122">
        <v>422</v>
      </c>
      <c r="AE1020" s="123">
        <f t="shared" si="536"/>
        <v>34</v>
      </c>
      <c r="AF1020" s="29">
        <f t="shared" si="537"/>
        <v>8.0568720379146921</v>
      </c>
      <c r="AG1020" s="28" t="s">
        <v>8593</v>
      </c>
      <c r="AH1020" s="122">
        <v>445</v>
      </c>
      <c r="AI1020" s="122">
        <v>371</v>
      </c>
      <c r="AJ1020" s="123">
        <f t="shared" si="538"/>
        <v>74</v>
      </c>
      <c r="AK1020" s="124">
        <f t="shared" si="539"/>
        <v>19.946091644204852</v>
      </c>
      <c r="AL1020" s="28" t="s">
        <v>6418</v>
      </c>
      <c r="AM1020" s="122">
        <v>213</v>
      </c>
      <c r="AN1020" s="122">
        <v>250</v>
      </c>
      <c r="AO1020" s="123">
        <f t="shared" si="540"/>
        <v>-37</v>
      </c>
      <c r="AP1020" s="29">
        <f t="shared" si="541"/>
        <v>-14.799999999999999</v>
      </c>
      <c r="AQ1020" s="28" t="s">
        <v>6501</v>
      </c>
      <c r="AR1020" s="122">
        <v>89</v>
      </c>
      <c r="AS1020" s="122">
        <v>92</v>
      </c>
      <c r="AT1020" s="123">
        <f t="shared" si="542"/>
        <v>-3</v>
      </c>
      <c r="AU1020" s="124">
        <f t="shared" si="543"/>
        <v>-3.2608695652173911</v>
      </c>
      <c r="AV1020" s="9" t="s">
        <v>8594</v>
      </c>
      <c r="AX1020" s="129"/>
      <c r="AY1020" s="139"/>
      <c r="AZ1020" s="139"/>
    </row>
    <row r="1021" spans="3:52" ht="50" customHeight="1">
      <c r="C1021" s="52" t="s">
        <v>6318</v>
      </c>
      <c r="D1021" s="106" t="s">
        <v>2299</v>
      </c>
      <c r="E1021" s="107" t="s">
        <v>6356</v>
      </c>
      <c r="F1021" s="108" t="s">
        <v>2300</v>
      </c>
      <c r="G1021" s="125">
        <v>5595.1080000000002</v>
      </c>
      <c r="H1021" s="122">
        <v>5476.0990000000002</v>
      </c>
      <c r="I1021" s="123">
        <f t="shared" si="526"/>
        <v>119.00900000000001</v>
      </c>
      <c r="J1021" s="124">
        <f t="shared" si="527"/>
        <v>2.1732441287127937</v>
      </c>
      <c r="K1021" s="125">
        <v>2822.3270000000002</v>
      </c>
      <c r="L1021" s="122">
        <v>2900.0160000000001</v>
      </c>
      <c r="M1021" s="123">
        <f t="shared" si="528"/>
        <v>-77.688999999999851</v>
      </c>
      <c r="N1021" s="124">
        <f t="shared" si="529"/>
        <v>-2.6789162542551437</v>
      </c>
      <c r="O1021" s="125">
        <v>14.381</v>
      </c>
      <c r="P1021" s="122">
        <v>14.38</v>
      </c>
      <c r="Q1021" s="123">
        <f t="shared" si="530"/>
        <v>9.9999999999944578E-4</v>
      </c>
      <c r="R1021" s="124">
        <f t="shared" si="531"/>
        <v>6.9541029207193725E-3</v>
      </c>
      <c r="S1021" s="125">
        <v>2758.4</v>
      </c>
      <c r="T1021" s="122">
        <v>2561.703</v>
      </c>
      <c r="U1021" s="123">
        <f t="shared" si="532"/>
        <v>196.69700000000012</v>
      </c>
      <c r="V1021" s="124">
        <f t="shared" si="533"/>
        <v>7.6783686477316104</v>
      </c>
      <c r="W1021" s="121" t="s">
        <v>8595</v>
      </c>
      <c r="X1021" s="122">
        <v>1287</v>
      </c>
      <c r="Y1021" s="122">
        <v>1351</v>
      </c>
      <c r="Z1021" s="123">
        <f t="shared" si="534"/>
        <v>-64</v>
      </c>
      <c r="AA1021" s="124">
        <f t="shared" si="535"/>
        <v>-4.737231680236861</v>
      </c>
      <c r="AB1021" s="28" t="s">
        <v>8142</v>
      </c>
      <c r="AC1021" s="122">
        <v>715</v>
      </c>
      <c r="AD1021" s="122">
        <v>714</v>
      </c>
      <c r="AE1021" s="123">
        <f t="shared" si="536"/>
        <v>1</v>
      </c>
      <c r="AF1021" s="29">
        <f t="shared" si="537"/>
        <v>0.14005602240896359</v>
      </c>
      <c r="AG1021" s="28" t="s">
        <v>8596</v>
      </c>
      <c r="AH1021" s="122">
        <v>591</v>
      </c>
      <c r="AI1021" s="122">
        <v>163</v>
      </c>
      <c r="AJ1021" s="123">
        <f t="shared" si="538"/>
        <v>428</v>
      </c>
      <c r="AK1021" s="124">
        <f t="shared" si="539"/>
        <v>262.57668711656441</v>
      </c>
      <c r="AL1021" s="28" t="s">
        <v>6418</v>
      </c>
      <c r="AM1021" s="122">
        <v>105</v>
      </c>
      <c r="AN1021" s="122">
        <v>132</v>
      </c>
      <c r="AO1021" s="123">
        <f t="shared" si="540"/>
        <v>-27</v>
      </c>
      <c r="AP1021" s="29">
        <f t="shared" si="541"/>
        <v>-20.454545454545457</v>
      </c>
      <c r="AQ1021" s="28" t="s">
        <v>8597</v>
      </c>
      <c r="AR1021" s="122">
        <v>61</v>
      </c>
      <c r="AS1021" s="122">
        <v>64</v>
      </c>
      <c r="AT1021" s="123">
        <f t="shared" si="542"/>
        <v>-3</v>
      </c>
      <c r="AU1021" s="124">
        <f t="shared" si="543"/>
        <v>-4.6875</v>
      </c>
      <c r="AV1021" s="9" t="s">
        <v>8598</v>
      </c>
      <c r="AX1021" s="129"/>
      <c r="AY1021" s="139"/>
      <c r="AZ1021" s="139"/>
    </row>
    <row r="1022" spans="3:52" ht="50" customHeight="1">
      <c r="C1022" s="52" t="s">
        <v>6318</v>
      </c>
      <c r="D1022" s="130" t="s">
        <v>2301</v>
      </c>
      <c r="E1022" s="131" t="s">
        <v>6356</v>
      </c>
      <c r="F1022" s="132" t="s">
        <v>2302</v>
      </c>
      <c r="G1022" s="125">
        <v>52.106999999999999</v>
      </c>
      <c r="H1022" s="122">
        <v>42.494</v>
      </c>
      <c r="I1022" s="123">
        <f t="shared" si="526"/>
        <v>9.6129999999999995</v>
      </c>
      <c r="J1022" s="124">
        <f t="shared" si="527"/>
        <v>22.622017225961311</v>
      </c>
      <c r="K1022" s="125">
        <v>22.373999999999999</v>
      </c>
      <c r="L1022" s="122">
        <v>0.872</v>
      </c>
      <c r="M1022" s="123">
        <f t="shared" si="528"/>
        <v>21.501999999999999</v>
      </c>
      <c r="N1022" s="124">
        <f t="shared" si="529"/>
        <v>2465.8256880733943</v>
      </c>
      <c r="O1022" s="125">
        <v>0.89500000000000002</v>
      </c>
      <c r="P1022" s="122">
        <v>0.89200000000000002</v>
      </c>
      <c r="Q1022" s="123">
        <f t="shared" si="530"/>
        <v>3.0000000000000027E-3</v>
      </c>
      <c r="R1022" s="124">
        <f t="shared" si="531"/>
        <v>0.33632286995515726</v>
      </c>
      <c r="S1022" s="125">
        <v>28.838000000000001</v>
      </c>
      <c r="T1022" s="122">
        <v>40.729999999999997</v>
      </c>
      <c r="U1022" s="123">
        <f t="shared" si="532"/>
        <v>-11.891999999999996</v>
      </c>
      <c r="V1022" s="124">
        <f t="shared" si="533"/>
        <v>-29.197151976430142</v>
      </c>
      <c r="W1022" s="121" t="s">
        <v>8599</v>
      </c>
      <c r="X1022" s="122">
        <v>25</v>
      </c>
      <c r="Y1022" s="122">
        <v>29</v>
      </c>
      <c r="Z1022" s="123">
        <f t="shared" si="534"/>
        <v>-4</v>
      </c>
      <c r="AA1022" s="124">
        <f t="shared" si="535"/>
        <v>-13.793103448275861</v>
      </c>
      <c r="AB1022" s="28" t="s">
        <v>8600</v>
      </c>
      <c r="AC1022" s="122">
        <v>2</v>
      </c>
      <c r="AD1022" s="122">
        <v>5</v>
      </c>
      <c r="AE1022" s="123">
        <f t="shared" si="536"/>
        <v>-3</v>
      </c>
      <c r="AF1022" s="29">
        <f t="shared" si="537"/>
        <v>-60</v>
      </c>
      <c r="AG1022" s="28" t="s">
        <v>6401</v>
      </c>
      <c r="AH1022" s="122">
        <v>1</v>
      </c>
      <c r="AI1022" s="122">
        <v>1</v>
      </c>
      <c r="AJ1022" s="123">
        <f t="shared" si="538"/>
        <v>0</v>
      </c>
      <c r="AK1022" s="124">
        <f t="shared" si="539"/>
        <v>0</v>
      </c>
      <c r="AL1022" s="28" t="s">
        <v>6540</v>
      </c>
      <c r="AM1022" s="122">
        <v>1</v>
      </c>
      <c r="AN1022" s="122">
        <v>1</v>
      </c>
      <c r="AO1022" s="123">
        <f t="shared" si="540"/>
        <v>0</v>
      </c>
      <c r="AP1022" s="29">
        <f t="shared" si="541"/>
        <v>0</v>
      </c>
      <c r="AQ1022" s="28" t="s">
        <v>6443</v>
      </c>
      <c r="AR1022" s="122">
        <v>0</v>
      </c>
      <c r="AS1022" s="122">
        <v>0</v>
      </c>
      <c r="AT1022" s="123">
        <f t="shared" si="542"/>
        <v>0</v>
      </c>
      <c r="AU1022" s="124" t="e">
        <f t="shared" si="543"/>
        <v>#DIV/0!</v>
      </c>
      <c r="AV1022" s="9" t="s">
        <v>8692</v>
      </c>
      <c r="AX1022" s="129"/>
      <c r="AY1022" s="139"/>
      <c r="AZ1022" s="139"/>
    </row>
    <row r="1023" spans="3:52" ht="50" customHeight="1">
      <c r="C1023" s="52" t="s">
        <v>6318</v>
      </c>
      <c r="D1023" s="130" t="s">
        <v>2303</v>
      </c>
      <c r="E1023" s="131" t="s">
        <v>6356</v>
      </c>
      <c r="F1023" s="132" t="s">
        <v>2304</v>
      </c>
      <c r="G1023" s="125">
        <v>8438.527</v>
      </c>
      <c r="H1023" s="122">
        <v>9019.8240000000005</v>
      </c>
      <c r="I1023" s="123">
        <f t="shared" si="526"/>
        <v>-581.29700000000048</v>
      </c>
      <c r="J1023" s="124">
        <f t="shared" si="527"/>
        <v>-6.4446601175366656</v>
      </c>
      <c r="K1023" s="125">
        <v>1735.171</v>
      </c>
      <c r="L1023" s="122">
        <v>2108.4169999999999</v>
      </c>
      <c r="M1023" s="123">
        <f t="shared" si="528"/>
        <v>-373.24599999999987</v>
      </c>
      <c r="N1023" s="124">
        <f t="shared" si="529"/>
        <v>-17.702665080010256</v>
      </c>
      <c r="O1023" s="125">
        <v>299.91000000000003</v>
      </c>
      <c r="P1023" s="122">
        <v>299.86</v>
      </c>
      <c r="Q1023" s="123">
        <f t="shared" si="530"/>
        <v>5.0000000000011369E-2</v>
      </c>
      <c r="R1023" s="124">
        <f t="shared" si="531"/>
        <v>1.6674448075772483E-2</v>
      </c>
      <c r="S1023" s="125">
        <v>6403.4459999999999</v>
      </c>
      <c r="T1023" s="122">
        <v>6611.5469999999996</v>
      </c>
      <c r="U1023" s="123">
        <f t="shared" si="532"/>
        <v>-208.10099999999966</v>
      </c>
      <c r="V1023" s="124">
        <f t="shared" si="533"/>
        <v>-3.1475386925329225</v>
      </c>
      <c r="W1023" s="121" t="s">
        <v>8601</v>
      </c>
      <c r="X1023" s="122">
        <v>2808</v>
      </c>
      <c r="Y1023" s="122">
        <v>3102</v>
      </c>
      <c r="Z1023" s="123">
        <f t="shared" si="534"/>
        <v>-294</v>
      </c>
      <c r="AA1023" s="124">
        <f t="shared" si="535"/>
        <v>-9.4777562862669242</v>
      </c>
      <c r="AB1023" s="28" t="s">
        <v>8602</v>
      </c>
      <c r="AC1023" s="122">
        <v>2627</v>
      </c>
      <c r="AD1023" s="122">
        <v>2687</v>
      </c>
      <c r="AE1023" s="123">
        <f t="shared" si="536"/>
        <v>-60</v>
      </c>
      <c r="AF1023" s="29">
        <f t="shared" si="537"/>
        <v>-2.232973576479345</v>
      </c>
      <c r="AG1023" s="28" t="s">
        <v>8185</v>
      </c>
      <c r="AH1023" s="122">
        <v>600</v>
      </c>
      <c r="AI1023" s="122">
        <v>444</v>
      </c>
      <c r="AJ1023" s="123">
        <f t="shared" si="538"/>
        <v>156</v>
      </c>
      <c r="AK1023" s="124">
        <f t="shared" si="539"/>
        <v>35.135135135135137</v>
      </c>
      <c r="AL1023" s="28" t="s">
        <v>8603</v>
      </c>
      <c r="AM1023" s="122">
        <v>130</v>
      </c>
      <c r="AN1023" s="122">
        <v>140</v>
      </c>
      <c r="AO1023" s="123">
        <f t="shared" si="540"/>
        <v>-10</v>
      </c>
      <c r="AP1023" s="29">
        <f t="shared" si="541"/>
        <v>-7.1428571428571423</v>
      </c>
      <c r="AQ1023" s="28" t="s">
        <v>8604</v>
      </c>
      <c r="AR1023" s="122">
        <v>69</v>
      </c>
      <c r="AS1023" s="122">
        <v>67</v>
      </c>
      <c r="AT1023" s="123">
        <f t="shared" si="542"/>
        <v>2</v>
      </c>
      <c r="AU1023" s="124">
        <f t="shared" si="543"/>
        <v>2.9850746268656714</v>
      </c>
      <c r="AV1023" s="9" t="s">
        <v>12267</v>
      </c>
      <c r="AX1023" s="129"/>
      <c r="AY1023" s="139"/>
      <c r="AZ1023" s="139"/>
    </row>
    <row r="1024" spans="3:52" ht="50" customHeight="1">
      <c r="C1024" s="52" t="s">
        <v>6318</v>
      </c>
      <c r="D1024" s="130" t="s">
        <v>2305</v>
      </c>
      <c r="E1024" s="131" t="s">
        <v>6356</v>
      </c>
      <c r="F1024" s="132" t="s">
        <v>2306</v>
      </c>
      <c r="G1024" s="125">
        <v>1643.0820000000001</v>
      </c>
      <c r="H1024" s="122">
        <v>1483.201</v>
      </c>
      <c r="I1024" s="123">
        <f t="shared" si="526"/>
        <v>159.88100000000009</v>
      </c>
      <c r="J1024" s="124">
        <f t="shared" si="527"/>
        <v>10.77945605484355</v>
      </c>
      <c r="K1024" s="125">
        <v>1062.194</v>
      </c>
      <c r="L1024" s="122">
        <v>828.15899999999999</v>
      </c>
      <c r="M1024" s="123">
        <f t="shared" si="528"/>
        <v>234.03499999999997</v>
      </c>
      <c r="N1024" s="124">
        <f t="shared" si="529"/>
        <v>28.259669942607633</v>
      </c>
      <c r="O1024" s="125">
        <v>56.14</v>
      </c>
      <c r="P1024" s="122">
        <v>56.13</v>
      </c>
      <c r="Q1024" s="123">
        <f t="shared" si="530"/>
        <v>9.9999999999980105E-3</v>
      </c>
      <c r="R1024" s="124">
        <f t="shared" si="531"/>
        <v>1.7815784785316247E-2</v>
      </c>
      <c r="S1024" s="125">
        <v>524.74800000000005</v>
      </c>
      <c r="T1024" s="122">
        <v>598.91200000000003</v>
      </c>
      <c r="U1024" s="123">
        <f t="shared" si="532"/>
        <v>-74.163999999999987</v>
      </c>
      <c r="V1024" s="124">
        <f t="shared" si="533"/>
        <v>-12.383121393460138</v>
      </c>
      <c r="W1024" s="121" t="s">
        <v>8239</v>
      </c>
      <c r="X1024" s="122">
        <v>187</v>
      </c>
      <c r="Y1024" s="122">
        <v>187</v>
      </c>
      <c r="Z1024" s="123">
        <f t="shared" si="534"/>
        <v>0</v>
      </c>
      <c r="AA1024" s="124">
        <f t="shared" si="535"/>
        <v>0</v>
      </c>
      <c r="AB1024" s="28" t="s">
        <v>8605</v>
      </c>
      <c r="AC1024" s="122">
        <v>129</v>
      </c>
      <c r="AD1024" s="122">
        <v>179</v>
      </c>
      <c r="AE1024" s="123">
        <f t="shared" si="536"/>
        <v>-50</v>
      </c>
      <c r="AF1024" s="29">
        <f t="shared" si="537"/>
        <v>-27.932960893854748</v>
      </c>
      <c r="AG1024" s="28" t="s">
        <v>6418</v>
      </c>
      <c r="AH1024" s="122">
        <v>64</v>
      </c>
      <c r="AI1024" s="122">
        <v>64</v>
      </c>
      <c r="AJ1024" s="123">
        <f t="shared" si="538"/>
        <v>0</v>
      </c>
      <c r="AK1024" s="124">
        <f t="shared" si="539"/>
        <v>0</v>
      </c>
      <c r="AL1024" s="28" t="s">
        <v>8606</v>
      </c>
      <c r="AM1024" s="122">
        <v>51</v>
      </c>
      <c r="AN1024" s="122">
        <v>51</v>
      </c>
      <c r="AO1024" s="123">
        <f t="shared" si="540"/>
        <v>0</v>
      </c>
      <c r="AP1024" s="29">
        <f t="shared" si="541"/>
        <v>0</v>
      </c>
      <c r="AQ1024" s="28" t="s">
        <v>8607</v>
      </c>
      <c r="AR1024" s="122">
        <v>39</v>
      </c>
      <c r="AS1024" s="122">
        <v>63</v>
      </c>
      <c r="AT1024" s="123">
        <f t="shared" si="542"/>
        <v>-24</v>
      </c>
      <c r="AU1024" s="124">
        <f t="shared" si="543"/>
        <v>-38.095238095238095</v>
      </c>
      <c r="AV1024" s="9" t="s">
        <v>8693</v>
      </c>
      <c r="AX1024" s="129"/>
      <c r="AY1024" s="139"/>
      <c r="AZ1024" s="139"/>
    </row>
    <row r="1025" spans="3:52" ht="50" customHeight="1">
      <c r="C1025" s="52" t="s">
        <v>6318</v>
      </c>
      <c r="D1025" s="130" t="s">
        <v>2307</v>
      </c>
      <c r="E1025" s="131" t="s">
        <v>6356</v>
      </c>
      <c r="F1025" s="132" t="s">
        <v>2308</v>
      </c>
      <c r="G1025" s="125">
        <v>6627.1030000000001</v>
      </c>
      <c r="H1025" s="122">
        <v>7704.0640000000003</v>
      </c>
      <c r="I1025" s="123">
        <f t="shared" si="526"/>
        <v>-1076.9610000000002</v>
      </c>
      <c r="J1025" s="124">
        <f t="shared" si="527"/>
        <v>-13.979128418455508</v>
      </c>
      <c r="K1025" s="125">
        <v>1695.5150000000001</v>
      </c>
      <c r="L1025" s="122">
        <v>545.10199999999998</v>
      </c>
      <c r="M1025" s="123">
        <f t="shared" si="528"/>
        <v>1150.413</v>
      </c>
      <c r="N1025" s="124">
        <f t="shared" si="529"/>
        <v>211.04545571287576</v>
      </c>
      <c r="O1025" s="125">
        <v>314.81900000000002</v>
      </c>
      <c r="P1025" s="122">
        <v>314.79599999999999</v>
      </c>
      <c r="Q1025" s="123">
        <f t="shared" si="530"/>
        <v>2.3000000000024556E-2</v>
      </c>
      <c r="R1025" s="124">
        <f t="shared" si="531"/>
        <v>7.3063190129558694E-3</v>
      </c>
      <c r="S1025" s="125">
        <v>4616.7690000000002</v>
      </c>
      <c r="T1025" s="122">
        <v>6844.1660000000002</v>
      </c>
      <c r="U1025" s="123">
        <f t="shared" si="532"/>
        <v>-2227.3969999999999</v>
      </c>
      <c r="V1025" s="124">
        <f t="shared" si="533"/>
        <v>-32.544461954897059</v>
      </c>
      <c r="W1025" s="121" t="s">
        <v>8608</v>
      </c>
      <c r="X1025" s="122">
        <v>2000</v>
      </c>
      <c r="Y1025" s="122">
        <v>2000</v>
      </c>
      <c r="Z1025" s="123">
        <f t="shared" si="534"/>
        <v>0</v>
      </c>
      <c r="AA1025" s="124">
        <f t="shared" si="535"/>
        <v>0</v>
      </c>
      <c r="AB1025" s="28" t="s">
        <v>8609</v>
      </c>
      <c r="AC1025" s="122">
        <v>1248</v>
      </c>
      <c r="AD1025" s="122">
        <v>1334</v>
      </c>
      <c r="AE1025" s="123">
        <f t="shared" si="536"/>
        <v>-86</v>
      </c>
      <c r="AF1025" s="29">
        <f t="shared" si="537"/>
        <v>-6.4467766116941538</v>
      </c>
      <c r="AG1025" s="28" t="s">
        <v>8610</v>
      </c>
      <c r="AH1025" s="122">
        <v>730</v>
      </c>
      <c r="AI1025" s="122">
        <v>849</v>
      </c>
      <c r="AJ1025" s="123">
        <f t="shared" si="538"/>
        <v>-119</v>
      </c>
      <c r="AK1025" s="124">
        <f t="shared" si="539"/>
        <v>-14.016489988221437</v>
      </c>
      <c r="AL1025" s="28" t="s">
        <v>8611</v>
      </c>
      <c r="AM1025" s="122">
        <v>363</v>
      </c>
      <c r="AN1025" s="122">
        <v>275</v>
      </c>
      <c r="AO1025" s="123">
        <f t="shared" si="540"/>
        <v>88</v>
      </c>
      <c r="AP1025" s="29">
        <f t="shared" si="541"/>
        <v>32</v>
      </c>
      <c r="AQ1025" s="28" t="s">
        <v>8612</v>
      </c>
      <c r="AR1025" s="122">
        <v>275</v>
      </c>
      <c r="AS1025" s="122">
        <v>377</v>
      </c>
      <c r="AT1025" s="123">
        <f t="shared" si="542"/>
        <v>-102</v>
      </c>
      <c r="AU1025" s="124">
        <f t="shared" si="543"/>
        <v>-27.055702917771885</v>
      </c>
      <c r="AV1025" s="9" t="s">
        <v>12268</v>
      </c>
      <c r="AX1025" s="129"/>
      <c r="AY1025" s="139"/>
      <c r="AZ1025" s="139"/>
    </row>
    <row r="1026" spans="3:52" ht="50" customHeight="1">
      <c r="C1026" s="52" t="s">
        <v>6318</v>
      </c>
      <c r="D1026" s="130" t="s">
        <v>2309</v>
      </c>
      <c r="E1026" s="131" t="s">
        <v>6356</v>
      </c>
      <c r="F1026" s="132" t="s">
        <v>2310</v>
      </c>
      <c r="G1026" s="125">
        <v>4132.7910000000002</v>
      </c>
      <c r="H1026" s="122">
        <v>4058.5079999999998</v>
      </c>
      <c r="I1026" s="123">
        <f t="shared" si="526"/>
        <v>74.283000000000357</v>
      </c>
      <c r="J1026" s="124">
        <f t="shared" si="527"/>
        <v>1.8303031557409855</v>
      </c>
      <c r="K1026" s="125">
        <v>2720.5749999999998</v>
      </c>
      <c r="L1026" s="122">
        <v>2465.3580000000002</v>
      </c>
      <c r="M1026" s="123">
        <f t="shared" si="528"/>
        <v>255.21699999999964</v>
      </c>
      <c r="N1026" s="124">
        <f t="shared" si="529"/>
        <v>10.352127358379578</v>
      </c>
      <c r="O1026" s="125">
        <v>633.52800000000002</v>
      </c>
      <c r="P1026" s="122">
        <v>580.48500000000001</v>
      </c>
      <c r="Q1026" s="123">
        <f t="shared" si="530"/>
        <v>53.043000000000006</v>
      </c>
      <c r="R1026" s="124">
        <f t="shared" si="531"/>
        <v>9.1377038166360887</v>
      </c>
      <c r="S1026" s="125">
        <v>778.68799999999999</v>
      </c>
      <c r="T1026" s="122">
        <v>1012.665</v>
      </c>
      <c r="U1026" s="123">
        <f t="shared" si="532"/>
        <v>-233.97699999999998</v>
      </c>
      <c r="V1026" s="124">
        <f t="shared" si="533"/>
        <v>-23.105074234816055</v>
      </c>
      <c r="W1026" s="121" t="s">
        <v>8613</v>
      </c>
      <c r="X1026" s="122">
        <v>319</v>
      </c>
      <c r="Y1026" s="122">
        <v>582</v>
      </c>
      <c r="Z1026" s="123">
        <f t="shared" si="534"/>
        <v>-263</v>
      </c>
      <c r="AA1026" s="124">
        <f t="shared" si="535"/>
        <v>-45.18900343642612</v>
      </c>
      <c r="AB1026" s="28" t="s">
        <v>6643</v>
      </c>
      <c r="AC1026" s="122">
        <v>159</v>
      </c>
      <c r="AD1026" s="122">
        <v>243</v>
      </c>
      <c r="AE1026" s="123">
        <f t="shared" si="536"/>
        <v>-84</v>
      </c>
      <c r="AF1026" s="29">
        <f t="shared" si="537"/>
        <v>-34.567901234567898</v>
      </c>
      <c r="AG1026" s="28" t="s">
        <v>8614</v>
      </c>
      <c r="AH1026" s="122">
        <v>147</v>
      </c>
      <c r="AI1026" s="122">
        <v>147</v>
      </c>
      <c r="AJ1026" s="123">
        <f t="shared" si="538"/>
        <v>0</v>
      </c>
      <c r="AK1026" s="124">
        <f t="shared" si="539"/>
        <v>0</v>
      </c>
      <c r="AL1026" s="28" t="s">
        <v>8615</v>
      </c>
      <c r="AM1026" s="122">
        <v>106</v>
      </c>
      <c r="AN1026" s="122" t="s">
        <v>6421</v>
      </c>
      <c r="AO1026" s="123">
        <v>106</v>
      </c>
      <c r="AP1026" s="29" t="s">
        <v>11832</v>
      </c>
      <c r="AQ1026" s="28" t="s">
        <v>6401</v>
      </c>
      <c r="AR1026" s="122">
        <v>14</v>
      </c>
      <c r="AS1026" s="122">
        <v>14</v>
      </c>
      <c r="AT1026" s="123">
        <f t="shared" si="542"/>
        <v>0</v>
      </c>
      <c r="AU1026" s="124">
        <f t="shared" si="543"/>
        <v>0</v>
      </c>
      <c r="AV1026" s="9" t="s">
        <v>12269</v>
      </c>
      <c r="AX1026" s="129"/>
      <c r="AY1026" s="139"/>
      <c r="AZ1026" s="139"/>
    </row>
    <row r="1027" spans="3:52" ht="50" customHeight="1">
      <c r="C1027" s="52" t="s">
        <v>6318</v>
      </c>
      <c r="D1027" s="130" t="s">
        <v>2311</v>
      </c>
      <c r="E1027" s="131" t="s">
        <v>6356</v>
      </c>
      <c r="F1027" s="132" t="s">
        <v>2312</v>
      </c>
      <c r="G1027" s="125">
        <v>8070.1480000000001</v>
      </c>
      <c r="H1027" s="122">
        <v>8280.8979999999992</v>
      </c>
      <c r="I1027" s="123">
        <f t="shared" si="526"/>
        <v>-210.74999999999909</v>
      </c>
      <c r="J1027" s="124">
        <f t="shared" si="527"/>
        <v>-2.5450138378711959</v>
      </c>
      <c r="K1027" s="125">
        <v>1724.7739999999999</v>
      </c>
      <c r="L1027" s="122">
        <v>1724.6669999999999</v>
      </c>
      <c r="M1027" s="123">
        <f t="shared" si="528"/>
        <v>0.1069999999999709</v>
      </c>
      <c r="N1027" s="124">
        <f t="shared" si="529"/>
        <v>6.2040962110349934E-3</v>
      </c>
      <c r="O1027" s="125">
        <v>1391.31</v>
      </c>
      <c r="P1027" s="122">
        <v>1391.2149999999999</v>
      </c>
      <c r="Q1027" s="123">
        <f t="shared" si="530"/>
        <v>9.5000000000027285E-2</v>
      </c>
      <c r="R1027" s="124">
        <f t="shared" si="531"/>
        <v>6.8285635218156273E-3</v>
      </c>
      <c r="S1027" s="125">
        <v>4954.0640000000003</v>
      </c>
      <c r="T1027" s="122">
        <v>5165.0159999999996</v>
      </c>
      <c r="U1027" s="123">
        <f t="shared" si="532"/>
        <v>-210.95199999999932</v>
      </c>
      <c r="V1027" s="124">
        <f t="shared" si="533"/>
        <v>-4.0842467864571832</v>
      </c>
      <c r="W1027" s="121" t="s">
        <v>6526</v>
      </c>
      <c r="X1027" s="122">
        <v>2028</v>
      </c>
      <c r="Y1027" s="122">
        <v>2031</v>
      </c>
      <c r="Z1027" s="123">
        <f t="shared" si="534"/>
        <v>-3</v>
      </c>
      <c r="AA1027" s="124">
        <f t="shared" si="535"/>
        <v>-0.14771048744460857</v>
      </c>
      <c r="AB1027" s="28" t="s">
        <v>7984</v>
      </c>
      <c r="AC1027" s="122">
        <v>613</v>
      </c>
      <c r="AD1027" s="122">
        <v>625</v>
      </c>
      <c r="AE1027" s="123">
        <f t="shared" si="536"/>
        <v>-12</v>
      </c>
      <c r="AF1027" s="29">
        <f t="shared" si="537"/>
        <v>-1.92</v>
      </c>
      <c r="AG1027" s="28" t="s">
        <v>6484</v>
      </c>
      <c r="AH1027" s="122">
        <v>524</v>
      </c>
      <c r="AI1027" s="122">
        <v>654</v>
      </c>
      <c r="AJ1027" s="123">
        <f t="shared" si="538"/>
        <v>-130</v>
      </c>
      <c r="AK1027" s="124">
        <f t="shared" si="539"/>
        <v>-19.877675840978593</v>
      </c>
      <c r="AL1027" s="28" t="s">
        <v>6410</v>
      </c>
      <c r="AM1027" s="122">
        <v>332</v>
      </c>
      <c r="AN1027" s="122">
        <v>208</v>
      </c>
      <c r="AO1027" s="123">
        <f t="shared" si="540"/>
        <v>124</v>
      </c>
      <c r="AP1027" s="29">
        <f t="shared" si="541"/>
        <v>59.615384615384613</v>
      </c>
      <c r="AQ1027" s="28" t="s">
        <v>8616</v>
      </c>
      <c r="AR1027" s="122">
        <v>326</v>
      </c>
      <c r="AS1027" s="122">
        <v>454</v>
      </c>
      <c r="AT1027" s="123">
        <f t="shared" si="542"/>
        <v>-128</v>
      </c>
      <c r="AU1027" s="124">
        <f t="shared" si="543"/>
        <v>-28.193832599118945</v>
      </c>
      <c r="AV1027" s="9" t="s">
        <v>8694</v>
      </c>
      <c r="AX1027" s="129"/>
      <c r="AY1027" s="139"/>
      <c r="AZ1027" s="139"/>
    </row>
    <row r="1028" spans="3:52" ht="50" customHeight="1">
      <c r="C1028" s="52" t="s">
        <v>6318</v>
      </c>
      <c r="D1028" s="130" t="s">
        <v>2313</v>
      </c>
      <c r="E1028" s="131" t="s">
        <v>6356</v>
      </c>
      <c r="F1028" s="132" t="s">
        <v>2314</v>
      </c>
      <c r="G1028" s="125">
        <v>6600.5870000000004</v>
      </c>
      <c r="H1028" s="122">
        <v>6642.9489999999996</v>
      </c>
      <c r="I1028" s="123">
        <f t="shared" si="526"/>
        <v>-42.361999999999171</v>
      </c>
      <c r="J1028" s="124">
        <f t="shared" si="527"/>
        <v>-0.63769870881139035</v>
      </c>
      <c r="K1028" s="125">
        <v>5092.2780000000002</v>
      </c>
      <c r="L1028" s="122">
        <v>5087.57</v>
      </c>
      <c r="M1028" s="123">
        <f t="shared" si="528"/>
        <v>4.7080000000005384</v>
      </c>
      <c r="N1028" s="124">
        <f t="shared" si="529"/>
        <v>9.2539267272991596E-2</v>
      </c>
      <c r="O1028" s="125">
        <v>347.471</v>
      </c>
      <c r="P1028" s="122">
        <v>447.08800000000002</v>
      </c>
      <c r="Q1028" s="123">
        <f t="shared" si="530"/>
        <v>-99.617000000000019</v>
      </c>
      <c r="R1028" s="124">
        <f t="shared" si="531"/>
        <v>-22.281295852270695</v>
      </c>
      <c r="S1028" s="125">
        <v>1160.838</v>
      </c>
      <c r="T1028" s="122">
        <v>1108.2909999999999</v>
      </c>
      <c r="U1028" s="123">
        <f t="shared" si="532"/>
        <v>52.547000000000025</v>
      </c>
      <c r="V1028" s="124">
        <f t="shared" si="533"/>
        <v>4.7412638016549833</v>
      </c>
      <c r="W1028" s="121" t="s">
        <v>6417</v>
      </c>
      <c r="X1028" s="122">
        <v>561</v>
      </c>
      <c r="Y1028" s="122">
        <v>499</v>
      </c>
      <c r="Z1028" s="123">
        <f t="shared" si="534"/>
        <v>62</v>
      </c>
      <c r="AA1028" s="124">
        <f t="shared" si="535"/>
        <v>12.424849699398797</v>
      </c>
      <c r="AB1028" s="28" t="s">
        <v>7985</v>
      </c>
      <c r="AC1028" s="122">
        <v>215</v>
      </c>
      <c r="AD1028" s="122">
        <v>200</v>
      </c>
      <c r="AE1028" s="123">
        <f t="shared" si="536"/>
        <v>15</v>
      </c>
      <c r="AF1028" s="29">
        <f t="shared" si="537"/>
        <v>7.5</v>
      </c>
      <c r="AG1028" s="28" t="s">
        <v>8617</v>
      </c>
      <c r="AH1028" s="122">
        <v>141</v>
      </c>
      <c r="AI1028" s="122">
        <v>158</v>
      </c>
      <c r="AJ1028" s="123">
        <f t="shared" si="538"/>
        <v>-17</v>
      </c>
      <c r="AK1028" s="124">
        <f t="shared" si="539"/>
        <v>-10.759493670886076</v>
      </c>
      <c r="AL1028" s="28" t="s">
        <v>7551</v>
      </c>
      <c r="AM1028" s="122">
        <v>82</v>
      </c>
      <c r="AN1028" s="122">
        <v>82</v>
      </c>
      <c r="AO1028" s="123">
        <f t="shared" si="540"/>
        <v>0</v>
      </c>
      <c r="AP1028" s="29">
        <f t="shared" si="541"/>
        <v>0</v>
      </c>
      <c r="AQ1028" s="28" t="s">
        <v>8618</v>
      </c>
      <c r="AR1028" s="122">
        <v>37</v>
      </c>
      <c r="AS1028" s="122">
        <v>37</v>
      </c>
      <c r="AT1028" s="123">
        <f t="shared" si="542"/>
        <v>0</v>
      </c>
      <c r="AU1028" s="124">
        <f t="shared" si="543"/>
        <v>0</v>
      </c>
      <c r="AV1028" s="9" t="s">
        <v>8619</v>
      </c>
      <c r="AX1028" s="129"/>
      <c r="AY1028" s="139"/>
      <c r="AZ1028" s="139"/>
    </row>
    <row r="1029" spans="3:52" ht="50" customHeight="1">
      <c r="C1029" s="52" t="s">
        <v>6318</v>
      </c>
      <c r="D1029" s="130" t="s">
        <v>2315</v>
      </c>
      <c r="E1029" s="131" t="s">
        <v>6356</v>
      </c>
      <c r="F1029" s="132" t="s">
        <v>2316</v>
      </c>
      <c r="G1029" s="125">
        <v>4996.4369999999999</v>
      </c>
      <c r="H1029" s="122">
        <v>5341.8459999999995</v>
      </c>
      <c r="I1029" s="123">
        <f t="shared" si="526"/>
        <v>-345.40899999999965</v>
      </c>
      <c r="J1029" s="124">
        <f t="shared" si="527"/>
        <v>-6.4660980492511326</v>
      </c>
      <c r="K1029" s="125">
        <v>2639.143</v>
      </c>
      <c r="L1029" s="122">
        <v>2738.87</v>
      </c>
      <c r="M1029" s="123">
        <f t="shared" si="528"/>
        <v>-99.726999999999862</v>
      </c>
      <c r="N1029" s="124">
        <f t="shared" si="529"/>
        <v>-3.6411731845615116</v>
      </c>
      <c r="O1029" s="125">
        <v>440.548</v>
      </c>
      <c r="P1029" s="122">
        <v>540.49400000000003</v>
      </c>
      <c r="Q1029" s="123">
        <f t="shared" si="530"/>
        <v>-99.946000000000026</v>
      </c>
      <c r="R1029" s="124">
        <f t="shared" si="531"/>
        <v>-18.491602126943132</v>
      </c>
      <c r="S1029" s="125">
        <v>1916.7460000000001</v>
      </c>
      <c r="T1029" s="122">
        <v>2062.482</v>
      </c>
      <c r="U1029" s="123">
        <f t="shared" si="532"/>
        <v>-145.73599999999988</v>
      </c>
      <c r="V1029" s="124">
        <f t="shared" si="533"/>
        <v>-7.0660495461293662</v>
      </c>
      <c r="W1029" s="121" t="s">
        <v>6388</v>
      </c>
      <c r="X1029" s="122">
        <v>1574</v>
      </c>
      <c r="Y1029" s="122">
        <v>1654</v>
      </c>
      <c r="Z1029" s="123">
        <f t="shared" si="534"/>
        <v>-80</v>
      </c>
      <c r="AA1029" s="124">
        <f t="shared" si="535"/>
        <v>-4.836759371221282</v>
      </c>
      <c r="AB1029" s="28" t="s">
        <v>6443</v>
      </c>
      <c r="AC1029" s="122">
        <v>131</v>
      </c>
      <c r="AD1029" s="122">
        <v>133</v>
      </c>
      <c r="AE1029" s="123">
        <f t="shared" si="536"/>
        <v>-2</v>
      </c>
      <c r="AF1029" s="29">
        <f t="shared" si="537"/>
        <v>-1.5037593984962405</v>
      </c>
      <c r="AG1029" s="28" t="s">
        <v>6418</v>
      </c>
      <c r="AH1029" s="122">
        <v>106</v>
      </c>
      <c r="AI1029" s="122">
        <v>126</v>
      </c>
      <c r="AJ1029" s="123">
        <f t="shared" si="538"/>
        <v>-20</v>
      </c>
      <c r="AK1029" s="124">
        <f t="shared" si="539"/>
        <v>-15.873015873015872</v>
      </c>
      <c r="AL1029" s="28" t="s">
        <v>8620</v>
      </c>
      <c r="AM1029" s="122">
        <v>74</v>
      </c>
      <c r="AN1029" s="122">
        <v>94</v>
      </c>
      <c r="AO1029" s="123">
        <f t="shared" si="540"/>
        <v>-20</v>
      </c>
      <c r="AP1029" s="29">
        <f t="shared" si="541"/>
        <v>-21.276595744680851</v>
      </c>
      <c r="AQ1029" s="28" t="s">
        <v>6502</v>
      </c>
      <c r="AR1029" s="122">
        <v>22</v>
      </c>
      <c r="AS1029" s="122">
        <v>22</v>
      </c>
      <c r="AT1029" s="123">
        <f t="shared" si="542"/>
        <v>0</v>
      </c>
      <c r="AU1029" s="124">
        <f t="shared" si="543"/>
        <v>0</v>
      </c>
      <c r="AV1029" s="9" t="s">
        <v>8695</v>
      </c>
      <c r="AX1029" s="129"/>
      <c r="AY1029" s="139"/>
      <c r="AZ1029" s="139"/>
    </row>
    <row r="1030" spans="3:52" ht="50" customHeight="1">
      <c r="C1030" s="52" t="s">
        <v>6322</v>
      </c>
      <c r="D1030" s="106" t="s">
        <v>2317</v>
      </c>
      <c r="E1030" s="107" t="s">
        <v>6356</v>
      </c>
      <c r="F1030" s="108" t="s">
        <v>2318</v>
      </c>
      <c r="G1030" s="125">
        <v>17757.115000000002</v>
      </c>
      <c r="H1030" s="122">
        <v>18061.537</v>
      </c>
      <c r="I1030" s="123">
        <f t="shared" si="526"/>
        <v>-304.42199999999866</v>
      </c>
      <c r="J1030" s="124">
        <f t="shared" si="527"/>
        <v>-1.6854711755704881</v>
      </c>
      <c r="K1030" s="125">
        <v>10420.043</v>
      </c>
      <c r="L1030" s="122">
        <v>10701.77</v>
      </c>
      <c r="M1030" s="123">
        <f t="shared" si="528"/>
        <v>-281.72700000000077</v>
      </c>
      <c r="N1030" s="124">
        <f t="shared" si="529"/>
        <v>-2.6325271427063068</v>
      </c>
      <c r="O1030" s="125">
        <v>99.98</v>
      </c>
      <c r="P1030" s="122">
        <v>133.58000000000001</v>
      </c>
      <c r="Q1030" s="123">
        <f t="shared" si="530"/>
        <v>-33.600000000000009</v>
      </c>
      <c r="R1030" s="124">
        <f t="shared" si="531"/>
        <v>-25.153466087737691</v>
      </c>
      <c r="S1030" s="125">
        <v>7237.0919999999996</v>
      </c>
      <c r="T1030" s="122">
        <v>7226.1869999999999</v>
      </c>
      <c r="U1030" s="123">
        <f t="shared" si="532"/>
        <v>10.904999999999745</v>
      </c>
      <c r="V1030" s="124">
        <f t="shared" si="533"/>
        <v>0.15090946304046304</v>
      </c>
      <c r="W1030" s="121" t="s">
        <v>6388</v>
      </c>
      <c r="X1030" s="122">
        <v>4000</v>
      </c>
      <c r="Y1030" s="122">
        <v>4000</v>
      </c>
      <c r="Z1030" s="123">
        <f t="shared" si="534"/>
        <v>0</v>
      </c>
      <c r="AA1030" s="124">
        <f t="shared" si="535"/>
        <v>0</v>
      </c>
      <c r="AB1030" s="28" t="s">
        <v>6526</v>
      </c>
      <c r="AC1030" s="122">
        <v>2277</v>
      </c>
      <c r="AD1030" s="122">
        <v>2277</v>
      </c>
      <c r="AE1030" s="123">
        <f t="shared" si="536"/>
        <v>0</v>
      </c>
      <c r="AF1030" s="29">
        <f t="shared" si="537"/>
        <v>0</v>
      </c>
      <c r="AG1030" s="28" t="s">
        <v>7902</v>
      </c>
      <c r="AH1030" s="122">
        <v>429</v>
      </c>
      <c r="AI1030" s="122">
        <v>420</v>
      </c>
      <c r="AJ1030" s="123">
        <f t="shared" si="538"/>
        <v>9</v>
      </c>
      <c r="AK1030" s="124">
        <f t="shared" si="539"/>
        <v>2.1428571428571428</v>
      </c>
      <c r="AL1030" s="28" t="s">
        <v>8621</v>
      </c>
      <c r="AM1030" s="122">
        <v>299</v>
      </c>
      <c r="AN1030" s="122">
        <v>312</v>
      </c>
      <c r="AO1030" s="123">
        <f t="shared" si="540"/>
        <v>-13</v>
      </c>
      <c r="AP1030" s="29">
        <f t="shared" si="541"/>
        <v>-4.1666666666666661</v>
      </c>
      <c r="AQ1030" s="28" t="s">
        <v>8622</v>
      </c>
      <c r="AR1030" s="122">
        <v>81</v>
      </c>
      <c r="AS1030" s="122">
        <v>74</v>
      </c>
      <c r="AT1030" s="123">
        <f t="shared" si="542"/>
        <v>7</v>
      </c>
      <c r="AU1030" s="124">
        <f t="shared" si="543"/>
        <v>9.4594594594594597</v>
      </c>
      <c r="AV1030" s="9" t="s">
        <v>8623</v>
      </c>
      <c r="AX1030" s="129"/>
      <c r="AY1030" s="139"/>
      <c r="AZ1030" s="139"/>
    </row>
    <row r="1031" spans="3:52" ht="50" customHeight="1">
      <c r="C1031" s="52" t="s">
        <v>6318</v>
      </c>
      <c r="D1031" s="106" t="s">
        <v>2319</v>
      </c>
      <c r="E1031" s="107" t="s">
        <v>6356</v>
      </c>
      <c r="F1031" s="108" t="s">
        <v>2320</v>
      </c>
      <c r="G1031" s="125">
        <v>6721.6980000000003</v>
      </c>
      <c r="H1031" s="122">
        <v>6263.1710000000003</v>
      </c>
      <c r="I1031" s="123">
        <f t="shared" si="526"/>
        <v>458.52700000000004</v>
      </c>
      <c r="J1031" s="124">
        <f t="shared" si="527"/>
        <v>7.3210040089916122</v>
      </c>
      <c r="K1031" s="125">
        <v>1961.491</v>
      </c>
      <c r="L1031" s="122">
        <v>1961.289</v>
      </c>
      <c r="M1031" s="123">
        <f t="shared" si="528"/>
        <v>0.20199999999999818</v>
      </c>
      <c r="N1031" s="124">
        <f t="shared" si="529"/>
        <v>1.0299349050547786E-2</v>
      </c>
      <c r="O1031" s="125">
        <v>366.84</v>
      </c>
      <c r="P1031" s="122">
        <v>366.803</v>
      </c>
      <c r="Q1031" s="123">
        <f t="shared" si="530"/>
        <v>3.6999999999977717E-2</v>
      </c>
      <c r="R1031" s="124">
        <f t="shared" si="531"/>
        <v>1.0087158501969101E-2</v>
      </c>
      <c r="S1031" s="125">
        <v>4393.3670000000002</v>
      </c>
      <c r="T1031" s="122">
        <v>3935.0790000000002</v>
      </c>
      <c r="U1031" s="123">
        <f t="shared" si="532"/>
        <v>458.28800000000001</v>
      </c>
      <c r="V1031" s="124">
        <f t="shared" si="533"/>
        <v>11.646221079678451</v>
      </c>
      <c r="W1031" s="121" t="s">
        <v>7086</v>
      </c>
      <c r="X1031" s="122">
        <v>2204</v>
      </c>
      <c r="Y1031" s="122">
        <v>2320</v>
      </c>
      <c r="Z1031" s="123">
        <f t="shared" si="534"/>
        <v>-116</v>
      </c>
      <c r="AA1031" s="124">
        <f t="shared" si="535"/>
        <v>-5</v>
      </c>
      <c r="AB1031" s="28" t="s">
        <v>6403</v>
      </c>
      <c r="AC1031" s="122">
        <v>1277</v>
      </c>
      <c r="AD1031" s="122">
        <v>1027</v>
      </c>
      <c r="AE1031" s="123">
        <f t="shared" si="536"/>
        <v>250</v>
      </c>
      <c r="AF1031" s="29">
        <f t="shared" si="537"/>
        <v>24.342745861733203</v>
      </c>
      <c r="AG1031" s="28" t="s">
        <v>8624</v>
      </c>
      <c r="AH1031" s="122">
        <v>288</v>
      </c>
      <c r="AI1031" s="122">
        <v>134</v>
      </c>
      <c r="AJ1031" s="123">
        <f t="shared" si="538"/>
        <v>154</v>
      </c>
      <c r="AK1031" s="124">
        <f t="shared" si="539"/>
        <v>114.92537313432835</v>
      </c>
      <c r="AL1031" s="28" t="s">
        <v>8625</v>
      </c>
      <c r="AM1031" s="122">
        <v>278</v>
      </c>
      <c r="AN1031" s="122">
        <v>203</v>
      </c>
      <c r="AO1031" s="123">
        <f t="shared" si="540"/>
        <v>75</v>
      </c>
      <c r="AP1031" s="29">
        <f t="shared" si="541"/>
        <v>36.945812807881772</v>
      </c>
      <c r="AQ1031" s="28" t="s">
        <v>6418</v>
      </c>
      <c r="AR1031" s="122">
        <v>173</v>
      </c>
      <c r="AS1031" s="122">
        <v>173</v>
      </c>
      <c r="AT1031" s="123">
        <f t="shared" si="542"/>
        <v>0</v>
      </c>
      <c r="AU1031" s="124">
        <f t="shared" si="543"/>
        <v>0</v>
      </c>
      <c r="AV1031" s="9" t="s">
        <v>8626</v>
      </c>
      <c r="AX1031" s="129"/>
      <c r="AY1031" s="139"/>
      <c r="AZ1031" s="139"/>
    </row>
    <row r="1032" spans="3:52" ht="50" customHeight="1">
      <c r="C1032" s="52" t="s">
        <v>6318</v>
      </c>
      <c r="D1032" s="130" t="s">
        <v>2321</v>
      </c>
      <c r="E1032" s="131" t="s">
        <v>6356</v>
      </c>
      <c r="F1032" s="132" t="s">
        <v>2322</v>
      </c>
      <c r="G1032" s="125">
        <v>19816.758999999998</v>
      </c>
      <c r="H1032" s="122">
        <v>20354.633000000002</v>
      </c>
      <c r="I1032" s="123">
        <f t="shared" si="526"/>
        <v>-537.87400000000343</v>
      </c>
      <c r="J1032" s="124">
        <f t="shared" si="527"/>
        <v>-2.6425138689555516</v>
      </c>
      <c r="K1032" s="125">
        <v>7739.9470000000001</v>
      </c>
      <c r="L1032" s="122">
        <v>7177.7209999999995</v>
      </c>
      <c r="M1032" s="123">
        <f t="shared" si="528"/>
        <v>562.22600000000057</v>
      </c>
      <c r="N1032" s="124">
        <f t="shared" si="529"/>
        <v>7.832931929229356</v>
      </c>
      <c r="O1032" s="125">
        <v>1802.048</v>
      </c>
      <c r="P1032" s="122">
        <v>2053.67</v>
      </c>
      <c r="Q1032" s="123">
        <f t="shared" si="530"/>
        <v>-251.62200000000007</v>
      </c>
      <c r="R1032" s="124">
        <f t="shared" si="531"/>
        <v>-12.252309280458888</v>
      </c>
      <c r="S1032" s="125">
        <v>10274.763999999999</v>
      </c>
      <c r="T1032" s="122">
        <v>11123.242</v>
      </c>
      <c r="U1032" s="123">
        <f t="shared" si="532"/>
        <v>-848.47800000000097</v>
      </c>
      <c r="V1032" s="124">
        <f t="shared" si="533"/>
        <v>-7.6279739306220335</v>
      </c>
      <c r="W1032" s="121" t="s">
        <v>6388</v>
      </c>
      <c r="X1032" s="122">
        <v>6653</v>
      </c>
      <c r="Y1032" s="122">
        <v>7256</v>
      </c>
      <c r="Z1032" s="123">
        <f t="shared" si="534"/>
        <v>-603</v>
      </c>
      <c r="AA1032" s="124">
        <f t="shared" si="535"/>
        <v>-8.3103638368246973</v>
      </c>
      <c r="AB1032" s="28" t="s">
        <v>6451</v>
      </c>
      <c r="AC1032" s="122">
        <v>1767</v>
      </c>
      <c r="AD1032" s="122">
        <v>1924</v>
      </c>
      <c r="AE1032" s="123">
        <f t="shared" si="536"/>
        <v>-157</v>
      </c>
      <c r="AF1032" s="29">
        <f t="shared" si="537"/>
        <v>-8.1600831600831611</v>
      </c>
      <c r="AG1032" s="28" t="s">
        <v>6531</v>
      </c>
      <c r="AH1032" s="122">
        <v>577</v>
      </c>
      <c r="AI1032" s="122">
        <v>703</v>
      </c>
      <c r="AJ1032" s="123">
        <f t="shared" si="538"/>
        <v>-126</v>
      </c>
      <c r="AK1032" s="124">
        <f t="shared" si="539"/>
        <v>-17.923186344238974</v>
      </c>
      <c r="AL1032" s="28" t="s">
        <v>8627</v>
      </c>
      <c r="AM1032" s="122">
        <v>350</v>
      </c>
      <c r="AN1032" s="122">
        <v>353</v>
      </c>
      <c r="AO1032" s="123">
        <f t="shared" si="540"/>
        <v>-3</v>
      </c>
      <c r="AP1032" s="29">
        <f t="shared" si="541"/>
        <v>-0.84985835694051004</v>
      </c>
      <c r="AQ1032" s="28" t="s">
        <v>8628</v>
      </c>
      <c r="AR1032" s="122">
        <v>221</v>
      </c>
      <c r="AS1032" s="122">
        <v>121</v>
      </c>
      <c r="AT1032" s="123">
        <f t="shared" si="542"/>
        <v>100</v>
      </c>
      <c r="AU1032" s="124">
        <f t="shared" si="543"/>
        <v>82.644628099173559</v>
      </c>
      <c r="AV1032" s="9" t="s">
        <v>8629</v>
      </c>
      <c r="AX1032" s="129"/>
      <c r="AY1032" s="139"/>
      <c r="AZ1032" s="139"/>
    </row>
    <row r="1033" spans="3:52" ht="50" customHeight="1">
      <c r="C1033" s="52" t="s">
        <v>6318</v>
      </c>
      <c r="D1033" s="130" t="s">
        <v>2323</v>
      </c>
      <c r="E1033" s="131" t="s">
        <v>6356</v>
      </c>
      <c r="F1033" s="132" t="s">
        <v>2324</v>
      </c>
      <c r="G1033" s="125">
        <v>14867.263999999999</v>
      </c>
      <c r="H1033" s="122">
        <v>14965.093999999999</v>
      </c>
      <c r="I1033" s="123">
        <f t="shared" si="526"/>
        <v>-97.829999999999927</v>
      </c>
      <c r="J1033" s="124">
        <f t="shared" si="527"/>
        <v>-0.6537212529370009</v>
      </c>
      <c r="K1033" s="125">
        <v>5568.7209999999995</v>
      </c>
      <c r="L1033" s="122">
        <v>5857.14</v>
      </c>
      <c r="M1033" s="123">
        <f t="shared" si="528"/>
        <v>-288.41900000000078</v>
      </c>
      <c r="N1033" s="124">
        <f t="shared" si="529"/>
        <v>-4.9242292313313456</v>
      </c>
      <c r="O1033" s="125">
        <v>0.70699999999999996</v>
      </c>
      <c r="P1033" s="122">
        <v>0.70599999999999996</v>
      </c>
      <c r="Q1033" s="123">
        <f t="shared" si="530"/>
        <v>1.0000000000000009E-3</v>
      </c>
      <c r="R1033" s="124">
        <f t="shared" si="531"/>
        <v>0.14164305949008513</v>
      </c>
      <c r="S1033" s="125">
        <v>9297.8359999999993</v>
      </c>
      <c r="T1033" s="122">
        <v>9107.2479999999996</v>
      </c>
      <c r="U1033" s="123">
        <f t="shared" si="532"/>
        <v>190.58799999999974</v>
      </c>
      <c r="V1033" s="124">
        <f t="shared" si="533"/>
        <v>2.0927068198867511</v>
      </c>
      <c r="W1033" s="121" t="s">
        <v>6388</v>
      </c>
      <c r="X1033" s="122">
        <v>4302</v>
      </c>
      <c r="Y1033" s="122">
        <v>4302</v>
      </c>
      <c r="Z1033" s="123">
        <f t="shared" si="534"/>
        <v>0</v>
      </c>
      <c r="AA1033" s="124">
        <f t="shared" si="535"/>
        <v>0</v>
      </c>
      <c r="AB1033" s="28" t="s">
        <v>6389</v>
      </c>
      <c r="AC1033" s="122">
        <v>2332</v>
      </c>
      <c r="AD1033" s="122">
        <v>2413</v>
      </c>
      <c r="AE1033" s="123">
        <f t="shared" si="536"/>
        <v>-81</v>
      </c>
      <c r="AF1033" s="29">
        <f t="shared" si="537"/>
        <v>-3.3568172399502694</v>
      </c>
      <c r="AG1033" s="28" t="s">
        <v>7747</v>
      </c>
      <c r="AH1033" s="122">
        <v>914</v>
      </c>
      <c r="AI1033" s="122">
        <v>936</v>
      </c>
      <c r="AJ1033" s="123">
        <f t="shared" si="538"/>
        <v>-22</v>
      </c>
      <c r="AK1033" s="124">
        <f t="shared" si="539"/>
        <v>-2.3504273504273505</v>
      </c>
      <c r="AL1033" s="28" t="s">
        <v>8630</v>
      </c>
      <c r="AM1033" s="122">
        <v>801</v>
      </c>
      <c r="AN1033" s="122">
        <v>701</v>
      </c>
      <c r="AO1033" s="123">
        <f t="shared" si="540"/>
        <v>100</v>
      </c>
      <c r="AP1033" s="29">
        <f t="shared" si="541"/>
        <v>14.265335235378032</v>
      </c>
      <c r="AQ1033" s="28" t="s">
        <v>8631</v>
      </c>
      <c r="AR1033" s="122">
        <v>800</v>
      </c>
      <c r="AS1033" s="122">
        <v>569</v>
      </c>
      <c r="AT1033" s="123">
        <f t="shared" si="542"/>
        <v>231</v>
      </c>
      <c r="AU1033" s="124">
        <f t="shared" si="543"/>
        <v>40.597539543057998</v>
      </c>
      <c r="AV1033" s="9" t="s">
        <v>8632</v>
      </c>
      <c r="AX1033" s="129"/>
      <c r="AY1033" s="139"/>
      <c r="AZ1033" s="139"/>
    </row>
    <row r="1034" spans="3:52" ht="50" customHeight="1">
      <c r="C1034" s="52" t="s">
        <v>6318</v>
      </c>
      <c r="D1034" s="130" t="s">
        <v>2325</v>
      </c>
      <c r="E1034" s="131" t="s">
        <v>6356</v>
      </c>
      <c r="F1034" s="132" t="s">
        <v>2326</v>
      </c>
      <c r="G1034" s="125">
        <v>6559.1440000000002</v>
      </c>
      <c r="H1034" s="122">
        <v>6337.884</v>
      </c>
      <c r="I1034" s="123">
        <f t="shared" si="526"/>
        <v>221.26000000000022</v>
      </c>
      <c r="J1034" s="124">
        <f t="shared" si="527"/>
        <v>3.4910705213285729</v>
      </c>
      <c r="K1034" s="125">
        <v>2051.2890000000002</v>
      </c>
      <c r="L1034" s="122">
        <v>2293.0189999999998</v>
      </c>
      <c r="M1034" s="123">
        <f t="shared" si="528"/>
        <v>-241.72999999999956</v>
      </c>
      <c r="N1034" s="124">
        <f t="shared" si="529"/>
        <v>-10.541997253402592</v>
      </c>
      <c r="O1034" s="125">
        <v>103.878</v>
      </c>
      <c r="P1034" s="122">
        <v>103.871</v>
      </c>
      <c r="Q1034" s="123">
        <f t="shared" si="530"/>
        <v>7.0000000000050022E-3</v>
      </c>
      <c r="R1034" s="124">
        <f t="shared" si="531"/>
        <v>6.7391283418904236E-3</v>
      </c>
      <c r="S1034" s="125">
        <v>4403.9769999999999</v>
      </c>
      <c r="T1034" s="122">
        <v>3940.9940000000001</v>
      </c>
      <c r="U1034" s="123">
        <f t="shared" si="532"/>
        <v>462.98299999999972</v>
      </c>
      <c r="V1034" s="124">
        <f t="shared" si="533"/>
        <v>11.747873759767199</v>
      </c>
      <c r="W1034" s="121" t="s">
        <v>8633</v>
      </c>
      <c r="X1034" s="122">
        <v>3373</v>
      </c>
      <c r="Y1034" s="122">
        <v>3373</v>
      </c>
      <c r="Z1034" s="123">
        <f t="shared" si="534"/>
        <v>0</v>
      </c>
      <c r="AA1034" s="124">
        <f t="shared" si="535"/>
        <v>0</v>
      </c>
      <c r="AB1034" s="28" t="s">
        <v>8634</v>
      </c>
      <c r="AC1034" s="122">
        <v>474</v>
      </c>
      <c r="AD1034" s="122" t="s">
        <v>6421</v>
      </c>
      <c r="AE1034" s="123">
        <v>474</v>
      </c>
      <c r="AF1034" s="29" t="s">
        <v>11832</v>
      </c>
      <c r="AG1034" s="28" t="s">
        <v>8635</v>
      </c>
      <c r="AH1034" s="122">
        <v>400</v>
      </c>
      <c r="AI1034" s="122">
        <v>400</v>
      </c>
      <c r="AJ1034" s="123">
        <f t="shared" si="538"/>
        <v>0</v>
      </c>
      <c r="AK1034" s="124">
        <f t="shared" si="539"/>
        <v>0</v>
      </c>
      <c r="AL1034" s="28" t="s">
        <v>8636</v>
      </c>
      <c r="AM1034" s="122">
        <v>77</v>
      </c>
      <c r="AN1034" s="122">
        <v>80</v>
      </c>
      <c r="AO1034" s="123">
        <f t="shared" si="540"/>
        <v>-3</v>
      </c>
      <c r="AP1034" s="29">
        <f t="shared" si="541"/>
        <v>-3.75</v>
      </c>
      <c r="AQ1034" s="28" t="s">
        <v>8637</v>
      </c>
      <c r="AR1034" s="122">
        <v>69</v>
      </c>
      <c r="AS1034" s="122">
        <v>77</v>
      </c>
      <c r="AT1034" s="123">
        <f t="shared" si="542"/>
        <v>-8</v>
      </c>
      <c r="AU1034" s="124">
        <f t="shared" si="543"/>
        <v>-10.38961038961039</v>
      </c>
      <c r="AV1034" s="9" t="s">
        <v>8638</v>
      </c>
      <c r="AX1034" s="129"/>
      <c r="AY1034" s="139"/>
      <c r="AZ1034" s="139"/>
    </row>
    <row r="1035" spans="3:52" ht="50" customHeight="1">
      <c r="C1035" s="52" t="s">
        <v>6318</v>
      </c>
      <c r="D1035" s="130" t="s">
        <v>2327</v>
      </c>
      <c r="E1035" s="131" t="s">
        <v>6356</v>
      </c>
      <c r="F1035" s="132" t="s">
        <v>2328</v>
      </c>
      <c r="G1035" s="125">
        <v>1858.125</v>
      </c>
      <c r="H1035" s="122">
        <v>2294.933</v>
      </c>
      <c r="I1035" s="123">
        <f t="shared" si="526"/>
        <v>-436.80799999999999</v>
      </c>
      <c r="J1035" s="124">
        <f t="shared" si="527"/>
        <v>-19.033583986983498</v>
      </c>
      <c r="K1035" s="125">
        <v>412.33600000000001</v>
      </c>
      <c r="L1035" s="122">
        <v>712.26599999999996</v>
      </c>
      <c r="M1035" s="123">
        <f t="shared" si="528"/>
        <v>-299.92999999999995</v>
      </c>
      <c r="N1035" s="124">
        <f t="shared" si="529"/>
        <v>-42.109268166668066</v>
      </c>
      <c r="O1035" s="125">
        <v>2.4860000000000002</v>
      </c>
      <c r="P1035" s="122">
        <v>2.4860000000000002</v>
      </c>
      <c r="Q1035" s="123">
        <f t="shared" si="530"/>
        <v>0</v>
      </c>
      <c r="R1035" s="124">
        <f t="shared" si="531"/>
        <v>0</v>
      </c>
      <c r="S1035" s="125">
        <v>1443.3030000000001</v>
      </c>
      <c r="T1035" s="122">
        <v>1580.181</v>
      </c>
      <c r="U1035" s="123">
        <f t="shared" si="532"/>
        <v>-136.87799999999993</v>
      </c>
      <c r="V1035" s="124">
        <f t="shared" si="533"/>
        <v>-8.6621722448251131</v>
      </c>
      <c r="W1035" s="121" t="s">
        <v>8639</v>
      </c>
      <c r="X1035" s="122">
        <v>714</v>
      </c>
      <c r="Y1035" s="122">
        <v>964</v>
      </c>
      <c r="Z1035" s="123">
        <f t="shared" si="534"/>
        <v>-250</v>
      </c>
      <c r="AA1035" s="124">
        <f t="shared" si="535"/>
        <v>-25.933609958506228</v>
      </c>
      <c r="AB1035" s="28" t="s">
        <v>8640</v>
      </c>
      <c r="AC1035" s="122">
        <v>306</v>
      </c>
      <c r="AD1035" s="122">
        <v>272</v>
      </c>
      <c r="AE1035" s="123">
        <f t="shared" si="536"/>
        <v>34</v>
      </c>
      <c r="AF1035" s="29">
        <f t="shared" si="537"/>
        <v>12.5</v>
      </c>
      <c r="AG1035" s="28" t="s">
        <v>8641</v>
      </c>
      <c r="AH1035" s="122">
        <v>267</v>
      </c>
      <c r="AI1035" s="122">
        <v>200</v>
      </c>
      <c r="AJ1035" s="123">
        <f t="shared" si="538"/>
        <v>67</v>
      </c>
      <c r="AK1035" s="124">
        <f t="shared" si="539"/>
        <v>33.5</v>
      </c>
      <c r="AL1035" s="28" t="s">
        <v>8642</v>
      </c>
      <c r="AM1035" s="122">
        <v>75</v>
      </c>
      <c r="AN1035" s="122">
        <v>75</v>
      </c>
      <c r="AO1035" s="123">
        <f t="shared" si="540"/>
        <v>0</v>
      </c>
      <c r="AP1035" s="29">
        <f t="shared" si="541"/>
        <v>0</v>
      </c>
      <c r="AQ1035" s="28" t="s">
        <v>8643</v>
      </c>
      <c r="AR1035" s="122">
        <v>68</v>
      </c>
      <c r="AS1035" s="122">
        <v>55</v>
      </c>
      <c r="AT1035" s="123">
        <f t="shared" si="542"/>
        <v>13</v>
      </c>
      <c r="AU1035" s="124">
        <f t="shared" si="543"/>
        <v>23.636363636363637</v>
      </c>
      <c r="AV1035" s="9" t="s">
        <v>8644</v>
      </c>
      <c r="AX1035" s="129"/>
      <c r="AY1035" s="139"/>
      <c r="AZ1035" s="139"/>
    </row>
    <row r="1036" spans="3:52" ht="50" customHeight="1">
      <c r="C1036" s="52" t="s">
        <v>6319</v>
      </c>
      <c r="D1036" s="130" t="s">
        <v>2329</v>
      </c>
      <c r="E1036" s="131" t="s">
        <v>6356</v>
      </c>
      <c r="F1036" s="132" t="s">
        <v>2330</v>
      </c>
      <c r="G1036" s="125">
        <v>1085.5170000000001</v>
      </c>
      <c r="H1036" s="122">
        <v>1132.4259999999999</v>
      </c>
      <c r="I1036" s="123">
        <f t="shared" si="526"/>
        <v>-46.908999999999878</v>
      </c>
      <c r="J1036" s="124">
        <f t="shared" si="527"/>
        <v>-4.1423457250186662</v>
      </c>
      <c r="K1036" s="125">
        <v>424.97800000000001</v>
      </c>
      <c r="L1036" s="122">
        <v>476.93599999999998</v>
      </c>
      <c r="M1036" s="123">
        <f t="shared" si="528"/>
        <v>-51.95799999999997</v>
      </c>
      <c r="N1036" s="124">
        <f t="shared" si="529"/>
        <v>-10.894124159216325</v>
      </c>
      <c r="O1036" s="125">
        <v>84.656000000000006</v>
      </c>
      <c r="P1036" s="122">
        <v>84.647999999999996</v>
      </c>
      <c r="Q1036" s="123">
        <f t="shared" si="530"/>
        <v>8.0000000000097771E-3</v>
      </c>
      <c r="R1036" s="124">
        <f t="shared" si="531"/>
        <v>9.4509025612061447E-3</v>
      </c>
      <c r="S1036" s="125">
        <v>575.88300000000004</v>
      </c>
      <c r="T1036" s="122">
        <v>570.84199999999998</v>
      </c>
      <c r="U1036" s="123">
        <f t="shared" si="532"/>
        <v>5.0410000000000537</v>
      </c>
      <c r="V1036" s="124">
        <f t="shared" si="533"/>
        <v>0.88308148314245516</v>
      </c>
      <c r="W1036" s="121" t="s">
        <v>8645</v>
      </c>
      <c r="X1036" s="122">
        <v>198</v>
      </c>
      <c r="Y1036" s="122">
        <v>166</v>
      </c>
      <c r="Z1036" s="123">
        <f t="shared" si="534"/>
        <v>32</v>
      </c>
      <c r="AA1036" s="124">
        <f t="shared" si="535"/>
        <v>19.277108433734941</v>
      </c>
      <c r="AB1036" s="28" t="s">
        <v>6797</v>
      </c>
      <c r="AC1036" s="122">
        <v>127</v>
      </c>
      <c r="AD1036" s="122">
        <v>127</v>
      </c>
      <c r="AE1036" s="123">
        <f t="shared" si="536"/>
        <v>0</v>
      </c>
      <c r="AF1036" s="29">
        <f t="shared" si="537"/>
        <v>0</v>
      </c>
      <c r="AG1036" s="28" t="s">
        <v>8646</v>
      </c>
      <c r="AH1036" s="122">
        <v>79</v>
      </c>
      <c r="AI1036" s="122">
        <v>63</v>
      </c>
      <c r="AJ1036" s="123">
        <f t="shared" si="538"/>
        <v>16</v>
      </c>
      <c r="AK1036" s="124">
        <f t="shared" si="539"/>
        <v>25.396825396825395</v>
      </c>
      <c r="AL1036" s="28" t="s">
        <v>8647</v>
      </c>
      <c r="AM1036" s="122">
        <v>60</v>
      </c>
      <c r="AN1036" s="122">
        <v>63</v>
      </c>
      <c r="AO1036" s="123">
        <f t="shared" si="540"/>
        <v>-3</v>
      </c>
      <c r="AP1036" s="29">
        <f t="shared" si="541"/>
        <v>-4.7619047619047619</v>
      </c>
      <c r="AQ1036" s="28" t="s">
        <v>6418</v>
      </c>
      <c r="AR1036" s="122">
        <v>37</v>
      </c>
      <c r="AS1036" s="122">
        <v>37</v>
      </c>
      <c r="AT1036" s="123">
        <f t="shared" si="542"/>
        <v>0</v>
      </c>
      <c r="AU1036" s="124">
        <f t="shared" si="543"/>
        <v>0</v>
      </c>
      <c r="AV1036" s="9" t="s">
        <v>8648</v>
      </c>
      <c r="AX1036" s="129"/>
      <c r="AY1036" s="139"/>
      <c r="AZ1036" s="139"/>
    </row>
    <row r="1037" spans="3:52" ht="50" customHeight="1">
      <c r="C1037" s="52" t="s">
        <v>6319</v>
      </c>
      <c r="D1037" s="130" t="s">
        <v>2331</v>
      </c>
      <c r="E1037" s="131" t="s">
        <v>6356</v>
      </c>
      <c r="F1037" s="132" t="s">
        <v>2332</v>
      </c>
      <c r="G1037" s="125">
        <v>482.84</v>
      </c>
      <c r="H1037" s="122">
        <v>398.14800000000002</v>
      </c>
      <c r="I1037" s="123">
        <f t="shared" si="526"/>
        <v>84.69199999999995</v>
      </c>
      <c r="J1037" s="124">
        <f t="shared" si="527"/>
        <v>21.27148698473933</v>
      </c>
      <c r="K1037" s="125">
        <v>312.39999999999998</v>
      </c>
      <c r="L1037" s="122">
        <v>312.3</v>
      </c>
      <c r="M1037" s="123">
        <f t="shared" si="528"/>
        <v>9.9999999999965894E-2</v>
      </c>
      <c r="N1037" s="124">
        <f t="shared" si="529"/>
        <v>3.2020493115583061E-2</v>
      </c>
      <c r="O1037" s="125">
        <v>13.42</v>
      </c>
      <c r="P1037" s="122">
        <v>13.41</v>
      </c>
      <c r="Q1037" s="123">
        <f t="shared" si="530"/>
        <v>9.9999999999997868E-3</v>
      </c>
      <c r="R1037" s="124">
        <f t="shared" si="531"/>
        <v>7.4571215510811237E-2</v>
      </c>
      <c r="S1037" s="125">
        <v>157.02000000000001</v>
      </c>
      <c r="T1037" s="122">
        <v>72.438000000000002</v>
      </c>
      <c r="U1037" s="123">
        <f t="shared" si="532"/>
        <v>84.582000000000008</v>
      </c>
      <c r="V1037" s="124">
        <f t="shared" si="533"/>
        <v>116.76468152074879</v>
      </c>
      <c r="W1037" s="121" t="s">
        <v>8649</v>
      </c>
      <c r="X1037" s="122">
        <v>106</v>
      </c>
      <c r="Y1037" s="122">
        <v>45</v>
      </c>
      <c r="Z1037" s="123">
        <f t="shared" si="534"/>
        <v>61</v>
      </c>
      <c r="AA1037" s="124">
        <f t="shared" si="535"/>
        <v>135.55555555555557</v>
      </c>
      <c r="AB1037" s="28" t="s">
        <v>8650</v>
      </c>
      <c r="AC1037" s="122">
        <v>20</v>
      </c>
      <c r="AD1037" s="122" t="s">
        <v>6421</v>
      </c>
      <c r="AE1037" s="123">
        <v>20</v>
      </c>
      <c r="AF1037" s="29" t="s">
        <v>11832</v>
      </c>
      <c r="AG1037" s="28" t="s">
        <v>8652</v>
      </c>
      <c r="AH1037" s="122">
        <v>10</v>
      </c>
      <c r="AI1037" s="122">
        <v>10</v>
      </c>
      <c r="AJ1037" s="123">
        <f t="shared" si="538"/>
        <v>0</v>
      </c>
      <c r="AK1037" s="124">
        <f t="shared" si="539"/>
        <v>0</v>
      </c>
      <c r="AL1037" s="28" t="s">
        <v>8653</v>
      </c>
      <c r="AM1037" s="122">
        <v>6</v>
      </c>
      <c r="AN1037" s="122">
        <v>4</v>
      </c>
      <c r="AO1037" s="123">
        <f t="shared" si="540"/>
        <v>2</v>
      </c>
      <c r="AP1037" s="29">
        <f t="shared" si="541"/>
        <v>50</v>
      </c>
      <c r="AQ1037" s="28" t="s">
        <v>7192</v>
      </c>
      <c r="AR1037" s="122">
        <v>4</v>
      </c>
      <c r="AS1037" s="122">
        <v>4</v>
      </c>
      <c r="AT1037" s="123">
        <f t="shared" si="542"/>
        <v>0</v>
      </c>
      <c r="AU1037" s="124">
        <f t="shared" si="543"/>
        <v>0</v>
      </c>
      <c r="AV1037" s="9" t="s">
        <v>8654</v>
      </c>
      <c r="AX1037" s="129"/>
      <c r="AY1037" s="139"/>
      <c r="AZ1037" s="139"/>
    </row>
    <row r="1038" spans="3:52" ht="50" customHeight="1">
      <c r="C1038" s="52" t="s">
        <v>6319</v>
      </c>
      <c r="D1038" s="130" t="s">
        <v>2333</v>
      </c>
      <c r="E1038" s="131" t="s">
        <v>6356</v>
      </c>
      <c r="F1038" s="132" t="s">
        <v>2334</v>
      </c>
      <c r="G1038" s="125">
        <v>1709.163</v>
      </c>
      <c r="H1038" s="122">
        <v>1782.2760000000001</v>
      </c>
      <c r="I1038" s="123">
        <f t="shared" si="526"/>
        <v>-73.113000000000056</v>
      </c>
      <c r="J1038" s="124">
        <f t="shared" si="527"/>
        <v>-4.1022265911677005</v>
      </c>
      <c r="K1038" s="125">
        <v>953.67700000000002</v>
      </c>
      <c r="L1038" s="122">
        <v>919.91099999999994</v>
      </c>
      <c r="M1038" s="123">
        <f t="shared" si="528"/>
        <v>33.766000000000076</v>
      </c>
      <c r="N1038" s="124">
        <f t="shared" si="529"/>
        <v>3.6705724792942012</v>
      </c>
      <c r="O1038" s="125">
        <v>549.851</v>
      </c>
      <c r="P1038" s="122">
        <v>549.79200000000003</v>
      </c>
      <c r="Q1038" s="123">
        <f t="shared" si="530"/>
        <v>5.8999999999969077E-2</v>
      </c>
      <c r="R1038" s="124">
        <f t="shared" si="531"/>
        <v>1.0731331121582175E-2</v>
      </c>
      <c r="S1038" s="125">
        <v>205.63499999999999</v>
      </c>
      <c r="T1038" s="122">
        <v>312.57299999999998</v>
      </c>
      <c r="U1038" s="123">
        <f t="shared" si="532"/>
        <v>-106.93799999999999</v>
      </c>
      <c r="V1038" s="124">
        <f t="shared" si="533"/>
        <v>-34.212168037546427</v>
      </c>
      <c r="W1038" s="121" t="s">
        <v>8655</v>
      </c>
      <c r="X1038" s="122">
        <v>171</v>
      </c>
      <c r="Y1038" s="122">
        <v>278</v>
      </c>
      <c r="Z1038" s="123">
        <f t="shared" si="534"/>
        <v>-107</v>
      </c>
      <c r="AA1038" s="124">
        <f t="shared" si="535"/>
        <v>-38.489208633093526</v>
      </c>
      <c r="AB1038" s="28" t="s">
        <v>6418</v>
      </c>
      <c r="AC1038" s="122">
        <v>23</v>
      </c>
      <c r="AD1038" s="122">
        <v>25</v>
      </c>
      <c r="AE1038" s="123">
        <f t="shared" si="536"/>
        <v>-2</v>
      </c>
      <c r="AF1038" s="29">
        <f t="shared" si="537"/>
        <v>-8</v>
      </c>
      <c r="AG1038" s="28" t="s">
        <v>8656</v>
      </c>
      <c r="AH1038" s="122">
        <v>4</v>
      </c>
      <c r="AI1038" s="122">
        <v>4</v>
      </c>
      <c r="AJ1038" s="123">
        <f t="shared" si="538"/>
        <v>0</v>
      </c>
      <c r="AK1038" s="124">
        <f t="shared" si="539"/>
        <v>0</v>
      </c>
      <c r="AL1038" s="28" t="s">
        <v>6972</v>
      </c>
      <c r="AM1038" s="122">
        <v>4</v>
      </c>
      <c r="AN1038" s="122">
        <v>4</v>
      </c>
      <c r="AO1038" s="123">
        <f t="shared" si="540"/>
        <v>0</v>
      </c>
      <c r="AP1038" s="29">
        <f t="shared" si="541"/>
        <v>0</v>
      </c>
      <c r="AQ1038" s="28" t="s">
        <v>6647</v>
      </c>
      <c r="AR1038" s="122">
        <v>2</v>
      </c>
      <c r="AS1038" s="122">
        <v>1</v>
      </c>
      <c r="AT1038" s="123">
        <f t="shared" si="542"/>
        <v>1</v>
      </c>
      <c r="AU1038" s="124">
        <f t="shared" si="543"/>
        <v>100</v>
      </c>
      <c r="AV1038" s="9" t="s">
        <v>8657</v>
      </c>
      <c r="AX1038" s="129"/>
      <c r="AY1038" s="139"/>
      <c r="AZ1038" s="139"/>
    </row>
    <row r="1039" spans="3:52" ht="50" customHeight="1">
      <c r="C1039" s="52" t="s">
        <v>6319</v>
      </c>
      <c r="D1039" s="130" t="s">
        <v>2335</v>
      </c>
      <c r="E1039" s="131" t="s">
        <v>6356</v>
      </c>
      <c r="F1039" s="132" t="s">
        <v>2336</v>
      </c>
      <c r="G1039" s="125">
        <v>5668.31</v>
      </c>
      <c r="H1039" s="122">
        <v>5387.8829999999998</v>
      </c>
      <c r="I1039" s="123">
        <f t="shared" si="526"/>
        <v>280.42700000000059</v>
      </c>
      <c r="J1039" s="124">
        <f t="shared" si="527"/>
        <v>5.2047715215790804</v>
      </c>
      <c r="K1039" s="125">
        <v>1975.9929999999999</v>
      </c>
      <c r="L1039" s="122">
        <v>1660.817</v>
      </c>
      <c r="M1039" s="123">
        <f t="shared" si="528"/>
        <v>315.17599999999993</v>
      </c>
      <c r="N1039" s="124">
        <f t="shared" si="529"/>
        <v>18.977166057428356</v>
      </c>
      <c r="O1039" s="125">
        <v>406.46600000000001</v>
      </c>
      <c r="P1039" s="122">
        <v>405.33800000000002</v>
      </c>
      <c r="Q1039" s="123">
        <f t="shared" si="530"/>
        <v>1.1279999999999859</v>
      </c>
      <c r="R1039" s="124">
        <f t="shared" si="531"/>
        <v>0.27828626973044368</v>
      </c>
      <c r="S1039" s="125">
        <v>3285.8510000000001</v>
      </c>
      <c r="T1039" s="122">
        <v>3321.7280000000001</v>
      </c>
      <c r="U1039" s="123">
        <f t="shared" si="532"/>
        <v>-35.876999999999953</v>
      </c>
      <c r="V1039" s="124">
        <f t="shared" si="533"/>
        <v>-1.0800703730106724</v>
      </c>
      <c r="W1039" s="121" t="s">
        <v>6561</v>
      </c>
      <c r="X1039" s="122">
        <v>1539</v>
      </c>
      <c r="Y1039" s="122">
        <v>1332</v>
      </c>
      <c r="Z1039" s="123">
        <f t="shared" si="534"/>
        <v>207</v>
      </c>
      <c r="AA1039" s="124">
        <f t="shared" si="535"/>
        <v>15.54054054054054</v>
      </c>
      <c r="AB1039" s="28" t="s">
        <v>6514</v>
      </c>
      <c r="AC1039" s="122">
        <v>1403</v>
      </c>
      <c r="AD1039" s="122">
        <v>1641</v>
      </c>
      <c r="AE1039" s="123">
        <f t="shared" si="536"/>
        <v>-238</v>
      </c>
      <c r="AF1039" s="29">
        <f t="shared" si="537"/>
        <v>-14.503351614868981</v>
      </c>
      <c r="AG1039" s="28" t="s">
        <v>8658</v>
      </c>
      <c r="AH1039" s="122">
        <v>260</v>
      </c>
      <c r="AI1039" s="122">
        <v>260</v>
      </c>
      <c r="AJ1039" s="123">
        <f t="shared" si="538"/>
        <v>0</v>
      </c>
      <c r="AK1039" s="124">
        <f t="shared" si="539"/>
        <v>0</v>
      </c>
      <c r="AL1039" s="28" t="s">
        <v>6418</v>
      </c>
      <c r="AM1039" s="122">
        <v>30</v>
      </c>
      <c r="AN1039" s="122">
        <v>30</v>
      </c>
      <c r="AO1039" s="123">
        <f t="shared" si="540"/>
        <v>0</v>
      </c>
      <c r="AP1039" s="29">
        <f t="shared" si="541"/>
        <v>0</v>
      </c>
      <c r="AQ1039" s="28" t="s">
        <v>6797</v>
      </c>
      <c r="AR1039" s="122">
        <v>19</v>
      </c>
      <c r="AS1039" s="122">
        <v>19</v>
      </c>
      <c r="AT1039" s="123">
        <f t="shared" si="542"/>
        <v>0</v>
      </c>
      <c r="AU1039" s="124">
        <f t="shared" si="543"/>
        <v>0</v>
      </c>
      <c r="AV1039" s="9" t="s">
        <v>8659</v>
      </c>
      <c r="AX1039" s="129"/>
      <c r="AY1039" s="139"/>
      <c r="AZ1039" s="139"/>
    </row>
    <row r="1040" spans="3:52" ht="50" customHeight="1">
      <c r="C1040" s="52" t="s">
        <v>6319</v>
      </c>
      <c r="D1040" s="130" t="s">
        <v>2337</v>
      </c>
      <c r="E1040" s="131" t="s">
        <v>6356</v>
      </c>
      <c r="F1040" s="132" t="s">
        <v>2338</v>
      </c>
      <c r="G1040" s="125">
        <v>2309.7280000000001</v>
      </c>
      <c r="H1040" s="122">
        <v>2275.7040000000002</v>
      </c>
      <c r="I1040" s="123">
        <f t="shared" si="526"/>
        <v>34.023999999999887</v>
      </c>
      <c r="J1040" s="124">
        <f t="shared" si="527"/>
        <v>1.4950977807307051</v>
      </c>
      <c r="K1040" s="125">
        <v>1780.1669999999999</v>
      </c>
      <c r="L1040" s="122">
        <v>1778.36</v>
      </c>
      <c r="M1040" s="123">
        <f t="shared" si="528"/>
        <v>1.8070000000000164</v>
      </c>
      <c r="N1040" s="124">
        <f t="shared" si="529"/>
        <v>0.10161047257023419</v>
      </c>
      <c r="O1040" s="125">
        <v>123.503</v>
      </c>
      <c r="P1040" s="122">
        <v>81.97</v>
      </c>
      <c r="Q1040" s="123">
        <f t="shared" si="530"/>
        <v>41.533000000000001</v>
      </c>
      <c r="R1040" s="124">
        <f t="shared" si="531"/>
        <v>50.66853726973283</v>
      </c>
      <c r="S1040" s="125">
        <v>406.05799999999999</v>
      </c>
      <c r="T1040" s="122">
        <v>415.37400000000002</v>
      </c>
      <c r="U1040" s="123">
        <f t="shared" si="532"/>
        <v>-9.3160000000000309</v>
      </c>
      <c r="V1040" s="124">
        <f t="shared" si="533"/>
        <v>-2.2427980566910857</v>
      </c>
      <c r="W1040" s="121" t="s">
        <v>6418</v>
      </c>
      <c r="X1040" s="122">
        <v>164</v>
      </c>
      <c r="Y1040" s="122">
        <v>164</v>
      </c>
      <c r="Z1040" s="123">
        <f t="shared" si="534"/>
        <v>0</v>
      </c>
      <c r="AA1040" s="124">
        <f t="shared" si="535"/>
        <v>0</v>
      </c>
      <c r="AB1040" s="28" t="s">
        <v>7007</v>
      </c>
      <c r="AC1040" s="122">
        <v>110</v>
      </c>
      <c r="AD1040" s="122">
        <v>110</v>
      </c>
      <c r="AE1040" s="123">
        <f t="shared" si="536"/>
        <v>0</v>
      </c>
      <c r="AF1040" s="29">
        <f t="shared" si="537"/>
        <v>0</v>
      </c>
      <c r="AG1040" s="28" t="s">
        <v>8660</v>
      </c>
      <c r="AH1040" s="122">
        <v>80</v>
      </c>
      <c r="AI1040" s="122">
        <v>92</v>
      </c>
      <c r="AJ1040" s="123">
        <f t="shared" si="538"/>
        <v>-12</v>
      </c>
      <c r="AK1040" s="124">
        <f t="shared" si="539"/>
        <v>-13.043478260869565</v>
      </c>
      <c r="AL1040" s="28" t="s">
        <v>8661</v>
      </c>
      <c r="AM1040" s="122">
        <v>24</v>
      </c>
      <c r="AN1040" s="122">
        <v>21</v>
      </c>
      <c r="AO1040" s="123">
        <f t="shared" si="540"/>
        <v>3</v>
      </c>
      <c r="AP1040" s="29">
        <f t="shared" si="541"/>
        <v>14.285714285714285</v>
      </c>
      <c r="AQ1040" s="28" t="s">
        <v>6502</v>
      </c>
      <c r="AR1040" s="122">
        <v>14</v>
      </c>
      <c r="AS1040" s="122">
        <v>14</v>
      </c>
      <c r="AT1040" s="123">
        <f t="shared" si="542"/>
        <v>0</v>
      </c>
      <c r="AU1040" s="124">
        <f t="shared" si="543"/>
        <v>0</v>
      </c>
      <c r="AV1040" s="9" t="s">
        <v>8662</v>
      </c>
      <c r="AX1040" s="129"/>
      <c r="AY1040" s="139"/>
      <c r="AZ1040" s="139"/>
    </row>
    <row r="1041" spans="3:52" ht="50" customHeight="1">
      <c r="C1041" s="52" t="s">
        <v>6319</v>
      </c>
      <c r="D1041" s="130" t="s">
        <v>2339</v>
      </c>
      <c r="E1041" s="131" t="s">
        <v>6356</v>
      </c>
      <c r="F1041" s="132" t="s">
        <v>2340</v>
      </c>
      <c r="G1041" s="125">
        <v>2011.9059999999999</v>
      </c>
      <c r="H1041" s="122">
        <v>2060.2269999999999</v>
      </c>
      <c r="I1041" s="123">
        <f t="shared" si="526"/>
        <v>-48.320999999999913</v>
      </c>
      <c r="J1041" s="124">
        <f t="shared" si="527"/>
        <v>-2.3454211599013077</v>
      </c>
      <c r="K1041" s="125">
        <v>1409.548</v>
      </c>
      <c r="L1041" s="122">
        <v>1513.8920000000001</v>
      </c>
      <c r="M1041" s="123">
        <f t="shared" si="528"/>
        <v>-104.34400000000005</v>
      </c>
      <c r="N1041" s="124">
        <f t="shared" si="529"/>
        <v>-6.8924335421549259</v>
      </c>
      <c r="O1041" s="125">
        <v>54.326000000000001</v>
      </c>
      <c r="P1041" s="122">
        <v>54.308999999999997</v>
      </c>
      <c r="Q1041" s="123">
        <f t="shared" si="530"/>
        <v>1.7000000000003013E-2</v>
      </c>
      <c r="R1041" s="124">
        <f t="shared" si="531"/>
        <v>3.1302362407709609E-2</v>
      </c>
      <c r="S1041" s="125">
        <v>548.03200000000004</v>
      </c>
      <c r="T1041" s="122">
        <v>492.02600000000001</v>
      </c>
      <c r="U1041" s="123">
        <f t="shared" si="532"/>
        <v>56.006000000000029</v>
      </c>
      <c r="V1041" s="124">
        <f t="shared" si="533"/>
        <v>11.382731806855741</v>
      </c>
      <c r="W1041" s="121" t="s">
        <v>8663</v>
      </c>
      <c r="X1041" s="122">
        <v>321</v>
      </c>
      <c r="Y1041" s="122">
        <v>269</v>
      </c>
      <c r="Z1041" s="123">
        <f t="shared" si="534"/>
        <v>52</v>
      </c>
      <c r="AA1041" s="124">
        <f t="shared" si="535"/>
        <v>19.330855018587361</v>
      </c>
      <c r="AB1041" s="28" t="s">
        <v>8664</v>
      </c>
      <c r="AC1041" s="122">
        <v>101</v>
      </c>
      <c r="AD1041" s="122">
        <v>101</v>
      </c>
      <c r="AE1041" s="123">
        <f t="shared" si="536"/>
        <v>0</v>
      </c>
      <c r="AF1041" s="29">
        <f t="shared" si="537"/>
        <v>0</v>
      </c>
      <c r="AG1041" s="28" t="s">
        <v>8665</v>
      </c>
      <c r="AH1041" s="122">
        <v>100</v>
      </c>
      <c r="AI1041" s="122">
        <v>100</v>
      </c>
      <c r="AJ1041" s="123">
        <f t="shared" si="538"/>
        <v>0</v>
      </c>
      <c r="AK1041" s="124">
        <f t="shared" si="539"/>
        <v>0</v>
      </c>
      <c r="AL1041" s="28" t="s">
        <v>8666</v>
      </c>
      <c r="AM1041" s="122">
        <v>16</v>
      </c>
      <c r="AN1041" s="122">
        <v>17</v>
      </c>
      <c r="AO1041" s="123">
        <f t="shared" si="540"/>
        <v>-1</v>
      </c>
      <c r="AP1041" s="29">
        <f t="shared" si="541"/>
        <v>-5.8823529411764701</v>
      </c>
      <c r="AQ1041" s="28" t="s">
        <v>8667</v>
      </c>
      <c r="AR1041" s="122">
        <v>9</v>
      </c>
      <c r="AS1041" s="122">
        <v>5</v>
      </c>
      <c r="AT1041" s="123">
        <f t="shared" si="542"/>
        <v>4</v>
      </c>
      <c r="AU1041" s="124">
        <f t="shared" si="543"/>
        <v>80</v>
      </c>
      <c r="AV1041" s="9" t="s">
        <v>8668</v>
      </c>
      <c r="AX1041" s="129"/>
      <c r="AY1041" s="139"/>
      <c r="AZ1041" s="139"/>
    </row>
    <row r="1042" spans="3:52" ht="50" customHeight="1">
      <c r="C1042" s="52" t="s">
        <v>6319</v>
      </c>
      <c r="D1042" s="130" t="s">
        <v>2341</v>
      </c>
      <c r="E1042" s="131" t="s">
        <v>6356</v>
      </c>
      <c r="F1042" s="132" t="s">
        <v>2342</v>
      </c>
      <c r="G1042" s="125">
        <v>1576.383</v>
      </c>
      <c r="H1042" s="122">
        <v>1595.989</v>
      </c>
      <c r="I1042" s="123">
        <f t="shared" si="526"/>
        <v>-19.605999999999995</v>
      </c>
      <c r="J1042" s="124">
        <f t="shared" si="527"/>
        <v>-1.2284545820804527</v>
      </c>
      <c r="K1042" s="125">
        <v>981.79600000000005</v>
      </c>
      <c r="L1042" s="122">
        <v>1016.1660000000001</v>
      </c>
      <c r="M1042" s="123">
        <f t="shared" si="528"/>
        <v>-34.370000000000005</v>
      </c>
      <c r="N1042" s="124">
        <f t="shared" si="529"/>
        <v>-3.3823213923709314</v>
      </c>
      <c r="O1042" s="125">
        <v>28.111000000000001</v>
      </c>
      <c r="P1042" s="122">
        <v>28.108000000000001</v>
      </c>
      <c r="Q1042" s="123">
        <f t="shared" si="530"/>
        <v>3.0000000000001137E-3</v>
      </c>
      <c r="R1042" s="124">
        <f t="shared" si="531"/>
        <v>1.0673117973531071E-2</v>
      </c>
      <c r="S1042" s="125">
        <v>566.476</v>
      </c>
      <c r="T1042" s="122">
        <v>551.71500000000003</v>
      </c>
      <c r="U1042" s="123">
        <f t="shared" si="532"/>
        <v>14.760999999999967</v>
      </c>
      <c r="V1042" s="124">
        <f t="shared" si="533"/>
        <v>2.675475562563999</v>
      </c>
      <c r="W1042" s="121" t="s">
        <v>6418</v>
      </c>
      <c r="X1042" s="122">
        <v>173</v>
      </c>
      <c r="Y1042" s="122">
        <v>173</v>
      </c>
      <c r="Z1042" s="123">
        <f t="shared" si="534"/>
        <v>0</v>
      </c>
      <c r="AA1042" s="124">
        <f t="shared" si="535"/>
        <v>0</v>
      </c>
      <c r="AB1042" s="28" t="s">
        <v>8669</v>
      </c>
      <c r="AC1042" s="122">
        <v>98</v>
      </c>
      <c r="AD1042" s="122">
        <v>84</v>
      </c>
      <c r="AE1042" s="123">
        <f t="shared" si="536"/>
        <v>14</v>
      </c>
      <c r="AF1042" s="29">
        <f t="shared" si="537"/>
        <v>16.666666666666664</v>
      </c>
      <c r="AG1042" s="28" t="s">
        <v>7775</v>
      </c>
      <c r="AH1042" s="122">
        <v>97</v>
      </c>
      <c r="AI1042" s="122">
        <v>97</v>
      </c>
      <c r="AJ1042" s="123">
        <f t="shared" si="538"/>
        <v>0</v>
      </c>
      <c r="AK1042" s="124">
        <f t="shared" si="539"/>
        <v>0</v>
      </c>
      <c r="AL1042" s="28" t="s">
        <v>6972</v>
      </c>
      <c r="AM1042" s="122">
        <v>66</v>
      </c>
      <c r="AN1042" s="122">
        <v>65</v>
      </c>
      <c r="AO1042" s="123">
        <f t="shared" si="540"/>
        <v>1</v>
      </c>
      <c r="AP1042" s="29">
        <f t="shared" si="541"/>
        <v>1.5384615384615385</v>
      </c>
      <c r="AQ1042" s="28" t="s">
        <v>8670</v>
      </c>
      <c r="AR1042" s="122">
        <v>44</v>
      </c>
      <c r="AS1042" s="122">
        <v>44</v>
      </c>
      <c r="AT1042" s="123">
        <f t="shared" si="542"/>
        <v>0</v>
      </c>
      <c r="AU1042" s="124">
        <f t="shared" si="543"/>
        <v>0</v>
      </c>
      <c r="AV1042" s="9" t="s">
        <v>8671</v>
      </c>
      <c r="AX1042" s="129"/>
      <c r="AY1042" s="139"/>
      <c r="AZ1042" s="139"/>
    </row>
    <row r="1043" spans="3:52" ht="50" customHeight="1">
      <c r="C1043" s="52" t="s">
        <v>6319</v>
      </c>
      <c r="D1043" s="130" t="s">
        <v>2343</v>
      </c>
      <c r="E1043" s="131" t="s">
        <v>6356</v>
      </c>
      <c r="F1043" s="132" t="s">
        <v>2344</v>
      </c>
      <c r="G1043" s="125">
        <v>13473.241</v>
      </c>
      <c r="H1043" s="122">
        <v>12946.223</v>
      </c>
      <c r="I1043" s="123">
        <f t="shared" si="526"/>
        <v>527.01800000000003</v>
      </c>
      <c r="J1043" s="124">
        <f t="shared" si="527"/>
        <v>4.0708243632138892</v>
      </c>
      <c r="K1043" s="125">
        <v>4414.585</v>
      </c>
      <c r="L1043" s="122">
        <v>3775.5740000000001</v>
      </c>
      <c r="M1043" s="123">
        <f t="shared" si="528"/>
        <v>639.01099999999997</v>
      </c>
      <c r="N1043" s="124">
        <f t="shared" si="529"/>
        <v>16.924870231652193</v>
      </c>
      <c r="O1043" s="125" t="s">
        <v>11840</v>
      </c>
      <c r="P1043" s="122" t="s">
        <v>11840</v>
      </c>
      <c r="Q1043" s="123" t="s">
        <v>11839</v>
      </c>
      <c r="R1043" s="124" t="s">
        <v>11840</v>
      </c>
      <c r="S1043" s="125">
        <v>9058.6560000000009</v>
      </c>
      <c r="T1043" s="122">
        <v>9170.6489999999994</v>
      </c>
      <c r="U1043" s="123">
        <f t="shared" si="532"/>
        <v>-111.99299999999857</v>
      </c>
      <c r="V1043" s="124">
        <f t="shared" si="533"/>
        <v>-1.221211279594264</v>
      </c>
      <c r="W1043" s="121" t="s">
        <v>7012</v>
      </c>
      <c r="X1043" s="122">
        <v>3945</v>
      </c>
      <c r="Y1043" s="122">
        <v>4036</v>
      </c>
      <c r="Z1043" s="123">
        <f t="shared" si="534"/>
        <v>-91</v>
      </c>
      <c r="AA1043" s="124">
        <f t="shared" si="535"/>
        <v>-2.2547076313181371</v>
      </c>
      <c r="AB1043" s="28" t="s">
        <v>8672</v>
      </c>
      <c r="AC1043" s="122">
        <v>1789</v>
      </c>
      <c r="AD1043" s="122">
        <v>1787</v>
      </c>
      <c r="AE1043" s="123">
        <f t="shared" si="536"/>
        <v>2</v>
      </c>
      <c r="AF1043" s="29">
        <f t="shared" si="537"/>
        <v>0.11191941801902631</v>
      </c>
      <c r="AG1043" s="28" t="s">
        <v>8673</v>
      </c>
      <c r="AH1043" s="122">
        <v>1300</v>
      </c>
      <c r="AI1043" s="122">
        <v>1299</v>
      </c>
      <c r="AJ1043" s="123">
        <f t="shared" si="538"/>
        <v>1</v>
      </c>
      <c r="AK1043" s="124">
        <f t="shared" si="539"/>
        <v>7.6982294072363358E-2</v>
      </c>
      <c r="AL1043" s="28" t="s">
        <v>8674</v>
      </c>
      <c r="AM1043" s="122">
        <v>800</v>
      </c>
      <c r="AN1043" s="122">
        <v>800</v>
      </c>
      <c r="AO1043" s="123">
        <f t="shared" si="540"/>
        <v>0</v>
      </c>
      <c r="AP1043" s="29">
        <f t="shared" si="541"/>
        <v>0</v>
      </c>
      <c r="AQ1043" s="28" t="s">
        <v>6388</v>
      </c>
      <c r="AR1043" s="122">
        <v>599</v>
      </c>
      <c r="AS1043" s="122">
        <v>598</v>
      </c>
      <c r="AT1043" s="123">
        <f t="shared" si="542"/>
        <v>1</v>
      </c>
      <c r="AU1043" s="124">
        <f t="shared" si="543"/>
        <v>0.16722408026755853</v>
      </c>
      <c r="AV1043" s="9" t="s">
        <v>8675</v>
      </c>
      <c r="AX1043" s="129"/>
      <c r="AY1043" s="139"/>
      <c r="AZ1043" s="139"/>
    </row>
    <row r="1044" spans="3:52" ht="50" customHeight="1">
      <c r="C1044" s="52" t="s">
        <v>6319</v>
      </c>
      <c r="D1044" s="130" t="s">
        <v>2345</v>
      </c>
      <c r="E1044" s="131" t="s">
        <v>6356</v>
      </c>
      <c r="F1044" s="132" t="s">
        <v>2346</v>
      </c>
      <c r="G1044" s="125">
        <v>1374.3720000000001</v>
      </c>
      <c r="H1044" s="122">
        <v>1483.0429999999999</v>
      </c>
      <c r="I1044" s="123">
        <f t="shared" si="526"/>
        <v>-108.67099999999982</v>
      </c>
      <c r="J1044" s="124">
        <f t="shared" si="527"/>
        <v>-7.3275690590225526</v>
      </c>
      <c r="K1044" s="125">
        <v>669.39800000000002</v>
      </c>
      <c r="L1044" s="122">
        <v>709.00800000000004</v>
      </c>
      <c r="M1044" s="123">
        <f t="shared" si="528"/>
        <v>-39.610000000000014</v>
      </c>
      <c r="N1044" s="124">
        <f t="shared" si="529"/>
        <v>-5.586678852706882</v>
      </c>
      <c r="O1044" s="125">
        <v>16.408000000000001</v>
      </c>
      <c r="P1044" s="122">
        <v>16.399000000000001</v>
      </c>
      <c r="Q1044" s="123">
        <f t="shared" si="530"/>
        <v>9.0000000000003411E-3</v>
      </c>
      <c r="R1044" s="124">
        <f t="shared" si="531"/>
        <v>5.4881395207026895E-2</v>
      </c>
      <c r="S1044" s="125">
        <v>688.56600000000003</v>
      </c>
      <c r="T1044" s="122">
        <v>757.63599999999997</v>
      </c>
      <c r="U1044" s="123">
        <f t="shared" si="532"/>
        <v>-69.069999999999936</v>
      </c>
      <c r="V1044" s="124">
        <f t="shared" si="533"/>
        <v>-9.1165150547228393</v>
      </c>
      <c r="W1044" s="121" t="s">
        <v>6443</v>
      </c>
      <c r="X1044" s="122">
        <v>172</v>
      </c>
      <c r="Y1044" s="122">
        <v>223</v>
      </c>
      <c r="Z1044" s="123">
        <f t="shared" si="534"/>
        <v>-51</v>
      </c>
      <c r="AA1044" s="124">
        <f t="shared" si="535"/>
        <v>-22.869955156950674</v>
      </c>
      <c r="AB1044" s="28" t="s">
        <v>8676</v>
      </c>
      <c r="AC1044" s="122">
        <v>119</v>
      </c>
      <c r="AD1044" s="122">
        <v>127</v>
      </c>
      <c r="AE1044" s="123">
        <f t="shared" si="536"/>
        <v>-8</v>
      </c>
      <c r="AF1044" s="29">
        <f t="shared" si="537"/>
        <v>-6.2992125984251963</v>
      </c>
      <c r="AG1044" s="28" t="s">
        <v>8677</v>
      </c>
      <c r="AH1044" s="122">
        <v>89</v>
      </c>
      <c r="AI1044" s="122">
        <v>94</v>
      </c>
      <c r="AJ1044" s="123">
        <f t="shared" si="538"/>
        <v>-5</v>
      </c>
      <c r="AK1044" s="124">
        <f t="shared" si="539"/>
        <v>-5.3191489361702127</v>
      </c>
      <c r="AL1044" s="28" t="s">
        <v>7775</v>
      </c>
      <c r="AM1044" s="122">
        <v>85</v>
      </c>
      <c r="AN1044" s="122">
        <v>85</v>
      </c>
      <c r="AO1044" s="123">
        <f t="shared" si="540"/>
        <v>0</v>
      </c>
      <c r="AP1044" s="29">
        <f t="shared" si="541"/>
        <v>0</v>
      </c>
      <c r="AQ1044" s="28" t="s">
        <v>8678</v>
      </c>
      <c r="AR1044" s="122">
        <v>81</v>
      </c>
      <c r="AS1044" s="122">
        <v>56</v>
      </c>
      <c r="AT1044" s="123">
        <f t="shared" si="542"/>
        <v>25</v>
      </c>
      <c r="AU1044" s="124">
        <f t="shared" si="543"/>
        <v>44.642857142857146</v>
      </c>
      <c r="AV1044" s="9" t="s">
        <v>8696</v>
      </c>
      <c r="AX1044" s="129"/>
      <c r="AY1044" s="139"/>
      <c r="AZ1044" s="139"/>
    </row>
    <row r="1045" spans="3:52" ht="50" customHeight="1">
      <c r="C1045" s="52" t="s">
        <v>6319</v>
      </c>
      <c r="D1045" s="130" t="s">
        <v>2347</v>
      </c>
      <c r="E1045" s="131" t="s">
        <v>6356</v>
      </c>
      <c r="F1045" s="132" t="s">
        <v>2348</v>
      </c>
      <c r="G1045" s="125">
        <v>491.19299999999998</v>
      </c>
      <c r="H1045" s="122">
        <v>593.68499999999995</v>
      </c>
      <c r="I1045" s="123">
        <f t="shared" si="526"/>
        <v>-102.49199999999996</v>
      </c>
      <c r="J1045" s="124">
        <f t="shared" si="527"/>
        <v>-17.263700447206848</v>
      </c>
      <c r="K1045" s="125">
        <v>240</v>
      </c>
      <c r="L1045" s="122">
        <v>340</v>
      </c>
      <c r="M1045" s="123">
        <f t="shared" si="528"/>
        <v>-100</v>
      </c>
      <c r="N1045" s="124">
        <f t="shared" si="529"/>
        <v>-29.411764705882355</v>
      </c>
      <c r="O1045" s="125">
        <v>0.33900000000000002</v>
      </c>
      <c r="P1045" s="122">
        <v>0.33900000000000002</v>
      </c>
      <c r="Q1045" s="123">
        <f t="shared" si="530"/>
        <v>0</v>
      </c>
      <c r="R1045" s="124">
        <f t="shared" si="531"/>
        <v>0</v>
      </c>
      <c r="S1045" s="125">
        <v>250.85400000000001</v>
      </c>
      <c r="T1045" s="122">
        <v>253.346</v>
      </c>
      <c r="U1045" s="123">
        <f t="shared" si="532"/>
        <v>-2.4919999999999902</v>
      </c>
      <c r="V1045" s="124">
        <f t="shared" si="533"/>
        <v>-0.98363502877487319</v>
      </c>
      <c r="W1045" s="121" t="s">
        <v>8679</v>
      </c>
      <c r="X1045" s="122">
        <v>135</v>
      </c>
      <c r="Y1045" s="122">
        <v>135</v>
      </c>
      <c r="Z1045" s="123">
        <f t="shared" si="534"/>
        <v>0</v>
      </c>
      <c r="AA1045" s="124">
        <f t="shared" si="535"/>
        <v>0</v>
      </c>
      <c r="AB1045" s="28" t="s">
        <v>6471</v>
      </c>
      <c r="AC1045" s="122">
        <v>61</v>
      </c>
      <c r="AD1045" s="122">
        <v>61</v>
      </c>
      <c r="AE1045" s="123">
        <f t="shared" si="536"/>
        <v>0</v>
      </c>
      <c r="AF1045" s="29">
        <f t="shared" si="537"/>
        <v>0</v>
      </c>
      <c r="AG1045" s="28" t="s">
        <v>6418</v>
      </c>
      <c r="AH1045" s="122">
        <v>45</v>
      </c>
      <c r="AI1045" s="122">
        <v>45</v>
      </c>
      <c r="AJ1045" s="123">
        <f t="shared" si="538"/>
        <v>0</v>
      </c>
      <c r="AK1045" s="124">
        <f t="shared" si="539"/>
        <v>0</v>
      </c>
      <c r="AL1045" s="28" t="s">
        <v>8680</v>
      </c>
      <c r="AM1045" s="122">
        <v>5</v>
      </c>
      <c r="AN1045" s="122">
        <v>8</v>
      </c>
      <c r="AO1045" s="123">
        <f t="shared" si="540"/>
        <v>-3</v>
      </c>
      <c r="AP1045" s="29">
        <f t="shared" si="541"/>
        <v>-37.5</v>
      </c>
      <c r="AQ1045" s="28" t="s">
        <v>6797</v>
      </c>
      <c r="AR1045" s="122">
        <v>3</v>
      </c>
      <c r="AS1045" s="122">
        <v>3</v>
      </c>
      <c r="AT1045" s="123">
        <f t="shared" si="542"/>
        <v>0</v>
      </c>
      <c r="AU1045" s="124">
        <f t="shared" si="543"/>
        <v>0</v>
      </c>
      <c r="AV1045" s="9" t="s">
        <v>8697</v>
      </c>
      <c r="AX1045" s="129"/>
      <c r="AY1045" s="139"/>
      <c r="AZ1045" s="139"/>
    </row>
    <row r="1046" spans="3:52" ht="50" customHeight="1">
      <c r="C1046" s="52" t="s">
        <v>6320</v>
      </c>
      <c r="D1046" s="130" t="s">
        <v>2349</v>
      </c>
      <c r="E1046" s="131" t="s">
        <v>6356</v>
      </c>
      <c r="F1046" s="132" t="s">
        <v>2350</v>
      </c>
      <c r="G1046" s="125">
        <v>65.375</v>
      </c>
      <c r="H1046" s="122">
        <v>64.397999999999996</v>
      </c>
      <c r="I1046" s="123">
        <f t="shared" si="526"/>
        <v>0.97700000000000387</v>
      </c>
      <c r="J1046" s="124">
        <f t="shared" si="527"/>
        <v>1.5171278611137051</v>
      </c>
      <c r="K1046" s="125">
        <v>65.375</v>
      </c>
      <c r="L1046" s="122">
        <v>64.397999999999996</v>
      </c>
      <c r="M1046" s="123">
        <f t="shared" si="528"/>
        <v>0.97700000000000387</v>
      </c>
      <c r="N1046" s="124">
        <f t="shared" si="529"/>
        <v>1.5171278611137051</v>
      </c>
      <c r="O1046" s="125" t="s">
        <v>11840</v>
      </c>
      <c r="P1046" s="122" t="s">
        <v>11840</v>
      </c>
      <c r="Q1046" s="123" t="s">
        <v>11839</v>
      </c>
      <c r="R1046" s="124" t="s">
        <v>11840</v>
      </c>
      <c r="S1046" s="125" t="s">
        <v>6421</v>
      </c>
      <c r="T1046" s="122" t="s">
        <v>6421</v>
      </c>
      <c r="U1046" s="123" t="s">
        <v>6421</v>
      </c>
      <c r="V1046" s="124" t="s">
        <v>6421</v>
      </c>
      <c r="W1046" s="121" t="s">
        <v>11839</v>
      </c>
      <c r="X1046" s="122" t="s">
        <v>11840</v>
      </c>
      <c r="Y1046" s="122" t="s">
        <v>11840</v>
      </c>
      <c r="Z1046" s="123" t="s">
        <v>11840</v>
      </c>
      <c r="AA1046" s="124" t="s">
        <v>11840</v>
      </c>
      <c r="AB1046" s="28" t="s">
        <v>11839</v>
      </c>
      <c r="AC1046" s="122" t="s">
        <v>11839</v>
      </c>
      <c r="AD1046" s="122" t="s">
        <v>11839</v>
      </c>
      <c r="AE1046" s="123" t="s">
        <v>11839</v>
      </c>
      <c r="AF1046" s="29" t="s">
        <v>11839</v>
      </c>
      <c r="AG1046" s="28" t="s">
        <v>11839</v>
      </c>
      <c r="AH1046" s="122" t="s">
        <v>11839</v>
      </c>
      <c r="AI1046" s="122" t="s">
        <v>11839</v>
      </c>
      <c r="AJ1046" s="123" t="s">
        <v>11839</v>
      </c>
      <c r="AK1046" s="124" t="s">
        <v>11839</v>
      </c>
      <c r="AL1046" s="28" t="s">
        <v>11839</v>
      </c>
      <c r="AM1046" s="122" t="s">
        <v>11839</v>
      </c>
      <c r="AN1046" s="122" t="s">
        <v>11839</v>
      </c>
      <c r="AO1046" s="123" t="s">
        <v>11839</v>
      </c>
      <c r="AP1046" s="29" t="s">
        <v>11839</v>
      </c>
      <c r="AQ1046" s="28" t="s">
        <v>11839</v>
      </c>
      <c r="AR1046" s="122" t="s">
        <v>11839</v>
      </c>
      <c r="AS1046" s="122" t="s">
        <v>11839</v>
      </c>
      <c r="AT1046" s="123" t="s">
        <v>11839</v>
      </c>
      <c r="AU1046" s="124" t="s">
        <v>11839</v>
      </c>
      <c r="AV1046" s="105"/>
      <c r="AX1046" s="129"/>
      <c r="AY1046" s="139"/>
      <c r="AZ1046" s="139"/>
    </row>
    <row r="1047" spans="3:52" ht="50" customHeight="1">
      <c r="C1047" s="52" t="s">
        <v>6320</v>
      </c>
      <c r="D1047" s="106" t="s">
        <v>2351</v>
      </c>
      <c r="E1047" s="107" t="s">
        <v>6356</v>
      </c>
      <c r="F1047" s="108" t="s">
        <v>2352</v>
      </c>
      <c r="G1047" s="125">
        <v>702.82600000000002</v>
      </c>
      <c r="H1047" s="122">
        <v>661.29700000000003</v>
      </c>
      <c r="I1047" s="123">
        <f t="shared" si="526"/>
        <v>41.528999999999996</v>
      </c>
      <c r="J1047" s="124">
        <f t="shared" si="527"/>
        <v>6.2799317099578547</v>
      </c>
      <c r="K1047" s="125" t="s">
        <v>11839</v>
      </c>
      <c r="L1047" s="122" t="s">
        <v>11839</v>
      </c>
      <c r="M1047" s="123" t="s">
        <v>11839</v>
      </c>
      <c r="N1047" s="124" t="s">
        <v>11839</v>
      </c>
      <c r="O1047" s="125" t="s">
        <v>11840</v>
      </c>
      <c r="P1047" s="122" t="s">
        <v>11840</v>
      </c>
      <c r="Q1047" s="123" t="s">
        <v>11839</v>
      </c>
      <c r="R1047" s="124" t="s">
        <v>11840</v>
      </c>
      <c r="S1047" s="125">
        <v>702.82600000000002</v>
      </c>
      <c r="T1047" s="122">
        <v>661.29700000000003</v>
      </c>
      <c r="U1047" s="123">
        <f t="shared" si="532"/>
        <v>41.528999999999996</v>
      </c>
      <c r="V1047" s="124">
        <f t="shared" si="533"/>
        <v>6.2799317099578547</v>
      </c>
      <c r="W1047" s="121" t="s">
        <v>8681</v>
      </c>
      <c r="X1047" s="122">
        <v>697</v>
      </c>
      <c r="Y1047" s="122">
        <v>655</v>
      </c>
      <c r="Z1047" s="123">
        <f t="shared" si="534"/>
        <v>42</v>
      </c>
      <c r="AA1047" s="124">
        <f t="shared" si="535"/>
        <v>6.4122137404580153</v>
      </c>
      <c r="AB1047" s="28" t="s">
        <v>8682</v>
      </c>
      <c r="AC1047" s="122">
        <v>6</v>
      </c>
      <c r="AD1047" s="122">
        <v>6</v>
      </c>
      <c r="AE1047" s="123">
        <f t="shared" si="536"/>
        <v>0</v>
      </c>
      <c r="AF1047" s="29">
        <f t="shared" si="537"/>
        <v>0</v>
      </c>
      <c r="AG1047" s="122" t="s">
        <v>6421</v>
      </c>
      <c r="AH1047" s="122" t="s">
        <v>6421</v>
      </c>
      <c r="AI1047" s="122" t="s">
        <v>6421</v>
      </c>
      <c r="AJ1047" s="122" t="s">
        <v>6421</v>
      </c>
      <c r="AK1047" s="122" t="s">
        <v>6421</v>
      </c>
      <c r="AL1047" s="28" t="s">
        <v>6421</v>
      </c>
      <c r="AM1047" s="122" t="s">
        <v>6421</v>
      </c>
      <c r="AN1047" s="122" t="s">
        <v>6421</v>
      </c>
      <c r="AO1047" s="123" t="s">
        <v>6421</v>
      </c>
      <c r="AP1047" s="29" t="s">
        <v>6421</v>
      </c>
      <c r="AQ1047" s="28" t="s">
        <v>6421</v>
      </c>
      <c r="AR1047" s="122" t="s">
        <v>6421</v>
      </c>
      <c r="AS1047" s="122" t="s">
        <v>6421</v>
      </c>
      <c r="AT1047" s="123" t="s">
        <v>6421</v>
      </c>
      <c r="AU1047" s="124" t="s">
        <v>6421</v>
      </c>
      <c r="AV1047" s="58"/>
      <c r="AX1047" s="129"/>
      <c r="AY1047" s="139"/>
      <c r="AZ1047" s="139"/>
    </row>
    <row r="1048" spans="3:52" ht="50" customHeight="1">
      <c r="C1048" s="52" t="s">
        <v>6320</v>
      </c>
      <c r="D1048" s="106" t="s">
        <v>2353</v>
      </c>
      <c r="E1048" s="107" t="s">
        <v>6356</v>
      </c>
      <c r="F1048" s="108" t="s">
        <v>2354</v>
      </c>
      <c r="G1048" s="125">
        <v>10.334</v>
      </c>
      <c r="H1048" s="122">
        <v>10.333</v>
      </c>
      <c r="I1048" s="123">
        <f t="shared" si="526"/>
        <v>9.9999999999944578E-4</v>
      </c>
      <c r="J1048" s="124">
        <f t="shared" si="527"/>
        <v>9.6777315397217241E-3</v>
      </c>
      <c r="K1048" s="125">
        <v>4.4320000000000004</v>
      </c>
      <c r="L1048" s="122">
        <v>4.4320000000000004</v>
      </c>
      <c r="M1048" s="123">
        <f t="shared" si="528"/>
        <v>0</v>
      </c>
      <c r="N1048" s="124">
        <f t="shared" si="529"/>
        <v>0</v>
      </c>
      <c r="O1048" s="125" t="s">
        <v>11840</v>
      </c>
      <c r="P1048" s="122" t="s">
        <v>11840</v>
      </c>
      <c r="Q1048" s="123" t="s">
        <v>11839</v>
      </c>
      <c r="R1048" s="124" t="s">
        <v>11840</v>
      </c>
      <c r="S1048" s="125">
        <v>5.9020000000000001</v>
      </c>
      <c r="T1048" s="122">
        <v>5.9009999999999998</v>
      </c>
      <c r="U1048" s="123">
        <f t="shared" si="532"/>
        <v>1.000000000000334E-3</v>
      </c>
      <c r="V1048" s="124">
        <f t="shared" si="533"/>
        <v>1.694628029148168E-2</v>
      </c>
      <c r="W1048" s="121" t="s">
        <v>8683</v>
      </c>
      <c r="X1048" s="122">
        <v>6</v>
      </c>
      <c r="Y1048" s="122">
        <v>6</v>
      </c>
      <c r="Z1048" s="123">
        <f t="shared" si="534"/>
        <v>0</v>
      </c>
      <c r="AA1048" s="124">
        <f t="shared" si="535"/>
        <v>0</v>
      </c>
      <c r="AB1048" s="28" t="s">
        <v>11839</v>
      </c>
      <c r="AC1048" s="122" t="s">
        <v>11839</v>
      </c>
      <c r="AD1048" s="122" t="s">
        <v>11839</v>
      </c>
      <c r="AE1048" s="123" t="s">
        <v>11839</v>
      </c>
      <c r="AF1048" s="29" t="s">
        <v>11839</v>
      </c>
      <c r="AG1048" s="28" t="s">
        <v>11839</v>
      </c>
      <c r="AH1048" s="122" t="s">
        <v>11839</v>
      </c>
      <c r="AI1048" s="122" t="s">
        <v>11839</v>
      </c>
      <c r="AJ1048" s="123" t="s">
        <v>11839</v>
      </c>
      <c r="AK1048" s="124" t="s">
        <v>11839</v>
      </c>
      <c r="AL1048" s="28" t="s">
        <v>11839</v>
      </c>
      <c r="AM1048" s="122" t="s">
        <v>11839</v>
      </c>
      <c r="AN1048" s="122" t="s">
        <v>11839</v>
      </c>
      <c r="AO1048" s="123" t="s">
        <v>11839</v>
      </c>
      <c r="AP1048" s="29" t="s">
        <v>11839</v>
      </c>
      <c r="AQ1048" s="28" t="s">
        <v>11839</v>
      </c>
      <c r="AR1048" s="122" t="s">
        <v>11839</v>
      </c>
      <c r="AS1048" s="122" t="s">
        <v>11839</v>
      </c>
      <c r="AT1048" s="123" t="s">
        <v>11839</v>
      </c>
      <c r="AU1048" s="124" t="s">
        <v>11837</v>
      </c>
      <c r="AV1048" s="58"/>
      <c r="AX1048" s="129"/>
      <c r="AY1048" s="139"/>
      <c r="AZ1048" s="139"/>
    </row>
    <row r="1049" spans="3:52" ht="50" customHeight="1">
      <c r="C1049" s="52" t="s">
        <v>6320</v>
      </c>
      <c r="D1049" s="130" t="s">
        <v>2355</v>
      </c>
      <c r="E1049" s="131" t="s">
        <v>6356</v>
      </c>
      <c r="F1049" s="132" t="s">
        <v>2356</v>
      </c>
      <c r="G1049" s="125">
        <v>8.2729999999999997</v>
      </c>
      <c r="H1049" s="122">
        <v>8.2720000000000002</v>
      </c>
      <c r="I1049" s="123">
        <f t="shared" si="526"/>
        <v>9.9999999999944578E-4</v>
      </c>
      <c r="J1049" s="124">
        <f t="shared" si="527"/>
        <v>1.2088974854925601E-2</v>
      </c>
      <c r="K1049" s="125" t="s">
        <v>11839</v>
      </c>
      <c r="L1049" s="122" t="s">
        <v>11839</v>
      </c>
      <c r="M1049" s="123" t="s">
        <v>11839</v>
      </c>
      <c r="N1049" s="124" t="s">
        <v>11839</v>
      </c>
      <c r="O1049" s="125">
        <v>8.2729999999999997</v>
      </c>
      <c r="P1049" s="122">
        <v>8.2720000000000002</v>
      </c>
      <c r="Q1049" s="123">
        <f t="shared" si="530"/>
        <v>9.9999999999944578E-4</v>
      </c>
      <c r="R1049" s="124">
        <f t="shared" si="531"/>
        <v>1.2088974854925601E-2</v>
      </c>
      <c r="S1049" s="125" t="s">
        <v>6421</v>
      </c>
      <c r="T1049" s="122" t="s">
        <v>6421</v>
      </c>
      <c r="U1049" s="123" t="s">
        <v>6421</v>
      </c>
      <c r="V1049" s="124" t="s">
        <v>6421</v>
      </c>
      <c r="W1049" s="121" t="s">
        <v>11839</v>
      </c>
      <c r="X1049" s="122" t="s">
        <v>11840</v>
      </c>
      <c r="Y1049" s="122" t="s">
        <v>11840</v>
      </c>
      <c r="Z1049" s="123" t="s">
        <v>11840</v>
      </c>
      <c r="AA1049" s="124" t="s">
        <v>11840</v>
      </c>
      <c r="AB1049" s="28" t="s">
        <v>11839</v>
      </c>
      <c r="AC1049" s="122" t="s">
        <v>11839</v>
      </c>
      <c r="AD1049" s="122" t="s">
        <v>11839</v>
      </c>
      <c r="AE1049" s="123" t="s">
        <v>11839</v>
      </c>
      <c r="AF1049" s="29" t="s">
        <v>11839</v>
      </c>
      <c r="AG1049" s="28" t="s">
        <v>11839</v>
      </c>
      <c r="AH1049" s="122" t="s">
        <v>11839</v>
      </c>
      <c r="AI1049" s="122" t="s">
        <v>11839</v>
      </c>
      <c r="AJ1049" s="123" t="s">
        <v>11839</v>
      </c>
      <c r="AK1049" s="124" t="s">
        <v>11839</v>
      </c>
      <c r="AL1049" s="28" t="s">
        <v>11839</v>
      </c>
      <c r="AM1049" s="122" t="s">
        <v>11839</v>
      </c>
      <c r="AN1049" s="122" t="s">
        <v>11839</v>
      </c>
      <c r="AO1049" s="123" t="s">
        <v>11839</v>
      </c>
      <c r="AP1049" s="29" t="s">
        <v>11839</v>
      </c>
      <c r="AQ1049" s="28" t="s">
        <v>11839</v>
      </c>
      <c r="AR1049" s="122" t="s">
        <v>11839</v>
      </c>
      <c r="AS1049" s="122" t="s">
        <v>11839</v>
      </c>
      <c r="AT1049" s="123" t="s">
        <v>11839</v>
      </c>
      <c r="AU1049" s="124" t="s">
        <v>11839</v>
      </c>
      <c r="AV1049" s="105"/>
      <c r="AX1049" s="129"/>
      <c r="AY1049" s="139"/>
      <c r="AZ1049" s="139"/>
    </row>
    <row r="1050" spans="3:52" ht="50" customHeight="1">
      <c r="C1050" s="52" t="s">
        <v>6320</v>
      </c>
      <c r="D1050" s="130" t="s">
        <v>2357</v>
      </c>
      <c r="E1050" s="131" t="s">
        <v>6356</v>
      </c>
      <c r="F1050" s="132" t="s">
        <v>2358</v>
      </c>
      <c r="G1050" s="125">
        <v>173.33500000000001</v>
      </c>
      <c r="H1050" s="122">
        <v>171.47900000000001</v>
      </c>
      <c r="I1050" s="123">
        <f t="shared" si="526"/>
        <v>1.8559999999999945</v>
      </c>
      <c r="J1050" s="124">
        <f t="shared" si="527"/>
        <v>1.0823482758821747</v>
      </c>
      <c r="K1050" s="125">
        <v>109.285</v>
      </c>
      <c r="L1050" s="122">
        <v>107.446</v>
      </c>
      <c r="M1050" s="123">
        <f t="shared" si="528"/>
        <v>1.8389999999999986</v>
      </c>
      <c r="N1050" s="124">
        <f t="shared" si="529"/>
        <v>1.7115574335014785</v>
      </c>
      <c r="O1050" s="125" t="s">
        <v>11840</v>
      </c>
      <c r="P1050" s="122" t="s">
        <v>11840</v>
      </c>
      <c r="Q1050" s="123" t="s">
        <v>11839</v>
      </c>
      <c r="R1050" s="124" t="s">
        <v>11840</v>
      </c>
      <c r="S1050" s="125">
        <v>64.05</v>
      </c>
      <c r="T1050" s="122">
        <v>64.033000000000001</v>
      </c>
      <c r="U1050" s="123">
        <f t="shared" si="532"/>
        <v>1.6999999999995907E-2</v>
      </c>
      <c r="V1050" s="124">
        <f t="shared" si="533"/>
        <v>2.6548810769440611E-2</v>
      </c>
      <c r="W1050" s="121" t="s">
        <v>6881</v>
      </c>
      <c r="X1050" s="122">
        <v>64</v>
      </c>
      <c r="Y1050" s="122">
        <v>64</v>
      </c>
      <c r="Z1050" s="123">
        <f t="shared" si="534"/>
        <v>0</v>
      </c>
      <c r="AA1050" s="124">
        <f t="shared" si="535"/>
        <v>0</v>
      </c>
      <c r="AB1050" s="28" t="s">
        <v>11839</v>
      </c>
      <c r="AC1050" s="122" t="s">
        <v>11839</v>
      </c>
      <c r="AD1050" s="122" t="s">
        <v>11839</v>
      </c>
      <c r="AE1050" s="123" t="s">
        <v>11839</v>
      </c>
      <c r="AF1050" s="29" t="s">
        <v>11839</v>
      </c>
      <c r="AG1050" s="28" t="s">
        <v>11839</v>
      </c>
      <c r="AH1050" s="122" t="s">
        <v>11839</v>
      </c>
      <c r="AI1050" s="122" t="s">
        <v>11839</v>
      </c>
      <c r="AJ1050" s="123" t="s">
        <v>11839</v>
      </c>
      <c r="AK1050" s="124" t="s">
        <v>11839</v>
      </c>
      <c r="AL1050" s="28" t="s">
        <v>11839</v>
      </c>
      <c r="AM1050" s="122" t="s">
        <v>11839</v>
      </c>
      <c r="AN1050" s="122" t="s">
        <v>11839</v>
      </c>
      <c r="AO1050" s="123" t="s">
        <v>11839</v>
      </c>
      <c r="AP1050" s="29" t="s">
        <v>11839</v>
      </c>
      <c r="AQ1050" s="28" t="s">
        <v>11839</v>
      </c>
      <c r="AR1050" s="122" t="s">
        <v>11839</v>
      </c>
      <c r="AS1050" s="122" t="s">
        <v>11839</v>
      </c>
      <c r="AT1050" s="123" t="s">
        <v>11839</v>
      </c>
      <c r="AU1050" s="124" t="s">
        <v>11837</v>
      </c>
      <c r="AV1050" s="105"/>
      <c r="AX1050" s="129"/>
      <c r="AY1050" s="139"/>
      <c r="AZ1050" s="139"/>
    </row>
    <row r="1051" spans="3:52" ht="50" customHeight="1">
      <c r="C1051" s="52" t="s">
        <v>6320</v>
      </c>
      <c r="D1051" s="130" t="s">
        <v>2359</v>
      </c>
      <c r="E1051" s="131" t="s">
        <v>6356</v>
      </c>
      <c r="F1051" s="132" t="s">
        <v>2360</v>
      </c>
      <c r="G1051" s="125">
        <v>262.94600000000003</v>
      </c>
      <c r="H1051" s="122">
        <v>252.446</v>
      </c>
      <c r="I1051" s="123">
        <f t="shared" si="526"/>
        <v>10.500000000000028</v>
      </c>
      <c r="J1051" s="124">
        <f t="shared" si="527"/>
        <v>4.1593053563930615</v>
      </c>
      <c r="K1051" s="125">
        <v>27.774000000000001</v>
      </c>
      <c r="L1051" s="122">
        <v>27.274000000000001</v>
      </c>
      <c r="M1051" s="123">
        <f t="shared" si="528"/>
        <v>0.5</v>
      </c>
      <c r="N1051" s="124">
        <f t="shared" si="529"/>
        <v>1.833247781770184</v>
      </c>
      <c r="O1051" s="125" t="s">
        <v>11840</v>
      </c>
      <c r="P1051" s="122" t="s">
        <v>11840</v>
      </c>
      <c r="Q1051" s="123" t="s">
        <v>11839</v>
      </c>
      <c r="R1051" s="124" t="s">
        <v>11840</v>
      </c>
      <c r="S1051" s="125">
        <v>235.172</v>
      </c>
      <c r="T1051" s="122">
        <v>225.172</v>
      </c>
      <c r="U1051" s="123">
        <f t="shared" si="532"/>
        <v>10</v>
      </c>
      <c r="V1051" s="124">
        <f t="shared" si="533"/>
        <v>4.4410495088199244</v>
      </c>
      <c r="W1051" s="121" t="s">
        <v>6881</v>
      </c>
      <c r="X1051" s="122">
        <v>139</v>
      </c>
      <c r="Y1051" s="122">
        <v>104</v>
      </c>
      <c r="Z1051" s="123">
        <f t="shared" si="534"/>
        <v>35</v>
      </c>
      <c r="AA1051" s="124">
        <f t="shared" si="535"/>
        <v>33.653846153846153</v>
      </c>
      <c r="AB1051" s="28" t="s">
        <v>6613</v>
      </c>
      <c r="AC1051" s="122">
        <v>96</v>
      </c>
      <c r="AD1051" s="122">
        <v>121</v>
      </c>
      <c r="AE1051" s="123">
        <f t="shared" si="536"/>
        <v>-25</v>
      </c>
      <c r="AF1051" s="29">
        <f t="shared" si="537"/>
        <v>-20.66115702479339</v>
      </c>
      <c r="AG1051" s="122" t="s">
        <v>6421</v>
      </c>
      <c r="AH1051" s="122" t="s">
        <v>6421</v>
      </c>
      <c r="AI1051" s="122" t="s">
        <v>6421</v>
      </c>
      <c r="AJ1051" s="122" t="s">
        <v>6421</v>
      </c>
      <c r="AK1051" s="122" t="s">
        <v>6421</v>
      </c>
      <c r="AL1051" s="28" t="s">
        <v>6421</v>
      </c>
      <c r="AM1051" s="122" t="s">
        <v>6421</v>
      </c>
      <c r="AN1051" s="122" t="s">
        <v>6421</v>
      </c>
      <c r="AO1051" s="123" t="s">
        <v>6421</v>
      </c>
      <c r="AP1051" s="29" t="s">
        <v>6421</v>
      </c>
      <c r="AQ1051" s="28" t="s">
        <v>6421</v>
      </c>
      <c r="AR1051" s="122" t="s">
        <v>6421</v>
      </c>
      <c r="AS1051" s="122" t="s">
        <v>6421</v>
      </c>
      <c r="AT1051" s="123" t="s">
        <v>6421</v>
      </c>
      <c r="AU1051" s="124" t="s">
        <v>6421</v>
      </c>
      <c r="AV1051" s="105"/>
      <c r="AX1051" s="129"/>
      <c r="AY1051" s="139"/>
      <c r="AZ1051" s="139"/>
    </row>
    <row r="1052" spans="3:52" ht="50" customHeight="1">
      <c r="C1052" s="52" t="s">
        <v>6320</v>
      </c>
      <c r="D1052" s="130" t="s">
        <v>2361</v>
      </c>
      <c r="E1052" s="131" t="s">
        <v>6356</v>
      </c>
      <c r="F1052" s="132" t="s">
        <v>2362</v>
      </c>
      <c r="G1052" s="125">
        <v>144.65299999999999</v>
      </c>
      <c r="H1052" s="122">
        <v>143.34899999999999</v>
      </c>
      <c r="I1052" s="123">
        <f t="shared" si="526"/>
        <v>1.304000000000002</v>
      </c>
      <c r="J1052" s="124">
        <f t="shared" si="527"/>
        <v>0.90966801303113531</v>
      </c>
      <c r="K1052" s="125">
        <v>88.632000000000005</v>
      </c>
      <c r="L1052" s="122">
        <v>87.328999999999994</v>
      </c>
      <c r="M1052" s="123">
        <f t="shared" si="528"/>
        <v>1.3030000000000115</v>
      </c>
      <c r="N1052" s="124">
        <f t="shared" si="529"/>
        <v>1.4920587662746758</v>
      </c>
      <c r="O1052" s="125" t="s">
        <v>11840</v>
      </c>
      <c r="P1052" s="122" t="s">
        <v>11840</v>
      </c>
      <c r="Q1052" s="123" t="s">
        <v>11839</v>
      </c>
      <c r="R1052" s="124" t="s">
        <v>11840</v>
      </c>
      <c r="S1052" s="125">
        <v>56.021000000000001</v>
      </c>
      <c r="T1052" s="122">
        <v>56.02</v>
      </c>
      <c r="U1052" s="123">
        <f t="shared" si="532"/>
        <v>9.9999999999766942E-4</v>
      </c>
      <c r="V1052" s="124">
        <f t="shared" si="533"/>
        <v>1.7850767582964465E-3</v>
      </c>
      <c r="W1052" s="121" t="s">
        <v>8684</v>
      </c>
      <c r="X1052" s="122">
        <v>56</v>
      </c>
      <c r="Y1052" s="122">
        <v>56</v>
      </c>
      <c r="Z1052" s="123">
        <f t="shared" si="534"/>
        <v>0</v>
      </c>
      <c r="AA1052" s="124">
        <f t="shared" si="535"/>
        <v>0</v>
      </c>
      <c r="AB1052" s="28" t="s">
        <v>11839</v>
      </c>
      <c r="AC1052" s="122" t="s">
        <v>11839</v>
      </c>
      <c r="AD1052" s="122" t="s">
        <v>11839</v>
      </c>
      <c r="AE1052" s="123" t="s">
        <v>11839</v>
      </c>
      <c r="AF1052" s="29" t="s">
        <v>11839</v>
      </c>
      <c r="AG1052" s="28" t="s">
        <v>11839</v>
      </c>
      <c r="AH1052" s="122" t="s">
        <v>11839</v>
      </c>
      <c r="AI1052" s="122" t="s">
        <v>11839</v>
      </c>
      <c r="AJ1052" s="123" t="s">
        <v>11839</v>
      </c>
      <c r="AK1052" s="124" t="s">
        <v>11839</v>
      </c>
      <c r="AL1052" s="28" t="s">
        <v>11839</v>
      </c>
      <c r="AM1052" s="122" t="s">
        <v>11839</v>
      </c>
      <c r="AN1052" s="122" t="s">
        <v>11839</v>
      </c>
      <c r="AO1052" s="123" t="s">
        <v>11839</v>
      </c>
      <c r="AP1052" s="29" t="s">
        <v>11839</v>
      </c>
      <c r="AQ1052" s="28" t="s">
        <v>11839</v>
      </c>
      <c r="AR1052" s="122" t="s">
        <v>11839</v>
      </c>
      <c r="AS1052" s="122" t="s">
        <v>11839</v>
      </c>
      <c r="AT1052" s="123" t="s">
        <v>11839</v>
      </c>
      <c r="AU1052" s="124" t="s">
        <v>11837</v>
      </c>
      <c r="AV1052" s="105"/>
      <c r="AX1052" s="129"/>
      <c r="AY1052" s="139"/>
      <c r="AZ1052" s="139"/>
    </row>
    <row r="1053" spans="3:52" ht="50" customHeight="1">
      <c r="C1053" s="52" t="s">
        <v>6320</v>
      </c>
      <c r="D1053" s="130" t="s">
        <v>2363</v>
      </c>
      <c r="E1053" s="131" t="s">
        <v>6356</v>
      </c>
      <c r="F1053" s="132" t="s">
        <v>2364</v>
      </c>
      <c r="G1053" s="125">
        <v>67.001999999999995</v>
      </c>
      <c r="H1053" s="122">
        <v>66.995000000000005</v>
      </c>
      <c r="I1053" s="123">
        <f t="shared" si="526"/>
        <v>6.9999999999907914E-3</v>
      </c>
      <c r="J1053" s="124">
        <f t="shared" si="527"/>
        <v>1.0448540935876991E-2</v>
      </c>
      <c r="K1053" s="125">
        <v>67.001999999999995</v>
      </c>
      <c r="L1053" s="122">
        <v>66.995000000000005</v>
      </c>
      <c r="M1053" s="123">
        <f t="shared" si="528"/>
        <v>6.9999999999907914E-3</v>
      </c>
      <c r="N1053" s="124">
        <f t="shared" si="529"/>
        <v>1.0448540935876991E-2</v>
      </c>
      <c r="O1053" s="125" t="s">
        <v>11840</v>
      </c>
      <c r="P1053" s="122" t="s">
        <v>11840</v>
      </c>
      <c r="Q1053" s="123" t="s">
        <v>11839</v>
      </c>
      <c r="R1053" s="124" t="s">
        <v>11840</v>
      </c>
      <c r="S1053" s="125" t="s">
        <v>6421</v>
      </c>
      <c r="T1053" s="122" t="s">
        <v>6421</v>
      </c>
      <c r="U1053" s="123" t="s">
        <v>6421</v>
      </c>
      <c r="V1053" s="124" t="s">
        <v>6421</v>
      </c>
      <c r="W1053" s="121" t="s">
        <v>11839</v>
      </c>
      <c r="X1053" s="122" t="s">
        <v>11840</v>
      </c>
      <c r="Y1053" s="122" t="s">
        <v>11840</v>
      </c>
      <c r="Z1053" s="123" t="s">
        <v>11840</v>
      </c>
      <c r="AA1053" s="124" t="s">
        <v>11840</v>
      </c>
      <c r="AB1053" s="28" t="s">
        <v>11839</v>
      </c>
      <c r="AC1053" s="122" t="s">
        <v>11839</v>
      </c>
      <c r="AD1053" s="122" t="s">
        <v>11839</v>
      </c>
      <c r="AE1053" s="123" t="s">
        <v>11839</v>
      </c>
      <c r="AF1053" s="29" t="s">
        <v>11839</v>
      </c>
      <c r="AG1053" s="28" t="s">
        <v>11839</v>
      </c>
      <c r="AH1053" s="122" t="s">
        <v>11839</v>
      </c>
      <c r="AI1053" s="122" t="s">
        <v>11839</v>
      </c>
      <c r="AJ1053" s="123" t="s">
        <v>11839</v>
      </c>
      <c r="AK1053" s="124" t="s">
        <v>11839</v>
      </c>
      <c r="AL1053" s="28" t="s">
        <v>11839</v>
      </c>
      <c r="AM1053" s="122" t="s">
        <v>11839</v>
      </c>
      <c r="AN1053" s="122" t="s">
        <v>11839</v>
      </c>
      <c r="AO1053" s="123" t="s">
        <v>11839</v>
      </c>
      <c r="AP1053" s="29" t="s">
        <v>11839</v>
      </c>
      <c r="AQ1053" s="28" t="s">
        <v>11839</v>
      </c>
      <c r="AR1053" s="122" t="s">
        <v>11839</v>
      </c>
      <c r="AS1053" s="122" t="s">
        <v>11839</v>
      </c>
      <c r="AT1053" s="123" t="s">
        <v>11839</v>
      </c>
      <c r="AU1053" s="124" t="s">
        <v>11839</v>
      </c>
      <c r="AV1053" s="105"/>
      <c r="AX1053" s="129"/>
      <c r="AY1053" s="139"/>
      <c r="AZ1053" s="139"/>
    </row>
    <row r="1054" spans="3:52" ht="50" customHeight="1">
      <c r="C1054" s="52" t="s">
        <v>6320</v>
      </c>
      <c r="D1054" s="130" t="s">
        <v>2367</v>
      </c>
      <c r="E1054" s="131" t="s">
        <v>6356</v>
      </c>
      <c r="F1054" s="132" t="s">
        <v>2368</v>
      </c>
      <c r="G1054" s="125">
        <v>17</v>
      </c>
      <c r="H1054" s="122" t="s">
        <v>7044</v>
      </c>
      <c r="I1054" s="123">
        <v>17</v>
      </c>
      <c r="J1054" s="124" t="s">
        <v>11825</v>
      </c>
      <c r="K1054" s="125">
        <v>17</v>
      </c>
      <c r="L1054" s="122" t="s">
        <v>6494</v>
      </c>
      <c r="M1054" s="123">
        <v>17</v>
      </c>
      <c r="N1054" s="124" t="s">
        <v>11823</v>
      </c>
      <c r="O1054" s="125" t="s">
        <v>11840</v>
      </c>
      <c r="P1054" s="122" t="s">
        <v>11840</v>
      </c>
      <c r="Q1054" s="123" t="s">
        <v>11839</v>
      </c>
      <c r="R1054" s="124" t="s">
        <v>11840</v>
      </c>
      <c r="S1054" s="125" t="s">
        <v>6421</v>
      </c>
      <c r="T1054" s="122" t="s">
        <v>6421</v>
      </c>
      <c r="U1054" s="123" t="s">
        <v>6421</v>
      </c>
      <c r="V1054" s="124" t="s">
        <v>6421</v>
      </c>
      <c r="W1054" s="121" t="s">
        <v>11839</v>
      </c>
      <c r="X1054" s="122" t="s">
        <v>11840</v>
      </c>
      <c r="Y1054" s="122" t="s">
        <v>11840</v>
      </c>
      <c r="Z1054" s="123" t="s">
        <v>11840</v>
      </c>
      <c r="AA1054" s="124" t="s">
        <v>11840</v>
      </c>
      <c r="AB1054" s="28" t="s">
        <v>11839</v>
      </c>
      <c r="AC1054" s="122" t="s">
        <v>11839</v>
      </c>
      <c r="AD1054" s="122" t="s">
        <v>11839</v>
      </c>
      <c r="AE1054" s="123" t="s">
        <v>11839</v>
      </c>
      <c r="AF1054" s="29" t="s">
        <v>11839</v>
      </c>
      <c r="AG1054" s="28" t="s">
        <v>11839</v>
      </c>
      <c r="AH1054" s="122" t="s">
        <v>11839</v>
      </c>
      <c r="AI1054" s="122" t="s">
        <v>11839</v>
      </c>
      <c r="AJ1054" s="123" t="s">
        <v>11839</v>
      </c>
      <c r="AK1054" s="124" t="s">
        <v>11839</v>
      </c>
      <c r="AL1054" s="28" t="s">
        <v>11839</v>
      </c>
      <c r="AM1054" s="122" t="s">
        <v>11839</v>
      </c>
      <c r="AN1054" s="122" t="s">
        <v>11839</v>
      </c>
      <c r="AO1054" s="123" t="s">
        <v>11839</v>
      </c>
      <c r="AP1054" s="29" t="s">
        <v>11839</v>
      </c>
      <c r="AQ1054" s="28" t="s">
        <v>11839</v>
      </c>
      <c r="AR1054" s="122" t="s">
        <v>11839</v>
      </c>
      <c r="AS1054" s="122" t="s">
        <v>11839</v>
      </c>
      <c r="AT1054" s="123" t="s">
        <v>11839</v>
      </c>
      <c r="AU1054" s="124" t="s">
        <v>11839</v>
      </c>
      <c r="AV1054" s="105"/>
      <c r="AX1054" s="129"/>
      <c r="AY1054" s="139"/>
      <c r="AZ1054" s="139"/>
    </row>
    <row r="1055" spans="3:52" ht="50" customHeight="1">
      <c r="C1055" s="52" t="s">
        <v>6320</v>
      </c>
      <c r="D1055" s="130" t="s">
        <v>2371</v>
      </c>
      <c r="E1055" s="131" t="s">
        <v>6356</v>
      </c>
      <c r="F1055" s="132" t="s">
        <v>2372</v>
      </c>
      <c r="G1055" s="125">
        <v>78.269000000000005</v>
      </c>
      <c r="H1055" s="122">
        <v>50.997999999999998</v>
      </c>
      <c r="I1055" s="123">
        <f t="shared" si="526"/>
        <v>27.271000000000008</v>
      </c>
      <c r="J1055" s="124">
        <f t="shared" si="527"/>
        <v>53.474646064551564</v>
      </c>
      <c r="K1055" s="125">
        <v>78.269000000000005</v>
      </c>
      <c r="L1055" s="122">
        <v>50.997999999999998</v>
      </c>
      <c r="M1055" s="123">
        <f t="shared" si="528"/>
        <v>27.271000000000008</v>
      </c>
      <c r="N1055" s="124">
        <f t="shared" si="529"/>
        <v>53.474646064551564</v>
      </c>
      <c r="O1055" s="125" t="s">
        <v>11840</v>
      </c>
      <c r="P1055" s="122" t="s">
        <v>11840</v>
      </c>
      <c r="Q1055" s="123" t="s">
        <v>11839</v>
      </c>
      <c r="R1055" s="124" t="s">
        <v>11840</v>
      </c>
      <c r="S1055" s="125" t="s">
        <v>6421</v>
      </c>
      <c r="T1055" s="122" t="s">
        <v>6421</v>
      </c>
      <c r="U1055" s="123" t="s">
        <v>6421</v>
      </c>
      <c r="V1055" s="124" t="s">
        <v>6421</v>
      </c>
      <c r="W1055" s="121" t="s">
        <v>11839</v>
      </c>
      <c r="X1055" s="122" t="s">
        <v>11840</v>
      </c>
      <c r="Y1055" s="122" t="s">
        <v>11840</v>
      </c>
      <c r="Z1055" s="123" t="s">
        <v>11840</v>
      </c>
      <c r="AA1055" s="124" t="s">
        <v>11840</v>
      </c>
      <c r="AB1055" s="28" t="s">
        <v>11839</v>
      </c>
      <c r="AC1055" s="122" t="s">
        <v>11839</v>
      </c>
      <c r="AD1055" s="122" t="s">
        <v>11839</v>
      </c>
      <c r="AE1055" s="123" t="s">
        <v>11839</v>
      </c>
      <c r="AF1055" s="29" t="s">
        <v>11839</v>
      </c>
      <c r="AG1055" s="28" t="s">
        <v>11839</v>
      </c>
      <c r="AH1055" s="122" t="s">
        <v>11839</v>
      </c>
      <c r="AI1055" s="122" t="s">
        <v>11839</v>
      </c>
      <c r="AJ1055" s="123" t="s">
        <v>11839</v>
      </c>
      <c r="AK1055" s="124" t="s">
        <v>11839</v>
      </c>
      <c r="AL1055" s="28" t="s">
        <v>11839</v>
      </c>
      <c r="AM1055" s="122" t="s">
        <v>11839</v>
      </c>
      <c r="AN1055" s="122" t="s">
        <v>11839</v>
      </c>
      <c r="AO1055" s="123" t="s">
        <v>11839</v>
      </c>
      <c r="AP1055" s="29" t="s">
        <v>11839</v>
      </c>
      <c r="AQ1055" s="28" t="s">
        <v>11839</v>
      </c>
      <c r="AR1055" s="122" t="s">
        <v>11839</v>
      </c>
      <c r="AS1055" s="122" t="s">
        <v>11839</v>
      </c>
      <c r="AT1055" s="123" t="s">
        <v>11839</v>
      </c>
      <c r="AU1055" s="124" t="s">
        <v>11839</v>
      </c>
      <c r="AV1055" s="105"/>
      <c r="AX1055" s="129"/>
      <c r="AY1055" s="139"/>
      <c r="AZ1055" s="139"/>
    </row>
    <row r="1056" spans="3:52" ht="50" customHeight="1">
      <c r="C1056" s="52" t="s">
        <v>6320</v>
      </c>
      <c r="D1056" s="106" t="s">
        <v>2375</v>
      </c>
      <c r="E1056" s="107" t="s">
        <v>6356</v>
      </c>
      <c r="F1056" s="108" t="s">
        <v>2376</v>
      </c>
      <c r="G1056" s="125">
        <v>285.59300000000002</v>
      </c>
      <c r="H1056" s="122">
        <v>278.101</v>
      </c>
      <c r="I1056" s="123">
        <f t="shared" si="526"/>
        <v>7.4920000000000186</v>
      </c>
      <c r="J1056" s="124">
        <f t="shared" si="527"/>
        <v>2.6939852787296772</v>
      </c>
      <c r="K1056" s="125" t="s">
        <v>11839</v>
      </c>
      <c r="L1056" s="122" t="s">
        <v>11839</v>
      </c>
      <c r="M1056" s="123" t="s">
        <v>11839</v>
      </c>
      <c r="N1056" s="124" t="s">
        <v>11839</v>
      </c>
      <c r="O1056" s="125">
        <v>25.33</v>
      </c>
      <c r="P1056" s="122">
        <v>25.327999999999999</v>
      </c>
      <c r="Q1056" s="123">
        <f t="shared" si="530"/>
        <v>1.9999999999988916E-3</v>
      </c>
      <c r="R1056" s="124">
        <f t="shared" si="531"/>
        <v>7.8963992419412952E-3</v>
      </c>
      <c r="S1056" s="125">
        <v>260.26299999999998</v>
      </c>
      <c r="T1056" s="122">
        <v>252.773</v>
      </c>
      <c r="U1056" s="123">
        <f t="shared" si="532"/>
        <v>7.4899999999999807</v>
      </c>
      <c r="V1056" s="124">
        <f t="shared" si="533"/>
        <v>2.9631329295454738</v>
      </c>
      <c r="W1056" s="121" t="s">
        <v>7961</v>
      </c>
      <c r="X1056" s="122">
        <v>170</v>
      </c>
      <c r="Y1056" s="122">
        <v>173</v>
      </c>
      <c r="Z1056" s="123">
        <f t="shared" si="534"/>
        <v>-3</v>
      </c>
      <c r="AA1056" s="124">
        <f t="shared" si="535"/>
        <v>-1.7341040462427744</v>
      </c>
      <c r="AB1056" s="28" t="s">
        <v>7985</v>
      </c>
      <c r="AC1056" s="122">
        <v>90</v>
      </c>
      <c r="AD1056" s="122">
        <v>80</v>
      </c>
      <c r="AE1056" s="123">
        <f t="shared" si="536"/>
        <v>10</v>
      </c>
      <c r="AF1056" s="29">
        <f t="shared" si="537"/>
        <v>12.5</v>
      </c>
      <c r="AG1056" s="122" t="s">
        <v>6421</v>
      </c>
      <c r="AH1056" s="122" t="s">
        <v>6421</v>
      </c>
      <c r="AI1056" s="122" t="s">
        <v>6421</v>
      </c>
      <c r="AJ1056" s="122" t="s">
        <v>6421</v>
      </c>
      <c r="AK1056" s="122" t="s">
        <v>6421</v>
      </c>
      <c r="AL1056" s="28" t="s">
        <v>6421</v>
      </c>
      <c r="AM1056" s="122" t="s">
        <v>6421</v>
      </c>
      <c r="AN1056" s="122" t="s">
        <v>6421</v>
      </c>
      <c r="AO1056" s="123" t="s">
        <v>6421</v>
      </c>
      <c r="AP1056" s="29" t="s">
        <v>6421</v>
      </c>
      <c r="AQ1056" s="28" t="s">
        <v>6421</v>
      </c>
      <c r="AR1056" s="122" t="s">
        <v>6421</v>
      </c>
      <c r="AS1056" s="122" t="s">
        <v>6421</v>
      </c>
      <c r="AT1056" s="123" t="s">
        <v>6421</v>
      </c>
      <c r="AU1056" s="124" t="s">
        <v>6421</v>
      </c>
      <c r="AV1056" s="105"/>
      <c r="AX1056" s="129"/>
      <c r="AY1056" s="139"/>
      <c r="AZ1056" s="139"/>
    </row>
    <row r="1057" spans="3:52" ht="50" customHeight="1">
      <c r="C1057" s="52" t="s">
        <v>6320</v>
      </c>
      <c r="D1057" s="130" t="s">
        <v>2377</v>
      </c>
      <c r="E1057" s="131" t="s">
        <v>6356</v>
      </c>
      <c r="F1057" s="132" t="s">
        <v>2378</v>
      </c>
      <c r="G1057" s="125">
        <v>0.05</v>
      </c>
      <c r="H1057" s="122" t="s">
        <v>7044</v>
      </c>
      <c r="I1057" s="123">
        <v>0</v>
      </c>
      <c r="J1057" s="124" t="s">
        <v>11906</v>
      </c>
      <c r="K1057" s="125" t="s">
        <v>11839</v>
      </c>
      <c r="L1057" s="122" t="s">
        <v>11839</v>
      </c>
      <c r="M1057" s="123" t="s">
        <v>11839</v>
      </c>
      <c r="N1057" s="124" t="s">
        <v>11839</v>
      </c>
      <c r="O1057" s="125" t="s">
        <v>11840</v>
      </c>
      <c r="P1057" s="122" t="s">
        <v>11840</v>
      </c>
      <c r="Q1057" s="123" t="s">
        <v>11839</v>
      </c>
      <c r="R1057" s="124" t="s">
        <v>11840</v>
      </c>
      <c r="S1057" s="125">
        <v>0.05</v>
      </c>
      <c r="T1057" s="122" t="s">
        <v>7044</v>
      </c>
      <c r="U1057" s="123">
        <v>0</v>
      </c>
      <c r="V1057" s="124" t="s">
        <v>6914</v>
      </c>
      <c r="W1057" s="121" t="s">
        <v>6897</v>
      </c>
      <c r="X1057" s="122">
        <v>0</v>
      </c>
      <c r="Y1057" s="122" t="s">
        <v>7044</v>
      </c>
      <c r="Z1057" s="123">
        <v>0</v>
      </c>
      <c r="AA1057" s="124" t="s">
        <v>6914</v>
      </c>
      <c r="AB1057" s="28" t="s">
        <v>11839</v>
      </c>
      <c r="AC1057" s="122" t="s">
        <v>11839</v>
      </c>
      <c r="AD1057" s="122" t="s">
        <v>11839</v>
      </c>
      <c r="AE1057" s="123" t="s">
        <v>11839</v>
      </c>
      <c r="AF1057" s="29" t="s">
        <v>11839</v>
      </c>
      <c r="AG1057" s="28" t="s">
        <v>11839</v>
      </c>
      <c r="AH1057" s="122" t="s">
        <v>11839</v>
      </c>
      <c r="AI1057" s="122" t="s">
        <v>11839</v>
      </c>
      <c r="AJ1057" s="123" t="s">
        <v>11839</v>
      </c>
      <c r="AK1057" s="124" t="s">
        <v>11839</v>
      </c>
      <c r="AL1057" s="28" t="s">
        <v>11839</v>
      </c>
      <c r="AM1057" s="122" t="s">
        <v>11839</v>
      </c>
      <c r="AN1057" s="122" t="s">
        <v>11839</v>
      </c>
      <c r="AO1057" s="123" t="s">
        <v>11839</v>
      </c>
      <c r="AP1057" s="29" t="s">
        <v>11839</v>
      </c>
      <c r="AQ1057" s="28" t="s">
        <v>11839</v>
      </c>
      <c r="AR1057" s="122" t="s">
        <v>11839</v>
      </c>
      <c r="AS1057" s="122" t="s">
        <v>11839</v>
      </c>
      <c r="AT1057" s="123" t="s">
        <v>11839</v>
      </c>
      <c r="AU1057" s="124" t="s">
        <v>11837</v>
      </c>
      <c r="AV1057" s="105"/>
      <c r="AX1057" s="129"/>
      <c r="AY1057" s="139"/>
      <c r="AZ1057" s="139"/>
    </row>
    <row r="1058" spans="3:52" ht="50" customHeight="1">
      <c r="C1058" s="52" t="s">
        <v>6320</v>
      </c>
      <c r="D1058" s="130" t="s">
        <v>2379</v>
      </c>
      <c r="E1058" s="131" t="s">
        <v>6356</v>
      </c>
      <c r="F1058" s="132" t="s">
        <v>2380</v>
      </c>
      <c r="G1058" s="125">
        <v>196.48400000000001</v>
      </c>
      <c r="H1058" s="122">
        <v>219.09100000000001</v>
      </c>
      <c r="I1058" s="123">
        <f t="shared" si="526"/>
        <v>-22.606999999999999</v>
      </c>
      <c r="J1058" s="124">
        <f t="shared" si="527"/>
        <v>-10.31854343628903</v>
      </c>
      <c r="K1058" s="125">
        <v>196.48400000000001</v>
      </c>
      <c r="L1058" s="122">
        <v>219.09100000000001</v>
      </c>
      <c r="M1058" s="123">
        <f t="shared" si="528"/>
        <v>-22.606999999999999</v>
      </c>
      <c r="N1058" s="124">
        <f t="shared" si="529"/>
        <v>-10.31854343628903</v>
      </c>
      <c r="O1058" s="125" t="s">
        <v>11840</v>
      </c>
      <c r="P1058" s="122" t="s">
        <v>11840</v>
      </c>
      <c r="Q1058" s="123" t="s">
        <v>11839</v>
      </c>
      <c r="R1058" s="124" t="s">
        <v>11840</v>
      </c>
      <c r="S1058" s="125" t="s">
        <v>6421</v>
      </c>
      <c r="T1058" s="122" t="s">
        <v>6421</v>
      </c>
      <c r="U1058" s="123" t="s">
        <v>6421</v>
      </c>
      <c r="V1058" s="124" t="s">
        <v>6421</v>
      </c>
      <c r="W1058" s="121" t="s">
        <v>11839</v>
      </c>
      <c r="X1058" s="122" t="s">
        <v>11840</v>
      </c>
      <c r="Y1058" s="122" t="s">
        <v>11840</v>
      </c>
      <c r="Z1058" s="123" t="s">
        <v>11840</v>
      </c>
      <c r="AA1058" s="124" t="s">
        <v>11840</v>
      </c>
      <c r="AB1058" s="28" t="s">
        <v>11839</v>
      </c>
      <c r="AC1058" s="122" t="s">
        <v>11839</v>
      </c>
      <c r="AD1058" s="122" t="s">
        <v>11839</v>
      </c>
      <c r="AE1058" s="123" t="s">
        <v>11839</v>
      </c>
      <c r="AF1058" s="29" t="s">
        <v>11839</v>
      </c>
      <c r="AG1058" s="28" t="s">
        <v>11839</v>
      </c>
      <c r="AH1058" s="122" t="s">
        <v>11839</v>
      </c>
      <c r="AI1058" s="122" t="s">
        <v>11839</v>
      </c>
      <c r="AJ1058" s="123" t="s">
        <v>11839</v>
      </c>
      <c r="AK1058" s="124" t="s">
        <v>11839</v>
      </c>
      <c r="AL1058" s="28" t="s">
        <v>11839</v>
      </c>
      <c r="AM1058" s="122" t="s">
        <v>11839</v>
      </c>
      <c r="AN1058" s="122" t="s">
        <v>11839</v>
      </c>
      <c r="AO1058" s="123" t="s">
        <v>11839</v>
      </c>
      <c r="AP1058" s="29" t="s">
        <v>11839</v>
      </c>
      <c r="AQ1058" s="28" t="s">
        <v>11839</v>
      </c>
      <c r="AR1058" s="122" t="s">
        <v>11839</v>
      </c>
      <c r="AS1058" s="122" t="s">
        <v>11839</v>
      </c>
      <c r="AT1058" s="123" t="s">
        <v>11839</v>
      </c>
      <c r="AU1058" s="124" t="s">
        <v>11839</v>
      </c>
      <c r="AV1058" s="59"/>
      <c r="AX1058" s="129"/>
      <c r="AY1058" s="139"/>
      <c r="AZ1058" s="139"/>
    </row>
    <row r="1059" spans="3:52" ht="50" customHeight="1">
      <c r="C1059" s="52" t="s">
        <v>6320</v>
      </c>
      <c r="D1059" s="130" t="s">
        <v>2381</v>
      </c>
      <c r="E1059" s="131" t="s">
        <v>6356</v>
      </c>
      <c r="F1059" s="132" t="s">
        <v>2382</v>
      </c>
      <c r="G1059" s="125">
        <v>209.26400000000001</v>
      </c>
      <c r="H1059" s="122">
        <v>195.483</v>
      </c>
      <c r="I1059" s="123">
        <f t="shared" si="526"/>
        <v>13.781000000000006</v>
      </c>
      <c r="J1059" s="124">
        <f t="shared" si="527"/>
        <v>7.049717878280978</v>
      </c>
      <c r="K1059" s="125" t="s">
        <v>11839</v>
      </c>
      <c r="L1059" s="122" t="s">
        <v>11839</v>
      </c>
      <c r="M1059" s="123" t="s">
        <v>11839</v>
      </c>
      <c r="N1059" s="124" t="s">
        <v>11839</v>
      </c>
      <c r="O1059" s="125" t="s">
        <v>11840</v>
      </c>
      <c r="P1059" s="122" t="s">
        <v>11840</v>
      </c>
      <c r="Q1059" s="123" t="s">
        <v>11839</v>
      </c>
      <c r="R1059" s="124" t="s">
        <v>11840</v>
      </c>
      <c r="S1059" s="125">
        <v>209.26400000000001</v>
      </c>
      <c r="T1059" s="122">
        <v>195.483</v>
      </c>
      <c r="U1059" s="123">
        <f t="shared" si="532"/>
        <v>13.781000000000006</v>
      </c>
      <c r="V1059" s="124">
        <f t="shared" si="533"/>
        <v>7.049717878280978</v>
      </c>
      <c r="W1059" s="121" t="s">
        <v>8685</v>
      </c>
      <c r="X1059" s="122">
        <v>171</v>
      </c>
      <c r="Y1059" s="122">
        <v>158</v>
      </c>
      <c r="Z1059" s="123">
        <f t="shared" si="534"/>
        <v>13</v>
      </c>
      <c r="AA1059" s="124">
        <f t="shared" si="535"/>
        <v>8.2278481012658222</v>
      </c>
      <c r="AB1059" s="28" t="s">
        <v>8686</v>
      </c>
      <c r="AC1059" s="122">
        <v>37</v>
      </c>
      <c r="AD1059" s="122">
        <v>37</v>
      </c>
      <c r="AE1059" s="123">
        <f t="shared" si="536"/>
        <v>0</v>
      </c>
      <c r="AF1059" s="29">
        <f t="shared" si="537"/>
        <v>0</v>
      </c>
      <c r="AG1059" s="28" t="s">
        <v>8687</v>
      </c>
      <c r="AH1059" s="122">
        <v>1</v>
      </c>
      <c r="AI1059" s="122">
        <v>1</v>
      </c>
      <c r="AJ1059" s="123">
        <f t="shared" si="538"/>
        <v>0</v>
      </c>
      <c r="AK1059" s="124">
        <f t="shared" si="539"/>
        <v>0</v>
      </c>
      <c r="AL1059" s="28" t="s">
        <v>6421</v>
      </c>
      <c r="AM1059" s="122" t="s">
        <v>6421</v>
      </c>
      <c r="AN1059" s="122" t="s">
        <v>6421</v>
      </c>
      <c r="AO1059" s="123" t="s">
        <v>6421</v>
      </c>
      <c r="AP1059" s="29" t="s">
        <v>6421</v>
      </c>
      <c r="AQ1059" s="28" t="s">
        <v>6421</v>
      </c>
      <c r="AR1059" s="122" t="s">
        <v>6421</v>
      </c>
      <c r="AS1059" s="122" t="s">
        <v>6421</v>
      </c>
      <c r="AT1059" s="123" t="s">
        <v>6421</v>
      </c>
      <c r="AU1059" s="124" t="s">
        <v>6421</v>
      </c>
      <c r="AV1059" s="105"/>
      <c r="AX1059" s="129"/>
      <c r="AY1059" s="139"/>
      <c r="AZ1059" s="139"/>
    </row>
    <row r="1060" spans="3:52" ht="50" customHeight="1">
      <c r="C1060" s="52" t="s">
        <v>6320</v>
      </c>
      <c r="D1060" s="130" t="s">
        <v>2387</v>
      </c>
      <c r="E1060" s="131" t="s">
        <v>6356</v>
      </c>
      <c r="F1060" s="132" t="s">
        <v>2388</v>
      </c>
      <c r="G1060" s="125">
        <v>15.695</v>
      </c>
      <c r="H1060" s="122">
        <v>15.695</v>
      </c>
      <c r="I1060" s="123">
        <f t="shared" si="526"/>
        <v>0</v>
      </c>
      <c r="J1060" s="124">
        <f t="shared" si="527"/>
        <v>0</v>
      </c>
      <c r="K1060" s="125">
        <v>7.0960000000000001</v>
      </c>
      <c r="L1060" s="122">
        <v>7.0960000000000001</v>
      </c>
      <c r="M1060" s="123">
        <f t="shared" si="528"/>
        <v>0</v>
      </c>
      <c r="N1060" s="124">
        <f t="shared" si="529"/>
        <v>0</v>
      </c>
      <c r="O1060" s="125" t="s">
        <v>11840</v>
      </c>
      <c r="P1060" s="122" t="s">
        <v>11840</v>
      </c>
      <c r="Q1060" s="123" t="s">
        <v>11839</v>
      </c>
      <c r="R1060" s="124" t="s">
        <v>11840</v>
      </c>
      <c r="S1060" s="125">
        <v>8.5990000000000002</v>
      </c>
      <c r="T1060" s="122">
        <v>8.5990000000000002</v>
      </c>
      <c r="U1060" s="123">
        <f t="shared" si="532"/>
        <v>0</v>
      </c>
      <c r="V1060" s="124">
        <f t="shared" si="533"/>
        <v>0</v>
      </c>
      <c r="W1060" s="121" t="s">
        <v>6484</v>
      </c>
      <c r="X1060" s="122">
        <v>9</v>
      </c>
      <c r="Y1060" s="122">
        <v>9</v>
      </c>
      <c r="Z1060" s="123">
        <f t="shared" si="534"/>
        <v>0</v>
      </c>
      <c r="AA1060" s="124">
        <f t="shared" si="535"/>
        <v>0</v>
      </c>
      <c r="AB1060" s="28" t="s">
        <v>11839</v>
      </c>
      <c r="AC1060" s="122" t="s">
        <v>11839</v>
      </c>
      <c r="AD1060" s="122" t="s">
        <v>11839</v>
      </c>
      <c r="AE1060" s="123" t="s">
        <v>11839</v>
      </c>
      <c r="AF1060" s="29" t="s">
        <v>11839</v>
      </c>
      <c r="AG1060" s="28" t="s">
        <v>11839</v>
      </c>
      <c r="AH1060" s="122" t="s">
        <v>11839</v>
      </c>
      <c r="AI1060" s="122" t="s">
        <v>11839</v>
      </c>
      <c r="AJ1060" s="123" t="s">
        <v>11839</v>
      </c>
      <c r="AK1060" s="124" t="s">
        <v>11839</v>
      </c>
      <c r="AL1060" s="28" t="s">
        <v>11839</v>
      </c>
      <c r="AM1060" s="122" t="s">
        <v>11839</v>
      </c>
      <c r="AN1060" s="122" t="s">
        <v>11839</v>
      </c>
      <c r="AO1060" s="123" t="s">
        <v>11839</v>
      </c>
      <c r="AP1060" s="29" t="s">
        <v>11839</v>
      </c>
      <c r="AQ1060" s="28" t="s">
        <v>11839</v>
      </c>
      <c r="AR1060" s="122" t="s">
        <v>11839</v>
      </c>
      <c r="AS1060" s="122" t="s">
        <v>11839</v>
      </c>
      <c r="AT1060" s="123" t="s">
        <v>11839</v>
      </c>
      <c r="AU1060" s="124" t="s">
        <v>11837</v>
      </c>
      <c r="AV1060" s="105"/>
      <c r="AX1060" s="129"/>
      <c r="AY1060" s="139"/>
      <c r="AZ1060" s="139"/>
    </row>
    <row r="1061" spans="3:52" ht="50" customHeight="1">
      <c r="C1061" s="52" t="s">
        <v>6320</v>
      </c>
      <c r="D1061" s="130" t="s">
        <v>2389</v>
      </c>
      <c r="E1061" s="131" t="s">
        <v>6356</v>
      </c>
      <c r="F1061" s="132" t="s">
        <v>2390</v>
      </c>
      <c r="G1061" s="125">
        <v>10746.673000000001</v>
      </c>
      <c r="H1061" s="122">
        <v>10216.781000000001</v>
      </c>
      <c r="I1061" s="123">
        <f t="shared" si="526"/>
        <v>529.89199999999983</v>
      </c>
      <c r="J1061" s="124">
        <f t="shared" si="527"/>
        <v>5.1864868200659267</v>
      </c>
      <c r="K1061" s="125" t="s">
        <v>11839</v>
      </c>
      <c r="L1061" s="122" t="s">
        <v>11839</v>
      </c>
      <c r="M1061" s="123" t="s">
        <v>11839</v>
      </c>
      <c r="N1061" s="124" t="s">
        <v>11839</v>
      </c>
      <c r="O1061" s="125" t="s">
        <v>11840</v>
      </c>
      <c r="P1061" s="122" t="s">
        <v>11840</v>
      </c>
      <c r="Q1061" s="123" t="s">
        <v>11839</v>
      </c>
      <c r="R1061" s="124" t="s">
        <v>11840</v>
      </c>
      <c r="S1061" s="125">
        <v>10746.673000000001</v>
      </c>
      <c r="T1061" s="122">
        <v>10216.781000000001</v>
      </c>
      <c r="U1061" s="123">
        <f t="shared" si="532"/>
        <v>529.89199999999983</v>
      </c>
      <c r="V1061" s="124">
        <f t="shared" si="533"/>
        <v>5.1864868200659267</v>
      </c>
      <c r="W1061" s="121" t="s">
        <v>6613</v>
      </c>
      <c r="X1061" s="122">
        <v>8155</v>
      </c>
      <c r="Y1061" s="122">
        <v>7735</v>
      </c>
      <c r="Z1061" s="123">
        <f t="shared" si="534"/>
        <v>420</v>
      </c>
      <c r="AA1061" s="124">
        <f t="shared" si="535"/>
        <v>5.4298642533936654</v>
      </c>
      <c r="AB1061" s="28" t="s">
        <v>8688</v>
      </c>
      <c r="AC1061" s="122">
        <v>1018</v>
      </c>
      <c r="AD1061" s="122">
        <v>976</v>
      </c>
      <c r="AE1061" s="123">
        <f t="shared" si="536"/>
        <v>42</v>
      </c>
      <c r="AF1061" s="29">
        <f t="shared" si="537"/>
        <v>4.3032786885245899</v>
      </c>
      <c r="AG1061" s="28" t="s">
        <v>8689</v>
      </c>
      <c r="AH1061" s="122">
        <v>820</v>
      </c>
      <c r="AI1061" s="122">
        <v>815</v>
      </c>
      <c r="AJ1061" s="123">
        <f t="shared" si="538"/>
        <v>5</v>
      </c>
      <c r="AK1061" s="124">
        <f t="shared" si="539"/>
        <v>0.61349693251533743</v>
      </c>
      <c r="AL1061" s="28" t="s">
        <v>8690</v>
      </c>
      <c r="AM1061" s="122">
        <v>665</v>
      </c>
      <c r="AN1061" s="122">
        <v>603</v>
      </c>
      <c r="AO1061" s="123">
        <f t="shared" si="540"/>
        <v>62</v>
      </c>
      <c r="AP1061" s="29">
        <f t="shared" si="541"/>
        <v>10.281923714759536</v>
      </c>
      <c r="AQ1061" s="28" t="s">
        <v>8248</v>
      </c>
      <c r="AR1061" s="122">
        <v>89</v>
      </c>
      <c r="AS1061" s="122">
        <v>87</v>
      </c>
      <c r="AT1061" s="123">
        <f t="shared" si="542"/>
        <v>2</v>
      </c>
      <c r="AU1061" s="124">
        <f t="shared" si="543"/>
        <v>2.2988505747126435</v>
      </c>
      <c r="AV1061" s="105"/>
      <c r="AX1061" s="129"/>
      <c r="AY1061" s="139"/>
      <c r="AZ1061" s="139"/>
    </row>
    <row r="1062" spans="3:52" ht="50" customHeight="1">
      <c r="C1062" s="52" t="s">
        <v>6316</v>
      </c>
      <c r="D1062" s="130" t="s">
        <v>2393</v>
      </c>
      <c r="E1062" s="131" t="s">
        <v>6357</v>
      </c>
      <c r="F1062" s="132" t="s">
        <v>2394</v>
      </c>
      <c r="G1062" s="125">
        <v>19660.097000000002</v>
      </c>
      <c r="H1062" s="122">
        <v>16359.266</v>
      </c>
      <c r="I1062" s="123">
        <f t="shared" si="526"/>
        <v>3300.8310000000019</v>
      </c>
      <c r="J1062" s="124">
        <f t="shared" si="527"/>
        <v>20.177133864074353</v>
      </c>
      <c r="K1062" s="125">
        <v>8272.2939999999999</v>
      </c>
      <c r="L1062" s="122">
        <v>6771.8789999999999</v>
      </c>
      <c r="M1062" s="123">
        <f t="shared" si="528"/>
        <v>1500.415</v>
      </c>
      <c r="N1062" s="124">
        <f t="shared" si="529"/>
        <v>22.156553594652237</v>
      </c>
      <c r="O1062" s="125">
        <v>4062.43</v>
      </c>
      <c r="P1062" s="122">
        <v>3561.518</v>
      </c>
      <c r="Q1062" s="123">
        <f t="shared" si="530"/>
        <v>500.91199999999981</v>
      </c>
      <c r="R1062" s="124">
        <f t="shared" si="531"/>
        <v>14.064564604194048</v>
      </c>
      <c r="S1062" s="125">
        <v>7325.3729999999996</v>
      </c>
      <c r="T1062" s="122">
        <v>6025.8689999999997</v>
      </c>
      <c r="U1062" s="123">
        <f t="shared" si="532"/>
        <v>1299.5039999999999</v>
      </c>
      <c r="V1062" s="124">
        <f t="shared" si="533"/>
        <v>21.565420688700669</v>
      </c>
      <c r="W1062" s="121" t="s">
        <v>8702</v>
      </c>
      <c r="X1062" s="122">
        <v>3344.5770000000002</v>
      </c>
      <c r="Y1062" s="122">
        <v>2324.4119999999998</v>
      </c>
      <c r="Z1062" s="123">
        <f t="shared" si="534"/>
        <v>1020.1650000000004</v>
      </c>
      <c r="AA1062" s="124">
        <f t="shared" si="535"/>
        <v>43.889164227340096</v>
      </c>
      <c r="AB1062" s="28" t="s">
        <v>7437</v>
      </c>
      <c r="AC1062" s="122">
        <v>1610.9749999999999</v>
      </c>
      <c r="AD1062" s="122">
        <v>1608.4749999999999</v>
      </c>
      <c r="AE1062" s="123">
        <f t="shared" si="536"/>
        <v>2.5</v>
      </c>
      <c r="AF1062" s="29">
        <f t="shared" si="537"/>
        <v>0.15542672407093677</v>
      </c>
      <c r="AG1062" s="28" t="s">
        <v>8703</v>
      </c>
      <c r="AH1062" s="122">
        <v>1053.8969999999999</v>
      </c>
      <c r="AI1062" s="122">
        <v>1053.8969999999999</v>
      </c>
      <c r="AJ1062" s="123">
        <f t="shared" si="538"/>
        <v>0</v>
      </c>
      <c r="AK1062" s="124">
        <f t="shared" si="539"/>
        <v>0</v>
      </c>
      <c r="AL1062" s="28" t="s">
        <v>8704</v>
      </c>
      <c r="AM1062" s="122">
        <v>338.358</v>
      </c>
      <c r="AN1062" s="122">
        <v>338.12599999999998</v>
      </c>
      <c r="AO1062" s="123">
        <f t="shared" si="540"/>
        <v>0.23200000000002774</v>
      </c>
      <c r="AP1062" s="29">
        <f t="shared" si="541"/>
        <v>6.8613475449988387E-2</v>
      </c>
      <c r="AQ1062" s="28" t="s">
        <v>8705</v>
      </c>
      <c r="AR1062" s="122">
        <v>202.398</v>
      </c>
      <c r="AS1062" s="122">
        <v>198.16399999999999</v>
      </c>
      <c r="AT1062" s="123">
        <f t="shared" si="542"/>
        <v>4.2340000000000089</v>
      </c>
      <c r="AU1062" s="124">
        <f t="shared" si="543"/>
        <v>2.1366141175995685</v>
      </c>
      <c r="AV1062" s="9" t="s">
        <v>8706</v>
      </c>
      <c r="AX1062" s="129"/>
      <c r="AY1062" s="139"/>
      <c r="AZ1062" s="139"/>
    </row>
    <row r="1063" spans="3:52" ht="50" customHeight="1">
      <c r="C1063" s="52" t="s">
        <v>6317</v>
      </c>
      <c r="D1063" s="130" t="s">
        <v>2395</v>
      </c>
      <c r="E1063" s="131" t="s">
        <v>6357</v>
      </c>
      <c r="F1063" s="132" t="s">
        <v>2396</v>
      </c>
      <c r="G1063" s="125">
        <v>3015.5659999999998</v>
      </c>
      <c r="H1063" s="122">
        <v>3605.1640000000002</v>
      </c>
      <c r="I1063" s="123">
        <f t="shared" si="526"/>
        <v>-589.59800000000041</v>
      </c>
      <c r="J1063" s="124">
        <f t="shared" si="527"/>
        <v>-16.354262940604102</v>
      </c>
      <c r="K1063" s="125">
        <v>570.81600000000003</v>
      </c>
      <c r="L1063" s="122">
        <v>350.71600000000001</v>
      </c>
      <c r="M1063" s="123">
        <f t="shared" si="528"/>
        <v>220.10000000000002</v>
      </c>
      <c r="N1063" s="124">
        <f t="shared" si="529"/>
        <v>62.757330717731733</v>
      </c>
      <c r="O1063" s="125">
        <v>451.44499999999999</v>
      </c>
      <c r="P1063" s="122">
        <v>451.375</v>
      </c>
      <c r="Q1063" s="123">
        <f t="shared" si="530"/>
        <v>6.9999999999993179E-2</v>
      </c>
      <c r="R1063" s="124">
        <f t="shared" si="531"/>
        <v>1.5508169482136402E-2</v>
      </c>
      <c r="S1063" s="125">
        <v>1993.3050000000001</v>
      </c>
      <c r="T1063" s="122">
        <v>2803.0729999999999</v>
      </c>
      <c r="U1063" s="123">
        <f t="shared" si="532"/>
        <v>-809.7679999999998</v>
      </c>
      <c r="V1063" s="124">
        <f t="shared" si="533"/>
        <v>-28.888580497190041</v>
      </c>
      <c r="W1063" s="121" t="s">
        <v>8707</v>
      </c>
      <c r="X1063" s="122">
        <v>1415.31</v>
      </c>
      <c r="Y1063" s="122">
        <v>1415.31</v>
      </c>
      <c r="Z1063" s="123">
        <f t="shared" si="534"/>
        <v>0</v>
      </c>
      <c r="AA1063" s="124">
        <f t="shared" si="535"/>
        <v>0</v>
      </c>
      <c r="AB1063" s="28" t="s">
        <v>8708</v>
      </c>
      <c r="AC1063" s="122">
        <v>98.201999999999998</v>
      </c>
      <c r="AD1063" s="122">
        <v>100</v>
      </c>
      <c r="AE1063" s="123">
        <f t="shared" si="536"/>
        <v>-1.7980000000000018</v>
      </c>
      <c r="AF1063" s="29">
        <f t="shared" si="537"/>
        <v>-1.7980000000000016</v>
      </c>
      <c r="AG1063" s="28" t="s">
        <v>8709</v>
      </c>
      <c r="AH1063" s="122">
        <v>69.338999999999999</v>
      </c>
      <c r="AI1063" s="122">
        <v>70</v>
      </c>
      <c r="AJ1063" s="123">
        <f t="shared" si="538"/>
        <v>-0.66100000000000136</v>
      </c>
      <c r="AK1063" s="124">
        <f t="shared" si="539"/>
        <v>-0.94428571428571628</v>
      </c>
      <c r="AL1063" s="28" t="s">
        <v>8710</v>
      </c>
      <c r="AM1063" s="122">
        <v>62.222999999999999</v>
      </c>
      <c r="AN1063" s="122">
        <v>61.600999999999999</v>
      </c>
      <c r="AO1063" s="123">
        <f t="shared" si="540"/>
        <v>0.62199999999999989</v>
      </c>
      <c r="AP1063" s="29">
        <f t="shared" si="541"/>
        <v>1.0097238681190239</v>
      </c>
      <c r="AQ1063" s="28" t="s">
        <v>7330</v>
      </c>
      <c r="AR1063" s="122">
        <v>61.143999999999998</v>
      </c>
      <c r="AS1063" s="122">
        <v>71.091999999999999</v>
      </c>
      <c r="AT1063" s="123">
        <f t="shared" si="542"/>
        <v>-9.9480000000000004</v>
      </c>
      <c r="AU1063" s="124">
        <f t="shared" si="543"/>
        <v>-13.993135655207336</v>
      </c>
      <c r="AV1063" s="9" t="s">
        <v>12270</v>
      </c>
      <c r="AX1063" s="129"/>
      <c r="AY1063" s="139"/>
      <c r="AZ1063" s="139"/>
    </row>
    <row r="1064" spans="3:52" ht="50" customHeight="1">
      <c r="C1064" s="52" t="s">
        <v>6318</v>
      </c>
      <c r="D1064" s="130" t="s">
        <v>2397</v>
      </c>
      <c r="E1064" s="131" t="s">
        <v>6357</v>
      </c>
      <c r="F1064" s="132" t="s">
        <v>2398</v>
      </c>
      <c r="G1064" s="125">
        <v>1328.191</v>
      </c>
      <c r="H1064" s="122">
        <v>1723.8720000000001</v>
      </c>
      <c r="I1064" s="123">
        <f t="shared" si="526"/>
        <v>-395.68100000000004</v>
      </c>
      <c r="J1064" s="124">
        <f t="shared" si="527"/>
        <v>-22.95303827662379</v>
      </c>
      <c r="K1064" s="125">
        <v>259.34399999999999</v>
      </c>
      <c r="L1064" s="122">
        <v>259.31799999999998</v>
      </c>
      <c r="M1064" s="123">
        <f t="shared" si="528"/>
        <v>2.6000000000010459E-2</v>
      </c>
      <c r="N1064" s="124">
        <f t="shared" si="529"/>
        <v>1.002629975551657E-2</v>
      </c>
      <c r="O1064" s="125">
        <v>28.439</v>
      </c>
      <c r="P1064" s="122">
        <v>28.436</v>
      </c>
      <c r="Q1064" s="123">
        <f t="shared" si="530"/>
        <v>3.0000000000001137E-3</v>
      </c>
      <c r="R1064" s="124">
        <f t="shared" si="531"/>
        <v>1.0550007033338422E-2</v>
      </c>
      <c r="S1064" s="125">
        <v>1040.4079999999999</v>
      </c>
      <c r="T1064" s="122">
        <v>1436.1179999999999</v>
      </c>
      <c r="U1064" s="123">
        <f t="shared" si="532"/>
        <v>-395.71000000000004</v>
      </c>
      <c r="V1064" s="124">
        <f t="shared" si="533"/>
        <v>-27.554142486898712</v>
      </c>
      <c r="W1064" s="121" t="s">
        <v>7333</v>
      </c>
      <c r="X1064" s="122">
        <v>348.81599999999997</v>
      </c>
      <c r="Y1064" s="122">
        <v>469.70699999999999</v>
      </c>
      <c r="Z1064" s="123">
        <f t="shared" si="534"/>
        <v>-120.89100000000002</v>
      </c>
      <c r="AA1064" s="124">
        <f t="shared" si="535"/>
        <v>-25.737534250075051</v>
      </c>
      <c r="AB1064" s="28" t="s">
        <v>7336</v>
      </c>
      <c r="AC1064" s="122">
        <v>172.41300000000001</v>
      </c>
      <c r="AD1064" s="122">
        <v>347.298</v>
      </c>
      <c r="AE1064" s="123">
        <f t="shared" si="536"/>
        <v>-174.88499999999999</v>
      </c>
      <c r="AF1064" s="29">
        <f t="shared" si="537"/>
        <v>-50.355890330494269</v>
      </c>
      <c r="AG1064" s="28" t="s">
        <v>8711</v>
      </c>
      <c r="AH1064" s="122">
        <v>156.977</v>
      </c>
      <c r="AI1064" s="122">
        <v>234.523</v>
      </c>
      <c r="AJ1064" s="123">
        <f t="shared" si="538"/>
        <v>-77.545999999999992</v>
      </c>
      <c r="AK1064" s="124">
        <f t="shared" si="539"/>
        <v>-33.065413626808457</v>
      </c>
      <c r="AL1064" s="28" t="s">
        <v>8712</v>
      </c>
      <c r="AM1064" s="122">
        <v>150</v>
      </c>
      <c r="AN1064" s="122">
        <v>150</v>
      </c>
      <c r="AO1064" s="123">
        <f t="shared" si="540"/>
        <v>0</v>
      </c>
      <c r="AP1064" s="29">
        <f t="shared" si="541"/>
        <v>0</v>
      </c>
      <c r="AQ1064" s="28" t="s">
        <v>8713</v>
      </c>
      <c r="AR1064" s="122">
        <v>89.084000000000003</v>
      </c>
      <c r="AS1064" s="122">
        <v>100</v>
      </c>
      <c r="AT1064" s="123">
        <f t="shared" si="542"/>
        <v>-10.915999999999997</v>
      </c>
      <c r="AU1064" s="124">
        <f t="shared" si="543"/>
        <v>-10.915999999999997</v>
      </c>
      <c r="AV1064" s="9" t="s">
        <v>8714</v>
      </c>
      <c r="AX1064" s="129"/>
      <c r="AY1064" s="139"/>
      <c r="AZ1064" s="139"/>
    </row>
    <row r="1065" spans="3:52" ht="50" customHeight="1">
      <c r="C1065" s="52" t="s">
        <v>6318</v>
      </c>
      <c r="D1065" s="106" t="s">
        <v>2399</v>
      </c>
      <c r="E1065" s="107" t="s">
        <v>6357</v>
      </c>
      <c r="F1065" s="108" t="s">
        <v>2400</v>
      </c>
      <c r="G1065" s="125">
        <v>6402.9520000000002</v>
      </c>
      <c r="H1065" s="122">
        <v>6223.1559999999999</v>
      </c>
      <c r="I1065" s="123">
        <f t="shared" si="526"/>
        <v>179.79600000000028</v>
      </c>
      <c r="J1065" s="124">
        <f t="shared" si="527"/>
        <v>2.8891449933120796</v>
      </c>
      <c r="K1065" s="125">
        <v>2743.9659999999999</v>
      </c>
      <c r="L1065" s="122">
        <v>2758.7510000000002</v>
      </c>
      <c r="M1065" s="123">
        <f t="shared" si="528"/>
        <v>-14.785000000000309</v>
      </c>
      <c r="N1065" s="124">
        <f t="shared" si="529"/>
        <v>-0.53593093396251812</v>
      </c>
      <c r="O1065" s="125">
        <v>1213.251</v>
      </c>
      <c r="P1065" s="122">
        <v>1409.11</v>
      </c>
      <c r="Q1065" s="123">
        <f t="shared" si="530"/>
        <v>-195.85899999999992</v>
      </c>
      <c r="R1065" s="124">
        <f t="shared" si="531"/>
        <v>-13.899482652170514</v>
      </c>
      <c r="S1065" s="125">
        <v>2445.7350000000001</v>
      </c>
      <c r="T1065" s="122">
        <v>2055.2950000000001</v>
      </c>
      <c r="U1065" s="123">
        <f t="shared" si="532"/>
        <v>390.44000000000005</v>
      </c>
      <c r="V1065" s="124">
        <f t="shared" si="533"/>
        <v>18.996786349404832</v>
      </c>
      <c r="W1065" s="121" t="s">
        <v>7849</v>
      </c>
      <c r="X1065" s="122">
        <v>1470.057</v>
      </c>
      <c r="Y1065" s="122">
        <v>1191.1949999999999</v>
      </c>
      <c r="Z1065" s="123">
        <f t="shared" si="534"/>
        <v>278.86200000000008</v>
      </c>
      <c r="AA1065" s="124">
        <f t="shared" si="535"/>
        <v>23.410272877236732</v>
      </c>
      <c r="AB1065" s="28" t="s">
        <v>7354</v>
      </c>
      <c r="AC1065" s="122">
        <v>583.83699999999999</v>
      </c>
      <c r="AD1065" s="122">
        <v>516.87</v>
      </c>
      <c r="AE1065" s="123">
        <f t="shared" si="536"/>
        <v>66.966999999999985</v>
      </c>
      <c r="AF1065" s="29">
        <f t="shared" si="537"/>
        <v>12.956255925087543</v>
      </c>
      <c r="AG1065" s="28" t="s">
        <v>8715</v>
      </c>
      <c r="AH1065" s="122">
        <v>143.64099999999999</v>
      </c>
      <c r="AI1065" s="122">
        <v>143.19</v>
      </c>
      <c r="AJ1065" s="123">
        <f t="shared" si="538"/>
        <v>0.45099999999999341</v>
      </c>
      <c r="AK1065" s="124">
        <f t="shared" si="539"/>
        <v>0.31496612891961268</v>
      </c>
      <c r="AL1065" s="28" t="s">
        <v>8716</v>
      </c>
      <c r="AM1065" s="122">
        <v>100.229</v>
      </c>
      <c r="AN1065" s="122">
        <v>100.27</v>
      </c>
      <c r="AO1065" s="123">
        <f t="shared" si="540"/>
        <v>-4.0999999999996817E-2</v>
      </c>
      <c r="AP1065" s="29">
        <f t="shared" si="541"/>
        <v>-4.0889598085166866E-2</v>
      </c>
      <c r="AQ1065" s="28" t="s">
        <v>6917</v>
      </c>
      <c r="AR1065" s="122">
        <v>50.755000000000003</v>
      </c>
      <c r="AS1065" s="122">
        <v>28.994</v>
      </c>
      <c r="AT1065" s="123">
        <f t="shared" si="542"/>
        <v>21.761000000000003</v>
      </c>
      <c r="AU1065" s="124">
        <f t="shared" si="543"/>
        <v>75.053459336414434</v>
      </c>
      <c r="AV1065" s="9" t="s">
        <v>12271</v>
      </c>
      <c r="AX1065" s="129"/>
      <c r="AY1065" s="139"/>
      <c r="AZ1065" s="139"/>
    </row>
    <row r="1066" spans="3:52" ht="50" customHeight="1">
      <c r="C1066" s="52" t="s">
        <v>6318</v>
      </c>
      <c r="D1066" s="106" t="s">
        <v>2401</v>
      </c>
      <c r="E1066" s="107" t="s">
        <v>6357</v>
      </c>
      <c r="F1066" s="108" t="s">
        <v>2402</v>
      </c>
      <c r="G1066" s="125">
        <v>4764.9009999999998</v>
      </c>
      <c r="H1066" s="122">
        <v>4524.1980000000003</v>
      </c>
      <c r="I1066" s="123">
        <f t="shared" si="526"/>
        <v>240.70299999999952</v>
      </c>
      <c r="J1066" s="124">
        <f t="shared" si="527"/>
        <v>5.3203462801583727</v>
      </c>
      <c r="K1066" s="125">
        <v>2351.44</v>
      </c>
      <c r="L1066" s="122">
        <v>2310.2130000000002</v>
      </c>
      <c r="M1066" s="123">
        <f t="shared" si="528"/>
        <v>41.226999999999862</v>
      </c>
      <c r="N1066" s="124">
        <f t="shared" si="529"/>
        <v>1.7845540649282061</v>
      </c>
      <c r="O1066" s="125">
        <v>631.05899999999997</v>
      </c>
      <c r="P1066" s="122">
        <v>509.596</v>
      </c>
      <c r="Q1066" s="123">
        <f t="shared" si="530"/>
        <v>121.46299999999997</v>
      </c>
      <c r="R1066" s="124">
        <f t="shared" si="531"/>
        <v>23.835155691959898</v>
      </c>
      <c r="S1066" s="125">
        <v>1782.402</v>
      </c>
      <c r="T1066" s="122">
        <v>1704.3889999999999</v>
      </c>
      <c r="U1066" s="123">
        <f t="shared" si="532"/>
        <v>78.013000000000147</v>
      </c>
      <c r="V1066" s="124">
        <f t="shared" si="533"/>
        <v>4.5771827910177869</v>
      </c>
      <c r="W1066" s="121" t="s">
        <v>8717</v>
      </c>
      <c r="X1066" s="122">
        <v>951.87699999999995</v>
      </c>
      <c r="Y1066" s="122">
        <v>901.60799999999995</v>
      </c>
      <c r="Z1066" s="123">
        <f t="shared" si="534"/>
        <v>50.269000000000005</v>
      </c>
      <c r="AA1066" s="124">
        <f t="shared" si="535"/>
        <v>5.5754829149697001</v>
      </c>
      <c r="AB1066" s="28" t="s">
        <v>7333</v>
      </c>
      <c r="AC1066" s="122">
        <v>313.23099999999999</v>
      </c>
      <c r="AD1066" s="122">
        <v>297.71499999999997</v>
      </c>
      <c r="AE1066" s="123">
        <f t="shared" si="536"/>
        <v>15.51600000000002</v>
      </c>
      <c r="AF1066" s="29">
        <f t="shared" si="537"/>
        <v>5.2116957492904357</v>
      </c>
      <c r="AG1066" s="28" t="s">
        <v>6467</v>
      </c>
      <c r="AH1066" s="122">
        <v>301</v>
      </c>
      <c r="AI1066" s="122">
        <v>301</v>
      </c>
      <c r="AJ1066" s="123">
        <f t="shared" si="538"/>
        <v>0</v>
      </c>
      <c r="AK1066" s="124">
        <f t="shared" si="539"/>
        <v>0</v>
      </c>
      <c r="AL1066" s="28" t="s">
        <v>8718</v>
      </c>
      <c r="AM1066" s="122">
        <v>76.754000000000005</v>
      </c>
      <c r="AN1066" s="122">
        <v>61.203000000000003</v>
      </c>
      <c r="AO1066" s="123">
        <f t="shared" si="540"/>
        <v>15.551000000000002</v>
      </c>
      <c r="AP1066" s="29">
        <f t="shared" si="541"/>
        <v>25.408885185366731</v>
      </c>
      <c r="AQ1066" s="28" t="s">
        <v>8719</v>
      </c>
      <c r="AR1066" s="122">
        <v>57.79</v>
      </c>
      <c r="AS1066" s="122">
        <v>56.268999999999998</v>
      </c>
      <c r="AT1066" s="123">
        <f t="shared" si="542"/>
        <v>1.5210000000000008</v>
      </c>
      <c r="AU1066" s="124">
        <f t="shared" si="543"/>
        <v>2.7030869572944263</v>
      </c>
      <c r="AV1066" s="9" t="s">
        <v>12272</v>
      </c>
      <c r="AX1066" s="129"/>
      <c r="AY1066" s="139"/>
      <c r="AZ1066" s="139"/>
    </row>
    <row r="1067" spans="3:52" ht="50" customHeight="1">
      <c r="C1067" s="52" t="s">
        <v>6318</v>
      </c>
      <c r="D1067" s="130" t="s">
        <v>2403</v>
      </c>
      <c r="E1067" s="131" t="s">
        <v>6357</v>
      </c>
      <c r="F1067" s="132" t="s">
        <v>2404</v>
      </c>
      <c r="G1067" s="125">
        <v>3994.067</v>
      </c>
      <c r="H1067" s="122">
        <v>4464.0349999999999</v>
      </c>
      <c r="I1067" s="123">
        <f t="shared" si="526"/>
        <v>-469.96799999999985</v>
      </c>
      <c r="J1067" s="124">
        <f t="shared" si="527"/>
        <v>-10.527874445428852</v>
      </c>
      <c r="K1067" s="125">
        <v>1544.922</v>
      </c>
      <c r="L1067" s="122">
        <v>1543.3130000000001</v>
      </c>
      <c r="M1067" s="123">
        <f t="shared" si="528"/>
        <v>1.6089999999999236</v>
      </c>
      <c r="N1067" s="124">
        <f t="shared" si="529"/>
        <v>0.10425623318146891</v>
      </c>
      <c r="O1067" s="125">
        <v>536.86599999999999</v>
      </c>
      <c r="P1067" s="122">
        <v>536.64200000000005</v>
      </c>
      <c r="Q1067" s="123">
        <f t="shared" si="530"/>
        <v>0.2239999999999327</v>
      </c>
      <c r="R1067" s="124">
        <f t="shared" si="531"/>
        <v>4.1741048967455521E-2</v>
      </c>
      <c r="S1067" s="125">
        <v>1912.279</v>
      </c>
      <c r="T1067" s="122">
        <v>2384.08</v>
      </c>
      <c r="U1067" s="123">
        <f t="shared" si="532"/>
        <v>-471.80099999999993</v>
      </c>
      <c r="V1067" s="124">
        <f t="shared" si="533"/>
        <v>-19.789646320593267</v>
      </c>
      <c r="W1067" s="121" t="s">
        <v>8707</v>
      </c>
      <c r="X1067" s="122">
        <v>805.02200000000005</v>
      </c>
      <c r="Y1067" s="122">
        <v>964.42399999999998</v>
      </c>
      <c r="Z1067" s="123">
        <f t="shared" si="534"/>
        <v>-159.40199999999993</v>
      </c>
      <c r="AA1067" s="124">
        <f t="shared" si="535"/>
        <v>-16.528207510389613</v>
      </c>
      <c r="AB1067" s="28" t="s">
        <v>8720</v>
      </c>
      <c r="AC1067" s="122">
        <v>450.48200000000003</v>
      </c>
      <c r="AD1067" s="122">
        <v>506.387</v>
      </c>
      <c r="AE1067" s="123">
        <f t="shared" si="536"/>
        <v>-55.904999999999973</v>
      </c>
      <c r="AF1067" s="29">
        <f t="shared" si="537"/>
        <v>-11.039975354817555</v>
      </c>
      <c r="AG1067" s="28" t="s">
        <v>8721</v>
      </c>
      <c r="AH1067" s="122">
        <v>354.02600000000001</v>
      </c>
      <c r="AI1067" s="122">
        <v>368.45600000000002</v>
      </c>
      <c r="AJ1067" s="123">
        <f t="shared" si="538"/>
        <v>-14.430000000000007</v>
      </c>
      <c r="AK1067" s="124">
        <f t="shared" si="539"/>
        <v>-3.9163427926265295</v>
      </c>
      <c r="AL1067" s="28" t="s">
        <v>6992</v>
      </c>
      <c r="AM1067" s="122">
        <v>102.15600000000001</v>
      </c>
      <c r="AN1067" s="122">
        <v>328.46100000000001</v>
      </c>
      <c r="AO1067" s="123">
        <f t="shared" si="540"/>
        <v>-226.30500000000001</v>
      </c>
      <c r="AP1067" s="29">
        <f t="shared" si="541"/>
        <v>-68.898590700265785</v>
      </c>
      <c r="AQ1067" s="28" t="s">
        <v>8722</v>
      </c>
      <c r="AR1067" s="122">
        <v>68.472999999999999</v>
      </c>
      <c r="AS1067" s="122">
        <v>70.95</v>
      </c>
      <c r="AT1067" s="123">
        <f t="shared" si="542"/>
        <v>-2.4770000000000039</v>
      </c>
      <c r="AU1067" s="124">
        <f t="shared" si="543"/>
        <v>-3.4911909795630782</v>
      </c>
      <c r="AV1067" s="9" t="s">
        <v>12273</v>
      </c>
      <c r="AX1067" s="129"/>
      <c r="AY1067" s="139"/>
      <c r="AZ1067" s="139"/>
    </row>
    <row r="1068" spans="3:52" ht="50" customHeight="1">
      <c r="C1068" s="52" t="s">
        <v>6318</v>
      </c>
      <c r="D1068" s="130" t="s">
        <v>2405</v>
      </c>
      <c r="E1068" s="131" t="s">
        <v>6357</v>
      </c>
      <c r="F1068" s="132" t="s">
        <v>2406</v>
      </c>
      <c r="G1068" s="125">
        <v>7011.0290000000005</v>
      </c>
      <c r="H1068" s="122">
        <v>6902.9939999999997</v>
      </c>
      <c r="I1068" s="123">
        <f t="shared" si="526"/>
        <v>108.03500000000076</v>
      </c>
      <c r="J1068" s="124">
        <f t="shared" si="527"/>
        <v>1.5650455440059889</v>
      </c>
      <c r="K1068" s="125">
        <v>2711.3240000000001</v>
      </c>
      <c r="L1068" s="122">
        <v>2710.9270000000001</v>
      </c>
      <c r="M1068" s="123">
        <f t="shared" si="528"/>
        <v>0.39699999999993452</v>
      </c>
      <c r="N1068" s="124">
        <f t="shared" si="529"/>
        <v>1.4644437124272785E-2</v>
      </c>
      <c r="O1068" s="125">
        <v>1721.124</v>
      </c>
      <c r="P1068" s="122">
        <v>1720.143</v>
      </c>
      <c r="Q1068" s="123">
        <f t="shared" si="530"/>
        <v>0.98099999999999454</v>
      </c>
      <c r="R1068" s="124">
        <f t="shared" si="531"/>
        <v>5.7030142261427948E-2</v>
      </c>
      <c r="S1068" s="125">
        <v>2578.5810000000001</v>
      </c>
      <c r="T1068" s="122">
        <v>2471.924</v>
      </c>
      <c r="U1068" s="123">
        <f t="shared" si="532"/>
        <v>106.65700000000015</v>
      </c>
      <c r="V1068" s="124">
        <f t="shared" si="533"/>
        <v>4.3147362135729148</v>
      </c>
      <c r="W1068" s="121" t="s">
        <v>6944</v>
      </c>
      <c r="X1068" s="122">
        <v>1370</v>
      </c>
      <c r="Y1068" s="122">
        <v>1370</v>
      </c>
      <c r="Z1068" s="123">
        <f t="shared" si="534"/>
        <v>0</v>
      </c>
      <c r="AA1068" s="124">
        <f t="shared" si="535"/>
        <v>0</v>
      </c>
      <c r="AB1068" s="28" t="s">
        <v>7469</v>
      </c>
      <c r="AC1068" s="122">
        <v>600.399</v>
      </c>
      <c r="AD1068" s="122">
        <v>500.29899999999998</v>
      </c>
      <c r="AE1068" s="123">
        <f t="shared" si="536"/>
        <v>100.10000000000002</v>
      </c>
      <c r="AF1068" s="29">
        <f t="shared" si="537"/>
        <v>20.008035194953425</v>
      </c>
      <c r="AG1068" s="28" t="s">
        <v>6467</v>
      </c>
      <c r="AH1068" s="122">
        <v>329.74700000000001</v>
      </c>
      <c r="AI1068" s="122">
        <v>329.74700000000001</v>
      </c>
      <c r="AJ1068" s="123">
        <f t="shared" si="538"/>
        <v>0</v>
      </c>
      <c r="AK1068" s="124">
        <f t="shared" si="539"/>
        <v>0</v>
      </c>
      <c r="AL1068" s="28" t="s">
        <v>8723</v>
      </c>
      <c r="AM1068" s="122">
        <v>213.815</v>
      </c>
      <c r="AN1068" s="122">
        <v>208.71299999999999</v>
      </c>
      <c r="AO1068" s="123">
        <f t="shared" si="540"/>
        <v>5.1020000000000039</v>
      </c>
      <c r="AP1068" s="29">
        <f t="shared" si="541"/>
        <v>2.4445051338440842</v>
      </c>
      <c r="AQ1068" s="28" t="s">
        <v>8724</v>
      </c>
      <c r="AR1068" s="122">
        <v>50.204999999999998</v>
      </c>
      <c r="AS1068" s="122">
        <v>50.2</v>
      </c>
      <c r="AT1068" s="123">
        <f t="shared" si="542"/>
        <v>4.9999999999954525E-3</v>
      </c>
      <c r="AU1068" s="124">
        <f t="shared" si="543"/>
        <v>9.9601593625407419E-3</v>
      </c>
      <c r="AV1068" s="9" t="s">
        <v>8725</v>
      </c>
      <c r="AX1068" s="129"/>
      <c r="AY1068" s="139"/>
      <c r="AZ1068" s="139"/>
    </row>
    <row r="1069" spans="3:52" ht="50" customHeight="1">
      <c r="C1069" s="52" t="s">
        <v>6318</v>
      </c>
      <c r="D1069" s="130" t="s">
        <v>2407</v>
      </c>
      <c r="E1069" s="131" t="s">
        <v>6357</v>
      </c>
      <c r="F1069" s="132" t="s">
        <v>2408</v>
      </c>
      <c r="G1069" s="125">
        <v>1046.7170000000001</v>
      </c>
      <c r="H1069" s="122">
        <v>1299.4259999999999</v>
      </c>
      <c r="I1069" s="123">
        <f t="shared" si="526"/>
        <v>-252.70899999999983</v>
      </c>
      <c r="J1069" s="124">
        <f t="shared" si="527"/>
        <v>-19.447740771694566</v>
      </c>
      <c r="K1069" s="125">
        <v>601.95299999999997</v>
      </c>
      <c r="L1069" s="122">
        <v>804.149</v>
      </c>
      <c r="M1069" s="123">
        <f t="shared" si="528"/>
        <v>-202.19600000000003</v>
      </c>
      <c r="N1069" s="124">
        <f t="shared" si="529"/>
        <v>-25.144096429890482</v>
      </c>
      <c r="O1069" s="125">
        <v>25.510999999999999</v>
      </c>
      <c r="P1069" s="122">
        <v>45.478000000000002</v>
      </c>
      <c r="Q1069" s="123">
        <f t="shared" si="530"/>
        <v>-19.967000000000002</v>
      </c>
      <c r="R1069" s="124">
        <f t="shared" si="531"/>
        <v>-43.904745151501828</v>
      </c>
      <c r="S1069" s="125">
        <v>419.25299999999999</v>
      </c>
      <c r="T1069" s="122">
        <v>449.79899999999998</v>
      </c>
      <c r="U1069" s="123">
        <f t="shared" si="532"/>
        <v>-30.545999999999992</v>
      </c>
      <c r="V1069" s="124">
        <f t="shared" si="533"/>
        <v>-6.7910333282199362</v>
      </c>
      <c r="W1069" s="121" t="s">
        <v>6467</v>
      </c>
      <c r="X1069" s="122">
        <v>256.93799999999999</v>
      </c>
      <c r="Y1069" s="122">
        <v>256.93799999999999</v>
      </c>
      <c r="Z1069" s="123">
        <f t="shared" si="534"/>
        <v>0</v>
      </c>
      <c r="AA1069" s="124">
        <f t="shared" si="535"/>
        <v>0</v>
      </c>
      <c r="AB1069" s="28" t="s">
        <v>8726</v>
      </c>
      <c r="AC1069" s="122">
        <v>39.203000000000003</v>
      </c>
      <c r="AD1069" s="122">
        <v>36.741</v>
      </c>
      <c r="AE1069" s="123">
        <f t="shared" si="536"/>
        <v>2.4620000000000033</v>
      </c>
      <c r="AF1069" s="29">
        <f t="shared" si="537"/>
        <v>6.7009607795106367</v>
      </c>
      <c r="AG1069" s="28" t="s">
        <v>7469</v>
      </c>
      <c r="AH1069" s="122">
        <v>23.484000000000002</v>
      </c>
      <c r="AI1069" s="122">
        <v>31.460999999999999</v>
      </c>
      <c r="AJ1069" s="123">
        <f t="shared" si="538"/>
        <v>-7.9769999999999968</v>
      </c>
      <c r="AK1069" s="124">
        <f t="shared" si="539"/>
        <v>-25.355201678268322</v>
      </c>
      <c r="AL1069" s="28" t="s">
        <v>8727</v>
      </c>
      <c r="AM1069" s="122">
        <v>20</v>
      </c>
      <c r="AN1069" s="122">
        <v>20</v>
      </c>
      <c r="AO1069" s="123">
        <f t="shared" si="540"/>
        <v>0</v>
      </c>
      <c r="AP1069" s="29">
        <f t="shared" si="541"/>
        <v>0</v>
      </c>
      <c r="AQ1069" s="28" t="s">
        <v>8154</v>
      </c>
      <c r="AR1069" s="122">
        <v>18.582000000000001</v>
      </c>
      <c r="AS1069" s="122">
        <v>35.682000000000002</v>
      </c>
      <c r="AT1069" s="123">
        <f t="shared" si="542"/>
        <v>-17.100000000000001</v>
      </c>
      <c r="AU1069" s="124">
        <f t="shared" si="543"/>
        <v>-47.923322683706068</v>
      </c>
      <c r="AV1069" s="9" t="s">
        <v>12274</v>
      </c>
      <c r="AX1069" s="129"/>
      <c r="AY1069" s="139"/>
      <c r="AZ1069" s="139"/>
    </row>
    <row r="1070" spans="3:52" ht="50" customHeight="1">
      <c r="C1070" s="52" t="s">
        <v>6318</v>
      </c>
      <c r="D1070" s="130" t="s">
        <v>2409</v>
      </c>
      <c r="E1070" s="131" t="s">
        <v>6357</v>
      </c>
      <c r="F1070" s="132" t="s">
        <v>2410</v>
      </c>
      <c r="G1070" s="125">
        <v>22590.517</v>
      </c>
      <c r="H1070" s="122">
        <v>22969.498</v>
      </c>
      <c r="I1070" s="123">
        <f t="shared" si="526"/>
        <v>-378.98099999999977</v>
      </c>
      <c r="J1070" s="124">
        <f t="shared" si="527"/>
        <v>-1.6499315744732419</v>
      </c>
      <c r="K1070" s="125">
        <v>3479.6590000000001</v>
      </c>
      <c r="L1070" s="122">
        <v>3081.5349999999999</v>
      </c>
      <c r="M1070" s="123">
        <f t="shared" si="528"/>
        <v>398.12400000000025</v>
      </c>
      <c r="N1070" s="124">
        <f t="shared" si="529"/>
        <v>12.919665037067574</v>
      </c>
      <c r="O1070" s="125">
        <v>5843.817</v>
      </c>
      <c r="P1070" s="122">
        <v>6105.1469999999999</v>
      </c>
      <c r="Q1070" s="123">
        <f t="shared" si="530"/>
        <v>-261.32999999999993</v>
      </c>
      <c r="R1070" s="124">
        <f t="shared" si="531"/>
        <v>-4.2804866123616669</v>
      </c>
      <c r="S1070" s="125">
        <v>13267.040999999999</v>
      </c>
      <c r="T1070" s="122">
        <v>13782.816000000001</v>
      </c>
      <c r="U1070" s="123">
        <f t="shared" si="532"/>
        <v>-515.77500000000146</v>
      </c>
      <c r="V1070" s="124">
        <f t="shared" si="533"/>
        <v>-3.7421598024670821</v>
      </c>
      <c r="W1070" s="121" t="s">
        <v>8728</v>
      </c>
      <c r="X1070" s="122">
        <v>3900.2860000000001</v>
      </c>
      <c r="Y1070" s="122">
        <v>3900.2860000000001</v>
      </c>
      <c r="Z1070" s="123">
        <f t="shared" si="534"/>
        <v>0</v>
      </c>
      <c r="AA1070" s="124">
        <f t="shared" si="535"/>
        <v>0</v>
      </c>
      <c r="AB1070" s="28" t="s">
        <v>8729</v>
      </c>
      <c r="AC1070" s="122">
        <v>2600</v>
      </c>
      <c r="AD1070" s="122">
        <v>2600</v>
      </c>
      <c r="AE1070" s="123">
        <f t="shared" si="536"/>
        <v>0</v>
      </c>
      <c r="AF1070" s="29">
        <f t="shared" si="537"/>
        <v>0</v>
      </c>
      <c r="AG1070" s="28" t="s">
        <v>8730</v>
      </c>
      <c r="AH1070" s="122">
        <v>2013.194</v>
      </c>
      <c r="AI1070" s="122">
        <v>2109.5059999999999</v>
      </c>
      <c r="AJ1070" s="123">
        <f t="shared" si="538"/>
        <v>-96.311999999999898</v>
      </c>
      <c r="AK1070" s="124">
        <f t="shared" si="539"/>
        <v>-4.5656186803924665</v>
      </c>
      <c r="AL1070" s="28" t="s">
        <v>8731</v>
      </c>
      <c r="AM1070" s="122">
        <v>1515.66</v>
      </c>
      <c r="AN1070" s="122">
        <v>1710.3889999999999</v>
      </c>
      <c r="AO1070" s="123">
        <f t="shared" si="540"/>
        <v>-194.72899999999981</v>
      </c>
      <c r="AP1070" s="29">
        <f t="shared" si="541"/>
        <v>-11.385070881536295</v>
      </c>
      <c r="AQ1070" s="28" t="s">
        <v>7336</v>
      </c>
      <c r="AR1070" s="122">
        <v>1362.915</v>
      </c>
      <c r="AS1070" s="122">
        <v>1365.0150000000001</v>
      </c>
      <c r="AT1070" s="123">
        <f t="shared" si="542"/>
        <v>-2.1000000000001364</v>
      </c>
      <c r="AU1070" s="124">
        <f t="shared" si="543"/>
        <v>-0.1538444632476666</v>
      </c>
      <c r="AV1070" s="9" t="s">
        <v>12275</v>
      </c>
      <c r="AX1070" s="129"/>
      <c r="AY1070" s="139"/>
      <c r="AZ1070" s="139"/>
    </row>
    <row r="1071" spans="3:52" ht="50" customHeight="1">
      <c r="C1071" s="52" t="s">
        <v>6318</v>
      </c>
      <c r="D1071" s="130" t="s">
        <v>2411</v>
      </c>
      <c r="E1071" s="131" t="s">
        <v>6357</v>
      </c>
      <c r="F1071" s="132" t="s">
        <v>2412</v>
      </c>
      <c r="G1071" s="125">
        <v>9908.3580000000002</v>
      </c>
      <c r="H1071" s="122">
        <v>9127.1849999999995</v>
      </c>
      <c r="I1071" s="123">
        <f t="shared" si="526"/>
        <v>781.17300000000068</v>
      </c>
      <c r="J1071" s="124">
        <f t="shared" si="527"/>
        <v>8.558750589584859</v>
      </c>
      <c r="K1071" s="125">
        <v>3940.4949999999999</v>
      </c>
      <c r="L1071" s="122">
        <v>3327.5050000000001</v>
      </c>
      <c r="M1071" s="123">
        <f t="shared" si="528"/>
        <v>612.98999999999978</v>
      </c>
      <c r="N1071" s="124">
        <f t="shared" si="529"/>
        <v>18.421910710877963</v>
      </c>
      <c r="O1071" s="125">
        <v>787.88900000000001</v>
      </c>
      <c r="P1071" s="122">
        <v>787.73299999999995</v>
      </c>
      <c r="Q1071" s="123">
        <f t="shared" si="530"/>
        <v>0.15600000000006276</v>
      </c>
      <c r="R1071" s="124">
        <f t="shared" si="531"/>
        <v>1.9803664439608695E-2</v>
      </c>
      <c r="S1071" s="125">
        <v>5179.9740000000002</v>
      </c>
      <c r="T1071" s="122">
        <v>5011.9470000000001</v>
      </c>
      <c r="U1071" s="123">
        <f t="shared" si="532"/>
        <v>168.02700000000004</v>
      </c>
      <c r="V1071" s="124">
        <f t="shared" si="533"/>
        <v>3.3525294660937162</v>
      </c>
      <c r="W1071" s="121" t="s">
        <v>8732</v>
      </c>
      <c r="X1071" s="122">
        <v>3237.4430000000002</v>
      </c>
      <c r="Y1071" s="122">
        <v>3574.1819999999998</v>
      </c>
      <c r="Z1071" s="123">
        <f t="shared" si="534"/>
        <v>-336.73899999999958</v>
      </c>
      <c r="AA1071" s="124">
        <f t="shared" si="535"/>
        <v>-9.4214284555179226</v>
      </c>
      <c r="AB1071" s="28" t="s">
        <v>8733</v>
      </c>
      <c r="AC1071" s="122">
        <v>1652.9110000000001</v>
      </c>
      <c r="AD1071" s="122">
        <v>1191.712</v>
      </c>
      <c r="AE1071" s="123">
        <f t="shared" si="536"/>
        <v>461.19900000000007</v>
      </c>
      <c r="AF1071" s="29">
        <f t="shared" si="537"/>
        <v>38.700541741628861</v>
      </c>
      <c r="AG1071" s="28" t="s">
        <v>8734</v>
      </c>
      <c r="AH1071" s="122">
        <v>135.58000000000001</v>
      </c>
      <c r="AI1071" s="122">
        <v>91.375</v>
      </c>
      <c r="AJ1071" s="123">
        <f t="shared" si="538"/>
        <v>44.205000000000013</v>
      </c>
      <c r="AK1071" s="124">
        <f t="shared" si="539"/>
        <v>48.377564979480177</v>
      </c>
      <c r="AL1071" s="28" t="s">
        <v>8735</v>
      </c>
      <c r="AM1071" s="122">
        <v>101.15</v>
      </c>
      <c r="AN1071" s="122">
        <v>101.877</v>
      </c>
      <c r="AO1071" s="123">
        <f t="shared" si="540"/>
        <v>-0.72699999999998965</v>
      </c>
      <c r="AP1071" s="29">
        <f t="shared" si="541"/>
        <v>-0.71360562246629733</v>
      </c>
      <c r="AQ1071" s="28" t="s">
        <v>8736</v>
      </c>
      <c r="AR1071" s="122">
        <v>45.84</v>
      </c>
      <c r="AS1071" s="122">
        <v>45.762999999999998</v>
      </c>
      <c r="AT1071" s="123">
        <f t="shared" si="542"/>
        <v>7.7000000000005286E-2</v>
      </c>
      <c r="AU1071" s="124">
        <f t="shared" si="543"/>
        <v>0.16825819985579024</v>
      </c>
      <c r="AV1071" s="9" t="s">
        <v>12276</v>
      </c>
      <c r="AX1071" s="129"/>
      <c r="AY1071" s="139"/>
      <c r="AZ1071" s="139"/>
    </row>
    <row r="1072" spans="3:52" ht="50" customHeight="1">
      <c r="C1072" s="52" t="s">
        <v>6319</v>
      </c>
      <c r="D1072" s="130" t="s">
        <v>2413</v>
      </c>
      <c r="E1072" s="131" t="s">
        <v>6357</v>
      </c>
      <c r="F1072" s="132" t="s">
        <v>2414</v>
      </c>
      <c r="G1072" s="125">
        <v>688.81799999999998</v>
      </c>
      <c r="H1072" s="122">
        <v>765.61500000000001</v>
      </c>
      <c r="I1072" s="123">
        <f t="shared" si="526"/>
        <v>-76.797000000000025</v>
      </c>
      <c r="J1072" s="124">
        <f t="shared" si="527"/>
        <v>-10.030759585431323</v>
      </c>
      <c r="K1072" s="125">
        <v>640</v>
      </c>
      <c r="L1072" s="122">
        <v>720</v>
      </c>
      <c r="M1072" s="123">
        <f t="shared" si="528"/>
        <v>-80</v>
      </c>
      <c r="N1072" s="124">
        <f t="shared" si="529"/>
        <v>-11.111111111111111</v>
      </c>
      <c r="O1072" s="125">
        <v>5.3540000000000001</v>
      </c>
      <c r="P1072" s="122">
        <v>5.3529999999999998</v>
      </c>
      <c r="Q1072" s="123">
        <f t="shared" si="530"/>
        <v>1.000000000000334E-3</v>
      </c>
      <c r="R1072" s="124">
        <f t="shared" si="531"/>
        <v>1.8681113394364544E-2</v>
      </c>
      <c r="S1072" s="125">
        <v>43.463999999999999</v>
      </c>
      <c r="T1072" s="122">
        <v>40.262</v>
      </c>
      <c r="U1072" s="123">
        <f t="shared" si="532"/>
        <v>3.2019999999999982</v>
      </c>
      <c r="V1072" s="124">
        <f t="shared" si="533"/>
        <v>7.9529084496547569</v>
      </c>
      <c r="W1072" s="121" t="s">
        <v>6467</v>
      </c>
      <c r="X1072" s="122">
        <v>30</v>
      </c>
      <c r="Y1072" s="122">
        <v>30</v>
      </c>
      <c r="Z1072" s="123">
        <f t="shared" si="534"/>
        <v>0</v>
      </c>
      <c r="AA1072" s="124">
        <f t="shared" si="535"/>
        <v>0</v>
      </c>
      <c r="AB1072" s="28" t="s">
        <v>8737</v>
      </c>
      <c r="AC1072" s="122">
        <v>6.08</v>
      </c>
      <c r="AD1072" s="122">
        <v>6.08</v>
      </c>
      <c r="AE1072" s="123">
        <f t="shared" si="536"/>
        <v>0</v>
      </c>
      <c r="AF1072" s="29">
        <f t="shared" si="537"/>
        <v>0</v>
      </c>
      <c r="AG1072" s="28" t="s">
        <v>7596</v>
      </c>
      <c r="AH1072" s="122">
        <v>4.0810000000000004</v>
      </c>
      <c r="AI1072" s="122">
        <v>0.88</v>
      </c>
      <c r="AJ1072" s="123">
        <f t="shared" si="538"/>
        <v>3.2010000000000005</v>
      </c>
      <c r="AK1072" s="124">
        <f t="shared" si="539"/>
        <v>363.75000000000006</v>
      </c>
      <c r="AL1072" s="28" t="s">
        <v>6930</v>
      </c>
      <c r="AM1072" s="122">
        <v>2</v>
      </c>
      <c r="AN1072" s="122">
        <v>2</v>
      </c>
      <c r="AO1072" s="123">
        <f t="shared" si="540"/>
        <v>0</v>
      </c>
      <c r="AP1072" s="29">
        <f t="shared" si="541"/>
        <v>0</v>
      </c>
      <c r="AQ1072" s="28" t="s">
        <v>8738</v>
      </c>
      <c r="AR1072" s="122">
        <v>1.3029999999999999</v>
      </c>
      <c r="AS1072" s="122">
        <v>1.302</v>
      </c>
      <c r="AT1072" s="123">
        <f t="shared" si="542"/>
        <v>9.9999999999988987E-4</v>
      </c>
      <c r="AU1072" s="124">
        <f t="shared" si="543"/>
        <v>7.6804915514584474E-2</v>
      </c>
      <c r="AV1072" s="9" t="s">
        <v>8739</v>
      </c>
      <c r="AX1072" s="129"/>
      <c r="AY1072" s="139"/>
      <c r="AZ1072" s="139"/>
    </row>
    <row r="1073" spans="3:52" ht="50" customHeight="1">
      <c r="C1073" s="52" t="s">
        <v>6319</v>
      </c>
      <c r="D1073" s="130" t="s">
        <v>2415</v>
      </c>
      <c r="E1073" s="131" t="s">
        <v>6357</v>
      </c>
      <c r="F1073" s="132" t="s">
        <v>2416</v>
      </c>
      <c r="G1073" s="125">
        <v>2619.21</v>
      </c>
      <c r="H1073" s="122">
        <v>2438.2860000000001</v>
      </c>
      <c r="I1073" s="123">
        <f t="shared" si="526"/>
        <v>180.92399999999998</v>
      </c>
      <c r="J1073" s="124">
        <f t="shared" si="527"/>
        <v>7.4201303702682937</v>
      </c>
      <c r="K1073" s="125">
        <v>1278.537</v>
      </c>
      <c r="L1073" s="122">
        <v>1277.3920000000001</v>
      </c>
      <c r="M1073" s="123">
        <f t="shared" si="528"/>
        <v>1.1449999999999818</v>
      </c>
      <c r="N1073" s="124">
        <f t="shared" si="529"/>
        <v>8.9635757856631457E-2</v>
      </c>
      <c r="O1073" s="125">
        <v>710.80700000000002</v>
      </c>
      <c r="P1073" s="122">
        <v>550.70100000000002</v>
      </c>
      <c r="Q1073" s="123">
        <f t="shared" si="530"/>
        <v>160.10599999999999</v>
      </c>
      <c r="R1073" s="124">
        <f t="shared" si="531"/>
        <v>29.073126796573817</v>
      </c>
      <c r="S1073" s="125">
        <v>629.86599999999999</v>
      </c>
      <c r="T1073" s="122">
        <v>610.19299999999998</v>
      </c>
      <c r="U1073" s="123">
        <f t="shared" si="532"/>
        <v>19.673000000000002</v>
      </c>
      <c r="V1073" s="124">
        <f t="shared" si="533"/>
        <v>3.2240618951708724</v>
      </c>
      <c r="W1073" s="121" t="s">
        <v>8154</v>
      </c>
      <c r="X1073" s="122">
        <v>274.10000000000002</v>
      </c>
      <c r="Y1073" s="122">
        <v>273.66000000000003</v>
      </c>
      <c r="Z1073" s="123">
        <f t="shared" si="534"/>
        <v>0.43999999999999773</v>
      </c>
      <c r="AA1073" s="124">
        <f t="shared" si="535"/>
        <v>0.16078345392092294</v>
      </c>
      <c r="AB1073" s="28" t="s">
        <v>8740</v>
      </c>
      <c r="AC1073" s="122">
        <v>170.04400000000001</v>
      </c>
      <c r="AD1073" s="122">
        <v>147.876</v>
      </c>
      <c r="AE1073" s="123">
        <f t="shared" si="536"/>
        <v>22.168000000000006</v>
      </c>
      <c r="AF1073" s="29">
        <f t="shared" si="537"/>
        <v>14.990938353755853</v>
      </c>
      <c r="AG1073" s="28" t="s">
        <v>8741</v>
      </c>
      <c r="AH1073" s="122">
        <v>59.906999999999996</v>
      </c>
      <c r="AI1073" s="122">
        <v>59.906999999999996</v>
      </c>
      <c r="AJ1073" s="123">
        <f t="shared" si="538"/>
        <v>0</v>
      </c>
      <c r="AK1073" s="124">
        <f t="shared" si="539"/>
        <v>0</v>
      </c>
      <c r="AL1073" s="28" t="s">
        <v>8422</v>
      </c>
      <c r="AM1073" s="122">
        <v>35.5</v>
      </c>
      <c r="AN1073" s="122">
        <v>35.5</v>
      </c>
      <c r="AO1073" s="123">
        <f t="shared" si="540"/>
        <v>0</v>
      </c>
      <c r="AP1073" s="29">
        <f t="shared" si="541"/>
        <v>0</v>
      </c>
      <c r="AQ1073" s="28" t="s">
        <v>6974</v>
      </c>
      <c r="AR1073" s="122">
        <v>22.286000000000001</v>
      </c>
      <c r="AS1073" s="122">
        <v>22.280999999999999</v>
      </c>
      <c r="AT1073" s="123">
        <f t="shared" si="542"/>
        <v>5.000000000002558E-3</v>
      </c>
      <c r="AU1073" s="124">
        <f t="shared" si="543"/>
        <v>2.2440644495321387E-2</v>
      </c>
      <c r="AV1073" s="9" t="s">
        <v>12277</v>
      </c>
      <c r="AX1073" s="129"/>
      <c r="AY1073" s="139"/>
      <c r="AZ1073" s="139"/>
    </row>
    <row r="1074" spans="3:52" ht="50" customHeight="1">
      <c r="C1074" s="52" t="s">
        <v>6319</v>
      </c>
      <c r="D1074" s="130" t="s">
        <v>2417</v>
      </c>
      <c r="E1074" s="131" t="s">
        <v>6357</v>
      </c>
      <c r="F1074" s="132" t="s">
        <v>2418</v>
      </c>
      <c r="G1074" s="125">
        <v>3646.3420000000001</v>
      </c>
      <c r="H1074" s="122">
        <v>3487.0050000000001</v>
      </c>
      <c r="I1074" s="123">
        <f t="shared" si="526"/>
        <v>159.33699999999999</v>
      </c>
      <c r="J1074" s="124">
        <f t="shared" si="527"/>
        <v>4.569451434683919</v>
      </c>
      <c r="K1074" s="125">
        <v>1015.177</v>
      </c>
      <c r="L1074" s="122">
        <v>1015.0170000000001</v>
      </c>
      <c r="M1074" s="123">
        <f t="shared" si="528"/>
        <v>0.15999999999996817</v>
      </c>
      <c r="N1074" s="124">
        <f t="shared" si="529"/>
        <v>1.5763282782452724E-2</v>
      </c>
      <c r="O1074" s="125">
        <v>473.21699999999998</v>
      </c>
      <c r="P1074" s="122">
        <v>443.17399999999998</v>
      </c>
      <c r="Q1074" s="123">
        <f t="shared" si="530"/>
        <v>30.043000000000006</v>
      </c>
      <c r="R1074" s="124">
        <f t="shared" si="531"/>
        <v>6.7790529227797673</v>
      </c>
      <c r="S1074" s="125">
        <v>2157.9479999999999</v>
      </c>
      <c r="T1074" s="122">
        <v>2028.8140000000001</v>
      </c>
      <c r="U1074" s="123">
        <f t="shared" si="532"/>
        <v>129.13399999999979</v>
      </c>
      <c r="V1074" s="124">
        <f t="shared" si="533"/>
        <v>6.3649994528823139</v>
      </c>
      <c r="W1074" s="121" t="s">
        <v>8742</v>
      </c>
      <c r="X1074" s="122">
        <v>451.488</v>
      </c>
      <c r="Y1074" s="122">
        <v>401.35599999999999</v>
      </c>
      <c r="Z1074" s="123">
        <f t="shared" si="534"/>
        <v>50.132000000000005</v>
      </c>
      <c r="AA1074" s="124">
        <f t="shared" si="535"/>
        <v>12.490656673875563</v>
      </c>
      <c r="AB1074" s="28" t="s">
        <v>8743</v>
      </c>
      <c r="AC1074" s="122">
        <v>288.86</v>
      </c>
      <c r="AD1074" s="122">
        <v>300.83</v>
      </c>
      <c r="AE1074" s="123">
        <f t="shared" si="536"/>
        <v>-11.96999999999997</v>
      </c>
      <c r="AF1074" s="29">
        <f t="shared" si="537"/>
        <v>-3.9789914569690428</v>
      </c>
      <c r="AG1074" s="28" t="s">
        <v>8744</v>
      </c>
      <c r="AH1074" s="122">
        <v>288.13299999999998</v>
      </c>
      <c r="AI1074" s="122">
        <v>288.13299999999998</v>
      </c>
      <c r="AJ1074" s="123">
        <f t="shared" si="538"/>
        <v>0</v>
      </c>
      <c r="AK1074" s="124">
        <f t="shared" si="539"/>
        <v>0</v>
      </c>
      <c r="AL1074" s="28" t="s">
        <v>8745</v>
      </c>
      <c r="AM1074" s="122">
        <v>284.904</v>
      </c>
      <c r="AN1074" s="122">
        <v>417.99700000000001</v>
      </c>
      <c r="AO1074" s="123">
        <f t="shared" si="540"/>
        <v>-133.09300000000002</v>
      </c>
      <c r="AP1074" s="29">
        <f t="shared" si="541"/>
        <v>-31.840659143486675</v>
      </c>
      <c r="AQ1074" s="28" t="s">
        <v>8746</v>
      </c>
      <c r="AR1074" s="122">
        <v>176.5</v>
      </c>
      <c r="AS1074" s="122" t="s">
        <v>6421</v>
      </c>
      <c r="AT1074" s="123">
        <v>176.5</v>
      </c>
      <c r="AU1074" s="124" t="s">
        <v>11832</v>
      </c>
      <c r="AV1074" s="9" t="s">
        <v>12278</v>
      </c>
      <c r="AX1074" s="129"/>
      <c r="AY1074" s="139"/>
      <c r="AZ1074" s="139"/>
    </row>
    <row r="1075" spans="3:52" ht="50" customHeight="1">
      <c r="C1075" s="52" t="s">
        <v>6319</v>
      </c>
      <c r="D1075" s="130" t="s">
        <v>2419</v>
      </c>
      <c r="E1075" s="131" t="s">
        <v>6357</v>
      </c>
      <c r="F1075" s="132" t="s">
        <v>2420</v>
      </c>
      <c r="G1075" s="125">
        <v>6408.527</v>
      </c>
      <c r="H1075" s="122">
        <v>6520.4170000000004</v>
      </c>
      <c r="I1075" s="123">
        <f t="shared" si="526"/>
        <v>-111.89000000000033</v>
      </c>
      <c r="J1075" s="124">
        <f t="shared" si="527"/>
        <v>-1.7159945445207005</v>
      </c>
      <c r="K1075" s="125">
        <v>1625.5509999999999</v>
      </c>
      <c r="L1075" s="122">
        <v>1624.4159999999999</v>
      </c>
      <c r="M1075" s="123">
        <f t="shared" si="528"/>
        <v>1.1349999999999909</v>
      </c>
      <c r="N1075" s="124">
        <f t="shared" si="529"/>
        <v>6.9871264503673369E-2</v>
      </c>
      <c r="O1075" s="125">
        <v>2960.5549999999998</v>
      </c>
      <c r="P1075" s="122">
        <v>3358.569</v>
      </c>
      <c r="Q1075" s="123">
        <f t="shared" si="530"/>
        <v>-398.01400000000012</v>
      </c>
      <c r="R1075" s="124">
        <f t="shared" si="531"/>
        <v>-11.850701891192355</v>
      </c>
      <c r="S1075" s="125">
        <v>1822.421</v>
      </c>
      <c r="T1075" s="122">
        <v>1537.432</v>
      </c>
      <c r="U1075" s="123">
        <f t="shared" si="532"/>
        <v>284.98900000000003</v>
      </c>
      <c r="V1075" s="124">
        <f t="shared" si="533"/>
        <v>18.536689752782564</v>
      </c>
      <c r="W1075" s="121" t="s">
        <v>6466</v>
      </c>
      <c r="X1075" s="122">
        <v>1235.4100000000001</v>
      </c>
      <c r="Y1075" s="122">
        <v>704.02700000000004</v>
      </c>
      <c r="Z1075" s="123">
        <f t="shared" si="534"/>
        <v>531.38300000000004</v>
      </c>
      <c r="AA1075" s="124">
        <f t="shared" si="535"/>
        <v>75.477645033500139</v>
      </c>
      <c r="AB1075" s="28" t="s">
        <v>6467</v>
      </c>
      <c r="AC1075" s="122">
        <v>298</v>
      </c>
      <c r="AD1075" s="122">
        <v>298</v>
      </c>
      <c r="AE1075" s="123">
        <f t="shared" si="536"/>
        <v>0</v>
      </c>
      <c r="AF1075" s="29">
        <f t="shared" si="537"/>
        <v>0</v>
      </c>
      <c r="AG1075" s="28" t="s">
        <v>8747</v>
      </c>
      <c r="AH1075" s="122">
        <v>59.228000000000002</v>
      </c>
      <c r="AI1075" s="122">
        <v>59.171999999999997</v>
      </c>
      <c r="AJ1075" s="123">
        <f t="shared" si="538"/>
        <v>5.6000000000004491E-2</v>
      </c>
      <c r="AK1075" s="124">
        <f t="shared" si="539"/>
        <v>9.4639356452383722E-2</v>
      </c>
      <c r="AL1075" s="28" t="s">
        <v>8748</v>
      </c>
      <c r="AM1075" s="122">
        <v>57.643999999999998</v>
      </c>
      <c r="AN1075" s="122">
        <v>59.107999999999997</v>
      </c>
      <c r="AO1075" s="123">
        <f t="shared" si="540"/>
        <v>-1.4639999999999986</v>
      </c>
      <c r="AP1075" s="29">
        <f t="shared" si="541"/>
        <v>-2.4768220883805894</v>
      </c>
      <c r="AQ1075" s="28" t="s">
        <v>8749</v>
      </c>
      <c r="AR1075" s="122">
        <v>49.713999999999999</v>
      </c>
      <c r="AS1075" s="122">
        <v>8.94</v>
      </c>
      <c r="AT1075" s="123">
        <f t="shared" si="542"/>
        <v>40.774000000000001</v>
      </c>
      <c r="AU1075" s="124">
        <f t="shared" si="543"/>
        <v>456.08501118568239</v>
      </c>
      <c r="AV1075" s="9" t="s">
        <v>8750</v>
      </c>
      <c r="AX1075" s="129"/>
      <c r="AY1075" s="139"/>
      <c r="AZ1075" s="139"/>
    </row>
    <row r="1076" spans="3:52" ht="50" customHeight="1">
      <c r="C1076" s="52" t="s">
        <v>6319</v>
      </c>
      <c r="D1076" s="130" t="s">
        <v>2421</v>
      </c>
      <c r="E1076" s="131" t="s">
        <v>6357</v>
      </c>
      <c r="F1076" s="132" t="s">
        <v>1077</v>
      </c>
      <c r="G1076" s="125">
        <v>5875.5150000000003</v>
      </c>
      <c r="H1076" s="122">
        <v>6462.1989999999996</v>
      </c>
      <c r="I1076" s="123">
        <f t="shared" si="526"/>
        <v>-586.68399999999929</v>
      </c>
      <c r="J1076" s="124">
        <f t="shared" si="527"/>
        <v>-9.078705251880967</v>
      </c>
      <c r="K1076" s="125">
        <v>1662.8420000000001</v>
      </c>
      <c r="L1076" s="122">
        <v>2181.2399999999998</v>
      </c>
      <c r="M1076" s="123">
        <f t="shared" si="528"/>
        <v>-518.39799999999968</v>
      </c>
      <c r="N1076" s="124">
        <f t="shared" si="529"/>
        <v>-23.766206378023497</v>
      </c>
      <c r="O1076" s="125">
        <v>1616.0350000000001</v>
      </c>
      <c r="P1076" s="122">
        <v>1663.0139999999999</v>
      </c>
      <c r="Q1076" s="123">
        <f t="shared" si="530"/>
        <v>-46.978999999999814</v>
      </c>
      <c r="R1076" s="124">
        <f t="shared" si="531"/>
        <v>-2.8249311190404782</v>
      </c>
      <c r="S1076" s="125">
        <v>2596.6379999999999</v>
      </c>
      <c r="T1076" s="122">
        <v>2617.9450000000002</v>
      </c>
      <c r="U1076" s="123">
        <f t="shared" si="532"/>
        <v>-21.307000000000244</v>
      </c>
      <c r="V1076" s="124">
        <f t="shared" si="533"/>
        <v>-0.813882644593383</v>
      </c>
      <c r="W1076" s="121" t="s">
        <v>8751</v>
      </c>
      <c r="X1076" s="122">
        <v>1486.09</v>
      </c>
      <c r="Y1076" s="122" t="s">
        <v>6494</v>
      </c>
      <c r="Z1076" s="123">
        <v>1486.09</v>
      </c>
      <c r="AA1076" s="124" t="s">
        <v>6914</v>
      </c>
      <c r="AB1076" s="28" t="s">
        <v>7827</v>
      </c>
      <c r="AC1076" s="122">
        <v>563.89099999999996</v>
      </c>
      <c r="AD1076" s="122" t="s">
        <v>6421</v>
      </c>
      <c r="AE1076" s="123">
        <v>563.89099999999996</v>
      </c>
      <c r="AF1076" s="29" t="s">
        <v>11832</v>
      </c>
      <c r="AG1076" s="28" t="s">
        <v>7350</v>
      </c>
      <c r="AH1076" s="122">
        <v>197.37200000000001</v>
      </c>
      <c r="AI1076" s="122">
        <v>305.71699999999998</v>
      </c>
      <c r="AJ1076" s="123">
        <f t="shared" si="538"/>
        <v>-108.34499999999997</v>
      </c>
      <c r="AK1076" s="124">
        <f t="shared" si="539"/>
        <v>-35.439638620030934</v>
      </c>
      <c r="AL1076" s="28" t="s">
        <v>8752</v>
      </c>
      <c r="AM1076" s="122">
        <v>127.85299999999999</v>
      </c>
      <c r="AN1076" s="122">
        <v>135.74</v>
      </c>
      <c r="AO1076" s="123">
        <f t="shared" si="540"/>
        <v>-7.8870000000000147</v>
      </c>
      <c r="AP1076" s="29">
        <f t="shared" si="541"/>
        <v>-5.8103727714748885</v>
      </c>
      <c r="AQ1076" s="28" t="s">
        <v>8753</v>
      </c>
      <c r="AR1076" s="122">
        <v>99.001000000000005</v>
      </c>
      <c r="AS1076" s="122" t="s">
        <v>6421</v>
      </c>
      <c r="AT1076" s="123">
        <v>99.001000000000005</v>
      </c>
      <c r="AU1076" s="124" t="s">
        <v>11832</v>
      </c>
      <c r="AV1076" s="9" t="s">
        <v>12279</v>
      </c>
      <c r="AX1076" s="129"/>
      <c r="AY1076" s="139"/>
      <c r="AZ1076" s="139"/>
    </row>
    <row r="1077" spans="3:52" ht="50" customHeight="1">
      <c r="C1077" s="52" t="s">
        <v>6320</v>
      </c>
      <c r="D1077" s="130" t="s">
        <v>2424</v>
      </c>
      <c r="E1077" s="131" t="s">
        <v>6357</v>
      </c>
      <c r="F1077" s="132" t="s">
        <v>2425</v>
      </c>
      <c r="G1077" s="125">
        <v>26.852</v>
      </c>
      <c r="H1077" s="122">
        <v>26.766999999999999</v>
      </c>
      <c r="I1077" s="123">
        <f t="shared" si="526"/>
        <v>8.5000000000000853E-2</v>
      </c>
      <c r="J1077" s="124">
        <f t="shared" si="527"/>
        <v>0.31755519856540088</v>
      </c>
      <c r="K1077" s="125">
        <v>26.852</v>
      </c>
      <c r="L1077" s="122">
        <v>26.766999999999999</v>
      </c>
      <c r="M1077" s="123">
        <f t="shared" si="528"/>
        <v>8.5000000000000853E-2</v>
      </c>
      <c r="N1077" s="124">
        <f t="shared" si="529"/>
        <v>0.31755519856540088</v>
      </c>
      <c r="O1077" s="125" t="s">
        <v>11840</v>
      </c>
      <c r="P1077" s="122" t="s">
        <v>11840</v>
      </c>
      <c r="Q1077" s="123" t="s">
        <v>11839</v>
      </c>
      <c r="R1077" s="124" t="s">
        <v>11840</v>
      </c>
      <c r="S1077" s="125" t="s">
        <v>6421</v>
      </c>
      <c r="T1077" s="122" t="s">
        <v>6421</v>
      </c>
      <c r="U1077" s="123" t="s">
        <v>6421</v>
      </c>
      <c r="V1077" s="124" t="s">
        <v>6421</v>
      </c>
      <c r="W1077" s="121" t="s">
        <v>11839</v>
      </c>
      <c r="X1077" s="122" t="s">
        <v>11840</v>
      </c>
      <c r="Y1077" s="122" t="s">
        <v>11840</v>
      </c>
      <c r="Z1077" s="123" t="s">
        <v>11840</v>
      </c>
      <c r="AA1077" s="124" t="s">
        <v>11840</v>
      </c>
      <c r="AB1077" s="28" t="s">
        <v>11839</v>
      </c>
      <c r="AC1077" s="122" t="s">
        <v>11839</v>
      </c>
      <c r="AD1077" s="122" t="s">
        <v>11839</v>
      </c>
      <c r="AE1077" s="123" t="s">
        <v>11839</v>
      </c>
      <c r="AF1077" s="29" t="s">
        <v>11839</v>
      </c>
      <c r="AG1077" s="28" t="s">
        <v>11839</v>
      </c>
      <c r="AH1077" s="122" t="s">
        <v>11839</v>
      </c>
      <c r="AI1077" s="122" t="s">
        <v>11839</v>
      </c>
      <c r="AJ1077" s="123" t="s">
        <v>11839</v>
      </c>
      <c r="AK1077" s="124" t="s">
        <v>11839</v>
      </c>
      <c r="AL1077" s="28" t="s">
        <v>11839</v>
      </c>
      <c r="AM1077" s="122" t="s">
        <v>11839</v>
      </c>
      <c r="AN1077" s="122" t="s">
        <v>11839</v>
      </c>
      <c r="AO1077" s="123" t="s">
        <v>11839</v>
      </c>
      <c r="AP1077" s="29" t="s">
        <v>11839</v>
      </c>
      <c r="AQ1077" s="28" t="s">
        <v>11839</v>
      </c>
      <c r="AR1077" s="122" t="s">
        <v>11839</v>
      </c>
      <c r="AS1077" s="122" t="s">
        <v>11839</v>
      </c>
      <c r="AT1077" s="123" t="s">
        <v>11839</v>
      </c>
      <c r="AU1077" s="124" t="s">
        <v>11839</v>
      </c>
      <c r="AV1077" s="105"/>
      <c r="AX1077" s="129"/>
      <c r="AY1077" s="139"/>
      <c r="AZ1077" s="139"/>
    </row>
    <row r="1078" spans="3:52" ht="50" customHeight="1">
      <c r="C1078" s="52" t="s">
        <v>6320</v>
      </c>
      <c r="D1078" s="130" t="s">
        <v>2428</v>
      </c>
      <c r="E1078" s="131" t="s">
        <v>6357</v>
      </c>
      <c r="F1078" s="132" t="s">
        <v>2429</v>
      </c>
      <c r="G1078" s="125">
        <v>59.651000000000003</v>
      </c>
      <c r="H1078" s="122">
        <v>114.946</v>
      </c>
      <c r="I1078" s="123">
        <f t="shared" si="526"/>
        <v>-55.294999999999995</v>
      </c>
      <c r="J1078" s="124">
        <f t="shared" si="527"/>
        <v>-48.105197223043859</v>
      </c>
      <c r="K1078" s="125">
        <v>59.651000000000003</v>
      </c>
      <c r="L1078" s="122">
        <v>114.946</v>
      </c>
      <c r="M1078" s="123">
        <f t="shared" si="528"/>
        <v>-55.294999999999995</v>
      </c>
      <c r="N1078" s="124">
        <f t="shared" si="529"/>
        <v>-48.105197223043859</v>
      </c>
      <c r="O1078" s="125" t="s">
        <v>11840</v>
      </c>
      <c r="P1078" s="122" t="s">
        <v>11840</v>
      </c>
      <c r="Q1078" s="123" t="s">
        <v>11839</v>
      </c>
      <c r="R1078" s="124" t="s">
        <v>11840</v>
      </c>
      <c r="S1078" s="125" t="s">
        <v>6421</v>
      </c>
      <c r="T1078" s="122" t="s">
        <v>6421</v>
      </c>
      <c r="U1078" s="123" t="s">
        <v>6421</v>
      </c>
      <c r="V1078" s="124" t="s">
        <v>6421</v>
      </c>
      <c r="W1078" s="121" t="s">
        <v>11839</v>
      </c>
      <c r="X1078" s="122" t="s">
        <v>11840</v>
      </c>
      <c r="Y1078" s="122" t="s">
        <v>11840</v>
      </c>
      <c r="Z1078" s="123" t="s">
        <v>11840</v>
      </c>
      <c r="AA1078" s="124" t="s">
        <v>11840</v>
      </c>
      <c r="AB1078" s="28" t="s">
        <v>11839</v>
      </c>
      <c r="AC1078" s="122" t="s">
        <v>11839</v>
      </c>
      <c r="AD1078" s="122" t="s">
        <v>11839</v>
      </c>
      <c r="AE1078" s="123" t="s">
        <v>11839</v>
      </c>
      <c r="AF1078" s="29" t="s">
        <v>11839</v>
      </c>
      <c r="AG1078" s="28" t="s">
        <v>11839</v>
      </c>
      <c r="AH1078" s="122" t="s">
        <v>11839</v>
      </c>
      <c r="AI1078" s="122" t="s">
        <v>11839</v>
      </c>
      <c r="AJ1078" s="123" t="s">
        <v>11839</v>
      </c>
      <c r="AK1078" s="124" t="s">
        <v>11839</v>
      </c>
      <c r="AL1078" s="28" t="s">
        <v>11839</v>
      </c>
      <c r="AM1078" s="122" t="s">
        <v>11839</v>
      </c>
      <c r="AN1078" s="122" t="s">
        <v>11839</v>
      </c>
      <c r="AO1078" s="123" t="s">
        <v>11839</v>
      </c>
      <c r="AP1078" s="29" t="s">
        <v>11839</v>
      </c>
      <c r="AQ1078" s="28" t="s">
        <v>11839</v>
      </c>
      <c r="AR1078" s="122" t="s">
        <v>11839</v>
      </c>
      <c r="AS1078" s="122" t="s">
        <v>11839</v>
      </c>
      <c r="AT1078" s="123" t="s">
        <v>11839</v>
      </c>
      <c r="AU1078" s="124" t="s">
        <v>11839</v>
      </c>
      <c r="AV1078" s="105"/>
      <c r="AX1078" s="129"/>
      <c r="AY1078" s="139"/>
      <c r="AZ1078" s="139"/>
    </row>
    <row r="1079" spans="3:52" ht="50" customHeight="1">
      <c r="C1079" s="52" t="s">
        <v>6320</v>
      </c>
      <c r="D1079" s="130" t="s">
        <v>2436</v>
      </c>
      <c r="E1079" s="131" t="s">
        <v>6357</v>
      </c>
      <c r="F1079" s="132" t="s">
        <v>2437</v>
      </c>
      <c r="G1079" s="125">
        <v>10085.074000000001</v>
      </c>
      <c r="H1079" s="122">
        <v>9185.1119999999992</v>
      </c>
      <c r="I1079" s="123">
        <f t="shared" si="526"/>
        <v>899.96200000000135</v>
      </c>
      <c r="J1079" s="124">
        <f t="shared" si="527"/>
        <v>9.7980514554422573</v>
      </c>
      <c r="K1079" s="125">
        <v>9822.4590000000007</v>
      </c>
      <c r="L1079" s="122">
        <v>8930.2170000000006</v>
      </c>
      <c r="M1079" s="123">
        <f t="shared" si="528"/>
        <v>892.24200000000019</v>
      </c>
      <c r="N1079" s="124">
        <f t="shared" si="529"/>
        <v>9.9912689691639098</v>
      </c>
      <c r="O1079" s="125" t="s">
        <v>11840</v>
      </c>
      <c r="P1079" s="122" t="s">
        <v>11840</v>
      </c>
      <c r="Q1079" s="123" t="s">
        <v>11839</v>
      </c>
      <c r="R1079" s="124" t="s">
        <v>11840</v>
      </c>
      <c r="S1079" s="125">
        <v>262.61500000000001</v>
      </c>
      <c r="T1079" s="122">
        <v>254.89500000000001</v>
      </c>
      <c r="U1079" s="123">
        <f t="shared" si="532"/>
        <v>7.7199999999999989</v>
      </c>
      <c r="V1079" s="124">
        <f t="shared" si="533"/>
        <v>3.028698091370956</v>
      </c>
      <c r="W1079" s="121" t="s">
        <v>8754</v>
      </c>
      <c r="X1079" s="122">
        <v>236.37200000000001</v>
      </c>
      <c r="Y1079" s="122">
        <v>229.02699999999999</v>
      </c>
      <c r="Z1079" s="123">
        <f t="shared" si="534"/>
        <v>7.3450000000000273</v>
      </c>
      <c r="AA1079" s="124">
        <f t="shared" si="535"/>
        <v>3.2070454575224874</v>
      </c>
      <c r="AB1079" s="28" t="s">
        <v>8755</v>
      </c>
      <c r="AC1079" s="122">
        <v>26.242999999999999</v>
      </c>
      <c r="AD1079" s="122">
        <v>25.867999999999999</v>
      </c>
      <c r="AE1079" s="123">
        <f t="shared" si="536"/>
        <v>0.375</v>
      </c>
      <c r="AF1079" s="29">
        <f t="shared" si="537"/>
        <v>1.4496675429101593</v>
      </c>
      <c r="AG1079" s="122" t="s">
        <v>6421</v>
      </c>
      <c r="AH1079" s="122" t="s">
        <v>6421</v>
      </c>
      <c r="AI1079" s="122" t="s">
        <v>6421</v>
      </c>
      <c r="AJ1079" s="122" t="s">
        <v>6421</v>
      </c>
      <c r="AK1079" s="122" t="s">
        <v>6421</v>
      </c>
      <c r="AL1079" s="28" t="s">
        <v>6421</v>
      </c>
      <c r="AM1079" s="122" t="s">
        <v>6421</v>
      </c>
      <c r="AN1079" s="122" t="s">
        <v>6421</v>
      </c>
      <c r="AO1079" s="123" t="s">
        <v>6421</v>
      </c>
      <c r="AP1079" s="29" t="s">
        <v>6421</v>
      </c>
      <c r="AQ1079" s="28" t="s">
        <v>6421</v>
      </c>
      <c r="AR1079" s="122" t="s">
        <v>6421</v>
      </c>
      <c r="AS1079" s="122" t="s">
        <v>6421</v>
      </c>
      <c r="AT1079" s="123" t="s">
        <v>6421</v>
      </c>
      <c r="AU1079" s="124" t="s">
        <v>6421</v>
      </c>
      <c r="AV1079" s="105"/>
      <c r="AX1079" s="129"/>
      <c r="AY1079" s="139"/>
      <c r="AZ1079" s="139"/>
    </row>
    <row r="1080" spans="3:52" ht="50" customHeight="1">
      <c r="C1080" s="52" t="s">
        <v>6320</v>
      </c>
      <c r="D1080" s="130" t="s">
        <v>2438</v>
      </c>
      <c r="E1080" s="131" t="s">
        <v>6357</v>
      </c>
      <c r="F1080" s="132" t="s">
        <v>2439</v>
      </c>
      <c r="G1080" s="125">
        <v>835.28599999999994</v>
      </c>
      <c r="H1080" s="122">
        <v>856.04399999999998</v>
      </c>
      <c r="I1080" s="123">
        <f t="shared" ref="I1080:I1143" si="544">G1080-H1080</f>
        <v>-20.758000000000038</v>
      </c>
      <c r="J1080" s="124">
        <f t="shared" ref="J1080:J1143" si="545">I1080/H1080*100</f>
        <v>-2.4248753568741841</v>
      </c>
      <c r="K1080" s="125" t="s">
        <v>11839</v>
      </c>
      <c r="L1080" s="122" t="s">
        <v>11839</v>
      </c>
      <c r="M1080" s="123" t="s">
        <v>11839</v>
      </c>
      <c r="N1080" s="124" t="s">
        <v>11839</v>
      </c>
      <c r="O1080" s="125" t="s">
        <v>11840</v>
      </c>
      <c r="P1080" s="122" t="s">
        <v>11840</v>
      </c>
      <c r="Q1080" s="123" t="s">
        <v>11839</v>
      </c>
      <c r="R1080" s="124" t="s">
        <v>11840</v>
      </c>
      <c r="S1080" s="125">
        <v>835.28599999999994</v>
      </c>
      <c r="T1080" s="122">
        <v>856.04399999999998</v>
      </c>
      <c r="U1080" s="123">
        <f t="shared" ref="U1080:U1143" si="546">S1080-T1080</f>
        <v>-20.758000000000038</v>
      </c>
      <c r="V1080" s="124">
        <f t="shared" ref="V1080:V1143" si="547">U1080/T1080*100</f>
        <v>-2.4248753568741841</v>
      </c>
      <c r="W1080" s="121" t="s">
        <v>8756</v>
      </c>
      <c r="X1080" s="122">
        <v>835.28599999999994</v>
      </c>
      <c r="Y1080" s="122">
        <v>853.79200000000003</v>
      </c>
      <c r="Z1080" s="123">
        <f t="shared" ref="Z1080:Z1143" si="548">X1080-Y1080</f>
        <v>-18.506000000000085</v>
      </c>
      <c r="AA1080" s="124">
        <f t="shared" ref="AA1080:AA1117" si="549">Z1080/Y1080*100</f>
        <v>-2.1675068400734703</v>
      </c>
      <c r="AB1080" s="28" t="s">
        <v>8757</v>
      </c>
      <c r="AC1080" s="122" t="s">
        <v>6494</v>
      </c>
      <c r="AD1080" s="122">
        <v>2.2519999999999998</v>
      </c>
      <c r="AE1080" s="123">
        <v>-2</v>
      </c>
      <c r="AF1080" s="29" t="s">
        <v>11836</v>
      </c>
      <c r="AG1080" s="122" t="s">
        <v>6421</v>
      </c>
      <c r="AH1080" s="122" t="s">
        <v>6421</v>
      </c>
      <c r="AI1080" s="122" t="s">
        <v>6421</v>
      </c>
      <c r="AJ1080" s="122" t="s">
        <v>6421</v>
      </c>
      <c r="AK1080" s="122" t="s">
        <v>6421</v>
      </c>
      <c r="AL1080" s="28" t="s">
        <v>6421</v>
      </c>
      <c r="AM1080" s="122" t="s">
        <v>6421</v>
      </c>
      <c r="AN1080" s="122" t="s">
        <v>6421</v>
      </c>
      <c r="AO1080" s="123" t="s">
        <v>6421</v>
      </c>
      <c r="AP1080" s="29" t="s">
        <v>6421</v>
      </c>
      <c r="AQ1080" s="28" t="s">
        <v>6421</v>
      </c>
      <c r="AR1080" s="122" t="s">
        <v>6421</v>
      </c>
      <c r="AS1080" s="122" t="s">
        <v>6421</v>
      </c>
      <c r="AT1080" s="123" t="s">
        <v>6421</v>
      </c>
      <c r="AU1080" s="124" t="s">
        <v>6421</v>
      </c>
      <c r="AV1080" s="104"/>
      <c r="AX1080" s="129"/>
      <c r="AY1080" s="139"/>
      <c r="AZ1080" s="139"/>
    </row>
    <row r="1081" spans="3:52" ht="50" customHeight="1">
      <c r="C1081" s="52" t="s">
        <v>6320</v>
      </c>
      <c r="D1081" s="106" t="s">
        <v>2440</v>
      </c>
      <c r="E1081" s="107" t="s">
        <v>6357</v>
      </c>
      <c r="F1081" s="108" t="s">
        <v>2441</v>
      </c>
      <c r="G1081" s="125">
        <v>500</v>
      </c>
      <c r="H1081" s="122">
        <v>500</v>
      </c>
      <c r="I1081" s="123">
        <f t="shared" si="544"/>
        <v>0</v>
      </c>
      <c r="J1081" s="124">
        <f t="shared" si="545"/>
        <v>0</v>
      </c>
      <c r="K1081" s="125" t="s">
        <v>11839</v>
      </c>
      <c r="L1081" s="122" t="s">
        <v>11839</v>
      </c>
      <c r="M1081" s="123" t="s">
        <v>11839</v>
      </c>
      <c r="N1081" s="124" t="s">
        <v>11839</v>
      </c>
      <c r="O1081" s="125" t="s">
        <v>11840</v>
      </c>
      <c r="P1081" s="122" t="s">
        <v>11840</v>
      </c>
      <c r="Q1081" s="123" t="s">
        <v>11839</v>
      </c>
      <c r="R1081" s="124" t="s">
        <v>11840</v>
      </c>
      <c r="S1081" s="125">
        <v>500</v>
      </c>
      <c r="T1081" s="122">
        <v>500</v>
      </c>
      <c r="U1081" s="123">
        <f t="shared" si="546"/>
        <v>0</v>
      </c>
      <c r="V1081" s="124">
        <f t="shared" si="547"/>
        <v>0</v>
      </c>
      <c r="W1081" s="121" t="s">
        <v>7217</v>
      </c>
      <c r="X1081" s="122">
        <v>500</v>
      </c>
      <c r="Y1081" s="122">
        <v>500</v>
      </c>
      <c r="Z1081" s="123">
        <f t="shared" si="548"/>
        <v>0</v>
      </c>
      <c r="AA1081" s="124">
        <f t="shared" si="549"/>
        <v>0</v>
      </c>
      <c r="AB1081" s="28" t="s">
        <v>11839</v>
      </c>
      <c r="AC1081" s="122" t="s">
        <v>11839</v>
      </c>
      <c r="AD1081" s="122" t="s">
        <v>11839</v>
      </c>
      <c r="AE1081" s="123" t="s">
        <v>11839</v>
      </c>
      <c r="AF1081" s="29" t="s">
        <v>11839</v>
      </c>
      <c r="AG1081" s="28" t="s">
        <v>11839</v>
      </c>
      <c r="AH1081" s="122" t="s">
        <v>11839</v>
      </c>
      <c r="AI1081" s="122" t="s">
        <v>11839</v>
      </c>
      <c r="AJ1081" s="123" t="s">
        <v>11839</v>
      </c>
      <c r="AK1081" s="124" t="s">
        <v>11839</v>
      </c>
      <c r="AL1081" s="28" t="s">
        <v>11839</v>
      </c>
      <c r="AM1081" s="122" t="s">
        <v>11839</v>
      </c>
      <c r="AN1081" s="122" t="s">
        <v>11839</v>
      </c>
      <c r="AO1081" s="123" t="s">
        <v>11839</v>
      </c>
      <c r="AP1081" s="29" t="s">
        <v>11839</v>
      </c>
      <c r="AQ1081" s="28" t="s">
        <v>11839</v>
      </c>
      <c r="AR1081" s="122" t="s">
        <v>11839</v>
      </c>
      <c r="AS1081" s="122" t="s">
        <v>11839</v>
      </c>
      <c r="AT1081" s="123" t="s">
        <v>11839</v>
      </c>
      <c r="AU1081" s="124" t="s">
        <v>11837</v>
      </c>
      <c r="AV1081" s="8"/>
      <c r="AX1081" s="129"/>
      <c r="AY1081" s="139"/>
      <c r="AZ1081" s="139"/>
    </row>
    <row r="1082" spans="3:52" ht="50" customHeight="1">
      <c r="C1082" s="52" t="s">
        <v>6320</v>
      </c>
      <c r="D1082" s="106" t="s">
        <v>2442</v>
      </c>
      <c r="E1082" s="107" t="s">
        <v>6357</v>
      </c>
      <c r="F1082" s="108" t="s">
        <v>2443</v>
      </c>
      <c r="G1082" s="125">
        <v>1182.5419999999999</v>
      </c>
      <c r="H1082" s="122">
        <v>1505.375</v>
      </c>
      <c r="I1082" s="123">
        <f t="shared" si="544"/>
        <v>-322.83300000000008</v>
      </c>
      <c r="J1082" s="124">
        <f t="shared" si="545"/>
        <v>-21.445354147637637</v>
      </c>
      <c r="K1082" s="125">
        <v>56.076000000000001</v>
      </c>
      <c r="L1082" s="122">
        <v>56.07</v>
      </c>
      <c r="M1082" s="123">
        <f t="shared" ref="M1082:M1143" si="550">K1082-L1082</f>
        <v>6.0000000000002274E-3</v>
      </c>
      <c r="N1082" s="124">
        <f t="shared" ref="N1082:N1143" si="551">M1082/L1082*100</f>
        <v>1.0700909577314477E-2</v>
      </c>
      <c r="O1082" s="125" t="s">
        <v>11840</v>
      </c>
      <c r="P1082" s="122" t="s">
        <v>11840</v>
      </c>
      <c r="Q1082" s="123" t="s">
        <v>11839</v>
      </c>
      <c r="R1082" s="124" t="s">
        <v>11840</v>
      </c>
      <c r="S1082" s="125">
        <v>1126.4659999999999</v>
      </c>
      <c r="T1082" s="122">
        <v>1449.3050000000001</v>
      </c>
      <c r="U1082" s="123">
        <f t="shared" si="546"/>
        <v>-322.83900000000017</v>
      </c>
      <c r="V1082" s="124">
        <f t="shared" si="547"/>
        <v>-22.275435467344703</v>
      </c>
      <c r="W1082" s="121" t="s">
        <v>7215</v>
      </c>
      <c r="X1082" s="122">
        <v>1126.4659999999999</v>
      </c>
      <c r="Y1082" s="122">
        <v>1449.3050000000001</v>
      </c>
      <c r="Z1082" s="123">
        <f t="shared" si="548"/>
        <v>-322.83900000000017</v>
      </c>
      <c r="AA1082" s="124">
        <f t="shared" si="549"/>
        <v>-22.275435467344703</v>
      </c>
      <c r="AB1082" s="28" t="s">
        <v>11839</v>
      </c>
      <c r="AC1082" s="122" t="s">
        <v>11839</v>
      </c>
      <c r="AD1082" s="122" t="s">
        <v>11839</v>
      </c>
      <c r="AE1082" s="123" t="s">
        <v>11839</v>
      </c>
      <c r="AF1082" s="29" t="s">
        <v>11839</v>
      </c>
      <c r="AG1082" s="28" t="s">
        <v>11839</v>
      </c>
      <c r="AH1082" s="122" t="s">
        <v>11839</v>
      </c>
      <c r="AI1082" s="122" t="s">
        <v>11839</v>
      </c>
      <c r="AJ1082" s="123" t="s">
        <v>11839</v>
      </c>
      <c r="AK1082" s="124" t="s">
        <v>11839</v>
      </c>
      <c r="AL1082" s="28" t="s">
        <v>11839</v>
      </c>
      <c r="AM1082" s="122" t="s">
        <v>11839</v>
      </c>
      <c r="AN1082" s="122" t="s">
        <v>11839</v>
      </c>
      <c r="AO1082" s="123" t="s">
        <v>11839</v>
      </c>
      <c r="AP1082" s="29" t="s">
        <v>11839</v>
      </c>
      <c r="AQ1082" s="28" t="s">
        <v>11839</v>
      </c>
      <c r="AR1082" s="122" t="s">
        <v>11839</v>
      </c>
      <c r="AS1082" s="122" t="s">
        <v>11839</v>
      </c>
      <c r="AT1082" s="123" t="s">
        <v>11839</v>
      </c>
      <c r="AU1082" s="124" t="s">
        <v>11837</v>
      </c>
      <c r="AV1082" s="8"/>
      <c r="AX1082" s="129"/>
      <c r="AY1082" s="139"/>
      <c r="AZ1082" s="139"/>
    </row>
    <row r="1083" spans="3:52" ht="50" customHeight="1">
      <c r="C1083" s="52" t="s">
        <v>6320</v>
      </c>
      <c r="D1083" s="130" t="s">
        <v>2444</v>
      </c>
      <c r="E1083" s="131" t="s">
        <v>6357</v>
      </c>
      <c r="F1083" s="132" t="s">
        <v>2445</v>
      </c>
      <c r="G1083" s="125">
        <v>1205.9659999999999</v>
      </c>
      <c r="H1083" s="122">
        <v>1143</v>
      </c>
      <c r="I1083" s="123">
        <f t="shared" si="544"/>
        <v>62.965999999999894</v>
      </c>
      <c r="J1083" s="124">
        <f t="shared" si="545"/>
        <v>5.508836395450559</v>
      </c>
      <c r="K1083" s="125">
        <v>205.96600000000001</v>
      </c>
      <c r="L1083" s="122">
        <v>143</v>
      </c>
      <c r="M1083" s="123">
        <f t="shared" si="550"/>
        <v>62.966000000000008</v>
      </c>
      <c r="N1083" s="124">
        <f t="shared" si="551"/>
        <v>44.032167832167843</v>
      </c>
      <c r="O1083" s="125" t="s">
        <v>11840</v>
      </c>
      <c r="P1083" s="122" t="s">
        <v>11840</v>
      </c>
      <c r="Q1083" s="123" t="s">
        <v>11839</v>
      </c>
      <c r="R1083" s="124" t="s">
        <v>11840</v>
      </c>
      <c r="S1083" s="125">
        <v>1000</v>
      </c>
      <c r="T1083" s="122">
        <v>1000</v>
      </c>
      <c r="U1083" s="123">
        <f t="shared" si="546"/>
        <v>0</v>
      </c>
      <c r="V1083" s="124">
        <f t="shared" si="547"/>
        <v>0</v>
      </c>
      <c r="W1083" s="121" t="s">
        <v>8758</v>
      </c>
      <c r="X1083" s="122">
        <v>1000</v>
      </c>
      <c r="Y1083" s="122">
        <v>1000</v>
      </c>
      <c r="Z1083" s="123">
        <f t="shared" si="548"/>
        <v>0</v>
      </c>
      <c r="AA1083" s="124">
        <f t="shared" si="549"/>
        <v>0</v>
      </c>
      <c r="AB1083" s="28" t="s">
        <v>11839</v>
      </c>
      <c r="AC1083" s="122" t="s">
        <v>11839</v>
      </c>
      <c r="AD1083" s="122" t="s">
        <v>11839</v>
      </c>
      <c r="AE1083" s="123" t="s">
        <v>11839</v>
      </c>
      <c r="AF1083" s="29" t="s">
        <v>11839</v>
      </c>
      <c r="AG1083" s="28" t="s">
        <v>11839</v>
      </c>
      <c r="AH1083" s="122" t="s">
        <v>11839</v>
      </c>
      <c r="AI1083" s="122" t="s">
        <v>11839</v>
      </c>
      <c r="AJ1083" s="123" t="s">
        <v>11839</v>
      </c>
      <c r="AK1083" s="124" t="s">
        <v>11839</v>
      </c>
      <c r="AL1083" s="28" t="s">
        <v>11839</v>
      </c>
      <c r="AM1083" s="122" t="s">
        <v>11839</v>
      </c>
      <c r="AN1083" s="122" t="s">
        <v>11839</v>
      </c>
      <c r="AO1083" s="123" t="s">
        <v>11839</v>
      </c>
      <c r="AP1083" s="29" t="s">
        <v>11839</v>
      </c>
      <c r="AQ1083" s="28" t="s">
        <v>11839</v>
      </c>
      <c r="AR1083" s="122" t="s">
        <v>11839</v>
      </c>
      <c r="AS1083" s="122" t="s">
        <v>11839</v>
      </c>
      <c r="AT1083" s="123" t="s">
        <v>11839</v>
      </c>
      <c r="AU1083" s="124" t="s">
        <v>11837</v>
      </c>
      <c r="AV1083" s="104"/>
      <c r="AX1083" s="129"/>
      <c r="AY1083" s="139"/>
      <c r="AZ1083" s="139"/>
    </row>
    <row r="1084" spans="3:52" ht="50" customHeight="1">
      <c r="C1084" s="52" t="s">
        <v>6320</v>
      </c>
      <c r="D1084" s="130" t="s">
        <v>2446</v>
      </c>
      <c r="E1084" s="131" t="s">
        <v>6357</v>
      </c>
      <c r="F1084" s="132" t="s">
        <v>2447</v>
      </c>
      <c r="G1084" s="125">
        <v>1212.972</v>
      </c>
      <c r="H1084" s="122">
        <v>1175.2719999999999</v>
      </c>
      <c r="I1084" s="123">
        <f t="shared" si="544"/>
        <v>37.700000000000045</v>
      </c>
      <c r="J1084" s="124">
        <f t="shared" si="545"/>
        <v>3.2077680741139112</v>
      </c>
      <c r="K1084" s="125">
        <v>1212.972</v>
      </c>
      <c r="L1084" s="122">
        <v>1175.2719999999999</v>
      </c>
      <c r="M1084" s="123">
        <f t="shared" si="550"/>
        <v>37.700000000000045</v>
      </c>
      <c r="N1084" s="124">
        <f t="shared" si="551"/>
        <v>3.2077680741139112</v>
      </c>
      <c r="O1084" s="125" t="s">
        <v>11840</v>
      </c>
      <c r="P1084" s="122" t="s">
        <v>11840</v>
      </c>
      <c r="Q1084" s="123" t="s">
        <v>11839</v>
      </c>
      <c r="R1084" s="124" t="s">
        <v>11840</v>
      </c>
      <c r="S1084" s="125" t="s">
        <v>6421</v>
      </c>
      <c r="T1084" s="122" t="s">
        <v>6421</v>
      </c>
      <c r="U1084" s="123" t="s">
        <v>6421</v>
      </c>
      <c r="V1084" s="124" t="s">
        <v>6421</v>
      </c>
      <c r="W1084" s="121" t="s">
        <v>11839</v>
      </c>
      <c r="X1084" s="122" t="s">
        <v>11840</v>
      </c>
      <c r="Y1084" s="122" t="s">
        <v>11840</v>
      </c>
      <c r="Z1084" s="123" t="s">
        <v>11840</v>
      </c>
      <c r="AA1084" s="124" t="s">
        <v>11840</v>
      </c>
      <c r="AB1084" s="28" t="s">
        <v>11839</v>
      </c>
      <c r="AC1084" s="122" t="s">
        <v>11839</v>
      </c>
      <c r="AD1084" s="122" t="s">
        <v>11839</v>
      </c>
      <c r="AE1084" s="123" t="s">
        <v>11839</v>
      </c>
      <c r="AF1084" s="29" t="s">
        <v>11839</v>
      </c>
      <c r="AG1084" s="28" t="s">
        <v>11839</v>
      </c>
      <c r="AH1084" s="122" t="s">
        <v>11839</v>
      </c>
      <c r="AI1084" s="122" t="s">
        <v>11839</v>
      </c>
      <c r="AJ1084" s="123" t="s">
        <v>11839</v>
      </c>
      <c r="AK1084" s="124" t="s">
        <v>11839</v>
      </c>
      <c r="AL1084" s="28" t="s">
        <v>11839</v>
      </c>
      <c r="AM1084" s="122" t="s">
        <v>11839</v>
      </c>
      <c r="AN1084" s="122" t="s">
        <v>11839</v>
      </c>
      <c r="AO1084" s="123" t="s">
        <v>11839</v>
      </c>
      <c r="AP1084" s="29" t="s">
        <v>11839</v>
      </c>
      <c r="AQ1084" s="28" t="s">
        <v>11839</v>
      </c>
      <c r="AR1084" s="122" t="s">
        <v>11839</v>
      </c>
      <c r="AS1084" s="122" t="s">
        <v>11839</v>
      </c>
      <c r="AT1084" s="123" t="s">
        <v>11839</v>
      </c>
      <c r="AU1084" s="124" t="s">
        <v>11839</v>
      </c>
      <c r="AV1084" s="104"/>
      <c r="AX1084" s="129"/>
      <c r="AY1084" s="139"/>
      <c r="AZ1084" s="139"/>
    </row>
    <row r="1085" spans="3:52" ht="50" customHeight="1">
      <c r="C1085" s="52" t="s">
        <v>6320</v>
      </c>
      <c r="D1085" s="130" t="s">
        <v>2450</v>
      </c>
      <c r="E1085" s="131" t="s">
        <v>6357</v>
      </c>
      <c r="F1085" s="132" t="s">
        <v>2451</v>
      </c>
      <c r="G1085" s="125">
        <v>41.57</v>
      </c>
      <c r="H1085" s="122">
        <v>48.061999999999998</v>
      </c>
      <c r="I1085" s="123">
        <f t="shared" si="544"/>
        <v>-6.4919999999999973</v>
      </c>
      <c r="J1085" s="124">
        <f t="shared" si="545"/>
        <v>-13.507552744371848</v>
      </c>
      <c r="K1085" s="125">
        <v>41.57</v>
      </c>
      <c r="L1085" s="122">
        <v>48.061999999999998</v>
      </c>
      <c r="M1085" s="123">
        <f t="shared" si="550"/>
        <v>-6.4919999999999973</v>
      </c>
      <c r="N1085" s="124">
        <f t="shared" si="551"/>
        <v>-13.507552744371848</v>
      </c>
      <c r="O1085" s="125" t="s">
        <v>11840</v>
      </c>
      <c r="P1085" s="122" t="s">
        <v>11840</v>
      </c>
      <c r="Q1085" s="123" t="s">
        <v>11839</v>
      </c>
      <c r="R1085" s="124" t="s">
        <v>11840</v>
      </c>
      <c r="S1085" s="125" t="s">
        <v>6421</v>
      </c>
      <c r="T1085" s="122" t="s">
        <v>6421</v>
      </c>
      <c r="U1085" s="123" t="s">
        <v>6421</v>
      </c>
      <c r="V1085" s="124" t="s">
        <v>6421</v>
      </c>
      <c r="W1085" s="121" t="s">
        <v>11839</v>
      </c>
      <c r="X1085" s="122" t="s">
        <v>11840</v>
      </c>
      <c r="Y1085" s="122" t="s">
        <v>11840</v>
      </c>
      <c r="Z1085" s="123" t="s">
        <v>11840</v>
      </c>
      <c r="AA1085" s="124" t="s">
        <v>11840</v>
      </c>
      <c r="AB1085" s="28" t="s">
        <v>11839</v>
      </c>
      <c r="AC1085" s="122" t="s">
        <v>11839</v>
      </c>
      <c r="AD1085" s="122" t="s">
        <v>11839</v>
      </c>
      <c r="AE1085" s="123" t="s">
        <v>11839</v>
      </c>
      <c r="AF1085" s="29" t="s">
        <v>11839</v>
      </c>
      <c r="AG1085" s="28" t="s">
        <v>11839</v>
      </c>
      <c r="AH1085" s="122" t="s">
        <v>11839</v>
      </c>
      <c r="AI1085" s="122" t="s">
        <v>11839</v>
      </c>
      <c r="AJ1085" s="123" t="s">
        <v>11839</v>
      </c>
      <c r="AK1085" s="124" t="s">
        <v>11839</v>
      </c>
      <c r="AL1085" s="28" t="s">
        <v>11839</v>
      </c>
      <c r="AM1085" s="122" t="s">
        <v>11839</v>
      </c>
      <c r="AN1085" s="122" t="s">
        <v>11839</v>
      </c>
      <c r="AO1085" s="123" t="s">
        <v>11839</v>
      </c>
      <c r="AP1085" s="29" t="s">
        <v>11839</v>
      </c>
      <c r="AQ1085" s="28" t="s">
        <v>11839</v>
      </c>
      <c r="AR1085" s="122" t="s">
        <v>11839</v>
      </c>
      <c r="AS1085" s="122" t="s">
        <v>11839</v>
      </c>
      <c r="AT1085" s="123" t="s">
        <v>11839</v>
      </c>
      <c r="AU1085" s="124" t="s">
        <v>11839</v>
      </c>
      <c r="AV1085" s="104"/>
      <c r="AX1085" s="129"/>
      <c r="AY1085" s="139"/>
      <c r="AZ1085" s="139"/>
    </row>
    <row r="1086" spans="3:52" ht="50" customHeight="1">
      <c r="C1086" s="52" t="s">
        <v>6320</v>
      </c>
      <c r="D1086" s="130" t="s">
        <v>2452</v>
      </c>
      <c r="E1086" s="131" t="s">
        <v>6357</v>
      </c>
      <c r="F1086" s="132" t="s">
        <v>2453</v>
      </c>
      <c r="G1086" s="125">
        <v>732.18700000000001</v>
      </c>
      <c r="H1086" s="122">
        <v>640.70299999999997</v>
      </c>
      <c r="I1086" s="123">
        <f t="shared" si="544"/>
        <v>91.484000000000037</v>
      </c>
      <c r="J1086" s="124">
        <f t="shared" si="545"/>
        <v>14.278690750628611</v>
      </c>
      <c r="K1086" s="125" t="s">
        <v>11839</v>
      </c>
      <c r="L1086" s="122" t="s">
        <v>11839</v>
      </c>
      <c r="M1086" s="123" t="s">
        <v>11839</v>
      </c>
      <c r="N1086" s="124" t="s">
        <v>11839</v>
      </c>
      <c r="O1086" s="125" t="s">
        <v>11840</v>
      </c>
      <c r="P1086" s="122" t="s">
        <v>11840</v>
      </c>
      <c r="Q1086" s="123" t="s">
        <v>11839</v>
      </c>
      <c r="R1086" s="124" t="s">
        <v>11840</v>
      </c>
      <c r="S1086" s="125">
        <v>732.18700000000001</v>
      </c>
      <c r="T1086" s="122">
        <v>640.70299999999997</v>
      </c>
      <c r="U1086" s="123">
        <f t="shared" si="546"/>
        <v>91.484000000000037</v>
      </c>
      <c r="V1086" s="124">
        <f t="shared" si="547"/>
        <v>14.278690750628611</v>
      </c>
      <c r="W1086" s="121" t="s">
        <v>8759</v>
      </c>
      <c r="X1086" s="122">
        <v>732.18700000000001</v>
      </c>
      <c r="Y1086" s="122">
        <v>640.70299999999997</v>
      </c>
      <c r="Z1086" s="123">
        <f t="shared" si="548"/>
        <v>91.484000000000037</v>
      </c>
      <c r="AA1086" s="124">
        <f t="shared" si="549"/>
        <v>14.278690750628611</v>
      </c>
      <c r="AB1086" s="28" t="s">
        <v>11839</v>
      </c>
      <c r="AC1086" s="122" t="s">
        <v>11839</v>
      </c>
      <c r="AD1086" s="122" t="s">
        <v>11839</v>
      </c>
      <c r="AE1086" s="123" t="s">
        <v>11839</v>
      </c>
      <c r="AF1086" s="29" t="s">
        <v>11839</v>
      </c>
      <c r="AG1086" s="28" t="s">
        <v>11839</v>
      </c>
      <c r="AH1086" s="122" t="s">
        <v>11839</v>
      </c>
      <c r="AI1086" s="122" t="s">
        <v>11839</v>
      </c>
      <c r="AJ1086" s="123" t="s">
        <v>11839</v>
      </c>
      <c r="AK1086" s="124" t="s">
        <v>11839</v>
      </c>
      <c r="AL1086" s="28" t="s">
        <v>11839</v>
      </c>
      <c r="AM1086" s="122" t="s">
        <v>11839</v>
      </c>
      <c r="AN1086" s="122" t="s">
        <v>11839</v>
      </c>
      <c r="AO1086" s="123" t="s">
        <v>11839</v>
      </c>
      <c r="AP1086" s="29" t="s">
        <v>11839</v>
      </c>
      <c r="AQ1086" s="28" t="s">
        <v>11839</v>
      </c>
      <c r="AR1086" s="122" t="s">
        <v>11839</v>
      </c>
      <c r="AS1086" s="122" t="s">
        <v>11839</v>
      </c>
      <c r="AT1086" s="123" t="s">
        <v>11839</v>
      </c>
      <c r="AU1086" s="124" t="s">
        <v>11837</v>
      </c>
      <c r="AV1086" s="104"/>
      <c r="AX1086" s="129"/>
      <c r="AY1086" s="139"/>
      <c r="AZ1086" s="139"/>
    </row>
    <row r="1087" spans="3:52" ht="50" customHeight="1">
      <c r="C1087" s="52" t="s">
        <v>6320</v>
      </c>
      <c r="D1087" s="130" t="s">
        <v>2454</v>
      </c>
      <c r="E1087" s="131" t="s">
        <v>6357</v>
      </c>
      <c r="F1087" s="132" t="s">
        <v>2455</v>
      </c>
      <c r="G1087" s="125">
        <v>580.75</v>
      </c>
      <c r="H1087" s="122">
        <v>567.50800000000004</v>
      </c>
      <c r="I1087" s="123">
        <f t="shared" si="544"/>
        <v>13.241999999999962</v>
      </c>
      <c r="J1087" s="124">
        <f t="shared" si="545"/>
        <v>2.3333591773155549</v>
      </c>
      <c r="K1087" s="125">
        <v>376.51299999999998</v>
      </c>
      <c r="L1087" s="122">
        <v>369.37299999999999</v>
      </c>
      <c r="M1087" s="123">
        <f t="shared" si="550"/>
        <v>7.1399999999999864</v>
      </c>
      <c r="N1087" s="124">
        <f t="shared" si="551"/>
        <v>1.933005390215307</v>
      </c>
      <c r="O1087" s="125" t="s">
        <v>11840</v>
      </c>
      <c r="P1087" s="122" t="s">
        <v>11840</v>
      </c>
      <c r="Q1087" s="123" t="s">
        <v>11839</v>
      </c>
      <c r="R1087" s="124" t="s">
        <v>11840</v>
      </c>
      <c r="S1087" s="125">
        <v>204.23699999999999</v>
      </c>
      <c r="T1087" s="122">
        <v>198.13499999999999</v>
      </c>
      <c r="U1087" s="123">
        <f t="shared" si="546"/>
        <v>6.1020000000000039</v>
      </c>
      <c r="V1087" s="124">
        <f t="shared" si="547"/>
        <v>3.0797183738360228</v>
      </c>
      <c r="W1087" s="121" t="s">
        <v>7459</v>
      </c>
      <c r="X1087" s="122">
        <v>204.23699999999999</v>
      </c>
      <c r="Y1087" s="122">
        <v>198.13499999999999</v>
      </c>
      <c r="Z1087" s="123">
        <f t="shared" si="548"/>
        <v>6.1020000000000039</v>
      </c>
      <c r="AA1087" s="124">
        <f t="shared" si="549"/>
        <v>3.0797183738360228</v>
      </c>
      <c r="AB1087" s="28" t="s">
        <v>11839</v>
      </c>
      <c r="AC1087" s="122" t="s">
        <v>11839</v>
      </c>
      <c r="AD1087" s="122" t="s">
        <v>11839</v>
      </c>
      <c r="AE1087" s="123" t="s">
        <v>11839</v>
      </c>
      <c r="AF1087" s="29" t="s">
        <v>11839</v>
      </c>
      <c r="AG1087" s="28" t="s">
        <v>11839</v>
      </c>
      <c r="AH1087" s="122" t="s">
        <v>11839</v>
      </c>
      <c r="AI1087" s="122" t="s">
        <v>11839</v>
      </c>
      <c r="AJ1087" s="123" t="s">
        <v>11839</v>
      </c>
      <c r="AK1087" s="124" t="s">
        <v>11839</v>
      </c>
      <c r="AL1087" s="28" t="s">
        <v>11839</v>
      </c>
      <c r="AM1087" s="122" t="s">
        <v>11839</v>
      </c>
      <c r="AN1087" s="122" t="s">
        <v>11839</v>
      </c>
      <c r="AO1087" s="123" t="s">
        <v>11839</v>
      </c>
      <c r="AP1087" s="29" t="s">
        <v>11839</v>
      </c>
      <c r="AQ1087" s="28" t="s">
        <v>11839</v>
      </c>
      <c r="AR1087" s="122" t="s">
        <v>11839</v>
      </c>
      <c r="AS1087" s="122" t="s">
        <v>11839</v>
      </c>
      <c r="AT1087" s="123" t="s">
        <v>11839</v>
      </c>
      <c r="AU1087" s="124" t="s">
        <v>11837</v>
      </c>
      <c r="AV1087" s="104"/>
      <c r="AX1087" s="129"/>
      <c r="AY1087" s="139"/>
      <c r="AZ1087" s="139"/>
    </row>
    <row r="1088" spans="3:52" ht="50" customHeight="1">
      <c r="C1088" s="52" t="s">
        <v>6316</v>
      </c>
      <c r="D1088" s="130" t="s">
        <v>2464</v>
      </c>
      <c r="E1088" s="131" t="s">
        <v>6358</v>
      </c>
      <c r="F1088" s="132" t="s">
        <v>2465</v>
      </c>
      <c r="G1088" s="125">
        <v>16845</v>
      </c>
      <c r="H1088" s="122">
        <v>15644</v>
      </c>
      <c r="I1088" s="123">
        <f t="shared" si="544"/>
        <v>1201</v>
      </c>
      <c r="J1088" s="124">
        <f t="shared" si="545"/>
        <v>7.6770646893377652</v>
      </c>
      <c r="K1088" s="125">
        <v>3006</v>
      </c>
      <c r="L1088" s="122">
        <v>3006</v>
      </c>
      <c r="M1088" s="123">
        <f t="shared" si="550"/>
        <v>0</v>
      </c>
      <c r="N1088" s="124">
        <f t="shared" si="551"/>
        <v>0</v>
      </c>
      <c r="O1088" s="125">
        <v>104</v>
      </c>
      <c r="P1088" s="122">
        <v>104</v>
      </c>
      <c r="Q1088" s="123">
        <f t="shared" ref="Q1088:Q1142" si="552">O1088-P1088</f>
        <v>0</v>
      </c>
      <c r="R1088" s="124">
        <f t="shared" ref="R1088:R1142" si="553">Q1088/P1088*100</f>
        <v>0</v>
      </c>
      <c r="S1088" s="125">
        <v>13735</v>
      </c>
      <c r="T1088" s="122">
        <v>12535</v>
      </c>
      <c r="U1088" s="123">
        <f t="shared" si="546"/>
        <v>1200</v>
      </c>
      <c r="V1088" s="124">
        <f t="shared" si="547"/>
        <v>9.5731950538492221</v>
      </c>
      <c r="W1088" s="121" t="s">
        <v>8760</v>
      </c>
      <c r="X1088" s="122">
        <v>3301</v>
      </c>
      <c r="Y1088" s="122">
        <v>3400</v>
      </c>
      <c r="Z1088" s="123">
        <f t="shared" si="548"/>
        <v>-99</v>
      </c>
      <c r="AA1088" s="124">
        <f t="shared" si="549"/>
        <v>-2.9117647058823528</v>
      </c>
      <c r="AB1088" s="28" t="s">
        <v>8761</v>
      </c>
      <c r="AC1088" s="122">
        <v>2217</v>
      </c>
      <c r="AD1088" s="122">
        <v>2214</v>
      </c>
      <c r="AE1088" s="123">
        <f t="shared" ref="AE1088:AE1135" si="554">AC1088-AD1088</f>
        <v>3</v>
      </c>
      <c r="AF1088" s="29">
        <f t="shared" ref="AF1088:AF1135" si="555">AE1088/AD1088*100</f>
        <v>0.13550135501355012</v>
      </c>
      <c r="AG1088" s="28" t="s">
        <v>8762</v>
      </c>
      <c r="AH1088" s="122">
        <v>1501</v>
      </c>
      <c r="AI1088" s="122">
        <v>901</v>
      </c>
      <c r="AJ1088" s="123">
        <f t="shared" ref="AJ1088:AJ1135" si="556">AH1088-AI1088</f>
        <v>600</v>
      </c>
      <c r="AK1088" s="124">
        <f t="shared" ref="AK1088:AK1135" si="557">AJ1088/AI1088*100</f>
        <v>66.592674805771367</v>
      </c>
      <c r="AL1088" s="28" t="s">
        <v>8763</v>
      </c>
      <c r="AM1088" s="122">
        <v>1206</v>
      </c>
      <c r="AN1088" s="122">
        <v>1153</v>
      </c>
      <c r="AO1088" s="123">
        <f t="shared" ref="AO1088:AO1135" si="558">AM1088-AN1088</f>
        <v>53</v>
      </c>
      <c r="AP1088" s="29">
        <f t="shared" ref="AP1088:AP1135" si="559">AO1088/AN1088*100</f>
        <v>4.5967042497831745</v>
      </c>
      <c r="AQ1088" s="28" t="s">
        <v>8764</v>
      </c>
      <c r="AR1088" s="122">
        <v>1197</v>
      </c>
      <c r="AS1088" s="122">
        <v>1177</v>
      </c>
      <c r="AT1088" s="123">
        <f t="shared" ref="AT1088:AT1135" si="560">AR1088-AS1088</f>
        <v>20</v>
      </c>
      <c r="AU1088" s="124">
        <f t="shared" ref="AU1088:AU1135" si="561">AT1088/AS1088*100</f>
        <v>1.6992353440951573</v>
      </c>
      <c r="AV1088" s="9" t="s">
        <v>8827</v>
      </c>
      <c r="AX1088" s="129"/>
      <c r="AY1088" s="139"/>
      <c r="AZ1088" s="139"/>
    </row>
    <row r="1089" spans="3:52" ht="50" customHeight="1">
      <c r="C1089" s="52" t="s">
        <v>6318</v>
      </c>
      <c r="D1089" s="130" t="s">
        <v>2466</v>
      </c>
      <c r="E1089" s="131" t="s">
        <v>6358</v>
      </c>
      <c r="F1089" s="132" t="s">
        <v>2467</v>
      </c>
      <c r="G1089" s="125">
        <v>6616</v>
      </c>
      <c r="H1089" s="122">
        <v>8138</v>
      </c>
      <c r="I1089" s="123">
        <f t="shared" si="544"/>
        <v>-1522</v>
      </c>
      <c r="J1089" s="124">
        <f t="shared" si="545"/>
        <v>-18.702383878102726</v>
      </c>
      <c r="K1089" s="125">
        <v>3718</v>
      </c>
      <c r="L1089" s="122">
        <v>4889</v>
      </c>
      <c r="M1089" s="123">
        <f t="shared" si="550"/>
        <v>-1171</v>
      </c>
      <c r="N1089" s="124">
        <f t="shared" si="551"/>
        <v>-23.951728369809778</v>
      </c>
      <c r="O1089" s="125">
        <v>0</v>
      </c>
      <c r="P1089" s="122">
        <v>3</v>
      </c>
      <c r="Q1089" s="123">
        <f t="shared" si="552"/>
        <v>-3</v>
      </c>
      <c r="R1089" s="124">
        <f t="shared" si="553"/>
        <v>-100</v>
      </c>
      <c r="S1089" s="125">
        <v>2899</v>
      </c>
      <c r="T1089" s="122">
        <v>3247</v>
      </c>
      <c r="U1089" s="123">
        <f t="shared" si="546"/>
        <v>-348</v>
      </c>
      <c r="V1089" s="124">
        <f t="shared" si="547"/>
        <v>-10.717585463504774</v>
      </c>
      <c r="W1089" s="121" t="s">
        <v>8765</v>
      </c>
      <c r="X1089" s="122">
        <v>1810</v>
      </c>
      <c r="Y1089" s="122">
        <v>1999</v>
      </c>
      <c r="Z1089" s="123">
        <f t="shared" si="548"/>
        <v>-189</v>
      </c>
      <c r="AA1089" s="124">
        <f t="shared" si="549"/>
        <v>-9.4547273636818403</v>
      </c>
      <c r="AB1089" s="28" t="s">
        <v>8766</v>
      </c>
      <c r="AC1089" s="122">
        <v>215</v>
      </c>
      <c r="AD1089" s="122">
        <v>244</v>
      </c>
      <c r="AE1089" s="123">
        <f t="shared" si="554"/>
        <v>-29</v>
      </c>
      <c r="AF1089" s="29">
        <f t="shared" si="555"/>
        <v>-11.885245901639344</v>
      </c>
      <c r="AG1089" s="28" t="s">
        <v>8767</v>
      </c>
      <c r="AH1089" s="122">
        <v>196</v>
      </c>
      <c r="AI1089" s="122">
        <v>256</v>
      </c>
      <c r="AJ1089" s="123">
        <f t="shared" si="556"/>
        <v>-60</v>
      </c>
      <c r="AK1089" s="124">
        <f t="shared" si="557"/>
        <v>-23.4375</v>
      </c>
      <c r="AL1089" s="28" t="s">
        <v>8768</v>
      </c>
      <c r="AM1089" s="122">
        <v>182</v>
      </c>
      <c r="AN1089" s="122">
        <v>175</v>
      </c>
      <c r="AO1089" s="123">
        <f t="shared" si="558"/>
        <v>7</v>
      </c>
      <c r="AP1089" s="29">
        <f t="shared" si="559"/>
        <v>4</v>
      </c>
      <c r="AQ1089" s="28" t="s">
        <v>8769</v>
      </c>
      <c r="AR1089" s="122">
        <v>158</v>
      </c>
      <c r="AS1089" s="122">
        <v>158</v>
      </c>
      <c r="AT1089" s="123">
        <f t="shared" si="560"/>
        <v>0</v>
      </c>
      <c r="AU1089" s="124">
        <f t="shared" si="561"/>
        <v>0</v>
      </c>
      <c r="AV1089" s="9" t="s">
        <v>8827</v>
      </c>
      <c r="AX1089" s="129"/>
      <c r="AY1089" s="139"/>
      <c r="AZ1089" s="139"/>
    </row>
    <row r="1090" spans="3:52" ht="50" customHeight="1">
      <c r="C1090" s="52" t="s">
        <v>6317</v>
      </c>
      <c r="D1090" s="130" t="s">
        <v>2468</v>
      </c>
      <c r="E1090" s="131" t="s">
        <v>6358</v>
      </c>
      <c r="F1090" s="132" t="s">
        <v>2469</v>
      </c>
      <c r="G1090" s="125">
        <v>3681</v>
      </c>
      <c r="H1090" s="122">
        <v>3956</v>
      </c>
      <c r="I1090" s="123">
        <f t="shared" si="544"/>
        <v>-275</v>
      </c>
      <c r="J1090" s="124">
        <f t="shared" si="545"/>
        <v>-6.9514661274014147</v>
      </c>
      <c r="K1090" s="125">
        <v>1952</v>
      </c>
      <c r="L1090" s="122">
        <v>2011</v>
      </c>
      <c r="M1090" s="123">
        <f t="shared" si="550"/>
        <v>-59</v>
      </c>
      <c r="N1090" s="124">
        <f t="shared" si="551"/>
        <v>-2.933863749378419</v>
      </c>
      <c r="O1090" s="125">
        <v>112</v>
      </c>
      <c r="P1090" s="122">
        <v>212</v>
      </c>
      <c r="Q1090" s="123">
        <f t="shared" si="552"/>
        <v>-100</v>
      </c>
      <c r="R1090" s="124">
        <f t="shared" si="553"/>
        <v>-47.169811320754718</v>
      </c>
      <c r="S1090" s="125">
        <v>1617</v>
      </c>
      <c r="T1090" s="122">
        <v>1733</v>
      </c>
      <c r="U1090" s="123">
        <f t="shared" si="546"/>
        <v>-116</v>
      </c>
      <c r="V1090" s="124">
        <f t="shared" si="547"/>
        <v>-6.6935949221004041</v>
      </c>
      <c r="W1090" s="121" t="s">
        <v>8770</v>
      </c>
      <c r="X1090" s="122">
        <v>447</v>
      </c>
      <c r="Y1090" s="122">
        <v>447</v>
      </c>
      <c r="Z1090" s="123">
        <f t="shared" si="548"/>
        <v>0</v>
      </c>
      <c r="AA1090" s="124">
        <f t="shared" si="549"/>
        <v>0</v>
      </c>
      <c r="AB1090" s="28" t="s">
        <v>8771</v>
      </c>
      <c r="AC1090" s="122">
        <v>421</v>
      </c>
      <c r="AD1090" s="122">
        <v>390</v>
      </c>
      <c r="AE1090" s="123">
        <f t="shared" si="554"/>
        <v>31</v>
      </c>
      <c r="AF1090" s="29">
        <f t="shared" si="555"/>
        <v>7.948717948717948</v>
      </c>
      <c r="AG1090" s="28" t="s">
        <v>8772</v>
      </c>
      <c r="AH1090" s="122">
        <v>74</v>
      </c>
      <c r="AI1090" s="122">
        <v>134</v>
      </c>
      <c r="AJ1090" s="123">
        <f t="shared" si="556"/>
        <v>-60</v>
      </c>
      <c r="AK1090" s="124">
        <f t="shared" si="557"/>
        <v>-44.776119402985074</v>
      </c>
      <c r="AL1090" s="28" t="s">
        <v>8773</v>
      </c>
      <c r="AM1090" s="122">
        <v>67</v>
      </c>
      <c r="AN1090" s="122">
        <v>67</v>
      </c>
      <c r="AO1090" s="123">
        <f t="shared" si="558"/>
        <v>0</v>
      </c>
      <c r="AP1090" s="29">
        <f t="shared" si="559"/>
        <v>0</v>
      </c>
      <c r="AQ1090" s="28" t="s">
        <v>8774</v>
      </c>
      <c r="AR1090" s="122">
        <v>62</v>
      </c>
      <c r="AS1090" s="122">
        <v>55</v>
      </c>
      <c r="AT1090" s="123">
        <f t="shared" si="560"/>
        <v>7</v>
      </c>
      <c r="AU1090" s="124">
        <f t="shared" si="561"/>
        <v>12.727272727272727</v>
      </c>
      <c r="AV1090" s="9" t="s">
        <v>8827</v>
      </c>
      <c r="AX1090" s="129"/>
      <c r="AY1090" s="139"/>
      <c r="AZ1090" s="139"/>
    </row>
    <row r="1091" spans="3:52" ht="50" customHeight="1">
      <c r="C1091" s="52" t="s">
        <v>6318</v>
      </c>
      <c r="D1091" s="130" t="s">
        <v>2470</v>
      </c>
      <c r="E1091" s="131" t="s">
        <v>6358</v>
      </c>
      <c r="F1091" s="132" t="s">
        <v>2471</v>
      </c>
      <c r="G1091" s="125">
        <v>5633</v>
      </c>
      <c r="H1091" s="122">
        <v>6061</v>
      </c>
      <c r="I1091" s="123">
        <f t="shared" si="544"/>
        <v>-428</v>
      </c>
      <c r="J1091" s="124">
        <f t="shared" si="545"/>
        <v>-7.0615409998350103</v>
      </c>
      <c r="K1091" s="125">
        <v>3008</v>
      </c>
      <c r="L1091" s="122">
        <v>3504</v>
      </c>
      <c r="M1091" s="123">
        <f t="shared" si="550"/>
        <v>-496</v>
      </c>
      <c r="N1091" s="124">
        <f t="shared" si="551"/>
        <v>-14.15525114155251</v>
      </c>
      <c r="O1091" s="125">
        <v>262</v>
      </c>
      <c r="P1091" s="122">
        <v>262</v>
      </c>
      <c r="Q1091" s="123">
        <f t="shared" si="552"/>
        <v>0</v>
      </c>
      <c r="R1091" s="124">
        <f t="shared" si="553"/>
        <v>0</v>
      </c>
      <c r="S1091" s="125">
        <v>2363</v>
      </c>
      <c r="T1091" s="122">
        <v>2295</v>
      </c>
      <c r="U1091" s="123">
        <f t="shared" si="546"/>
        <v>68</v>
      </c>
      <c r="V1091" s="124">
        <f t="shared" si="547"/>
        <v>2.9629629629629632</v>
      </c>
      <c r="W1091" s="121" t="s">
        <v>6492</v>
      </c>
      <c r="X1091" s="122">
        <v>1298</v>
      </c>
      <c r="Y1091" s="122">
        <v>1297</v>
      </c>
      <c r="Z1091" s="123">
        <f t="shared" si="548"/>
        <v>1</v>
      </c>
      <c r="AA1091" s="124">
        <f t="shared" si="549"/>
        <v>7.7101002313030062E-2</v>
      </c>
      <c r="AB1091" s="28" t="s">
        <v>8775</v>
      </c>
      <c r="AC1091" s="122">
        <v>300</v>
      </c>
      <c r="AD1091" s="122">
        <v>200</v>
      </c>
      <c r="AE1091" s="123">
        <f t="shared" si="554"/>
        <v>100</v>
      </c>
      <c r="AF1091" s="29">
        <f t="shared" si="555"/>
        <v>50</v>
      </c>
      <c r="AG1091" s="28" t="s">
        <v>8776</v>
      </c>
      <c r="AH1091" s="122">
        <v>242</v>
      </c>
      <c r="AI1091" s="122">
        <v>247</v>
      </c>
      <c r="AJ1091" s="123">
        <f t="shared" si="556"/>
        <v>-5</v>
      </c>
      <c r="AK1091" s="124">
        <f t="shared" si="557"/>
        <v>-2.0242914979757085</v>
      </c>
      <c r="AL1091" s="28" t="s">
        <v>6396</v>
      </c>
      <c r="AM1091" s="122">
        <v>181</v>
      </c>
      <c r="AN1091" s="122">
        <v>173</v>
      </c>
      <c r="AO1091" s="123">
        <f t="shared" si="558"/>
        <v>8</v>
      </c>
      <c r="AP1091" s="29">
        <f t="shared" si="559"/>
        <v>4.6242774566473983</v>
      </c>
      <c r="AQ1091" s="28" t="s">
        <v>7884</v>
      </c>
      <c r="AR1091" s="122">
        <v>108</v>
      </c>
      <c r="AS1091" s="122">
        <v>107</v>
      </c>
      <c r="AT1091" s="123">
        <f t="shared" si="560"/>
        <v>1</v>
      </c>
      <c r="AU1091" s="124">
        <f t="shared" si="561"/>
        <v>0.93457943925233633</v>
      </c>
      <c r="AV1091" s="9" t="s">
        <v>12280</v>
      </c>
      <c r="AX1091" s="129"/>
      <c r="AY1091" s="139"/>
      <c r="AZ1091" s="139"/>
    </row>
    <row r="1092" spans="3:52" ht="50" customHeight="1">
      <c r="C1092" s="52" t="s">
        <v>6318</v>
      </c>
      <c r="D1092" s="130" t="s">
        <v>2472</v>
      </c>
      <c r="E1092" s="131" t="s">
        <v>6358</v>
      </c>
      <c r="F1092" s="132" t="s">
        <v>2473</v>
      </c>
      <c r="G1092" s="125">
        <v>5192</v>
      </c>
      <c r="H1092" s="122">
        <v>5321</v>
      </c>
      <c r="I1092" s="123">
        <f t="shared" si="544"/>
        <v>-129</v>
      </c>
      <c r="J1092" s="124">
        <f t="shared" si="545"/>
        <v>-2.4243563239992483</v>
      </c>
      <c r="K1092" s="125">
        <v>2628</v>
      </c>
      <c r="L1092" s="122">
        <v>2541</v>
      </c>
      <c r="M1092" s="123">
        <f t="shared" si="550"/>
        <v>87</v>
      </c>
      <c r="N1092" s="124">
        <f t="shared" si="551"/>
        <v>3.4238488783943333</v>
      </c>
      <c r="O1092" s="125">
        <v>49</v>
      </c>
      <c r="P1092" s="122">
        <v>49</v>
      </c>
      <c r="Q1092" s="123">
        <f t="shared" si="552"/>
        <v>0</v>
      </c>
      <c r="R1092" s="124">
        <f t="shared" si="553"/>
        <v>0</v>
      </c>
      <c r="S1092" s="125">
        <v>2514</v>
      </c>
      <c r="T1092" s="122">
        <v>2732</v>
      </c>
      <c r="U1092" s="123">
        <f t="shared" si="546"/>
        <v>-218</v>
      </c>
      <c r="V1092" s="124">
        <f t="shared" si="547"/>
        <v>-7.9795021961932653</v>
      </c>
      <c r="W1092" s="121" t="s">
        <v>8777</v>
      </c>
      <c r="X1092" s="122">
        <v>1548</v>
      </c>
      <c r="Y1092" s="122">
        <v>1657</v>
      </c>
      <c r="Z1092" s="123">
        <f t="shared" si="548"/>
        <v>-109</v>
      </c>
      <c r="AA1092" s="124">
        <f t="shared" si="549"/>
        <v>-6.5781532890766448</v>
      </c>
      <c r="AB1092" s="28" t="s">
        <v>8778</v>
      </c>
      <c r="AC1092" s="122">
        <v>343</v>
      </c>
      <c r="AD1092" s="122">
        <v>378</v>
      </c>
      <c r="AE1092" s="123">
        <f t="shared" si="554"/>
        <v>-35</v>
      </c>
      <c r="AF1092" s="29">
        <f t="shared" si="555"/>
        <v>-9.2592592592592595</v>
      </c>
      <c r="AG1092" s="28" t="s">
        <v>8779</v>
      </c>
      <c r="AH1092" s="122">
        <v>277</v>
      </c>
      <c r="AI1092" s="122">
        <v>360</v>
      </c>
      <c r="AJ1092" s="123">
        <f t="shared" si="556"/>
        <v>-83</v>
      </c>
      <c r="AK1092" s="124">
        <f t="shared" si="557"/>
        <v>-23.055555555555557</v>
      </c>
      <c r="AL1092" s="28" t="s">
        <v>8776</v>
      </c>
      <c r="AM1092" s="122">
        <v>168</v>
      </c>
      <c r="AN1092" s="122">
        <v>168</v>
      </c>
      <c r="AO1092" s="123">
        <f t="shared" si="558"/>
        <v>0</v>
      </c>
      <c r="AP1092" s="29">
        <f t="shared" si="559"/>
        <v>0</v>
      </c>
      <c r="AQ1092" s="28" t="s">
        <v>8780</v>
      </c>
      <c r="AR1092" s="122">
        <v>118</v>
      </c>
      <c r="AS1092" s="122">
        <v>102</v>
      </c>
      <c r="AT1092" s="123">
        <f t="shared" si="560"/>
        <v>16</v>
      </c>
      <c r="AU1092" s="124">
        <f t="shared" si="561"/>
        <v>15.686274509803921</v>
      </c>
      <c r="AV1092" s="9" t="s">
        <v>8827</v>
      </c>
      <c r="AX1092" s="129"/>
      <c r="AY1092" s="139"/>
      <c r="AZ1092" s="139"/>
    </row>
    <row r="1093" spans="3:52" ht="50" customHeight="1">
      <c r="C1093" s="52" t="s">
        <v>6318</v>
      </c>
      <c r="D1093" s="130" t="s">
        <v>2474</v>
      </c>
      <c r="E1093" s="131" t="s">
        <v>6358</v>
      </c>
      <c r="F1093" s="132" t="s">
        <v>2475</v>
      </c>
      <c r="G1093" s="125">
        <v>7999</v>
      </c>
      <c r="H1093" s="122">
        <v>8564</v>
      </c>
      <c r="I1093" s="123">
        <f t="shared" si="544"/>
        <v>-565</v>
      </c>
      <c r="J1093" s="124">
        <f t="shared" si="545"/>
        <v>-6.5973843998131718</v>
      </c>
      <c r="K1093" s="125">
        <v>3412</v>
      </c>
      <c r="L1093" s="122">
        <v>3537</v>
      </c>
      <c r="M1093" s="123">
        <f t="shared" si="550"/>
        <v>-125</v>
      </c>
      <c r="N1093" s="124">
        <f t="shared" si="551"/>
        <v>-3.5340684195646026</v>
      </c>
      <c r="O1093" s="125">
        <v>1229</v>
      </c>
      <c r="P1093" s="122">
        <v>1341</v>
      </c>
      <c r="Q1093" s="123">
        <f t="shared" si="552"/>
        <v>-112</v>
      </c>
      <c r="R1093" s="124">
        <f t="shared" si="553"/>
        <v>-8.3519761372110359</v>
      </c>
      <c r="S1093" s="125">
        <v>3358</v>
      </c>
      <c r="T1093" s="122">
        <v>3686</v>
      </c>
      <c r="U1093" s="123">
        <f t="shared" si="546"/>
        <v>-328</v>
      </c>
      <c r="V1093" s="124">
        <f t="shared" si="547"/>
        <v>-8.8985349972870313</v>
      </c>
      <c r="W1093" s="121" t="s">
        <v>8781</v>
      </c>
      <c r="X1093" s="122">
        <v>1460</v>
      </c>
      <c r="Y1093" s="122">
        <v>1588</v>
      </c>
      <c r="Z1093" s="123">
        <f t="shared" si="548"/>
        <v>-128</v>
      </c>
      <c r="AA1093" s="124">
        <f t="shared" si="549"/>
        <v>-8.0604534005037785</v>
      </c>
      <c r="AB1093" s="28" t="s">
        <v>8782</v>
      </c>
      <c r="AC1093" s="122">
        <v>845</v>
      </c>
      <c r="AD1093" s="122">
        <v>944</v>
      </c>
      <c r="AE1093" s="123">
        <f t="shared" si="554"/>
        <v>-99</v>
      </c>
      <c r="AF1093" s="29">
        <f t="shared" si="555"/>
        <v>-10.48728813559322</v>
      </c>
      <c r="AG1093" s="28" t="s">
        <v>8783</v>
      </c>
      <c r="AH1093" s="122">
        <v>347</v>
      </c>
      <c r="AI1093" s="122">
        <v>313</v>
      </c>
      <c r="AJ1093" s="123">
        <f t="shared" si="556"/>
        <v>34</v>
      </c>
      <c r="AK1093" s="124">
        <f t="shared" si="557"/>
        <v>10.862619808306709</v>
      </c>
      <c r="AL1093" s="28" t="s">
        <v>8784</v>
      </c>
      <c r="AM1093" s="122">
        <v>282</v>
      </c>
      <c r="AN1093" s="122">
        <v>370</v>
      </c>
      <c r="AO1093" s="123">
        <f t="shared" si="558"/>
        <v>-88</v>
      </c>
      <c r="AP1093" s="29">
        <f t="shared" si="559"/>
        <v>-23.783783783783786</v>
      </c>
      <c r="AQ1093" s="28" t="s">
        <v>8785</v>
      </c>
      <c r="AR1093" s="122">
        <v>232</v>
      </c>
      <c r="AS1093" s="122">
        <v>239</v>
      </c>
      <c r="AT1093" s="123">
        <f t="shared" si="560"/>
        <v>-7</v>
      </c>
      <c r="AU1093" s="124">
        <f t="shared" si="561"/>
        <v>-2.9288702928870292</v>
      </c>
      <c r="AV1093" s="9" t="s">
        <v>12280</v>
      </c>
      <c r="AX1093" s="129"/>
      <c r="AY1093" s="139"/>
      <c r="AZ1093" s="139"/>
    </row>
    <row r="1094" spans="3:52" ht="50" customHeight="1">
      <c r="C1094" s="52" t="s">
        <v>6318</v>
      </c>
      <c r="D1094" s="130" t="s">
        <v>2476</v>
      </c>
      <c r="E1094" s="131" t="s">
        <v>6358</v>
      </c>
      <c r="F1094" s="132" t="s">
        <v>2477</v>
      </c>
      <c r="G1094" s="125">
        <v>3494</v>
      </c>
      <c r="H1094" s="122">
        <v>2952</v>
      </c>
      <c r="I1094" s="123">
        <f t="shared" si="544"/>
        <v>542</v>
      </c>
      <c r="J1094" s="124">
        <f t="shared" si="545"/>
        <v>18.360433604336045</v>
      </c>
      <c r="K1094" s="125">
        <v>819</v>
      </c>
      <c r="L1094" s="122">
        <v>524</v>
      </c>
      <c r="M1094" s="123">
        <f t="shared" si="550"/>
        <v>295</v>
      </c>
      <c r="N1094" s="124">
        <f t="shared" si="551"/>
        <v>56.297709923664115</v>
      </c>
      <c r="O1094" s="125">
        <v>858</v>
      </c>
      <c r="P1094" s="122">
        <v>756</v>
      </c>
      <c r="Q1094" s="123">
        <f t="shared" si="552"/>
        <v>102</v>
      </c>
      <c r="R1094" s="124">
        <f t="shared" si="553"/>
        <v>13.492063492063492</v>
      </c>
      <c r="S1094" s="125">
        <v>1817</v>
      </c>
      <c r="T1094" s="122">
        <v>1672</v>
      </c>
      <c r="U1094" s="123">
        <f t="shared" si="546"/>
        <v>145</v>
      </c>
      <c r="V1094" s="124">
        <f t="shared" si="547"/>
        <v>8.6722488038277508</v>
      </c>
      <c r="W1094" s="121" t="s">
        <v>8786</v>
      </c>
      <c r="X1094" s="122">
        <v>727</v>
      </c>
      <c r="Y1094" s="122">
        <v>626</v>
      </c>
      <c r="Z1094" s="123">
        <f t="shared" si="548"/>
        <v>101</v>
      </c>
      <c r="AA1094" s="124">
        <f t="shared" si="549"/>
        <v>16.134185303514375</v>
      </c>
      <c r="AB1094" s="28" t="s">
        <v>8787</v>
      </c>
      <c r="AC1094" s="122">
        <v>363</v>
      </c>
      <c r="AD1094" s="122">
        <v>363</v>
      </c>
      <c r="AE1094" s="123">
        <f t="shared" si="554"/>
        <v>0</v>
      </c>
      <c r="AF1094" s="29">
        <f t="shared" si="555"/>
        <v>0</v>
      </c>
      <c r="AG1094" s="28" t="s">
        <v>8788</v>
      </c>
      <c r="AH1094" s="122">
        <v>227</v>
      </c>
      <c r="AI1094" s="122">
        <v>242</v>
      </c>
      <c r="AJ1094" s="123">
        <f t="shared" si="556"/>
        <v>-15</v>
      </c>
      <c r="AK1094" s="124">
        <f t="shared" si="557"/>
        <v>-6.1983471074380168</v>
      </c>
      <c r="AL1094" s="28" t="s">
        <v>8789</v>
      </c>
      <c r="AM1094" s="122">
        <v>180</v>
      </c>
      <c r="AN1094" s="122">
        <v>156</v>
      </c>
      <c r="AO1094" s="123">
        <f t="shared" si="558"/>
        <v>24</v>
      </c>
      <c r="AP1094" s="29">
        <f t="shared" si="559"/>
        <v>15.384615384615385</v>
      </c>
      <c r="AQ1094" s="28" t="s">
        <v>8790</v>
      </c>
      <c r="AR1094" s="122">
        <v>100</v>
      </c>
      <c r="AS1094" s="122">
        <v>100</v>
      </c>
      <c r="AT1094" s="123">
        <f t="shared" si="560"/>
        <v>0</v>
      </c>
      <c r="AU1094" s="124">
        <f t="shared" si="561"/>
        <v>0</v>
      </c>
      <c r="AV1094" s="9" t="s">
        <v>12280</v>
      </c>
      <c r="AX1094" s="129"/>
      <c r="AY1094" s="139"/>
      <c r="AZ1094" s="139"/>
    </row>
    <row r="1095" spans="3:52" ht="50" customHeight="1">
      <c r="C1095" s="52" t="s">
        <v>6318</v>
      </c>
      <c r="D1095" s="106" t="s">
        <v>2478</v>
      </c>
      <c r="E1095" s="107" t="s">
        <v>6358</v>
      </c>
      <c r="F1095" s="108" t="s">
        <v>2479</v>
      </c>
      <c r="G1095" s="125">
        <v>8713</v>
      </c>
      <c r="H1095" s="122">
        <v>8838</v>
      </c>
      <c r="I1095" s="123">
        <f t="shared" si="544"/>
        <v>-125</v>
      </c>
      <c r="J1095" s="124">
        <f t="shared" si="545"/>
        <v>-1.4143471373613941</v>
      </c>
      <c r="K1095" s="125">
        <v>6611</v>
      </c>
      <c r="L1095" s="122">
        <v>6623</v>
      </c>
      <c r="M1095" s="123">
        <f t="shared" si="550"/>
        <v>-12</v>
      </c>
      <c r="N1095" s="124">
        <f t="shared" si="551"/>
        <v>-0.18118677336554431</v>
      </c>
      <c r="O1095" s="125">
        <v>102</v>
      </c>
      <c r="P1095" s="122">
        <v>101</v>
      </c>
      <c r="Q1095" s="123">
        <f t="shared" si="552"/>
        <v>1</v>
      </c>
      <c r="R1095" s="124">
        <f t="shared" si="553"/>
        <v>0.99009900990099009</v>
      </c>
      <c r="S1095" s="125">
        <v>2000</v>
      </c>
      <c r="T1095" s="122">
        <v>2114</v>
      </c>
      <c r="U1095" s="123">
        <f t="shared" si="546"/>
        <v>-114</v>
      </c>
      <c r="V1095" s="124">
        <f t="shared" si="547"/>
        <v>-5.3926206244087043</v>
      </c>
      <c r="W1095" s="121" t="s">
        <v>8786</v>
      </c>
      <c r="X1095" s="122">
        <v>1560</v>
      </c>
      <c r="Y1095" s="122">
        <v>1696</v>
      </c>
      <c r="Z1095" s="123">
        <f t="shared" si="548"/>
        <v>-136</v>
      </c>
      <c r="AA1095" s="124">
        <f t="shared" si="549"/>
        <v>-8.0188679245283012</v>
      </c>
      <c r="AB1095" s="28" t="s">
        <v>8791</v>
      </c>
      <c r="AC1095" s="122">
        <v>222</v>
      </c>
      <c r="AD1095" s="122">
        <v>214</v>
      </c>
      <c r="AE1095" s="123">
        <f t="shared" si="554"/>
        <v>8</v>
      </c>
      <c r="AF1095" s="29">
        <f t="shared" si="555"/>
        <v>3.7383177570093453</v>
      </c>
      <c r="AG1095" s="28" t="s">
        <v>8792</v>
      </c>
      <c r="AH1095" s="122">
        <v>64</v>
      </c>
      <c r="AI1095" s="122">
        <v>64</v>
      </c>
      <c r="AJ1095" s="123">
        <f t="shared" si="556"/>
        <v>0</v>
      </c>
      <c r="AK1095" s="124">
        <f t="shared" si="557"/>
        <v>0</v>
      </c>
      <c r="AL1095" s="28" t="s">
        <v>8793</v>
      </c>
      <c r="AM1095" s="122">
        <v>45</v>
      </c>
      <c r="AN1095" s="122">
        <v>27</v>
      </c>
      <c r="AO1095" s="123">
        <f t="shared" si="558"/>
        <v>18</v>
      </c>
      <c r="AP1095" s="29">
        <f t="shared" si="559"/>
        <v>66.666666666666657</v>
      </c>
      <c r="AQ1095" s="28" t="s">
        <v>8794</v>
      </c>
      <c r="AR1095" s="122">
        <v>41</v>
      </c>
      <c r="AS1095" s="122">
        <v>40</v>
      </c>
      <c r="AT1095" s="123">
        <f t="shared" si="560"/>
        <v>1</v>
      </c>
      <c r="AU1095" s="124">
        <f t="shared" si="561"/>
        <v>2.5</v>
      </c>
      <c r="AV1095" s="9" t="s">
        <v>12280</v>
      </c>
      <c r="AX1095" s="129"/>
      <c r="AY1095" s="139"/>
      <c r="AZ1095" s="139"/>
    </row>
    <row r="1096" spans="3:52" ht="50" customHeight="1">
      <c r="C1096" s="52" t="s">
        <v>6317</v>
      </c>
      <c r="D1096" s="106" t="s">
        <v>2480</v>
      </c>
      <c r="E1096" s="107" t="s">
        <v>6358</v>
      </c>
      <c r="F1096" s="108" t="s">
        <v>2481</v>
      </c>
      <c r="G1096" s="125">
        <v>6935</v>
      </c>
      <c r="H1096" s="122">
        <v>6950</v>
      </c>
      <c r="I1096" s="123">
        <f t="shared" si="544"/>
        <v>-15</v>
      </c>
      <c r="J1096" s="124">
        <f t="shared" si="545"/>
        <v>-0.21582733812949639</v>
      </c>
      <c r="K1096" s="125">
        <v>2342</v>
      </c>
      <c r="L1096" s="122">
        <v>2323</v>
      </c>
      <c r="M1096" s="123">
        <f t="shared" si="550"/>
        <v>19</v>
      </c>
      <c r="N1096" s="124">
        <f t="shared" si="551"/>
        <v>0.81790787774429619</v>
      </c>
      <c r="O1096" s="125">
        <v>154</v>
      </c>
      <c r="P1096" s="122">
        <v>154</v>
      </c>
      <c r="Q1096" s="123">
        <f t="shared" si="552"/>
        <v>0</v>
      </c>
      <c r="R1096" s="124">
        <f t="shared" si="553"/>
        <v>0</v>
      </c>
      <c r="S1096" s="125">
        <v>4438</v>
      </c>
      <c r="T1096" s="122">
        <v>4472</v>
      </c>
      <c r="U1096" s="123">
        <f t="shared" si="546"/>
        <v>-34</v>
      </c>
      <c r="V1096" s="124">
        <f t="shared" si="547"/>
        <v>-0.76028622540250446</v>
      </c>
      <c r="W1096" s="121" t="s">
        <v>8795</v>
      </c>
      <c r="X1096" s="122">
        <v>3910</v>
      </c>
      <c r="Y1096" s="122">
        <v>4000</v>
      </c>
      <c r="Z1096" s="123">
        <f t="shared" si="548"/>
        <v>-90</v>
      </c>
      <c r="AA1096" s="124">
        <f t="shared" si="549"/>
        <v>-2.25</v>
      </c>
      <c r="AB1096" s="28" t="s">
        <v>8796</v>
      </c>
      <c r="AC1096" s="122">
        <v>149</v>
      </c>
      <c r="AD1096" s="122">
        <v>155</v>
      </c>
      <c r="AE1096" s="123">
        <f t="shared" si="554"/>
        <v>-6</v>
      </c>
      <c r="AF1096" s="29">
        <f t="shared" si="555"/>
        <v>-3.870967741935484</v>
      </c>
      <c r="AG1096" s="28" t="s">
        <v>8797</v>
      </c>
      <c r="AH1096" s="122">
        <v>149</v>
      </c>
      <c r="AI1096" s="122">
        <v>118</v>
      </c>
      <c r="AJ1096" s="123">
        <f t="shared" si="556"/>
        <v>31</v>
      </c>
      <c r="AK1096" s="124">
        <f t="shared" si="557"/>
        <v>26.271186440677969</v>
      </c>
      <c r="AL1096" s="28" t="s">
        <v>8798</v>
      </c>
      <c r="AM1096" s="122">
        <v>81</v>
      </c>
      <c r="AN1096" s="122">
        <v>81</v>
      </c>
      <c r="AO1096" s="123">
        <f t="shared" si="558"/>
        <v>0</v>
      </c>
      <c r="AP1096" s="29">
        <f t="shared" si="559"/>
        <v>0</v>
      </c>
      <c r="AQ1096" s="28" t="s">
        <v>8799</v>
      </c>
      <c r="AR1096" s="122">
        <v>55</v>
      </c>
      <c r="AS1096" s="122">
        <v>56</v>
      </c>
      <c r="AT1096" s="123">
        <f t="shared" si="560"/>
        <v>-1</v>
      </c>
      <c r="AU1096" s="124">
        <f t="shared" si="561"/>
        <v>-1.7857142857142856</v>
      </c>
      <c r="AV1096" s="9" t="s">
        <v>8827</v>
      </c>
      <c r="AX1096" s="129"/>
      <c r="AY1096" s="139"/>
      <c r="AZ1096" s="139"/>
    </row>
    <row r="1097" spans="3:52" ht="50" customHeight="1">
      <c r="C1097" s="52" t="s">
        <v>6318</v>
      </c>
      <c r="D1097" s="130" t="s">
        <v>2482</v>
      </c>
      <c r="E1097" s="131" t="s">
        <v>6358</v>
      </c>
      <c r="F1097" s="132" t="s">
        <v>2483</v>
      </c>
      <c r="G1097" s="125">
        <v>8522</v>
      </c>
      <c r="H1097" s="122">
        <v>8216</v>
      </c>
      <c r="I1097" s="123">
        <f t="shared" si="544"/>
        <v>306</v>
      </c>
      <c r="J1097" s="124">
        <f t="shared" si="545"/>
        <v>3.7244401168451806</v>
      </c>
      <c r="K1097" s="125">
        <v>3894</v>
      </c>
      <c r="L1097" s="122">
        <v>3926</v>
      </c>
      <c r="M1097" s="123">
        <f t="shared" si="550"/>
        <v>-32</v>
      </c>
      <c r="N1097" s="124">
        <f t="shared" si="551"/>
        <v>-0.81507896077432496</v>
      </c>
      <c r="O1097" s="125">
        <v>282</v>
      </c>
      <c r="P1097" s="122">
        <v>431</v>
      </c>
      <c r="Q1097" s="123">
        <f t="shared" si="552"/>
        <v>-149</v>
      </c>
      <c r="R1097" s="124">
        <f t="shared" si="553"/>
        <v>-34.570765661252899</v>
      </c>
      <c r="S1097" s="125">
        <v>4345</v>
      </c>
      <c r="T1097" s="122">
        <v>3859</v>
      </c>
      <c r="U1097" s="123">
        <f t="shared" si="546"/>
        <v>486</v>
      </c>
      <c r="V1097" s="124">
        <f t="shared" si="547"/>
        <v>12.593936252915263</v>
      </c>
      <c r="W1097" s="121" t="s">
        <v>8800</v>
      </c>
      <c r="X1097" s="122">
        <v>2133</v>
      </c>
      <c r="Y1097" s="122">
        <v>2133</v>
      </c>
      <c r="Z1097" s="123">
        <f t="shared" si="548"/>
        <v>0</v>
      </c>
      <c r="AA1097" s="124">
        <f t="shared" si="549"/>
        <v>0</v>
      </c>
      <c r="AB1097" s="28" t="s">
        <v>8801</v>
      </c>
      <c r="AC1097" s="122">
        <v>898</v>
      </c>
      <c r="AD1097" s="122">
        <v>397</v>
      </c>
      <c r="AE1097" s="123">
        <f t="shared" si="554"/>
        <v>501</v>
      </c>
      <c r="AF1097" s="29">
        <f t="shared" si="555"/>
        <v>126.19647355163728</v>
      </c>
      <c r="AG1097" s="28" t="s">
        <v>8802</v>
      </c>
      <c r="AH1097" s="122">
        <v>821</v>
      </c>
      <c r="AI1097" s="122">
        <v>818</v>
      </c>
      <c r="AJ1097" s="123">
        <f t="shared" si="556"/>
        <v>3</v>
      </c>
      <c r="AK1097" s="124">
        <f t="shared" si="557"/>
        <v>0.36674816625916873</v>
      </c>
      <c r="AL1097" s="28" t="s">
        <v>8803</v>
      </c>
      <c r="AM1097" s="122">
        <v>84</v>
      </c>
      <c r="AN1097" s="122">
        <v>108</v>
      </c>
      <c r="AO1097" s="123">
        <f t="shared" si="558"/>
        <v>-24</v>
      </c>
      <c r="AP1097" s="29">
        <f t="shared" si="559"/>
        <v>-22.222222222222221</v>
      </c>
      <c r="AQ1097" s="28" t="s">
        <v>8804</v>
      </c>
      <c r="AR1097" s="122">
        <v>71</v>
      </c>
      <c r="AS1097" s="122">
        <v>61</v>
      </c>
      <c r="AT1097" s="123">
        <f t="shared" si="560"/>
        <v>10</v>
      </c>
      <c r="AU1097" s="124">
        <f t="shared" si="561"/>
        <v>16.393442622950818</v>
      </c>
      <c r="AV1097" s="9" t="s">
        <v>12280</v>
      </c>
      <c r="AX1097" s="129"/>
      <c r="AY1097" s="139"/>
      <c r="AZ1097" s="139"/>
    </row>
    <row r="1098" spans="3:52" ht="50" customHeight="1">
      <c r="C1098" s="52" t="s">
        <v>6318</v>
      </c>
      <c r="D1098" s="130" t="s">
        <v>2484</v>
      </c>
      <c r="E1098" s="131" t="s">
        <v>6358</v>
      </c>
      <c r="F1098" s="132" t="s">
        <v>2485</v>
      </c>
      <c r="G1098" s="125">
        <v>3684</v>
      </c>
      <c r="H1098" s="122">
        <v>4298</v>
      </c>
      <c r="I1098" s="123">
        <f t="shared" si="544"/>
        <v>-614</v>
      </c>
      <c r="J1098" s="124">
        <f t="shared" si="545"/>
        <v>-14.285714285714285</v>
      </c>
      <c r="K1098" s="125">
        <v>2497</v>
      </c>
      <c r="L1098" s="122">
        <v>2812</v>
      </c>
      <c r="M1098" s="123">
        <f t="shared" si="550"/>
        <v>-315</v>
      </c>
      <c r="N1098" s="124">
        <f t="shared" si="551"/>
        <v>-11.201991465149359</v>
      </c>
      <c r="O1098" s="125">
        <v>330</v>
      </c>
      <c r="P1098" s="122">
        <v>530</v>
      </c>
      <c r="Q1098" s="123">
        <f t="shared" si="552"/>
        <v>-200</v>
      </c>
      <c r="R1098" s="124">
        <f t="shared" si="553"/>
        <v>-37.735849056603776</v>
      </c>
      <c r="S1098" s="125">
        <v>857</v>
      </c>
      <c r="T1098" s="122">
        <v>956</v>
      </c>
      <c r="U1098" s="123">
        <f t="shared" si="546"/>
        <v>-99</v>
      </c>
      <c r="V1098" s="124">
        <f t="shared" si="547"/>
        <v>-10.355648535564853</v>
      </c>
      <c r="W1098" s="121" t="s">
        <v>8794</v>
      </c>
      <c r="X1098" s="122">
        <v>274</v>
      </c>
      <c r="Y1098" s="122">
        <v>274</v>
      </c>
      <c r="Z1098" s="123">
        <f t="shared" si="548"/>
        <v>0</v>
      </c>
      <c r="AA1098" s="124">
        <f t="shared" si="549"/>
        <v>0</v>
      </c>
      <c r="AB1098" s="28" t="s">
        <v>8805</v>
      </c>
      <c r="AC1098" s="122">
        <v>212</v>
      </c>
      <c r="AD1098" s="122">
        <v>411</v>
      </c>
      <c r="AE1098" s="123">
        <f t="shared" si="554"/>
        <v>-199</v>
      </c>
      <c r="AF1098" s="29">
        <f t="shared" si="555"/>
        <v>-48.418491484184919</v>
      </c>
      <c r="AG1098" s="28" t="s">
        <v>8806</v>
      </c>
      <c r="AH1098" s="122">
        <v>200</v>
      </c>
      <c r="AI1098" s="122">
        <v>100</v>
      </c>
      <c r="AJ1098" s="123">
        <f t="shared" si="556"/>
        <v>100</v>
      </c>
      <c r="AK1098" s="124">
        <f t="shared" si="557"/>
        <v>100</v>
      </c>
      <c r="AL1098" s="28" t="s">
        <v>8007</v>
      </c>
      <c r="AM1098" s="122">
        <v>165</v>
      </c>
      <c r="AN1098" s="122">
        <v>165</v>
      </c>
      <c r="AO1098" s="123">
        <f t="shared" si="558"/>
        <v>0</v>
      </c>
      <c r="AP1098" s="29">
        <f t="shared" si="559"/>
        <v>0</v>
      </c>
      <c r="AQ1098" s="28" t="s">
        <v>7088</v>
      </c>
      <c r="AR1098" s="122">
        <v>6</v>
      </c>
      <c r="AS1098" s="122">
        <v>6</v>
      </c>
      <c r="AT1098" s="123">
        <f t="shared" si="560"/>
        <v>0</v>
      </c>
      <c r="AU1098" s="124">
        <f t="shared" si="561"/>
        <v>0</v>
      </c>
      <c r="AV1098" s="9" t="s">
        <v>12280</v>
      </c>
      <c r="AX1098" s="129"/>
      <c r="AY1098" s="139"/>
      <c r="AZ1098" s="139"/>
    </row>
    <row r="1099" spans="3:52" ht="50" customHeight="1">
      <c r="C1099" s="52" t="s">
        <v>6319</v>
      </c>
      <c r="D1099" s="130" t="s">
        <v>2486</v>
      </c>
      <c r="E1099" s="131" t="s">
        <v>6358</v>
      </c>
      <c r="F1099" s="132" t="s">
        <v>2487</v>
      </c>
      <c r="G1099" s="125">
        <v>2174</v>
      </c>
      <c r="H1099" s="122">
        <v>2284</v>
      </c>
      <c r="I1099" s="123">
        <f t="shared" si="544"/>
        <v>-110</v>
      </c>
      <c r="J1099" s="124">
        <f t="shared" si="545"/>
        <v>-4.8161120840630467</v>
      </c>
      <c r="K1099" s="125">
        <v>1670</v>
      </c>
      <c r="L1099" s="122">
        <v>1749</v>
      </c>
      <c r="M1099" s="123">
        <f t="shared" si="550"/>
        <v>-79</v>
      </c>
      <c r="N1099" s="124">
        <f t="shared" si="551"/>
        <v>-4.5168667810177245</v>
      </c>
      <c r="O1099" s="125">
        <v>5</v>
      </c>
      <c r="P1099" s="122">
        <v>5</v>
      </c>
      <c r="Q1099" s="123">
        <f t="shared" si="552"/>
        <v>0</v>
      </c>
      <c r="R1099" s="124">
        <f t="shared" si="553"/>
        <v>0</v>
      </c>
      <c r="S1099" s="125">
        <v>498</v>
      </c>
      <c r="T1099" s="122">
        <v>529</v>
      </c>
      <c r="U1099" s="123">
        <f t="shared" si="546"/>
        <v>-31</v>
      </c>
      <c r="V1099" s="124">
        <f t="shared" si="547"/>
        <v>-5.8601134215500945</v>
      </c>
      <c r="W1099" s="121" t="s">
        <v>6410</v>
      </c>
      <c r="X1099" s="122">
        <v>232</v>
      </c>
      <c r="Y1099" s="122">
        <v>232</v>
      </c>
      <c r="Z1099" s="123">
        <f t="shared" si="548"/>
        <v>0</v>
      </c>
      <c r="AA1099" s="124">
        <f t="shared" si="549"/>
        <v>0</v>
      </c>
      <c r="AB1099" s="28" t="s">
        <v>8807</v>
      </c>
      <c r="AC1099" s="122">
        <v>128</v>
      </c>
      <c r="AD1099" s="122">
        <v>158</v>
      </c>
      <c r="AE1099" s="123">
        <f t="shared" si="554"/>
        <v>-30</v>
      </c>
      <c r="AF1099" s="29">
        <f t="shared" si="555"/>
        <v>-18.9873417721519</v>
      </c>
      <c r="AG1099" s="28" t="s">
        <v>6497</v>
      </c>
      <c r="AH1099" s="122">
        <v>107</v>
      </c>
      <c r="AI1099" s="122">
        <v>107</v>
      </c>
      <c r="AJ1099" s="123">
        <f t="shared" si="556"/>
        <v>0</v>
      </c>
      <c r="AK1099" s="124">
        <f t="shared" si="557"/>
        <v>0</v>
      </c>
      <c r="AL1099" s="28" t="s">
        <v>7986</v>
      </c>
      <c r="AM1099" s="122">
        <v>20</v>
      </c>
      <c r="AN1099" s="122">
        <v>20</v>
      </c>
      <c r="AO1099" s="123">
        <f t="shared" si="558"/>
        <v>0</v>
      </c>
      <c r="AP1099" s="29">
        <f t="shared" si="559"/>
        <v>0</v>
      </c>
      <c r="AQ1099" s="28" t="s">
        <v>7088</v>
      </c>
      <c r="AR1099" s="122">
        <v>11</v>
      </c>
      <c r="AS1099" s="122">
        <v>11</v>
      </c>
      <c r="AT1099" s="123">
        <f t="shared" si="560"/>
        <v>0</v>
      </c>
      <c r="AU1099" s="124">
        <f t="shared" si="561"/>
        <v>0</v>
      </c>
      <c r="AV1099" s="9" t="s">
        <v>12280</v>
      </c>
      <c r="AX1099" s="129"/>
      <c r="AY1099" s="139"/>
      <c r="AZ1099" s="139"/>
    </row>
    <row r="1100" spans="3:52" ht="50" customHeight="1">
      <c r="C1100" s="52" t="s">
        <v>6319</v>
      </c>
      <c r="D1100" s="130" t="s">
        <v>2488</v>
      </c>
      <c r="E1100" s="131" t="s">
        <v>6358</v>
      </c>
      <c r="F1100" s="132" t="s">
        <v>2489</v>
      </c>
      <c r="G1100" s="125">
        <v>1250</v>
      </c>
      <c r="H1100" s="122">
        <v>1252</v>
      </c>
      <c r="I1100" s="123">
        <f t="shared" si="544"/>
        <v>-2</v>
      </c>
      <c r="J1100" s="124">
        <f t="shared" si="545"/>
        <v>-0.15974440894568689</v>
      </c>
      <c r="K1100" s="125">
        <v>801</v>
      </c>
      <c r="L1100" s="122">
        <v>838</v>
      </c>
      <c r="M1100" s="123">
        <f t="shared" si="550"/>
        <v>-37</v>
      </c>
      <c r="N1100" s="124">
        <f t="shared" si="551"/>
        <v>-4.4152744630071599</v>
      </c>
      <c r="O1100" s="125">
        <v>1</v>
      </c>
      <c r="P1100" s="122">
        <v>1</v>
      </c>
      <c r="Q1100" s="123">
        <f t="shared" si="552"/>
        <v>0</v>
      </c>
      <c r="R1100" s="124">
        <f t="shared" si="553"/>
        <v>0</v>
      </c>
      <c r="S1100" s="125">
        <v>448</v>
      </c>
      <c r="T1100" s="122">
        <v>413</v>
      </c>
      <c r="U1100" s="123">
        <f t="shared" si="546"/>
        <v>35</v>
      </c>
      <c r="V1100" s="124">
        <f t="shared" si="547"/>
        <v>8.4745762711864394</v>
      </c>
      <c r="W1100" s="121" t="s">
        <v>8808</v>
      </c>
      <c r="X1100" s="122">
        <v>288</v>
      </c>
      <c r="Y1100" s="122">
        <v>261</v>
      </c>
      <c r="Z1100" s="123">
        <f t="shared" si="548"/>
        <v>27</v>
      </c>
      <c r="AA1100" s="124">
        <f t="shared" si="549"/>
        <v>10.344827586206897</v>
      </c>
      <c r="AB1100" s="28" t="s">
        <v>8809</v>
      </c>
      <c r="AC1100" s="122">
        <v>60</v>
      </c>
      <c r="AD1100" s="122">
        <v>59</v>
      </c>
      <c r="AE1100" s="123">
        <f t="shared" si="554"/>
        <v>1</v>
      </c>
      <c r="AF1100" s="29">
        <f t="shared" si="555"/>
        <v>1.6949152542372881</v>
      </c>
      <c r="AG1100" s="28" t="s">
        <v>8810</v>
      </c>
      <c r="AH1100" s="122">
        <v>59</v>
      </c>
      <c r="AI1100" s="122">
        <v>51</v>
      </c>
      <c r="AJ1100" s="123">
        <f t="shared" si="556"/>
        <v>8</v>
      </c>
      <c r="AK1100" s="124">
        <f t="shared" si="557"/>
        <v>15.686274509803921</v>
      </c>
      <c r="AL1100" s="28" t="s">
        <v>8811</v>
      </c>
      <c r="AM1100" s="122">
        <v>21</v>
      </c>
      <c r="AN1100" s="122">
        <v>19</v>
      </c>
      <c r="AO1100" s="123">
        <f t="shared" si="558"/>
        <v>2</v>
      </c>
      <c r="AP1100" s="29">
        <f t="shared" si="559"/>
        <v>10.526315789473683</v>
      </c>
      <c r="AQ1100" s="28" t="s">
        <v>8812</v>
      </c>
      <c r="AR1100" s="122">
        <v>9</v>
      </c>
      <c r="AS1100" s="122">
        <v>13</v>
      </c>
      <c r="AT1100" s="123">
        <f t="shared" si="560"/>
        <v>-4</v>
      </c>
      <c r="AU1100" s="124">
        <f t="shared" si="561"/>
        <v>-30.76923076923077</v>
      </c>
      <c r="AV1100" s="9" t="s">
        <v>12281</v>
      </c>
      <c r="AX1100" s="129"/>
      <c r="AY1100" s="139"/>
      <c r="AZ1100" s="139"/>
    </row>
    <row r="1101" spans="3:52" ht="50" customHeight="1">
      <c r="C1101" s="52" t="s">
        <v>6319</v>
      </c>
      <c r="D1101" s="130" t="s">
        <v>2490</v>
      </c>
      <c r="E1101" s="131" t="s">
        <v>6358</v>
      </c>
      <c r="F1101" s="132" t="s">
        <v>2491</v>
      </c>
      <c r="G1101" s="125">
        <v>1023</v>
      </c>
      <c r="H1101" s="122">
        <v>1124</v>
      </c>
      <c r="I1101" s="123">
        <f t="shared" si="544"/>
        <v>-101</v>
      </c>
      <c r="J1101" s="124">
        <f t="shared" si="545"/>
        <v>-8.9857651245551597</v>
      </c>
      <c r="K1101" s="125">
        <v>622</v>
      </c>
      <c r="L1101" s="122">
        <v>698</v>
      </c>
      <c r="M1101" s="123">
        <f t="shared" si="550"/>
        <v>-76</v>
      </c>
      <c r="N1101" s="124">
        <f t="shared" si="551"/>
        <v>-10.888252148997136</v>
      </c>
      <c r="O1101" s="125" t="s">
        <v>11840</v>
      </c>
      <c r="P1101" s="122" t="s">
        <v>11840</v>
      </c>
      <c r="Q1101" s="123" t="s">
        <v>11839</v>
      </c>
      <c r="R1101" s="124" t="s">
        <v>11840</v>
      </c>
      <c r="S1101" s="125">
        <v>401</v>
      </c>
      <c r="T1101" s="122">
        <v>426</v>
      </c>
      <c r="U1101" s="123">
        <f t="shared" si="546"/>
        <v>-25</v>
      </c>
      <c r="V1101" s="124">
        <f t="shared" si="547"/>
        <v>-5.868544600938967</v>
      </c>
      <c r="W1101" s="121" t="s">
        <v>8813</v>
      </c>
      <c r="X1101" s="122">
        <v>110</v>
      </c>
      <c r="Y1101" s="122">
        <v>155</v>
      </c>
      <c r="Z1101" s="123">
        <f t="shared" si="548"/>
        <v>-45</v>
      </c>
      <c r="AA1101" s="124">
        <f t="shared" si="549"/>
        <v>-29.032258064516132</v>
      </c>
      <c r="AB1101" s="28" t="s">
        <v>8814</v>
      </c>
      <c r="AC1101" s="122">
        <v>101</v>
      </c>
      <c r="AD1101" s="122">
        <v>101</v>
      </c>
      <c r="AE1101" s="123">
        <f t="shared" si="554"/>
        <v>0</v>
      </c>
      <c r="AF1101" s="29">
        <f t="shared" si="555"/>
        <v>0</v>
      </c>
      <c r="AG1101" s="28" t="s">
        <v>8815</v>
      </c>
      <c r="AH1101" s="122">
        <v>81</v>
      </c>
      <c r="AI1101" s="122">
        <v>66</v>
      </c>
      <c r="AJ1101" s="123">
        <f t="shared" si="556"/>
        <v>15</v>
      </c>
      <c r="AK1101" s="124">
        <f t="shared" si="557"/>
        <v>22.727272727272727</v>
      </c>
      <c r="AL1101" s="28" t="s">
        <v>8816</v>
      </c>
      <c r="AM1101" s="122">
        <v>73</v>
      </c>
      <c r="AN1101" s="122">
        <v>67</v>
      </c>
      <c r="AO1101" s="123">
        <f t="shared" si="558"/>
        <v>6</v>
      </c>
      <c r="AP1101" s="29">
        <f t="shared" si="559"/>
        <v>8.9552238805970141</v>
      </c>
      <c r="AQ1101" s="28" t="s">
        <v>8817</v>
      </c>
      <c r="AR1101" s="122">
        <v>19</v>
      </c>
      <c r="AS1101" s="122">
        <v>19</v>
      </c>
      <c r="AT1101" s="123">
        <f t="shared" si="560"/>
        <v>0</v>
      </c>
      <c r="AU1101" s="124">
        <f t="shared" si="561"/>
        <v>0</v>
      </c>
      <c r="AV1101" s="9" t="s">
        <v>12280</v>
      </c>
      <c r="AX1101" s="129"/>
      <c r="AY1101" s="139"/>
      <c r="AZ1101" s="139"/>
    </row>
    <row r="1102" spans="3:52" ht="50" customHeight="1">
      <c r="C1102" s="52" t="s">
        <v>6319</v>
      </c>
      <c r="D1102" s="130" t="s">
        <v>2492</v>
      </c>
      <c r="E1102" s="131" t="s">
        <v>6358</v>
      </c>
      <c r="F1102" s="132" t="s">
        <v>2493</v>
      </c>
      <c r="G1102" s="125">
        <v>8297</v>
      </c>
      <c r="H1102" s="122">
        <v>8652</v>
      </c>
      <c r="I1102" s="123">
        <f t="shared" si="544"/>
        <v>-355</v>
      </c>
      <c r="J1102" s="124">
        <f t="shared" si="545"/>
        <v>-4.1030975496994913</v>
      </c>
      <c r="K1102" s="125">
        <v>3124</v>
      </c>
      <c r="L1102" s="122">
        <v>3522</v>
      </c>
      <c r="M1102" s="123">
        <f t="shared" si="550"/>
        <v>-398</v>
      </c>
      <c r="N1102" s="124">
        <f t="shared" si="551"/>
        <v>-11.300397501419649</v>
      </c>
      <c r="O1102" s="125">
        <v>1228</v>
      </c>
      <c r="P1102" s="122">
        <v>1227</v>
      </c>
      <c r="Q1102" s="123">
        <f t="shared" si="552"/>
        <v>1</v>
      </c>
      <c r="R1102" s="124">
        <f t="shared" si="553"/>
        <v>8.1499592502037491E-2</v>
      </c>
      <c r="S1102" s="125">
        <v>3945</v>
      </c>
      <c r="T1102" s="122">
        <v>3902</v>
      </c>
      <c r="U1102" s="123">
        <f t="shared" si="546"/>
        <v>43</v>
      </c>
      <c r="V1102" s="124">
        <f t="shared" si="547"/>
        <v>1.1019989748846746</v>
      </c>
      <c r="W1102" s="121" t="s">
        <v>8818</v>
      </c>
      <c r="X1102" s="122">
        <v>1332</v>
      </c>
      <c r="Y1102" s="122">
        <v>1369</v>
      </c>
      <c r="Z1102" s="123">
        <f t="shared" si="548"/>
        <v>-37</v>
      </c>
      <c r="AA1102" s="124">
        <f t="shared" si="549"/>
        <v>-2.7027027027027026</v>
      </c>
      <c r="AB1102" s="28" t="s">
        <v>8819</v>
      </c>
      <c r="AC1102" s="122">
        <v>1270</v>
      </c>
      <c r="AD1102" s="122">
        <v>1276</v>
      </c>
      <c r="AE1102" s="123">
        <f t="shared" si="554"/>
        <v>-6</v>
      </c>
      <c r="AF1102" s="29">
        <f t="shared" si="555"/>
        <v>-0.47021943573667713</v>
      </c>
      <c r="AG1102" s="28" t="s">
        <v>8820</v>
      </c>
      <c r="AH1102" s="122">
        <v>339</v>
      </c>
      <c r="AI1102" s="122">
        <v>339</v>
      </c>
      <c r="AJ1102" s="123">
        <f t="shared" si="556"/>
        <v>0</v>
      </c>
      <c r="AK1102" s="124">
        <f t="shared" si="557"/>
        <v>0</v>
      </c>
      <c r="AL1102" s="28" t="s">
        <v>8821</v>
      </c>
      <c r="AM1102" s="122">
        <v>177</v>
      </c>
      <c r="AN1102" s="122">
        <v>164</v>
      </c>
      <c r="AO1102" s="123">
        <f>AM1102-AN1102</f>
        <v>13</v>
      </c>
      <c r="AP1102" s="29">
        <f t="shared" si="559"/>
        <v>7.9268292682926829</v>
      </c>
      <c r="AQ1102" s="28" t="s">
        <v>8822</v>
      </c>
      <c r="AR1102" s="122">
        <v>177</v>
      </c>
      <c r="AS1102" s="122">
        <v>176</v>
      </c>
      <c r="AT1102" s="123">
        <f t="shared" si="560"/>
        <v>1</v>
      </c>
      <c r="AU1102" s="124">
        <f t="shared" si="561"/>
        <v>0.56818181818181823</v>
      </c>
      <c r="AV1102" s="9" t="s">
        <v>12280</v>
      </c>
      <c r="AX1102" s="129"/>
      <c r="AY1102" s="139"/>
      <c r="AZ1102" s="139"/>
    </row>
    <row r="1103" spans="3:52" ht="50" customHeight="1">
      <c r="C1103" s="52" t="s">
        <v>6319</v>
      </c>
      <c r="D1103" s="130" t="s">
        <v>2494</v>
      </c>
      <c r="E1103" s="131" t="s">
        <v>6358</v>
      </c>
      <c r="F1103" s="132" t="s">
        <v>2495</v>
      </c>
      <c r="G1103" s="125">
        <v>2474</v>
      </c>
      <c r="H1103" s="122">
        <v>2409</v>
      </c>
      <c r="I1103" s="123">
        <f t="shared" si="544"/>
        <v>65</v>
      </c>
      <c r="J1103" s="124">
        <f t="shared" si="545"/>
        <v>2.6982150269821501</v>
      </c>
      <c r="K1103" s="125">
        <v>635</v>
      </c>
      <c r="L1103" s="122">
        <v>534</v>
      </c>
      <c r="M1103" s="123">
        <f t="shared" si="550"/>
        <v>101</v>
      </c>
      <c r="N1103" s="124">
        <f t="shared" si="551"/>
        <v>18.91385767790262</v>
      </c>
      <c r="O1103" s="125">
        <v>255</v>
      </c>
      <c r="P1103" s="122">
        <v>294</v>
      </c>
      <c r="Q1103" s="123">
        <f t="shared" si="552"/>
        <v>-39</v>
      </c>
      <c r="R1103" s="124">
        <f t="shared" si="553"/>
        <v>-13.26530612244898</v>
      </c>
      <c r="S1103" s="125">
        <v>1584</v>
      </c>
      <c r="T1103" s="122">
        <v>1582</v>
      </c>
      <c r="U1103" s="123">
        <f t="shared" si="546"/>
        <v>2</v>
      </c>
      <c r="V1103" s="124">
        <f t="shared" si="547"/>
        <v>0.12642225031605564</v>
      </c>
      <c r="W1103" s="121" t="s">
        <v>8823</v>
      </c>
      <c r="X1103" s="122">
        <v>772</v>
      </c>
      <c r="Y1103" s="122">
        <v>772</v>
      </c>
      <c r="Z1103" s="123">
        <f t="shared" si="548"/>
        <v>0</v>
      </c>
      <c r="AA1103" s="124">
        <f t="shared" si="549"/>
        <v>0</v>
      </c>
      <c r="AB1103" s="28" t="s">
        <v>8795</v>
      </c>
      <c r="AC1103" s="122">
        <v>753</v>
      </c>
      <c r="AD1103" s="122">
        <v>753</v>
      </c>
      <c r="AE1103" s="123">
        <f t="shared" si="554"/>
        <v>0</v>
      </c>
      <c r="AF1103" s="29">
        <f t="shared" si="555"/>
        <v>0</v>
      </c>
      <c r="AG1103" s="28" t="s">
        <v>8824</v>
      </c>
      <c r="AH1103" s="122">
        <v>24</v>
      </c>
      <c r="AI1103" s="122">
        <v>22</v>
      </c>
      <c r="AJ1103" s="123">
        <f t="shared" si="556"/>
        <v>2</v>
      </c>
      <c r="AK1103" s="124">
        <f t="shared" si="557"/>
        <v>9.0909090909090917</v>
      </c>
      <c r="AL1103" s="28" t="s">
        <v>8825</v>
      </c>
      <c r="AM1103" s="122">
        <v>20</v>
      </c>
      <c r="AN1103" s="122">
        <v>20</v>
      </c>
      <c r="AO1103" s="123">
        <f t="shared" si="558"/>
        <v>0</v>
      </c>
      <c r="AP1103" s="29">
        <f t="shared" si="559"/>
        <v>0</v>
      </c>
      <c r="AQ1103" s="28" t="s">
        <v>8826</v>
      </c>
      <c r="AR1103" s="122">
        <v>13</v>
      </c>
      <c r="AS1103" s="122">
        <v>13</v>
      </c>
      <c r="AT1103" s="123">
        <f t="shared" si="560"/>
        <v>0</v>
      </c>
      <c r="AU1103" s="124">
        <f t="shared" si="561"/>
        <v>0</v>
      </c>
      <c r="AV1103" s="9" t="s">
        <v>12280</v>
      </c>
      <c r="AX1103" s="129"/>
      <c r="AY1103" s="139"/>
      <c r="AZ1103" s="139"/>
    </row>
    <row r="1104" spans="3:52" ht="50" customHeight="1">
      <c r="C1104" s="52" t="s">
        <v>6319</v>
      </c>
      <c r="D1104" s="130" t="s">
        <v>2496</v>
      </c>
      <c r="E1104" s="131" t="s">
        <v>6358</v>
      </c>
      <c r="F1104" s="132" t="s">
        <v>2497</v>
      </c>
      <c r="G1104" s="125">
        <v>7723</v>
      </c>
      <c r="H1104" s="122">
        <v>8037</v>
      </c>
      <c r="I1104" s="123">
        <f t="shared" si="544"/>
        <v>-314</v>
      </c>
      <c r="J1104" s="124">
        <f t="shared" si="545"/>
        <v>-3.9069304466840862</v>
      </c>
      <c r="K1104" s="125">
        <v>5809</v>
      </c>
      <c r="L1104" s="122">
        <v>6164</v>
      </c>
      <c r="M1104" s="123">
        <f t="shared" si="550"/>
        <v>-355</v>
      </c>
      <c r="N1104" s="124">
        <f t="shared" si="551"/>
        <v>-5.7592472420506162</v>
      </c>
      <c r="O1104" s="125">
        <v>11</v>
      </c>
      <c r="P1104" s="122">
        <v>11</v>
      </c>
      <c r="Q1104" s="123">
        <f t="shared" si="552"/>
        <v>0</v>
      </c>
      <c r="R1104" s="124">
        <f t="shared" si="553"/>
        <v>0</v>
      </c>
      <c r="S1104" s="125">
        <v>1904</v>
      </c>
      <c r="T1104" s="122">
        <v>1862</v>
      </c>
      <c r="U1104" s="123">
        <f t="shared" si="546"/>
        <v>42</v>
      </c>
      <c r="V1104" s="124">
        <f t="shared" si="547"/>
        <v>2.2556390977443606</v>
      </c>
      <c r="W1104" s="121" t="s">
        <v>6519</v>
      </c>
      <c r="X1104" s="122">
        <v>1681</v>
      </c>
      <c r="Y1104" s="122">
        <v>1681</v>
      </c>
      <c r="Z1104" s="123">
        <f t="shared" si="548"/>
        <v>0</v>
      </c>
      <c r="AA1104" s="124">
        <f t="shared" si="549"/>
        <v>0</v>
      </c>
      <c r="AB1104" s="28" t="s">
        <v>6418</v>
      </c>
      <c r="AC1104" s="122">
        <v>101</v>
      </c>
      <c r="AD1104" s="122">
        <v>103</v>
      </c>
      <c r="AE1104" s="123">
        <f t="shared" si="554"/>
        <v>-2</v>
      </c>
      <c r="AF1104" s="29">
        <f t="shared" si="555"/>
        <v>-1.9417475728155338</v>
      </c>
      <c r="AG1104" s="28" t="s">
        <v>8828</v>
      </c>
      <c r="AH1104" s="122">
        <v>50</v>
      </c>
      <c r="AI1104" s="122">
        <v>0</v>
      </c>
      <c r="AJ1104" s="123">
        <f t="shared" si="556"/>
        <v>50</v>
      </c>
      <c r="AK1104" s="124" t="e">
        <f t="shared" si="557"/>
        <v>#DIV/0!</v>
      </c>
      <c r="AL1104" s="28" t="s">
        <v>6396</v>
      </c>
      <c r="AM1104" s="122">
        <v>30</v>
      </c>
      <c r="AN1104" s="122">
        <v>27</v>
      </c>
      <c r="AO1104" s="123">
        <f t="shared" si="558"/>
        <v>3</v>
      </c>
      <c r="AP1104" s="29">
        <f t="shared" si="559"/>
        <v>11.111111111111111</v>
      </c>
      <c r="AQ1104" s="28" t="s">
        <v>6624</v>
      </c>
      <c r="AR1104" s="122">
        <v>21</v>
      </c>
      <c r="AS1104" s="122">
        <v>21</v>
      </c>
      <c r="AT1104" s="123">
        <f t="shared" si="560"/>
        <v>0</v>
      </c>
      <c r="AU1104" s="124">
        <f t="shared" si="561"/>
        <v>0</v>
      </c>
      <c r="AV1104" s="9" t="s">
        <v>12280</v>
      </c>
      <c r="AX1104" s="129"/>
      <c r="AY1104" s="139"/>
      <c r="AZ1104" s="139"/>
    </row>
    <row r="1105" spans="3:52" ht="50" customHeight="1">
      <c r="C1105" s="52" t="s">
        <v>6319</v>
      </c>
      <c r="D1105" s="109" t="s">
        <v>2498</v>
      </c>
      <c r="E1105" s="110" t="s">
        <v>6358</v>
      </c>
      <c r="F1105" s="111" t="s">
        <v>2499</v>
      </c>
      <c r="G1105" s="125">
        <v>3382</v>
      </c>
      <c r="H1105" s="122">
        <v>3069</v>
      </c>
      <c r="I1105" s="123">
        <f t="shared" si="544"/>
        <v>313</v>
      </c>
      <c r="J1105" s="124">
        <f t="shared" si="545"/>
        <v>10.198761811665037</v>
      </c>
      <c r="K1105" s="125">
        <v>1153</v>
      </c>
      <c r="L1105" s="122">
        <v>1128</v>
      </c>
      <c r="M1105" s="123">
        <f t="shared" si="550"/>
        <v>25</v>
      </c>
      <c r="N1105" s="124">
        <f t="shared" si="551"/>
        <v>2.2163120567375887</v>
      </c>
      <c r="O1105" s="125">
        <v>256</v>
      </c>
      <c r="P1105" s="122">
        <v>241</v>
      </c>
      <c r="Q1105" s="123">
        <f t="shared" si="552"/>
        <v>15</v>
      </c>
      <c r="R1105" s="124">
        <f t="shared" si="553"/>
        <v>6.2240663900414939</v>
      </c>
      <c r="S1105" s="125">
        <v>1973</v>
      </c>
      <c r="T1105" s="122">
        <v>1701</v>
      </c>
      <c r="U1105" s="123">
        <f t="shared" si="546"/>
        <v>272</v>
      </c>
      <c r="V1105" s="124">
        <f t="shared" si="547"/>
        <v>15.990593768371546</v>
      </c>
      <c r="W1105" s="121" t="s">
        <v>8829</v>
      </c>
      <c r="X1105" s="122">
        <v>1580</v>
      </c>
      <c r="Y1105" s="122">
        <v>1308</v>
      </c>
      <c r="Z1105" s="123">
        <f t="shared" si="548"/>
        <v>272</v>
      </c>
      <c r="AA1105" s="124">
        <f t="shared" si="549"/>
        <v>20.795107033639145</v>
      </c>
      <c r="AB1105" s="28" t="s">
        <v>8830</v>
      </c>
      <c r="AC1105" s="122">
        <v>219</v>
      </c>
      <c r="AD1105" s="122">
        <v>219</v>
      </c>
      <c r="AE1105" s="123">
        <f t="shared" si="554"/>
        <v>0</v>
      </c>
      <c r="AF1105" s="29">
        <f t="shared" si="555"/>
        <v>0</v>
      </c>
      <c r="AG1105" s="28" t="s">
        <v>8831</v>
      </c>
      <c r="AH1105" s="122">
        <v>113</v>
      </c>
      <c r="AI1105" s="122">
        <v>113</v>
      </c>
      <c r="AJ1105" s="123">
        <f t="shared" si="556"/>
        <v>0</v>
      </c>
      <c r="AK1105" s="124">
        <f t="shared" si="557"/>
        <v>0</v>
      </c>
      <c r="AL1105" s="28" t="s">
        <v>8832</v>
      </c>
      <c r="AM1105" s="122">
        <v>32</v>
      </c>
      <c r="AN1105" s="122">
        <v>32</v>
      </c>
      <c r="AO1105" s="123">
        <f t="shared" si="558"/>
        <v>0</v>
      </c>
      <c r="AP1105" s="29">
        <f t="shared" si="559"/>
        <v>0</v>
      </c>
      <c r="AQ1105" s="28" t="s">
        <v>8833</v>
      </c>
      <c r="AR1105" s="122">
        <v>16</v>
      </c>
      <c r="AS1105" s="122">
        <v>16</v>
      </c>
      <c r="AT1105" s="123">
        <f t="shared" si="560"/>
        <v>0</v>
      </c>
      <c r="AU1105" s="124">
        <f t="shared" si="561"/>
        <v>0</v>
      </c>
      <c r="AV1105" s="9" t="s">
        <v>12280</v>
      </c>
      <c r="AX1105" s="129"/>
      <c r="AY1105" s="139"/>
      <c r="AZ1105" s="139"/>
    </row>
    <row r="1106" spans="3:52" ht="50" customHeight="1">
      <c r="C1106" s="52" t="s">
        <v>6319</v>
      </c>
      <c r="D1106" s="109" t="s">
        <v>2500</v>
      </c>
      <c r="E1106" s="110" t="s">
        <v>6358</v>
      </c>
      <c r="F1106" s="111" t="s">
        <v>2501</v>
      </c>
      <c r="G1106" s="125">
        <v>5808</v>
      </c>
      <c r="H1106" s="122">
        <v>7143</v>
      </c>
      <c r="I1106" s="123">
        <f t="shared" si="544"/>
        <v>-1335</v>
      </c>
      <c r="J1106" s="124">
        <f t="shared" si="545"/>
        <v>-18.68962620747585</v>
      </c>
      <c r="K1106" s="125">
        <v>2754</v>
      </c>
      <c r="L1106" s="122">
        <v>3130</v>
      </c>
      <c r="M1106" s="123">
        <f t="shared" si="550"/>
        <v>-376</v>
      </c>
      <c r="N1106" s="124">
        <f t="shared" si="551"/>
        <v>-12.012779552715655</v>
      </c>
      <c r="O1106" s="125">
        <v>1</v>
      </c>
      <c r="P1106" s="122">
        <v>641</v>
      </c>
      <c r="Q1106" s="123">
        <f t="shared" si="552"/>
        <v>-640</v>
      </c>
      <c r="R1106" s="124">
        <f t="shared" si="553"/>
        <v>-99.84399375975039</v>
      </c>
      <c r="S1106" s="125">
        <v>3053</v>
      </c>
      <c r="T1106" s="122">
        <v>3372</v>
      </c>
      <c r="U1106" s="123">
        <f t="shared" si="546"/>
        <v>-319</v>
      </c>
      <c r="V1106" s="124">
        <f t="shared" si="547"/>
        <v>-9.4602609727164886</v>
      </c>
      <c r="W1106" s="121" t="s">
        <v>6514</v>
      </c>
      <c r="X1106" s="122">
        <v>1563</v>
      </c>
      <c r="Y1106" s="122">
        <v>1717</v>
      </c>
      <c r="Z1106" s="123">
        <f t="shared" si="548"/>
        <v>-154</v>
      </c>
      <c r="AA1106" s="124">
        <f t="shared" si="549"/>
        <v>-8.9691322073383795</v>
      </c>
      <c r="AB1106" s="28" t="s">
        <v>6532</v>
      </c>
      <c r="AC1106" s="122">
        <v>938</v>
      </c>
      <c r="AD1106" s="122">
        <v>972</v>
      </c>
      <c r="AE1106" s="123">
        <f t="shared" si="554"/>
        <v>-34</v>
      </c>
      <c r="AF1106" s="29">
        <f t="shared" si="555"/>
        <v>-3.4979423868312756</v>
      </c>
      <c r="AG1106" s="28" t="s">
        <v>6451</v>
      </c>
      <c r="AH1106" s="122">
        <v>170</v>
      </c>
      <c r="AI1106" s="122">
        <v>293</v>
      </c>
      <c r="AJ1106" s="123">
        <f t="shared" si="556"/>
        <v>-123</v>
      </c>
      <c r="AK1106" s="124">
        <f t="shared" si="557"/>
        <v>-41.979522184300336</v>
      </c>
      <c r="AL1106" s="28" t="s">
        <v>8065</v>
      </c>
      <c r="AM1106" s="122">
        <v>149</v>
      </c>
      <c r="AN1106" s="122">
        <v>149</v>
      </c>
      <c r="AO1106" s="123">
        <f t="shared" si="558"/>
        <v>0</v>
      </c>
      <c r="AP1106" s="29">
        <f t="shared" si="559"/>
        <v>0</v>
      </c>
      <c r="AQ1106" s="28" t="s">
        <v>6964</v>
      </c>
      <c r="AR1106" s="122">
        <v>66</v>
      </c>
      <c r="AS1106" s="122">
        <v>85</v>
      </c>
      <c r="AT1106" s="123">
        <f t="shared" si="560"/>
        <v>-19</v>
      </c>
      <c r="AU1106" s="124">
        <f t="shared" si="561"/>
        <v>-22.352941176470591</v>
      </c>
      <c r="AV1106" s="9" t="s">
        <v>12280</v>
      </c>
      <c r="AX1106" s="129"/>
      <c r="AY1106" s="139"/>
      <c r="AZ1106" s="139"/>
    </row>
    <row r="1107" spans="3:52" ht="50" customHeight="1">
      <c r="C1107" s="52" t="s">
        <v>6320</v>
      </c>
      <c r="D1107" s="109" t="s">
        <v>2502</v>
      </c>
      <c r="E1107" s="110" t="s">
        <v>6358</v>
      </c>
      <c r="F1107" s="111" t="s">
        <v>2503</v>
      </c>
      <c r="G1107" s="125">
        <v>13</v>
      </c>
      <c r="H1107" s="122">
        <v>13</v>
      </c>
      <c r="I1107" s="123">
        <f t="shared" si="544"/>
        <v>0</v>
      </c>
      <c r="J1107" s="124">
        <f t="shared" si="545"/>
        <v>0</v>
      </c>
      <c r="K1107" s="125" t="s">
        <v>11839</v>
      </c>
      <c r="L1107" s="122" t="s">
        <v>11839</v>
      </c>
      <c r="M1107" s="123" t="s">
        <v>11839</v>
      </c>
      <c r="N1107" s="124" t="s">
        <v>11839</v>
      </c>
      <c r="O1107" s="125" t="s">
        <v>11840</v>
      </c>
      <c r="P1107" s="122" t="s">
        <v>11840</v>
      </c>
      <c r="Q1107" s="123" t="s">
        <v>11839</v>
      </c>
      <c r="R1107" s="124" t="s">
        <v>11840</v>
      </c>
      <c r="S1107" s="125">
        <v>13</v>
      </c>
      <c r="T1107" s="122">
        <v>13</v>
      </c>
      <c r="U1107" s="123">
        <f t="shared" si="546"/>
        <v>0</v>
      </c>
      <c r="V1107" s="124">
        <f t="shared" si="547"/>
        <v>0</v>
      </c>
      <c r="W1107" s="121" t="s">
        <v>8834</v>
      </c>
      <c r="X1107" s="122">
        <v>13</v>
      </c>
      <c r="Y1107" s="122">
        <v>13</v>
      </c>
      <c r="Z1107" s="123">
        <f t="shared" si="548"/>
        <v>0</v>
      </c>
      <c r="AA1107" s="124">
        <f t="shared" si="549"/>
        <v>0</v>
      </c>
      <c r="AB1107" s="28" t="s">
        <v>11839</v>
      </c>
      <c r="AC1107" s="122" t="s">
        <v>11839</v>
      </c>
      <c r="AD1107" s="122" t="s">
        <v>11839</v>
      </c>
      <c r="AE1107" s="123" t="s">
        <v>11839</v>
      </c>
      <c r="AF1107" s="29" t="s">
        <v>11839</v>
      </c>
      <c r="AG1107" s="28" t="s">
        <v>11839</v>
      </c>
      <c r="AH1107" s="122" t="s">
        <v>11839</v>
      </c>
      <c r="AI1107" s="122" t="s">
        <v>11839</v>
      </c>
      <c r="AJ1107" s="123" t="s">
        <v>11839</v>
      </c>
      <c r="AK1107" s="124" t="s">
        <v>11839</v>
      </c>
      <c r="AL1107" s="28" t="s">
        <v>11839</v>
      </c>
      <c r="AM1107" s="122" t="s">
        <v>11839</v>
      </c>
      <c r="AN1107" s="122" t="s">
        <v>11839</v>
      </c>
      <c r="AO1107" s="123" t="s">
        <v>11839</v>
      </c>
      <c r="AP1107" s="29" t="s">
        <v>11839</v>
      </c>
      <c r="AQ1107" s="28" t="s">
        <v>11839</v>
      </c>
      <c r="AR1107" s="122" t="s">
        <v>11839</v>
      </c>
      <c r="AS1107" s="122" t="s">
        <v>11839</v>
      </c>
      <c r="AT1107" s="123" t="s">
        <v>11839</v>
      </c>
      <c r="AU1107" s="124" t="s">
        <v>11837</v>
      </c>
      <c r="AV1107" s="105"/>
      <c r="AX1107" s="129"/>
      <c r="AY1107" s="139"/>
      <c r="AZ1107" s="139"/>
    </row>
    <row r="1108" spans="3:52" ht="50" customHeight="1">
      <c r="C1108" s="52" t="s">
        <v>6320</v>
      </c>
      <c r="D1108" s="130" t="s">
        <v>2510</v>
      </c>
      <c r="E1108" s="131" t="s">
        <v>6358</v>
      </c>
      <c r="F1108" s="132" t="s">
        <v>2511</v>
      </c>
      <c r="G1108" s="125">
        <v>4500</v>
      </c>
      <c r="H1108" s="122">
        <v>3955</v>
      </c>
      <c r="I1108" s="123">
        <f t="shared" si="544"/>
        <v>545</v>
      </c>
      <c r="J1108" s="124">
        <f t="shared" si="545"/>
        <v>13.780025284450062</v>
      </c>
      <c r="K1108" s="125" t="s">
        <v>11839</v>
      </c>
      <c r="L1108" s="122" t="s">
        <v>11839</v>
      </c>
      <c r="M1108" s="123" t="s">
        <v>11839</v>
      </c>
      <c r="N1108" s="124" t="s">
        <v>11839</v>
      </c>
      <c r="O1108" s="125" t="s">
        <v>11840</v>
      </c>
      <c r="P1108" s="122" t="s">
        <v>11840</v>
      </c>
      <c r="Q1108" s="123" t="s">
        <v>11839</v>
      </c>
      <c r="R1108" s="124" t="s">
        <v>11840</v>
      </c>
      <c r="S1108" s="125">
        <v>4500</v>
      </c>
      <c r="T1108" s="122">
        <v>3955</v>
      </c>
      <c r="U1108" s="123">
        <f t="shared" si="546"/>
        <v>545</v>
      </c>
      <c r="V1108" s="124">
        <f t="shared" si="547"/>
        <v>13.780025284450062</v>
      </c>
      <c r="W1108" s="121" t="s">
        <v>8835</v>
      </c>
      <c r="X1108" s="122">
        <v>4500</v>
      </c>
      <c r="Y1108" s="122">
        <v>3955</v>
      </c>
      <c r="Z1108" s="123">
        <f t="shared" si="548"/>
        <v>545</v>
      </c>
      <c r="AA1108" s="124">
        <f t="shared" si="549"/>
        <v>13.780025284450062</v>
      </c>
      <c r="AB1108" s="28" t="s">
        <v>11839</v>
      </c>
      <c r="AC1108" s="122" t="s">
        <v>11839</v>
      </c>
      <c r="AD1108" s="122" t="s">
        <v>11839</v>
      </c>
      <c r="AE1108" s="123" t="s">
        <v>11839</v>
      </c>
      <c r="AF1108" s="29" t="s">
        <v>11839</v>
      </c>
      <c r="AG1108" s="28" t="s">
        <v>11839</v>
      </c>
      <c r="AH1108" s="122" t="s">
        <v>11839</v>
      </c>
      <c r="AI1108" s="122" t="s">
        <v>11839</v>
      </c>
      <c r="AJ1108" s="123" t="s">
        <v>11839</v>
      </c>
      <c r="AK1108" s="124" t="s">
        <v>11839</v>
      </c>
      <c r="AL1108" s="28" t="s">
        <v>11839</v>
      </c>
      <c r="AM1108" s="122" t="s">
        <v>11839</v>
      </c>
      <c r="AN1108" s="122" t="s">
        <v>11839</v>
      </c>
      <c r="AO1108" s="123" t="s">
        <v>11839</v>
      </c>
      <c r="AP1108" s="29" t="s">
        <v>11839</v>
      </c>
      <c r="AQ1108" s="28" t="s">
        <v>11839</v>
      </c>
      <c r="AR1108" s="122" t="s">
        <v>11839</v>
      </c>
      <c r="AS1108" s="122" t="s">
        <v>11839</v>
      </c>
      <c r="AT1108" s="123" t="s">
        <v>11839</v>
      </c>
      <c r="AU1108" s="124" t="s">
        <v>11837</v>
      </c>
      <c r="AV1108" s="105"/>
      <c r="AX1108" s="129"/>
      <c r="AY1108" s="139"/>
      <c r="AZ1108" s="139"/>
    </row>
    <row r="1109" spans="3:52" ht="50" customHeight="1">
      <c r="C1109" s="52" t="s">
        <v>6320</v>
      </c>
      <c r="D1109" s="130" t="s">
        <v>2512</v>
      </c>
      <c r="E1109" s="131" t="s">
        <v>6358</v>
      </c>
      <c r="F1109" s="132" t="s">
        <v>2513</v>
      </c>
      <c r="G1109" s="125">
        <v>501</v>
      </c>
      <c r="H1109" s="122">
        <v>448</v>
      </c>
      <c r="I1109" s="123">
        <f t="shared" si="544"/>
        <v>53</v>
      </c>
      <c r="J1109" s="124">
        <f t="shared" si="545"/>
        <v>11.830357142857142</v>
      </c>
      <c r="K1109" s="125">
        <v>149</v>
      </c>
      <c r="L1109" s="122">
        <v>185</v>
      </c>
      <c r="M1109" s="123">
        <f t="shared" si="550"/>
        <v>-36</v>
      </c>
      <c r="N1109" s="124">
        <f t="shared" si="551"/>
        <v>-19.45945945945946</v>
      </c>
      <c r="O1109" s="125" t="s">
        <v>11840</v>
      </c>
      <c r="P1109" s="122" t="s">
        <v>11840</v>
      </c>
      <c r="Q1109" s="123" t="s">
        <v>11839</v>
      </c>
      <c r="R1109" s="124" t="s">
        <v>11840</v>
      </c>
      <c r="S1109" s="125">
        <v>352</v>
      </c>
      <c r="T1109" s="122">
        <v>263</v>
      </c>
      <c r="U1109" s="123">
        <f t="shared" si="546"/>
        <v>89</v>
      </c>
      <c r="V1109" s="124">
        <f t="shared" si="547"/>
        <v>33.840304182509506</v>
      </c>
      <c r="W1109" s="121" t="s">
        <v>8836</v>
      </c>
      <c r="X1109" s="122">
        <v>352</v>
      </c>
      <c r="Y1109" s="122">
        <v>263</v>
      </c>
      <c r="Z1109" s="123">
        <f t="shared" si="548"/>
        <v>89</v>
      </c>
      <c r="AA1109" s="124">
        <f t="shared" si="549"/>
        <v>33.840304182509506</v>
      </c>
      <c r="AB1109" s="28" t="s">
        <v>11839</v>
      </c>
      <c r="AC1109" s="122" t="s">
        <v>11839</v>
      </c>
      <c r="AD1109" s="122" t="s">
        <v>11839</v>
      </c>
      <c r="AE1109" s="123" t="s">
        <v>11839</v>
      </c>
      <c r="AF1109" s="29" t="s">
        <v>11839</v>
      </c>
      <c r="AG1109" s="28" t="s">
        <v>11839</v>
      </c>
      <c r="AH1109" s="122" t="s">
        <v>11839</v>
      </c>
      <c r="AI1109" s="122" t="s">
        <v>11839</v>
      </c>
      <c r="AJ1109" s="123" t="s">
        <v>11839</v>
      </c>
      <c r="AK1109" s="124" t="s">
        <v>11839</v>
      </c>
      <c r="AL1109" s="28" t="s">
        <v>11839</v>
      </c>
      <c r="AM1109" s="122" t="s">
        <v>11839</v>
      </c>
      <c r="AN1109" s="122" t="s">
        <v>11839</v>
      </c>
      <c r="AO1109" s="123" t="s">
        <v>11839</v>
      </c>
      <c r="AP1109" s="29" t="s">
        <v>11839</v>
      </c>
      <c r="AQ1109" s="28" t="s">
        <v>11839</v>
      </c>
      <c r="AR1109" s="122" t="s">
        <v>11839</v>
      </c>
      <c r="AS1109" s="122" t="s">
        <v>11839</v>
      </c>
      <c r="AT1109" s="123" t="s">
        <v>11839</v>
      </c>
      <c r="AU1109" s="124" t="s">
        <v>11837</v>
      </c>
      <c r="AV1109" s="105"/>
      <c r="AX1109" s="129"/>
      <c r="AY1109" s="139"/>
      <c r="AZ1109" s="139"/>
    </row>
    <row r="1110" spans="3:52" ht="50" customHeight="1">
      <c r="C1110" s="52" t="s">
        <v>6320</v>
      </c>
      <c r="D1110" s="130" t="s">
        <v>2514</v>
      </c>
      <c r="E1110" s="131" t="s">
        <v>6358</v>
      </c>
      <c r="F1110" s="132" t="s">
        <v>2515</v>
      </c>
      <c r="G1110" s="125">
        <v>141</v>
      </c>
      <c r="H1110" s="122">
        <v>137</v>
      </c>
      <c r="I1110" s="123">
        <f t="shared" si="544"/>
        <v>4</v>
      </c>
      <c r="J1110" s="124">
        <f t="shared" si="545"/>
        <v>2.9197080291970803</v>
      </c>
      <c r="K1110" s="125">
        <v>141</v>
      </c>
      <c r="L1110" s="122">
        <v>137</v>
      </c>
      <c r="M1110" s="123">
        <f t="shared" si="550"/>
        <v>4</v>
      </c>
      <c r="N1110" s="124">
        <f t="shared" si="551"/>
        <v>2.9197080291970803</v>
      </c>
      <c r="O1110" s="125" t="s">
        <v>11840</v>
      </c>
      <c r="P1110" s="122" t="s">
        <v>11840</v>
      </c>
      <c r="Q1110" s="123" t="s">
        <v>11839</v>
      </c>
      <c r="R1110" s="124" t="s">
        <v>11840</v>
      </c>
      <c r="S1110" s="125" t="s">
        <v>6421</v>
      </c>
      <c r="T1110" s="122" t="s">
        <v>6421</v>
      </c>
      <c r="U1110" s="123" t="s">
        <v>6421</v>
      </c>
      <c r="V1110" s="124" t="s">
        <v>6421</v>
      </c>
      <c r="W1110" s="121" t="s">
        <v>11839</v>
      </c>
      <c r="X1110" s="122" t="s">
        <v>11840</v>
      </c>
      <c r="Y1110" s="122" t="s">
        <v>11840</v>
      </c>
      <c r="Z1110" s="123" t="s">
        <v>11840</v>
      </c>
      <c r="AA1110" s="124" t="s">
        <v>11840</v>
      </c>
      <c r="AB1110" s="28" t="s">
        <v>11839</v>
      </c>
      <c r="AC1110" s="122" t="s">
        <v>11839</v>
      </c>
      <c r="AD1110" s="122" t="s">
        <v>11839</v>
      </c>
      <c r="AE1110" s="123" t="s">
        <v>11839</v>
      </c>
      <c r="AF1110" s="29" t="s">
        <v>11839</v>
      </c>
      <c r="AG1110" s="28" t="s">
        <v>11839</v>
      </c>
      <c r="AH1110" s="122" t="s">
        <v>11839</v>
      </c>
      <c r="AI1110" s="122" t="s">
        <v>11839</v>
      </c>
      <c r="AJ1110" s="123" t="s">
        <v>11839</v>
      </c>
      <c r="AK1110" s="124" t="s">
        <v>11839</v>
      </c>
      <c r="AL1110" s="28" t="s">
        <v>11839</v>
      </c>
      <c r="AM1110" s="122" t="s">
        <v>11839</v>
      </c>
      <c r="AN1110" s="122" t="s">
        <v>11839</v>
      </c>
      <c r="AO1110" s="123" t="s">
        <v>11839</v>
      </c>
      <c r="AP1110" s="29" t="s">
        <v>11839</v>
      </c>
      <c r="AQ1110" s="28" t="s">
        <v>11839</v>
      </c>
      <c r="AR1110" s="122" t="s">
        <v>11839</v>
      </c>
      <c r="AS1110" s="122" t="s">
        <v>11839</v>
      </c>
      <c r="AT1110" s="123" t="s">
        <v>11839</v>
      </c>
      <c r="AU1110" s="124" t="s">
        <v>11839</v>
      </c>
      <c r="AV1110" s="105"/>
      <c r="AX1110" s="129"/>
      <c r="AY1110" s="139"/>
      <c r="AZ1110" s="139"/>
    </row>
    <row r="1111" spans="3:52" ht="50" customHeight="1">
      <c r="C1111" s="52" t="s">
        <v>6320</v>
      </c>
      <c r="D1111" s="130" t="s">
        <v>2518</v>
      </c>
      <c r="E1111" s="131" t="s">
        <v>6358</v>
      </c>
      <c r="F1111" s="132" t="s">
        <v>2519</v>
      </c>
      <c r="G1111" s="125">
        <v>344</v>
      </c>
      <c r="H1111" s="122">
        <v>306</v>
      </c>
      <c r="I1111" s="123">
        <f t="shared" si="544"/>
        <v>38</v>
      </c>
      <c r="J1111" s="124">
        <f t="shared" si="545"/>
        <v>12.418300653594772</v>
      </c>
      <c r="K1111" s="125">
        <v>344</v>
      </c>
      <c r="L1111" s="122">
        <v>306</v>
      </c>
      <c r="M1111" s="123">
        <f t="shared" si="550"/>
        <v>38</v>
      </c>
      <c r="N1111" s="124">
        <f t="shared" si="551"/>
        <v>12.418300653594772</v>
      </c>
      <c r="O1111" s="125" t="s">
        <v>11840</v>
      </c>
      <c r="P1111" s="122" t="s">
        <v>11840</v>
      </c>
      <c r="Q1111" s="123" t="s">
        <v>11839</v>
      </c>
      <c r="R1111" s="124" t="s">
        <v>11840</v>
      </c>
      <c r="S1111" s="125" t="s">
        <v>6421</v>
      </c>
      <c r="T1111" s="122" t="s">
        <v>6421</v>
      </c>
      <c r="U1111" s="123" t="s">
        <v>6421</v>
      </c>
      <c r="V1111" s="124" t="s">
        <v>6421</v>
      </c>
      <c r="W1111" s="121" t="s">
        <v>11839</v>
      </c>
      <c r="X1111" s="122" t="s">
        <v>11840</v>
      </c>
      <c r="Y1111" s="122" t="s">
        <v>11840</v>
      </c>
      <c r="Z1111" s="123" t="s">
        <v>11840</v>
      </c>
      <c r="AA1111" s="124" t="s">
        <v>11840</v>
      </c>
      <c r="AB1111" s="28" t="s">
        <v>11839</v>
      </c>
      <c r="AC1111" s="122" t="s">
        <v>11839</v>
      </c>
      <c r="AD1111" s="122" t="s">
        <v>11839</v>
      </c>
      <c r="AE1111" s="123" t="s">
        <v>11839</v>
      </c>
      <c r="AF1111" s="29" t="s">
        <v>11839</v>
      </c>
      <c r="AG1111" s="28" t="s">
        <v>11839</v>
      </c>
      <c r="AH1111" s="122" t="s">
        <v>11839</v>
      </c>
      <c r="AI1111" s="122" t="s">
        <v>11839</v>
      </c>
      <c r="AJ1111" s="123" t="s">
        <v>11839</v>
      </c>
      <c r="AK1111" s="124" t="s">
        <v>11839</v>
      </c>
      <c r="AL1111" s="28" t="s">
        <v>11839</v>
      </c>
      <c r="AM1111" s="122" t="s">
        <v>11839</v>
      </c>
      <c r="AN1111" s="122" t="s">
        <v>11839</v>
      </c>
      <c r="AO1111" s="123" t="s">
        <v>11839</v>
      </c>
      <c r="AP1111" s="29" t="s">
        <v>11839</v>
      </c>
      <c r="AQ1111" s="28" t="s">
        <v>11839</v>
      </c>
      <c r="AR1111" s="122" t="s">
        <v>11839</v>
      </c>
      <c r="AS1111" s="122" t="s">
        <v>11839</v>
      </c>
      <c r="AT1111" s="123" t="s">
        <v>11839</v>
      </c>
      <c r="AU1111" s="124" t="s">
        <v>11839</v>
      </c>
      <c r="AV1111" s="105"/>
      <c r="AX1111" s="129"/>
      <c r="AY1111" s="139"/>
      <c r="AZ1111" s="139"/>
    </row>
    <row r="1112" spans="3:52" ht="50" customHeight="1">
      <c r="C1112" s="52" t="s">
        <v>6320</v>
      </c>
      <c r="D1112" s="106" t="s">
        <v>2520</v>
      </c>
      <c r="E1112" s="107" t="s">
        <v>6358</v>
      </c>
      <c r="F1112" s="108" t="s">
        <v>2521</v>
      </c>
      <c r="G1112" s="125">
        <v>568</v>
      </c>
      <c r="H1112" s="122">
        <v>568</v>
      </c>
      <c r="I1112" s="123">
        <f t="shared" si="544"/>
        <v>0</v>
      </c>
      <c r="J1112" s="124">
        <f t="shared" si="545"/>
        <v>0</v>
      </c>
      <c r="K1112" s="125" t="s">
        <v>11839</v>
      </c>
      <c r="L1112" s="122" t="s">
        <v>11839</v>
      </c>
      <c r="M1112" s="123" t="s">
        <v>11839</v>
      </c>
      <c r="N1112" s="124" t="s">
        <v>11839</v>
      </c>
      <c r="O1112" s="125" t="s">
        <v>11840</v>
      </c>
      <c r="P1112" s="122" t="s">
        <v>11840</v>
      </c>
      <c r="Q1112" s="123" t="s">
        <v>11839</v>
      </c>
      <c r="R1112" s="124" t="s">
        <v>11840</v>
      </c>
      <c r="S1112" s="125">
        <v>568</v>
      </c>
      <c r="T1112" s="122">
        <v>568</v>
      </c>
      <c r="U1112" s="123">
        <f t="shared" si="546"/>
        <v>0</v>
      </c>
      <c r="V1112" s="124">
        <f t="shared" si="547"/>
        <v>0</v>
      </c>
      <c r="W1112" s="121" t="s">
        <v>8835</v>
      </c>
      <c r="X1112" s="122">
        <v>568</v>
      </c>
      <c r="Y1112" s="122">
        <v>568</v>
      </c>
      <c r="Z1112" s="123">
        <f t="shared" si="548"/>
        <v>0</v>
      </c>
      <c r="AA1112" s="124">
        <f t="shared" si="549"/>
        <v>0</v>
      </c>
      <c r="AB1112" s="28" t="s">
        <v>11839</v>
      </c>
      <c r="AC1112" s="122" t="s">
        <v>11839</v>
      </c>
      <c r="AD1112" s="122" t="s">
        <v>11839</v>
      </c>
      <c r="AE1112" s="123" t="s">
        <v>11839</v>
      </c>
      <c r="AF1112" s="29" t="s">
        <v>11839</v>
      </c>
      <c r="AG1112" s="28" t="s">
        <v>11839</v>
      </c>
      <c r="AH1112" s="122" t="s">
        <v>11839</v>
      </c>
      <c r="AI1112" s="122" t="s">
        <v>11839</v>
      </c>
      <c r="AJ1112" s="123" t="s">
        <v>11839</v>
      </c>
      <c r="AK1112" s="124" t="s">
        <v>11839</v>
      </c>
      <c r="AL1112" s="28" t="s">
        <v>11839</v>
      </c>
      <c r="AM1112" s="122" t="s">
        <v>11839</v>
      </c>
      <c r="AN1112" s="122" t="s">
        <v>11839</v>
      </c>
      <c r="AO1112" s="123" t="s">
        <v>11839</v>
      </c>
      <c r="AP1112" s="29" t="s">
        <v>11839</v>
      </c>
      <c r="AQ1112" s="28" t="s">
        <v>11839</v>
      </c>
      <c r="AR1112" s="122" t="s">
        <v>11839</v>
      </c>
      <c r="AS1112" s="122" t="s">
        <v>11839</v>
      </c>
      <c r="AT1112" s="123" t="s">
        <v>11839</v>
      </c>
      <c r="AU1112" s="124" t="s">
        <v>11837</v>
      </c>
      <c r="AV1112" s="58"/>
      <c r="AX1112" s="129"/>
      <c r="AY1112" s="139"/>
      <c r="AZ1112" s="139"/>
    </row>
    <row r="1113" spans="3:52" ht="50" customHeight="1">
      <c r="C1113" s="52" t="s">
        <v>6320</v>
      </c>
      <c r="D1113" s="106" t="s">
        <v>2524</v>
      </c>
      <c r="E1113" s="107" t="s">
        <v>6358</v>
      </c>
      <c r="F1113" s="108" t="s">
        <v>2525</v>
      </c>
      <c r="G1113" s="125">
        <v>140</v>
      </c>
      <c r="H1113" s="122">
        <v>142</v>
      </c>
      <c r="I1113" s="123">
        <f t="shared" si="544"/>
        <v>-2</v>
      </c>
      <c r="J1113" s="124">
        <f t="shared" si="545"/>
        <v>-1.4084507042253522</v>
      </c>
      <c r="K1113" s="125" t="s">
        <v>11839</v>
      </c>
      <c r="L1113" s="122" t="s">
        <v>11839</v>
      </c>
      <c r="M1113" s="123" t="s">
        <v>11839</v>
      </c>
      <c r="N1113" s="124" t="s">
        <v>11839</v>
      </c>
      <c r="O1113" s="125" t="s">
        <v>11840</v>
      </c>
      <c r="P1113" s="122" t="s">
        <v>11840</v>
      </c>
      <c r="Q1113" s="123" t="s">
        <v>11839</v>
      </c>
      <c r="R1113" s="124" t="s">
        <v>11840</v>
      </c>
      <c r="S1113" s="125">
        <v>140</v>
      </c>
      <c r="T1113" s="122">
        <v>142</v>
      </c>
      <c r="U1113" s="123">
        <f t="shared" si="546"/>
        <v>-2</v>
      </c>
      <c r="V1113" s="124">
        <f t="shared" si="547"/>
        <v>-1.4084507042253522</v>
      </c>
      <c r="W1113" s="121" t="s">
        <v>8787</v>
      </c>
      <c r="X1113" s="122">
        <v>90</v>
      </c>
      <c r="Y1113" s="122">
        <v>92</v>
      </c>
      <c r="Z1113" s="123">
        <f t="shared" si="548"/>
        <v>-2</v>
      </c>
      <c r="AA1113" s="124">
        <f t="shared" si="549"/>
        <v>-2.1739130434782608</v>
      </c>
      <c r="AB1113" s="28" t="s">
        <v>8836</v>
      </c>
      <c r="AC1113" s="122">
        <v>50</v>
      </c>
      <c r="AD1113" s="122">
        <v>50</v>
      </c>
      <c r="AE1113" s="123">
        <f t="shared" si="554"/>
        <v>0</v>
      </c>
      <c r="AF1113" s="29">
        <f t="shared" si="555"/>
        <v>0</v>
      </c>
      <c r="AG1113" s="122" t="s">
        <v>6421</v>
      </c>
      <c r="AH1113" s="122" t="s">
        <v>6421</v>
      </c>
      <c r="AI1113" s="122" t="s">
        <v>6421</v>
      </c>
      <c r="AJ1113" s="122" t="s">
        <v>6421</v>
      </c>
      <c r="AK1113" s="122" t="s">
        <v>6421</v>
      </c>
      <c r="AL1113" s="28" t="s">
        <v>6421</v>
      </c>
      <c r="AM1113" s="122" t="s">
        <v>6421</v>
      </c>
      <c r="AN1113" s="122" t="s">
        <v>6421</v>
      </c>
      <c r="AO1113" s="123" t="s">
        <v>6421</v>
      </c>
      <c r="AP1113" s="29" t="s">
        <v>6421</v>
      </c>
      <c r="AQ1113" s="28" t="s">
        <v>6421</v>
      </c>
      <c r="AR1113" s="122" t="s">
        <v>6421</v>
      </c>
      <c r="AS1113" s="122" t="s">
        <v>6421</v>
      </c>
      <c r="AT1113" s="123" t="s">
        <v>6421</v>
      </c>
      <c r="AU1113" s="124" t="s">
        <v>6421</v>
      </c>
      <c r="AV1113" s="58"/>
      <c r="AX1113" s="129"/>
      <c r="AY1113" s="139"/>
      <c r="AZ1113" s="139"/>
    </row>
    <row r="1114" spans="3:52" ht="50" customHeight="1">
      <c r="C1114" s="52" t="s">
        <v>6320</v>
      </c>
      <c r="D1114" s="130" t="s">
        <v>2528</v>
      </c>
      <c r="E1114" s="131" t="s">
        <v>6358</v>
      </c>
      <c r="F1114" s="132" t="s">
        <v>2529</v>
      </c>
      <c r="G1114" s="125">
        <v>17</v>
      </c>
      <c r="H1114" s="122">
        <v>16</v>
      </c>
      <c r="I1114" s="123">
        <f t="shared" si="544"/>
        <v>1</v>
      </c>
      <c r="J1114" s="124">
        <f t="shared" si="545"/>
        <v>6.25</v>
      </c>
      <c r="K1114" s="125" t="s">
        <v>11839</v>
      </c>
      <c r="L1114" s="122" t="s">
        <v>11839</v>
      </c>
      <c r="M1114" s="123" t="s">
        <v>11839</v>
      </c>
      <c r="N1114" s="124" t="s">
        <v>11839</v>
      </c>
      <c r="O1114" s="125" t="s">
        <v>11840</v>
      </c>
      <c r="P1114" s="122" t="s">
        <v>11840</v>
      </c>
      <c r="Q1114" s="123" t="s">
        <v>11839</v>
      </c>
      <c r="R1114" s="124" t="s">
        <v>11840</v>
      </c>
      <c r="S1114" s="125">
        <v>17</v>
      </c>
      <c r="T1114" s="122">
        <v>16</v>
      </c>
      <c r="U1114" s="123">
        <f t="shared" si="546"/>
        <v>1</v>
      </c>
      <c r="V1114" s="124">
        <f t="shared" si="547"/>
        <v>6.25</v>
      </c>
      <c r="W1114" s="121" t="s">
        <v>8837</v>
      </c>
      <c r="X1114" s="122">
        <v>16</v>
      </c>
      <c r="Y1114" s="122">
        <v>15</v>
      </c>
      <c r="Z1114" s="123">
        <f t="shared" si="548"/>
        <v>1</v>
      </c>
      <c r="AA1114" s="124">
        <f t="shared" si="549"/>
        <v>6.666666666666667</v>
      </c>
      <c r="AB1114" s="28" t="s">
        <v>8838</v>
      </c>
      <c r="AC1114" s="122">
        <v>1</v>
      </c>
      <c r="AD1114" s="122">
        <v>1</v>
      </c>
      <c r="AE1114" s="123">
        <f t="shared" si="554"/>
        <v>0</v>
      </c>
      <c r="AF1114" s="29">
        <f t="shared" si="555"/>
        <v>0</v>
      </c>
      <c r="AG1114" s="122" t="s">
        <v>6421</v>
      </c>
      <c r="AH1114" s="122" t="s">
        <v>6421</v>
      </c>
      <c r="AI1114" s="122" t="s">
        <v>6421</v>
      </c>
      <c r="AJ1114" s="122" t="s">
        <v>6421</v>
      </c>
      <c r="AK1114" s="122" t="s">
        <v>6421</v>
      </c>
      <c r="AL1114" s="28" t="s">
        <v>6421</v>
      </c>
      <c r="AM1114" s="122" t="s">
        <v>6421</v>
      </c>
      <c r="AN1114" s="122" t="s">
        <v>6421</v>
      </c>
      <c r="AO1114" s="123" t="s">
        <v>6421</v>
      </c>
      <c r="AP1114" s="29" t="s">
        <v>6421</v>
      </c>
      <c r="AQ1114" s="28" t="s">
        <v>6421</v>
      </c>
      <c r="AR1114" s="122" t="s">
        <v>6421</v>
      </c>
      <c r="AS1114" s="122" t="s">
        <v>6421</v>
      </c>
      <c r="AT1114" s="123" t="s">
        <v>6421</v>
      </c>
      <c r="AU1114" s="124" t="s">
        <v>6421</v>
      </c>
      <c r="AV1114" s="105"/>
      <c r="AX1114" s="129"/>
      <c r="AY1114" s="139"/>
      <c r="AZ1114" s="139"/>
    </row>
    <row r="1115" spans="3:52" ht="50" customHeight="1">
      <c r="C1115" s="52" t="s">
        <v>6320</v>
      </c>
      <c r="D1115" s="130" t="s">
        <v>2532</v>
      </c>
      <c r="E1115" s="131" t="s">
        <v>6358</v>
      </c>
      <c r="F1115" s="132" t="s">
        <v>2533</v>
      </c>
      <c r="G1115" s="125">
        <v>2224</v>
      </c>
      <c r="H1115" s="122">
        <v>2193</v>
      </c>
      <c r="I1115" s="123">
        <f t="shared" si="544"/>
        <v>31</v>
      </c>
      <c r="J1115" s="124">
        <f t="shared" si="545"/>
        <v>1.4135886912904696</v>
      </c>
      <c r="K1115" s="125" t="s">
        <v>11839</v>
      </c>
      <c r="L1115" s="122" t="s">
        <v>11839</v>
      </c>
      <c r="M1115" s="123" t="s">
        <v>11839</v>
      </c>
      <c r="N1115" s="124" t="s">
        <v>11839</v>
      </c>
      <c r="O1115" s="125" t="s">
        <v>11840</v>
      </c>
      <c r="P1115" s="122" t="s">
        <v>11840</v>
      </c>
      <c r="Q1115" s="123" t="s">
        <v>11839</v>
      </c>
      <c r="R1115" s="124" t="s">
        <v>11840</v>
      </c>
      <c r="S1115" s="125">
        <v>2224</v>
      </c>
      <c r="T1115" s="122">
        <v>2193</v>
      </c>
      <c r="U1115" s="123">
        <f t="shared" si="546"/>
        <v>31</v>
      </c>
      <c r="V1115" s="124">
        <f t="shared" si="547"/>
        <v>1.4135886912904696</v>
      </c>
      <c r="W1115" s="121" t="s">
        <v>8839</v>
      </c>
      <c r="X1115" s="122">
        <v>2120</v>
      </c>
      <c r="Y1115" s="122">
        <v>2069</v>
      </c>
      <c r="Z1115" s="123">
        <f t="shared" si="548"/>
        <v>51</v>
      </c>
      <c r="AA1115" s="124">
        <f t="shared" si="549"/>
        <v>2.4649589173513777</v>
      </c>
      <c r="AB1115" s="28" t="s">
        <v>8840</v>
      </c>
      <c r="AC1115" s="122">
        <v>76</v>
      </c>
      <c r="AD1115" s="122">
        <v>65</v>
      </c>
      <c r="AE1115" s="123">
        <f t="shared" si="554"/>
        <v>11</v>
      </c>
      <c r="AF1115" s="29">
        <f t="shared" si="555"/>
        <v>16.923076923076923</v>
      </c>
      <c r="AG1115" s="28" t="s">
        <v>8841</v>
      </c>
      <c r="AH1115" s="122">
        <v>28</v>
      </c>
      <c r="AI1115" s="122">
        <v>59</v>
      </c>
      <c r="AJ1115" s="123">
        <f t="shared" si="556"/>
        <v>-31</v>
      </c>
      <c r="AK1115" s="124">
        <f t="shared" si="557"/>
        <v>-52.542372881355938</v>
      </c>
      <c r="AL1115" s="28" t="s">
        <v>6421</v>
      </c>
      <c r="AM1115" s="122" t="s">
        <v>6421</v>
      </c>
      <c r="AN1115" s="122" t="s">
        <v>6421</v>
      </c>
      <c r="AO1115" s="123" t="s">
        <v>6421</v>
      </c>
      <c r="AP1115" s="29" t="s">
        <v>6421</v>
      </c>
      <c r="AQ1115" s="28" t="s">
        <v>6421</v>
      </c>
      <c r="AR1115" s="122" t="s">
        <v>6421</v>
      </c>
      <c r="AS1115" s="122" t="s">
        <v>6421</v>
      </c>
      <c r="AT1115" s="123" t="s">
        <v>6421</v>
      </c>
      <c r="AU1115" s="124" t="s">
        <v>6421</v>
      </c>
      <c r="AV1115" s="105"/>
      <c r="AX1115" s="129"/>
      <c r="AY1115" s="139"/>
      <c r="AZ1115" s="139"/>
    </row>
    <row r="1116" spans="3:52" ht="50" customHeight="1">
      <c r="C1116" s="52" t="s">
        <v>6320</v>
      </c>
      <c r="D1116" s="130" t="s">
        <v>2534</v>
      </c>
      <c r="E1116" s="131" t="s">
        <v>6358</v>
      </c>
      <c r="F1116" s="132" t="s">
        <v>2535</v>
      </c>
      <c r="G1116" s="125">
        <v>321</v>
      </c>
      <c r="H1116" s="122">
        <v>418</v>
      </c>
      <c r="I1116" s="123">
        <f t="shared" si="544"/>
        <v>-97</v>
      </c>
      <c r="J1116" s="124">
        <f t="shared" si="545"/>
        <v>-23.205741626794257</v>
      </c>
      <c r="K1116" s="125" t="s">
        <v>11839</v>
      </c>
      <c r="L1116" s="122" t="s">
        <v>11839</v>
      </c>
      <c r="M1116" s="123" t="s">
        <v>11839</v>
      </c>
      <c r="N1116" s="124" t="s">
        <v>11839</v>
      </c>
      <c r="O1116" s="125" t="s">
        <v>11840</v>
      </c>
      <c r="P1116" s="122" t="s">
        <v>11840</v>
      </c>
      <c r="Q1116" s="123" t="s">
        <v>11839</v>
      </c>
      <c r="R1116" s="124" t="s">
        <v>11840</v>
      </c>
      <c r="S1116" s="125">
        <v>321</v>
      </c>
      <c r="T1116" s="122">
        <v>418</v>
      </c>
      <c r="U1116" s="123">
        <f t="shared" si="546"/>
        <v>-97</v>
      </c>
      <c r="V1116" s="124">
        <f t="shared" si="547"/>
        <v>-23.205741626794257</v>
      </c>
      <c r="W1116" s="121" t="s">
        <v>8842</v>
      </c>
      <c r="X1116" s="122">
        <v>272</v>
      </c>
      <c r="Y1116" s="122">
        <v>369</v>
      </c>
      <c r="Z1116" s="123">
        <f t="shared" si="548"/>
        <v>-97</v>
      </c>
      <c r="AA1116" s="124">
        <f t="shared" si="549"/>
        <v>-26.287262872628723</v>
      </c>
      <c r="AB1116" s="28" t="s">
        <v>8843</v>
      </c>
      <c r="AC1116" s="122">
        <v>49</v>
      </c>
      <c r="AD1116" s="122">
        <v>49</v>
      </c>
      <c r="AE1116" s="123">
        <f t="shared" si="554"/>
        <v>0</v>
      </c>
      <c r="AF1116" s="29">
        <f t="shared" si="555"/>
        <v>0</v>
      </c>
      <c r="AG1116" s="122" t="s">
        <v>6421</v>
      </c>
      <c r="AH1116" s="122" t="s">
        <v>6421</v>
      </c>
      <c r="AI1116" s="122" t="s">
        <v>6421</v>
      </c>
      <c r="AJ1116" s="122" t="s">
        <v>6421</v>
      </c>
      <c r="AK1116" s="122" t="s">
        <v>6421</v>
      </c>
      <c r="AL1116" s="28" t="s">
        <v>6421</v>
      </c>
      <c r="AM1116" s="122" t="s">
        <v>6421</v>
      </c>
      <c r="AN1116" s="122" t="s">
        <v>6421</v>
      </c>
      <c r="AO1116" s="123" t="s">
        <v>6421</v>
      </c>
      <c r="AP1116" s="29" t="s">
        <v>6421</v>
      </c>
      <c r="AQ1116" s="28" t="s">
        <v>6421</v>
      </c>
      <c r="AR1116" s="122" t="s">
        <v>6421</v>
      </c>
      <c r="AS1116" s="122" t="s">
        <v>6421</v>
      </c>
      <c r="AT1116" s="123" t="s">
        <v>6421</v>
      </c>
      <c r="AU1116" s="124" t="s">
        <v>6421</v>
      </c>
      <c r="AV1116" s="105"/>
      <c r="AX1116" s="129"/>
      <c r="AY1116" s="139"/>
      <c r="AZ1116" s="139"/>
    </row>
    <row r="1117" spans="3:52" ht="50" customHeight="1">
      <c r="C1117" s="52" t="s">
        <v>6320</v>
      </c>
      <c r="D1117" s="130" t="s">
        <v>2540</v>
      </c>
      <c r="E1117" s="131" t="s">
        <v>6358</v>
      </c>
      <c r="F1117" s="132" t="s">
        <v>2541</v>
      </c>
      <c r="G1117" s="125">
        <v>800</v>
      </c>
      <c r="H1117" s="122">
        <v>800</v>
      </c>
      <c r="I1117" s="123">
        <f t="shared" si="544"/>
        <v>0</v>
      </c>
      <c r="J1117" s="124">
        <f t="shared" si="545"/>
        <v>0</v>
      </c>
      <c r="K1117" s="125">
        <v>31</v>
      </c>
      <c r="L1117" s="122">
        <v>24</v>
      </c>
      <c r="M1117" s="123">
        <f t="shared" si="550"/>
        <v>7</v>
      </c>
      <c r="N1117" s="124">
        <f t="shared" si="551"/>
        <v>29.166666666666668</v>
      </c>
      <c r="O1117" s="125" t="s">
        <v>11840</v>
      </c>
      <c r="P1117" s="122" t="s">
        <v>11840</v>
      </c>
      <c r="Q1117" s="123" t="s">
        <v>11839</v>
      </c>
      <c r="R1117" s="124" t="s">
        <v>11840</v>
      </c>
      <c r="S1117" s="125">
        <v>769</v>
      </c>
      <c r="T1117" s="122">
        <v>776</v>
      </c>
      <c r="U1117" s="123">
        <f t="shared" si="546"/>
        <v>-7</v>
      </c>
      <c r="V1117" s="124">
        <f t="shared" si="547"/>
        <v>-0.902061855670103</v>
      </c>
      <c r="W1117" s="121" t="s">
        <v>8836</v>
      </c>
      <c r="X1117" s="122">
        <v>769</v>
      </c>
      <c r="Y1117" s="122">
        <v>776</v>
      </c>
      <c r="Z1117" s="123">
        <f t="shared" si="548"/>
        <v>-7</v>
      </c>
      <c r="AA1117" s="124">
        <f t="shared" si="549"/>
        <v>-0.902061855670103</v>
      </c>
      <c r="AB1117" s="28" t="s">
        <v>11839</v>
      </c>
      <c r="AC1117" s="122" t="s">
        <v>11839</v>
      </c>
      <c r="AD1117" s="122" t="s">
        <v>11839</v>
      </c>
      <c r="AE1117" s="123" t="s">
        <v>11839</v>
      </c>
      <c r="AF1117" s="29" t="s">
        <v>11839</v>
      </c>
      <c r="AG1117" s="28" t="s">
        <v>11839</v>
      </c>
      <c r="AH1117" s="122" t="s">
        <v>11839</v>
      </c>
      <c r="AI1117" s="122" t="s">
        <v>11839</v>
      </c>
      <c r="AJ1117" s="123" t="s">
        <v>11839</v>
      </c>
      <c r="AK1117" s="124" t="s">
        <v>11839</v>
      </c>
      <c r="AL1117" s="28" t="s">
        <v>11839</v>
      </c>
      <c r="AM1117" s="122" t="s">
        <v>11839</v>
      </c>
      <c r="AN1117" s="122" t="s">
        <v>11839</v>
      </c>
      <c r="AO1117" s="123" t="s">
        <v>11839</v>
      </c>
      <c r="AP1117" s="29" t="s">
        <v>11839</v>
      </c>
      <c r="AQ1117" s="28" t="s">
        <v>11839</v>
      </c>
      <c r="AR1117" s="122" t="s">
        <v>11839</v>
      </c>
      <c r="AS1117" s="122" t="s">
        <v>11839</v>
      </c>
      <c r="AT1117" s="123" t="s">
        <v>11839</v>
      </c>
      <c r="AU1117" s="124" t="s">
        <v>11837</v>
      </c>
      <c r="AV1117" s="105"/>
      <c r="AX1117" s="129"/>
      <c r="AY1117" s="139"/>
      <c r="AZ1117" s="139"/>
    </row>
    <row r="1118" spans="3:52" ht="50" customHeight="1">
      <c r="C1118" s="52" t="s">
        <v>6321</v>
      </c>
      <c r="D1118" s="130" t="s">
        <v>2542</v>
      </c>
      <c r="E1118" s="131" t="s">
        <v>6358</v>
      </c>
      <c r="F1118" s="132" t="s">
        <v>2543</v>
      </c>
      <c r="G1118" s="125">
        <v>2</v>
      </c>
      <c r="H1118" s="122">
        <v>61</v>
      </c>
      <c r="I1118" s="123">
        <f t="shared" si="544"/>
        <v>-59</v>
      </c>
      <c r="J1118" s="124">
        <f t="shared" si="545"/>
        <v>-96.721311475409834</v>
      </c>
      <c r="K1118" s="125">
        <v>2</v>
      </c>
      <c r="L1118" s="122">
        <v>61</v>
      </c>
      <c r="M1118" s="123">
        <f t="shared" si="550"/>
        <v>-59</v>
      </c>
      <c r="N1118" s="124">
        <f t="shared" si="551"/>
        <v>-96.721311475409834</v>
      </c>
      <c r="O1118" s="125" t="s">
        <v>11840</v>
      </c>
      <c r="P1118" s="122" t="s">
        <v>11840</v>
      </c>
      <c r="Q1118" s="123" t="s">
        <v>11839</v>
      </c>
      <c r="R1118" s="124" t="s">
        <v>11840</v>
      </c>
      <c r="S1118" s="125" t="s">
        <v>6421</v>
      </c>
      <c r="T1118" s="122" t="s">
        <v>6421</v>
      </c>
      <c r="U1118" s="123" t="s">
        <v>6421</v>
      </c>
      <c r="V1118" s="124" t="s">
        <v>6421</v>
      </c>
      <c r="W1118" s="121" t="s">
        <v>11839</v>
      </c>
      <c r="X1118" s="122" t="s">
        <v>11840</v>
      </c>
      <c r="Y1118" s="122" t="s">
        <v>11840</v>
      </c>
      <c r="Z1118" s="123" t="s">
        <v>11840</v>
      </c>
      <c r="AA1118" s="124" t="s">
        <v>11840</v>
      </c>
      <c r="AB1118" s="28" t="s">
        <v>11839</v>
      </c>
      <c r="AC1118" s="122" t="s">
        <v>11839</v>
      </c>
      <c r="AD1118" s="122" t="s">
        <v>11839</v>
      </c>
      <c r="AE1118" s="123" t="s">
        <v>11839</v>
      </c>
      <c r="AF1118" s="29" t="s">
        <v>11839</v>
      </c>
      <c r="AG1118" s="28" t="s">
        <v>11839</v>
      </c>
      <c r="AH1118" s="122" t="s">
        <v>11839</v>
      </c>
      <c r="AI1118" s="122" t="s">
        <v>11839</v>
      </c>
      <c r="AJ1118" s="123" t="s">
        <v>11839</v>
      </c>
      <c r="AK1118" s="124" t="s">
        <v>11839</v>
      </c>
      <c r="AL1118" s="28" t="s">
        <v>11839</v>
      </c>
      <c r="AM1118" s="122" t="s">
        <v>11839</v>
      </c>
      <c r="AN1118" s="122" t="s">
        <v>11839</v>
      </c>
      <c r="AO1118" s="123" t="s">
        <v>11839</v>
      </c>
      <c r="AP1118" s="29" t="s">
        <v>11839</v>
      </c>
      <c r="AQ1118" s="28" t="s">
        <v>11839</v>
      </c>
      <c r="AR1118" s="122" t="s">
        <v>11839</v>
      </c>
      <c r="AS1118" s="122" t="s">
        <v>11839</v>
      </c>
      <c r="AT1118" s="123" t="s">
        <v>11839</v>
      </c>
      <c r="AU1118" s="124" t="s">
        <v>11839</v>
      </c>
      <c r="AV1118" s="105"/>
      <c r="AX1118" s="129"/>
      <c r="AY1118" s="139"/>
      <c r="AZ1118" s="139"/>
    </row>
    <row r="1119" spans="3:52" ht="50" customHeight="1">
      <c r="C1119" s="52" t="s">
        <v>6322</v>
      </c>
      <c r="D1119" s="130" t="s">
        <v>8911</v>
      </c>
      <c r="E1119" s="131" t="s">
        <v>6359</v>
      </c>
      <c r="F1119" s="132" t="s">
        <v>2545</v>
      </c>
      <c r="G1119" s="125">
        <v>2593.4090000000001</v>
      </c>
      <c r="H1119" s="122">
        <v>2872.2269999999999</v>
      </c>
      <c r="I1119" s="123">
        <f t="shared" si="544"/>
        <v>-278.81799999999976</v>
      </c>
      <c r="J1119" s="124">
        <f t="shared" si="545"/>
        <v>-9.7073803707018911</v>
      </c>
      <c r="K1119" s="125">
        <v>34.1</v>
      </c>
      <c r="L1119" s="122" t="s">
        <v>11840</v>
      </c>
      <c r="M1119" s="123">
        <v>34</v>
      </c>
      <c r="N1119" s="124" t="s">
        <v>11842</v>
      </c>
      <c r="O1119" s="125">
        <v>202.65899999999999</v>
      </c>
      <c r="P1119" s="122">
        <v>202.59899999999999</v>
      </c>
      <c r="Q1119" s="123">
        <f t="shared" si="552"/>
        <v>6.0000000000002274E-2</v>
      </c>
      <c r="R1119" s="124">
        <f t="shared" si="553"/>
        <v>2.9615151111309669E-2</v>
      </c>
      <c r="S1119" s="125">
        <v>2356.65</v>
      </c>
      <c r="T1119" s="122">
        <v>2669.6280000000002</v>
      </c>
      <c r="U1119" s="123">
        <f t="shared" si="546"/>
        <v>-312.97800000000007</v>
      </c>
      <c r="V1119" s="124">
        <f t="shared" si="547"/>
        <v>-11.723655880145101</v>
      </c>
      <c r="W1119" s="121" t="s">
        <v>7374</v>
      </c>
      <c r="X1119" s="122">
        <v>750</v>
      </c>
      <c r="Y1119" s="122">
        <v>750</v>
      </c>
      <c r="Z1119" s="123">
        <f t="shared" si="548"/>
        <v>0</v>
      </c>
      <c r="AA1119" s="124">
        <f>Z1119/Y1119*100</f>
        <v>0</v>
      </c>
      <c r="AB1119" s="28" t="s">
        <v>7161</v>
      </c>
      <c r="AC1119" s="122">
        <v>301.35000000000002</v>
      </c>
      <c r="AD1119" s="122">
        <v>551.35</v>
      </c>
      <c r="AE1119" s="123">
        <f t="shared" si="554"/>
        <v>-250</v>
      </c>
      <c r="AF1119" s="29">
        <f t="shared" si="555"/>
        <v>-45.343248390314677</v>
      </c>
      <c r="AG1119" s="28" t="s">
        <v>8844</v>
      </c>
      <c r="AH1119" s="122">
        <v>294.13799999999998</v>
      </c>
      <c r="AI1119" s="122">
        <v>295.935</v>
      </c>
      <c r="AJ1119" s="123">
        <f t="shared" si="556"/>
        <v>-1.7970000000000255</v>
      </c>
      <c r="AK1119" s="124">
        <f t="shared" si="557"/>
        <v>-0.60722793856759949</v>
      </c>
      <c r="AL1119" s="28" t="s">
        <v>7377</v>
      </c>
      <c r="AM1119" s="122">
        <v>286.89600000000002</v>
      </c>
      <c r="AN1119" s="122">
        <v>301.20699999999999</v>
      </c>
      <c r="AO1119" s="123">
        <f t="shared" si="558"/>
        <v>-14.310999999999979</v>
      </c>
      <c r="AP1119" s="29">
        <f t="shared" si="559"/>
        <v>-4.7512176011845604</v>
      </c>
      <c r="AQ1119" s="28" t="s">
        <v>8845</v>
      </c>
      <c r="AR1119" s="122">
        <v>167.81399999999999</v>
      </c>
      <c r="AS1119" s="122">
        <v>182.352</v>
      </c>
      <c r="AT1119" s="123">
        <f t="shared" si="560"/>
        <v>-14.538000000000011</v>
      </c>
      <c r="AU1119" s="124">
        <f t="shared" si="561"/>
        <v>-7.9724927612529664</v>
      </c>
      <c r="AV1119" s="9" t="s">
        <v>12282</v>
      </c>
      <c r="AX1119" s="129"/>
      <c r="AY1119" s="139"/>
      <c r="AZ1119" s="139"/>
    </row>
    <row r="1120" spans="3:52" ht="50" customHeight="1">
      <c r="C1120" s="52" t="s">
        <v>6318</v>
      </c>
      <c r="D1120" s="130" t="s">
        <v>2546</v>
      </c>
      <c r="E1120" s="131" t="s">
        <v>6359</v>
      </c>
      <c r="F1120" s="132" t="s">
        <v>2547</v>
      </c>
      <c r="G1120" s="125">
        <v>10287.51</v>
      </c>
      <c r="H1120" s="122">
        <v>9429.7219999999998</v>
      </c>
      <c r="I1120" s="123">
        <f t="shared" si="544"/>
        <v>857.78800000000047</v>
      </c>
      <c r="J1120" s="124">
        <f t="shared" si="545"/>
        <v>9.0966414492389109</v>
      </c>
      <c r="K1120" s="125">
        <v>3285.7539999999999</v>
      </c>
      <c r="L1120" s="122">
        <v>3283.4560000000001</v>
      </c>
      <c r="M1120" s="123">
        <f t="shared" si="550"/>
        <v>2.2979999999997744</v>
      </c>
      <c r="N1120" s="124">
        <f t="shared" si="551"/>
        <v>6.9987232964284413E-2</v>
      </c>
      <c r="O1120" s="125">
        <v>1578.1110000000001</v>
      </c>
      <c r="P1120" s="122">
        <v>1026.511</v>
      </c>
      <c r="Q1120" s="123">
        <f t="shared" si="552"/>
        <v>551.60000000000014</v>
      </c>
      <c r="R1120" s="124">
        <f t="shared" si="553"/>
        <v>53.735420273138836</v>
      </c>
      <c r="S1120" s="125">
        <v>5423.6450000000004</v>
      </c>
      <c r="T1120" s="122">
        <v>5119.7550000000001</v>
      </c>
      <c r="U1120" s="123">
        <f t="shared" si="546"/>
        <v>303.89000000000033</v>
      </c>
      <c r="V1120" s="124">
        <f t="shared" si="547"/>
        <v>5.935635591937511</v>
      </c>
      <c r="W1120" s="121" t="s">
        <v>8846</v>
      </c>
      <c r="X1120" s="122">
        <v>3077</v>
      </c>
      <c r="Y1120" s="122">
        <v>2795</v>
      </c>
      <c r="Z1120" s="123">
        <f t="shared" si="548"/>
        <v>282</v>
      </c>
      <c r="AA1120" s="124">
        <f t="shared" ref="AA1120:AA1121" si="562">Z1120/Y1120*100</f>
        <v>10.089445438282647</v>
      </c>
      <c r="AB1120" s="28" t="s">
        <v>8847</v>
      </c>
      <c r="AC1120" s="122">
        <v>871</v>
      </c>
      <c r="AD1120" s="122">
        <v>847</v>
      </c>
      <c r="AE1120" s="123">
        <f t="shared" si="554"/>
        <v>24</v>
      </c>
      <c r="AF1120" s="29">
        <f t="shared" si="555"/>
        <v>2.833530106257379</v>
      </c>
      <c r="AG1120" s="28" t="s">
        <v>8848</v>
      </c>
      <c r="AH1120" s="122">
        <v>280</v>
      </c>
      <c r="AI1120" s="122">
        <v>267</v>
      </c>
      <c r="AJ1120" s="123">
        <f t="shared" si="556"/>
        <v>13</v>
      </c>
      <c r="AK1120" s="124">
        <f t="shared" si="557"/>
        <v>4.868913857677903</v>
      </c>
      <c r="AL1120" s="28" t="s">
        <v>8849</v>
      </c>
      <c r="AM1120" s="122">
        <v>246</v>
      </c>
      <c r="AN1120" s="122">
        <v>182</v>
      </c>
      <c r="AO1120" s="123">
        <f t="shared" si="558"/>
        <v>64</v>
      </c>
      <c r="AP1120" s="29">
        <f t="shared" si="559"/>
        <v>35.164835164835168</v>
      </c>
      <c r="AQ1120" s="28" t="s">
        <v>8850</v>
      </c>
      <c r="AR1120" s="122">
        <v>243</v>
      </c>
      <c r="AS1120" s="122">
        <v>180</v>
      </c>
      <c r="AT1120" s="123">
        <f t="shared" si="560"/>
        <v>63</v>
      </c>
      <c r="AU1120" s="124">
        <f t="shared" si="561"/>
        <v>35</v>
      </c>
      <c r="AV1120" s="9" t="s">
        <v>12283</v>
      </c>
      <c r="AX1120" s="129"/>
      <c r="AY1120" s="139"/>
      <c r="AZ1120" s="139"/>
    </row>
    <row r="1121" spans="3:52" ht="50" customHeight="1">
      <c r="C1121" s="52" t="s">
        <v>6318</v>
      </c>
      <c r="D1121" s="106" t="s">
        <v>2548</v>
      </c>
      <c r="E1121" s="107" t="s">
        <v>6359</v>
      </c>
      <c r="F1121" s="108" t="s">
        <v>2549</v>
      </c>
      <c r="G1121" s="125">
        <v>1856.5239999999999</v>
      </c>
      <c r="H1121" s="122">
        <v>1895.5039999999999</v>
      </c>
      <c r="I1121" s="123">
        <f t="shared" si="544"/>
        <v>-38.980000000000018</v>
      </c>
      <c r="J1121" s="124">
        <f t="shared" si="545"/>
        <v>-2.056445145987559</v>
      </c>
      <c r="K1121" s="125">
        <v>1550.213</v>
      </c>
      <c r="L1121" s="122">
        <v>1471.355</v>
      </c>
      <c r="M1121" s="123">
        <f t="shared" si="550"/>
        <v>78.857999999999947</v>
      </c>
      <c r="N1121" s="124">
        <f t="shared" si="551"/>
        <v>5.359549530874598</v>
      </c>
      <c r="O1121" s="125">
        <v>66.430999999999997</v>
      </c>
      <c r="P1121" s="122">
        <v>190.74600000000001</v>
      </c>
      <c r="Q1121" s="123">
        <f t="shared" si="552"/>
        <v>-124.31500000000001</v>
      </c>
      <c r="R1121" s="124">
        <f t="shared" si="553"/>
        <v>-65.173057364243547</v>
      </c>
      <c r="S1121" s="125">
        <v>239.88</v>
      </c>
      <c r="T1121" s="122">
        <v>233.40299999999999</v>
      </c>
      <c r="U1121" s="123">
        <f t="shared" si="546"/>
        <v>6.4770000000000039</v>
      </c>
      <c r="V1121" s="124">
        <f t="shared" si="547"/>
        <v>2.7750285986041328</v>
      </c>
      <c r="W1121" s="121" t="s">
        <v>8851</v>
      </c>
      <c r="X1121" s="122">
        <v>48</v>
      </c>
      <c r="Y1121" s="122">
        <v>47</v>
      </c>
      <c r="Z1121" s="123">
        <f t="shared" si="548"/>
        <v>1</v>
      </c>
      <c r="AA1121" s="124">
        <f t="shared" si="562"/>
        <v>2.1276595744680851</v>
      </c>
      <c r="AB1121" s="28" t="s">
        <v>8852</v>
      </c>
      <c r="AC1121" s="122">
        <v>44</v>
      </c>
      <c r="AD1121" s="122">
        <v>46</v>
      </c>
      <c r="AE1121" s="123">
        <f t="shared" si="554"/>
        <v>-2</v>
      </c>
      <c r="AF1121" s="29">
        <f t="shared" si="555"/>
        <v>-4.3478260869565215</v>
      </c>
      <c r="AG1121" s="28" t="s">
        <v>8853</v>
      </c>
      <c r="AH1121" s="122">
        <v>33</v>
      </c>
      <c r="AI1121" s="122">
        <v>27</v>
      </c>
      <c r="AJ1121" s="123">
        <f t="shared" si="556"/>
        <v>6</v>
      </c>
      <c r="AK1121" s="124">
        <f t="shared" si="557"/>
        <v>22.222222222222221</v>
      </c>
      <c r="AL1121" s="28" t="s">
        <v>8854</v>
      </c>
      <c r="AM1121" s="122">
        <v>21</v>
      </c>
      <c r="AN1121" s="122">
        <v>16</v>
      </c>
      <c r="AO1121" s="123">
        <f t="shared" si="558"/>
        <v>5</v>
      </c>
      <c r="AP1121" s="29">
        <f t="shared" si="559"/>
        <v>31.25</v>
      </c>
      <c r="AQ1121" s="28" t="s">
        <v>7582</v>
      </c>
      <c r="AR1121" s="122">
        <v>20</v>
      </c>
      <c r="AS1121" s="122">
        <v>20</v>
      </c>
      <c r="AT1121" s="123">
        <f t="shared" si="560"/>
        <v>0</v>
      </c>
      <c r="AU1121" s="124">
        <f t="shared" si="561"/>
        <v>0</v>
      </c>
      <c r="AV1121" s="9" t="s">
        <v>12284</v>
      </c>
      <c r="AX1121" s="129"/>
      <c r="AY1121" s="139"/>
      <c r="AZ1121" s="139"/>
    </row>
    <row r="1122" spans="3:52" ht="50" customHeight="1">
      <c r="C1122" s="52" t="s">
        <v>6318</v>
      </c>
      <c r="D1122" s="130" t="s">
        <v>2550</v>
      </c>
      <c r="E1122" s="131" t="s">
        <v>6359</v>
      </c>
      <c r="F1122" s="132" t="s">
        <v>2551</v>
      </c>
      <c r="G1122" s="125">
        <v>4316.59</v>
      </c>
      <c r="H1122" s="122">
        <v>4805.5569999999998</v>
      </c>
      <c r="I1122" s="123">
        <f t="shared" si="544"/>
        <v>-488.96699999999964</v>
      </c>
      <c r="J1122" s="124">
        <f t="shared" si="545"/>
        <v>-10.175032779758926</v>
      </c>
      <c r="K1122" s="125">
        <v>1542</v>
      </c>
      <c r="L1122" s="122">
        <v>1734</v>
      </c>
      <c r="M1122" s="123">
        <f t="shared" si="550"/>
        <v>-192</v>
      </c>
      <c r="N1122" s="124">
        <f t="shared" si="551"/>
        <v>-11.072664359861593</v>
      </c>
      <c r="O1122" s="125">
        <v>429</v>
      </c>
      <c r="P1122" s="122">
        <v>428</v>
      </c>
      <c r="Q1122" s="123">
        <f t="shared" si="552"/>
        <v>1</v>
      </c>
      <c r="R1122" s="124">
        <f t="shared" si="553"/>
        <v>0.23364485981308408</v>
      </c>
      <c r="S1122" s="125">
        <v>2346.3240000000001</v>
      </c>
      <c r="T1122" s="122">
        <v>2642.9609999999998</v>
      </c>
      <c r="U1122" s="123">
        <f t="shared" si="546"/>
        <v>-296.63699999999972</v>
      </c>
      <c r="V1122" s="124">
        <f t="shared" si="547"/>
        <v>-11.223661643134339</v>
      </c>
      <c r="W1122" s="121" t="s">
        <v>8855</v>
      </c>
      <c r="X1122" s="122">
        <v>689</v>
      </c>
      <c r="Y1122" s="122">
        <v>804</v>
      </c>
      <c r="Z1122" s="123">
        <f t="shared" si="548"/>
        <v>-115</v>
      </c>
      <c r="AA1122" s="124">
        <f>Z1122/Y1122*100</f>
        <v>-14.303482587064675</v>
      </c>
      <c r="AB1122" s="28" t="s">
        <v>6944</v>
      </c>
      <c r="AC1122" s="122">
        <v>595</v>
      </c>
      <c r="AD1122" s="122">
        <v>638</v>
      </c>
      <c r="AE1122" s="123">
        <f t="shared" si="554"/>
        <v>-43</v>
      </c>
      <c r="AF1122" s="29">
        <f t="shared" si="555"/>
        <v>-6.7398119122257061</v>
      </c>
      <c r="AG1122" s="28" t="s">
        <v>8856</v>
      </c>
      <c r="AH1122" s="122">
        <v>251</v>
      </c>
      <c r="AI1122" s="122">
        <v>251</v>
      </c>
      <c r="AJ1122" s="123">
        <f t="shared" si="556"/>
        <v>0</v>
      </c>
      <c r="AK1122" s="124">
        <f t="shared" si="557"/>
        <v>0</v>
      </c>
      <c r="AL1122" s="28" t="s">
        <v>8857</v>
      </c>
      <c r="AM1122" s="122">
        <v>232</v>
      </c>
      <c r="AN1122" s="122">
        <v>237</v>
      </c>
      <c r="AO1122" s="123">
        <f t="shared" si="558"/>
        <v>-5</v>
      </c>
      <c r="AP1122" s="29">
        <f t="shared" si="559"/>
        <v>-2.109704641350211</v>
      </c>
      <c r="AQ1122" s="28" t="s">
        <v>8858</v>
      </c>
      <c r="AR1122" s="122">
        <v>147</v>
      </c>
      <c r="AS1122" s="122">
        <v>178</v>
      </c>
      <c r="AT1122" s="123">
        <f t="shared" si="560"/>
        <v>-31</v>
      </c>
      <c r="AU1122" s="124">
        <f t="shared" si="561"/>
        <v>-17.415730337078653</v>
      </c>
      <c r="AV1122" s="9" t="s">
        <v>12285</v>
      </c>
      <c r="AX1122" s="129"/>
      <c r="AY1122" s="139"/>
      <c r="AZ1122" s="139"/>
    </row>
    <row r="1123" spans="3:52" ht="50" customHeight="1">
      <c r="C1123" s="52" t="s">
        <v>6318</v>
      </c>
      <c r="D1123" s="130" t="s">
        <v>2552</v>
      </c>
      <c r="E1123" s="131" t="s">
        <v>6359</v>
      </c>
      <c r="F1123" s="132" t="s">
        <v>2553</v>
      </c>
      <c r="G1123" s="125">
        <v>1718.16</v>
      </c>
      <c r="H1123" s="122">
        <v>1572.6110000000001</v>
      </c>
      <c r="I1123" s="123">
        <f t="shared" si="544"/>
        <v>145.54899999999998</v>
      </c>
      <c r="J1123" s="124">
        <f t="shared" si="545"/>
        <v>9.255244939784852</v>
      </c>
      <c r="K1123" s="125">
        <v>1116.7180000000001</v>
      </c>
      <c r="L1123" s="122">
        <v>943.726</v>
      </c>
      <c r="M1123" s="123">
        <f t="shared" si="550"/>
        <v>172.99200000000008</v>
      </c>
      <c r="N1123" s="124">
        <f t="shared" si="551"/>
        <v>18.330744305020744</v>
      </c>
      <c r="O1123" s="125">
        <v>153.86500000000001</v>
      </c>
      <c r="P1123" s="122">
        <v>153.78800000000001</v>
      </c>
      <c r="Q1123" s="123">
        <f t="shared" si="552"/>
        <v>7.6999999999998181E-2</v>
      </c>
      <c r="R1123" s="124">
        <f t="shared" si="553"/>
        <v>5.0068926054047246E-2</v>
      </c>
      <c r="S1123" s="125">
        <v>447.577</v>
      </c>
      <c r="T1123" s="122">
        <v>475.09699999999998</v>
      </c>
      <c r="U1123" s="123">
        <f t="shared" si="546"/>
        <v>-27.519999999999982</v>
      </c>
      <c r="V1123" s="124">
        <f t="shared" si="547"/>
        <v>-5.7925013207829101</v>
      </c>
      <c r="W1123" s="121" t="s">
        <v>8859</v>
      </c>
      <c r="X1123" s="122">
        <v>279</v>
      </c>
      <c r="Y1123" s="122">
        <v>279</v>
      </c>
      <c r="Z1123" s="123">
        <f t="shared" si="548"/>
        <v>0</v>
      </c>
      <c r="AA1123" s="124">
        <f t="shared" ref="AA1123:AA1147" si="563">Z1123/Y1123*100</f>
        <v>0</v>
      </c>
      <c r="AB1123" s="28" t="s">
        <v>8860</v>
      </c>
      <c r="AC1123" s="122">
        <v>113</v>
      </c>
      <c r="AD1123" s="122">
        <v>102</v>
      </c>
      <c r="AE1123" s="123">
        <f t="shared" si="554"/>
        <v>11</v>
      </c>
      <c r="AF1123" s="29">
        <f t="shared" si="555"/>
        <v>10.784313725490197</v>
      </c>
      <c r="AG1123" s="28" t="s">
        <v>8861</v>
      </c>
      <c r="AH1123" s="122">
        <v>23</v>
      </c>
      <c r="AI1123" s="122">
        <v>41</v>
      </c>
      <c r="AJ1123" s="123">
        <f t="shared" si="556"/>
        <v>-18</v>
      </c>
      <c r="AK1123" s="124">
        <f t="shared" si="557"/>
        <v>-43.902439024390247</v>
      </c>
      <c r="AL1123" s="28" t="s">
        <v>8862</v>
      </c>
      <c r="AM1123" s="122">
        <v>14</v>
      </c>
      <c r="AN1123" s="122">
        <v>34</v>
      </c>
      <c r="AO1123" s="123">
        <f t="shared" si="558"/>
        <v>-20</v>
      </c>
      <c r="AP1123" s="29">
        <f t="shared" si="559"/>
        <v>-58.82352941176471</v>
      </c>
      <c r="AQ1123" s="28" t="s">
        <v>8863</v>
      </c>
      <c r="AR1123" s="122">
        <v>10</v>
      </c>
      <c r="AS1123" s="122">
        <v>10</v>
      </c>
      <c r="AT1123" s="123">
        <f t="shared" si="560"/>
        <v>0</v>
      </c>
      <c r="AU1123" s="124">
        <f t="shared" si="561"/>
        <v>0</v>
      </c>
      <c r="AV1123" s="9" t="s">
        <v>12286</v>
      </c>
      <c r="AX1123" s="129"/>
      <c r="AY1123" s="139"/>
      <c r="AZ1123" s="139"/>
    </row>
    <row r="1124" spans="3:52" ht="50" customHeight="1">
      <c r="C1124" s="52" t="s">
        <v>6318</v>
      </c>
      <c r="D1124" s="130" t="s">
        <v>2554</v>
      </c>
      <c r="E1124" s="131" t="s">
        <v>6359</v>
      </c>
      <c r="F1124" s="132" t="s">
        <v>2555</v>
      </c>
      <c r="G1124" s="125">
        <v>5013.5</v>
      </c>
      <c r="H1124" s="122">
        <v>4890.3999999999996</v>
      </c>
      <c r="I1124" s="123">
        <f t="shared" si="544"/>
        <v>123.10000000000036</v>
      </c>
      <c r="J1124" s="124">
        <f t="shared" si="545"/>
        <v>2.5171765090790199</v>
      </c>
      <c r="K1124" s="125">
        <v>3175.2</v>
      </c>
      <c r="L1124" s="122">
        <v>3017.2</v>
      </c>
      <c r="M1124" s="123">
        <f t="shared" si="550"/>
        <v>158</v>
      </c>
      <c r="N1124" s="124">
        <f t="shared" si="551"/>
        <v>5.23664324539308</v>
      </c>
      <c r="O1124" s="125">
        <v>975.1</v>
      </c>
      <c r="P1124" s="122">
        <v>973.6</v>
      </c>
      <c r="Q1124" s="123">
        <f t="shared" si="552"/>
        <v>1.5</v>
      </c>
      <c r="R1124" s="124">
        <f t="shared" si="553"/>
        <v>0.15406737880032867</v>
      </c>
      <c r="S1124" s="125">
        <v>863.2</v>
      </c>
      <c r="T1124" s="122">
        <v>899.6</v>
      </c>
      <c r="U1124" s="123">
        <f t="shared" si="546"/>
        <v>-36.399999999999977</v>
      </c>
      <c r="V1124" s="124">
        <f t="shared" si="547"/>
        <v>-4.0462427745664709</v>
      </c>
      <c r="W1124" s="121" t="s">
        <v>8864</v>
      </c>
      <c r="X1124" s="122">
        <v>327</v>
      </c>
      <c r="Y1124" s="122">
        <v>327</v>
      </c>
      <c r="Z1124" s="123">
        <f t="shared" si="548"/>
        <v>0</v>
      </c>
      <c r="AA1124" s="124">
        <f t="shared" si="563"/>
        <v>0</v>
      </c>
      <c r="AB1124" s="28" t="s">
        <v>7437</v>
      </c>
      <c r="AC1124" s="122">
        <v>305</v>
      </c>
      <c r="AD1124" s="122">
        <v>292</v>
      </c>
      <c r="AE1124" s="123">
        <f t="shared" si="554"/>
        <v>13</v>
      </c>
      <c r="AF1124" s="29">
        <f t="shared" si="555"/>
        <v>4.4520547945205475</v>
      </c>
      <c r="AG1124" s="28" t="s">
        <v>7557</v>
      </c>
      <c r="AH1124" s="122">
        <v>110</v>
      </c>
      <c r="AI1124" s="122">
        <v>90</v>
      </c>
      <c r="AJ1124" s="123">
        <f t="shared" si="556"/>
        <v>20</v>
      </c>
      <c r="AK1124" s="124">
        <f t="shared" si="557"/>
        <v>22.222222222222221</v>
      </c>
      <c r="AL1124" s="28" t="s">
        <v>7596</v>
      </c>
      <c r="AM1124" s="122">
        <v>109</v>
      </c>
      <c r="AN1124" s="122">
        <v>178</v>
      </c>
      <c r="AO1124" s="123">
        <f t="shared" si="558"/>
        <v>-69</v>
      </c>
      <c r="AP1124" s="29">
        <f t="shared" si="559"/>
        <v>-38.764044943820224</v>
      </c>
      <c r="AQ1124" s="28" t="s">
        <v>6995</v>
      </c>
      <c r="AR1124" s="122">
        <v>11</v>
      </c>
      <c r="AS1124" s="122">
        <v>11</v>
      </c>
      <c r="AT1124" s="123">
        <f t="shared" si="560"/>
        <v>0</v>
      </c>
      <c r="AU1124" s="124">
        <f t="shared" si="561"/>
        <v>0</v>
      </c>
      <c r="AV1124" s="9" t="s">
        <v>12287</v>
      </c>
      <c r="AX1124" s="129"/>
      <c r="AY1124" s="139"/>
      <c r="AZ1124" s="139"/>
    </row>
    <row r="1125" spans="3:52" ht="50" customHeight="1">
      <c r="C1125" s="52" t="s">
        <v>6318</v>
      </c>
      <c r="D1125" s="130" t="s">
        <v>2556</v>
      </c>
      <c r="E1125" s="131" t="s">
        <v>6359</v>
      </c>
      <c r="F1125" s="132" t="s">
        <v>2557</v>
      </c>
      <c r="G1125" s="125">
        <v>5086.241</v>
      </c>
      <c r="H1125" s="122">
        <v>5481.1270000000004</v>
      </c>
      <c r="I1125" s="123">
        <f t="shared" si="544"/>
        <v>-394.88600000000042</v>
      </c>
      <c r="J1125" s="124">
        <f t="shared" si="545"/>
        <v>-7.2044672564602203</v>
      </c>
      <c r="K1125" s="125">
        <v>2891</v>
      </c>
      <c r="L1125" s="122">
        <v>3249</v>
      </c>
      <c r="M1125" s="123">
        <f t="shared" si="550"/>
        <v>-358</v>
      </c>
      <c r="N1125" s="124">
        <f t="shared" si="551"/>
        <v>-11.018775007694675</v>
      </c>
      <c r="O1125" s="125">
        <v>148.209</v>
      </c>
      <c r="P1125" s="122">
        <v>148.01599999999999</v>
      </c>
      <c r="Q1125" s="123">
        <f t="shared" si="552"/>
        <v>0.19300000000001205</v>
      </c>
      <c r="R1125" s="124">
        <f t="shared" si="553"/>
        <v>0.13039130904767868</v>
      </c>
      <c r="S1125" s="125">
        <v>2047.0319999999999</v>
      </c>
      <c r="T1125" s="122">
        <v>2084.1109999999999</v>
      </c>
      <c r="U1125" s="123">
        <f t="shared" si="546"/>
        <v>-37.078999999999951</v>
      </c>
      <c r="V1125" s="124">
        <f t="shared" si="547"/>
        <v>-1.7791278871422851</v>
      </c>
      <c r="W1125" s="121" t="s">
        <v>6930</v>
      </c>
      <c r="X1125" s="122">
        <v>1300</v>
      </c>
      <c r="Y1125" s="122">
        <v>1300</v>
      </c>
      <c r="Z1125" s="123">
        <f t="shared" si="548"/>
        <v>0</v>
      </c>
      <c r="AA1125" s="124">
        <f t="shared" si="563"/>
        <v>0</v>
      </c>
      <c r="AB1125" s="28" t="s">
        <v>7437</v>
      </c>
      <c r="AC1125" s="122">
        <v>226</v>
      </c>
      <c r="AD1125" s="122">
        <v>226</v>
      </c>
      <c r="AE1125" s="123">
        <f t="shared" si="554"/>
        <v>0</v>
      </c>
      <c r="AF1125" s="29">
        <f t="shared" si="555"/>
        <v>0</v>
      </c>
      <c r="AG1125" s="28" t="s">
        <v>8865</v>
      </c>
      <c r="AH1125" s="122">
        <v>190</v>
      </c>
      <c r="AI1125" s="122">
        <v>153</v>
      </c>
      <c r="AJ1125" s="123">
        <f t="shared" si="556"/>
        <v>37</v>
      </c>
      <c r="AK1125" s="124">
        <f t="shared" si="557"/>
        <v>24.183006535947712</v>
      </c>
      <c r="AL1125" s="28" t="s">
        <v>7626</v>
      </c>
      <c r="AM1125" s="122">
        <v>165</v>
      </c>
      <c r="AN1125" s="122">
        <v>165</v>
      </c>
      <c r="AO1125" s="123">
        <f t="shared" si="558"/>
        <v>0</v>
      </c>
      <c r="AP1125" s="29">
        <f t="shared" si="559"/>
        <v>0</v>
      </c>
      <c r="AQ1125" s="28" t="s">
        <v>6962</v>
      </c>
      <c r="AR1125" s="122">
        <v>40</v>
      </c>
      <c r="AS1125" s="122">
        <v>30</v>
      </c>
      <c r="AT1125" s="123">
        <f t="shared" si="560"/>
        <v>10</v>
      </c>
      <c r="AU1125" s="124">
        <f t="shared" si="561"/>
        <v>33.333333333333329</v>
      </c>
      <c r="AV1125" s="9" t="s">
        <v>8866</v>
      </c>
      <c r="AX1125" s="129"/>
      <c r="AY1125" s="139"/>
      <c r="AZ1125" s="139"/>
    </row>
    <row r="1126" spans="3:52" ht="50" customHeight="1">
      <c r="C1126" s="52" t="s">
        <v>6318</v>
      </c>
      <c r="D1126" s="130" t="s">
        <v>2558</v>
      </c>
      <c r="E1126" s="131" t="s">
        <v>6359</v>
      </c>
      <c r="F1126" s="132" t="s">
        <v>2559</v>
      </c>
      <c r="G1126" s="125">
        <v>5587.7659999999996</v>
      </c>
      <c r="H1126" s="122">
        <v>5747.3119999999999</v>
      </c>
      <c r="I1126" s="123">
        <f t="shared" si="544"/>
        <v>-159.54600000000028</v>
      </c>
      <c r="J1126" s="124">
        <f t="shared" si="545"/>
        <v>-2.7760107681643222</v>
      </c>
      <c r="K1126" s="125">
        <v>2656.261</v>
      </c>
      <c r="L1126" s="122">
        <v>2457.415</v>
      </c>
      <c r="M1126" s="123">
        <f t="shared" si="550"/>
        <v>198.846</v>
      </c>
      <c r="N1126" s="124">
        <f t="shared" si="551"/>
        <v>8.0916735675496412</v>
      </c>
      <c r="O1126" s="125">
        <v>14.475</v>
      </c>
      <c r="P1126" s="122">
        <v>14.452999999999999</v>
      </c>
      <c r="Q1126" s="123">
        <f t="shared" si="552"/>
        <v>2.2000000000000242E-2</v>
      </c>
      <c r="R1126" s="124">
        <f t="shared" si="553"/>
        <v>0.1522175326921763</v>
      </c>
      <c r="S1126" s="125">
        <v>2917.03</v>
      </c>
      <c r="T1126" s="122">
        <v>3275.444</v>
      </c>
      <c r="U1126" s="123">
        <f t="shared" si="546"/>
        <v>-358.41399999999976</v>
      </c>
      <c r="V1126" s="124">
        <f t="shared" si="547"/>
        <v>-10.942455435049409</v>
      </c>
      <c r="W1126" s="121" t="s">
        <v>6988</v>
      </c>
      <c r="X1126" s="122">
        <v>1141</v>
      </c>
      <c r="Y1126" s="122">
        <v>1490</v>
      </c>
      <c r="Z1126" s="123">
        <f t="shared" si="548"/>
        <v>-349</v>
      </c>
      <c r="AA1126" s="124">
        <f t="shared" si="563"/>
        <v>-23.422818791946309</v>
      </c>
      <c r="AB1126" s="28" t="s">
        <v>8867</v>
      </c>
      <c r="AC1126" s="122">
        <v>853</v>
      </c>
      <c r="AD1126" s="122">
        <v>706</v>
      </c>
      <c r="AE1126" s="123">
        <f t="shared" si="554"/>
        <v>147</v>
      </c>
      <c r="AF1126" s="29">
        <f t="shared" si="555"/>
        <v>20.821529745042493</v>
      </c>
      <c r="AG1126" s="28" t="s">
        <v>8868</v>
      </c>
      <c r="AH1126" s="122">
        <v>521</v>
      </c>
      <c r="AI1126" s="122">
        <v>678</v>
      </c>
      <c r="AJ1126" s="123">
        <f t="shared" si="556"/>
        <v>-157</v>
      </c>
      <c r="AK1126" s="124">
        <f t="shared" si="557"/>
        <v>-23.156342182890853</v>
      </c>
      <c r="AL1126" s="28" t="s">
        <v>7437</v>
      </c>
      <c r="AM1126" s="122">
        <v>298</v>
      </c>
      <c r="AN1126" s="122">
        <v>296</v>
      </c>
      <c r="AO1126" s="123">
        <f t="shared" si="558"/>
        <v>2</v>
      </c>
      <c r="AP1126" s="29">
        <f t="shared" si="559"/>
        <v>0.67567567567567566</v>
      </c>
      <c r="AQ1126" s="28" t="s">
        <v>7445</v>
      </c>
      <c r="AR1126" s="122">
        <v>73</v>
      </c>
      <c r="AS1126" s="122">
        <v>73</v>
      </c>
      <c r="AT1126" s="123">
        <f t="shared" si="560"/>
        <v>0</v>
      </c>
      <c r="AU1126" s="124">
        <f t="shared" si="561"/>
        <v>0</v>
      </c>
      <c r="AV1126" s="9" t="s">
        <v>8869</v>
      </c>
      <c r="AX1126" s="129"/>
      <c r="AY1126" s="139"/>
      <c r="AZ1126" s="139"/>
    </row>
    <row r="1127" spans="3:52" ht="50" customHeight="1">
      <c r="C1127" s="52" t="s">
        <v>6318</v>
      </c>
      <c r="D1127" s="130" t="s">
        <v>2560</v>
      </c>
      <c r="E1127" s="131" t="s">
        <v>6359</v>
      </c>
      <c r="F1127" s="132" t="s">
        <v>2561</v>
      </c>
      <c r="G1127" s="125">
        <v>6591.442</v>
      </c>
      <c r="H1127" s="122">
        <v>6832.8</v>
      </c>
      <c r="I1127" s="123">
        <f t="shared" si="544"/>
        <v>-241.35800000000017</v>
      </c>
      <c r="J1127" s="124">
        <f t="shared" si="545"/>
        <v>-3.5323439878234422</v>
      </c>
      <c r="K1127" s="125">
        <v>3038.518</v>
      </c>
      <c r="L1127" s="122">
        <v>2642.5680000000002</v>
      </c>
      <c r="M1127" s="123">
        <f t="shared" si="550"/>
        <v>395.94999999999982</v>
      </c>
      <c r="N1127" s="124">
        <f t="shared" si="551"/>
        <v>14.983531171194073</v>
      </c>
      <c r="O1127" s="125">
        <v>35.863</v>
      </c>
      <c r="P1127" s="122">
        <v>35.859000000000002</v>
      </c>
      <c r="Q1127" s="123">
        <f t="shared" si="552"/>
        <v>3.9999999999977831E-3</v>
      </c>
      <c r="R1127" s="124">
        <f t="shared" si="553"/>
        <v>1.1154800747365468E-2</v>
      </c>
      <c r="S1127" s="125">
        <v>3517.0610000000001</v>
      </c>
      <c r="T1127" s="122">
        <v>4154.3729999999996</v>
      </c>
      <c r="U1127" s="123">
        <f t="shared" si="546"/>
        <v>-637.31199999999944</v>
      </c>
      <c r="V1127" s="124">
        <f t="shared" si="547"/>
        <v>-15.340750577764673</v>
      </c>
      <c r="W1127" s="121" t="s">
        <v>8870</v>
      </c>
      <c r="X1127" s="122">
        <v>1876</v>
      </c>
      <c r="Y1127" s="122">
        <v>2780</v>
      </c>
      <c r="Z1127" s="123">
        <f t="shared" si="548"/>
        <v>-904</v>
      </c>
      <c r="AA1127" s="124">
        <f t="shared" si="563"/>
        <v>-32.517985611510788</v>
      </c>
      <c r="AB1127" s="28" t="s">
        <v>8871</v>
      </c>
      <c r="AC1127" s="122">
        <v>674</v>
      </c>
      <c r="AD1127" s="122">
        <v>610</v>
      </c>
      <c r="AE1127" s="123">
        <f t="shared" si="554"/>
        <v>64</v>
      </c>
      <c r="AF1127" s="29">
        <f t="shared" si="555"/>
        <v>10.491803278688524</v>
      </c>
      <c r="AG1127" s="28" t="s">
        <v>8872</v>
      </c>
      <c r="AH1127" s="122">
        <v>535</v>
      </c>
      <c r="AI1127" s="122">
        <v>324</v>
      </c>
      <c r="AJ1127" s="123">
        <f t="shared" si="556"/>
        <v>211</v>
      </c>
      <c r="AK1127" s="124">
        <f t="shared" si="557"/>
        <v>65.123456790123456</v>
      </c>
      <c r="AL1127" s="28" t="s">
        <v>8873</v>
      </c>
      <c r="AM1127" s="122">
        <v>184</v>
      </c>
      <c r="AN1127" s="122">
        <v>191</v>
      </c>
      <c r="AO1127" s="123">
        <f t="shared" si="558"/>
        <v>-7</v>
      </c>
      <c r="AP1127" s="29">
        <f t="shared" si="559"/>
        <v>-3.664921465968586</v>
      </c>
      <c r="AQ1127" s="28" t="s">
        <v>8874</v>
      </c>
      <c r="AR1127" s="122">
        <v>73</v>
      </c>
      <c r="AS1127" s="122">
        <v>73</v>
      </c>
      <c r="AT1127" s="123">
        <f t="shared" si="560"/>
        <v>0</v>
      </c>
      <c r="AU1127" s="124">
        <f t="shared" si="561"/>
        <v>0</v>
      </c>
      <c r="AV1127" s="9" t="s">
        <v>12288</v>
      </c>
      <c r="AX1127" s="129"/>
      <c r="AY1127" s="139"/>
      <c r="AZ1127" s="139"/>
    </row>
    <row r="1128" spans="3:52" ht="50" customHeight="1">
      <c r="C1128" s="52" t="s">
        <v>6319</v>
      </c>
      <c r="D1128" s="130" t="s">
        <v>2562</v>
      </c>
      <c r="E1128" s="131" t="s">
        <v>6359</v>
      </c>
      <c r="F1128" s="132" t="s">
        <v>2563</v>
      </c>
      <c r="G1128" s="125">
        <v>3897.35</v>
      </c>
      <c r="H1128" s="122">
        <v>3648.364</v>
      </c>
      <c r="I1128" s="123">
        <f t="shared" si="544"/>
        <v>248.98599999999988</v>
      </c>
      <c r="J1128" s="124">
        <f t="shared" si="545"/>
        <v>6.8245931601123102</v>
      </c>
      <c r="K1128" s="125">
        <v>1657.1759999999999</v>
      </c>
      <c r="L1128" s="122">
        <v>1376.4159999999999</v>
      </c>
      <c r="M1128" s="123">
        <f t="shared" si="550"/>
        <v>280.76</v>
      </c>
      <c r="N1128" s="124">
        <f t="shared" si="551"/>
        <v>20.397902959570363</v>
      </c>
      <c r="O1128" s="125">
        <v>16.995000000000001</v>
      </c>
      <c r="P1128" s="122">
        <v>16.983000000000001</v>
      </c>
      <c r="Q1128" s="123">
        <f t="shared" si="552"/>
        <v>1.2000000000000455E-2</v>
      </c>
      <c r="R1128" s="124">
        <f t="shared" si="553"/>
        <v>7.0658894188308619E-2</v>
      </c>
      <c r="S1128" s="125">
        <v>2223.1790000000001</v>
      </c>
      <c r="T1128" s="122">
        <v>2254.9650000000001</v>
      </c>
      <c r="U1128" s="123">
        <f t="shared" si="546"/>
        <v>-31.786000000000058</v>
      </c>
      <c r="V1128" s="124">
        <f t="shared" si="547"/>
        <v>-1.4096005924703956</v>
      </c>
      <c r="W1128" s="121" t="s">
        <v>7443</v>
      </c>
      <c r="X1128" s="122">
        <v>1067</v>
      </c>
      <c r="Y1128" s="122">
        <v>1065</v>
      </c>
      <c r="Z1128" s="123">
        <f t="shared" si="548"/>
        <v>2</v>
      </c>
      <c r="AA1128" s="124">
        <f t="shared" si="563"/>
        <v>0.18779342723004694</v>
      </c>
      <c r="AB1128" s="28" t="s">
        <v>7346</v>
      </c>
      <c r="AC1128" s="122">
        <v>633</v>
      </c>
      <c r="AD1128" s="122">
        <v>633</v>
      </c>
      <c r="AE1128" s="123">
        <f t="shared" si="554"/>
        <v>0</v>
      </c>
      <c r="AF1128" s="29">
        <f t="shared" si="555"/>
        <v>0</v>
      </c>
      <c r="AG1128" s="28" t="s">
        <v>6467</v>
      </c>
      <c r="AH1128" s="122">
        <v>319</v>
      </c>
      <c r="AI1128" s="122">
        <v>353</v>
      </c>
      <c r="AJ1128" s="123">
        <f t="shared" si="556"/>
        <v>-34</v>
      </c>
      <c r="AK1128" s="124">
        <f t="shared" si="557"/>
        <v>-9.6317280453257776</v>
      </c>
      <c r="AL1128" s="28" t="s">
        <v>8875</v>
      </c>
      <c r="AM1128" s="122">
        <v>204</v>
      </c>
      <c r="AN1128" s="122">
        <v>204</v>
      </c>
      <c r="AO1128" s="123">
        <f t="shared" si="558"/>
        <v>0</v>
      </c>
      <c r="AP1128" s="29">
        <f t="shared" si="559"/>
        <v>0</v>
      </c>
      <c r="AQ1128" s="28" t="s">
        <v>6421</v>
      </c>
      <c r="AR1128" s="122" t="s">
        <v>6421</v>
      </c>
      <c r="AS1128" s="122" t="s">
        <v>6421</v>
      </c>
      <c r="AT1128" s="123" t="s">
        <v>6421</v>
      </c>
      <c r="AU1128" s="124" t="s">
        <v>6421</v>
      </c>
      <c r="AV1128" s="9" t="s">
        <v>8876</v>
      </c>
      <c r="AX1128" s="129"/>
      <c r="AY1128" s="139"/>
      <c r="AZ1128" s="139"/>
    </row>
    <row r="1129" spans="3:52" ht="50" customHeight="1">
      <c r="C1129" s="52" t="s">
        <v>6319</v>
      </c>
      <c r="D1129" s="130" t="s">
        <v>2564</v>
      </c>
      <c r="E1129" s="131" t="s">
        <v>6359</v>
      </c>
      <c r="F1129" s="132" t="s">
        <v>339</v>
      </c>
      <c r="G1129" s="125">
        <v>3066.5239999999999</v>
      </c>
      <c r="H1129" s="122">
        <v>3047.7190000000001</v>
      </c>
      <c r="I1129" s="123">
        <f t="shared" si="544"/>
        <v>18.804999999999836</v>
      </c>
      <c r="J1129" s="124">
        <f t="shared" si="545"/>
        <v>0.61701882621067883</v>
      </c>
      <c r="K1129" s="125">
        <v>1319.623</v>
      </c>
      <c r="L1129" s="122">
        <v>1468.126</v>
      </c>
      <c r="M1129" s="123">
        <f t="shared" si="550"/>
        <v>-148.50299999999993</v>
      </c>
      <c r="N1129" s="124">
        <f t="shared" si="551"/>
        <v>-10.115139981173273</v>
      </c>
      <c r="O1129" s="125">
        <v>259.49200000000002</v>
      </c>
      <c r="P1129" s="122">
        <v>251.64</v>
      </c>
      <c r="Q1129" s="123">
        <f t="shared" si="552"/>
        <v>7.8520000000000323</v>
      </c>
      <c r="R1129" s="124">
        <f t="shared" si="553"/>
        <v>3.1203306310602579</v>
      </c>
      <c r="S1129" s="125">
        <v>1487.4090000000001</v>
      </c>
      <c r="T1129" s="122">
        <v>1327.953</v>
      </c>
      <c r="U1129" s="123">
        <f t="shared" si="546"/>
        <v>159.45600000000013</v>
      </c>
      <c r="V1129" s="124">
        <f t="shared" si="547"/>
        <v>12.007653885340831</v>
      </c>
      <c r="W1129" s="121" t="s">
        <v>6988</v>
      </c>
      <c r="X1129" s="122">
        <v>642</v>
      </c>
      <c r="Y1129" s="122">
        <v>480</v>
      </c>
      <c r="Z1129" s="123">
        <f t="shared" si="548"/>
        <v>162</v>
      </c>
      <c r="AA1129" s="124">
        <f t="shared" si="563"/>
        <v>33.75</v>
      </c>
      <c r="AB1129" s="28" t="s">
        <v>7454</v>
      </c>
      <c r="AC1129" s="122">
        <v>400</v>
      </c>
      <c r="AD1129" s="122">
        <v>400</v>
      </c>
      <c r="AE1129" s="123">
        <f t="shared" si="554"/>
        <v>0</v>
      </c>
      <c r="AF1129" s="29">
        <f t="shared" si="555"/>
        <v>0</v>
      </c>
      <c r="AG1129" s="28" t="s">
        <v>8877</v>
      </c>
      <c r="AH1129" s="122">
        <v>200</v>
      </c>
      <c r="AI1129" s="122">
        <v>200</v>
      </c>
      <c r="AJ1129" s="123">
        <f t="shared" si="556"/>
        <v>0</v>
      </c>
      <c r="AK1129" s="124">
        <f t="shared" si="557"/>
        <v>0</v>
      </c>
      <c r="AL1129" s="28" t="s">
        <v>7437</v>
      </c>
      <c r="AM1129" s="122">
        <v>198</v>
      </c>
      <c r="AN1129" s="122">
        <v>198</v>
      </c>
      <c r="AO1129" s="123">
        <f t="shared" si="558"/>
        <v>0</v>
      </c>
      <c r="AP1129" s="29">
        <f t="shared" si="559"/>
        <v>0</v>
      </c>
      <c r="AQ1129" s="28" t="s">
        <v>8878</v>
      </c>
      <c r="AR1129" s="122">
        <v>15</v>
      </c>
      <c r="AS1129" s="122">
        <v>17</v>
      </c>
      <c r="AT1129" s="123">
        <f t="shared" si="560"/>
        <v>-2</v>
      </c>
      <c r="AU1129" s="124">
        <f t="shared" si="561"/>
        <v>-11.76470588235294</v>
      </c>
      <c r="AV1129" s="9" t="s">
        <v>12289</v>
      </c>
      <c r="AX1129" s="129"/>
      <c r="AY1129" s="139"/>
      <c r="AZ1129" s="139"/>
    </row>
    <row r="1130" spans="3:52" ht="50" customHeight="1">
      <c r="C1130" s="52" t="s">
        <v>6319</v>
      </c>
      <c r="D1130" s="106" t="s">
        <v>2565</v>
      </c>
      <c r="E1130" s="107" t="s">
        <v>6359</v>
      </c>
      <c r="F1130" s="108" t="s">
        <v>2566</v>
      </c>
      <c r="G1130" s="125">
        <v>4604.7700000000004</v>
      </c>
      <c r="H1130" s="122">
        <v>4737.4539999999997</v>
      </c>
      <c r="I1130" s="123">
        <f t="shared" si="544"/>
        <v>-132.68399999999929</v>
      </c>
      <c r="J1130" s="124">
        <f t="shared" si="545"/>
        <v>-2.8007448726678779</v>
      </c>
      <c r="K1130" s="125">
        <v>2120.2660000000001</v>
      </c>
      <c r="L1130" s="122">
        <v>2117.1120000000001</v>
      </c>
      <c r="M1130" s="123">
        <f t="shared" si="550"/>
        <v>3.1539999999999964</v>
      </c>
      <c r="N1130" s="124">
        <f t="shared" si="551"/>
        <v>0.1489765302922092</v>
      </c>
      <c r="O1130" s="125">
        <v>575.39099999999996</v>
      </c>
      <c r="P1130" s="122">
        <v>674.04600000000005</v>
      </c>
      <c r="Q1130" s="123">
        <f t="shared" si="552"/>
        <v>-98.655000000000086</v>
      </c>
      <c r="R1130" s="124">
        <f t="shared" si="553"/>
        <v>-14.636241443462328</v>
      </c>
      <c r="S1130" s="125">
        <v>1909.1130000000001</v>
      </c>
      <c r="T1130" s="122">
        <v>1946.296</v>
      </c>
      <c r="U1130" s="123">
        <f t="shared" si="546"/>
        <v>-37.182999999999993</v>
      </c>
      <c r="V1130" s="124">
        <f t="shared" si="547"/>
        <v>-1.9104493869380603</v>
      </c>
      <c r="W1130" s="121" t="s">
        <v>6930</v>
      </c>
      <c r="X1130" s="122">
        <v>1437</v>
      </c>
      <c r="Y1130" s="122">
        <v>1512</v>
      </c>
      <c r="Z1130" s="123">
        <f t="shared" si="548"/>
        <v>-75</v>
      </c>
      <c r="AA1130" s="124">
        <f t="shared" si="563"/>
        <v>-4.9603174603174605</v>
      </c>
      <c r="AB1130" s="28" t="s">
        <v>8879</v>
      </c>
      <c r="AC1130" s="122">
        <v>102</v>
      </c>
      <c r="AD1130" s="122">
        <v>81</v>
      </c>
      <c r="AE1130" s="123">
        <f t="shared" si="554"/>
        <v>21</v>
      </c>
      <c r="AF1130" s="29">
        <f t="shared" si="555"/>
        <v>25.925925925925924</v>
      </c>
      <c r="AG1130" s="28" t="s">
        <v>8880</v>
      </c>
      <c r="AH1130" s="122">
        <v>100</v>
      </c>
      <c r="AI1130" s="122">
        <v>100</v>
      </c>
      <c r="AJ1130" s="123">
        <f t="shared" si="556"/>
        <v>0</v>
      </c>
      <c r="AK1130" s="124">
        <f t="shared" si="557"/>
        <v>0</v>
      </c>
      <c r="AL1130" s="28" t="s">
        <v>8881</v>
      </c>
      <c r="AM1130" s="122">
        <v>83</v>
      </c>
      <c r="AN1130" s="122">
        <v>83</v>
      </c>
      <c r="AO1130" s="123">
        <f t="shared" si="558"/>
        <v>0</v>
      </c>
      <c r="AP1130" s="29">
        <f t="shared" si="559"/>
        <v>0</v>
      </c>
      <c r="AQ1130" s="28" t="s">
        <v>8882</v>
      </c>
      <c r="AR1130" s="122">
        <v>69</v>
      </c>
      <c r="AS1130" s="122">
        <v>71</v>
      </c>
      <c r="AT1130" s="123">
        <f t="shared" si="560"/>
        <v>-2</v>
      </c>
      <c r="AU1130" s="124">
        <f t="shared" si="561"/>
        <v>-2.8169014084507045</v>
      </c>
      <c r="AV1130" s="9" t="s">
        <v>8883</v>
      </c>
      <c r="AX1130" s="129"/>
      <c r="AY1130" s="139"/>
      <c r="AZ1130" s="139"/>
    </row>
    <row r="1131" spans="3:52" ht="50" customHeight="1">
      <c r="C1131" s="52" t="s">
        <v>6319</v>
      </c>
      <c r="D1131" s="106" t="s">
        <v>2567</v>
      </c>
      <c r="E1131" s="107" t="s">
        <v>6359</v>
      </c>
      <c r="F1131" s="108" t="s">
        <v>2568</v>
      </c>
      <c r="G1131" s="125">
        <v>6395.9290000000001</v>
      </c>
      <c r="H1131" s="122">
        <v>6206.4859999999999</v>
      </c>
      <c r="I1131" s="123">
        <f t="shared" si="544"/>
        <v>189.44300000000021</v>
      </c>
      <c r="J1131" s="124">
        <f t="shared" si="545"/>
        <v>3.0523391174974086</v>
      </c>
      <c r="K1131" s="125">
        <v>3209.6590000000001</v>
      </c>
      <c r="L1131" s="122">
        <v>2963.62</v>
      </c>
      <c r="M1131" s="123">
        <f t="shared" si="550"/>
        <v>246.03900000000021</v>
      </c>
      <c r="N1131" s="124">
        <f t="shared" si="551"/>
        <v>8.3019752869801184</v>
      </c>
      <c r="O1131" s="125">
        <v>299.68</v>
      </c>
      <c r="P1131" s="122">
        <v>299.63799999999998</v>
      </c>
      <c r="Q1131" s="123">
        <f t="shared" si="552"/>
        <v>4.2000000000030013E-2</v>
      </c>
      <c r="R1131" s="124">
        <f t="shared" si="553"/>
        <v>1.4016913742592734E-2</v>
      </c>
      <c r="S1131" s="125">
        <v>2886.59</v>
      </c>
      <c r="T1131" s="122">
        <v>2943.2280000000001</v>
      </c>
      <c r="U1131" s="123">
        <f t="shared" si="546"/>
        <v>-56.63799999999992</v>
      </c>
      <c r="V1131" s="124">
        <f t="shared" si="547"/>
        <v>-1.924349727578017</v>
      </c>
      <c r="W1131" s="121" t="s">
        <v>6930</v>
      </c>
      <c r="X1131" s="122">
        <v>2302</v>
      </c>
      <c r="Y1131" s="122">
        <v>2302</v>
      </c>
      <c r="Z1131" s="123">
        <f t="shared" si="548"/>
        <v>0</v>
      </c>
      <c r="AA1131" s="124">
        <f t="shared" si="563"/>
        <v>0</v>
      </c>
      <c r="AB1131" s="28" t="s">
        <v>6467</v>
      </c>
      <c r="AC1131" s="122">
        <v>245</v>
      </c>
      <c r="AD1131" s="122">
        <v>241</v>
      </c>
      <c r="AE1131" s="123">
        <f t="shared" si="554"/>
        <v>4</v>
      </c>
      <c r="AF1131" s="29">
        <f t="shared" si="555"/>
        <v>1.6597510373443984</v>
      </c>
      <c r="AG1131" s="28" t="s">
        <v>7018</v>
      </c>
      <c r="AH1131" s="122">
        <v>233</v>
      </c>
      <c r="AI1131" s="122">
        <v>239</v>
      </c>
      <c r="AJ1131" s="123">
        <f t="shared" si="556"/>
        <v>-6</v>
      </c>
      <c r="AK1131" s="124">
        <f t="shared" si="557"/>
        <v>-2.510460251046025</v>
      </c>
      <c r="AL1131" s="28" t="s">
        <v>7542</v>
      </c>
      <c r="AM1131" s="122">
        <v>44</v>
      </c>
      <c r="AN1131" s="122">
        <v>43</v>
      </c>
      <c r="AO1131" s="123">
        <f t="shared" si="558"/>
        <v>1</v>
      </c>
      <c r="AP1131" s="29">
        <f t="shared" si="559"/>
        <v>2.3255813953488373</v>
      </c>
      <c r="AQ1131" s="28" t="s">
        <v>8884</v>
      </c>
      <c r="AR1131" s="122">
        <v>28</v>
      </c>
      <c r="AS1131" s="122">
        <v>76</v>
      </c>
      <c r="AT1131" s="123">
        <f t="shared" si="560"/>
        <v>-48</v>
      </c>
      <c r="AU1131" s="124">
        <f t="shared" si="561"/>
        <v>-63.157894736842103</v>
      </c>
      <c r="AV1131" s="9" t="s">
        <v>12290</v>
      </c>
      <c r="AX1131" s="129"/>
      <c r="AY1131" s="139"/>
      <c r="AZ1131" s="139"/>
    </row>
    <row r="1132" spans="3:52" ht="50" customHeight="1">
      <c r="C1132" s="52" t="s">
        <v>6319</v>
      </c>
      <c r="D1132" s="130" t="s">
        <v>2569</v>
      </c>
      <c r="E1132" s="131" t="s">
        <v>6359</v>
      </c>
      <c r="F1132" s="132" t="s">
        <v>2570</v>
      </c>
      <c r="G1132" s="125">
        <v>3837.2170000000001</v>
      </c>
      <c r="H1132" s="122">
        <v>3360.9090000000001</v>
      </c>
      <c r="I1132" s="123">
        <f t="shared" si="544"/>
        <v>476.30799999999999</v>
      </c>
      <c r="J1132" s="124">
        <f t="shared" si="545"/>
        <v>14.171999301379476</v>
      </c>
      <c r="K1132" s="125">
        <v>1160.152</v>
      </c>
      <c r="L1132" s="122">
        <v>927.15200000000004</v>
      </c>
      <c r="M1132" s="123">
        <f t="shared" si="550"/>
        <v>233</v>
      </c>
      <c r="N1132" s="124">
        <f t="shared" si="551"/>
        <v>25.130722901962137</v>
      </c>
      <c r="O1132" s="125">
        <v>54.411999999999999</v>
      </c>
      <c r="P1132" s="122">
        <v>54.402000000000001</v>
      </c>
      <c r="Q1132" s="123">
        <f t="shared" si="552"/>
        <v>9.9999999999980105E-3</v>
      </c>
      <c r="R1132" s="124">
        <f t="shared" si="553"/>
        <v>1.838167714421898E-2</v>
      </c>
      <c r="S1132" s="125">
        <v>2622.6529999999998</v>
      </c>
      <c r="T1132" s="122">
        <v>2379.355</v>
      </c>
      <c r="U1132" s="123">
        <f t="shared" si="546"/>
        <v>243.29799999999977</v>
      </c>
      <c r="V1132" s="124">
        <f t="shared" si="547"/>
        <v>10.225376204895856</v>
      </c>
      <c r="W1132" s="121" t="s">
        <v>8885</v>
      </c>
      <c r="X1132" s="122">
        <v>480</v>
      </c>
      <c r="Y1132" s="122">
        <v>527</v>
      </c>
      <c r="Z1132" s="123">
        <f t="shared" si="548"/>
        <v>-47</v>
      </c>
      <c r="AA1132" s="124">
        <f t="shared" si="563"/>
        <v>-8.9184060721062615</v>
      </c>
      <c r="AB1132" s="28" t="s">
        <v>8720</v>
      </c>
      <c r="AC1132" s="122">
        <v>373</v>
      </c>
      <c r="AD1132" s="122">
        <v>379</v>
      </c>
      <c r="AE1132" s="123">
        <f t="shared" si="554"/>
        <v>-6</v>
      </c>
      <c r="AF1132" s="29">
        <f t="shared" si="555"/>
        <v>-1.5831134564643801</v>
      </c>
      <c r="AG1132" s="28" t="s">
        <v>7346</v>
      </c>
      <c r="AH1132" s="122">
        <v>350</v>
      </c>
      <c r="AI1132" s="122">
        <v>200</v>
      </c>
      <c r="AJ1132" s="123">
        <f t="shared" si="556"/>
        <v>150</v>
      </c>
      <c r="AK1132" s="124">
        <f t="shared" si="557"/>
        <v>75</v>
      </c>
      <c r="AL1132" s="28" t="s">
        <v>8886</v>
      </c>
      <c r="AM1132" s="122">
        <v>295</v>
      </c>
      <c r="AN1132" s="122">
        <v>554</v>
      </c>
      <c r="AO1132" s="123">
        <f t="shared" si="558"/>
        <v>-259</v>
      </c>
      <c r="AP1132" s="29">
        <f t="shared" si="559"/>
        <v>-46.750902527075809</v>
      </c>
      <c r="AQ1132" s="28" t="s">
        <v>8887</v>
      </c>
      <c r="AR1132" s="122">
        <v>231</v>
      </c>
      <c r="AS1132" s="122" t="s">
        <v>6421</v>
      </c>
      <c r="AT1132" s="123">
        <v>231</v>
      </c>
      <c r="AU1132" s="124" t="s">
        <v>11832</v>
      </c>
      <c r="AV1132" s="9" t="s">
        <v>11966</v>
      </c>
      <c r="AX1132" s="129"/>
      <c r="AY1132" s="139"/>
      <c r="AZ1132" s="139"/>
    </row>
    <row r="1133" spans="3:52" ht="50" customHeight="1">
      <c r="C1133" s="52" t="s">
        <v>6319</v>
      </c>
      <c r="D1133" s="130" t="s">
        <v>2571</v>
      </c>
      <c r="E1133" s="131" t="s">
        <v>6359</v>
      </c>
      <c r="F1133" s="132" t="s">
        <v>2572</v>
      </c>
      <c r="G1133" s="125">
        <v>4905.3950000000004</v>
      </c>
      <c r="H1133" s="122">
        <v>4621.6580000000004</v>
      </c>
      <c r="I1133" s="123">
        <f t="shared" si="544"/>
        <v>283.73700000000008</v>
      </c>
      <c r="J1133" s="124">
        <f t="shared" si="545"/>
        <v>6.139290272019263</v>
      </c>
      <c r="K1133" s="125">
        <v>2322.6999999999998</v>
      </c>
      <c r="L1133" s="122">
        <v>2055.203</v>
      </c>
      <c r="M1133" s="123">
        <f t="shared" si="550"/>
        <v>267.49699999999984</v>
      </c>
      <c r="N1133" s="124">
        <f t="shared" si="551"/>
        <v>13.015599918840126</v>
      </c>
      <c r="O1133" s="125">
        <v>157.11500000000001</v>
      </c>
      <c r="P1133" s="122">
        <v>157.05699999999999</v>
      </c>
      <c r="Q1133" s="123">
        <f t="shared" si="552"/>
        <v>5.8000000000021146E-2</v>
      </c>
      <c r="R1133" s="124">
        <f t="shared" si="553"/>
        <v>3.6929267718103079E-2</v>
      </c>
      <c r="S1133" s="125">
        <v>2425.58</v>
      </c>
      <c r="T1133" s="122">
        <v>2409.3980000000001</v>
      </c>
      <c r="U1133" s="123">
        <f t="shared" si="546"/>
        <v>16.181999999999789</v>
      </c>
      <c r="V1133" s="124">
        <f t="shared" si="547"/>
        <v>0.67162004782936602</v>
      </c>
      <c r="W1133" s="121" t="s">
        <v>8888</v>
      </c>
      <c r="X1133" s="122">
        <v>788.96699999999998</v>
      </c>
      <c r="Y1133" s="122">
        <v>381.02699999999999</v>
      </c>
      <c r="Z1133" s="123">
        <f t="shared" si="548"/>
        <v>407.94</v>
      </c>
      <c r="AA1133" s="124">
        <f t="shared" si="563"/>
        <v>107.06327898022975</v>
      </c>
      <c r="AB1133" s="28" t="s">
        <v>8889</v>
      </c>
      <c r="AC1133" s="122">
        <v>428.04300000000001</v>
      </c>
      <c r="AD1133" s="122">
        <v>545.779</v>
      </c>
      <c r="AE1133" s="123">
        <f t="shared" si="554"/>
        <v>-117.73599999999999</v>
      </c>
      <c r="AF1133" s="29">
        <f t="shared" si="555"/>
        <v>-21.572101528274263</v>
      </c>
      <c r="AG1133" s="28" t="s">
        <v>8890</v>
      </c>
      <c r="AH1133" s="122">
        <v>450</v>
      </c>
      <c r="AI1133" s="122">
        <v>450</v>
      </c>
      <c r="AJ1133" s="123">
        <f t="shared" si="556"/>
        <v>0</v>
      </c>
      <c r="AK1133" s="124">
        <f t="shared" si="557"/>
        <v>0</v>
      </c>
      <c r="AL1133" s="28" t="s">
        <v>8891</v>
      </c>
      <c r="AM1133" s="122">
        <v>285.07799999999997</v>
      </c>
      <c r="AN1133" s="122">
        <v>289.00799999999998</v>
      </c>
      <c r="AO1133" s="123">
        <f t="shared" si="558"/>
        <v>-3.9300000000000068</v>
      </c>
      <c r="AP1133" s="29">
        <f t="shared" si="559"/>
        <v>-1.3598239495100506</v>
      </c>
      <c r="AQ1133" s="28" t="s">
        <v>8892</v>
      </c>
      <c r="AR1133" s="122">
        <v>160.64699999999999</v>
      </c>
      <c r="AS1133" s="122">
        <v>160.614</v>
      </c>
      <c r="AT1133" s="123">
        <f t="shared" si="560"/>
        <v>3.299999999998704E-2</v>
      </c>
      <c r="AU1133" s="124">
        <f t="shared" si="561"/>
        <v>2.0546154133504576E-2</v>
      </c>
      <c r="AV1133" s="9" t="s">
        <v>12291</v>
      </c>
      <c r="AX1133" s="129"/>
      <c r="AY1133" s="139"/>
      <c r="AZ1133" s="139"/>
    </row>
    <row r="1134" spans="3:52" ht="50" customHeight="1">
      <c r="C1134" s="52" t="s">
        <v>6319</v>
      </c>
      <c r="D1134" s="130" t="s">
        <v>2573</v>
      </c>
      <c r="E1134" s="131" t="s">
        <v>6359</v>
      </c>
      <c r="F1134" s="132" t="s">
        <v>2574</v>
      </c>
      <c r="G1134" s="125">
        <v>14549.654</v>
      </c>
      <c r="H1134" s="122">
        <v>14628.925999999999</v>
      </c>
      <c r="I1134" s="123">
        <f t="shared" si="544"/>
        <v>-79.271999999999025</v>
      </c>
      <c r="J1134" s="124">
        <f t="shared" si="545"/>
        <v>-0.54188530313161076</v>
      </c>
      <c r="K1134" s="125">
        <v>6372.2610000000004</v>
      </c>
      <c r="L1134" s="122">
        <v>6057.1819999999998</v>
      </c>
      <c r="M1134" s="123">
        <f t="shared" si="550"/>
        <v>315.07900000000063</v>
      </c>
      <c r="N1134" s="124">
        <f t="shared" si="551"/>
        <v>5.2017423283632658</v>
      </c>
      <c r="O1134" s="125">
        <v>2426.473</v>
      </c>
      <c r="P1134" s="122">
        <v>2425.1709999999998</v>
      </c>
      <c r="Q1134" s="123">
        <f t="shared" si="552"/>
        <v>1.3020000000001346</v>
      </c>
      <c r="R1134" s="124">
        <f t="shared" si="553"/>
        <v>5.3686935890299471E-2</v>
      </c>
      <c r="S1134" s="125">
        <v>5750.92</v>
      </c>
      <c r="T1134" s="122">
        <v>6146.5730000000003</v>
      </c>
      <c r="U1134" s="123">
        <f t="shared" si="546"/>
        <v>-395.65300000000025</v>
      </c>
      <c r="V1134" s="124">
        <f t="shared" si="547"/>
        <v>-6.4369690232264425</v>
      </c>
      <c r="W1134" s="121" t="s">
        <v>8893</v>
      </c>
      <c r="X1134" s="122">
        <v>3164</v>
      </c>
      <c r="Y1134" s="122">
        <v>3326</v>
      </c>
      <c r="Z1134" s="123">
        <f t="shared" si="548"/>
        <v>-162</v>
      </c>
      <c r="AA1134" s="124">
        <f t="shared" si="563"/>
        <v>-4.8707155742633796</v>
      </c>
      <c r="AB1134" s="28" t="s">
        <v>8894</v>
      </c>
      <c r="AC1134" s="122">
        <v>713</v>
      </c>
      <c r="AD1134" s="122">
        <v>925</v>
      </c>
      <c r="AE1134" s="123">
        <f t="shared" si="554"/>
        <v>-212</v>
      </c>
      <c r="AF1134" s="29">
        <f t="shared" si="555"/>
        <v>-22.918918918918919</v>
      </c>
      <c r="AG1134" s="28" t="s">
        <v>8895</v>
      </c>
      <c r="AH1134" s="122">
        <v>603</v>
      </c>
      <c r="AI1134" s="122">
        <v>603</v>
      </c>
      <c r="AJ1134" s="123">
        <f t="shared" si="556"/>
        <v>0</v>
      </c>
      <c r="AK1134" s="124">
        <f t="shared" si="557"/>
        <v>0</v>
      </c>
      <c r="AL1134" s="28" t="s">
        <v>8896</v>
      </c>
      <c r="AM1134" s="122">
        <v>535</v>
      </c>
      <c r="AN1134" s="122">
        <v>541</v>
      </c>
      <c r="AO1134" s="123">
        <f t="shared" si="558"/>
        <v>-6</v>
      </c>
      <c r="AP1134" s="29">
        <f t="shared" si="559"/>
        <v>-1.1090573012939002</v>
      </c>
      <c r="AQ1134" s="28" t="s">
        <v>8897</v>
      </c>
      <c r="AR1134" s="122">
        <v>506</v>
      </c>
      <c r="AS1134" s="122">
        <v>521</v>
      </c>
      <c r="AT1134" s="123">
        <f t="shared" si="560"/>
        <v>-15</v>
      </c>
      <c r="AU1134" s="124">
        <f t="shared" si="561"/>
        <v>-2.8790786948176583</v>
      </c>
      <c r="AV1134" s="9" t="s">
        <v>8898</v>
      </c>
      <c r="AX1134" s="129"/>
      <c r="AY1134" s="139"/>
      <c r="AZ1134" s="139"/>
    </row>
    <row r="1135" spans="3:52" ht="50" customHeight="1">
      <c r="C1135" s="52" t="s">
        <v>6319</v>
      </c>
      <c r="D1135" s="130" t="s">
        <v>2575</v>
      </c>
      <c r="E1135" s="131" t="s">
        <v>6359</v>
      </c>
      <c r="F1135" s="132" t="s">
        <v>2576</v>
      </c>
      <c r="G1135" s="125">
        <v>1748.675</v>
      </c>
      <c r="H1135" s="122">
        <v>1872.3879999999999</v>
      </c>
      <c r="I1135" s="123">
        <f t="shared" si="544"/>
        <v>-123.71299999999997</v>
      </c>
      <c r="J1135" s="124">
        <f t="shared" si="545"/>
        <v>-6.6072309799037363</v>
      </c>
      <c r="K1135" s="125">
        <v>944.11900000000003</v>
      </c>
      <c r="L1135" s="122">
        <v>718.73099999999999</v>
      </c>
      <c r="M1135" s="123">
        <f t="shared" si="550"/>
        <v>225.38800000000003</v>
      </c>
      <c r="N1135" s="124">
        <f t="shared" si="551"/>
        <v>31.35915940734434</v>
      </c>
      <c r="O1135" s="125">
        <v>51.554000000000002</v>
      </c>
      <c r="P1135" s="122">
        <v>51.548999999999999</v>
      </c>
      <c r="Q1135" s="123">
        <f t="shared" si="552"/>
        <v>5.000000000002558E-3</v>
      </c>
      <c r="R1135" s="124">
        <f t="shared" si="553"/>
        <v>9.6995092048391979E-3</v>
      </c>
      <c r="S1135" s="125">
        <v>753.00199999999995</v>
      </c>
      <c r="T1135" s="122">
        <v>1102.1079999999999</v>
      </c>
      <c r="U1135" s="123">
        <f t="shared" si="546"/>
        <v>-349.10599999999999</v>
      </c>
      <c r="V1135" s="124">
        <f t="shared" si="547"/>
        <v>-31.676205961666188</v>
      </c>
      <c r="W1135" s="121" t="s">
        <v>8707</v>
      </c>
      <c r="X1135" s="122">
        <v>224</v>
      </c>
      <c r="Y1135" s="122">
        <v>647</v>
      </c>
      <c r="Z1135" s="123">
        <f t="shared" si="548"/>
        <v>-423</v>
      </c>
      <c r="AA1135" s="124">
        <f t="shared" si="563"/>
        <v>-65.378670788253473</v>
      </c>
      <c r="AB1135" s="28" t="s">
        <v>7330</v>
      </c>
      <c r="AC1135" s="122">
        <v>113</v>
      </c>
      <c r="AD1135" s="122">
        <v>63</v>
      </c>
      <c r="AE1135" s="123">
        <f t="shared" si="554"/>
        <v>50</v>
      </c>
      <c r="AF1135" s="29">
        <f t="shared" si="555"/>
        <v>79.365079365079367</v>
      </c>
      <c r="AG1135" s="28" t="s">
        <v>7445</v>
      </c>
      <c r="AH1135" s="122">
        <v>60</v>
      </c>
      <c r="AI1135" s="122">
        <v>63</v>
      </c>
      <c r="AJ1135" s="123">
        <f t="shared" si="556"/>
        <v>-3</v>
      </c>
      <c r="AK1135" s="124">
        <f t="shared" si="557"/>
        <v>-4.7619047619047619</v>
      </c>
      <c r="AL1135" s="28" t="s">
        <v>8899</v>
      </c>
      <c r="AM1135" s="122">
        <v>60</v>
      </c>
      <c r="AN1135" s="122">
        <v>55</v>
      </c>
      <c r="AO1135" s="123">
        <f t="shared" si="558"/>
        <v>5</v>
      </c>
      <c r="AP1135" s="29">
        <f t="shared" si="559"/>
        <v>9.0909090909090917</v>
      </c>
      <c r="AQ1135" s="28" t="s">
        <v>8900</v>
      </c>
      <c r="AR1135" s="122">
        <v>52</v>
      </c>
      <c r="AS1135" s="122">
        <v>52</v>
      </c>
      <c r="AT1135" s="123">
        <f t="shared" si="560"/>
        <v>0</v>
      </c>
      <c r="AU1135" s="124">
        <f t="shared" si="561"/>
        <v>0</v>
      </c>
      <c r="AV1135" s="9" t="s">
        <v>11967</v>
      </c>
      <c r="AX1135" s="129"/>
      <c r="AY1135" s="139"/>
      <c r="AZ1135" s="139"/>
    </row>
    <row r="1136" spans="3:52" ht="50" customHeight="1">
      <c r="C1136" s="52" t="s">
        <v>6320</v>
      </c>
      <c r="D1136" s="130" t="s">
        <v>2577</v>
      </c>
      <c r="E1136" s="131" t="s">
        <v>6359</v>
      </c>
      <c r="F1136" s="132" t="s">
        <v>2578</v>
      </c>
      <c r="G1136" s="125">
        <v>4282.79</v>
      </c>
      <c r="H1136" s="122">
        <v>4282.79</v>
      </c>
      <c r="I1136" s="123">
        <f t="shared" si="544"/>
        <v>0</v>
      </c>
      <c r="J1136" s="124">
        <f t="shared" si="545"/>
        <v>0</v>
      </c>
      <c r="K1136" s="125">
        <v>595.46</v>
      </c>
      <c r="L1136" s="122">
        <v>595.46</v>
      </c>
      <c r="M1136" s="123">
        <f t="shared" si="550"/>
        <v>0</v>
      </c>
      <c r="N1136" s="124">
        <f t="shared" si="551"/>
        <v>0</v>
      </c>
      <c r="O1136" s="125" t="s">
        <v>11840</v>
      </c>
      <c r="P1136" s="122" t="s">
        <v>11840</v>
      </c>
      <c r="Q1136" s="123" t="s">
        <v>11839</v>
      </c>
      <c r="R1136" s="124" t="s">
        <v>11840</v>
      </c>
      <c r="S1136" s="125">
        <v>3687.33</v>
      </c>
      <c r="T1136" s="122">
        <v>3687.33</v>
      </c>
      <c r="U1136" s="123">
        <f t="shared" si="546"/>
        <v>0</v>
      </c>
      <c r="V1136" s="124">
        <f t="shared" si="547"/>
        <v>0</v>
      </c>
      <c r="W1136" s="121" t="s">
        <v>8901</v>
      </c>
      <c r="X1136" s="122">
        <v>3687</v>
      </c>
      <c r="Y1136" s="122">
        <v>3687</v>
      </c>
      <c r="Z1136" s="123">
        <f t="shared" si="548"/>
        <v>0</v>
      </c>
      <c r="AA1136" s="124">
        <f t="shared" si="563"/>
        <v>0</v>
      </c>
      <c r="AB1136" s="28" t="s">
        <v>11839</v>
      </c>
      <c r="AC1136" s="122" t="s">
        <v>11839</v>
      </c>
      <c r="AD1136" s="122" t="s">
        <v>11839</v>
      </c>
      <c r="AE1136" s="123" t="s">
        <v>11839</v>
      </c>
      <c r="AF1136" s="29" t="s">
        <v>11839</v>
      </c>
      <c r="AG1136" s="28" t="s">
        <v>11839</v>
      </c>
      <c r="AH1136" s="122" t="s">
        <v>11839</v>
      </c>
      <c r="AI1136" s="122" t="s">
        <v>11839</v>
      </c>
      <c r="AJ1136" s="123" t="s">
        <v>11839</v>
      </c>
      <c r="AK1136" s="124" t="s">
        <v>11839</v>
      </c>
      <c r="AL1136" s="28" t="s">
        <v>11839</v>
      </c>
      <c r="AM1136" s="122" t="s">
        <v>11839</v>
      </c>
      <c r="AN1136" s="122" t="s">
        <v>11839</v>
      </c>
      <c r="AO1136" s="123" t="s">
        <v>11839</v>
      </c>
      <c r="AP1136" s="29" t="s">
        <v>11839</v>
      </c>
      <c r="AQ1136" s="28" t="s">
        <v>11839</v>
      </c>
      <c r="AR1136" s="122" t="s">
        <v>11839</v>
      </c>
      <c r="AS1136" s="122" t="s">
        <v>11839</v>
      </c>
      <c r="AT1136" s="123" t="s">
        <v>11839</v>
      </c>
      <c r="AU1136" s="124" t="s">
        <v>11837</v>
      </c>
      <c r="AV1136" s="105"/>
      <c r="AX1136" s="129"/>
      <c r="AY1136" s="139"/>
      <c r="AZ1136" s="139"/>
    </row>
    <row r="1137" spans="3:52" ht="50" customHeight="1">
      <c r="C1137" s="52" t="s">
        <v>6320</v>
      </c>
      <c r="D1137" s="130" t="s">
        <v>2579</v>
      </c>
      <c r="E1137" s="131" t="s">
        <v>6359</v>
      </c>
      <c r="F1137" s="132" t="s">
        <v>2580</v>
      </c>
      <c r="G1137" s="125">
        <v>143.86199999999999</v>
      </c>
      <c r="H1137" s="122">
        <v>136.84399999999999</v>
      </c>
      <c r="I1137" s="123">
        <f t="shared" si="544"/>
        <v>7.0180000000000007</v>
      </c>
      <c r="J1137" s="124">
        <f t="shared" si="545"/>
        <v>5.1284674519891276</v>
      </c>
      <c r="K1137" s="125" t="s">
        <v>11904</v>
      </c>
      <c r="L1137" s="122" t="s">
        <v>11904</v>
      </c>
      <c r="M1137" s="123" t="s">
        <v>11837</v>
      </c>
      <c r="N1137" s="124" t="s">
        <v>11837</v>
      </c>
      <c r="O1137" s="125" t="s">
        <v>11904</v>
      </c>
      <c r="P1137" s="122" t="s">
        <v>11904</v>
      </c>
      <c r="Q1137" s="123" t="s">
        <v>11837</v>
      </c>
      <c r="R1137" s="124" t="s">
        <v>11837</v>
      </c>
      <c r="S1137" s="125">
        <v>143.86199999999999</v>
      </c>
      <c r="T1137" s="122">
        <v>136.84399999999999</v>
      </c>
      <c r="U1137" s="123">
        <f t="shared" si="546"/>
        <v>7.0180000000000007</v>
      </c>
      <c r="V1137" s="124">
        <f t="shared" si="547"/>
        <v>5.1284674519891276</v>
      </c>
      <c r="W1137" s="121" t="s">
        <v>8902</v>
      </c>
      <c r="X1137" s="122">
        <v>144</v>
      </c>
      <c r="Y1137" s="122">
        <v>137</v>
      </c>
      <c r="Z1137" s="123">
        <f t="shared" si="548"/>
        <v>7</v>
      </c>
      <c r="AA1137" s="124">
        <f t="shared" si="563"/>
        <v>5.1094890510948909</v>
      </c>
      <c r="AB1137" s="28" t="s">
        <v>11839</v>
      </c>
      <c r="AC1137" s="122" t="s">
        <v>11839</v>
      </c>
      <c r="AD1137" s="122" t="s">
        <v>11839</v>
      </c>
      <c r="AE1137" s="123" t="s">
        <v>11839</v>
      </c>
      <c r="AF1137" s="29" t="s">
        <v>11839</v>
      </c>
      <c r="AG1137" s="28" t="s">
        <v>11839</v>
      </c>
      <c r="AH1137" s="122" t="s">
        <v>11839</v>
      </c>
      <c r="AI1137" s="122" t="s">
        <v>11839</v>
      </c>
      <c r="AJ1137" s="123" t="s">
        <v>11839</v>
      </c>
      <c r="AK1137" s="124" t="s">
        <v>11839</v>
      </c>
      <c r="AL1137" s="28" t="s">
        <v>11839</v>
      </c>
      <c r="AM1137" s="122" t="s">
        <v>11839</v>
      </c>
      <c r="AN1137" s="122" t="s">
        <v>11839</v>
      </c>
      <c r="AO1137" s="123" t="s">
        <v>11839</v>
      </c>
      <c r="AP1137" s="29" t="s">
        <v>11839</v>
      </c>
      <c r="AQ1137" s="28" t="s">
        <v>11839</v>
      </c>
      <c r="AR1137" s="122" t="s">
        <v>11839</v>
      </c>
      <c r="AS1137" s="122" t="s">
        <v>11839</v>
      </c>
      <c r="AT1137" s="123" t="s">
        <v>11839</v>
      </c>
      <c r="AU1137" s="124" t="s">
        <v>11837</v>
      </c>
      <c r="AV1137" s="105"/>
      <c r="AX1137" s="129"/>
      <c r="AY1137" s="139"/>
      <c r="AZ1137" s="139"/>
    </row>
    <row r="1138" spans="3:52" ht="50" customHeight="1">
      <c r="C1138" s="52" t="s">
        <v>6320</v>
      </c>
      <c r="D1138" s="130" t="s">
        <v>2581</v>
      </c>
      <c r="E1138" s="131" t="s">
        <v>6359</v>
      </c>
      <c r="F1138" s="132" t="s">
        <v>2582</v>
      </c>
      <c r="G1138" s="125">
        <v>137.80500000000001</v>
      </c>
      <c r="H1138" s="122">
        <v>134.04</v>
      </c>
      <c r="I1138" s="123">
        <f t="shared" si="544"/>
        <v>3.7650000000000148</v>
      </c>
      <c r="J1138" s="124">
        <f t="shared" si="545"/>
        <v>2.8088630259624106</v>
      </c>
      <c r="K1138" s="125">
        <v>95.421000000000006</v>
      </c>
      <c r="L1138" s="122">
        <v>95.375</v>
      </c>
      <c r="M1138" s="123">
        <f t="shared" si="550"/>
        <v>4.600000000000648E-2</v>
      </c>
      <c r="N1138" s="124">
        <f t="shared" si="551"/>
        <v>4.8230668414161446E-2</v>
      </c>
      <c r="O1138" s="125" t="s">
        <v>11840</v>
      </c>
      <c r="P1138" s="122" t="s">
        <v>11840</v>
      </c>
      <c r="Q1138" s="123" t="s">
        <v>11839</v>
      </c>
      <c r="R1138" s="124" t="s">
        <v>11840</v>
      </c>
      <c r="S1138" s="125">
        <v>42.384</v>
      </c>
      <c r="T1138" s="122">
        <v>38.664999999999999</v>
      </c>
      <c r="U1138" s="123">
        <f t="shared" si="546"/>
        <v>3.7190000000000012</v>
      </c>
      <c r="V1138" s="124">
        <f t="shared" si="547"/>
        <v>9.6185180395706737</v>
      </c>
      <c r="W1138" s="121" t="s">
        <v>8903</v>
      </c>
      <c r="X1138" s="122">
        <v>42.384</v>
      </c>
      <c r="Y1138" s="122">
        <v>38.664999999999999</v>
      </c>
      <c r="Z1138" s="123">
        <f t="shared" si="548"/>
        <v>3.7190000000000012</v>
      </c>
      <c r="AA1138" s="124">
        <f t="shared" si="563"/>
        <v>9.6185180395706737</v>
      </c>
      <c r="AB1138" s="28" t="s">
        <v>11839</v>
      </c>
      <c r="AC1138" s="122" t="s">
        <v>11839</v>
      </c>
      <c r="AD1138" s="122" t="s">
        <v>11839</v>
      </c>
      <c r="AE1138" s="123" t="s">
        <v>11839</v>
      </c>
      <c r="AF1138" s="29" t="s">
        <v>11839</v>
      </c>
      <c r="AG1138" s="28" t="s">
        <v>11839</v>
      </c>
      <c r="AH1138" s="122" t="s">
        <v>11839</v>
      </c>
      <c r="AI1138" s="122" t="s">
        <v>11839</v>
      </c>
      <c r="AJ1138" s="123" t="s">
        <v>11839</v>
      </c>
      <c r="AK1138" s="124" t="s">
        <v>11839</v>
      </c>
      <c r="AL1138" s="28" t="s">
        <v>11839</v>
      </c>
      <c r="AM1138" s="122" t="s">
        <v>11839</v>
      </c>
      <c r="AN1138" s="122" t="s">
        <v>11839</v>
      </c>
      <c r="AO1138" s="123" t="s">
        <v>11839</v>
      </c>
      <c r="AP1138" s="29" t="s">
        <v>11839</v>
      </c>
      <c r="AQ1138" s="28" t="s">
        <v>11839</v>
      </c>
      <c r="AR1138" s="122" t="s">
        <v>11839</v>
      </c>
      <c r="AS1138" s="122" t="s">
        <v>11839</v>
      </c>
      <c r="AT1138" s="123" t="s">
        <v>11839</v>
      </c>
      <c r="AU1138" s="124" t="s">
        <v>11837</v>
      </c>
      <c r="AV1138" s="104"/>
      <c r="AX1138" s="129"/>
      <c r="AY1138" s="139"/>
      <c r="AZ1138" s="139"/>
    </row>
    <row r="1139" spans="3:52" ht="50" customHeight="1">
      <c r="C1139" s="52" t="s">
        <v>6320</v>
      </c>
      <c r="D1139" s="130" t="s">
        <v>2585</v>
      </c>
      <c r="E1139" s="131" t="s">
        <v>6359</v>
      </c>
      <c r="F1139" s="132" t="s">
        <v>2586</v>
      </c>
      <c r="G1139" s="125">
        <v>200</v>
      </c>
      <c r="H1139" s="122">
        <v>200</v>
      </c>
      <c r="I1139" s="123">
        <f t="shared" si="544"/>
        <v>0</v>
      </c>
      <c r="J1139" s="124">
        <f t="shared" si="545"/>
        <v>0</v>
      </c>
      <c r="K1139" s="125" t="s">
        <v>11904</v>
      </c>
      <c r="L1139" s="122" t="s">
        <v>11904</v>
      </c>
      <c r="M1139" s="123" t="s">
        <v>11837</v>
      </c>
      <c r="N1139" s="124" t="s">
        <v>11837</v>
      </c>
      <c r="O1139" s="125" t="s">
        <v>11904</v>
      </c>
      <c r="P1139" s="122" t="s">
        <v>11904</v>
      </c>
      <c r="Q1139" s="123" t="s">
        <v>11837</v>
      </c>
      <c r="R1139" s="124" t="s">
        <v>11837</v>
      </c>
      <c r="S1139" s="125">
        <v>200</v>
      </c>
      <c r="T1139" s="122">
        <v>200</v>
      </c>
      <c r="U1139" s="123">
        <f t="shared" si="546"/>
        <v>0</v>
      </c>
      <c r="V1139" s="124">
        <f t="shared" si="547"/>
        <v>0</v>
      </c>
      <c r="W1139" s="121" t="s">
        <v>7217</v>
      </c>
      <c r="X1139" s="122">
        <v>200</v>
      </c>
      <c r="Y1139" s="122">
        <v>200</v>
      </c>
      <c r="Z1139" s="123">
        <f t="shared" si="548"/>
        <v>0</v>
      </c>
      <c r="AA1139" s="124">
        <f t="shared" si="563"/>
        <v>0</v>
      </c>
      <c r="AB1139" s="28" t="s">
        <v>11839</v>
      </c>
      <c r="AC1139" s="122" t="s">
        <v>11839</v>
      </c>
      <c r="AD1139" s="122" t="s">
        <v>11839</v>
      </c>
      <c r="AE1139" s="123" t="s">
        <v>11839</v>
      </c>
      <c r="AF1139" s="29" t="s">
        <v>11839</v>
      </c>
      <c r="AG1139" s="28" t="s">
        <v>11839</v>
      </c>
      <c r="AH1139" s="122" t="s">
        <v>11839</v>
      </c>
      <c r="AI1139" s="122" t="s">
        <v>11839</v>
      </c>
      <c r="AJ1139" s="123" t="s">
        <v>11839</v>
      </c>
      <c r="AK1139" s="124" t="s">
        <v>11839</v>
      </c>
      <c r="AL1139" s="28" t="s">
        <v>11839</v>
      </c>
      <c r="AM1139" s="122" t="s">
        <v>11839</v>
      </c>
      <c r="AN1139" s="122" t="s">
        <v>11839</v>
      </c>
      <c r="AO1139" s="123" t="s">
        <v>11839</v>
      </c>
      <c r="AP1139" s="29" t="s">
        <v>11839</v>
      </c>
      <c r="AQ1139" s="28" t="s">
        <v>11839</v>
      </c>
      <c r="AR1139" s="122" t="s">
        <v>11839</v>
      </c>
      <c r="AS1139" s="122" t="s">
        <v>11839</v>
      </c>
      <c r="AT1139" s="123" t="s">
        <v>11839</v>
      </c>
      <c r="AU1139" s="124" t="s">
        <v>11837</v>
      </c>
      <c r="AV1139" s="104"/>
      <c r="AX1139" s="129"/>
      <c r="AY1139" s="139"/>
      <c r="AZ1139" s="139"/>
    </row>
    <row r="1140" spans="3:52" ht="50" customHeight="1">
      <c r="C1140" s="52" t="s">
        <v>6320</v>
      </c>
      <c r="D1140" s="130" t="s">
        <v>2589</v>
      </c>
      <c r="E1140" s="131" t="s">
        <v>6359</v>
      </c>
      <c r="F1140" s="132" t="s">
        <v>2590</v>
      </c>
      <c r="G1140" s="125">
        <v>30.45</v>
      </c>
      <c r="H1140" s="122">
        <v>29.277999999999999</v>
      </c>
      <c r="I1140" s="123">
        <f t="shared" si="544"/>
        <v>1.1720000000000006</v>
      </c>
      <c r="J1140" s="124">
        <f t="shared" si="545"/>
        <v>4.0030056697861891</v>
      </c>
      <c r="K1140" s="125" t="s">
        <v>11904</v>
      </c>
      <c r="L1140" s="122" t="s">
        <v>11904</v>
      </c>
      <c r="M1140" s="123" t="s">
        <v>11837</v>
      </c>
      <c r="N1140" s="124" t="s">
        <v>11837</v>
      </c>
      <c r="O1140" s="125" t="s">
        <v>11904</v>
      </c>
      <c r="P1140" s="122" t="s">
        <v>11904</v>
      </c>
      <c r="Q1140" s="123" t="s">
        <v>11837</v>
      </c>
      <c r="R1140" s="124" t="s">
        <v>11837</v>
      </c>
      <c r="S1140" s="125">
        <v>30.45</v>
      </c>
      <c r="T1140" s="122">
        <v>29.277999999999999</v>
      </c>
      <c r="U1140" s="123">
        <f t="shared" si="546"/>
        <v>1.1720000000000006</v>
      </c>
      <c r="V1140" s="124">
        <f t="shared" si="547"/>
        <v>4.0030056697861891</v>
      </c>
      <c r="W1140" s="121" t="s">
        <v>8904</v>
      </c>
      <c r="X1140" s="122">
        <v>30</v>
      </c>
      <c r="Y1140" s="122">
        <v>29</v>
      </c>
      <c r="Z1140" s="123">
        <f t="shared" si="548"/>
        <v>1</v>
      </c>
      <c r="AA1140" s="124">
        <f t="shared" si="563"/>
        <v>3.4482758620689653</v>
      </c>
      <c r="AB1140" s="28" t="s">
        <v>11839</v>
      </c>
      <c r="AC1140" s="122" t="s">
        <v>11839</v>
      </c>
      <c r="AD1140" s="122" t="s">
        <v>11839</v>
      </c>
      <c r="AE1140" s="123" t="s">
        <v>11839</v>
      </c>
      <c r="AF1140" s="29" t="s">
        <v>11839</v>
      </c>
      <c r="AG1140" s="28" t="s">
        <v>11839</v>
      </c>
      <c r="AH1140" s="122" t="s">
        <v>11839</v>
      </c>
      <c r="AI1140" s="122" t="s">
        <v>11839</v>
      </c>
      <c r="AJ1140" s="123" t="s">
        <v>11839</v>
      </c>
      <c r="AK1140" s="124" t="s">
        <v>11839</v>
      </c>
      <c r="AL1140" s="28" t="s">
        <v>11839</v>
      </c>
      <c r="AM1140" s="122" t="s">
        <v>11839</v>
      </c>
      <c r="AN1140" s="122" t="s">
        <v>11839</v>
      </c>
      <c r="AO1140" s="123" t="s">
        <v>11839</v>
      </c>
      <c r="AP1140" s="29" t="s">
        <v>11839</v>
      </c>
      <c r="AQ1140" s="28" t="s">
        <v>11839</v>
      </c>
      <c r="AR1140" s="122" t="s">
        <v>11839</v>
      </c>
      <c r="AS1140" s="122" t="s">
        <v>11839</v>
      </c>
      <c r="AT1140" s="123" t="s">
        <v>11839</v>
      </c>
      <c r="AU1140" s="124" t="s">
        <v>11837</v>
      </c>
      <c r="AV1140" s="104"/>
      <c r="AX1140" s="129"/>
      <c r="AY1140" s="139"/>
      <c r="AZ1140" s="139"/>
    </row>
    <row r="1141" spans="3:52" ht="50" customHeight="1">
      <c r="C1141" s="52" t="s">
        <v>6320</v>
      </c>
      <c r="D1141" s="130" t="s">
        <v>2593</v>
      </c>
      <c r="E1141" s="131" t="s">
        <v>6359</v>
      </c>
      <c r="F1141" s="132" t="s">
        <v>2594</v>
      </c>
      <c r="G1141" s="125">
        <v>592.43600000000004</v>
      </c>
      <c r="H1141" s="122">
        <v>619.41499999999996</v>
      </c>
      <c r="I1141" s="123">
        <f t="shared" si="544"/>
        <v>-26.978999999999928</v>
      </c>
      <c r="J1141" s="124">
        <f t="shared" si="545"/>
        <v>-4.3555612957387098</v>
      </c>
      <c r="K1141" s="125" t="s">
        <v>11904</v>
      </c>
      <c r="L1141" s="122" t="s">
        <v>11904</v>
      </c>
      <c r="M1141" s="123" t="s">
        <v>11837</v>
      </c>
      <c r="N1141" s="124" t="s">
        <v>11837</v>
      </c>
      <c r="O1141" s="125">
        <v>42.436</v>
      </c>
      <c r="P1141" s="122">
        <v>69.415000000000006</v>
      </c>
      <c r="Q1141" s="123">
        <f t="shared" si="552"/>
        <v>-26.979000000000006</v>
      </c>
      <c r="R1141" s="124">
        <f t="shared" si="553"/>
        <v>-38.866239285457041</v>
      </c>
      <c r="S1141" s="125">
        <v>550</v>
      </c>
      <c r="T1141" s="122">
        <v>550</v>
      </c>
      <c r="U1141" s="123">
        <f t="shared" si="546"/>
        <v>0</v>
      </c>
      <c r="V1141" s="124">
        <f t="shared" si="547"/>
        <v>0</v>
      </c>
      <c r="W1141" s="121" t="s">
        <v>7217</v>
      </c>
      <c r="X1141" s="122">
        <v>550</v>
      </c>
      <c r="Y1141" s="122">
        <v>550</v>
      </c>
      <c r="Z1141" s="123">
        <f t="shared" si="548"/>
        <v>0</v>
      </c>
      <c r="AA1141" s="124">
        <f t="shared" si="563"/>
        <v>0</v>
      </c>
      <c r="AB1141" s="28" t="s">
        <v>11839</v>
      </c>
      <c r="AC1141" s="122" t="s">
        <v>11839</v>
      </c>
      <c r="AD1141" s="122" t="s">
        <v>11839</v>
      </c>
      <c r="AE1141" s="123" t="s">
        <v>11839</v>
      </c>
      <c r="AF1141" s="29" t="s">
        <v>11839</v>
      </c>
      <c r="AG1141" s="28" t="s">
        <v>11839</v>
      </c>
      <c r="AH1141" s="122" t="s">
        <v>11839</v>
      </c>
      <c r="AI1141" s="122" t="s">
        <v>11839</v>
      </c>
      <c r="AJ1141" s="123" t="s">
        <v>11839</v>
      </c>
      <c r="AK1141" s="124" t="s">
        <v>11839</v>
      </c>
      <c r="AL1141" s="28" t="s">
        <v>11839</v>
      </c>
      <c r="AM1141" s="122" t="s">
        <v>11839</v>
      </c>
      <c r="AN1141" s="122" t="s">
        <v>11839</v>
      </c>
      <c r="AO1141" s="123" t="s">
        <v>11839</v>
      </c>
      <c r="AP1141" s="29" t="s">
        <v>11839</v>
      </c>
      <c r="AQ1141" s="28" t="s">
        <v>11839</v>
      </c>
      <c r="AR1141" s="122" t="s">
        <v>11839</v>
      </c>
      <c r="AS1141" s="122" t="s">
        <v>11839</v>
      </c>
      <c r="AT1141" s="123" t="s">
        <v>11839</v>
      </c>
      <c r="AU1141" s="124" t="s">
        <v>11837</v>
      </c>
      <c r="AV1141" s="104"/>
      <c r="AX1141" s="129"/>
      <c r="AY1141" s="139"/>
      <c r="AZ1141" s="139"/>
    </row>
    <row r="1142" spans="3:52" ht="50" customHeight="1">
      <c r="C1142" s="52" t="s">
        <v>6320</v>
      </c>
      <c r="D1142" s="130" t="s">
        <v>2595</v>
      </c>
      <c r="E1142" s="131" t="s">
        <v>6359</v>
      </c>
      <c r="F1142" s="132" t="s">
        <v>2596</v>
      </c>
      <c r="G1142" s="125">
        <v>44.881999999999998</v>
      </c>
      <c r="H1142" s="122">
        <v>80.576999999999998</v>
      </c>
      <c r="I1142" s="123">
        <f t="shared" si="544"/>
        <v>-35.695</v>
      </c>
      <c r="J1142" s="124">
        <f t="shared" si="545"/>
        <v>-44.299241719100984</v>
      </c>
      <c r="K1142" s="125" t="s">
        <v>11904</v>
      </c>
      <c r="L1142" s="122" t="s">
        <v>11904</v>
      </c>
      <c r="M1142" s="123" t="s">
        <v>11837</v>
      </c>
      <c r="N1142" s="124" t="s">
        <v>11837</v>
      </c>
      <c r="O1142" s="125">
        <v>17.155000000000001</v>
      </c>
      <c r="P1142" s="122">
        <v>77.013000000000005</v>
      </c>
      <c r="Q1142" s="123">
        <f t="shared" si="552"/>
        <v>-59.858000000000004</v>
      </c>
      <c r="R1142" s="124">
        <f t="shared" si="553"/>
        <v>-77.724540012725129</v>
      </c>
      <c r="S1142" s="125">
        <v>27.727</v>
      </c>
      <c r="T1142" s="122">
        <v>3.5640000000000001</v>
      </c>
      <c r="U1142" s="123">
        <f t="shared" si="546"/>
        <v>24.163</v>
      </c>
      <c r="V1142" s="124">
        <f t="shared" si="547"/>
        <v>677.97418630751963</v>
      </c>
      <c r="W1142" s="121" t="s">
        <v>8905</v>
      </c>
      <c r="X1142" s="122">
        <v>28</v>
      </c>
      <c r="Y1142" s="122">
        <v>4</v>
      </c>
      <c r="Z1142" s="123">
        <f t="shared" si="548"/>
        <v>24</v>
      </c>
      <c r="AA1142" s="124">
        <f t="shared" si="563"/>
        <v>600</v>
      </c>
      <c r="AB1142" s="28" t="s">
        <v>11839</v>
      </c>
      <c r="AC1142" s="122" t="s">
        <v>11839</v>
      </c>
      <c r="AD1142" s="122" t="s">
        <v>11839</v>
      </c>
      <c r="AE1142" s="123" t="s">
        <v>11839</v>
      </c>
      <c r="AF1142" s="29" t="s">
        <v>11839</v>
      </c>
      <c r="AG1142" s="28" t="s">
        <v>11839</v>
      </c>
      <c r="AH1142" s="122" t="s">
        <v>11839</v>
      </c>
      <c r="AI1142" s="122" t="s">
        <v>11839</v>
      </c>
      <c r="AJ1142" s="123" t="s">
        <v>11839</v>
      </c>
      <c r="AK1142" s="124" t="s">
        <v>11839</v>
      </c>
      <c r="AL1142" s="28" t="s">
        <v>11839</v>
      </c>
      <c r="AM1142" s="122" t="s">
        <v>11839</v>
      </c>
      <c r="AN1142" s="122" t="s">
        <v>11839</v>
      </c>
      <c r="AO1142" s="123" t="s">
        <v>11839</v>
      </c>
      <c r="AP1142" s="29" t="s">
        <v>11839</v>
      </c>
      <c r="AQ1142" s="28" t="s">
        <v>11839</v>
      </c>
      <c r="AR1142" s="122" t="s">
        <v>11839</v>
      </c>
      <c r="AS1142" s="122" t="s">
        <v>11839</v>
      </c>
      <c r="AT1142" s="123" t="s">
        <v>11839</v>
      </c>
      <c r="AU1142" s="124" t="s">
        <v>11837</v>
      </c>
      <c r="AV1142" s="104"/>
      <c r="AX1142" s="129"/>
      <c r="AY1142" s="139"/>
      <c r="AZ1142" s="139"/>
    </row>
    <row r="1143" spans="3:52" ht="50" customHeight="1">
      <c r="C1143" s="52" t="s">
        <v>6320</v>
      </c>
      <c r="D1143" s="130" t="s">
        <v>2599</v>
      </c>
      <c r="E1143" s="131" t="s">
        <v>6359</v>
      </c>
      <c r="F1143" s="132" t="s">
        <v>2600</v>
      </c>
      <c r="G1143" s="125">
        <v>604.029</v>
      </c>
      <c r="H1143" s="122">
        <v>522.12900000000002</v>
      </c>
      <c r="I1143" s="123">
        <f t="shared" si="544"/>
        <v>81.899999999999977</v>
      </c>
      <c r="J1143" s="124">
        <f t="shared" si="545"/>
        <v>15.685778801790356</v>
      </c>
      <c r="K1143" s="125">
        <v>195.148</v>
      </c>
      <c r="L1143" s="122">
        <v>214.51900000000001</v>
      </c>
      <c r="M1143" s="123">
        <f t="shared" si="550"/>
        <v>-19.371000000000009</v>
      </c>
      <c r="N1143" s="124">
        <f t="shared" si="551"/>
        <v>-9.0299693733422259</v>
      </c>
      <c r="O1143" s="125" t="s">
        <v>11840</v>
      </c>
      <c r="P1143" s="122" t="s">
        <v>11840</v>
      </c>
      <c r="Q1143" s="123" t="s">
        <v>11839</v>
      </c>
      <c r="R1143" s="124" t="s">
        <v>11840</v>
      </c>
      <c r="S1143" s="125">
        <v>408.88099999999997</v>
      </c>
      <c r="T1143" s="122">
        <v>307.61</v>
      </c>
      <c r="U1143" s="123">
        <f t="shared" si="546"/>
        <v>101.27099999999996</v>
      </c>
      <c r="V1143" s="124">
        <f t="shared" si="547"/>
        <v>32.92188160332887</v>
      </c>
      <c r="W1143" s="121" t="s">
        <v>8906</v>
      </c>
      <c r="X1143" s="122">
        <v>409</v>
      </c>
      <c r="Y1143" s="122">
        <v>308</v>
      </c>
      <c r="Z1143" s="123">
        <f t="shared" si="548"/>
        <v>101</v>
      </c>
      <c r="AA1143" s="124">
        <f t="shared" si="563"/>
        <v>32.792207792207797</v>
      </c>
      <c r="AB1143" s="28" t="s">
        <v>11839</v>
      </c>
      <c r="AC1143" s="122" t="s">
        <v>11839</v>
      </c>
      <c r="AD1143" s="122" t="s">
        <v>11839</v>
      </c>
      <c r="AE1143" s="123" t="s">
        <v>11839</v>
      </c>
      <c r="AF1143" s="29" t="s">
        <v>11839</v>
      </c>
      <c r="AG1143" s="28" t="s">
        <v>11839</v>
      </c>
      <c r="AH1143" s="122" t="s">
        <v>11839</v>
      </c>
      <c r="AI1143" s="122" t="s">
        <v>11839</v>
      </c>
      <c r="AJ1143" s="123" t="s">
        <v>11839</v>
      </c>
      <c r="AK1143" s="124" t="s">
        <v>11839</v>
      </c>
      <c r="AL1143" s="28" t="s">
        <v>11839</v>
      </c>
      <c r="AM1143" s="122" t="s">
        <v>11839</v>
      </c>
      <c r="AN1143" s="122" t="s">
        <v>11839</v>
      </c>
      <c r="AO1143" s="123" t="s">
        <v>11839</v>
      </c>
      <c r="AP1143" s="29" t="s">
        <v>11839</v>
      </c>
      <c r="AQ1143" s="28" t="s">
        <v>11839</v>
      </c>
      <c r="AR1143" s="122" t="s">
        <v>11839</v>
      </c>
      <c r="AS1143" s="122" t="s">
        <v>11839</v>
      </c>
      <c r="AT1143" s="123" t="s">
        <v>11839</v>
      </c>
      <c r="AU1143" s="124" t="s">
        <v>11837</v>
      </c>
      <c r="AV1143" s="104"/>
      <c r="AX1143" s="129"/>
      <c r="AY1143" s="139"/>
      <c r="AZ1143" s="139"/>
    </row>
    <row r="1144" spans="3:52" ht="50" customHeight="1">
      <c r="C1144" s="52" t="s">
        <v>6320</v>
      </c>
      <c r="D1144" s="130" t="s">
        <v>2601</v>
      </c>
      <c r="E1144" s="131" t="s">
        <v>6359</v>
      </c>
      <c r="F1144" s="132" t="s">
        <v>2602</v>
      </c>
      <c r="G1144" s="125">
        <v>406.709</v>
      </c>
      <c r="H1144" s="122">
        <v>409.089</v>
      </c>
      <c r="I1144" s="123">
        <f t="shared" ref="I1144:I1194" si="564">G1144-H1144</f>
        <v>-2.3799999999999955</v>
      </c>
      <c r="J1144" s="124">
        <f t="shared" ref="J1144:J1194" si="565">I1144/H1144*100</f>
        <v>-0.58178049275340948</v>
      </c>
      <c r="K1144" s="125" t="s">
        <v>11904</v>
      </c>
      <c r="L1144" s="122" t="s">
        <v>11904</v>
      </c>
      <c r="M1144" s="123" t="s">
        <v>11837</v>
      </c>
      <c r="N1144" s="124" t="s">
        <v>11837</v>
      </c>
      <c r="O1144" s="125" t="s">
        <v>11840</v>
      </c>
      <c r="P1144" s="122" t="s">
        <v>11840</v>
      </c>
      <c r="Q1144" s="123" t="s">
        <v>11839</v>
      </c>
      <c r="R1144" s="124" t="s">
        <v>11840</v>
      </c>
      <c r="S1144" s="125">
        <v>406.709</v>
      </c>
      <c r="T1144" s="122">
        <v>409.089</v>
      </c>
      <c r="U1144" s="123">
        <f t="shared" ref="U1144:U1194" si="566">S1144-T1144</f>
        <v>-2.3799999999999955</v>
      </c>
      <c r="V1144" s="124">
        <f t="shared" ref="V1144:V1194" si="567">U1144/T1144*100</f>
        <v>-0.58178049275340948</v>
      </c>
      <c r="W1144" s="121" t="s">
        <v>7217</v>
      </c>
      <c r="X1144" s="122">
        <v>406.709</v>
      </c>
      <c r="Y1144" s="122">
        <v>409.089</v>
      </c>
      <c r="Z1144" s="123">
        <f t="shared" ref="Z1144:Z1147" si="568">X1144-Y1144</f>
        <v>-2.3799999999999955</v>
      </c>
      <c r="AA1144" s="124">
        <f t="shared" si="563"/>
        <v>-0.58178049275340948</v>
      </c>
      <c r="AB1144" s="28" t="s">
        <v>11839</v>
      </c>
      <c r="AC1144" s="122" t="s">
        <v>11839</v>
      </c>
      <c r="AD1144" s="122" t="s">
        <v>11839</v>
      </c>
      <c r="AE1144" s="123" t="s">
        <v>11839</v>
      </c>
      <c r="AF1144" s="29" t="s">
        <v>11839</v>
      </c>
      <c r="AG1144" s="28" t="s">
        <v>11839</v>
      </c>
      <c r="AH1144" s="122" t="s">
        <v>11839</v>
      </c>
      <c r="AI1144" s="122" t="s">
        <v>11839</v>
      </c>
      <c r="AJ1144" s="123" t="s">
        <v>11839</v>
      </c>
      <c r="AK1144" s="124" t="s">
        <v>11839</v>
      </c>
      <c r="AL1144" s="28" t="s">
        <v>11839</v>
      </c>
      <c r="AM1144" s="122" t="s">
        <v>11839</v>
      </c>
      <c r="AN1144" s="122" t="s">
        <v>11839</v>
      </c>
      <c r="AO1144" s="123" t="s">
        <v>11839</v>
      </c>
      <c r="AP1144" s="29" t="s">
        <v>11839</v>
      </c>
      <c r="AQ1144" s="28" t="s">
        <v>11839</v>
      </c>
      <c r="AR1144" s="122" t="s">
        <v>11839</v>
      </c>
      <c r="AS1144" s="122" t="s">
        <v>11839</v>
      </c>
      <c r="AT1144" s="123" t="s">
        <v>11839</v>
      </c>
      <c r="AU1144" s="124" t="s">
        <v>11837</v>
      </c>
      <c r="AV1144" s="104"/>
      <c r="AX1144" s="129"/>
      <c r="AY1144" s="139"/>
      <c r="AZ1144" s="139"/>
    </row>
    <row r="1145" spans="3:52" ht="50" customHeight="1">
      <c r="C1145" s="52" t="s">
        <v>6320</v>
      </c>
      <c r="D1145" s="130" t="s">
        <v>2603</v>
      </c>
      <c r="E1145" s="131" t="s">
        <v>6359</v>
      </c>
      <c r="F1145" s="132" t="s">
        <v>2604</v>
      </c>
      <c r="G1145" s="125">
        <v>160.93899999999999</v>
      </c>
      <c r="H1145" s="122">
        <v>149.74</v>
      </c>
      <c r="I1145" s="123">
        <f t="shared" si="564"/>
        <v>11.198999999999984</v>
      </c>
      <c r="J1145" s="124">
        <f t="shared" si="565"/>
        <v>7.4789635367971039</v>
      </c>
      <c r="K1145" s="125">
        <v>160.93899999999999</v>
      </c>
      <c r="L1145" s="122">
        <v>149.74</v>
      </c>
      <c r="M1145" s="123">
        <f t="shared" ref="M1145:M1193" si="569">K1145-L1145</f>
        <v>11.198999999999984</v>
      </c>
      <c r="N1145" s="124">
        <f t="shared" ref="N1145:N1193" si="570">M1145/L1145*100</f>
        <v>7.4789635367971039</v>
      </c>
      <c r="O1145" s="125" t="s">
        <v>11840</v>
      </c>
      <c r="P1145" s="122" t="s">
        <v>11840</v>
      </c>
      <c r="Q1145" s="123" t="s">
        <v>11839</v>
      </c>
      <c r="R1145" s="124" t="s">
        <v>11840</v>
      </c>
      <c r="S1145" s="125" t="s">
        <v>6421</v>
      </c>
      <c r="T1145" s="122" t="s">
        <v>6421</v>
      </c>
      <c r="U1145" s="123" t="s">
        <v>6421</v>
      </c>
      <c r="V1145" s="124" t="s">
        <v>6421</v>
      </c>
      <c r="W1145" s="121" t="s">
        <v>11839</v>
      </c>
      <c r="X1145" s="122" t="s">
        <v>11840</v>
      </c>
      <c r="Y1145" s="122" t="s">
        <v>11840</v>
      </c>
      <c r="Z1145" s="123" t="s">
        <v>11840</v>
      </c>
      <c r="AA1145" s="124" t="s">
        <v>11840</v>
      </c>
      <c r="AB1145" s="28" t="s">
        <v>11839</v>
      </c>
      <c r="AC1145" s="122" t="s">
        <v>11839</v>
      </c>
      <c r="AD1145" s="122" t="s">
        <v>11839</v>
      </c>
      <c r="AE1145" s="123" t="s">
        <v>11839</v>
      </c>
      <c r="AF1145" s="29" t="s">
        <v>11839</v>
      </c>
      <c r="AG1145" s="28" t="s">
        <v>11839</v>
      </c>
      <c r="AH1145" s="122" t="s">
        <v>11839</v>
      </c>
      <c r="AI1145" s="122" t="s">
        <v>11839</v>
      </c>
      <c r="AJ1145" s="123" t="s">
        <v>11839</v>
      </c>
      <c r="AK1145" s="124" t="s">
        <v>11839</v>
      </c>
      <c r="AL1145" s="28" t="s">
        <v>11839</v>
      </c>
      <c r="AM1145" s="122" t="s">
        <v>11839</v>
      </c>
      <c r="AN1145" s="122" t="s">
        <v>11839</v>
      </c>
      <c r="AO1145" s="123" t="s">
        <v>11839</v>
      </c>
      <c r="AP1145" s="29" t="s">
        <v>11839</v>
      </c>
      <c r="AQ1145" s="28" t="s">
        <v>11839</v>
      </c>
      <c r="AR1145" s="122" t="s">
        <v>11839</v>
      </c>
      <c r="AS1145" s="122" t="s">
        <v>11839</v>
      </c>
      <c r="AT1145" s="123" t="s">
        <v>11839</v>
      </c>
      <c r="AU1145" s="124" t="s">
        <v>11839</v>
      </c>
      <c r="AV1145" s="104"/>
      <c r="AX1145" s="129"/>
      <c r="AY1145" s="139"/>
      <c r="AZ1145" s="139"/>
    </row>
    <row r="1146" spans="3:52" ht="50" customHeight="1">
      <c r="C1146" s="52" t="s">
        <v>6320</v>
      </c>
      <c r="D1146" s="130" t="s">
        <v>2605</v>
      </c>
      <c r="E1146" s="131" t="s">
        <v>6359</v>
      </c>
      <c r="F1146" s="132" t="s">
        <v>2606</v>
      </c>
      <c r="G1146" s="125">
        <v>3746.4940000000001</v>
      </c>
      <c r="H1146" s="122">
        <v>3625.4540000000002</v>
      </c>
      <c r="I1146" s="123">
        <f t="shared" si="564"/>
        <v>121.03999999999996</v>
      </c>
      <c r="J1146" s="124">
        <f t="shared" si="565"/>
        <v>3.3386163498419776</v>
      </c>
      <c r="K1146" s="125" t="s">
        <v>11904</v>
      </c>
      <c r="L1146" s="122" t="s">
        <v>11904</v>
      </c>
      <c r="M1146" s="123" t="s">
        <v>11837</v>
      </c>
      <c r="N1146" s="124" t="s">
        <v>11837</v>
      </c>
      <c r="O1146" s="125" t="s">
        <v>11840</v>
      </c>
      <c r="P1146" s="122" t="s">
        <v>11840</v>
      </c>
      <c r="Q1146" s="123" t="s">
        <v>11839</v>
      </c>
      <c r="R1146" s="124" t="s">
        <v>11840</v>
      </c>
      <c r="S1146" s="125">
        <v>3746.4940000000001</v>
      </c>
      <c r="T1146" s="122">
        <v>3625.4540000000002</v>
      </c>
      <c r="U1146" s="123">
        <f t="shared" si="566"/>
        <v>121.03999999999996</v>
      </c>
      <c r="V1146" s="124">
        <f t="shared" si="567"/>
        <v>3.3386163498419776</v>
      </c>
      <c r="W1146" s="121" t="s">
        <v>8907</v>
      </c>
      <c r="X1146" s="122">
        <v>3158</v>
      </c>
      <c r="Y1146" s="122">
        <v>3180</v>
      </c>
      <c r="Z1146" s="123">
        <f t="shared" si="568"/>
        <v>-22</v>
      </c>
      <c r="AA1146" s="124">
        <f t="shared" si="563"/>
        <v>-0.69182389937106925</v>
      </c>
      <c r="AB1146" s="28" t="s">
        <v>8908</v>
      </c>
      <c r="AC1146" s="122">
        <v>588</v>
      </c>
      <c r="AD1146" s="122">
        <v>445</v>
      </c>
      <c r="AE1146" s="123">
        <f t="shared" ref="AE1146:AE1155" si="571">AC1146-AD1146</f>
        <v>143</v>
      </c>
      <c r="AF1146" s="29">
        <f t="shared" ref="AF1146:AF1155" si="572">AE1146/AD1146*100</f>
        <v>32.134831460674157</v>
      </c>
      <c r="AG1146" s="122" t="s">
        <v>6421</v>
      </c>
      <c r="AH1146" s="122" t="s">
        <v>6421</v>
      </c>
      <c r="AI1146" s="122" t="s">
        <v>6421</v>
      </c>
      <c r="AJ1146" s="122" t="s">
        <v>6421</v>
      </c>
      <c r="AK1146" s="122" t="s">
        <v>6421</v>
      </c>
      <c r="AL1146" s="28" t="s">
        <v>6421</v>
      </c>
      <c r="AM1146" s="122" t="s">
        <v>6421</v>
      </c>
      <c r="AN1146" s="122" t="s">
        <v>6421</v>
      </c>
      <c r="AO1146" s="123" t="s">
        <v>6421</v>
      </c>
      <c r="AP1146" s="29" t="s">
        <v>6421</v>
      </c>
      <c r="AQ1146" s="28" t="s">
        <v>6421</v>
      </c>
      <c r="AR1146" s="122" t="s">
        <v>6421</v>
      </c>
      <c r="AS1146" s="122" t="s">
        <v>6421</v>
      </c>
      <c r="AT1146" s="123" t="s">
        <v>6421</v>
      </c>
      <c r="AU1146" s="124" t="s">
        <v>6421</v>
      </c>
      <c r="AV1146" s="104"/>
      <c r="AX1146" s="129"/>
      <c r="AY1146" s="139"/>
      <c r="AZ1146" s="139"/>
    </row>
    <row r="1147" spans="3:52" ht="50" customHeight="1">
      <c r="C1147" s="52" t="s">
        <v>6320</v>
      </c>
      <c r="D1147" s="130" t="s">
        <v>2607</v>
      </c>
      <c r="E1147" s="131" t="s">
        <v>6359</v>
      </c>
      <c r="F1147" s="132" t="s">
        <v>2608</v>
      </c>
      <c r="G1147" s="125">
        <v>44.026000000000003</v>
      </c>
      <c r="H1147" s="122">
        <v>42.518000000000001</v>
      </c>
      <c r="I1147" s="123">
        <f t="shared" si="564"/>
        <v>1.5080000000000027</v>
      </c>
      <c r="J1147" s="124">
        <f t="shared" si="565"/>
        <v>3.5467331483136619</v>
      </c>
      <c r="K1147" s="125" t="s">
        <v>11904</v>
      </c>
      <c r="L1147" s="122" t="s">
        <v>11904</v>
      </c>
      <c r="M1147" s="123" t="s">
        <v>11837</v>
      </c>
      <c r="N1147" s="124" t="s">
        <v>11837</v>
      </c>
      <c r="O1147" s="125" t="s">
        <v>11840</v>
      </c>
      <c r="P1147" s="122" t="s">
        <v>11840</v>
      </c>
      <c r="Q1147" s="123" t="s">
        <v>11839</v>
      </c>
      <c r="R1147" s="124" t="s">
        <v>11840</v>
      </c>
      <c r="S1147" s="125">
        <v>44.026000000000003</v>
      </c>
      <c r="T1147" s="122">
        <v>42.518000000000001</v>
      </c>
      <c r="U1147" s="123">
        <f t="shared" si="566"/>
        <v>1.5080000000000027</v>
      </c>
      <c r="V1147" s="124">
        <f t="shared" si="567"/>
        <v>3.5467331483136619</v>
      </c>
      <c r="W1147" s="121" t="s">
        <v>8909</v>
      </c>
      <c r="X1147" s="122">
        <v>17</v>
      </c>
      <c r="Y1147" s="122">
        <v>17</v>
      </c>
      <c r="Z1147" s="123">
        <f t="shared" si="568"/>
        <v>0</v>
      </c>
      <c r="AA1147" s="124">
        <f t="shared" si="563"/>
        <v>0</v>
      </c>
      <c r="AB1147" s="28" t="s">
        <v>8910</v>
      </c>
      <c r="AC1147" s="122">
        <v>17</v>
      </c>
      <c r="AD1147" s="122">
        <v>15</v>
      </c>
      <c r="AE1147" s="123">
        <f t="shared" si="571"/>
        <v>2</v>
      </c>
      <c r="AF1147" s="29">
        <f t="shared" si="572"/>
        <v>13.333333333333334</v>
      </c>
      <c r="AG1147" s="28" t="s">
        <v>8902</v>
      </c>
      <c r="AH1147" s="122">
        <v>10</v>
      </c>
      <c r="AI1147" s="122">
        <v>10</v>
      </c>
      <c r="AJ1147" s="123">
        <f t="shared" ref="AJ1147:AJ1192" si="573">AH1147-AI1147</f>
        <v>0</v>
      </c>
      <c r="AK1147" s="124">
        <f t="shared" ref="AK1147:AK1192" si="574">AJ1147/AI1147*100</f>
        <v>0</v>
      </c>
      <c r="AL1147" s="28" t="s">
        <v>6421</v>
      </c>
      <c r="AM1147" s="122" t="s">
        <v>6421</v>
      </c>
      <c r="AN1147" s="122" t="s">
        <v>6421</v>
      </c>
      <c r="AO1147" s="123" t="s">
        <v>6421</v>
      </c>
      <c r="AP1147" s="29" t="s">
        <v>6421</v>
      </c>
      <c r="AQ1147" s="28" t="s">
        <v>6421</v>
      </c>
      <c r="AR1147" s="122" t="s">
        <v>6421</v>
      </c>
      <c r="AS1147" s="122" t="s">
        <v>6421</v>
      </c>
      <c r="AT1147" s="123" t="s">
        <v>6421</v>
      </c>
      <c r="AU1147" s="124" t="s">
        <v>6421</v>
      </c>
      <c r="AV1147" s="104"/>
      <c r="AX1147" s="129"/>
      <c r="AY1147" s="139"/>
      <c r="AZ1147" s="139"/>
    </row>
    <row r="1148" spans="3:52" ht="50" customHeight="1">
      <c r="C1148" s="52" t="s">
        <v>6322</v>
      </c>
      <c r="D1148" s="130" t="s">
        <v>2613</v>
      </c>
      <c r="E1148" s="131" t="s">
        <v>6360</v>
      </c>
      <c r="F1148" s="132" t="s">
        <v>2614</v>
      </c>
      <c r="G1148" s="125">
        <v>6715.7529999999997</v>
      </c>
      <c r="H1148" s="122">
        <v>7020.7650000000003</v>
      </c>
      <c r="I1148" s="123">
        <f t="shared" si="564"/>
        <v>-305.01200000000063</v>
      </c>
      <c r="J1148" s="124">
        <f t="shared" si="565"/>
        <v>-4.3444268537687929</v>
      </c>
      <c r="K1148" s="125">
        <v>2448.732</v>
      </c>
      <c r="L1148" s="122">
        <v>2187.7469999999998</v>
      </c>
      <c r="M1148" s="123">
        <f t="shared" si="569"/>
        <v>260.98500000000013</v>
      </c>
      <c r="N1148" s="124">
        <f t="shared" si="570"/>
        <v>11.929395857930562</v>
      </c>
      <c r="O1148" s="125">
        <v>34.47</v>
      </c>
      <c r="P1148" s="122">
        <v>34.447000000000003</v>
      </c>
      <c r="Q1148" s="123">
        <f t="shared" ref="Q1148:Q1188" si="575">O1148-P1148</f>
        <v>2.2999999999996135E-2</v>
      </c>
      <c r="R1148" s="124">
        <f t="shared" ref="R1148:R1188" si="576">Q1148/P1148*100</f>
        <v>6.6769239701559305E-2</v>
      </c>
      <c r="S1148" s="125">
        <v>4232.5510000000004</v>
      </c>
      <c r="T1148" s="122">
        <v>4798.5709999999999</v>
      </c>
      <c r="U1148" s="123">
        <f t="shared" si="566"/>
        <v>-566.01999999999953</v>
      </c>
      <c r="V1148" s="124">
        <f t="shared" si="567"/>
        <v>-11.79559498025557</v>
      </c>
      <c r="W1148" s="121" t="s">
        <v>7374</v>
      </c>
      <c r="X1148" s="122">
        <v>1856</v>
      </c>
      <c r="Y1148" s="122">
        <v>2305</v>
      </c>
      <c r="Z1148" s="123">
        <f>X1148-Y1148</f>
        <v>-449</v>
      </c>
      <c r="AA1148" s="124">
        <f>Z1148/Y1148*100</f>
        <v>-19.479392624728849</v>
      </c>
      <c r="AB1148" s="28" t="s">
        <v>8912</v>
      </c>
      <c r="AC1148" s="122">
        <v>997</v>
      </c>
      <c r="AD1148" s="122">
        <v>997</v>
      </c>
      <c r="AE1148" s="123">
        <f t="shared" si="571"/>
        <v>0</v>
      </c>
      <c r="AF1148" s="29">
        <f t="shared" si="572"/>
        <v>0</v>
      </c>
      <c r="AG1148" s="28" t="s">
        <v>8913</v>
      </c>
      <c r="AH1148" s="122">
        <v>505</v>
      </c>
      <c r="AI1148" s="122">
        <v>644</v>
      </c>
      <c r="AJ1148" s="123">
        <f t="shared" si="573"/>
        <v>-139</v>
      </c>
      <c r="AK1148" s="124">
        <f t="shared" si="574"/>
        <v>-21.583850931677016</v>
      </c>
      <c r="AL1148" s="28" t="s">
        <v>8914</v>
      </c>
      <c r="AM1148" s="122">
        <v>203</v>
      </c>
      <c r="AN1148" s="122">
        <v>210</v>
      </c>
      <c r="AO1148" s="123">
        <f t="shared" ref="AO1148:AO1155" si="577">AM1148-AN1148</f>
        <v>-7</v>
      </c>
      <c r="AP1148" s="29">
        <f t="shared" ref="AP1148:AP1154" si="578">AO1148/AN1148*100</f>
        <v>-3.3333333333333335</v>
      </c>
      <c r="AQ1148" s="28" t="s">
        <v>8915</v>
      </c>
      <c r="AR1148" s="122">
        <v>193</v>
      </c>
      <c r="AS1148" s="122">
        <v>204</v>
      </c>
      <c r="AT1148" s="123">
        <f t="shared" ref="AT1148:AT1155" si="579">AR1148-AS1148</f>
        <v>-11</v>
      </c>
      <c r="AU1148" s="124">
        <f t="shared" ref="AU1148:AU1151" si="580">AT1148/AS1148*100</f>
        <v>-5.3921568627450984</v>
      </c>
      <c r="AV1148" s="9" t="s">
        <v>8916</v>
      </c>
      <c r="AX1148" s="129"/>
      <c r="AY1148" s="139"/>
      <c r="AZ1148" s="139"/>
    </row>
    <row r="1149" spans="3:52" ht="50" customHeight="1">
      <c r="C1149" s="52" t="s">
        <v>6318</v>
      </c>
      <c r="D1149" s="130" t="s">
        <v>2615</v>
      </c>
      <c r="E1149" s="131" t="s">
        <v>6360</v>
      </c>
      <c r="F1149" s="132" t="s">
        <v>2616</v>
      </c>
      <c r="G1149" s="125">
        <v>6875.277</v>
      </c>
      <c r="H1149" s="122">
        <v>5952.0510000000004</v>
      </c>
      <c r="I1149" s="123">
        <f t="shared" si="564"/>
        <v>923.22599999999966</v>
      </c>
      <c r="J1149" s="124">
        <f t="shared" si="565"/>
        <v>15.511056608889936</v>
      </c>
      <c r="K1149" s="125">
        <v>4222.8739999999998</v>
      </c>
      <c r="L1149" s="122">
        <v>3619.6439999999998</v>
      </c>
      <c r="M1149" s="123">
        <f t="shared" si="569"/>
        <v>603.23</v>
      </c>
      <c r="N1149" s="124">
        <f t="shared" si="570"/>
        <v>16.665451077509282</v>
      </c>
      <c r="O1149" s="125">
        <v>2.6859999999999999</v>
      </c>
      <c r="P1149" s="122">
        <v>2.6859999999999999</v>
      </c>
      <c r="Q1149" s="123">
        <f t="shared" si="575"/>
        <v>0</v>
      </c>
      <c r="R1149" s="124">
        <f t="shared" si="576"/>
        <v>0</v>
      </c>
      <c r="S1149" s="125">
        <v>2649.7170000000001</v>
      </c>
      <c r="T1149" s="122">
        <v>2329.721</v>
      </c>
      <c r="U1149" s="123">
        <f t="shared" si="566"/>
        <v>319.99600000000009</v>
      </c>
      <c r="V1149" s="124">
        <f t="shared" si="567"/>
        <v>13.735378614005716</v>
      </c>
      <c r="W1149" s="121" t="s">
        <v>7522</v>
      </c>
      <c r="X1149" s="122">
        <v>790</v>
      </c>
      <c r="Y1149" s="122">
        <v>733</v>
      </c>
      <c r="Z1149" s="123">
        <f t="shared" ref="Z1149:Z1151" si="581">X1149-Y1149</f>
        <v>57</v>
      </c>
      <c r="AA1149" s="124">
        <f t="shared" ref="AA1149:AA1155" si="582">Z1149/Y1149*100</f>
        <v>7.7762619372442012</v>
      </c>
      <c r="AB1149" s="28" t="s">
        <v>7333</v>
      </c>
      <c r="AC1149" s="122">
        <v>399</v>
      </c>
      <c r="AD1149" s="122">
        <v>289</v>
      </c>
      <c r="AE1149" s="123">
        <f t="shared" si="571"/>
        <v>110</v>
      </c>
      <c r="AF1149" s="29">
        <f t="shared" si="572"/>
        <v>38.062283737024224</v>
      </c>
      <c r="AG1149" s="28" t="s">
        <v>7849</v>
      </c>
      <c r="AH1149" s="122">
        <v>388</v>
      </c>
      <c r="AI1149" s="122">
        <v>403</v>
      </c>
      <c r="AJ1149" s="123">
        <f>AH1149-AI1149</f>
        <v>-15</v>
      </c>
      <c r="AK1149" s="124">
        <f t="shared" si="574"/>
        <v>-3.7220843672456572</v>
      </c>
      <c r="AL1149" s="28" t="s">
        <v>8917</v>
      </c>
      <c r="AM1149" s="122">
        <v>333</v>
      </c>
      <c r="AN1149" s="122">
        <v>177</v>
      </c>
      <c r="AO1149" s="123">
        <f t="shared" si="577"/>
        <v>156</v>
      </c>
      <c r="AP1149" s="29">
        <f t="shared" si="578"/>
        <v>88.135593220338976</v>
      </c>
      <c r="AQ1149" s="28" t="s">
        <v>6467</v>
      </c>
      <c r="AR1149" s="122">
        <v>321</v>
      </c>
      <c r="AS1149" s="122">
        <v>318</v>
      </c>
      <c r="AT1149" s="123">
        <f t="shared" si="579"/>
        <v>3</v>
      </c>
      <c r="AU1149" s="124">
        <f t="shared" si="580"/>
        <v>0.94339622641509435</v>
      </c>
      <c r="AV1149" s="9" t="s">
        <v>8916</v>
      </c>
      <c r="AX1149" s="129"/>
      <c r="AY1149" s="139"/>
      <c r="AZ1149" s="139"/>
    </row>
    <row r="1150" spans="3:52" ht="50" customHeight="1">
      <c r="C1150" s="52" t="s">
        <v>6318</v>
      </c>
      <c r="D1150" s="130" t="s">
        <v>2617</v>
      </c>
      <c r="E1150" s="131" t="s">
        <v>6360</v>
      </c>
      <c r="F1150" s="132" t="s">
        <v>2618</v>
      </c>
      <c r="G1150" s="125">
        <v>7582.37</v>
      </c>
      <c r="H1150" s="122">
        <v>7820.8379999999997</v>
      </c>
      <c r="I1150" s="123">
        <f t="shared" si="564"/>
        <v>-238.46799999999985</v>
      </c>
      <c r="J1150" s="124">
        <f t="shared" si="565"/>
        <v>-3.0491361667381405</v>
      </c>
      <c r="K1150" s="125">
        <v>2837.2539999999999</v>
      </c>
      <c r="L1150" s="122">
        <v>2833.556</v>
      </c>
      <c r="M1150" s="123">
        <f t="shared" si="569"/>
        <v>3.6979999999998654</v>
      </c>
      <c r="N1150" s="124">
        <f t="shared" si="570"/>
        <v>0.13050739071328979</v>
      </c>
      <c r="O1150" s="125">
        <v>7.0549999999999997</v>
      </c>
      <c r="P1150" s="122">
        <v>7.0549999999999997</v>
      </c>
      <c r="Q1150" s="123">
        <f t="shared" si="575"/>
        <v>0</v>
      </c>
      <c r="R1150" s="124">
        <f t="shared" si="576"/>
        <v>0</v>
      </c>
      <c r="S1150" s="125">
        <v>4738.0609999999997</v>
      </c>
      <c r="T1150" s="122">
        <v>4980.2269999999999</v>
      </c>
      <c r="U1150" s="123">
        <f t="shared" si="566"/>
        <v>-242.16600000000017</v>
      </c>
      <c r="V1150" s="124">
        <f t="shared" si="567"/>
        <v>-4.862549438007548</v>
      </c>
      <c r="W1150" s="121" t="s">
        <v>8918</v>
      </c>
      <c r="X1150" s="122">
        <v>3500</v>
      </c>
      <c r="Y1150" s="122">
        <v>4026</v>
      </c>
      <c r="Z1150" s="123">
        <f t="shared" si="581"/>
        <v>-526</v>
      </c>
      <c r="AA1150" s="124">
        <f>Z1150/Y1150*100</f>
        <v>-13.065076999503228</v>
      </c>
      <c r="AB1150" s="28" t="s">
        <v>8919</v>
      </c>
      <c r="AC1150" s="122">
        <v>808</v>
      </c>
      <c r="AD1150" s="122">
        <v>599</v>
      </c>
      <c r="AE1150" s="123">
        <f t="shared" si="571"/>
        <v>209</v>
      </c>
      <c r="AF1150" s="29">
        <f t="shared" si="572"/>
        <v>34.891485809682806</v>
      </c>
      <c r="AG1150" s="28" t="s">
        <v>8920</v>
      </c>
      <c r="AH1150" s="122">
        <v>231</v>
      </c>
      <c r="AI1150" s="122">
        <v>231</v>
      </c>
      <c r="AJ1150" s="123">
        <f t="shared" ref="AJ1150:AJ1154" si="583">AH1150-AI1150</f>
        <v>0</v>
      </c>
      <c r="AK1150" s="124">
        <f t="shared" si="574"/>
        <v>0</v>
      </c>
      <c r="AL1150" s="28" t="s">
        <v>8921</v>
      </c>
      <c r="AM1150" s="122">
        <v>169</v>
      </c>
      <c r="AN1150" s="122">
        <v>106</v>
      </c>
      <c r="AO1150" s="123">
        <f t="shared" si="577"/>
        <v>63</v>
      </c>
      <c r="AP1150" s="29">
        <f t="shared" si="578"/>
        <v>59.433962264150942</v>
      </c>
      <c r="AQ1150" s="28" t="s">
        <v>7330</v>
      </c>
      <c r="AR1150" s="122">
        <v>13</v>
      </c>
      <c r="AS1150" s="122">
        <v>1</v>
      </c>
      <c r="AT1150" s="123">
        <f t="shared" si="579"/>
        <v>12</v>
      </c>
      <c r="AU1150" s="124">
        <f t="shared" si="580"/>
        <v>1200</v>
      </c>
      <c r="AV1150" s="9" t="s">
        <v>8916</v>
      </c>
      <c r="AX1150" s="129"/>
      <c r="AY1150" s="139"/>
      <c r="AZ1150" s="139"/>
    </row>
    <row r="1151" spans="3:52" ht="50" customHeight="1">
      <c r="C1151" s="52" t="s">
        <v>6318</v>
      </c>
      <c r="D1151" s="130" t="s">
        <v>2619</v>
      </c>
      <c r="E1151" s="131" t="s">
        <v>6360</v>
      </c>
      <c r="F1151" s="132" t="s">
        <v>2620</v>
      </c>
      <c r="G1151" s="125">
        <v>5878.6629999999996</v>
      </c>
      <c r="H1151" s="122">
        <v>5742.2219999999998</v>
      </c>
      <c r="I1151" s="123">
        <f t="shared" si="564"/>
        <v>136.4409999999998</v>
      </c>
      <c r="J1151" s="124">
        <f t="shared" si="565"/>
        <v>2.3761010981463238</v>
      </c>
      <c r="K1151" s="125">
        <v>2767.0569999999998</v>
      </c>
      <c r="L1151" s="122">
        <v>2766.1840000000002</v>
      </c>
      <c r="M1151" s="123">
        <f t="shared" si="569"/>
        <v>0.87299999999959255</v>
      </c>
      <c r="N1151" s="124">
        <f t="shared" si="570"/>
        <v>3.1559722708236052E-2</v>
      </c>
      <c r="O1151" s="125">
        <v>803.68200000000002</v>
      </c>
      <c r="P1151" s="122">
        <v>803.26599999999996</v>
      </c>
      <c r="Q1151" s="123">
        <f t="shared" si="575"/>
        <v>0.41600000000005366</v>
      </c>
      <c r="R1151" s="124">
        <f t="shared" si="576"/>
        <v>5.1788573150121336E-2</v>
      </c>
      <c r="S1151" s="125">
        <v>2307.924</v>
      </c>
      <c r="T1151" s="122">
        <v>2172.7719999999999</v>
      </c>
      <c r="U1151" s="123">
        <f t="shared" si="566"/>
        <v>135.15200000000004</v>
      </c>
      <c r="V1151" s="124">
        <f t="shared" si="567"/>
        <v>6.2202568884356042</v>
      </c>
      <c r="W1151" s="121" t="s">
        <v>6930</v>
      </c>
      <c r="X1151" s="122">
        <v>1307</v>
      </c>
      <c r="Y1151" s="122">
        <v>1357</v>
      </c>
      <c r="Z1151" s="123">
        <f t="shared" si="581"/>
        <v>-50</v>
      </c>
      <c r="AA1151" s="124">
        <f>Z1151/Y1151*100</f>
        <v>-3.6845983787767134</v>
      </c>
      <c r="AB1151" s="28" t="s">
        <v>8922</v>
      </c>
      <c r="AC1151" s="122">
        <v>490</v>
      </c>
      <c r="AD1151" s="122">
        <v>310</v>
      </c>
      <c r="AE1151" s="123">
        <f t="shared" si="571"/>
        <v>180</v>
      </c>
      <c r="AF1151" s="29">
        <f t="shared" si="572"/>
        <v>58.064516129032263</v>
      </c>
      <c r="AG1151" s="28" t="s">
        <v>6467</v>
      </c>
      <c r="AH1151" s="122">
        <v>453</v>
      </c>
      <c r="AI1151" s="122">
        <v>453</v>
      </c>
      <c r="AJ1151" s="123">
        <f t="shared" si="583"/>
        <v>0</v>
      </c>
      <c r="AK1151" s="124">
        <f t="shared" si="574"/>
        <v>0</v>
      </c>
      <c r="AL1151" s="28" t="s">
        <v>8923</v>
      </c>
      <c r="AM1151" s="122">
        <v>26</v>
      </c>
      <c r="AN1151" s="122">
        <v>24</v>
      </c>
      <c r="AO1151" s="123">
        <f t="shared" si="577"/>
        <v>2</v>
      </c>
      <c r="AP1151" s="29">
        <f t="shared" si="578"/>
        <v>8.3333333333333321</v>
      </c>
      <c r="AQ1151" s="28" t="s">
        <v>8924</v>
      </c>
      <c r="AR1151" s="122">
        <v>16</v>
      </c>
      <c r="AS1151" s="122">
        <v>13</v>
      </c>
      <c r="AT1151" s="123">
        <f t="shared" si="579"/>
        <v>3</v>
      </c>
      <c r="AU1151" s="124">
        <f t="shared" si="580"/>
        <v>23.076923076923077</v>
      </c>
      <c r="AV1151" s="9" t="s">
        <v>8916</v>
      </c>
      <c r="AX1151" s="129"/>
      <c r="AY1151" s="139"/>
      <c r="AZ1151" s="139"/>
    </row>
    <row r="1152" spans="3:52" ht="50" customHeight="1">
      <c r="C1152" s="52" t="s">
        <v>6318</v>
      </c>
      <c r="D1152" s="130" t="s">
        <v>2621</v>
      </c>
      <c r="E1152" s="131" t="s">
        <v>6360</v>
      </c>
      <c r="F1152" s="132" t="s">
        <v>2622</v>
      </c>
      <c r="G1152" s="125">
        <v>2281.424</v>
      </c>
      <c r="H1152" s="122">
        <v>2316.9059999999999</v>
      </c>
      <c r="I1152" s="123">
        <f t="shared" si="564"/>
        <v>-35.481999999999971</v>
      </c>
      <c r="J1152" s="124">
        <f t="shared" si="565"/>
        <v>-1.5314389103399089</v>
      </c>
      <c r="K1152" s="125">
        <v>329.74</v>
      </c>
      <c r="L1152" s="122">
        <v>366.94099999999997</v>
      </c>
      <c r="M1152" s="123">
        <f t="shared" si="569"/>
        <v>-37.200999999999965</v>
      </c>
      <c r="N1152" s="124">
        <f t="shared" si="570"/>
        <v>-10.138142099138545</v>
      </c>
      <c r="O1152" s="125">
        <v>237.43100000000001</v>
      </c>
      <c r="P1152" s="122">
        <v>247.035</v>
      </c>
      <c r="Q1152" s="123">
        <f t="shared" si="575"/>
        <v>-9.603999999999985</v>
      </c>
      <c r="R1152" s="124">
        <f t="shared" si="576"/>
        <v>-3.8877082194830632</v>
      </c>
      <c r="S1152" s="125">
        <v>1714.2529999999999</v>
      </c>
      <c r="T1152" s="122">
        <v>1702.93</v>
      </c>
      <c r="U1152" s="123">
        <f t="shared" si="566"/>
        <v>11.322999999999865</v>
      </c>
      <c r="V1152" s="124">
        <f t="shared" si="567"/>
        <v>0.6649128267162987</v>
      </c>
      <c r="W1152" s="121" t="s">
        <v>7333</v>
      </c>
      <c r="X1152" s="122">
        <v>652</v>
      </c>
      <c r="Y1152" s="122">
        <v>673</v>
      </c>
      <c r="Z1152" s="123">
        <f>X1152-Y1152</f>
        <v>-21</v>
      </c>
      <c r="AA1152" s="124">
        <f t="shared" ref="AA1152:AA1154" si="584">Z1152/Y1152*100</f>
        <v>-3.1203566121842496</v>
      </c>
      <c r="AB1152" s="28" t="s">
        <v>8925</v>
      </c>
      <c r="AC1152" s="122">
        <v>192</v>
      </c>
      <c r="AD1152" s="122">
        <v>180</v>
      </c>
      <c r="AE1152" s="123">
        <f t="shared" si="571"/>
        <v>12</v>
      </c>
      <c r="AF1152" s="29">
        <f t="shared" si="572"/>
        <v>6.666666666666667</v>
      </c>
      <c r="AG1152" s="28" t="s">
        <v>8926</v>
      </c>
      <c r="AH1152" s="122">
        <v>125</v>
      </c>
      <c r="AI1152" s="122">
        <v>114</v>
      </c>
      <c r="AJ1152" s="123">
        <f t="shared" si="583"/>
        <v>11</v>
      </c>
      <c r="AK1152" s="124">
        <v>9.6491228070175428</v>
      </c>
      <c r="AL1152" s="28" t="s">
        <v>8927</v>
      </c>
      <c r="AM1152" s="122">
        <v>72</v>
      </c>
      <c r="AN1152" s="122">
        <v>37</v>
      </c>
      <c r="AO1152" s="123">
        <f>AM1152-AN1152</f>
        <v>35</v>
      </c>
      <c r="AP1152" s="29">
        <f t="shared" si="578"/>
        <v>94.594594594594597</v>
      </c>
      <c r="AQ1152" s="28" t="s">
        <v>8928</v>
      </c>
      <c r="AR1152" s="122">
        <v>23</v>
      </c>
      <c r="AS1152" s="122">
        <v>54</v>
      </c>
      <c r="AT1152" s="123">
        <f>AR1152-AS1152</f>
        <v>-31</v>
      </c>
      <c r="AU1152" s="124">
        <f>AT1152/AS1152*100</f>
        <v>-57.407407407407405</v>
      </c>
      <c r="AV1152" s="9" t="s">
        <v>8916</v>
      </c>
      <c r="AX1152" s="129"/>
      <c r="AY1152" s="139"/>
      <c r="AZ1152" s="139"/>
    </row>
    <row r="1153" spans="3:52" ht="50" customHeight="1">
      <c r="C1153" s="52" t="s">
        <v>6318</v>
      </c>
      <c r="D1153" s="130" t="s">
        <v>2623</v>
      </c>
      <c r="E1153" s="131" t="s">
        <v>6360</v>
      </c>
      <c r="F1153" s="132" t="s">
        <v>2624</v>
      </c>
      <c r="G1153" s="125">
        <v>5385.5929999999998</v>
      </c>
      <c r="H1153" s="122">
        <v>4550.0429999999997</v>
      </c>
      <c r="I1153" s="123">
        <f t="shared" si="564"/>
        <v>835.55000000000018</v>
      </c>
      <c r="J1153" s="124">
        <f t="shared" si="565"/>
        <v>18.363562717978716</v>
      </c>
      <c r="K1153" s="125">
        <v>2078.3249999999998</v>
      </c>
      <c r="L1153" s="122">
        <v>2229.5250000000001</v>
      </c>
      <c r="M1153" s="123">
        <f t="shared" si="569"/>
        <v>-151.20000000000027</v>
      </c>
      <c r="N1153" s="124">
        <f t="shared" si="570"/>
        <v>-6.7817135937027064</v>
      </c>
      <c r="O1153" s="125">
        <v>402.44900000000001</v>
      </c>
      <c r="P1153" s="122">
        <v>400.09399999999999</v>
      </c>
      <c r="Q1153" s="123">
        <f t="shared" si="575"/>
        <v>2.3550000000000182</v>
      </c>
      <c r="R1153" s="124">
        <f t="shared" si="576"/>
        <v>0.58861167625608435</v>
      </c>
      <c r="S1153" s="125">
        <v>2904.819</v>
      </c>
      <c r="T1153" s="122">
        <v>1920.424</v>
      </c>
      <c r="U1153" s="123">
        <f t="shared" si="566"/>
        <v>984.39499999999998</v>
      </c>
      <c r="V1153" s="124">
        <f t="shared" si="567"/>
        <v>51.259253164926079</v>
      </c>
      <c r="W1153" s="121" t="s">
        <v>7572</v>
      </c>
      <c r="X1153" s="122">
        <v>1309</v>
      </c>
      <c r="Y1153" s="122">
        <v>550</v>
      </c>
      <c r="Z1153" s="123">
        <f>X1153-Y1153</f>
        <v>759</v>
      </c>
      <c r="AA1153" s="124">
        <f t="shared" si="584"/>
        <v>138</v>
      </c>
      <c r="AB1153" s="28" t="s">
        <v>8929</v>
      </c>
      <c r="AC1153" s="122">
        <v>477</v>
      </c>
      <c r="AD1153" s="122">
        <v>176</v>
      </c>
      <c r="AE1153" s="123">
        <f t="shared" si="571"/>
        <v>301</v>
      </c>
      <c r="AF1153" s="29">
        <f t="shared" si="572"/>
        <v>171.02272727272728</v>
      </c>
      <c r="AG1153" s="28" t="s">
        <v>8930</v>
      </c>
      <c r="AH1153" s="122">
        <v>298</v>
      </c>
      <c r="AI1153" s="122">
        <v>298</v>
      </c>
      <c r="AJ1153" s="123">
        <f t="shared" si="583"/>
        <v>0</v>
      </c>
      <c r="AK1153" s="124">
        <f t="shared" ref="AK1153:AK1154" si="585">AJ1153/AI1153*100</f>
        <v>0</v>
      </c>
      <c r="AL1153" s="28" t="s">
        <v>8931</v>
      </c>
      <c r="AM1153" s="122">
        <v>291</v>
      </c>
      <c r="AN1153" s="122">
        <v>278</v>
      </c>
      <c r="AO1153" s="123">
        <f t="shared" ref="AO1153:AO1154" si="586">AM1153-AN1153</f>
        <v>13</v>
      </c>
      <c r="AP1153" s="29">
        <f t="shared" si="578"/>
        <v>4.6762589928057556</v>
      </c>
      <c r="AQ1153" s="28" t="s">
        <v>8932</v>
      </c>
      <c r="AR1153" s="122">
        <v>221</v>
      </c>
      <c r="AS1153" s="122">
        <v>268</v>
      </c>
      <c r="AT1153" s="123">
        <f>AR1153-AS1153</f>
        <v>-47</v>
      </c>
      <c r="AU1153" s="124">
        <f t="shared" ref="AU1153" si="587">AT1153/AS1153*100</f>
        <v>-17.537313432835823</v>
      </c>
      <c r="AV1153" s="9" t="s">
        <v>8916</v>
      </c>
      <c r="AX1153" s="129"/>
      <c r="AY1153" s="139"/>
      <c r="AZ1153" s="139"/>
    </row>
    <row r="1154" spans="3:52" ht="50" customHeight="1">
      <c r="C1154" s="52" t="s">
        <v>6318</v>
      </c>
      <c r="D1154" s="130" t="s">
        <v>2625</v>
      </c>
      <c r="E1154" s="131" t="s">
        <v>6360</v>
      </c>
      <c r="F1154" s="132" t="s">
        <v>2626</v>
      </c>
      <c r="G1154" s="125">
        <v>15479.466</v>
      </c>
      <c r="H1154" s="122">
        <v>15379.040999999999</v>
      </c>
      <c r="I1154" s="123">
        <f t="shared" si="564"/>
        <v>100.42500000000109</v>
      </c>
      <c r="J1154" s="124">
        <f t="shared" si="565"/>
        <v>0.65299910443051101</v>
      </c>
      <c r="K1154" s="125">
        <v>4070.36</v>
      </c>
      <c r="L1154" s="122">
        <v>4067.991</v>
      </c>
      <c r="M1154" s="123">
        <f t="shared" si="569"/>
        <v>2.3690000000001419</v>
      </c>
      <c r="N1154" s="124">
        <f t="shared" si="570"/>
        <v>5.8235133755215829E-2</v>
      </c>
      <c r="O1154" s="125">
        <v>2767.5230000000001</v>
      </c>
      <c r="P1154" s="122">
        <v>2623.4479999999999</v>
      </c>
      <c r="Q1154" s="123">
        <f t="shared" si="575"/>
        <v>144.07500000000027</v>
      </c>
      <c r="R1154" s="124">
        <f t="shared" si="576"/>
        <v>5.4918184008221349</v>
      </c>
      <c r="S1154" s="125">
        <v>8641.5830000000005</v>
      </c>
      <c r="T1154" s="122">
        <v>8687.6020000000008</v>
      </c>
      <c r="U1154" s="123">
        <f>S1154-T1154</f>
        <v>-46.019000000000233</v>
      </c>
      <c r="V1154" s="124">
        <f t="shared" si="567"/>
        <v>-0.52970888859779985</v>
      </c>
      <c r="W1154" s="121" t="s">
        <v>8933</v>
      </c>
      <c r="X1154" s="122">
        <v>4012</v>
      </c>
      <c r="Y1154" s="122">
        <v>4010</v>
      </c>
      <c r="Z1154" s="123">
        <f t="shared" ref="Z1154:Z1155" si="588">X1154-Y1154</f>
        <v>2</v>
      </c>
      <c r="AA1154" s="124">
        <f t="shared" si="584"/>
        <v>4.987531172069825E-2</v>
      </c>
      <c r="AB1154" s="28" t="s">
        <v>8934</v>
      </c>
      <c r="AC1154" s="122">
        <v>3322</v>
      </c>
      <c r="AD1154" s="122">
        <v>3408</v>
      </c>
      <c r="AE1154" s="123">
        <f t="shared" si="571"/>
        <v>-86</v>
      </c>
      <c r="AF1154" s="29">
        <f t="shared" si="572"/>
        <v>-2.523474178403756</v>
      </c>
      <c r="AG1154" s="28" t="s">
        <v>8935</v>
      </c>
      <c r="AH1154" s="122">
        <v>1038</v>
      </c>
      <c r="AI1154" s="122">
        <v>1038</v>
      </c>
      <c r="AJ1154" s="123">
        <f t="shared" si="583"/>
        <v>0</v>
      </c>
      <c r="AK1154" s="124">
        <f t="shared" si="585"/>
        <v>0</v>
      </c>
      <c r="AL1154" s="28" t="s">
        <v>6561</v>
      </c>
      <c r="AM1154" s="122">
        <v>156</v>
      </c>
      <c r="AN1154" s="122">
        <v>122</v>
      </c>
      <c r="AO1154" s="123">
        <f t="shared" si="586"/>
        <v>34</v>
      </c>
      <c r="AP1154" s="29">
        <f t="shared" si="578"/>
        <v>27.868852459016392</v>
      </c>
      <c r="AQ1154" s="28" t="s">
        <v>8936</v>
      </c>
      <c r="AR1154" s="122">
        <v>32</v>
      </c>
      <c r="AS1154" s="122">
        <v>27</v>
      </c>
      <c r="AT1154" s="123">
        <f t="shared" ref="AT1154" si="589">AR1154-AS1154</f>
        <v>5</v>
      </c>
      <c r="AU1154" s="124">
        <f>AT1154/AS1154*100</f>
        <v>18.518518518518519</v>
      </c>
      <c r="AV1154" s="9" t="s">
        <v>8916</v>
      </c>
      <c r="AX1154" s="129"/>
      <c r="AY1154" s="139"/>
      <c r="AZ1154" s="139"/>
    </row>
    <row r="1155" spans="3:52" ht="50" customHeight="1">
      <c r="C1155" s="52" t="s">
        <v>6318</v>
      </c>
      <c r="D1155" s="106" t="s">
        <v>2627</v>
      </c>
      <c r="E1155" s="107" t="s">
        <v>6360</v>
      </c>
      <c r="F1155" s="108" t="s">
        <v>2628</v>
      </c>
      <c r="G1155" s="125">
        <v>16114.41</v>
      </c>
      <c r="H1155" s="122">
        <v>15924.517</v>
      </c>
      <c r="I1155" s="123">
        <f t="shared" si="564"/>
        <v>189.89300000000003</v>
      </c>
      <c r="J1155" s="124">
        <f t="shared" si="565"/>
        <v>1.1924568889593326</v>
      </c>
      <c r="K1155" s="125">
        <v>4780.442</v>
      </c>
      <c r="L1155" s="122">
        <v>4769.5600000000004</v>
      </c>
      <c r="M1155" s="123">
        <f t="shared" si="569"/>
        <v>10.881999999999607</v>
      </c>
      <c r="N1155" s="124">
        <f t="shared" si="570"/>
        <v>0.22815521767206212</v>
      </c>
      <c r="O1155" s="125">
        <v>1159.2170000000001</v>
      </c>
      <c r="P1155" s="122">
        <v>1159.82</v>
      </c>
      <c r="Q1155" s="123">
        <f t="shared" si="575"/>
        <v>-0.60299999999983811</v>
      </c>
      <c r="R1155" s="124">
        <f t="shared" si="576"/>
        <v>-5.1990826162666461E-2</v>
      </c>
      <c r="S1155" s="125">
        <v>10174.751</v>
      </c>
      <c r="T1155" s="122">
        <v>9995.1370000000006</v>
      </c>
      <c r="U1155" s="123">
        <f t="shared" si="566"/>
        <v>179.61399999999958</v>
      </c>
      <c r="V1155" s="124">
        <f t="shared" si="567"/>
        <v>1.7970138878536588</v>
      </c>
      <c r="W1155" s="121" t="s">
        <v>8937</v>
      </c>
      <c r="X1155" s="122">
        <v>4225</v>
      </c>
      <c r="Y1155" s="122">
        <v>4193</v>
      </c>
      <c r="Z1155" s="123">
        <f t="shared" si="588"/>
        <v>32</v>
      </c>
      <c r="AA1155" s="124">
        <f t="shared" si="582"/>
        <v>0.76317672310994511</v>
      </c>
      <c r="AB1155" s="28" t="s">
        <v>7333</v>
      </c>
      <c r="AC1155" s="122">
        <v>2988</v>
      </c>
      <c r="AD1155" s="122">
        <v>2772</v>
      </c>
      <c r="AE1155" s="123">
        <f t="shared" si="571"/>
        <v>216</v>
      </c>
      <c r="AF1155" s="29">
        <f t="shared" si="572"/>
        <v>7.7922077922077921</v>
      </c>
      <c r="AG1155" s="28" t="s">
        <v>6988</v>
      </c>
      <c r="AH1155" s="122">
        <v>1767</v>
      </c>
      <c r="AI1155" s="122">
        <v>1764</v>
      </c>
      <c r="AJ1155" s="123">
        <f t="shared" si="573"/>
        <v>3</v>
      </c>
      <c r="AK1155" s="124">
        <f t="shared" si="574"/>
        <v>0.17006802721088435</v>
      </c>
      <c r="AL1155" s="28" t="s">
        <v>7445</v>
      </c>
      <c r="AM1155" s="122">
        <v>413</v>
      </c>
      <c r="AN1155" s="122">
        <v>421</v>
      </c>
      <c r="AO1155" s="123">
        <f t="shared" si="577"/>
        <v>-8</v>
      </c>
      <c r="AP1155" s="29">
        <f>AO1155/AN1155*100</f>
        <v>-1.9002375296912115</v>
      </c>
      <c r="AQ1155" s="28" t="s">
        <v>6467</v>
      </c>
      <c r="AR1155" s="122">
        <v>316</v>
      </c>
      <c r="AS1155" s="122">
        <v>316</v>
      </c>
      <c r="AT1155" s="123">
        <f t="shared" si="579"/>
        <v>0</v>
      </c>
      <c r="AU1155" s="124">
        <f>AT1155/AS1155*100</f>
        <v>0</v>
      </c>
      <c r="AV1155" s="9" t="s">
        <v>8916</v>
      </c>
      <c r="AX1155" s="129"/>
      <c r="AY1155" s="139"/>
      <c r="AZ1155" s="139"/>
    </row>
    <row r="1156" spans="3:52" ht="50" customHeight="1">
      <c r="C1156" s="52" t="s">
        <v>6318</v>
      </c>
      <c r="D1156" s="130" t="s">
        <v>2629</v>
      </c>
      <c r="E1156" s="131" t="s">
        <v>6360</v>
      </c>
      <c r="F1156" s="132" t="s">
        <v>2630</v>
      </c>
      <c r="G1156" s="125">
        <v>8713.1720000000005</v>
      </c>
      <c r="H1156" s="122">
        <v>8262.3940000000002</v>
      </c>
      <c r="I1156" s="123">
        <f t="shared" si="564"/>
        <v>450.77800000000025</v>
      </c>
      <c r="J1156" s="124">
        <f t="shared" si="565"/>
        <v>5.4557795234649937</v>
      </c>
      <c r="K1156" s="125">
        <v>4233.5969999999998</v>
      </c>
      <c r="L1156" s="122">
        <v>3997.0140000000001</v>
      </c>
      <c r="M1156" s="123">
        <f t="shared" si="569"/>
        <v>236.58299999999963</v>
      </c>
      <c r="N1156" s="124">
        <f t="shared" si="570"/>
        <v>5.9189935286691417</v>
      </c>
      <c r="O1156" s="125">
        <v>178.87299999999999</v>
      </c>
      <c r="P1156" s="122">
        <v>178.56800000000001</v>
      </c>
      <c r="Q1156" s="123">
        <f t="shared" si="575"/>
        <v>0.3049999999999784</v>
      </c>
      <c r="R1156" s="124">
        <f t="shared" si="576"/>
        <v>0.17080327942295281</v>
      </c>
      <c r="S1156" s="125">
        <v>4300.7020000000002</v>
      </c>
      <c r="T1156" s="122">
        <v>4086.8119999999999</v>
      </c>
      <c r="U1156" s="123">
        <f t="shared" si="566"/>
        <v>213.89000000000033</v>
      </c>
      <c r="V1156" s="124">
        <f t="shared" si="567"/>
        <v>5.2336637946644071</v>
      </c>
      <c r="W1156" s="121" t="s">
        <v>6556</v>
      </c>
      <c r="X1156" s="122">
        <v>2391</v>
      </c>
      <c r="Y1156" s="122">
        <v>2383</v>
      </c>
      <c r="Z1156" s="123">
        <f>X1156-Y1156</f>
        <v>8</v>
      </c>
      <c r="AA1156" s="124">
        <f>Z1156/Y1156*100</f>
        <v>0.33571128829206881</v>
      </c>
      <c r="AB1156" s="28" t="s">
        <v>6403</v>
      </c>
      <c r="AC1156" s="122">
        <v>773</v>
      </c>
      <c r="AD1156" s="122">
        <v>572</v>
      </c>
      <c r="AE1156" s="123">
        <f>AC1156-AD1156</f>
        <v>201</v>
      </c>
      <c r="AF1156" s="29">
        <f>AE1156/AD1156*100</f>
        <v>35.13986013986014</v>
      </c>
      <c r="AG1156" s="28" t="s">
        <v>6418</v>
      </c>
      <c r="AH1156" s="122">
        <v>608</v>
      </c>
      <c r="AI1156" s="122">
        <v>608</v>
      </c>
      <c r="AJ1156" s="123">
        <f t="shared" si="573"/>
        <v>0</v>
      </c>
      <c r="AK1156" s="124">
        <f t="shared" si="574"/>
        <v>0</v>
      </c>
      <c r="AL1156" s="28" t="s">
        <v>6388</v>
      </c>
      <c r="AM1156" s="122">
        <v>215</v>
      </c>
      <c r="AN1156" s="122">
        <v>215</v>
      </c>
      <c r="AO1156" s="123">
        <f>AM1156-AN1156</f>
        <v>0</v>
      </c>
      <c r="AP1156" s="29">
        <f>AO1156/AN1156*100</f>
        <v>0</v>
      </c>
      <c r="AQ1156" s="28" t="s">
        <v>8938</v>
      </c>
      <c r="AR1156" s="122">
        <v>143</v>
      </c>
      <c r="AS1156" s="122">
        <v>143</v>
      </c>
      <c r="AT1156" s="123">
        <f>AR1156-AS1156</f>
        <v>0</v>
      </c>
      <c r="AU1156" s="124">
        <f>AT1156/AS1156*100</f>
        <v>0</v>
      </c>
      <c r="AV1156" s="9" t="s">
        <v>8916</v>
      </c>
      <c r="AX1156" s="129"/>
      <c r="AY1156" s="139"/>
      <c r="AZ1156" s="139"/>
    </row>
    <row r="1157" spans="3:52" ht="50" customHeight="1">
      <c r="C1157" s="52" t="s">
        <v>6318</v>
      </c>
      <c r="D1157" s="130" t="s">
        <v>2631</v>
      </c>
      <c r="E1157" s="131" t="s">
        <v>6360</v>
      </c>
      <c r="F1157" s="132" t="s">
        <v>2632</v>
      </c>
      <c r="G1157" s="125">
        <v>17272.117999999999</v>
      </c>
      <c r="H1157" s="122">
        <v>16484.785</v>
      </c>
      <c r="I1157" s="123">
        <f t="shared" si="564"/>
        <v>787.33299999999872</v>
      </c>
      <c r="J1157" s="124">
        <f t="shared" si="565"/>
        <v>4.7761193124447709</v>
      </c>
      <c r="K1157" s="125">
        <v>3944.5430000000001</v>
      </c>
      <c r="L1157" s="122">
        <v>3941.0990000000002</v>
      </c>
      <c r="M1157" s="123">
        <f t="shared" si="569"/>
        <v>3.44399999999996</v>
      </c>
      <c r="N1157" s="124">
        <f t="shared" si="570"/>
        <v>8.7386792364260835E-2</v>
      </c>
      <c r="O1157" s="125">
        <v>1791.4059999999999</v>
      </c>
      <c r="P1157" s="122">
        <v>1790.616</v>
      </c>
      <c r="Q1157" s="123">
        <f t="shared" si="575"/>
        <v>0.78999999999996362</v>
      </c>
      <c r="R1157" s="124">
        <f t="shared" si="576"/>
        <v>4.4118895396889318E-2</v>
      </c>
      <c r="S1157" s="125">
        <v>11536.169</v>
      </c>
      <c r="T1157" s="122">
        <v>10753.07</v>
      </c>
      <c r="U1157" s="123">
        <f t="shared" si="566"/>
        <v>783.09900000000016</v>
      </c>
      <c r="V1157" s="124">
        <f t="shared" si="567"/>
        <v>7.2825620962199649</v>
      </c>
      <c r="W1157" s="121" t="s">
        <v>8939</v>
      </c>
      <c r="X1157" s="122">
        <v>4902</v>
      </c>
      <c r="Y1157" s="122">
        <v>4890</v>
      </c>
      <c r="Z1157" s="123">
        <f>X1157-Y1157</f>
        <v>12</v>
      </c>
      <c r="AA1157" s="124">
        <f t="shared" ref="AA1157:AA1194" si="590">Z1157/Y1157*100</f>
        <v>0.245398773006135</v>
      </c>
      <c r="AB1157" s="28" t="s">
        <v>8940</v>
      </c>
      <c r="AC1157" s="122">
        <v>4137</v>
      </c>
      <c r="AD1157" s="122">
        <v>3444</v>
      </c>
      <c r="AE1157" s="123">
        <f t="shared" ref="AE1157" si="591">AC1157-AD1157</f>
        <v>693</v>
      </c>
      <c r="AF1157" s="29">
        <f t="shared" ref="AF1157" si="592">AE1157/AD1157*100</f>
        <v>20.121951219512198</v>
      </c>
      <c r="AG1157" s="28" t="s">
        <v>8941</v>
      </c>
      <c r="AH1157" s="122">
        <v>1153</v>
      </c>
      <c r="AI1157" s="122">
        <v>1153</v>
      </c>
      <c r="AJ1157" s="123">
        <f t="shared" si="573"/>
        <v>0</v>
      </c>
      <c r="AK1157" s="124">
        <f t="shared" si="574"/>
        <v>0</v>
      </c>
      <c r="AL1157" s="28" t="s">
        <v>8942</v>
      </c>
      <c r="AM1157" s="122">
        <v>405</v>
      </c>
      <c r="AN1157" s="122">
        <v>394</v>
      </c>
      <c r="AO1157" s="123">
        <f t="shared" ref="AO1157:AO1190" si="593">AM1157-AN1157</f>
        <v>11</v>
      </c>
      <c r="AP1157" s="29">
        <f t="shared" ref="AP1157:AP1190" si="594">AO1157/AN1157*100</f>
        <v>2.7918781725888326</v>
      </c>
      <c r="AQ1157" s="28" t="s">
        <v>8943</v>
      </c>
      <c r="AR1157" s="122">
        <v>370</v>
      </c>
      <c r="AS1157" s="122">
        <v>327</v>
      </c>
      <c r="AT1157" s="123">
        <f t="shared" ref="AT1157" si="595">AR1157-AS1157</f>
        <v>43</v>
      </c>
      <c r="AU1157" s="124">
        <f t="shared" ref="AU1157" si="596">AT1157/AS1157*100</f>
        <v>13.149847094801222</v>
      </c>
      <c r="AV1157" s="9" t="s">
        <v>8916</v>
      </c>
      <c r="AX1157" s="129"/>
      <c r="AY1157" s="139"/>
      <c r="AZ1157" s="139"/>
    </row>
    <row r="1158" spans="3:52" ht="50" customHeight="1">
      <c r="C1158" s="52" t="s">
        <v>6318</v>
      </c>
      <c r="D1158" s="130" t="s">
        <v>2633</v>
      </c>
      <c r="E1158" s="131" t="s">
        <v>6360</v>
      </c>
      <c r="F1158" s="132" t="s">
        <v>2634</v>
      </c>
      <c r="G1158" s="125">
        <v>4356.3779999999997</v>
      </c>
      <c r="H1158" s="122">
        <v>4328.8860000000004</v>
      </c>
      <c r="I1158" s="123">
        <f t="shared" si="564"/>
        <v>27.49199999999928</v>
      </c>
      <c r="J1158" s="124">
        <f t="shared" si="565"/>
        <v>0.63508255934666047</v>
      </c>
      <c r="K1158" s="125">
        <v>2093.3760000000002</v>
      </c>
      <c r="L1158" s="122">
        <v>2084.0990000000002</v>
      </c>
      <c r="M1158" s="123">
        <f t="shared" si="569"/>
        <v>9.2770000000000437</v>
      </c>
      <c r="N1158" s="124">
        <f t="shared" si="570"/>
        <v>0.44513240493853901</v>
      </c>
      <c r="O1158" s="125">
        <v>681.322</v>
      </c>
      <c r="P1158" s="122">
        <v>689.49199999999996</v>
      </c>
      <c r="Q1158" s="123">
        <f t="shared" si="575"/>
        <v>-8.1699999999999591</v>
      </c>
      <c r="R1158" s="124">
        <f t="shared" si="576"/>
        <v>-1.1849303545218741</v>
      </c>
      <c r="S1158" s="125">
        <v>1581.68</v>
      </c>
      <c r="T1158" s="122">
        <v>1555.2950000000001</v>
      </c>
      <c r="U1158" s="123">
        <f t="shared" si="566"/>
        <v>26.384999999999991</v>
      </c>
      <c r="V1158" s="124">
        <f t="shared" si="567"/>
        <v>1.6964627289356673</v>
      </c>
      <c r="W1158" s="121" t="s">
        <v>8442</v>
      </c>
      <c r="X1158" s="122">
        <v>468</v>
      </c>
      <c r="Y1158" s="122">
        <v>446</v>
      </c>
      <c r="Z1158" s="123">
        <f>X1158-Y1158</f>
        <v>22</v>
      </c>
      <c r="AA1158" s="124">
        <f t="shared" si="590"/>
        <v>4.9327354260089686</v>
      </c>
      <c r="AB1158" s="28" t="s">
        <v>8944</v>
      </c>
      <c r="AC1158" s="122">
        <v>414</v>
      </c>
      <c r="AD1158" s="122">
        <v>415</v>
      </c>
      <c r="AE1158" s="123">
        <f>AC1158-AD1158</f>
        <v>-1</v>
      </c>
      <c r="AF1158" s="29">
        <f>AE1158/AD1158*100</f>
        <v>-0.24096385542168677</v>
      </c>
      <c r="AG1158" s="28" t="s">
        <v>8945</v>
      </c>
      <c r="AH1158" s="122">
        <v>303</v>
      </c>
      <c r="AI1158" s="122">
        <v>314</v>
      </c>
      <c r="AJ1158" s="123">
        <f t="shared" si="573"/>
        <v>-11</v>
      </c>
      <c r="AK1158" s="124">
        <f t="shared" si="574"/>
        <v>-3.5031847133757963</v>
      </c>
      <c r="AL1158" s="28" t="s">
        <v>8946</v>
      </c>
      <c r="AM1158" s="122">
        <v>73</v>
      </c>
      <c r="AN1158" s="122">
        <v>73</v>
      </c>
      <c r="AO1158" s="123">
        <f t="shared" si="593"/>
        <v>0</v>
      </c>
      <c r="AP1158" s="29">
        <f t="shared" si="594"/>
        <v>0</v>
      </c>
      <c r="AQ1158" s="28" t="s">
        <v>8947</v>
      </c>
      <c r="AR1158" s="122">
        <v>67</v>
      </c>
      <c r="AS1158" s="122">
        <v>68</v>
      </c>
      <c r="AT1158" s="123">
        <f>AR1158-AS1158</f>
        <v>-1</v>
      </c>
      <c r="AU1158" s="124">
        <f>AT1158/AS1158*100</f>
        <v>-1.4705882352941175</v>
      </c>
      <c r="AV1158" s="9" t="s">
        <v>8916</v>
      </c>
      <c r="AX1158" s="129"/>
      <c r="AY1158" s="139"/>
      <c r="AZ1158" s="139"/>
    </row>
    <row r="1159" spans="3:52" ht="50" customHeight="1">
      <c r="C1159" s="52" t="s">
        <v>6318</v>
      </c>
      <c r="D1159" s="109" t="s">
        <v>2635</v>
      </c>
      <c r="E1159" s="110" t="s">
        <v>6360</v>
      </c>
      <c r="F1159" s="111" t="s">
        <v>2636</v>
      </c>
      <c r="G1159" s="125">
        <v>3516.1529999999998</v>
      </c>
      <c r="H1159" s="122">
        <v>3706.569</v>
      </c>
      <c r="I1159" s="123">
        <f t="shared" si="564"/>
        <v>-190.41600000000017</v>
      </c>
      <c r="J1159" s="124">
        <f t="shared" si="565"/>
        <v>-5.1372576633539042</v>
      </c>
      <c r="K1159" s="125">
        <v>848.14800000000002</v>
      </c>
      <c r="L1159" s="122">
        <v>998.13800000000003</v>
      </c>
      <c r="M1159" s="123">
        <f t="shared" si="569"/>
        <v>-149.99</v>
      </c>
      <c r="N1159" s="124">
        <f t="shared" si="570"/>
        <v>-15.02698023720167</v>
      </c>
      <c r="O1159" s="125">
        <v>150.958</v>
      </c>
      <c r="P1159" s="122">
        <v>150.91399999999999</v>
      </c>
      <c r="Q1159" s="123">
        <f t="shared" si="575"/>
        <v>4.4000000000011141E-2</v>
      </c>
      <c r="R1159" s="124">
        <f t="shared" si="576"/>
        <v>2.9155678068311184E-2</v>
      </c>
      <c r="S1159" s="125">
        <v>2517.047</v>
      </c>
      <c r="T1159" s="122">
        <v>2557.5169999999998</v>
      </c>
      <c r="U1159" s="123">
        <f t="shared" si="566"/>
        <v>-40.4699999999998</v>
      </c>
      <c r="V1159" s="124">
        <f t="shared" si="567"/>
        <v>-1.5823941737239597</v>
      </c>
      <c r="W1159" s="121" t="s">
        <v>6944</v>
      </c>
      <c r="X1159" s="122">
        <v>1069</v>
      </c>
      <c r="Y1159" s="122">
        <v>1071</v>
      </c>
      <c r="Z1159" s="123">
        <f t="shared" ref="Z1159:Z1162" si="597">X1159-Y1159</f>
        <v>-2</v>
      </c>
      <c r="AA1159" s="124">
        <f t="shared" si="590"/>
        <v>-0.18674136321195145</v>
      </c>
      <c r="AB1159" s="28" t="s">
        <v>7336</v>
      </c>
      <c r="AC1159" s="122">
        <v>490</v>
      </c>
      <c r="AD1159" s="122">
        <v>490</v>
      </c>
      <c r="AE1159" s="123">
        <f t="shared" ref="AE1159:AE1192" si="598">AC1159-AD1159</f>
        <v>0</v>
      </c>
      <c r="AF1159" s="29">
        <f t="shared" ref="AF1159:AF1192" si="599">AE1159/AD1159*100</f>
        <v>0</v>
      </c>
      <c r="AG1159" s="28" t="s">
        <v>8948</v>
      </c>
      <c r="AH1159" s="122">
        <v>430</v>
      </c>
      <c r="AI1159" s="122">
        <v>564</v>
      </c>
      <c r="AJ1159" s="123">
        <f t="shared" si="573"/>
        <v>-134</v>
      </c>
      <c r="AK1159" s="124">
        <f t="shared" si="574"/>
        <v>-23.75886524822695</v>
      </c>
      <c r="AL1159" s="28" t="s">
        <v>7333</v>
      </c>
      <c r="AM1159" s="122">
        <v>413</v>
      </c>
      <c r="AN1159" s="122">
        <v>412</v>
      </c>
      <c r="AO1159" s="123">
        <f t="shared" si="593"/>
        <v>1</v>
      </c>
      <c r="AP1159" s="29">
        <f t="shared" si="594"/>
        <v>0.24271844660194172</v>
      </c>
      <c r="AQ1159" s="28" t="s">
        <v>8949</v>
      </c>
      <c r="AR1159" s="122">
        <v>95</v>
      </c>
      <c r="AS1159" s="122" t="s">
        <v>6421</v>
      </c>
      <c r="AT1159" s="123">
        <v>95</v>
      </c>
      <c r="AU1159" s="124" t="s">
        <v>11832</v>
      </c>
      <c r="AV1159" s="9" t="s">
        <v>8916</v>
      </c>
      <c r="AX1159" s="129"/>
      <c r="AY1159" s="139"/>
      <c r="AZ1159" s="139"/>
    </row>
    <row r="1160" spans="3:52" ht="50" customHeight="1">
      <c r="C1160" s="52" t="s">
        <v>6318</v>
      </c>
      <c r="D1160" s="130" t="s">
        <v>2637</v>
      </c>
      <c r="E1160" s="131" t="s">
        <v>6360</v>
      </c>
      <c r="F1160" s="132" t="s">
        <v>2638</v>
      </c>
      <c r="G1160" s="125">
        <v>6592.1270000000004</v>
      </c>
      <c r="H1160" s="122">
        <v>6687.4539999999997</v>
      </c>
      <c r="I1160" s="123">
        <f t="shared" si="564"/>
        <v>-95.326999999999316</v>
      </c>
      <c r="J1160" s="124">
        <f t="shared" si="565"/>
        <v>-1.4254602723248537</v>
      </c>
      <c r="K1160" s="125">
        <v>2916.299</v>
      </c>
      <c r="L1160" s="122">
        <v>3124.21</v>
      </c>
      <c r="M1160" s="123">
        <f t="shared" si="569"/>
        <v>-207.91100000000006</v>
      </c>
      <c r="N1160" s="124">
        <f t="shared" si="570"/>
        <v>-6.6548343421216902</v>
      </c>
      <c r="O1160" s="125">
        <v>395.70699999999999</v>
      </c>
      <c r="P1160" s="122">
        <v>395.35500000000002</v>
      </c>
      <c r="Q1160" s="123">
        <f t="shared" si="575"/>
        <v>0.35199999999997544</v>
      </c>
      <c r="R1160" s="124">
        <f t="shared" si="576"/>
        <v>8.9033906236161281E-2</v>
      </c>
      <c r="S1160" s="125">
        <v>3280.1210000000001</v>
      </c>
      <c r="T1160" s="122">
        <v>3167.8890000000001</v>
      </c>
      <c r="U1160" s="123">
        <f t="shared" si="566"/>
        <v>112.23199999999997</v>
      </c>
      <c r="V1160" s="124">
        <f t="shared" si="567"/>
        <v>3.5428008999052669</v>
      </c>
      <c r="W1160" s="121" t="s">
        <v>8950</v>
      </c>
      <c r="X1160" s="122">
        <v>1728</v>
      </c>
      <c r="Y1160" s="122">
        <v>1737</v>
      </c>
      <c r="Z1160" s="123">
        <f t="shared" si="597"/>
        <v>-9</v>
      </c>
      <c r="AA1160" s="124">
        <f t="shared" si="590"/>
        <v>-0.5181347150259068</v>
      </c>
      <c r="AB1160" s="28" t="s">
        <v>8951</v>
      </c>
      <c r="AC1160" s="122">
        <v>735</v>
      </c>
      <c r="AD1160" s="122">
        <v>1029</v>
      </c>
      <c r="AE1160" s="123">
        <f t="shared" si="598"/>
        <v>-294</v>
      </c>
      <c r="AF1160" s="29">
        <f t="shared" si="599"/>
        <v>-28.571428571428569</v>
      </c>
      <c r="AG1160" s="28" t="s">
        <v>8952</v>
      </c>
      <c r="AH1160" s="122">
        <v>336</v>
      </c>
      <c r="AI1160" s="122" t="s">
        <v>6494</v>
      </c>
      <c r="AJ1160" s="123">
        <v>336</v>
      </c>
      <c r="AK1160" s="124" t="s">
        <v>11832</v>
      </c>
      <c r="AL1160" s="28" t="s">
        <v>6981</v>
      </c>
      <c r="AM1160" s="122">
        <v>246</v>
      </c>
      <c r="AN1160" s="122">
        <v>246</v>
      </c>
      <c r="AO1160" s="123">
        <f t="shared" si="593"/>
        <v>0</v>
      </c>
      <c r="AP1160" s="29">
        <f t="shared" si="594"/>
        <v>0</v>
      </c>
      <c r="AQ1160" s="28" t="s">
        <v>8953</v>
      </c>
      <c r="AR1160" s="122">
        <v>157</v>
      </c>
      <c r="AS1160" s="122">
        <v>146</v>
      </c>
      <c r="AT1160" s="123">
        <f>AR1160-AS1160</f>
        <v>11</v>
      </c>
      <c r="AU1160" s="124">
        <f t="shared" ref="AU1160:AU1174" si="600">AT1160/AS1160*100</f>
        <v>7.5342465753424657</v>
      </c>
      <c r="AV1160" s="9" t="s">
        <v>8916</v>
      </c>
      <c r="AX1160" s="129"/>
      <c r="AY1160" s="139"/>
      <c r="AZ1160" s="139"/>
    </row>
    <row r="1161" spans="3:52" ht="50" customHeight="1">
      <c r="C1161" s="52" t="s">
        <v>6319</v>
      </c>
      <c r="D1161" s="130" t="s">
        <v>2639</v>
      </c>
      <c r="E1161" s="131" t="s">
        <v>6360</v>
      </c>
      <c r="F1161" s="132" t="s">
        <v>2640</v>
      </c>
      <c r="G1161" s="125">
        <v>4016.7429999999999</v>
      </c>
      <c r="H1161" s="122">
        <v>4464.0820000000003</v>
      </c>
      <c r="I1161" s="123">
        <f t="shared" si="564"/>
        <v>-447.3390000000004</v>
      </c>
      <c r="J1161" s="124">
        <f t="shared" si="565"/>
        <v>-10.020850871466976</v>
      </c>
      <c r="K1161" s="125">
        <v>1831.0329999999999</v>
      </c>
      <c r="L1161" s="122">
        <v>2350.8989999999999</v>
      </c>
      <c r="M1161" s="123">
        <f t="shared" si="569"/>
        <v>-519.86599999999999</v>
      </c>
      <c r="N1161" s="124">
        <f t="shared" si="570"/>
        <v>-22.113497857628079</v>
      </c>
      <c r="O1161" s="125">
        <v>341.029</v>
      </c>
      <c r="P1161" s="122">
        <v>340.863</v>
      </c>
      <c r="Q1161" s="123">
        <f t="shared" si="575"/>
        <v>0.16599999999999682</v>
      </c>
      <c r="R1161" s="124">
        <f t="shared" si="576"/>
        <v>4.8699917562186806E-2</v>
      </c>
      <c r="S1161" s="125">
        <v>1844.681</v>
      </c>
      <c r="T1161" s="122">
        <v>1772.32</v>
      </c>
      <c r="U1161" s="123">
        <f t="shared" si="566"/>
        <v>72.361000000000104</v>
      </c>
      <c r="V1161" s="124">
        <f t="shared" si="567"/>
        <v>4.0828405705515989</v>
      </c>
      <c r="W1161" s="121" t="s">
        <v>6930</v>
      </c>
      <c r="X1161" s="122">
        <v>1284</v>
      </c>
      <c r="Y1161" s="122">
        <v>1262</v>
      </c>
      <c r="Z1161" s="123">
        <f t="shared" si="597"/>
        <v>22</v>
      </c>
      <c r="AA1161" s="124">
        <f t="shared" si="590"/>
        <v>1.7432646592709984</v>
      </c>
      <c r="AB1161" s="28" t="s">
        <v>6467</v>
      </c>
      <c r="AC1161" s="122">
        <v>450</v>
      </c>
      <c r="AD1161" s="122">
        <v>450</v>
      </c>
      <c r="AE1161" s="123">
        <f t="shared" si="598"/>
        <v>0</v>
      </c>
      <c r="AF1161" s="29">
        <f t="shared" si="599"/>
        <v>0</v>
      </c>
      <c r="AG1161" s="28" t="s">
        <v>8954</v>
      </c>
      <c r="AH1161" s="122">
        <v>68</v>
      </c>
      <c r="AI1161" s="122">
        <v>18</v>
      </c>
      <c r="AJ1161" s="123">
        <f t="shared" si="573"/>
        <v>50</v>
      </c>
      <c r="AK1161" s="124">
        <f t="shared" si="574"/>
        <v>277.77777777777777</v>
      </c>
      <c r="AL1161" s="28" t="s">
        <v>6995</v>
      </c>
      <c r="AM1161" s="122">
        <v>28</v>
      </c>
      <c r="AN1161" s="122">
        <v>28</v>
      </c>
      <c r="AO1161" s="123">
        <f t="shared" si="593"/>
        <v>0</v>
      </c>
      <c r="AP1161" s="29">
        <f t="shared" si="594"/>
        <v>0</v>
      </c>
      <c r="AQ1161" s="28" t="s">
        <v>8955</v>
      </c>
      <c r="AR1161" s="122">
        <v>7</v>
      </c>
      <c r="AS1161" s="122">
        <v>7</v>
      </c>
      <c r="AT1161" s="123">
        <f t="shared" ref="AT1161:AT1167" si="601">AR1161-AS1161</f>
        <v>0</v>
      </c>
      <c r="AU1161" s="124">
        <f t="shared" si="600"/>
        <v>0</v>
      </c>
      <c r="AV1161" s="9" t="s">
        <v>8916</v>
      </c>
      <c r="AX1161" s="129"/>
      <c r="AY1161" s="139"/>
      <c r="AZ1161" s="139"/>
    </row>
    <row r="1162" spans="3:52" ht="50" customHeight="1">
      <c r="C1162" s="52" t="s">
        <v>6319</v>
      </c>
      <c r="D1162" s="130" t="s">
        <v>2641</v>
      </c>
      <c r="E1162" s="131" t="s">
        <v>6360</v>
      </c>
      <c r="F1162" s="132" t="s">
        <v>2642</v>
      </c>
      <c r="G1162" s="125">
        <v>1727.3820000000001</v>
      </c>
      <c r="H1162" s="122">
        <v>1827.5719999999999</v>
      </c>
      <c r="I1162" s="123">
        <f t="shared" si="564"/>
        <v>-100.18999999999983</v>
      </c>
      <c r="J1162" s="124">
        <f t="shared" si="565"/>
        <v>-5.4821369554797199</v>
      </c>
      <c r="K1162" s="125">
        <v>551.35799999999995</v>
      </c>
      <c r="L1162" s="122">
        <v>613.18899999999996</v>
      </c>
      <c r="M1162" s="123">
        <f t="shared" si="569"/>
        <v>-61.831000000000017</v>
      </c>
      <c r="N1162" s="124">
        <f t="shared" si="570"/>
        <v>-10.08351421829159</v>
      </c>
      <c r="O1162" s="125">
        <v>234.99</v>
      </c>
      <c r="P1162" s="122">
        <v>234.94300000000001</v>
      </c>
      <c r="Q1162" s="123">
        <f t="shared" si="575"/>
        <v>4.6999999999997044E-2</v>
      </c>
      <c r="R1162" s="124">
        <f t="shared" si="576"/>
        <v>2.000485224075501E-2</v>
      </c>
      <c r="S1162" s="125">
        <v>941.03399999999999</v>
      </c>
      <c r="T1162" s="122">
        <v>979.44</v>
      </c>
      <c r="U1162" s="123">
        <f t="shared" si="566"/>
        <v>-38.406000000000063</v>
      </c>
      <c r="V1162" s="124">
        <f t="shared" si="567"/>
        <v>-3.9212202891448236</v>
      </c>
      <c r="W1162" s="121" t="s">
        <v>8956</v>
      </c>
      <c r="X1162" s="122">
        <v>561</v>
      </c>
      <c r="Y1162" s="122">
        <v>606</v>
      </c>
      <c r="Z1162" s="123">
        <f t="shared" si="597"/>
        <v>-45</v>
      </c>
      <c r="AA1162" s="124">
        <f t="shared" si="590"/>
        <v>-7.4257425742574252</v>
      </c>
      <c r="AB1162" s="28" t="s">
        <v>8957</v>
      </c>
      <c r="AC1162" s="122">
        <v>136</v>
      </c>
      <c r="AD1162" s="122">
        <v>136</v>
      </c>
      <c r="AE1162" s="123">
        <f t="shared" si="598"/>
        <v>0</v>
      </c>
      <c r="AF1162" s="29">
        <f t="shared" si="599"/>
        <v>0</v>
      </c>
      <c r="AG1162" s="28" t="s">
        <v>6467</v>
      </c>
      <c r="AH1162" s="122">
        <v>121</v>
      </c>
      <c r="AI1162" s="122">
        <v>121</v>
      </c>
      <c r="AJ1162" s="123">
        <f t="shared" si="573"/>
        <v>0</v>
      </c>
      <c r="AK1162" s="124">
        <f t="shared" si="574"/>
        <v>0</v>
      </c>
      <c r="AL1162" s="28" t="s">
        <v>8958</v>
      </c>
      <c r="AM1162" s="122">
        <v>28</v>
      </c>
      <c r="AN1162" s="122">
        <v>28</v>
      </c>
      <c r="AO1162" s="123">
        <f t="shared" si="593"/>
        <v>0</v>
      </c>
      <c r="AP1162" s="29">
        <f t="shared" si="594"/>
        <v>0</v>
      </c>
      <c r="AQ1162" s="28" t="s">
        <v>8959</v>
      </c>
      <c r="AR1162" s="122">
        <v>25</v>
      </c>
      <c r="AS1162" s="122">
        <v>24</v>
      </c>
      <c r="AT1162" s="123">
        <f t="shared" si="601"/>
        <v>1</v>
      </c>
      <c r="AU1162" s="124">
        <f t="shared" si="600"/>
        <v>4.1666666666666661</v>
      </c>
      <c r="AV1162" s="9" t="s">
        <v>8916</v>
      </c>
      <c r="AX1162" s="129"/>
      <c r="AY1162" s="139"/>
      <c r="AZ1162" s="139"/>
    </row>
    <row r="1163" spans="3:52" ht="50" customHeight="1">
      <c r="C1163" s="52" t="s">
        <v>6319</v>
      </c>
      <c r="D1163" s="106" t="s">
        <v>2643</v>
      </c>
      <c r="E1163" s="107" t="s">
        <v>6360</v>
      </c>
      <c r="F1163" s="108" t="s">
        <v>2644</v>
      </c>
      <c r="G1163" s="125">
        <v>7537.4350000000004</v>
      </c>
      <c r="H1163" s="122">
        <v>6900.3140000000003</v>
      </c>
      <c r="I1163" s="123">
        <f t="shared" si="564"/>
        <v>637.12100000000009</v>
      </c>
      <c r="J1163" s="124">
        <f t="shared" si="565"/>
        <v>9.233217502855668</v>
      </c>
      <c r="K1163" s="125">
        <v>1671.1790000000001</v>
      </c>
      <c r="L1163" s="122">
        <v>1670.4870000000001</v>
      </c>
      <c r="M1163" s="123">
        <f t="shared" si="569"/>
        <v>0.69200000000000728</v>
      </c>
      <c r="N1163" s="124">
        <f t="shared" si="570"/>
        <v>4.1425045510680852E-2</v>
      </c>
      <c r="O1163" s="125">
        <v>1300.6790000000001</v>
      </c>
      <c r="P1163" s="122">
        <v>1300.0139999999999</v>
      </c>
      <c r="Q1163" s="123">
        <f t="shared" si="575"/>
        <v>0.66500000000019099</v>
      </c>
      <c r="R1163" s="124">
        <f t="shared" si="576"/>
        <v>5.115329527221945E-2</v>
      </c>
      <c r="S1163" s="125">
        <v>4565.5770000000002</v>
      </c>
      <c r="T1163" s="122">
        <v>3929.8130000000001</v>
      </c>
      <c r="U1163" s="123">
        <f t="shared" si="566"/>
        <v>635.76400000000012</v>
      </c>
      <c r="V1163" s="124">
        <f t="shared" si="567"/>
        <v>16.177970809298053</v>
      </c>
      <c r="W1163" s="121" t="s">
        <v>7333</v>
      </c>
      <c r="X1163" s="122">
        <v>1251</v>
      </c>
      <c r="Y1163" s="122">
        <v>1200</v>
      </c>
      <c r="Z1163" s="123">
        <f>X1163-Y1163</f>
        <v>51</v>
      </c>
      <c r="AA1163" s="124">
        <f t="shared" si="590"/>
        <v>4.25</v>
      </c>
      <c r="AB1163" s="28" t="s">
        <v>8937</v>
      </c>
      <c r="AC1163" s="122">
        <v>1300</v>
      </c>
      <c r="AD1163" s="122">
        <v>1003</v>
      </c>
      <c r="AE1163" s="123">
        <f t="shared" si="598"/>
        <v>297</v>
      </c>
      <c r="AF1163" s="29">
        <f t="shared" si="599"/>
        <v>29.611166500498502</v>
      </c>
      <c r="AG1163" s="28" t="s">
        <v>7443</v>
      </c>
      <c r="AH1163" s="122">
        <v>1007</v>
      </c>
      <c r="AI1163" s="122">
        <v>656</v>
      </c>
      <c r="AJ1163" s="123">
        <f t="shared" si="573"/>
        <v>351</v>
      </c>
      <c r="AK1163" s="124">
        <f t="shared" si="574"/>
        <v>53.506097560975604</v>
      </c>
      <c r="AL1163" s="28" t="s">
        <v>6467</v>
      </c>
      <c r="AM1163" s="122">
        <v>507</v>
      </c>
      <c r="AN1163" s="122">
        <v>507</v>
      </c>
      <c r="AO1163" s="123">
        <f t="shared" si="593"/>
        <v>0</v>
      </c>
      <c r="AP1163" s="29">
        <f t="shared" si="594"/>
        <v>0</v>
      </c>
      <c r="AQ1163" s="28" t="s">
        <v>8960</v>
      </c>
      <c r="AR1163" s="122">
        <v>151</v>
      </c>
      <c r="AS1163" s="122">
        <v>160</v>
      </c>
      <c r="AT1163" s="123">
        <f t="shared" si="601"/>
        <v>-9</v>
      </c>
      <c r="AU1163" s="124">
        <f t="shared" si="600"/>
        <v>-5.625</v>
      </c>
      <c r="AV1163" s="9" t="s">
        <v>8916</v>
      </c>
      <c r="AX1163" s="129"/>
      <c r="AY1163" s="139"/>
      <c r="AZ1163" s="139"/>
    </row>
    <row r="1164" spans="3:52" ht="50" customHeight="1">
      <c r="C1164" s="52" t="s">
        <v>6319</v>
      </c>
      <c r="D1164" s="130" t="s">
        <v>2645</v>
      </c>
      <c r="E1164" s="131" t="s">
        <v>6360</v>
      </c>
      <c r="F1164" s="132" t="s">
        <v>671</v>
      </c>
      <c r="G1164" s="125">
        <v>6065.0339999999997</v>
      </c>
      <c r="H1164" s="122">
        <v>5260.84</v>
      </c>
      <c r="I1164" s="123">
        <f t="shared" si="564"/>
        <v>804.19399999999951</v>
      </c>
      <c r="J1164" s="124">
        <f t="shared" si="565"/>
        <v>15.286418138548207</v>
      </c>
      <c r="K1164" s="125">
        <v>2296.3090000000002</v>
      </c>
      <c r="L1164" s="122">
        <v>2108.027</v>
      </c>
      <c r="M1164" s="123">
        <f t="shared" si="569"/>
        <v>188.28200000000015</v>
      </c>
      <c r="N1164" s="124">
        <f t="shared" si="570"/>
        <v>8.9316692812758163</v>
      </c>
      <c r="O1164" s="125">
        <v>590.48800000000006</v>
      </c>
      <c r="P1164" s="122">
        <v>590.41300000000001</v>
      </c>
      <c r="Q1164" s="123">
        <f t="shared" si="575"/>
        <v>7.5000000000045475E-2</v>
      </c>
      <c r="R1164" s="124">
        <f t="shared" si="576"/>
        <v>1.2702972326159056E-2</v>
      </c>
      <c r="S1164" s="125">
        <v>3178.2370000000001</v>
      </c>
      <c r="T1164" s="122">
        <v>2562.4</v>
      </c>
      <c r="U1164" s="123">
        <f t="shared" si="566"/>
        <v>615.83699999999999</v>
      </c>
      <c r="V1164" s="124">
        <f t="shared" si="567"/>
        <v>24.033601311270683</v>
      </c>
      <c r="W1164" s="121" t="s">
        <v>7333</v>
      </c>
      <c r="X1164" s="122">
        <v>1444</v>
      </c>
      <c r="Y1164" s="122">
        <v>1244</v>
      </c>
      <c r="Z1164" s="123">
        <f t="shared" ref="Z1164:Z1192" si="602">X1164-Y1164</f>
        <v>200</v>
      </c>
      <c r="AA1164" s="124">
        <f t="shared" si="590"/>
        <v>16.077170418006432</v>
      </c>
      <c r="AB1164" s="28" t="s">
        <v>8937</v>
      </c>
      <c r="AC1164" s="122">
        <v>1044</v>
      </c>
      <c r="AD1164" s="122">
        <v>1044</v>
      </c>
      <c r="AE1164" s="123">
        <f t="shared" si="598"/>
        <v>0</v>
      </c>
      <c r="AF1164" s="29">
        <f t="shared" si="599"/>
        <v>0</v>
      </c>
      <c r="AG1164" s="28" t="s">
        <v>7018</v>
      </c>
      <c r="AH1164" s="122">
        <v>414</v>
      </c>
      <c r="AI1164" s="122" t="s">
        <v>6494</v>
      </c>
      <c r="AJ1164" s="123">
        <v>414</v>
      </c>
      <c r="AK1164" s="124" t="s">
        <v>11832</v>
      </c>
      <c r="AL1164" s="28" t="s">
        <v>6467</v>
      </c>
      <c r="AM1164" s="122">
        <v>162</v>
      </c>
      <c r="AN1164" s="122">
        <v>168</v>
      </c>
      <c r="AO1164" s="123">
        <f t="shared" si="593"/>
        <v>-6</v>
      </c>
      <c r="AP1164" s="29">
        <f t="shared" si="594"/>
        <v>-3.5714285714285712</v>
      </c>
      <c r="AQ1164" s="28" t="s">
        <v>8961</v>
      </c>
      <c r="AR1164" s="122">
        <v>80</v>
      </c>
      <c r="AS1164" s="122" t="s">
        <v>6421</v>
      </c>
      <c r="AT1164" s="123">
        <v>80</v>
      </c>
      <c r="AU1164" s="124" t="s">
        <v>11832</v>
      </c>
      <c r="AV1164" s="9" t="s">
        <v>8916</v>
      </c>
      <c r="AX1164" s="129"/>
      <c r="AY1164" s="139"/>
      <c r="AZ1164" s="139"/>
    </row>
    <row r="1165" spans="3:52" ht="50" customHeight="1">
      <c r="C1165" s="52" t="s">
        <v>6319</v>
      </c>
      <c r="D1165" s="130" t="s">
        <v>2646</v>
      </c>
      <c r="E1165" s="131" t="s">
        <v>6360</v>
      </c>
      <c r="F1165" s="132" t="s">
        <v>2647</v>
      </c>
      <c r="G1165" s="125">
        <v>2773.7379999999998</v>
      </c>
      <c r="H1165" s="122">
        <v>3004.875</v>
      </c>
      <c r="I1165" s="123">
        <f t="shared" si="564"/>
        <v>-231.13700000000017</v>
      </c>
      <c r="J1165" s="124">
        <f t="shared" si="565"/>
        <v>-7.6920670576979129</v>
      </c>
      <c r="K1165" s="125">
        <v>957.34699999999998</v>
      </c>
      <c r="L1165" s="122">
        <v>1037.2819999999999</v>
      </c>
      <c r="M1165" s="123">
        <f t="shared" si="569"/>
        <v>-79.934999999999945</v>
      </c>
      <c r="N1165" s="124">
        <f t="shared" si="570"/>
        <v>-7.7061975431946133</v>
      </c>
      <c r="O1165" s="125">
        <v>565.00400000000002</v>
      </c>
      <c r="P1165" s="122">
        <v>614.20100000000002</v>
      </c>
      <c r="Q1165" s="123">
        <f t="shared" si="575"/>
        <v>-49.197000000000003</v>
      </c>
      <c r="R1165" s="124">
        <f t="shared" si="576"/>
        <v>-8.0099185771433135</v>
      </c>
      <c r="S1165" s="125">
        <v>1251.3869999999999</v>
      </c>
      <c r="T1165" s="122">
        <v>1353.3920000000001</v>
      </c>
      <c r="U1165" s="123">
        <f t="shared" si="566"/>
        <v>-102.00500000000011</v>
      </c>
      <c r="V1165" s="124">
        <f t="shared" si="567"/>
        <v>-7.5369885443389721</v>
      </c>
      <c r="W1165" s="121" t="s">
        <v>8962</v>
      </c>
      <c r="X1165" s="122">
        <v>1042</v>
      </c>
      <c r="Y1165" s="122">
        <v>1161</v>
      </c>
      <c r="Z1165" s="123">
        <f t="shared" si="602"/>
        <v>-119</v>
      </c>
      <c r="AA1165" s="124">
        <f t="shared" si="590"/>
        <v>-10.249784668389319</v>
      </c>
      <c r="AB1165" s="28" t="s">
        <v>8963</v>
      </c>
      <c r="AC1165" s="122">
        <v>91</v>
      </c>
      <c r="AD1165" s="122">
        <v>82</v>
      </c>
      <c r="AE1165" s="123">
        <f t="shared" si="598"/>
        <v>9</v>
      </c>
      <c r="AF1165" s="29">
        <f t="shared" si="599"/>
        <v>10.975609756097562</v>
      </c>
      <c r="AG1165" s="28" t="s">
        <v>8964</v>
      </c>
      <c r="AH1165" s="122">
        <v>55</v>
      </c>
      <c r="AI1165" s="122">
        <v>55</v>
      </c>
      <c r="AJ1165" s="123">
        <f t="shared" si="573"/>
        <v>0</v>
      </c>
      <c r="AK1165" s="124">
        <f t="shared" si="574"/>
        <v>0</v>
      </c>
      <c r="AL1165" s="28" t="s">
        <v>8965</v>
      </c>
      <c r="AM1165" s="122">
        <v>35</v>
      </c>
      <c r="AN1165" s="122">
        <v>36</v>
      </c>
      <c r="AO1165" s="123">
        <f t="shared" si="593"/>
        <v>-1</v>
      </c>
      <c r="AP1165" s="29">
        <f t="shared" si="594"/>
        <v>-2.7777777777777777</v>
      </c>
      <c r="AQ1165" s="28" t="s">
        <v>8966</v>
      </c>
      <c r="AR1165" s="122">
        <v>28</v>
      </c>
      <c r="AS1165" s="122">
        <v>20</v>
      </c>
      <c r="AT1165" s="123">
        <f t="shared" si="601"/>
        <v>8</v>
      </c>
      <c r="AU1165" s="124">
        <f t="shared" si="600"/>
        <v>40</v>
      </c>
      <c r="AV1165" s="9" t="s">
        <v>8916</v>
      </c>
      <c r="AX1165" s="129"/>
      <c r="AY1165" s="139"/>
      <c r="AZ1165" s="139"/>
    </row>
    <row r="1166" spans="3:52" ht="50" customHeight="1">
      <c r="C1166" s="52" t="s">
        <v>6319</v>
      </c>
      <c r="D1166" s="130" t="s">
        <v>2648</v>
      </c>
      <c r="E1166" s="131" t="s">
        <v>6360</v>
      </c>
      <c r="F1166" s="132" t="s">
        <v>2649</v>
      </c>
      <c r="G1166" s="125">
        <v>4242.076</v>
      </c>
      <c r="H1166" s="122">
        <v>3936.3180000000002</v>
      </c>
      <c r="I1166" s="123">
        <f t="shared" si="564"/>
        <v>305.75799999999981</v>
      </c>
      <c r="J1166" s="124">
        <f t="shared" si="565"/>
        <v>7.7676143035191716</v>
      </c>
      <c r="K1166" s="125">
        <v>2120.7539999999999</v>
      </c>
      <c r="L1166" s="122">
        <v>1705.3420000000001</v>
      </c>
      <c r="M1166" s="123">
        <f t="shared" si="569"/>
        <v>415.41199999999981</v>
      </c>
      <c r="N1166" s="124">
        <f t="shared" si="570"/>
        <v>24.359453998083655</v>
      </c>
      <c r="O1166" s="125">
        <v>92.909000000000006</v>
      </c>
      <c r="P1166" s="122">
        <v>92.9</v>
      </c>
      <c r="Q1166" s="123">
        <f t="shared" si="575"/>
        <v>9.0000000000003411E-3</v>
      </c>
      <c r="R1166" s="124">
        <f t="shared" si="576"/>
        <v>9.6878363832081163E-3</v>
      </c>
      <c r="S1166" s="125">
        <v>2028.413</v>
      </c>
      <c r="T1166" s="122">
        <v>2138.076</v>
      </c>
      <c r="U1166" s="123">
        <f t="shared" si="566"/>
        <v>-109.66300000000001</v>
      </c>
      <c r="V1166" s="124">
        <f t="shared" si="567"/>
        <v>-5.1290506043751485</v>
      </c>
      <c r="W1166" s="121" t="s">
        <v>8967</v>
      </c>
      <c r="X1166" s="122">
        <v>1102</v>
      </c>
      <c r="Y1166" s="122">
        <v>1101</v>
      </c>
      <c r="Z1166" s="123">
        <f t="shared" si="602"/>
        <v>1</v>
      </c>
      <c r="AA1166" s="124">
        <f t="shared" si="590"/>
        <v>9.0826521344232511E-2</v>
      </c>
      <c r="AB1166" s="28" t="s">
        <v>8702</v>
      </c>
      <c r="AC1166" s="122">
        <v>672</v>
      </c>
      <c r="AD1166" s="122">
        <v>687</v>
      </c>
      <c r="AE1166" s="123">
        <f t="shared" si="598"/>
        <v>-15</v>
      </c>
      <c r="AF1166" s="29">
        <f t="shared" si="599"/>
        <v>-2.1834061135371177</v>
      </c>
      <c r="AG1166" s="28" t="s">
        <v>8968</v>
      </c>
      <c r="AH1166" s="122">
        <v>163</v>
      </c>
      <c r="AI1166" s="122">
        <v>163</v>
      </c>
      <c r="AJ1166" s="123">
        <f t="shared" si="573"/>
        <v>0</v>
      </c>
      <c r="AK1166" s="124">
        <f t="shared" si="574"/>
        <v>0</v>
      </c>
      <c r="AL1166" s="28" t="s">
        <v>8969</v>
      </c>
      <c r="AM1166" s="122">
        <v>71</v>
      </c>
      <c r="AN1166" s="122">
        <v>71</v>
      </c>
      <c r="AO1166" s="123">
        <f t="shared" si="593"/>
        <v>0</v>
      </c>
      <c r="AP1166" s="29">
        <f t="shared" si="594"/>
        <v>0</v>
      </c>
      <c r="AQ1166" s="28" t="s">
        <v>7491</v>
      </c>
      <c r="AR1166" s="122">
        <v>12</v>
      </c>
      <c r="AS1166" s="122">
        <v>12</v>
      </c>
      <c r="AT1166" s="123">
        <f t="shared" si="601"/>
        <v>0</v>
      </c>
      <c r="AU1166" s="124">
        <f t="shared" si="600"/>
        <v>0</v>
      </c>
      <c r="AV1166" s="9" t="s">
        <v>8916</v>
      </c>
      <c r="AX1166" s="129"/>
      <c r="AY1166" s="139"/>
      <c r="AZ1166" s="139"/>
    </row>
    <row r="1167" spans="3:52" ht="50" customHeight="1">
      <c r="C1167" s="52" t="s">
        <v>6319</v>
      </c>
      <c r="D1167" s="130" t="s">
        <v>2650</v>
      </c>
      <c r="E1167" s="131" t="s">
        <v>6360</v>
      </c>
      <c r="F1167" s="132" t="s">
        <v>2651</v>
      </c>
      <c r="G1167" s="125">
        <v>1894.3340000000001</v>
      </c>
      <c r="H1167" s="122">
        <v>1880.4880000000001</v>
      </c>
      <c r="I1167" s="123">
        <f t="shared" si="564"/>
        <v>13.846000000000004</v>
      </c>
      <c r="J1167" s="124">
        <f t="shared" si="565"/>
        <v>0.73629823747878231</v>
      </c>
      <c r="K1167" s="125">
        <v>600.01900000000001</v>
      </c>
      <c r="L1167" s="122">
        <v>600.00800000000004</v>
      </c>
      <c r="M1167" s="123">
        <f t="shared" si="569"/>
        <v>1.0999999999967258E-2</v>
      </c>
      <c r="N1167" s="124">
        <f t="shared" si="570"/>
        <v>1.8333088892093534E-3</v>
      </c>
      <c r="O1167" s="125">
        <v>132.904</v>
      </c>
      <c r="P1167" s="122">
        <v>132.89099999999999</v>
      </c>
      <c r="Q1167" s="123">
        <f t="shared" si="575"/>
        <v>1.300000000000523E-2</v>
      </c>
      <c r="R1167" s="124">
        <f t="shared" si="576"/>
        <v>9.7824532887894819E-3</v>
      </c>
      <c r="S1167" s="125">
        <v>1161.4110000000001</v>
      </c>
      <c r="T1167" s="122">
        <v>1147.5889999999999</v>
      </c>
      <c r="U1167" s="123">
        <f t="shared" si="566"/>
        <v>13.822000000000116</v>
      </c>
      <c r="V1167" s="124">
        <f t="shared" si="567"/>
        <v>1.2044381742941173</v>
      </c>
      <c r="W1167" s="121" t="s">
        <v>8962</v>
      </c>
      <c r="X1167" s="122">
        <v>645</v>
      </c>
      <c r="Y1167" s="122">
        <v>645</v>
      </c>
      <c r="Z1167" s="123">
        <f t="shared" si="602"/>
        <v>0</v>
      </c>
      <c r="AA1167" s="124">
        <f t="shared" si="590"/>
        <v>0</v>
      </c>
      <c r="AB1167" s="28" t="s">
        <v>7522</v>
      </c>
      <c r="AC1167" s="122">
        <v>108</v>
      </c>
      <c r="AD1167" s="122">
        <v>108</v>
      </c>
      <c r="AE1167" s="123">
        <f t="shared" si="598"/>
        <v>0</v>
      </c>
      <c r="AF1167" s="29">
        <f t="shared" si="599"/>
        <v>0</v>
      </c>
      <c r="AG1167" s="28" t="s">
        <v>6467</v>
      </c>
      <c r="AH1167" s="122">
        <v>100</v>
      </c>
      <c r="AI1167" s="122">
        <v>100</v>
      </c>
      <c r="AJ1167" s="123">
        <f t="shared" si="573"/>
        <v>0</v>
      </c>
      <c r="AK1167" s="124">
        <f t="shared" si="574"/>
        <v>0</v>
      </c>
      <c r="AL1167" s="28" t="s">
        <v>8970</v>
      </c>
      <c r="AM1167" s="122">
        <v>73</v>
      </c>
      <c r="AN1167" s="122">
        <v>71</v>
      </c>
      <c r="AO1167" s="123">
        <f t="shared" si="593"/>
        <v>2</v>
      </c>
      <c r="AP1167" s="29">
        <f t="shared" si="594"/>
        <v>2.8169014084507045</v>
      </c>
      <c r="AQ1167" s="28" t="s">
        <v>8971</v>
      </c>
      <c r="AR1167" s="122">
        <v>70</v>
      </c>
      <c r="AS1167" s="122">
        <v>70</v>
      </c>
      <c r="AT1167" s="123">
        <f t="shared" si="601"/>
        <v>0</v>
      </c>
      <c r="AU1167" s="124">
        <f t="shared" si="600"/>
        <v>0</v>
      </c>
      <c r="AV1167" s="9" t="s">
        <v>8916</v>
      </c>
      <c r="AX1167" s="129"/>
      <c r="AY1167" s="139"/>
      <c r="AZ1167" s="139"/>
    </row>
    <row r="1168" spans="3:52" ht="50" customHeight="1">
      <c r="C1168" s="52" t="s">
        <v>6319</v>
      </c>
      <c r="D1168" s="130" t="s">
        <v>2652</v>
      </c>
      <c r="E1168" s="131" t="s">
        <v>6360</v>
      </c>
      <c r="F1168" s="132" t="s">
        <v>2653</v>
      </c>
      <c r="G1168" s="125">
        <v>1479.2819999999999</v>
      </c>
      <c r="H1168" s="122">
        <v>1417.2270000000001</v>
      </c>
      <c r="I1168" s="123">
        <f t="shared" si="564"/>
        <v>62.054999999999836</v>
      </c>
      <c r="J1168" s="124">
        <f t="shared" si="565"/>
        <v>4.3786210677611868</v>
      </c>
      <c r="K1168" s="125">
        <v>266.54300000000001</v>
      </c>
      <c r="L1168" s="122">
        <v>256.36</v>
      </c>
      <c r="M1168" s="123">
        <f t="shared" si="569"/>
        <v>10.182999999999993</v>
      </c>
      <c r="N1168" s="124">
        <f t="shared" si="570"/>
        <v>3.9721485411140551</v>
      </c>
      <c r="O1168" s="125">
        <v>158.96</v>
      </c>
      <c r="P1168" s="122">
        <v>158.846</v>
      </c>
      <c r="Q1168" s="123">
        <f t="shared" si="575"/>
        <v>0.11400000000000432</v>
      </c>
      <c r="R1168" s="124">
        <f t="shared" si="576"/>
        <v>7.1767623988016269E-2</v>
      </c>
      <c r="S1168" s="125">
        <v>1053.779</v>
      </c>
      <c r="T1168" s="122">
        <v>1002.021</v>
      </c>
      <c r="U1168" s="123">
        <f t="shared" si="566"/>
        <v>51.758000000000038</v>
      </c>
      <c r="V1168" s="124">
        <f t="shared" si="567"/>
        <v>5.1653608058114591</v>
      </c>
      <c r="W1168" s="121" t="s">
        <v>7333</v>
      </c>
      <c r="X1168" s="122">
        <v>713</v>
      </c>
      <c r="Y1168" s="122">
        <v>686</v>
      </c>
      <c r="Z1168" s="123">
        <f t="shared" si="602"/>
        <v>27</v>
      </c>
      <c r="AA1168" s="124">
        <f t="shared" si="590"/>
        <v>3.9358600583090384</v>
      </c>
      <c r="AB1168" s="28" t="s">
        <v>6988</v>
      </c>
      <c r="AC1168" s="122">
        <v>200</v>
      </c>
      <c r="AD1168" s="122">
        <v>170</v>
      </c>
      <c r="AE1168" s="123">
        <f t="shared" si="598"/>
        <v>30</v>
      </c>
      <c r="AF1168" s="29">
        <f t="shared" si="599"/>
        <v>17.647058823529413</v>
      </c>
      <c r="AG1168" s="28" t="s">
        <v>6467</v>
      </c>
      <c r="AH1168" s="122">
        <v>117</v>
      </c>
      <c r="AI1168" s="122">
        <v>117</v>
      </c>
      <c r="AJ1168" s="123">
        <f t="shared" si="573"/>
        <v>0</v>
      </c>
      <c r="AK1168" s="124">
        <f t="shared" si="574"/>
        <v>0</v>
      </c>
      <c r="AL1168" s="28" t="s">
        <v>7522</v>
      </c>
      <c r="AM1168" s="122">
        <v>17</v>
      </c>
      <c r="AN1168" s="122">
        <v>17</v>
      </c>
      <c r="AO1168" s="123">
        <f t="shared" si="593"/>
        <v>0</v>
      </c>
      <c r="AP1168" s="29">
        <f t="shared" si="594"/>
        <v>0</v>
      </c>
      <c r="AQ1168" s="28" t="s">
        <v>8972</v>
      </c>
      <c r="AR1168" s="122">
        <v>3</v>
      </c>
      <c r="AS1168" s="122">
        <v>3</v>
      </c>
      <c r="AT1168" s="123">
        <f>AR1168-AS1168</f>
        <v>0</v>
      </c>
      <c r="AU1168" s="124">
        <f t="shared" si="600"/>
        <v>0</v>
      </c>
      <c r="AV1168" s="9" t="s">
        <v>8916</v>
      </c>
      <c r="AX1168" s="129"/>
      <c r="AY1168" s="139"/>
      <c r="AZ1168" s="139"/>
    </row>
    <row r="1169" spans="3:52" ht="50" customHeight="1">
      <c r="C1169" s="52" t="s">
        <v>6319</v>
      </c>
      <c r="D1169" s="130" t="s">
        <v>2654</v>
      </c>
      <c r="E1169" s="131" t="s">
        <v>6360</v>
      </c>
      <c r="F1169" s="132" t="s">
        <v>2655</v>
      </c>
      <c r="G1169" s="125">
        <v>5334.866</v>
      </c>
      <c r="H1169" s="122">
        <v>4734.5959999999995</v>
      </c>
      <c r="I1169" s="123">
        <f t="shared" si="564"/>
        <v>600.27000000000044</v>
      </c>
      <c r="J1169" s="124">
        <f t="shared" si="565"/>
        <v>12.678378471996353</v>
      </c>
      <c r="K1169" s="125">
        <v>3455.8240000000001</v>
      </c>
      <c r="L1169" s="122">
        <v>3163.721</v>
      </c>
      <c r="M1169" s="123">
        <f t="shared" si="569"/>
        <v>292.10300000000007</v>
      </c>
      <c r="N1169" s="124">
        <f t="shared" si="570"/>
        <v>9.2328937981572992</v>
      </c>
      <c r="O1169" s="125">
        <v>182.999</v>
      </c>
      <c r="P1169" s="122">
        <v>182.989</v>
      </c>
      <c r="Q1169" s="123">
        <f t="shared" si="575"/>
        <v>9.9999999999909051E-3</v>
      </c>
      <c r="R1169" s="124">
        <f t="shared" si="576"/>
        <v>5.4648093601205013E-3</v>
      </c>
      <c r="S1169" s="125">
        <v>1696.0429999999999</v>
      </c>
      <c r="T1169" s="122">
        <v>1387.886</v>
      </c>
      <c r="U1169" s="123">
        <f t="shared" si="566"/>
        <v>308.15699999999993</v>
      </c>
      <c r="V1169" s="124">
        <f t="shared" si="567"/>
        <v>22.203336585281495</v>
      </c>
      <c r="W1169" s="121" t="s">
        <v>7572</v>
      </c>
      <c r="X1169" s="122">
        <v>522</v>
      </c>
      <c r="Y1169" s="122">
        <v>522</v>
      </c>
      <c r="Z1169" s="123">
        <f>X1169-Y1169</f>
        <v>0</v>
      </c>
      <c r="AA1169" s="124">
        <f t="shared" si="590"/>
        <v>0</v>
      </c>
      <c r="AB1169" s="28" t="s">
        <v>8973</v>
      </c>
      <c r="AC1169" s="122">
        <v>498</v>
      </c>
      <c r="AD1169" s="122">
        <v>248</v>
      </c>
      <c r="AE1169" s="123">
        <f t="shared" si="598"/>
        <v>250</v>
      </c>
      <c r="AF1169" s="29">
        <f t="shared" si="599"/>
        <v>100.80645161290323</v>
      </c>
      <c r="AG1169" s="28" t="s">
        <v>8974</v>
      </c>
      <c r="AH1169" s="122">
        <v>272</v>
      </c>
      <c r="AI1169" s="122">
        <v>272</v>
      </c>
      <c r="AJ1169" s="123">
        <f t="shared" si="573"/>
        <v>0</v>
      </c>
      <c r="AK1169" s="124">
        <f t="shared" si="574"/>
        <v>0</v>
      </c>
      <c r="AL1169" s="28" t="s">
        <v>8975</v>
      </c>
      <c r="AM1169" s="122">
        <v>160</v>
      </c>
      <c r="AN1169" s="122">
        <v>160</v>
      </c>
      <c r="AO1169" s="123">
        <f t="shared" si="593"/>
        <v>0</v>
      </c>
      <c r="AP1169" s="29">
        <f t="shared" si="594"/>
        <v>0</v>
      </c>
      <c r="AQ1169" s="28" t="s">
        <v>8476</v>
      </c>
      <c r="AR1169" s="122">
        <v>65</v>
      </c>
      <c r="AS1169" s="122">
        <v>65</v>
      </c>
      <c r="AT1169" s="123">
        <f t="shared" ref="AT1169:AT1174" si="603">AR1169-AS1169</f>
        <v>0</v>
      </c>
      <c r="AU1169" s="124">
        <f t="shared" si="600"/>
        <v>0</v>
      </c>
      <c r="AV1169" s="9" t="s">
        <v>8916</v>
      </c>
      <c r="AX1169" s="129"/>
      <c r="AY1169" s="139"/>
      <c r="AZ1169" s="139"/>
    </row>
    <row r="1170" spans="3:52" ht="50" customHeight="1">
      <c r="C1170" s="52" t="s">
        <v>6319</v>
      </c>
      <c r="D1170" s="130" t="s">
        <v>2656</v>
      </c>
      <c r="E1170" s="131" t="s">
        <v>6360</v>
      </c>
      <c r="F1170" s="132" t="s">
        <v>2657</v>
      </c>
      <c r="G1170" s="125">
        <v>5369.3469999999998</v>
      </c>
      <c r="H1170" s="122">
        <v>4213.1099999999997</v>
      </c>
      <c r="I1170" s="123">
        <f t="shared" si="564"/>
        <v>1156.2370000000001</v>
      </c>
      <c r="J1170" s="124">
        <f t="shared" si="565"/>
        <v>27.443788555247789</v>
      </c>
      <c r="K1170" s="125">
        <v>4858.3670000000002</v>
      </c>
      <c r="L1170" s="122">
        <v>3707.058</v>
      </c>
      <c r="M1170" s="123">
        <f t="shared" si="569"/>
        <v>1151.3090000000002</v>
      </c>
      <c r="N1170" s="124">
        <f t="shared" si="570"/>
        <v>31.057215722009211</v>
      </c>
      <c r="O1170" s="125">
        <v>78.162999999999997</v>
      </c>
      <c r="P1170" s="122">
        <v>78.152000000000001</v>
      </c>
      <c r="Q1170" s="123">
        <f t="shared" si="575"/>
        <v>1.099999999999568E-2</v>
      </c>
      <c r="R1170" s="124">
        <f t="shared" si="576"/>
        <v>1.4075135633119663E-2</v>
      </c>
      <c r="S1170" s="125">
        <v>432.81700000000001</v>
      </c>
      <c r="T1170" s="122">
        <v>427.9</v>
      </c>
      <c r="U1170" s="123">
        <f t="shared" si="566"/>
        <v>4.91700000000003</v>
      </c>
      <c r="V1170" s="124">
        <f t="shared" si="567"/>
        <v>1.1491002570694158</v>
      </c>
      <c r="W1170" s="121" t="s">
        <v>8976</v>
      </c>
      <c r="X1170" s="122">
        <v>198</v>
      </c>
      <c r="Y1170" s="122">
        <v>193</v>
      </c>
      <c r="Z1170" s="123">
        <f t="shared" ref="Z1170:Z1174" si="604">X1170-Y1170</f>
        <v>5</v>
      </c>
      <c r="AA1170" s="124">
        <f t="shared" si="590"/>
        <v>2.5906735751295336</v>
      </c>
      <c r="AB1170" s="28" t="s">
        <v>7470</v>
      </c>
      <c r="AC1170" s="122">
        <v>167</v>
      </c>
      <c r="AD1170" s="122">
        <v>167</v>
      </c>
      <c r="AE1170" s="123">
        <f t="shared" si="598"/>
        <v>0</v>
      </c>
      <c r="AF1170" s="29">
        <f t="shared" si="599"/>
        <v>0</v>
      </c>
      <c r="AG1170" s="28" t="s">
        <v>6467</v>
      </c>
      <c r="AH1170" s="122">
        <v>60</v>
      </c>
      <c r="AI1170" s="122">
        <v>60</v>
      </c>
      <c r="AJ1170" s="123">
        <f t="shared" si="573"/>
        <v>0</v>
      </c>
      <c r="AK1170" s="124">
        <f t="shared" si="574"/>
        <v>0</v>
      </c>
      <c r="AL1170" s="28" t="s">
        <v>8977</v>
      </c>
      <c r="AM1170" s="122">
        <v>8</v>
      </c>
      <c r="AN1170" s="122">
        <v>8</v>
      </c>
      <c r="AO1170" s="123">
        <f>AM1170-AN1170</f>
        <v>0</v>
      </c>
      <c r="AP1170" s="29">
        <f t="shared" si="594"/>
        <v>0</v>
      </c>
      <c r="AQ1170" s="28" t="s">
        <v>6421</v>
      </c>
      <c r="AR1170" s="122" t="s">
        <v>6421</v>
      </c>
      <c r="AS1170" s="122" t="s">
        <v>6421</v>
      </c>
      <c r="AT1170" s="123" t="s">
        <v>6421</v>
      </c>
      <c r="AU1170" s="124" t="s">
        <v>6421</v>
      </c>
      <c r="AV1170" s="9" t="s">
        <v>8916</v>
      </c>
      <c r="AX1170" s="129"/>
      <c r="AY1170" s="139"/>
      <c r="AZ1170" s="139"/>
    </row>
    <row r="1171" spans="3:52" ht="50" customHeight="1">
      <c r="C1171" s="52" t="s">
        <v>6319</v>
      </c>
      <c r="D1171" s="130" t="s">
        <v>2658</v>
      </c>
      <c r="E1171" s="131" t="s">
        <v>6360</v>
      </c>
      <c r="F1171" s="132" t="s">
        <v>2659</v>
      </c>
      <c r="G1171" s="125">
        <v>3189.9319999999998</v>
      </c>
      <c r="H1171" s="122">
        <v>3127.6909999999998</v>
      </c>
      <c r="I1171" s="123">
        <f t="shared" si="564"/>
        <v>62.240999999999985</v>
      </c>
      <c r="J1171" s="124">
        <f t="shared" si="565"/>
        <v>1.9899983726013852</v>
      </c>
      <c r="K1171" s="125">
        <v>1607.1179999999999</v>
      </c>
      <c r="L1171" s="122">
        <v>1727.5519999999999</v>
      </c>
      <c r="M1171" s="123">
        <f t="shared" si="569"/>
        <v>-120.43399999999997</v>
      </c>
      <c r="N1171" s="124">
        <f t="shared" si="570"/>
        <v>-6.9713675767791639</v>
      </c>
      <c r="O1171" s="125">
        <v>60.911000000000001</v>
      </c>
      <c r="P1171" s="122">
        <v>60.905000000000001</v>
      </c>
      <c r="Q1171" s="123">
        <f t="shared" si="575"/>
        <v>6.0000000000002274E-3</v>
      </c>
      <c r="R1171" s="124">
        <f t="shared" si="576"/>
        <v>9.8514079303837574E-3</v>
      </c>
      <c r="S1171" s="125">
        <v>1521.903</v>
      </c>
      <c r="T1171" s="122">
        <v>1339.2339999999999</v>
      </c>
      <c r="U1171" s="123">
        <f t="shared" si="566"/>
        <v>182.6690000000001</v>
      </c>
      <c r="V1171" s="124">
        <f t="shared" si="567"/>
        <v>13.639812011941164</v>
      </c>
      <c r="W1171" s="121" t="s">
        <v>8978</v>
      </c>
      <c r="X1171" s="122">
        <v>962</v>
      </c>
      <c r="Y1171" s="122">
        <v>811</v>
      </c>
      <c r="Z1171" s="123">
        <f t="shared" si="604"/>
        <v>151</v>
      </c>
      <c r="AA1171" s="124">
        <f>Z1171/Y1171*100</f>
        <v>18.618988902589393</v>
      </c>
      <c r="AB1171" s="28" t="s">
        <v>8979</v>
      </c>
      <c r="AC1171" s="122">
        <v>187</v>
      </c>
      <c r="AD1171" s="122">
        <v>162</v>
      </c>
      <c r="AE1171" s="123">
        <f t="shared" si="598"/>
        <v>25</v>
      </c>
      <c r="AF1171" s="29">
        <f t="shared" si="599"/>
        <v>15.432098765432098</v>
      </c>
      <c r="AG1171" s="28" t="s">
        <v>6467</v>
      </c>
      <c r="AH1171" s="122">
        <v>140</v>
      </c>
      <c r="AI1171" s="122">
        <v>140</v>
      </c>
      <c r="AJ1171" s="123">
        <f t="shared" si="573"/>
        <v>0</v>
      </c>
      <c r="AK1171" s="124">
        <f t="shared" si="574"/>
        <v>0</v>
      </c>
      <c r="AL1171" s="28" t="s">
        <v>8980</v>
      </c>
      <c r="AM1171" s="122">
        <v>100</v>
      </c>
      <c r="AN1171" s="122">
        <v>100</v>
      </c>
      <c r="AO1171" s="123">
        <f t="shared" ref="AO1171:AO1174" si="605">AM1171-AN1171</f>
        <v>0</v>
      </c>
      <c r="AP1171" s="29">
        <f t="shared" si="594"/>
        <v>0</v>
      </c>
      <c r="AQ1171" s="28" t="s">
        <v>7626</v>
      </c>
      <c r="AR1171" s="122">
        <v>78</v>
      </c>
      <c r="AS1171" s="122">
        <v>78</v>
      </c>
      <c r="AT1171" s="123">
        <f t="shared" si="603"/>
        <v>0</v>
      </c>
      <c r="AU1171" s="124">
        <f t="shared" si="600"/>
        <v>0</v>
      </c>
      <c r="AV1171" s="9" t="s">
        <v>8916</v>
      </c>
      <c r="AX1171" s="129"/>
      <c r="AY1171" s="139"/>
      <c r="AZ1171" s="139"/>
    </row>
    <row r="1172" spans="3:52" ht="50" customHeight="1">
      <c r="C1172" s="52" t="s">
        <v>6319</v>
      </c>
      <c r="D1172" s="106" t="s">
        <v>2660</v>
      </c>
      <c r="E1172" s="107" t="s">
        <v>6360</v>
      </c>
      <c r="F1172" s="108" t="s">
        <v>2661</v>
      </c>
      <c r="G1172" s="125">
        <v>6177.3829999999998</v>
      </c>
      <c r="H1172" s="122">
        <v>5888.7110000000002</v>
      </c>
      <c r="I1172" s="123">
        <f t="shared" si="564"/>
        <v>288.67199999999957</v>
      </c>
      <c r="J1172" s="124">
        <f t="shared" si="565"/>
        <v>4.9021254396760101</v>
      </c>
      <c r="K1172" s="125">
        <v>1559.8979999999999</v>
      </c>
      <c r="L1172" s="122">
        <v>1558.027</v>
      </c>
      <c r="M1172" s="123">
        <f t="shared" si="569"/>
        <v>1.8709999999998672</v>
      </c>
      <c r="N1172" s="124">
        <f t="shared" si="570"/>
        <v>0.12008777768291995</v>
      </c>
      <c r="O1172" s="125">
        <v>762.11099999999999</v>
      </c>
      <c r="P1172" s="122">
        <v>761.60199999999998</v>
      </c>
      <c r="Q1172" s="123">
        <f t="shared" si="575"/>
        <v>0.50900000000001455</v>
      </c>
      <c r="R1172" s="124">
        <f t="shared" si="576"/>
        <v>6.6832807686956514E-2</v>
      </c>
      <c r="S1172" s="125">
        <v>3855.3739999999998</v>
      </c>
      <c r="T1172" s="122">
        <v>3569.0819999999999</v>
      </c>
      <c r="U1172" s="123">
        <f t="shared" si="566"/>
        <v>286.29199999999992</v>
      </c>
      <c r="V1172" s="124">
        <f t="shared" si="567"/>
        <v>8.021446411149979</v>
      </c>
      <c r="W1172" s="121" t="s">
        <v>6930</v>
      </c>
      <c r="X1172" s="122">
        <v>2121</v>
      </c>
      <c r="Y1172" s="122">
        <v>1941</v>
      </c>
      <c r="Z1172" s="123">
        <f t="shared" si="604"/>
        <v>180</v>
      </c>
      <c r="AA1172" s="124">
        <f t="shared" ref="AA1172:AA1174" si="606">Z1172/Y1172*100</f>
        <v>9.2735703245749619</v>
      </c>
      <c r="AB1172" s="28" t="s">
        <v>7470</v>
      </c>
      <c r="AC1172" s="122">
        <v>751</v>
      </c>
      <c r="AD1172" s="122">
        <v>700</v>
      </c>
      <c r="AE1172" s="123">
        <f t="shared" si="598"/>
        <v>51</v>
      </c>
      <c r="AF1172" s="29">
        <f t="shared" si="599"/>
        <v>7.2857142857142856</v>
      </c>
      <c r="AG1172" s="28" t="s">
        <v>6467</v>
      </c>
      <c r="AH1172" s="122">
        <v>406</v>
      </c>
      <c r="AI1172" s="122">
        <v>406</v>
      </c>
      <c r="AJ1172" s="123">
        <f t="shared" si="573"/>
        <v>0</v>
      </c>
      <c r="AK1172" s="124">
        <f t="shared" si="574"/>
        <v>0</v>
      </c>
      <c r="AL1172" s="28" t="s">
        <v>8981</v>
      </c>
      <c r="AM1172" s="122">
        <v>233</v>
      </c>
      <c r="AN1172" s="122">
        <v>202</v>
      </c>
      <c r="AO1172" s="123">
        <f t="shared" si="605"/>
        <v>31</v>
      </c>
      <c r="AP1172" s="29">
        <f t="shared" si="594"/>
        <v>15.346534653465346</v>
      </c>
      <c r="AQ1172" s="28" t="s">
        <v>8982</v>
      </c>
      <c r="AR1172" s="122">
        <v>100</v>
      </c>
      <c r="AS1172" s="122">
        <v>100</v>
      </c>
      <c r="AT1172" s="123">
        <f t="shared" si="603"/>
        <v>0</v>
      </c>
      <c r="AU1172" s="124">
        <f t="shared" si="600"/>
        <v>0</v>
      </c>
      <c r="AV1172" s="9" t="s">
        <v>8916</v>
      </c>
      <c r="AX1172" s="129"/>
      <c r="AY1172" s="139"/>
      <c r="AZ1172" s="139"/>
    </row>
    <row r="1173" spans="3:52" ht="50" customHeight="1">
      <c r="C1173" s="52" t="s">
        <v>6319</v>
      </c>
      <c r="D1173" s="106" t="s">
        <v>2662</v>
      </c>
      <c r="E1173" s="107" t="s">
        <v>6360</v>
      </c>
      <c r="F1173" s="108" t="s">
        <v>2663</v>
      </c>
      <c r="G1173" s="125">
        <v>982.53399999999999</v>
      </c>
      <c r="H1173" s="122">
        <v>945.72</v>
      </c>
      <c r="I1173" s="123">
        <f t="shared" si="564"/>
        <v>36.813999999999965</v>
      </c>
      <c r="J1173" s="124">
        <f t="shared" si="565"/>
        <v>3.8926955124138187</v>
      </c>
      <c r="K1173" s="125">
        <v>359.68599999999998</v>
      </c>
      <c r="L1173" s="122">
        <v>359.267</v>
      </c>
      <c r="M1173" s="123">
        <f t="shared" si="569"/>
        <v>0.41899999999998272</v>
      </c>
      <c r="N1173" s="124">
        <f t="shared" si="570"/>
        <v>0.11662635310228402</v>
      </c>
      <c r="O1173" s="125">
        <v>209.863</v>
      </c>
      <c r="P1173" s="122">
        <v>209.77</v>
      </c>
      <c r="Q1173" s="123">
        <f t="shared" si="575"/>
        <v>9.2999999999989313E-2</v>
      </c>
      <c r="R1173" s="124">
        <f t="shared" si="576"/>
        <v>4.4334270868088527E-2</v>
      </c>
      <c r="S1173" s="125">
        <v>412.98500000000001</v>
      </c>
      <c r="T1173" s="122">
        <v>376.68299999999999</v>
      </c>
      <c r="U1173" s="123">
        <f t="shared" si="566"/>
        <v>36.302000000000021</v>
      </c>
      <c r="V1173" s="124">
        <f t="shared" si="567"/>
        <v>9.6372812152393443</v>
      </c>
      <c r="W1173" s="121" t="s">
        <v>7572</v>
      </c>
      <c r="X1173" s="122">
        <v>302</v>
      </c>
      <c r="Y1173" s="122">
        <v>261</v>
      </c>
      <c r="Z1173" s="123">
        <f t="shared" si="604"/>
        <v>41</v>
      </c>
      <c r="AA1173" s="124">
        <f t="shared" si="606"/>
        <v>15.708812260536398</v>
      </c>
      <c r="AB1173" s="28" t="s">
        <v>6981</v>
      </c>
      <c r="AC1173" s="122">
        <v>92</v>
      </c>
      <c r="AD1173" s="122">
        <v>92</v>
      </c>
      <c r="AE1173" s="123">
        <f t="shared" si="598"/>
        <v>0</v>
      </c>
      <c r="AF1173" s="29">
        <f t="shared" si="599"/>
        <v>0</v>
      </c>
      <c r="AG1173" s="28" t="s">
        <v>8983</v>
      </c>
      <c r="AH1173" s="122">
        <v>11</v>
      </c>
      <c r="AI1173" s="122">
        <v>11</v>
      </c>
      <c r="AJ1173" s="123">
        <f t="shared" si="573"/>
        <v>0</v>
      </c>
      <c r="AK1173" s="124">
        <f t="shared" si="574"/>
        <v>0</v>
      </c>
      <c r="AL1173" s="28" t="s">
        <v>8984</v>
      </c>
      <c r="AM1173" s="122">
        <v>5</v>
      </c>
      <c r="AN1173" s="122">
        <v>6</v>
      </c>
      <c r="AO1173" s="123">
        <f t="shared" si="605"/>
        <v>-1</v>
      </c>
      <c r="AP1173" s="29">
        <f t="shared" si="594"/>
        <v>-16.666666666666664</v>
      </c>
      <c r="AQ1173" s="28" t="s">
        <v>8985</v>
      </c>
      <c r="AR1173" s="122">
        <v>4</v>
      </c>
      <c r="AS1173" s="122">
        <v>7</v>
      </c>
      <c r="AT1173" s="123">
        <f t="shared" si="603"/>
        <v>-3</v>
      </c>
      <c r="AU1173" s="124">
        <f t="shared" si="600"/>
        <v>-42.857142857142854</v>
      </c>
      <c r="AV1173" s="9" t="s">
        <v>8916</v>
      </c>
      <c r="AX1173" s="129"/>
      <c r="AY1173" s="139"/>
      <c r="AZ1173" s="139"/>
    </row>
    <row r="1174" spans="3:52" ht="50" customHeight="1">
      <c r="C1174" s="52" t="s">
        <v>6319</v>
      </c>
      <c r="D1174" s="130" t="s">
        <v>2664</v>
      </c>
      <c r="E1174" s="131" t="s">
        <v>6360</v>
      </c>
      <c r="F1174" s="132" t="s">
        <v>2665</v>
      </c>
      <c r="G1174" s="125">
        <v>2056.3719999999998</v>
      </c>
      <c r="H1174" s="122">
        <v>2012.924</v>
      </c>
      <c r="I1174" s="123">
        <f t="shared" si="564"/>
        <v>43.447999999999865</v>
      </c>
      <c r="J1174" s="124">
        <f t="shared" si="565"/>
        <v>2.1584520826419609</v>
      </c>
      <c r="K1174" s="125">
        <v>515</v>
      </c>
      <c r="L1174" s="122">
        <v>521.66700000000003</v>
      </c>
      <c r="M1174" s="123">
        <f t="shared" si="569"/>
        <v>-6.66700000000003</v>
      </c>
      <c r="N1174" s="124">
        <f t="shared" si="570"/>
        <v>-1.2780183527039337</v>
      </c>
      <c r="O1174" s="125">
        <v>289</v>
      </c>
      <c r="P1174" s="122">
        <v>287.34800000000001</v>
      </c>
      <c r="Q1174" s="123">
        <f t="shared" si="575"/>
        <v>1.6519999999999868</v>
      </c>
      <c r="R1174" s="124">
        <f t="shared" si="576"/>
        <v>0.57491264947032406</v>
      </c>
      <c r="S1174" s="125">
        <v>1252.3720000000001</v>
      </c>
      <c r="T1174" s="122">
        <v>1203.9090000000001</v>
      </c>
      <c r="U1174" s="123">
        <f t="shared" si="566"/>
        <v>48.462999999999965</v>
      </c>
      <c r="V1174" s="124">
        <f t="shared" si="567"/>
        <v>4.0254703636238256</v>
      </c>
      <c r="W1174" s="121" t="s">
        <v>7469</v>
      </c>
      <c r="X1174" s="122">
        <v>550</v>
      </c>
      <c r="Y1174" s="122">
        <v>501</v>
      </c>
      <c r="Z1174" s="123">
        <f t="shared" si="604"/>
        <v>49</v>
      </c>
      <c r="AA1174" s="124">
        <f t="shared" si="606"/>
        <v>9.780439121756487</v>
      </c>
      <c r="AB1174" s="28" t="s">
        <v>7333</v>
      </c>
      <c r="AC1174" s="122">
        <v>521</v>
      </c>
      <c r="AD1174" s="122">
        <v>520</v>
      </c>
      <c r="AE1174" s="123">
        <f t="shared" si="598"/>
        <v>1</v>
      </c>
      <c r="AF1174" s="29">
        <f t="shared" si="599"/>
        <v>0.19230769230769232</v>
      </c>
      <c r="AG1174" s="28" t="s">
        <v>6467</v>
      </c>
      <c r="AH1174" s="122">
        <v>90</v>
      </c>
      <c r="AI1174" s="122">
        <v>90</v>
      </c>
      <c r="AJ1174" s="123">
        <f t="shared" si="573"/>
        <v>0</v>
      </c>
      <c r="AK1174" s="124">
        <f t="shared" si="574"/>
        <v>0</v>
      </c>
      <c r="AL1174" s="28" t="s">
        <v>8986</v>
      </c>
      <c r="AM1174" s="122">
        <v>27</v>
      </c>
      <c r="AN1174" s="122">
        <v>29</v>
      </c>
      <c r="AO1174" s="123">
        <f t="shared" si="605"/>
        <v>-2</v>
      </c>
      <c r="AP1174" s="29">
        <f t="shared" si="594"/>
        <v>-6.8965517241379306</v>
      </c>
      <c r="AQ1174" s="28" t="s">
        <v>7489</v>
      </c>
      <c r="AR1174" s="122">
        <v>24</v>
      </c>
      <c r="AS1174" s="122">
        <v>24</v>
      </c>
      <c r="AT1174" s="123">
        <f t="shared" si="603"/>
        <v>0</v>
      </c>
      <c r="AU1174" s="124">
        <f t="shared" si="600"/>
        <v>0</v>
      </c>
      <c r="AV1174" s="9" t="s">
        <v>8916</v>
      </c>
      <c r="AX1174" s="129"/>
      <c r="AY1174" s="139"/>
      <c r="AZ1174" s="139"/>
    </row>
    <row r="1175" spans="3:52" ht="50" customHeight="1">
      <c r="C1175" s="52" t="s">
        <v>6320</v>
      </c>
      <c r="D1175" s="130" t="s">
        <v>2666</v>
      </c>
      <c r="E1175" s="131" t="s">
        <v>6360</v>
      </c>
      <c r="F1175" s="132" t="s">
        <v>2667</v>
      </c>
      <c r="G1175" s="125">
        <v>8.35</v>
      </c>
      <c r="H1175" s="122">
        <v>8.35</v>
      </c>
      <c r="I1175" s="123">
        <f t="shared" si="564"/>
        <v>0</v>
      </c>
      <c r="J1175" s="124">
        <f t="shared" si="565"/>
        <v>0</v>
      </c>
      <c r="K1175" s="125">
        <v>8.35</v>
      </c>
      <c r="L1175" s="122">
        <v>8.35</v>
      </c>
      <c r="M1175" s="123">
        <f t="shared" si="569"/>
        <v>0</v>
      </c>
      <c r="N1175" s="124">
        <f t="shared" si="570"/>
        <v>0</v>
      </c>
      <c r="O1175" s="125" t="s">
        <v>11840</v>
      </c>
      <c r="P1175" s="122" t="s">
        <v>11840</v>
      </c>
      <c r="Q1175" s="123" t="s">
        <v>11839</v>
      </c>
      <c r="R1175" s="124" t="s">
        <v>11840</v>
      </c>
      <c r="S1175" s="125" t="s">
        <v>6421</v>
      </c>
      <c r="T1175" s="122" t="s">
        <v>6421</v>
      </c>
      <c r="U1175" s="123" t="s">
        <v>6421</v>
      </c>
      <c r="V1175" s="124" t="s">
        <v>6421</v>
      </c>
      <c r="W1175" s="121" t="s">
        <v>11839</v>
      </c>
      <c r="X1175" s="122" t="s">
        <v>11840</v>
      </c>
      <c r="Y1175" s="122" t="s">
        <v>11840</v>
      </c>
      <c r="Z1175" s="123" t="s">
        <v>11840</v>
      </c>
      <c r="AA1175" s="124" t="s">
        <v>11840</v>
      </c>
      <c r="AB1175" s="28" t="s">
        <v>11839</v>
      </c>
      <c r="AC1175" s="122" t="s">
        <v>11839</v>
      </c>
      <c r="AD1175" s="122" t="s">
        <v>11839</v>
      </c>
      <c r="AE1175" s="123" t="s">
        <v>11839</v>
      </c>
      <c r="AF1175" s="29" t="s">
        <v>11839</v>
      </c>
      <c r="AG1175" s="28" t="s">
        <v>11839</v>
      </c>
      <c r="AH1175" s="122" t="s">
        <v>11839</v>
      </c>
      <c r="AI1175" s="122" t="s">
        <v>11839</v>
      </c>
      <c r="AJ1175" s="123" t="s">
        <v>11839</v>
      </c>
      <c r="AK1175" s="124" t="s">
        <v>11839</v>
      </c>
      <c r="AL1175" s="28" t="s">
        <v>11839</v>
      </c>
      <c r="AM1175" s="122" t="s">
        <v>11839</v>
      </c>
      <c r="AN1175" s="122" t="s">
        <v>11839</v>
      </c>
      <c r="AO1175" s="123" t="s">
        <v>11839</v>
      </c>
      <c r="AP1175" s="29" t="s">
        <v>11839</v>
      </c>
      <c r="AQ1175" s="28" t="s">
        <v>11839</v>
      </c>
      <c r="AR1175" s="122" t="s">
        <v>11839</v>
      </c>
      <c r="AS1175" s="122" t="s">
        <v>11839</v>
      </c>
      <c r="AT1175" s="123" t="s">
        <v>11839</v>
      </c>
      <c r="AU1175" s="124" t="s">
        <v>11839</v>
      </c>
      <c r="AV1175" s="104"/>
      <c r="AX1175" s="129"/>
      <c r="AY1175" s="139"/>
      <c r="AZ1175" s="139"/>
    </row>
    <row r="1176" spans="3:52" ht="50" customHeight="1">
      <c r="C1176" s="52" t="s">
        <v>6320</v>
      </c>
      <c r="D1176" s="130" t="s">
        <v>2668</v>
      </c>
      <c r="E1176" s="131" t="s">
        <v>6360</v>
      </c>
      <c r="F1176" s="132" t="s">
        <v>2669</v>
      </c>
      <c r="G1176" s="125">
        <v>7977.652</v>
      </c>
      <c r="H1176" s="122">
        <v>8261.57</v>
      </c>
      <c r="I1176" s="123">
        <f t="shared" si="564"/>
        <v>-283.91799999999967</v>
      </c>
      <c r="J1176" s="124">
        <f t="shared" si="565"/>
        <v>-3.436610716849215</v>
      </c>
      <c r="K1176" s="125">
        <v>1605.3589999999999</v>
      </c>
      <c r="L1176" s="122">
        <v>1411.075</v>
      </c>
      <c r="M1176" s="123">
        <f t="shared" si="569"/>
        <v>194.28399999999988</v>
      </c>
      <c r="N1176" s="124">
        <f t="shared" si="570"/>
        <v>13.768509824070291</v>
      </c>
      <c r="O1176" s="125" t="s">
        <v>11840</v>
      </c>
      <c r="P1176" s="122" t="s">
        <v>11840</v>
      </c>
      <c r="Q1176" s="123" t="s">
        <v>11839</v>
      </c>
      <c r="R1176" s="124" t="s">
        <v>11840</v>
      </c>
      <c r="S1176" s="125">
        <v>6372.2929999999997</v>
      </c>
      <c r="T1176" s="122">
        <v>6850.4949999999999</v>
      </c>
      <c r="U1176" s="123">
        <f t="shared" si="566"/>
        <v>-478.20200000000023</v>
      </c>
      <c r="V1176" s="124">
        <f t="shared" si="567"/>
        <v>-6.9805466612266738</v>
      </c>
      <c r="W1176" s="121" t="s">
        <v>8987</v>
      </c>
      <c r="X1176" s="122">
        <v>6372</v>
      </c>
      <c r="Y1176" s="122">
        <v>6850</v>
      </c>
      <c r="Z1176" s="123">
        <f>X1176-Y1176</f>
        <v>-478</v>
      </c>
      <c r="AA1176" s="124">
        <f>Z1176/Y1176*100</f>
        <v>-6.9781021897810209</v>
      </c>
      <c r="AB1176" s="28" t="s">
        <v>11839</v>
      </c>
      <c r="AC1176" s="122" t="s">
        <v>11839</v>
      </c>
      <c r="AD1176" s="122" t="s">
        <v>11839</v>
      </c>
      <c r="AE1176" s="123" t="s">
        <v>11839</v>
      </c>
      <c r="AF1176" s="29" t="s">
        <v>11839</v>
      </c>
      <c r="AG1176" s="28" t="s">
        <v>11839</v>
      </c>
      <c r="AH1176" s="122" t="s">
        <v>11839</v>
      </c>
      <c r="AI1176" s="122" t="s">
        <v>11839</v>
      </c>
      <c r="AJ1176" s="123" t="s">
        <v>11839</v>
      </c>
      <c r="AK1176" s="124" t="s">
        <v>11839</v>
      </c>
      <c r="AL1176" s="28" t="s">
        <v>11839</v>
      </c>
      <c r="AM1176" s="122" t="s">
        <v>11839</v>
      </c>
      <c r="AN1176" s="122" t="s">
        <v>11839</v>
      </c>
      <c r="AO1176" s="123" t="s">
        <v>11839</v>
      </c>
      <c r="AP1176" s="29" t="s">
        <v>11839</v>
      </c>
      <c r="AQ1176" s="28" t="s">
        <v>11839</v>
      </c>
      <c r="AR1176" s="122" t="s">
        <v>11839</v>
      </c>
      <c r="AS1176" s="122" t="s">
        <v>11839</v>
      </c>
      <c r="AT1176" s="123" t="s">
        <v>11839</v>
      </c>
      <c r="AU1176" s="124" t="s">
        <v>11837</v>
      </c>
      <c r="AV1176" s="104"/>
      <c r="AX1176" s="129"/>
      <c r="AY1176" s="139"/>
      <c r="AZ1176" s="139"/>
    </row>
    <row r="1177" spans="3:52" ht="50" customHeight="1">
      <c r="C1177" s="52" t="s">
        <v>6320</v>
      </c>
      <c r="D1177" s="130" t="s">
        <v>2670</v>
      </c>
      <c r="E1177" s="131" t="s">
        <v>6360</v>
      </c>
      <c r="F1177" s="132" t="s">
        <v>2671</v>
      </c>
      <c r="G1177" s="125">
        <v>338.10500000000002</v>
      </c>
      <c r="H1177" s="122">
        <v>296.404</v>
      </c>
      <c r="I1177" s="123">
        <f t="shared" si="564"/>
        <v>41.701000000000022</v>
      </c>
      <c r="J1177" s="124">
        <f t="shared" si="565"/>
        <v>14.06897342815887</v>
      </c>
      <c r="K1177" s="125">
        <v>276.029</v>
      </c>
      <c r="L1177" s="122">
        <v>254.46899999999999</v>
      </c>
      <c r="M1177" s="123">
        <f t="shared" si="569"/>
        <v>21.560000000000002</v>
      </c>
      <c r="N1177" s="124">
        <f t="shared" si="570"/>
        <v>8.4725447893456582</v>
      </c>
      <c r="O1177" s="125" t="s">
        <v>11840</v>
      </c>
      <c r="P1177" s="122" t="s">
        <v>11840</v>
      </c>
      <c r="Q1177" s="123" t="s">
        <v>11839</v>
      </c>
      <c r="R1177" s="124" t="s">
        <v>11840</v>
      </c>
      <c r="S1177" s="125">
        <v>62.076000000000001</v>
      </c>
      <c r="T1177" s="122">
        <v>41.935000000000002</v>
      </c>
      <c r="U1177" s="123">
        <f t="shared" si="566"/>
        <v>20.140999999999998</v>
      </c>
      <c r="V1177" s="124">
        <f t="shared" si="567"/>
        <v>48.02909264337665</v>
      </c>
      <c r="W1177" s="121" t="s">
        <v>8988</v>
      </c>
      <c r="X1177" s="122">
        <v>62</v>
      </c>
      <c r="Y1177" s="122">
        <v>42</v>
      </c>
      <c r="Z1177" s="123">
        <f>X1177-Y1177</f>
        <v>20</v>
      </c>
      <c r="AA1177" s="124">
        <f>Z1177/Y1177*100</f>
        <v>47.619047619047613</v>
      </c>
      <c r="AB1177" s="28" t="s">
        <v>11839</v>
      </c>
      <c r="AC1177" s="122" t="s">
        <v>11839</v>
      </c>
      <c r="AD1177" s="122" t="s">
        <v>11839</v>
      </c>
      <c r="AE1177" s="123" t="s">
        <v>11839</v>
      </c>
      <c r="AF1177" s="29" t="s">
        <v>11839</v>
      </c>
      <c r="AG1177" s="28" t="s">
        <v>11839</v>
      </c>
      <c r="AH1177" s="122" t="s">
        <v>11839</v>
      </c>
      <c r="AI1177" s="122" t="s">
        <v>11839</v>
      </c>
      <c r="AJ1177" s="123" t="s">
        <v>11839</v>
      </c>
      <c r="AK1177" s="124" t="s">
        <v>11839</v>
      </c>
      <c r="AL1177" s="28" t="s">
        <v>11839</v>
      </c>
      <c r="AM1177" s="122" t="s">
        <v>11839</v>
      </c>
      <c r="AN1177" s="122" t="s">
        <v>11839</v>
      </c>
      <c r="AO1177" s="123" t="s">
        <v>11839</v>
      </c>
      <c r="AP1177" s="29" t="s">
        <v>11839</v>
      </c>
      <c r="AQ1177" s="28" t="s">
        <v>11839</v>
      </c>
      <c r="AR1177" s="122" t="s">
        <v>11839</v>
      </c>
      <c r="AS1177" s="122" t="s">
        <v>11839</v>
      </c>
      <c r="AT1177" s="123" t="s">
        <v>11839</v>
      </c>
      <c r="AU1177" s="124" t="s">
        <v>11837</v>
      </c>
      <c r="AV1177" s="104"/>
      <c r="AX1177" s="129"/>
      <c r="AY1177" s="139"/>
      <c r="AZ1177" s="139"/>
    </row>
    <row r="1178" spans="3:52" ht="50" customHeight="1">
      <c r="C1178" s="52" t="s">
        <v>6320</v>
      </c>
      <c r="D1178" s="130" t="s">
        <v>2672</v>
      </c>
      <c r="E1178" s="131" t="s">
        <v>6360</v>
      </c>
      <c r="F1178" s="132" t="s">
        <v>2673</v>
      </c>
      <c r="G1178" s="125">
        <v>67.332999999999998</v>
      </c>
      <c r="H1178" s="122">
        <v>80.942999999999998</v>
      </c>
      <c r="I1178" s="123">
        <f t="shared" si="564"/>
        <v>-13.61</v>
      </c>
      <c r="J1178" s="124">
        <f t="shared" si="565"/>
        <v>-16.814301421988311</v>
      </c>
      <c r="K1178" s="125">
        <v>67.332999999999998</v>
      </c>
      <c r="L1178" s="122">
        <v>80.942999999999998</v>
      </c>
      <c r="M1178" s="123">
        <f t="shared" si="569"/>
        <v>-13.61</v>
      </c>
      <c r="N1178" s="124">
        <f t="shared" si="570"/>
        <v>-16.814301421988311</v>
      </c>
      <c r="O1178" s="125" t="s">
        <v>11840</v>
      </c>
      <c r="P1178" s="122" t="s">
        <v>11840</v>
      </c>
      <c r="Q1178" s="123" t="s">
        <v>11839</v>
      </c>
      <c r="R1178" s="124" t="s">
        <v>11840</v>
      </c>
      <c r="S1178" s="125" t="s">
        <v>6421</v>
      </c>
      <c r="T1178" s="122" t="s">
        <v>6421</v>
      </c>
      <c r="U1178" s="123" t="s">
        <v>6421</v>
      </c>
      <c r="V1178" s="124" t="s">
        <v>6421</v>
      </c>
      <c r="W1178" s="121" t="s">
        <v>11839</v>
      </c>
      <c r="X1178" s="122" t="s">
        <v>11840</v>
      </c>
      <c r="Y1178" s="122" t="s">
        <v>11840</v>
      </c>
      <c r="Z1178" s="123" t="s">
        <v>11840</v>
      </c>
      <c r="AA1178" s="124" t="s">
        <v>11840</v>
      </c>
      <c r="AB1178" s="28" t="s">
        <v>11839</v>
      </c>
      <c r="AC1178" s="122" t="s">
        <v>11839</v>
      </c>
      <c r="AD1178" s="122" t="s">
        <v>11839</v>
      </c>
      <c r="AE1178" s="123" t="s">
        <v>11839</v>
      </c>
      <c r="AF1178" s="29" t="s">
        <v>11839</v>
      </c>
      <c r="AG1178" s="28" t="s">
        <v>11839</v>
      </c>
      <c r="AH1178" s="122" t="s">
        <v>11839</v>
      </c>
      <c r="AI1178" s="122" t="s">
        <v>11839</v>
      </c>
      <c r="AJ1178" s="123" t="s">
        <v>11839</v>
      </c>
      <c r="AK1178" s="124" t="s">
        <v>11839</v>
      </c>
      <c r="AL1178" s="28" t="s">
        <v>11839</v>
      </c>
      <c r="AM1178" s="122" t="s">
        <v>11839</v>
      </c>
      <c r="AN1178" s="122" t="s">
        <v>11839</v>
      </c>
      <c r="AO1178" s="123" t="s">
        <v>11839</v>
      </c>
      <c r="AP1178" s="29" t="s">
        <v>11839</v>
      </c>
      <c r="AQ1178" s="28" t="s">
        <v>11839</v>
      </c>
      <c r="AR1178" s="122" t="s">
        <v>11839</v>
      </c>
      <c r="AS1178" s="122" t="s">
        <v>11839</v>
      </c>
      <c r="AT1178" s="123" t="s">
        <v>11839</v>
      </c>
      <c r="AU1178" s="124" t="s">
        <v>11839</v>
      </c>
      <c r="AV1178" s="104"/>
      <c r="AX1178" s="129"/>
      <c r="AY1178" s="139"/>
      <c r="AZ1178" s="139"/>
    </row>
    <row r="1179" spans="3:52" ht="50" customHeight="1">
      <c r="C1179" s="52" t="s">
        <v>6320</v>
      </c>
      <c r="D1179" s="130" t="s">
        <v>2674</v>
      </c>
      <c r="E1179" s="131" t="s">
        <v>6360</v>
      </c>
      <c r="F1179" s="132" t="s">
        <v>2675</v>
      </c>
      <c r="G1179" s="125">
        <v>215.79499999999999</v>
      </c>
      <c r="H1179" s="122">
        <v>191.75800000000001</v>
      </c>
      <c r="I1179" s="123">
        <f t="shared" si="564"/>
        <v>24.036999999999978</v>
      </c>
      <c r="J1179" s="124">
        <f t="shared" si="565"/>
        <v>12.535070244787688</v>
      </c>
      <c r="K1179" s="125">
        <v>215.79499999999999</v>
      </c>
      <c r="L1179" s="122">
        <v>191.75800000000001</v>
      </c>
      <c r="M1179" s="123">
        <f t="shared" si="569"/>
        <v>24.036999999999978</v>
      </c>
      <c r="N1179" s="124">
        <f t="shared" si="570"/>
        <v>12.535070244787688</v>
      </c>
      <c r="O1179" s="125" t="s">
        <v>11840</v>
      </c>
      <c r="P1179" s="122" t="s">
        <v>11840</v>
      </c>
      <c r="Q1179" s="123" t="s">
        <v>11839</v>
      </c>
      <c r="R1179" s="124" t="s">
        <v>11840</v>
      </c>
      <c r="S1179" s="125" t="s">
        <v>6421</v>
      </c>
      <c r="T1179" s="122" t="s">
        <v>6421</v>
      </c>
      <c r="U1179" s="123" t="s">
        <v>6421</v>
      </c>
      <c r="V1179" s="124" t="s">
        <v>6421</v>
      </c>
      <c r="W1179" s="121" t="s">
        <v>11839</v>
      </c>
      <c r="X1179" s="122" t="s">
        <v>11840</v>
      </c>
      <c r="Y1179" s="122" t="s">
        <v>11840</v>
      </c>
      <c r="Z1179" s="123" t="s">
        <v>11840</v>
      </c>
      <c r="AA1179" s="124" t="s">
        <v>11840</v>
      </c>
      <c r="AB1179" s="28" t="s">
        <v>11839</v>
      </c>
      <c r="AC1179" s="122" t="s">
        <v>11839</v>
      </c>
      <c r="AD1179" s="122" t="s">
        <v>11839</v>
      </c>
      <c r="AE1179" s="123" t="s">
        <v>11839</v>
      </c>
      <c r="AF1179" s="29" t="s">
        <v>11839</v>
      </c>
      <c r="AG1179" s="28" t="s">
        <v>11839</v>
      </c>
      <c r="AH1179" s="122" t="s">
        <v>11839</v>
      </c>
      <c r="AI1179" s="122" t="s">
        <v>11839</v>
      </c>
      <c r="AJ1179" s="123" t="s">
        <v>11839</v>
      </c>
      <c r="AK1179" s="124" t="s">
        <v>11839</v>
      </c>
      <c r="AL1179" s="28" t="s">
        <v>11839</v>
      </c>
      <c r="AM1179" s="122" t="s">
        <v>11839</v>
      </c>
      <c r="AN1179" s="122" t="s">
        <v>11839</v>
      </c>
      <c r="AO1179" s="123" t="s">
        <v>11839</v>
      </c>
      <c r="AP1179" s="29" t="s">
        <v>11839</v>
      </c>
      <c r="AQ1179" s="28" t="s">
        <v>11839</v>
      </c>
      <c r="AR1179" s="122" t="s">
        <v>11839</v>
      </c>
      <c r="AS1179" s="122" t="s">
        <v>11839</v>
      </c>
      <c r="AT1179" s="123" t="s">
        <v>11839</v>
      </c>
      <c r="AU1179" s="124" t="s">
        <v>11839</v>
      </c>
      <c r="AV1179" s="104"/>
      <c r="AX1179" s="129"/>
      <c r="AY1179" s="139"/>
      <c r="AZ1179" s="139"/>
    </row>
    <row r="1180" spans="3:52" ht="50" customHeight="1">
      <c r="C1180" s="52" t="s">
        <v>6320</v>
      </c>
      <c r="D1180" s="130" t="s">
        <v>2676</v>
      </c>
      <c r="E1180" s="131" t="s">
        <v>6360</v>
      </c>
      <c r="F1180" s="132" t="s">
        <v>2677</v>
      </c>
      <c r="G1180" s="125">
        <v>58.295000000000002</v>
      </c>
      <c r="H1180" s="122">
        <v>58.277999999999999</v>
      </c>
      <c r="I1180" s="123">
        <f t="shared" si="564"/>
        <v>1.7000000000003013E-2</v>
      </c>
      <c r="J1180" s="124">
        <f t="shared" si="565"/>
        <v>2.9170527471778396E-2</v>
      </c>
      <c r="K1180" s="125">
        <v>31.286000000000001</v>
      </c>
      <c r="L1180" s="122">
        <v>31.277000000000001</v>
      </c>
      <c r="M1180" s="123">
        <f t="shared" si="569"/>
        <v>9.0000000000003411E-3</v>
      </c>
      <c r="N1180" s="124">
        <f t="shared" si="570"/>
        <v>2.8775138280526712E-2</v>
      </c>
      <c r="O1180" s="125">
        <v>27.009</v>
      </c>
      <c r="P1180" s="122">
        <v>27.001000000000001</v>
      </c>
      <c r="Q1180" s="123">
        <f t="shared" si="575"/>
        <v>7.9999999999991189E-3</v>
      </c>
      <c r="R1180" s="124">
        <f t="shared" si="576"/>
        <v>2.9628532276579085E-2</v>
      </c>
      <c r="S1180" s="125" t="s">
        <v>6421</v>
      </c>
      <c r="T1180" s="122" t="s">
        <v>6421</v>
      </c>
      <c r="U1180" s="123" t="s">
        <v>6421</v>
      </c>
      <c r="V1180" s="124" t="s">
        <v>6421</v>
      </c>
      <c r="W1180" s="121" t="s">
        <v>11839</v>
      </c>
      <c r="X1180" s="122" t="s">
        <v>11840</v>
      </c>
      <c r="Y1180" s="122" t="s">
        <v>11840</v>
      </c>
      <c r="Z1180" s="123" t="s">
        <v>11840</v>
      </c>
      <c r="AA1180" s="124" t="s">
        <v>11840</v>
      </c>
      <c r="AB1180" s="28" t="s">
        <v>11839</v>
      </c>
      <c r="AC1180" s="122" t="s">
        <v>11839</v>
      </c>
      <c r="AD1180" s="122" t="s">
        <v>11839</v>
      </c>
      <c r="AE1180" s="123" t="s">
        <v>11839</v>
      </c>
      <c r="AF1180" s="29" t="s">
        <v>11839</v>
      </c>
      <c r="AG1180" s="28" t="s">
        <v>11839</v>
      </c>
      <c r="AH1180" s="122" t="s">
        <v>11839</v>
      </c>
      <c r="AI1180" s="122" t="s">
        <v>11839</v>
      </c>
      <c r="AJ1180" s="123" t="s">
        <v>11839</v>
      </c>
      <c r="AK1180" s="124" t="s">
        <v>11839</v>
      </c>
      <c r="AL1180" s="28" t="s">
        <v>11839</v>
      </c>
      <c r="AM1180" s="122" t="s">
        <v>11839</v>
      </c>
      <c r="AN1180" s="122" t="s">
        <v>11839</v>
      </c>
      <c r="AO1180" s="123" t="s">
        <v>11839</v>
      </c>
      <c r="AP1180" s="29" t="s">
        <v>11839</v>
      </c>
      <c r="AQ1180" s="28" t="s">
        <v>11839</v>
      </c>
      <c r="AR1180" s="122" t="s">
        <v>11839</v>
      </c>
      <c r="AS1180" s="122" t="s">
        <v>11839</v>
      </c>
      <c r="AT1180" s="123" t="s">
        <v>11839</v>
      </c>
      <c r="AU1180" s="124" t="s">
        <v>11839</v>
      </c>
      <c r="AV1180" s="104"/>
      <c r="AX1180" s="129"/>
      <c r="AY1180" s="139"/>
      <c r="AZ1180" s="139"/>
    </row>
    <row r="1181" spans="3:52" ht="50" customHeight="1">
      <c r="C1181" s="52" t="s">
        <v>6320</v>
      </c>
      <c r="D1181" s="130" t="s">
        <v>2678</v>
      </c>
      <c r="E1181" s="131" t="s">
        <v>6360</v>
      </c>
      <c r="F1181" s="132" t="s">
        <v>2679</v>
      </c>
      <c r="G1181" s="125">
        <v>61.988</v>
      </c>
      <c r="H1181" s="122">
        <v>58.231000000000002</v>
      </c>
      <c r="I1181" s="123">
        <f t="shared" si="564"/>
        <v>3.7569999999999979</v>
      </c>
      <c r="J1181" s="124">
        <f t="shared" si="565"/>
        <v>6.4518898868300356</v>
      </c>
      <c r="K1181" s="125" t="s">
        <v>11904</v>
      </c>
      <c r="L1181" s="122" t="s">
        <v>11904</v>
      </c>
      <c r="M1181" s="123" t="s">
        <v>11837</v>
      </c>
      <c r="N1181" s="124" t="s">
        <v>11837</v>
      </c>
      <c r="O1181" s="125" t="s">
        <v>11840</v>
      </c>
      <c r="P1181" s="122" t="s">
        <v>11840</v>
      </c>
      <c r="Q1181" s="123" t="s">
        <v>11839</v>
      </c>
      <c r="R1181" s="124" t="s">
        <v>11840</v>
      </c>
      <c r="S1181" s="125">
        <v>61.988</v>
      </c>
      <c r="T1181" s="122">
        <v>58.231000000000002</v>
      </c>
      <c r="U1181" s="123">
        <f t="shared" si="566"/>
        <v>3.7569999999999979</v>
      </c>
      <c r="V1181" s="124">
        <f t="shared" si="567"/>
        <v>6.4518898868300356</v>
      </c>
      <c r="W1181" s="121" t="s">
        <v>8989</v>
      </c>
      <c r="X1181" s="122">
        <v>10</v>
      </c>
      <c r="Y1181" s="122">
        <v>9</v>
      </c>
      <c r="Z1181" s="123">
        <f t="shared" si="602"/>
        <v>1</v>
      </c>
      <c r="AA1181" s="124">
        <f t="shared" si="590"/>
        <v>11.111111111111111</v>
      </c>
      <c r="AB1181" s="28" t="s">
        <v>8990</v>
      </c>
      <c r="AC1181" s="122">
        <v>34</v>
      </c>
      <c r="AD1181" s="122">
        <v>33</v>
      </c>
      <c r="AE1181" s="123">
        <f t="shared" si="598"/>
        <v>1</v>
      </c>
      <c r="AF1181" s="29">
        <f t="shared" si="599"/>
        <v>3.0303030303030303</v>
      </c>
      <c r="AG1181" s="28" t="s">
        <v>8991</v>
      </c>
      <c r="AH1181" s="122">
        <v>17</v>
      </c>
      <c r="AI1181" s="122">
        <v>16</v>
      </c>
      <c r="AJ1181" s="123">
        <f t="shared" si="573"/>
        <v>1</v>
      </c>
      <c r="AK1181" s="124">
        <f t="shared" si="574"/>
        <v>6.25</v>
      </c>
      <c r="AL1181" s="28" t="s">
        <v>6421</v>
      </c>
      <c r="AM1181" s="122" t="s">
        <v>6421</v>
      </c>
      <c r="AN1181" s="122" t="s">
        <v>6421</v>
      </c>
      <c r="AO1181" s="123" t="s">
        <v>6421</v>
      </c>
      <c r="AP1181" s="29" t="s">
        <v>6421</v>
      </c>
      <c r="AQ1181" s="28" t="s">
        <v>6421</v>
      </c>
      <c r="AR1181" s="122" t="s">
        <v>6421</v>
      </c>
      <c r="AS1181" s="122" t="s">
        <v>6421</v>
      </c>
      <c r="AT1181" s="123" t="s">
        <v>6421</v>
      </c>
      <c r="AU1181" s="124" t="s">
        <v>6421</v>
      </c>
      <c r="AV1181" s="104"/>
      <c r="AX1181" s="129"/>
      <c r="AY1181" s="139"/>
      <c r="AZ1181" s="139"/>
    </row>
    <row r="1182" spans="3:52" ht="50" customHeight="1">
      <c r="C1182" s="52" t="s">
        <v>6320</v>
      </c>
      <c r="D1182" s="130" t="s">
        <v>2680</v>
      </c>
      <c r="E1182" s="131" t="s">
        <v>6360</v>
      </c>
      <c r="F1182" s="132" t="s">
        <v>2681</v>
      </c>
      <c r="G1182" s="125">
        <v>105.321</v>
      </c>
      <c r="H1182" s="122">
        <v>103.321</v>
      </c>
      <c r="I1182" s="123">
        <f t="shared" si="564"/>
        <v>2</v>
      </c>
      <c r="J1182" s="124">
        <f t="shared" si="565"/>
        <v>1.9357149079083633</v>
      </c>
      <c r="K1182" s="125" t="s">
        <v>11904</v>
      </c>
      <c r="L1182" s="122" t="s">
        <v>11904</v>
      </c>
      <c r="M1182" s="123" t="s">
        <v>11837</v>
      </c>
      <c r="N1182" s="124" t="s">
        <v>11837</v>
      </c>
      <c r="O1182" s="125" t="s">
        <v>11840</v>
      </c>
      <c r="P1182" s="122" t="s">
        <v>11840</v>
      </c>
      <c r="Q1182" s="123" t="s">
        <v>11839</v>
      </c>
      <c r="R1182" s="124" t="s">
        <v>11840</v>
      </c>
      <c r="S1182" s="125">
        <v>105.321</v>
      </c>
      <c r="T1182" s="122">
        <v>103.321</v>
      </c>
      <c r="U1182" s="123">
        <f t="shared" si="566"/>
        <v>2</v>
      </c>
      <c r="V1182" s="124">
        <f t="shared" si="567"/>
        <v>1.9357149079083633</v>
      </c>
      <c r="W1182" s="121" t="s">
        <v>8992</v>
      </c>
      <c r="X1182" s="122">
        <v>105</v>
      </c>
      <c r="Y1182" s="122">
        <v>103</v>
      </c>
      <c r="Z1182" s="123">
        <f t="shared" si="602"/>
        <v>2</v>
      </c>
      <c r="AA1182" s="124">
        <f t="shared" si="590"/>
        <v>1.9417475728155338</v>
      </c>
      <c r="AB1182" s="28" t="s">
        <v>11839</v>
      </c>
      <c r="AC1182" s="122" t="s">
        <v>11839</v>
      </c>
      <c r="AD1182" s="122" t="s">
        <v>11839</v>
      </c>
      <c r="AE1182" s="123" t="s">
        <v>11839</v>
      </c>
      <c r="AF1182" s="29" t="s">
        <v>11839</v>
      </c>
      <c r="AG1182" s="28" t="s">
        <v>11839</v>
      </c>
      <c r="AH1182" s="122" t="s">
        <v>11839</v>
      </c>
      <c r="AI1182" s="122" t="s">
        <v>11839</v>
      </c>
      <c r="AJ1182" s="123" t="s">
        <v>11839</v>
      </c>
      <c r="AK1182" s="124" t="s">
        <v>11839</v>
      </c>
      <c r="AL1182" s="28" t="s">
        <v>11839</v>
      </c>
      <c r="AM1182" s="122" t="s">
        <v>11839</v>
      </c>
      <c r="AN1182" s="122" t="s">
        <v>11839</v>
      </c>
      <c r="AO1182" s="123" t="s">
        <v>11839</v>
      </c>
      <c r="AP1182" s="29" t="s">
        <v>11839</v>
      </c>
      <c r="AQ1182" s="28" t="s">
        <v>11839</v>
      </c>
      <c r="AR1182" s="122" t="s">
        <v>11839</v>
      </c>
      <c r="AS1182" s="122" t="s">
        <v>11839</v>
      </c>
      <c r="AT1182" s="123" t="s">
        <v>11839</v>
      </c>
      <c r="AU1182" s="124" t="s">
        <v>11837</v>
      </c>
      <c r="AV1182" s="104"/>
      <c r="AX1182" s="129"/>
      <c r="AY1182" s="139"/>
      <c r="AZ1182" s="139"/>
    </row>
    <row r="1183" spans="3:52" ht="50" customHeight="1">
      <c r="C1183" s="52" t="s">
        <v>6320</v>
      </c>
      <c r="D1183" s="130" t="s">
        <v>2682</v>
      </c>
      <c r="E1183" s="131" t="s">
        <v>6360</v>
      </c>
      <c r="F1183" s="132" t="s">
        <v>2683</v>
      </c>
      <c r="G1183" s="125">
        <v>215.69399999999999</v>
      </c>
      <c r="H1183" s="122">
        <v>196.81299999999999</v>
      </c>
      <c r="I1183" s="123">
        <f t="shared" si="564"/>
        <v>18.881</v>
      </c>
      <c r="J1183" s="124">
        <f t="shared" si="565"/>
        <v>9.5933703566329456</v>
      </c>
      <c r="K1183" s="125">
        <v>75.44</v>
      </c>
      <c r="L1183" s="122">
        <v>76.227000000000004</v>
      </c>
      <c r="M1183" s="123">
        <f t="shared" si="569"/>
        <v>-0.78700000000000614</v>
      </c>
      <c r="N1183" s="124">
        <f t="shared" si="570"/>
        <v>-1.032442572841652</v>
      </c>
      <c r="O1183" s="125" t="s">
        <v>11840</v>
      </c>
      <c r="P1183" s="122" t="s">
        <v>11840</v>
      </c>
      <c r="Q1183" s="123" t="s">
        <v>11839</v>
      </c>
      <c r="R1183" s="124" t="s">
        <v>11840</v>
      </c>
      <c r="S1183" s="125">
        <v>140.25399999999999</v>
      </c>
      <c r="T1183" s="122">
        <v>120.586</v>
      </c>
      <c r="U1183" s="123">
        <f t="shared" si="566"/>
        <v>19.667999999999992</v>
      </c>
      <c r="V1183" s="124">
        <f t="shared" si="567"/>
        <v>16.310351118703657</v>
      </c>
      <c r="W1183" s="121" t="s">
        <v>7380</v>
      </c>
      <c r="X1183" s="122">
        <v>73</v>
      </c>
      <c r="Y1183" s="122">
        <v>66</v>
      </c>
      <c r="Z1183" s="123">
        <f>X1183-Y1183</f>
        <v>7</v>
      </c>
      <c r="AA1183" s="124">
        <f t="shared" si="590"/>
        <v>10.606060606060606</v>
      </c>
      <c r="AB1183" s="28" t="s">
        <v>8993</v>
      </c>
      <c r="AC1183" s="122">
        <v>67</v>
      </c>
      <c r="AD1183" s="122">
        <v>55</v>
      </c>
      <c r="AE1183" s="123">
        <f t="shared" si="598"/>
        <v>12</v>
      </c>
      <c r="AF1183" s="29">
        <f t="shared" si="599"/>
        <v>21.818181818181817</v>
      </c>
      <c r="AG1183" s="122" t="s">
        <v>6421</v>
      </c>
      <c r="AH1183" s="122" t="s">
        <v>6421</v>
      </c>
      <c r="AI1183" s="122" t="s">
        <v>6421</v>
      </c>
      <c r="AJ1183" s="122" t="s">
        <v>6421</v>
      </c>
      <c r="AK1183" s="122" t="s">
        <v>6421</v>
      </c>
      <c r="AL1183" s="28" t="s">
        <v>6421</v>
      </c>
      <c r="AM1183" s="122" t="s">
        <v>6421</v>
      </c>
      <c r="AN1183" s="122" t="s">
        <v>6421</v>
      </c>
      <c r="AO1183" s="123" t="s">
        <v>6421</v>
      </c>
      <c r="AP1183" s="29" t="s">
        <v>6421</v>
      </c>
      <c r="AQ1183" s="28" t="s">
        <v>6421</v>
      </c>
      <c r="AR1183" s="122" t="s">
        <v>6421</v>
      </c>
      <c r="AS1183" s="122" t="s">
        <v>6421</v>
      </c>
      <c r="AT1183" s="123" t="s">
        <v>6421</v>
      </c>
      <c r="AU1183" s="124" t="s">
        <v>6421</v>
      </c>
      <c r="AV1183" s="104"/>
      <c r="AX1183" s="129"/>
      <c r="AY1183" s="139"/>
      <c r="AZ1183" s="139"/>
    </row>
    <row r="1184" spans="3:52" ht="50" customHeight="1">
      <c r="C1184" s="52" t="s">
        <v>6320</v>
      </c>
      <c r="D1184" s="130" t="s">
        <v>2684</v>
      </c>
      <c r="E1184" s="131" t="s">
        <v>6360</v>
      </c>
      <c r="F1184" s="132" t="s">
        <v>2685</v>
      </c>
      <c r="G1184" s="125">
        <v>100.292</v>
      </c>
      <c r="H1184" s="122">
        <v>100.14100000000001</v>
      </c>
      <c r="I1184" s="123">
        <f t="shared" si="564"/>
        <v>0.15099999999999625</v>
      </c>
      <c r="J1184" s="124">
        <f t="shared" si="565"/>
        <v>0.15078738978040587</v>
      </c>
      <c r="K1184" s="125">
        <v>100.292</v>
      </c>
      <c r="L1184" s="122">
        <v>100.14100000000001</v>
      </c>
      <c r="M1184" s="123">
        <f t="shared" si="569"/>
        <v>0.15099999999999625</v>
      </c>
      <c r="N1184" s="124">
        <f t="shared" si="570"/>
        <v>0.15078738978040587</v>
      </c>
      <c r="O1184" s="125" t="s">
        <v>11840</v>
      </c>
      <c r="P1184" s="122" t="s">
        <v>11840</v>
      </c>
      <c r="Q1184" s="123" t="s">
        <v>11839</v>
      </c>
      <c r="R1184" s="124" t="s">
        <v>11840</v>
      </c>
      <c r="S1184" s="125" t="s">
        <v>6421</v>
      </c>
      <c r="T1184" s="122" t="s">
        <v>6421</v>
      </c>
      <c r="U1184" s="123" t="s">
        <v>6421</v>
      </c>
      <c r="V1184" s="124" t="s">
        <v>6421</v>
      </c>
      <c r="W1184" s="121" t="s">
        <v>11839</v>
      </c>
      <c r="X1184" s="122" t="s">
        <v>11840</v>
      </c>
      <c r="Y1184" s="122" t="s">
        <v>11840</v>
      </c>
      <c r="Z1184" s="123" t="s">
        <v>11840</v>
      </c>
      <c r="AA1184" s="124" t="s">
        <v>11840</v>
      </c>
      <c r="AB1184" s="28" t="s">
        <v>11839</v>
      </c>
      <c r="AC1184" s="122" t="s">
        <v>11839</v>
      </c>
      <c r="AD1184" s="122" t="s">
        <v>11839</v>
      </c>
      <c r="AE1184" s="123" t="s">
        <v>11839</v>
      </c>
      <c r="AF1184" s="29" t="s">
        <v>11839</v>
      </c>
      <c r="AG1184" s="28" t="s">
        <v>11839</v>
      </c>
      <c r="AH1184" s="122" t="s">
        <v>11839</v>
      </c>
      <c r="AI1184" s="122" t="s">
        <v>11839</v>
      </c>
      <c r="AJ1184" s="123" t="s">
        <v>11839</v>
      </c>
      <c r="AK1184" s="124" t="s">
        <v>11839</v>
      </c>
      <c r="AL1184" s="28" t="s">
        <v>11839</v>
      </c>
      <c r="AM1184" s="122" t="s">
        <v>11839</v>
      </c>
      <c r="AN1184" s="122" t="s">
        <v>11839</v>
      </c>
      <c r="AO1184" s="123" t="s">
        <v>11839</v>
      </c>
      <c r="AP1184" s="29" t="s">
        <v>11839</v>
      </c>
      <c r="AQ1184" s="28" t="s">
        <v>11839</v>
      </c>
      <c r="AR1184" s="122" t="s">
        <v>11839</v>
      </c>
      <c r="AS1184" s="122" t="s">
        <v>11839</v>
      </c>
      <c r="AT1184" s="123" t="s">
        <v>11839</v>
      </c>
      <c r="AU1184" s="124" t="s">
        <v>11839</v>
      </c>
      <c r="AV1184" s="104"/>
      <c r="AX1184" s="129"/>
      <c r="AY1184" s="139"/>
      <c r="AZ1184" s="139"/>
    </row>
    <row r="1185" spans="3:52" ht="50" customHeight="1">
      <c r="C1185" s="52" t="s">
        <v>6320</v>
      </c>
      <c r="D1185" s="130" t="s">
        <v>2686</v>
      </c>
      <c r="E1185" s="131" t="s">
        <v>6360</v>
      </c>
      <c r="F1185" s="132" t="s">
        <v>2687</v>
      </c>
      <c r="G1185" s="125">
        <v>1166.741</v>
      </c>
      <c r="H1185" s="122">
        <v>1067.3699999999999</v>
      </c>
      <c r="I1185" s="123">
        <f t="shared" si="564"/>
        <v>99.371000000000095</v>
      </c>
      <c r="J1185" s="124">
        <f t="shared" si="565"/>
        <v>9.3098925396067074</v>
      </c>
      <c r="K1185" s="125">
        <v>728.62099999999998</v>
      </c>
      <c r="L1185" s="122">
        <v>701.77</v>
      </c>
      <c r="M1185" s="123">
        <f t="shared" si="569"/>
        <v>26.850999999999999</v>
      </c>
      <c r="N1185" s="124">
        <f t="shared" si="570"/>
        <v>3.8261823674423248</v>
      </c>
      <c r="O1185" s="125" t="s">
        <v>11840</v>
      </c>
      <c r="P1185" s="122" t="s">
        <v>11840</v>
      </c>
      <c r="Q1185" s="123" t="s">
        <v>11839</v>
      </c>
      <c r="R1185" s="124" t="s">
        <v>11840</v>
      </c>
      <c r="S1185" s="125">
        <v>438.12</v>
      </c>
      <c r="T1185" s="122">
        <v>365.6</v>
      </c>
      <c r="U1185" s="123">
        <f t="shared" si="566"/>
        <v>72.519999999999982</v>
      </c>
      <c r="V1185" s="124">
        <f t="shared" si="567"/>
        <v>19.835886214442006</v>
      </c>
      <c r="W1185" s="121" t="s">
        <v>8994</v>
      </c>
      <c r="X1185" s="122">
        <v>387</v>
      </c>
      <c r="Y1185" s="122">
        <v>306</v>
      </c>
      <c r="Z1185" s="123">
        <f t="shared" si="602"/>
        <v>81</v>
      </c>
      <c r="AA1185" s="124">
        <f>Z1185/Y1185*100</f>
        <v>26.47058823529412</v>
      </c>
      <c r="AB1185" s="28" t="s">
        <v>8995</v>
      </c>
      <c r="AC1185" s="122">
        <v>21</v>
      </c>
      <c r="AD1185" s="122">
        <v>25</v>
      </c>
      <c r="AE1185" s="123">
        <f t="shared" si="598"/>
        <v>-4</v>
      </c>
      <c r="AF1185" s="29">
        <f t="shared" si="599"/>
        <v>-16</v>
      </c>
      <c r="AG1185" s="28" t="s">
        <v>8996</v>
      </c>
      <c r="AH1185" s="122">
        <v>28</v>
      </c>
      <c r="AI1185" s="122">
        <v>31</v>
      </c>
      <c r="AJ1185" s="123">
        <f t="shared" si="573"/>
        <v>-3</v>
      </c>
      <c r="AK1185" s="124">
        <f t="shared" si="574"/>
        <v>-9.67741935483871</v>
      </c>
      <c r="AL1185" s="28" t="s">
        <v>8997</v>
      </c>
      <c r="AM1185" s="122">
        <v>2</v>
      </c>
      <c r="AN1185" s="122">
        <v>4</v>
      </c>
      <c r="AO1185" s="123">
        <f t="shared" si="593"/>
        <v>-2</v>
      </c>
      <c r="AP1185" s="29">
        <f t="shared" si="594"/>
        <v>-50</v>
      </c>
      <c r="AQ1185" s="28" t="s">
        <v>6421</v>
      </c>
      <c r="AR1185" s="122" t="s">
        <v>6421</v>
      </c>
      <c r="AS1185" s="122" t="s">
        <v>6421</v>
      </c>
      <c r="AT1185" s="123" t="s">
        <v>6421</v>
      </c>
      <c r="AU1185" s="124" t="s">
        <v>6421</v>
      </c>
      <c r="AV1185" s="104"/>
      <c r="AX1185" s="129"/>
      <c r="AY1185" s="139"/>
      <c r="AZ1185" s="139"/>
    </row>
    <row r="1186" spans="3:52" ht="50" customHeight="1">
      <c r="C1186" s="52" t="s">
        <v>6320</v>
      </c>
      <c r="D1186" s="130" t="s">
        <v>2688</v>
      </c>
      <c r="E1186" s="131" t="s">
        <v>6360</v>
      </c>
      <c r="F1186" s="132" t="s">
        <v>2689</v>
      </c>
      <c r="G1186" s="125">
        <v>2148.3980000000001</v>
      </c>
      <c r="H1186" s="122">
        <v>2323.203</v>
      </c>
      <c r="I1186" s="123">
        <f t="shared" si="564"/>
        <v>-174.80499999999984</v>
      </c>
      <c r="J1186" s="124">
        <f t="shared" si="565"/>
        <v>-7.5243101872716167</v>
      </c>
      <c r="K1186" s="125">
        <v>2104.0479999999998</v>
      </c>
      <c r="L1186" s="122">
        <v>2278.857</v>
      </c>
      <c r="M1186" s="123">
        <f t="shared" si="569"/>
        <v>-174.8090000000002</v>
      </c>
      <c r="N1186" s="124">
        <f t="shared" si="570"/>
        <v>-7.6709069502825411</v>
      </c>
      <c r="O1186" s="125" t="s">
        <v>11840</v>
      </c>
      <c r="P1186" s="122" t="s">
        <v>11840</v>
      </c>
      <c r="Q1186" s="123" t="s">
        <v>11839</v>
      </c>
      <c r="R1186" s="124" t="s">
        <v>11840</v>
      </c>
      <c r="S1186" s="125">
        <v>44.35</v>
      </c>
      <c r="T1186" s="122">
        <v>44.345999999999997</v>
      </c>
      <c r="U1186" s="123">
        <f t="shared" si="566"/>
        <v>4.0000000000048885E-3</v>
      </c>
      <c r="V1186" s="124">
        <f t="shared" si="567"/>
        <v>9.0199792540587402E-3</v>
      </c>
      <c r="W1186" s="121" t="s">
        <v>7459</v>
      </c>
      <c r="X1186" s="122">
        <v>44</v>
      </c>
      <c r="Y1186" s="122">
        <v>44</v>
      </c>
      <c r="Z1186" s="123">
        <f>X1186-Y1186</f>
        <v>0</v>
      </c>
      <c r="AA1186" s="124">
        <f>Z1186/Y1186*100</f>
        <v>0</v>
      </c>
      <c r="AB1186" s="28" t="s">
        <v>11839</v>
      </c>
      <c r="AC1186" s="122" t="s">
        <v>11839</v>
      </c>
      <c r="AD1186" s="122" t="s">
        <v>11839</v>
      </c>
      <c r="AE1186" s="123" t="s">
        <v>11839</v>
      </c>
      <c r="AF1186" s="29" t="s">
        <v>11839</v>
      </c>
      <c r="AG1186" s="28" t="s">
        <v>11839</v>
      </c>
      <c r="AH1186" s="122" t="s">
        <v>11839</v>
      </c>
      <c r="AI1186" s="122" t="s">
        <v>11839</v>
      </c>
      <c r="AJ1186" s="123" t="s">
        <v>11839</v>
      </c>
      <c r="AK1186" s="124" t="s">
        <v>11839</v>
      </c>
      <c r="AL1186" s="28" t="s">
        <v>11839</v>
      </c>
      <c r="AM1186" s="122" t="s">
        <v>11839</v>
      </c>
      <c r="AN1186" s="122" t="s">
        <v>11839</v>
      </c>
      <c r="AO1186" s="123" t="s">
        <v>11839</v>
      </c>
      <c r="AP1186" s="29" t="s">
        <v>11839</v>
      </c>
      <c r="AQ1186" s="28" t="s">
        <v>11839</v>
      </c>
      <c r="AR1186" s="122" t="s">
        <v>11839</v>
      </c>
      <c r="AS1186" s="122" t="s">
        <v>11839</v>
      </c>
      <c r="AT1186" s="123" t="s">
        <v>11839</v>
      </c>
      <c r="AU1186" s="124" t="s">
        <v>11837</v>
      </c>
      <c r="AV1186" s="104"/>
      <c r="AX1186" s="129"/>
      <c r="AY1186" s="139"/>
      <c r="AZ1186" s="139"/>
    </row>
    <row r="1187" spans="3:52" ht="50" customHeight="1">
      <c r="C1187" s="52" t="s">
        <v>6320</v>
      </c>
      <c r="D1187" s="130" t="s">
        <v>2690</v>
      </c>
      <c r="E1187" s="131" t="s">
        <v>6360</v>
      </c>
      <c r="F1187" s="132" t="s">
        <v>2691</v>
      </c>
      <c r="G1187" s="125">
        <v>5738.4250000000002</v>
      </c>
      <c r="H1187" s="122">
        <v>5852.09</v>
      </c>
      <c r="I1187" s="123">
        <f t="shared" si="564"/>
        <v>-113.66499999999996</v>
      </c>
      <c r="J1187" s="124">
        <f t="shared" si="565"/>
        <v>-1.9422975381444911</v>
      </c>
      <c r="K1187" s="125">
        <v>5738.4250000000002</v>
      </c>
      <c r="L1187" s="122">
        <v>5852.09</v>
      </c>
      <c r="M1187" s="123">
        <f t="shared" si="569"/>
        <v>-113.66499999999996</v>
      </c>
      <c r="N1187" s="124">
        <f t="shared" si="570"/>
        <v>-1.9422975381444911</v>
      </c>
      <c r="O1187" s="125" t="s">
        <v>11840</v>
      </c>
      <c r="P1187" s="122" t="s">
        <v>11840</v>
      </c>
      <c r="Q1187" s="123" t="s">
        <v>11839</v>
      </c>
      <c r="R1187" s="124" t="s">
        <v>11840</v>
      </c>
      <c r="S1187" s="125" t="s">
        <v>6421</v>
      </c>
      <c r="T1187" s="122" t="s">
        <v>6421</v>
      </c>
      <c r="U1187" s="123" t="s">
        <v>6421</v>
      </c>
      <c r="V1187" s="124" t="s">
        <v>6421</v>
      </c>
      <c r="W1187" s="121" t="s">
        <v>11839</v>
      </c>
      <c r="X1187" s="122" t="s">
        <v>11840</v>
      </c>
      <c r="Y1187" s="122" t="s">
        <v>11840</v>
      </c>
      <c r="Z1187" s="123" t="s">
        <v>11840</v>
      </c>
      <c r="AA1187" s="124" t="s">
        <v>11840</v>
      </c>
      <c r="AB1187" s="28" t="s">
        <v>11839</v>
      </c>
      <c r="AC1187" s="122" t="s">
        <v>11839</v>
      </c>
      <c r="AD1187" s="122" t="s">
        <v>11839</v>
      </c>
      <c r="AE1187" s="123" t="s">
        <v>11839</v>
      </c>
      <c r="AF1187" s="29" t="s">
        <v>11839</v>
      </c>
      <c r="AG1187" s="28" t="s">
        <v>11839</v>
      </c>
      <c r="AH1187" s="122" t="s">
        <v>11839</v>
      </c>
      <c r="AI1187" s="122" t="s">
        <v>11839</v>
      </c>
      <c r="AJ1187" s="123" t="s">
        <v>11839</v>
      </c>
      <c r="AK1187" s="124" t="s">
        <v>11839</v>
      </c>
      <c r="AL1187" s="28" t="s">
        <v>11839</v>
      </c>
      <c r="AM1187" s="122" t="s">
        <v>11839</v>
      </c>
      <c r="AN1187" s="122" t="s">
        <v>11839</v>
      </c>
      <c r="AO1187" s="123" t="s">
        <v>11839</v>
      </c>
      <c r="AP1187" s="29" t="s">
        <v>11839</v>
      </c>
      <c r="AQ1187" s="28" t="s">
        <v>11839</v>
      </c>
      <c r="AR1187" s="122" t="s">
        <v>11839</v>
      </c>
      <c r="AS1187" s="122" t="s">
        <v>11839</v>
      </c>
      <c r="AT1187" s="123" t="s">
        <v>11839</v>
      </c>
      <c r="AU1187" s="124" t="s">
        <v>11839</v>
      </c>
      <c r="AV1187" s="104"/>
      <c r="AX1187" s="129"/>
      <c r="AY1187" s="139"/>
      <c r="AZ1187" s="139"/>
    </row>
    <row r="1188" spans="3:52" ht="50" customHeight="1">
      <c r="C1188" s="52" t="s">
        <v>6320</v>
      </c>
      <c r="D1188" s="130" t="s">
        <v>2692</v>
      </c>
      <c r="E1188" s="131" t="s">
        <v>6360</v>
      </c>
      <c r="F1188" s="132" t="s">
        <v>2693</v>
      </c>
      <c r="G1188" s="125">
        <v>480.899</v>
      </c>
      <c r="H1188" s="122">
        <v>776.71400000000006</v>
      </c>
      <c r="I1188" s="123">
        <f t="shared" si="564"/>
        <v>-295.81500000000005</v>
      </c>
      <c r="J1188" s="124">
        <f t="shared" si="565"/>
        <v>-38.085447153006129</v>
      </c>
      <c r="K1188" s="125">
        <v>474.286</v>
      </c>
      <c r="L1188" s="122">
        <v>771.80200000000002</v>
      </c>
      <c r="M1188" s="123">
        <f t="shared" si="569"/>
        <v>-297.51600000000002</v>
      </c>
      <c r="N1188" s="124">
        <f t="shared" si="570"/>
        <v>-38.54822869077821</v>
      </c>
      <c r="O1188" s="125">
        <v>6.6130000000000004</v>
      </c>
      <c r="P1188" s="122">
        <v>4.9119999999999999</v>
      </c>
      <c r="Q1188" s="123">
        <f t="shared" si="575"/>
        <v>1.7010000000000005</v>
      </c>
      <c r="R1188" s="124">
        <f t="shared" si="576"/>
        <v>34.629478827361574</v>
      </c>
      <c r="S1188" s="125" t="s">
        <v>6421</v>
      </c>
      <c r="T1188" s="122" t="s">
        <v>6421</v>
      </c>
      <c r="U1188" s="123" t="s">
        <v>6421</v>
      </c>
      <c r="V1188" s="124" t="s">
        <v>6421</v>
      </c>
      <c r="W1188" s="121" t="s">
        <v>11839</v>
      </c>
      <c r="X1188" s="122" t="s">
        <v>11840</v>
      </c>
      <c r="Y1188" s="122" t="s">
        <v>11840</v>
      </c>
      <c r="Z1188" s="123" t="s">
        <v>11840</v>
      </c>
      <c r="AA1188" s="124" t="s">
        <v>11840</v>
      </c>
      <c r="AB1188" s="28" t="s">
        <v>11839</v>
      </c>
      <c r="AC1188" s="122" t="s">
        <v>11839</v>
      </c>
      <c r="AD1188" s="122" t="s">
        <v>11839</v>
      </c>
      <c r="AE1188" s="123" t="s">
        <v>11839</v>
      </c>
      <c r="AF1188" s="29" t="s">
        <v>11839</v>
      </c>
      <c r="AG1188" s="28" t="s">
        <v>11839</v>
      </c>
      <c r="AH1188" s="122" t="s">
        <v>11839</v>
      </c>
      <c r="AI1188" s="122" t="s">
        <v>11839</v>
      </c>
      <c r="AJ1188" s="123" t="s">
        <v>11839</v>
      </c>
      <c r="AK1188" s="124" t="s">
        <v>11839</v>
      </c>
      <c r="AL1188" s="28" t="s">
        <v>11839</v>
      </c>
      <c r="AM1188" s="122" t="s">
        <v>11839</v>
      </c>
      <c r="AN1188" s="122" t="s">
        <v>11839</v>
      </c>
      <c r="AO1188" s="123" t="s">
        <v>11839</v>
      </c>
      <c r="AP1188" s="29" t="s">
        <v>11839</v>
      </c>
      <c r="AQ1188" s="28" t="s">
        <v>11839</v>
      </c>
      <c r="AR1188" s="122" t="s">
        <v>11839</v>
      </c>
      <c r="AS1188" s="122" t="s">
        <v>11839</v>
      </c>
      <c r="AT1188" s="123" t="s">
        <v>11839</v>
      </c>
      <c r="AU1188" s="124" t="s">
        <v>11839</v>
      </c>
      <c r="AV1188" s="104"/>
      <c r="AX1188" s="129"/>
      <c r="AY1188" s="139"/>
      <c r="AZ1188" s="139"/>
    </row>
    <row r="1189" spans="3:52" ht="50" customHeight="1">
      <c r="C1189" s="52" t="s">
        <v>6320</v>
      </c>
      <c r="D1189" s="106" t="s">
        <v>2694</v>
      </c>
      <c r="E1189" s="107" t="s">
        <v>6360</v>
      </c>
      <c r="F1189" s="108" t="s">
        <v>2695</v>
      </c>
      <c r="G1189" s="125">
        <v>188.50899999999999</v>
      </c>
      <c r="H1189" s="122">
        <v>143.50899999999999</v>
      </c>
      <c r="I1189" s="123">
        <f t="shared" si="564"/>
        <v>45</v>
      </c>
      <c r="J1189" s="124">
        <f t="shared" si="565"/>
        <v>31.356918381425558</v>
      </c>
      <c r="K1189" s="125">
        <v>65.662999999999997</v>
      </c>
      <c r="L1189" s="122">
        <v>35.662999999999997</v>
      </c>
      <c r="M1189" s="123">
        <f t="shared" si="569"/>
        <v>30</v>
      </c>
      <c r="N1189" s="124">
        <f t="shared" si="570"/>
        <v>84.120797465159981</v>
      </c>
      <c r="O1189" s="125" t="s">
        <v>11840</v>
      </c>
      <c r="P1189" s="122" t="s">
        <v>11840</v>
      </c>
      <c r="Q1189" s="123" t="s">
        <v>11839</v>
      </c>
      <c r="R1189" s="124" t="s">
        <v>11840</v>
      </c>
      <c r="S1189" s="125">
        <v>122.846</v>
      </c>
      <c r="T1189" s="122">
        <v>107.846</v>
      </c>
      <c r="U1189" s="123">
        <f t="shared" si="566"/>
        <v>15</v>
      </c>
      <c r="V1189" s="124">
        <f t="shared" si="567"/>
        <v>13.90872169575135</v>
      </c>
      <c r="W1189" s="121" t="s">
        <v>7459</v>
      </c>
      <c r="X1189" s="122">
        <v>123</v>
      </c>
      <c r="Y1189" s="122">
        <v>108</v>
      </c>
      <c r="Z1189" s="123">
        <f>X1189-Y1189</f>
        <v>15</v>
      </c>
      <c r="AA1189" s="124">
        <f t="shared" si="590"/>
        <v>13.888888888888889</v>
      </c>
      <c r="AB1189" s="28" t="s">
        <v>11839</v>
      </c>
      <c r="AC1189" s="122" t="s">
        <v>11839</v>
      </c>
      <c r="AD1189" s="122" t="s">
        <v>11839</v>
      </c>
      <c r="AE1189" s="123" t="s">
        <v>11839</v>
      </c>
      <c r="AF1189" s="29" t="s">
        <v>11839</v>
      </c>
      <c r="AG1189" s="28" t="s">
        <v>11839</v>
      </c>
      <c r="AH1189" s="122" t="s">
        <v>11839</v>
      </c>
      <c r="AI1189" s="122" t="s">
        <v>11839</v>
      </c>
      <c r="AJ1189" s="123" t="s">
        <v>11839</v>
      </c>
      <c r="AK1189" s="124" t="s">
        <v>11839</v>
      </c>
      <c r="AL1189" s="28" t="s">
        <v>11839</v>
      </c>
      <c r="AM1189" s="122" t="s">
        <v>11839</v>
      </c>
      <c r="AN1189" s="122" t="s">
        <v>11839</v>
      </c>
      <c r="AO1189" s="123" t="s">
        <v>11839</v>
      </c>
      <c r="AP1189" s="29" t="s">
        <v>11839</v>
      </c>
      <c r="AQ1189" s="28" t="s">
        <v>11839</v>
      </c>
      <c r="AR1189" s="122" t="s">
        <v>11839</v>
      </c>
      <c r="AS1189" s="122" t="s">
        <v>11839</v>
      </c>
      <c r="AT1189" s="123" t="s">
        <v>11839</v>
      </c>
      <c r="AU1189" s="124" t="s">
        <v>11837</v>
      </c>
      <c r="AV1189" s="8"/>
      <c r="AX1189" s="129"/>
      <c r="AY1189" s="139"/>
      <c r="AZ1189" s="139"/>
    </row>
    <row r="1190" spans="3:52" ht="50" customHeight="1">
      <c r="C1190" s="52" t="s">
        <v>6320</v>
      </c>
      <c r="D1190" s="106" t="s">
        <v>2696</v>
      </c>
      <c r="E1190" s="107" t="s">
        <v>6360</v>
      </c>
      <c r="F1190" s="108" t="s">
        <v>2697</v>
      </c>
      <c r="G1190" s="125">
        <v>771.88099999999997</v>
      </c>
      <c r="H1190" s="122">
        <v>760.09900000000005</v>
      </c>
      <c r="I1190" s="123">
        <f t="shared" si="564"/>
        <v>11.781999999999925</v>
      </c>
      <c r="J1190" s="124">
        <f t="shared" si="565"/>
        <v>1.5500612420224109</v>
      </c>
      <c r="K1190" s="125">
        <v>124.396</v>
      </c>
      <c r="L1190" s="122">
        <v>109.48099999999999</v>
      </c>
      <c r="M1190" s="123">
        <f t="shared" si="569"/>
        <v>14.915000000000006</v>
      </c>
      <c r="N1190" s="124">
        <f t="shared" si="570"/>
        <v>13.623368438359174</v>
      </c>
      <c r="O1190" s="125" t="s">
        <v>11840</v>
      </c>
      <c r="P1190" s="122" t="s">
        <v>11840</v>
      </c>
      <c r="Q1190" s="123" t="s">
        <v>11839</v>
      </c>
      <c r="R1190" s="124" t="s">
        <v>11840</v>
      </c>
      <c r="S1190" s="125">
        <v>647.48500000000001</v>
      </c>
      <c r="T1190" s="122">
        <v>650.61800000000005</v>
      </c>
      <c r="U1190" s="123">
        <f t="shared" si="566"/>
        <v>-3.1330000000000382</v>
      </c>
      <c r="V1190" s="124">
        <f t="shared" si="567"/>
        <v>-0.48154216452665594</v>
      </c>
      <c r="W1190" s="121" t="s">
        <v>8998</v>
      </c>
      <c r="X1190" s="122">
        <v>612.82299999999998</v>
      </c>
      <c r="Y1190" s="122">
        <v>615.89800000000002</v>
      </c>
      <c r="Z1190" s="123">
        <f t="shared" ref="Z1190" si="607">X1190-Y1190</f>
        <v>-3.0750000000000455</v>
      </c>
      <c r="AA1190" s="124">
        <f t="shared" si="590"/>
        <v>-0.49927098318228758</v>
      </c>
      <c r="AB1190" s="28" t="s">
        <v>8999</v>
      </c>
      <c r="AC1190" s="122">
        <v>29.806999999999999</v>
      </c>
      <c r="AD1190" s="122">
        <v>28.706</v>
      </c>
      <c r="AE1190" s="123">
        <f t="shared" si="598"/>
        <v>1.1009999999999991</v>
      </c>
      <c r="AF1190" s="29">
        <f t="shared" si="599"/>
        <v>3.8354351006758138</v>
      </c>
      <c r="AG1190" s="28" t="s">
        <v>7049</v>
      </c>
      <c r="AH1190" s="122">
        <v>2.6949999999999998</v>
      </c>
      <c r="AI1190" s="122">
        <v>2.2810000000000001</v>
      </c>
      <c r="AJ1190" s="123">
        <f t="shared" si="573"/>
        <v>0.4139999999999997</v>
      </c>
      <c r="AK1190" s="124">
        <f t="shared" si="574"/>
        <v>18.149934239368683</v>
      </c>
      <c r="AL1190" s="28" t="s">
        <v>9000</v>
      </c>
      <c r="AM1190" s="122">
        <v>2.16</v>
      </c>
      <c r="AN1190" s="122">
        <v>3.7330000000000001</v>
      </c>
      <c r="AO1190" s="123">
        <f t="shared" si="593"/>
        <v>-1.573</v>
      </c>
      <c r="AP1190" s="29">
        <f t="shared" si="594"/>
        <v>-42.13769086525582</v>
      </c>
      <c r="AQ1190" s="28" t="s">
        <v>6421</v>
      </c>
      <c r="AR1190" s="122" t="s">
        <v>6421</v>
      </c>
      <c r="AS1190" s="122" t="s">
        <v>6421</v>
      </c>
      <c r="AT1190" s="123" t="s">
        <v>6421</v>
      </c>
      <c r="AU1190" s="124" t="s">
        <v>6421</v>
      </c>
      <c r="AV1190" s="8"/>
      <c r="AX1190" s="129"/>
      <c r="AY1190" s="139"/>
      <c r="AZ1190" s="139"/>
    </row>
    <row r="1191" spans="3:52" ht="50" customHeight="1">
      <c r="C1191" s="52" t="s">
        <v>6320</v>
      </c>
      <c r="D1191" s="130" t="s">
        <v>2698</v>
      </c>
      <c r="E1191" s="131" t="s">
        <v>6360</v>
      </c>
      <c r="F1191" s="132" t="s">
        <v>2699</v>
      </c>
      <c r="G1191" s="125">
        <v>19.5</v>
      </c>
      <c r="H1191" s="122">
        <v>19.5</v>
      </c>
      <c r="I1191" s="123">
        <f t="shared" si="564"/>
        <v>0</v>
      </c>
      <c r="J1191" s="124">
        <f t="shared" si="565"/>
        <v>0</v>
      </c>
      <c r="K1191" s="125" t="s">
        <v>11904</v>
      </c>
      <c r="L1191" s="122" t="s">
        <v>11904</v>
      </c>
      <c r="M1191" s="123" t="s">
        <v>11837</v>
      </c>
      <c r="N1191" s="124" t="s">
        <v>11837</v>
      </c>
      <c r="O1191" s="125" t="s">
        <v>11840</v>
      </c>
      <c r="P1191" s="122" t="s">
        <v>11840</v>
      </c>
      <c r="Q1191" s="123" t="s">
        <v>11839</v>
      </c>
      <c r="R1191" s="124" t="s">
        <v>11840</v>
      </c>
      <c r="S1191" s="125">
        <v>19.5</v>
      </c>
      <c r="T1191" s="122">
        <v>19.5</v>
      </c>
      <c r="U1191" s="123">
        <f t="shared" si="566"/>
        <v>0</v>
      </c>
      <c r="V1191" s="124">
        <f t="shared" si="567"/>
        <v>0</v>
      </c>
      <c r="W1191" s="121" t="s">
        <v>7459</v>
      </c>
      <c r="X1191" s="122">
        <v>20</v>
      </c>
      <c r="Y1191" s="122">
        <v>20</v>
      </c>
      <c r="Z1191" s="123">
        <f t="shared" si="602"/>
        <v>0</v>
      </c>
      <c r="AA1191" s="124">
        <f t="shared" si="590"/>
        <v>0</v>
      </c>
      <c r="AB1191" s="28" t="s">
        <v>11839</v>
      </c>
      <c r="AC1191" s="122" t="s">
        <v>11839</v>
      </c>
      <c r="AD1191" s="122" t="s">
        <v>11839</v>
      </c>
      <c r="AE1191" s="123" t="s">
        <v>11839</v>
      </c>
      <c r="AF1191" s="29" t="s">
        <v>11839</v>
      </c>
      <c r="AG1191" s="28" t="s">
        <v>11839</v>
      </c>
      <c r="AH1191" s="122" t="s">
        <v>11839</v>
      </c>
      <c r="AI1191" s="122" t="s">
        <v>11839</v>
      </c>
      <c r="AJ1191" s="123" t="s">
        <v>11839</v>
      </c>
      <c r="AK1191" s="124" t="s">
        <v>11839</v>
      </c>
      <c r="AL1191" s="28" t="s">
        <v>11839</v>
      </c>
      <c r="AM1191" s="122" t="s">
        <v>11839</v>
      </c>
      <c r="AN1191" s="122" t="s">
        <v>11839</v>
      </c>
      <c r="AO1191" s="123" t="s">
        <v>11839</v>
      </c>
      <c r="AP1191" s="29" t="s">
        <v>11839</v>
      </c>
      <c r="AQ1191" s="28" t="s">
        <v>11839</v>
      </c>
      <c r="AR1191" s="122" t="s">
        <v>11839</v>
      </c>
      <c r="AS1191" s="122" t="s">
        <v>11839</v>
      </c>
      <c r="AT1191" s="123" t="s">
        <v>11839</v>
      </c>
      <c r="AU1191" s="124" t="s">
        <v>11837</v>
      </c>
      <c r="AV1191" s="104"/>
      <c r="AX1191" s="129"/>
      <c r="AY1191" s="139"/>
      <c r="AZ1191" s="139"/>
    </row>
    <row r="1192" spans="3:52" ht="50" customHeight="1">
      <c r="C1192" s="52" t="s">
        <v>6320</v>
      </c>
      <c r="D1192" s="130" t="s">
        <v>2700</v>
      </c>
      <c r="E1192" s="131" t="s">
        <v>6360</v>
      </c>
      <c r="F1192" s="132" t="s">
        <v>2701</v>
      </c>
      <c r="G1192" s="125">
        <v>1344.508</v>
      </c>
      <c r="H1192" s="122">
        <v>1257.136</v>
      </c>
      <c r="I1192" s="123">
        <f t="shared" si="564"/>
        <v>87.372000000000071</v>
      </c>
      <c r="J1192" s="124">
        <f t="shared" si="565"/>
        <v>6.950083364091082</v>
      </c>
      <c r="K1192" s="125">
        <v>36.447000000000003</v>
      </c>
      <c r="L1192" s="122">
        <v>34.360999999999997</v>
      </c>
      <c r="M1192" s="123">
        <f t="shared" si="569"/>
        <v>2.0860000000000056</v>
      </c>
      <c r="N1192" s="124">
        <f t="shared" si="570"/>
        <v>6.0708361223480276</v>
      </c>
      <c r="O1192" s="125" t="s">
        <v>11840</v>
      </c>
      <c r="P1192" s="122" t="s">
        <v>11840</v>
      </c>
      <c r="Q1192" s="123" t="s">
        <v>11839</v>
      </c>
      <c r="R1192" s="124" t="s">
        <v>11840</v>
      </c>
      <c r="S1192" s="125">
        <v>1308.0609999999999</v>
      </c>
      <c r="T1192" s="122">
        <v>1222.7750000000001</v>
      </c>
      <c r="U1192" s="123">
        <f t="shared" si="566"/>
        <v>85.285999999999831</v>
      </c>
      <c r="V1192" s="124">
        <f t="shared" si="567"/>
        <v>6.9747909468217646</v>
      </c>
      <c r="W1192" s="121" t="s">
        <v>7217</v>
      </c>
      <c r="X1192" s="122">
        <v>993</v>
      </c>
      <c r="Y1192" s="122">
        <v>993</v>
      </c>
      <c r="Z1192" s="123">
        <f t="shared" si="602"/>
        <v>0</v>
      </c>
      <c r="AA1192" s="124">
        <f t="shared" si="590"/>
        <v>0</v>
      </c>
      <c r="AB1192" s="28" t="s">
        <v>7049</v>
      </c>
      <c r="AC1192" s="122">
        <v>300</v>
      </c>
      <c r="AD1192" s="122">
        <v>219</v>
      </c>
      <c r="AE1192" s="123">
        <f t="shared" si="598"/>
        <v>81</v>
      </c>
      <c r="AF1192" s="29">
        <f t="shared" si="599"/>
        <v>36.986301369863014</v>
      </c>
      <c r="AG1192" s="28" t="s">
        <v>7491</v>
      </c>
      <c r="AH1192" s="122">
        <v>16</v>
      </c>
      <c r="AI1192" s="122">
        <v>11</v>
      </c>
      <c r="AJ1192" s="123">
        <f t="shared" si="573"/>
        <v>5</v>
      </c>
      <c r="AK1192" s="124">
        <f t="shared" si="574"/>
        <v>45.454545454545453</v>
      </c>
      <c r="AL1192" s="28" t="s">
        <v>6421</v>
      </c>
      <c r="AM1192" s="122" t="s">
        <v>6421</v>
      </c>
      <c r="AN1192" s="122" t="s">
        <v>6421</v>
      </c>
      <c r="AO1192" s="123" t="s">
        <v>6421</v>
      </c>
      <c r="AP1192" s="29" t="s">
        <v>6421</v>
      </c>
      <c r="AQ1192" s="28" t="s">
        <v>6421</v>
      </c>
      <c r="AR1192" s="122" t="s">
        <v>6421</v>
      </c>
      <c r="AS1192" s="122" t="s">
        <v>6421</v>
      </c>
      <c r="AT1192" s="123" t="s">
        <v>6421</v>
      </c>
      <c r="AU1192" s="124" t="s">
        <v>6421</v>
      </c>
      <c r="AV1192" s="104"/>
      <c r="AX1192" s="129"/>
      <c r="AY1192" s="139"/>
      <c r="AZ1192" s="139"/>
    </row>
    <row r="1193" spans="3:52" ht="50" customHeight="1">
      <c r="C1193" s="52" t="s">
        <v>6321</v>
      </c>
      <c r="D1193" s="130" t="s">
        <v>2704</v>
      </c>
      <c r="E1193" s="131" t="s">
        <v>6360</v>
      </c>
      <c r="F1193" s="132" t="s">
        <v>2705</v>
      </c>
      <c r="G1193" s="125">
        <v>87.367000000000004</v>
      </c>
      <c r="H1193" s="122">
        <v>125.937</v>
      </c>
      <c r="I1193" s="123">
        <f t="shared" si="564"/>
        <v>-38.569999999999993</v>
      </c>
      <c r="J1193" s="124">
        <f t="shared" si="565"/>
        <v>-30.626424323272744</v>
      </c>
      <c r="K1193" s="125">
        <v>87.367000000000004</v>
      </c>
      <c r="L1193" s="122">
        <v>125.937</v>
      </c>
      <c r="M1193" s="123">
        <f t="shared" si="569"/>
        <v>-38.569999999999993</v>
      </c>
      <c r="N1193" s="124">
        <f t="shared" si="570"/>
        <v>-30.626424323272744</v>
      </c>
      <c r="O1193" s="125" t="s">
        <v>11840</v>
      </c>
      <c r="P1193" s="122" t="s">
        <v>11840</v>
      </c>
      <c r="Q1193" s="123" t="s">
        <v>11839</v>
      </c>
      <c r="R1193" s="124" t="s">
        <v>11840</v>
      </c>
      <c r="S1193" s="125" t="s">
        <v>6421</v>
      </c>
      <c r="T1193" s="122" t="s">
        <v>6421</v>
      </c>
      <c r="U1193" s="123" t="s">
        <v>6421</v>
      </c>
      <c r="V1193" s="124" t="s">
        <v>6421</v>
      </c>
      <c r="W1193" s="121" t="s">
        <v>11839</v>
      </c>
      <c r="X1193" s="122" t="s">
        <v>11840</v>
      </c>
      <c r="Y1193" s="122" t="s">
        <v>11840</v>
      </c>
      <c r="Z1193" s="123" t="s">
        <v>11840</v>
      </c>
      <c r="AA1193" s="124" t="s">
        <v>11840</v>
      </c>
      <c r="AB1193" s="28" t="s">
        <v>11839</v>
      </c>
      <c r="AC1193" s="122" t="s">
        <v>11839</v>
      </c>
      <c r="AD1193" s="122" t="s">
        <v>11839</v>
      </c>
      <c r="AE1193" s="123" t="s">
        <v>11839</v>
      </c>
      <c r="AF1193" s="29" t="s">
        <v>11839</v>
      </c>
      <c r="AG1193" s="28" t="s">
        <v>11839</v>
      </c>
      <c r="AH1193" s="122" t="s">
        <v>11839</v>
      </c>
      <c r="AI1193" s="122" t="s">
        <v>11839</v>
      </c>
      <c r="AJ1193" s="123" t="s">
        <v>11839</v>
      </c>
      <c r="AK1193" s="124" t="s">
        <v>11839</v>
      </c>
      <c r="AL1193" s="28" t="s">
        <v>11839</v>
      </c>
      <c r="AM1193" s="122" t="s">
        <v>11839</v>
      </c>
      <c r="AN1193" s="122" t="s">
        <v>11839</v>
      </c>
      <c r="AO1193" s="123" t="s">
        <v>11839</v>
      </c>
      <c r="AP1193" s="29" t="s">
        <v>11839</v>
      </c>
      <c r="AQ1193" s="28" t="s">
        <v>11839</v>
      </c>
      <c r="AR1193" s="122" t="s">
        <v>11839</v>
      </c>
      <c r="AS1193" s="122" t="s">
        <v>11839</v>
      </c>
      <c r="AT1193" s="123" t="s">
        <v>11839</v>
      </c>
      <c r="AU1193" s="124" t="s">
        <v>11839</v>
      </c>
      <c r="AV1193" s="104"/>
      <c r="AX1193" s="129"/>
      <c r="AY1193" s="139"/>
      <c r="AZ1193" s="139"/>
    </row>
    <row r="1194" spans="3:52" ht="50" customHeight="1">
      <c r="C1194" s="52" t="s">
        <v>6320</v>
      </c>
      <c r="D1194" s="130" t="s">
        <v>2706</v>
      </c>
      <c r="E1194" s="131" t="s">
        <v>6360</v>
      </c>
      <c r="F1194" s="132" t="s">
        <v>2707</v>
      </c>
      <c r="G1194" s="125">
        <v>490.59699999999998</v>
      </c>
      <c r="H1194" s="122">
        <v>250.25399999999999</v>
      </c>
      <c r="I1194" s="123">
        <f t="shared" si="564"/>
        <v>240.34299999999999</v>
      </c>
      <c r="J1194" s="124">
        <f t="shared" si="565"/>
        <v>96.03962374227784</v>
      </c>
      <c r="K1194" s="125" t="s">
        <v>11904</v>
      </c>
      <c r="L1194" s="122" t="s">
        <v>11904</v>
      </c>
      <c r="M1194" s="123" t="s">
        <v>11837</v>
      </c>
      <c r="N1194" s="124" t="s">
        <v>11837</v>
      </c>
      <c r="O1194" s="125" t="s">
        <v>11840</v>
      </c>
      <c r="P1194" s="122" t="s">
        <v>11840</v>
      </c>
      <c r="Q1194" s="123" t="s">
        <v>11839</v>
      </c>
      <c r="R1194" s="124" t="s">
        <v>11840</v>
      </c>
      <c r="S1194" s="125">
        <v>490.59699999999998</v>
      </c>
      <c r="T1194" s="122">
        <v>250.25399999999999</v>
      </c>
      <c r="U1194" s="123">
        <f t="shared" si="566"/>
        <v>240.34299999999999</v>
      </c>
      <c r="V1194" s="124">
        <f t="shared" si="567"/>
        <v>96.03962374227784</v>
      </c>
      <c r="W1194" s="121" t="s">
        <v>9001</v>
      </c>
      <c r="X1194" s="122">
        <v>490.59699999999998</v>
      </c>
      <c r="Y1194" s="122">
        <v>250.25399999999999</v>
      </c>
      <c r="Z1194" s="123">
        <f>X1194-Y1194</f>
        <v>240.34299999999999</v>
      </c>
      <c r="AA1194" s="124">
        <f t="shared" si="590"/>
        <v>96.03962374227784</v>
      </c>
      <c r="AB1194" s="28" t="s">
        <v>11839</v>
      </c>
      <c r="AC1194" s="122" t="s">
        <v>11839</v>
      </c>
      <c r="AD1194" s="122" t="s">
        <v>11839</v>
      </c>
      <c r="AE1194" s="123" t="s">
        <v>11839</v>
      </c>
      <c r="AF1194" s="29" t="s">
        <v>11839</v>
      </c>
      <c r="AG1194" s="28" t="s">
        <v>11839</v>
      </c>
      <c r="AH1194" s="122" t="s">
        <v>11839</v>
      </c>
      <c r="AI1194" s="122" t="s">
        <v>11839</v>
      </c>
      <c r="AJ1194" s="123" t="s">
        <v>11839</v>
      </c>
      <c r="AK1194" s="124" t="s">
        <v>11839</v>
      </c>
      <c r="AL1194" s="28" t="s">
        <v>11839</v>
      </c>
      <c r="AM1194" s="122" t="s">
        <v>11839</v>
      </c>
      <c r="AN1194" s="122" t="s">
        <v>11839</v>
      </c>
      <c r="AO1194" s="123" t="s">
        <v>11839</v>
      </c>
      <c r="AP1194" s="29" t="s">
        <v>11839</v>
      </c>
      <c r="AQ1194" s="28" t="s">
        <v>11839</v>
      </c>
      <c r="AR1194" s="122" t="s">
        <v>11839</v>
      </c>
      <c r="AS1194" s="122" t="s">
        <v>11839</v>
      </c>
      <c r="AT1194" s="123" t="s">
        <v>11839</v>
      </c>
      <c r="AU1194" s="124" t="s">
        <v>11837</v>
      </c>
      <c r="AV1194" s="104"/>
      <c r="AX1194" s="129"/>
      <c r="AY1194" s="139"/>
      <c r="AZ1194" s="139"/>
    </row>
    <row r="1195" spans="3:52" ht="50" customHeight="1">
      <c r="C1195" s="52" t="s">
        <v>6316</v>
      </c>
      <c r="D1195" s="130" t="s">
        <v>2708</v>
      </c>
      <c r="E1195" s="131" t="s">
        <v>6361</v>
      </c>
      <c r="F1195" s="132" t="s">
        <v>2709</v>
      </c>
      <c r="G1195" s="125">
        <v>33141.027999999998</v>
      </c>
      <c r="H1195" s="122">
        <v>33337.519999999997</v>
      </c>
      <c r="I1195" s="123">
        <f>IF(AND(G1195="-",H1195="-"),"-",IF(AND(G1195&gt;0,H1195="-"),G1195,IF(AND(G1195="-",H1195&gt;0),-H1195,G1195-H1195)))</f>
        <v>-196.49199999999837</v>
      </c>
      <c r="J1195" s="124">
        <f>IF(AND(G1195="-",H1195="-"),"-",IF(AND(G1195&gt;0,H1195="-"),"皆増",IF(AND(G1195="-",H1195&gt;0),"皆減",I1195/H1195*100)))</f>
        <v>-0.58940197111242343</v>
      </c>
      <c r="K1195" s="125">
        <v>15148.562</v>
      </c>
      <c r="L1195" s="122">
        <v>15252.501</v>
      </c>
      <c r="M1195" s="123">
        <f>IF(AND(K1195="-",L1195="-"),"-",IF(AND(K1195&gt;0,L1195="-"),K1195,IF(AND(K1195="-",L1195&gt;0),-L1195,K1195-L1195)))</f>
        <v>-103.93900000000031</v>
      </c>
      <c r="N1195" s="124">
        <f>IF(AND(K1195="-",L1195="-"),"-",IF(AND(K1195&gt;0,L1195="-"),"皆増",IF(AND(K1195="-",L1195&gt;0),"皆減",M1195/L1195*100)))</f>
        <v>-0.68145545442023125</v>
      </c>
      <c r="O1195" s="125">
        <v>4124.8509999999997</v>
      </c>
      <c r="P1195" s="122">
        <v>4119.3429999999998</v>
      </c>
      <c r="Q1195" s="123">
        <f>IF(AND(O1195="-",P1195="-"),"-",IF(AND(O1195&gt;0,P1195="-"),O1195,IF(AND(O1195="-",P1195&gt;0),-P1195,O1195-P1195)))</f>
        <v>5.5079999999998108</v>
      </c>
      <c r="R1195" s="124">
        <f>IF(AND(O1195="-",P1195="-"),"-",IF(AND(O1195&gt;0,P1195="-"),"皆増",IF(AND(O1195="-",P1195&gt;0),"皆減",Q1195/P1195*100)))</f>
        <v>0.1337106426922888</v>
      </c>
      <c r="S1195" s="125">
        <v>13867.615</v>
      </c>
      <c r="T1195" s="122">
        <v>13965.675999999999</v>
      </c>
      <c r="U1195" s="123">
        <f>IF(AND(S1195="-",T1195="-"),"-",IF(AND(S1195&gt;0,T1195="-"),S1195,IF(AND(S1195="-",T1195&gt;0),-T1195,S1195-T1195)))</f>
        <v>-98.060999999999694</v>
      </c>
      <c r="V1195" s="124">
        <f>IF(AND(S1195="-",T1195="-"),"-",IF(AND(S1195&gt;0,T1195="-"),"皆増",IF(AND(S1195="-",T1195&gt;0),"皆減",U1195/T1195*100)))</f>
        <v>-0.70215720313144669</v>
      </c>
      <c r="W1195" s="121" t="s">
        <v>6484</v>
      </c>
      <c r="X1195" s="122">
        <v>4153</v>
      </c>
      <c r="Y1195" s="122">
        <v>3836</v>
      </c>
      <c r="Z1195" s="123">
        <v>317</v>
      </c>
      <c r="AA1195" s="124">
        <v>8.2638164754953074</v>
      </c>
      <c r="AB1195" s="28" t="s">
        <v>6963</v>
      </c>
      <c r="AC1195" s="122">
        <v>3187</v>
      </c>
      <c r="AD1195" s="122">
        <v>2404</v>
      </c>
      <c r="AE1195" s="123">
        <v>783</v>
      </c>
      <c r="AF1195" s="29">
        <v>32.570715474209649</v>
      </c>
      <c r="AG1195" s="28" t="s">
        <v>6388</v>
      </c>
      <c r="AH1195" s="122">
        <v>2926</v>
      </c>
      <c r="AI1195" s="122">
        <v>2936</v>
      </c>
      <c r="AJ1195" s="123">
        <v>-10</v>
      </c>
      <c r="AK1195" s="124">
        <v>-0.34059945504087191</v>
      </c>
      <c r="AL1195" s="28" t="s">
        <v>6561</v>
      </c>
      <c r="AM1195" s="122">
        <v>1278</v>
      </c>
      <c r="AN1195" s="122">
        <v>1189</v>
      </c>
      <c r="AO1195" s="123">
        <v>89</v>
      </c>
      <c r="AP1195" s="29">
        <v>7.485281749369217</v>
      </c>
      <c r="AQ1195" s="28" t="s">
        <v>9002</v>
      </c>
      <c r="AR1195" s="122">
        <v>585</v>
      </c>
      <c r="AS1195" s="122">
        <v>649</v>
      </c>
      <c r="AT1195" s="123">
        <v>-64</v>
      </c>
      <c r="AU1195" s="124">
        <v>-9.8613251155624049</v>
      </c>
      <c r="AV1195" s="9" t="s">
        <v>12292</v>
      </c>
      <c r="AX1195" s="129"/>
      <c r="AY1195" s="139"/>
      <c r="AZ1195" s="139"/>
    </row>
    <row r="1196" spans="3:52" ht="50" customHeight="1">
      <c r="C1196" s="52" t="s">
        <v>6322</v>
      </c>
      <c r="D1196" s="130" t="s">
        <v>2710</v>
      </c>
      <c r="E1196" s="131" t="s">
        <v>6361</v>
      </c>
      <c r="F1196" s="132" t="s">
        <v>2711</v>
      </c>
      <c r="G1196" s="125">
        <v>37746.368000000002</v>
      </c>
      <c r="H1196" s="122">
        <v>37740.904999999999</v>
      </c>
      <c r="I1196" s="123">
        <f t="shared" ref="I1196:I1259" si="608">IF(AND(G1196="-",H1196="-"),"-",IF(AND(G1196&gt;0,H1196="-"),G1196,IF(AND(G1196="-",H1196&gt;0),-H1196,G1196-H1196)))</f>
        <v>5.463000000003376</v>
      </c>
      <c r="J1196" s="124">
        <f t="shared" ref="J1196:J1259" si="609">IF(AND(G1196="-",H1196="-"),"-",IF(AND(G1196&gt;0,H1196="-"),"皆増",IF(AND(G1196="-",H1196&gt;0),"皆減",I1196/H1196*100)))</f>
        <v>1.4475010601900979E-2</v>
      </c>
      <c r="K1196" s="125">
        <v>14055.084999999999</v>
      </c>
      <c r="L1196" s="122">
        <v>13446.599</v>
      </c>
      <c r="M1196" s="123">
        <f t="shared" ref="M1196:M1259" si="610">IF(AND(K1196="-",L1196="-"),"-",IF(AND(K1196&gt;0,L1196="-"),K1196,IF(AND(K1196="-",L1196&gt;0),-L1196,K1196-L1196)))</f>
        <v>608.48599999999897</v>
      </c>
      <c r="N1196" s="124">
        <f t="shared" ref="N1196:N1259" si="611">IF(AND(K1196="-",L1196="-"),"-",IF(AND(K1196&gt;0,L1196="-"),"皆増",IF(AND(K1196="-",L1196&gt;0),"皆減",M1196/L1196*100)))</f>
        <v>4.525203733672722</v>
      </c>
      <c r="O1196" s="125">
        <v>6542.1909999999998</v>
      </c>
      <c r="P1196" s="122">
        <v>6931.8220000000001</v>
      </c>
      <c r="Q1196" s="123">
        <f t="shared" ref="Q1196:Q1259" si="612">IF(AND(O1196="-",P1196="-"),"-",IF(AND(O1196&gt;0,P1196="-"),O1196,IF(AND(O1196="-",P1196&gt;0),-P1196,O1196-P1196)))</f>
        <v>-389.63100000000031</v>
      </c>
      <c r="R1196" s="124">
        <f t="shared" ref="R1196:R1259" si="613">IF(AND(O1196="-",P1196="-"),"-",IF(AND(O1196&gt;0,P1196="-"),"皆増",IF(AND(O1196="-",P1196&gt;0),"皆減",Q1196/P1196*100)))</f>
        <v>-5.6209031334041804</v>
      </c>
      <c r="S1196" s="125">
        <v>17149.092000000001</v>
      </c>
      <c r="T1196" s="122">
        <v>17362.484</v>
      </c>
      <c r="U1196" s="123">
        <f t="shared" ref="U1196:U1259" si="614">IF(AND(S1196="-",T1196="-"),"-",IF(AND(S1196&gt;0,T1196="-"),S1196,IF(AND(S1196="-",T1196&gt;0),-T1196,S1196-T1196)))</f>
        <v>-213.39199999999983</v>
      </c>
      <c r="V1196" s="124">
        <f t="shared" ref="V1196:V1259" si="615">IF(AND(S1196="-",T1196="-"),"-",IF(AND(S1196&gt;0,T1196="-"),"皆増",IF(AND(S1196="-",T1196&gt;0),"皆減",U1196/T1196*100)))</f>
        <v>-1.2290407294255812</v>
      </c>
      <c r="W1196" s="121" t="s">
        <v>6388</v>
      </c>
      <c r="X1196" s="122">
        <v>4060</v>
      </c>
      <c r="Y1196" s="122">
        <v>4353</v>
      </c>
      <c r="Z1196" s="123">
        <v>-293</v>
      </c>
      <c r="AA1196" s="124">
        <v>-6.7309901217551111</v>
      </c>
      <c r="AB1196" s="28" t="s">
        <v>7102</v>
      </c>
      <c r="AC1196" s="122">
        <v>2570</v>
      </c>
      <c r="AD1196" s="122">
        <v>2858</v>
      </c>
      <c r="AE1196" s="123">
        <v>-288</v>
      </c>
      <c r="AF1196" s="29">
        <v>-10.076976906927921</v>
      </c>
      <c r="AG1196" s="28" t="s">
        <v>9004</v>
      </c>
      <c r="AH1196" s="122">
        <v>2404</v>
      </c>
      <c r="AI1196" s="122">
        <v>2001</v>
      </c>
      <c r="AJ1196" s="123">
        <v>403</v>
      </c>
      <c r="AK1196" s="124">
        <v>20.139930034982509</v>
      </c>
      <c r="AL1196" s="28" t="s">
        <v>8237</v>
      </c>
      <c r="AM1196" s="122">
        <v>2152</v>
      </c>
      <c r="AN1196" s="122">
        <v>2150</v>
      </c>
      <c r="AO1196" s="123">
        <v>2</v>
      </c>
      <c r="AP1196" s="29">
        <v>9.3023255813953487E-2</v>
      </c>
      <c r="AQ1196" s="28" t="s">
        <v>9005</v>
      </c>
      <c r="AR1196" s="122">
        <v>1567</v>
      </c>
      <c r="AS1196" s="122">
        <v>1599</v>
      </c>
      <c r="AT1196" s="123">
        <v>-32</v>
      </c>
      <c r="AU1196" s="124">
        <v>-2.0012507817385865</v>
      </c>
      <c r="AV1196" s="9" t="s">
        <v>9003</v>
      </c>
      <c r="AX1196" s="129"/>
      <c r="AY1196" s="139"/>
      <c r="AZ1196" s="139"/>
    </row>
    <row r="1197" spans="3:52" ht="50" customHeight="1">
      <c r="C1197" s="52" t="s">
        <v>6317</v>
      </c>
      <c r="D1197" s="130" t="s">
        <v>2712</v>
      </c>
      <c r="E1197" s="131" t="s">
        <v>6361</v>
      </c>
      <c r="F1197" s="132" t="s">
        <v>2713</v>
      </c>
      <c r="G1197" s="125">
        <v>20688.806</v>
      </c>
      <c r="H1197" s="122">
        <v>20213.544000000002</v>
      </c>
      <c r="I1197" s="123">
        <f t="shared" si="608"/>
        <v>475.26199999999881</v>
      </c>
      <c r="J1197" s="124">
        <f t="shared" si="609"/>
        <v>2.3512057064312857</v>
      </c>
      <c r="K1197" s="125">
        <v>4109.2039999999997</v>
      </c>
      <c r="L1197" s="122">
        <v>4109.2039999999997</v>
      </c>
      <c r="M1197" s="123">
        <f t="shared" si="610"/>
        <v>0</v>
      </c>
      <c r="N1197" s="124">
        <f t="shared" si="611"/>
        <v>0</v>
      </c>
      <c r="O1197" s="125">
        <v>4759.3140000000003</v>
      </c>
      <c r="P1197" s="122">
        <v>5159.3140000000003</v>
      </c>
      <c r="Q1197" s="123">
        <f t="shared" si="612"/>
        <v>-400</v>
      </c>
      <c r="R1197" s="124">
        <f t="shared" si="613"/>
        <v>-7.7529687086306431</v>
      </c>
      <c r="S1197" s="125">
        <v>11820.288</v>
      </c>
      <c r="T1197" s="122">
        <v>10945.026</v>
      </c>
      <c r="U1197" s="123">
        <f t="shared" si="614"/>
        <v>875.26200000000063</v>
      </c>
      <c r="V1197" s="124">
        <f t="shared" si="615"/>
        <v>7.9968928351563591</v>
      </c>
      <c r="W1197" s="121" t="s">
        <v>9006</v>
      </c>
      <c r="X1197" s="122">
        <v>4233</v>
      </c>
      <c r="Y1197" s="122">
        <v>4365</v>
      </c>
      <c r="Z1197" s="123">
        <v>-132</v>
      </c>
      <c r="AA1197" s="124">
        <v>-3.0240549828178693</v>
      </c>
      <c r="AB1197" s="28" t="s">
        <v>9007</v>
      </c>
      <c r="AC1197" s="122">
        <v>3042</v>
      </c>
      <c r="AD1197" s="122">
        <v>3018</v>
      </c>
      <c r="AE1197" s="123">
        <v>24</v>
      </c>
      <c r="AF1197" s="29">
        <v>0.79522862823061624</v>
      </c>
      <c r="AG1197" s="28" t="s">
        <v>9008</v>
      </c>
      <c r="AH1197" s="122">
        <v>1420</v>
      </c>
      <c r="AI1197" s="122">
        <v>1420</v>
      </c>
      <c r="AJ1197" s="123">
        <v>0</v>
      </c>
      <c r="AK1197" s="124">
        <v>0</v>
      </c>
      <c r="AL1197" s="28" t="s">
        <v>9009</v>
      </c>
      <c r="AM1197" s="122">
        <v>1226</v>
      </c>
      <c r="AN1197" s="122">
        <v>180</v>
      </c>
      <c r="AO1197" s="123">
        <v>1046</v>
      </c>
      <c r="AP1197" s="29">
        <v>581.11111111111109</v>
      </c>
      <c r="AQ1197" s="28" t="s">
        <v>9010</v>
      </c>
      <c r="AR1197" s="122">
        <v>663</v>
      </c>
      <c r="AS1197" s="122">
        <v>680</v>
      </c>
      <c r="AT1197" s="123">
        <v>-17</v>
      </c>
      <c r="AU1197" s="124">
        <v>-2.5</v>
      </c>
      <c r="AV1197" s="9" t="s">
        <v>9003</v>
      </c>
      <c r="AX1197" s="129"/>
      <c r="AY1197" s="139"/>
      <c r="AZ1197" s="139"/>
    </row>
    <row r="1198" spans="3:52" ht="50" customHeight="1">
      <c r="C1198" s="52" t="s">
        <v>6318</v>
      </c>
      <c r="D1198" s="106" t="s">
        <v>2714</v>
      </c>
      <c r="E1198" s="107" t="s">
        <v>6361</v>
      </c>
      <c r="F1198" s="108" t="s">
        <v>2715</v>
      </c>
      <c r="G1198" s="125">
        <v>3374.069</v>
      </c>
      <c r="H1198" s="122">
        <v>3039.9769999999999</v>
      </c>
      <c r="I1198" s="123">
        <f t="shared" si="608"/>
        <v>334.0920000000001</v>
      </c>
      <c r="J1198" s="124">
        <f t="shared" si="609"/>
        <v>10.989951568712531</v>
      </c>
      <c r="K1198" s="125">
        <v>1212.079</v>
      </c>
      <c r="L1198" s="122">
        <v>1111.636</v>
      </c>
      <c r="M1198" s="123">
        <f t="shared" si="610"/>
        <v>100.44299999999998</v>
      </c>
      <c r="N1198" s="124">
        <f t="shared" si="611"/>
        <v>9.0356015818127506</v>
      </c>
      <c r="O1198" s="125">
        <v>179.77</v>
      </c>
      <c r="P1198" s="122">
        <v>109.723</v>
      </c>
      <c r="Q1198" s="123">
        <f t="shared" si="612"/>
        <v>70.047000000000011</v>
      </c>
      <c r="R1198" s="124">
        <f t="shared" si="613"/>
        <v>63.839851261813848</v>
      </c>
      <c r="S1198" s="125">
        <v>1982.22</v>
      </c>
      <c r="T1198" s="122">
        <v>1818.6179999999999</v>
      </c>
      <c r="U1198" s="123">
        <f t="shared" si="614"/>
        <v>163.60200000000009</v>
      </c>
      <c r="V1198" s="124">
        <f t="shared" si="615"/>
        <v>8.9959518711461168</v>
      </c>
      <c r="W1198" s="121" t="s">
        <v>7200</v>
      </c>
      <c r="X1198" s="122">
        <v>988</v>
      </c>
      <c r="Y1198" s="122">
        <v>880</v>
      </c>
      <c r="Z1198" s="123">
        <v>108</v>
      </c>
      <c r="AA1198" s="124">
        <v>12.272727272727273</v>
      </c>
      <c r="AB1198" s="28" t="s">
        <v>9011</v>
      </c>
      <c r="AC1198" s="122">
        <v>518</v>
      </c>
      <c r="AD1198" s="122">
        <v>513</v>
      </c>
      <c r="AE1198" s="123">
        <v>5</v>
      </c>
      <c r="AF1198" s="29">
        <v>0.97465886939571145</v>
      </c>
      <c r="AG1198" s="28" t="s">
        <v>7902</v>
      </c>
      <c r="AH1198" s="122">
        <v>179</v>
      </c>
      <c r="AI1198" s="122">
        <v>129</v>
      </c>
      <c r="AJ1198" s="123">
        <v>50</v>
      </c>
      <c r="AK1198" s="124">
        <v>38.759689922480625</v>
      </c>
      <c r="AL1198" s="28" t="s">
        <v>9012</v>
      </c>
      <c r="AM1198" s="122">
        <v>126</v>
      </c>
      <c r="AN1198" s="122">
        <v>126</v>
      </c>
      <c r="AO1198" s="123">
        <v>0</v>
      </c>
      <c r="AP1198" s="29">
        <v>0</v>
      </c>
      <c r="AQ1198" s="28" t="s">
        <v>9013</v>
      </c>
      <c r="AR1198" s="122">
        <v>61</v>
      </c>
      <c r="AS1198" s="122">
        <v>61</v>
      </c>
      <c r="AT1198" s="123">
        <v>0</v>
      </c>
      <c r="AU1198" s="124">
        <v>0</v>
      </c>
      <c r="AV1198" s="9" t="s">
        <v>12292</v>
      </c>
      <c r="AX1198" s="129"/>
      <c r="AY1198" s="139"/>
      <c r="AZ1198" s="139"/>
    </row>
    <row r="1199" spans="3:52" ht="50" customHeight="1">
      <c r="C1199" s="52" t="s">
        <v>6317</v>
      </c>
      <c r="D1199" s="130" t="s">
        <v>2716</v>
      </c>
      <c r="E1199" s="131" t="s">
        <v>6361</v>
      </c>
      <c r="F1199" s="132" t="s">
        <v>2717</v>
      </c>
      <c r="G1199" s="125">
        <v>11742.788</v>
      </c>
      <c r="H1199" s="122">
        <v>12193.504999999999</v>
      </c>
      <c r="I1199" s="123">
        <f t="shared" si="608"/>
        <v>-450.71699999999873</v>
      </c>
      <c r="J1199" s="124">
        <f t="shared" si="609"/>
        <v>-3.6963695016322116</v>
      </c>
      <c r="K1199" s="125">
        <v>1374.691</v>
      </c>
      <c r="L1199" s="122">
        <v>1770.0060000000001</v>
      </c>
      <c r="M1199" s="123">
        <f t="shared" si="610"/>
        <v>-395.31500000000005</v>
      </c>
      <c r="N1199" s="124">
        <f t="shared" si="611"/>
        <v>-22.334105082129668</v>
      </c>
      <c r="O1199" s="125">
        <v>1471.481</v>
      </c>
      <c r="P1199" s="122">
        <v>1467.597</v>
      </c>
      <c r="Q1199" s="123">
        <f t="shared" si="612"/>
        <v>3.8840000000000146</v>
      </c>
      <c r="R1199" s="124">
        <f t="shared" si="613"/>
        <v>0.26465030931516043</v>
      </c>
      <c r="S1199" s="125">
        <v>8896.616</v>
      </c>
      <c r="T1199" s="122">
        <v>8955.902</v>
      </c>
      <c r="U1199" s="123">
        <f t="shared" si="614"/>
        <v>-59.286000000000058</v>
      </c>
      <c r="V1199" s="124">
        <f t="shared" si="615"/>
        <v>-0.66197687290459473</v>
      </c>
      <c r="W1199" s="121" t="s">
        <v>6388</v>
      </c>
      <c r="X1199" s="122">
        <v>2228</v>
      </c>
      <c r="Y1199" s="122">
        <v>2228</v>
      </c>
      <c r="Z1199" s="123">
        <v>0</v>
      </c>
      <c r="AA1199" s="124">
        <v>0</v>
      </c>
      <c r="AB1199" s="28" t="s">
        <v>6532</v>
      </c>
      <c r="AC1199" s="122">
        <v>1827</v>
      </c>
      <c r="AD1199" s="122">
        <v>1865</v>
      </c>
      <c r="AE1199" s="123">
        <v>-38</v>
      </c>
      <c r="AF1199" s="29">
        <v>-2.0375335120643432</v>
      </c>
      <c r="AG1199" s="28" t="s">
        <v>9014</v>
      </c>
      <c r="AH1199" s="122">
        <v>1782</v>
      </c>
      <c r="AI1199" s="122">
        <v>1815</v>
      </c>
      <c r="AJ1199" s="123">
        <v>-33</v>
      </c>
      <c r="AK1199" s="124">
        <v>-1.8181818181818181</v>
      </c>
      <c r="AL1199" s="28" t="s">
        <v>6403</v>
      </c>
      <c r="AM1199" s="122">
        <v>1187</v>
      </c>
      <c r="AN1199" s="122">
        <v>1117</v>
      </c>
      <c r="AO1199" s="123">
        <v>70</v>
      </c>
      <c r="AP1199" s="29">
        <v>6.2667860340196961</v>
      </c>
      <c r="AQ1199" s="28" t="s">
        <v>6488</v>
      </c>
      <c r="AR1199" s="122">
        <v>1032</v>
      </c>
      <c r="AS1199" s="122">
        <v>1043</v>
      </c>
      <c r="AT1199" s="123">
        <v>-11</v>
      </c>
      <c r="AU1199" s="124">
        <v>-1.0546500479386385</v>
      </c>
      <c r="AV1199" s="9" t="s">
        <v>9003</v>
      </c>
      <c r="AX1199" s="129"/>
      <c r="AY1199" s="139"/>
      <c r="AZ1199" s="139"/>
    </row>
    <row r="1200" spans="3:52" ht="50" customHeight="1">
      <c r="C1200" s="52" t="s">
        <v>6318</v>
      </c>
      <c r="D1200" s="130" t="s">
        <v>2718</v>
      </c>
      <c r="E1200" s="131" t="s">
        <v>6361</v>
      </c>
      <c r="F1200" s="132" t="s">
        <v>2719</v>
      </c>
      <c r="G1200" s="125">
        <v>4115.2070000000003</v>
      </c>
      <c r="H1200" s="122">
        <v>4306.5780000000004</v>
      </c>
      <c r="I1200" s="123">
        <f t="shared" si="608"/>
        <v>-191.37100000000009</v>
      </c>
      <c r="J1200" s="124">
        <f t="shared" si="609"/>
        <v>-4.4436905589542341</v>
      </c>
      <c r="K1200" s="125">
        <v>1866.0409999999999</v>
      </c>
      <c r="L1200" s="122">
        <v>2199.4879999999998</v>
      </c>
      <c r="M1200" s="123">
        <f t="shared" si="610"/>
        <v>-333.44699999999989</v>
      </c>
      <c r="N1200" s="124">
        <f t="shared" si="611"/>
        <v>-15.160210012512</v>
      </c>
      <c r="O1200" s="125">
        <v>1011.337</v>
      </c>
      <c r="P1200" s="122">
        <v>1010.23</v>
      </c>
      <c r="Q1200" s="123">
        <f t="shared" si="612"/>
        <v>1.1069999999999709</v>
      </c>
      <c r="R1200" s="124">
        <f t="shared" si="613"/>
        <v>0.10957900676083376</v>
      </c>
      <c r="S1200" s="125">
        <v>1237.829</v>
      </c>
      <c r="T1200" s="122">
        <v>1096.8599999999999</v>
      </c>
      <c r="U1200" s="123">
        <f t="shared" si="614"/>
        <v>140.96900000000005</v>
      </c>
      <c r="V1200" s="124">
        <f t="shared" si="615"/>
        <v>12.852050398410011</v>
      </c>
      <c r="W1200" s="121" t="s">
        <v>6417</v>
      </c>
      <c r="X1200" s="122">
        <v>441</v>
      </c>
      <c r="Y1200" s="122">
        <v>383</v>
      </c>
      <c r="Z1200" s="123">
        <v>58</v>
      </c>
      <c r="AA1200" s="124">
        <v>15.143603133159269</v>
      </c>
      <c r="AB1200" s="28" t="s">
        <v>6456</v>
      </c>
      <c r="AC1200" s="122">
        <v>200</v>
      </c>
      <c r="AD1200" s="122">
        <v>100</v>
      </c>
      <c r="AE1200" s="123">
        <v>100</v>
      </c>
      <c r="AF1200" s="29">
        <v>100</v>
      </c>
      <c r="AG1200" s="28" t="s">
        <v>6502</v>
      </c>
      <c r="AH1200" s="122">
        <v>185</v>
      </c>
      <c r="AI1200" s="122">
        <v>203</v>
      </c>
      <c r="AJ1200" s="123">
        <v>-18</v>
      </c>
      <c r="AK1200" s="124">
        <v>-8.8669950738916263</v>
      </c>
      <c r="AL1200" s="28" t="s">
        <v>9015</v>
      </c>
      <c r="AM1200" s="122">
        <v>100</v>
      </c>
      <c r="AN1200" s="122">
        <v>100</v>
      </c>
      <c r="AO1200" s="123">
        <v>0</v>
      </c>
      <c r="AP1200" s="29">
        <v>0</v>
      </c>
      <c r="AQ1200" s="28" t="s">
        <v>6392</v>
      </c>
      <c r="AR1200" s="122">
        <v>93</v>
      </c>
      <c r="AS1200" s="122">
        <v>93</v>
      </c>
      <c r="AT1200" s="123">
        <v>0</v>
      </c>
      <c r="AU1200" s="124">
        <v>0</v>
      </c>
      <c r="AV1200" s="9" t="s">
        <v>9003</v>
      </c>
      <c r="AX1200" s="129"/>
      <c r="AY1200" s="139"/>
      <c r="AZ1200" s="139"/>
    </row>
    <row r="1201" spans="3:52" ht="50" customHeight="1">
      <c r="C1201" s="52" t="s">
        <v>6318</v>
      </c>
      <c r="D1201" s="130" t="s">
        <v>2720</v>
      </c>
      <c r="E1201" s="131" t="s">
        <v>6361</v>
      </c>
      <c r="F1201" s="132" t="s">
        <v>2721</v>
      </c>
      <c r="G1201" s="125">
        <v>5244.5770000000002</v>
      </c>
      <c r="H1201" s="122">
        <v>5457.0330000000004</v>
      </c>
      <c r="I1201" s="123">
        <f t="shared" si="608"/>
        <v>-212.45600000000013</v>
      </c>
      <c r="J1201" s="124">
        <f t="shared" si="609"/>
        <v>-3.8932511494799482</v>
      </c>
      <c r="K1201" s="125">
        <v>2483.8780000000002</v>
      </c>
      <c r="L1201" s="122">
        <v>2507.09</v>
      </c>
      <c r="M1201" s="123">
        <f t="shared" si="610"/>
        <v>-23.211999999999989</v>
      </c>
      <c r="N1201" s="124">
        <f t="shared" si="611"/>
        <v>-0.92585427726966274</v>
      </c>
      <c r="O1201" s="125">
        <v>56.691000000000003</v>
      </c>
      <c r="P1201" s="122">
        <v>116.619</v>
      </c>
      <c r="Q1201" s="123">
        <f t="shared" si="612"/>
        <v>-59.927999999999997</v>
      </c>
      <c r="R1201" s="124">
        <f t="shared" si="613"/>
        <v>-51.387852751266948</v>
      </c>
      <c r="S1201" s="125">
        <v>2704.0079999999998</v>
      </c>
      <c r="T1201" s="122">
        <v>2833.3240000000001</v>
      </c>
      <c r="U1201" s="123">
        <f t="shared" si="614"/>
        <v>-129.31600000000026</v>
      </c>
      <c r="V1201" s="124">
        <f t="shared" si="615"/>
        <v>-4.5641091523595696</v>
      </c>
      <c r="W1201" s="121" t="s">
        <v>6403</v>
      </c>
      <c r="X1201" s="122">
        <v>1315</v>
      </c>
      <c r="Y1201" s="122">
        <v>1774</v>
      </c>
      <c r="Z1201" s="123">
        <v>-459</v>
      </c>
      <c r="AA1201" s="124">
        <v>-25.873731679819617</v>
      </c>
      <c r="AB1201" s="28" t="s">
        <v>9016</v>
      </c>
      <c r="AC1201" s="122">
        <v>460</v>
      </c>
      <c r="AD1201" s="122">
        <v>460</v>
      </c>
      <c r="AE1201" s="123">
        <v>0</v>
      </c>
      <c r="AF1201" s="29">
        <v>0</v>
      </c>
      <c r="AG1201" s="28" t="s">
        <v>9017</v>
      </c>
      <c r="AH1201" s="122">
        <v>443</v>
      </c>
      <c r="AI1201" s="122">
        <v>74</v>
      </c>
      <c r="AJ1201" s="123">
        <v>369</v>
      </c>
      <c r="AK1201" s="124">
        <v>498.6486486486487</v>
      </c>
      <c r="AL1201" s="28" t="s">
        <v>9018</v>
      </c>
      <c r="AM1201" s="122">
        <v>341</v>
      </c>
      <c r="AN1201" s="122">
        <v>341</v>
      </c>
      <c r="AO1201" s="123">
        <v>0</v>
      </c>
      <c r="AP1201" s="29">
        <v>0</v>
      </c>
      <c r="AQ1201" s="28" t="s">
        <v>6484</v>
      </c>
      <c r="AR1201" s="122">
        <v>56</v>
      </c>
      <c r="AS1201" s="122">
        <v>106</v>
      </c>
      <c r="AT1201" s="123">
        <v>-50</v>
      </c>
      <c r="AU1201" s="124">
        <v>-47.169811320754718</v>
      </c>
      <c r="AV1201" s="9" t="s">
        <v>9003</v>
      </c>
      <c r="AX1201" s="129"/>
      <c r="AY1201" s="139"/>
      <c r="AZ1201" s="139"/>
    </row>
    <row r="1202" spans="3:52" ht="50" customHeight="1">
      <c r="C1202" s="52" t="s">
        <v>6318</v>
      </c>
      <c r="D1202" s="130" t="s">
        <v>2722</v>
      </c>
      <c r="E1202" s="131" t="s">
        <v>6361</v>
      </c>
      <c r="F1202" s="132" t="s">
        <v>2723</v>
      </c>
      <c r="G1202" s="125">
        <v>6699.5810000000001</v>
      </c>
      <c r="H1202" s="122">
        <v>6877.4859999999999</v>
      </c>
      <c r="I1202" s="123">
        <f t="shared" si="608"/>
        <v>-177.90499999999975</v>
      </c>
      <c r="J1202" s="124">
        <f t="shared" si="609"/>
        <v>-2.586773713534273</v>
      </c>
      <c r="K1202" s="125">
        <v>2453.8139999999999</v>
      </c>
      <c r="L1202" s="122">
        <v>2423.2570000000001</v>
      </c>
      <c r="M1202" s="123">
        <f t="shared" si="610"/>
        <v>30.556999999999789</v>
      </c>
      <c r="N1202" s="124">
        <f t="shared" si="611"/>
        <v>1.2609888261954794</v>
      </c>
      <c r="O1202" s="125">
        <v>1423.8979999999999</v>
      </c>
      <c r="P1202" s="122">
        <v>1417.99</v>
      </c>
      <c r="Q1202" s="123">
        <f t="shared" si="612"/>
        <v>5.9079999999999018</v>
      </c>
      <c r="R1202" s="124">
        <f t="shared" si="613"/>
        <v>0.41664609764525146</v>
      </c>
      <c r="S1202" s="125">
        <v>2821.8690000000001</v>
      </c>
      <c r="T1202" s="122">
        <v>3036.239</v>
      </c>
      <c r="U1202" s="123">
        <f t="shared" si="614"/>
        <v>-214.36999999999989</v>
      </c>
      <c r="V1202" s="124">
        <f t="shared" si="615"/>
        <v>-7.0603796341460567</v>
      </c>
      <c r="W1202" s="121" t="s">
        <v>9019</v>
      </c>
      <c r="X1202" s="122">
        <v>1640</v>
      </c>
      <c r="Y1202" s="122">
        <v>1900</v>
      </c>
      <c r="Z1202" s="123">
        <v>-260</v>
      </c>
      <c r="AA1202" s="124">
        <v>-13.684210526315791</v>
      </c>
      <c r="AB1202" s="28" t="s">
        <v>9020</v>
      </c>
      <c r="AC1202" s="122">
        <v>499</v>
      </c>
      <c r="AD1202" s="122">
        <v>498</v>
      </c>
      <c r="AE1202" s="123">
        <v>1</v>
      </c>
      <c r="AF1202" s="29">
        <v>0.20080321285140559</v>
      </c>
      <c r="AG1202" s="28" t="s">
        <v>9021</v>
      </c>
      <c r="AH1202" s="122">
        <v>272</v>
      </c>
      <c r="AI1202" s="122">
        <v>222</v>
      </c>
      <c r="AJ1202" s="123">
        <v>50</v>
      </c>
      <c r="AK1202" s="124">
        <v>22.522522522522522</v>
      </c>
      <c r="AL1202" s="28" t="s">
        <v>9022</v>
      </c>
      <c r="AM1202" s="122">
        <v>245</v>
      </c>
      <c r="AN1202" s="122">
        <v>245</v>
      </c>
      <c r="AO1202" s="123">
        <v>0</v>
      </c>
      <c r="AP1202" s="29">
        <v>0</v>
      </c>
      <c r="AQ1202" s="28" t="s">
        <v>9023</v>
      </c>
      <c r="AR1202" s="122">
        <v>80</v>
      </c>
      <c r="AS1202" s="122">
        <v>82</v>
      </c>
      <c r="AT1202" s="123">
        <v>-2</v>
      </c>
      <c r="AU1202" s="124">
        <v>-2.4390243902439024</v>
      </c>
      <c r="AV1202" s="9" t="s">
        <v>9003</v>
      </c>
      <c r="AX1202" s="129"/>
      <c r="AY1202" s="139"/>
      <c r="AZ1202" s="139"/>
    </row>
    <row r="1203" spans="3:52" ht="50" customHeight="1">
      <c r="C1203" s="52" t="s">
        <v>6318</v>
      </c>
      <c r="D1203" s="130" t="s">
        <v>2724</v>
      </c>
      <c r="E1203" s="131" t="s">
        <v>6361</v>
      </c>
      <c r="F1203" s="132" t="s">
        <v>2725</v>
      </c>
      <c r="G1203" s="125">
        <v>19275.233</v>
      </c>
      <c r="H1203" s="122">
        <v>19458.899000000001</v>
      </c>
      <c r="I1203" s="123">
        <f t="shared" si="608"/>
        <v>-183.66600000000108</v>
      </c>
      <c r="J1203" s="124">
        <f t="shared" si="609"/>
        <v>-0.94386635132851593</v>
      </c>
      <c r="K1203" s="125">
        <v>5466.6570000000002</v>
      </c>
      <c r="L1203" s="122">
        <v>4791.6989999999996</v>
      </c>
      <c r="M1203" s="123">
        <f t="shared" si="610"/>
        <v>674.95800000000054</v>
      </c>
      <c r="N1203" s="124">
        <f t="shared" si="611"/>
        <v>14.085984950223304</v>
      </c>
      <c r="O1203" s="125">
        <v>949.18600000000004</v>
      </c>
      <c r="P1203" s="122">
        <v>1193.5930000000001</v>
      </c>
      <c r="Q1203" s="123">
        <f t="shared" si="612"/>
        <v>-244.40700000000004</v>
      </c>
      <c r="R1203" s="124">
        <f t="shared" si="613"/>
        <v>-20.476577861968025</v>
      </c>
      <c r="S1203" s="125">
        <v>12859.39</v>
      </c>
      <c r="T1203" s="122">
        <v>13473.607</v>
      </c>
      <c r="U1203" s="123">
        <f t="shared" si="614"/>
        <v>-614.21700000000055</v>
      </c>
      <c r="V1203" s="124">
        <f t="shared" si="615"/>
        <v>-4.5586679201790625</v>
      </c>
      <c r="W1203" s="121" t="s">
        <v>6396</v>
      </c>
      <c r="X1203" s="122">
        <v>5558</v>
      </c>
      <c r="Y1203" s="122">
        <v>5902</v>
      </c>
      <c r="Z1203" s="123">
        <v>-344</v>
      </c>
      <c r="AA1203" s="124">
        <v>-5.8285327007793963</v>
      </c>
      <c r="AB1203" s="28" t="s">
        <v>6484</v>
      </c>
      <c r="AC1203" s="122">
        <v>2162</v>
      </c>
      <c r="AD1203" s="122">
        <v>2277</v>
      </c>
      <c r="AE1203" s="123">
        <v>-115</v>
      </c>
      <c r="AF1203" s="29">
        <v>-5.0505050505050502</v>
      </c>
      <c r="AG1203" s="28" t="s">
        <v>6526</v>
      </c>
      <c r="AH1203" s="122">
        <v>1422</v>
      </c>
      <c r="AI1203" s="122">
        <v>1424</v>
      </c>
      <c r="AJ1203" s="123">
        <v>-2</v>
      </c>
      <c r="AK1203" s="124">
        <v>-0.1404494382022472</v>
      </c>
      <c r="AL1203" s="28" t="s">
        <v>9024</v>
      </c>
      <c r="AM1203" s="122">
        <v>1002</v>
      </c>
      <c r="AN1203" s="122">
        <v>1000</v>
      </c>
      <c r="AO1203" s="123">
        <v>2</v>
      </c>
      <c r="AP1203" s="29">
        <v>0.2</v>
      </c>
      <c r="AQ1203" s="28" t="s">
        <v>8084</v>
      </c>
      <c r="AR1203" s="122">
        <v>697</v>
      </c>
      <c r="AS1203" s="122">
        <v>532</v>
      </c>
      <c r="AT1203" s="123">
        <v>165</v>
      </c>
      <c r="AU1203" s="124">
        <v>31.015037593984964</v>
      </c>
      <c r="AV1203" s="9" t="s">
        <v>9003</v>
      </c>
      <c r="AX1203" s="129"/>
      <c r="AY1203" s="139"/>
      <c r="AZ1203" s="139"/>
    </row>
    <row r="1204" spans="3:52" ht="50" customHeight="1">
      <c r="C1204" s="52" t="s">
        <v>6318</v>
      </c>
      <c r="D1204" s="130" t="s">
        <v>2726</v>
      </c>
      <c r="E1204" s="131" t="s">
        <v>6361</v>
      </c>
      <c r="F1204" s="132" t="s">
        <v>2727</v>
      </c>
      <c r="G1204" s="125">
        <v>1913.2650000000001</v>
      </c>
      <c r="H1204" s="122">
        <v>1801.423</v>
      </c>
      <c r="I1204" s="123">
        <f t="shared" si="608"/>
        <v>111.8420000000001</v>
      </c>
      <c r="J1204" s="124">
        <f t="shared" si="609"/>
        <v>6.2085362516188649</v>
      </c>
      <c r="K1204" s="125">
        <v>882.44</v>
      </c>
      <c r="L1204" s="122">
        <v>782.13699999999994</v>
      </c>
      <c r="M1204" s="123">
        <f t="shared" si="610"/>
        <v>100.30300000000011</v>
      </c>
      <c r="N1204" s="124">
        <f t="shared" si="611"/>
        <v>12.824223889165212</v>
      </c>
      <c r="O1204" s="125">
        <v>33.706000000000003</v>
      </c>
      <c r="P1204" s="122">
        <v>23.922000000000001</v>
      </c>
      <c r="Q1204" s="123">
        <f t="shared" si="612"/>
        <v>9.7840000000000025</v>
      </c>
      <c r="R1204" s="124">
        <f t="shared" si="613"/>
        <v>40.899590335256256</v>
      </c>
      <c r="S1204" s="125">
        <v>997.11900000000003</v>
      </c>
      <c r="T1204" s="122">
        <v>995.36400000000003</v>
      </c>
      <c r="U1204" s="123">
        <f t="shared" si="614"/>
        <v>1.7549999999999955</v>
      </c>
      <c r="V1204" s="124">
        <f t="shared" si="615"/>
        <v>0.17631740750117497</v>
      </c>
      <c r="W1204" s="121" t="s">
        <v>6564</v>
      </c>
      <c r="X1204" s="122">
        <v>371</v>
      </c>
      <c r="Y1204" s="122">
        <v>406</v>
      </c>
      <c r="Z1204" s="123">
        <v>-35</v>
      </c>
      <c r="AA1204" s="124">
        <v>-8.6206896551724146</v>
      </c>
      <c r="AB1204" s="28" t="s">
        <v>6721</v>
      </c>
      <c r="AC1204" s="122">
        <v>92</v>
      </c>
      <c r="AD1204" s="122">
        <v>57</v>
      </c>
      <c r="AE1204" s="123">
        <v>35</v>
      </c>
      <c r="AF1204" s="29">
        <v>61.403508771929829</v>
      </c>
      <c r="AG1204" s="28" t="s">
        <v>9025</v>
      </c>
      <c r="AH1204" s="122">
        <v>35</v>
      </c>
      <c r="AI1204" s="122">
        <v>29</v>
      </c>
      <c r="AJ1204" s="123">
        <v>6</v>
      </c>
      <c r="AK1204" s="124">
        <v>20.689655172413794</v>
      </c>
      <c r="AL1204" s="28" t="s">
        <v>6516</v>
      </c>
      <c r="AM1204" s="122">
        <v>23</v>
      </c>
      <c r="AN1204" s="122">
        <v>23</v>
      </c>
      <c r="AO1204" s="123">
        <v>0</v>
      </c>
      <c r="AP1204" s="29">
        <v>0</v>
      </c>
      <c r="AQ1204" s="28" t="s">
        <v>6634</v>
      </c>
      <c r="AR1204" s="122">
        <v>3</v>
      </c>
      <c r="AS1204" s="122">
        <v>7</v>
      </c>
      <c r="AT1204" s="123">
        <v>-4</v>
      </c>
      <c r="AU1204" s="124">
        <v>-57.142857142857139</v>
      </c>
      <c r="AV1204" s="9" t="s">
        <v>9003</v>
      </c>
      <c r="AX1204" s="129"/>
      <c r="AY1204" s="139"/>
      <c r="AZ1204" s="139"/>
    </row>
    <row r="1205" spans="3:52" ht="50" customHeight="1">
      <c r="C1205" s="52" t="s">
        <v>6318</v>
      </c>
      <c r="D1205" s="130" t="s">
        <v>2728</v>
      </c>
      <c r="E1205" s="131" t="s">
        <v>6361</v>
      </c>
      <c r="F1205" s="132" t="s">
        <v>2729</v>
      </c>
      <c r="G1205" s="125">
        <v>10509.65</v>
      </c>
      <c r="H1205" s="122">
        <v>10780.518</v>
      </c>
      <c r="I1205" s="123">
        <f t="shared" si="608"/>
        <v>-270.86800000000039</v>
      </c>
      <c r="J1205" s="124">
        <f t="shared" si="609"/>
        <v>-2.5125694331200079</v>
      </c>
      <c r="K1205" s="125">
        <v>2915.721</v>
      </c>
      <c r="L1205" s="122">
        <v>2715.5810000000001</v>
      </c>
      <c r="M1205" s="123">
        <f t="shared" si="610"/>
        <v>200.13999999999987</v>
      </c>
      <c r="N1205" s="124">
        <f t="shared" si="611"/>
        <v>7.3700618762614649</v>
      </c>
      <c r="O1205" s="125">
        <v>797.31500000000005</v>
      </c>
      <c r="P1205" s="122">
        <v>996.91499999999996</v>
      </c>
      <c r="Q1205" s="123">
        <f t="shared" si="612"/>
        <v>-199.59999999999991</v>
      </c>
      <c r="R1205" s="124">
        <f t="shared" si="613"/>
        <v>-20.021767151662871</v>
      </c>
      <c r="S1205" s="125">
        <v>6796.6139999999996</v>
      </c>
      <c r="T1205" s="122">
        <v>7068.0219999999999</v>
      </c>
      <c r="U1205" s="123">
        <f t="shared" si="614"/>
        <v>-271.40800000000036</v>
      </c>
      <c r="V1205" s="124">
        <f t="shared" si="615"/>
        <v>-3.8399427732398168</v>
      </c>
      <c r="W1205" s="121" t="s">
        <v>6403</v>
      </c>
      <c r="X1205" s="122">
        <v>3211</v>
      </c>
      <c r="Y1205" s="122">
        <v>3440</v>
      </c>
      <c r="Z1205" s="123">
        <v>-229</v>
      </c>
      <c r="AA1205" s="124">
        <v>-6.6569767441860463</v>
      </c>
      <c r="AB1205" s="28" t="s">
        <v>6514</v>
      </c>
      <c r="AC1205" s="122">
        <v>1337</v>
      </c>
      <c r="AD1205" s="122">
        <v>1337</v>
      </c>
      <c r="AE1205" s="123">
        <v>0</v>
      </c>
      <c r="AF1205" s="29">
        <v>0</v>
      </c>
      <c r="AG1205" s="28" t="s">
        <v>6484</v>
      </c>
      <c r="AH1205" s="122">
        <v>949</v>
      </c>
      <c r="AI1205" s="122">
        <v>1041</v>
      </c>
      <c r="AJ1205" s="123">
        <v>-92</v>
      </c>
      <c r="AK1205" s="124">
        <v>-8.8376560999039384</v>
      </c>
      <c r="AL1205" s="28" t="s">
        <v>6502</v>
      </c>
      <c r="AM1205" s="122">
        <v>443</v>
      </c>
      <c r="AN1205" s="122">
        <v>443</v>
      </c>
      <c r="AO1205" s="123">
        <v>0</v>
      </c>
      <c r="AP1205" s="29">
        <v>0</v>
      </c>
      <c r="AQ1205" s="28" t="s">
        <v>9026</v>
      </c>
      <c r="AR1205" s="122">
        <v>438</v>
      </c>
      <c r="AS1205" s="122">
        <v>442</v>
      </c>
      <c r="AT1205" s="123">
        <v>-4</v>
      </c>
      <c r="AU1205" s="124">
        <v>-0.90497737556561098</v>
      </c>
      <c r="AV1205" s="9" t="s">
        <v>12292</v>
      </c>
      <c r="AX1205" s="129"/>
      <c r="AY1205" s="139"/>
      <c r="AZ1205" s="139"/>
    </row>
    <row r="1206" spans="3:52" ht="50" customHeight="1">
      <c r="C1206" s="52" t="s">
        <v>6318</v>
      </c>
      <c r="D1206" s="130" t="s">
        <v>2730</v>
      </c>
      <c r="E1206" s="131" t="s">
        <v>6361</v>
      </c>
      <c r="F1206" s="132" t="s">
        <v>2731</v>
      </c>
      <c r="G1206" s="125">
        <v>5009.7420000000002</v>
      </c>
      <c r="H1206" s="122">
        <v>5478.2179999999998</v>
      </c>
      <c r="I1206" s="123">
        <f t="shared" si="608"/>
        <v>-468.47599999999966</v>
      </c>
      <c r="J1206" s="124">
        <f t="shared" si="609"/>
        <v>-8.5516129515108688</v>
      </c>
      <c r="K1206" s="125">
        <v>1757.028</v>
      </c>
      <c r="L1206" s="122">
        <v>1557.028</v>
      </c>
      <c r="M1206" s="123">
        <f t="shared" si="610"/>
        <v>200</v>
      </c>
      <c r="N1206" s="124">
        <f t="shared" si="611"/>
        <v>12.844984162134528</v>
      </c>
      <c r="O1206" s="125" t="s">
        <v>11840</v>
      </c>
      <c r="P1206" s="122" t="s">
        <v>11840</v>
      </c>
      <c r="Q1206" s="123" t="s">
        <v>11839</v>
      </c>
      <c r="R1206" s="124" t="s">
        <v>11840</v>
      </c>
      <c r="S1206" s="125">
        <v>3252.7139999999999</v>
      </c>
      <c r="T1206" s="122">
        <v>3921.19</v>
      </c>
      <c r="U1206" s="123">
        <f t="shared" si="614"/>
        <v>-668.47600000000011</v>
      </c>
      <c r="V1206" s="124">
        <f t="shared" si="615"/>
        <v>-17.047783963541683</v>
      </c>
      <c r="W1206" s="121" t="s">
        <v>6388</v>
      </c>
      <c r="X1206" s="122">
        <v>1656</v>
      </c>
      <c r="Y1206" s="122">
        <v>1653</v>
      </c>
      <c r="Z1206" s="123">
        <v>3</v>
      </c>
      <c r="AA1206" s="124">
        <v>0.18148820326678766</v>
      </c>
      <c r="AB1206" s="28" t="s">
        <v>9027</v>
      </c>
      <c r="AC1206" s="122">
        <v>625</v>
      </c>
      <c r="AD1206" s="122">
        <v>514</v>
      </c>
      <c r="AE1206" s="123">
        <v>111</v>
      </c>
      <c r="AF1206" s="29">
        <v>21.595330739299612</v>
      </c>
      <c r="AG1206" s="28" t="s">
        <v>6613</v>
      </c>
      <c r="AH1206" s="122">
        <v>396</v>
      </c>
      <c r="AI1206" s="122">
        <v>576</v>
      </c>
      <c r="AJ1206" s="123">
        <v>-180</v>
      </c>
      <c r="AK1206" s="124">
        <v>-31.25</v>
      </c>
      <c r="AL1206" s="28" t="s">
        <v>6403</v>
      </c>
      <c r="AM1206" s="122">
        <v>359</v>
      </c>
      <c r="AN1206" s="122">
        <v>359</v>
      </c>
      <c r="AO1206" s="123">
        <v>0</v>
      </c>
      <c r="AP1206" s="29">
        <v>0</v>
      </c>
      <c r="AQ1206" s="28" t="s">
        <v>6396</v>
      </c>
      <c r="AR1206" s="122">
        <v>95</v>
      </c>
      <c r="AS1206" s="122">
        <v>695</v>
      </c>
      <c r="AT1206" s="123">
        <v>-600</v>
      </c>
      <c r="AU1206" s="124">
        <v>-86.330935251798564</v>
      </c>
      <c r="AV1206" s="9" t="s">
        <v>9003</v>
      </c>
      <c r="AX1206" s="129"/>
      <c r="AY1206" s="139"/>
      <c r="AZ1206" s="139"/>
    </row>
    <row r="1207" spans="3:52" ht="50" customHeight="1">
      <c r="C1207" s="52" t="s">
        <v>6318</v>
      </c>
      <c r="D1207" s="106" t="s">
        <v>2732</v>
      </c>
      <c r="E1207" s="107" t="s">
        <v>6361</v>
      </c>
      <c r="F1207" s="108" t="s">
        <v>2733</v>
      </c>
      <c r="G1207" s="125">
        <v>4527.183</v>
      </c>
      <c r="H1207" s="122">
        <v>4411.5529999999999</v>
      </c>
      <c r="I1207" s="123">
        <f t="shared" si="608"/>
        <v>115.63000000000011</v>
      </c>
      <c r="J1207" s="124">
        <f t="shared" si="609"/>
        <v>2.6210724431963102</v>
      </c>
      <c r="K1207" s="125">
        <v>1540.8489999999999</v>
      </c>
      <c r="L1207" s="122">
        <v>1544.396</v>
      </c>
      <c r="M1207" s="123">
        <f t="shared" si="610"/>
        <v>-3.5470000000000255</v>
      </c>
      <c r="N1207" s="124">
        <f t="shared" si="611"/>
        <v>-0.22966907451197915</v>
      </c>
      <c r="O1207" s="125">
        <v>613.37300000000005</v>
      </c>
      <c r="P1207" s="122">
        <v>613.23</v>
      </c>
      <c r="Q1207" s="123">
        <f t="shared" si="612"/>
        <v>0.1430000000000291</v>
      </c>
      <c r="R1207" s="124">
        <f t="shared" si="613"/>
        <v>2.3319146160499179E-2</v>
      </c>
      <c r="S1207" s="125">
        <v>2372.9609999999998</v>
      </c>
      <c r="T1207" s="122">
        <v>2253.9270000000001</v>
      </c>
      <c r="U1207" s="123">
        <f t="shared" si="614"/>
        <v>119.03399999999965</v>
      </c>
      <c r="V1207" s="124">
        <f t="shared" si="615"/>
        <v>5.2811825760106537</v>
      </c>
      <c r="W1207" s="121" t="s">
        <v>9028</v>
      </c>
      <c r="X1207" s="122">
        <v>1184</v>
      </c>
      <c r="Y1207" s="122">
        <v>898</v>
      </c>
      <c r="Z1207" s="123">
        <v>286</v>
      </c>
      <c r="AA1207" s="124">
        <v>31.848552338530066</v>
      </c>
      <c r="AB1207" s="28" t="s">
        <v>9029</v>
      </c>
      <c r="AC1207" s="122">
        <v>240</v>
      </c>
      <c r="AD1207" s="122">
        <v>201</v>
      </c>
      <c r="AE1207" s="123">
        <v>39</v>
      </c>
      <c r="AF1207" s="29">
        <v>19.402985074626866</v>
      </c>
      <c r="AG1207" s="28" t="s">
        <v>9030</v>
      </c>
      <c r="AH1207" s="122">
        <v>214</v>
      </c>
      <c r="AI1207" s="122">
        <v>314</v>
      </c>
      <c r="AJ1207" s="123">
        <v>-100</v>
      </c>
      <c r="AK1207" s="124">
        <v>-31.847133757961782</v>
      </c>
      <c r="AL1207" s="28" t="s">
        <v>9031</v>
      </c>
      <c r="AM1207" s="122">
        <v>200</v>
      </c>
      <c r="AN1207" s="122">
        <v>264</v>
      </c>
      <c r="AO1207" s="123">
        <v>-64</v>
      </c>
      <c r="AP1207" s="29">
        <v>-24.242424242424242</v>
      </c>
      <c r="AQ1207" s="28" t="s">
        <v>9032</v>
      </c>
      <c r="AR1207" s="122">
        <v>151</v>
      </c>
      <c r="AS1207" s="122">
        <v>151</v>
      </c>
      <c r="AT1207" s="123">
        <v>0</v>
      </c>
      <c r="AU1207" s="124">
        <v>0</v>
      </c>
      <c r="AV1207" s="9" t="s">
        <v>9003</v>
      </c>
      <c r="AX1207" s="129"/>
      <c r="AY1207" s="139"/>
      <c r="AZ1207" s="139"/>
    </row>
    <row r="1208" spans="3:52" ht="50" customHeight="1">
      <c r="C1208" s="52" t="s">
        <v>6318</v>
      </c>
      <c r="D1208" s="106" t="s">
        <v>2734</v>
      </c>
      <c r="E1208" s="107" t="s">
        <v>6361</v>
      </c>
      <c r="F1208" s="108" t="s">
        <v>2735</v>
      </c>
      <c r="G1208" s="125">
        <v>4366.3</v>
      </c>
      <c r="H1208" s="122">
        <v>4129.607</v>
      </c>
      <c r="I1208" s="123">
        <f t="shared" si="608"/>
        <v>236.69300000000021</v>
      </c>
      <c r="J1208" s="124">
        <f t="shared" si="609"/>
        <v>5.7316107803962995</v>
      </c>
      <c r="K1208" s="125">
        <v>2377.6120000000001</v>
      </c>
      <c r="L1208" s="122">
        <v>2160.4870000000001</v>
      </c>
      <c r="M1208" s="123">
        <f t="shared" si="610"/>
        <v>217.125</v>
      </c>
      <c r="N1208" s="124">
        <f t="shared" si="611"/>
        <v>10.049817471708925</v>
      </c>
      <c r="O1208" s="125">
        <v>1118.654</v>
      </c>
      <c r="P1208" s="122">
        <v>1109.7739999999999</v>
      </c>
      <c r="Q1208" s="123">
        <f t="shared" si="612"/>
        <v>8.8800000000001091</v>
      </c>
      <c r="R1208" s="124">
        <f t="shared" si="613"/>
        <v>0.80016291605318823</v>
      </c>
      <c r="S1208" s="125">
        <v>870.03399999999999</v>
      </c>
      <c r="T1208" s="122">
        <v>859.346</v>
      </c>
      <c r="U1208" s="123">
        <f t="shared" si="614"/>
        <v>10.687999999999988</v>
      </c>
      <c r="V1208" s="124">
        <f t="shared" si="615"/>
        <v>1.2437365159086082</v>
      </c>
      <c r="W1208" s="121" t="s">
        <v>6441</v>
      </c>
      <c r="X1208" s="122">
        <v>352</v>
      </c>
      <c r="Y1208" s="122">
        <v>349</v>
      </c>
      <c r="Z1208" s="123">
        <v>3</v>
      </c>
      <c r="AA1208" s="124">
        <v>0.8595988538681949</v>
      </c>
      <c r="AB1208" s="28" t="s">
        <v>6484</v>
      </c>
      <c r="AC1208" s="122">
        <v>165</v>
      </c>
      <c r="AD1208" s="122">
        <v>163</v>
      </c>
      <c r="AE1208" s="123">
        <v>2</v>
      </c>
      <c r="AF1208" s="29">
        <v>1.2269938650306749</v>
      </c>
      <c r="AG1208" s="28" t="s">
        <v>9033</v>
      </c>
      <c r="AH1208" s="122">
        <v>134</v>
      </c>
      <c r="AI1208" s="122">
        <v>121</v>
      </c>
      <c r="AJ1208" s="123">
        <v>13</v>
      </c>
      <c r="AK1208" s="124">
        <v>10.743801652892563</v>
      </c>
      <c r="AL1208" s="28" t="s">
        <v>6479</v>
      </c>
      <c r="AM1208" s="122">
        <v>109</v>
      </c>
      <c r="AN1208" s="122">
        <v>108</v>
      </c>
      <c r="AO1208" s="123">
        <v>1</v>
      </c>
      <c r="AP1208" s="29">
        <v>0.92592592592592582</v>
      </c>
      <c r="AQ1208" s="28" t="s">
        <v>9034</v>
      </c>
      <c r="AR1208" s="122">
        <v>55</v>
      </c>
      <c r="AS1208" s="122">
        <v>53</v>
      </c>
      <c r="AT1208" s="123">
        <v>2</v>
      </c>
      <c r="AU1208" s="124">
        <v>3.7735849056603774</v>
      </c>
      <c r="AV1208" s="9" t="s">
        <v>9003</v>
      </c>
      <c r="AX1208" s="129"/>
      <c r="AY1208" s="139"/>
      <c r="AZ1208" s="139"/>
    </row>
    <row r="1209" spans="3:52" ht="50" customHeight="1">
      <c r="C1209" s="52" t="s">
        <v>6318</v>
      </c>
      <c r="D1209" s="130" t="s">
        <v>2736</v>
      </c>
      <c r="E1209" s="131" t="s">
        <v>6361</v>
      </c>
      <c r="F1209" s="132" t="s">
        <v>2737</v>
      </c>
      <c r="G1209" s="125">
        <v>6793.1319999999996</v>
      </c>
      <c r="H1209" s="122">
        <v>6293.3530000000001</v>
      </c>
      <c r="I1209" s="123">
        <f t="shared" si="608"/>
        <v>499.77899999999954</v>
      </c>
      <c r="J1209" s="124">
        <f t="shared" si="609"/>
        <v>7.9413787848862052</v>
      </c>
      <c r="K1209" s="125">
        <v>3856.4580000000001</v>
      </c>
      <c r="L1209" s="122">
        <v>3637.0340000000001</v>
      </c>
      <c r="M1209" s="123">
        <f t="shared" si="610"/>
        <v>219.42399999999998</v>
      </c>
      <c r="N1209" s="124">
        <f t="shared" si="611"/>
        <v>6.0330478076366614</v>
      </c>
      <c r="O1209" s="125">
        <v>229.79900000000001</v>
      </c>
      <c r="P1209" s="122">
        <v>229.416</v>
      </c>
      <c r="Q1209" s="123">
        <f t="shared" si="612"/>
        <v>0.38300000000000978</v>
      </c>
      <c r="R1209" s="124">
        <f t="shared" si="613"/>
        <v>0.1669456358754445</v>
      </c>
      <c r="S1209" s="125">
        <v>2706.875</v>
      </c>
      <c r="T1209" s="122">
        <v>2426.9029999999998</v>
      </c>
      <c r="U1209" s="123">
        <f t="shared" si="614"/>
        <v>279.97200000000021</v>
      </c>
      <c r="V1209" s="124">
        <f t="shared" si="615"/>
        <v>11.536184182062497</v>
      </c>
      <c r="W1209" s="121" t="s">
        <v>6514</v>
      </c>
      <c r="X1209" s="122">
        <v>1461</v>
      </c>
      <c r="Y1209" s="122">
        <v>1498</v>
      </c>
      <c r="Z1209" s="123">
        <v>-37</v>
      </c>
      <c r="AA1209" s="124">
        <v>-2.4699599465954609</v>
      </c>
      <c r="AB1209" s="28" t="s">
        <v>6410</v>
      </c>
      <c r="AC1209" s="122">
        <v>400</v>
      </c>
      <c r="AD1209" s="122">
        <v>171</v>
      </c>
      <c r="AE1209" s="123">
        <v>229</v>
      </c>
      <c r="AF1209" s="29">
        <v>133.91812865497076</v>
      </c>
      <c r="AG1209" s="28" t="s">
        <v>9035</v>
      </c>
      <c r="AH1209" s="122">
        <v>264</v>
      </c>
      <c r="AI1209" s="122">
        <v>263</v>
      </c>
      <c r="AJ1209" s="123">
        <v>1</v>
      </c>
      <c r="AK1209" s="124">
        <v>0.38022813688212925</v>
      </c>
      <c r="AL1209" s="28" t="s">
        <v>9036</v>
      </c>
      <c r="AM1209" s="122">
        <v>176</v>
      </c>
      <c r="AN1209" s="122">
        <v>136</v>
      </c>
      <c r="AO1209" s="123">
        <v>40</v>
      </c>
      <c r="AP1209" s="29">
        <v>29.411764705882355</v>
      </c>
      <c r="AQ1209" s="28" t="s">
        <v>9037</v>
      </c>
      <c r="AR1209" s="122">
        <v>151</v>
      </c>
      <c r="AS1209" s="122">
        <v>120</v>
      </c>
      <c r="AT1209" s="123">
        <v>31</v>
      </c>
      <c r="AU1209" s="124">
        <v>25.833333333333336</v>
      </c>
      <c r="AV1209" s="9" t="s">
        <v>9003</v>
      </c>
      <c r="AX1209" s="129"/>
      <c r="AY1209" s="139"/>
      <c r="AZ1209" s="139"/>
    </row>
    <row r="1210" spans="3:52" ht="50" customHeight="1">
      <c r="C1210" s="52" t="s">
        <v>6318</v>
      </c>
      <c r="D1210" s="130" t="s">
        <v>2738</v>
      </c>
      <c r="E1210" s="131" t="s">
        <v>6361</v>
      </c>
      <c r="F1210" s="132" t="s">
        <v>2739</v>
      </c>
      <c r="G1210" s="125">
        <v>31663.653999999999</v>
      </c>
      <c r="H1210" s="122">
        <v>32895.199999999997</v>
      </c>
      <c r="I1210" s="123">
        <f t="shared" si="608"/>
        <v>-1231.5459999999985</v>
      </c>
      <c r="J1210" s="124">
        <f t="shared" si="609"/>
        <v>-3.7438471266324527</v>
      </c>
      <c r="K1210" s="125">
        <v>7386.7929999999997</v>
      </c>
      <c r="L1210" s="122">
        <v>7352.15</v>
      </c>
      <c r="M1210" s="123">
        <f t="shared" si="610"/>
        <v>34.643000000000029</v>
      </c>
      <c r="N1210" s="124">
        <f t="shared" si="611"/>
        <v>0.47119550063586879</v>
      </c>
      <c r="O1210" s="125">
        <v>5731.259</v>
      </c>
      <c r="P1210" s="122">
        <v>5828.0429999999997</v>
      </c>
      <c r="Q1210" s="123">
        <f t="shared" si="612"/>
        <v>-96.783999999999651</v>
      </c>
      <c r="R1210" s="124">
        <f t="shared" si="613"/>
        <v>-1.6606603623205878</v>
      </c>
      <c r="S1210" s="125">
        <v>18545.601999999999</v>
      </c>
      <c r="T1210" s="122">
        <v>19715.007000000001</v>
      </c>
      <c r="U1210" s="123">
        <f t="shared" si="614"/>
        <v>-1169.4050000000025</v>
      </c>
      <c r="V1210" s="124">
        <f t="shared" si="615"/>
        <v>-5.9315474754840434</v>
      </c>
      <c r="W1210" s="121" t="s">
        <v>9038</v>
      </c>
      <c r="X1210" s="122">
        <v>6099</v>
      </c>
      <c r="Y1210" s="122">
        <v>7325</v>
      </c>
      <c r="Z1210" s="123">
        <v>-1226</v>
      </c>
      <c r="AA1210" s="124">
        <v>-16.737201365187712</v>
      </c>
      <c r="AB1210" s="28" t="s">
        <v>6388</v>
      </c>
      <c r="AC1210" s="122">
        <v>3126</v>
      </c>
      <c r="AD1210" s="122">
        <v>3120</v>
      </c>
      <c r="AE1210" s="123">
        <v>6</v>
      </c>
      <c r="AF1210" s="29">
        <v>0.19230769230769232</v>
      </c>
      <c r="AG1210" s="28" t="s">
        <v>6634</v>
      </c>
      <c r="AH1210" s="122">
        <v>2040</v>
      </c>
      <c r="AI1210" s="122">
        <v>2066</v>
      </c>
      <c r="AJ1210" s="123">
        <v>-26</v>
      </c>
      <c r="AK1210" s="124">
        <v>-1.2584704743465636</v>
      </c>
      <c r="AL1210" s="28" t="s">
        <v>6484</v>
      </c>
      <c r="AM1210" s="122">
        <v>980</v>
      </c>
      <c r="AN1210" s="122">
        <v>840</v>
      </c>
      <c r="AO1210" s="123">
        <v>140</v>
      </c>
      <c r="AP1210" s="29">
        <v>16.666666666666664</v>
      </c>
      <c r="AQ1210" s="28" t="s">
        <v>6410</v>
      </c>
      <c r="AR1210" s="122">
        <v>964</v>
      </c>
      <c r="AS1210" s="122">
        <v>965</v>
      </c>
      <c r="AT1210" s="123">
        <v>-1</v>
      </c>
      <c r="AU1210" s="124">
        <v>-0.10362694300518134</v>
      </c>
      <c r="AV1210" s="9" t="s">
        <v>9003</v>
      </c>
      <c r="AX1210" s="129"/>
      <c r="AY1210" s="139"/>
      <c r="AZ1210" s="139"/>
    </row>
    <row r="1211" spans="3:52" ht="50" customHeight="1">
      <c r="C1211" s="52" t="s">
        <v>6318</v>
      </c>
      <c r="D1211" s="130" t="s">
        <v>2740</v>
      </c>
      <c r="E1211" s="131" t="s">
        <v>6361</v>
      </c>
      <c r="F1211" s="132" t="s">
        <v>2741</v>
      </c>
      <c r="G1211" s="125">
        <v>11048.834999999999</v>
      </c>
      <c r="H1211" s="122">
        <v>13381.186</v>
      </c>
      <c r="I1211" s="123">
        <f t="shared" si="608"/>
        <v>-2332.3510000000006</v>
      </c>
      <c r="J1211" s="124">
        <f t="shared" si="609"/>
        <v>-17.430076825776137</v>
      </c>
      <c r="K1211" s="125">
        <v>3523.4989999999998</v>
      </c>
      <c r="L1211" s="122">
        <v>4177.0600000000004</v>
      </c>
      <c r="M1211" s="123">
        <f t="shared" si="610"/>
        <v>-653.5610000000006</v>
      </c>
      <c r="N1211" s="124">
        <f t="shared" si="611"/>
        <v>-15.646435531210962</v>
      </c>
      <c r="O1211" s="125">
        <v>428.82400000000001</v>
      </c>
      <c r="P1211" s="122">
        <v>428.14299999999997</v>
      </c>
      <c r="Q1211" s="123">
        <f t="shared" si="612"/>
        <v>0.68100000000004002</v>
      </c>
      <c r="R1211" s="124">
        <f t="shared" si="613"/>
        <v>0.15905900598632702</v>
      </c>
      <c r="S1211" s="125">
        <v>7096.5119999999997</v>
      </c>
      <c r="T1211" s="122">
        <v>8775.9830000000002</v>
      </c>
      <c r="U1211" s="123">
        <f t="shared" si="614"/>
        <v>-1679.4710000000005</v>
      </c>
      <c r="V1211" s="124">
        <f t="shared" si="615"/>
        <v>-19.137126860888408</v>
      </c>
      <c r="W1211" s="121" t="s">
        <v>8068</v>
      </c>
      <c r="X1211" s="122">
        <v>2433</v>
      </c>
      <c r="Y1211" s="122">
        <v>2434</v>
      </c>
      <c r="Z1211" s="123">
        <v>-1</v>
      </c>
      <c r="AA1211" s="124">
        <v>4.1000000000000002E-2</v>
      </c>
      <c r="AB1211" s="28" t="s">
        <v>9039</v>
      </c>
      <c r="AC1211" s="122">
        <v>1245</v>
      </c>
      <c r="AD1211" s="122">
        <v>2545</v>
      </c>
      <c r="AE1211" s="123">
        <v>-1300</v>
      </c>
      <c r="AF1211" s="29">
        <v>-51.080500000000001</v>
      </c>
      <c r="AG1211" s="28" t="s">
        <v>6523</v>
      </c>
      <c r="AH1211" s="122">
        <v>871</v>
      </c>
      <c r="AI1211" s="122">
        <v>1301</v>
      </c>
      <c r="AJ1211" s="123">
        <v>-430</v>
      </c>
      <c r="AK1211" s="124">
        <v>-33.051400000000001</v>
      </c>
      <c r="AL1211" s="28" t="s">
        <v>6418</v>
      </c>
      <c r="AM1211" s="122">
        <v>691</v>
      </c>
      <c r="AN1211" s="122">
        <v>691</v>
      </c>
      <c r="AO1211" s="123">
        <v>0</v>
      </c>
      <c r="AP1211" s="29">
        <v>0</v>
      </c>
      <c r="AQ1211" s="28" t="s">
        <v>6484</v>
      </c>
      <c r="AR1211" s="122">
        <v>682</v>
      </c>
      <c r="AS1211" s="122">
        <v>880</v>
      </c>
      <c r="AT1211" s="123">
        <v>-198</v>
      </c>
      <c r="AU1211" s="124">
        <v>-22.5</v>
      </c>
      <c r="AV1211" s="9" t="s">
        <v>9003</v>
      </c>
      <c r="AX1211" s="129"/>
      <c r="AY1211" s="139"/>
      <c r="AZ1211" s="139"/>
    </row>
    <row r="1212" spans="3:52" ht="50" customHeight="1">
      <c r="C1212" s="52" t="s">
        <v>6318</v>
      </c>
      <c r="D1212" s="130" t="s">
        <v>2742</v>
      </c>
      <c r="E1212" s="131" t="s">
        <v>6361</v>
      </c>
      <c r="F1212" s="132" t="s">
        <v>2743</v>
      </c>
      <c r="G1212" s="125">
        <v>4410.527</v>
      </c>
      <c r="H1212" s="122">
        <v>4820.1790000000001</v>
      </c>
      <c r="I1212" s="123">
        <f t="shared" si="608"/>
        <v>-409.65200000000004</v>
      </c>
      <c r="J1212" s="124">
        <f t="shared" si="609"/>
        <v>-8.4986885341809923</v>
      </c>
      <c r="K1212" s="125">
        <v>717.23199999999997</v>
      </c>
      <c r="L1212" s="122">
        <v>718.14499999999998</v>
      </c>
      <c r="M1212" s="123">
        <f t="shared" si="610"/>
        <v>-0.91300000000001091</v>
      </c>
      <c r="N1212" s="124">
        <f t="shared" si="611"/>
        <v>-0.12713309986145011</v>
      </c>
      <c r="O1212" s="125">
        <v>427.33800000000002</v>
      </c>
      <c r="P1212" s="122">
        <v>617.98699999999997</v>
      </c>
      <c r="Q1212" s="123">
        <f t="shared" si="612"/>
        <v>-190.64899999999994</v>
      </c>
      <c r="R1212" s="124">
        <f t="shared" si="613"/>
        <v>-30.850001699064862</v>
      </c>
      <c r="S1212" s="125">
        <v>3265.9569999999999</v>
      </c>
      <c r="T1212" s="122">
        <v>3484.047</v>
      </c>
      <c r="U1212" s="123">
        <f t="shared" si="614"/>
        <v>-218.09000000000015</v>
      </c>
      <c r="V1212" s="124">
        <f t="shared" si="615"/>
        <v>-6.2596744533010078</v>
      </c>
      <c r="W1212" s="121" t="s">
        <v>6514</v>
      </c>
      <c r="X1212" s="122">
        <v>1065</v>
      </c>
      <c r="Y1212" s="122">
        <v>1215</v>
      </c>
      <c r="Z1212" s="123">
        <v>-150</v>
      </c>
      <c r="AA1212" s="124">
        <v>-12.345679012345679</v>
      </c>
      <c r="AB1212" s="28" t="s">
        <v>6403</v>
      </c>
      <c r="AC1212" s="122">
        <v>756</v>
      </c>
      <c r="AD1212" s="122">
        <v>753</v>
      </c>
      <c r="AE1212" s="123">
        <v>3</v>
      </c>
      <c r="AF1212" s="29">
        <v>0.39840637450199201</v>
      </c>
      <c r="AG1212" s="28" t="s">
        <v>6418</v>
      </c>
      <c r="AH1212" s="122">
        <v>461</v>
      </c>
      <c r="AI1212" s="122">
        <v>461</v>
      </c>
      <c r="AJ1212" s="123">
        <v>0</v>
      </c>
      <c r="AK1212" s="124">
        <v>0</v>
      </c>
      <c r="AL1212" s="28" t="s">
        <v>7884</v>
      </c>
      <c r="AM1212" s="122">
        <v>273</v>
      </c>
      <c r="AN1212" s="122">
        <v>272</v>
      </c>
      <c r="AO1212" s="123">
        <v>1</v>
      </c>
      <c r="AP1212" s="29">
        <v>0.36764705882352938</v>
      </c>
      <c r="AQ1212" s="28" t="s">
        <v>6484</v>
      </c>
      <c r="AR1212" s="122">
        <v>261</v>
      </c>
      <c r="AS1212" s="122">
        <v>277</v>
      </c>
      <c r="AT1212" s="123">
        <v>-16</v>
      </c>
      <c r="AU1212" s="124">
        <v>-5.7761732851985563</v>
      </c>
      <c r="AV1212" s="9" t="s">
        <v>9003</v>
      </c>
      <c r="AX1212" s="129"/>
      <c r="AY1212" s="139"/>
      <c r="AZ1212" s="139"/>
    </row>
    <row r="1213" spans="3:52" ht="50" customHeight="1">
      <c r="C1213" s="52" t="s">
        <v>6318</v>
      </c>
      <c r="D1213" s="130" t="s">
        <v>2744</v>
      </c>
      <c r="E1213" s="131" t="s">
        <v>6361</v>
      </c>
      <c r="F1213" s="132" t="s">
        <v>2745</v>
      </c>
      <c r="G1213" s="125">
        <v>15427.188</v>
      </c>
      <c r="H1213" s="122">
        <v>14706.798000000001</v>
      </c>
      <c r="I1213" s="123">
        <f t="shared" si="608"/>
        <v>720.38999999999942</v>
      </c>
      <c r="J1213" s="124">
        <f t="shared" si="609"/>
        <v>4.8983470093218076</v>
      </c>
      <c r="K1213" s="125">
        <v>5357.1480000000001</v>
      </c>
      <c r="L1213" s="122">
        <v>5283.6840000000002</v>
      </c>
      <c r="M1213" s="123">
        <f t="shared" si="610"/>
        <v>73.463999999999942</v>
      </c>
      <c r="N1213" s="124">
        <f t="shared" si="611"/>
        <v>1.390393520884291</v>
      </c>
      <c r="O1213" s="125">
        <v>1513.1679999999999</v>
      </c>
      <c r="P1213" s="122">
        <v>1508.856</v>
      </c>
      <c r="Q1213" s="123">
        <f t="shared" si="612"/>
        <v>4.3119999999998981</v>
      </c>
      <c r="R1213" s="124">
        <f t="shared" si="613"/>
        <v>0.28577942494180347</v>
      </c>
      <c r="S1213" s="125">
        <v>8556.8719999999994</v>
      </c>
      <c r="T1213" s="122">
        <v>7914.2579999999998</v>
      </c>
      <c r="U1213" s="123">
        <f t="shared" si="614"/>
        <v>642.61399999999958</v>
      </c>
      <c r="V1213" s="124">
        <f t="shared" si="615"/>
        <v>8.1196999137505959</v>
      </c>
      <c r="W1213" s="121" t="s">
        <v>6388</v>
      </c>
      <c r="X1213" s="122">
        <v>2854</v>
      </c>
      <c r="Y1213" s="122">
        <v>2562</v>
      </c>
      <c r="Z1213" s="123">
        <v>292</v>
      </c>
      <c r="AA1213" s="124">
        <v>11.397345823575332</v>
      </c>
      <c r="AB1213" s="28" t="s">
        <v>6441</v>
      </c>
      <c r="AC1213" s="122">
        <v>2393</v>
      </c>
      <c r="AD1213" s="122">
        <v>2296</v>
      </c>
      <c r="AE1213" s="123">
        <v>97</v>
      </c>
      <c r="AF1213" s="29">
        <v>4.2247386759581884</v>
      </c>
      <c r="AG1213" s="28" t="s">
        <v>9040</v>
      </c>
      <c r="AH1213" s="122">
        <v>1892</v>
      </c>
      <c r="AI1213" s="122">
        <v>1751</v>
      </c>
      <c r="AJ1213" s="123">
        <v>141</v>
      </c>
      <c r="AK1213" s="124">
        <v>8.0525414049114783</v>
      </c>
      <c r="AL1213" s="28" t="s">
        <v>9041</v>
      </c>
      <c r="AM1213" s="122">
        <v>301</v>
      </c>
      <c r="AN1213" s="122">
        <v>200</v>
      </c>
      <c r="AO1213" s="123">
        <v>101</v>
      </c>
      <c r="AP1213" s="29">
        <v>50.5</v>
      </c>
      <c r="AQ1213" s="28" t="s">
        <v>6410</v>
      </c>
      <c r="AR1213" s="122">
        <v>298</v>
      </c>
      <c r="AS1213" s="122">
        <v>297</v>
      </c>
      <c r="AT1213" s="123">
        <v>1</v>
      </c>
      <c r="AU1213" s="124">
        <v>0.33670033670033667</v>
      </c>
      <c r="AV1213" s="9" t="s">
        <v>9003</v>
      </c>
      <c r="AX1213" s="129"/>
      <c r="AY1213" s="139"/>
      <c r="AZ1213" s="139"/>
    </row>
    <row r="1214" spans="3:52" ht="50" customHeight="1">
      <c r="C1214" s="52" t="s">
        <v>6319</v>
      </c>
      <c r="D1214" s="130" t="s">
        <v>2746</v>
      </c>
      <c r="E1214" s="131" t="s">
        <v>6361</v>
      </c>
      <c r="F1214" s="132" t="s">
        <v>2747</v>
      </c>
      <c r="G1214" s="125">
        <v>3196.866</v>
      </c>
      <c r="H1214" s="122">
        <v>3217.2860000000001</v>
      </c>
      <c r="I1214" s="123">
        <f t="shared" si="608"/>
        <v>-20.420000000000073</v>
      </c>
      <c r="J1214" s="124">
        <f t="shared" si="609"/>
        <v>-0.63469644911891798</v>
      </c>
      <c r="K1214" s="125">
        <v>2215.0349999999999</v>
      </c>
      <c r="L1214" s="122">
        <v>2143.4140000000002</v>
      </c>
      <c r="M1214" s="123">
        <f t="shared" si="610"/>
        <v>71.62099999999964</v>
      </c>
      <c r="N1214" s="124">
        <f t="shared" si="611"/>
        <v>3.3414450031584955</v>
      </c>
      <c r="O1214" s="125">
        <v>65.444999999999993</v>
      </c>
      <c r="P1214" s="122">
        <v>68.004000000000005</v>
      </c>
      <c r="Q1214" s="123">
        <f t="shared" si="612"/>
        <v>-2.5590000000000117</v>
      </c>
      <c r="R1214" s="124">
        <f t="shared" si="613"/>
        <v>-3.7630139403564669</v>
      </c>
      <c r="S1214" s="125">
        <v>916.38599999999997</v>
      </c>
      <c r="T1214" s="122">
        <v>1005.8680000000001</v>
      </c>
      <c r="U1214" s="123">
        <f t="shared" si="614"/>
        <v>-89.482000000000085</v>
      </c>
      <c r="V1214" s="124">
        <f t="shared" si="615"/>
        <v>-8.8959982820807575</v>
      </c>
      <c r="W1214" s="121" t="s">
        <v>7374</v>
      </c>
      <c r="X1214" s="122">
        <v>916</v>
      </c>
      <c r="Y1214" s="122">
        <v>1006</v>
      </c>
      <c r="Z1214" s="123">
        <v>-89.482000000000085</v>
      </c>
      <c r="AA1214" s="124">
        <v>-8.9463220670000005</v>
      </c>
      <c r="AB1214" s="28" t="s">
        <v>11839</v>
      </c>
      <c r="AC1214" s="122" t="s">
        <v>11839</v>
      </c>
      <c r="AD1214" s="122" t="s">
        <v>11839</v>
      </c>
      <c r="AE1214" s="123" t="s">
        <v>11839</v>
      </c>
      <c r="AF1214" s="29" t="s">
        <v>11839</v>
      </c>
      <c r="AG1214" s="28" t="s">
        <v>11839</v>
      </c>
      <c r="AH1214" s="122" t="s">
        <v>11839</v>
      </c>
      <c r="AI1214" s="122" t="s">
        <v>11839</v>
      </c>
      <c r="AJ1214" s="123" t="s">
        <v>11839</v>
      </c>
      <c r="AK1214" s="124" t="s">
        <v>11839</v>
      </c>
      <c r="AL1214" s="28" t="s">
        <v>11839</v>
      </c>
      <c r="AM1214" s="122" t="s">
        <v>11839</v>
      </c>
      <c r="AN1214" s="122" t="s">
        <v>11839</v>
      </c>
      <c r="AO1214" s="123" t="s">
        <v>11839</v>
      </c>
      <c r="AP1214" s="29" t="s">
        <v>11839</v>
      </c>
      <c r="AQ1214" s="28" t="s">
        <v>11839</v>
      </c>
      <c r="AR1214" s="122" t="s">
        <v>11839</v>
      </c>
      <c r="AS1214" s="122" t="s">
        <v>11839</v>
      </c>
      <c r="AT1214" s="123" t="s">
        <v>11839</v>
      </c>
      <c r="AU1214" s="124" t="s">
        <v>11837</v>
      </c>
      <c r="AV1214" s="9" t="s">
        <v>9003</v>
      </c>
      <c r="AX1214" s="129"/>
      <c r="AY1214" s="139"/>
      <c r="AZ1214" s="139"/>
    </row>
    <row r="1215" spans="3:52" ht="50" customHeight="1">
      <c r="C1215" s="52" t="s">
        <v>6319</v>
      </c>
      <c r="D1215" s="130" t="s">
        <v>2748</v>
      </c>
      <c r="E1215" s="131" t="s">
        <v>6361</v>
      </c>
      <c r="F1215" s="132" t="s">
        <v>2749</v>
      </c>
      <c r="G1215" s="125">
        <v>5410.17</v>
      </c>
      <c r="H1215" s="122">
        <v>5337.0429999999997</v>
      </c>
      <c r="I1215" s="123">
        <f t="shared" si="608"/>
        <v>73.127000000000407</v>
      </c>
      <c r="J1215" s="124">
        <f t="shared" si="609"/>
        <v>1.3701782054219989</v>
      </c>
      <c r="K1215" s="125">
        <v>1680.172</v>
      </c>
      <c r="L1215" s="122">
        <v>1679.1590000000001</v>
      </c>
      <c r="M1215" s="123">
        <f t="shared" si="610"/>
        <v>1.01299999999992</v>
      </c>
      <c r="N1215" s="124">
        <f t="shared" si="611"/>
        <v>6.032781886646351E-2</v>
      </c>
      <c r="O1215" s="125">
        <v>248.12100000000001</v>
      </c>
      <c r="P1215" s="122">
        <v>248.012</v>
      </c>
      <c r="Q1215" s="123">
        <f t="shared" si="612"/>
        <v>0.10900000000000887</v>
      </c>
      <c r="R1215" s="124">
        <f t="shared" si="613"/>
        <v>4.3949486315181877E-2</v>
      </c>
      <c r="S1215" s="125">
        <v>3481.877</v>
      </c>
      <c r="T1215" s="122">
        <v>3409.8719999999998</v>
      </c>
      <c r="U1215" s="123">
        <f t="shared" si="614"/>
        <v>72.005000000000109</v>
      </c>
      <c r="V1215" s="124">
        <f t="shared" si="615"/>
        <v>2.1116628424762021</v>
      </c>
      <c r="W1215" s="121" t="s">
        <v>6456</v>
      </c>
      <c r="X1215" s="122">
        <v>752</v>
      </c>
      <c r="Y1215" s="122">
        <v>602</v>
      </c>
      <c r="Z1215" s="123">
        <v>150</v>
      </c>
      <c r="AA1215" s="124">
        <v>24.916943521594686</v>
      </c>
      <c r="AB1215" s="28" t="s">
        <v>6388</v>
      </c>
      <c r="AC1215" s="122">
        <v>512</v>
      </c>
      <c r="AD1215" s="122">
        <v>512</v>
      </c>
      <c r="AE1215" s="123">
        <v>0</v>
      </c>
      <c r="AF1215" s="29">
        <v>0</v>
      </c>
      <c r="AG1215" s="28" t="s">
        <v>6450</v>
      </c>
      <c r="AH1215" s="122">
        <v>411</v>
      </c>
      <c r="AI1215" s="122">
        <v>411</v>
      </c>
      <c r="AJ1215" s="123">
        <v>0</v>
      </c>
      <c r="AK1215" s="124">
        <v>0</v>
      </c>
      <c r="AL1215" s="28" t="s">
        <v>6443</v>
      </c>
      <c r="AM1215" s="122">
        <v>375</v>
      </c>
      <c r="AN1215" s="122">
        <v>375</v>
      </c>
      <c r="AO1215" s="123">
        <v>0</v>
      </c>
      <c r="AP1215" s="29">
        <v>0</v>
      </c>
      <c r="AQ1215" s="28" t="s">
        <v>9042</v>
      </c>
      <c r="AR1215" s="122">
        <v>300</v>
      </c>
      <c r="AS1215" s="122">
        <v>300</v>
      </c>
      <c r="AT1215" s="123">
        <v>0</v>
      </c>
      <c r="AU1215" s="124">
        <v>0</v>
      </c>
      <c r="AV1215" s="9" t="s">
        <v>9003</v>
      </c>
      <c r="AX1215" s="129"/>
      <c r="AY1215" s="139"/>
      <c r="AZ1215" s="139"/>
    </row>
    <row r="1216" spans="3:52" ht="50" customHeight="1">
      <c r="C1216" s="52" t="s">
        <v>6319</v>
      </c>
      <c r="D1216" s="130" t="s">
        <v>2750</v>
      </c>
      <c r="E1216" s="131" t="s">
        <v>6361</v>
      </c>
      <c r="F1216" s="132" t="s">
        <v>1564</v>
      </c>
      <c r="G1216" s="125">
        <v>6964.9390000000003</v>
      </c>
      <c r="H1216" s="122">
        <v>6948.0950000000003</v>
      </c>
      <c r="I1216" s="123">
        <f t="shared" si="608"/>
        <v>16.844000000000051</v>
      </c>
      <c r="J1216" s="124">
        <f t="shared" si="609"/>
        <v>0.24242616141546786</v>
      </c>
      <c r="K1216" s="125">
        <v>655.26099999999997</v>
      </c>
      <c r="L1216" s="122">
        <v>654.98599999999999</v>
      </c>
      <c r="M1216" s="123">
        <f t="shared" si="610"/>
        <v>0.27499999999997726</v>
      </c>
      <c r="N1216" s="124">
        <f t="shared" si="611"/>
        <v>4.1985630227207492E-2</v>
      </c>
      <c r="O1216" s="125">
        <v>406.26400000000001</v>
      </c>
      <c r="P1216" s="122">
        <v>406.09</v>
      </c>
      <c r="Q1216" s="123">
        <f t="shared" si="612"/>
        <v>0.17400000000003502</v>
      </c>
      <c r="R1216" s="124">
        <f t="shared" si="613"/>
        <v>4.2847644610809185E-2</v>
      </c>
      <c r="S1216" s="125">
        <v>5903.4139999999998</v>
      </c>
      <c r="T1216" s="122">
        <v>5887.0190000000002</v>
      </c>
      <c r="U1216" s="123">
        <f t="shared" si="614"/>
        <v>16.394999999999527</v>
      </c>
      <c r="V1216" s="124">
        <f t="shared" si="615"/>
        <v>0.27849409013287585</v>
      </c>
      <c r="W1216" s="121" t="s">
        <v>6388</v>
      </c>
      <c r="X1216" s="122">
        <v>2586</v>
      </c>
      <c r="Y1216" s="122">
        <v>2585</v>
      </c>
      <c r="Z1216" s="123">
        <v>1</v>
      </c>
      <c r="AA1216" s="124">
        <v>3.8684719535783361E-2</v>
      </c>
      <c r="AB1216" s="28" t="s">
        <v>9043</v>
      </c>
      <c r="AC1216" s="122">
        <v>770</v>
      </c>
      <c r="AD1216" s="122">
        <v>758</v>
      </c>
      <c r="AE1216" s="123">
        <v>12</v>
      </c>
      <c r="AF1216" s="29">
        <v>1.5831134564643801</v>
      </c>
      <c r="AG1216" s="28" t="s">
        <v>9044</v>
      </c>
      <c r="AH1216" s="122">
        <v>625</v>
      </c>
      <c r="AI1216" s="122">
        <v>625</v>
      </c>
      <c r="AJ1216" s="123">
        <v>0</v>
      </c>
      <c r="AK1216" s="124">
        <v>0</v>
      </c>
      <c r="AL1216" s="28" t="s">
        <v>9045</v>
      </c>
      <c r="AM1216" s="122">
        <v>579</v>
      </c>
      <c r="AN1216" s="122">
        <v>576</v>
      </c>
      <c r="AO1216" s="123">
        <v>3</v>
      </c>
      <c r="AP1216" s="29">
        <v>0.52083333333333326</v>
      </c>
      <c r="AQ1216" s="28" t="s">
        <v>9046</v>
      </c>
      <c r="AR1216" s="122">
        <v>484</v>
      </c>
      <c r="AS1216" s="122">
        <v>484</v>
      </c>
      <c r="AT1216" s="123">
        <v>0</v>
      </c>
      <c r="AU1216" s="124">
        <v>0</v>
      </c>
      <c r="AV1216" s="9" t="s">
        <v>9003</v>
      </c>
      <c r="AX1216" s="129"/>
      <c r="AY1216" s="139"/>
      <c r="AZ1216" s="139"/>
    </row>
    <row r="1217" spans="3:52" ht="50" customHeight="1">
      <c r="C1217" s="52" t="s">
        <v>6319</v>
      </c>
      <c r="D1217" s="130" t="s">
        <v>2751</v>
      </c>
      <c r="E1217" s="131" t="s">
        <v>6361</v>
      </c>
      <c r="F1217" s="132" t="s">
        <v>2752</v>
      </c>
      <c r="G1217" s="125">
        <v>4456.6189999999997</v>
      </c>
      <c r="H1217" s="122">
        <v>4601.7219999999998</v>
      </c>
      <c r="I1217" s="123">
        <f t="shared" si="608"/>
        <v>-145.10300000000007</v>
      </c>
      <c r="J1217" s="124">
        <f t="shared" si="609"/>
        <v>-3.1532326376951949</v>
      </c>
      <c r="K1217" s="125">
        <v>574.65800000000002</v>
      </c>
      <c r="L1217" s="122">
        <v>693.03499999999997</v>
      </c>
      <c r="M1217" s="123">
        <f t="shared" si="610"/>
        <v>-118.37699999999995</v>
      </c>
      <c r="N1217" s="124">
        <f t="shared" si="611"/>
        <v>-17.080955507297606</v>
      </c>
      <c r="O1217" s="125">
        <v>243.01300000000001</v>
      </c>
      <c r="P1217" s="122">
        <v>242.815</v>
      </c>
      <c r="Q1217" s="123">
        <f t="shared" si="612"/>
        <v>0.1980000000000075</v>
      </c>
      <c r="R1217" s="124">
        <f t="shared" si="613"/>
        <v>8.1543561971051004E-2</v>
      </c>
      <c r="S1217" s="125">
        <v>3638.9479999999999</v>
      </c>
      <c r="T1217" s="122">
        <v>3665.8719999999998</v>
      </c>
      <c r="U1217" s="123">
        <f t="shared" si="614"/>
        <v>-26.923999999999978</v>
      </c>
      <c r="V1217" s="124">
        <f t="shared" si="615"/>
        <v>-0.73445008445466675</v>
      </c>
      <c r="W1217" s="121" t="s">
        <v>9047</v>
      </c>
      <c r="X1217" s="122">
        <v>800</v>
      </c>
      <c r="Y1217" s="122">
        <v>800</v>
      </c>
      <c r="Z1217" s="123">
        <v>0</v>
      </c>
      <c r="AA1217" s="124">
        <v>0</v>
      </c>
      <c r="AB1217" s="28" t="s">
        <v>7699</v>
      </c>
      <c r="AC1217" s="122">
        <v>700</v>
      </c>
      <c r="AD1217" s="122">
        <v>700</v>
      </c>
      <c r="AE1217" s="123">
        <v>0</v>
      </c>
      <c r="AF1217" s="29">
        <v>0</v>
      </c>
      <c r="AG1217" s="28" t="s">
        <v>6418</v>
      </c>
      <c r="AH1217" s="122">
        <v>600</v>
      </c>
      <c r="AI1217" s="122">
        <v>600</v>
      </c>
      <c r="AJ1217" s="123">
        <v>0</v>
      </c>
      <c r="AK1217" s="124">
        <v>0</v>
      </c>
      <c r="AL1217" s="28" t="s">
        <v>6388</v>
      </c>
      <c r="AM1217" s="122">
        <v>518</v>
      </c>
      <c r="AN1217" s="122">
        <v>550</v>
      </c>
      <c r="AO1217" s="123">
        <v>-32</v>
      </c>
      <c r="AP1217" s="29">
        <v>-5.8181818181818183</v>
      </c>
      <c r="AQ1217" s="28" t="s">
        <v>6531</v>
      </c>
      <c r="AR1217" s="122">
        <v>500</v>
      </c>
      <c r="AS1217" s="122">
        <v>500</v>
      </c>
      <c r="AT1217" s="123">
        <v>0</v>
      </c>
      <c r="AU1217" s="124">
        <v>0</v>
      </c>
      <c r="AV1217" s="9" t="s">
        <v>9003</v>
      </c>
      <c r="AX1217" s="129"/>
      <c r="AY1217" s="139"/>
      <c r="AZ1217" s="139"/>
    </row>
    <row r="1218" spans="3:52" ht="50" customHeight="1">
      <c r="C1218" s="52" t="s">
        <v>6319</v>
      </c>
      <c r="D1218" s="130" t="s">
        <v>2753</v>
      </c>
      <c r="E1218" s="131" t="s">
        <v>6361</v>
      </c>
      <c r="F1218" s="132" t="s">
        <v>2754</v>
      </c>
      <c r="G1218" s="125">
        <v>2273.7060000000001</v>
      </c>
      <c r="H1218" s="122">
        <v>2366.1439999999998</v>
      </c>
      <c r="I1218" s="123">
        <f t="shared" si="608"/>
        <v>-92.437999999999647</v>
      </c>
      <c r="J1218" s="124">
        <f t="shared" si="609"/>
        <v>-3.906693759974019</v>
      </c>
      <c r="K1218" s="125">
        <v>676.327</v>
      </c>
      <c r="L1218" s="122">
        <v>770.26400000000001</v>
      </c>
      <c r="M1218" s="123">
        <f t="shared" si="610"/>
        <v>-93.937000000000012</v>
      </c>
      <c r="N1218" s="124">
        <f t="shared" si="611"/>
        <v>-12.195429099633374</v>
      </c>
      <c r="O1218" s="125">
        <v>47.975000000000001</v>
      </c>
      <c r="P1218" s="122">
        <v>47.948999999999998</v>
      </c>
      <c r="Q1218" s="123">
        <f t="shared" si="612"/>
        <v>2.6000000000003354E-2</v>
      </c>
      <c r="R1218" s="124">
        <f t="shared" si="613"/>
        <v>5.4224279964135549E-2</v>
      </c>
      <c r="S1218" s="125">
        <v>1549.404</v>
      </c>
      <c r="T1218" s="122">
        <v>1547.931</v>
      </c>
      <c r="U1218" s="123">
        <f t="shared" si="614"/>
        <v>1.4729999999999563</v>
      </c>
      <c r="V1218" s="124">
        <f t="shared" si="615"/>
        <v>9.5159280355516906E-2</v>
      </c>
      <c r="W1218" s="121" t="s">
        <v>6388</v>
      </c>
      <c r="X1218" s="122">
        <v>1232</v>
      </c>
      <c r="Y1218" s="122">
        <v>1230</v>
      </c>
      <c r="Z1218" s="123">
        <v>2</v>
      </c>
      <c r="AA1218" s="124">
        <v>0.16260162601626016</v>
      </c>
      <c r="AB1218" s="28" t="s">
        <v>9048</v>
      </c>
      <c r="AC1218" s="122">
        <v>189</v>
      </c>
      <c r="AD1218" s="122">
        <v>189</v>
      </c>
      <c r="AE1218" s="123">
        <v>0</v>
      </c>
      <c r="AF1218" s="29">
        <v>0</v>
      </c>
      <c r="AG1218" s="28" t="s">
        <v>9049</v>
      </c>
      <c r="AH1218" s="122">
        <v>94</v>
      </c>
      <c r="AI1218" s="122">
        <v>94</v>
      </c>
      <c r="AJ1218" s="123">
        <v>0</v>
      </c>
      <c r="AK1218" s="124">
        <v>0</v>
      </c>
      <c r="AL1218" s="28" t="s">
        <v>6488</v>
      </c>
      <c r="AM1218" s="122">
        <v>16</v>
      </c>
      <c r="AN1218" s="122">
        <v>18</v>
      </c>
      <c r="AO1218" s="123">
        <v>-2</v>
      </c>
      <c r="AP1218" s="29">
        <v>-11.111111111111111</v>
      </c>
      <c r="AQ1218" s="28" t="s">
        <v>9050</v>
      </c>
      <c r="AR1218" s="122">
        <v>12</v>
      </c>
      <c r="AS1218" s="122">
        <v>12</v>
      </c>
      <c r="AT1218" s="123">
        <v>0</v>
      </c>
      <c r="AU1218" s="124">
        <v>0</v>
      </c>
      <c r="AV1218" s="9" t="s">
        <v>9003</v>
      </c>
      <c r="AX1218" s="129"/>
      <c r="AY1218" s="139"/>
      <c r="AZ1218" s="139"/>
    </row>
    <row r="1219" spans="3:52" ht="50" customHeight="1">
      <c r="C1219" s="52" t="s">
        <v>6319</v>
      </c>
      <c r="D1219" s="130" t="s">
        <v>2755</v>
      </c>
      <c r="E1219" s="131" t="s">
        <v>6361</v>
      </c>
      <c r="F1219" s="132" t="s">
        <v>2756</v>
      </c>
      <c r="G1219" s="125">
        <v>7578.0889999999999</v>
      </c>
      <c r="H1219" s="122">
        <v>7829.7879999999996</v>
      </c>
      <c r="I1219" s="123">
        <f t="shared" si="608"/>
        <v>-251.69899999999961</v>
      </c>
      <c r="J1219" s="124">
        <f t="shared" si="609"/>
        <v>-3.2146336529162682</v>
      </c>
      <c r="K1219" s="125">
        <v>1855.548</v>
      </c>
      <c r="L1219" s="122">
        <v>2184.4319999999998</v>
      </c>
      <c r="M1219" s="123">
        <f t="shared" si="610"/>
        <v>-328.88399999999979</v>
      </c>
      <c r="N1219" s="124">
        <f t="shared" si="611"/>
        <v>-15.055813135863227</v>
      </c>
      <c r="O1219" s="125">
        <v>621.6</v>
      </c>
      <c r="P1219" s="122">
        <v>428.11200000000002</v>
      </c>
      <c r="Q1219" s="123">
        <f t="shared" si="612"/>
        <v>193.488</v>
      </c>
      <c r="R1219" s="124">
        <f t="shared" si="613"/>
        <v>45.195649736517545</v>
      </c>
      <c r="S1219" s="125">
        <v>5100.9409999999998</v>
      </c>
      <c r="T1219" s="122">
        <v>5217.2439999999997</v>
      </c>
      <c r="U1219" s="123">
        <f t="shared" si="614"/>
        <v>-116.30299999999988</v>
      </c>
      <c r="V1219" s="124">
        <f t="shared" si="615"/>
        <v>-2.2292037711864712</v>
      </c>
      <c r="W1219" s="121" t="s">
        <v>6403</v>
      </c>
      <c r="X1219" s="122">
        <v>3652</v>
      </c>
      <c r="Y1219" s="122">
        <v>3885</v>
      </c>
      <c r="Z1219" s="123">
        <v>-233</v>
      </c>
      <c r="AA1219" s="124">
        <v>-5.9974259974259976</v>
      </c>
      <c r="AB1219" s="28" t="s">
        <v>6388</v>
      </c>
      <c r="AC1219" s="122">
        <v>924</v>
      </c>
      <c r="AD1219" s="122">
        <v>984</v>
      </c>
      <c r="AE1219" s="123">
        <v>-60</v>
      </c>
      <c r="AF1219" s="29">
        <v>-6.0975609756097562</v>
      </c>
      <c r="AG1219" s="28" t="s">
        <v>6418</v>
      </c>
      <c r="AH1219" s="122">
        <v>330</v>
      </c>
      <c r="AI1219" s="122">
        <v>330</v>
      </c>
      <c r="AJ1219" s="123">
        <v>0</v>
      </c>
      <c r="AK1219" s="124">
        <v>0</v>
      </c>
      <c r="AL1219" s="28" t="s">
        <v>7192</v>
      </c>
      <c r="AM1219" s="122">
        <v>180</v>
      </c>
      <c r="AN1219" s="122" t="s">
        <v>6421</v>
      </c>
      <c r="AO1219" s="123">
        <v>180</v>
      </c>
      <c r="AP1219" s="29" t="s">
        <v>11832</v>
      </c>
      <c r="AQ1219" s="28" t="s">
        <v>9051</v>
      </c>
      <c r="AR1219" s="122">
        <v>9</v>
      </c>
      <c r="AS1219" s="122">
        <v>13</v>
      </c>
      <c r="AT1219" s="123">
        <v>-4</v>
      </c>
      <c r="AU1219" s="124">
        <v>-30.76923076923077</v>
      </c>
      <c r="AV1219" s="9" t="s">
        <v>9003</v>
      </c>
      <c r="AX1219" s="129"/>
      <c r="AY1219" s="139"/>
      <c r="AZ1219" s="139"/>
    </row>
    <row r="1220" spans="3:52" ht="50" customHeight="1">
      <c r="C1220" s="52" t="s">
        <v>6319</v>
      </c>
      <c r="D1220" s="130" t="s">
        <v>2757</v>
      </c>
      <c r="E1220" s="131" t="s">
        <v>6361</v>
      </c>
      <c r="F1220" s="132" t="s">
        <v>2758</v>
      </c>
      <c r="G1220" s="125">
        <v>7045.1869999999999</v>
      </c>
      <c r="H1220" s="122">
        <v>6538.2489999999998</v>
      </c>
      <c r="I1220" s="123">
        <f t="shared" si="608"/>
        <v>506.9380000000001</v>
      </c>
      <c r="J1220" s="124">
        <f t="shared" si="609"/>
        <v>7.7534214435699855</v>
      </c>
      <c r="K1220" s="125">
        <v>4049.6990000000001</v>
      </c>
      <c r="L1220" s="122">
        <v>3931.45</v>
      </c>
      <c r="M1220" s="123">
        <f t="shared" si="610"/>
        <v>118.24900000000025</v>
      </c>
      <c r="N1220" s="124">
        <f t="shared" si="611"/>
        <v>3.0077706698546405</v>
      </c>
      <c r="O1220" s="125">
        <v>89.468999999999994</v>
      </c>
      <c r="P1220" s="122">
        <v>89.576999999999998</v>
      </c>
      <c r="Q1220" s="123">
        <f t="shared" si="612"/>
        <v>-0.10800000000000409</v>
      </c>
      <c r="R1220" s="124">
        <f t="shared" si="613"/>
        <v>-0.12056666331759726</v>
      </c>
      <c r="S1220" s="125">
        <v>2906.0189999999998</v>
      </c>
      <c r="T1220" s="122">
        <v>2517.2220000000002</v>
      </c>
      <c r="U1220" s="123">
        <f t="shared" si="614"/>
        <v>388.79699999999957</v>
      </c>
      <c r="V1220" s="124">
        <f t="shared" si="615"/>
        <v>15.445479183004101</v>
      </c>
      <c r="W1220" s="121" t="s">
        <v>9052</v>
      </c>
      <c r="X1220" s="122">
        <v>1202</v>
      </c>
      <c r="Y1220" s="122">
        <v>902</v>
      </c>
      <c r="Z1220" s="123">
        <v>300</v>
      </c>
      <c r="AA1220" s="124">
        <v>33.259423503325941</v>
      </c>
      <c r="AB1220" s="28" t="s">
        <v>9053</v>
      </c>
      <c r="AC1220" s="122">
        <v>832</v>
      </c>
      <c r="AD1220" s="122">
        <v>751</v>
      </c>
      <c r="AE1220" s="123">
        <v>81</v>
      </c>
      <c r="AF1220" s="29">
        <v>10.785619174434089</v>
      </c>
      <c r="AG1220" s="28" t="s">
        <v>9054</v>
      </c>
      <c r="AH1220" s="122">
        <v>371</v>
      </c>
      <c r="AI1220" s="122">
        <v>361</v>
      </c>
      <c r="AJ1220" s="123">
        <v>10</v>
      </c>
      <c r="AK1220" s="124">
        <v>2.7700831024930745</v>
      </c>
      <c r="AL1220" s="28" t="s">
        <v>9055</v>
      </c>
      <c r="AM1220" s="122">
        <v>189</v>
      </c>
      <c r="AN1220" s="122">
        <v>189</v>
      </c>
      <c r="AO1220" s="123">
        <v>0</v>
      </c>
      <c r="AP1220" s="29">
        <v>0</v>
      </c>
      <c r="AQ1220" s="28" t="s">
        <v>9056</v>
      </c>
      <c r="AR1220" s="122">
        <v>184</v>
      </c>
      <c r="AS1220" s="122">
        <v>183</v>
      </c>
      <c r="AT1220" s="123">
        <v>1</v>
      </c>
      <c r="AU1220" s="124">
        <v>0.54644808743169404</v>
      </c>
      <c r="AV1220" s="9" t="s">
        <v>9003</v>
      </c>
      <c r="AX1220" s="129"/>
      <c r="AY1220" s="139"/>
      <c r="AZ1220" s="139"/>
    </row>
    <row r="1221" spans="3:52" ht="50" customHeight="1">
      <c r="C1221" s="52" t="s">
        <v>6319</v>
      </c>
      <c r="D1221" s="130" t="s">
        <v>2759</v>
      </c>
      <c r="E1221" s="131" t="s">
        <v>6361</v>
      </c>
      <c r="F1221" s="132" t="s">
        <v>2760</v>
      </c>
      <c r="G1221" s="125">
        <v>3991.7359999999999</v>
      </c>
      <c r="H1221" s="122">
        <v>4207.3819999999996</v>
      </c>
      <c r="I1221" s="123">
        <f t="shared" si="608"/>
        <v>-215.64599999999973</v>
      </c>
      <c r="J1221" s="124">
        <f t="shared" si="609"/>
        <v>-5.1254200355470392</v>
      </c>
      <c r="K1221" s="125">
        <v>2563.6</v>
      </c>
      <c r="L1221" s="122">
        <v>2605.5500000000002</v>
      </c>
      <c r="M1221" s="123">
        <f t="shared" si="610"/>
        <v>-41.950000000000273</v>
      </c>
      <c r="N1221" s="124">
        <f t="shared" si="611"/>
        <v>-1.610024754850234</v>
      </c>
      <c r="O1221" s="125">
        <v>341.089</v>
      </c>
      <c r="P1221" s="122">
        <v>340.28899999999999</v>
      </c>
      <c r="Q1221" s="123">
        <f t="shared" si="612"/>
        <v>0.80000000000001137</v>
      </c>
      <c r="R1221" s="124">
        <f t="shared" si="613"/>
        <v>0.23509428750268491</v>
      </c>
      <c r="S1221" s="125">
        <v>1087.047</v>
      </c>
      <c r="T1221" s="122">
        <v>1261.5429999999999</v>
      </c>
      <c r="U1221" s="123">
        <f t="shared" si="614"/>
        <v>-174.49599999999987</v>
      </c>
      <c r="V1221" s="124">
        <f t="shared" si="615"/>
        <v>-13.831950238715596</v>
      </c>
      <c r="W1221" s="121" t="s">
        <v>9057</v>
      </c>
      <c r="X1221" s="122">
        <v>398</v>
      </c>
      <c r="Y1221" s="122">
        <v>531</v>
      </c>
      <c r="Z1221" s="123">
        <v>-133</v>
      </c>
      <c r="AA1221" s="124">
        <v>-25.04708097928437</v>
      </c>
      <c r="AB1221" s="28" t="s">
        <v>9058</v>
      </c>
      <c r="AC1221" s="122">
        <v>199</v>
      </c>
      <c r="AD1221" s="122">
        <v>235</v>
      </c>
      <c r="AE1221" s="123">
        <v>-36</v>
      </c>
      <c r="AF1221" s="29">
        <v>-15.319148936170212</v>
      </c>
      <c r="AG1221" s="28" t="s">
        <v>9059</v>
      </c>
      <c r="AH1221" s="122">
        <v>170</v>
      </c>
      <c r="AI1221" s="122">
        <v>169</v>
      </c>
      <c r="AJ1221" s="123">
        <v>1</v>
      </c>
      <c r="AK1221" s="124">
        <v>0.59171597633136097</v>
      </c>
      <c r="AL1221" s="28" t="s">
        <v>9060</v>
      </c>
      <c r="AM1221" s="122">
        <v>130</v>
      </c>
      <c r="AN1221" s="122">
        <v>130</v>
      </c>
      <c r="AO1221" s="123">
        <v>0</v>
      </c>
      <c r="AP1221" s="29">
        <v>0</v>
      </c>
      <c r="AQ1221" s="28" t="s">
        <v>6471</v>
      </c>
      <c r="AR1221" s="122">
        <v>79</v>
      </c>
      <c r="AS1221" s="122">
        <v>86</v>
      </c>
      <c r="AT1221" s="123">
        <v>-7</v>
      </c>
      <c r="AU1221" s="124">
        <v>-8.1395348837209305</v>
      </c>
      <c r="AV1221" s="9" t="s">
        <v>9003</v>
      </c>
      <c r="AX1221" s="129"/>
      <c r="AY1221" s="139"/>
      <c r="AZ1221" s="139"/>
    </row>
    <row r="1222" spans="3:52" ht="50" customHeight="1">
      <c r="C1222" s="52" t="s">
        <v>6319</v>
      </c>
      <c r="D1222" s="130" t="s">
        <v>2761</v>
      </c>
      <c r="E1222" s="131" t="s">
        <v>6361</v>
      </c>
      <c r="F1222" s="132" t="s">
        <v>2762</v>
      </c>
      <c r="G1222" s="125">
        <v>4084.473</v>
      </c>
      <c r="H1222" s="122">
        <v>4252.13</v>
      </c>
      <c r="I1222" s="123">
        <f t="shared" si="608"/>
        <v>-167.65700000000015</v>
      </c>
      <c r="J1222" s="124">
        <f t="shared" si="609"/>
        <v>-3.9428945022847404</v>
      </c>
      <c r="K1222" s="125">
        <v>1325.32</v>
      </c>
      <c r="L1222" s="122">
        <v>1624.0440000000001</v>
      </c>
      <c r="M1222" s="123">
        <f t="shared" si="610"/>
        <v>-298.72400000000016</v>
      </c>
      <c r="N1222" s="124">
        <f t="shared" si="611"/>
        <v>-18.3938366201901</v>
      </c>
      <c r="O1222" s="125">
        <v>79.14</v>
      </c>
      <c r="P1222" s="122">
        <v>79.076999999999998</v>
      </c>
      <c r="Q1222" s="123">
        <f t="shared" si="612"/>
        <v>6.3000000000002387E-2</v>
      </c>
      <c r="R1222" s="124">
        <f t="shared" si="613"/>
        <v>7.9669183201186683E-2</v>
      </c>
      <c r="S1222" s="125">
        <v>2680.0129999999999</v>
      </c>
      <c r="T1222" s="122">
        <v>2549.009</v>
      </c>
      <c r="U1222" s="123">
        <f t="shared" si="614"/>
        <v>131.00399999999991</v>
      </c>
      <c r="V1222" s="124">
        <f t="shared" si="615"/>
        <v>5.1394090801562449</v>
      </c>
      <c r="W1222" s="121" t="s">
        <v>6638</v>
      </c>
      <c r="X1222" s="122">
        <v>764</v>
      </c>
      <c r="Y1222" s="122">
        <v>760</v>
      </c>
      <c r="Z1222" s="123">
        <v>4</v>
      </c>
      <c r="AA1222" s="124">
        <v>0.52631578947368418</v>
      </c>
      <c r="AB1222" s="28" t="s">
        <v>9061</v>
      </c>
      <c r="AC1222" s="122">
        <v>625</v>
      </c>
      <c r="AD1222" s="122">
        <v>624</v>
      </c>
      <c r="AE1222" s="123">
        <v>1</v>
      </c>
      <c r="AF1222" s="29">
        <v>0.16025641025641024</v>
      </c>
      <c r="AG1222" s="28" t="s">
        <v>9062</v>
      </c>
      <c r="AH1222" s="122">
        <v>419</v>
      </c>
      <c r="AI1222" s="122">
        <v>400</v>
      </c>
      <c r="AJ1222" s="123">
        <v>19</v>
      </c>
      <c r="AK1222" s="124">
        <v>4.75</v>
      </c>
      <c r="AL1222" s="28" t="s">
        <v>6443</v>
      </c>
      <c r="AM1222" s="122">
        <v>402</v>
      </c>
      <c r="AN1222" s="122">
        <v>402</v>
      </c>
      <c r="AO1222" s="123">
        <v>0</v>
      </c>
      <c r="AP1222" s="29">
        <v>0</v>
      </c>
      <c r="AQ1222" s="28" t="s">
        <v>6418</v>
      </c>
      <c r="AR1222" s="122">
        <v>169</v>
      </c>
      <c r="AS1222" s="122">
        <v>169</v>
      </c>
      <c r="AT1222" s="123">
        <v>0</v>
      </c>
      <c r="AU1222" s="124">
        <v>0</v>
      </c>
      <c r="AV1222" s="9" t="s">
        <v>9003</v>
      </c>
      <c r="AX1222" s="129"/>
      <c r="AY1222" s="139"/>
      <c r="AZ1222" s="139"/>
    </row>
    <row r="1223" spans="3:52" ht="50" customHeight="1">
      <c r="C1223" s="52" t="s">
        <v>6319</v>
      </c>
      <c r="D1223" s="106" t="s">
        <v>2763</v>
      </c>
      <c r="E1223" s="107" t="s">
        <v>6361</v>
      </c>
      <c r="F1223" s="108" t="s">
        <v>2764</v>
      </c>
      <c r="G1223" s="125">
        <v>1674.9359999999999</v>
      </c>
      <c r="H1223" s="122">
        <v>1651.9939999999999</v>
      </c>
      <c r="I1223" s="123">
        <f t="shared" si="608"/>
        <v>22.942000000000007</v>
      </c>
      <c r="J1223" s="124">
        <f t="shared" si="609"/>
        <v>1.3887459639683928</v>
      </c>
      <c r="K1223" s="125">
        <v>952.178</v>
      </c>
      <c r="L1223" s="122">
        <v>947.91</v>
      </c>
      <c r="M1223" s="123">
        <f t="shared" si="610"/>
        <v>4.2680000000000291</v>
      </c>
      <c r="N1223" s="124">
        <f t="shared" si="611"/>
        <v>0.45025371607009412</v>
      </c>
      <c r="O1223" s="125">
        <v>24.988</v>
      </c>
      <c r="P1223" s="122">
        <v>24.988</v>
      </c>
      <c r="Q1223" s="123">
        <f t="shared" si="612"/>
        <v>0</v>
      </c>
      <c r="R1223" s="124">
        <f t="shared" si="613"/>
        <v>0</v>
      </c>
      <c r="S1223" s="125">
        <v>697.77</v>
      </c>
      <c r="T1223" s="122">
        <v>679.096</v>
      </c>
      <c r="U1223" s="123">
        <f t="shared" si="614"/>
        <v>18.673999999999978</v>
      </c>
      <c r="V1223" s="124">
        <f t="shared" si="615"/>
        <v>2.7498321297725181</v>
      </c>
      <c r="W1223" s="121" t="s">
        <v>6441</v>
      </c>
      <c r="X1223" s="122">
        <v>449</v>
      </c>
      <c r="Y1223" s="122">
        <v>449</v>
      </c>
      <c r="Z1223" s="123">
        <v>0</v>
      </c>
      <c r="AA1223" s="124">
        <v>0</v>
      </c>
      <c r="AB1223" s="28" t="s">
        <v>6418</v>
      </c>
      <c r="AC1223" s="122">
        <v>78</v>
      </c>
      <c r="AD1223" s="122">
        <v>78</v>
      </c>
      <c r="AE1223" s="123">
        <v>0</v>
      </c>
      <c r="AF1223" s="29">
        <v>0</v>
      </c>
      <c r="AG1223" s="28" t="s">
        <v>9063</v>
      </c>
      <c r="AH1223" s="122">
        <v>46</v>
      </c>
      <c r="AI1223" s="122">
        <v>36</v>
      </c>
      <c r="AJ1223" s="123">
        <v>10</v>
      </c>
      <c r="AK1223" s="124">
        <v>27.777777777777779</v>
      </c>
      <c r="AL1223" s="28" t="s">
        <v>9064</v>
      </c>
      <c r="AM1223" s="122">
        <v>34</v>
      </c>
      <c r="AN1223" s="122">
        <v>30</v>
      </c>
      <c r="AO1223" s="123">
        <v>4</v>
      </c>
      <c r="AP1223" s="29">
        <v>13.333333333333334</v>
      </c>
      <c r="AQ1223" s="28" t="s">
        <v>7142</v>
      </c>
      <c r="AR1223" s="122">
        <v>18</v>
      </c>
      <c r="AS1223" s="122">
        <v>18</v>
      </c>
      <c r="AT1223" s="123">
        <v>0</v>
      </c>
      <c r="AU1223" s="124">
        <v>0</v>
      </c>
      <c r="AV1223" s="9" t="s">
        <v>9003</v>
      </c>
      <c r="AX1223" s="129"/>
      <c r="AY1223" s="139"/>
      <c r="AZ1223" s="139"/>
    </row>
    <row r="1224" spans="3:52" ht="50" customHeight="1">
      <c r="C1224" s="52" t="s">
        <v>6319</v>
      </c>
      <c r="D1224" s="106" t="s">
        <v>2765</v>
      </c>
      <c r="E1224" s="107" t="s">
        <v>6361</v>
      </c>
      <c r="F1224" s="108" t="s">
        <v>2766</v>
      </c>
      <c r="G1224" s="125">
        <v>4057.473</v>
      </c>
      <c r="H1224" s="122">
        <v>4301.5389999999998</v>
      </c>
      <c r="I1224" s="123">
        <f t="shared" si="608"/>
        <v>-244.0659999999998</v>
      </c>
      <c r="J1224" s="124">
        <f t="shared" si="609"/>
        <v>-5.6739227518337003</v>
      </c>
      <c r="K1224" s="125">
        <v>2322.1320000000001</v>
      </c>
      <c r="L1224" s="122">
        <v>2573.1579999999999</v>
      </c>
      <c r="M1224" s="123">
        <f t="shared" si="610"/>
        <v>-251.02599999999984</v>
      </c>
      <c r="N1224" s="124">
        <f t="shared" si="611"/>
        <v>-9.7555610654301006</v>
      </c>
      <c r="O1224" s="125">
        <v>352.84199999999998</v>
      </c>
      <c r="P1224" s="122">
        <v>352.14</v>
      </c>
      <c r="Q1224" s="123">
        <f t="shared" si="612"/>
        <v>0.70199999999999818</v>
      </c>
      <c r="R1224" s="124">
        <f t="shared" si="613"/>
        <v>0.19935253024365257</v>
      </c>
      <c r="S1224" s="125">
        <v>1382.499</v>
      </c>
      <c r="T1224" s="122">
        <v>1376.241</v>
      </c>
      <c r="U1224" s="123">
        <f t="shared" si="614"/>
        <v>6.2580000000000382</v>
      </c>
      <c r="V1224" s="124">
        <f t="shared" si="615"/>
        <v>0.45471687008307693</v>
      </c>
      <c r="W1224" s="121" t="s">
        <v>9065</v>
      </c>
      <c r="X1224" s="122">
        <v>1026</v>
      </c>
      <c r="Y1224" s="122">
        <v>1024</v>
      </c>
      <c r="Z1224" s="123">
        <v>2</v>
      </c>
      <c r="AA1224" s="124">
        <v>0.1953125</v>
      </c>
      <c r="AB1224" s="28" t="s">
        <v>6441</v>
      </c>
      <c r="AC1224" s="122">
        <v>108</v>
      </c>
      <c r="AD1224" s="122">
        <v>135</v>
      </c>
      <c r="AE1224" s="123">
        <v>-27</v>
      </c>
      <c r="AF1224" s="29">
        <v>-20</v>
      </c>
      <c r="AG1224" s="28" t="s">
        <v>9066</v>
      </c>
      <c r="AH1224" s="122">
        <v>96</v>
      </c>
      <c r="AI1224" s="122">
        <v>96</v>
      </c>
      <c r="AJ1224" s="123">
        <v>0</v>
      </c>
      <c r="AK1224" s="124">
        <v>0</v>
      </c>
      <c r="AL1224" s="28" t="s">
        <v>9067</v>
      </c>
      <c r="AM1224" s="122">
        <v>78</v>
      </c>
      <c r="AN1224" s="122">
        <v>73</v>
      </c>
      <c r="AO1224" s="123">
        <v>5</v>
      </c>
      <c r="AP1224" s="29">
        <v>6.8493150684931505</v>
      </c>
      <c r="AQ1224" s="28" t="s">
        <v>9068</v>
      </c>
      <c r="AR1224" s="122">
        <v>36</v>
      </c>
      <c r="AS1224" s="122">
        <v>36</v>
      </c>
      <c r="AT1224" s="123">
        <v>0</v>
      </c>
      <c r="AU1224" s="124">
        <v>0</v>
      </c>
      <c r="AV1224" s="9" t="s">
        <v>9003</v>
      </c>
      <c r="AX1224" s="129"/>
      <c r="AY1224" s="139"/>
      <c r="AZ1224" s="139"/>
    </row>
    <row r="1225" spans="3:52" ht="50" customHeight="1">
      <c r="C1225" s="52" t="s">
        <v>6319</v>
      </c>
      <c r="D1225" s="130" t="s">
        <v>2767</v>
      </c>
      <c r="E1225" s="131" t="s">
        <v>6361</v>
      </c>
      <c r="F1225" s="132" t="s">
        <v>2768</v>
      </c>
      <c r="G1225" s="125">
        <v>1992.9269999999999</v>
      </c>
      <c r="H1225" s="122">
        <v>2161.2759999999998</v>
      </c>
      <c r="I1225" s="123">
        <f t="shared" si="608"/>
        <v>-168.34899999999993</v>
      </c>
      <c r="J1225" s="124">
        <f t="shared" si="609"/>
        <v>-7.7893337084203944</v>
      </c>
      <c r="K1225" s="125">
        <v>1040.104</v>
      </c>
      <c r="L1225" s="122">
        <v>1038.577</v>
      </c>
      <c r="M1225" s="123">
        <f t="shared" si="610"/>
        <v>1.5270000000000437</v>
      </c>
      <c r="N1225" s="124">
        <f t="shared" si="611"/>
        <v>0.14702809709824535</v>
      </c>
      <c r="O1225" s="125">
        <v>0.60299999999999998</v>
      </c>
      <c r="P1225" s="122">
        <v>0.60299999999999998</v>
      </c>
      <c r="Q1225" s="123">
        <f t="shared" si="612"/>
        <v>0</v>
      </c>
      <c r="R1225" s="124">
        <f t="shared" si="613"/>
        <v>0</v>
      </c>
      <c r="S1225" s="125">
        <v>952.22</v>
      </c>
      <c r="T1225" s="122">
        <v>1122.096</v>
      </c>
      <c r="U1225" s="123">
        <f t="shared" si="614"/>
        <v>-169.87599999999998</v>
      </c>
      <c r="V1225" s="124">
        <f t="shared" si="615"/>
        <v>-15.139168128217193</v>
      </c>
      <c r="W1225" s="121" t="s">
        <v>6441</v>
      </c>
      <c r="X1225" s="122">
        <v>502</v>
      </c>
      <c r="Y1225" s="122">
        <v>626</v>
      </c>
      <c r="Z1225" s="123">
        <v>-124</v>
      </c>
      <c r="AA1225" s="124">
        <v>-19.808306709265175</v>
      </c>
      <c r="AB1225" s="28" t="s">
        <v>6502</v>
      </c>
      <c r="AC1225" s="122">
        <v>213</v>
      </c>
      <c r="AD1225" s="122">
        <v>213</v>
      </c>
      <c r="AE1225" s="123">
        <v>0</v>
      </c>
      <c r="AF1225" s="29">
        <v>0</v>
      </c>
      <c r="AG1225" s="28" t="s">
        <v>9069</v>
      </c>
      <c r="AH1225" s="122">
        <v>189</v>
      </c>
      <c r="AI1225" s="122">
        <v>216</v>
      </c>
      <c r="AJ1225" s="123">
        <v>-27</v>
      </c>
      <c r="AK1225" s="124">
        <v>-12.5</v>
      </c>
      <c r="AL1225" s="28" t="s">
        <v>7200</v>
      </c>
      <c r="AM1225" s="122">
        <v>27</v>
      </c>
      <c r="AN1225" s="122">
        <v>46</v>
      </c>
      <c r="AO1225" s="123">
        <v>-19</v>
      </c>
      <c r="AP1225" s="29">
        <v>-41.304347826086953</v>
      </c>
      <c r="AQ1225" s="28" t="s">
        <v>9070</v>
      </c>
      <c r="AR1225" s="122">
        <v>20</v>
      </c>
      <c r="AS1225" s="122">
        <v>20</v>
      </c>
      <c r="AT1225" s="123">
        <v>0</v>
      </c>
      <c r="AU1225" s="124">
        <v>0</v>
      </c>
      <c r="AV1225" s="9" t="s">
        <v>9003</v>
      </c>
      <c r="AX1225" s="129"/>
      <c r="AY1225" s="139"/>
      <c r="AZ1225" s="139"/>
    </row>
    <row r="1226" spans="3:52" ht="50" customHeight="1">
      <c r="C1226" s="52" t="s">
        <v>6319</v>
      </c>
      <c r="D1226" s="130" t="s">
        <v>2769</v>
      </c>
      <c r="E1226" s="131" t="s">
        <v>6361</v>
      </c>
      <c r="F1226" s="132" t="s">
        <v>2770</v>
      </c>
      <c r="G1226" s="125">
        <v>3319.1550000000002</v>
      </c>
      <c r="H1226" s="122">
        <v>3535.6790000000001</v>
      </c>
      <c r="I1226" s="123">
        <f t="shared" si="608"/>
        <v>-216.52399999999989</v>
      </c>
      <c r="J1226" s="124">
        <f t="shared" si="609"/>
        <v>-6.1239722271167683</v>
      </c>
      <c r="K1226" s="125">
        <v>1463.479</v>
      </c>
      <c r="L1226" s="122">
        <v>1702.191</v>
      </c>
      <c r="M1226" s="123">
        <f t="shared" si="610"/>
        <v>-238.71199999999999</v>
      </c>
      <c r="N1226" s="124">
        <f t="shared" si="611"/>
        <v>-14.023808139039625</v>
      </c>
      <c r="O1226" s="125">
        <v>576.83100000000002</v>
      </c>
      <c r="P1226" s="122">
        <v>575.72</v>
      </c>
      <c r="Q1226" s="123">
        <f t="shared" si="612"/>
        <v>1.11099999999999</v>
      </c>
      <c r="R1226" s="124">
        <f t="shared" si="613"/>
        <v>0.19297575210171439</v>
      </c>
      <c r="S1226" s="125">
        <v>1278.845</v>
      </c>
      <c r="T1226" s="122">
        <v>1257.768</v>
      </c>
      <c r="U1226" s="123">
        <f t="shared" si="614"/>
        <v>21.076999999999998</v>
      </c>
      <c r="V1226" s="124">
        <f t="shared" si="615"/>
        <v>1.6757462425502954</v>
      </c>
      <c r="W1226" s="121" t="s">
        <v>6418</v>
      </c>
      <c r="X1226" s="122">
        <v>236</v>
      </c>
      <c r="Y1226" s="122">
        <v>235</v>
      </c>
      <c r="Z1226" s="123">
        <v>1</v>
      </c>
      <c r="AA1226" s="124">
        <v>0.42553191489361702</v>
      </c>
      <c r="AB1226" s="28" t="s">
        <v>9071</v>
      </c>
      <c r="AC1226" s="122">
        <v>171</v>
      </c>
      <c r="AD1226" s="122">
        <v>170</v>
      </c>
      <c r="AE1226" s="123">
        <v>1</v>
      </c>
      <c r="AF1226" s="29">
        <v>0.58823529411764708</v>
      </c>
      <c r="AG1226" s="28" t="s">
        <v>6516</v>
      </c>
      <c r="AH1226" s="122">
        <v>170</v>
      </c>
      <c r="AI1226" s="122">
        <v>170</v>
      </c>
      <c r="AJ1226" s="123">
        <v>0</v>
      </c>
      <c r="AK1226" s="124">
        <v>0</v>
      </c>
      <c r="AL1226" s="28" t="s">
        <v>9072</v>
      </c>
      <c r="AM1226" s="122">
        <v>170</v>
      </c>
      <c r="AN1226" s="122">
        <v>170</v>
      </c>
      <c r="AO1226" s="123">
        <v>0</v>
      </c>
      <c r="AP1226" s="29">
        <v>0</v>
      </c>
      <c r="AQ1226" s="28" t="s">
        <v>9073</v>
      </c>
      <c r="AR1226" s="122">
        <v>143</v>
      </c>
      <c r="AS1226" s="122">
        <v>133</v>
      </c>
      <c r="AT1226" s="123">
        <v>10</v>
      </c>
      <c r="AU1226" s="124">
        <v>7.518796992481203</v>
      </c>
      <c r="AV1226" s="9" t="s">
        <v>9003</v>
      </c>
      <c r="AX1226" s="129"/>
      <c r="AY1226" s="139"/>
      <c r="AZ1226" s="139"/>
    </row>
    <row r="1227" spans="3:52" ht="50" customHeight="1">
      <c r="C1227" s="52" t="s">
        <v>6319</v>
      </c>
      <c r="D1227" s="130" t="s">
        <v>2771</v>
      </c>
      <c r="E1227" s="131" t="s">
        <v>6361</v>
      </c>
      <c r="F1227" s="132" t="s">
        <v>2772</v>
      </c>
      <c r="G1227" s="125">
        <v>2080.9679999999998</v>
      </c>
      <c r="H1227" s="122">
        <v>2687.1190000000001</v>
      </c>
      <c r="I1227" s="123">
        <f t="shared" si="608"/>
        <v>-606.15100000000029</v>
      </c>
      <c r="J1227" s="124">
        <f t="shared" si="609"/>
        <v>-22.557653754820695</v>
      </c>
      <c r="K1227" s="125">
        <v>751.84500000000003</v>
      </c>
      <c r="L1227" s="122">
        <v>899.49800000000005</v>
      </c>
      <c r="M1227" s="123">
        <f t="shared" si="610"/>
        <v>-147.65300000000002</v>
      </c>
      <c r="N1227" s="124">
        <f t="shared" si="611"/>
        <v>-16.415044836119705</v>
      </c>
      <c r="O1227" s="125">
        <v>335.54500000000002</v>
      </c>
      <c r="P1227" s="122">
        <v>623.91700000000003</v>
      </c>
      <c r="Q1227" s="123">
        <f t="shared" si="612"/>
        <v>-288.37200000000001</v>
      </c>
      <c r="R1227" s="124">
        <f t="shared" si="613"/>
        <v>-46.219609339062728</v>
      </c>
      <c r="S1227" s="125">
        <v>993.57799999999997</v>
      </c>
      <c r="T1227" s="122">
        <v>1163.704</v>
      </c>
      <c r="U1227" s="123">
        <f t="shared" si="614"/>
        <v>-170.12599999999998</v>
      </c>
      <c r="V1227" s="124">
        <f t="shared" si="615"/>
        <v>-14.619353375085073</v>
      </c>
      <c r="W1227" s="121" t="s">
        <v>9074</v>
      </c>
      <c r="X1227" s="122">
        <v>264</v>
      </c>
      <c r="Y1227" s="122">
        <v>263</v>
      </c>
      <c r="Z1227" s="123">
        <v>1</v>
      </c>
      <c r="AA1227" s="124">
        <v>3.8022813688212928E-3</v>
      </c>
      <c r="AB1227" s="28" t="s">
        <v>6532</v>
      </c>
      <c r="AC1227" s="122">
        <v>239</v>
      </c>
      <c r="AD1227" s="122">
        <v>239</v>
      </c>
      <c r="AE1227" s="123">
        <v>0</v>
      </c>
      <c r="AF1227" s="29">
        <v>0</v>
      </c>
      <c r="AG1227" s="28" t="s">
        <v>6418</v>
      </c>
      <c r="AH1227" s="122">
        <v>200</v>
      </c>
      <c r="AI1227" s="122">
        <v>200</v>
      </c>
      <c r="AJ1227" s="123">
        <v>0</v>
      </c>
      <c r="AK1227" s="124">
        <v>0</v>
      </c>
      <c r="AL1227" s="28" t="s">
        <v>6502</v>
      </c>
      <c r="AM1227" s="122">
        <v>108</v>
      </c>
      <c r="AN1227" s="122">
        <v>108</v>
      </c>
      <c r="AO1227" s="123">
        <v>0</v>
      </c>
      <c r="AP1227" s="29">
        <v>0</v>
      </c>
      <c r="AQ1227" s="28" t="s">
        <v>6516</v>
      </c>
      <c r="AR1227" s="122">
        <v>84</v>
      </c>
      <c r="AS1227" s="122">
        <v>84</v>
      </c>
      <c r="AT1227" s="123">
        <v>0</v>
      </c>
      <c r="AU1227" s="124">
        <v>0</v>
      </c>
      <c r="AV1227" s="9" t="s">
        <v>9003</v>
      </c>
      <c r="AX1227" s="129"/>
      <c r="AY1227" s="139"/>
      <c r="AZ1227" s="139"/>
    </row>
    <row r="1228" spans="3:52" ht="50" customHeight="1">
      <c r="C1228" s="52" t="s">
        <v>6319</v>
      </c>
      <c r="D1228" s="130" t="s">
        <v>2773</v>
      </c>
      <c r="E1228" s="131" t="s">
        <v>6361</v>
      </c>
      <c r="F1228" s="132" t="s">
        <v>2774</v>
      </c>
      <c r="G1228" s="125">
        <v>3269.8270000000002</v>
      </c>
      <c r="H1228" s="122">
        <v>3249.328</v>
      </c>
      <c r="I1228" s="123">
        <f t="shared" si="608"/>
        <v>20.499000000000251</v>
      </c>
      <c r="J1228" s="124">
        <f t="shared" si="609"/>
        <v>0.63086890581684119</v>
      </c>
      <c r="K1228" s="125">
        <v>2058.1819999999998</v>
      </c>
      <c r="L1228" s="122">
        <v>2055.9380000000001</v>
      </c>
      <c r="M1228" s="123">
        <f t="shared" si="610"/>
        <v>2.2439999999996871</v>
      </c>
      <c r="N1228" s="124">
        <f t="shared" si="611"/>
        <v>0.10914726027728887</v>
      </c>
      <c r="O1228" s="125">
        <v>134.345</v>
      </c>
      <c r="P1228" s="122">
        <v>134.33199999999999</v>
      </c>
      <c r="Q1228" s="123">
        <f t="shared" si="612"/>
        <v>1.300000000000523E-2</v>
      </c>
      <c r="R1228" s="124">
        <f t="shared" si="613"/>
        <v>9.6775154095861231E-3</v>
      </c>
      <c r="S1228" s="125">
        <v>1077.3</v>
      </c>
      <c r="T1228" s="122">
        <v>1059.058</v>
      </c>
      <c r="U1228" s="123">
        <f t="shared" si="614"/>
        <v>18.241999999999962</v>
      </c>
      <c r="V1228" s="124">
        <f t="shared" si="615"/>
        <v>1.7224741232302634</v>
      </c>
      <c r="W1228" s="121" t="s">
        <v>8930</v>
      </c>
      <c r="X1228" s="122">
        <v>267</v>
      </c>
      <c r="Y1228" s="122">
        <v>267</v>
      </c>
      <c r="Z1228" s="123">
        <v>0</v>
      </c>
      <c r="AA1228" s="124">
        <v>0</v>
      </c>
      <c r="AB1228" s="28" t="s">
        <v>9075</v>
      </c>
      <c r="AC1228" s="122">
        <v>140</v>
      </c>
      <c r="AD1228" s="122">
        <v>139</v>
      </c>
      <c r="AE1228" s="123">
        <v>1</v>
      </c>
      <c r="AF1228" s="29">
        <v>0.71942446043165476</v>
      </c>
      <c r="AG1228" s="28" t="s">
        <v>7365</v>
      </c>
      <c r="AH1228" s="122">
        <v>111</v>
      </c>
      <c r="AI1228" s="122">
        <v>101</v>
      </c>
      <c r="AJ1228" s="123">
        <v>10</v>
      </c>
      <c r="AK1228" s="124">
        <v>9.9009900990099009</v>
      </c>
      <c r="AL1228" s="28" t="s">
        <v>9076</v>
      </c>
      <c r="AM1228" s="122">
        <v>108</v>
      </c>
      <c r="AN1228" s="122">
        <v>107</v>
      </c>
      <c r="AO1228" s="123">
        <v>1</v>
      </c>
      <c r="AP1228" s="29">
        <v>0.93457943925233633</v>
      </c>
      <c r="AQ1228" s="28" t="s">
        <v>9077</v>
      </c>
      <c r="AR1228" s="122">
        <v>107</v>
      </c>
      <c r="AS1228" s="122">
        <v>95</v>
      </c>
      <c r="AT1228" s="123">
        <v>12</v>
      </c>
      <c r="AU1228" s="124">
        <v>12.631578947368421</v>
      </c>
      <c r="AV1228" s="9" t="s">
        <v>9003</v>
      </c>
      <c r="AX1228" s="129"/>
      <c r="AY1228" s="139"/>
      <c r="AZ1228" s="139"/>
    </row>
    <row r="1229" spans="3:52" ht="50" customHeight="1">
      <c r="C1229" s="52" t="s">
        <v>6319</v>
      </c>
      <c r="D1229" s="130" t="s">
        <v>2775</v>
      </c>
      <c r="E1229" s="131" t="s">
        <v>6361</v>
      </c>
      <c r="F1229" s="132" t="s">
        <v>2776</v>
      </c>
      <c r="G1229" s="125">
        <v>2234.71</v>
      </c>
      <c r="H1229" s="122">
        <v>2226.692</v>
      </c>
      <c r="I1229" s="123">
        <f t="shared" si="608"/>
        <v>8.0180000000000291</v>
      </c>
      <c r="J1229" s="124">
        <f t="shared" si="609"/>
        <v>0.36008572357560137</v>
      </c>
      <c r="K1229" s="125">
        <v>1476.145</v>
      </c>
      <c r="L1229" s="122">
        <v>1465.069</v>
      </c>
      <c r="M1229" s="123">
        <f t="shared" si="610"/>
        <v>11.076000000000022</v>
      </c>
      <c r="N1229" s="124">
        <f t="shared" si="611"/>
        <v>0.75600534855355084</v>
      </c>
      <c r="O1229" s="125">
        <v>191.334</v>
      </c>
      <c r="P1229" s="122">
        <v>191.315</v>
      </c>
      <c r="Q1229" s="123">
        <f t="shared" si="612"/>
        <v>1.9000000000005457E-2</v>
      </c>
      <c r="R1229" s="124">
        <f t="shared" si="613"/>
        <v>9.9312651909183574E-3</v>
      </c>
      <c r="S1229" s="125">
        <v>567.23099999999999</v>
      </c>
      <c r="T1229" s="122">
        <v>570.30799999999999</v>
      </c>
      <c r="U1229" s="123">
        <f t="shared" si="614"/>
        <v>-3.0769999999999982</v>
      </c>
      <c r="V1229" s="124">
        <f t="shared" si="615"/>
        <v>-0.5395330242605747</v>
      </c>
      <c r="W1229" s="121" t="s">
        <v>6935</v>
      </c>
      <c r="X1229" s="122">
        <v>266</v>
      </c>
      <c r="Y1229" s="122">
        <v>256</v>
      </c>
      <c r="Z1229" s="123">
        <v>10</v>
      </c>
      <c r="AA1229" s="124">
        <v>3.90625</v>
      </c>
      <c r="AB1229" s="28" t="s">
        <v>6410</v>
      </c>
      <c r="AC1229" s="122">
        <v>173</v>
      </c>
      <c r="AD1229" s="122">
        <v>179</v>
      </c>
      <c r="AE1229" s="123">
        <v>-6</v>
      </c>
      <c r="AF1229" s="29">
        <v>-3.3519553072625698</v>
      </c>
      <c r="AG1229" s="28" t="s">
        <v>6396</v>
      </c>
      <c r="AH1229" s="122">
        <v>57</v>
      </c>
      <c r="AI1229" s="122">
        <v>56</v>
      </c>
      <c r="AJ1229" s="123">
        <v>1</v>
      </c>
      <c r="AK1229" s="124">
        <v>1.7857142857142856</v>
      </c>
      <c r="AL1229" s="28" t="s">
        <v>9078</v>
      </c>
      <c r="AM1229" s="122">
        <v>41</v>
      </c>
      <c r="AN1229" s="122">
        <v>41</v>
      </c>
      <c r="AO1229" s="123">
        <v>0</v>
      </c>
      <c r="AP1229" s="29">
        <v>0</v>
      </c>
      <c r="AQ1229" s="28" t="s">
        <v>9079</v>
      </c>
      <c r="AR1229" s="122">
        <v>20</v>
      </c>
      <c r="AS1229" s="122">
        <v>20</v>
      </c>
      <c r="AT1229" s="123">
        <v>0</v>
      </c>
      <c r="AU1229" s="124">
        <v>0</v>
      </c>
      <c r="AV1229" s="9" t="s">
        <v>9003</v>
      </c>
      <c r="AX1229" s="129"/>
      <c r="AY1229" s="139"/>
      <c r="AZ1229" s="139"/>
    </row>
    <row r="1230" spans="3:52" ht="50" customHeight="1">
      <c r="C1230" s="52" t="s">
        <v>6319</v>
      </c>
      <c r="D1230" s="130" t="s">
        <v>2777</v>
      </c>
      <c r="E1230" s="131" t="s">
        <v>6361</v>
      </c>
      <c r="F1230" s="132" t="s">
        <v>2778</v>
      </c>
      <c r="G1230" s="125">
        <v>2162.4929999999999</v>
      </c>
      <c r="H1230" s="122">
        <v>2106.0450000000001</v>
      </c>
      <c r="I1230" s="123">
        <f t="shared" si="608"/>
        <v>56.447999999999865</v>
      </c>
      <c r="J1230" s="124">
        <f t="shared" si="609"/>
        <v>2.6802846093032135</v>
      </c>
      <c r="K1230" s="125">
        <v>1015.292</v>
      </c>
      <c r="L1230" s="122">
        <v>1004.43</v>
      </c>
      <c r="M1230" s="123">
        <f t="shared" si="610"/>
        <v>10.86200000000008</v>
      </c>
      <c r="N1230" s="124">
        <f t="shared" si="611"/>
        <v>1.0814093565504894</v>
      </c>
      <c r="O1230" s="125">
        <v>346.66199999999998</v>
      </c>
      <c r="P1230" s="122">
        <v>261.327</v>
      </c>
      <c r="Q1230" s="123">
        <f t="shared" si="612"/>
        <v>85.33499999999998</v>
      </c>
      <c r="R1230" s="124">
        <f t="shared" si="613"/>
        <v>32.654490351169216</v>
      </c>
      <c r="S1230" s="125">
        <v>800.53899999999999</v>
      </c>
      <c r="T1230" s="122">
        <v>840.28800000000001</v>
      </c>
      <c r="U1230" s="123">
        <f t="shared" si="614"/>
        <v>-39.749000000000024</v>
      </c>
      <c r="V1230" s="124">
        <f t="shared" si="615"/>
        <v>-4.7304019574241245</v>
      </c>
      <c r="W1230" s="121" t="s">
        <v>6403</v>
      </c>
      <c r="X1230" s="122">
        <v>492</v>
      </c>
      <c r="Y1230" s="122">
        <v>452</v>
      </c>
      <c r="Z1230" s="123">
        <v>40</v>
      </c>
      <c r="AA1230" s="124">
        <v>8.8495575221238933</v>
      </c>
      <c r="AB1230" s="28" t="s">
        <v>6418</v>
      </c>
      <c r="AC1230" s="122">
        <v>182</v>
      </c>
      <c r="AD1230" s="122">
        <v>197</v>
      </c>
      <c r="AE1230" s="123">
        <v>-15</v>
      </c>
      <c r="AF1230" s="29">
        <v>-7.6142131979695442</v>
      </c>
      <c r="AG1230" s="28" t="s">
        <v>9025</v>
      </c>
      <c r="AH1230" s="122">
        <v>78</v>
      </c>
      <c r="AI1230" s="122">
        <v>73</v>
      </c>
      <c r="AJ1230" s="123">
        <v>5</v>
      </c>
      <c r="AK1230" s="124">
        <v>6.8493150684931505</v>
      </c>
      <c r="AL1230" s="28" t="s">
        <v>9080</v>
      </c>
      <c r="AM1230" s="122">
        <v>37</v>
      </c>
      <c r="AN1230" s="122">
        <v>106</v>
      </c>
      <c r="AO1230" s="123">
        <v>-69</v>
      </c>
      <c r="AP1230" s="29">
        <v>-65.094339622641513</v>
      </c>
      <c r="AQ1230" s="28" t="s">
        <v>9081</v>
      </c>
      <c r="AR1230" s="122">
        <v>12</v>
      </c>
      <c r="AS1230" s="122">
        <v>12</v>
      </c>
      <c r="AT1230" s="123">
        <v>0</v>
      </c>
      <c r="AU1230" s="124">
        <v>0</v>
      </c>
      <c r="AV1230" s="9" t="s">
        <v>9003</v>
      </c>
      <c r="AX1230" s="129"/>
      <c r="AY1230" s="139"/>
      <c r="AZ1230" s="139"/>
    </row>
    <row r="1231" spans="3:52" ht="50" customHeight="1">
      <c r="C1231" s="52" t="s">
        <v>6319</v>
      </c>
      <c r="D1231" s="130" t="s">
        <v>2779</v>
      </c>
      <c r="E1231" s="131" t="s">
        <v>6361</v>
      </c>
      <c r="F1231" s="132" t="s">
        <v>2780</v>
      </c>
      <c r="G1231" s="125">
        <v>2902.056</v>
      </c>
      <c r="H1231" s="122">
        <v>2803.337</v>
      </c>
      <c r="I1231" s="123">
        <f t="shared" si="608"/>
        <v>98.719000000000051</v>
      </c>
      <c r="J1231" s="124">
        <f t="shared" si="609"/>
        <v>3.5214817198217716</v>
      </c>
      <c r="K1231" s="125">
        <v>2162.0129999999999</v>
      </c>
      <c r="L1231" s="122">
        <v>2160.5390000000002</v>
      </c>
      <c r="M1231" s="123">
        <f t="shared" si="610"/>
        <v>1.4739999999997053</v>
      </c>
      <c r="N1231" s="124">
        <f t="shared" si="611"/>
        <v>6.8223716396681816E-2</v>
      </c>
      <c r="O1231" s="125">
        <v>158.96199999999999</v>
      </c>
      <c r="P1231" s="122">
        <v>158.92500000000001</v>
      </c>
      <c r="Q1231" s="123">
        <f t="shared" si="612"/>
        <v>3.6999999999977717E-2</v>
      </c>
      <c r="R1231" s="124">
        <f t="shared" si="613"/>
        <v>2.3281422054414167E-2</v>
      </c>
      <c r="S1231" s="125">
        <v>581.08100000000002</v>
      </c>
      <c r="T1231" s="122">
        <v>483.87299999999999</v>
      </c>
      <c r="U1231" s="123">
        <f t="shared" si="614"/>
        <v>97.208000000000027</v>
      </c>
      <c r="V1231" s="124">
        <f t="shared" si="615"/>
        <v>20.089568957143719</v>
      </c>
      <c r="W1231" s="121" t="s">
        <v>6821</v>
      </c>
      <c r="X1231" s="122">
        <v>422</v>
      </c>
      <c r="Y1231" s="122">
        <v>322</v>
      </c>
      <c r="Z1231" s="123">
        <v>100</v>
      </c>
      <c r="AA1231" s="124">
        <v>31.05590062111801</v>
      </c>
      <c r="AB1231" s="28" t="s">
        <v>6410</v>
      </c>
      <c r="AC1231" s="122">
        <v>102</v>
      </c>
      <c r="AD1231" s="122">
        <v>102</v>
      </c>
      <c r="AE1231" s="123">
        <v>0</v>
      </c>
      <c r="AF1231" s="29">
        <v>0</v>
      </c>
      <c r="AG1231" s="28" t="s">
        <v>9082</v>
      </c>
      <c r="AH1231" s="122">
        <v>51</v>
      </c>
      <c r="AI1231" s="122">
        <v>54</v>
      </c>
      <c r="AJ1231" s="123">
        <v>-3</v>
      </c>
      <c r="AK1231" s="124">
        <v>-5.5555555555555554</v>
      </c>
      <c r="AL1231" s="28" t="s">
        <v>9083</v>
      </c>
      <c r="AM1231" s="122">
        <v>6</v>
      </c>
      <c r="AN1231" s="122">
        <v>6</v>
      </c>
      <c r="AO1231" s="123">
        <v>0</v>
      </c>
      <c r="AP1231" s="29">
        <v>0</v>
      </c>
      <c r="AQ1231" s="28" t="s">
        <v>6421</v>
      </c>
      <c r="AR1231" s="122" t="s">
        <v>6421</v>
      </c>
      <c r="AS1231" s="122" t="s">
        <v>6421</v>
      </c>
      <c r="AT1231" s="123" t="s">
        <v>6421</v>
      </c>
      <c r="AU1231" s="124" t="s">
        <v>6421</v>
      </c>
      <c r="AV1231" s="9" t="s">
        <v>9003</v>
      </c>
      <c r="AX1231" s="129"/>
      <c r="AY1231" s="139"/>
      <c r="AZ1231" s="139"/>
    </row>
    <row r="1232" spans="3:52" ht="50" customHeight="1">
      <c r="C1232" s="52" t="s">
        <v>6319</v>
      </c>
      <c r="D1232" s="106" t="s">
        <v>2781</v>
      </c>
      <c r="E1232" s="107" t="s">
        <v>6361</v>
      </c>
      <c r="F1232" s="108" t="s">
        <v>2782</v>
      </c>
      <c r="G1232" s="125">
        <v>2067.9859999999999</v>
      </c>
      <c r="H1232" s="122">
        <v>1900.11</v>
      </c>
      <c r="I1232" s="123">
        <f t="shared" si="608"/>
        <v>167.87599999999998</v>
      </c>
      <c r="J1232" s="124">
        <f t="shared" si="609"/>
        <v>8.8350674434637977</v>
      </c>
      <c r="K1232" s="125">
        <v>1077.4000000000001</v>
      </c>
      <c r="L1232" s="122">
        <v>1076.5</v>
      </c>
      <c r="M1232" s="123">
        <f t="shared" si="610"/>
        <v>0.90000000000009095</v>
      </c>
      <c r="N1232" s="124">
        <f t="shared" si="611"/>
        <v>8.3604273107300606E-2</v>
      </c>
      <c r="O1232" s="125">
        <v>142.87</v>
      </c>
      <c r="P1232" s="122">
        <v>142.82</v>
      </c>
      <c r="Q1232" s="123">
        <f t="shared" si="612"/>
        <v>5.0000000000011369E-2</v>
      </c>
      <c r="R1232" s="124">
        <f t="shared" si="613"/>
        <v>3.5009102366623281E-2</v>
      </c>
      <c r="S1232" s="125">
        <v>847.71600000000001</v>
      </c>
      <c r="T1232" s="122">
        <v>680.79</v>
      </c>
      <c r="U1232" s="123">
        <f t="shared" si="614"/>
        <v>166.92600000000004</v>
      </c>
      <c r="V1232" s="124">
        <f t="shared" si="615"/>
        <v>24.51945533865069</v>
      </c>
      <c r="W1232" s="121" t="s">
        <v>6441</v>
      </c>
      <c r="X1232" s="122">
        <v>360</v>
      </c>
      <c r="Y1232" s="122">
        <v>250</v>
      </c>
      <c r="Z1232" s="123">
        <v>110</v>
      </c>
      <c r="AA1232" s="124">
        <v>44</v>
      </c>
      <c r="AB1232" s="28" t="s">
        <v>9025</v>
      </c>
      <c r="AC1232" s="122">
        <v>179</v>
      </c>
      <c r="AD1232" s="122">
        <v>126</v>
      </c>
      <c r="AE1232" s="123">
        <v>53</v>
      </c>
      <c r="AF1232" s="29">
        <v>42.063492063492063</v>
      </c>
      <c r="AG1232" s="28" t="s">
        <v>6410</v>
      </c>
      <c r="AH1232" s="122">
        <v>148</v>
      </c>
      <c r="AI1232" s="122">
        <v>148</v>
      </c>
      <c r="AJ1232" s="123">
        <v>0</v>
      </c>
      <c r="AK1232" s="124">
        <v>0</v>
      </c>
      <c r="AL1232" s="28" t="s">
        <v>9084</v>
      </c>
      <c r="AM1232" s="122">
        <v>127</v>
      </c>
      <c r="AN1232" s="122">
        <v>127</v>
      </c>
      <c r="AO1232" s="123">
        <v>0</v>
      </c>
      <c r="AP1232" s="29">
        <v>0</v>
      </c>
      <c r="AQ1232" s="28" t="s">
        <v>6471</v>
      </c>
      <c r="AR1232" s="122">
        <v>32</v>
      </c>
      <c r="AS1232" s="122">
        <v>29</v>
      </c>
      <c r="AT1232" s="123">
        <v>3</v>
      </c>
      <c r="AU1232" s="124">
        <v>10.344827586206897</v>
      </c>
      <c r="AV1232" s="9" t="s">
        <v>9003</v>
      </c>
      <c r="AX1232" s="129"/>
      <c r="AY1232" s="139"/>
      <c r="AZ1232" s="139"/>
    </row>
    <row r="1233" spans="3:52" ht="50" customHeight="1">
      <c r="C1233" s="52" t="s">
        <v>6319</v>
      </c>
      <c r="D1233" s="130" t="s">
        <v>2783</v>
      </c>
      <c r="E1233" s="131" t="s">
        <v>6361</v>
      </c>
      <c r="F1233" s="132" t="s">
        <v>2784</v>
      </c>
      <c r="G1233" s="125">
        <v>1696.193</v>
      </c>
      <c r="H1233" s="122">
        <v>1629.798</v>
      </c>
      <c r="I1233" s="123">
        <f t="shared" si="608"/>
        <v>66.394999999999982</v>
      </c>
      <c r="J1233" s="124">
        <f t="shared" si="609"/>
        <v>4.0738177369219981</v>
      </c>
      <c r="K1233" s="125">
        <v>1200.2840000000001</v>
      </c>
      <c r="L1233" s="122">
        <v>1137.78</v>
      </c>
      <c r="M1233" s="123">
        <f t="shared" si="610"/>
        <v>62.504000000000133</v>
      </c>
      <c r="N1233" s="124">
        <f t="shared" si="611"/>
        <v>5.4935048954982628</v>
      </c>
      <c r="O1233" s="125">
        <v>1.29</v>
      </c>
      <c r="P1233" s="122">
        <v>1.2869999999999999</v>
      </c>
      <c r="Q1233" s="123">
        <f t="shared" si="612"/>
        <v>3.0000000000001137E-3</v>
      </c>
      <c r="R1233" s="124">
        <f t="shared" si="613"/>
        <v>0.23310023310024194</v>
      </c>
      <c r="S1233" s="125">
        <v>494.61900000000003</v>
      </c>
      <c r="T1233" s="122">
        <v>490.73099999999999</v>
      </c>
      <c r="U1233" s="123">
        <f t="shared" si="614"/>
        <v>3.8880000000000337</v>
      </c>
      <c r="V1233" s="124">
        <f t="shared" si="615"/>
        <v>0.79228742427114518</v>
      </c>
      <c r="W1233" s="121" t="s">
        <v>6388</v>
      </c>
      <c r="X1233" s="122">
        <v>203</v>
      </c>
      <c r="Y1233" s="122">
        <v>202</v>
      </c>
      <c r="Z1233" s="123">
        <v>1</v>
      </c>
      <c r="AA1233" s="124">
        <v>0.49504950495049505</v>
      </c>
      <c r="AB1233" s="28" t="s">
        <v>6441</v>
      </c>
      <c r="AC1233" s="122">
        <v>151</v>
      </c>
      <c r="AD1233" s="122">
        <v>151</v>
      </c>
      <c r="AE1233" s="123">
        <v>0</v>
      </c>
      <c r="AF1233" s="29">
        <v>0</v>
      </c>
      <c r="AG1233" s="28" t="s">
        <v>6418</v>
      </c>
      <c r="AH1233" s="122">
        <v>122</v>
      </c>
      <c r="AI1233" s="122">
        <v>122</v>
      </c>
      <c r="AJ1233" s="123">
        <v>0</v>
      </c>
      <c r="AK1233" s="124">
        <v>0</v>
      </c>
      <c r="AL1233" s="28" t="s">
        <v>9025</v>
      </c>
      <c r="AM1233" s="122">
        <v>19</v>
      </c>
      <c r="AN1233" s="122">
        <v>16</v>
      </c>
      <c r="AO1233" s="123">
        <v>3</v>
      </c>
      <c r="AP1233" s="29">
        <v>18.75</v>
      </c>
      <c r="AQ1233" s="28" t="s">
        <v>6421</v>
      </c>
      <c r="AR1233" s="122" t="s">
        <v>6421</v>
      </c>
      <c r="AS1233" s="122" t="s">
        <v>6421</v>
      </c>
      <c r="AT1233" s="123" t="s">
        <v>6421</v>
      </c>
      <c r="AU1233" s="124" t="s">
        <v>6421</v>
      </c>
      <c r="AV1233" s="9" t="s">
        <v>9003</v>
      </c>
      <c r="AX1233" s="129"/>
      <c r="AY1233" s="139"/>
      <c r="AZ1233" s="139"/>
    </row>
    <row r="1234" spans="3:52" ht="50" customHeight="1">
      <c r="C1234" s="52" t="s">
        <v>6319</v>
      </c>
      <c r="D1234" s="130" t="s">
        <v>2785</v>
      </c>
      <c r="E1234" s="131" t="s">
        <v>6361</v>
      </c>
      <c r="F1234" s="132" t="s">
        <v>2786</v>
      </c>
      <c r="G1234" s="125">
        <v>2203.0219999999999</v>
      </c>
      <c r="H1234" s="122">
        <v>2308.5740000000001</v>
      </c>
      <c r="I1234" s="123">
        <f t="shared" si="608"/>
        <v>-105.55200000000013</v>
      </c>
      <c r="J1234" s="124">
        <f t="shared" si="609"/>
        <v>-4.5721731250546931</v>
      </c>
      <c r="K1234" s="125">
        <v>1014.8579999999999</v>
      </c>
      <c r="L1234" s="122">
        <v>1090.337</v>
      </c>
      <c r="M1234" s="123">
        <f t="shared" si="610"/>
        <v>-75.479000000000042</v>
      </c>
      <c r="N1234" s="124">
        <f t="shared" si="611"/>
        <v>-6.9225386279654852</v>
      </c>
      <c r="O1234" s="125">
        <v>207.34299999999999</v>
      </c>
      <c r="P1234" s="122">
        <v>207.30199999999999</v>
      </c>
      <c r="Q1234" s="123">
        <f t="shared" si="612"/>
        <v>4.0999999999996817E-2</v>
      </c>
      <c r="R1234" s="124">
        <f t="shared" si="613"/>
        <v>1.9777908558526604E-2</v>
      </c>
      <c r="S1234" s="125">
        <v>980.82100000000003</v>
      </c>
      <c r="T1234" s="122">
        <v>1010.9349999999999</v>
      </c>
      <c r="U1234" s="123">
        <f t="shared" si="614"/>
        <v>-30.113999999999919</v>
      </c>
      <c r="V1234" s="124">
        <f t="shared" si="615"/>
        <v>-2.9788265318739504</v>
      </c>
      <c r="W1234" s="121" t="s">
        <v>6403</v>
      </c>
      <c r="X1234" s="122">
        <v>462</v>
      </c>
      <c r="Y1234" s="122">
        <v>506</v>
      </c>
      <c r="Z1234" s="123">
        <v>-44</v>
      </c>
      <c r="AA1234" s="124">
        <v>-8.695652173913043</v>
      </c>
      <c r="AB1234" s="28" t="s">
        <v>6418</v>
      </c>
      <c r="AC1234" s="122">
        <v>216</v>
      </c>
      <c r="AD1234" s="122">
        <v>215</v>
      </c>
      <c r="AE1234" s="123">
        <v>1</v>
      </c>
      <c r="AF1234" s="29">
        <v>0.46511627906976744</v>
      </c>
      <c r="AG1234" s="28" t="s">
        <v>9085</v>
      </c>
      <c r="AH1234" s="122">
        <v>104</v>
      </c>
      <c r="AI1234" s="122">
        <v>106</v>
      </c>
      <c r="AJ1234" s="123">
        <v>-2</v>
      </c>
      <c r="AK1234" s="124">
        <v>-1.8867924528301887</v>
      </c>
      <c r="AL1234" s="28" t="s">
        <v>9086</v>
      </c>
      <c r="AM1234" s="122">
        <v>74</v>
      </c>
      <c r="AN1234" s="122">
        <v>62</v>
      </c>
      <c r="AO1234" s="123">
        <v>12</v>
      </c>
      <c r="AP1234" s="29">
        <v>19.35483870967742</v>
      </c>
      <c r="AQ1234" s="28" t="s">
        <v>9087</v>
      </c>
      <c r="AR1234" s="122">
        <v>68</v>
      </c>
      <c r="AS1234" s="122">
        <v>68</v>
      </c>
      <c r="AT1234" s="123">
        <v>0</v>
      </c>
      <c r="AU1234" s="124">
        <v>0</v>
      </c>
      <c r="AV1234" s="9" t="s">
        <v>9003</v>
      </c>
      <c r="AX1234" s="129"/>
      <c r="AY1234" s="139"/>
      <c r="AZ1234" s="139"/>
    </row>
    <row r="1235" spans="3:52" ht="50" customHeight="1">
      <c r="C1235" s="52" t="s">
        <v>6319</v>
      </c>
      <c r="D1235" s="130" t="s">
        <v>2787</v>
      </c>
      <c r="E1235" s="131" t="s">
        <v>6361</v>
      </c>
      <c r="F1235" s="132" t="s">
        <v>2788</v>
      </c>
      <c r="G1235" s="125">
        <v>1604.3610000000001</v>
      </c>
      <c r="H1235" s="122">
        <v>1453.306</v>
      </c>
      <c r="I1235" s="123">
        <f t="shared" si="608"/>
        <v>151.05500000000006</v>
      </c>
      <c r="J1235" s="124">
        <f t="shared" si="609"/>
        <v>10.393888141932948</v>
      </c>
      <c r="K1235" s="125">
        <v>566.22500000000002</v>
      </c>
      <c r="L1235" s="122">
        <v>630.774</v>
      </c>
      <c r="M1235" s="123">
        <f t="shared" si="610"/>
        <v>-64.548999999999978</v>
      </c>
      <c r="N1235" s="124">
        <f t="shared" si="611"/>
        <v>-10.233300675043672</v>
      </c>
      <c r="O1235" s="125">
        <v>11.071</v>
      </c>
      <c r="P1235" s="122">
        <v>11.035</v>
      </c>
      <c r="Q1235" s="123">
        <f t="shared" si="612"/>
        <v>3.5999999999999588E-2</v>
      </c>
      <c r="R1235" s="124">
        <f t="shared" si="613"/>
        <v>0.32623470774807056</v>
      </c>
      <c r="S1235" s="125">
        <v>1027.0650000000001</v>
      </c>
      <c r="T1235" s="122">
        <v>811.49699999999996</v>
      </c>
      <c r="U1235" s="123">
        <f t="shared" si="614"/>
        <v>215.5680000000001</v>
      </c>
      <c r="V1235" s="124">
        <f t="shared" si="615"/>
        <v>26.564238684801069</v>
      </c>
      <c r="W1235" s="121" t="s">
        <v>9088</v>
      </c>
      <c r="X1235" s="122">
        <v>540</v>
      </c>
      <c r="Y1235" s="122">
        <v>478</v>
      </c>
      <c r="Z1235" s="123">
        <v>62</v>
      </c>
      <c r="AA1235" s="124">
        <v>12.97071129707113</v>
      </c>
      <c r="AB1235" s="28" t="s">
        <v>9089</v>
      </c>
      <c r="AC1235" s="122">
        <v>389</v>
      </c>
      <c r="AD1235" s="122">
        <v>247</v>
      </c>
      <c r="AE1235" s="123">
        <v>142</v>
      </c>
      <c r="AF1235" s="29">
        <v>57.48987854251012</v>
      </c>
      <c r="AG1235" s="28" t="s">
        <v>6981</v>
      </c>
      <c r="AH1235" s="122">
        <v>71</v>
      </c>
      <c r="AI1235" s="122">
        <v>69</v>
      </c>
      <c r="AJ1235" s="123">
        <v>2</v>
      </c>
      <c r="AK1235" s="124">
        <v>2.8985507246376812</v>
      </c>
      <c r="AL1235" s="28" t="s">
        <v>9090</v>
      </c>
      <c r="AM1235" s="122">
        <v>27</v>
      </c>
      <c r="AN1235" s="122">
        <v>17</v>
      </c>
      <c r="AO1235" s="123">
        <v>10</v>
      </c>
      <c r="AP1235" s="29">
        <v>58.82352941176471</v>
      </c>
      <c r="AQ1235" s="28" t="s">
        <v>9091</v>
      </c>
      <c r="AR1235" s="122">
        <v>1</v>
      </c>
      <c r="AS1235" s="122">
        <v>1</v>
      </c>
      <c r="AT1235" s="123">
        <v>0</v>
      </c>
      <c r="AU1235" s="124">
        <v>0</v>
      </c>
      <c r="AV1235" s="9" t="s">
        <v>9003</v>
      </c>
      <c r="AX1235" s="129"/>
      <c r="AY1235" s="139"/>
      <c r="AZ1235" s="139"/>
    </row>
    <row r="1236" spans="3:52" ht="50" customHeight="1">
      <c r="C1236" s="52" t="s">
        <v>6319</v>
      </c>
      <c r="D1236" s="130" t="s">
        <v>2789</v>
      </c>
      <c r="E1236" s="131" t="s">
        <v>6361</v>
      </c>
      <c r="F1236" s="132" t="s">
        <v>2790</v>
      </c>
      <c r="G1236" s="125">
        <v>3507.1329999999998</v>
      </c>
      <c r="H1236" s="122">
        <v>3310.6010000000001</v>
      </c>
      <c r="I1236" s="123">
        <f t="shared" si="608"/>
        <v>196.5319999999997</v>
      </c>
      <c r="J1236" s="124">
        <f t="shared" si="609"/>
        <v>5.9364447724144256</v>
      </c>
      <c r="K1236" s="125">
        <v>1887.386</v>
      </c>
      <c r="L1236" s="122">
        <v>1783.4090000000001</v>
      </c>
      <c r="M1236" s="123">
        <f t="shared" si="610"/>
        <v>103.97699999999986</v>
      </c>
      <c r="N1236" s="124">
        <f t="shared" si="611"/>
        <v>5.8302386048292822</v>
      </c>
      <c r="O1236" s="125">
        <v>150.172</v>
      </c>
      <c r="P1236" s="122">
        <v>149.90199999999999</v>
      </c>
      <c r="Q1236" s="123">
        <f t="shared" si="612"/>
        <v>0.27000000000001023</v>
      </c>
      <c r="R1236" s="124">
        <f t="shared" si="613"/>
        <v>0.18011767688223657</v>
      </c>
      <c r="S1236" s="125">
        <v>1469.575</v>
      </c>
      <c r="T1236" s="122">
        <v>1377.29</v>
      </c>
      <c r="U1236" s="123">
        <f t="shared" si="614"/>
        <v>92.285000000000082</v>
      </c>
      <c r="V1236" s="124">
        <f t="shared" si="615"/>
        <v>6.7004770237205014</v>
      </c>
      <c r="W1236" s="121" t="s">
        <v>6403</v>
      </c>
      <c r="X1236" s="122">
        <v>708</v>
      </c>
      <c r="Y1236" s="122">
        <v>662</v>
      </c>
      <c r="Z1236" s="123">
        <v>46</v>
      </c>
      <c r="AA1236" s="124">
        <v>6.9486404833836861</v>
      </c>
      <c r="AB1236" s="28" t="s">
        <v>7902</v>
      </c>
      <c r="AC1236" s="122">
        <v>389</v>
      </c>
      <c r="AD1236" s="122">
        <v>376</v>
      </c>
      <c r="AE1236" s="123">
        <v>13</v>
      </c>
      <c r="AF1236" s="29">
        <v>3.4574468085106385</v>
      </c>
      <c r="AG1236" s="28" t="s">
        <v>6418</v>
      </c>
      <c r="AH1236" s="122">
        <v>174</v>
      </c>
      <c r="AI1236" s="122">
        <v>174</v>
      </c>
      <c r="AJ1236" s="123">
        <v>0</v>
      </c>
      <c r="AK1236" s="124">
        <v>0</v>
      </c>
      <c r="AL1236" s="28" t="s">
        <v>9092</v>
      </c>
      <c r="AM1236" s="122">
        <v>157</v>
      </c>
      <c r="AN1236" s="122">
        <v>124</v>
      </c>
      <c r="AO1236" s="123">
        <v>33</v>
      </c>
      <c r="AP1236" s="29">
        <v>26.612903225806448</v>
      </c>
      <c r="AQ1236" s="28" t="s">
        <v>9093</v>
      </c>
      <c r="AR1236" s="122">
        <v>18</v>
      </c>
      <c r="AS1236" s="122">
        <v>19</v>
      </c>
      <c r="AT1236" s="123">
        <v>-1</v>
      </c>
      <c r="AU1236" s="124">
        <v>-5.2631578947368416</v>
      </c>
      <c r="AV1236" s="9" t="s">
        <v>9003</v>
      </c>
      <c r="AX1236" s="129"/>
      <c r="AY1236" s="139"/>
      <c r="AZ1236" s="139"/>
    </row>
    <row r="1237" spans="3:52" ht="50" customHeight="1">
      <c r="C1237" s="52" t="s">
        <v>6319</v>
      </c>
      <c r="D1237" s="130" t="s">
        <v>2791</v>
      </c>
      <c r="E1237" s="131" t="s">
        <v>6361</v>
      </c>
      <c r="F1237" s="132" t="s">
        <v>2792</v>
      </c>
      <c r="G1237" s="125">
        <v>6433.9690000000001</v>
      </c>
      <c r="H1237" s="122">
        <v>6109.7250000000004</v>
      </c>
      <c r="I1237" s="123">
        <f t="shared" si="608"/>
        <v>324.24399999999969</v>
      </c>
      <c r="J1237" s="124">
        <f t="shared" si="609"/>
        <v>5.3070146365016377</v>
      </c>
      <c r="K1237" s="125">
        <v>2840.6660000000002</v>
      </c>
      <c r="L1237" s="122">
        <v>2610.7179999999998</v>
      </c>
      <c r="M1237" s="123">
        <f t="shared" si="610"/>
        <v>229.94800000000032</v>
      </c>
      <c r="N1237" s="124">
        <f t="shared" si="611"/>
        <v>8.8078451981409067</v>
      </c>
      <c r="O1237" s="125">
        <v>494.01400000000001</v>
      </c>
      <c r="P1237" s="122">
        <v>492.38200000000001</v>
      </c>
      <c r="Q1237" s="123">
        <f t="shared" si="612"/>
        <v>1.632000000000005</v>
      </c>
      <c r="R1237" s="124">
        <f t="shared" si="613"/>
        <v>0.331449971769887</v>
      </c>
      <c r="S1237" s="125">
        <v>3099.2890000000002</v>
      </c>
      <c r="T1237" s="122">
        <v>3006.625</v>
      </c>
      <c r="U1237" s="123">
        <f t="shared" si="614"/>
        <v>92.664000000000215</v>
      </c>
      <c r="V1237" s="124">
        <f t="shared" si="615"/>
        <v>3.0819939300711003</v>
      </c>
      <c r="W1237" s="121" t="s">
        <v>6441</v>
      </c>
      <c r="X1237" s="122">
        <v>919</v>
      </c>
      <c r="Y1237" s="122">
        <v>910</v>
      </c>
      <c r="Z1237" s="123">
        <v>9</v>
      </c>
      <c r="AA1237" s="124">
        <v>0.98901098901098894</v>
      </c>
      <c r="AB1237" s="28" t="s">
        <v>9094</v>
      </c>
      <c r="AC1237" s="122">
        <v>900</v>
      </c>
      <c r="AD1237" s="122">
        <v>900</v>
      </c>
      <c r="AE1237" s="123">
        <v>0</v>
      </c>
      <c r="AF1237" s="29">
        <v>0</v>
      </c>
      <c r="AG1237" s="28" t="s">
        <v>9095</v>
      </c>
      <c r="AH1237" s="122">
        <v>344</v>
      </c>
      <c r="AI1237" s="122">
        <v>344</v>
      </c>
      <c r="AJ1237" s="123">
        <v>0</v>
      </c>
      <c r="AK1237" s="124">
        <v>0</v>
      </c>
      <c r="AL1237" s="28" t="s">
        <v>9096</v>
      </c>
      <c r="AM1237" s="122">
        <v>338</v>
      </c>
      <c r="AN1237" s="122">
        <v>351</v>
      </c>
      <c r="AO1237" s="123">
        <v>-13</v>
      </c>
      <c r="AP1237" s="29">
        <v>-3.7037037037037033</v>
      </c>
      <c r="AQ1237" s="28" t="s">
        <v>9097</v>
      </c>
      <c r="AR1237" s="122">
        <v>142</v>
      </c>
      <c r="AS1237" s="122">
        <v>158</v>
      </c>
      <c r="AT1237" s="123">
        <v>-16</v>
      </c>
      <c r="AU1237" s="124">
        <v>-10.126582278481013</v>
      </c>
      <c r="AV1237" s="9" t="s">
        <v>9003</v>
      </c>
      <c r="AX1237" s="129"/>
      <c r="AY1237" s="139"/>
      <c r="AZ1237" s="139"/>
    </row>
    <row r="1238" spans="3:52" ht="50" customHeight="1">
      <c r="C1238" s="52" t="s">
        <v>6319</v>
      </c>
      <c r="D1238" s="130" t="s">
        <v>2793</v>
      </c>
      <c r="E1238" s="131" t="s">
        <v>6361</v>
      </c>
      <c r="F1238" s="132" t="s">
        <v>2794</v>
      </c>
      <c r="G1238" s="125">
        <v>1024.588</v>
      </c>
      <c r="H1238" s="122">
        <v>986.17499999999995</v>
      </c>
      <c r="I1238" s="123">
        <f t="shared" si="608"/>
        <v>38.413000000000011</v>
      </c>
      <c r="J1238" s="124">
        <f t="shared" si="609"/>
        <v>3.8951504550409424</v>
      </c>
      <c r="K1238" s="125">
        <v>582.274</v>
      </c>
      <c r="L1238" s="122">
        <v>581.30899999999997</v>
      </c>
      <c r="M1238" s="123">
        <f t="shared" si="610"/>
        <v>0.96500000000003183</v>
      </c>
      <c r="N1238" s="124">
        <f t="shared" si="611"/>
        <v>0.16600465501136777</v>
      </c>
      <c r="O1238" s="125">
        <v>95.483000000000004</v>
      </c>
      <c r="P1238" s="122">
        <v>68.396000000000001</v>
      </c>
      <c r="Q1238" s="123">
        <f t="shared" si="612"/>
        <v>27.087000000000003</v>
      </c>
      <c r="R1238" s="124">
        <f t="shared" si="613"/>
        <v>39.603193169191186</v>
      </c>
      <c r="S1238" s="125">
        <v>346.83100000000002</v>
      </c>
      <c r="T1238" s="122">
        <v>336.47</v>
      </c>
      <c r="U1238" s="123">
        <f t="shared" si="614"/>
        <v>10.36099999999999</v>
      </c>
      <c r="V1238" s="124">
        <f t="shared" si="615"/>
        <v>3.0793235652509852</v>
      </c>
      <c r="W1238" s="121" t="s">
        <v>6981</v>
      </c>
      <c r="X1238" s="122">
        <v>94</v>
      </c>
      <c r="Y1238" s="122">
        <v>94</v>
      </c>
      <c r="Z1238" s="123">
        <v>0</v>
      </c>
      <c r="AA1238" s="124">
        <v>0</v>
      </c>
      <c r="AB1238" s="28" t="s">
        <v>9098</v>
      </c>
      <c r="AC1238" s="122">
        <v>86</v>
      </c>
      <c r="AD1238" s="122">
        <v>81</v>
      </c>
      <c r="AE1238" s="123">
        <v>5</v>
      </c>
      <c r="AF1238" s="29">
        <v>6.1728395061728394</v>
      </c>
      <c r="AG1238" s="28" t="s">
        <v>9099</v>
      </c>
      <c r="AH1238" s="122">
        <v>82</v>
      </c>
      <c r="AI1238" s="122">
        <v>77</v>
      </c>
      <c r="AJ1238" s="123">
        <v>5</v>
      </c>
      <c r="AK1238" s="124">
        <v>6.4935064935064926</v>
      </c>
      <c r="AL1238" s="28" t="s">
        <v>8471</v>
      </c>
      <c r="AM1238" s="122">
        <v>42</v>
      </c>
      <c r="AN1238" s="122">
        <v>42</v>
      </c>
      <c r="AO1238" s="123">
        <v>0</v>
      </c>
      <c r="AP1238" s="29">
        <v>0</v>
      </c>
      <c r="AQ1238" s="28" t="s">
        <v>9100</v>
      </c>
      <c r="AR1238" s="122">
        <v>23</v>
      </c>
      <c r="AS1238" s="122">
        <v>23</v>
      </c>
      <c r="AT1238" s="123">
        <v>0</v>
      </c>
      <c r="AU1238" s="124">
        <v>0</v>
      </c>
      <c r="AV1238" s="9" t="s">
        <v>9003</v>
      </c>
      <c r="AX1238" s="129"/>
      <c r="AY1238" s="139"/>
      <c r="AZ1238" s="139"/>
    </row>
    <row r="1239" spans="3:52" ht="50" customHeight="1">
      <c r="C1239" s="52" t="s">
        <v>6319</v>
      </c>
      <c r="D1239" s="130" t="s">
        <v>2795</v>
      </c>
      <c r="E1239" s="131" t="s">
        <v>6361</v>
      </c>
      <c r="F1239" s="132" t="s">
        <v>2796</v>
      </c>
      <c r="G1239" s="125">
        <v>1655.894</v>
      </c>
      <c r="H1239" s="122">
        <v>1919.6220000000001</v>
      </c>
      <c r="I1239" s="123">
        <f t="shared" si="608"/>
        <v>-263.72800000000007</v>
      </c>
      <c r="J1239" s="124">
        <f t="shared" si="609"/>
        <v>-13.738538108023354</v>
      </c>
      <c r="K1239" s="125">
        <v>208.88800000000001</v>
      </c>
      <c r="L1239" s="122">
        <v>198.709</v>
      </c>
      <c r="M1239" s="123">
        <f t="shared" si="610"/>
        <v>10.179000000000002</v>
      </c>
      <c r="N1239" s="124">
        <f t="shared" si="611"/>
        <v>5.1225661645924454</v>
      </c>
      <c r="O1239" s="125">
        <v>452.93900000000002</v>
      </c>
      <c r="P1239" s="122">
        <v>513.42499999999995</v>
      </c>
      <c r="Q1239" s="123">
        <f t="shared" si="612"/>
        <v>-60.485999999999933</v>
      </c>
      <c r="R1239" s="124">
        <f t="shared" si="613"/>
        <v>-11.780883283829175</v>
      </c>
      <c r="S1239" s="125">
        <v>994.06700000000001</v>
      </c>
      <c r="T1239" s="122">
        <v>1207.4880000000001</v>
      </c>
      <c r="U1239" s="123">
        <f t="shared" si="614"/>
        <v>-213.42100000000005</v>
      </c>
      <c r="V1239" s="124">
        <f t="shared" si="615"/>
        <v>-17.674792627338743</v>
      </c>
      <c r="W1239" s="121" t="s">
        <v>9101</v>
      </c>
      <c r="X1239" s="122">
        <v>713</v>
      </c>
      <c r="Y1239" s="122">
        <v>935</v>
      </c>
      <c r="Z1239" s="123">
        <v>-222</v>
      </c>
      <c r="AA1239" s="124">
        <v>-23.743315508021389</v>
      </c>
      <c r="AB1239" s="28" t="s">
        <v>8471</v>
      </c>
      <c r="AC1239" s="122">
        <v>190</v>
      </c>
      <c r="AD1239" s="122">
        <v>186</v>
      </c>
      <c r="AE1239" s="123">
        <v>4</v>
      </c>
      <c r="AF1239" s="29">
        <v>2.1505376344086025</v>
      </c>
      <c r="AG1239" s="28" t="s">
        <v>9102</v>
      </c>
      <c r="AH1239" s="122">
        <v>40</v>
      </c>
      <c r="AI1239" s="122">
        <v>29</v>
      </c>
      <c r="AJ1239" s="123">
        <v>11</v>
      </c>
      <c r="AK1239" s="124">
        <v>37.931034482758619</v>
      </c>
      <c r="AL1239" s="28" t="s">
        <v>7231</v>
      </c>
      <c r="AM1239" s="122">
        <v>33</v>
      </c>
      <c r="AN1239" s="122">
        <v>9</v>
      </c>
      <c r="AO1239" s="123">
        <v>24</v>
      </c>
      <c r="AP1239" s="29">
        <v>266.66666666666663</v>
      </c>
      <c r="AQ1239" s="28" t="s">
        <v>9103</v>
      </c>
      <c r="AR1239" s="122">
        <v>12</v>
      </c>
      <c r="AS1239" s="122">
        <v>10</v>
      </c>
      <c r="AT1239" s="123">
        <v>2</v>
      </c>
      <c r="AU1239" s="124">
        <v>20</v>
      </c>
      <c r="AV1239" s="9" t="s">
        <v>9003</v>
      </c>
      <c r="AX1239" s="129"/>
      <c r="AY1239" s="139"/>
      <c r="AZ1239" s="139"/>
    </row>
    <row r="1240" spans="3:52" ht="50" customHeight="1">
      <c r="C1240" s="52" t="s">
        <v>6319</v>
      </c>
      <c r="D1240" s="130" t="s">
        <v>2797</v>
      </c>
      <c r="E1240" s="131" t="s">
        <v>6361</v>
      </c>
      <c r="F1240" s="132" t="s">
        <v>2798</v>
      </c>
      <c r="G1240" s="125">
        <v>7323.8379999999997</v>
      </c>
      <c r="H1240" s="122">
        <v>7248.683</v>
      </c>
      <c r="I1240" s="123">
        <f t="shared" si="608"/>
        <v>75.154999999999745</v>
      </c>
      <c r="J1240" s="124">
        <f t="shared" si="609"/>
        <v>1.0368090313785241</v>
      </c>
      <c r="K1240" s="125">
        <v>3291.723</v>
      </c>
      <c r="L1240" s="122">
        <v>3288.9740000000002</v>
      </c>
      <c r="M1240" s="123">
        <f t="shared" si="610"/>
        <v>2.7489999999997963</v>
      </c>
      <c r="N1240" s="124">
        <f t="shared" si="611"/>
        <v>8.358229648515908E-2</v>
      </c>
      <c r="O1240" s="125">
        <v>924.45600000000002</v>
      </c>
      <c r="P1240" s="122">
        <v>924.45600000000002</v>
      </c>
      <c r="Q1240" s="123">
        <f t="shared" si="612"/>
        <v>0</v>
      </c>
      <c r="R1240" s="124">
        <f t="shared" si="613"/>
        <v>0</v>
      </c>
      <c r="S1240" s="125">
        <v>3107.6590000000001</v>
      </c>
      <c r="T1240" s="122">
        <v>3035.2530000000002</v>
      </c>
      <c r="U1240" s="123">
        <f t="shared" si="614"/>
        <v>72.405999999999949</v>
      </c>
      <c r="V1240" s="124">
        <f t="shared" si="615"/>
        <v>2.3855013074692599</v>
      </c>
      <c r="W1240" s="121" t="s">
        <v>9101</v>
      </c>
      <c r="X1240" s="122">
        <v>1497</v>
      </c>
      <c r="Y1240" s="122">
        <v>1431</v>
      </c>
      <c r="Z1240" s="123">
        <v>66</v>
      </c>
      <c r="AA1240" s="124">
        <v>4.6121593291404608</v>
      </c>
      <c r="AB1240" s="28" t="s">
        <v>9104</v>
      </c>
      <c r="AC1240" s="122">
        <v>1100</v>
      </c>
      <c r="AD1240" s="122">
        <v>1100</v>
      </c>
      <c r="AE1240" s="123">
        <v>0</v>
      </c>
      <c r="AF1240" s="29">
        <v>0</v>
      </c>
      <c r="AG1240" s="28" t="s">
        <v>9105</v>
      </c>
      <c r="AH1240" s="122">
        <v>213</v>
      </c>
      <c r="AI1240" s="122">
        <v>213</v>
      </c>
      <c r="AJ1240" s="123">
        <v>0</v>
      </c>
      <c r="AK1240" s="124">
        <v>0</v>
      </c>
      <c r="AL1240" s="28" t="s">
        <v>6981</v>
      </c>
      <c r="AM1240" s="122">
        <v>134</v>
      </c>
      <c r="AN1240" s="122">
        <v>134</v>
      </c>
      <c r="AO1240" s="123">
        <v>0</v>
      </c>
      <c r="AP1240" s="29">
        <v>0</v>
      </c>
      <c r="AQ1240" s="28" t="s">
        <v>9106</v>
      </c>
      <c r="AR1240" s="122">
        <v>61</v>
      </c>
      <c r="AS1240" s="122">
        <v>61</v>
      </c>
      <c r="AT1240" s="123">
        <v>0</v>
      </c>
      <c r="AU1240" s="124">
        <v>0</v>
      </c>
      <c r="AV1240" s="9" t="s">
        <v>9003</v>
      </c>
      <c r="AX1240" s="129"/>
      <c r="AY1240" s="139"/>
      <c r="AZ1240" s="139"/>
    </row>
    <row r="1241" spans="3:52" ht="50" customHeight="1">
      <c r="C1241" s="52" t="s">
        <v>6319</v>
      </c>
      <c r="D1241" s="106" t="s">
        <v>2799</v>
      </c>
      <c r="E1241" s="107" t="s">
        <v>6361</v>
      </c>
      <c r="F1241" s="108" t="s">
        <v>2800</v>
      </c>
      <c r="G1241" s="125">
        <v>687.63400000000001</v>
      </c>
      <c r="H1241" s="122">
        <v>863.63</v>
      </c>
      <c r="I1241" s="123">
        <f t="shared" si="608"/>
        <v>-175.99599999999998</v>
      </c>
      <c r="J1241" s="124">
        <f t="shared" si="609"/>
        <v>-20.378634368884821</v>
      </c>
      <c r="K1241" s="125">
        <v>165.477</v>
      </c>
      <c r="L1241" s="122">
        <v>300.33300000000003</v>
      </c>
      <c r="M1241" s="123">
        <f t="shared" si="610"/>
        <v>-134.85600000000002</v>
      </c>
      <c r="N1241" s="124">
        <f t="shared" si="611"/>
        <v>-44.902158603949623</v>
      </c>
      <c r="O1241" s="125">
        <v>234.012</v>
      </c>
      <c r="P1241" s="122">
        <v>253.95</v>
      </c>
      <c r="Q1241" s="123">
        <f t="shared" si="612"/>
        <v>-19.937999999999988</v>
      </c>
      <c r="R1241" s="124">
        <f t="shared" si="613"/>
        <v>-7.8511518015357318</v>
      </c>
      <c r="S1241" s="125">
        <v>288.14499999999998</v>
      </c>
      <c r="T1241" s="122">
        <v>309.34699999999998</v>
      </c>
      <c r="U1241" s="123">
        <f t="shared" si="614"/>
        <v>-21.201999999999998</v>
      </c>
      <c r="V1241" s="124">
        <f t="shared" si="615"/>
        <v>-6.8537920199646356</v>
      </c>
      <c r="W1241" s="121" t="s">
        <v>6418</v>
      </c>
      <c r="X1241" s="122">
        <v>90</v>
      </c>
      <c r="Y1241" s="122">
        <v>90</v>
      </c>
      <c r="Z1241" s="123">
        <v>0</v>
      </c>
      <c r="AA1241" s="124">
        <v>0</v>
      </c>
      <c r="AB1241" s="28" t="s">
        <v>9107</v>
      </c>
      <c r="AC1241" s="122">
        <v>66</v>
      </c>
      <c r="AD1241" s="122">
        <v>66</v>
      </c>
      <c r="AE1241" s="123">
        <v>0</v>
      </c>
      <c r="AF1241" s="29">
        <v>0</v>
      </c>
      <c r="AG1241" s="28" t="s">
        <v>6459</v>
      </c>
      <c r="AH1241" s="122">
        <v>54</v>
      </c>
      <c r="AI1241" s="122">
        <v>50</v>
      </c>
      <c r="AJ1241" s="123">
        <v>4</v>
      </c>
      <c r="AK1241" s="124">
        <v>8</v>
      </c>
      <c r="AL1241" s="28" t="s">
        <v>9108</v>
      </c>
      <c r="AM1241" s="122">
        <v>18</v>
      </c>
      <c r="AN1241" s="122">
        <v>17</v>
      </c>
      <c r="AO1241" s="123">
        <v>1</v>
      </c>
      <c r="AP1241" s="29">
        <v>5.8823529411764701</v>
      </c>
      <c r="AQ1241" s="28" t="s">
        <v>9109</v>
      </c>
      <c r="AR1241" s="122">
        <v>15</v>
      </c>
      <c r="AS1241" s="122">
        <v>18</v>
      </c>
      <c r="AT1241" s="123">
        <v>-3</v>
      </c>
      <c r="AU1241" s="124">
        <v>-16.666666666666664</v>
      </c>
      <c r="AV1241" s="9" t="s">
        <v>9003</v>
      </c>
      <c r="AX1241" s="129"/>
      <c r="AY1241" s="139"/>
      <c r="AZ1241" s="139"/>
    </row>
    <row r="1242" spans="3:52" ht="50" customHeight="1">
      <c r="C1242" s="52" t="s">
        <v>6319</v>
      </c>
      <c r="D1242" s="106" t="s">
        <v>2801</v>
      </c>
      <c r="E1242" s="107" t="s">
        <v>6361</v>
      </c>
      <c r="F1242" s="108" t="s">
        <v>2802</v>
      </c>
      <c r="G1242" s="125">
        <v>2251.8910000000001</v>
      </c>
      <c r="H1242" s="122">
        <v>2105.7809999999999</v>
      </c>
      <c r="I1242" s="123">
        <f t="shared" si="608"/>
        <v>146.11000000000013</v>
      </c>
      <c r="J1242" s="124">
        <f t="shared" si="609"/>
        <v>6.9385182979616653</v>
      </c>
      <c r="K1242" s="125">
        <v>1801.098</v>
      </c>
      <c r="L1242" s="122">
        <v>1657.998</v>
      </c>
      <c r="M1242" s="123">
        <f t="shared" si="610"/>
        <v>143.09999999999991</v>
      </c>
      <c r="N1242" s="124">
        <f t="shared" si="611"/>
        <v>8.6308909902183171</v>
      </c>
      <c r="O1242" s="125">
        <v>270.44799999999998</v>
      </c>
      <c r="P1242" s="122">
        <v>283.74799999999999</v>
      </c>
      <c r="Q1242" s="123">
        <f t="shared" si="612"/>
        <v>-13.300000000000011</v>
      </c>
      <c r="R1242" s="124">
        <f t="shared" si="613"/>
        <v>-4.6872577075433171</v>
      </c>
      <c r="S1242" s="125">
        <v>180.345</v>
      </c>
      <c r="T1242" s="122">
        <v>164.035</v>
      </c>
      <c r="U1242" s="123">
        <f t="shared" si="614"/>
        <v>16.310000000000002</v>
      </c>
      <c r="V1242" s="124">
        <f t="shared" si="615"/>
        <v>9.9429999695187021</v>
      </c>
      <c r="W1242" s="121" t="s">
        <v>6418</v>
      </c>
      <c r="X1242" s="122">
        <v>108</v>
      </c>
      <c r="Y1242" s="122">
        <v>108</v>
      </c>
      <c r="Z1242" s="123">
        <v>0</v>
      </c>
      <c r="AA1242" s="124">
        <v>0</v>
      </c>
      <c r="AB1242" s="28" t="s">
        <v>9110</v>
      </c>
      <c r="AC1242" s="122">
        <v>27</v>
      </c>
      <c r="AD1242" s="122">
        <v>25</v>
      </c>
      <c r="AE1242" s="123">
        <v>2</v>
      </c>
      <c r="AF1242" s="29">
        <v>8</v>
      </c>
      <c r="AG1242" s="28" t="s">
        <v>9111</v>
      </c>
      <c r="AH1242" s="122">
        <v>14</v>
      </c>
      <c r="AI1242" s="122">
        <v>12</v>
      </c>
      <c r="AJ1242" s="123">
        <v>2</v>
      </c>
      <c r="AK1242" s="124">
        <v>16.666666666666664</v>
      </c>
      <c r="AL1242" s="28" t="s">
        <v>6459</v>
      </c>
      <c r="AM1242" s="122">
        <v>10</v>
      </c>
      <c r="AN1242" s="122" t="s">
        <v>6421</v>
      </c>
      <c r="AO1242" s="123">
        <v>10</v>
      </c>
      <c r="AP1242" s="29" t="s">
        <v>11832</v>
      </c>
      <c r="AQ1242" s="28" t="s">
        <v>9112</v>
      </c>
      <c r="AR1242" s="122">
        <v>8</v>
      </c>
      <c r="AS1242" s="122">
        <v>7</v>
      </c>
      <c r="AT1242" s="123">
        <v>1</v>
      </c>
      <c r="AU1242" s="124">
        <v>14.285714285714285</v>
      </c>
      <c r="AV1242" s="9" t="s">
        <v>9003</v>
      </c>
      <c r="AX1242" s="129"/>
      <c r="AY1242" s="139"/>
      <c r="AZ1242" s="139"/>
    </row>
    <row r="1243" spans="3:52" ht="50" customHeight="1">
      <c r="C1243" s="52" t="s">
        <v>6319</v>
      </c>
      <c r="D1243" s="130" t="s">
        <v>2803</v>
      </c>
      <c r="E1243" s="131" t="s">
        <v>6361</v>
      </c>
      <c r="F1243" s="132" t="s">
        <v>2804</v>
      </c>
      <c r="G1243" s="125">
        <v>1553.3869999999999</v>
      </c>
      <c r="H1243" s="122">
        <v>1489.73</v>
      </c>
      <c r="I1243" s="123">
        <f t="shared" si="608"/>
        <v>63.656999999999925</v>
      </c>
      <c r="J1243" s="124">
        <f t="shared" si="609"/>
        <v>4.2730561913903813</v>
      </c>
      <c r="K1243" s="125">
        <v>396.42399999999998</v>
      </c>
      <c r="L1243" s="122">
        <v>395.80500000000001</v>
      </c>
      <c r="M1243" s="123">
        <f t="shared" si="610"/>
        <v>0.61899999999997135</v>
      </c>
      <c r="N1243" s="124">
        <f t="shared" si="611"/>
        <v>0.15639014161012907</v>
      </c>
      <c r="O1243" s="125">
        <v>306.99</v>
      </c>
      <c r="P1243" s="122">
        <v>279.43900000000002</v>
      </c>
      <c r="Q1243" s="123">
        <f t="shared" si="612"/>
        <v>27.550999999999988</v>
      </c>
      <c r="R1243" s="124">
        <f t="shared" si="613"/>
        <v>9.8593968630005069</v>
      </c>
      <c r="S1243" s="125">
        <v>849.97299999999996</v>
      </c>
      <c r="T1243" s="122">
        <v>814.48599999999999</v>
      </c>
      <c r="U1243" s="123">
        <f t="shared" si="614"/>
        <v>35.486999999999966</v>
      </c>
      <c r="V1243" s="124">
        <f t="shared" si="615"/>
        <v>4.3569809671375523</v>
      </c>
      <c r="W1243" s="121" t="s">
        <v>6471</v>
      </c>
      <c r="X1243" s="122">
        <v>205</v>
      </c>
      <c r="Y1243" s="122">
        <v>205</v>
      </c>
      <c r="Z1243" s="123">
        <v>0</v>
      </c>
      <c r="AA1243" s="124">
        <v>0</v>
      </c>
      <c r="AB1243" s="28" t="s">
        <v>9113</v>
      </c>
      <c r="AC1243" s="122">
        <v>203</v>
      </c>
      <c r="AD1243" s="122">
        <v>222</v>
      </c>
      <c r="AE1243" s="123">
        <v>-19</v>
      </c>
      <c r="AF1243" s="29">
        <v>-8.5585585585585591</v>
      </c>
      <c r="AG1243" s="28" t="s">
        <v>6450</v>
      </c>
      <c r="AH1243" s="122">
        <v>189</v>
      </c>
      <c r="AI1243" s="122">
        <v>137</v>
      </c>
      <c r="AJ1243" s="123">
        <v>52</v>
      </c>
      <c r="AK1243" s="124">
        <v>37.956204379562038</v>
      </c>
      <c r="AL1243" s="28" t="s">
        <v>6410</v>
      </c>
      <c r="AM1243" s="122">
        <v>115</v>
      </c>
      <c r="AN1243" s="122">
        <v>115</v>
      </c>
      <c r="AO1243" s="123">
        <v>0</v>
      </c>
      <c r="AP1243" s="29">
        <v>0</v>
      </c>
      <c r="AQ1243" s="28" t="s">
        <v>6824</v>
      </c>
      <c r="AR1243" s="122">
        <v>33</v>
      </c>
      <c r="AS1243" s="122">
        <v>30</v>
      </c>
      <c r="AT1243" s="123">
        <v>3</v>
      </c>
      <c r="AU1243" s="124">
        <v>10</v>
      </c>
      <c r="AV1243" s="9" t="s">
        <v>9003</v>
      </c>
      <c r="AX1243" s="129"/>
      <c r="AY1243" s="139"/>
      <c r="AZ1243" s="139"/>
    </row>
    <row r="1244" spans="3:52" ht="50" customHeight="1">
      <c r="C1244" s="52" t="s">
        <v>6319</v>
      </c>
      <c r="D1244" s="130" t="s">
        <v>2805</v>
      </c>
      <c r="E1244" s="131" t="s">
        <v>6361</v>
      </c>
      <c r="F1244" s="132" t="s">
        <v>2806</v>
      </c>
      <c r="G1244" s="125">
        <v>3870.1770000000001</v>
      </c>
      <c r="H1244" s="122">
        <v>3810.7629999999999</v>
      </c>
      <c r="I1244" s="123">
        <f t="shared" si="608"/>
        <v>59.414000000000215</v>
      </c>
      <c r="J1244" s="124">
        <f t="shared" si="609"/>
        <v>1.5591103408949918</v>
      </c>
      <c r="K1244" s="125">
        <v>617.61099999999999</v>
      </c>
      <c r="L1244" s="122">
        <v>616.39599999999996</v>
      </c>
      <c r="M1244" s="123">
        <f t="shared" si="610"/>
        <v>1.2150000000000318</v>
      </c>
      <c r="N1244" s="124">
        <f t="shared" si="611"/>
        <v>0.19711354389062097</v>
      </c>
      <c r="O1244" s="125">
        <v>449.02699999999999</v>
      </c>
      <c r="P1244" s="122">
        <v>448.18799999999999</v>
      </c>
      <c r="Q1244" s="123">
        <f t="shared" si="612"/>
        <v>0.83899999999999864</v>
      </c>
      <c r="R1244" s="124">
        <f t="shared" si="613"/>
        <v>0.18719822931448379</v>
      </c>
      <c r="S1244" s="125">
        <v>2803.5390000000002</v>
      </c>
      <c r="T1244" s="122">
        <v>2746.1790000000001</v>
      </c>
      <c r="U1244" s="123">
        <f t="shared" si="614"/>
        <v>57.360000000000127</v>
      </c>
      <c r="V1244" s="124">
        <f t="shared" si="615"/>
        <v>2.0887203638218823</v>
      </c>
      <c r="W1244" s="121" t="s">
        <v>6441</v>
      </c>
      <c r="X1244" s="122">
        <v>1496</v>
      </c>
      <c r="Y1244" s="122">
        <v>1364</v>
      </c>
      <c r="Z1244" s="123">
        <v>132</v>
      </c>
      <c r="AA1244" s="124">
        <v>9.67741935483871</v>
      </c>
      <c r="AB1244" s="28" t="s">
        <v>9114</v>
      </c>
      <c r="AC1244" s="122">
        <v>976</v>
      </c>
      <c r="AD1244" s="122">
        <v>1052</v>
      </c>
      <c r="AE1244" s="123">
        <v>-76</v>
      </c>
      <c r="AF1244" s="29">
        <v>-7.2243346007604554</v>
      </c>
      <c r="AG1244" s="28" t="s">
        <v>6410</v>
      </c>
      <c r="AH1244" s="122">
        <v>331</v>
      </c>
      <c r="AI1244" s="122">
        <v>331</v>
      </c>
      <c r="AJ1244" s="123">
        <v>0</v>
      </c>
      <c r="AK1244" s="124">
        <v>0</v>
      </c>
      <c r="AL1244" s="28" t="s">
        <v>6421</v>
      </c>
      <c r="AM1244" s="122" t="s">
        <v>6421</v>
      </c>
      <c r="AN1244" s="122" t="s">
        <v>6421</v>
      </c>
      <c r="AO1244" s="123" t="s">
        <v>6421</v>
      </c>
      <c r="AP1244" s="29" t="s">
        <v>6421</v>
      </c>
      <c r="AQ1244" s="28" t="s">
        <v>6421</v>
      </c>
      <c r="AR1244" s="122" t="s">
        <v>6421</v>
      </c>
      <c r="AS1244" s="122" t="s">
        <v>6421</v>
      </c>
      <c r="AT1244" s="123" t="s">
        <v>6421</v>
      </c>
      <c r="AU1244" s="124" t="s">
        <v>6421</v>
      </c>
      <c r="AV1244" s="9" t="s">
        <v>9003</v>
      </c>
      <c r="AX1244" s="129"/>
      <c r="AY1244" s="139"/>
      <c r="AZ1244" s="139"/>
    </row>
    <row r="1245" spans="3:52" ht="50" customHeight="1">
      <c r="C1245" s="52" t="s">
        <v>6319</v>
      </c>
      <c r="D1245" s="130" t="s">
        <v>2807</v>
      </c>
      <c r="E1245" s="131" t="s">
        <v>6361</v>
      </c>
      <c r="F1245" s="132" t="s">
        <v>2808</v>
      </c>
      <c r="G1245" s="125">
        <v>1986.924</v>
      </c>
      <c r="H1245" s="122">
        <v>1980.3030000000001</v>
      </c>
      <c r="I1245" s="123">
        <f t="shared" si="608"/>
        <v>6.6209999999998672</v>
      </c>
      <c r="J1245" s="124">
        <f t="shared" si="609"/>
        <v>0.33434277481778629</v>
      </c>
      <c r="K1245" s="125">
        <v>1196.8320000000001</v>
      </c>
      <c r="L1245" s="122">
        <v>1191.47</v>
      </c>
      <c r="M1245" s="123">
        <f t="shared" si="610"/>
        <v>5.36200000000008</v>
      </c>
      <c r="N1245" s="124">
        <f t="shared" si="611"/>
        <v>0.45003231302509339</v>
      </c>
      <c r="O1245" s="125">
        <v>603.71100000000001</v>
      </c>
      <c r="P1245" s="122">
        <v>602.452</v>
      </c>
      <c r="Q1245" s="123">
        <f t="shared" si="612"/>
        <v>1.2590000000000146</v>
      </c>
      <c r="R1245" s="124">
        <f t="shared" si="613"/>
        <v>0.20897930457530467</v>
      </c>
      <c r="S1245" s="125">
        <v>186.381</v>
      </c>
      <c r="T1245" s="122">
        <v>186.381</v>
      </c>
      <c r="U1245" s="123">
        <f t="shared" si="614"/>
        <v>0</v>
      </c>
      <c r="V1245" s="124">
        <f t="shared" si="615"/>
        <v>0</v>
      </c>
      <c r="W1245" s="121" t="s">
        <v>6471</v>
      </c>
      <c r="X1245" s="122">
        <v>162</v>
      </c>
      <c r="Y1245" s="122">
        <v>162</v>
      </c>
      <c r="Z1245" s="123">
        <v>0</v>
      </c>
      <c r="AA1245" s="124">
        <v>0</v>
      </c>
      <c r="AB1245" s="28" t="s">
        <v>6972</v>
      </c>
      <c r="AC1245" s="122">
        <v>21</v>
      </c>
      <c r="AD1245" s="122">
        <v>21</v>
      </c>
      <c r="AE1245" s="123">
        <v>0</v>
      </c>
      <c r="AF1245" s="29">
        <v>0</v>
      </c>
      <c r="AG1245" s="28" t="s">
        <v>9115</v>
      </c>
      <c r="AH1245" s="122">
        <v>3</v>
      </c>
      <c r="AI1245" s="122">
        <v>3</v>
      </c>
      <c r="AJ1245" s="123">
        <v>0</v>
      </c>
      <c r="AK1245" s="124">
        <v>0</v>
      </c>
      <c r="AL1245" s="28" t="s">
        <v>6421</v>
      </c>
      <c r="AM1245" s="122" t="s">
        <v>6421</v>
      </c>
      <c r="AN1245" s="122" t="s">
        <v>6421</v>
      </c>
      <c r="AO1245" s="123" t="s">
        <v>6421</v>
      </c>
      <c r="AP1245" s="29" t="s">
        <v>6421</v>
      </c>
      <c r="AQ1245" s="28" t="s">
        <v>6421</v>
      </c>
      <c r="AR1245" s="122" t="s">
        <v>6421</v>
      </c>
      <c r="AS1245" s="122" t="s">
        <v>6421</v>
      </c>
      <c r="AT1245" s="123" t="s">
        <v>6421</v>
      </c>
      <c r="AU1245" s="124" t="s">
        <v>6421</v>
      </c>
      <c r="AV1245" s="9" t="s">
        <v>9003</v>
      </c>
      <c r="AX1245" s="129"/>
      <c r="AY1245" s="139"/>
      <c r="AZ1245" s="139"/>
    </row>
    <row r="1246" spans="3:52" ht="50" customHeight="1">
      <c r="C1246" s="52" t="s">
        <v>6319</v>
      </c>
      <c r="D1246" s="130" t="s">
        <v>2809</v>
      </c>
      <c r="E1246" s="131" t="s">
        <v>6361</v>
      </c>
      <c r="F1246" s="132" t="s">
        <v>2810</v>
      </c>
      <c r="G1246" s="125">
        <v>2492.4839999999999</v>
      </c>
      <c r="H1246" s="122">
        <v>2579.9549999999999</v>
      </c>
      <c r="I1246" s="123">
        <f t="shared" si="608"/>
        <v>-87.471000000000004</v>
      </c>
      <c r="J1246" s="124">
        <f t="shared" si="609"/>
        <v>-3.3904079722320741</v>
      </c>
      <c r="K1246" s="125">
        <v>481.71199999999999</v>
      </c>
      <c r="L1246" s="122">
        <v>480.50900000000001</v>
      </c>
      <c r="M1246" s="123">
        <f t="shared" si="610"/>
        <v>1.2029999999999745</v>
      </c>
      <c r="N1246" s="124">
        <f t="shared" si="611"/>
        <v>0.25035951459805633</v>
      </c>
      <c r="O1246" s="125">
        <v>595.83399999999995</v>
      </c>
      <c r="P1246" s="122">
        <v>594.33500000000004</v>
      </c>
      <c r="Q1246" s="123">
        <f t="shared" si="612"/>
        <v>1.49899999999991</v>
      </c>
      <c r="R1246" s="124">
        <f t="shared" si="613"/>
        <v>0.25221466008226168</v>
      </c>
      <c r="S1246" s="125">
        <v>1414.9380000000001</v>
      </c>
      <c r="T1246" s="122">
        <v>1505.1110000000001</v>
      </c>
      <c r="U1246" s="123">
        <f t="shared" si="614"/>
        <v>-90.173000000000002</v>
      </c>
      <c r="V1246" s="124">
        <f t="shared" si="615"/>
        <v>-5.9911195918440567</v>
      </c>
      <c r="W1246" s="121" t="s">
        <v>6403</v>
      </c>
      <c r="X1246" s="122">
        <v>813</v>
      </c>
      <c r="Y1246" s="122">
        <v>905</v>
      </c>
      <c r="Z1246" s="123">
        <v>-92</v>
      </c>
      <c r="AA1246" s="124">
        <v>-10.165745856353592</v>
      </c>
      <c r="AB1246" s="28" t="s">
        <v>6564</v>
      </c>
      <c r="AC1246" s="122">
        <v>249</v>
      </c>
      <c r="AD1246" s="122">
        <v>246</v>
      </c>
      <c r="AE1246" s="123">
        <v>3</v>
      </c>
      <c r="AF1246" s="29">
        <v>1.2195121951219512</v>
      </c>
      <c r="AG1246" s="28" t="s">
        <v>6418</v>
      </c>
      <c r="AH1246" s="122">
        <v>106</v>
      </c>
      <c r="AI1246" s="122">
        <v>106</v>
      </c>
      <c r="AJ1246" s="123">
        <v>0</v>
      </c>
      <c r="AK1246" s="124">
        <v>0</v>
      </c>
      <c r="AL1246" s="28" t="s">
        <v>9116</v>
      </c>
      <c r="AM1246" s="122">
        <v>100</v>
      </c>
      <c r="AN1246" s="122">
        <v>100</v>
      </c>
      <c r="AO1246" s="123">
        <v>0</v>
      </c>
      <c r="AP1246" s="29">
        <v>0</v>
      </c>
      <c r="AQ1246" s="28" t="s">
        <v>7116</v>
      </c>
      <c r="AR1246" s="122">
        <v>73</v>
      </c>
      <c r="AS1246" s="122">
        <v>73</v>
      </c>
      <c r="AT1246" s="123">
        <v>0</v>
      </c>
      <c r="AU1246" s="124">
        <v>0</v>
      </c>
      <c r="AV1246" s="9" t="s">
        <v>9003</v>
      </c>
      <c r="AX1246" s="129"/>
      <c r="AY1246" s="139"/>
      <c r="AZ1246" s="139"/>
    </row>
    <row r="1247" spans="3:52" ht="50" customHeight="1">
      <c r="C1247" s="52" t="s">
        <v>6319</v>
      </c>
      <c r="D1247" s="130" t="s">
        <v>2811</v>
      </c>
      <c r="E1247" s="131" t="s">
        <v>6361</v>
      </c>
      <c r="F1247" s="132" t="s">
        <v>2812</v>
      </c>
      <c r="G1247" s="125">
        <v>1768.1379999999999</v>
      </c>
      <c r="H1247" s="122">
        <v>1901.145</v>
      </c>
      <c r="I1247" s="123">
        <f t="shared" si="608"/>
        <v>-133.00700000000006</v>
      </c>
      <c r="J1247" s="124">
        <f t="shared" si="609"/>
        <v>-6.9961523187342403</v>
      </c>
      <c r="K1247" s="125">
        <v>880.08799999999997</v>
      </c>
      <c r="L1247" s="122">
        <v>909.99400000000003</v>
      </c>
      <c r="M1247" s="123">
        <f t="shared" si="610"/>
        <v>-29.906000000000063</v>
      </c>
      <c r="N1247" s="124">
        <f t="shared" si="611"/>
        <v>-3.2863952949140391</v>
      </c>
      <c r="O1247" s="125">
        <v>137.09299999999999</v>
      </c>
      <c r="P1247" s="122">
        <v>137.07400000000001</v>
      </c>
      <c r="Q1247" s="123">
        <f t="shared" si="612"/>
        <v>1.8999999999977035E-2</v>
      </c>
      <c r="R1247" s="124">
        <f t="shared" si="613"/>
        <v>1.3861126107049503E-2</v>
      </c>
      <c r="S1247" s="125">
        <v>750.95699999999999</v>
      </c>
      <c r="T1247" s="122">
        <v>854.077</v>
      </c>
      <c r="U1247" s="123">
        <f t="shared" si="614"/>
        <v>-103.12</v>
      </c>
      <c r="V1247" s="124">
        <f t="shared" si="615"/>
        <v>-12.073852825916164</v>
      </c>
      <c r="W1247" s="121" t="s">
        <v>9117</v>
      </c>
      <c r="X1247" s="122">
        <v>566</v>
      </c>
      <c r="Y1247" s="122">
        <v>631</v>
      </c>
      <c r="Z1247" s="123">
        <v>-65</v>
      </c>
      <c r="AA1247" s="124">
        <v>-10.301109350237718</v>
      </c>
      <c r="AB1247" s="28" t="s">
        <v>9118</v>
      </c>
      <c r="AC1247" s="122">
        <v>64</v>
      </c>
      <c r="AD1247" s="122">
        <v>64</v>
      </c>
      <c r="AE1247" s="123">
        <v>0</v>
      </c>
      <c r="AF1247" s="29">
        <v>0</v>
      </c>
      <c r="AG1247" s="28" t="s">
        <v>9119</v>
      </c>
      <c r="AH1247" s="122">
        <v>48</v>
      </c>
      <c r="AI1247" s="122">
        <v>60</v>
      </c>
      <c r="AJ1247" s="123">
        <v>-12</v>
      </c>
      <c r="AK1247" s="124">
        <v>-20</v>
      </c>
      <c r="AL1247" s="28" t="s">
        <v>9120</v>
      </c>
      <c r="AM1247" s="122">
        <v>35</v>
      </c>
      <c r="AN1247" s="122">
        <v>64</v>
      </c>
      <c r="AO1247" s="123">
        <v>-29</v>
      </c>
      <c r="AP1247" s="29">
        <v>-45.3125</v>
      </c>
      <c r="AQ1247" s="28" t="s">
        <v>9121</v>
      </c>
      <c r="AR1247" s="122">
        <v>25</v>
      </c>
      <c r="AS1247" s="122">
        <v>24</v>
      </c>
      <c r="AT1247" s="123">
        <v>1</v>
      </c>
      <c r="AU1247" s="124">
        <v>4.1666666666666661</v>
      </c>
      <c r="AV1247" s="9" t="s">
        <v>9003</v>
      </c>
      <c r="AX1247" s="129"/>
      <c r="AY1247" s="139"/>
      <c r="AZ1247" s="139"/>
    </row>
    <row r="1248" spans="3:52" ht="50" customHeight="1">
      <c r="C1248" s="52" t="s">
        <v>6319</v>
      </c>
      <c r="D1248" s="130" t="s">
        <v>2813</v>
      </c>
      <c r="E1248" s="131" t="s">
        <v>6361</v>
      </c>
      <c r="F1248" s="132" t="s">
        <v>2814</v>
      </c>
      <c r="G1248" s="125">
        <v>1614.78</v>
      </c>
      <c r="H1248" s="122">
        <v>1766.29</v>
      </c>
      <c r="I1248" s="123">
        <f t="shared" si="608"/>
        <v>-151.51</v>
      </c>
      <c r="J1248" s="124">
        <f t="shared" si="609"/>
        <v>-8.5778666017471661</v>
      </c>
      <c r="K1248" s="125">
        <v>757.75400000000002</v>
      </c>
      <c r="L1248" s="122">
        <v>779.74400000000003</v>
      </c>
      <c r="M1248" s="123">
        <f t="shared" si="610"/>
        <v>-21.990000000000009</v>
      </c>
      <c r="N1248" s="124">
        <f t="shared" si="611"/>
        <v>-2.8201563590101375</v>
      </c>
      <c r="O1248" s="125">
        <v>292.68099999999998</v>
      </c>
      <c r="P1248" s="122">
        <v>309.15699999999998</v>
      </c>
      <c r="Q1248" s="123">
        <f t="shared" si="612"/>
        <v>-16.475999999999999</v>
      </c>
      <c r="R1248" s="124">
        <f t="shared" si="613"/>
        <v>-5.3293310518603816</v>
      </c>
      <c r="S1248" s="125">
        <v>564.34500000000003</v>
      </c>
      <c r="T1248" s="122">
        <v>677.38900000000001</v>
      </c>
      <c r="U1248" s="123">
        <f t="shared" si="614"/>
        <v>-113.04399999999998</v>
      </c>
      <c r="V1248" s="124">
        <f t="shared" si="615"/>
        <v>-16.688195409137141</v>
      </c>
      <c r="W1248" s="121" t="s">
        <v>9122</v>
      </c>
      <c r="X1248" s="122">
        <v>173</v>
      </c>
      <c r="Y1248" s="122">
        <v>184</v>
      </c>
      <c r="Z1248" s="123">
        <v>-11</v>
      </c>
      <c r="AA1248" s="124">
        <v>-5.9782608695652177</v>
      </c>
      <c r="AB1248" s="28" t="s">
        <v>8223</v>
      </c>
      <c r="AC1248" s="122">
        <v>136</v>
      </c>
      <c r="AD1248" s="122">
        <v>126</v>
      </c>
      <c r="AE1248" s="123">
        <v>10</v>
      </c>
      <c r="AF1248" s="29">
        <v>7.9365079365079358</v>
      </c>
      <c r="AG1248" s="28" t="s">
        <v>9123</v>
      </c>
      <c r="AH1248" s="122">
        <v>73</v>
      </c>
      <c r="AI1248" s="122">
        <v>73</v>
      </c>
      <c r="AJ1248" s="123">
        <v>0</v>
      </c>
      <c r="AK1248" s="124">
        <v>0</v>
      </c>
      <c r="AL1248" s="28" t="s">
        <v>9124</v>
      </c>
      <c r="AM1248" s="122">
        <v>67</v>
      </c>
      <c r="AN1248" s="122">
        <v>156</v>
      </c>
      <c r="AO1248" s="123">
        <v>-89</v>
      </c>
      <c r="AP1248" s="29">
        <v>-57.051282051282051</v>
      </c>
      <c r="AQ1248" s="28" t="s">
        <v>6410</v>
      </c>
      <c r="AR1248" s="122">
        <v>51</v>
      </c>
      <c r="AS1248" s="122">
        <v>73</v>
      </c>
      <c r="AT1248" s="123">
        <v>-22</v>
      </c>
      <c r="AU1248" s="124">
        <v>-30.136986301369863</v>
      </c>
      <c r="AV1248" s="9" t="s">
        <v>9003</v>
      </c>
      <c r="AX1248" s="129"/>
      <c r="AY1248" s="139"/>
      <c r="AZ1248" s="139"/>
    </row>
    <row r="1249" spans="3:52" ht="50" customHeight="1">
      <c r="C1249" s="52" t="s">
        <v>6319</v>
      </c>
      <c r="D1249" s="130" t="s">
        <v>2815</v>
      </c>
      <c r="E1249" s="131" t="s">
        <v>6361</v>
      </c>
      <c r="F1249" s="132" t="s">
        <v>2816</v>
      </c>
      <c r="G1249" s="125">
        <v>1845.047</v>
      </c>
      <c r="H1249" s="122">
        <v>1862.8240000000001</v>
      </c>
      <c r="I1249" s="123">
        <f t="shared" si="608"/>
        <v>-17.777000000000044</v>
      </c>
      <c r="J1249" s="124">
        <f t="shared" si="609"/>
        <v>-0.95430378822690931</v>
      </c>
      <c r="K1249" s="125">
        <v>1349.201</v>
      </c>
      <c r="L1249" s="122">
        <v>1387.0039999999999</v>
      </c>
      <c r="M1249" s="123">
        <f t="shared" si="610"/>
        <v>-37.802999999999884</v>
      </c>
      <c r="N1249" s="124">
        <f t="shared" si="611"/>
        <v>-2.7255148507141929</v>
      </c>
      <c r="O1249" s="125">
        <v>8.8699999999999992</v>
      </c>
      <c r="P1249" s="122">
        <v>8.8689999999999998</v>
      </c>
      <c r="Q1249" s="123">
        <f t="shared" si="612"/>
        <v>9.9999999999944578E-4</v>
      </c>
      <c r="R1249" s="124">
        <f t="shared" si="613"/>
        <v>1.12752283233673E-2</v>
      </c>
      <c r="S1249" s="125">
        <v>486.976</v>
      </c>
      <c r="T1249" s="122">
        <v>466.95100000000002</v>
      </c>
      <c r="U1249" s="123">
        <f t="shared" si="614"/>
        <v>20.024999999999977</v>
      </c>
      <c r="V1249" s="124">
        <f t="shared" si="615"/>
        <v>4.2884585320515383</v>
      </c>
      <c r="W1249" s="121" t="s">
        <v>6471</v>
      </c>
      <c r="X1249" s="122">
        <v>138</v>
      </c>
      <c r="Y1249" s="122">
        <v>162</v>
      </c>
      <c r="Z1249" s="123">
        <v>-24</v>
      </c>
      <c r="AA1249" s="124">
        <v>-14.814814814814813</v>
      </c>
      <c r="AB1249" s="28" t="s">
        <v>9125</v>
      </c>
      <c r="AC1249" s="122">
        <v>107</v>
      </c>
      <c r="AD1249" s="122">
        <v>107</v>
      </c>
      <c r="AE1249" s="123">
        <v>0</v>
      </c>
      <c r="AF1249" s="29">
        <v>0</v>
      </c>
      <c r="AG1249" s="28" t="s">
        <v>9126</v>
      </c>
      <c r="AH1249" s="122">
        <v>81</v>
      </c>
      <c r="AI1249" s="122">
        <v>81</v>
      </c>
      <c r="AJ1249" s="123">
        <v>0</v>
      </c>
      <c r="AK1249" s="124">
        <v>0</v>
      </c>
      <c r="AL1249" s="28" t="s">
        <v>9127</v>
      </c>
      <c r="AM1249" s="122">
        <v>48</v>
      </c>
      <c r="AN1249" s="122">
        <v>20</v>
      </c>
      <c r="AO1249" s="123">
        <v>28</v>
      </c>
      <c r="AP1249" s="29">
        <v>140</v>
      </c>
      <c r="AQ1249" s="28" t="s">
        <v>9128</v>
      </c>
      <c r="AR1249" s="122">
        <v>30</v>
      </c>
      <c r="AS1249" s="122">
        <v>30</v>
      </c>
      <c r="AT1249" s="123">
        <v>0</v>
      </c>
      <c r="AU1249" s="124">
        <v>0</v>
      </c>
      <c r="AV1249" s="9" t="s">
        <v>9003</v>
      </c>
      <c r="AX1249" s="129"/>
      <c r="AY1249" s="139"/>
      <c r="AZ1249" s="139"/>
    </row>
    <row r="1250" spans="3:52" ht="50" customHeight="1">
      <c r="C1250" s="52" t="s">
        <v>6319</v>
      </c>
      <c r="D1250" s="130" t="s">
        <v>2817</v>
      </c>
      <c r="E1250" s="131" t="s">
        <v>6361</v>
      </c>
      <c r="F1250" s="132" t="s">
        <v>2818</v>
      </c>
      <c r="G1250" s="125">
        <v>1643.537</v>
      </c>
      <c r="H1250" s="122">
        <v>1778.9559999999999</v>
      </c>
      <c r="I1250" s="123">
        <f t="shared" si="608"/>
        <v>-135.41899999999987</v>
      </c>
      <c r="J1250" s="124">
        <f t="shared" si="609"/>
        <v>-7.6122737155949816</v>
      </c>
      <c r="K1250" s="125">
        <v>1344.722</v>
      </c>
      <c r="L1250" s="122">
        <v>1428.5229999999999</v>
      </c>
      <c r="M1250" s="123">
        <f t="shared" si="610"/>
        <v>-83.800999999999931</v>
      </c>
      <c r="N1250" s="124">
        <f t="shared" si="611"/>
        <v>-5.866268866514571</v>
      </c>
      <c r="O1250" s="125">
        <v>0.371</v>
      </c>
      <c r="P1250" s="122">
        <v>0.371</v>
      </c>
      <c r="Q1250" s="123">
        <f t="shared" si="612"/>
        <v>0</v>
      </c>
      <c r="R1250" s="124">
        <f t="shared" si="613"/>
        <v>0</v>
      </c>
      <c r="S1250" s="125">
        <v>298.44400000000002</v>
      </c>
      <c r="T1250" s="122">
        <v>350.06200000000001</v>
      </c>
      <c r="U1250" s="123">
        <f t="shared" si="614"/>
        <v>-51.617999999999995</v>
      </c>
      <c r="V1250" s="124">
        <f t="shared" si="615"/>
        <v>-14.745387959847111</v>
      </c>
      <c r="W1250" s="121" t="s">
        <v>9129</v>
      </c>
      <c r="X1250" s="122">
        <v>220</v>
      </c>
      <c r="Y1250" s="122">
        <v>265</v>
      </c>
      <c r="Z1250" s="123">
        <v>-45</v>
      </c>
      <c r="AA1250" s="124">
        <v>-16.981132075471699</v>
      </c>
      <c r="AB1250" s="28" t="s">
        <v>9130</v>
      </c>
      <c r="AC1250" s="122">
        <v>73</v>
      </c>
      <c r="AD1250" s="122">
        <v>74</v>
      </c>
      <c r="AE1250" s="123">
        <v>-1</v>
      </c>
      <c r="AF1250" s="29">
        <v>-1.3513513513513513</v>
      </c>
      <c r="AG1250" s="28" t="s">
        <v>9131</v>
      </c>
      <c r="AH1250" s="122">
        <v>4</v>
      </c>
      <c r="AI1250" s="122">
        <v>3</v>
      </c>
      <c r="AJ1250" s="123">
        <v>1</v>
      </c>
      <c r="AK1250" s="124">
        <v>33.333333333333329</v>
      </c>
      <c r="AL1250" s="28" t="s">
        <v>9132</v>
      </c>
      <c r="AM1250" s="122">
        <v>1</v>
      </c>
      <c r="AN1250" s="122">
        <v>8</v>
      </c>
      <c r="AO1250" s="123">
        <v>-7</v>
      </c>
      <c r="AP1250" s="29">
        <v>-87.5</v>
      </c>
      <c r="AQ1250" s="28" t="s">
        <v>6421</v>
      </c>
      <c r="AR1250" s="122" t="s">
        <v>6421</v>
      </c>
      <c r="AS1250" s="122" t="s">
        <v>6421</v>
      </c>
      <c r="AT1250" s="123" t="s">
        <v>6421</v>
      </c>
      <c r="AU1250" s="124" t="s">
        <v>6421</v>
      </c>
      <c r="AV1250" s="9" t="s">
        <v>9003</v>
      </c>
      <c r="AX1250" s="129"/>
      <c r="AY1250" s="139"/>
      <c r="AZ1250" s="139"/>
    </row>
    <row r="1251" spans="3:52" ht="50" customHeight="1">
      <c r="C1251" s="52" t="s">
        <v>6319</v>
      </c>
      <c r="D1251" s="130" t="s">
        <v>2819</v>
      </c>
      <c r="E1251" s="131" t="s">
        <v>6361</v>
      </c>
      <c r="F1251" s="132" t="s">
        <v>2820</v>
      </c>
      <c r="G1251" s="125">
        <v>2054.442</v>
      </c>
      <c r="H1251" s="122">
        <v>2030.538</v>
      </c>
      <c r="I1251" s="123">
        <f t="shared" si="608"/>
        <v>23.903999999999996</v>
      </c>
      <c r="J1251" s="124">
        <f t="shared" si="609"/>
        <v>1.1772249522047851</v>
      </c>
      <c r="K1251" s="125">
        <v>826.78200000000004</v>
      </c>
      <c r="L1251" s="122">
        <v>903.40200000000004</v>
      </c>
      <c r="M1251" s="123">
        <f t="shared" si="610"/>
        <v>-76.62</v>
      </c>
      <c r="N1251" s="124">
        <f t="shared" si="611"/>
        <v>-8.4812741171704289</v>
      </c>
      <c r="O1251" s="125">
        <v>1.119</v>
      </c>
      <c r="P1251" s="122">
        <v>1.119</v>
      </c>
      <c r="Q1251" s="123">
        <f t="shared" si="612"/>
        <v>0</v>
      </c>
      <c r="R1251" s="124">
        <f t="shared" si="613"/>
        <v>0</v>
      </c>
      <c r="S1251" s="125">
        <v>1226.5409999999999</v>
      </c>
      <c r="T1251" s="122">
        <v>1126.0170000000001</v>
      </c>
      <c r="U1251" s="123">
        <f t="shared" si="614"/>
        <v>100.52399999999989</v>
      </c>
      <c r="V1251" s="124">
        <f t="shared" si="615"/>
        <v>8.9273963004110843</v>
      </c>
      <c r="W1251" s="121" t="s">
        <v>6532</v>
      </c>
      <c r="X1251" s="122">
        <v>1134</v>
      </c>
      <c r="Y1251" s="122">
        <v>1033</v>
      </c>
      <c r="Z1251" s="123">
        <v>101</v>
      </c>
      <c r="AA1251" s="124">
        <v>9.7773475314617624</v>
      </c>
      <c r="AB1251" s="28" t="s">
        <v>6418</v>
      </c>
      <c r="AC1251" s="122">
        <v>55</v>
      </c>
      <c r="AD1251" s="122">
        <v>55</v>
      </c>
      <c r="AE1251" s="123">
        <v>0</v>
      </c>
      <c r="AF1251" s="29">
        <v>0</v>
      </c>
      <c r="AG1251" s="28" t="s">
        <v>6388</v>
      </c>
      <c r="AH1251" s="122">
        <v>32</v>
      </c>
      <c r="AI1251" s="122">
        <v>32</v>
      </c>
      <c r="AJ1251" s="123">
        <v>0</v>
      </c>
      <c r="AK1251" s="124">
        <v>0</v>
      </c>
      <c r="AL1251" s="28" t="s">
        <v>7934</v>
      </c>
      <c r="AM1251" s="122">
        <v>4</v>
      </c>
      <c r="AN1251" s="122">
        <v>4</v>
      </c>
      <c r="AO1251" s="123">
        <v>0</v>
      </c>
      <c r="AP1251" s="29">
        <v>0</v>
      </c>
      <c r="AQ1251" s="28" t="s">
        <v>9133</v>
      </c>
      <c r="AR1251" s="122">
        <v>1</v>
      </c>
      <c r="AS1251" s="122">
        <v>1</v>
      </c>
      <c r="AT1251" s="123">
        <v>0</v>
      </c>
      <c r="AU1251" s="124">
        <v>0</v>
      </c>
      <c r="AV1251" s="9" t="s">
        <v>9003</v>
      </c>
      <c r="AX1251" s="129"/>
      <c r="AY1251" s="139"/>
      <c r="AZ1251" s="139"/>
    </row>
    <row r="1252" spans="3:52" ht="50" customHeight="1">
      <c r="C1252" s="52" t="s">
        <v>6319</v>
      </c>
      <c r="D1252" s="130" t="s">
        <v>2821</v>
      </c>
      <c r="E1252" s="131" t="s">
        <v>6361</v>
      </c>
      <c r="F1252" s="132" t="s">
        <v>2822</v>
      </c>
      <c r="G1252" s="125">
        <v>8416.2559999999994</v>
      </c>
      <c r="H1252" s="122">
        <v>8421.3919999999998</v>
      </c>
      <c r="I1252" s="123">
        <f t="shared" si="608"/>
        <v>-5.136000000000422</v>
      </c>
      <c r="J1252" s="124">
        <f t="shared" si="609"/>
        <v>-6.0987542202054268E-2</v>
      </c>
      <c r="K1252" s="125">
        <v>5156.9979999999996</v>
      </c>
      <c r="L1252" s="122">
        <v>5340.3289999999997</v>
      </c>
      <c r="M1252" s="123">
        <f t="shared" si="610"/>
        <v>-183.33100000000013</v>
      </c>
      <c r="N1252" s="124">
        <f t="shared" si="611"/>
        <v>-3.4329532880839388</v>
      </c>
      <c r="O1252" s="125">
        <v>441.637</v>
      </c>
      <c r="P1252" s="122">
        <v>241.62299999999999</v>
      </c>
      <c r="Q1252" s="123">
        <f t="shared" si="612"/>
        <v>200.01400000000001</v>
      </c>
      <c r="R1252" s="124">
        <f t="shared" si="613"/>
        <v>82.779371169135402</v>
      </c>
      <c r="S1252" s="125">
        <v>2817.6210000000001</v>
      </c>
      <c r="T1252" s="122">
        <v>2839.44</v>
      </c>
      <c r="U1252" s="123">
        <f t="shared" si="614"/>
        <v>-21.81899999999996</v>
      </c>
      <c r="V1252" s="124">
        <f t="shared" si="615"/>
        <v>-0.76842616854027412</v>
      </c>
      <c r="W1252" s="121" t="s">
        <v>6388</v>
      </c>
      <c r="X1252" s="122">
        <v>2081</v>
      </c>
      <c r="Y1252" s="122">
        <v>2081</v>
      </c>
      <c r="Z1252" s="123">
        <v>0</v>
      </c>
      <c r="AA1252" s="124">
        <v>0</v>
      </c>
      <c r="AB1252" s="28" t="s">
        <v>9134</v>
      </c>
      <c r="AC1252" s="122">
        <v>312</v>
      </c>
      <c r="AD1252" s="122">
        <v>312</v>
      </c>
      <c r="AE1252" s="123">
        <v>0</v>
      </c>
      <c r="AF1252" s="29">
        <v>0</v>
      </c>
      <c r="AG1252" s="28" t="s">
        <v>9135</v>
      </c>
      <c r="AH1252" s="122">
        <v>154</v>
      </c>
      <c r="AI1252" s="122">
        <v>154</v>
      </c>
      <c r="AJ1252" s="123">
        <v>0</v>
      </c>
      <c r="AK1252" s="124">
        <v>0</v>
      </c>
      <c r="AL1252" s="28" t="s">
        <v>9136</v>
      </c>
      <c r="AM1252" s="122">
        <v>79</v>
      </c>
      <c r="AN1252" s="122">
        <v>93</v>
      </c>
      <c r="AO1252" s="123">
        <v>-14</v>
      </c>
      <c r="AP1252" s="29">
        <v>-15.053763440860216</v>
      </c>
      <c r="AQ1252" s="28" t="s">
        <v>9137</v>
      </c>
      <c r="AR1252" s="122">
        <v>75</v>
      </c>
      <c r="AS1252" s="122">
        <v>75</v>
      </c>
      <c r="AT1252" s="123">
        <v>0</v>
      </c>
      <c r="AU1252" s="124">
        <v>0</v>
      </c>
      <c r="AV1252" s="9" t="s">
        <v>9003</v>
      </c>
      <c r="AX1252" s="129"/>
      <c r="AY1252" s="139"/>
      <c r="AZ1252" s="139"/>
    </row>
    <row r="1253" spans="3:52" ht="50" customHeight="1">
      <c r="C1253" s="52" t="s">
        <v>6319</v>
      </c>
      <c r="D1253" s="130" t="s">
        <v>2823</v>
      </c>
      <c r="E1253" s="131" t="s">
        <v>6361</v>
      </c>
      <c r="F1253" s="132" t="s">
        <v>2824</v>
      </c>
      <c r="G1253" s="125">
        <v>2380.6819999999998</v>
      </c>
      <c r="H1253" s="122">
        <v>2362.56</v>
      </c>
      <c r="I1253" s="123">
        <f t="shared" si="608"/>
        <v>18.121999999999844</v>
      </c>
      <c r="J1253" s="124">
        <f t="shared" si="609"/>
        <v>0.76704930245157132</v>
      </c>
      <c r="K1253" s="125">
        <v>742.60199999999998</v>
      </c>
      <c r="L1253" s="122">
        <v>742.60199999999998</v>
      </c>
      <c r="M1253" s="123">
        <f t="shared" si="610"/>
        <v>0</v>
      </c>
      <c r="N1253" s="124">
        <f t="shared" si="611"/>
        <v>0</v>
      </c>
      <c r="O1253" s="125">
        <v>132.27500000000001</v>
      </c>
      <c r="P1253" s="122">
        <v>126.575</v>
      </c>
      <c r="Q1253" s="123">
        <f t="shared" si="612"/>
        <v>5.7000000000000028</v>
      </c>
      <c r="R1253" s="124">
        <f t="shared" si="613"/>
        <v>4.5032589373889023</v>
      </c>
      <c r="S1253" s="125">
        <v>1505.8050000000001</v>
      </c>
      <c r="T1253" s="122">
        <v>1493.383</v>
      </c>
      <c r="U1253" s="123">
        <f t="shared" si="614"/>
        <v>12.422000000000025</v>
      </c>
      <c r="V1253" s="124">
        <f t="shared" si="615"/>
        <v>0.83180269227653092</v>
      </c>
      <c r="W1253" s="121" t="s">
        <v>9108</v>
      </c>
      <c r="X1253" s="122">
        <v>310</v>
      </c>
      <c r="Y1253" s="122">
        <v>310</v>
      </c>
      <c r="Z1253" s="123">
        <v>0</v>
      </c>
      <c r="AA1253" s="124">
        <v>0</v>
      </c>
      <c r="AB1253" s="28" t="s">
        <v>9138</v>
      </c>
      <c r="AC1253" s="122">
        <v>241</v>
      </c>
      <c r="AD1253" s="122">
        <v>244</v>
      </c>
      <c r="AE1253" s="123">
        <v>-3</v>
      </c>
      <c r="AF1253" s="29">
        <v>-1.2295081967213115</v>
      </c>
      <c r="AG1253" s="28" t="s">
        <v>9139</v>
      </c>
      <c r="AH1253" s="122">
        <v>233</v>
      </c>
      <c r="AI1253" s="122">
        <v>223</v>
      </c>
      <c r="AJ1253" s="123">
        <v>10</v>
      </c>
      <c r="AK1253" s="124">
        <v>4.4843049327354256</v>
      </c>
      <c r="AL1253" s="28" t="s">
        <v>9140</v>
      </c>
      <c r="AM1253" s="122">
        <v>189</v>
      </c>
      <c r="AN1253" s="122">
        <v>187</v>
      </c>
      <c r="AO1253" s="123">
        <v>2</v>
      </c>
      <c r="AP1253" s="29">
        <v>1.0695187165775399</v>
      </c>
      <c r="AQ1253" s="28" t="s">
        <v>9141</v>
      </c>
      <c r="AR1253" s="122">
        <v>148</v>
      </c>
      <c r="AS1253" s="122">
        <v>148</v>
      </c>
      <c r="AT1253" s="123">
        <v>0</v>
      </c>
      <c r="AU1253" s="124">
        <v>0</v>
      </c>
      <c r="AV1253" s="9" t="s">
        <v>9003</v>
      </c>
      <c r="AX1253" s="129"/>
      <c r="AY1253" s="139"/>
      <c r="AZ1253" s="139"/>
    </row>
    <row r="1254" spans="3:52" ht="50" customHeight="1">
      <c r="C1254" s="52" t="s">
        <v>6319</v>
      </c>
      <c r="D1254" s="130" t="s">
        <v>2825</v>
      </c>
      <c r="E1254" s="131" t="s">
        <v>6361</v>
      </c>
      <c r="F1254" s="132" t="s">
        <v>2826</v>
      </c>
      <c r="G1254" s="125">
        <v>1537.259</v>
      </c>
      <c r="H1254" s="122">
        <v>1446.98</v>
      </c>
      <c r="I1254" s="123">
        <f t="shared" si="608"/>
        <v>90.278999999999996</v>
      </c>
      <c r="J1254" s="124">
        <f t="shared" si="609"/>
        <v>6.2391325381138643</v>
      </c>
      <c r="K1254" s="125">
        <v>522.30600000000004</v>
      </c>
      <c r="L1254" s="122">
        <v>522.03399999999999</v>
      </c>
      <c r="M1254" s="123">
        <f t="shared" si="610"/>
        <v>0.2720000000000482</v>
      </c>
      <c r="N1254" s="124">
        <f t="shared" si="611"/>
        <v>5.2103885953797682E-2</v>
      </c>
      <c r="O1254" s="125">
        <v>162.428</v>
      </c>
      <c r="P1254" s="122">
        <v>113.577</v>
      </c>
      <c r="Q1254" s="123">
        <f t="shared" si="612"/>
        <v>48.850999999999999</v>
      </c>
      <c r="R1254" s="124">
        <f t="shared" si="613"/>
        <v>43.011349128784879</v>
      </c>
      <c r="S1254" s="125">
        <v>852.52499999999998</v>
      </c>
      <c r="T1254" s="122">
        <v>811.36900000000003</v>
      </c>
      <c r="U1254" s="123">
        <f t="shared" si="614"/>
        <v>41.155999999999949</v>
      </c>
      <c r="V1254" s="124">
        <f t="shared" si="615"/>
        <v>5.0724146473429412</v>
      </c>
      <c r="W1254" s="121" t="s">
        <v>6388</v>
      </c>
      <c r="X1254" s="122">
        <v>628</v>
      </c>
      <c r="Y1254" s="122">
        <v>589</v>
      </c>
      <c r="Z1254" s="123">
        <v>39</v>
      </c>
      <c r="AA1254" s="124">
        <v>6.6213921901528012</v>
      </c>
      <c r="AB1254" s="28" t="s">
        <v>6418</v>
      </c>
      <c r="AC1254" s="122">
        <v>130</v>
      </c>
      <c r="AD1254" s="122">
        <v>130</v>
      </c>
      <c r="AE1254" s="123">
        <v>0</v>
      </c>
      <c r="AF1254" s="29">
        <v>0</v>
      </c>
      <c r="AG1254" s="28" t="s">
        <v>9142</v>
      </c>
      <c r="AH1254" s="122">
        <v>32</v>
      </c>
      <c r="AI1254" s="122">
        <v>31</v>
      </c>
      <c r="AJ1254" s="123">
        <v>1</v>
      </c>
      <c r="AK1254" s="124">
        <v>3.225806451612903</v>
      </c>
      <c r="AL1254" s="28" t="s">
        <v>9143</v>
      </c>
      <c r="AM1254" s="122">
        <v>19</v>
      </c>
      <c r="AN1254" s="122">
        <v>19</v>
      </c>
      <c r="AO1254" s="123">
        <v>0</v>
      </c>
      <c r="AP1254" s="29">
        <v>0</v>
      </c>
      <c r="AQ1254" s="28" t="s">
        <v>9144</v>
      </c>
      <c r="AR1254" s="122">
        <v>17</v>
      </c>
      <c r="AS1254" s="122">
        <v>17</v>
      </c>
      <c r="AT1254" s="123">
        <v>0</v>
      </c>
      <c r="AU1254" s="124">
        <v>0</v>
      </c>
      <c r="AV1254" s="9" t="s">
        <v>9003</v>
      </c>
      <c r="AX1254" s="129"/>
      <c r="AY1254" s="139"/>
      <c r="AZ1254" s="139"/>
    </row>
    <row r="1255" spans="3:52" ht="50" customHeight="1">
      <c r="C1255" s="52" t="s">
        <v>6319</v>
      </c>
      <c r="D1255" s="130" t="s">
        <v>2827</v>
      </c>
      <c r="E1255" s="131" t="s">
        <v>6361</v>
      </c>
      <c r="F1255" s="132" t="s">
        <v>2828</v>
      </c>
      <c r="G1255" s="125">
        <v>2374.069</v>
      </c>
      <c r="H1255" s="122">
        <v>2280.3629999999998</v>
      </c>
      <c r="I1255" s="123">
        <f t="shared" si="608"/>
        <v>93.706000000000131</v>
      </c>
      <c r="J1255" s="124">
        <f t="shared" si="609"/>
        <v>4.1092580435658768</v>
      </c>
      <c r="K1255" s="125">
        <v>971.428</v>
      </c>
      <c r="L1255" s="122">
        <v>894.47</v>
      </c>
      <c r="M1255" s="123">
        <f t="shared" si="610"/>
        <v>76.95799999999997</v>
      </c>
      <c r="N1255" s="124">
        <f t="shared" si="611"/>
        <v>8.603754178452041</v>
      </c>
      <c r="O1255" s="125">
        <v>149.34800000000001</v>
      </c>
      <c r="P1255" s="122">
        <v>149.22800000000001</v>
      </c>
      <c r="Q1255" s="123">
        <f t="shared" si="612"/>
        <v>0.12000000000000455</v>
      </c>
      <c r="R1255" s="124">
        <f t="shared" si="613"/>
        <v>8.0413863350044593E-2</v>
      </c>
      <c r="S1255" s="125">
        <v>1253.2929999999999</v>
      </c>
      <c r="T1255" s="122">
        <v>1236.665</v>
      </c>
      <c r="U1255" s="123">
        <f t="shared" si="614"/>
        <v>16.627999999999929</v>
      </c>
      <c r="V1255" s="124">
        <f t="shared" si="615"/>
        <v>1.3445840223504286</v>
      </c>
      <c r="W1255" s="121" t="s">
        <v>6441</v>
      </c>
      <c r="X1255" s="122">
        <v>943</v>
      </c>
      <c r="Y1255" s="122">
        <v>932</v>
      </c>
      <c r="Z1255" s="123">
        <v>11</v>
      </c>
      <c r="AA1255" s="124">
        <v>1.1802575107296138</v>
      </c>
      <c r="AB1255" s="28" t="s">
        <v>6418</v>
      </c>
      <c r="AC1255" s="122">
        <v>302</v>
      </c>
      <c r="AD1255" s="122">
        <v>302</v>
      </c>
      <c r="AE1255" s="123">
        <v>0</v>
      </c>
      <c r="AF1255" s="29">
        <v>0</v>
      </c>
      <c r="AG1255" s="28" t="s">
        <v>6396</v>
      </c>
      <c r="AH1255" s="122">
        <v>8</v>
      </c>
      <c r="AI1255" s="122">
        <v>3</v>
      </c>
      <c r="AJ1255" s="123">
        <v>5</v>
      </c>
      <c r="AK1255" s="124">
        <v>166.66666666666669</v>
      </c>
      <c r="AL1255" s="28" t="s">
        <v>6421</v>
      </c>
      <c r="AM1255" s="122" t="s">
        <v>6421</v>
      </c>
      <c r="AN1255" s="122" t="s">
        <v>6421</v>
      </c>
      <c r="AO1255" s="123" t="s">
        <v>6421</v>
      </c>
      <c r="AP1255" s="29" t="s">
        <v>6421</v>
      </c>
      <c r="AQ1255" s="28" t="s">
        <v>6421</v>
      </c>
      <c r="AR1255" s="122" t="s">
        <v>6421</v>
      </c>
      <c r="AS1255" s="122" t="s">
        <v>6421</v>
      </c>
      <c r="AT1255" s="123" t="s">
        <v>6421</v>
      </c>
      <c r="AU1255" s="124" t="s">
        <v>6421</v>
      </c>
      <c r="AV1255" s="9" t="s">
        <v>9003</v>
      </c>
      <c r="AX1255" s="129"/>
      <c r="AY1255" s="139"/>
      <c r="AZ1255" s="139"/>
    </row>
    <row r="1256" spans="3:52" ht="50" customHeight="1">
      <c r="C1256" s="52" t="s">
        <v>6319</v>
      </c>
      <c r="D1256" s="130" t="s">
        <v>2829</v>
      </c>
      <c r="E1256" s="131" t="s">
        <v>6361</v>
      </c>
      <c r="F1256" s="132" t="s">
        <v>2830</v>
      </c>
      <c r="G1256" s="125">
        <v>1877.864</v>
      </c>
      <c r="H1256" s="122">
        <v>2079.6039999999998</v>
      </c>
      <c r="I1256" s="123">
        <f t="shared" si="608"/>
        <v>-201.73999999999978</v>
      </c>
      <c r="J1256" s="124">
        <f t="shared" si="609"/>
        <v>-9.7008853608667707</v>
      </c>
      <c r="K1256" s="125">
        <v>1102.7550000000001</v>
      </c>
      <c r="L1256" s="122">
        <v>824.60799999999995</v>
      </c>
      <c r="M1256" s="123">
        <f t="shared" si="610"/>
        <v>278.14700000000016</v>
      </c>
      <c r="N1256" s="124">
        <f t="shared" si="611"/>
        <v>33.730815126702652</v>
      </c>
      <c r="O1256" s="125">
        <v>0.436</v>
      </c>
      <c r="P1256" s="122">
        <v>0.436</v>
      </c>
      <c r="Q1256" s="123">
        <f t="shared" si="612"/>
        <v>0</v>
      </c>
      <c r="R1256" s="124">
        <f t="shared" si="613"/>
        <v>0</v>
      </c>
      <c r="S1256" s="125">
        <v>774.673</v>
      </c>
      <c r="T1256" s="122">
        <v>1254.56</v>
      </c>
      <c r="U1256" s="123">
        <f t="shared" si="614"/>
        <v>-479.88699999999994</v>
      </c>
      <c r="V1256" s="124">
        <f t="shared" si="615"/>
        <v>-38.251418824129573</v>
      </c>
      <c r="W1256" s="121" t="s">
        <v>6434</v>
      </c>
      <c r="X1256" s="122">
        <v>498</v>
      </c>
      <c r="Y1256" s="122">
        <v>497</v>
      </c>
      <c r="Z1256" s="123">
        <v>1</v>
      </c>
      <c r="AA1256" s="124">
        <v>0.2012072434607646</v>
      </c>
      <c r="AB1256" s="28" t="s">
        <v>6523</v>
      </c>
      <c r="AC1256" s="122">
        <v>225</v>
      </c>
      <c r="AD1256" s="122">
        <v>225</v>
      </c>
      <c r="AE1256" s="123">
        <v>0</v>
      </c>
      <c r="AF1256" s="29">
        <v>0</v>
      </c>
      <c r="AG1256" s="28" t="s">
        <v>9145</v>
      </c>
      <c r="AH1256" s="122">
        <v>15</v>
      </c>
      <c r="AI1256" s="122">
        <v>15</v>
      </c>
      <c r="AJ1256" s="123">
        <v>0</v>
      </c>
      <c r="AK1256" s="124">
        <v>0</v>
      </c>
      <c r="AL1256" s="28" t="s">
        <v>9146</v>
      </c>
      <c r="AM1256" s="122">
        <v>14</v>
      </c>
      <c r="AN1256" s="122">
        <v>14</v>
      </c>
      <c r="AO1256" s="123">
        <v>0</v>
      </c>
      <c r="AP1256" s="29">
        <v>0</v>
      </c>
      <c r="AQ1256" s="28" t="s">
        <v>9147</v>
      </c>
      <c r="AR1256" s="122">
        <v>13</v>
      </c>
      <c r="AS1256" s="122">
        <v>13</v>
      </c>
      <c r="AT1256" s="123">
        <v>0</v>
      </c>
      <c r="AU1256" s="124">
        <v>0</v>
      </c>
      <c r="AV1256" s="9" t="s">
        <v>9003</v>
      </c>
      <c r="AX1256" s="129"/>
      <c r="AY1256" s="139"/>
      <c r="AZ1256" s="139"/>
    </row>
    <row r="1257" spans="3:52" ht="50" customHeight="1">
      <c r="C1257" s="52" t="s">
        <v>6319</v>
      </c>
      <c r="D1257" s="130" t="s">
        <v>2831</v>
      </c>
      <c r="E1257" s="131" t="s">
        <v>6361</v>
      </c>
      <c r="F1257" s="132" t="s">
        <v>2832</v>
      </c>
      <c r="G1257" s="125">
        <v>4065.201</v>
      </c>
      <c r="H1257" s="122">
        <v>4045.4140000000002</v>
      </c>
      <c r="I1257" s="123">
        <f t="shared" si="608"/>
        <v>19.786999999999807</v>
      </c>
      <c r="J1257" s="124">
        <f t="shared" si="609"/>
        <v>0.48912175614164105</v>
      </c>
      <c r="K1257" s="125">
        <v>2803.623</v>
      </c>
      <c r="L1257" s="122">
        <v>2735.5079999999998</v>
      </c>
      <c r="M1257" s="123">
        <f t="shared" si="610"/>
        <v>68.115000000000236</v>
      </c>
      <c r="N1257" s="124">
        <f t="shared" si="611"/>
        <v>2.4900311020841555</v>
      </c>
      <c r="O1257" s="125">
        <v>266.15600000000001</v>
      </c>
      <c r="P1257" s="122">
        <v>319.66000000000003</v>
      </c>
      <c r="Q1257" s="123">
        <f t="shared" si="612"/>
        <v>-53.504000000000019</v>
      </c>
      <c r="R1257" s="124">
        <f t="shared" si="613"/>
        <v>-16.737783895388855</v>
      </c>
      <c r="S1257" s="125">
        <v>995.42200000000003</v>
      </c>
      <c r="T1257" s="122">
        <v>990.24599999999998</v>
      </c>
      <c r="U1257" s="123">
        <f t="shared" si="614"/>
        <v>5.1760000000000446</v>
      </c>
      <c r="V1257" s="124">
        <f t="shared" si="615"/>
        <v>0.5226984001955115</v>
      </c>
      <c r="W1257" s="121" t="s">
        <v>6388</v>
      </c>
      <c r="X1257" s="122">
        <v>542</v>
      </c>
      <c r="Y1257" s="122">
        <v>591</v>
      </c>
      <c r="Z1257" s="123">
        <v>-49</v>
      </c>
      <c r="AA1257" s="124">
        <v>-8.2910321489001699</v>
      </c>
      <c r="AB1257" s="28" t="s">
        <v>6403</v>
      </c>
      <c r="AC1257" s="122">
        <v>237</v>
      </c>
      <c r="AD1257" s="122">
        <v>205</v>
      </c>
      <c r="AE1257" s="123">
        <v>32</v>
      </c>
      <c r="AF1257" s="29">
        <v>15.609756097560975</v>
      </c>
      <c r="AG1257" s="28" t="s">
        <v>6418</v>
      </c>
      <c r="AH1257" s="122">
        <v>159</v>
      </c>
      <c r="AI1257" s="122">
        <v>159</v>
      </c>
      <c r="AJ1257" s="123">
        <v>0</v>
      </c>
      <c r="AK1257" s="124">
        <v>0</v>
      </c>
      <c r="AL1257" s="28" t="s">
        <v>6564</v>
      </c>
      <c r="AM1257" s="122">
        <v>36</v>
      </c>
      <c r="AN1257" s="122">
        <v>26</v>
      </c>
      <c r="AO1257" s="123">
        <v>10</v>
      </c>
      <c r="AP1257" s="29">
        <v>38.461538461538467</v>
      </c>
      <c r="AQ1257" s="28" t="s">
        <v>7088</v>
      </c>
      <c r="AR1257" s="122">
        <v>9</v>
      </c>
      <c r="AS1257" s="122">
        <v>9</v>
      </c>
      <c r="AT1257" s="123">
        <v>0</v>
      </c>
      <c r="AU1257" s="124">
        <v>0</v>
      </c>
      <c r="AV1257" s="9" t="s">
        <v>9003</v>
      </c>
      <c r="AX1257" s="129"/>
      <c r="AY1257" s="139"/>
      <c r="AZ1257" s="139"/>
    </row>
    <row r="1258" spans="3:52" ht="50" customHeight="1">
      <c r="C1258" s="52" t="s">
        <v>6319</v>
      </c>
      <c r="D1258" s="106" t="s">
        <v>2833</v>
      </c>
      <c r="E1258" s="107" t="s">
        <v>6361</v>
      </c>
      <c r="F1258" s="108" t="s">
        <v>339</v>
      </c>
      <c r="G1258" s="125">
        <v>1614.6569999999999</v>
      </c>
      <c r="H1258" s="122">
        <v>2023.895</v>
      </c>
      <c r="I1258" s="123">
        <f t="shared" si="608"/>
        <v>-409.23800000000006</v>
      </c>
      <c r="J1258" s="124">
        <f t="shared" si="609"/>
        <v>-20.220317753638408</v>
      </c>
      <c r="K1258" s="125">
        <v>659.34199999999998</v>
      </c>
      <c r="L1258" s="122">
        <v>831.76499999999999</v>
      </c>
      <c r="M1258" s="123">
        <f t="shared" si="610"/>
        <v>-172.423</v>
      </c>
      <c r="N1258" s="124">
        <f t="shared" si="611"/>
        <v>-20.729773433602038</v>
      </c>
      <c r="O1258" s="125">
        <v>115.001</v>
      </c>
      <c r="P1258" s="122">
        <v>95.001000000000005</v>
      </c>
      <c r="Q1258" s="123">
        <f t="shared" si="612"/>
        <v>20</v>
      </c>
      <c r="R1258" s="124">
        <f t="shared" si="613"/>
        <v>21.052409974631843</v>
      </c>
      <c r="S1258" s="125">
        <v>840.31399999999996</v>
      </c>
      <c r="T1258" s="122">
        <v>1097.1289999999999</v>
      </c>
      <c r="U1258" s="123">
        <f t="shared" si="614"/>
        <v>-256.81499999999994</v>
      </c>
      <c r="V1258" s="124">
        <f t="shared" si="615"/>
        <v>-23.407912834315741</v>
      </c>
      <c r="W1258" s="121" t="s">
        <v>6403</v>
      </c>
      <c r="X1258" s="122">
        <v>645</v>
      </c>
      <c r="Y1258" s="122">
        <v>887</v>
      </c>
      <c r="Z1258" s="123">
        <v>-242</v>
      </c>
      <c r="AA1258" s="124">
        <v>-27.282976324689969</v>
      </c>
      <c r="AB1258" s="28" t="s">
        <v>6410</v>
      </c>
      <c r="AC1258" s="122">
        <v>97</v>
      </c>
      <c r="AD1258" s="122">
        <v>97</v>
      </c>
      <c r="AE1258" s="123">
        <v>0</v>
      </c>
      <c r="AF1258" s="29">
        <v>0</v>
      </c>
      <c r="AG1258" s="28" t="s">
        <v>9148</v>
      </c>
      <c r="AH1258" s="122">
        <v>41</v>
      </c>
      <c r="AI1258" s="122">
        <v>54</v>
      </c>
      <c r="AJ1258" s="123">
        <v>-13</v>
      </c>
      <c r="AK1258" s="124">
        <v>-24.074074074074073</v>
      </c>
      <c r="AL1258" s="28" t="s">
        <v>6723</v>
      </c>
      <c r="AM1258" s="122">
        <v>22</v>
      </c>
      <c r="AN1258" s="122">
        <v>22</v>
      </c>
      <c r="AO1258" s="123">
        <v>0</v>
      </c>
      <c r="AP1258" s="29">
        <v>0</v>
      </c>
      <c r="AQ1258" s="28" t="s">
        <v>9149</v>
      </c>
      <c r="AR1258" s="122">
        <v>19</v>
      </c>
      <c r="AS1258" s="122">
        <v>19</v>
      </c>
      <c r="AT1258" s="123">
        <v>0</v>
      </c>
      <c r="AU1258" s="124">
        <v>0</v>
      </c>
      <c r="AV1258" s="9" t="s">
        <v>9003</v>
      </c>
      <c r="AX1258" s="129"/>
      <c r="AY1258" s="139"/>
      <c r="AZ1258" s="139"/>
    </row>
    <row r="1259" spans="3:52" ht="50" customHeight="1">
      <c r="C1259" s="52" t="s">
        <v>6319</v>
      </c>
      <c r="D1259" s="106" t="s">
        <v>2834</v>
      </c>
      <c r="E1259" s="107" t="s">
        <v>6361</v>
      </c>
      <c r="F1259" s="108" t="s">
        <v>2835</v>
      </c>
      <c r="G1259" s="125">
        <v>3271.587</v>
      </c>
      <c r="H1259" s="122">
        <v>3100.502</v>
      </c>
      <c r="I1259" s="123">
        <f t="shared" si="608"/>
        <v>171.08500000000004</v>
      </c>
      <c r="J1259" s="124">
        <f t="shared" si="609"/>
        <v>5.5179774113998326</v>
      </c>
      <c r="K1259" s="125">
        <v>345.50299999999999</v>
      </c>
      <c r="L1259" s="122">
        <v>341.298</v>
      </c>
      <c r="M1259" s="123">
        <f t="shared" si="610"/>
        <v>4.2049999999999841</v>
      </c>
      <c r="N1259" s="124">
        <f t="shared" si="611"/>
        <v>1.232061131328043</v>
      </c>
      <c r="O1259" s="125">
        <v>507.42399999999998</v>
      </c>
      <c r="P1259" s="122">
        <v>506.96600000000001</v>
      </c>
      <c r="Q1259" s="123">
        <f t="shared" si="612"/>
        <v>0.45799999999996999</v>
      </c>
      <c r="R1259" s="124">
        <f t="shared" si="613"/>
        <v>9.0341364115141834E-2</v>
      </c>
      <c r="S1259" s="125">
        <v>2418.66</v>
      </c>
      <c r="T1259" s="122">
        <v>2252.2379999999998</v>
      </c>
      <c r="U1259" s="123">
        <f t="shared" si="614"/>
        <v>166.42200000000003</v>
      </c>
      <c r="V1259" s="124">
        <f t="shared" si="615"/>
        <v>7.3891835587535617</v>
      </c>
      <c r="W1259" s="121" t="s">
        <v>6403</v>
      </c>
      <c r="X1259" s="122">
        <v>1692</v>
      </c>
      <c r="Y1259" s="122">
        <v>1528</v>
      </c>
      <c r="Z1259" s="123">
        <v>164</v>
      </c>
      <c r="AA1259" s="124">
        <v>10.732984293193718</v>
      </c>
      <c r="AB1259" s="28" t="s">
        <v>7902</v>
      </c>
      <c r="AC1259" s="122">
        <v>269</v>
      </c>
      <c r="AD1259" s="122">
        <v>277</v>
      </c>
      <c r="AE1259" s="123">
        <v>-8</v>
      </c>
      <c r="AF1259" s="29">
        <v>-2.8880866425992782</v>
      </c>
      <c r="AG1259" s="28" t="s">
        <v>9150</v>
      </c>
      <c r="AH1259" s="122">
        <v>188</v>
      </c>
      <c r="AI1259" s="122">
        <v>188</v>
      </c>
      <c r="AJ1259" s="123">
        <v>0</v>
      </c>
      <c r="AK1259" s="124">
        <v>0</v>
      </c>
      <c r="AL1259" s="28" t="s">
        <v>9151</v>
      </c>
      <c r="AM1259" s="122">
        <v>132</v>
      </c>
      <c r="AN1259" s="122">
        <v>102</v>
      </c>
      <c r="AO1259" s="123">
        <v>30</v>
      </c>
      <c r="AP1259" s="29">
        <v>29.411764705882355</v>
      </c>
      <c r="AQ1259" s="28" t="s">
        <v>9082</v>
      </c>
      <c r="AR1259" s="122">
        <v>82</v>
      </c>
      <c r="AS1259" s="122">
        <v>90</v>
      </c>
      <c r="AT1259" s="123">
        <v>-8</v>
      </c>
      <c r="AU1259" s="124">
        <v>-8.8888888888888893</v>
      </c>
      <c r="AV1259" s="9" t="s">
        <v>9003</v>
      </c>
      <c r="AX1259" s="129"/>
      <c r="AY1259" s="139"/>
      <c r="AZ1259" s="139"/>
    </row>
    <row r="1260" spans="3:52" ht="50" customHeight="1">
      <c r="C1260" s="52" t="s">
        <v>6319</v>
      </c>
      <c r="D1260" s="130" t="s">
        <v>2836</v>
      </c>
      <c r="E1260" s="131" t="s">
        <v>6361</v>
      </c>
      <c r="F1260" s="132" t="s">
        <v>2837</v>
      </c>
      <c r="G1260" s="125">
        <v>1497.1780000000001</v>
      </c>
      <c r="H1260" s="122">
        <v>1592.9839999999999</v>
      </c>
      <c r="I1260" s="123">
        <f t="shared" ref="I1260:I1313" si="616">IF(AND(G1260="-",H1260="-"),"-",IF(AND(G1260&gt;0,H1260="-"),G1260,IF(AND(G1260="-",H1260&gt;0),-H1260,G1260-H1260)))</f>
        <v>-95.805999999999813</v>
      </c>
      <c r="J1260" s="124">
        <f t="shared" ref="J1260:J1313" si="617">IF(AND(G1260="-",H1260="-"),"-",IF(AND(G1260&gt;0,H1260="-"),"皆増",IF(AND(G1260="-",H1260&gt;0),"皆減",I1260/H1260*100)))</f>
        <v>-6.0142474751786468</v>
      </c>
      <c r="K1260" s="125">
        <v>647.73</v>
      </c>
      <c r="L1260" s="122">
        <v>771.99800000000005</v>
      </c>
      <c r="M1260" s="123">
        <f t="shared" ref="M1260:M1313" si="618">IF(AND(K1260="-",L1260="-"),"-",IF(AND(K1260&gt;0,L1260="-"),K1260,IF(AND(K1260="-",L1260&gt;0),-L1260,K1260-L1260)))</f>
        <v>-124.26800000000003</v>
      </c>
      <c r="N1260" s="124">
        <f t="shared" ref="N1260:N1313" si="619">IF(AND(K1260="-",L1260="-"),"-",IF(AND(K1260&gt;0,L1260="-"),"皆増",IF(AND(K1260="-",L1260&gt;0),"皆減",M1260/L1260*100)))</f>
        <v>-16.096932893608535</v>
      </c>
      <c r="O1260" s="125">
        <v>216.99600000000001</v>
      </c>
      <c r="P1260" s="122">
        <v>216.779</v>
      </c>
      <c r="Q1260" s="123">
        <f t="shared" ref="Q1260:Q1290" si="620">IF(AND(O1260="-",P1260="-"),"-",IF(AND(O1260&gt;0,P1260="-"),O1260,IF(AND(O1260="-",P1260&gt;0),-P1260,O1260-P1260)))</f>
        <v>0.21700000000001296</v>
      </c>
      <c r="R1260" s="124">
        <f t="shared" ref="R1260:R1290" si="621">IF(AND(O1260="-",P1260="-"),"-",IF(AND(O1260&gt;0,P1260="-"),"皆増",IF(AND(O1260="-",P1260&gt;0),"皆減",Q1260/P1260*100)))</f>
        <v>0.1001019471443327</v>
      </c>
      <c r="S1260" s="125">
        <v>632.452</v>
      </c>
      <c r="T1260" s="122">
        <v>604.20699999999999</v>
      </c>
      <c r="U1260" s="123">
        <f t="shared" ref="U1260:U1313" si="622">IF(AND(S1260="-",T1260="-"),"-",IF(AND(S1260&gt;0,T1260="-"),S1260,IF(AND(S1260="-",T1260&gt;0),-T1260,S1260-T1260)))</f>
        <v>28.245000000000005</v>
      </c>
      <c r="V1260" s="124">
        <f t="shared" ref="V1260:V1313" si="623">IF(AND(S1260="-",T1260="-"),"-",IF(AND(S1260&gt;0,T1260="-"),"皆増",IF(AND(S1260="-",T1260&gt;0),"皆減",U1260/T1260*100)))</f>
        <v>4.6747224047387741</v>
      </c>
      <c r="W1260" s="121" t="s">
        <v>9152</v>
      </c>
      <c r="X1260" s="122">
        <v>459</v>
      </c>
      <c r="Y1260" s="122">
        <v>418</v>
      </c>
      <c r="Z1260" s="123">
        <v>41</v>
      </c>
      <c r="AA1260" s="124">
        <v>9.8086124401913874</v>
      </c>
      <c r="AB1260" s="28" t="s">
        <v>6410</v>
      </c>
      <c r="AC1260" s="122">
        <v>122</v>
      </c>
      <c r="AD1260" s="122">
        <v>123</v>
      </c>
      <c r="AE1260" s="123">
        <v>-1</v>
      </c>
      <c r="AF1260" s="29">
        <v>-0.81300813008130091</v>
      </c>
      <c r="AG1260" s="28" t="s">
        <v>9153</v>
      </c>
      <c r="AH1260" s="122">
        <v>18</v>
      </c>
      <c r="AI1260" s="122">
        <v>12</v>
      </c>
      <c r="AJ1260" s="123">
        <v>6</v>
      </c>
      <c r="AK1260" s="124">
        <v>50</v>
      </c>
      <c r="AL1260" s="28" t="s">
        <v>9154</v>
      </c>
      <c r="AM1260" s="122">
        <v>13</v>
      </c>
      <c r="AN1260" s="122">
        <v>13</v>
      </c>
      <c r="AO1260" s="123">
        <v>0</v>
      </c>
      <c r="AP1260" s="29">
        <v>0</v>
      </c>
      <c r="AQ1260" s="28" t="s">
        <v>6516</v>
      </c>
      <c r="AR1260" s="122">
        <v>6</v>
      </c>
      <c r="AS1260" s="122">
        <v>26</v>
      </c>
      <c r="AT1260" s="123">
        <v>-20</v>
      </c>
      <c r="AU1260" s="124">
        <v>-76.923076923076934</v>
      </c>
      <c r="AV1260" s="9" t="s">
        <v>9003</v>
      </c>
      <c r="AX1260" s="129"/>
      <c r="AY1260" s="139"/>
      <c r="AZ1260" s="139"/>
    </row>
    <row r="1261" spans="3:52" ht="50" customHeight="1">
      <c r="C1261" s="52" t="s">
        <v>6319</v>
      </c>
      <c r="D1261" s="130" t="s">
        <v>2838</v>
      </c>
      <c r="E1261" s="131" t="s">
        <v>6361</v>
      </c>
      <c r="F1261" s="132" t="s">
        <v>2839</v>
      </c>
      <c r="G1261" s="125">
        <v>6618.6570000000002</v>
      </c>
      <c r="H1261" s="122">
        <v>5627.0410000000002</v>
      </c>
      <c r="I1261" s="123">
        <f t="shared" si="616"/>
        <v>991.61599999999999</v>
      </c>
      <c r="J1261" s="124">
        <f t="shared" si="617"/>
        <v>17.622334722636641</v>
      </c>
      <c r="K1261" s="125">
        <v>2210.7689999999998</v>
      </c>
      <c r="L1261" s="122">
        <v>1988.2170000000001</v>
      </c>
      <c r="M1261" s="123">
        <f t="shared" si="618"/>
        <v>222.55199999999968</v>
      </c>
      <c r="N1261" s="124">
        <f t="shared" si="619"/>
        <v>11.193546780859416</v>
      </c>
      <c r="O1261" s="125">
        <v>64.715999999999994</v>
      </c>
      <c r="P1261" s="122">
        <v>64.632000000000005</v>
      </c>
      <c r="Q1261" s="123">
        <f t="shared" si="620"/>
        <v>8.3999999999988972E-2</v>
      </c>
      <c r="R1261" s="124">
        <f t="shared" si="621"/>
        <v>0.12996658002226291</v>
      </c>
      <c r="S1261" s="125">
        <v>4343.1719999999996</v>
      </c>
      <c r="T1261" s="122">
        <v>3574.192</v>
      </c>
      <c r="U1261" s="123">
        <f t="shared" si="622"/>
        <v>768.97999999999956</v>
      </c>
      <c r="V1261" s="124">
        <f t="shared" si="623"/>
        <v>21.51479271398961</v>
      </c>
      <c r="W1261" s="121" t="s">
        <v>9155</v>
      </c>
      <c r="X1261" s="122">
        <v>3267</v>
      </c>
      <c r="Y1261" s="122">
        <v>2431</v>
      </c>
      <c r="Z1261" s="123">
        <v>836</v>
      </c>
      <c r="AA1261" s="124">
        <v>34.389140271493211</v>
      </c>
      <c r="AB1261" s="28" t="s">
        <v>6441</v>
      </c>
      <c r="AC1261" s="122">
        <v>620</v>
      </c>
      <c r="AD1261" s="122">
        <v>676</v>
      </c>
      <c r="AE1261" s="123">
        <v>-56</v>
      </c>
      <c r="AF1261" s="29">
        <v>-8.2840236686390547</v>
      </c>
      <c r="AG1261" s="28" t="s">
        <v>6410</v>
      </c>
      <c r="AH1261" s="122">
        <v>152</v>
      </c>
      <c r="AI1261" s="122">
        <v>152</v>
      </c>
      <c r="AJ1261" s="123">
        <v>0</v>
      </c>
      <c r="AK1261" s="124">
        <v>0</v>
      </c>
      <c r="AL1261" s="28" t="s">
        <v>6972</v>
      </c>
      <c r="AM1261" s="122">
        <v>125</v>
      </c>
      <c r="AN1261" s="122">
        <v>128</v>
      </c>
      <c r="AO1261" s="123">
        <v>-3</v>
      </c>
      <c r="AP1261" s="29">
        <v>-2.34375</v>
      </c>
      <c r="AQ1261" s="28" t="s">
        <v>9156</v>
      </c>
      <c r="AR1261" s="122">
        <v>57</v>
      </c>
      <c r="AS1261" s="122">
        <v>57</v>
      </c>
      <c r="AT1261" s="123">
        <v>0</v>
      </c>
      <c r="AU1261" s="124">
        <v>0</v>
      </c>
      <c r="AV1261" s="9" t="s">
        <v>9003</v>
      </c>
      <c r="AX1261" s="129"/>
      <c r="AY1261" s="139"/>
      <c r="AZ1261" s="139"/>
    </row>
    <row r="1262" spans="3:52" ht="50" customHeight="1">
      <c r="C1262" s="52" t="s">
        <v>6319</v>
      </c>
      <c r="D1262" s="130" t="s">
        <v>2840</v>
      </c>
      <c r="E1262" s="131" t="s">
        <v>6361</v>
      </c>
      <c r="F1262" s="132" t="s">
        <v>2841</v>
      </c>
      <c r="G1262" s="125">
        <v>4772.0330000000004</v>
      </c>
      <c r="H1262" s="122">
        <v>4737.8789999999999</v>
      </c>
      <c r="I1262" s="123">
        <f t="shared" si="616"/>
        <v>34.154000000000451</v>
      </c>
      <c r="J1262" s="124">
        <f t="shared" si="617"/>
        <v>0.72087109020725215</v>
      </c>
      <c r="K1262" s="125">
        <v>2360.8270000000002</v>
      </c>
      <c r="L1262" s="122">
        <v>2325.5729999999999</v>
      </c>
      <c r="M1262" s="123">
        <f t="shared" si="618"/>
        <v>35.25400000000036</v>
      </c>
      <c r="N1262" s="124">
        <f t="shared" si="619"/>
        <v>1.5159274724981913</v>
      </c>
      <c r="O1262" s="125">
        <v>722.92200000000003</v>
      </c>
      <c r="P1262" s="122">
        <v>720.53599999999994</v>
      </c>
      <c r="Q1262" s="123">
        <f t="shared" si="620"/>
        <v>2.3860000000000809</v>
      </c>
      <c r="R1262" s="124">
        <f t="shared" si="621"/>
        <v>0.33114237178990102</v>
      </c>
      <c r="S1262" s="125">
        <v>1688.2840000000001</v>
      </c>
      <c r="T1262" s="122">
        <v>1691.77</v>
      </c>
      <c r="U1262" s="123">
        <f t="shared" si="622"/>
        <v>-3.4859999999998763</v>
      </c>
      <c r="V1262" s="124">
        <f t="shared" si="623"/>
        <v>-0.20605637882217301</v>
      </c>
      <c r="W1262" s="121" t="s">
        <v>9157</v>
      </c>
      <c r="X1262" s="122">
        <v>461</v>
      </c>
      <c r="Y1262" s="122">
        <v>521</v>
      </c>
      <c r="Z1262" s="123">
        <v>-60</v>
      </c>
      <c r="AA1262" s="124">
        <v>-11.516314779270633</v>
      </c>
      <c r="AB1262" s="28" t="s">
        <v>9158</v>
      </c>
      <c r="AC1262" s="122">
        <v>441</v>
      </c>
      <c r="AD1262" s="122">
        <v>439</v>
      </c>
      <c r="AE1262" s="123">
        <v>2</v>
      </c>
      <c r="AF1262" s="29">
        <v>0.45558086560364464</v>
      </c>
      <c r="AG1262" s="28" t="s">
        <v>9159</v>
      </c>
      <c r="AH1262" s="122">
        <v>237</v>
      </c>
      <c r="AI1262" s="122">
        <v>237</v>
      </c>
      <c r="AJ1262" s="123">
        <v>0</v>
      </c>
      <c r="AK1262" s="124">
        <v>0</v>
      </c>
      <c r="AL1262" s="28" t="s">
        <v>9160</v>
      </c>
      <c r="AM1262" s="122">
        <v>162</v>
      </c>
      <c r="AN1262" s="122">
        <v>114</v>
      </c>
      <c r="AO1262" s="123">
        <v>48</v>
      </c>
      <c r="AP1262" s="29">
        <v>42.105263157894733</v>
      </c>
      <c r="AQ1262" s="28" t="s">
        <v>9161</v>
      </c>
      <c r="AR1262" s="122">
        <v>144</v>
      </c>
      <c r="AS1262" s="122">
        <v>94</v>
      </c>
      <c r="AT1262" s="123">
        <v>50</v>
      </c>
      <c r="AU1262" s="124">
        <v>53.191489361702125</v>
      </c>
      <c r="AV1262" s="9" t="s">
        <v>9003</v>
      </c>
      <c r="AX1262" s="129"/>
      <c r="AY1262" s="139"/>
      <c r="AZ1262" s="139"/>
    </row>
    <row r="1263" spans="3:52" ht="50" customHeight="1">
      <c r="C1263" s="52" t="s">
        <v>6319</v>
      </c>
      <c r="D1263" s="130" t="s">
        <v>2842</v>
      </c>
      <c r="E1263" s="131" t="s">
        <v>6361</v>
      </c>
      <c r="F1263" s="132" t="s">
        <v>2843</v>
      </c>
      <c r="G1263" s="125">
        <v>762.49199999999996</v>
      </c>
      <c r="H1263" s="122">
        <v>585.60500000000002</v>
      </c>
      <c r="I1263" s="123">
        <f t="shared" si="616"/>
        <v>176.88699999999994</v>
      </c>
      <c r="J1263" s="124">
        <f t="shared" si="617"/>
        <v>30.205855482791289</v>
      </c>
      <c r="K1263" s="125">
        <v>411.37799999999999</v>
      </c>
      <c r="L1263" s="122">
        <v>307.22300000000001</v>
      </c>
      <c r="M1263" s="123">
        <f t="shared" si="618"/>
        <v>104.15499999999997</v>
      </c>
      <c r="N1263" s="124">
        <f t="shared" si="619"/>
        <v>33.902084153855661</v>
      </c>
      <c r="O1263" s="125">
        <v>61.055999999999997</v>
      </c>
      <c r="P1263" s="122">
        <v>92.850999999999999</v>
      </c>
      <c r="Q1263" s="123">
        <f t="shared" si="620"/>
        <v>-31.795000000000002</v>
      </c>
      <c r="R1263" s="124">
        <f t="shared" si="621"/>
        <v>-34.243034539207976</v>
      </c>
      <c r="S1263" s="125">
        <v>290.05799999999999</v>
      </c>
      <c r="T1263" s="122">
        <v>185.53100000000001</v>
      </c>
      <c r="U1263" s="123">
        <f t="shared" si="622"/>
        <v>104.52699999999999</v>
      </c>
      <c r="V1263" s="124">
        <f t="shared" si="623"/>
        <v>56.339371856994234</v>
      </c>
      <c r="W1263" s="121" t="s">
        <v>9162</v>
      </c>
      <c r="X1263" s="122">
        <v>238</v>
      </c>
      <c r="Y1263" s="122">
        <v>131</v>
      </c>
      <c r="Z1263" s="123">
        <v>107</v>
      </c>
      <c r="AA1263" s="124">
        <v>81.679389312977108</v>
      </c>
      <c r="AB1263" s="28" t="s">
        <v>9163</v>
      </c>
      <c r="AC1263" s="122">
        <v>27</v>
      </c>
      <c r="AD1263" s="122">
        <v>27</v>
      </c>
      <c r="AE1263" s="123">
        <v>0</v>
      </c>
      <c r="AF1263" s="29">
        <v>0</v>
      </c>
      <c r="AG1263" s="28" t="s">
        <v>9164</v>
      </c>
      <c r="AH1263" s="122">
        <v>11</v>
      </c>
      <c r="AI1263" s="122">
        <v>11</v>
      </c>
      <c r="AJ1263" s="123">
        <v>0</v>
      </c>
      <c r="AK1263" s="124">
        <v>0</v>
      </c>
      <c r="AL1263" s="28" t="s">
        <v>9165</v>
      </c>
      <c r="AM1263" s="122">
        <v>10</v>
      </c>
      <c r="AN1263" s="122">
        <v>10</v>
      </c>
      <c r="AO1263" s="123">
        <v>0</v>
      </c>
      <c r="AP1263" s="29">
        <v>0</v>
      </c>
      <c r="AQ1263" s="28" t="s">
        <v>9166</v>
      </c>
      <c r="AR1263" s="122">
        <v>3</v>
      </c>
      <c r="AS1263" s="122">
        <v>3</v>
      </c>
      <c r="AT1263" s="123">
        <v>0</v>
      </c>
      <c r="AU1263" s="124">
        <v>0</v>
      </c>
      <c r="AV1263" s="9" t="s">
        <v>9003</v>
      </c>
      <c r="AX1263" s="129"/>
      <c r="AY1263" s="139"/>
      <c r="AZ1263" s="139"/>
    </row>
    <row r="1264" spans="3:52" ht="50" customHeight="1">
      <c r="C1264" s="52" t="s">
        <v>6319</v>
      </c>
      <c r="D1264" s="130" t="s">
        <v>2844</v>
      </c>
      <c r="E1264" s="131" t="s">
        <v>6361</v>
      </c>
      <c r="F1264" s="132" t="s">
        <v>1576</v>
      </c>
      <c r="G1264" s="125">
        <v>3151.7420000000002</v>
      </c>
      <c r="H1264" s="122">
        <v>3152.67</v>
      </c>
      <c r="I1264" s="123">
        <f t="shared" si="616"/>
        <v>-0.92799999999988358</v>
      </c>
      <c r="J1264" s="124">
        <f t="shared" si="617"/>
        <v>-2.9435367482162217E-2</v>
      </c>
      <c r="K1264" s="125">
        <v>441.39699999999999</v>
      </c>
      <c r="L1264" s="122">
        <v>441.28199999999998</v>
      </c>
      <c r="M1264" s="123">
        <f t="shared" si="618"/>
        <v>0.11500000000000909</v>
      </c>
      <c r="N1264" s="124">
        <f t="shared" si="619"/>
        <v>2.6060433011092475E-2</v>
      </c>
      <c r="O1264" s="125">
        <v>169.131</v>
      </c>
      <c r="P1264" s="122">
        <v>173.71199999999999</v>
      </c>
      <c r="Q1264" s="123">
        <f t="shared" si="620"/>
        <v>-4.5809999999999889</v>
      </c>
      <c r="R1264" s="124">
        <f t="shared" si="621"/>
        <v>-2.6371235147830832</v>
      </c>
      <c r="S1264" s="125">
        <v>2541.2139999999999</v>
      </c>
      <c r="T1264" s="122">
        <v>2537.6759999999999</v>
      </c>
      <c r="U1264" s="123">
        <f t="shared" si="622"/>
        <v>3.5380000000000109</v>
      </c>
      <c r="V1264" s="124">
        <f t="shared" si="623"/>
        <v>0.13941890138851495</v>
      </c>
      <c r="W1264" s="121" t="s">
        <v>8471</v>
      </c>
      <c r="X1264" s="122">
        <v>2139</v>
      </c>
      <c r="Y1264" s="122">
        <v>2153</v>
      </c>
      <c r="Z1264" s="123">
        <v>-14</v>
      </c>
      <c r="AA1264" s="124">
        <v>-0.6502554575011612</v>
      </c>
      <c r="AB1264" s="28" t="s">
        <v>9167</v>
      </c>
      <c r="AC1264" s="122">
        <v>225</v>
      </c>
      <c r="AD1264" s="122">
        <v>262</v>
      </c>
      <c r="AE1264" s="123">
        <v>-37</v>
      </c>
      <c r="AF1264" s="29">
        <v>-14.122137404580155</v>
      </c>
      <c r="AG1264" s="28" t="s">
        <v>9168</v>
      </c>
      <c r="AH1264" s="122">
        <v>158</v>
      </c>
      <c r="AI1264" s="122">
        <v>103</v>
      </c>
      <c r="AJ1264" s="123">
        <v>55</v>
      </c>
      <c r="AK1264" s="124">
        <v>53.398058252427184</v>
      </c>
      <c r="AL1264" s="28" t="s">
        <v>9169</v>
      </c>
      <c r="AM1264" s="122">
        <v>12</v>
      </c>
      <c r="AN1264" s="122">
        <v>12</v>
      </c>
      <c r="AO1264" s="123">
        <v>0</v>
      </c>
      <c r="AP1264" s="29">
        <v>0</v>
      </c>
      <c r="AQ1264" s="28" t="s">
        <v>9170</v>
      </c>
      <c r="AR1264" s="122">
        <v>7</v>
      </c>
      <c r="AS1264" s="122">
        <v>7</v>
      </c>
      <c r="AT1264" s="123">
        <v>0</v>
      </c>
      <c r="AU1264" s="124">
        <v>0</v>
      </c>
      <c r="AV1264" s="9" t="s">
        <v>9003</v>
      </c>
      <c r="AX1264" s="129"/>
      <c r="AY1264" s="139"/>
      <c r="AZ1264" s="139"/>
    </row>
    <row r="1265" spans="3:52" ht="50" customHeight="1">
      <c r="C1265" s="52" t="s">
        <v>6319</v>
      </c>
      <c r="D1265" s="130" t="s">
        <v>2845</v>
      </c>
      <c r="E1265" s="131" t="s">
        <v>6361</v>
      </c>
      <c r="F1265" s="132" t="s">
        <v>2846</v>
      </c>
      <c r="G1265" s="125">
        <v>2298.721</v>
      </c>
      <c r="H1265" s="122">
        <v>2224.0909999999999</v>
      </c>
      <c r="I1265" s="123">
        <f t="shared" si="616"/>
        <v>74.630000000000109</v>
      </c>
      <c r="J1265" s="124">
        <f t="shared" si="617"/>
        <v>3.3555281685866323</v>
      </c>
      <c r="K1265" s="125">
        <v>860.01400000000001</v>
      </c>
      <c r="L1265" s="122">
        <v>827.827</v>
      </c>
      <c r="M1265" s="123">
        <f t="shared" si="618"/>
        <v>32.187000000000012</v>
      </c>
      <c r="N1265" s="124">
        <f t="shared" si="619"/>
        <v>3.888131215821665</v>
      </c>
      <c r="O1265" s="125">
        <v>453.10399999999998</v>
      </c>
      <c r="P1265" s="122">
        <v>453.03100000000001</v>
      </c>
      <c r="Q1265" s="123">
        <f t="shared" si="620"/>
        <v>7.2999999999979082E-2</v>
      </c>
      <c r="R1265" s="124">
        <f t="shared" si="621"/>
        <v>1.6113687584288734E-2</v>
      </c>
      <c r="S1265" s="125">
        <v>985.60299999999995</v>
      </c>
      <c r="T1265" s="122">
        <v>943.23299999999995</v>
      </c>
      <c r="U1265" s="123">
        <f t="shared" si="622"/>
        <v>42.370000000000005</v>
      </c>
      <c r="V1265" s="124">
        <f t="shared" si="623"/>
        <v>4.4919972053564718</v>
      </c>
      <c r="W1265" s="121" t="s">
        <v>6488</v>
      </c>
      <c r="X1265" s="122">
        <v>236</v>
      </c>
      <c r="Y1265" s="122">
        <v>209</v>
      </c>
      <c r="Z1265" s="123">
        <v>27</v>
      </c>
      <c r="AA1265" s="124">
        <v>12.918660287081341</v>
      </c>
      <c r="AB1265" s="28" t="s">
        <v>9171</v>
      </c>
      <c r="AC1265" s="122">
        <v>233</v>
      </c>
      <c r="AD1265" s="122">
        <v>233</v>
      </c>
      <c r="AE1265" s="123">
        <v>0</v>
      </c>
      <c r="AF1265" s="29">
        <v>0</v>
      </c>
      <c r="AG1265" s="28" t="s">
        <v>9172</v>
      </c>
      <c r="AH1265" s="122">
        <v>222</v>
      </c>
      <c r="AI1265" s="122">
        <v>219</v>
      </c>
      <c r="AJ1265" s="123">
        <v>3</v>
      </c>
      <c r="AK1265" s="124">
        <v>1.3698630136986301</v>
      </c>
      <c r="AL1265" s="28" t="s">
        <v>9173</v>
      </c>
      <c r="AM1265" s="122">
        <v>169</v>
      </c>
      <c r="AN1265" s="122">
        <v>169</v>
      </c>
      <c r="AO1265" s="123">
        <v>0</v>
      </c>
      <c r="AP1265" s="29">
        <v>0</v>
      </c>
      <c r="AQ1265" s="28" t="s">
        <v>9174</v>
      </c>
      <c r="AR1265" s="122">
        <v>95</v>
      </c>
      <c r="AS1265" s="122">
        <v>81</v>
      </c>
      <c r="AT1265" s="123">
        <v>14</v>
      </c>
      <c r="AU1265" s="124">
        <v>17.283950617283949</v>
      </c>
      <c r="AV1265" s="9" t="s">
        <v>9003</v>
      </c>
      <c r="AX1265" s="129"/>
      <c r="AY1265" s="139"/>
      <c r="AZ1265" s="139"/>
    </row>
    <row r="1266" spans="3:52" ht="50" customHeight="1">
      <c r="C1266" s="52" t="s">
        <v>6319</v>
      </c>
      <c r="D1266" s="130" t="s">
        <v>2847</v>
      </c>
      <c r="E1266" s="131" t="s">
        <v>6361</v>
      </c>
      <c r="F1266" s="132" t="s">
        <v>2848</v>
      </c>
      <c r="G1266" s="125">
        <v>2905.2759999999998</v>
      </c>
      <c r="H1266" s="122">
        <v>2885.37</v>
      </c>
      <c r="I1266" s="123">
        <f t="shared" si="616"/>
        <v>19.905999999999949</v>
      </c>
      <c r="J1266" s="124">
        <f t="shared" si="617"/>
        <v>0.68989419034647026</v>
      </c>
      <c r="K1266" s="125">
        <v>792.79499999999996</v>
      </c>
      <c r="L1266" s="122">
        <v>852.12900000000002</v>
      </c>
      <c r="M1266" s="123">
        <f t="shared" si="618"/>
        <v>-59.33400000000006</v>
      </c>
      <c r="N1266" s="124">
        <f t="shared" si="619"/>
        <v>-6.9630302454205939</v>
      </c>
      <c r="O1266" s="125">
        <v>58.328000000000003</v>
      </c>
      <c r="P1266" s="122">
        <v>58.097000000000001</v>
      </c>
      <c r="Q1266" s="123">
        <f t="shared" si="620"/>
        <v>0.23100000000000165</v>
      </c>
      <c r="R1266" s="124">
        <f t="shared" si="621"/>
        <v>0.39761089212868417</v>
      </c>
      <c r="S1266" s="125">
        <v>2054.1529999999998</v>
      </c>
      <c r="T1266" s="122">
        <v>1975.144</v>
      </c>
      <c r="U1266" s="123">
        <f t="shared" si="622"/>
        <v>79.008999999999787</v>
      </c>
      <c r="V1266" s="124">
        <f t="shared" si="623"/>
        <v>4.0001640386726125</v>
      </c>
      <c r="W1266" s="121" t="s">
        <v>6675</v>
      </c>
      <c r="X1266" s="122">
        <v>1266</v>
      </c>
      <c r="Y1266" s="122">
        <v>1253</v>
      </c>
      <c r="Z1266" s="123">
        <v>13</v>
      </c>
      <c r="AA1266" s="124">
        <v>1.0375099760574622</v>
      </c>
      <c r="AB1266" s="28" t="s">
        <v>7305</v>
      </c>
      <c r="AC1266" s="122">
        <v>202</v>
      </c>
      <c r="AD1266" s="122">
        <v>202</v>
      </c>
      <c r="AE1266" s="123">
        <v>0</v>
      </c>
      <c r="AF1266" s="29">
        <v>0</v>
      </c>
      <c r="AG1266" s="28" t="s">
        <v>6390</v>
      </c>
      <c r="AH1266" s="122">
        <v>170</v>
      </c>
      <c r="AI1266" s="122">
        <v>140</v>
      </c>
      <c r="AJ1266" s="123">
        <v>30</v>
      </c>
      <c r="AK1266" s="124">
        <v>21.428571428571427</v>
      </c>
      <c r="AL1266" s="28" t="s">
        <v>6410</v>
      </c>
      <c r="AM1266" s="122">
        <v>131</v>
      </c>
      <c r="AN1266" s="122">
        <v>131</v>
      </c>
      <c r="AO1266" s="123">
        <v>0</v>
      </c>
      <c r="AP1266" s="29">
        <v>0</v>
      </c>
      <c r="AQ1266" s="28" t="s">
        <v>6710</v>
      </c>
      <c r="AR1266" s="122">
        <v>125</v>
      </c>
      <c r="AS1266" s="122">
        <v>125</v>
      </c>
      <c r="AT1266" s="123">
        <v>0</v>
      </c>
      <c r="AU1266" s="124">
        <v>0</v>
      </c>
      <c r="AV1266" s="9" t="s">
        <v>9003</v>
      </c>
      <c r="AX1266" s="129"/>
      <c r="AY1266" s="139"/>
      <c r="AZ1266" s="139"/>
    </row>
    <row r="1267" spans="3:52" ht="50" customHeight="1">
      <c r="C1267" s="52" t="s">
        <v>6319</v>
      </c>
      <c r="D1267" s="106" t="s">
        <v>2849</v>
      </c>
      <c r="E1267" s="107" t="s">
        <v>6361</v>
      </c>
      <c r="F1267" s="108" t="s">
        <v>2850</v>
      </c>
      <c r="G1267" s="125">
        <v>2416.3739999999998</v>
      </c>
      <c r="H1267" s="122">
        <v>2410.4690000000001</v>
      </c>
      <c r="I1267" s="123">
        <f t="shared" si="616"/>
        <v>5.9049999999997453</v>
      </c>
      <c r="J1267" s="124">
        <f t="shared" si="617"/>
        <v>0.24497307370473317</v>
      </c>
      <c r="K1267" s="125">
        <v>637.32100000000003</v>
      </c>
      <c r="L1267" s="122">
        <v>621.09299999999996</v>
      </c>
      <c r="M1267" s="123">
        <f t="shared" si="618"/>
        <v>16.228000000000065</v>
      </c>
      <c r="N1267" s="124">
        <f t="shared" si="619"/>
        <v>2.612813217988299</v>
      </c>
      <c r="O1267" s="125">
        <v>329.76</v>
      </c>
      <c r="P1267" s="122">
        <v>479.46</v>
      </c>
      <c r="Q1267" s="123">
        <f t="shared" si="620"/>
        <v>-149.69999999999999</v>
      </c>
      <c r="R1267" s="124">
        <f t="shared" si="621"/>
        <v>-31.222625453635338</v>
      </c>
      <c r="S1267" s="125">
        <v>1449.2929999999999</v>
      </c>
      <c r="T1267" s="122">
        <v>1309.9159999999999</v>
      </c>
      <c r="U1267" s="123">
        <f t="shared" si="622"/>
        <v>139.37699999999995</v>
      </c>
      <c r="V1267" s="124">
        <f t="shared" si="623"/>
        <v>10.640147917881754</v>
      </c>
      <c r="W1267" s="121" t="s">
        <v>6390</v>
      </c>
      <c r="X1267" s="122">
        <v>630</v>
      </c>
      <c r="Y1267" s="122">
        <v>480</v>
      </c>
      <c r="Z1267" s="123">
        <v>150</v>
      </c>
      <c r="AA1267" s="124">
        <v>31.25</v>
      </c>
      <c r="AB1267" s="28" t="s">
        <v>6403</v>
      </c>
      <c r="AC1267" s="122">
        <v>375</v>
      </c>
      <c r="AD1267" s="122">
        <v>432</v>
      </c>
      <c r="AE1267" s="123">
        <v>-57</v>
      </c>
      <c r="AF1267" s="29">
        <v>-13.194444444444445</v>
      </c>
      <c r="AG1267" s="28" t="s">
        <v>6552</v>
      </c>
      <c r="AH1267" s="122">
        <v>214</v>
      </c>
      <c r="AI1267" s="122">
        <v>168</v>
      </c>
      <c r="AJ1267" s="123">
        <v>46</v>
      </c>
      <c r="AK1267" s="124">
        <v>27.380952380952383</v>
      </c>
      <c r="AL1267" s="28" t="s">
        <v>6418</v>
      </c>
      <c r="AM1267" s="122">
        <v>126</v>
      </c>
      <c r="AN1267" s="122">
        <v>126</v>
      </c>
      <c r="AO1267" s="123">
        <v>0</v>
      </c>
      <c r="AP1267" s="29">
        <v>0</v>
      </c>
      <c r="AQ1267" s="28" t="s">
        <v>9175</v>
      </c>
      <c r="AR1267" s="122">
        <v>39</v>
      </c>
      <c r="AS1267" s="122">
        <v>45</v>
      </c>
      <c r="AT1267" s="123">
        <v>-6</v>
      </c>
      <c r="AU1267" s="124">
        <v>-13.333333333333334</v>
      </c>
      <c r="AV1267" s="9" t="s">
        <v>9003</v>
      </c>
      <c r="AX1267" s="129"/>
      <c r="AY1267" s="139"/>
      <c r="AZ1267" s="139"/>
    </row>
    <row r="1268" spans="3:52" ht="50" customHeight="1">
      <c r="C1268" s="52" t="s">
        <v>6319</v>
      </c>
      <c r="D1268" s="130" t="s">
        <v>2851</v>
      </c>
      <c r="E1268" s="131" t="s">
        <v>6361</v>
      </c>
      <c r="F1268" s="132" t="s">
        <v>2852</v>
      </c>
      <c r="G1268" s="125">
        <v>2640.9760000000001</v>
      </c>
      <c r="H1268" s="122">
        <v>2788.0120000000002</v>
      </c>
      <c r="I1268" s="123">
        <f t="shared" si="616"/>
        <v>-147.03600000000006</v>
      </c>
      <c r="J1268" s="124">
        <f t="shared" si="617"/>
        <v>-5.2738653922579983</v>
      </c>
      <c r="K1268" s="125">
        <v>819</v>
      </c>
      <c r="L1268" s="122">
        <v>1011</v>
      </c>
      <c r="M1268" s="123">
        <f t="shared" si="618"/>
        <v>-192</v>
      </c>
      <c r="N1268" s="124">
        <f t="shared" si="619"/>
        <v>-18.991097922848667</v>
      </c>
      <c r="O1268" s="125">
        <v>442</v>
      </c>
      <c r="P1268" s="122">
        <v>440</v>
      </c>
      <c r="Q1268" s="123">
        <f t="shared" si="620"/>
        <v>2</v>
      </c>
      <c r="R1268" s="124">
        <f t="shared" si="621"/>
        <v>0.45454545454545453</v>
      </c>
      <c r="S1268" s="125">
        <v>1379.9760000000001</v>
      </c>
      <c r="T1268" s="122">
        <v>1337.0119999999999</v>
      </c>
      <c r="U1268" s="123">
        <f t="shared" si="622"/>
        <v>42.964000000000169</v>
      </c>
      <c r="V1268" s="124">
        <f t="shared" si="623"/>
        <v>3.2134341352209383</v>
      </c>
      <c r="W1268" s="121" t="s">
        <v>6403</v>
      </c>
      <c r="X1268" s="122">
        <v>556</v>
      </c>
      <c r="Y1268" s="122">
        <v>600</v>
      </c>
      <c r="Z1268" s="123">
        <v>-44</v>
      </c>
      <c r="AA1268" s="124">
        <v>-7.333333333333333</v>
      </c>
      <c r="AB1268" s="28" t="s">
        <v>9176</v>
      </c>
      <c r="AC1268" s="122">
        <v>540</v>
      </c>
      <c r="AD1268" s="122">
        <v>460</v>
      </c>
      <c r="AE1268" s="123">
        <v>80</v>
      </c>
      <c r="AF1268" s="29">
        <v>17.391304347826086</v>
      </c>
      <c r="AG1268" s="28" t="s">
        <v>9018</v>
      </c>
      <c r="AH1268" s="122">
        <v>200</v>
      </c>
      <c r="AI1268" s="122">
        <v>200</v>
      </c>
      <c r="AJ1268" s="123">
        <v>0</v>
      </c>
      <c r="AK1268" s="124">
        <v>0</v>
      </c>
      <c r="AL1268" s="28" t="s">
        <v>9177</v>
      </c>
      <c r="AM1268" s="122">
        <v>41</v>
      </c>
      <c r="AN1268" s="122">
        <v>41</v>
      </c>
      <c r="AO1268" s="123">
        <v>0</v>
      </c>
      <c r="AP1268" s="29">
        <v>0</v>
      </c>
      <c r="AQ1268" s="28" t="s">
        <v>9178</v>
      </c>
      <c r="AR1268" s="122">
        <v>17</v>
      </c>
      <c r="AS1268" s="122">
        <v>16</v>
      </c>
      <c r="AT1268" s="123">
        <v>1</v>
      </c>
      <c r="AU1268" s="124">
        <v>6.25</v>
      </c>
      <c r="AV1268" s="9" t="s">
        <v>9003</v>
      </c>
      <c r="AX1268" s="129"/>
      <c r="AY1268" s="139"/>
      <c r="AZ1268" s="139"/>
    </row>
    <row r="1269" spans="3:52" ht="50" customHeight="1">
      <c r="C1269" s="52" t="s">
        <v>6319</v>
      </c>
      <c r="D1269" s="130" t="s">
        <v>2853</v>
      </c>
      <c r="E1269" s="131" t="s">
        <v>6361</v>
      </c>
      <c r="F1269" s="132" t="s">
        <v>2854</v>
      </c>
      <c r="G1269" s="125">
        <v>2897.5430000000001</v>
      </c>
      <c r="H1269" s="122">
        <v>2965.2139999999999</v>
      </c>
      <c r="I1269" s="123">
        <f t="shared" si="616"/>
        <v>-67.670999999999822</v>
      </c>
      <c r="J1269" s="124">
        <f t="shared" si="617"/>
        <v>-2.2821624341447135</v>
      </c>
      <c r="K1269" s="125">
        <v>1186.6179999999999</v>
      </c>
      <c r="L1269" s="122">
        <v>1238.2329999999999</v>
      </c>
      <c r="M1269" s="123">
        <f t="shared" si="618"/>
        <v>-51.615000000000009</v>
      </c>
      <c r="N1269" s="124">
        <f t="shared" si="619"/>
        <v>-4.1684400270385309</v>
      </c>
      <c r="O1269" s="125">
        <v>963.47199999999998</v>
      </c>
      <c r="P1269" s="122">
        <v>960.51300000000003</v>
      </c>
      <c r="Q1269" s="123">
        <f t="shared" si="620"/>
        <v>2.9589999999999463</v>
      </c>
      <c r="R1269" s="124">
        <f t="shared" si="621"/>
        <v>0.30806454467560007</v>
      </c>
      <c r="S1269" s="125">
        <v>747.45299999999997</v>
      </c>
      <c r="T1269" s="122">
        <v>766.46799999999996</v>
      </c>
      <c r="U1269" s="123">
        <f t="shared" si="622"/>
        <v>-19.014999999999986</v>
      </c>
      <c r="V1269" s="124">
        <f t="shared" si="623"/>
        <v>-2.4808602577015595</v>
      </c>
      <c r="W1269" s="121" t="s">
        <v>9179</v>
      </c>
      <c r="X1269" s="122">
        <v>301</v>
      </c>
      <c r="Y1269" s="122">
        <v>325</v>
      </c>
      <c r="Z1269" s="123">
        <v>-24</v>
      </c>
      <c r="AA1269" s="124">
        <v>-7.384615384615385</v>
      </c>
      <c r="AB1269" s="28" t="s">
        <v>6388</v>
      </c>
      <c r="AC1269" s="122">
        <v>225</v>
      </c>
      <c r="AD1269" s="122">
        <v>225</v>
      </c>
      <c r="AE1269" s="123">
        <v>0</v>
      </c>
      <c r="AF1269" s="29">
        <v>0</v>
      </c>
      <c r="AG1269" s="28" t="s">
        <v>6418</v>
      </c>
      <c r="AH1269" s="122">
        <v>146</v>
      </c>
      <c r="AI1269" s="122">
        <v>146</v>
      </c>
      <c r="AJ1269" s="123">
        <v>0</v>
      </c>
      <c r="AK1269" s="124">
        <v>0</v>
      </c>
      <c r="AL1269" s="28" t="s">
        <v>9180</v>
      </c>
      <c r="AM1269" s="122">
        <v>27</v>
      </c>
      <c r="AN1269" s="122">
        <v>26</v>
      </c>
      <c r="AO1269" s="123">
        <v>1</v>
      </c>
      <c r="AP1269" s="29">
        <v>3.8461538461538463</v>
      </c>
      <c r="AQ1269" s="28" t="s">
        <v>6443</v>
      </c>
      <c r="AR1269" s="122">
        <v>15</v>
      </c>
      <c r="AS1269" s="122">
        <v>15</v>
      </c>
      <c r="AT1269" s="123">
        <v>0</v>
      </c>
      <c r="AU1269" s="124">
        <v>0</v>
      </c>
      <c r="AV1269" s="9" t="s">
        <v>9003</v>
      </c>
      <c r="AX1269" s="129"/>
      <c r="AY1269" s="139"/>
      <c r="AZ1269" s="139"/>
    </row>
    <row r="1270" spans="3:52" ht="50" customHeight="1">
      <c r="C1270" s="52" t="s">
        <v>6319</v>
      </c>
      <c r="D1270" s="130" t="s">
        <v>2855</v>
      </c>
      <c r="E1270" s="131" t="s">
        <v>6361</v>
      </c>
      <c r="F1270" s="132" t="s">
        <v>2856</v>
      </c>
      <c r="G1270" s="125">
        <v>4984.8689999999997</v>
      </c>
      <c r="H1270" s="122">
        <v>4983.165</v>
      </c>
      <c r="I1270" s="123">
        <f t="shared" si="616"/>
        <v>1.7039999999997235</v>
      </c>
      <c r="J1270" s="124">
        <f t="shared" si="617"/>
        <v>3.4195135019605485E-2</v>
      </c>
      <c r="K1270" s="125">
        <v>1414.8720000000001</v>
      </c>
      <c r="L1270" s="122">
        <v>1706.4469999999999</v>
      </c>
      <c r="M1270" s="123">
        <f t="shared" si="618"/>
        <v>-291.57499999999982</v>
      </c>
      <c r="N1270" s="124">
        <f t="shared" si="619"/>
        <v>-17.08667189780871</v>
      </c>
      <c r="O1270" s="125">
        <v>1278.164</v>
      </c>
      <c r="P1270" s="122">
        <v>1036.7239999999999</v>
      </c>
      <c r="Q1270" s="123">
        <f t="shared" si="620"/>
        <v>241.44000000000005</v>
      </c>
      <c r="R1270" s="124">
        <f t="shared" si="621"/>
        <v>23.288744159487006</v>
      </c>
      <c r="S1270" s="125">
        <v>2291.8330000000001</v>
      </c>
      <c r="T1270" s="122">
        <v>2239.9940000000001</v>
      </c>
      <c r="U1270" s="123">
        <f t="shared" si="622"/>
        <v>51.838999999999942</v>
      </c>
      <c r="V1270" s="124">
        <f t="shared" si="623"/>
        <v>2.3142472703051857</v>
      </c>
      <c r="W1270" s="121" t="s">
        <v>6388</v>
      </c>
      <c r="X1270" s="122">
        <v>925</v>
      </c>
      <c r="Y1270" s="122">
        <v>969</v>
      </c>
      <c r="Z1270" s="123">
        <v>-44</v>
      </c>
      <c r="AA1270" s="124">
        <v>-4.5407636738906092</v>
      </c>
      <c r="AB1270" s="28" t="s">
        <v>6441</v>
      </c>
      <c r="AC1270" s="122">
        <v>369</v>
      </c>
      <c r="AD1270" s="122">
        <v>279</v>
      </c>
      <c r="AE1270" s="123">
        <v>90</v>
      </c>
      <c r="AF1270" s="29">
        <v>32.258064516129032</v>
      </c>
      <c r="AG1270" s="28" t="s">
        <v>6532</v>
      </c>
      <c r="AH1270" s="122">
        <v>368</v>
      </c>
      <c r="AI1270" s="122">
        <v>342</v>
      </c>
      <c r="AJ1270" s="123">
        <v>26</v>
      </c>
      <c r="AK1270" s="124">
        <v>7.6023391812865491</v>
      </c>
      <c r="AL1270" s="28" t="s">
        <v>6418</v>
      </c>
      <c r="AM1270" s="122">
        <v>357</v>
      </c>
      <c r="AN1270" s="122">
        <v>361</v>
      </c>
      <c r="AO1270" s="123">
        <v>-4</v>
      </c>
      <c r="AP1270" s="29">
        <v>-1.10803324099723</v>
      </c>
      <c r="AQ1270" s="28" t="s">
        <v>9181</v>
      </c>
      <c r="AR1270" s="122">
        <v>172</v>
      </c>
      <c r="AS1270" s="122">
        <v>186</v>
      </c>
      <c r="AT1270" s="123">
        <v>-14</v>
      </c>
      <c r="AU1270" s="124">
        <v>-7.5268817204301079</v>
      </c>
      <c r="AV1270" s="9" t="s">
        <v>9003</v>
      </c>
      <c r="AX1270" s="129"/>
      <c r="AY1270" s="139"/>
      <c r="AZ1270" s="139"/>
    </row>
    <row r="1271" spans="3:52" ht="50" customHeight="1">
      <c r="C1271" s="52" t="s">
        <v>6319</v>
      </c>
      <c r="D1271" s="130" t="s">
        <v>2857</v>
      </c>
      <c r="E1271" s="131" t="s">
        <v>6361</v>
      </c>
      <c r="F1271" s="132" t="s">
        <v>2858</v>
      </c>
      <c r="G1271" s="125">
        <v>2232.1590000000001</v>
      </c>
      <c r="H1271" s="122">
        <v>2449.3069999999998</v>
      </c>
      <c r="I1271" s="123">
        <f t="shared" si="616"/>
        <v>-217.14799999999968</v>
      </c>
      <c r="J1271" s="124">
        <f t="shared" si="617"/>
        <v>-8.8656913976075558</v>
      </c>
      <c r="K1271" s="125">
        <v>938.38499999999999</v>
      </c>
      <c r="L1271" s="122">
        <v>1344.713</v>
      </c>
      <c r="M1271" s="123">
        <f t="shared" si="618"/>
        <v>-406.32799999999997</v>
      </c>
      <c r="N1271" s="124">
        <f t="shared" si="619"/>
        <v>-30.216707951808303</v>
      </c>
      <c r="O1271" s="125">
        <v>600.17899999999997</v>
      </c>
      <c r="P1271" s="122">
        <v>300</v>
      </c>
      <c r="Q1271" s="123">
        <f t="shared" si="620"/>
        <v>300.17899999999997</v>
      </c>
      <c r="R1271" s="124">
        <f t="shared" si="621"/>
        <v>100.05966666666666</v>
      </c>
      <c r="S1271" s="125">
        <v>693.59500000000003</v>
      </c>
      <c r="T1271" s="122">
        <v>804.59400000000005</v>
      </c>
      <c r="U1271" s="123">
        <f t="shared" si="622"/>
        <v>-110.99900000000002</v>
      </c>
      <c r="V1271" s="124">
        <f t="shared" si="623"/>
        <v>-13.795653460005919</v>
      </c>
      <c r="W1271" s="121" t="s">
        <v>9182</v>
      </c>
      <c r="X1271" s="122">
        <v>264</v>
      </c>
      <c r="Y1271" s="122">
        <v>299</v>
      </c>
      <c r="Z1271" s="123">
        <v>-35</v>
      </c>
      <c r="AA1271" s="124">
        <v>-11.705685618729097</v>
      </c>
      <c r="AB1271" s="28" t="s">
        <v>9183</v>
      </c>
      <c r="AC1271" s="122">
        <v>172</v>
      </c>
      <c r="AD1271" s="122">
        <v>172</v>
      </c>
      <c r="AE1271" s="123">
        <v>0</v>
      </c>
      <c r="AF1271" s="29">
        <v>0</v>
      </c>
      <c r="AG1271" s="28" t="s">
        <v>6471</v>
      </c>
      <c r="AH1271" s="122">
        <v>120</v>
      </c>
      <c r="AI1271" s="122">
        <v>145</v>
      </c>
      <c r="AJ1271" s="123">
        <v>-25</v>
      </c>
      <c r="AK1271" s="124">
        <v>-17.241379310344829</v>
      </c>
      <c r="AL1271" s="28" t="s">
        <v>9184</v>
      </c>
      <c r="AM1271" s="122">
        <v>44</v>
      </c>
      <c r="AN1271" s="122">
        <v>90</v>
      </c>
      <c r="AO1271" s="123">
        <v>-46</v>
      </c>
      <c r="AP1271" s="29">
        <v>-51.111111111111107</v>
      </c>
      <c r="AQ1271" s="28" t="s">
        <v>9185</v>
      </c>
      <c r="AR1271" s="122">
        <v>40</v>
      </c>
      <c r="AS1271" s="122">
        <v>40</v>
      </c>
      <c r="AT1271" s="123">
        <v>0</v>
      </c>
      <c r="AU1271" s="124">
        <v>0</v>
      </c>
      <c r="AV1271" s="9" t="s">
        <v>9003</v>
      </c>
      <c r="AX1271" s="129"/>
      <c r="AY1271" s="139"/>
      <c r="AZ1271" s="139"/>
    </row>
    <row r="1272" spans="3:52" ht="50" customHeight="1">
      <c r="C1272" s="52" t="s">
        <v>6320</v>
      </c>
      <c r="D1272" s="130" t="s">
        <v>2859</v>
      </c>
      <c r="E1272" s="131" t="s">
        <v>6361</v>
      </c>
      <c r="F1272" s="132" t="s">
        <v>2860</v>
      </c>
      <c r="G1272" s="125">
        <v>80.914000000000001</v>
      </c>
      <c r="H1272" s="122">
        <v>82.846999999999994</v>
      </c>
      <c r="I1272" s="123">
        <f t="shared" si="616"/>
        <v>-1.9329999999999927</v>
      </c>
      <c r="J1272" s="124">
        <f t="shared" si="617"/>
        <v>-2.3332166523833004</v>
      </c>
      <c r="K1272" s="125">
        <v>80.914000000000001</v>
      </c>
      <c r="L1272" s="122">
        <v>82.846999999999994</v>
      </c>
      <c r="M1272" s="123">
        <f t="shared" si="618"/>
        <v>-1.9329999999999927</v>
      </c>
      <c r="N1272" s="124">
        <f t="shared" si="619"/>
        <v>-2.3332166523833004</v>
      </c>
      <c r="O1272" s="125" t="s">
        <v>11840</v>
      </c>
      <c r="P1272" s="122" t="s">
        <v>11840</v>
      </c>
      <c r="Q1272" s="123" t="s">
        <v>11839</v>
      </c>
      <c r="R1272" s="124" t="s">
        <v>11840</v>
      </c>
      <c r="S1272" s="125" t="s">
        <v>6421</v>
      </c>
      <c r="T1272" s="122" t="s">
        <v>6421</v>
      </c>
      <c r="U1272" s="123" t="s">
        <v>6421</v>
      </c>
      <c r="V1272" s="124" t="s">
        <v>6421</v>
      </c>
      <c r="W1272" s="121" t="s">
        <v>11839</v>
      </c>
      <c r="X1272" s="122" t="s">
        <v>11840</v>
      </c>
      <c r="Y1272" s="122" t="s">
        <v>11840</v>
      </c>
      <c r="Z1272" s="123" t="s">
        <v>11840</v>
      </c>
      <c r="AA1272" s="124" t="s">
        <v>11840</v>
      </c>
      <c r="AB1272" s="28" t="s">
        <v>11839</v>
      </c>
      <c r="AC1272" s="122" t="s">
        <v>11839</v>
      </c>
      <c r="AD1272" s="122" t="s">
        <v>11839</v>
      </c>
      <c r="AE1272" s="123" t="s">
        <v>11839</v>
      </c>
      <c r="AF1272" s="29" t="s">
        <v>11839</v>
      </c>
      <c r="AG1272" s="28" t="s">
        <v>11839</v>
      </c>
      <c r="AH1272" s="122" t="s">
        <v>11839</v>
      </c>
      <c r="AI1272" s="122" t="s">
        <v>11839</v>
      </c>
      <c r="AJ1272" s="123" t="s">
        <v>11839</v>
      </c>
      <c r="AK1272" s="124" t="s">
        <v>11839</v>
      </c>
      <c r="AL1272" s="28" t="s">
        <v>11839</v>
      </c>
      <c r="AM1272" s="122" t="s">
        <v>11839</v>
      </c>
      <c r="AN1272" s="122" t="s">
        <v>11839</v>
      </c>
      <c r="AO1272" s="123" t="s">
        <v>11839</v>
      </c>
      <c r="AP1272" s="29" t="s">
        <v>11839</v>
      </c>
      <c r="AQ1272" s="28" t="s">
        <v>11839</v>
      </c>
      <c r="AR1272" s="122" t="s">
        <v>11839</v>
      </c>
      <c r="AS1272" s="122" t="s">
        <v>11839</v>
      </c>
      <c r="AT1272" s="123" t="s">
        <v>11839</v>
      </c>
      <c r="AU1272" s="124" t="s">
        <v>11839</v>
      </c>
      <c r="AV1272" s="104"/>
      <c r="AX1272" s="129"/>
      <c r="AY1272" s="139"/>
      <c r="AZ1272" s="139"/>
    </row>
    <row r="1273" spans="3:52" ht="50" customHeight="1">
      <c r="C1273" s="52" t="s">
        <v>6320</v>
      </c>
      <c r="D1273" s="130" t="s">
        <v>2863</v>
      </c>
      <c r="E1273" s="131" t="s">
        <v>6361</v>
      </c>
      <c r="F1273" s="132" t="s">
        <v>2864</v>
      </c>
      <c r="G1273" s="125">
        <v>5.7</v>
      </c>
      <c r="H1273" s="122">
        <v>2.7</v>
      </c>
      <c r="I1273" s="123">
        <f t="shared" si="616"/>
        <v>3</v>
      </c>
      <c r="J1273" s="124">
        <f t="shared" si="617"/>
        <v>111.1111111111111</v>
      </c>
      <c r="K1273" s="125" t="s">
        <v>11904</v>
      </c>
      <c r="L1273" s="122" t="s">
        <v>11904</v>
      </c>
      <c r="M1273" s="123" t="s">
        <v>11837</v>
      </c>
      <c r="N1273" s="124" t="s">
        <v>11837</v>
      </c>
      <c r="O1273" s="125" t="s">
        <v>11840</v>
      </c>
      <c r="P1273" s="122" t="s">
        <v>11840</v>
      </c>
      <c r="Q1273" s="123" t="s">
        <v>11839</v>
      </c>
      <c r="R1273" s="124" t="s">
        <v>11840</v>
      </c>
      <c r="S1273" s="125">
        <v>5.7</v>
      </c>
      <c r="T1273" s="122">
        <v>2.7</v>
      </c>
      <c r="U1273" s="123">
        <f t="shared" si="622"/>
        <v>3</v>
      </c>
      <c r="V1273" s="124">
        <f t="shared" si="623"/>
        <v>111.1111111111111</v>
      </c>
      <c r="W1273" s="121" t="s">
        <v>9186</v>
      </c>
      <c r="X1273" s="122">
        <v>5.7</v>
      </c>
      <c r="Y1273" s="122">
        <v>2.7</v>
      </c>
      <c r="Z1273" s="123">
        <v>3</v>
      </c>
      <c r="AA1273" s="124">
        <v>111.1111111111111</v>
      </c>
      <c r="AB1273" s="28" t="s">
        <v>11839</v>
      </c>
      <c r="AC1273" s="122" t="s">
        <v>11839</v>
      </c>
      <c r="AD1273" s="122" t="s">
        <v>11839</v>
      </c>
      <c r="AE1273" s="123" t="s">
        <v>11839</v>
      </c>
      <c r="AF1273" s="29" t="s">
        <v>11839</v>
      </c>
      <c r="AG1273" s="28" t="s">
        <v>11839</v>
      </c>
      <c r="AH1273" s="122" t="s">
        <v>11839</v>
      </c>
      <c r="AI1273" s="122" t="s">
        <v>11839</v>
      </c>
      <c r="AJ1273" s="123" t="s">
        <v>11839</v>
      </c>
      <c r="AK1273" s="124" t="s">
        <v>11839</v>
      </c>
      <c r="AL1273" s="28" t="s">
        <v>11839</v>
      </c>
      <c r="AM1273" s="122" t="s">
        <v>11839</v>
      </c>
      <c r="AN1273" s="122" t="s">
        <v>11839</v>
      </c>
      <c r="AO1273" s="123" t="s">
        <v>11839</v>
      </c>
      <c r="AP1273" s="29" t="s">
        <v>11839</v>
      </c>
      <c r="AQ1273" s="28" t="s">
        <v>11839</v>
      </c>
      <c r="AR1273" s="122" t="s">
        <v>11839</v>
      </c>
      <c r="AS1273" s="122" t="s">
        <v>11839</v>
      </c>
      <c r="AT1273" s="123" t="s">
        <v>11839</v>
      </c>
      <c r="AU1273" s="124" t="s">
        <v>11837</v>
      </c>
      <c r="AV1273" s="104"/>
      <c r="AX1273" s="129"/>
      <c r="AY1273" s="139"/>
      <c r="AZ1273" s="139"/>
    </row>
    <row r="1274" spans="3:52" ht="50" customHeight="1">
      <c r="C1274" s="52" t="s">
        <v>6320</v>
      </c>
      <c r="D1274" s="130" t="s">
        <v>2865</v>
      </c>
      <c r="E1274" s="131" t="s">
        <v>6361</v>
      </c>
      <c r="F1274" s="132" t="s">
        <v>2866</v>
      </c>
      <c r="G1274" s="125">
        <v>916.02599999999995</v>
      </c>
      <c r="H1274" s="122">
        <v>817.78200000000004</v>
      </c>
      <c r="I1274" s="123">
        <f t="shared" si="616"/>
        <v>98.243999999999915</v>
      </c>
      <c r="J1274" s="124">
        <f t="shared" si="617"/>
        <v>12.013470582624699</v>
      </c>
      <c r="K1274" s="125" t="s">
        <v>11904</v>
      </c>
      <c r="L1274" s="122" t="s">
        <v>11904</v>
      </c>
      <c r="M1274" s="123" t="s">
        <v>11837</v>
      </c>
      <c r="N1274" s="124" t="s">
        <v>11837</v>
      </c>
      <c r="O1274" s="125" t="s">
        <v>11840</v>
      </c>
      <c r="P1274" s="122" t="s">
        <v>11840</v>
      </c>
      <c r="Q1274" s="123" t="s">
        <v>11839</v>
      </c>
      <c r="R1274" s="124" t="s">
        <v>11840</v>
      </c>
      <c r="S1274" s="125">
        <v>916.02599999999995</v>
      </c>
      <c r="T1274" s="122">
        <v>817.78200000000004</v>
      </c>
      <c r="U1274" s="123">
        <f t="shared" si="622"/>
        <v>98.243999999999915</v>
      </c>
      <c r="V1274" s="124">
        <f t="shared" si="623"/>
        <v>12.013470582624699</v>
      </c>
      <c r="W1274" s="121" t="s">
        <v>6881</v>
      </c>
      <c r="X1274" s="122">
        <v>823.98500000000001</v>
      </c>
      <c r="Y1274" s="122">
        <v>732.57899999999995</v>
      </c>
      <c r="Z1274" s="123">
        <v>91.406000000000063</v>
      </c>
      <c r="AA1274" s="124">
        <v>12.477289138782313</v>
      </c>
      <c r="AB1274" s="28" t="s">
        <v>6966</v>
      </c>
      <c r="AC1274" s="122">
        <v>92.040999999999997</v>
      </c>
      <c r="AD1274" s="122">
        <v>85.203000000000003</v>
      </c>
      <c r="AE1274" s="123">
        <v>6.8379999999999939</v>
      </c>
      <c r="AF1274" s="29">
        <v>8.0255390068424752</v>
      </c>
      <c r="AG1274" s="122" t="s">
        <v>6421</v>
      </c>
      <c r="AH1274" s="122" t="s">
        <v>6421</v>
      </c>
      <c r="AI1274" s="122" t="s">
        <v>6421</v>
      </c>
      <c r="AJ1274" s="122" t="s">
        <v>6421</v>
      </c>
      <c r="AK1274" s="122" t="s">
        <v>6421</v>
      </c>
      <c r="AL1274" s="28" t="s">
        <v>6421</v>
      </c>
      <c r="AM1274" s="122" t="s">
        <v>6421</v>
      </c>
      <c r="AN1274" s="122" t="s">
        <v>6421</v>
      </c>
      <c r="AO1274" s="123" t="s">
        <v>6421</v>
      </c>
      <c r="AP1274" s="29" t="s">
        <v>6421</v>
      </c>
      <c r="AQ1274" s="28" t="s">
        <v>6421</v>
      </c>
      <c r="AR1274" s="122" t="s">
        <v>6421</v>
      </c>
      <c r="AS1274" s="122" t="s">
        <v>6421</v>
      </c>
      <c r="AT1274" s="123" t="s">
        <v>6421</v>
      </c>
      <c r="AU1274" s="124" t="s">
        <v>6421</v>
      </c>
      <c r="AV1274" s="104"/>
      <c r="AX1274" s="129"/>
      <c r="AY1274" s="139"/>
      <c r="AZ1274" s="139"/>
    </row>
    <row r="1275" spans="3:52" ht="50" customHeight="1">
      <c r="C1275" s="52" t="s">
        <v>6320</v>
      </c>
      <c r="D1275" s="130" t="s">
        <v>2869</v>
      </c>
      <c r="E1275" s="131" t="s">
        <v>6361</v>
      </c>
      <c r="F1275" s="132" t="s">
        <v>2870</v>
      </c>
      <c r="G1275" s="125">
        <v>1378.4659999999999</v>
      </c>
      <c r="H1275" s="122">
        <v>1365.5530000000001</v>
      </c>
      <c r="I1275" s="123">
        <f t="shared" si="616"/>
        <v>12.912999999999784</v>
      </c>
      <c r="J1275" s="124">
        <f t="shared" si="617"/>
        <v>0.94562422696151538</v>
      </c>
      <c r="K1275" s="125">
        <v>1310.4659999999999</v>
      </c>
      <c r="L1275" s="122">
        <v>1307.5530000000001</v>
      </c>
      <c r="M1275" s="123">
        <f t="shared" si="618"/>
        <v>2.9129999999997835</v>
      </c>
      <c r="N1275" s="124">
        <f t="shared" si="619"/>
        <v>0.22278255642408248</v>
      </c>
      <c r="O1275" s="125" t="s">
        <v>11840</v>
      </c>
      <c r="P1275" s="122" t="s">
        <v>11840</v>
      </c>
      <c r="Q1275" s="123" t="s">
        <v>11839</v>
      </c>
      <c r="R1275" s="124" t="s">
        <v>11840</v>
      </c>
      <c r="S1275" s="125">
        <v>68</v>
      </c>
      <c r="T1275" s="122">
        <v>58</v>
      </c>
      <c r="U1275" s="123">
        <f t="shared" si="622"/>
        <v>10</v>
      </c>
      <c r="V1275" s="124">
        <f t="shared" si="623"/>
        <v>17.241379310344829</v>
      </c>
      <c r="W1275" s="121" t="s">
        <v>6484</v>
      </c>
      <c r="X1275" s="122">
        <v>68</v>
      </c>
      <c r="Y1275" s="122">
        <v>58</v>
      </c>
      <c r="Z1275" s="123">
        <v>10</v>
      </c>
      <c r="AA1275" s="124">
        <v>17.241379310344829</v>
      </c>
      <c r="AB1275" s="28" t="s">
        <v>11839</v>
      </c>
      <c r="AC1275" s="122" t="s">
        <v>11839</v>
      </c>
      <c r="AD1275" s="122" t="s">
        <v>11839</v>
      </c>
      <c r="AE1275" s="123" t="s">
        <v>11839</v>
      </c>
      <c r="AF1275" s="29" t="s">
        <v>11839</v>
      </c>
      <c r="AG1275" s="28" t="s">
        <v>11839</v>
      </c>
      <c r="AH1275" s="122" t="s">
        <v>11839</v>
      </c>
      <c r="AI1275" s="122" t="s">
        <v>11839</v>
      </c>
      <c r="AJ1275" s="123" t="s">
        <v>11839</v>
      </c>
      <c r="AK1275" s="124" t="s">
        <v>11839</v>
      </c>
      <c r="AL1275" s="28" t="s">
        <v>11839</v>
      </c>
      <c r="AM1275" s="122" t="s">
        <v>11839</v>
      </c>
      <c r="AN1275" s="122" t="s">
        <v>11839</v>
      </c>
      <c r="AO1275" s="123" t="s">
        <v>11839</v>
      </c>
      <c r="AP1275" s="29" t="s">
        <v>11839</v>
      </c>
      <c r="AQ1275" s="28" t="s">
        <v>11839</v>
      </c>
      <c r="AR1275" s="122" t="s">
        <v>11839</v>
      </c>
      <c r="AS1275" s="122" t="s">
        <v>11839</v>
      </c>
      <c r="AT1275" s="123" t="s">
        <v>11839</v>
      </c>
      <c r="AU1275" s="124" t="s">
        <v>11837</v>
      </c>
      <c r="AV1275" s="104"/>
      <c r="AX1275" s="129"/>
      <c r="AY1275" s="139"/>
      <c r="AZ1275" s="139"/>
    </row>
    <row r="1276" spans="3:52" ht="50" customHeight="1">
      <c r="C1276" s="52" t="s">
        <v>6320</v>
      </c>
      <c r="D1276" s="106" t="s">
        <v>2871</v>
      </c>
      <c r="E1276" s="107" t="s">
        <v>6361</v>
      </c>
      <c r="F1276" s="108" t="s">
        <v>2872</v>
      </c>
      <c r="G1276" s="125">
        <v>1241.145</v>
      </c>
      <c r="H1276" s="122">
        <v>1196.125</v>
      </c>
      <c r="I1276" s="123">
        <f t="shared" si="616"/>
        <v>45.019999999999982</v>
      </c>
      <c r="J1276" s="124">
        <f t="shared" si="617"/>
        <v>3.7638206709164996</v>
      </c>
      <c r="K1276" s="125" t="s">
        <v>11904</v>
      </c>
      <c r="L1276" s="122" t="s">
        <v>11904</v>
      </c>
      <c r="M1276" s="123" t="s">
        <v>11837</v>
      </c>
      <c r="N1276" s="124" t="s">
        <v>11837</v>
      </c>
      <c r="O1276" s="125" t="s">
        <v>11840</v>
      </c>
      <c r="P1276" s="122" t="s">
        <v>11840</v>
      </c>
      <c r="Q1276" s="123" t="s">
        <v>11839</v>
      </c>
      <c r="R1276" s="124" t="s">
        <v>11840</v>
      </c>
      <c r="S1276" s="125">
        <v>1241.145</v>
      </c>
      <c r="T1276" s="122">
        <v>1196.125</v>
      </c>
      <c r="U1276" s="123">
        <f t="shared" si="622"/>
        <v>45.019999999999982</v>
      </c>
      <c r="V1276" s="124">
        <f t="shared" si="623"/>
        <v>3.7638206709164996</v>
      </c>
      <c r="W1276" s="121" t="s">
        <v>9187</v>
      </c>
      <c r="X1276" s="122">
        <v>1008.5549999999999</v>
      </c>
      <c r="Y1276" s="122">
        <v>1008.5549999999999</v>
      </c>
      <c r="Z1276" s="123">
        <v>0</v>
      </c>
      <c r="AA1276" s="124">
        <v>0</v>
      </c>
      <c r="AB1276" s="28" t="s">
        <v>7961</v>
      </c>
      <c r="AC1276" s="122">
        <v>232.59</v>
      </c>
      <c r="AD1276" s="122">
        <v>187.57</v>
      </c>
      <c r="AE1276" s="123">
        <v>45.02000000000001</v>
      </c>
      <c r="AF1276" s="29">
        <v>24.001706029748902</v>
      </c>
      <c r="AG1276" s="122" t="s">
        <v>6421</v>
      </c>
      <c r="AH1276" s="122" t="s">
        <v>6421</v>
      </c>
      <c r="AI1276" s="122" t="s">
        <v>6421</v>
      </c>
      <c r="AJ1276" s="122" t="s">
        <v>6421</v>
      </c>
      <c r="AK1276" s="122" t="s">
        <v>6421</v>
      </c>
      <c r="AL1276" s="28" t="s">
        <v>6421</v>
      </c>
      <c r="AM1276" s="122" t="s">
        <v>6421</v>
      </c>
      <c r="AN1276" s="122" t="s">
        <v>6421</v>
      </c>
      <c r="AO1276" s="123" t="s">
        <v>6421</v>
      </c>
      <c r="AP1276" s="29" t="s">
        <v>6421</v>
      </c>
      <c r="AQ1276" s="28" t="s">
        <v>6421</v>
      </c>
      <c r="AR1276" s="122" t="s">
        <v>6421</v>
      </c>
      <c r="AS1276" s="122" t="s">
        <v>6421</v>
      </c>
      <c r="AT1276" s="123" t="s">
        <v>6421</v>
      </c>
      <c r="AU1276" s="124" t="s">
        <v>6421</v>
      </c>
      <c r="AV1276" s="104"/>
      <c r="AX1276" s="129"/>
      <c r="AY1276" s="139"/>
      <c r="AZ1276" s="139"/>
    </row>
    <row r="1277" spans="3:52" ht="50" customHeight="1">
      <c r="C1277" s="52" t="s">
        <v>6320</v>
      </c>
      <c r="D1277" s="106" t="s">
        <v>2873</v>
      </c>
      <c r="E1277" s="107" t="s">
        <v>6361</v>
      </c>
      <c r="F1277" s="108" t="s">
        <v>2874</v>
      </c>
      <c r="G1277" s="125">
        <v>390.65499999999997</v>
      </c>
      <c r="H1277" s="122">
        <v>360.55500000000001</v>
      </c>
      <c r="I1277" s="123">
        <f t="shared" si="616"/>
        <v>30.099999999999966</v>
      </c>
      <c r="J1277" s="124">
        <f t="shared" si="617"/>
        <v>8.3482409063804308</v>
      </c>
      <c r="K1277" s="125" t="s">
        <v>11904</v>
      </c>
      <c r="L1277" s="122" t="s">
        <v>11904</v>
      </c>
      <c r="M1277" s="123" t="s">
        <v>11837</v>
      </c>
      <c r="N1277" s="124" t="s">
        <v>11837</v>
      </c>
      <c r="O1277" s="125" t="s">
        <v>11840</v>
      </c>
      <c r="P1277" s="122" t="s">
        <v>11840</v>
      </c>
      <c r="Q1277" s="123" t="s">
        <v>11839</v>
      </c>
      <c r="R1277" s="124" t="s">
        <v>11840</v>
      </c>
      <c r="S1277" s="125">
        <v>390.65499999999997</v>
      </c>
      <c r="T1277" s="122">
        <v>360.55500000000001</v>
      </c>
      <c r="U1277" s="123">
        <f t="shared" si="622"/>
        <v>30.099999999999966</v>
      </c>
      <c r="V1277" s="124">
        <f t="shared" si="623"/>
        <v>8.3482409063804308</v>
      </c>
      <c r="W1277" s="121" t="s">
        <v>6881</v>
      </c>
      <c r="X1277" s="122">
        <v>390.65499999999997</v>
      </c>
      <c r="Y1277" s="122">
        <v>360.55500000000001</v>
      </c>
      <c r="Z1277" s="123">
        <v>30.099999999999966</v>
      </c>
      <c r="AA1277" s="124">
        <v>8.3482409063804308</v>
      </c>
      <c r="AB1277" s="28" t="s">
        <v>11839</v>
      </c>
      <c r="AC1277" s="122" t="s">
        <v>11839</v>
      </c>
      <c r="AD1277" s="122" t="s">
        <v>11839</v>
      </c>
      <c r="AE1277" s="123" t="s">
        <v>11839</v>
      </c>
      <c r="AF1277" s="29" t="s">
        <v>11839</v>
      </c>
      <c r="AG1277" s="28" t="s">
        <v>11839</v>
      </c>
      <c r="AH1277" s="122" t="s">
        <v>11839</v>
      </c>
      <c r="AI1277" s="122" t="s">
        <v>11839</v>
      </c>
      <c r="AJ1277" s="123" t="s">
        <v>11839</v>
      </c>
      <c r="AK1277" s="124" t="s">
        <v>11839</v>
      </c>
      <c r="AL1277" s="28" t="s">
        <v>11839</v>
      </c>
      <c r="AM1277" s="122" t="s">
        <v>11839</v>
      </c>
      <c r="AN1277" s="122" t="s">
        <v>11839</v>
      </c>
      <c r="AO1277" s="123" t="s">
        <v>11839</v>
      </c>
      <c r="AP1277" s="29" t="s">
        <v>11839</v>
      </c>
      <c r="AQ1277" s="28" t="s">
        <v>11839</v>
      </c>
      <c r="AR1277" s="122" t="s">
        <v>11839</v>
      </c>
      <c r="AS1277" s="122" t="s">
        <v>11839</v>
      </c>
      <c r="AT1277" s="123" t="s">
        <v>11839</v>
      </c>
      <c r="AU1277" s="124" t="s">
        <v>11837</v>
      </c>
      <c r="AV1277" s="104"/>
      <c r="AX1277" s="129"/>
      <c r="AY1277" s="139"/>
      <c r="AZ1277" s="139"/>
    </row>
    <row r="1278" spans="3:52" ht="50" customHeight="1">
      <c r="C1278" s="52" t="s">
        <v>6320</v>
      </c>
      <c r="D1278" s="130" t="s">
        <v>2879</v>
      </c>
      <c r="E1278" s="131" t="s">
        <v>6361</v>
      </c>
      <c r="F1278" s="132" t="s">
        <v>2880</v>
      </c>
      <c r="G1278" s="125">
        <v>916.77099999999996</v>
      </c>
      <c r="H1278" s="122">
        <v>916.05499999999995</v>
      </c>
      <c r="I1278" s="123">
        <f t="shared" si="616"/>
        <v>0.71600000000000819</v>
      </c>
      <c r="J1278" s="124">
        <f t="shared" si="617"/>
        <v>7.8161245776728269E-2</v>
      </c>
      <c r="K1278" s="125">
        <v>484.09500000000003</v>
      </c>
      <c r="L1278" s="122">
        <v>480.27199999999999</v>
      </c>
      <c r="M1278" s="123">
        <f t="shared" si="618"/>
        <v>3.8230000000000359</v>
      </c>
      <c r="N1278" s="124">
        <f t="shared" si="619"/>
        <v>0.79600726255122844</v>
      </c>
      <c r="O1278" s="125" t="s">
        <v>11840</v>
      </c>
      <c r="P1278" s="122" t="s">
        <v>11840</v>
      </c>
      <c r="Q1278" s="123" t="s">
        <v>11839</v>
      </c>
      <c r="R1278" s="124" t="s">
        <v>11840</v>
      </c>
      <c r="S1278" s="125">
        <v>432.67599999999999</v>
      </c>
      <c r="T1278" s="122">
        <v>435.78300000000002</v>
      </c>
      <c r="U1278" s="123">
        <f t="shared" si="622"/>
        <v>-3.1070000000000277</v>
      </c>
      <c r="V1278" s="124">
        <f t="shared" si="623"/>
        <v>-0.71296952841208305</v>
      </c>
      <c r="W1278" s="121" t="s">
        <v>9188</v>
      </c>
      <c r="X1278" s="122">
        <v>432.67599999999999</v>
      </c>
      <c r="Y1278" s="122">
        <v>435.78300000000002</v>
      </c>
      <c r="Z1278" s="123">
        <v>-3.1070000000000277</v>
      </c>
      <c r="AA1278" s="124">
        <v>-0.71296952841208305</v>
      </c>
      <c r="AB1278" s="28" t="s">
        <v>11839</v>
      </c>
      <c r="AC1278" s="122" t="s">
        <v>11839</v>
      </c>
      <c r="AD1278" s="122" t="s">
        <v>11839</v>
      </c>
      <c r="AE1278" s="123" t="s">
        <v>11839</v>
      </c>
      <c r="AF1278" s="29" t="s">
        <v>11839</v>
      </c>
      <c r="AG1278" s="28" t="s">
        <v>11839</v>
      </c>
      <c r="AH1278" s="122" t="s">
        <v>11839</v>
      </c>
      <c r="AI1278" s="122" t="s">
        <v>11839</v>
      </c>
      <c r="AJ1278" s="123" t="s">
        <v>11839</v>
      </c>
      <c r="AK1278" s="124" t="s">
        <v>11839</v>
      </c>
      <c r="AL1278" s="28" t="s">
        <v>11839</v>
      </c>
      <c r="AM1278" s="122" t="s">
        <v>11839</v>
      </c>
      <c r="AN1278" s="122" t="s">
        <v>11839</v>
      </c>
      <c r="AO1278" s="123" t="s">
        <v>11839</v>
      </c>
      <c r="AP1278" s="29" t="s">
        <v>11839</v>
      </c>
      <c r="AQ1278" s="28" t="s">
        <v>11839</v>
      </c>
      <c r="AR1278" s="122" t="s">
        <v>11839</v>
      </c>
      <c r="AS1278" s="122" t="s">
        <v>11839</v>
      </c>
      <c r="AT1278" s="123" t="s">
        <v>11839</v>
      </c>
      <c r="AU1278" s="124" t="s">
        <v>11837</v>
      </c>
      <c r="AV1278" s="104"/>
      <c r="AX1278" s="129"/>
      <c r="AY1278" s="139"/>
      <c r="AZ1278" s="139"/>
    </row>
    <row r="1279" spans="3:52" ht="50" customHeight="1">
      <c r="C1279" s="52" t="s">
        <v>6320</v>
      </c>
      <c r="D1279" s="130" t="s">
        <v>2881</v>
      </c>
      <c r="E1279" s="131" t="s">
        <v>6361</v>
      </c>
      <c r="F1279" s="132" t="s">
        <v>2882</v>
      </c>
      <c r="G1279" s="125">
        <v>15</v>
      </c>
      <c r="H1279" s="122">
        <v>12</v>
      </c>
      <c r="I1279" s="123">
        <f t="shared" si="616"/>
        <v>3</v>
      </c>
      <c r="J1279" s="124">
        <f t="shared" si="617"/>
        <v>25</v>
      </c>
      <c r="K1279" s="125" t="s">
        <v>11904</v>
      </c>
      <c r="L1279" s="122" t="s">
        <v>11904</v>
      </c>
      <c r="M1279" s="123" t="s">
        <v>11837</v>
      </c>
      <c r="N1279" s="124" t="s">
        <v>11837</v>
      </c>
      <c r="O1279" s="125" t="s">
        <v>11840</v>
      </c>
      <c r="P1279" s="122" t="s">
        <v>11840</v>
      </c>
      <c r="Q1279" s="123" t="s">
        <v>11839</v>
      </c>
      <c r="R1279" s="124" t="s">
        <v>11840</v>
      </c>
      <c r="S1279" s="125">
        <v>15</v>
      </c>
      <c r="T1279" s="122">
        <v>12</v>
      </c>
      <c r="U1279" s="123">
        <f t="shared" si="622"/>
        <v>3</v>
      </c>
      <c r="V1279" s="124">
        <f t="shared" si="623"/>
        <v>25</v>
      </c>
      <c r="W1279" s="121" t="s">
        <v>7789</v>
      </c>
      <c r="X1279" s="122">
        <v>15</v>
      </c>
      <c r="Y1279" s="122">
        <v>12</v>
      </c>
      <c r="Z1279" s="123">
        <v>3</v>
      </c>
      <c r="AA1279" s="124">
        <v>25</v>
      </c>
      <c r="AB1279" s="28" t="s">
        <v>11839</v>
      </c>
      <c r="AC1279" s="122" t="s">
        <v>11839</v>
      </c>
      <c r="AD1279" s="122" t="s">
        <v>11839</v>
      </c>
      <c r="AE1279" s="123" t="s">
        <v>11839</v>
      </c>
      <c r="AF1279" s="29" t="s">
        <v>11839</v>
      </c>
      <c r="AG1279" s="28" t="s">
        <v>11839</v>
      </c>
      <c r="AH1279" s="122" t="s">
        <v>11839</v>
      </c>
      <c r="AI1279" s="122" t="s">
        <v>11839</v>
      </c>
      <c r="AJ1279" s="123" t="s">
        <v>11839</v>
      </c>
      <c r="AK1279" s="124" t="s">
        <v>11839</v>
      </c>
      <c r="AL1279" s="28" t="s">
        <v>11839</v>
      </c>
      <c r="AM1279" s="122" t="s">
        <v>11839</v>
      </c>
      <c r="AN1279" s="122" t="s">
        <v>11839</v>
      </c>
      <c r="AO1279" s="123" t="s">
        <v>11839</v>
      </c>
      <c r="AP1279" s="29" t="s">
        <v>11839</v>
      </c>
      <c r="AQ1279" s="28" t="s">
        <v>11839</v>
      </c>
      <c r="AR1279" s="122" t="s">
        <v>11839</v>
      </c>
      <c r="AS1279" s="122" t="s">
        <v>11839</v>
      </c>
      <c r="AT1279" s="123" t="s">
        <v>11839</v>
      </c>
      <c r="AU1279" s="124" t="s">
        <v>11837</v>
      </c>
      <c r="AV1279" s="104"/>
      <c r="AX1279" s="129"/>
      <c r="AY1279" s="139"/>
      <c r="AZ1279" s="139"/>
    </row>
    <row r="1280" spans="3:52" ht="50" customHeight="1">
      <c r="C1280" s="52" t="s">
        <v>6320</v>
      </c>
      <c r="D1280" s="130" t="s">
        <v>2883</v>
      </c>
      <c r="E1280" s="131" t="s">
        <v>6361</v>
      </c>
      <c r="F1280" s="132" t="s">
        <v>2884</v>
      </c>
      <c r="G1280" s="125">
        <v>25.361000000000001</v>
      </c>
      <c r="H1280" s="122">
        <v>23.933</v>
      </c>
      <c r="I1280" s="123">
        <f t="shared" si="616"/>
        <v>1.4280000000000008</v>
      </c>
      <c r="J1280" s="124">
        <f t="shared" si="617"/>
        <v>5.9666569172272625</v>
      </c>
      <c r="K1280" s="125">
        <v>20.774000000000001</v>
      </c>
      <c r="L1280" s="122">
        <v>20.748999999999999</v>
      </c>
      <c r="M1280" s="123">
        <f t="shared" si="618"/>
        <v>2.5000000000002132E-2</v>
      </c>
      <c r="N1280" s="124">
        <f t="shared" si="619"/>
        <v>0.12048773434865359</v>
      </c>
      <c r="O1280" s="125" t="s">
        <v>11840</v>
      </c>
      <c r="P1280" s="122" t="s">
        <v>11840</v>
      </c>
      <c r="Q1280" s="123" t="s">
        <v>11839</v>
      </c>
      <c r="R1280" s="124" t="s">
        <v>11840</v>
      </c>
      <c r="S1280" s="125">
        <v>4.5869999999999997</v>
      </c>
      <c r="T1280" s="122">
        <v>3.1840000000000002</v>
      </c>
      <c r="U1280" s="123">
        <f t="shared" si="622"/>
        <v>1.4029999999999996</v>
      </c>
      <c r="V1280" s="124">
        <f t="shared" si="623"/>
        <v>44.06407035175878</v>
      </c>
      <c r="W1280" s="121" t="s">
        <v>9189</v>
      </c>
      <c r="X1280" s="122">
        <v>4.5869999999999997</v>
      </c>
      <c r="Y1280" s="122">
        <v>3.1840000000000002</v>
      </c>
      <c r="Z1280" s="123">
        <v>1.4029999999999996</v>
      </c>
      <c r="AA1280" s="124">
        <v>44.06407035175878</v>
      </c>
      <c r="AB1280" s="28" t="s">
        <v>11839</v>
      </c>
      <c r="AC1280" s="122" t="s">
        <v>11839</v>
      </c>
      <c r="AD1280" s="122" t="s">
        <v>11839</v>
      </c>
      <c r="AE1280" s="123" t="s">
        <v>11839</v>
      </c>
      <c r="AF1280" s="29" t="s">
        <v>11839</v>
      </c>
      <c r="AG1280" s="28" t="s">
        <v>11839</v>
      </c>
      <c r="AH1280" s="122" t="s">
        <v>11839</v>
      </c>
      <c r="AI1280" s="122" t="s">
        <v>11839</v>
      </c>
      <c r="AJ1280" s="123" t="s">
        <v>11839</v>
      </c>
      <c r="AK1280" s="124" t="s">
        <v>11839</v>
      </c>
      <c r="AL1280" s="28" t="s">
        <v>11839</v>
      </c>
      <c r="AM1280" s="122" t="s">
        <v>11839</v>
      </c>
      <c r="AN1280" s="122" t="s">
        <v>11839</v>
      </c>
      <c r="AO1280" s="123" t="s">
        <v>11839</v>
      </c>
      <c r="AP1280" s="29" t="s">
        <v>11839</v>
      </c>
      <c r="AQ1280" s="28" t="s">
        <v>11839</v>
      </c>
      <c r="AR1280" s="122" t="s">
        <v>11839</v>
      </c>
      <c r="AS1280" s="122" t="s">
        <v>11839</v>
      </c>
      <c r="AT1280" s="123" t="s">
        <v>11839</v>
      </c>
      <c r="AU1280" s="124" t="s">
        <v>11837</v>
      </c>
      <c r="AV1280" s="104"/>
      <c r="AX1280" s="129"/>
      <c r="AY1280" s="139"/>
      <c r="AZ1280" s="139"/>
    </row>
    <row r="1281" spans="3:52" ht="50" customHeight="1">
      <c r="C1281" s="52" t="s">
        <v>6320</v>
      </c>
      <c r="D1281" s="130" t="s">
        <v>2885</v>
      </c>
      <c r="E1281" s="131" t="s">
        <v>6361</v>
      </c>
      <c r="F1281" s="132" t="s">
        <v>2886</v>
      </c>
      <c r="G1281" s="125">
        <v>7.14</v>
      </c>
      <c r="H1281" s="122">
        <v>6.14</v>
      </c>
      <c r="I1281" s="123">
        <f t="shared" si="616"/>
        <v>1</v>
      </c>
      <c r="J1281" s="124">
        <f t="shared" si="617"/>
        <v>16.286644951140065</v>
      </c>
      <c r="K1281" s="125" t="s">
        <v>11904</v>
      </c>
      <c r="L1281" s="122" t="s">
        <v>11904</v>
      </c>
      <c r="M1281" s="123" t="s">
        <v>11837</v>
      </c>
      <c r="N1281" s="124" t="s">
        <v>11837</v>
      </c>
      <c r="O1281" s="125" t="s">
        <v>11840</v>
      </c>
      <c r="P1281" s="122" t="s">
        <v>11840</v>
      </c>
      <c r="Q1281" s="123" t="s">
        <v>11839</v>
      </c>
      <c r="R1281" s="124" t="s">
        <v>11840</v>
      </c>
      <c r="S1281" s="125">
        <v>7.14</v>
      </c>
      <c r="T1281" s="122">
        <v>6.14</v>
      </c>
      <c r="U1281" s="123">
        <f t="shared" si="622"/>
        <v>1</v>
      </c>
      <c r="V1281" s="124">
        <f t="shared" si="623"/>
        <v>16.286644951140065</v>
      </c>
      <c r="W1281" s="121" t="s">
        <v>9190</v>
      </c>
      <c r="X1281" s="122">
        <v>7.14</v>
      </c>
      <c r="Y1281" s="122">
        <v>6.14</v>
      </c>
      <c r="Z1281" s="123">
        <v>1</v>
      </c>
      <c r="AA1281" s="124">
        <v>16.286644951140065</v>
      </c>
      <c r="AB1281" s="28" t="s">
        <v>11839</v>
      </c>
      <c r="AC1281" s="122" t="s">
        <v>11839</v>
      </c>
      <c r="AD1281" s="122" t="s">
        <v>11839</v>
      </c>
      <c r="AE1281" s="123" t="s">
        <v>11839</v>
      </c>
      <c r="AF1281" s="29" t="s">
        <v>11839</v>
      </c>
      <c r="AG1281" s="28" t="s">
        <v>11839</v>
      </c>
      <c r="AH1281" s="122" t="s">
        <v>11839</v>
      </c>
      <c r="AI1281" s="122" t="s">
        <v>11839</v>
      </c>
      <c r="AJ1281" s="123" t="s">
        <v>11839</v>
      </c>
      <c r="AK1281" s="124" t="s">
        <v>11839</v>
      </c>
      <c r="AL1281" s="28" t="s">
        <v>11839</v>
      </c>
      <c r="AM1281" s="122" t="s">
        <v>11839</v>
      </c>
      <c r="AN1281" s="122" t="s">
        <v>11839</v>
      </c>
      <c r="AO1281" s="123" t="s">
        <v>11839</v>
      </c>
      <c r="AP1281" s="29" t="s">
        <v>11839</v>
      </c>
      <c r="AQ1281" s="28" t="s">
        <v>11839</v>
      </c>
      <c r="AR1281" s="122" t="s">
        <v>11839</v>
      </c>
      <c r="AS1281" s="122" t="s">
        <v>11839</v>
      </c>
      <c r="AT1281" s="123" t="s">
        <v>11839</v>
      </c>
      <c r="AU1281" s="124" t="s">
        <v>11837</v>
      </c>
      <c r="AV1281" s="104"/>
      <c r="AX1281" s="129"/>
      <c r="AY1281" s="139"/>
      <c r="AZ1281" s="139"/>
    </row>
    <row r="1282" spans="3:52" ht="50" customHeight="1">
      <c r="C1282" s="52" t="s">
        <v>6320</v>
      </c>
      <c r="D1282" s="130" t="s">
        <v>2887</v>
      </c>
      <c r="E1282" s="131" t="s">
        <v>6361</v>
      </c>
      <c r="F1282" s="132" t="s">
        <v>2888</v>
      </c>
      <c r="G1282" s="125">
        <v>41.253999999999998</v>
      </c>
      <c r="H1282" s="122">
        <v>36.234999999999999</v>
      </c>
      <c r="I1282" s="123">
        <f t="shared" si="616"/>
        <v>5.0189999999999984</v>
      </c>
      <c r="J1282" s="124">
        <f t="shared" si="617"/>
        <v>13.851248792603831</v>
      </c>
      <c r="K1282" s="125" t="s">
        <v>11904</v>
      </c>
      <c r="L1282" s="122" t="s">
        <v>11904</v>
      </c>
      <c r="M1282" s="123" t="s">
        <v>11837</v>
      </c>
      <c r="N1282" s="124" t="s">
        <v>11837</v>
      </c>
      <c r="O1282" s="125" t="s">
        <v>11840</v>
      </c>
      <c r="P1282" s="122" t="s">
        <v>11840</v>
      </c>
      <c r="Q1282" s="123" t="s">
        <v>11839</v>
      </c>
      <c r="R1282" s="124" t="s">
        <v>11840</v>
      </c>
      <c r="S1282" s="125">
        <v>41.253999999999998</v>
      </c>
      <c r="T1282" s="122">
        <v>36.234999999999999</v>
      </c>
      <c r="U1282" s="123">
        <f t="shared" si="622"/>
        <v>5.0189999999999984</v>
      </c>
      <c r="V1282" s="124">
        <f t="shared" si="623"/>
        <v>13.851248792603831</v>
      </c>
      <c r="W1282" s="121" t="s">
        <v>9191</v>
      </c>
      <c r="X1282" s="122">
        <v>41.253999999999998</v>
      </c>
      <c r="Y1282" s="122">
        <v>36.234999999999999</v>
      </c>
      <c r="Z1282" s="123">
        <v>5.0189999999999984</v>
      </c>
      <c r="AA1282" s="124">
        <v>13.851248792603831</v>
      </c>
      <c r="AB1282" s="28" t="s">
        <v>11839</v>
      </c>
      <c r="AC1282" s="122" t="s">
        <v>11839</v>
      </c>
      <c r="AD1282" s="122" t="s">
        <v>11839</v>
      </c>
      <c r="AE1282" s="123" t="s">
        <v>11839</v>
      </c>
      <c r="AF1282" s="29" t="s">
        <v>11839</v>
      </c>
      <c r="AG1282" s="28" t="s">
        <v>11839</v>
      </c>
      <c r="AH1282" s="122" t="s">
        <v>11839</v>
      </c>
      <c r="AI1282" s="122" t="s">
        <v>11839</v>
      </c>
      <c r="AJ1282" s="123" t="s">
        <v>11839</v>
      </c>
      <c r="AK1282" s="124" t="s">
        <v>11839</v>
      </c>
      <c r="AL1282" s="28" t="s">
        <v>11839</v>
      </c>
      <c r="AM1282" s="122" t="s">
        <v>11839</v>
      </c>
      <c r="AN1282" s="122" t="s">
        <v>11839</v>
      </c>
      <c r="AO1282" s="123" t="s">
        <v>11839</v>
      </c>
      <c r="AP1282" s="29" t="s">
        <v>11839</v>
      </c>
      <c r="AQ1282" s="28" t="s">
        <v>11839</v>
      </c>
      <c r="AR1282" s="122" t="s">
        <v>11839</v>
      </c>
      <c r="AS1282" s="122" t="s">
        <v>11839</v>
      </c>
      <c r="AT1282" s="123" t="s">
        <v>11839</v>
      </c>
      <c r="AU1282" s="124" t="s">
        <v>11837</v>
      </c>
      <c r="AV1282" s="104"/>
      <c r="AX1282" s="129"/>
      <c r="AY1282" s="139"/>
      <c r="AZ1282" s="139"/>
    </row>
    <row r="1283" spans="3:52" ht="50" customHeight="1">
      <c r="C1283" s="52" t="s">
        <v>6320</v>
      </c>
      <c r="D1283" s="130" t="s">
        <v>2889</v>
      </c>
      <c r="E1283" s="131" t="s">
        <v>6361</v>
      </c>
      <c r="F1283" s="132" t="s">
        <v>2890</v>
      </c>
      <c r="G1283" s="125">
        <v>47.427</v>
      </c>
      <c r="H1283" s="122">
        <v>46.698</v>
      </c>
      <c r="I1283" s="123">
        <f t="shared" si="616"/>
        <v>0.7289999999999992</v>
      </c>
      <c r="J1283" s="124">
        <f t="shared" si="617"/>
        <v>1.5610946935628918</v>
      </c>
      <c r="K1283" s="125" t="s">
        <v>11904</v>
      </c>
      <c r="L1283" s="122" t="s">
        <v>11904</v>
      </c>
      <c r="M1283" s="123" t="s">
        <v>11837</v>
      </c>
      <c r="N1283" s="124" t="s">
        <v>11837</v>
      </c>
      <c r="O1283" s="125" t="s">
        <v>11840</v>
      </c>
      <c r="P1283" s="122" t="s">
        <v>11840</v>
      </c>
      <c r="Q1283" s="123" t="s">
        <v>11839</v>
      </c>
      <c r="R1283" s="124" t="s">
        <v>11840</v>
      </c>
      <c r="S1283" s="125">
        <v>47.427</v>
      </c>
      <c r="T1283" s="122">
        <v>46.698</v>
      </c>
      <c r="U1283" s="123">
        <f t="shared" si="622"/>
        <v>0.7289999999999992</v>
      </c>
      <c r="V1283" s="124">
        <f t="shared" si="623"/>
        <v>1.5610946935628918</v>
      </c>
      <c r="W1283" s="121" t="s">
        <v>6433</v>
      </c>
      <c r="X1283" s="122">
        <v>47.427</v>
      </c>
      <c r="Y1283" s="122">
        <v>46.698</v>
      </c>
      <c r="Z1283" s="123">
        <v>0.7289999999999992</v>
      </c>
      <c r="AA1283" s="124">
        <v>1.5610946935628918</v>
      </c>
      <c r="AB1283" s="28" t="s">
        <v>11839</v>
      </c>
      <c r="AC1283" s="122" t="s">
        <v>11839</v>
      </c>
      <c r="AD1283" s="122" t="s">
        <v>11839</v>
      </c>
      <c r="AE1283" s="123" t="s">
        <v>11839</v>
      </c>
      <c r="AF1283" s="29" t="s">
        <v>11839</v>
      </c>
      <c r="AG1283" s="28" t="s">
        <v>11839</v>
      </c>
      <c r="AH1283" s="122" t="s">
        <v>11839</v>
      </c>
      <c r="AI1283" s="122" t="s">
        <v>11839</v>
      </c>
      <c r="AJ1283" s="123" t="s">
        <v>11839</v>
      </c>
      <c r="AK1283" s="124" t="s">
        <v>11839</v>
      </c>
      <c r="AL1283" s="28" t="s">
        <v>11839</v>
      </c>
      <c r="AM1283" s="122" t="s">
        <v>11839</v>
      </c>
      <c r="AN1283" s="122" t="s">
        <v>11839</v>
      </c>
      <c r="AO1283" s="123" t="s">
        <v>11839</v>
      </c>
      <c r="AP1283" s="29" t="s">
        <v>11839</v>
      </c>
      <c r="AQ1283" s="28" t="s">
        <v>11839</v>
      </c>
      <c r="AR1283" s="122" t="s">
        <v>11839</v>
      </c>
      <c r="AS1283" s="122" t="s">
        <v>11839</v>
      </c>
      <c r="AT1283" s="123" t="s">
        <v>11839</v>
      </c>
      <c r="AU1283" s="124" t="s">
        <v>11837</v>
      </c>
      <c r="AV1283" s="104"/>
      <c r="AX1283" s="129"/>
      <c r="AY1283" s="139"/>
      <c r="AZ1283" s="139"/>
    </row>
    <row r="1284" spans="3:52" ht="50" customHeight="1">
      <c r="C1284" s="52" t="s">
        <v>6320</v>
      </c>
      <c r="D1284" s="130" t="s">
        <v>2891</v>
      </c>
      <c r="E1284" s="131" t="s">
        <v>6361</v>
      </c>
      <c r="F1284" s="132" t="s">
        <v>2892</v>
      </c>
      <c r="G1284" s="125">
        <v>1641.886</v>
      </c>
      <c r="H1284" s="122">
        <v>1593.701</v>
      </c>
      <c r="I1284" s="123">
        <f t="shared" si="616"/>
        <v>48.184999999999945</v>
      </c>
      <c r="J1284" s="124">
        <f t="shared" si="617"/>
        <v>3.0234655057629971</v>
      </c>
      <c r="K1284" s="125">
        <v>89.763999999999996</v>
      </c>
      <c r="L1284" s="122">
        <v>89.754999999999995</v>
      </c>
      <c r="M1284" s="123">
        <f t="shared" si="618"/>
        <v>9.0000000000003411E-3</v>
      </c>
      <c r="N1284" s="124">
        <f t="shared" si="619"/>
        <v>1.0027296529441638E-2</v>
      </c>
      <c r="O1284" s="125">
        <v>21.219000000000001</v>
      </c>
      <c r="P1284" s="122">
        <v>21.216999999999999</v>
      </c>
      <c r="Q1284" s="123">
        <f t="shared" si="620"/>
        <v>2.0000000000024443E-3</v>
      </c>
      <c r="R1284" s="124">
        <f t="shared" si="621"/>
        <v>9.4264033558111148E-3</v>
      </c>
      <c r="S1284" s="125">
        <v>1530.903</v>
      </c>
      <c r="T1284" s="122">
        <v>1482.729</v>
      </c>
      <c r="U1284" s="123">
        <f t="shared" si="622"/>
        <v>48.173999999999978</v>
      </c>
      <c r="V1284" s="124">
        <f t="shared" si="623"/>
        <v>3.2490090906699729</v>
      </c>
      <c r="W1284" s="121" t="s">
        <v>9192</v>
      </c>
      <c r="X1284" s="122">
        <v>1530.903</v>
      </c>
      <c r="Y1284" s="122">
        <v>1482.729</v>
      </c>
      <c r="Z1284" s="123">
        <v>48.173999999999978</v>
      </c>
      <c r="AA1284" s="124">
        <v>3.2490090906699729</v>
      </c>
      <c r="AB1284" s="28" t="s">
        <v>11839</v>
      </c>
      <c r="AC1284" s="122" t="s">
        <v>11839</v>
      </c>
      <c r="AD1284" s="122" t="s">
        <v>11839</v>
      </c>
      <c r="AE1284" s="123" t="s">
        <v>11839</v>
      </c>
      <c r="AF1284" s="29" t="s">
        <v>11839</v>
      </c>
      <c r="AG1284" s="28" t="s">
        <v>11839</v>
      </c>
      <c r="AH1284" s="122" t="s">
        <v>11839</v>
      </c>
      <c r="AI1284" s="122" t="s">
        <v>11839</v>
      </c>
      <c r="AJ1284" s="123" t="s">
        <v>11839</v>
      </c>
      <c r="AK1284" s="124" t="s">
        <v>11839</v>
      </c>
      <c r="AL1284" s="28" t="s">
        <v>11839</v>
      </c>
      <c r="AM1284" s="122" t="s">
        <v>11839</v>
      </c>
      <c r="AN1284" s="122" t="s">
        <v>11839</v>
      </c>
      <c r="AO1284" s="123" t="s">
        <v>11839</v>
      </c>
      <c r="AP1284" s="29" t="s">
        <v>11839</v>
      </c>
      <c r="AQ1284" s="28" t="s">
        <v>11839</v>
      </c>
      <c r="AR1284" s="122" t="s">
        <v>11839</v>
      </c>
      <c r="AS1284" s="122" t="s">
        <v>11839</v>
      </c>
      <c r="AT1284" s="123" t="s">
        <v>11839</v>
      </c>
      <c r="AU1284" s="124" t="s">
        <v>11837</v>
      </c>
      <c r="AV1284" s="104"/>
      <c r="AX1284" s="129"/>
      <c r="AY1284" s="139"/>
      <c r="AZ1284" s="139"/>
    </row>
    <row r="1285" spans="3:52" ht="50" customHeight="1">
      <c r="C1285" s="52" t="s">
        <v>6320</v>
      </c>
      <c r="D1285" s="130" t="s">
        <v>2895</v>
      </c>
      <c r="E1285" s="131" t="s">
        <v>6361</v>
      </c>
      <c r="F1285" s="132" t="s">
        <v>2896</v>
      </c>
      <c r="G1285" s="125">
        <v>209.11500000000001</v>
      </c>
      <c r="H1285" s="122">
        <v>198.77500000000001</v>
      </c>
      <c r="I1285" s="123">
        <f t="shared" si="616"/>
        <v>10.340000000000003</v>
      </c>
      <c r="J1285" s="124">
        <f t="shared" si="617"/>
        <v>5.2018614010816266</v>
      </c>
      <c r="K1285" s="125">
        <v>209.11500000000001</v>
      </c>
      <c r="L1285" s="122">
        <v>198.77500000000001</v>
      </c>
      <c r="M1285" s="123">
        <f t="shared" si="618"/>
        <v>10.340000000000003</v>
      </c>
      <c r="N1285" s="124">
        <f t="shared" si="619"/>
        <v>5.2018614010816266</v>
      </c>
      <c r="O1285" s="125" t="s">
        <v>11840</v>
      </c>
      <c r="P1285" s="122" t="s">
        <v>11840</v>
      </c>
      <c r="Q1285" s="123" t="s">
        <v>11839</v>
      </c>
      <c r="R1285" s="124" t="s">
        <v>11840</v>
      </c>
      <c r="S1285" s="125" t="s">
        <v>6421</v>
      </c>
      <c r="T1285" s="122" t="s">
        <v>6421</v>
      </c>
      <c r="U1285" s="123" t="s">
        <v>6421</v>
      </c>
      <c r="V1285" s="124" t="s">
        <v>6421</v>
      </c>
      <c r="W1285" s="121" t="s">
        <v>11839</v>
      </c>
      <c r="X1285" s="122" t="s">
        <v>11840</v>
      </c>
      <c r="Y1285" s="122" t="s">
        <v>11840</v>
      </c>
      <c r="Z1285" s="123" t="s">
        <v>11840</v>
      </c>
      <c r="AA1285" s="124" t="s">
        <v>11840</v>
      </c>
      <c r="AB1285" s="28" t="s">
        <v>11839</v>
      </c>
      <c r="AC1285" s="122" t="s">
        <v>11839</v>
      </c>
      <c r="AD1285" s="122" t="s">
        <v>11839</v>
      </c>
      <c r="AE1285" s="123" t="s">
        <v>11839</v>
      </c>
      <c r="AF1285" s="29" t="s">
        <v>11839</v>
      </c>
      <c r="AG1285" s="28" t="s">
        <v>11839</v>
      </c>
      <c r="AH1285" s="122" t="s">
        <v>11839</v>
      </c>
      <c r="AI1285" s="122" t="s">
        <v>11839</v>
      </c>
      <c r="AJ1285" s="123" t="s">
        <v>11839</v>
      </c>
      <c r="AK1285" s="124" t="s">
        <v>11839</v>
      </c>
      <c r="AL1285" s="28" t="s">
        <v>11839</v>
      </c>
      <c r="AM1285" s="122" t="s">
        <v>11839</v>
      </c>
      <c r="AN1285" s="122" t="s">
        <v>11839</v>
      </c>
      <c r="AO1285" s="123" t="s">
        <v>11839</v>
      </c>
      <c r="AP1285" s="29" t="s">
        <v>11839</v>
      </c>
      <c r="AQ1285" s="28" t="s">
        <v>11839</v>
      </c>
      <c r="AR1285" s="122" t="s">
        <v>11839</v>
      </c>
      <c r="AS1285" s="122" t="s">
        <v>11839</v>
      </c>
      <c r="AT1285" s="123" t="s">
        <v>11839</v>
      </c>
      <c r="AU1285" s="124" t="s">
        <v>11839</v>
      </c>
      <c r="AV1285" s="104"/>
      <c r="AX1285" s="129"/>
      <c r="AY1285" s="139"/>
      <c r="AZ1285" s="139"/>
    </row>
    <row r="1286" spans="3:52" ht="50" customHeight="1">
      <c r="C1286" s="52" t="s">
        <v>6320</v>
      </c>
      <c r="D1286" s="130" t="s">
        <v>2901</v>
      </c>
      <c r="E1286" s="131" t="s">
        <v>6361</v>
      </c>
      <c r="F1286" s="132" t="s">
        <v>2902</v>
      </c>
      <c r="G1286" s="125">
        <v>30.558</v>
      </c>
      <c r="H1286" s="122">
        <v>20.524000000000001</v>
      </c>
      <c r="I1286" s="123">
        <f t="shared" si="616"/>
        <v>10.033999999999999</v>
      </c>
      <c r="J1286" s="124">
        <f t="shared" si="617"/>
        <v>48.889105437536536</v>
      </c>
      <c r="K1286" s="125" t="s">
        <v>11904</v>
      </c>
      <c r="L1286" s="122" t="s">
        <v>11904</v>
      </c>
      <c r="M1286" s="123" t="s">
        <v>11837</v>
      </c>
      <c r="N1286" s="124" t="s">
        <v>11837</v>
      </c>
      <c r="O1286" s="125" t="s">
        <v>11840</v>
      </c>
      <c r="P1286" s="122" t="s">
        <v>11840</v>
      </c>
      <c r="Q1286" s="123" t="s">
        <v>11839</v>
      </c>
      <c r="R1286" s="124" t="s">
        <v>11840</v>
      </c>
      <c r="S1286" s="125">
        <v>30.558</v>
      </c>
      <c r="T1286" s="122">
        <v>20.524000000000001</v>
      </c>
      <c r="U1286" s="123">
        <f t="shared" si="622"/>
        <v>10.033999999999999</v>
      </c>
      <c r="V1286" s="124">
        <f t="shared" si="623"/>
        <v>48.889105437536536</v>
      </c>
      <c r="W1286" s="121" t="s">
        <v>9193</v>
      </c>
      <c r="X1286" s="122">
        <v>30.004000000000001</v>
      </c>
      <c r="Y1286" s="122">
        <v>20.001999999999999</v>
      </c>
      <c r="Z1286" s="123">
        <v>10.002000000000002</v>
      </c>
      <c r="AA1286" s="124">
        <v>50.004999500050005</v>
      </c>
      <c r="AB1286" s="28" t="s">
        <v>9194</v>
      </c>
      <c r="AC1286" s="122">
        <v>0.55400000000000005</v>
      </c>
      <c r="AD1286" s="122">
        <v>0.52200000000000002</v>
      </c>
      <c r="AE1286" s="123">
        <v>3.2000000000000028E-2</v>
      </c>
      <c r="AF1286" s="29">
        <v>6.130268199233722</v>
      </c>
      <c r="AG1286" s="122" t="s">
        <v>6421</v>
      </c>
      <c r="AH1286" s="122" t="s">
        <v>6421</v>
      </c>
      <c r="AI1286" s="122" t="s">
        <v>6421</v>
      </c>
      <c r="AJ1286" s="122" t="s">
        <v>6421</v>
      </c>
      <c r="AK1286" s="122" t="s">
        <v>6421</v>
      </c>
      <c r="AL1286" s="28" t="s">
        <v>6421</v>
      </c>
      <c r="AM1286" s="122" t="s">
        <v>6421</v>
      </c>
      <c r="AN1286" s="122" t="s">
        <v>6421</v>
      </c>
      <c r="AO1286" s="123" t="s">
        <v>6421</v>
      </c>
      <c r="AP1286" s="29" t="s">
        <v>6421</v>
      </c>
      <c r="AQ1286" s="28" t="s">
        <v>6421</v>
      </c>
      <c r="AR1286" s="122" t="s">
        <v>6421</v>
      </c>
      <c r="AS1286" s="122" t="s">
        <v>6421</v>
      </c>
      <c r="AT1286" s="123" t="s">
        <v>6421</v>
      </c>
      <c r="AU1286" s="124" t="s">
        <v>6421</v>
      </c>
      <c r="AV1286" s="104"/>
      <c r="AX1286" s="129"/>
      <c r="AY1286" s="139"/>
      <c r="AZ1286" s="139"/>
    </row>
    <row r="1287" spans="3:52" ht="50" customHeight="1">
      <c r="C1287" s="52" t="s">
        <v>6320</v>
      </c>
      <c r="D1287" s="130" t="s">
        <v>2903</v>
      </c>
      <c r="E1287" s="131" t="s">
        <v>6361</v>
      </c>
      <c r="F1287" s="132" t="s">
        <v>2904</v>
      </c>
      <c r="G1287" s="125">
        <v>92.013999999999996</v>
      </c>
      <c r="H1287" s="122">
        <v>84.311000000000007</v>
      </c>
      <c r="I1287" s="123">
        <f t="shared" si="616"/>
        <v>7.7029999999999887</v>
      </c>
      <c r="J1287" s="124">
        <f t="shared" si="617"/>
        <v>9.1364116188872018</v>
      </c>
      <c r="K1287" s="125" t="s">
        <v>11904</v>
      </c>
      <c r="L1287" s="122" t="s">
        <v>11904</v>
      </c>
      <c r="M1287" s="123" t="s">
        <v>11837</v>
      </c>
      <c r="N1287" s="124" t="s">
        <v>11837</v>
      </c>
      <c r="O1287" s="125" t="s">
        <v>11840</v>
      </c>
      <c r="P1287" s="122" t="s">
        <v>11840</v>
      </c>
      <c r="Q1287" s="123" t="s">
        <v>11839</v>
      </c>
      <c r="R1287" s="124" t="s">
        <v>11840</v>
      </c>
      <c r="S1287" s="125">
        <v>92.013999999999996</v>
      </c>
      <c r="T1287" s="122">
        <v>84.311000000000007</v>
      </c>
      <c r="U1287" s="123">
        <f t="shared" si="622"/>
        <v>7.7029999999999887</v>
      </c>
      <c r="V1287" s="124">
        <f t="shared" si="623"/>
        <v>9.1364116188872018</v>
      </c>
      <c r="W1287" s="121" t="s">
        <v>6484</v>
      </c>
      <c r="X1287" s="122">
        <v>92.013999999999996</v>
      </c>
      <c r="Y1287" s="122">
        <v>84.311000000000007</v>
      </c>
      <c r="Z1287" s="123">
        <v>7.7029999999999887</v>
      </c>
      <c r="AA1287" s="124">
        <v>9.1364116188872018</v>
      </c>
      <c r="AB1287" s="28" t="s">
        <v>11839</v>
      </c>
      <c r="AC1287" s="122" t="s">
        <v>11839</v>
      </c>
      <c r="AD1287" s="122" t="s">
        <v>11839</v>
      </c>
      <c r="AE1287" s="123" t="s">
        <v>11839</v>
      </c>
      <c r="AF1287" s="29" t="s">
        <v>11839</v>
      </c>
      <c r="AG1287" s="28" t="s">
        <v>11839</v>
      </c>
      <c r="AH1287" s="122" t="s">
        <v>11839</v>
      </c>
      <c r="AI1287" s="122" t="s">
        <v>11839</v>
      </c>
      <c r="AJ1287" s="123" t="s">
        <v>11839</v>
      </c>
      <c r="AK1287" s="124" t="s">
        <v>11839</v>
      </c>
      <c r="AL1287" s="28" t="s">
        <v>11839</v>
      </c>
      <c r="AM1287" s="122" t="s">
        <v>11839</v>
      </c>
      <c r="AN1287" s="122" t="s">
        <v>11839</v>
      </c>
      <c r="AO1287" s="123" t="s">
        <v>11839</v>
      </c>
      <c r="AP1287" s="29" t="s">
        <v>11839</v>
      </c>
      <c r="AQ1287" s="28" t="s">
        <v>11839</v>
      </c>
      <c r="AR1287" s="122" t="s">
        <v>11839</v>
      </c>
      <c r="AS1287" s="122" t="s">
        <v>11839</v>
      </c>
      <c r="AT1287" s="123" t="s">
        <v>11839</v>
      </c>
      <c r="AU1287" s="124" t="s">
        <v>11837</v>
      </c>
      <c r="AV1287" s="104"/>
      <c r="AX1287" s="129"/>
      <c r="AY1287" s="139"/>
      <c r="AZ1287" s="139"/>
    </row>
    <row r="1288" spans="3:52" ht="50" customHeight="1">
      <c r="C1288" s="52" t="s">
        <v>6320</v>
      </c>
      <c r="D1288" s="130" t="s">
        <v>2905</v>
      </c>
      <c r="E1288" s="131" t="s">
        <v>6361</v>
      </c>
      <c r="F1288" s="132" t="s">
        <v>2906</v>
      </c>
      <c r="G1288" s="125">
        <v>11.249000000000001</v>
      </c>
      <c r="H1288" s="122">
        <v>11.249000000000001</v>
      </c>
      <c r="I1288" s="123">
        <f t="shared" si="616"/>
        <v>0</v>
      </c>
      <c r="J1288" s="124">
        <f t="shared" si="617"/>
        <v>0</v>
      </c>
      <c r="K1288" s="125" t="s">
        <v>11904</v>
      </c>
      <c r="L1288" s="122" t="s">
        <v>11904</v>
      </c>
      <c r="M1288" s="123" t="s">
        <v>11837</v>
      </c>
      <c r="N1288" s="124" t="s">
        <v>11837</v>
      </c>
      <c r="O1288" s="125" t="s">
        <v>11840</v>
      </c>
      <c r="P1288" s="122" t="s">
        <v>11840</v>
      </c>
      <c r="Q1288" s="123" t="s">
        <v>11839</v>
      </c>
      <c r="R1288" s="124" t="s">
        <v>11840</v>
      </c>
      <c r="S1288" s="125">
        <v>11.249000000000001</v>
      </c>
      <c r="T1288" s="122">
        <v>11.249000000000001</v>
      </c>
      <c r="U1288" s="123">
        <f t="shared" si="622"/>
        <v>0</v>
      </c>
      <c r="V1288" s="124">
        <f t="shared" si="623"/>
        <v>0</v>
      </c>
      <c r="W1288" s="121" t="s">
        <v>9195</v>
      </c>
      <c r="X1288" s="122">
        <v>11.106</v>
      </c>
      <c r="Y1288" s="122">
        <v>11.106</v>
      </c>
      <c r="Z1288" s="123">
        <v>0</v>
      </c>
      <c r="AA1288" s="124">
        <v>0</v>
      </c>
      <c r="AB1288" s="28" t="s">
        <v>9196</v>
      </c>
      <c r="AC1288" s="122">
        <v>0.14299999999999999</v>
      </c>
      <c r="AD1288" s="122">
        <v>0.14299999999999999</v>
      </c>
      <c r="AE1288" s="123">
        <v>0</v>
      </c>
      <c r="AF1288" s="29">
        <v>0</v>
      </c>
      <c r="AG1288" s="122" t="s">
        <v>6421</v>
      </c>
      <c r="AH1288" s="122" t="s">
        <v>6421</v>
      </c>
      <c r="AI1288" s="122" t="s">
        <v>6421</v>
      </c>
      <c r="AJ1288" s="122" t="s">
        <v>6421</v>
      </c>
      <c r="AK1288" s="122" t="s">
        <v>6421</v>
      </c>
      <c r="AL1288" s="28" t="s">
        <v>6421</v>
      </c>
      <c r="AM1288" s="122" t="s">
        <v>6421</v>
      </c>
      <c r="AN1288" s="122" t="s">
        <v>6421</v>
      </c>
      <c r="AO1288" s="123" t="s">
        <v>6421</v>
      </c>
      <c r="AP1288" s="29" t="s">
        <v>6421</v>
      </c>
      <c r="AQ1288" s="28" t="s">
        <v>6421</v>
      </c>
      <c r="AR1288" s="122" t="s">
        <v>6421</v>
      </c>
      <c r="AS1288" s="122" t="s">
        <v>6421</v>
      </c>
      <c r="AT1288" s="123" t="s">
        <v>6421</v>
      </c>
      <c r="AU1288" s="124" t="s">
        <v>6421</v>
      </c>
      <c r="AV1288" s="104"/>
      <c r="AX1288" s="129"/>
      <c r="AY1288" s="139"/>
      <c r="AZ1288" s="139"/>
    </row>
    <row r="1289" spans="3:52" ht="50" customHeight="1">
      <c r="C1289" s="52" t="s">
        <v>6320</v>
      </c>
      <c r="D1289" s="130" t="s">
        <v>2909</v>
      </c>
      <c r="E1289" s="131" t="s">
        <v>6361</v>
      </c>
      <c r="F1289" s="132" t="s">
        <v>2910</v>
      </c>
      <c r="G1289" s="125">
        <v>638.29600000000005</v>
      </c>
      <c r="H1289" s="122">
        <v>625.63599999999997</v>
      </c>
      <c r="I1289" s="123">
        <f t="shared" si="616"/>
        <v>12.660000000000082</v>
      </c>
      <c r="J1289" s="124">
        <f t="shared" si="617"/>
        <v>2.0235408448363081</v>
      </c>
      <c r="K1289" s="125">
        <v>91.896000000000001</v>
      </c>
      <c r="L1289" s="122">
        <v>79.236000000000004</v>
      </c>
      <c r="M1289" s="123">
        <f t="shared" si="618"/>
        <v>12.659999999999997</v>
      </c>
      <c r="N1289" s="124">
        <f t="shared" si="619"/>
        <v>15.977585945782216</v>
      </c>
      <c r="O1289" s="125" t="s">
        <v>11840</v>
      </c>
      <c r="P1289" s="122" t="s">
        <v>11840</v>
      </c>
      <c r="Q1289" s="123" t="s">
        <v>11839</v>
      </c>
      <c r="R1289" s="124" t="s">
        <v>11840</v>
      </c>
      <c r="S1289" s="125">
        <v>546.4</v>
      </c>
      <c r="T1289" s="122">
        <v>546.4</v>
      </c>
      <c r="U1289" s="123">
        <f t="shared" si="622"/>
        <v>0</v>
      </c>
      <c r="V1289" s="124">
        <f t="shared" si="623"/>
        <v>0</v>
      </c>
      <c r="W1289" s="121" t="s">
        <v>7323</v>
      </c>
      <c r="X1289" s="122">
        <v>546.4</v>
      </c>
      <c r="Y1289" s="122">
        <v>546.4</v>
      </c>
      <c r="Z1289" s="123">
        <v>0</v>
      </c>
      <c r="AA1289" s="124">
        <v>0</v>
      </c>
      <c r="AB1289" s="28" t="s">
        <v>11839</v>
      </c>
      <c r="AC1289" s="122" t="s">
        <v>11839</v>
      </c>
      <c r="AD1289" s="122" t="s">
        <v>11839</v>
      </c>
      <c r="AE1289" s="123" t="s">
        <v>11839</v>
      </c>
      <c r="AF1289" s="29" t="s">
        <v>11839</v>
      </c>
      <c r="AG1289" s="28" t="s">
        <v>11839</v>
      </c>
      <c r="AH1289" s="122" t="s">
        <v>11839</v>
      </c>
      <c r="AI1289" s="122" t="s">
        <v>11839</v>
      </c>
      <c r="AJ1289" s="123" t="s">
        <v>11839</v>
      </c>
      <c r="AK1289" s="124" t="s">
        <v>11839</v>
      </c>
      <c r="AL1289" s="28" t="s">
        <v>11839</v>
      </c>
      <c r="AM1289" s="122" t="s">
        <v>11839</v>
      </c>
      <c r="AN1289" s="122" t="s">
        <v>11839</v>
      </c>
      <c r="AO1289" s="123" t="s">
        <v>11839</v>
      </c>
      <c r="AP1289" s="29" t="s">
        <v>11839</v>
      </c>
      <c r="AQ1289" s="28" t="s">
        <v>11839</v>
      </c>
      <c r="AR1289" s="122" t="s">
        <v>11839</v>
      </c>
      <c r="AS1289" s="122" t="s">
        <v>11839</v>
      </c>
      <c r="AT1289" s="123" t="s">
        <v>11839</v>
      </c>
      <c r="AU1289" s="124" t="s">
        <v>11837</v>
      </c>
      <c r="AV1289" s="104"/>
      <c r="AX1289" s="129"/>
      <c r="AY1289" s="139"/>
      <c r="AZ1289" s="139"/>
    </row>
    <row r="1290" spans="3:52" ht="50" customHeight="1">
      <c r="C1290" s="52" t="s">
        <v>6320</v>
      </c>
      <c r="D1290" s="130" t="s">
        <v>2911</v>
      </c>
      <c r="E1290" s="131" t="s">
        <v>6361</v>
      </c>
      <c r="F1290" s="132" t="s">
        <v>2912</v>
      </c>
      <c r="G1290" s="125">
        <v>321.94299999999998</v>
      </c>
      <c r="H1290" s="122">
        <v>1044.0999999999999</v>
      </c>
      <c r="I1290" s="123">
        <f t="shared" si="616"/>
        <v>-722.15699999999993</v>
      </c>
      <c r="J1290" s="124">
        <f t="shared" si="617"/>
        <v>-69.165501388755871</v>
      </c>
      <c r="K1290" s="125">
        <v>50.725000000000001</v>
      </c>
      <c r="L1290" s="122">
        <v>61.618000000000002</v>
      </c>
      <c r="M1290" s="123">
        <f t="shared" si="618"/>
        <v>-10.893000000000001</v>
      </c>
      <c r="N1290" s="124">
        <f t="shared" si="619"/>
        <v>-17.678275828491675</v>
      </c>
      <c r="O1290" s="125">
        <v>0.83199999999999996</v>
      </c>
      <c r="P1290" s="122">
        <v>1.554</v>
      </c>
      <c r="Q1290" s="123">
        <f t="shared" si="620"/>
        <v>-0.72200000000000009</v>
      </c>
      <c r="R1290" s="124">
        <f t="shared" si="621"/>
        <v>-46.460746460746464</v>
      </c>
      <c r="S1290" s="125">
        <v>270.38600000000002</v>
      </c>
      <c r="T1290" s="122">
        <v>980.928</v>
      </c>
      <c r="U1290" s="123">
        <f t="shared" si="622"/>
        <v>-710.54199999999992</v>
      </c>
      <c r="V1290" s="124">
        <f t="shared" si="623"/>
        <v>-72.435693547334751</v>
      </c>
      <c r="W1290" s="121" t="s">
        <v>9197</v>
      </c>
      <c r="X1290" s="122">
        <v>184.303</v>
      </c>
      <c r="Y1290" s="122">
        <v>275.995</v>
      </c>
      <c r="Z1290" s="123">
        <v>-91.692000000000007</v>
      </c>
      <c r="AA1290" s="124">
        <v>-33.222340984438127</v>
      </c>
      <c r="AB1290" s="28" t="s">
        <v>9198</v>
      </c>
      <c r="AC1290" s="122">
        <v>86.082999999999998</v>
      </c>
      <c r="AD1290" s="122">
        <v>80.527000000000001</v>
      </c>
      <c r="AE1290" s="123">
        <v>5.5559999999999974</v>
      </c>
      <c r="AF1290" s="29">
        <v>6.8995492195164321</v>
      </c>
      <c r="AG1290" s="28" t="s">
        <v>9199</v>
      </c>
      <c r="AH1290" s="122" t="s">
        <v>6421</v>
      </c>
      <c r="AI1290" s="122">
        <v>624.40599999999995</v>
      </c>
      <c r="AJ1290" s="123">
        <v>-624.40599999999995</v>
      </c>
      <c r="AK1290" s="124" t="s">
        <v>8576</v>
      </c>
      <c r="AL1290" s="28" t="s">
        <v>6421</v>
      </c>
      <c r="AM1290" s="122" t="s">
        <v>6421</v>
      </c>
      <c r="AN1290" s="122" t="s">
        <v>6421</v>
      </c>
      <c r="AO1290" s="123" t="s">
        <v>6421</v>
      </c>
      <c r="AP1290" s="29" t="s">
        <v>6421</v>
      </c>
      <c r="AQ1290" s="28" t="s">
        <v>6421</v>
      </c>
      <c r="AR1290" s="122" t="s">
        <v>6421</v>
      </c>
      <c r="AS1290" s="122" t="s">
        <v>6421</v>
      </c>
      <c r="AT1290" s="123" t="s">
        <v>6421</v>
      </c>
      <c r="AU1290" s="124" t="s">
        <v>6421</v>
      </c>
      <c r="AV1290" s="104"/>
      <c r="AX1290" s="129"/>
      <c r="AY1290" s="139"/>
      <c r="AZ1290" s="139"/>
    </row>
    <row r="1291" spans="3:52" ht="50" customHeight="1">
      <c r="C1291" s="52" t="s">
        <v>6320</v>
      </c>
      <c r="D1291" s="130" t="s">
        <v>2915</v>
      </c>
      <c r="E1291" s="131" t="s">
        <v>6361</v>
      </c>
      <c r="F1291" s="132" t="s">
        <v>2916</v>
      </c>
      <c r="G1291" s="125">
        <v>378.11500000000001</v>
      </c>
      <c r="H1291" s="122">
        <v>344.97</v>
      </c>
      <c r="I1291" s="123">
        <f t="shared" si="616"/>
        <v>33.144999999999982</v>
      </c>
      <c r="J1291" s="124">
        <f t="shared" si="617"/>
        <v>9.6080818621909092</v>
      </c>
      <c r="K1291" s="125" t="s">
        <v>11904</v>
      </c>
      <c r="L1291" s="122" t="s">
        <v>11904</v>
      </c>
      <c r="M1291" s="123" t="s">
        <v>11837</v>
      </c>
      <c r="N1291" s="124" t="s">
        <v>11837</v>
      </c>
      <c r="O1291" s="125" t="s">
        <v>11840</v>
      </c>
      <c r="P1291" s="122" t="s">
        <v>11840</v>
      </c>
      <c r="Q1291" s="123" t="s">
        <v>11839</v>
      </c>
      <c r="R1291" s="124" t="s">
        <v>11840</v>
      </c>
      <c r="S1291" s="125">
        <v>378.11500000000001</v>
      </c>
      <c r="T1291" s="122">
        <v>344.97</v>
      </c>
      <c r="U1291" s="123">
        <f t="shared" si="622"/>
        <v>33.144999999999982</v>
      </c>
      <c r="V1291" s="124">
        <f t="shared" si="623"/>
        <v>9.6080818621909092</v>
      </c>
      <c r="W1291" s="121" t="s">
        <v>6881</v>
      </c>
      <c r="X1291" s="122">
        <v>378.11500000000001</v>
      </c>
      <c r="Y1291" s="122">
        <v>344.97</v>
      </c>
      <c r="Z1291" s="123">
        <v>33.144999999999982</v>
      </c>
      <c r="AA1291" s="124">
        <v>9.6080818621909092</v>
      </c>
      <c r="AB1291" s="28" t="s">
        <v>11839</v>
      </c>
      <c r="AC1291" s="122" t="s">
        <v>11839</v>
      </c>
      <c r="AD1291" s="122" t="s">
        <v>11839</v>
      </c>
      <c r="AE1291" s="123" t="s">
        <v>11839</v>
      </c>
      <c r="AF1291" s="29" t="s">
        <v>11839</v>
      </c>
      <c r="AG1291" s="28" t="s">
        <v>11839</v>
      </c>
      <c r="AH1291" s="122" t="s">
        <v>11839</v>
      </c>
      <c r="AI1291" s="122" t="s">
        <v>11839</v>
      </c>
      <c r="AJ1291" s="123" t="s">
        <v>11839</v>
      </c>
      <c r="AK1291" s="124" t="s">
        <v>11839</v>
      </c>
      <c r="AL1291" s="28" t="s">
        <v>11839</v>
      </c>
      <c r="AM1291" s="122" t="s">
        <v>11839</v>
      </c>
      <c r="AN1291" s="122" t="s">
        <v>11839</v>
      </c>
      <c r="AO1291" s="123" t="s">
        <v>11839</v>
      </c>
      <c r="AP1291" s="29" t="s">
        <v>11839</v>
      </c>
      <c r="AQ1291" s="28" t="s">
        <v>11839</v>
      </c>
      <c r="AR1291" s="122" t="s">
        <v>11839</v>
      </c>
      <c r="AS1291" s="122" t="s">
        <v>11839</v>
      </c>
      <c r="AT1291" s="123" t="s">
        <v>11839</v>
      </c>
      <c r="AU1291" s="124" t="s">
        <v>11837</v>
      </c>
      <c r="AV1291" s="104"/>
      <c r="AX1291" s="129"/>
      <c r="AY1291" s="139"/>
      <c r="AZ1291" s="139"/>
    </row>
    <row r="1292" spans="3:52" ht="50" customHeight="1">
      <c r="C1292" s="52" t="s">
        <v>6320</v>
      </c>
      <c r="D1292" s="130" t="s">
        <v>2917</v>
      </c>
      <c r="E1292" s="131" t="s">
        <v>6361</v>
      </c>
      <c r="F1292" s="132" t="s">
        <v>2918</v>
      </c>
      <c r="G1292" s="125" t="s">
        <v>6421</v>
      </c>
      <c r="H1292" s="122">
        <v>96.522000000000006</v>
      </c>
      <c r="I1292" s="123">
        <f t="shared" si="616"/>
        <v>-96.522000000000006</v>
      </c>
      <c r="J1292" s="124" t="str">
        <f t="shared" si="617"/>
        <v>皆減</v>
      </c>
      <c r="K1292" s="125" t="s">
        <v>11904</v>
      </c>
      <c r="L1292" s="122" t="s">
        <v>11904</v>
      </c>
      <c r="M1292" s="123" t="s">
        <v>11837</v>
      </c>
      <c r="N1292" s="124" t="s">
        <v>11837</v>
      </c>
      <c r="O1292" s="125" t="s">
        <v>11840</v>
      </c>
      <c r="P1292" s="122" t="s">
        <v>11840</v>
      </c>
      <c r="Q1292" s="123" t="s">
        <v>11839</v>
      </c>
      <c r="R1292" s="124" t="s">
        <v>11840</v>
      </c>
      <c r="S1292" s="125" t="s">
        <v>6421</v>
      </c>
      <c r="T1292" s="122">
        <v>96.522000000000006</v>
      </c>
      <c r="U1292" s="123">
        <f t="shared" si="622"/>
        <v>-96.522000000000006</v>
      </c>
      <c r="V1292" s="124" t="str">
        <f t="shared" si="623"/>
        <v>皆減</v>
      </c>
      <c r="W1292" s="121" t="s">
        <v>9200</v>
      </c>
      <c r="X1292" s="122" t="s">
        <v>6421</v>
      </c>
      <c r="Y1292" s="122">
        <v>96.522000000000006</v>
      </c>
      <c r="Z1292" s="123">
        <v>-96.522000000000006</v>
      </c>
      <c r="AA1292" s="124" t="s">
        <v>8576</v>
      </c>
      <c r="AB1292" s="28" t="s">
        <v>11839</v>
      </c>
      <c r="AC1292" s="122" t="s">
        <v>11839</v>
      </c>
      <c r="AD1292" s="122" t="s">
        <v>11839</v>
      </c>
      <c r="AE1292" s="123" t="s">
        <v>11839</v>
      </c>
      <c r="AF1292" s="29" t="s">
        <v>11839</v>
      </c>
      <c r="AG1292" s="28" t="s">
        <v>11839</v>
      </c>
      <c r="AH1292" s="122" t="s">
        <v>11839</v>
      </c>
      <c r="AI1292" s="122" t="s">
        <v>11839</v>
      </c>
      <c r="AJ1292" s="123" t="s">
        <v>11839</v>
      </c>
      <c r="AK1292" s="124" t="s">
        <v>11839</v>
      </c>
      <c r="AL1292" s="28" t="s">
        <v>11839</v>
      </c>
      <c r="AM1292" s="122" t="s">
        <v>11839</v>
      </c>
      <c r="AN1292" s="122" t="s">
        <v>11839</v>
      </c>
      <c r="AO1292" s="123" t="s">
        <v>11839</v>
      </c>
      <c r="AP1292" s="29" t="s">
        <v>11839</v>
      </c>
      <c r="AQ1292" s="28" t="s">
        <v>11839</v>
      </c>
      <c r="AR1292" s="122" t="s">
        <v>11839</v>
      </c>
      <c r="AS1292" s="122" t="s">
        <v>11839</v>
      </c>
      <c r="AT1292" s="123" t="s">
        <v>11839</v>
      </c>
      <c r="AU1292" s="124" t="s">
        <v>11837</v>
      </c>
      <c r="AV1292" s="104"/>
      <c r="AX1292" s="129"/>
      <c r="AY1292" s="139"/>
      <c r="AZ1292" s="139"/>
    </row>
    <row r="1293" spans="3:52" ht="50" customHeight="1">
      <c r="C1293" s="52" t="s">
        <v>6320</v>
      </c>
      <c r="D1293" s="106" t="s">
        <v>2919</v>
      </c>
      <c r="E1293" s="107" t="s">
        <v>6361</v>
      </c>
      <c r="F1293" s="108" t="s">
        <v>2920</v>
      </c>
      <c r="G1293" s="125">
        <v>18.971</v>
      </c>
      <c r="H1293" s="122">
        <v>17.768000000000001</v>
      </c>
      <c r="I1293" s="123">
        <f t="shared" si="616"/>
        <v>1.2029999999999994</v>
      </c>
      <c r="J1293" s="124">
        <f t="shared" si="617"/>
        <v>6.7705988293561417</v>
      </c>
      <c r="K1293" s="125">
        <v>18.971</v>
      </c>
      <c r="L1293" s="122">
        <v>17.768000000000001</v>
      </c>
      <c r="M1293" s="123">
        <f t="shared" si="618"/>
        <v>1.2029999999999994</v>
      </c>
      <c r="N1293" s="124">
        <f t="shared" si="619"/>
        <v>6.7705988293561417</v>
      </c>
      <c r="O1293" s="125" t="s">
        <v>11840</v>
      </c>
      <c r="P1293" s="122" t="s">
        <v>11840</v>
      </c>
      <c r="Q1293" s="123" t="s">
        <v>11839</v>
      </c>
      <c r="R1293" s="124" t="s">
        <v>11840</v>
      </c>
      <c r="S1293" s="125" t="s">
        <v>6421</v>
      </c>
      <c r="T1293" s="122" t="s">
        <v>6421</v>
      </c>
      <c r="U1293" s="123" t="s">
        <v>6421</v>
      </c>
      <c r="V1293" s="124" t="s">
        <v>6421</v>
      </c>
      <c r="W1293" s="121" t="s">
        <v>11839</v>
      </c>
      <c r="X1293" s="122" t="s">
        <v>11840</v>
      </c>
      <c r="Y1293" s="122" t="s">
        <v>11840</v>
      </c>
      <c r="Z1293" s="123" t="s">
        <v>11840</v>
      </c>
      <c r="AA1293" s="124" t="s">
        <v>11840</v>
      </c>
      <c r="AB1293" s="28" t="s">
        <v>11839</v>
      </c>
      <c r="AC1293" s="122" t="s">
        <v>11839</v>
      </c>
      <c r="AD1293" s="122" t="s">
        <v>11839</v>
      </c>
      <c r="AE1293" s="123" t="s">
        <v>11839</v>
      </c>
      <c r="AF1293" s="29" t="s">
        <v>11839</v>
      </c>
      <c r="AG1293" s="28" t="s">
        <v>11839</v>
      </c>
      <c r="AH1293" s="122" t="s">
        <v>11839</v>
      </c>
      <c r="AI1293" s="122" t="s">
        <v>11839</v>
      </c>
      <c r="AJ1293" s="123" t="s">
        <v>11839</v>
      </c>
      <c r="AK1293" s="124" t="s">
        <v>11839</v>
      </c>
      <c r="AL1293" s="28" t="s">
        <v>11839</v>
      </c>
      <c r="AM1293" s="122" t="s">
        <v>11839</v>
      </c>
      <c r="AN1293" s="122" t="s">
        <v>11839</v>
      </c>
      <c r="AO1293" s="123" t="s">
        <v>11839</v>
      </c>
      <c r="AP1293" s="29" t="s">
        <v>11839</v>
      </c>
      <c r="AQ1293" s="28" t="s">
        <v>11839</v>
      </c>
      <c r="AR1293" s="122" t="s">
        <v>11839</v>
      </c>
      <c r="AS1293" s="122" t="s">
        <v>11839</v>
      </c>
      <c r="AT1293" s="123" t="s">
        <v>11839</v>
      </c>
      <c r="AU1293" s="124" t="s">
        <v>11839</v>
      </c>
      <c r="AV1293" s="8"/>
      <c r="AX1293" s="129"/>
      <c r="AY1293" s="139"/>
      <c r="AZ1293" s="139"/>
    </row>
    <row r="1294" spans="3:52" ht="50" customHeight="1">
      <c r="C1294" s="52" t="s">
        <v>6320</v>
      </c>
      <c r="D1294" s="106" t="s">
        <v>2921</v>
      </c>
      <c r="E1294" s="107" t="s">
        <v>6361</v>
      </c>
      <c r="F1294" s="108" t="s">
        <v>2922</v>
      </c>
      <c r="G1294" s="125">
        <v>16</v>
      </c>
      <c r="H1294" s="122">
        <v>6</v>
      </c>
      <c r="I1294" s="123">
        <f t="shared" si="616"/>
        <v>10</v>
      </c>
      <c r="J1294" s="124">
        <f t="shared" si="617"/>
        <v>166.66666666666669</v>
      </c>
      <c r="K1294" s="125" t="s">
        <v>11904</v>
      </c>
      <c r="L1294" s="122" t="s">
        <v>11904</v>
      </c>
      <c r="M1294" s="123" t="s">
        <v>11837</v>
      </c>
      <c r="N1294" s="124" t="s">
        <v>11837</v>
      </c>
      <c r="O1294" s="125" t="s">
        <v>11840</v>
      </c>
      <c r="P1294" s="122" t="s">
        <v>11840</v>
      </c>
      <c r="Q1294" s="123" t="s">
        <v>11839</v>
      </c>
      <c r="R1294" s="124" t="s">
        <v>11840</v>
      </c>
      <c r="S1294" s="125">
        <v>16</v>
      </c>
      <c r="T1294" s="122">
        <v>6</v>
      </c>
      <c r="U1294" s="123">
        <f t="shared" si="622"/>
        <v>10</v>
      </c>
      <c r="V1294" s="124">
        <f t="shared" si="623"/>
        <v>166.66666666666669</v>
      </c>
      <c r="W1294" s="121" t="s">
        <v>9201</v>
      </c>
      <c r="X1294" s="122">
        <v>16</v>
      </c>
      <c r="Y1294" s="122">
        <v>6</v>
      </c>
      <c r="Z1294" s="123">
        <v>10</v>
      </c>
      <c r="AA1294" s="124">
        <v>166.66666666666669</v>
      </c>
      <c r="AB1294" s="28" t="s">
        <v>11839</v>
      </c>
      <c r="AC1294" s="122" t="s">
        <v>11839</v>
      </c>
      <c r="AD1294" s="122" t="s">
        <v>11839</v>
      </c>
      <c r="AE1294" s="123" t="s">
        <v>11839</v>
      </c>
      <c r="AF1294" s="29" t="s">
        <v>11839</v>
      </c>
      <c r="AG1294" s="28" t="s">
        <v>11839</v>
      </c>
      <c r="AH1294" s="122" t="s">
        <v>11839</v>
      </c>
      <c r="AI1294" s="122" t="s">
        <v>11839</v>
      </c>
      <c r="AJ1294" s="123" t="s">
        <v>11839</v>
      </c>
      <c r="AK1294" s="124" t="s">
        <v>11839</v>
      </c>
      <c r="AL1294" s="28" t="s">
        <v>11839</v>
      </c>
      <c r="AM1294" s="122" t="s">
        <v>11839</v>
      </c>
      <c r="AN1294" s="122" t="s">
        <v>11839</v>
      </c>
      <c r="AO1294" s="123" t="s">
        <v>11839</v>
      </c>
      <c r="AP1294" s="29" t="s">
        <v>11839</v>
      </c>
      <c r="AQ1294" s="28" t="s">
        <v>11839</v>
      </c>
      <c r="AR1294" s="122" t="s">
        <v>11839</v>
      </c>
      <c r="AS1294" s="122" t="s">
        <v>11839</v>
      </c>
      <c r="AT1294" s="123" t="s">
        <v>11839</v>
      </c>
      <c r="AU1294" s="124" t="s">
        <v>11837</v>
      </c>
      <c r="AV1294" s="8"/>
      <c r="AX1294" s="129"/>
      <c r="AY1294" s="139"/>
      <c r="AZ1294" s="139"/>
    </row>
    <row r="1295" spans="3:52" ht="50" customHeight="1">
      <c r="C1295" s="52" t="s">
        <v>6320</v>
      </c>
      <c r="D1295" s="130" t="s">
        <v>2923</v>
      </c>
      <c r="E1295" s="131" t="s">
        <v>6361</v>
      </c>
      <c r="F1295" s="132" t="s">
        <v>2924</v>
      </c>
      <c r="G1295" s="125">
        <v>364</v>
      </c>
      <c r="H1295" s="122">
        <v>330.8</v>
      </c>
      <c r="I1295" s="123">
        <f t="shared" si="616"/>
        <v>33.199999999999989</v>
      </c>
      <c r="J1295" s="124">
        <f t="shared" si="617"/>
        <v>10.036275695284155</v>
      </c>
      <c r="K1295" s="125">
        <v>364</v>
      </c>
      <c r="L1295" s="122">
        <v>330.8</v>
      </c>
      <c r="M1295" s="123">
        <f t="shared" si="618"/>
        <v>33.199999999999989</v>
      </c>
      <c r="N1295" s="124">
        <f t="shared" si="619"/>
        <v>10.036275695284155</v>
      </c>
      <c r="O1295" s="125" t="s">
        <v>11840</v>
      </c>
      <c r="P1295" s="122" t="s">
        <v>11840</v>
      </c>
      <c r="Q1295" s="123" t="s">
        <v>11839</v>
      </c>
      <c r="R1295" s="124" t="s">
        <v>11840</v>
      </c>
      <c r="S1295" s="125" t="s">
        <v>6421</v>
      </c>
      <c r="T1295" s="122" t="s">
        <v>6421</v>
      </c>
      <c r="U1295" s="123" t="s">
        <v>6421</v>
      </c>
      <c r="V1295" s="124" t="s">
        <v>6421</v>
      </c>
      <c r="W1295" s="121" t="s">
        <v>11839</v>
      </c>
      <c r="X1295" s="122" t="s">
        <v>11840</v>
      </c>
      <c r="Y1295" s="122" t="s">
        <v>11840</v>
      </c>
      <c r="Z1295" s="123" t="s">
        <v>11840</v>
      </c>
      <c r="AA1295" s="124" t="s">
        <v>11840</v>
      </c>
      <c r="AB1295" s="28" t="s">
        <v>11839</v>
      </c>
      <c r="AC1295" s="122" t="s">
        <v>11839</v>
      </c>
      <c r="AD1295" s="122" t="s">
        <v>11839</v>
      </c>
      <c r="AE1295" s="123" t="s">
        <v>11839</v>
      </c>
      <c r="AF1295" s="29" t="s">
        <v>11839</v>
      </c>
      <c r="AG1295" s="28" t="s">
        <v>11839</v>
      </c>
      <c r="AH1295" s="122" t="s">
        <v>11839</v>
      </c>
      <c r="AI1295" s="122" t="s">
        <v>11839</v>
      </c>
      <c r="AJ1295" s="123" t="s">
        <v>11839</v>
      </c>
      <c r="AK1295" s="124" t="s">
        <v>11839</v>
      </c>
      <c r="AL1295" s="28" t="s">
        <v>11839</v>
      </c>
      <c r="AM1295" s="122" t="s">
        <v>11839</v>
      </c>
      <c r="AN1295" s="122" t="s">
        <v>11839</v>
      </c>
      <c r="AO1295" s="123" t="s">
        <v>11839</v>
      </c>
      <c r="AP1295" s="29" t="s">
        <v>11839</v>
      </c>
      <c r="AQ1295" s="28" t="s">
        <v>11839</v>
      </c>
      <c r="AR1295" s="122" t="s">
        <v>11839</v>
      </c>
      <c r="AS1295" s="122" t="s">
        <v>11839</v>
      </c>
      <c r="AT1295" s="123" t="s">
        <v>11839</v>
      </c>
      <c r="AU1295" s="124" t="s">
        <v>11839</v>
      </c>
      <c r="AV1295" s="104"/>
      <c r="AX1295" s="129"/>
      <c r="AY1295" s="139"/>
      <c r="AZ1295" s="139"/>
    </row>
    <row r="1296" spans="3:52" ht="50" customHeight="1">
      <c r="C1296" s="52" t="s">
        <v>6320</v>
      </c>
      <c r="D1296" s="130" t="s">
        <v>2929</v>
      </c>
      <c r="E1296" s="131" t="s">
        <v>6361</v>
      </c>
      <c r="F1296" s="132" t="s">
        <v>2930</v>
      </c>
      <c r="G1296" s="125">
        <v>225.911</v>
      </c>
      <c r="H1296" s="122">
        <v>194.34800000000001</v>
      </c>
      <c r="I1296" s="123">
        <f t="shared" si="616"/>
        <v>31.562999999999988</v>
      </c>
      <c r="J1296" s="124">
        <f t="shared" si="617"/>
        <v>16.240455265811836</v>
      </c>
      <c r="K1296" s="125" t="s">
        <v>11904</v>
      </c>
      <c r="L1296" s="122" t="s">
        <v>11904</v>
      </c>
      <c r="M1296" s="123" t="s">
        <v>11837</v>
      </c>
      <c r="N1296" s="124" t="s">
        <v>11837</v>
      </c>
      <c r="O1296" s="125" t="s">
        <v>11840</v>
      </c>
      <c r="P1296" s="122" t="s">
        <v>11840</v>
      </c>
      <c r="Q1296" s="123" t="s">
        <v>11839</v>
      </c>
      <c r="R1296" s="124" t="s">
        <v>11840</v>
      </c>
      <c r="S1296" s="125">
        <v>225.911</v>
      </c>
      <c r="T1296" s="122">
        <v>194.34800000000001</v>
      </c>
      <c r="U1296" s="123">
        <f t="shared" si="622"/>
        <v>31.562999999999988</v>
      </c>
      <c r="V1296" s="124">
        <f t="shared" si="623"/>
        <v>16.240455265811836</v>
      </c>
      <c r="W1296" s="121" t="s">
        <v>9202</v>
      </c>
      <c r="X1296" s="122">
        <v>101.15</v>
      </c>
      <c r="Y1296" s="122">
        <v>98.096999999999994</v>
      </c>
      <c r="Z1296" s="123">
        <v>3.0530000000000115</v>
      </c>
      <c r="AA1296" s="124">
        <v>3.1122256541994266</v>
      </c>
      <c r="AB1296" s="28" t="s">
        <v>9203</v>
      </c>
      <c r="AC1296" s="122">
        <v>79.813000000000002</v>
      </c>
      <c r="AD1296" s="122">
        <v>51.302999999999997</v>
      </c>
      <c r="AE1296" s="123">
        <v>28.510000000000005</v>
      </c>
      <c r="AF1296" s="29">
        <v>55.571798920141134</v>
      </c>
      <c r="AG1296" s="28" t="s">
        <v>9204</v>
      </c>
      <c r="AH1296" s="122">
        <v>44.947000000000003</v>
      </c>
      <c r="AI1296" s="122">
        <v>44.947000000000003</v>
      </c>
      <c r="AJ1296" s="123">
        <v>0</v>
      </c>
      <c r="AK1296" s="124">
        <v>0</v>
      </c>
      <c r="AL1296" s="28" t="s">
        <v>9205</v>
      </c>
      <c r="AM1296" s="122">
        <v>1E-3</v>
      </c>
      <c r="AN1296" s="122">
        <v>1E-3</v>
      </c>
      <c r="AO1296" s="123">
        <v>0</v>
      </c>
      <c r="AP1296" s="29">
        <v>0</v>
      </c>
      <c r="AQ1296" s="28" t="s">
        <v>6421</v>
      </c>
      <c r="AR1296" s="122" t="s">
        <v>6421</v>
      </c>
      <c r="AS1296" s="122" t="s">
        <v>6421</v>
      </c>
      <c r="AT1296" s="123" t="s">
        <v>6421</v>
      </c>
      <c r="AU1296" s="124" t="s">
        <v>6421</v>
      </c>
      <c r="AV1296" s="104"/>
      <c r="AX1296" s="129"/>
      <c r="AY1296" s="139"/>
      <c r="AZ1296" s="139"/>
    </row>
    <row r="1297" spans="3:52" ht="50" customHeight="1">
      <c r="C1297" s="52" t="s">
        <v>6320</v>
      </c>
      <c r="D1297" s="130" t="s">
        <v>2931</v>
      </c>
      <c r="E1297" s="131" t="s">
        <v>6361</v>
      </c>
      <c r="F1297" s="132" t="s">
        <v>2932</v>
      </c>
      <c r="G1297" s="125">
        <v>1468.05</v>
      </c>
      <c r="H1297" s="122">
        <v>1439.335</v>
      </c>
      <c r="I1297" s="123">
        <f t="shared" si="616"/>
        <v>28.714999999999918</v>
      </c>
      <c r="J1297" s="124">
        <f t="shared" si="617"/>
        <v>1.9950185328641294</v>
      </c>
      <c r="K1297" s="125" t="s">
        <v>11904</v>
      </c>
      <c r="L1297" s="122" t="s">
        <v>11904</v>
      </c>
      <c r="M1297" s="123" t="s">
        <v>11837</v>
      </c>
      <c r="N1297" s="124" t="s">
        <v>11837</v>
      </c>
      <c r="O1297" s="125" t="s">
        <v>11840</v>
      </c>
      <c r="P1297" s="122" t="s">
        <v>11840</v>
      </c>
      <c r="Q1297" s="123" t="s">
        <v>11839</v>
      </c>
      <c r="R1297" s="124" t="s">
        <v>11840</v>
      </c>
      <c r="S1297" s="125">
        <v>1468.05</v>
      </c>
      <c r="T1297" s="122">
        <v>1439.335</v>
      </c>
      <c r="U1297" s="123">
        <f t="shared" si="622"/>
        <v>28.714999999999918</v>
      </c>
      <c r="V1297" s="124">
        <f t="shared" si="623"/>
        <v>1.9950185328641294</v>
      </c>
      <c r="W1297" s="121" t="s">
        <v>6488</v>
      </c>
      <c r="X1297" s="122">
        <v>789.46799999999996</v>
      </c>
      <c r="Y1297" s="122">
        <v>791.78300000000002</v>
      </c>
      <c r="Z1297" s="123">
        <v>-2.3150000000000546</v>
      </c>
      <c r="AA1297" s="124">
        <v>-0.29237808844090546</v>
      </c>
      <c r="AB1297" s="28" t="s">
        <v>9206</v>
      </c>
      <c r="AC1297" s="122">
        <v>512.92200000000003</v>
      </c>
      <c r="AD1297" s="122">
        <v>435.43200000000002</v>
      </c>
      <c r="AE1297" s="123">
        <v>77.490000000000009</v>
      </c>
      <c r="AF1297" s="29">
        <v>17.796119715592791</v>
      </c>
      <c r="AG1297" s="28" t="s">
        <v>9207</v>
      </c>
      <c r="AH1297" s="122">
        <v>85.881</v>
      </c>
      <c r="AI1297" s="122">
        <v>86.787999999999997</v>
      </c>
      <c r="AJ1297" s="123">
        <v>-0.90699999999999648</v>
      </c>
      <c r="AK1297" s="124">
        <v>-1.0450753560400015</v>
      </c>
      <c r="AL1297" s="28" t="s">
        <v>9208</v>
      </c>
      <c r="AM1297" s="122">
        <v>30</v>
      </c>
      <c r="AN1297" s="122" t="s">
        <v>6421</v>
      </c>
      <c r="AO1297" s="123">
        <v>30</v>
      </c>
      <c r="AP1297" s="29" t="s">
        <v>11832</v>
      </c>
      <c r="AQ1297" s="28" t="s">
        <v>9209</v>
      </c>
      <c r="AR1297" s="122">
        <v>19.295999999999999</v>
      </c>
      <c r="AS1297" s="122">
        <v>16.077000000000002</v>
      </c>
      <c r="AT1297" s="123">
        <v>3.2189999999999976</v>
      </c>
      <c r="AU1297" s="124">
        <v>20.0223922373577</v>
      </c>
      <c r="AV1297" s="104"/>
      <c r="AX1297" s="129"/>
      <c r="AY1297" s="139"/>
      <c r="AZ1297" s="139"/>
    </row>
    <row r="1298" spans="3:52" ht="50" customHeight="1">
      <c r="C1298" s="52" t="s">
        <v>6320</v>
      </c>
      <c r="D1298" s="130" t="s">
        <v>2933</v>
      </c>
      <c r="E1298" s="131" t="s">
        <v>6361</v>
      </c>
      <c r="F1298" s="132" t="s">
        <v>2934</v>
      </c>
      <c r="G1298" s="125">
        <v>3617.913</v>
      </c>
      <c r="H1298" s="122">
        <v>3700.8960000000002</v>
      </c>
      <c r="I1298" s="123">
        <f t="shared" si="616"/>
        <v>-82.983000000000175</v>
      </c>
      <c r="J1298" s="124">
        <f t="shared" si="617"/>
        <v>-2.2422407979040799</v>
      </c>
      <c r="K1298" s="125">
        <v>903.52700000000004</v>
      </c>
      <c r="L1298" s="122">
        <v>888.47500000000002</v>
      </c>
      <c r="M1298" s="123">
        <f t="shared" si="618"/>
        <v>15.052000000000021</v>
      </c>
      <c r="N1298" s="124">
        <f t="shared" si="619"/>
        <v>1.6941388333943013</v>
      </c>
      <c r="O1298" s="125" t="s">
        <v>11840</v>
      </c>
      <c r="P1298" s="122" t="s">
        <v>11840</v>
      </c>
      <c r="Q1298" s="123" t="s">
        <v>11839</v>
      </c>
      <c r="R1298" s="124" t="s">
        <v>11840</v>
      </c>
      <c r="S1298" s="125">
        <v>2714.386</v>
      </c>
      <c r="T1298" s="122">
        <v>2812.4209999999998</v>
      </c>
      <c r="U1298" s="123">
        <f t="shared" si="622"/>
        <v>-98.034999999999854</v>
      </c>
      <c r="V1298" s="124">
        <f t="shared" si="623"/>
        <v>-3.4857868007670212</v>
      </c>
      <c r="W1298" s="121" t="s">
        <v>9210</v>
      </c>
      <c r="X1298" s="122">
        <v>1500</v>
      </c>
      <c r="Y1298" s="122">
        <v>1500</v>
      </c>
      <c r="Z1298" s="123">
        <v>0</v>
      </c>
      <c r="AA1298" s="124">
        <v>0</v>
      </c>
      <c r="AB1298" s="28" t="s">
        <v>6504</v>
      </c>
      <c r="AC1298" s="122">
        <v>741.05200000000002</v>
      </c>
      <c r="AD1298" s="122">
        <v>823.35799999999995</v>
      </c>
      <c r="AE1298" s="123">
        <v>-82.305999999999926</v>
      </c>
      <c r="AF1298" s="29">
        <v>-9.996380675234823</v>
      </c>
      <c r="AG1298" s="28" t="s">
        <v>9211</v>
      </c>
      <c r="AH1298" s="122">
        <v>196.84100000000001</v>
      </c>
      <c r="AI1298" s="122">
        <v>195.94300000000001</v>
      </c>
      <c r="AJ1298" s="123">
        <v>0.89799999999999613</v>
      </c>
      <c r="AK1298" s="124">
        <v>0.45829654542392229</v>
      </c>
      <c r="AL1298" s="28" t="s">
        <v>8113</v>
      </c>
      <c r="AM1298" s="122">
        <v>107.85899999999999</v>
      </c>
      <c r="AN1298" s="122">
        <v>131.393</v>
      </c>
      <c r="AO1298" s="123">
        <v>-23.534000000000006</v>
      </c>
      <c r="AP1298" s="29">
        <v>-17.911152040063023</v>
      </c>
      <c r="AQ1298" s="28" t="s">
        <v>9212</v>
      </c>
      <c r="AR1298" s="122">
        <v>89.55</v>
      </c>
      <c r="AS1298" s="122">
        <v>89.364000000000004</v>
      </c>
      <c r="AT1298" s="123">
        <v>0.18599999999999284</v>
      </c>
      <c r="AU1298" s="124">
        <v>0.20813750503557676</v>
      </c>
      <c r="AV1298" s="104"/>
      <c r="AX1298" s="129"/>
      <c r="AY1298" s="139"/>
      <c r="AZ1298" s="139"/>
    </row>
    <row r="1299" spans="3:52" ht="50" customHeight="1">
      <c r="C1299" s="52" t="s">
        <v>6320</v>
      </c>
      <c r="D1299" s="130" t="s">
        <v>2935</v>
      </c>
      <c r="E1299" s="131" t="s">
        <v>6361</v>
      </c>
      <c r="F1299" s="132" t="s">
        <v>2936</v>
      </c>
      <c r="G1299" s="125">
        <v>52.786000000000001</v>
      </c>
      <c r="H1299" s="122">
        <v>48.665999999999997</v>
      </c>
      <c r="I1299" s="123">
        <f t="shared" si="616"/>
        <v>4.1200000000000045</v>
      </c>
      <c r="J1299" s="124">
        <f t="shared" si="617"/>
        <v>8.4658693954711808</v>
      </c>
      <c r="K1299" s="125">
        <v>52.786000000000001</v>
      </c>
      <c r="L1299" s="122">
        <v>48.665999999999997</v>
      </c>
      <c r="M1299" s="123">
        <f t="shared" si="618"/>
        <v>4.1200000000000045</v>
      </c>
      <c r="N1299" s="124">
        <f t="shared" si="619"/>
        <v>8.4658693954711808</v>
      </c>
      <c r="O1299" s="125" t="s">
        <v>11840</v>
      </c>
      <c r="P1299" s="122" t="s">
        <v>11840</v>
      </c>
      <c r="Q1299" s="123" t="s">
        <v>11839</v>
      </c>
      <c r="R1299" s="124" t="s">
        <v>11840</v>
      </c>
      <c r="S1299" s="125" t="s">
        <v>6421</v>
      </c>
      <c r="T1299" s="122" t="s">
        <v>6421</v>
      </c>
      <c r="U1299" s="123" t="s">
        <v>6421</v>
      </c>
      <c r="V1299" s="124" t="s">
        <v>6421</v>
      </c>
      <c r="W1299" s="121" t="s">
        <v>11839</v>
      </c>
      <c r="X1299" s="122" t="s">
        <v>11840</v>
      </c>
      <c r="Y1299" s="122" t="s">
        <v>11840</v>
      </c>
      <c r="Z1299" s="123" t="s">
        <v>11840</v>
      </c>
      <c r="AA1299" s="124" t="s">
        <v>11840</v>
      </c>
      <c r="AB1299" s="28" t="s">
        <v>11839</v>
      </c>
      <c r="AC1299" s="122" t="s">
        <v>11839</v>
      </c>
      <c r="AD1299" s="122" t="s">
        <v>11839</v>
      </c>
      <c r="AE1299" s="123" t="s">
        <v>11839</v>
      </c>
      <c r="AF1299" s="29" t="s">
        <v>11839</v>
      </c>
      <c r="AG1299" s="28" t="s">
        <v>11839</v>
      </c>
      <c r="AH1299" s="122" t="s">
        <v>11839</v>
      </c>
      <c r="AI1299" s="122" t="s">
        <v>11839</v>
      </c>
      <c r="AJ1299" s="123" t="s">
        <v>11839</v>
      </c>
      <c r="AK1299" s="124" t="s">
        <v>11839</v>
      </c>
      <c r="AL1299" s="28" t="s">
        <v>11839</v>
      </c>
      <c r="AM1299" s="122" t="s">
        <v>11839</v>
      </c>
      <c r="AN1299" s="122" t="s">
        <v>11839</v>
      </c>
      <c r="AO1299" s="123" t="s">
        <v>11839</v>
      </c>
      <c r="AP1299" s="29" t="s">
        <v>11839</v>
      </c>
      <c r="AQ1299" s="28" t="s">
        <v>11839</v>
      </c>
      <c r="AR1299" s="122" t="s">
        <v>11839</v>
      </c>
      <c r="AS1299" s="122" t="s">
        <v>11839</v>
      </c>
      <c r="AT1299" s="123" t="s">
        <v>11839</v>
      </c>
      <c r="AU1299" s="124" t="s">
        <v>11839</v>
      </c>
      <c r="AV1299" s="104"/>
      <c r="AX1299" s="129"/>
      <c r="AY1299" s="139"/>
      <c r="AZ1299" s="139"/>
    </row>
    <row r="1300" spans="3:52" ht="50" customHeight="1">
      <c r="C1300" s="52" t="s">
        <v>6320</v>
      </c>
      <c r="D1300" s="130" t="s">
        <v>2939</v>
      </c>
      <c r="E1300" s="131" t="s">
        <v>6361</v>
      </c>
      <c r="F1300" s="132" t="s">
        <v>2940</v>
      </c>
      <c r="G1300" s="125">
        <v>276.83699999999999</v>
      </c>
      <c r="H1300" s="122">
        <v>271.14999999999998</v>
      </c>
      <c r="I1300" s="123">
        <f t="shared" si="616"/>
        <v>5.6870000000000118</v>
      </c>
      <c r="J1300" s="124">
        <f t="shared" si="617"/>
        <v>2.0973630831643044</v>
      </c>
      <c r="K1300" s="125" t="s">
        <v>11904</v>
      </c>
      <c r="L1300" s="122" t="s">
        <v>11904</v>
      </c>
      <c r="M1300" s="123" t="s">
        <v>11837</v>
      </c>
      <c r="N1300" s="124" t="s">
        <v>11837</v>
      </c>
      <c r="O1300" s="125" t="s">
        <v>11840</v>
      </c>
      <c r="P1300" s="122" t="s">
        <v>11840</v>
      </c>
      <c r="Q1300" s="123" t="s">
        <v>11839</v>
      </c>
      <c r="R1300" s="124" t="s">
        <v>11840</v>
      </c>
      <c r="S1300" s="125">
        <v>276.83699999999999</v>
      </c>
      <c r="T1300" s="122">
        <v>271.14999999999998</v>
      </c>
      <c r="U1300" s="123">
        <f t="shared" si="622"/>
        <v>5.6870000000000118</v>
      </c>
      <c r="V1300" s="124">
        <f t="shared" si="623"/>
        <v>2.0973630831643044</v>
      </c>
      <c r="W1300" s="121" t="s">
        <v>6484</v>
      </c>
      <c r="X1300" s="122">
        <v>156.96899999999999</v>
      </c>
      <c r="Y1300" s="122">
        <v>149.31</v>
      </c>
      <c r="Z1300" s="123">
        <v>7.6589999999999918</v>
      </c>
      <c r="AA1300" s="124">
        <v>5.129596142254365</v>
      </c>
      <c r="AB1300" s="28" t="s">
        <v>9213</v>
      </c>
      <c r="AC1300" s="122">
        <v>114.02800000000001</v>
      </c>
      <c r="AD1300" s="122">
        <v>116.39</v>
      </c>
      <c r="AE1300" s="123">
        <v>-2.3619999999999948</v>
      </c>
      <c r="AF1300" s="29">
        <v>-2.0293839676948147</v>
      </c>
      <c r="AG1300" s="28" t="s">
        <v>9214</v>
      </c>
      <c r="AH1300" s="122">
        <v>5.84</v>
      </c>
      <c r="AI1300" s="122">
        <v>5.45</v>
      </c>
      <c r="AJ1300" s="123">
        <v>0.38999999999999968</v>
      </c>
      <c r="AK1300" s="124">
        <v>7.1559633027522871</v>
      </c>
      <c r="AL1300" s="28" t="s">
        <v>6421</v>
      </c>
      <c r="AM1300" s="122" t="s">
        <v>6421</v>
      </c>
      <c r="AN1300" s="122" t="s">
        <v>6421</v>
      </c>
      <c r="AO1300" s="123" t="s">
        <v>6421</v>
      </c>
      <c r="AP1300" s="29" t="s">
        <v>6421</v>
      </c>
      <c r="AQ1300" s="28" t="s">
        <v>6421</v>
      </c>
      <c r="AR1300" s="122" t="s">
        <v>6421</v>
      </c>
      <c r="AS1300" s="122" t="s">
        <v>6421</v>
      </c>
      <c r="AT1300" s="123" t="s">
        <v>6421</v>
      </c>
      <c r="AU1300" s="124" t="s">
        <v>6421</v>
      </c>
      <c r="AV1300" s="104"/>
      <c r="AX1300" s="129"/>
      <c r="AY1300" s="139"/>
      <c r="AZ1300" s="139"/>
    </row>
    <row r="1301" spans="3:52" ht="50" customHeight="1">
      <c r="C1301" s="52" t="s">
        <v>6320</v>
      </c>
      <c r="D1301" s="130" t="s">
        <v>2943</v>
      </c>
      <c r="E1301" s="131" t="s">
        <v>6361</v>
      </c>
      <c r="F1301" s="132" t="s">
        <v>2944</v>
      </c>
      <c r="G1301" s="125">
        <v>224.40799999999999</v>
      </c>
      <c r="H1301" s="122">
        <v>214.40799999999999</v>
      </c>
      <c r="I1301" s="123">
        <f t="shared" si="616"/>
        <v>10</v>
      </c>
      <c r="J1301" s="124">
        <f t="shared" si="617"/>
        <v>4.6640050744375205</v>
      </c>
      <c r="K1301" s="125">
        <v>224.40799999999999</v>
      </c>
      <c r="L1301" s="122">
        <v>214.40799999999999</v>
      </c>
      <c r="M1301" s="123">
        <f t="shared" si="618"/>
        <v>10</v>
      </c>
      <c r="N1301" s="124">
        <f t="shared" si="619"/>
        <v>4.6640050744375205</v>
      </c>
      <c r="O1301" s="125" t="s">
        <v>11840</v>
      </c>
      <c r="P1301" s="122" t="s">
        <v>11840</v>
      </c>
      <c r="Q1301" s="123" t="s">
        <v>11839</v>
      </c>
      <c r="R1301" s="124" t="s">
        <v>11840</v>
      </c>
      <c r="S1301" s="125" t="s">
        <v>6421</v>
      </c>
      <c r="T1301" s="122" t="s">
        <v>6421</v>
      </c>
      <c r="U1301" s="123" t="s">
        <v>6421</v>
      </c>
      <c r="V1301" s="124" t="s">
        <v>6421</v>
      </c>
      <c r="W1301" s="121" t="s">
        <v>11839</v>
      </c>
      <c r="X1301" s="122" t="s">
        <v>11840</v>
      </c>
      <c r="Y1301" s="122" t="s">
        <v>11840</v>
      </c>
      <c r="Z1301" s="123" t="s">
        <v>11840</v>
      </c>
      <c r="AA1301" s="124" t="s">
        <v>11840</v>
      </c>
      <c r="AB1301" s="28" t="s">
        <v>11839</v>
      </c>
      <c r="AC1301" s="122" t="s">
        <v>11839</v>
      </c>
      <c r="AD1301" s="122" t="s">
        <v>11839</v>
      </c>
      <c r="AE1301" s="123" t="s">
        <v>11839</v>
      </c>
      <c r="AF1301" s="29" t="s">
        <v>11839</v>
      </c>
      <c r="AG1301" s="28" t="s">
        <v>11839</v>
      </c>
      <c r="AH1301" s="122" t="s">
        <v>11839</v>
      </c>
      <c r="AI1301" s="122" t="s">
        <v>11839</v>
      </c>
      <c r="AJ1301" s="123" t="s">
        <v>11839</v>
      </c>
      <c r="AK1301" s="124" t="s">
        <v>11839</v>
      </c>
      <c r="AL1301" s="28" t="s">
        <v>11839</v>
      </c>
      <c r="AM1301" s="122" t="s">
        <v>11839</v>
      </c>
      <c r="AN1301" s="122" t="s">
        <v>11839</v>
      </c>
      <c r="AO1301" s="123" t="s">
        <v>11839</v>
      </c>
      <c r="AP1301" s="29" t="s">
        <v>11839</v>
      </c>
      <c r="AQ1301" s="28" t="s">
        <v>11839</v>
      </c>
      <c r="AR1301" s="122" t="s">
        <v>11839</v>
      </c>
      <c r="AS1301" s="122" t="s">
        <v>11839</v>
      </c>
      <c r="AT1301" s="123" t="s">
        <v>11839</v>
      </c>
      <c r="AU1301" s="124" t="s">
        <v>11839</v>
      </c>
      <c r="AV1301" s="104"/>
      <c r="AX1301" s="129"/>
      <c r="AY1301" s="139"/>
      <c r="AZ1301" s="139"/>
    </row>
    <row r="1302" spans="3:52" ht="50" customHeight="1">
      <c r="C1302" s="52" t="s">
        <v>6320</v>
      </c>
      <c r="D1302" s="106" t="s">
        <v>2945</v>
      </c>
      <c r="E1302" s="107" t="s">
        <v>6361</v>
      </c>
      <c r="F1302" s="108" t="s">
        <v>2946</v>
      </c>
      <c r="G1302" s="125">
        <v>1168.83</v>
      </c>
      <c r="H1302" s="122">
        <v>1269.116</v>
      </c>
      <c r="I1302" s="123">
        <f t="shared" si="616"/>
        <v>-100.28600000000006</v>
      </c>
      <c r="J1302" s="124">
        <f t="shared" si="617"/>
        <v>-7.9020357477173135</v>
      </c>
      <c r="K1302" s="125" t="s">
        <v>11904</v>
      </c>
      <c r="L1302" s="122" t="s">
        <v>11904</v>
      </c>
      <c r="M1302" s="123" t="s">
        <v>11837</v>
      </c>
      <c r="N1302" s="124" t="s">
        <v>11837</v>
      </c>
      <c r="O1302" s="125" t="s">
        <v>11840</v>
      </c>
      <c r="P1302" s="122" t="s">
        <v>11840</v>
      </c>
      <c r="Q1302" s="123" t="s">
        <v>11839</v>
      </c>
      <c r="R1302" s="124" t="s">
        <v>11840</v>
      </c>
      <c r="S1302" s="125">
        <v>1168.83</v>
      </c>
      <c r="T1302" s="122">
        <v>1269.116</v>
      </c>
      <c r="U1302" s="123">
        <f t="shared" si="622"/>
        <v>-100.28600000000006</v>
      </c>
      <c r="V1302" s="124">
        <f t="shared" si="623"/>
        <v>-7.9020357477173135</v>
      </c>
      <c r="W1302" s="121" t="s">
        <v>6488</v>
      </c>
      <c r="X1302" s="122">
        <v>1022.797</v>
      </c>
      <c r="Y1302" s="122">
        <v>1122.6790000000001</v>
      </c>
      <c r="Z1302" s="123">
        <v>-99.882000000000062</v>
      </c>
      <c r="AA1302" s="124">
        <v>-8.8967549940811264</v>
      </c>
      <c r="AB1302" s="28" t="s">
        <v>9215</v>
      </c>
      <c r="AC1302" s="122">
        <v>103.27200000000001</v>
      </c>
      <c r="AD1302" s="122">
        <v>103.23699999999999</v>
      </c>
      <c r="AE1302" s="123">
        <v>3.50000000000108E-2</v>
      </c>
      <c r="AF1302" s="29">
        <v>3.3902573689675988E-2</v>
      </c>
      <c r="AG1302" s="28" t="s">
        <v>6827</v>
      </c>
      <c r="AH1302" s="122">
        <v>42.761000000000003</v>
      </c>
      <c r="AI1302" s="122">
        <v>43.2</v>
      </c>
      <c r="AJ1302" s="123">
        <v>-0.43900000000000006</v>
      </c>
      <c r="AK1302" s="124">
        <v>-1.0162037037037037</v>
      </c>
      <c r="AL1302" s="28" t="s">
        <v>6421</v>
      </c>
      <c r="AM1302" s="122" t="s">
        <v>6421</v>
      </c>
      <c r="AN1302" s="122" t="s">
        <v>6421</v>
      </c>
      <c r="AO1302" s="123" t="s">
        <v>6421</v>
      </c>
      <c r="AP1302" s="29" t="s">
        <v>6421</v>
      </c>
      <c r="AQ1302" s="28" t="s">
        <v>6421</v>
      </c>
      <c r="AR1302" s="122" t="s">
        <v>6421</v>
      </c>
      <c r="AS1302" s="122" t="s">
        <v>6421</v>
      </c>
      <c r="AT1302" s="123" t="s">
        <v>6421</v>
      </c>
      <c r="AU1302" s="124" t="s">
        <v>6421</v>
      </c>
      <c r="AV1302" s="8"/>
      <c r="AX1302" s="129"/>
      <c r="AY1302" s="139"/>
      <c r="AZ1302" s="139"/>
    </row>
    <row r="1303" spans="3:52" ht="50" customHeight="1">
      <c r="C1303" s="52" t="s">
        <v>6320</v>
      </c>
      <c r="D1303" s="130" t="s">
        <v>2951</v>
      </c>
      <c r="E1303" s="131" t="s">
        <v>6361</v>
      </c>
      <c r="F1303" s="132" t="s">
        <v>2952</v>
      </c>
      <c r="G1303" s="125">
        <v>10842.601000000001</v>
      </c>
      <c r="H1303" s="122">
        <v>10183.017</v>
      </c>
      <c r="I1303" s="123">
        <f t="shared" si="616"/>
        <v>659.58400000000074</v>
      </c>
      <c r="J1303" s="124">
        <f t="shared" si="617"/>
        <v>6.4772944992628494</v>
      </c>
      <c r="K1303" s="125" t="s">
        <v>11904</v>
      </c>
      <c r="L1303" s="122" t="s">
        <v>11904</v>
      </c>
      <c r="M1303" s="123" t="s">
        <v>11837</v>
      </c>
      <c r="N1303" s="124" t="s">
        <v>11837</v>
      </c>
      <c r="O1303" s="125" t="s">
        <v>11840</v>
      </c>
      <c r="P1303" s="122" t="s">
        <v>11840</v>
      </c>
      <c r="Q1303" s="123" t="s">
        <v>11839</v>
      </c>
      <c r="R1303" s="124" t="s">
        <v>11840</v>
      </c>
      <c r="S1303" s="125">
        <v>10842.601000000001</v>
      </c>
      <c r="T1303" s="122">
        <v>10183.017</v>
      </c>
      <c r="U1303" s="123">
        <f t="shared" si="622"/>
        <v>659.58400000000074</v>
      </c>
      <c r="V1303" s="124">
        <f t="shared" si="623"/>
        <v>6.4772944992628494</v>
      </c>
      <c r="W1303" s="121" t="s">
        <v>6613</v>
      </c>
      <c r="X1303" s="122">
        <v>10075.39</v>
      </c>
      <c r="Y1303" s="122">
        <v>9388.8649999999998</v>
      </c>
      <c r="Z1303" s="123">
        <v>686.52499999999964</v>
      </c>
      <c r="AA1303" s="124">
        <v>7.3121191965162948</v>
      </c>
      <c r="AB1303" s="28" t="s">
        <v>9216</v>
      </c>
      <c r="AC1303" s="122">
        <v>500</v>
      </c>
      <c r="AD1303" s="122">
        <v>500</v>
      </c>
      <c r="AE1303" s="123">
        <v>0</v>
      </c>
      <c r="AF1303" s="29">
        <v>0</v>
      </c>
      <c r="AG1303" s="28" t="s">
        <v>9217</v>
      </c>
      <c r="AH1303" s="122">
        <v>267.21100000000001</v>
      </c>
      <c r="AI1303" s="122">
        <v>294.15199999999999</v>
      </c>
      <c r="AJ1303" s="123">
        <v>-26.940999999999974</v>
      </c>
      <c r="AK1303" s="124">
        <v>-9.1588702439554979</v>
      </c>
      <c r="AL1303" s="28" t="s">
        <v>6421</v>
      </c>
      <c r="AM1303" s="122" t="s">
        <v>6421</v>
      </c>
      <c r="AN1303" s="122" t="s">
        <v>6421</v>
      </c>
      <c r="AO1303" s="123" t="s">
        <v>6421</v>
      </c>
      <c r="AP1303" s="29" t="s">
        <v>6421</v>
      </c>
      <c r="AQ1303" s="28" t="s">
        <v>6421</v>
      </c>
      <c r="AR1303" s="122" t="s">
        <v>6421</v>
      </c>
      <c r="AS1303" s="122" t="s">
        <v>6421</v>
      </c>
      <c r="AT1303" s="123" t="s">
        <v>6421</v>
      </c>
      <c r="AU1303" s="124" t="s">
        <v>6421</v>
      </c>
      <c r="AV1303" s="104"/>
      <c r="AX1303" s="129"/>
      <c r="AY1303" s="139"/>
      <c r="AZ1303" s="139"/>
    </row>
    <row r="1304" spans="3:52" ht="50" customHeight="1">
      <c r="C1304" s="52" t="s">
        <v>6320</v>
      </c>
      <c r="D1304" s="130" t="s">
        <v>2955</v>
      </c>
      <c r="E1304" s="131" t="s">
        <v>6361</v>
      </c>
      <c r="F1304" s="132" t="s">
        <v>2956</v>
      </c>
      <c r="G1304" s="125">
        <v>84.813000000000002</v>
      </c>
      <c r="H1304" s="122">
        <v>55.835999999999999</v>
      </c>
      <c r="I1304" s="123">
        <f t="shared" si="616"/>
        <v>28.977000000000004</v>
      </c>
      <c r="J1304" s="124">
        <f t="shared" si="617"/>
        <v>51.896625832796047</v>
      </c>
      <c r="K1304" s="125">
        <v>84.813000000000002</v>
      </c>
      <c r="L1304" s="122">
        <v>55.835999999999999</v>
      </c>
      <c r="M1304" s="123">
        <f t="shared" si="618"/>
        <v>28.977000000000004</v>
      </c>
      <c r="N1304" s="124">
        <f t="shared" si="619"/>
        <v>51.896625832796047</v>
      </c>
      <c r="O1304" s="125" t="s">
        <v>11840</v>
      </c>
      <c r="P1304" s="122" t="s">
        <v>11840</v>
      </c>
      <c r="Q1304" s="123" t="s">
        <v>11839</v>
      </c>
      <c r="R1304" s="124" t="s">
        <v>11840</v>
      </c>
      <c r="S1304" s="125" t="s">
        <v>6421</v>
      </c>
      <c r="T1304" s="122" t="s">
        <v>6421</v>
      </c>
      <c r="U1304" s="123" t="s">
        <v>6421</v>
      </c>
      <c r="V1304" s="124" t="s">
        <v>6421</v>
      </c>
      <c r="W1304" s="121" t="s">
        <v>11839</v>
      </c>
      <c r="X1304" s="122" t="s">
        <v>11840</v>
      </c>
      <c r="Y1304" s="122" t="s">
        <v>11840</v>
      </c>
      <c r="Z1304" s="123" t="s">
        <v>11840</v>
      </c>
      <c r="AA1304" s="124" t="s">
        <v>11840</v>
      </c>
      <c r="AB1304" s="28" t="s">
        <v>11839</v>
      </c>
      <c r="AC1304" s="122" t="s">
        <v>11839</v>
      </c>
      <c r="AD1304" s="122" t="s">
        <v>11839</v>
      </c>
      <c r="AE1304" s="123" t="s">
        <v>11839</v>
      </c>
      <c r="AF1304" s="29" t="s">
        <v>11839</v>
      </c>
      <c r="AG1304" s="28" t="s">
        <v>11839</v>
      </c>
      <c r="AH1304" s="122" t="s">
        <v>11839</v>
      </c>
      <c r="AI1304" s="122" t="s">
        <v>11839</v>
      </c>
      <c r="AJ1304" s="123" t="s">
        <v>11839</v>
      </c>
      <c r="AK1304" s="124" t="s">
        <v>11839</v>
      </c>
      <c r="AL1304" s="28" t="s">
        <v>11839</v>
      </c>
      <c r="AM1304" s="122" t="s">
        <v>11839</v>
      </c>
      <c r="AN1304" s="122" t="s">
        <v>11839</v>
      </c>
      <c r="AO1304" s="123" t="s">
        <v>11839</v>
      </c>
      <c r="AP1304" s="29" t="s">
        <v>11839</v>
      </c>
      <c r="AQ1304" s="28" t="s">
        <v>11839</v>
      </c>
      <c r="AR1304" s="122" t="s">
        <v>11839</v>
      </c>
      <c r="AS1304" s="122" t="s">
        <v>11839</v>
      </c>
      <c r="AT1304" s="123" t="s">
        <v>11839</v>
      </c>
      <c r="AU1304" s="124" t="s">
        <v>11839</v>
      </c>
      <c r="AV1304" s="104"/>
      <c r="AX1304" s="129"/>
      <c r="AY1304" s="139"/>
      <c r="AZ1304" s="139"/>
    </row>
    <row r="1305" spans="3:52" ht="50" customHeight="1">
      <c r="C1305" s="52" t="s">
        <v>6320</v>
      </c>
      <c r="D1305" s="130" t="s">
        <v>2957</v>
      </c>
      <c r="E1305" s="131" t="s">
        <v>6361</v>
      </c>
      <c r="F1305" s="132" t="s">
        <v>2958</v>
      </c>
      <c r="G1305" s="125">
        <v>363.30200000000002</v>
      </c>
      <c r="H1305" s="122" t="s">
        <v>6421</v>
      </c>
      <c r="I1305" s="123">
        <f t="shared" si="616"/>
        <v>363.30200000000002</v>
      </c>
      <c r="J1305" s="124" t="str">
        <f t="shared" si="617"/>
        <v>皆増</v>
      </c>
      <c r="K1305" s="125" t="s">
        <v>11904</v>
      </c>
      <c r="L1305" s="122" t="s">
        <v>11904</v>
      </c>
      <c r="M1305" s="123" t="s">
        <v>11837</v>
      </c>
      <c r="N1305" s="124" t="s">
        <v>11837</v>
      </c>
      <c r="O1305" s="125" t="s">
        <v>11840</v>
      </c>
      <c r="P1305" s="122" t="s">
        <v>11840</v>
      </c>
      <c r="Q1305" s="123" t="s">
        <v>11839</v>
      </c>
      <c r="R1305" s="124" t="s">
        <v>11840</v>
      </c>
      <c r="S1305" s="125">
        <v>363.30200000000002</v>
      </c>
      <c r="T1305" s="122" t="s">
        <v>6421</v>
      </c>
      <c r="U1305" s="123">
        <v>363.30200000000002</v>
      </c>
      <c r="V1305" s="124" t="s">
        <v>11823</v>
      </c>
      <c r="W1305" s="121" t="s">
        <v>9218</v>
      </c>
      <c r="X1305" s="122">
        <v>363.30200000000002</v>
      </c>
      <c r="Y1305" s="122" t="s">
        <v>6421</v>
      </c>
      <c r="Z1305" s="123">
        <v>363.30200000000002</v>
      </c>
      <c r="AA1305" s="124" t="s">
        <v>6913</v>
      </c>
      <c r="AB1305" s="28" t="s">
        <v>11839</v>
      </c>
      <c r="AC1305" s="122" t="s">
        <v>11839</v>
      </c>
      <c r="AD1305" s="122" t="s">
        <v>11839</v>
      </c>
      <c r="AE1305" s="123" t="s">
        <v>11839</v>
      </c>
      <c r="AF1305" s="29" t="s">
        <v>11839</v>
      </c>
      <c r="AG1305" s="28" t="s">
        <v>11839</v>
      </c>
      <c r="AH1305" s="122" t="s">
        <v>11839</v>
      </c>
      <c r="AI1305" s="122" t="s">
        <v>11839</v>
      </c>
      <c r="AJ1305" s="123" t="s">
        <v>11839</v>
      </c>
      <c r="AK1305" s="124" t="s">
        <v>11839</v>
      </c>
      <c r="AL1305" s="28" t="s">
        <v>11839</v>
      </c>
      <c r="AM1305" s="122" t="s">
        <v>11839</v>
      </c>
      <c r="AN1305" s="122" t="s">
        <v>11839</v>
      </c>
      <c r="AO1305" s="123" t="s">
        <v>11839</v>
      </c>
      <c r="AP1305" s="29" t="s">
        <v>11839</v>
      </c>
      <c r="AQ1305" s="28" t="s">
        <v>11839</v>
      </c>
      <c r="AR1305" s="122" t="s">
        <v>11839</v>
      </c>
      <c r="AS1305" s="122" t="s">
        <v>11839</v>
      </c>
      <c r="AT1305" s="123" t="s">
        <v>11839</v>
      </c>
      <c r="AU1305" s="124" t="s">
        <v>11837</v>
      </c>
      <c r="AV1305" s="104"/>
      <c r="AX1305" s="129"/>
      <c r="AY1305" s="139"/>
      <c r="AZ1305" s="139"/>
    </row>
    <row r="1306" spans="3:52" ht="50" customHeight="1">
      <c r="C1306" s="52" t="s">
        <v>6320</v>
      </c>
      <c r="D1306" s="130" t="s">
        <v>2959</v>
      </c>
      <c r="E1306" s="131" t="s">
        <v>6361</v>
      </c>
      <c r="F1306" s="132" t="s">
        <v>2960</v>
      </c>
      <c r="G1306" s="125">
        <v>2657.0770000000002</v>
      </c>
      <c r="H1306" s="122">
        <v>2488.547</v>
      </c>
      <c r="I1306" s="123">
        <f t="shared" si="616"/>
        <v>168.5300000000002</v>
      </c>
      <c r="J1306" s="124">
        <f t="shared" si="617"/>
        <v>6.7722249167888009</v>
      </c>
      <c r="K1306" s="125" t="s">
        <v>11904</v>
      </c>
      <c r="L1306" s="122" t="s">
        <v>11904</v>
      </c>
      <c r="M1306" s="123" t="s">
        <v>11837</v>
      </c>
      <c r="N1306" s="124" t="s">
        <v>11837</v>
      </c>
      <c r="O1306" s="125" t="s">
        <v>11840</v>
      </c>
      <c r="P1306" s="122" t="s">
        <v>11840</v>
      </c>
      <c r="Q1306" s="123" t="s">
        <v>11839</v>
      </c>
      <c r="R1306" s="124" t="s">
        <v>11840</v>
      </c>
      <c r="S1306" s="125">
        <v>2657.0770000000002</v>
      </c>
      <c r="T1306" s="122">
        <v>2488.547</v>
      </c>
      <c r="U1306" s="123">
        <v>34</v>
      </c>
      <c r="V1306" s="124">
        <f t="shared" si="623"/>
        <v>1.3662591062174032</v>
      </c>
      <c r="W1306" s="121" t="s">
        <v>6881</v>
      </c>
      <c r="X1306" s="122">
        <v>2657.0770000000002</v>
      </c>
      <c r="Y1306" s="122">
        <v>2488.547</v>
      </c>
      <c r="Z1306" s="123">
        <v>168.5300000000002</v>
      </c>
      <c r="AA1306" s="124">
        <v>6.7722249167888009</v>
      </c>
      <c r="AB1306" s="28" t="s">
        <v>11839</v>
      </c>
      <c r="AC1306" s="122" t="s">
        <v>11839</v>
      </c>
      <c r="AD1306" s="122" t="s">
        <v>11839</v>
      </c>
      <c r="AE1306" s="123" t="s">
        <v>11839</v>
      </c>
      <c r="AF1306" s="29" t="s">
        <v>11839</v>
      </c>
      <c r="AG1306" s="28" t="s">
        <v>11839</v>
      </c>
      <c r="AH1306" s="122" t="s">
        <v>11839</v>
      </c>
      <c r="AI1306" s="122" t="s">
        <v>11839</v>
      </c>
      <c r="AJ1306" s="123" t="s">
        <v>11839</v>
      </c>
      <c r="AK1306" s="124" t="s">
        <v>11839</v>
      </c>
      <c r="AL1306" s="28" t="s">
        <v>11839</v>
      </c>
      <c r="AM1306" s="122" t="s">
        <v>11839</v>
      </c>
      <c r="AN1306" s="122" t="s">
        <v>11839</v>
      </c>
      <c r="AO1306" s="123" t="s">
        <v>11839</v>
      </c>
      <c r="AP1306" s="29" t="s">
        <v>11839</v>
      </c>
      <c r="AQ1306" s="28" t="s">
        <v>11839</v>
      </c>
      <c r="AR1306" s="122" t="s">
        <v>11839</v>
      </c>
      <c r="AS1306" s="122" t="s">
        <v>11839</v>
      </c>
      <c r="AT1306" s="123" t="s">
        <v>11839</v>
      </c>
      <c r="AU1306" s="124" t="s">
        <v>11837</v>
      </c>
      <c r="AV1306" s="104"/>
      <c r="AX1306" s="129"/>
      <c r="AY1306" s="139"/>
      <c r="AZ1306" s="139"/>
    </row>
    <row r="1307" spans="3:52" ht="50" customHeight="1">
      <c r="C1307" s="52" t="s">
        <v>6320</v>
      </c>
      <c r="D1307" s="130" t="s">
        <v>2963</v>
      </c>
      <c r="E1307" s="131" t="s">
        <v>6361</v>
      </c>
      <c r="F1307" s="132" t="s">
        <v>2964</v>
      </c>
      <c r="G1307" s="125">
        <v>123.102</v>
      </c>
      <c r="H1307" s="122">
        <v>153.66200000000001</v>
      </c>
      <c r="I1307" s="123">
        <f t="shared" si="616"/>
        <v>-30.560000000000002</v>
      </c>
      <c r="J1307" s="124">
        <f t="shared" si="617"/>
        <v>-19.887805703427002</v>
      </c>
      <c r="K1307" s="125" t="s">
        <v>11904</v>
      </c>
      <c r="L1307" s="122" t="s">
        <v>11904</v>
      </c>
      <c r="M1307" s="123" t="s">
        <v>11837</v>
      </c>
      <c r="N1307" s="124" t="s">
        <v>11837</v>
      </c>
      <c r="O1307" s="125" t="s">
        <v>11840</v>
      </c>
      <c r="P1307" s="122" t="s">
        <v>11840</v>
      </c>
      <c r="Q1307" s="123" t="s">
        <v>11839</v>
      </c>
      <c r="R1307" s="124" t="s">
        <v>11840</v>
      </c>
      <c r="S1307" s="125">
        <v>123.102</v>
      </c>
      <c r="T1307" s="122">
        <v>153.66200000000001</v>
      </c>
      <c r="U1307" s="123">
        <f t="shared" si="622"/>
        <v>-30.560000000000002</v>
      </c>
      <c r="V1307" s="124">
        <f t="shared" si="623"/>
        <v>-19.887805703427002</v>
      </c>
      <c r="W1307" s="121" t="s">
        <v>9219</v>
      </c>
      <c r="X1307" s="122">
        <v>123.102</v>
      </c>
      <c r="Y1307" s="122">
        <v>153.66200000000001</v>
      </c>
      <c r="Z1307" s="123">
        <v>-30.560000000000002</v>
      </c>
      <c r="AA1307" s="124">
        <v>-19.887805703427002</v>
      </c>
      <c r="AB1307" s="28" t="s">
        <v>11839</v>
      </c>
      <c r="AC1307" s="122" t="s">
        <v>11839</v>
      </c>
      <c r="AD1307" s="122" t="s">
        <v>11839</v>
      </c>
      <c r="AE1307" s="123" t="s">
        <v>11839</v>
      </c>
      <c r="AF1307" s="29" t="s">
        <v>11839</v>
      </c>
      <c r="AG1307" s="28" t="s">
        <v>11839</v>
      </c>
      <c r="AH1307" s="122" t="s">
        <v>11839</v>
      </c>
      <c r="AI1307" s="122" t="s">
        <v>11839</v>
      </c>
      <c r="AJ1307" s="123" t="s">
        <v>11839</v>
      </c>
      <c r="AK1307" s="124" t="s">
        <v>11839</v>
      </c>
      <c r="AL1307" s="28" t="s">
        <v>11839</v>
      </c>
      <c r="AM1307" s="122" t="s">
        <v>11839</v>
      </c>
      <c r="AN1307" s="122" t="s">
        <v>11839</v>
      </c>
      <c r="AO1307" s="123" t="s">
        <v>11839</v>
      </c>
      <c r="AP1307" s="29" t="s">
        <v>11839</v>
      </c>
      <c r="AQ1307" s="28" t="s">
        <v>11839</v>
      </c>
      <c r="AR1307" s="122" t="s">
        <v>11839</v>
      </c>
      <c r="AS1307" s="122" t="s">
        <v>11839</v>
      </c>
      <c r="AT1307" s="123" t="s">
        <v>11839</v>
      </c>
      <c r="AU1307" s="124" t="s">
        <v>11837</v>
      </c>
      <c r="AV1307" s="104"/>
      <c r="AX1307" s="129"/>
      <c r="AY1307" s="139"/>
      <c r="AZ1307" s="139"/>
    </row>
    <row r="1308" spans="3:52" ht="50" customHeight="1">
      <c r="C1308" s="52" t="s">
        <v>6320</v>
      </c>
      <c r="D1308" s="130" t="s">
        <v>2967</v>
      </c>
      <c r="E1308" s="131" t="s">
        <v>6361</v>
      </c>
      <c r="F1308" s="132" t="s">
        <v>2968</v>
      </c>
      <c r="G1308" s="125">
        <v>1010.842</v>
      </c>
      <c r="H1308" s="122">
        <v>1103.915</v>
      </c>
      <c r="I1308" s="123">
        <f t="shared" si="616"/>
        <v>-93.072999999999979</v>
      </c>
      <c r="J1308" s="124">
        <f t="shared" si="617"/>
        <v>-8.4311745016599993</v>
      </c>
      <c r="K1308" s="125">
        <v>10.842000000000001</v>
      </c>
      <c r="L1308" s="122">
        <v>103.91500000000001</v>
      </c>
      <c r="M1308" s="123">
        <f t="shared" si="618"/>
        <v>-93.073000000000008</v>
      </c>
      <c r="N1308" s="124">
        <f t="shared" si="619"/>
        <v>-89.566472597796277</v>
      </c>
      <c r="O1308" s="125" t="s">
        <v>11840</v>
      </c>
      <c r="P1308" s="122" t="s">
        <v>11840</v>
      </c>
      <c r="Q1308" s="123" t="s">
        <v>11839</v>
      </c>
      <c r="R1308" s="124" t="s">
        <v>11840</v>
      </c>
      <c r="S1308" s="125">
        <v>1000</v>
      </c>
      <c r="T1308" s="122">
        <v>1000</v>
      </c>
      <c r="U1308" s="123">
        <f t="shared" si="622"/>
        <v>0</v>
      </c>
      <c r="V1308" s="124">
        <f t="shared" si="623"/>
        <v>0</v>
      </c>
      <c r="W1308" s="121" t="s">
        <v>6388</v>
      </c>
      <c r="X1308" s="122">
        <v>1000</v>
      </c>
      <c r="Y1308" s="122">
        <v>1000</v>
      </c>
      <c r="Z1308" s="123">
        <v>0</v>
      </c>
      <c r="AA1308" s="124">
        <v>0</v>
      </c>
      <c r="AB1308" s="28" t="s">
        <v>11839</v>
      </c>
      <c r="AC1308" s="122" t="s">
        <v>11839</v>
      </c>
      <c r="AD1308" s="122" t="s">
        <v>11839</v>
      </c>
      <c r="AE1308" s="123" t="s">
        <v>11839</v>
      </c>
      <c r="AF1308" s="29" t="s">
        <v>11839</v>
      </c>
      <c r="AG1308" s="28" t="s">
        <v>11839</v>
      </c>
      <c r="AH1308" s="122" t="s">
        <v>11839</v>
      </c>
      <c r="AI1308" s="122" t="s">
        <v>11839</v>
      </c>
      <c r="AJ1308" s="123" t="s">
        <v>11839</v>
      </c>
      <c r="AK1308" s="124" t="s">
        <v>11839</v>
      </c>
      <c r="AL1308" s="28" t="s">
        <v>11839</v>
      </c>
      <c r="AM1308" s="122" t="s">
        <v>11839</v>
      </c>
      <c r="AN1308" s="122" t="s">
        <v>11839</v>
      </c>
      <c r="AO1308" s="123" t="s">
        <v>11839</v>
      </c>
      <c r="AP1308" s="29" t="s">
        <v>11839</v>
      </c>
      <c r="AQ1308" s="28" t="s">
        <v>11839</v>
      </c>
      <c r="AR1308" s="122" t="s">
        <v>11839</v>
      </c>
      <c r="AS1308" s="122" t="s">
        <v>11839</v>
      </c>
      <c r="AT1308" s="123" t="s">
        <v>11839</v>
      </c>
      <c r="AU1308" s="124" t="s">
        <v>11837</v>
      </c>
      <c r="AV1308" s="104"/>
      <c r="AX1308" s="129"/>
      <c r="AY1308" s="139"/>
      <c r="AZ1308" s="139"/>
    </row>
    <row r="1309" spans="3:52" ht="50" customHeight="1">
      <c r="C1309" s="52" t="s">
        <v>6320</v>
      </c>
      <c r="D1309" s="106" t="s">
        <v>2969</v>
      </c>
      <c r="E1309" s="107" t="s">
        <v>6361</v>
      </c>
      <c r="F1309" s="108" t="s">
        <v>2970</v>
      </c>
      <c r="G1309" s="125">
        <v>1547.268</v>
      </c>
      <c r="H1309" s="122">
        <v>1540.655</v>
      </c>
      <c r="I1309" s="123">
        <f t="shared" si="616"/>
        <v>6.6130000000000564</v>
      </c>
      <c r="J1309" s="124">
        <f t="shared" si="617"/>
        <v>0.42923302102028399</v>
      </c>
      <c r="K1309" s="125">
        <v>288.94600000000003</v>
      </c>
      <c r="L1309" s="122">
        <v>276.166</v>
      </c>
      <c r="M1309" s="123">
        <f t="shared" si="618"/>
        <v>12.78000000000003</v>
      </c>
      <c r="N1309" s="124">
        <f t="shared" si="619"/>
        <v>4.6276514849764379</v>
      </c>
      <c r="O1309" s="125" t="s">
        <v>11840</v>
      </c>
      <c r="P1309" s="122" t="s">
        <v>11840</v>
      </c>
      <c r="Q1309" s="123" t="s">
        <v>11839</v>
      </c>
      <c r="R1309" s="124" t="s">
        <v>11840</v>
      </c>
      <c r="S1309" s="125">
        <v>1258.3219999999999</v>
      </c>
      <c r="T1309" s="122">
        <v>1264.489</v>
      </c>
      <c r="U1309" s="123">
        <f t="shared" si="622"/>
        <v>-6.1670000000001437</v>
      </c>
      <c r="V1309" s="124">
        <f t="shared" si="623"/>
        <v>-0.48770689187491101</v>
      </c>
      <c r="W1309" s="121" t="s">
        <v>6417</v>
      </c>
      <c r="X1309" s="122">
        <v>1041.3240000000001</v>
      </c>
      <c r="Y1309" s="122">
        <v>1040.2239999999999</v>
      </c>
      <c r="Z1309" s="123">
        <v>1.1000000000001364</v>
      </c>
      <c r="AA1309" s="124">
        <v>0.10574645460978947</v>
      </c>
      <c r="AB1309" s="28" t="s">
        <v>9220</v>
      </c>
      <c r="AC1309" s="122">
        <v>159.751</v>
      </c>
      <c r="AD1309" s="122">
        <v>159.637</v>
      </c>
      <c r="AE1309" s="123">
        <v>0.11400000000000432</v>
      </c>
      <c r="AF1309" s="29">
        <v>7.1412016011328405E-2</v>
      </c>
      <c r="AG1309" s="28" t="s">
        <v>9221</v>
      </c>
      <c r="AH1309" s="122">
        <v>40.335000000000001</v>
      </c>
      <c r="AI1309" s="122">
        <v>47.728000000000002</v>
      </c>
      <c r="AJ1309" s="123">
        <v>-7.3930000000000007</v>
      </c>
      <c r="AK1309" s="124">
        <v>-15.489859202145492</v>
      </c>
      <c r="AL1309" s="28" t="s">
        <v>6613</v>
      </c>
      <c r="AM1309" s="122">
        <v>9.9320000000000004</v>
      </c>
      <c r="AN1309" s="122">
        <v>9.9250000000000007</v>
      </c>
      <c r="AO1309" s="123">
        <v>6.9999999999996732E-3</v>
      </c>
      <c r="AP1309" s="29">
        <v>7.0528967254404759E-2</v>
      </c>
      <c r="AQ1309" s="28" t="s">
        <v>9222</v>
      </c>
      <c r="AR1309" s="122">
        <v>5.867</v>
      </c>
      <c r="AS1309" s="122">
        <v>5.8630000000000004</v>
      </c>
      <c r="AT1309" s="123">
        <v>3.9999999999995595E-3</v>
      </c>
      <c r="AU1309" s="124">
        <v>6.8224458468353399E-2</v>
      </c>
      <c r="AV1309" s="8"/>
      <c r="AX1309" s="129"/>
      <c r="AY1309" s="139"/>
      <c r="AZ1309" s="139"/>
    </row>
    <row r="1310" spans="3:52" ht="50" customHeight="1">
      <c r="C1310" s="52" t="s">
        <v>6320</v>
      </c>
      <c r="D1310" s="106" t="s">
        <v>2972</v>
      </c>
      <c r="E1310" s="107" t="s">
        <v>6361</v>
      </c>
      <c r="F1310" s="108" t="s">
        <v>2973</v>
      </c>
      <c r="G1310" s="125">
        <v>34</v>
      </c>
      <c r="H1310" s="122" t="s">
        <v>6421</v>
      </c>
      <c r="I1310" s="123">
        <f t="shared" si="616"/>
        <v>34</v>
      </c>
      <c r="J1310" s="124" t="str">
        <f t="shared" si="617"/>
        <v>皆増</v>
      </c>
      <c r="K1310" s="125" t="s">
        <v>11904</v>
      </c>
      <c r="L1310" s="122" t="s">
        <v>11904</v>
      </c>
      <c r="M1310" s="123" t="s">
        <v>11837</v>
      </c>
      <c r="N1310" s="124" t="s">
        <v>11837</v>
      </c>
      <c r="O1310" s="125" t="s">
        <v>11840</v>
      </c>
      <c r="P1310" s="122" t="s">
        <v>11840</v>
      </c>
      <c r="Q1310" s="123" t="s">
        <v>11839</v>
      </c>
      <c r="R1310" s="124" t="s">
        <v>11840</v>
      </c>
      <c r="S1310" s="125">
        <v>34</v>
      </c>
      <c r="T1310" s="122" t="s">
        <v>6421</v>
      </c>
      <c r="U1310" s="123">
        <v>34</v>
      </c>
      <c r="V1310" s="124" t="s">
        <v>11823</v>
      </c>
      <c r="W1310" s="121" t="s">
        <v>6505</v>
      </c>
      <c r="X1310" s="122">
        <v>30</v>
      </c>
      <c r="Y1310" s="122" t="s">
        <v>6421</v>
      </c>
      <c r="Z1310" s="123">
        <v>30</v>
      </c>
      <c r="AA1310" s="124" t="s">
        <v>6913</v>
      </c>
      <c r="AB1310" s="28" t="s">
        <v>9223</v>
      </c>
      <c r="AC1310" s="122">
        <v>4</v>
      </c>
      <c r="AD1310" s="122" t="s">
        <v>6421</v>
      </c>
      <c r="AE1310" s="123">
        <v>4</v>
      </c>
      <c r="AF1310" s="29" t="s">
        <v>6913</v>
      </c>
      <c r="AG1310" s="122" t="s">
        <v>6421</v>
      </c>
      <c r="AH1310" s="122" t="s">
        <v>6421</v>
      </c>
      <c r="AI1310" s="122" t="s">
        <v>6421</v>
      </c>
      <c r="AJ1310" s="122" t="s">
        <v>6421</v>
      </c>
      <c r="AK1310" s="122" t="s">
        <v>6421</v>
      </c>
      <c r="AL1310" s="28" t="s">
        <v>6421</v>
      </c>
      <c r="AM1310" s="122" t="s">
        <v>6421</v>
      </c>
      <c r="AN1310" s="122" t="s">
        <v>6421</v>
      </c>
      <c r="AO1310" s="123" t="s">
        <v>6421</v>
      </c>
      <c r="AP1310" s="29" t="s">
        <v>6421</v>
      </c>
      <c r="AQ1310" s="28" t="s">
        <v>6421</v>
      </c>
      <c r="AR1310" s="122" t="s">
        <v>6421</v>
      </c>
      <c r="AS1310" s="122" t="s">
        <v>6421</v>
      </c>
      <c r="AT1310" s="123" t="s">
        <v>6421</v>
      </c>
      <c r="AU1310" s="124" t="s">
        <v>6421</v>
      </c>
      <c r="AV1310" s="8"/>
      <c r="AX1310" s="129"/>
      <c r="AY1310" s="139"/>
      <c r="AZ1310" s="139"/>
    </row>
    <row r="1311" spans="3:52" ht="50" customHeight="1">
      <c r="C1311" s="52" t="s">
        <v>6320</v>
      </c>
      <c r="D1311" s="130" t="s">
        <v>2974</v>
      </c>
      <c r="E1311" s="131" t="s">
        <v>6361</v>
      </c>
      <c r="F1311" s="132" t="s">
        <v>2975</v>
      </c>
      <c r="G1311" s="125">
        <v>30.587</v>
      </c>
      <c r="H1311" s="122">
        <v>29.687000000000001</v>
      </c>
      <c r="I1311" s="123">
        <f t="shared" si="616"/>
        <v>0.89999999999999858</v>
      </c>
      <c r="J1311" s="124">
        <f t="shared" si="617"/>
        <v>3.0316300064001029</v>
      </c>
      <c r="K1311" s="125" t="s">
        <v>11904</v>
      </c>
      <c r="L1311" s="122" t="s">
        <v>11904</v>
      </c>
      <c r="M1311" s="123" t="s">
        <v>11837</v>
      </c>
      <c r="N1311" s="124" t="s">
        <v>11837</v>
      </c>
      <c r="O1311" s="125" t="s">
        <v>11840</v>
      </c>
      <c r="P1311" s="122" t="s">
        <v>11840</v>
      </c>
      <c r="Q1311" s="123" t="s">
        <v>11839</v>
      </c>
      <c r="R1311" s="124" t="s">
        <v>11840</v>
      </c>
      <c r="S1311" s="125">
        <v>30.587</v>
      </c>
      <c r="T1311" s="122">
        <v>29.687000000000001</v>
      </c>
      <c r="U1311" s="123">
        <f t="shared" si="622"/>
        <v>0.89999999999999858</v>
      </c>
      <c r="V1311" s="124">
        <f t="shared" si="623"/>
        <v>3.0316300064001029</v>
      </c>
      <c r="W1311" s="121" t="s">
        <v>9224</v>
      </c>
      <c r="X1311" s="122">
        <v>30.587</v>
      </c>
      <c r="Y1311" s="122">
        <v>29.687000000000001</v>
      </c>
      <c r="Z1311" s="123">
        <v>0.89999999999999858</v>
      </c>
      <c r="AA1311" s="124">
        <v>3.0316300064001029</v>
      </c>
      <c r="AB1311" s="28" t="s">
        <v>11839</v>
      </c>
      <c r="AC1311" s="122" t="s">
        <v>11839</v>
      </c>
      <c r="AD1311" s="122" t="s">
        <v>11839</v>
      </c>
      <c r="AE1311" s="123" t="s">
        <v>11839</v>
      </c>
      <c r="AF1311" s="29" t="s">
        <v>11839</v>
      </c>
      <c r="AG1311" s="28" t="s">
        <v>11839</v>
      </c>
      <c r="AH1311" s="122" t="s">
        <v>11839</v>
      </c>
      <c r="AI1311" s="122" t="s">
        <v>11839</v>
      </c>
      <c r="AJ1311" s="123" t="s">
        <v>11839</v>
      </c>
      <c r="AK1311" s="124" t="s">
        <v>11839</v>
      </c>
      <c r="AL1311" s="28" t="s">
        <v>11839</v>
      </c>
      <c r="AM1311" s="122" t="s">
        <v>11839</v>
      </c>
      <c r="AN1311" s="122" t="s">
        <v>11839</v>
      </c>
      <c r="AO1311" s="123" t="s">
        <v>11839</v>
      </c>
      <c r="AP1311" s="29" t="s">
        <v>11839</v>
      </c>
      <c r="AQ1311" s="28" t="s">
        <v>11839</v>
      </c>
      <c r="AR1311" s="122" t="s">
        <v>11839</v>
      </c>
      <c r="AS1311" s="122" t="s">
        <v>11839</v>
      </c>
      <c r="AT1311" s="123" t="s">
        <v>11839</v>
      </c>
      <c r="AU1311" s="124" t="s">
        <v>11837</v>
      </c>
      <c r="AV1311" s="104"/>
      <c r="AX1311" s="129"/>
      <c r="AY1311" s="139"/>
      <c r="AZ1311" s="139"/>
    </row>
    <row r="1312" spans="3:52" ht="50" customHeight="1">
      <c r="C1312" s="52" t="s">
        <v>6320</v>
      </c>
      <c r="D1312" s="130" t="s">
        <v>2978</v>
      </c>
      <c r="E1312" s="131" t="s">
        <v>6361</v>
      </c>
      <c r="F1312" s="132" t="s">
        <v>2979</v>
      </c>
      <c r="G1312" s="125">
        <v>80.177999999999997</v>
      </c>
      <c r="H1312" s="122">
        <v>63.043999999999997</v>
      </c>
      <c r="I1312" s="123">
        <f t="shared" si="616"/>
        <v>17.134</v>
      </c>
      <c r="J1312" s="124">
        <f t="shared" si="617"/>
        <v>27.177844045428589</v>
      </c>
      <c r="K1312" s="125">
        <v>80.177999999999997</v>
      </c>
      <c r="L1312" s="122">
        <v>63.043999999999997</v>
      </c>
      <c r="M1312" s="123">
        <f t="shared" si="618"/>
        <v>17.134</v>
      </c>
      <c r="N1312" s="124">
        <f t="shared" si="619"/>
        <v>27.177844045428589</v>
      </c>
      <c r="O1312" s="125" t="s">
        <v>11840</v>
      </c>
      <c r="P1312" s="122" t="s">
        <v>11840</v>
      </c>
      <c r="Q1312" s="123" t="s">
        <v>11839</v>
      </c>
      <c r="R1312" s="124" t="s">
        <v>11840</v>
      </c>
      <c r="S1312" s="125" t="s">
        <v>6421</v>
      </c>
      <c r="T1312" s="122" t="s">
        <v>6421</v>
      </c>
      <c r="U1312" s="123" t="s">
        <v>6421</v>
      </c>
      <c r="V1312" s="124" t="s">
        <v>6421</v>
      </c>
      <c r="W1312" s="121" t="s">
        <v>11839</v>
      </c>
      <c r="X1312" s="122" t="s">
        <v>11840</v>
      </c>
      <c r="Y1312" s="122" t="s">
        <v>11840</v>
      </c>
      <c r="Z1312" s="123" t="s">
        <v>11840</v>
      </c>
      <c r="AA1312" s="124" t="s">
        <v>11840</v>
      </c>
      <c r="AB1312" s="28" t="s">
        <v>11839</v>
      </c>
      <c r="AC1312" s="122" t="s">
        <v>11839</v>
      </c>
      <c r="AD1312" s="122" t="s">
        <v>11839</v>
      </c>
      <c r="AE1312" s="123" t="s">
        <v>11839</v>
      </c>
      <c r="AF1312" s="29" t="s">
        <v>11839</v>
      </c>
      <c r="AG1312" s="28" t="s">
        <v>11839</v>
      </c>
      <c r="AH1312" s="122" t="s">
        <v>11839</v>
      </c>
      <c r="AI1312" s="122" t="s">
        <v>11839</v>
      </c>
      <c r="AJ1312" s="123" t="s">
        <v>11839</v>
      </c>
      <c r="AK1312" s="124" t="s">
        <v>11839</v>
      </c>
      <c r="AL1312" s="28" t="s">
        <v>11839</v>
      </c>
      <c r="AM1312" s="122" t="s">
        <v>11839</v>
      </c>
      <c r="AN1312" s="122" t="s">
        <v>11839</v>
      </c>
      <c r="AO1312" s="123" t="s">
        <v>11839</v>
      </c>
      <c r="AP1312" s="29" t="s">
        <v>11839</v>
      </c>
      <c r="AQ1312" s="28" t="s">
        <v>11839</v>
      </c>
      <c r="AR1312" s="122" t="s">
        <v>11839</v>
      </c>
      <c r="AS1312" s="122" t="s">
        <v>11839</v>
      </c>
      <c r="AT1312" s="123" t="s">
        <v>11839</v>
      </c>
      <c r="AU1312" s="124" t="s">
        <v>11839</v>
      </c>
      <c r="AV1312" s="104"/>
      <c r="AX1312" s="129"/>
      <c r="AY1312" s="139"/>
      <c r="AZ1312" s="139"/>
    </row>
    <row r="1313" spans="3:52" ht="50" customHeight="1">
      <c r="C1313" s="52" t="s">
        <v>6320</v>
      </c>
      <c r="D1313" s="130" t="s">
        <v>2980</v>
      </c>
      <c r="E1313" s="131" t="s">
        <v>6361</v>
      </c>
      <c r="F1313" s="132" t="s">
        <v>2981</v>
      </c>
      <c r="G1313" s="125">
        <v>111.91200000000001</v>
      </c>
      <c r="H1313" s="122">
        <v>108.39700000000001</v>
      </c>
      <c r="I1313" s="123">
        <f t="shared" si="616"/>
        <v>3.5150000000000006</v>
      </c>
      <c r="J1313" s="124">
        <f t="shared" si="617"/>
        <v>3.2427096690867829</v>
      </c>
      <c r="K1313" s="125">
        <v>80.417000000000002</v>
      </c>
      <c r="L1313" s="122">
        <v>76.905000000000001</v>
      </c>
      <c r="M1313" s="123">
        <f t="shared" si="618"/>
        <v>3.5120000000000005</v>
      </c>
      <c r="N1313" s="124">
        <f t="shared" si="619"/>
        <v>4.5666731681945256</v>
      </c>
      <c r="O1313" s="125" t="s">
        <v>11840</v>
      </c>
      <c r="P1313" s="122" t="s">
        <v>11840</v>
      </c>
      <c r="Q1313" s="123" t="s">
        <v>11839</v>
      </c>
      <c r="R1313" s="124" t="s">
        <v>11840</v>
      </c>
      <c r="S1313" s="125">
        <v>31.495000000000001</v>
      </c>
      <c r="T1313" s="122">
        <v>31.492000000000001</v>
      </c>
      <c r="U1313" s="123">
        <f t="shared" si="622"/>
        <v>3.0000000000001137E-3</v>
      </c>
      <c r="V1313" s="124">
        <f t="shared" si="623"/>
        <v>9.5262288835263366E-3</v>
      </c>
      <c r="W1313" s="121" t="s">
        <v>6881</v>
      </c>
      <c r="X1313" s="122">
        <v>31.495000000000001</v>
      </c>
      <c r="Y1313" s="122">
        <v>31.492000000000001</v>
      </c>
      <c r="Z1313" s="123">
        <v>3.0000000000001137E-3</v>
      </c>
      <c r="AA1313" s="124">
        <v>9.5262288835263366E-3</v>
      </c>
      <c r="AB1313" s="28" t="s">
        <v>11839</v>
      </c>
      <c r="AC1313" s="122" t="s">
        <v>11839</v>
      </c>
      <c r="AD1313" s="122" t="s">
        <v>11839</v>
      </c>
      <c r="AE1313" s="123" t="s">
        <v>11839</v>
      </c>
      <c r="AF1313" s="29" t="s">
        <v>11839</v>
      </c>
      <c r="AG1313" s="28" t="s">
        <v>11839</v>
      </c>
      <c r="AH1313" s="122" t="s">
        <v>11839</v>
      </c>
      <c r="AI1313" s="122" t="s">
        <v>11839</v>
      </c>
      <c r="AJ1313" s="123" t="s">
        <v>11839</v>
      </c>
      <c r="AK1313" s="124" t="s">
        <v>11839</v>
      </c>
      <c r="AL1313" s="28" t="s">
        <v>11839</v>
      </c>
      <c r="AM1313" s="122" t="s">
        <v>11839</v>
      </c>
      <c r="AN1313" s="122" t="s">
        <v>11839</v>
      </c>
      <c r="AO1313" s="123" t="s">
        <v>11839</v>
      </c>
      <c r="AP1313" s="29" t="s">
        <v>11839</v>
      </c>
      <c r="AQ1313" s="28" t="s">
        <v>11839</v>
      </c>
      <c r="AR1313" s="122" t="s">
        <v>11839</v>
      </c>
      <c r="AS1313" s="122" t="s">
        <v>11839</v>
      </c>
      <c r="AT1313" s="123" t="s">
        <v>11839</v>
      </c>
      <c r="AU1313" s="124" t="s">
        <v>11837</v>
      </c>
      <c r="AV1313" s="104"/>
      <c r="AX1313" s="129"/>
      <c r="AY1313" s="139"/>
      <c r="AZ1313" s="139"/>
    </row>
    <row r="1314" spans="3:52" ht="50" customHeight="1">
      <c r="C1314" s="52" t="s">
        <v>6316</v>
      </c>
      <c r="D1314" s="130" t="s">
        <v>2982</v>
      </c>
      <c r="E1314" s="131" t="s">
        <v>6362</v>
      </c>
      <c r="F1314" s="132" t="s">
        <v>2983</v>
      </c>
      <c r="G1314" s="125">
        <v>33426.697</v>
      </c>
      <c r="H1314" s="122">
        <v>32931.767999999996</v>
      </c>
      <c r="I1314" s="123">
        <f t="shared" ref="I1314:I1377" si="624">G1314-H1314</f>
        <v>494.92900000000373</v>
      </c>
      <c r="J1314" s="124">
        <f t="shared" ref="J1314:J1377" si="625">I1314/H1314*100</f>
        <v>1.5028922832202747</v>
      </c>
      <c r="K1314" s="125">
        <v>10384.624</v>
      </c>
      <c r="L1314" s="122">
        <v>10381.539000000001</v>
      </c>
      <c r="M1314" s="123">
        <f t="shared" ref="M1314:M1373" si="626">K1314-L1314</f>
        <v>3.0849999999991269</v>
      </c>
      <c r="N1314" s="124">
        <f t="shared" ref="N1314:N1373" si="627">M1314/L1314*100</f>
        <v>2.9716210669719845E-2</v>
      </c>
      <c r="O1314" s="125" t="s">
        <v>11840</v>
      </c>
      <c r="P1314" s="122" t="s">
        <v>11840</v>
      </c>
      <c r="Q1314" s="123" t="s">
        <v>11839</v>
      </c>
      <c r="R1314" s="124" t="s">
        <v>11840</v>
      </c>
      <c r="S1314" s="125">
        <v>23042.073</v>
      </c>
      <c r="T1314" s="122">
        <v>22550.228999999999</v>
      </c>
      <c r="U1314" s="123">
        <f t="shared" ref="U1314:U1377" si="628">S1314-T1314</f>
        <v>491.84400000000096</v>
      </c>
      <c r="V1314" s="124">
        <f t="shared" ref="V1314:V1377" si="629">U1314/T1314*100</f>
        <v>2.1811042362363633</v>
      </c>
      <c r="W1314" s="121" t="s">
        <v>7469</v>
      </c>
      <c r="X1314" s="122">
        <v>8256</v>
      </c>
      <c r="Y1314" s="122">
        <v>7754</v>
      </c>
      <c r="Z1314" s="123">
        <f t="shared" ref="Z1314:Z1377" si="630">X1314-Y1314</f>
        <v>502</v>
      </c>
      <c r="AA1314" s="124">
        <f t="shared" ref="AA1314:AA1377" si="631">Z1314/Y1314*100</f>
        <v>6.4740778952798559</v>
      </c>
      <c r="AB1314" s="28" t="s">
        <v>9225</v>
      </c>
      <c r="AC1314" s="122">
        <v>4377</v>
      </c>
      <c r="AD1314" s="122">
        <v>3876</v>
      </c>
      <c r="AE1314" s="123">
        <f t="shared" ref="AE1314:AE1376" si="632">AC1314-AD1314</f>
        <v>501</v>
      </c>
      <c r="AF1314" s="29">
        <f t="shared" ref="AF1314:AF1376" si="633">AE1314/AD1314*100</f>
        <v>12.925696594427244</v>
      </c>
      <c r="AG1314" s="28" t="s">
        <v>9226</v>
      </c>
      <c r="AH1314" s="122">
        <v>3741</v>
      </c>
      <c r="AI1314" s="122">
        <v>3796</v>
      </c>
      <c r="AJ1314" s="123">
        <f t="shared" ref="AJ1314:AJ1376" si="634">AH1314-AI1314</f>
        <v>-55</v>
      </c>
      <c r="AK1314" s="124">
        <f t="shared" ref="AK1314:AK1376" si="635">AJ1314/AI1314*100</f>
        <v>-1.4488935721812435</v>
      </c>
      <c r="AL1314" s="28" t="s">
        <v>7443</v>
      </c>
      <c r="AM1314" s="122">
        <v>3730</v>
      </c>
      <c r="AN1314" s="122">
        <v>4561</v>
      </c>
      <c r="AO1314" s="123">
        <f t="shared" ref="AO1314:AO1350" si="636">AM1314-AN1314</f>
        <v>-831</v>
      </c>
      <c r="AP1314" s="29">
        <f t="shared" ref="AP1314:AP1350" si="637">AO1314/AN1314*100</f>
        <v>-18.219688664766498</v>
      </c>
      <c r="AQ1314" s="28" t="s">
        <v>9227</v>
      </c>
      <c r="AR1314" s="122">
        <v>1837</v>
      </c>
      <c r="AS1314" s="122">
        <v>1637</v>
      </c>
      <c r="AT1314" s="123">
        <f t="shared" ref="AT1314:AT1354" si="638">AR1314-AS1314</f>
        <v>200</v>
      </c>
      <c r="AU1314" s="124">
        <f t="shared" ref="AU1314:AU1354" si="639">AT1314/AS1314*100</f>
        <v>12.217470983506413</v>
      </c>
      <c r="AV1314" s="9" t="s">
        <v>12293</v>
      </c>
      <c r="AX1314" s="129"/>
      <c r="AY1314" s="139"/>
      <c r="AZ1314" s="139"/>
    </row>
    <row r="1315" spans="3:52" ht="50" customHeight="1">
      <c r="C1315" s="52" t="s">
        <v>6317</v>
      </c>
      <c r="D1315" s="130" t="s">
        <v>2984</v>
      </c>
      <c r="E1315" s="131" t="s">
        <v>6362</v>
      </c>
      <c r="F1315" s="132" t="s">
        <v>2985</v>
      </c>
      <c r="G1315" s="125">
        <v>13735.78</v>
      </c>
      <c r="H1315" s="122">
        <v>13249.995000000001</v>
      </c>
      <c r="I1315" s="123">
        <f t="shared" si="624"/>
        <v>485.78499999999985</v>
      </c>
      <c r="J1315" s="124">
        <f t="shared" si="625"/>
        <v>3.6663032703031195</v>
      </c>
      <c r="K1315" s="125">
        <v>5542.3</v>
      </c>
      <c r="L1315" s="122">
        <v>4936.3999999999996</v>
      </c>
      <c r="M1315" s="123">
        <f t="shared" si="626"/>
        <v>605.90000000000055</v>
      </c>
      <c r="N1315" s="124">
        <f t="shared" si="627"/>
        <v>12.274126894092873</v>
      </c>
      <c r="O1315" s="125">
        <v>1056.749</v>
      </c>
      <c r="P1315" s="122">
        <v>616.20000000000005</v>
      </c>
      <c r="Q1315" s="123">
        <f t="shared" ref="Q1315:Q1361" si="640">O1315-P1315</f>
        <v>440.54899999999998</v>
      </c>
      <c r="R1315" s="124">
        <f t="shared" ref="R1315:R1361" si="641">Q1315/P1315*100</f>
        <v>71.494482310937997</v>
      </c>
      <c r="S1315" s="125">
        <v>7136.7309999999998</v>
      </c>
      <c r="T1315" s="122">
        <v>7697.3950000000004</v>
      </c>
      <c r="U1315" s="123">
        <f t="shared" si="628"/>
        <v>-560.66400000000067</v>
      </c>
      <c r="V1315" s="124">
        <f t="shared" si="629"/>
        <v>-7.2838148490495902</v>
      </c>
      <c r="W1315" s="121" t="s">
        <v>7333</v>
      </c>
      <c r="X1315" s="122">
        <v>5289</v>
      </c>
      <c r="Y1315" s="122">
        <v>5713</v>
      </c>
      <c r="Z1315" s="123">
        <f t="shared" si="630"/>
        <v>-424</v>
      </c>
      <c r="AA1315" s="124">
        <f t="shared" si="631"/>
        <v>-7.4216698757220385</v>
      </c>
      <c r="AB1315" s="28" t="s">
        <v>9228</v>
      </c>
      <c r="AC1315" s="122">
        <v>946</v>
      </c>
      <c r="AD1315" s="122">
        <v>1018</v>
      </c>
      <c r="AE1315" s="123">
        <f t="shared" si="632"/>
        <v>-72</v>
      </c>
      <c r="AF1315" s="29">
        <f t="shared" si="633"/>
        <v>-7.0726915520628681</v>
      </c>
      <c r="AG1315" s="28" t="s">
        <v>9229</v>
      </c>
      <c r="AH1315" s="122">
        <v>418</v>
      </c>
      <c r="AI1315" s="122">
        <v>439</v>
      </c>
      <c r="AJ1315" s="123">
        <f t="shared" si="634"/>
        <v>-21</v>
      </c>
      <c r="AK1315" s="124">
        <f t="shared" si="635"/>
        <v>-4.7835990888382689</v>
      </c>
      <c r="AL1315" s="28" t="s">
        <v>9230</v>
      </c>
      <c r="AM1315" s="122">
        <v>253</v>
      </c>
      <c r="AN1315" s="122">
        <v>251</v>
      </c>
      <c r="AO1315" s="123">
        <f t="shared" si="636"/>
        <v>2</v>
      </c>
      <c r="AP1315" s="29">
        <f t="shared" si="637"/>
        <v>0.79681274900398402</v>
      </c>
      <c r="AQ1315" s="28" t="s">
        <v>9231</v>
      </c>
      <c r="AR1315" s="122">
        <v>80</v>
      </c>
      <c r="AS1315" s="122">
        <v>81</v>
      </c>
      <c r="AT1315" s="123">
        <f>AR1315-AS1315</f>
        <v>-1</v>
      </c>
      <c r="AU1315" s="124">
        <f t="shared" si="639"/>
        <v>-1.2345679012345678</v>
      </c>
      <c r="AV1315" s="9" t="s">
        <v>12294</v>
      </c>
      <c r="AX1315" s="129"/>
      <c r="AY1315" s="139"/>
      <c r="AZ1315" s="139"/>
    </row>
    <row r="1316" spans="3:52" ht="50" customHeight="1">
      <c r="C1316" s="52" t="s">
        <v>6318</v>
      </c>
      <c r="D1316" s="130" t="s">
        <v>2986</v>
      </c>
      <c r="E1316" s="131" t="s">
        <v>6362</v>
      </c>
      <c r="F1316" s="132" t="s">
        <v>2987</v>
      </c>
      <c r="G1316" s="125">
        <v>51655.03</v>
      </c>
      <c r="H1316" s="122">
        <v>50755.652000000002</v>
      </c>
      <c r="I1316" s="123">
        <f t="shared" si="624"/>
        <v>899.37799999999697</v>
      </c>
      <c r="J1316" s="124">
        <f t="shared" si="625"/>
        <v>1.771976055001711</v>
      </c>
      <c r="K1316" s="125">
        <v>25697.093000000001</v>
      </c>
      <c r="L1316" s="122">
        <v>27008.928</v>
      </c>
      <c r="M1316" s="123">
        <f t="shared" si="626"/>
        <v>-1311.8349999999991</v>
      </c>
      <c r="N1316" s="124">
        <f t="shared" si="627"/>
        <v>-4.8570420862316315</v>
      </c>
      <c r="O1316" s="125">
        <v>5746.4930000000004</v>
      </c>
      <c r="P1316" s="122">
        <v>5726.8760000000002</v>
      </c>
      <c r="Q1316" s="123">
        <f t="shared" si="640"/>
        <v>19.617000000000189</v>
      </c>
      <c r="R1316" s="124">
        <f t="shared" si="641"/>
        <v>0.34254277550273815</v>
      </c>
      <c r="S1316" s="125">
        <v>20211.444</v>
      </c>
      <c r="T1316" s="122">
        <v>18019.848000000002</v>
      </c>
      <c r="U1316" s="123">
        <f t="shared" si="628"/>
        <v>2191.5959999999977</v>
      </c>
      <c r="V1316" s="124">
        <f t="shared" si="629"/>
        <v>12.162122566183674</v>
      </c>
      <c r="W1316" s="121" t="s">
        <v>9232</v>
      </c>
      <c r="X1316" s="122">
        <v>5088</v>
      </c>
      <c r="Y1316" s="122">
        <v>5108</v>
      </c>
      <c r="Z1316" s="123">
        <f t="shared" si="630"/>
        <v>-20</v>
      </c>
      <c r="AA1316" s="124">
        <f t="shared" si="631"/>
        <v>-0.39154267815191857</v>
      </c>
      <c r="AB1316" s="28" t="s">
        <v>9233</v>
      </c>
      <c r="AC1316" s="122">
        <v>3555</v>
      </c>
      <c r="AD1316" s="122">
        <v>3243</v>
      </c>
      <c r="AE1316" s="123">
        <f t="shared" si="632"/>
        <v>312</v>
      </c>
      <c r="AF1316" s="29">
        <f t="shared" si="633"/>
        <v>9.6207215541165585</v>
      </c>
      <c r="AG1316" s="28" t="s">
        <v>7499</v>
      </c>
      <c r="AH1316" s="122">
        <v>3283</v>
      </c>
      <c r="AI1316" s="122">
        <v>3334</v>
      </c>
      <c r="AJ1316" s="123">
        <f t="shared" si="634"/>
        <v>-51</v>
      </c>
      <c r="AK1316" s="124">
        <f t="shared" si="635"/>
        <v>-1.5296940611877625</v>
      </c>
      <c r="AL1316" s="28" t="s">
        <v>7572</v>
      </c>
      <c r="AM1316" s="122">
        <v>1947</v>
      </c>
      <c r="AN1316" s="122">
        <v>1060</v>
      </c>
      <c r="AO1316" s="123">
        <f t="shared" si="636"/>
        <v>887</v>
      </c>
      <c r="AP1316" s="29">
        <f t="shared" si="637"/>
        <v>83.679245283018872</v>
      </c>
      <c r="AQ1316" s="28" t="s">
        <v>9234</v>
      </c>
      <c r="AR1316" s="122">
        <v>1944</v>
      </c>
      <c r="AS1316" s="122">
        <v>1943</v>
      </c>
      <c r="AT1316" s="123">
        <f t="shared" ref="AT1316:AT1322" si="642">AR1316-AS1316</f>
        <v>1</v>
      </c>
      <c r="AU1316" s="124">
        <f t="shared" si="639"/>
        <v>5.1466803911477101E-2</v>
      </c>
      <c r="AV1316" s="9" t="s">
        <v>12295</v>
      </c>
      <c r="AX1316" s="129"/>
      <c r="AY1316" s="139"/>
      <c r="AZ1316" s="139"/>
    </row>
    <row r="1317" spans="3:52" ht="50" customHeight="1">
      <c r="C1317" s="52" t="s">
        <v>6317</v>
      </c>
      <c r="D1317" s="130" t="s">
        <v>2988</v>
      </c>
      <c r="E1317" s="131" t="s">
        <v>6362</v>
      </c>
      <c r="F1317" s="132" t="s">
        <v>2989</v>
      </c>
      <c r="G1317" s="125">
        <v>20203.856</v>
      </c>
      <c r="H1317" s="122">
        <v>21085.350999999999</v>
      </c>
      <c r="I1317" s="123">
        <f t="shared" si="624"/>
        <v>-881.49499999999898</v>
      </c>
      <c r="J1317" s="124">
        <f t="shared" si="625"/>
        <v>-4.1806038704311783</v>
      </c>
      <c r="K1317" s="125">
        <v>4688.38</v>
      </c>
      <c r="L1317" s="122">
        <v>5176.0780000000004</v>
      </c>
      <c r="M1317" s="123">
        <f t="shared" si="626"/>
        <v>-487.69800000000032</v>
      </c>
      <c r="N1317" s="124">
        <f t="shared" si="627"/>
        <v>-9.422153221029518</v>
      </c>
      <c r="O1317" s="125">
        <v>4866.38</v>
      </c>
      <c r="P1317" s="122">
        <v>5235.2920000000004</v>
      </c>
      <c r="Q1317" s="123">
        <f t="shared" si="640"/>
        <v>-368.91200000000026</v>
      </c>
      <c r="R1317" s="124">
        <f t="shared" si="641"/>
        <v>-7.0466365581900723</v>
      </c>
      <c r="S1317" s="125">
        <v>10649.096</v>
      </c>
      <c r="T1317" s="122">
        <v>10673.981</v>
      </c>
      <c r="U1317" s="123">
        <f t="shared" si="628"/>
        <v>-24.885000000000218</v>
      </c>
      <c r="V1317" s="124">
        <f t="shared" si="629"/>
        <v>-0.23313700858189854</v>
      </c>
      <c r="W1317" s="121" t="s">
        <v>7491</v>
      </c>
      <c r="X1317" s="122">
        <v>1999</v>
      </c>
      <c r="Y1317" s="122">
        <v>1997</v>
      </c>
      <c r="Z1317" s="123">
        <f t="shared" si="630"/>
        <v>2</v>
      </c>
      <c r="AA1317" s="124">
        <f t="shared" si="631"/>
        <v>0.10015022533800699</v>
      </c>
      <c r="AB1317" s="28" t="s">
        <v>6930</v>
      </c>
      <c r="AC1317" s="122">
        <v>1871</v>
      </c>
      <c r="AD1317" s="122">
        <v>1944</v>
      </c>
      <c r="AE1317" s="123">
        <f t="shared" si="632"/>
        <v>-73</v>
      </c>
      <c r="AF1317" s="29">
        <f t="shared" si="633"/>
        <v>-3.7551440329218111</v>
      </c>
      <c r="AG1317" s="28" t="s">
        <v>6988</v>
      </c>
      <c r="AH1317" s="122">
        <v>1712</v>
      </c>
      <c r="AI1317" s="122">
        <v>1610</v>
      </c>
      <c r="AJ1317" s="123">
        <f t="shared" si="634"/>
        <v>102</v>
      </c>
      <c r="AK1317" s="124">
        <f t="shared" si="635"/>
        <v>6.3354037267080745</v>
      </c>
      <c r="AL1317" s="28" t="s">
        <v>9235</v>
      </c>
      <c r="AM1317" s="122">
        <v>1268</v>
      </c>
      <c r="AN1317" s="122">
        <v>1267</v>
      </c>
      <c r="AO1317" s="123">
        <f t="shared" si="636"/>
        <v>1</v>
      </c>
      <c r="AP1317" s="29">
        <f t="shared" si="637"/>
        <v>7.8926598263614839E-2</v>
      </c>
      <c r="AQ1317" s="28" t="s">
        <v>9236</v>
      </c>
      <c r="AR1317" s="122">
        <v>741</v>
      </c>
      <c r="AS1317" s="122">
        <v>805</v>
      </c>
      <c r="AT1317" s="123">
        <f t="shared" si="642"/>
        <v>-64</v>
      </c>
      <c r="AU1317" s="124">
        <f t="shared" si="639"/>
        <v>-7.9503105590062111</v>
      </c>
      <c r="AV1317" s="9" t="s">
        <v>12296</v>
      </c>
      <c r="AX1317" s="129"/>
      <c r="AY1317" s="139"/>
      <c r="AZ1317" s="139"/>
    </row>
    <row r="1318" spans="3:52" ht="50" customHeight="1">
      <c r="C1318" s="52" t="s">
        <v>6318</v>
      </c>
      <c r="D1318" s="130" t="s">
        <v>2990</v>
      </c>
      <c r="E1318" s="131" t="s">
        <v>6362</v>
      </c>
      <c r="F1318" s="132" t="s">
        <v>2991</v>
      </c>
      <c r="G1318" s="125">
        <v>23665.827000000001</v>
      </c>
      <c r="H1318" s="122">
        <v>22847.061000000002</v>
      </c>
      <c r="I1318" s="123">
        <f t="shared" si="624"/>
        <v>818.76599999999962</v>
      </c>
      <c r="J1318" s="124">
        <f t="shared" si="625"/>
        <v>3.5836819449118624</v>
      </c>
      <c r="K1318" s="125">
        <v>8466.9009999999998</v>
      </c>
      <c r="L1318" s="122">
        <v>9858.5079999999998</v>
      </c>
      <c r="M1318" s="123">
        <f t="shared" si="626"/>
        <v>-1391.607</v>
      </c>
      <c r="N1318" s="124">
        <f t="shared" si="627"/>
        <v>-14.115797238283928</v>
      </c>
      <c r="O1318" s="125">
        <v>3060.6190000000001</v>
      </c>
      <c r="P1318" s="122">
        <v>3225.384</v>
      </c>
      <c r="Q1318" s="123">
        <f t="shared" si="640"/>
        <v>-164.76499999999987</v>
      </c>
      <c r="R1318" s="124">
        <f t="shared" si="641"/>
        <v>-5.1083839939678457</v>
      </c>
      <c r="S1318" s="125">
        <v>12138.307000000001</v>
      </c>
      <c r="T1318" s="122">
        <v>9763.1689999999999</v>
      </c>
      <c r="U1318" s="123">
        <f t="shared" si="628"/>
        <v>2375.1380000000008</v>
      </c>
      <c r="V1318" s="124">
        <f t="shared" si="629"/>
        <v>24.327531357902345</v>
      </c>
      <c r="W1318" s="121" t="s">
        <v>6466</v>
      </c>
      <c r="X1318" s="122">
        <v>5911</v>
      </c>
      <c r="Y1318" s="122">
        <v>3462</v>
      </c>
      <c r="Z1318" s="123">
        <f t="shared" si="630"/>
        <v>2449</v>
      </c>
      <c r="AA1318" s="124">
        <f t="shared" si="631"/>
        <v>70.739456961294039</v>
      </c>
      <c r="AB1318" s="28" t="s">
        <v>6930</v>
      </c>
      <c r="AC1318" s="122">
        <v>3814</v>
      </c>
      <c r="AD1318" s="122">
        <v>3789</v>
      </c>
      <c r="AE1318" s="123">
        <f t="shared" si="632"/>
        <v>25</v>
      </c>
      <c r="AF1318" s="29">
        <f t="shared" si="633"/>
        <v>0.65980469780944839</v>
      </c>
      <c r="AG1318" s="28" t="s">
        <v>6467</v>
      </c>
      <c r="AH1318" s="122">
        <v>927</v>
      </c>
      <c r="AI1318" s="122">
        <v>927</v>
      </c>
      <c r="AJ1318" s="123">
        <f t="shared" si="634"/>
        <v>0</v>
      </c>
      <c r="AK1318" s="124">
        <f t="shared" si="635"/>
        <v>0</v>
      </c>
      <c r="AL1318" s="28" t="s">
        <v>9237</v>
      </c>
      <c r="AM1318" s="122">
        <v>619</v>
      </c>
      <c r="AN1318" s="122">
        <v>664</v>
      </c>
      <c r="AO1318" s="123">
        <f t="shared" si="636"/>
        <v>-45</v>
      </c>
      <c r="AP1318" s="29">
        <f t="shared" si="637"/>
        <v>-6.7771084337349397</v>
      </c>
      <c r="AQ1318" s="28" t="s">
        <v>9238</v>
      </c>
      <c r="AR1318" s="122">
        <v>136</v>
      </c>
      <c r="AS1318" s="122">
        <v>138</v>
      </c>
      <c r="AT1318" s="123">
        <f t="shared" si="642"/>
        <v>-2</v>
      </c>
      <c r="AU1318" s="124">
        <f t="shared" si="639"/>
        <v>-1.4492753623188406</v>
      </c>
      <c r="AV1318" s="9" t="s">
        <v>12297</v>
      </c>
      <c r="AX1318" s="129"/>
      <c r="AY1318" s="139"/>
      <c r="AZ1318" s="139"/>
    </row>
    <row r="1319" spans="3:52" ht="50" customHeight="1">
      <c r="C1319" s="52" t="s">
        <v>6318</v>
      </c>
      <c r="D1319" s="130" t="s">
        <v>2992</v>
      </c>
      <c r="E1319" s="131" t="s">
        <v>6362</v>
      </c>
      <c r="F1319" s="132" t="s">
        <v>2993</v>
      </c>
      <c r="G1319" s="125">
        <v>16589.257000000001</v>
      </c>
      <c r="H1319" s="122">
        <v>16745.881000000001</v>
      </c>
      <c r="I1319" s="123">
        <f t="shared" si="624"/>
        <v>-156.6239999999998</v>
      </c>
      <c r="J1319" s="124">
        <f t="shared" si="625"/>
        <v>-0.93529865642780918</v>
      </c>
      <c r="K1319" s="125">
        <v>4002.375</v>
      </c>
      <c r="L1319" s="122">
        <v>4500.0379999999996</v>
      </c>
      <c r="M1319" s="123">
        <f t="shared" si="626"/>
        <v>-497.66299999999956</v>
      </c>
      <c r="N1319" s="124">
        <f t="shared" si="627"/>
        <v>-11.05908438995403</v>
      </c>
      <c r="O1319" s="125">
        <v>171.96799999999999</v>
      </c>
      <c r="P1319" s="122">
        <v>171.92</v>
      </c>
      <c r="Q1319" s="123">
        <f t="shared" si="640"/>
        <v>4.8000000000001819E-2</v>
      </c>
      <c r="R1319" s="124">
        <f t="shared" si="641"/>
        <v>2.7919962773384027E-2</v>
      </c>
      <c r="S1319" s="125">
        <v>12414.914000000001</v>
      </c>
      <c r="T1319" s="122">
        <v>12073.923000000001</v>
      </c>
      <c r="U1319" s="123">
        <f t="shared" si="628"/>
        <v>340.99099999999999</v>
      </c>
      <c r="V1319" s="124">
        <f t="shared" si="629"/>
        <v>2.8241939260338165</v>
      </c>
      <c r="W1319" s="121" t="s">
        <v>6930</v>
      </c>
      <c r="X1319" s="122">
        <v>4026</v>
      </c>
      <c r="Y1319" s="122">
        <v>4029</v>
      </c>
      <c r="Z1319" s="123">
        <f t="shared" si="630"/>
        <v>-3</v>
      </c>
      <c r="AA1319" s="124">
        <f t="shared" si="631"/>
        <v>-7.4460163812360383E-2</v>
      </c>
      <c r="AB1319" s="28" t="s">
        <v>9239</v>
      </c>
      <c r="AC1319" s="122">
        <v>3212</v>
      </c>
      <c r="AD1319" s="122">
        <v>2715</v>
      </c>
      <c r="AE1319" s="123">
        <f t="shared" si="632"/>
        <v>497</v>
      </c>
      <c r="AF1319" s="29">
        <f t="shared" si="633"/>
        <v>18.30570902394107</v>
      </c>
      <c r="AG1319" s="28" t="s">
        <v>9240</v>
      </c>
      <c r="AH1319" s="122">
        <v>2169</v>
      </c>
      <c r="AI1319" s="122">
        <v>1864</v>
      </c>
      <c r="AJ1319" s="123">
        <f t="shared" si="634"/>
        <v>305</v>
      </c>
      <c r="AK1319" s="124">
        <f t="shared" si="635"/>
        <v>16.362660944206009</v>
      </c>
      <c r="AL1319" s="28" t="s">
        <v>7491</v>
      </c>
      <c r="AM1319" s="122">
        <v>1916</v>
      </c>
      <c r="AN1319" s="122">
        <v>2289</v>
      </c>
      <c r="AO1319" s="123">
        <f t="shared" si="636"/>
        <v>-373</v>
      </c>
      <c r="AP1319" s="29">
        <f t="shared" si="637"/>
        <v>-16.295325469637394</v>
      </c>
      <c r="AQ1319" s="28" t="s">
        <v>9241</v>
      </c>
      <c r="AR1319" s="122">
        <v>577</v>
      </c>
      <c r="AS1319" s="122">
        <v>578</v>
      </c>
      <c r="AT1319" s="123">
        <f t="shared" si="642"/>
        <v>-1</v>
      </c>
      <c r="AU1319" s="124">
        <f t="shared" si="639"/>
        <v>-0.17301038062283738</v>
      </c>
      <c r="AV1319" s="9" t="s">
        <v>12298</v>
      </c>
      <c r="AX1319" s="129"/>
      <c r="AY1319" s="139"/>
      <c r="AZ1319" s="139"/>
    </row>
    <row r="1320" spans="3:52" ht="50" customHeight="1">
      <c r="C1320" s="52" t="s">
        <v>6318</v>
      </c>
      <c r="D1320" s="130" t="s">
        <v>2994</v>
      </c>
      <c r="E1320" s="131" t="s">
        <v>6362</v>
      </c>
      <c r="F1320" s="132" t="s">
        <v>2995</v>
      </c>
      <c r="G1320" s="125">
        <v>4512.6450000000004</v>
      </c>
      <c r="H1320" s="122">
        <v>4326.0870000000004</v>
      </c>
      <c r="I1320" s="123">
        <f t="shared" si="624"/>
        <v>186.55799999999999</v>
      </c>
      <c r="J1320" s="124">
        <f t="shared" si="625"/>
        <v>4.3123959365588345</v>
      </c>
      <c r="K1320" s="125">
        <v>2161.87</v>
      </c>
      <c r="L1320" s="122">
        <v>2253.42</v>
      </c>
      <c r="M1320" s="123">
        <f t="shared" si="626"/>
        <v>-91.550000000000182</v>
      </c>
      <c r="N1320" s="124">
        <f t="shared" si="627"/>
        <v>-4.0627135642712044</v>
      </c>
      <c r="O1320" s="125">
        <v>137.26</v>
      </c>
      <c r="P1320" s="122">
        <v>107.15</v>
      </c>
      <c r="Q1320" s="123">
        <f t="shared" si="640"/>
        <v>30.109999999999985</v>
      </c>
      <c r="R1320" s="124">
        <f t="shared" si="641"/>
        <v>28.100793280447956</v>
      </c>
      <c r="S1320" s="125">
        <v>2213.5149999999999</v>
      </c>
      <c r="T1320" s="122">
        <v>1965.5170000000001</v>
      </c>
      <c r="U1320" s="123">
        <f t="shared" si="628"/>
        <v>247.99799999999982</v>
      </c>
      <c r="V1320" s="124">
        <f t="shared" si="629"/>
        <v>12.617443654773771</v>
      </c>
      <c r="W1320" s="121" t="s">
        <v>9242</v>
      </c>
      <c r="X1320" s="122">
        <v>983</v>
      </c>
      <c r="Y1320" s="122">
        <v>783</v>
      </c>
      <c r="Z1320" s="123">
        <f t="shared" si="630"/>
        <v>200</v>
      </c>
      <c r="AA1320" s="124">
        <f t="shared" si="631"/>
        <v>25.542784163473819</v>
      </c>
      <c r="AB1320" s="28" t="s">
        <v>9243</v>
      </c>
      <c r="AC1320" s="122">
        <v>465</v>
      </c>
      <c r="AD1320" s="122">
        <v>377</v>
      </c>
      <c r="AE1320" s="123">
        <f t="shared" si="632"/>
        <v>88</v>
      </c>
      <c r="AF1320" s="29">
        <f t="shared" si="633"/>
        <v>23.342175066312997</v>
      </c>
      <c r="AG1320" s="28" t="s">
        <v>7336</v>
      </c>
      <c r="AH1320" s="122">
        <v>172</v>
      </c>
      <c r="AI1320" s="122">
        <v>171</v>
      </c>
      <c r="AJ1320" s="123">
        <f t="shared" si="634"/>
        <v>1</v>
      </c>
      <c r="AK1320" s="124">
        <f t="shared" si="635"/>
        <v>0.58479532163742687</v>
      </c>
      <c r="AL1320" s="28" t="s">
        <v>9244</v>
      </c>
      <c r="AM1320" s="122">
        <v>115</v>
      </c>
      <c r="AN1320" s="122">
        <v>127</v>
      </c>
      <c r="AO1320" s="123">
        <f t="shared" si="636"/>
        <v>-12</v>
      </c>
      <c r="AP1320" s="29">
        <f t="shared" si="637"/>
        <v>-9.4488188976377945</v>
      </c>
      <c r="AQ1320" s="28" t="s">
        <v>9245</v>
      </c>
      <c r="AR1320" s="122">
        <v>88</v>
      </c>
      <c r="AS1320" s="122">
        <v>108</v>
      </c>
      <c r="AT1320" s="123">
        <f t="shared" si="642"/>
        <v>-20</v>
      </c>
      <c r="AU1320" s="124">
        <f t="shared" si="639"/>
        <v>-18.518518518518519</v>
      </c>
      <c r="AV1320" s="9" t="s">
        <v>11929</v>
      </c>
      <c r="AX1320" s="129"/>
      <c r="AY1320" s="139"/>
      <c r="AZ1320" s="139"/>
    </row>
    <row r="1321" spans="3:52" ht="50" customHeight="1">
      <c r="C1321" s="52" t="s">
        <v>6318</v>
      </c>
      <c r="D1321" s="130" t="s">
        <v>2996</v>
      </c>
      <c r="E1321" s="131" t="s">
        <v>6362</v>
      </c>
      <c r="F1321" s="132" t="s">
        <v>2997</v>
      </c>
      <c r="G1321" s="125">
        <v>5387.3890000000001</v>
      </c>
      <c r="H1321" s="122">
        <v>5454.34</v>
      </c>
      <c r="I1321" s="123">
        <f t="shared" si="624"/>
        <v>-66.951000000000022</v>
      </c>
      <c r="J1321" s="124">
        <f t="shared" si="625"/>
        <v>-1.2274812351265236</v>
      </c>
      <c r="K1321" s="125">
        <v>2831.1179999999999</v>
      </c>
      <c r="L1321" s="122">
        <v>2821.018</v>
      </c>
      <c r="M1321" s="123">
        <f t="shared" si="626"/>
        <v>10.099999999999909</v>
      </c>
      <c r="N1321" s="124">
        <f t="shared" si="627"/>
        <v>0.35802678323923881</v>
      </c>
      <c r="O1321" s="125">
        <v>159.542</v>
      </c>
      <c r="P1321" s="122">
        <v>159.54</v>
      </c>
      <c r="Q1321" s="123">
        <f t="shared" si="640"/>
        <v>2.0000000000095497E-3</v>
      </c>
      <c r="R1321" s="124">
        <f t="shared" si="641"/>
        <v>1.2536041118274726E-3</v>
      </c>
      <c r="S1321" s="125">
        <v>2396.7289999999998</v>
      </c>
      <c r="T1321" s="122">
        <v>2473.7820000000002</v>
      </c>
      <c r="U1321" s="123">
        <f t="shared" si="628"/>
        <v>-77.053000000000338</v>
      </c>
      <c r="V1321" s="124">
        <f t="shared" si="629"/>
        <v>-3.114785377207868</v>
      </c>
      <c r="W1321" s="121" t="s">
        <v>7333</v>
      </c>
      <c r="X1321" s="122">
        <v>1685</v>
      </c>
      <c r="Y1321" s="122">
        <v>1745</v>
      </c>
      <c r="Z1321" s="123">
        <f t="shared" si="630"/>
        <v>-60</v>
      </c>
      <c r="AA1321" s="124">
        <f t="shared" si="631"/>
        <v>-3.4383954154727796</v>
      </c>
      <c r="AB1321" s="28" t="s">
        <v>9246</v>
      </c>
      <c r="AC1321" s="122">
        <v>269</v>
      </c>
      <c r="AD1321" s="122">
        <v>277</v>
      </c>
      <c r="AE1321" s="123">
        <f t="shared" si="632"/>
        <v>-8</v>
      </c>
      <c r="AF1321" s="29">
        <f t="shared" si="633"/>
        <v>-2.8880866425992782</v>
      </c>
      <c r="AG1321" s="28" t="s">
        <v>9247</v>
      </c>
      <c r="AH1321" s="122">
        <v>189</v>
      </c>
      <c r="AI1321" s="122">
        <v>204</v>
      </c>
      <c r="AJ1321" s="123">
        <f t="shared" si="634"/>
        <v>-15</v>
      </c>
      <c r="AK1321" s="124">
        <f t="shared" si="635"/>
        <v>-7.3529411764705888</v>
      </c>
      <c r="AL1321" s="28" t="s">
        <v>9248</v>
      </c>
      <c r="AM1321" s="122">
        <v>65</v>
      </c>
      <c r="AN1321" s="122">
        <v>59</v>
      </c>
      <c r="AO1321" s="123">
        <f t="shared" si="636"/>
        <v>6</v>
      </c>
      <c r="AP1321" s="29">
        <f t="shared" si="637"/>
        <v>10.16949152542373</v>
      </c>
      <c r="AQ1321" s="28" t="s">
        <v>6919</v>
      </c>
      <c r="AR1321" s="122">
        <v>46</v>
      </c>
      <c r="AS1321" s="122">
        <v>47</v>
      </c>
      <c r="AT1321" s="123">
        <f t="shared" si="642"/>
        <v>-1</v>
      </c>
      <c r="AU1321" s="124">
        <f t="shared" si="639"/>
        <v>-2.1276595744680851</v>
      </c>
      <c r="AV1321" s="9" t="s">
        <v>12299</v>
      </c>
      <c r="AX1321" s="129"/>
      <c r="AY1321" s="139"/>
      <c r="AZ1321" s="139"/>
    </row>
    <row r="1322" spans="3:52" ht="50" customHeight="1">
      <c r="C1322" s="52" t="s">
        <v>6318</v>
      </c>
      <c r="D1322" s="130" t="s">
        <v>2998</v>
      </c>
      <c r="E1322" s="131" t="s">
        <v>6362</v>
      </c>
      <c r="F1322" s="132" t="s">
        <v>2999</v>
      </c>
      <c r="G1322" s="125">
        <v>5184.0680000000002</v>
      </c>
      <c r="H1322" s="122">
        <v>5621.0860000000002</v>
      </c>
      <c r="I1322" s="123">
        <f t="shared" si="624"/>
        <v>-437.01800000000003</v>
      </c>
      <c r="J1322" s="124">
        <f t="shared" si="625"/>
        <v>-7.7746186413088152</v>
      </c>
      <c r="K1322" s="125">
        <v>3017.87</v>
      </c>
      <c r="L1322" s="122">
        <v>3889.6979999999999</v>
      </c>
      <c r="M1322" s="123">
        <f t="shared" si="626"/>
        <v>-871.82799999999997</v>
      </c>
      <c r="N1322" s="124">
        <f t="shared" si="627"/>
        <v>-22.413770940571737</v>
      </c>
      <c r="O1322" s="125">
        <v>466.51</v>
      </c>
      <c r="P1322" s="122">
        <v>362.05099999999999</v>
      </c>
      <c r="Q1322" s="123">
        <f t="shared" si="640"/>
        <v>104.459</v>
      </c>
      <c r="R1322" s="124">
        <f t="shared" si="641"/>
        <v>28.852012561766159</v>
      </c>
      <c r="S1322" s="125">
        <v>1699.6880000000001</v>
      </c>
      <c r="T1322" s="122">
        <v>1369.337</v>
      </c>
      <c r="U1322" s="123">
        <f t="shared" si="628"/>
        <v>330.35100000000011</v>
      </c>
      <c r="V1322" s="124">
        <f t="shared" si="629"/>
        <v>24.124886715249797</v>
      </c>
      <c r="W1322" s="121" t="s">
        <v>9249</v>
      </c>
      <c r="X1322" s="122">
        <v>710</v>
      </c>
      <c r="Y1322" s="122">
        <v>410</v>
      </c>
      <c r="Z1322" s="123">
        <f t="shared" si="630"/>
        <v>300</v>
      </c>
      <c r="AA1322" s="124">
        <f t="shared" si="631"/>
        <v>73.170731707317074</v>
      </c>
      <c r="AB1322" s="28" t="s">
        <v>9250</v>
      </c>
      <c r="AC1322" s="122">
        <v>336</v>
      </c>
      <c r="AD1322" s="122">
        <v>336</v>
      </c>
      <c r="AE1322" s="123">
        <f t="shared" si="632"/>
        <v>0</v>
      </c>
      <c r="AF1322" s="29">
        <f t="shared" si="633"/>
        <v>0</v>
      </c>
      <c r="AG1322" s="28" t="s">
        <v>9251</v>
      </c>
      <c r="AH1322" s="122">
        <v>171</v>
      </c>
      <c r="AI1322" s="122">
        <v>171</v>
      </c>
      <c r="AJ1322" s="123">
        <f t="shared" si="634"/>
        <v>0</v>
      </c>
      <c r="AK1322" s="124">
        <f t="shared" si="635"/>
        <v>0</v>
      </c>
      <c r="AL1322" s="28" t="s">
        <v>9252</v>
      </c>
      <c r="AM1322" s="122">
        <v>129</v>
      </c>
      <c r="AN1322" s="122">
        <v>129</v>
      </c>
      <c r="AO1322" s="123">
        <f t="shared" si="636"/>
        <v>0</v>
      </c>
      <c r="AP1322" s="29">
        <f t="shared" si="637"/>
        <v>0</v>
      </c>
      <c r="AQ1322" s="28" t="s">
        <v>9253</v>
      </c>
      <c r="AR1322" s="122">
        <v>76</v>
      </c>
      <c r="AS1322" s="122">
        <v>86</v>
      </c>
      <c r="AT1322" s="123">
        <f t="shared" si="642"/>
        <v>-10</v>
      </c>
      <c r="AU1322" s="124">
        <f t="shared" si="639"/>
        <v>-11.627906976744185</v>
      </c>
      <c r="AV1322" s="9" t="s">
        <v>11930</v>
      </c>
      <c r="AX1322" s="129"/>
      <c r="AY1322" s="139"/>
      <c r="AZ1322" s="139"/>
    </row>
    <row r="1323" spans="3:52" ht="50" customHeight="1">
      <c r="C1323" s="52" t="s">
        <v>6318</v>
      </c>
      <c r="D1323" s="130" t="s">
        <v>3000</v>
      </c>
      <c r="E1323" s="131" t="s">
        <v>6362</v>
      </c>
      <c r="F1323" s="132" t="s">
        <v>3001</v>
      </c>
      <c r="G1323" s="125">
        <v>17110.620999999999</v>
      </c>
      <c r="H1323" s="122">
        <v>16594.648000000001</v>
      </c>
      <c r="I1323" s="123">
        <f t="shared" si="624"/>
        <v>515.97299999999814</v>
      </c>
      <c r="J1323" s="124">
        <f t="shared" si="625"/>
        <v>3.1092735440968564</v>
      </c>
      <c r="K1323" s="125">
        <v>2781.9029999999998</v>
      </c>
      <c r="L1323" s="122">
        <v>2770.95</v>
      </c>
      <c r="M1323" s="123">
        <f t="shared" si="626"/>
        <v>10.952999999999975</v>
      </c>
      <c r="N1323" s="124">
        <f t="shared" si="627"/>
        <v>0.39527959725003975</v>
      </c>
      <c r="O1323" s="125">
        <v>2158.0569999999998</v>
      </c>
      <c r="P1323" s="122">
        <v>2159.3989999999999</v>
      </c>
      <c r="Q1323" s="123">
        <f t="shared" si="640"/>
        <v>-1.3420000000000982</v>
      </c>
      <c r="R1323" s="124">
        <f t="shared" si="641"/>
        <v>-6.2146921435089035E-2</v>
      </c>
      <c r="S1323" s="125">
        <v>12170.661</v>
      </c>
      <c r="T1323" s="122">
        <v>11664.299000000001</v>
      </c>
      <c r="U1323" s="123">
        <f t="shared" si="628"/>
        <v>506.36199999999917</v>
      </c>
      <c r="V1323" s="124">
        <f t="shared" si="629"/>
        <v>4.3411267149444575</v>
      </c>
      <c r="W1323" s="121" t="s">
        <v>7572</v>
      </c>
      <c r="X1323" s="122">
        <v>4490</v>
      </c>
      <c r="Y1323" s="122">
        <v>3636</v>
      </c>
      <c r="Z1323" s="123">
        <f t="shared" si="630"/>
        <v>854</v>
      </c>
      <c r="AA1323" s="124">
        <f t="shared" si="631"/>
        <v>23.487348734873486</v>
      </c>
      <c r="AB1323" s="28" t="s">
        <v>7374</v>
      </c>
      <c r="AC1323" s="122">
        <v>3659</v>
      </c>
      <c r="AD1323" s="122">
        <v>3646</v>
      </c>
      <c r="AE1323" s="123">
        <f t="shared" si="632"/>
        <v>13</v>
      </c>
      <c r="AF1323" s="29">
        <f t="shared" si="633"/>
        <v>0.35655512890839275</v>
      </c>
      <c r="AG1323" s="28" t="s">
        <v>9254</v>
      </c>
      <c r="AH1323" s="122">
        <v>1084</v>
      </c>
      <c r="AI1323" s="122">
        <v>1364</v>
      </c>
      <c r="AJ1323" s="123">
        <f t="shared" si="634"/>
        <v>-280</v>
      </c>
      <c r="AK1323" s="124">
        <f t="shared" si="635"/>
        <v>-20.527859237536656</v>
      </c>
      <c r="AL1323" s="28" t="s">
        <v>9255</v>
      </c>
      <c r="AM1323" s="122">
        <v>1042</v>
      </c>
      <c r="AN1323" s="122">
        <v>1145</v>
      </c>
      <c r="AO1323" s="123">
        <f t="shared" si="636"/>
        <v>-103</v>
      </c>
      <c r="AP1323" s="29">
        <f t="shared" si="637"/>
        <v>-8.9956331877729259</v>
      </c>
      <c r="AQ1323" s="28" t="s">
        <v>9256</v>
      </c>
      <c r="AR1323" s="122">
        <v>505</v>
      </c>
      <c r="AS1323" s="122">
        <v>503</v>
      </c>
      <c r="AT1323" s="123">
        <f t="shared" si="638"/>
        <v>2</v>
      </c>
      <c r="AU1323" s="124">
        <f t="shared" si="639"/>
        <v>0.39761431411530812</v>
      </c>
      <c r="AV1323" s="9" t="s">
        <v>11931</v>
      </c>
      <c r="AX1323" s="129"/>
      <c r="AY1323" s="139"/>
      <c r="AZ1323" s="139"/>
    </row>
    <row r="1324" spans="3:52" ht="50" customHeight="1">
      <c r="C1324" s="52" t="s">
        <v>6318</v>
      </c>
      <c r="D1324" s="130" t="s">
        <v>3002</v>
      </c>
      <c r="E1324" s="131" t="s">
        <v>6362</v>
      </c>
      <c r="F1324" s="132" t="s">
        <v>3003</v>
      </c>
      <c r="G1324" s="125">
        <v>5566.57</v>
      </c>
      <c r="H1324" s="122">
        <v>5539.1459999999997</v>
      </c>
      <c r="I1324" s="123">
        <f t="shared" si="624"/>
        <v>27.423999999999978</v>
      </c>
      <c r="J1324" s="124">
        <f t="shared" si="625"/>
        <v>0.49509437014297836</v>
      </c>
      <c r="K1324" s="125">
        <v>3655.6579999999999</v>
      </c>
      <c r="L1324" s="122">
        <v>3795.172</v>
      </c>
      <c r="M1324" s="123">
        <f t="shared" si="626"/>
        <v>-139.51400000000012</v>
      </c>
      <c r="N1324" s="124">
        <f t="shared" si="627"/>
        <v>-3.6760916237788468</v>
      </c>
      <c r="O1324" s="125">
        <v>345.37700000000001</v>
      </c>
      <c r="P1324" s="122">
        <v>342.67</v>
      </c>
      <c r="Q1324" s="123">
        <f t="shared" si="640"/>
        <v>2.7069999999999936</v>
      </c>
      <c r="R1324" s="124">
        <f t="shared" si="641"/>
        <v>0.78997286018618307</v>
      </c>
      <c r="S1324" s="125">
        <v>1565.5350000000001</v>
      </c>
      <c r="T1324" s="122">
        <v>1401.3040000000001</v>
      </c>
      <c r="U1324" s="123">
        <f t="shared" si="628"/>
        <v>164.23099999999999</v>
      </c>
      <c r="V1324" s="124">
        <f t="shared" si="629"/>
        <v>11.719869492986531</v>
      </c>
      <c r="W1324" s="121" t="s">
        <v>6988</v>
      </c>
      <c r="X1324" s="122">
        <v>714</v>
      </c>
      <c r="Y1324" s="122">
        <v>609</v>
      </c>
      <c r="Z1324" s="123">
        <f t="shared" si="630"/>
        <v>105</v>
      </c>
      <c r="AA1324" s="124">
        <f t="shared" si="631"/>
        <v>17.241379310344829</v>
      </c>
      <c r="AB1324" s="28" t="s">
        <v>7349</v>
      </c>
      <c r="AC1324" s="122">
        <v>488</v>
      </c>
      <c r="AD1324" s="122">
        <v>438</v>
      </c>
      <c r="AE1324" s="123">
        <f t="shared" si="632"/>
        <v>50</v>
      </c>
      <c r="AF1324" s="29">
        <f t="shared" si="633"/>
        <v>11.415525114155251</v>
      </c>
      <c r="AG1324" s="28" t="s">
        <v>7437</v>
      </c>
      <c r="AH1324" s="122">
        <v>324</v>
      </c>
      <c r="AI1324" s="122">
        <v>322</v>
      </c>
      <c r="AJ1324" s="123">
        <f t="shared" si="634"/>
        <v>2</v>
      </c>
      <c r="AK1324" s="124">
        <f t="shared" si="635"/>
        <v>0.6211180124223602</v>
      </c>
      <c r="AL1324" s="28" t="s">
        <v>7445</v>
      </c>
      <c r="AM1324" s="122">
        <v>18</v>
      </c>
      <c r="AN1324" s="122">
        <v>21</v>
      </c>
      <c r="AO1324" s="123">
        <f t="shared" si="636"/>
        <v>-3</v>
      </c>
      <c r="AP1324" s="29">
        <f t="shared" si="637"/>
        <v>-14.285714285714285</v>
      </c>
      <c r="AQ1324" s="28" t="s">
        <v>9257</v>
      </c>
      <c r="AR1324" s="122">
        <v>11</v>
      </c>
      <c r="AS1324" s="122">
        <v>11</v>
      </c>
      <c r="AT1324" s="123">
        <f t="shared" si="638"/>
        <v>0</v>
      </c>
      <c r="AU1324" s="124">
        <f t="shared" si="639"/>
        <v>0</v>
      </c>
      <c r="AV1324" s="9" t="s">
        <v>12300</v>
      </c>
      <c r="AX1324" s="129"/>
      <c r="AY1324" s="139"/>
      <c r="AZ1324" s="139"/>
    </row>
    <row r="1325" spans="3:52" ht="50" customHeight="1">
      <c r="C1325" s="52" t="s">
        <v>6318</v>
      </c>
      <c r="D1325" s="130" t="s">
        <v>3004</v>
      </c>
      <c r="E1325" s="131" t="s">
        <v>6362</v>
      </c>
      <c r="F1325" s="132" t="s">
        <v>3005</v>
      </c>
      <c r="G1325" s="125">
        <v>8033.152</v>
      </c>
      <c r="H1325" s="122">
        <v>9056.9989999999998</v>
      </c>
      <c r="I1325" s="123">
        <f t="shared" si="624"/>
        <v>-1023.8469999999998</v>
      </c>
      <c r="J1325" s="124">
        <f t="shared" si="625"/>
        <v>-11.304483968696472</v>
      </c>
      <c r="K1325" s="125">
        <v>2591.971</v>
      </c>
      <c r="L1325" s="122">
        <v>2787.9870000000001</v>
      </c>
      <c r="M1325" s="123">
        <f t="shared" si="626"/>
        <v>-196.01600000000008</v>
      </c>
      <c r="N1325" s="124">
        <f t="shared" si="627"/>
        <v>-7.030735796113829</v>
      </c>
      <c r="O1325" s="125">
        <v>977.255</v>
      </c>
      <c r="P1325" s="122">
        <v>975.94500000000005</v>
      </c>
      <c r="Q1325" s="123">
        <f t="shared" si="640"/>
        <v>1.3099999999999454</v>
      </c>
      <c r="R1325" s="124">
        <f t="shared" si="641"/>
        <v>0.13422887560261546</v>
      </c>
      <c r="S1325" s="125">
        <v>4463.9260000000004</v>
      </c>
      <c r="T1325" s="122">
        <v>5293.067</v>
      </c>
      <c r="U1325" s="123">
        <f t="shared" si="628"/>
        <v>-829.14099999999962</v>
      </c>
      <c r="V1325" s="124">
        <f t="shared" si="629"/>
        <v>-15.664660961215862</v>
      </c>
      <c r="W1325" s="121" t="s">
        <v>9258</v>
      </c>
      <c r="X1325" s="122">
        <v>3503</v>
      </c>
      <c r="Y1325" s="122">
        <v>3938</v>
      </c>
      <c r="Z1325" s="123">
        <f t="shared" si="630"/>
        <v>-435</v>
      </c>
      <c r="AA1325" s="124">
        <f t="shared" si="631"/>
        <v>-11.046216353478924</v>
      </c>
      <c r="AB1325" s="28" t="s">
        <v>6988</v>
      </c>
      <c r="AC1325" s="122">
        <v>577</v>
      </c>
      <c r="AD1325" s="122">
        <v>1097</v>
      </c>
      <c r="AE1325" s="123">
        <f t="shared" si="632"/>
        <v>-520</v>
      </c>
      <c r="AF1325" s="29">
        <f t="shared" si="633"/>
        <v>-47.402005469462175</v>
      </c>
      <c r="AG1325" s="28" t="s">
        <v>7215</v>
      </c>
      <c r="AH1325" s="122">
        <v>100</v>
      </c>
      <c r="AI1325" s="122" t="s">
        <v>6494</v>
      </c>
      <c r="AJ1325" s="123">
        <f>AH1325</f>
        <v>100</v>
      </c>
      <c r="AK1325" s="124" t="s">
        <v>9259</v>
      </c>
      <c r="AL1325" s="28" t="s">
        <v>7346</v>
      </c>
      <c r="AM1325" s="122">
        <v>93</v>
      </c>
      <c r="AN1325" s="122">
        <v>47</v>
      </c>
      <c r="AO1325" s="123">
        <f t="shared" si="636"/>
        <v>46</v>
      </c>
      <c r="AP1325" s="29">
        <f t="shared" si="637"/>
        <v>97.872340425531917</v>
      </c>
      <c r="AQ1325" s="28" t="s">
        <v>6919</v>
      </c>
      <c r="AR1325" s="122">
        <v>89</v>
      </c>
      <c r="AS1325" s="122">
        <v>92</v>
      </c>
      <c r="AT1325" s="123">
        <f t="shared" si="638"/>
        <v>-3</v>
      </c>
      <c r="AU1325" s="124">
        <f t="shared" si="639"/>
        <v>-3.2608695652173911</v>
      </c>
      <c r="AV1325" s="9" t="s">
        <v>11932</v>
      </c>
      <c r="AX1325" s="129"/>
      <c r="AY1325" s="139"/>
      <c r="AZ1325" s="139"/>
    </row>
    <row r="1326" spans="3:52" ht="50" customHeight="1">
      <c r="C1326" s="52" t="s">
        <v>6317</v>
      </c>
      <c r="D1326" s="106" t="s">
        <v>3006</v>
      </c>
      <c r="E1326" s="107" t="s">
        <v>6362</v>
      </c>
      <c r="F1326" s="108" t="s">
        <v>3007</v>
      </c>
      <c r="G1326" s="125">
        <v>27487.800999999999</v>
      </c>
      <c r="H1326" s="122">
        <v>27127.335999999999</v>
      </c>
      <c r="I1326" s="123">
        <f t="shared" si="624"/>
        <v>360.46500000000015</v>
      </c>
      <c r="J1326" s="124">
        <f t="shared" si="625"/>
        <v>1.3287887907607299</v>
      </c>
      <c r="K1326" s="125">
        <v>11750.378000000001</v>
      </c>
      <c r="L1326" s="122">
        <v>12083.573</v>
      </c>
      <c r="M1326" s="123">
        <f t="shared" si="626"/>
        <v>-333.19499999999971</v>
      </c>
      <c r="N1326" s="124">
        <f t="shared" si="627"/>
        <v>-2.7574211700463076</v>
      </c>
      <c r="O1326" s="125">
        <v>5540.6360000000004</v>
      </c>
      <c r="P1326" s="122">
        <v>5503.7309999999998</v>
      </c>
      <c r="Q1326" s="123">
        <f t="shared" si="640"/>
        <v>36.905000000000655</v>
      </c>
      <c r="R1326" s="124">
        <f t="shared" si="641"/>
        <v>0.6705451265696063</v>
      </c>
      <c r="S1326" s="125">
        <v>10196.787</v>
      </c>
      <c r="T1326" s="122">
        <v>9540.0319999999992</v>
      </c>
      <c r="U1326" s="123">
        <f t="shared" si="628"/>
        <v>656.75500000000102</v>
      </c>
      <c r="V1326" s="124">
        <f t="shared" si="629"/>
        <v>6.884201226997992</v>
      </c>
      <c r="W1326" s="121" t="s">
        <v>7487</v>
      </c>
      <c r="X1326" s="122">
        <v>7798</v>
      </c>
      <c r="Y1326" s="122">
        <v>8022</v>
      </c>
      <c r="Z1326" s="123">
        <f t="shared" si="630"/>
        <v>-224</v>
      </c>
      <c r="AA1326" s="124">
        <f t="shared" si="631"/>
        <v>-2.7923211169284468</v>
      </c>
      <c r="AB1326" s="28" t="s">
        <v>6962</v>
      </c>
      <c r="AC1326" s="122">
        <v>1079</v>
      </c>
      <c r="AD1326" s="122" t="s">
        <v>6421</v>
      </c>
      <c r="AE1326" s="123">
        <f>AC1326</f>
        <v>1079</v>
      </c>
      <c r="AF1326" s="29" t="s">
        <v>9259</v>
      </c>
      <c r="AG1326" s="28" t="s">
        <v>8454</v>
      </c>
      <c r="AH1326" s="122">
        <v>891</v>
      </c>
      <c r="AI1326" s="122">
        <v>890</v>
      </c>
      <c r="AJ1326" s="123">
        <f t="shared" si="634"/>
        <v>1</v>
      </c>
      <c r="AK1326" s="124">
        <f t="shared" si="635"/>
        <v>0.11235955056179776</v>
      </c>
      <c r="AL1326" s="28" t="s">
        <v>6466</v>
      </c>
      <c r="AM1326" s="122">
        <v>429</v>
      </c>
      <c r="AN1326" s="122">
        <v>628</v>
      </c>
      <c r="AO1326" s="123">
        <f t="shared" si="636"/>
        <v>-199</v>
      </c>
      <c r="AP1326" s="29">
        <f t="shared" si="637"/>
        <v>-31.687898089171973</v>
      </c>
      <c r="AQ1326" s="28" t="s">
        <v>9260</v>
      </c>
      <c r="AR1326" s="122" t="s">
        <v>6421</v>
      </c>
      <c r="AS1326" s="122">
        <v>0</v>
      </c>
      <c r="AT1326" s="123">
        <v>0</v>
      </c>
      <c r="AU1326" s="124" t="s">
        <v>11836</v>
      </c>
      <c r="AV1326" s="9" t="s">
        <v>12301</v>
      </c>
      <c r="AX1326" s="129"/>
      <c r="AY1326" s="139"/>
      <c r="AZ1326" s="139"/>
    </row>
    <row r="1327" spans="3:52" ht="50" customHeight="1">
      <c r="C1327" s="52" t="s">
        <v>6318</v>
      </c>
      <c r="D1327" s="106" t="s">
        <v>3008</v>
      </c>
      <c r="E1327" s="107" t="s">
        <v>6362</v>
      </c>
      <c r="F1327" s="108" t="s">
        <v>3009</v>
      </c>
      <c r="G1327" s="125">
        <v>12567.592000000001</v>
      </c>
      <c r="H1327" s="122">
        <v>13484.654</v>
      </c>
      <c r="I1327" s="123">
        <f t="shared" si="624"/>
        <v>-917.0619999999999</v>
      </c>
      <c r="J1327" s="124">
        <f t="shared" si="625"/>
        <v>-6.800782578477726</v>
      </c>
      <c r="K1327" s="125">
        <v>5764.317</v>
      </c>
      <c r="L1327" s="122">
        <v>6630.6059999999998</v>
      </c>
      <c r="M1327" s="123">
        <f t="shared" si="626"/>
        <v>-866.28899999999976</v>
      </c>
      <c r="N1327" s="124">
        <f t="shared" si="627"/>
        <v>-13.065004918102504</v>
      </c>
      <c r="O1327" s="125">
        <v>215.899</v>
      </c>
      <c r="P1327" s="122">
        <v>613.67100000000005</v>
      </c>
      <c r="Q1327" s="123">
        <f t="shared" si="640"/>
        <v>-397.77200000000005</v>
      </c>
      <c r="R1327" s="124">
        <f t="shared" si="641"/>
        <v>-64.818445062582398</v>
      </c>
      <c r="S1327" s="125">
        <v>6587.3760000000002</v>
      </c>
      <c r="T1327" s="122">
        <v>6240.3770000000004</v>
      </c>
      <c r="U1327" s="123">
        <f t="shared" si="628"/>
        <v>346.9989999999998</v>
      </c>
      <c r="V1327" s="124">
        <f t="shared" si="629"/>
        <v>5.5605454606348266</v>
      </c>
      <c r="W1327" s="121" t="s">
        <v>7333</v>
      </c>
      <c r="X1327" s="122">
        <v>5652</v>
      </c>
      <c r="Y1327" s="122">
        <v>5612</v>
      </c>
      <c r="Z1327" s="123">
        <f t="shared" si="630"/>
        <v>40</v>
      </c>
      <c r="AA1327" s="124">
        <f t="shared" si="631"/>
        <v>0.71275837491090521</v>
      </c>
      <c r="AB1327" s="28" t="s">
        <v>8937</v>
      </c>
      <c r="AC1327" s="122">
        <v>911</v>
      </c>
      <c r="AD1327" s="122">
        <v>605</v>
      </c>
      <c r="AE1327" s="123">
        <f t="shared" ref="AE1327:AE1342" si="643">AC1327-AD1327</f>
        <v>306</v>
      </c>
      <c r="AF1327" s="29">
        <f t="shared" ref="AF1327:AF1342" si="644">AE1327/AD1327*100</f>
        <v>50.578512396694222</v>
      </c>
      <c r="AG1327" s="28" t="s">
        <v>9261</v>
      </c>
      <c r="AH1327" s="122">
        <v>14</v>
      </c>
      <c r="AI1327" s="122">
        <v>14</v>
      </c>
      <c r="AJ1327" s="123">
        <f t="shared" si="634"/>
        <v>0</v>
      </c>
      <c r="AK1327" s="124">
        <f t="shared" si="635"/>
        <v>0</v>
      </c>
      <c r="AL1327" s="28" t="s">
        <v>6467</v>
      </c>
      <c r="AM1327" s="122">
        <v>10</v>
      </c>
      <c r="AN1327" s="122">
        <v>10</v>
      </c>
      <c r="AO1327" s="123">
        <f t="shared" si="636"/>
        <v>0</v>
      </c>
      <c r="AP1327" s="29">
        <f t="shared" si="637"/>
        <v>0</v>
      </c>
      <c r="AQ1327" s="28" t="s">
        <v>6421</v>
      </c>
      <c r="AR1327" s="122" t="s">
        <v>6421</v>
      </c>
      <c r="AS1327" s="122" t="s">
        <v>6421</v>
      </c>
      <c r="AT1327" s="123" t="s">
        <v>6421</v>
      </c>
      <c r="AU1327" s="124" t="s">
        <v>6421</v>
      </c>
      <c r="AV1327" s="9" t="s">
        <v>11933</v>
      </c>
      <c r="AX1327" s="129"/>
      <c r="AY1327" s="139"/>
      <c r="AZ1327" s="139"/>
    </row>
    <row r="1328" spans="3:52" ht="50" customHeight="1">
      <c r="C1328" s="52" t="s">
        <v>6318</v>
      </c>
      <c r="D1328" s="130" t="s">
        <v>3010</v>
      </c>
      <c r="E1328" s="131" t="s">
        <v>6362</v>
      </c>
      <c r="F1328" s="132" t="s">
        <v>3011</v>
      </c>
      <c r="G1328" s="125">
        <v>7133.683</v>
      </c>
      <c r="H1328" s="122">
        <v>7439.7520000000004</v>
      </c>
      <c r="I1328" s="123">
        <f t="shared" si="624"/>
        <v>-306.06900000000041</v>
      </c>
      <c r="J1328" s="124">
        <f t="shared" si="625"/>
        <v>-4.1139677774205428</v>
      </c>
      <c r="K1328" s="125">
        <v>2630.2139999999999</v>
      </c>
      <c r="L1328" s="122">
        <v>2954.922</v>
      </c>
      <c r="M1328" s="123">
        <f t="shared" si="626"/>
        <v>-324.70800000000008</v>
      </c>
      <c r="N1328" s="124">
        <f t="shared" si="627"/>
        <v>-10.98871645342923</v>
      </c>
      <c r="O1328" s="125">
        <v>1115.7829999999999</v>
      </c>
      <c r="P1328" s="122">
        <v>1115.422</v>
      </c>
      <c r="Q1328" s="123">
        <f t="shared" si="640"/>
        <v>0.36099999999987631</v>
      </c>
      <c r="R1328" s="124">
        <f t="shared" si="641"/>
        <v>3.2364432474872855E-2</v>
      </c>
      <c r="S1328" s="125">
        <v>3387.6860000000001</v>
      </c>
      <c r="T1328" s="122">
        <v>3369.4079999999999</v>
      </c>
      <c r="U1328" s="123">
        <f t="shared" si="628"/>
        <v>18.278000000000247</v>
      </c>
      <c r="V1328" s="124">
        <f t="shared" si="629"/>
        <v>0.54246918152981916</v>
      </c>
      <c r="W1328" s="121" t="s">
        <v>6944</v>
      </c>
      <c r="X1328" s="122">
        <v>1548.6990000000001</v>
      </c>
      <c r="Y1328" s="122">
        <v>1585.57</v>
      </c>
      <c r="Z1328" s="123">
        <f t="shared" si="630"/>
        <v>-36.870999999999867</v>
      </c>
      <c r="AA1328" s="124">
        <f t="shared" si="631"/>
        <v>-2.3254097895394001</v>
      </c>
      <c r="AB1328" s="28" t="s">
        <v>9262</v>
      </c>
      <c r="AC1328" s="122">
        <v>962.28399999999999</v>
      </c>
      <c r="AD1328" s="122">
        <v>961.88400000000001</v>
      </c>
      <c r="AE1328" s="123">
        <f t="shared" si="643"/>
        <v>0.39999999999997726</v>
      </c>
      <c r="AF1328" s="29">
        <f t="shared" si="644"/>
        <v>4.1585055994275533E-2</v>
      </c>
      <c r="AG1328" s="28" t="s">
        <v>6467</v>
      </c>
      <c r="AH1328" s="122">
        <v>548.08299999999997</v>
      </c>
      <c r="AI1328" s="122">
        <v>548.08299999999997</v>
      </c>
      <c r="AJ1328" s="123">
        <f t="shared" si="634"/>
        <v>0</v>
      </c>
      <c r="AK1328" s="124">
        <f t="shared" si="635"/>
        <v>0</v>
      </c>
      <c r="AL1328" s="28" t="s">
        <v>7330</v>
      </c>
      <c r="AM1328" s="122">
        <v>109.00700000000001</v>
      </c>
      <c r="AN1328" s="122">
        <v>54.347000000000001</v>
      </c>
      <c r="AO1328" s="123">
        <f>AM1328-AN1328</f>
        <v>54.660000000000004</v>
      </c>
      <c r="AP1328" s="29">
        <f>AO1328/AN1328*100</f>
        <v>100.57592875411707</v>
      </c>
      <c r="AQ1328" s="28" t="s">
        <v>7049</v>
      </c>
      <c r="AR1328" s="122">
        <v>70.998999999999995</v>
      </c>
      <c r="AS1328" s="122">
        <v>70.998999999999995</v>
      </c>
      <c r="AT1328" s="123">
        <f t="shared" ref="AT1328:AT1342" si="645">AR1328-AS1328</f>
        <v>0</v>
      </c>
      <c r="AU1328" s="124">
        <f t="shared" ref="AU1328:AU1342" si="646">AT1328/AS1328*100</f>
        <v>0</v>
      </c>
      <c r="AV1328" s="9" t="s">
        <v>11934</v>
      </c>
      <c r="AX1328" s="129"/>
      <c r="AY1328" s="139"/>
      <c r="AZ1328" s="139"/>
    </row>
    <row r="1329" spans="3:52" ht="50" customHeight="1">
      <c r="C1329" s="52" t="s">
        <v>6318</v>
      </c>
      <c r="D1329" s="130" t="s">
        <v>3012</v>
      </c>
      <c r="E1329" s="131" t="s">
        <v>6362</v>
      </c>
      <c r="F1329" s="132" t="s">
        <v>3013</v>
      </c>
      <c r="G1329" s="125">
        <v>10006.995999999999</v>
      </c>
      <c r="H1329" s="122">
        <v>10270.047</v>
      </c>
      <c r="I1329" s="123">
        <f t="shared" si="624"/>
        <v>-263.0510000000013</v>
      </c>
      <c r="J1329" s="124">
        <f t="shared" si="625"/>
        <v>-2.5613417348528325</v>
      </c>
      <c r="K1329" s="125">
        <v>2283.4920000000002</v>
      </c>
      <c r="L1329" s="122">
        <v>2593.6860000000001</v>
      </c>
      <c r="M1329" s="123">
        <f t="shared" si="626"/>
        <v>-310.19399999999996</v>
      </c>
      <c r="N1329" s="124">
        <f t="shared" si="627"/>
        <v>-11.959581846067717</v>
      </c>
      <c r="O1329" s="125">
        <v>1207.6869999999999</v>
      </c>
      <c r="P1329" s="122">
        <v>1207.306</v>
      </c>
      <c r="Q1329" s="123">
        <f t="shared" si="640"/>
        <v>0.38099999999985812</v>
      </c>
      <c r="R1329" s="124">
        <f t="shared" si="641"/>
        <v>3.1557865197378139E-2</v>
      </c>
      <c r="S1329" s="125">
        <v>6515.817</v>
      </c>
      <c r="T1329" s="122">
        <v>6469.0550000000003</v>
      </c>
      <c r="U1329" s="123">
        <f t="shared" si="628"/>
        <v>46.761999999999716</v>
      </c>
      <c r="V1329" s="124">
        <f t="shared" si="629"/>
        <v>0.7228567387354059</v>
      </c>
      <c r="W1329" s="121" t="s">
        <v>7333</v>
      </c>
      <c r="X1329" s="122">
        <v>2715.5819999999999</v>
      </c>
      <c r="Y1329" s="122">
        <v>3324</v>
      </c>
      <c r="Z1329" s="123">
        <f t="shared" si="630"/>
        <v>-608.41800000000012</v>
      </c>
      <c r="AA1329" s="124">
        <f t="shared" si="631"/>
        <v>-18.303790613718416</v>
      </c>
      <c r="AB1329" s="28" t="s">
        <v>9263</v>
      </c>
      <c r="AC1329" s="122">
        <v>2213</v>
      </c>
      <c r="AD1329" s="122">
        <v>2213</v>
      </c>
      <c r="AE1329" s="123">
        <f t="shared" si="643"/>
        <v>0</v>
      </c>
      <c r="AF1329" s="29">
        <f t="shared" si="644"/>
        <v>0</v>
      </c>
      <c r="AG1329" s="28" t="s">
        <v>9264</v>
      </c>
      <c r="AH1329" s="122">
        <v>836</v>
      </c>
      <c r="AI1329" s="122">
        <v>383</v>
      </c>
      <c r="AJ1329" s="123">
        <f t="shared" si="634"/>
        <v>453</v>
      </c>
      <c r="AK1329" s="124">
        <f t="shared" si="635"/>
        <v>118.27676240208878</v>
      </c>
      <c r="AL1329" s="28" t="s">
        <v>7576</v>
      </c>
      <c r="AM1329" s="122">
        <v>279</v>
      </c>
      <c r="AN1329" s="122">
        <v>279</v>
      </c>
      <c r="AO1329" s="123">
        <f t="shared" ref="AO1329:AO1342" si="647">AM1329-AN1329</f>
        <v>0</v>
      </c>
      <c r="AP1329" s="29">
        <f t="shared" ref="AP1329:AP1342" si="648">AO1329/AN1329*100</f>
        <v>0</v>
      </c>
      <c r="AQ1329" s="28" t="s">
        <v>9265</v>
      </c>
      <c r="AR1329" s="122">
        <v>402</v>
      </c>
      <c r="AS1329" s="122">
        <v>200</v>
      </c>
      <c r="AT1329" s="123">
        <f t="shared" si="645"/>
        <v>202</v>
      </c>
      <c r="AU1329" s="124">
        <f t="shared" si="646"/>
        <v>101</v>
      </c>
      <c r="AV1329" s="9" t="s">
        <v>11935</v>
      </c>
      <c r="AX1329" s="129"/>
      <c r="AY1329" s="139"/>
      <c r="AZ1329" s="139"/>
    </row>
    <row r="1330" spans="3:52" ht="50" customHeight="1">
      <c r="C1330" s="52" t="s">
        <v>6318</v>
      </c>
      <c r="D1330" s="130" t="s">
        <v>3014</v>
      </c>
      <c r="E1330" s="131" t="s">
        <v>6362</v>
      </c>
      <c r="F1330" s="132" t="s">
        <v>3015</v>
      </c>
      <c r="G1330" s="125">
        <v>13565.321</v>
      </c>
      <c r="H1330" s="122">
        <v>13772.925999999999</v>
      </c>
      <c r="I1330" s="123">
        <f t="shared" si="624"/>
        <v>-207.60499999999956</v>
      </c>
      <c r="J1330" s="124">
        <f t="shared" si="625"/>
        <v>-1.5073412868115283</v>
      </c>
      <c r="K1330" s="125">
        <v>6313.1139999999996</v>
      </c>
      <c r="L1330" s="122">
        <v>6496.6180000000004</v>
      </c>
      <c r="M1330" s="123">
        <f t="shared" si="626"/>
        <v>-183.50400000000081</v>
      </c>
      <c r="N1330" s="124">
        <f t="shared" si="627"/>
        <v>-2.8246081268746415</v>
      </c>
      <c r="O1330" s="125">
        <v>161.5</v>
      </c>
      <c r="P1330" s="122">
        <v>161.387</v>
      </c>
      <c r="Q1330" s="123">
        <f t="shared" si="640"/>
        <v>0.11299999999999955</v>
      </c>
      <c r="R1330" s="124">
        <f t="shared" si="641"/>
        <v>7.0018031192103175E-2</v>
      </c>
      <c r="S1330" s="125">
        <v>7090.7070000000003</v>
      </c>
      <c r="T1330" s="122">
        <v>7114.9210000000003</v>
      </c>
      <c r="U1330" s="123">
        <f t="shared" si="628"/>
        <v>-24.213999999999942</v>
      </c>
      <c r="V1330" s="124">
        <f t="shared" si="629"/>
        <v>-0.34032703947099263</v>
      </c>
      <c r="W1330" s="121" t="s">
        <v>9266</v>
      </c>
      <c r="X1330" s="122">
        <v>1528</v>
      </c>
      <c r="Y1330" s="122">
        <v>1523</v>
      </c>
      <c r="Z1330" s="123">
        <f t="shared" si="630"/>
        <v>5</v>
      </c>
      <c r="AA1330" s="124">
        <f t="shared" si="631"/>
        <v>0.3282994090610637</v>
      </c>
      <c r="AB1330" s="28" t="s">
        <v>9267</v>
      </c>
      <c r="AC1330" s="122">
        <v>1369</v>
      </c>
      <c r="AD1330" s="122">
        <v>1500</v>
      </c>
      <c r="AE1330" s="123">
        <f t="shared" si="643"/>
        <v>-131</v>
      </c>
      <c r="AF1330" s="29">
        <f t="shared" si="644"/>
        <v>-8.7333333333333325</v>
      </c>
      <c r="AG1330" s="28" t="s">
        <v>9268</v>
      </c>
      <c r="AH1330" s="122">
        <v>1273</v>
      </c>
      <c r="AI1330" s="122">
        <v>1272</v>
      </c>
      <c r="AJ1330" s="123">
        <f t="shared" si="634"/>
        <v>1</v>
      </c>
      <c r="AK1330" s="124">
        <f t="shared" si="635"/>
        <v>7.8616352201257872E-2</v>
      </c>
      <c r="AL1330" s="28" t="s">
        <v>9269</v>
      </c>
      <c r="AM1330" s="122">
        <v>952</v>
      </c>
      <c r="AN1330" s="122">
        <v>974</v>
      </c>
      <c r="AO1330" s="123">
        <f t="shared" si="647"/>
        <v>-22</v>
      </c>
      <c r="AP1330" s="29">
        <f t="shared" si="648"/>
        <v>-2.2587268993839835</v>
      </c>
      <c r="AQ1330" s="28" t="s">
        <v>7492</v>
      </c>
      <c r="AR1330" s="122">
        <v>621</v>
      </c>
      <c r="AS1330" s="122">
        <v>588</v>
      </c>
      <c r="AT1330" s="123">
        <f t="shared" si="645"/>
        <v>33</v>
      </c>
      <c r="AU1330" s="124">
        <f t="shared" si="646"/>
        <v>5.6122448979591839</v>
      </c>
      <c r="AV1330" s="9" t="s">
        <v>11936</v>
      </c>
      <c r="AX1330" s="129"/>
      <c r="AY1330" s="139"/>
      <c r="AZ1330" s="139"/>
    </row>
    <row r="1331" spans="3:52" ht="50" customHeight="1">
      <c r="C1331" s="52" t="s">
        <v>6318</v>
      </c>
      <c r="D1331" s="130" t="s">
        <v>3016</v>
      </c>
      <c r="E1331" s="131" t="s">
        <v>6362</v>
      </c>
      <c r="F1331" s="132" t="s">
        <v>3017</v>
      </c>
      <c r="G1331" s="125">
        <v>6932.8739999999998</v>
      </c>
      <c r="H1331" s="122">
        <v>7102.6040000000003</v>
      </c>
      <c r="I1331" s="123">
        <f t="shared" si="624"/>
        <v>-169.73000000000047</v>
      </c>
      <c r="J1331" s="124">
        <f t="shared" si="625"/>
        <v>-2.38968693735425</v>
      </c>
      <c r="K1331" s="125">
        <v>3823.43</v>
      </c>
      <c r="L1331" s="122">
        <v>3753.43</v>
      </c>
      <c r="M1331" s="123">
        <f t="shared" si="626"/>
        <v>70</v>
      </c>
      <c r="N1331" s="124">
        <f t="shared" si="627"/>
        <v>1.8649608491433169</v>
      </c>
      <c r="O1331" s="125">
        <v>365.68099999999998</v>
      </c>
      <c r="P1331" s="122">
        <v>364.18099999999998</v>
      </c>
      <c r="Q1331" s="123">
        <f t="shared" si="640"/>
        <v>1.5</v>
      </c>
      <c r="R1331" s="124">
        <f t="shared" si="641"/>
        <v>0.41188310208385392</v>
      </c>
      <c r="S1331" s="125">
        <v>2743.7629999999999</v>
      </c>
      <c r="T1331" s="122">
        <v>2984.9929999999999</v>
      </c>
      <c r="U1331" s="123">
        <f t="shared" si="628"/>
        <v>-241.23000000000002</v>
      </c>
      <c r="V1331" s="124">
        <f t="shared" si="629"/>
        <v>-8.0814259865936044</v>
      </c>
      <c r="W1331" s="121" t="s">
        <v>6466</v>
      </c>
      <c r="X1331" s="122">
        <v>2215</v>
      </c>
      <c r="Y1331" s="122">
        <v>2389</v>
      </c>
      <c r="Z1331" s="123">
        <f t="shared" si="630"/>
        <v>-174</v>
      </c>
      <c r="AA1331" s="124">
        <f t="shared" si="631"/>
        <v>-7.2833821682712436</v>
      </c>
      <c r="AB1331" s="28" t="s">
        <v>9270</v>
      </c>
      <c r="AC1331" s="122">
        <v>216</v>
      </c>
      <c r="AD1331" s="122">
        <v>212</v>
      </c>
      <c r="AE1331" s="123">
        <f t="shared" si="643"/>
        <v>4</v>
      </c>
      <c r="AF1331" s="29">
        <f t="shared" si="644"/>
        <v>1.8867924528301887</v>
      </c>
      <c r="AG1331" s="28" t="s">
        <v>6930</v>
      </c>
      <c r="AH1331" s="122">
        <v>96</v>
      </c>
      <c r="AI1331" s="122">
        <v>103</v>
      </c>
      <c r="AJ1331" s="123">
        <f t="shared" si="634"/>
        <v>-7</v>
      </c>
      <c r="AK1331" s="124">
        <f t="shared" si="635"/>
        <v>-6.7961165048543686</v>
      </c>
      <c r="AL1331" s="28" t="s">
        <v>9271</v>
      </c>
      <c r="AM1331" s="122">
        <v>88</v>
      </c>
      <c r="AN1331" s="122">
        <v>88</v>
      </c>
      <c r="AO1331" s="123">
        <f t="shared" si="647"/>
        <v>0</v>
      </c>
      <c r="AP1331" s="29">
        <f t="shared" si="648"/>
        <v>0</v>
      </c>
      <c r="AQ1331" s="28" t="s">
        <v>9272</v>
      </c>
      <c r="AR1331" s="122">
        <v>74</v>
      </c>
      <c r="AS1331" s="122">
        <v>141</v>
      </c>
      <c r="AT1331" s="123">
        <f t="shared" si="645"/>
        <v>-67</v>
      </c>
      <c r="AU1331" s="124">
        <f t="shared" si="646"/>
        <v>-47.5177304964539</v>
      </c>
      <c r="AV1331" s="9" t="s">
        <v>11937</v>
      </c>
      <c r="AX1331" s="129"/>
      <c r="AY1331" s="139"/>
      <c r="AZ1331" s="139"/>
    </row>
    <row r="1332" spans="3:52" ht="50" customHeight="1">
      <c r="C1332" s="52" t="s">
        <v>6318</v>
      </c>
      <c r="D1332" s="130" t="s">
        <v>3018</v>
      </c>
      <c r="E1332" s="131" t="s">
        <v>6362</v>
      </c>
      <c r="F1332" s="132" t="s">
        <v>3019</v>
      </c>
      <c r="G1332" s="125">
        <v>7109.2190000000001</v>
      </c>
      <c r="H1332" s="122">
        <v>8504.1839999999993</v>
      </c>
      <c r="I1332" s="123">
        <f t="shared" si="624"/>
        <v>-1394.9649999999992</v>
      </c>
      <c r="J1332" s="124">
        <f t="shared" si="625"/>
        <v>-16.403278668476592</v>
      </c>
      <c r="K1332" s="125">
        <v>2293.2930000000001</v>
      </c>
      <c r="L1332" s="122">
        <v>3197.165</v>
      </c>
      <c r="M1332" s="123">
        <f t="shared" si="626"/>
        <v>-903.87199999999984</v>
      </c>
      <c r="N1332" s="124">
        <f t="shared" si="627"/>
        <v>-28.271046380152409</v>
      </c>
      <c r="O1332" s="125">
        <v>38.915999999999997</v>
      </c>
      <c r="P1332" s="122">
        <v>38.843000000000004</v>
      </c>
      <c r="Q1332" s="123">
        <f t="shared" si="640"/>
        <v>7.2999999999993292E-2</v>
      </c>
      <c r="R1332" s="124">
        <f t="shared" si="641"/>
        <v>0.18793605025356766</v>
      </c>
      <c r="S1332" s="125">
        <v>4777.01</v>
      </c>
      <c r="T1332" s="122">
        <v>5268.1760000000004</v>
      </c>
      <c r="U1332" s="123">
        <f t="shared" si="628"/>
        <v>-491.16600000000017</v>
      </c>
      <c r="V1332" s="124">
        <f t="shared" si="629"/>
        <v>-9.3232648263839355</v>
      </c>
      <c r="W1332" s="121" t="s">
        <v>9273</v>
      </c>
      <c r="X1332" s="122">
        <v>1120</v>
      </c>
      <c r="Y1332" s="122">
        <v>1118</v>
      </c>
      <c r="Z1332" s="123">
        <f t="shared" si="630"/>
        <v>2</v>
      </c>
      <c r="AA1332" s="124">
        <f t="shared" si="631"/>
        <v>0.17889087656529518</v>
      </c>
      <c r="AB1332" s="28" t="s">
        <v>6993</v>
      </c>
      <c r="AC1332" s="122">
        <v>1000</v>
      </c>
      <c r="AD1332" s="122">
        <v>1000</v>
      </c>
      <c r="AE1332" s="123">
        <f t="shared" si="643"/>
        <v>0</v>
      </c>
      <c r="AF1332" s="29">
        <f t="shared" si="644"/>
        <v>0</v>
      </c>
      <c r="AG1332" s="28" t="s">
        <v>8357</v>
      </c>
      <c r="AH1332" s="122">
        <v>945</v>
      </c>
      <c r="AI1332" s="122">
        <v>1393</v>
      </c>
      <c r="AJ1332" s="123">
        <f t="shared" si="634"/>
        <v>-448</v>
      </c>
      <c r="AK1332" s="124">
        <f t="shared" si="635"/>
        <v>-32.1608040201005</v>
      </c>
      <c r="AL1332" s="28" t="s">
        <v>9274</v>
      </c>
      <c r="AM1332" s="122">
        <v>701</v>
      </c>
      <c r="AN1332" s="122">
        <v>701</v>
      </c>
      <c r="AO1332" s="123">
        <f t="shared" si="647"/>
        <v>0</v>
      </c>
      <c r="AP1332" s="29">
        <f t="shared" si="648"/>
        <v>0</v>
      </c>
      <c r="AQ1332" s="28" t="s">
        <v>9275</v>
      </c>
      <c r="AR1332" s="122">
        <v>622</v>
      </c>
      <c r="AS1332" s="122">
        <v>678</v>
      </c>
      <c r="AT1332" s="123">
        <f t="shared" si="645"/>
        <v>-56</v>
      </c>
      <c r="AU1332" s="124">
        <f t="shared" si="646"/>
        <v>-8.2595870206489668</v>
      </c>
      <c r="AV1332" s="9" t="s">
        <v>12302</v>
      </c>
      <c r="AX1332" s="129"/>
      <c r="AY1332" s="139"/>
      <c r="AZ1332" s="139"/>
    </row>
    <row r="1333" spans="3:52" ht="50" customHeight="1">
      <c r="C1333" s="52" t="s">
        <v>6318</v>
      </c>
      <c r="D1333" s="130" t="s">
        <v>3020</v>
      </c>
      <c r="E1333" s="131" t="s">
        <v>6362</v>
      </c>
      <c r="F1333" s="132" t="s">
        <v>3021</v>
      </c>
      <c r="G1333" s="125">
        <v>10846.921</v>
      </c>
      <c r="H1333" s="122">
        <v>12610.16</v>
      </c>
      <c r="I1333" s="123">
        <f t="shared" si="624"/>
        <v>-1763.2389999999996</v>
      </c>
      <c r="J1333" s="124">
        <f t="shared" si="625"/>
        <v>-13.9826853901933</v>
      </c>
      <c r="K1333" s="125">
        <v>6182.4129999999996</v>
      </c>
      <c r="L1333" s="122">
        <v>7628.4129999999996</v>
      </c>
      <c r="M1333" s="123">
        <f t="shared" si="626"/>
        <v>-1446</v>
      </c>
      <c r="N1333" s="124">
        <f t="shared" si="627"/>
        <v>-18.955449842581938</v>
      </c>
      <c r="O1333" s="125">
        <v>847.80100000000004</v>
      </c>
      <c r="P1333" s="122">
        <v>846.33699999999999</v>
      </c>
      <c r="Q1333" s="123">
        <f t="shared" si="640"/>
        <v>1.4640000000000555</v>
      </c>
      <c r="R1333" s="124">
        <f t="shared" si="641"/>
        <v>0.17298073935087979</v>
      </c>
      <c r="S1333" s="125">
        <v>3816.7069999999999</v>
      </c>
      <c r="T1333" s="122">
        <v>4135.41</v>
      </c>
      <c r="U1333" s="123">
        <f t="shared" si="628"/>
        <v>-318.70299999999997</v>
      </c>
      <c r="V1333" s="124">
        <f t="shared" si="629"/>
        <v>-7.7066844641764662</v>
      </c>
      <c r="W1333" s="121" t="s">
        <v>9276</v>
      </c>
      <c r="X1333" s="122">
        <v>1258.096</v>
      </c>
      <c r="Y1333" s="122">
        <v>1408.0809999999999</v>
      </c>
      <c r="Z1333" s="123">
        <f t="shared" si="630"/>
        <v>-149.9849999999999</v>
      </c>
      <c r="AA1333" s="124">
        <f t="shared" si="631"/>
        <v>-10.65173097286306</v>
      </c>
      <c r="AB1333" s="28" t="s">
        <v>6467</v>
      </c>
      <c r="AC1333" s="122">
        <v>735.78499999999997</v>
      </c>
      <c r="AD1333" s="122">
        <v>735.78499999999997</v>
      </c>
      <c r="AE1333" s="123">
        <f t="shared" si="643"/>
        <v>0</v>
      </c>
      <c r="AF1333" s="29">
        <f t="shared" si="644"/>
        <v>0</v>
      </c>
      <c r="AG1333" s="28" t="s">
        <v>6993</v>
      </c>
      <c r="AH1333" s="122">
        <v>456.09100000000001</v>
      </c>
      <c r="AI1333" s="122">
        <v>548.74199999999996</v>
      </c>
      <c r="AJ1333" s="123">
        <f t="shared" si="634"/>
        <v>-92.650999999999954</v>
      </c>
      <c r="AK1333" s="124">
        <f t="shared" si="635"/>
        <v>-16.884255260213354</v>
      </c>
      <c r="AL1333" s="28" t="s">
        <v>9277</v>
      </c>
      <c r="AM1333" s="122">
        <v>299.834</v>
      </c>
      <c r="AN1333" s="122">
        <v>279.35000000000002</v>
      </c>
      <c r="AO1333" s="123">
        <f t="shared" si="647"/>
        <v>20.48399999999998</v>
      </c>
      <c r="AP1333" s="29">
        <f t="shared" si="648"/>
        <v>7.3327367102201464</v>
      </c>
      <c r="AQ1333" s="28" t="s">
        <v>8412</v>
      </c>
      <c r="AR1333" s="122">
        <v>264.19400000000002</v>
      </c>
      <c r="AS1333" s="122">
        <v>263.73700000000002</v>
      </c>
      <c r="AT1333" s="123">
        <f t="shared" si="645"/>
        <v>0.45699999999999363</v>
      </c>
      <c r="AU1333" s="124">
        <f t="shared" si="646"/>
        <v>0.17327868293034104</v>
      </c>
      <c r="AV1333" s="9" t="s">
        <v>11938</v>
      </c>
      <c r="AX1333" s="129"/>
      <c r="AY1333" s="139"/>
      <c r="AZ1333" s="139"/>
    </row>
    <row r="1334" spans="3:52" ht="50" customHeight="1">
      <c r="C1334" s="52" t="s">
        <v>6318</v>
      </c>
      <c r="D1334" s="130" t="s">
        <v>3022</v>
      </c>
      <c r="E1334" s="131" t="s">
        <v>6362</v>
      </c>
      <c r="F1334" s="132" t="s">
        <v>3023</v>
      </c>
      <c r="G1334" s="125">
        <v>4342.866</v>
      </c>
      <c r="H1334" s="122">
        <v>4604.8450000000003</v>
      </c>
      <c r="I1334" s="123">
        <f t="shared" si="624"/>
        <v>-261.97900000000027</v>
      </c>
      <c r="J1334" s="124">
        <f t="shared" si="625"/>
        <v>-5.6892034368149256</v>
      </c>
      <c r="K1334" s="125">
        <v>1164.6369999999999</v>
      </c>
      <c r="L1334" s="122">
        <v>1313.6369999999999</v>
      </c>
      <c r="M1334" s="123">
        <f t="shared" si="626"/>
        <v>-149</v>
      </c>
      <c r="N1334" s="124">
        <f t="shared" si="627"/>
        <v>-11.342555058969868</v>
      </c>
      <c r="O1334" s="125">
        <v>729.54899999999998</v>
      </c>
      <c r="P1334" s="122">
        <v>728.71500000000003</v>
      </c>
      <c r="Q1334" s="123">
        <f t="shared" si="640"/>
        <v>0.83399999999994634</v>
      </c>
      <c r="R1334" s="124">
        <f t="shared" si="641"/>
        <v>0.11444803524010708</v>
      </c>
      <c r="S1334" s="125">
        <v>2448.6799999999998</v>
      </c>
      <c r="T1334" s="122">
        <v>2562.4929999999999</v>
      </c>
      <c r="U1334" s="123">
        <f t="shared" si="628"/>
        <v>-113.8130000000001</v>
      </c>
      <c r="V1334" s="124">
        <f t="shared" si="629"/>
        <v>-4.4414950596938256</v>
      </c>
      <c r="W1334" s="121" t="s">
        <v>9278</v>
      </c>
      <c r="X1334" s="122">
        <v>1002</v>
      </c>
      <c r="Y1334" s="122">
        <v>1101</v>
      </c>
      <c r="Z1334" s="123">
        <f t="shared" si="630"/>
        <v>-99</v>
      </c>
      <c r="AA1334" s="124">
        <f t="shared" si="631"/>
        <v>-8.9918256130790191</v>
      </c>
      <c r="AB1334" s="28" t="s">
        <v>9279</v>
      </c>
      <c r="AC1334" s="122">
        <v>953</v>
      </c>
      <c r="AD1334" s="122">
        <v>953</v>
      </c>
      <c r="AE1334" s="123">
        <f t="shared" si="643"/>
        <v>0</v>
      </c>
      <c r="AF1334" s="29">
        <f t="shared" si="644"/>
        <v>0</v>
      </c>
      <c r="AG1334" s="28" t="s">
        <v>7534</v>
      </c>
      <c r="AH1334" s="122">
        <v>315</v>
      </c>
      <c r="AI1334" s="122">
        <v>315</v>
      </c>
      <c r="AJ1334" s="123">
        <f t="shared" si="634"/>
        <v>0</v>
      </c>
      <c r="AK1334" s="124">
        <f t="shared" si="635"/>
        <v>0</v>
      </c>
      <c r="AL1334" s="28" t="s">
        <v>9280</v>
      </c>
      <c r="AM1334" s="122">
        <v>91</v>
      </c>
      <c r="AN1334" s="122">
        <v>121</v>
      </c>
      <c r="AO1334" s="123">
        <f t="shared" si="647"/>
        <v>-30</v>
      </c>
      <c r="AP1334" s="29">
        <f t="shared" si="648"/>
        <v>-24.793388429752067</v>
      </c>
      <c r="AQ1334" s="28" t="s">
        <v>9281</v>
      </c>
      <c r="AR1334" s="122">
        <v>44</v>
      </c>
      <c r="AS1334" s="122">
        <v>43</v>
      </c>
      <c r="AT1334" s="123">
        <f t="shared" si="645"/>
        <v>1</v>
      </c>
      <c r="AU1334" s="124">
        <f t="shared" si="646"/>
        <v>2.3255813953488373</v>
      </c>
      <c r="AV1334" s="9" t="s">
        <v>11939</v>
      </c>
      <c r="AX1334" s="129"/>
      <c r="AY1334" s="139"/>
      <c r="AZ1334" s="139"/>
    </row>
    <row r="1335" spans="3:52" ht="50" customHeight="1">
      <c r="C1335" s="52" t="s">
        <v>6319</v>
      </c>
      <c r="D1335" s="106" t="s">
        <v>3024</v>
      </c>
      <c r="E1335" s="107" t="s">
        <v>6362</v>
      </c>
      <c r="F1335" s="108" t="s">
        <v>3025</v>
      </c>
      <c r="G1335" s="125">
        <v>3194.884</v>
      </c>
      <c r="H1335" s="122">
        <v>3246.8910000000001</v>
      </c>
      <c r="I1335" s="123">
        <f t="shared" si="624"/>
        <v>-52.007000000000062</v>
      </c>
      <c r="J1335" s="124">
        <f t="shared" si="625"/>
        <v>-1.6017476410510874</v>
      </c>
      <c r="K1335" s="125">
        <v>1161.992</v>
      </c>
      <c r="L1335" s="122">
        <v>1196.7919999999999</v>
      </c>
      <c r="M1335" s="123">
        <f t="shared" si="626"/>
        <v>-34.799999999999955</v>
      </c>
      <c r="N1335" s="124">
        <f t="shared" si="627"/>
        <v>-2.90777344768347</v>
      </c>
      <c r="O1335" s="125">
        <v>362.12799999999999</v>
      </c>
      <c r="P1335" s="122">
        <v>361.72800000000001</v>
      </c>
      <c r="Q1335" s="123">
        <f t="shared" si="640"/>
        <v>0.39999999999997726</v>
      </c>
      <c r="R1335" s="124">
        <f t="shared" si="641"/>
        <v>0.11058032554847214</v>
      </c>
      <c r="S1335" s="125">
        <v>1670.7639999999999</v>
      </c>
      <c r="T1335" s="122">
        <v>1688.3710000000001</v>
      </c>
      <c r="U1335" s="123">
        <f t="shared" si="628"/>
        <v>-17.607000000000198</v>
      </c>
      <c r="V1335" s="124">
        <f t="shared" si="629"/>
        <v>-1.0428395180917107</v>
      </c>
      <c r="W1335" s="121" t="s">
        <v>9282</v>
      </c>
      <c r="X1335" s="122">
        <v>1017</v>
      </c>
      <c r="Y1335" s="122">
        <v>1040</v>
      </c>
      <c r="Z1335" s="123">
        <f t="shared" si="630"/>
        <v>-23</v>
      </c>
      <c r="AA1335" s="124">
        <f t="shared" si="631"/>
        <v>-2.2115384615384617</v>
      </c>
      <c r="AB1335" s="28" t="s">
        <v>9283</v>
      </c>
      <c r="AC1335" s="122">
        <v>566</v>
      </c>
      <c r="AD1335" s="122">
        <v>565</v>
      </c>
      <c r="AE1335" s="123">
        <f t="shared" si="643"/>
        <v>1</v>
      </c>
      <c r="AF1335" s="29">
        <f t="shared" si="644"/>
        <v>0.17699115044247787</v>
      </c>
      <c r="AG1335" s="28" t="s">
        <v>8475</v>
      </c>
      <c r="AH1335" s="122">
        <v>33</v>
      </c>
      <c r="AI1335" s="122">
        <v>31</v>
      </c>
      <c r="AJ1335" s="123">
        <f t="shared" si="634"/>
        <v>2</v>
      </c>
      <c r="AK1335" s="124">
        <f t="shared" si="635"/>
        <v>6.4516129032258061</v>
      </c>
      <c r="AL1335" s="28" t="s">
        <v>9284</v>
      </c>
      <c r="AM1335" s="122">
        <v>25</v>
      </c>
      <c r="AN1335" s="122">
        <v>25</v>
      </c>
      <c r="AO1335" s="123">
        <f t="shared" si="647"/>
        <v>0</v>
      </c>
      <c r="AP1335" s="29">
        <f t="shared" si="648"/>
        <v>0</v>
      </c>
      <c r="AQ1335" s="28" t="s">
        <v>9285</v>
      </c>
      <c r="AR1335" s="122">
        <v>21</v>
      </c>
      <c r="AS1335" s="122">
        <v>17</v>
      </c>
      <c r="AT1335" s="123">
        <f t="shared" si="645"/>
        <v>4</v>
      </c>
      <c r="AU1335" s="124">
        <f t="shared" si="646"/>
        <v>23.52941176470588</v>
      </c>
      <c r="AV1335" s="9" t="s">
        <v>12702</v>
      </c>
      <c r="AX1335" s="129"/>
      <c r="AY1335" s="139"/>
      <c r="AZ1335" s="139"/>
    </row>
    <row r="1336" spans="3:52" ht="50" customHeight="1">
      <c r="C1336" s="52" t="s">
        <v>6319</v>
      </c>
      <c r="D1336" s="130" t="s">
        <v>3026</v>
      </c>
      <c r="E1336" s="131" t="s">
        <v>6362</v>
      </c>
      <c r="F1336" s="132" t="s">
        <v>3027</v>
      </c>
      <c r="G1336" s="125">
        <v>1253.289</v>
      </c>
      <c r="H1336" s="122">
        <v>1259.98</v>
      </c>
      <c r="I1336" s="123">
        <f t="shared" si="624"/>
        <v>-6.6910000000000309</v>
      </c>
      <c r="J1336" s="124">
        <f t="shared" si="625"/>
        <v>-0.53104017524087921</v>
      </c>
      <c r="K1336" s="125">
        <v>655.92200000000003</v>
      </c>
      <c r="L1336" s="122">
        <v>664.54899999999998</v>
      </c>
      <c r="M1336" s="123">
        <f t="shared" si="626"/>
        <v>-8.6269999999999527</v>
      </c>
      <c r="N1336" s="124">
        <f t="shared" si="627"/>
        <v>-1.2981736485947541</v>
      </c>
      <c r="O1336" s="125">
        <v>11.125999999999999</v>
      </c>
      <c r="P1336" s="122">
        <v>11.125</v>
      </c>
      <c r="Q1336" s="123">
        <f t="shared" si="640"/>
        <v>9.9999999999944578E-4</v>
      </c>
      <c r="R1336" s="124">
        <f t="shared" si="641"/>
        <v>8.9887640449388389E-3</v>
      </c>
      <c r="S1336" s="125">
        <v>586.24099999999999</v>
      </c>
      <c r="T1336" s="122">
        <v>584.30600000000004</v>
      </c>
      <c r="U1336" s="123">
        <f t="shared" si="628"/>
        <v>1.9349999999999454</v>
      </c>
      <c r="V1336" s="124">
        <f t="shared" si="629"/>
        <v>0.33116209657267687</v>
      </c>
      <c r="W1336" s="121" t="s">
        <v>9286</v>
      </c>
      <c r="X1336" s="122">
        <v>302</v>
      </c>
      <c r="Y1336" s="122">
        <v>302</v>
      </c>
      <c r="Z1336" s="123">
        <f t="shared" si="630"/>
        <v>0</v>
      </c>
      <c r="AA1336" s="124">
        <f t="shared" si="631"/>
        <v>0</v>
      </c>
      <c r="AB1336" s="28" t="s">
        <v>9287</v>
      </c>
      <c r="AC1336" s="122">
        <v>78</v>
      </c>
      <c r="AD1336" s="122">
        <v>78</v>
      </c>
      <c r="AE1336" s="123">
        <f t="shared" si="643"/>
        <v>0</v>
      </c>
      <c r="AF1336" s="29">
        <f t="shared" si="644"/>
        <v>0</v>
      </c>
      <c r="AG1336" s="28" t="s">
        <v>9288</v>
      </c>
      <c r="AH1336" s="122">
        <v>74</v>
      </c>
      <c r="AI1336" s="122">
        <v>73</v>
      </c>
      <c r="AJ1336" s="123">
        <f t="shared" si="634"/>
        <v>1</v>
      </c>
      <c r="AK1336" s="124">
        <f t="shared" si="635"/>
        <v>1.3698630136986301</v>
      </c>
      <c r="AL1336" s="28" t="s">
        <v>9289</v>
      </c>
      <c r="AM1336" s="122">
        <v>41</v>
      </c>
      <c r="AN1336" s="122">
        <v>41</v>
      </c>
      <c r="AO1336" s="123">
        <f t="shared" si="647"/>
        <v>0</v>
      </c>
      <c r="AP1336" s="29">
        <f t="shared" si="648"/>
        <v>0</v>
      </c>
      <c r="AQ1336" s="28" t="s">
        <v>9290</v>
      </c>
      <c r="AR1336" s="122">
        <v>27</v>
      </c>
      <c r="AS1336" s="122">
        <v>12</v>
      </c>
      <c r="AT1336" s="123">
        <f t="shared" si="645"/>
        <v>15</v>
      </c>
      <c r="AU1336" s="124">
        <f t="shared" si="646"/>
        <v>125</v>
      </c>
      <c r="AV1336" s="9" t="s">
        <v>11940</v>
      </c>
      <c r="AX1336" s="129"/>
      <c r="AY1336" s="139"/>
      <c r="AZ1336" s="139"/>
    </row>
    <row r="1337" spans="3:52" ht="50" customHeight="1">
      <c r="C1337" s="52" t="s">
        <v>6319</v>
      </c>
      <c r="D1337" s="130" t="s">
        <v>3028</v>
      </c>
      <c r="E1337" s="131" t="s">
        <v>6362</v>
      </c>
      <c r="F1337" s="132" t="s">
        <v>3029</v>
      </c>
      <c r="G1337" s="125">
        <v>1664.5029999999999</v>
      </c>
      <c r="H1337" s="122">
        <v>1590.644</v>
      </c>
      <c r="I1337" s="123">
        <f t="shared" si="624"/>
        <v>73.858999999999924</v>
      </c>
      <c r="J1337" s="124">
        <f t="shared" si="625"/>
        <v>4.6433394273011386</v>
      </c>
      <c r="K1337" s="125">
        <v>961.59299999999996</v>
      </c>
      <c r="L1337" s="122">
        <v>961.52800000000002</v>
      </c>
      <c r="M1337" s="123">
        <f t="shared" si="626"/>
        <v>6.4999999999940883E-2</v>
      </c>
      <c r="N1337" s="124">
        <f t="shared" si="627"/>
        <v>6.7600735495940709E-3</v>
      </c>
      <c r="O1337" s="125">
        <v>59.005000000000003</v>
      </c>
      <c r="P1337" s="122">
        <v>58.999000000000002</v>
      </c>
      <c r="Q1337" s="123">
        <f t="shared" si="640"/>
        <v>6.0000000000002274E-3</v>
      </c>
      <c r="R1337" s="124">
        <f t="shared" si="641"/>
        <v>1.0169663892608734E-2</v>
      </c>
      <c r="S1337" s="125">
        <v>643.90499999999997</v>
      </c>
      <c r="T1337" s="122">
        <v>570.11699999999996</v>
      </c>
      <c r="U1337" s="123">
        <f t="shared" si="628"/>
        <v>73.788000000000011</v>
      </c>
      <c r="V1337" s="124">
        <f t="shared" si="629"/>
        <v>12.942606517609544</v>
      </c>
      <c r="W1337" s="121" t="s">
        <v>7351</v>
      </c>
      <c r="X1337" s="122">
        <v>303</v>
      </c>
      <c r="Y1337" s="122">
        <v>305</v>
      </c>
      <c r="Z1337" s="123">
        <f t="shared" si="630"/>
        <v>-2</v>
      </c>
      <c r="AA1337" s="124">
        <f t="shared" si="631"/>
        <v>-0.65573770491803274</v>
      </c>
      <c r="AB1337" s="28" t="s">
        <v>7330</v>
      </c>
      <c r="AC1337" s="122">
        <v>199</v>
      </c>
      <c r="AD1337" s="122">
        <v>78</v>
      </c>
      <c r="AE1337" s="123">
        <f t="shared" si="643"/>
        <v>121</v>
      </c>
      <c r="AF1337" s="29">
        <f t="shared" si="644"/>
        <v>155.12820512820514</v>
      </c>
      <c r="AG1337" s="28" t="s">
        <v>9291</v>
      </c>
      <c r="AH1337" s="122">
        <v>55</v>
      </c>
      <c r="AI1337" s="122">
        <v>55</v>
      </c>
      <c r="AJ1337" s="123">
        <f t="shared" si="634"/>
        <v>0</v>
      </c>
      <c r="AK1337" s="124">
        <f t="shared" si="635"/>
        <v>0</v>
      </c>
      <c r="AL1337" s="28" t="s">
        <v>9292</v>
      </c>
      <c r="AM1337" s="122">
        <v>41</v>
      </c>
      <c r="AN1337" s="122">
        <v>40</v>
      </c>
      <c r="AO1337" s="123">
        <f t="shared" si="647"/>
        <v>1</v>
      </c>
      <c r="AP1337" s="29">
        <f t="shared" si="648"/>
        <v>2.5</v>
      </c>
      <c r="AQ1337" s="28" t="s">
        <v>8446</v>
      </c>
      <c r="AR1337" s="122">
        <v>37</v>
      </c>
      <c r="AS1337" s="122">
        <v>80</v>
      </c>
      <c r="AT1337" s="123">
        <f t="shared" si="645"/>
        <v>-43</v>
      </c>
      <c r="AU1337" s="124">
        <f t="shared" si="646"/>
        <v>-53.75</v>
      </c>
      <c r="AV1337" s="9" t="s">
        <v>11941</v>
      </c>
      <c r="AX1337" s="129"/>
      <c r="AY1337" s="139"/>
      <c r="AZ1337" s="139"/>
    </row>
    <row r="1338" spans="3:52" ht="50" customHeight="1">
      <c r="C1338" s="52" t="s">
        <v>6319</v>
      </c>
      <c r="D1338" s="130" t="s">
        <v>3030</v>
      </c>
      <c r="E1338" s="131" t="s">
        <v>6362</v>
      </c>
      <c r="F1338" s="132" t="s">
        <v>3031</v>
      </c>
      <c r="G1338" s="125">
        <v>1622.1469999999999</v>
      </c>
      <c r="H1338" s="122">
        <v>2467.692</v>
      </c>
      <c r="I1338" s="123">
        <f t="shared" si="624"/>
        <v>-845.54500000000007</v>
      </c>
      <c r="J1338" s="124">
        <f t="shared" si="625"/>
        <v>-34.264608387108282</v>
      </c>
      <c r="K1338" s="125">
        <v>709.99199999999996</v>
      </c>
      <c r="L1338" s="122">
        <v>975.995</v>
      </c>
      <c r="M1338" s="123">
        <f t="shared" si="626"/>
        <v>-266.00300000000004</v>
      </c>
      <c r="N1338" s="124">
        <f t="shared" si="627"/>
        <v>-27.254545361400424</v>
      </c>
      <c r="O1338" s="125">
        <v>158.696</v>
      </c>
      <c r="P1338" s="122">
        <v>208.63800000000001</v>
      </c>
      <c r="Q1338" s="123">
        <f t="shared" si="640"/>
        <v>-49.942000000000007</v>
      </c>
      <c r="R1338" s="124">
        <f t="shared" si="641"/>
        <v>-23.937154305543576</v>
      </c>
      <c r="S1338" s="125">
        <v>753.45899999999995</v>
      </c>
      <c r="T1338" s="122">
        <v>1283.059</v>
      </c>
      <c r="U1338" s="123">
        <f t="shared" si="628"/>
        <v>-529.6</v>
      </c>
      <c r="V1338" s="124">
        <f t="shared" si="629"/>
        <v>-41.276355958689351</v>
      </c>
      <c r="W1338" s="121" t="s">
        <v>6988</v>
      </c>
      <c r="X1338" s="122">
        <v>304</v>
      </c>
      <c r="Y1338" s="122">
        <v>833</v>
      </c>
      <c r="Z1338" s="123">
        <f t="shared" si="630"/>
        <v>-529</v>
      </c>
      <c r="AA1338" s="124">
        <f t="shared" si="631"/>
        <v>-63.505402160864342</v>
      </c>
      <c r="AB1338" s="28" t="s">
        <v>9293</v>
      </c>
      <c r="AC1338" s="122">
        <v>200</v>
      </c>
      <c r="AD1338" s="122">
        <v>200</v>
      </c>
      <c r="AE1338" s="123">
        <f t="shared" si="643"/>
        <v>0</v>
      </c>
      <c r="AF1338" s="29">
        <f t="shared" si="644"/>
        <v>0</v>
      </c>
      <c r="AG1338" s="28" t="s">
        <v>7437</v>
      </c>
      <c r="AH1338" s="122">
        <v>143</v>
      </c>
      <c r="AI1338" s="122">
        <v>143</v>
      </c>
      <c r="AJ1338" s="123">
        <f t="shared" si="634"/>
        <v>0</v>
      </c>
      <c r="AK1338" s="124">
        <f t="shared" si="635"/>
        <v>0</v>
      </c>
      <c r="AL1338" s="28" t="s">
        <v>8851</v>
      </c>
      <c r="AM1338" s="122">
        <v>73</v>
      </c>
      <c r="AN1338" s="122">
        <v>73</v>
      </c>
      <c r="AO1338" s="123">
        <f t="shared" si="647"/>
        <v>0</v>
      </c>
      <c r="AP1338" s="29">
        <f t="shared" si="648"/>
        <v>0</v>
      </c>
      <c r="AQ1338" s="28" t="s">
        <v>9294</v>
      </c>
      <c r="AR1338" s="122">
        <v>10</v>
      </c>
      <c r="AS1338" s="122">
        <v>10</v>
      </c>
      <c r="AT1338" s="123">
        <f t="shared" si="645"/>
        <v>0</v>
      </c>
      <c r="AU1338" s="124">
        <f t="shared" si="646"/>
        <v>0</v>
      </c>
      <c r="AV1338" s="9" t="s">
        <v>11942</v>
      </c>
      <c r="AX1338" s="129"/>
      <c r="AY1338" s="139"/>
      <c r="AZ1338" s="139"/>
    </row>
    <row r="1339" spans="3:52" ht="50" customHeight="1">
      <c r="C1339" s="52" t="s">
        <v>6319</v>
      </c>
      <c r="D1339" s="130" t="s">
        <v>3032</v>
      </c>
      <c r="E1339" s="131" t="s">
        <v>6362</v>
      </c>
      <c r="F1339" s="132" t="s">
        <v>3033</v>
      </c>
      <c r="G1339" s="125">
        <v>1408.0160000000001</v>
      </c>
      <c r="H1339" s="122">
        <v>1393.884</v>
      </c>
      <c r="I1339" s="123">
        <f t="shared" si="624"/>
        <v>14.132000000000062</v>
      </c>
      <c r="J1339" s="124">
        <f t="shared" si="625"/>
        <v>1.0138576811269848</v>
      </c>
      <c r="K1339" s="125">
        <v>337.75200000000001</v>
      </c>
      <c r="L1339" s="122">
        <v>327.62099999999998</v>
      </c>
      <c r="M1339" s="123">
        <f t="shared" si="626"/>
        <v>10.131000000000029</v>
      </c>
      <c r="N1339" s="124">
        <f t="shared" si="627"/>
        <v>3.0922926186050437</v>
      </c>
      <c r="O1339" s="125">
        <v>428.14499999999998</v>
      </c>
      <c r="P1339" s="122">
        <v>427.97399999999999</v>
      </c>
      <c r="Q1339" s="123">
        <f t="shared" si="640"/>
        <v>0.17099999999999227</v>
      </c>
      <c r="R1339" s="124">
        <f t="shared" si="641"/>
        <v>3.9955698243349429E-2</v>
      </c>
      <c r="S1339" s="125">
        <v>642.11900000000003</v>
      </c>
      <c r="T1339" s="122">
        <v>638.28899999999999</v>
      </c>
      <c r="U1339" s="123">
        <f t="shared" si="628"/>
        <v>3.8300000000000409</v>
      </c>
      <c r="V1339" s="124">
        <f t="shared" si="629"/>
        <v>0.60004167391260721</v>
      </c>
      <c r="W1339" s="121" t="s">
        <v>9295</v>
      </c>
      <c r="X1339" s="122">
        <v>292</v>
      </c>
      <c r="Y1339" s="122">
        <v>292</v>
      </c>
      <c r="Z1339" s="123">
        <f t="shared" si="630"/>
        <v>0</v>
      </c>
      <c r="AA1339" s="124">
        <f t="shared" si="631"/>
        <v>0</v>
      </c>
      <c r="AB1339" s="28" t="s">
        <v>8455</v>
      </c>
      <c r="AC1339" s="122">
        <v>228</v>
      </c>
      <c r="AD1339" s="122">
        <v>218</v>
      </c>
      <c r="AE1339" s="123">
        <f t="shared" si="643"/>
        <v>10</v>
      </c>
      <c r="AF1339" s="29">
        <f t="shared" si="644"/>
        <v>4.5871559633027523</v>
      </c>
      <c r="AG1339" s="28" t="s">
        <v>9296</v>
      </c>
      <c r="AH1339" s="122">
        <v>50</v>
      </c>
      <c r="AI1339" s="122">
        <v>49</v>
      </c>
      <c r="AJ1339" s="123">
        <f t="shared" si="634"/>
        <v>1</v>
      </c>
      <c r="AK1339" s="124">
        <f t="shared" si="635"/>
        <v>2.0408163265306123</v>
      </c>
      <c r="AL1339" s="28" t="s">
        <v>9297</v>
      </c>
      <c r="AM1339" s="122">
        <v>46</v>
      </c>
      <c r="AN1339" s="122">
        <v>46</v>
      </c>
      <c r="AO1339" s="123">
        <f t="shared" si="647"/>
        <v>0</v>
      </c>
      <c r="AP1339" s="29">
        <f t="shared" si="648"/>
        <v>0</v>
      </c>
      <c r="AQ1339" s="28" t="s">
        <v>7596</v>
      </c>
      <c r="AR1339" s="122">
        <v>15</v>
      </c>
      <c r="AS1339" s="122">
        <v>15</v>
      </c>
      <c r="AT1339" s="123">
        <f t="shared" si="645"/>
        <v>0</v>
      </c>
      <c r="AU1339" s="124">
        <f t="shared" si="646"/>
        <v>0</v>
      </c>
      <c r="AV1339" s="9" t="s">
        <v>11943</v>
      </c>
      <c r="AX1339" s="129"/>
      <c r="AY1339" s="139"/>
      <c r="AZ1339" s="139"/>
    </row>
    <row r="1340" spans="3:52" ht="50" customHeight="1">
      <c r="C1340" s="52" t="s">
        <v>6319</v>
      </c>
      <c r="D1340" s="130" t="s">
        <v>3034</v>
      </c>
      <c r="E1340" s="131" t="s">
        <v>6362</v>
      </c>
      <c r="F1340" s="132" t="s">
        <v>3035</v>
      </c>
      <c r="G1340" s="125">
        <v>2096.1790000000001</v>
      </c>
      <c r="H1340" s="122">
        <v>2200.6689999999999</v>
      </c>
      <c r="I1340" s="123">
        <f t="shared" si="624"/>
        <v>-104.48999999999978</v>
      </c>
      <c r="J1340" s="124">
        <f t="shared" si="625"/>
        <v>-4.7481016000134408</v>
      </c>
      <c r="K1340" s="125">
        <v>750.42899999999997</v>
      </c>
      <c r="L1340" s="122">
        <v>900.25</v>
      </c>
      <c r="M1340" s="123">
        <f t="shared" si="626"/>
        <v>-149.82100000000003</v>
      </c>
      <c r="N1340" s="124">
        <f t="shared" si="627"/>
        <v>-16.642154956956404</v>
      </c>
      <c r="O1340" s="125">
        <v>211.29599999999999</v>
      </c>
      <c r="P1340" s="122">
        <v>326.26400000000001</v>
      </c>
      <c r="Q1340" s="123">
        <f t="shared" si="640"/>
        <v>-114.96800000000002</v>
      </c>
      <c r="R1340" s="124">
        <f t="shared" si="641"/>
        <v>-35.237721599686154</v>
      </c>
      <c r="S1340" s="125">
        <v>1134.454</v>
      </c>
      <c r="T1340" s="122">
        <v>974.15499999999997</v>
      </c>
      <c r="U1340" s="123">
        <f t="shared" si="628"/>
        <v>160.29899999999998</v>
      </c>
      <c r="V1340" s="124">
        <f t="shared" si="629"/>
        <v>16.455184236594793</v>
      </c>
      <c r="W1340" s="121" t="s">
        <v>7349</v>
      </c>
      <c r="X1340" s="122">
        <v>545</v>
      </c>
      <c r="Y1340" s="122">
        <v>367</v>
      </c>
      <c r="Z1340" s="123">
        <f t="shared" si="630"/>
        <v>178</v>
      </c>
      <c r="AA1340" s="124">
        <f t="shared" si="631"/>
        <v>48.501362397820166</v>
      </c>
      <c r="AB1340" s="28" t="s">
        <v>7333</v>
      </c>
      <c r="AC1340" s="122">
        <v>270</v>
      </c>
      <c r="AD1340" s="122">
        <v>289</v>
      </c>
      <c r="AE1340" s="123">
        <f t="shared" si="643"/>
        <v>-19</v>
      </c>
      <c r="AF1340" s="29">
        <f t="shared" si="644"/>
        <v>-6.5743944636678195</v>
      </c>
      <c r="AG1340" s="28" t="s">
        <v>9298</v>
      </c>
      <c r="AH1340" s="122">
        <v>220</v>
      </c>
      <c r="AI1340" s="122">
        <v>220</v>
      </c>
      <c r="AJ1340" s="123">
        <f t="shared" si="634"/>
        <v>0</v>
      </c>
      <c r="AK1340" s="124">
        <f t="shared" si="635"/>
        <v>0</v>
      </c>
      <c r="AL1340" s="28" t="s">
        <v>9299</v>
      </c>
      <c r="AM1340" s="122">
        <v>56</v>
      </c>
      <c r="AN1340" s="122">
        <v>56</v>
      </c>
      <c r="AO1340" s="123">
        <f t="shared" si="647"/>
        <v>0</v>
      </c>
      <c r="AP1340" s="29">
        <f t="shared" si="648"/>
        <v>0</v>
      </c>
      <c r="AQ1340" s="28" t="s">
        <v>9300</v>
      </c>
      <c r="AR1340" s="122">
        <v>23</v>
      </c>
      <c r="AS1340" s="122">
        <v>23</v>
      </c>
      <c r="AT1340" s="123">
        <f t="shared" si="645"/>
        <v>0</v>
      </c>
      <c r="AU1340" s="124">
        <f t="shared" si="646"/>
        <v>0</v>
      </c>
      <c r="AV1340" s="9" t="s">
        <v>11944</v>
      </c>
      <c r="AX1340" s="129"/>
      <c r="AY1340" s="139"/>
      <c r="AZ1340" s="139"/>
    </row>
    <row r="1341" spans="3:52" ht="50" customHeight="1">
      <c r="C1341" s="52" t="s">
        <v>6319</v>
      </c>
      <c r="D1341" s="130" t="s">
        <v>3036</v>
      </c>
      <c r="E1341" s="131" t="s">
        <v>6362</v>
      </c>
      <c r="F1341" s="132" t="s">
        <v>3037</v>
      </c>
      <c r="G1341" s="125">
        <v>2148.0949999999998</v>
      </c>
      <c r="H1341" s="122">
        <v>2059.1489999999999</v>
      </c>
      <c r="I1341" s="123">
        <f t="shared" si="624"/>
        <v>88.945999999999913</v>
      </c>
      <c r="J1341" s="124">
        <f t="shared" si="625"/>
        <v>4.3195514263416541</v>
      </c>
      <c r="K1341" s="125">
        <v>755.83399999999995</v>
      </c>
      <c r="L1341" s="122">
        <v>752.80799999999999</v>
      </c>
      <c r="M1341" s="123">
        <f t="shared" si="626"/>
        <v>3.0259999999999536</v>
      </c>
      <c r="N1341" s="124">
        <f t="shared" si="627"/>
        <v>0.40196172197956898</v>
      </c>
      <c r="O1341" s="125">
        <v>155</v>
      </c>
      <c r="P1341" s="122">
        <v>154</v>
      </c>
      <c r="Q1341" s="123">
        <f t="shared" si="640"/>
        <v>1</v>
      </c>
      <c r="R1341" s="124">
        <f t="shared" si="641"/>
        <v>0.64935064935064934</v>
      </c>
      <c r="S1341" s="125">
        <v>1237.261</v>
      </c>
      <c r="T1341" s="122">
        <v>1152.3409999999999</v>
      </c>
      <c r="U1341" s="123">
        <f t="shared" si="628"/>
        <v>84.920000000000073</v>
      </c>
      <c r="V1341" s="124">
        <f t="shared" si="629"/>
        <v>7.3693464000673474</v>
      </c>
      <c r="W1341" s="121" t="s">
        <v>9301</v>
      </c>
      <c r="X1341" s="122">
        <v>588</v>
      </c>
      <c r="Y1341" s="122">
        <v>559</v>
      </c>
      <c r="Z1341" s="123">
        <f t="shared" si="630"/>
        <v>29</v>
      </c>
      <c r="AA1341" s="124">
        <f t="shared" si="631"/>
        <v>5.1878354203935597</v>
      </c>
      <c r="AB1341" s="28" t="s">
        <v>9302</v>
      </c>
      <c r="AC1341" s="122">
        <v>306</v>
      </c>
      <c r="AD1341" s="122">
        <v>306</v>
      </c>
      <c r="AE1341" s="123">
        <f t="shared" si="643"/>
        <v>0</v>
      </c>
      <c r="AF1341" s="29">
        <f t="shared" si="644"/>
        <v>0</v>
      </c>
      <c r="AG1341" s="28" t="s">
        <v>6467</v>
      </c>
      <c r="AH1341" s="122">
        <v>157</v>
      </c>
      <c r="AI1341" s="122">
        <v>157</v>
      </c>
      <c r="AJ1341" s="123">
        <f t="shared" si="634"/>
        <v>0</v>
      </c>
      <c r="AK1341" s="124">
        <f t="shared" si="635"/>
        <v>0</v>
      </c>
      <c r="AL1341" s="28" t="s">
        <v>9303</v>
      </c>
      <c r="AM1341" s="122">
        <v>102</v>
      </c>
      <c r="AN1341" s="122">
        <v>102</v>
      </c>
      <c r="AO1341" s="123">
        <f t="shared" si="647"/>
        <v>0</v>
      </c>
      <c r="AP1341" s="29">
        <f t="shared" si="648"/>
        <v>0</v>
      </c>
      <c r="AQ1341" s="28" t="s">
        <v>7330</v>
      </c>
      <c r="AR1341" s="122">
        <v>71</v>
      </c>
      <c r="AS1341" s="122">
        <v>16</v>
      </c>
      <c r="AT1341" s="123">
        <f t="shared" si="645"/>
        <v>55</v>
      </c>
      <c r="AU1341" s="124">
        <f t="shared" si="646"/>
        <v>343.75</v>
      </c>
      <c r="AV1341" s="9" t="s">
        <v>11945</v>
      </c>
      <c r="AX1341" s="129"/>
      <c r="AY1341" s="139"/>
      <c r="AZ1341" s="139"/>
    </row>
    <row r="1342" spans="3:52" ht="50" customHeight="1">
      <c r="C1342" s="52" t="s">
        <v>6319</v>
      </c>
      <c r="D1342" s="130" t="s">
        <v>3038</v>
      </c>
      <c r="E1342" s="131" t="s">
        <v>6362</v>
      </c>
      <c r="F1342" s="132" t="s">
        <v>3039</v>
      </c>
      <c r="G1342" s="125">
        <v>307.94799999999998</v>
      </c>
      <c r="H1342" s="122">
        <v>236.72800000000001</v>
      </c>
      <c r="I1342" s="123">
        <f t="shared" si="624"/>
        <v>71.21999999999997</v>
      </c>
      <c r="J1342" s="124">
        <f t="shared" si="625"/>
        <v>30.085161028691143</v>
      </c>
      <c r="K1342" s="125">
        <v>263.31200000000001</v>
      </c>
      <c r="L1342" s="122">
        <v>125.387</v>
      </c>
      <c r="M1342" s="123">
        <f t="shared" si="626"/>
        <v>137.92500000000001</v>
      </c>
      <c r="N1342" s="124">
        <f t="shared" si="627"/>
        <v>109.99944172840885</v>
      </c>
      <c r="O1342" s="125">
        <v>0.65900000000000003</v>
      </c>
      <c r="P1342" s="122">
        <v>0.65900000000000003</v>
      </c>
      <c r="Q1342" s="123">
        <f t="shared" si="640"/>
        <v>0</v>
      </c>
      <c r="R1342" s="124">
        <f t="shared" si="641"/>
        <v>0</v>
      </c>
      <c r="S1342" s="125">
        <v>43.976999999999997</v>
      </c>
      <c r="T1342" s="122">
        <v>110.682</v>
      </c>
      <c r="U1342" s="123">
        <f t="shared" si="628"/>
        <v>-66.705000000000013</v>
      </c>
      <c r="V1342" s="124">
        <f t="shared" si="629"/>
        <v>-60.267252127717249</v>
      </c>
      <c r="W1342" s="121" t="s">
        <v>9304</v>
      </c>
      <c r="X1342" s="122">
        <v>21</v>
      </c>
      <c r="Y1342" s="122">
        <v>75</v>
      </c>
      <c r="Z1342" s="123">
        <f t="shared" si="630"/>
        <v>-54</v>
      </c>
      <c r="AA1342" s="124">
        <f t="shared" si="631"/>
        <v>-72</v>
      </c>
      <c r="AB1342" s="28" t="s">
        <v>6981</v>
      </c>
      <c r="AC1342" s="122">
        <v>13</v>
      </c>
      <c r="AD1342" s="122">
        <v>18</v>
      </c>
      <c r="AE1342" s="123">
        <f t="shared" si="643"/>
        <v>-5</v>
      </c>
      <c r="AF1342" s="29">
        <f t="shared" si="644"/>
        <v>-27.777777777777779</v>
      </c>
      <c r="AG1342" s="28" t="s">
        <v>9305</v>
      </c>
      <c r="AH1342" s="122">
        <v>8</v>
      </c>
      <c r="AI1342" s="122">
        <v>8</v>
      </c>
      <c r="AJ1342" s="123">
        <f t="shared" si="634"/>
        <v>0</v>
      </c>
      <c r="AK1342" s="124">
        <f t="shared" si="635"/>
        <v>0</v>
      </c>
      <c r="AL1342" s="28" t="s">
        <v>7834</v>
      </c>
      <c r="AM1342" s="122">
        <v>2</v>
      </c>
      <c r="AN1342" s="122">
        <v>10</v>
      </c>
      <c r="AO1342" s="123">
        <f t="shared" si="647"/>
        <v>-8</v>
      </c>
      <c r="AP1342" s="29">
        <f t="shared" si="648"/>
        <v>-80</v>
      </c>
      <c r="AQ1342" s="28" t="s">
        <v>9306</v>
      </c>
      <c r="AR1342" s="122">
        <v>0.1</v>
      </c>
      <c r="AS1342" s="122">
        <v>0.1</v>
      </c>
      <c r="AT1342" s="123">
        <f t="shared" si="645"/>
        <v>0</v>
      </c>
      <c r="AU1342" s="124">
        <f t="shared" si="646"/>
        <v>0</v>
      </c>
      <c r="AV1342" s="9" t="s">
        <v>11946</v>
      </c>
      <c r="AX1342" s="129"/>
      <c r="AY1342" s="139"/>
      <c r="AZ1342" s="139"/>
    </row>
    <row r="1343" spans="3:52" ht="50" customHeight="1">
      <c r="C1343" s="52" t="s">
        <v>6319</v>
      </c>
      <c r="D1343" s="130" t="s">
        <v>3040</v>
      </c>
      <c r="E1343" s="131" t="s">
        <v>6362</v>
      </c>
      <c r="F1343" s="132" t="s">
        <v>3041</v>
      </c>
      <c r="G1343" s="125">
        <v>10012.374</v>
      </c>
      <c r="H1343" s="122">
        <v>10003.986999999999</v>
      </c>
      <c r="I1343" s="123">
        <f t="shared" si="624"/>
        <v>8.3870000000006257</v>
      </c>
      <c r="J1343" s="124">
        <f t="shared" si="625"/>
        <v>8.3836574357809807E-2</v>
      </c>
      <c r="K1343" s="125">
        <v>3032.1590000000001</v>
      </c>
      <c r="L1343" s="122">
        <v>2638.6660000000002</v>
      </c>
      <c r="M1343" s="123">
        <f t="shared" si="626"/>
        <v>393.49299999999994</v>
      </c>
      <c r="N1343" s="124">
        <f t="shared" si="627"/>
        <v>14.912573247239322</v>
      </c>
      <c r="O1343" s="125">
        <v>308.78100000000001</v>
      </c>
      <c r="P1343" s="122">
        <v>498.517</v>
      </c>
      <c r="Q1343" s="123">
        <f t="shared" si="640"/>
        <v>-189.73599999999999</v>
      </c>
      <c r="R1343" s="124">
        <f t="shared" si="641"/>
        <v>-38.060086215715813</v>
      </c>
      <c r="S1343" s="125">
        <v>6671.4340000000002</v>
      </c>
      <c r="T1343" s="122">
        <v>6866.8040000000001</v>
      </c>
      <c r="U1343" s="123">
        <f t="shared" si="628"/>
        <v>-195.36999999999989</v>
      </c>
      <c r="V1343" s="124">
        <f t="shared" si="629"/>
        <v>-2.84513727201184</v>
      </c>
      <c r="W1343" s="121" t="s">
        <v>9307</v>
      </c>
      <c r="X1343" s="122">
        <v>3036</v>
      </c>
      <c r="Y1343" s="122">
        <v>3134</v>
      </c>
      <c r="Z1343" s="123">
        <f t="shared" si="630"/>
        <v>-98</v>
      </c>
      <c r="AA1343" s="124">
        <f t="shared" si="631"/>
        <v>-3.1269942565411615</v>
      </c>
      <c r="AB1343" s="28" t="s">
        <v>6944</v>
      </c>
      <c r="AC1343" s="122">
        <v>2012</v>
      </c>
      <c r="AD1343" s="122">
        <v>2012</v>
      </c>
      <c r="AE1343" s="123">
        <f t="shared" si="632"/>
        <v>0</v>
      </c>
      <c r="AF1343" s="29">
        <f t="shared" si="633"/>
        <v>0</v>
      </c>
      <c r="AG1343" s="28" t="s">
        <v>7333</v>
      </c>
      <c r="AH1343" s="122">
        <v>754</v>
      </c>
      <c r="AI1343" s="122">
        <v>764</v>
      </c>
      <c r="AJ1343" s="123">
        <f t="shared" si="634"/>
        <v>-10</v>
      </c>
      <c r="AK1343" s="124">
        <f t="shared" si="635"/>
        <v>-1.3089005235602094</v>
      </c>
      <c r="AL1343" s="28" t="s">
        <v>6467</v>
      </c>
      <c r="AM1343" s="122">
        <v>241</v>
      </c>
      <c r="AN1343" s="122">
        <v>313</v>
      </c>
      <c r="AO1343" s="123">
        <f t="shared" si="636"/>
        <v>-72</v>
      </c>
      <c r="AP1343" s="29">
        <f t="shared" si="637"/>
        <v>-23.003194888178914</v>
      </c>
      <c r="AQ1343" s="28" t="s">
        <v>9308</v>
      </c>
      <c r="AR1343" s="122">
        <v>144</v>
      </c>
      <c r="AS1343" s="122">
        <v>146</v>
      </c>
      <c r="AT1343" s="123">
        <f t="shared" si="638"/>
        <v>-2</v>
      </c>
      <c r="AU1343" s="124">
        <f t="shared" si="639"/>
        <v>-1.3698630136986301</v>
      </c>
      <c r="AV1343" s="9" t="s">
        <v>11947</v>
      </c>
      <c r="AX1343" s="129"/>
      <c r="AY1343" s="139"/>
      <c r="AZ1343" s="139"/>
    </row>
    <row r="1344" spans="3:52" ht="50" customHeight="1">
      <c r="C1344" s="52" t="s">
        <v>6319</v>
      </c>
      <c r="D1344" s="106" t="s">
        <v>3042</v>
      </c>
      <c r="E1344" s="107" t="s">
        <v>6362</v>
      </c>
      <c r="F1344" s="108" t="s">
        <v>3043</v>
      </c>
      <c r="G1344" s="125">
        <v>2823.0880000000002</v>
      </c>
      <c r="H1344" s="122">
        <v>3056.0189999999998</v>
      </c>
      <c r="I1344" s="123">
        <f t="shared" si="624"/>
        <v>-232.93099999999959</v>
      </c>
      <c r="J1344" s="124">
        <f t="shared" si="625"/>
        <v>-7.6220403079954551</v>
      </c>
      <c r="K1344" s="125">
        <v>2506.4679999999998</v>
      </c>
      <c r="L1344" s="122">
        <v>2742.277</v>
      </c>
      <c r="M1344" s="123">
        <f t="shared" si="626"/>
        <v>-235.8090000000002</v>
      </c>
      <c r="N1344" s="124">
        <f t="shared" si="627"/>
        <v>-8.5990219077066321</v>
      </c>
      <c r="O1344" s="125">
        <v>176.75399999999999</v>
      </c>
      <c r="P1344" s="122">
        <v>176.666</v>
      </c>
      <c r="Q1344" s="123">
        <f t="shared" si="640"/>
        <v>8.7999999999993861E-2</v>
      </c>
      <c r="R1344" s="124">
        <f t="shared" si="641"/>
        <v>4.9811508722670948E-2</v>
      </c>
      <c r="S1344" s="125">
        <v>139.86600000000001</v>
      </c>
      <c r="T1344" s="122">
        <v>137.07599999999999</v>
      </c>
      <c r="U1344" s="123">
        <f t="shared" si="628"/>
        <v>2.7900000000000205</v>
      </c>
      <c r="V1344" s="124">
        <f t="shared" si="629"/>
        <v>2.0353672415302611</v>
      </c>
      <c r="W1344" s="121" t="s">
        <v>9309</v>
      </c>
      <c r="X1344" s="122">
        <v>56</v>
      </c>
      <c r="Y1344" s="122">
        <v>39</v>
      </c>
      <c r="Z1344" s="123">
        <f t="shared" si="630"/>
        <v>17</v>
      </c>
      <c r="AA1344" s="124">
        <f t="shared" si="631"/>
        <v>43.589743589743591</v>
      </c>
      <c r="AB1344" s="28" t="s">
        <v>7582</v>
      </c>
      <c r="AC1344" s="122">
        <v>45</v>
      </c>
      <c r="AD1344" s="122">
        <v>44</v>
      </c>
      <c r="AE1344" s="123">
        <f t="shared" si="632"/>
        <v>1</v>
      </c>
      <c r="AF1344" s="29">
        <f t="shared" si="633"/>
        <v>2.2727272727272729</v>
      </c>
      <c r="AG1344" s="28" t="s">
        <v>7333</v>
      </c>
      <c r="AH1344" s="122">
        <v>24</v>
      </c>
      <c r="AI1344" s="122">
        <v>40</v>
      </c>
      <c r="AJ1344" s="123">
        <f t="shared" si="634"/>
        <v>-16</v>
      </c>
      <c r="AK1344" s="124">
        <f t="shared" si="635"/>
        <v>-40</v>
      </c>
      <c r="AL1344" s="28" t="s">
        <v>9294</v>
      </c>
      <c r="AM1344" s="122">
        <v>10</v>
      </c>
      <c r="AN1344" s="122">
        <v>10</v>
      </c>
      <c r="AO1344" s="123">
        <f t="shared" si="636"/>
        <v>0</v>
      </c>
      <c r="AP1344" s="29">
        <f t="shared" si="637"/>
        <v>0</v>
      </c>
      <c r="AQ1344" s="28" t="s">
        <v>9310</v>
      </c>
      <c r="AR1344" s="122">
        <v>4</v>
      </c>
      <c r="AS1344" s="122">
        <v>4</v>
      </c>
      <c r="AT1344" s="123">
        <f t="shared" si="638"/>
        <v>0</v>
      </c>
      <c r="AU1344" s="124">
        <f t="shared" si="639"/>
        <v>0</v>
      </c>
      <c r="AV1344" s="9" t="s">
        <v>11948</v>
      </c>
      <c r="AW1344" s="140"/>
      <c r="AX1344" s="129"/>
      <c r="AY1344" s="139"/>
      <c r="AZ1344" s="139"/>
    </row>
    <row r="1345" spans="3:52" ht="50" customHeight="1">
      <c r="C1345" s="52" t="s">
        <v>6319</v>
      </c>
      <c r="D1345" s="106" t="s">
        <v>3044</v>
      </c>
      <c r="E1345" s="107" t="s">
        <v>6362</v>
      </c>
      <c r="F1345" s="108" t="s">
        <v>339</v>
      </c>
      <c r="G1345" s="125">
        <v>2952.7510000000002</v>
      </c>
      <c r="H1345" s="122">
        <v>2983.6080000000002</v>
      </c>
      <c r="I1345" s="123">
        <f t="shared" si="624"/>
        <v>-30.856999999999971</v>
      </c>
      <c r="J1345" s="124">
        <f t="shared" si="625"/>
        <v>-1.0342176318068583</v>
      </c>
      <c r="K1345" s="125">
        <v>1534.8879999999999</v>
      </c>
      <c r="L1345" s="122">
        <v>1579.4649999999999</v>
      </c>
      <c r="M1345" s="123">
        <f t="shared" si="626"/>
        <v>-44.576999999999998</v>
      </c>
      <c r="N1345" s="124">
        <f t="shared" si="627"/>
        <v>-2.8222847609791923</v>
      </c>
      <c r="O1345" s="125">
        <v>74.308999999999997</v>
      </c>
      <c r="P1345" s="122">
        <v>74.245999999999995</v>
      </c>
      <c r="Q1345" s="123">
        <f t="shared" si="640"/>
        <v>6.3000000000002387E-2</v>
      </c>
      <c r="R1345" s="124">
        <f t="shared" si="641"/>
        <v>8.4853056056895179E-2</v>
      </c>
      <c r="S1345" s="125">
        <v>1343.5540000000001</v>
      </c>
      <c r="T1345" s="122">
        <v>1329.8969999999999</v>
      </c>
      <c r="U1345" s="123">
        <f t="shared" si="628"/>
        <v>13.657000000000153</v>
      </c>
      <c r="V1345" s="124">
        <f t="shared" si="629"/>
        <v>1.0269216337806728</v>
      </c>
      <c r="W1345" s="121" t="s">
        <v>9311</v>
      </c>
      <c r="X1345" s="122">
        <v>960</v>
      </c>
      <c r="Y1345" s="122">
        <v>947</v>
      </c>
      <c r="Z1345" s="123">
        <f t="shared" si="630"/>
        <v>13</v>
      </c>
      <c r="AA1345" s="124">
        <f t="shared" si="631"/>
        <v>1.3727560718057021</v>
      </c>
      <c r="AB1345" s="28" t="s">
        <v>9312</v>
      </c>
      <c r="AC1345" s="122">
        <v>238</v>
      </c>
      <c r="AD1345" s="122">
        <v>237</v>
      </c>
      <c r="AE1345" s="123">
        <f t="shared" si="632"/>
        <v>1</v>
      </c>
      <c r="AF1345" s="29">
        <f t="shared" si="633"/>
        <v>0.42194092827004215</v>
      </c>
      <c r="AG1345" s="28" t="s">
        <v>9313</v>
      </c>
      <c r="AH1345" s="122">
        <v>133</v>
      </c>
      <c r="AI1345" s="122">
        <v>133</v>
      </c>
      <c r="AJ1345" s="123">
        <f t="shared" si="634"/>
        <v>0</v>
      </c>
      <c r="AK1345" s="124">
        <f t="shared" si="635"/>
        <v>0</v>
      </c>
      <c r="AL1345" s="28" t="s">
        <v>9314</v>
      </c>
      <c r="AM1345" s="122">
        <v>12</v>
      </c>
      <c r="AN1345" s="122">
        <v>12</v>
      </c>
      <c r="AO1345" s="123">
        <f t="shared" si="636"/>
        <v>0</v>
      </c>
      <c r="AP1345" s="29">
        <f t="shared" si="637"/>
        <v>0</v>
      </c>
      <c r="AQ1345" s="28" t="s">
        <v>8471</v>
      </c>
      <c r="AR1345" s="122">
        <v>1</v>
      </c>
      <c r="AS1345" s="122">
        <v>1</v>
      </c>
      <c r="AT1345" s="123">
        <f t="shared" si="638"/>
        <v>0</v>
      </c>
      <c r="AU1345" s="124">
        <f t="shared" si="639"/>
        <v>0</v>
      </c>
      <c r="AV1345" s="9" t="s">
        <v>11949</v>
      </c>
      <c r="AX1345" s="129"/>
      <c r="AY1345" s="139"/>
      <c r="AZ1345" s="139"/>
    </row>
    <row r="1346" spans="3:52" ht="50" customHeight="1">
      <c r="C1346" s="52" t="s">
        <v>6319</v>
      </c>
      <c r="D1346" s="130" t="s">
        <v>3045</v>
      </c>
      <c r="E1346" s="131" t="s">
        <v>6362</v>
      </c>
      <c r="F1346" s="132" t="s">
        <v>3046</v>
      </c>
      <c r="G1346" s="125">
        <v>2118.4920000000002</v>
      </c>
      <c r="H1346" s="122">
        <v>1869.0840000000001</v>
      </c>
      <c r="I1346" s="123">
        <f t="shared" si="624"/>
        <v>249.40800000000013</v>
      </c>
      <c r="J1346" s="124">
        <f t="shared" si="625"/>
        <v>13.343862555133965</v>
      </c>
      <c r="K1346" s="125">
        <v>1613.271</v>
      </c>
      <c r="L1346" s="122">
        <v>1268.9949999999999</v>
      </c>
      <c r="M1346" s="123">
        <f t="shared" si="626"/>
        <v>344.27600000000007</v>
      </c>
      <c r="N1346" s="124">
        <f t="shared" si="627"/>
        <v>27.129815326301532</v>
      </c>
      <c r="O1346" s="125">
        <v>45.287999999999997</v>
      </c>
      <c r="P1346" s="122">
        <v>45.225000000000001</v>
      </c>
      <c r="Q1346" s="123">
        <f t="shared" si="640"/>
        <v>6.2999999999995282E-2</v>
      </c>
      <c r="R1346" s="124">
        <f t="shared" si="641"/>
        <v>0.13930348258705424</v>
      </c>
      <c r="S1346" s="125">
        <v>459.93299999999999</v>
      </c>
      <c r="T1346" s="122">
        <v>554.86400000000003</v>
      </c>
      <c r="U1346" s="123">
        <f t="shared" si="628"/>
        <v>-94.93100000000004</v>
      </c>
      <c r="V1346" s="124">
        <f t="shared" si="629"/>
        <v>-17.108877130251742</v>
      </c>
      <c r="W1346" s="121" t="s">
        <v>8454</v>
      </c>
      <c r="X1346" s="122">
        <v>362</v>
      </c>
      <c r="Y1346" s="122">
        <v>361</v>
      </c>
      <c r="Z1346" s="123">
        <f t="shared" si="630"/>
        <v>1</v>
      </c>
      <c r="AA1346" s="124">
        <f t="shared" si="631"/>
        <v>0.2770083102493075</v>
      </c>
      <c r="AB1346" s="28" t="s">
        <v>7608</v>
      </c>
      <c r="AC1346" s="122">
        <v>47</v>
      </c>
      <c r="AD1346" s="122">
        <v>47</v>
      </c>
      <c r="AE1346" s="123">
        <f t="shared" si="632"/>
        <v>0</v>
      </c>
      <c r="AF1346" s="29">
        <f t="shared" si="633"/>
        <v>0</v>
      </c>
      <c r="AG1346" s="28" t="s">
        <v>9315</v>
      </c>
      <c r="AH1346" s="122">
        <v>31</v>
      </c>
      <c r="AI1346" s="122">
        <v>131</v>
      </c>
      <c r="AJ1346" s="123">
        <f t="shared" si="634"/>
        <v>-100</v>
      </c>
      <c r="AK1346" s="124">
        <f t="shared" si="635"/>
        <v>-76.335877862595424</v>
      </c>
      <c r="AL1346" s="28" t="s">
        <v>6993</v>
      </c>
      <c r="AM1346" s="122">
        <v>15</v>
      </c>
      <c r="AN1346" s="122">
        <v>11</v>
      </c>
      <c r="AO1346" s="123">
        <f t="shared" si="636"/>
        <v>4</v>
      </c>
      <c r="AP1346" s="29">
        <f t="shared" si="637"/>
        <v>36.363636363636367</v>
      </c>
      <c r="AQ1346" s="28" t="s">
        <v>9316</v>
      </c>
      <c r="AR1346" s="122">
        <v>5</v>
      </c>
      <c r="AS1346" s="122">
        <v>5</v>
      </c>
      <c r="AT1346" s="123">
        <f t="shared" si="638"/>
        <v>0</v>
      </c>
      <c r="AU1346" s="124">
        <f t="shared" si="639"/>
        <v>0</v>
      </c>
      <c r="AV1346" s="9" t="s">
        <v>11950</v>
      </c>
      <c r="AX1346" s="129"/>
      <c r="AY1346" s="139"/>
      <c r="AZ1346" s="139"/>
    </row>
    <row r="1347" spans="3:52" ht="50" customHeight="1">
      <c r="C1347" s="52" t="s">
        <v>6319</v>
      </c>
      <c r="D1347" s="130" t="s">
        <v>3047</v>
      </c>
      <c r="E1347" s="131" t="s">
        <v>6362</v>
      </c>
      <c r="F1347" s="132" t="s">
        <v>3048</v>
      </c>
      <c r="G1347" s="125">
        <v>1659.4069999999999</v>
      </c>
      <c r="H1347" s="122">
        <v>1858.3340000000001</v>
      </c>
      <c r="I1347" s="123">
        <f t="shared" si="624"/>
        <v>-198.92700000000013</v>
      </c>
      <c r="J1347" s="124">
        <f t="shared" si="625"/>
        <v>-10.704588088040156</v>
      </c>
      <c r="K1347" s="125">
        <v>967.35699999999997</v>
      </c>
      <c r="L1347" s="122">
        <v>1166.559</v>
      </c>
      <c r="M1347" s="123">
        <f t="shared" si="626"/>
        <v>-199.202</v>
      </c>
      <c r="N1347" s="124">
        <f t="shared" si="627"/>
        <v>-17.076033016761262</v>
      </c>
      <c r="O1347" s="125">
        <v>100.622</v>
      </c>
      <c r="P1347" s="122">
        <v>100.547</v>
      </c>
      <c r="Q1347" s="123">
        <f t="shared" si="640"/>
        <v>7.5000000000002842E-2</v>
      </c>
      <c r="R1347" s="124">
        <f t="shared" si="641"/>
        <v>7.4591981859232839E-2</v>
      </c>
      <c r="S1347" s="125">
        <v>591.428</v>
      </c>
      <c r="T1347" s="122">
        <v>591.22799999999995</v>
      </c>
      <c r="U1347" s="123">
        <f t="shared" si="628"/>
        <v>0.20000000000004547</v>
      </c>
      <c r="V1347" s="124">
        <f t="shared" si="629"/>
        <v>3.3827897190262558E-2</v>
      </c>
      <c r="W1347" s="121" t="s">
        <v>6466</v>
      </c>
      <c r="X1347" s="122">
        <v>303</v>
      </c>
      <c r="Y1347" s="122">
        <v>303</v>
      </c>
      <c r="Z1347" s="123">
        <f t="shared" si="630"/>
        <v>0</v>
      </c>
      <c r="AA1347" s="124">
        <f t="shared" si="631"/>
        <v>0</v>
      </c>
      <c r="AB1347" s="28" t="s">
        <v>9317</v>
      </c>
      <c r="AC1347" s="122">
        <v>281</v>
      </c>
      <c r="AD1347" s="122">
        <v>281</v>
      </c>
      <c r="AE1347" s="123">
        <f t="shared" si="632"/>
        <v>0</v>
      </c>
      <c r="AF1347" s="29">
        <f t="shared" si="633"/>
        <v>0</v>
      </c>
      <c r="AG1347" s="28" t="s">
        <v>9294</v>
      </c>
      <c r="AH1347" s="122">
        <v>7</v>
      </c>
      <c r="AI1347" s="122">
        <v>7</v>
      </c>
      <c r="AJ1347" s="123">
        <f t="shared" si="634"/>
        <v>0</v>
      </c>
      <c r="AK1347" s="124">
        <f t="shared" si="635"/>
        <v>0</v>
      </c>
      <c r="AL1347" s="28" t="s">
        <v>9318</v>
      </c>
      <c r="AM1347" s="122">
        <v>0.2</v>
      </c>
      <c r="AN1347" s="122">
        <v>0</v>
      </c>
      <c r="AO1347" s="123">
        <f t="shared" si="636"/>
        <v>0.2</v>
      </c>
      <c r="AP1347" s="29" t="e">
        <f>AO1347/AN1347*100</f>
        <v>#DIV/0!</v>
      </c>
      <c r="AQ1347" s="28" t="s">
        <v>7330</v>
      </c>
      <c r="AR1347" s="122">
        <v>0</v>
      </c>
      <c r="AS1347" s="122">
        <v>0</v>
      </c>
      <c r="AT1347" s="123">
        <f t="shared" si="638"/>
        <v>0</v>
      </c>
      <c r="AU1347" s="124" t="e">
        <f>AT1347/AS1347*100</f>
        <v>#DIV/0!</v>
      </c>
      <c r="AV1347" s="9" t="s">
        <v>11951</v>
      </c>
      <c r="AX1347" s="129"/>
      <c r="AY1347" s="139"/>
      <c r="AZ1347" s="139"/>
    </row>
    <row r="1348" spans="3:52" ht="50" customHeight="1">
      <c r="C1348" s="52" t="s">
        <v>6319</v>
      </c>
      <c r="D1348" s="130" t="s">
        <v>3049</v>
      </c>
      <c r="E1348" s="131" t="s">
        <v>6362</v>
      </c>
      <c r="F1348" s="132" t="s">
        <v>3050</v>
      </c>
      <c r="G1348" s="125">
        <v>1971.616</v>
      </c>
      <c r="H1348" s="122">
        <v>1500.7380000000001</v>
      </c>
      <c r="I1348" s="123">
        <f t="shared" si="624"/>
        <v>470.87799999999993</v>
      </c>
      <c r="J1348" s="124">
        <f t="shared" si="625"/>
        <v>31.37642946337068</v>
      </c>
      <c r="K1348" s="125">
        <v>1219.5530000000001</v>
      </c>
      <c r="L1348" s="122">
        <v>1214.989</v>
      </c>
      <c r="M1348" s="123">
        <f t="shared" si="626"/>
        <v>4.5640000000000782</v>
      </c>
      <c r="N1348" s="124">
        <f t="shared" si="627"/>
        <v>0.37564126094969408</v>
      </c>
      <c r="O1348" s="125">
        <v>65.983000000000004</v>
      </c>
      <c r="P1348" s="122">
        <v>65.900000000000006</v>
      </c>
      <c r="Q1348" s="123">
        <f t="shared" si="640"/>
        <v>8.2999999999998408E-2</v>
      </c>
      <c r="R1348" s="124">
        <f t="shared" si="641"/>
        <v>0.12594840667678059</v>
      </c>
      <c r="S1348" s="125">
        <v>686.08</v>
      </c>
      <c r="T1348" s="122">
        <v>219.84899999999999</v>
      </c>
      <c r="U1348" s="123">
        <f t="shared" si="628"/>
        <v>466.23100000000005</v>
      </c>
      <c r="V1348" s="124">
        <f t="shared" si="629"/>
        <v>212.06873808841524</v>
      </c>
      <c r="W1348" s="121" t="s">
        <v>9319</v>
      </c>
      <c r="X1348" s="122">
        <v>452</v>
      </c>
      <c r="Y1348" s="122">
        <v>0</v>
      </c>
      <c r="Z1348" s="123">
        <f t="shared" si="630"/>
        <v>452</v>
      </c>
      <c r="AA1348" s="124" t="s">
        <v>9259</v>
      </c>
      <c r="AB1348" s="28" t="s">
        <v>9320</v>
      </c>
      <c r="AC1348" s="122">
        <v>111</v>
      </c>
      <c r="AD1348" s="122">
        <v>97</v>
      </c>
      <c r="AE1348" s="123">
        <f t="shared" si="632"/>
        <v>14</v>
      </c>
      <c r="AF1348" s="29">
        <f t="shared" si="633"/>
        <v>14.432989690721648</v>
      </c>
      <c r="AG1348" s="28" t="s">
        <v>6981</v>
      </c>
      <c r="AH1348" s="122">
        <v>85</v>
      </c>
      <c r="AI1348" s="122">
        <v>85</v>
      </c>
      <c r="AJ1348" s="123">
        <f t="shared" si="634"/>
        <v>0</v>
      </c>
      <c r="AK1348" s="124">
        <f t="shared" si="635"/>
        <v>0</v>
      </c>
      <c r="AL1348" s="28" t="s">
        <v>9321</v>
      </c>
      <c r="AM1348" s="122">
        <v>21</v>
      </c>
      <c r="AN1348" s="122">
        <v>21</v>
      </c>
      <c r="AO1348" s="123">
        <f t="shared" si="636"/>
        <v>0</v>
      </c>
      <c r="AP1348" s="29">
        <f t="shared" si="637"/>
        <v>0</v>
      </c>
      <c r="AQ1348" s="28" t="s">
        <v>9322</v>
      </c>
      <c r="AR1348" s="122">
        <v>10</v>
      </c>
      <c r="AS1348" s="122">
        <v>10</v>
      </c>
      <c r="AT1348" s="123">
        <f t="shared" si="638"/>
        <v>0</v>
      </c>
      <c r="AU1348" s="124">
        <f t="shared" si="639"/>
        <v>0</v>
      </c>
      <c r="AV1348" s="9" t="s">
        <v>11952</v>
      </c>
      <c r="AX1348" s="129"/>
      <c r="AY1348" s="139"/>
      <c r="AZ1348" s="139"/>
    </row>
    <row r="1349" spans="3:52" ht="50" customHeight="1">
      <c r="C1349" s="52" t="s">
        <v>6319</v>
      </c>
      <c r="D1349" s="130" t="s">
        <v>3051</v>
      </c>
      <c r="E1349" s="131" t="s">
        <v>6362</v>
      </c>
      <c r="F1349" s="132" t="s">
        <v>3052</v>
      </c>
      <c r="G1349" s="125">
        <v>2875.741</v>
      </c>
      <c r="H1349" s="122">
        <v>2722.6320000000001</v>
      </c>
      <c r="I1349" s="123">
        <f t="shared" si="624"/>
        <v>153.10899999999992</v>
      </c>
      <c r="J1349" s="124">
        <f t="shared" si="625"/>
        <v>5.6235657261062064</v>
      </c>
      <c r="K1349" s="125">
        <v>1544.7940000000001</v>
      </c>
      <c r="L1349" s="122">
        <v>1538.222</v>
      </c>
      <c r="M1349" s="123">
        <f t="shared" si="626"/>
        <v>6.5720000000001164</v>
      </c>
      <c r="N1349" s="124">
        <f t="shared" si="627"/>
        <v>0.42724652228352716</v>
      </c>
      <c r="O1349" s="125">
        <v>67.575999999999993</v>
      </c>
      <c r="P1349" s="122">
        <v>67.552000000000007</v>
      </c>
      <c r="Q1349" s="123">
        <f t="shared" si="640"/>
        <v>2.3999999999986699E-2</v>
      </c>
      <c r="R1349" s="124">
        <f t="shared" si="641"/>
        <v>3.5528185693964202E-2</v>
      </c>
      <c r="S1349" s="125">
        <v>1263.3710000000001</v>
      </c>
      <c r="T1349" s="122">
        <v>1116.8579999999999</v>
      </c>
      <c r="U1349" s="123">
        <f t="shared" si="628"/>
        <v>146.51300000000015</v>
      </c>
      <c r="V1349" s="124">
        <f t="shared" si="629"/>
        <v>13.118319428253203</v>
      </c>
      <c r="W1349" s="121" t="s">
        <v>7346</v>
      </c>
      <c r="X1349" s="122">
        <v>375</v>
      </c>
      <c r="Y1349" s="122">
        <v>412</v>
      </c>
      <c r="Z1349" s="123">
        <f t="shared" si="630"/>
        <v>-37</v>
      </c>
      <c r="AA1349" s="124">
        <f t="shared" si="631"/>
        <v>-8.9805825242718456</v>
      </c>
      <c r="AB1349" s="28" t="s">
        <v>8277</v>
      </c>
      <c r="AC1349" s="122">
        <v>319</v>
      </c>
      <c r="AD1349" s="122">
        <v>328</v>
      </c>
      <c r="AE1349" s="123">
        <f t="shared" si="632"/>
        <v>-9</v>
      </c>
      <c r="AF1349" s="29">
        <f t="shared" si="633"/>
        <v>-2.7439024390243905</v>
      </c>
      <c r="AG1349" s="28" t="s">
        <v>9323</v>
      </c>
      <c r="AH1349" s="122">
        <v>263</v>
      </c>
      <c r="AI1349" s="122">
        <v>65</v>
      </c>
      <c r="AJ1349" s="123">
        <f t="shared" si="634"/>
        <v>198</v>
      </c>
      <c r="AK1349" s="124">
        <f t="shared" si="635"/>
        <v>304.61538461538458</v>
      </c>
      <c r="AL1349" s="28" t="s">
        <v>9324</v>
      </c>
      <c r="AM1349" s="122">
        <v>176</v>
      </c>
      <c r="AN1349" s="122">
        <v>175</v>
      </c>
      <c r="AO1349" s="123">
        <f t="shared" si="636"/>
        <v>1</v>
      </c>
      <c r="AP1349" s="29">
        <f t="shared" si="637"/>
        <v>0.5714285714285714</v>
      </c>
      <c r="AQ1349" s="28" t="s">
        <v>9325</v>
      </c>
      <c r="AR1349" s="122">
        <v>92</v>
      </c>
      <c r="AS1349" s="122">
        <v>92</v>
      </c>
      <c r="AT1349" s="123">
        <f t="shared" si="638"/>
        <v>0</v>
      </c>
      <c r="AU1349" s="124">
        <f t="shared" si="639"/>
        <v>0</v>
      </c>
      <c r="AV1349" s="9" t="s">
        <v>11953</v>
      </c>
      <c r="AX1349" s="129"/>
      <c r="AY1349" s="139"/>
      <c r="AZ1349" s="139"/>
    </row>
    <row r="1350" spans="3:52" ht="50" customHeight="1">
      <c r="C1350" s="52" t="s">
        <v>6319</v>
      </c>
      <c r="D1350" s="130" t="s">
        <v>3053</v>
      </c>
      <c r="E1350" s="131" t="s">
        <v>6362</v>
      </c>
      <c r="F1350" s="132" t="s">
        <v>3054</v>
      </c>
      <c r="G1350" s="125">
        <v>3303.18</v>
      </c>
      <c r="H1350" s="122">
        <v>2396.6410000000001</v>
      </c>
      <c r="I1350" s="123">
        <f t="shared" si="624"/>
        <v>906.53899999999976</v>
      </c>
      <c r="J1350" s="124">
        <f t="shared" si="625"/>
        <v>37.825398130132953</v>
      </c>
      <c r="K1350" s="125">
        <v>1146.0139999999999</v>
      </c>
      <c r="L1350" s="122">
        <v>1069.4469999999999</v>
      </c>
      <c r="M1350" s="123">
        <f t="shared" si="626"/>
        <v>76.567000000000007</v>
      </c>
      <c r="N1350" s="124">
        <f t="shared" si="627"/>
        <v>7.1594945799090581</v>
      </c>
      <c r="O1350" s="125">
        <v>54.241999999999997</v>
      </c>
      <c r="P1350" s="122">
        <v>54.21</v>
      </c>
      <c r="Q1350" s="123">
        <f t="shared" si="640"/>
        <v>3.1999999999996476E-2</v>
      </c>
      <c r="R1350" s="124">
        <f t="shared" si="641"/>
        <v>5.9029699317462603E-2</v>
      </c>
      <c r="S1350" s="125">
        <v>2102.924</v>
      </c>
      <c r="T1350" s="122">
        <v>1272.9839999999999</v>
      </c>
      <c r="U1350" s="123">
        <f t="shared" si="628"/>
        <v>829.94</v>
      </c>
      <c r="V1350" s="124">
        <f t="shared" si="629"/>
        <v>65.196420379203516</v>
      </c>
      <c r="W1350" s="121" t="s">
        <v>7346</v>
      </c>
      <c r="X1350" s="122">
        <v>1618</v>
      </c>
      <c r="Y1350" s="122">
        <v>929</v>
      </c>
      <c r="Z1350" s="123">
        <f t="shared" si="630"/>
        <v>689</v>
      </c>
      <c r="AA1350" s="124">
        <f t="shared" si="631"/>
        <v>74.165769644779331</v>
      </c>
      <c r="AB1350" s="28" t="s">
        <v>6467</v>
      </c>
      <c r="AC1350" s="122">
        <v>146</v>
      </c>
      <c r="AD1350" s="122">
        <v>146</v>
      </c>
      <c r="AE1350" s="123">
        <f t="shared" si="632"/>
        <v>0</v>
      </c>
      <c r="AF1350" s="29">
        <f t="shared" si="633"/>
        <v>0</v>
      </c>
      <c r="AG1350" s="28" t="s">
        <v>7469</v>
      </c>
      <c r="AH1350" s="122">
        <v>250</v>
      </c>
      <c r="AI1350" s="122">
        <v>110</v>
      </c>
      <c r="AJ1350" s="123">
        <f t="shared" si="634"/>
        <v>140</v>
      </c>
      <c r="AK1350" s="124">
        <f t="shared" si="635"/>
        <v>127.27272727272727</v>
      </c>
      <c r="AL1350" s="28" t="s">
        <v>6930</v>
      </c>
      <c r="AM1350" s="122">
        <v>81</v>
      </c>
      <c r="AN1350" s="122">
        <v>81</v>
      </c>
      <c r="AO1350" s="123">
        <f t="shared" si="636"/>
        <v>0</v>
      </c>
      <c r="AP1350" s="29">
        <f t="shared" si="637"/>
        <v>0</v>
      </c>
      <c r="AQ1350" s="28" t="s">
        <v>9326</v>
      </c>
      <c r="AR1350" s="122">
        <v>7</v>
      </c>
      <c r="AS1350" s="122">
        <v>7</v>
      </c>
      <c r="AT1350" s="123">
        <f t="shared" si="638"/>
        <v>0</v>
      </c>
      <c r="AU1350" s="124">
        <f t="shared" si="639"/>
        <v>0</v>
      </c>
      <c r="AV1350" s="9" t="s">
        <v>11954</v>
      </c>
      <c r="AX1350" s="129"/>
      <c r="AY1350" s="139"/>
      <c r="AZ1350" s="139"/>
    </row>
    <row r="1351" spans="3:52" ht="50" customHeight="1">
      <c r="C1351" s="52" t="s">
        <v>6319</v>
      </c>
      <c r="D1351" s="130" t="s">
        <v>3055</v>
      </c>
      <c r="E1351" s="131" t="s">
        <v>6362</v>
      </c>
      <c r="F1351" s="132" t="s">
        <v>3056</v>
      </c>
      <c r="G1351" s="125">
        <v>1970.4749999999999</v>
      </c>
      <c r="H1351" s="122">
        <v>1998.6</v>
      </c>
      <c r="I1351" s="123">
        <f t="shared" si="624"/>
        <v>-28.125</v>
      </c>
      <c r="J1351" s="124">
        <f t="shared" si="625"/>
        <v>-1.4072350645451817</v>
      </c>
      <c r="K1351" s="125">
        <v>836.54499999999996</v>
      </c>
      <c r="L1351" s="122">
        <v>835.71500000000003</v>
      </c>
      <c r="M1351" s="123">
        <f t="shared" si="626"/>
        <v>0.82999999999992724</v>
      </c>
      <c r="N1351" s="124">
        <f t="shared" si="627"/>
        <v>9.9316154430628537E-2</v>
      </c>
      <c r="O1351" s="125">
        <v>74.828999999999994</v>
      </c>
      <c r="P1351" s="122">
        <v>74.816000000000003</v>
      </c>
      <c r="Q1351" s="123">
        <f t="shared" si="640"/>
        <v>1.2999999999991019E-2</v>
      </c>
      <c r="R1351" s="124">
        <f t="shared" si="641"/>
        <v>1.7375962360980296E-2</v>
      </c>
      <c r="S1351" s="125">
        <v>1059.1010000000001</v>
      </c>
      <c r="T1351" s="122">
        <v>1088.069</v>
      </c>
      <c r="U1351" s="123">
        <f t="shared" si="628"/>
        <v>-28.967999999999847</v>
      </c>
      <c r="V1351" s="124">
        <f t="shared" si="629"/>
        <v>-2.6623311573071051</v>
      </c>
      <c r="W1351" s="121" t="s">
        <v>9327</v>
      </c>
      <c r="X1351" s="122">
        <v>394</v>
      </c>
      <c r="Y1351" s="122">
        <v>447</v>
      </c>
      <c r="Z1351" s="123">
        <f t="shared" si="630"/>
        <v>-53</v>
      </c>
      <c r="AA1351" s="124">
        <f t="shared" si="631"/>
        <v>-11.856823266219239</v>
      </c>
      <c r="AB1351" s="28" t="s">
        <v>6981</v>
      </c>
      <c r="AC1351" s="122">
        <v>188</v>
      </c>
      <c r="AD1351" s="122">
        <v>210</v>
      </c>
      <c r="AE1351" s="123">
        <f t="shared" si="632"/>
        <v>-22</v>
      </c>
      <c r="AF1351" s="29">
        <f t="shared" si="633"/>
        <v>-10.476190476190476</v>
      </c>
      <c r="AG1351" s="28" t="s">
        <v>7153</v>
      </c>
      <c r="AH1351" s="122">
        <v>100</v>
      </c>
      <c r="AI1351" s="122">
        <v>100</v>
      </c>
      <c r="AJ1351" s="123">
        <f t="shared" si="634"/>
        <v>0</v>
      </c>
      <c r="AK1351" s="124">
        <f t="shared" si="635"/>
        <v>0</v>
      </c>
      <c r="AL1351" s="28" t="s">
        <v>9328</v>
      </c>
      <c r="AM1351" s="122">
        <v>100</v>
      </c>
      <c r="AN1351" s="122" t="s">
        <v>6421</v>
      </c>
      <c r="AO1351" s="123">
        <f>AM1351</f>
        <v>100</v>
      </c>
      <c r="AP1351" s="29" t="s">
        <v>11832</v>
      </c>
      <c r="AQ1351" s="28" t="s">
        <v>9329</v>
      </c>
      <c r="AR1351" s="122">
        <v>82</v>
      </c>
      <c r="AS1351" s="122">
        <v>79</v>
      </c>
      <c r="AT1351" s="123">
        <f t="shared" si="638"/>
        <v>3</v>
      </c>
      <c r="AU1351" s="124">
        <f t="shared" si="639"/>
        <v>3.79746835443038</v>
      </c>
      <c r="AV1351" s="9" t="s">
        <v>11955</v>
      </c>
      <c r="AX1351" s="129"/>
      <c r="AY1351" s="139"/>
      <c r="AZ1351" s="139"/>
    </row>
    <row r="1352" spans="3:52" ht="50" customHeight="1">
      <c r="C1352" s="52" t="s">
        <v>6319</v>
      </c>
      <c r="D1352" s="130" t="s">
        <v>3057</v>
      </c>
      <c r="E1352" s="131" t="s">
        <v>6362</v>
      </c>
      <c r="F1352" s="132" t="s">
        <v>3058</v>
      </c>
      <c r="G1352" s="125">
        <v>2655.7629999999999</v>
      </c>
      <c r="H1352" s="122">
        <v>2646.7429999999999</v>
      </c>
      <c r="I1352" s="123">
        <f t="shared" si="624"/>
        <v>9.0199999999999818</v>
      </c>
      <c r="J1352" s="124">
        <f t="shared" si="625"/>
        <v>0.34079621633078777</v>
      </c>
      <c r="K1352" s="125">
        <v>900</v>
      </c>
      <c r="L1352" s="122">
        <v>900</v>
      </c>
      <c r="M1352" s="123">
        <f t="shared" si="626"/>
        <v>0</v>
      </c>
      <c r="N1352" s="124">
        <f t="shared" si="627"/>
        <v>0</v>
      </c>
      <c r="O1352" s="125">
        <v>45.24</v>
      </c>
      <c r="P1352" s="122">
        <v>45.04</v>
      </c>
      <c r="Q1352" s="123">
        <f t="shared" si="640"/>
        <v>0.20000000000000284</v>
      </c>
      <c r="R1352" s="124">
        <f t="shared" si="641"/>
        <v>0.44404973357016614</v>
      </c>
      <c r="S1352" s="125">
        <v>1710.5229999999999</v>
      </c>
      <c r="T1352" s="122">
        <v>1701.703</v>
      </c>
      <c r="U1352" s="123">
        <f t="shared" si="628"/>
        <v>8.8199999999999363</v>
      </c>
      <c r="V1352" s="124">
        <f t="shared" si="629"/>
        <v>0.51830431044664882</v>
      </c>
      <c r="W1352" s="121" t="s">
        <v>7469</v>
      </c>
      <c r="X1352" s="122">
        <v>401</v>
      </c>
      <c r="Y1352" s="122">
        <v>400</v>
      </c>
      <c r="Z1352" s="123">
        <f t="shared" si="630"/>
        <v>1</v>
      </c>
      <c r="AA1352" s="124">
        <f t="shared" si="631"/>
        <v>0.25</v>
      </c>
      <c r="AB1352" s="28" t="s">
        <v>7443</v>
      </c>
      <c r="AC1352" s="122">
        <v>363</v>
      </c>
      <c r="AD1352" s="122">
        <v>363</v>
      </c>
      <c r="AE1352" s="123">
        <f t="shared" si="632"/>
        <v>0</v>
      </c>
      <c r="AF1352" s="29">
        <f t="shared" si="633"/>
        <v>0</v>
      </c>
      <c r="AG1352" s="28" t="s">
        <v>6930</v>
      </c>
      <c r="AH1352" s="122">
        <v>333</v>
      </c>
      <c r="AI1352" s="122">
        <v>326</v>
      </c>
      <c r="AJ1352" s="123">
        <f t="shared" si="634"/>
        <v>7</v>
      </c>
      <c r="AK1352" s="124">
        <f t="shared" si="635"/>
        <v>2.147239263803681</v>
      </c>
      <c r="AL1352" s="28" t="s">
        <v>7853</v>
      </c>
      <c r="AM1352" s="122">
        <v>221</v>
      </c>
      <c r="AN1352" s="122">
        <v>220</v>
      </c>
      <c r="AO1352" s="123">
        <f t="shared" ref="AO1352:AO1355" si="649">AM1352-AN1352</f>
        <v>1</v>
      </c>
      <c r="AP1352" s="29">
        <f t="shared" ref="AP1352:AP1355" si="650">AO1352/AN1352*100</f>
        <v>0.45454545454545453</v>
      </c>
      <c r="AQ1352" s="28" t="s">
        <v>6467</v>
      </c>
      <c r="AR1352" s="122">
        <v>213</v>
      </c>
      <c r="AS1352" s="122">
        <v>213</v>
      </c>
      <c r="AT1352" s="123">
        <f t="shared" si="638"/>
        <v>0</v>
      </c>
      <c r="AU1352" s="124">
        <f t="shared" si="639"/>
        <v>0</v>
      </c>
      <c r="AV1352" s="9" t="s">
        <v>11956</v>
      </c>
      <c r="AX1352" s="129"/>
      <c r="AY1352" s="139"/>
      <c r="AZ1352" s="139"/>
    </row>
    <row r="1353" spans="3:52" ht="50" customHeight="1">
      <c r="C1353" s="52" t="s">
        <v>6319</v>
      </c>
      <c r="D1353" s="130" t="s">
        <v>3059</v>
      </c>
      <c r="E1353" s="131" t="s">
        <v>6362</v>
      </c>
      <c r="F1353" s="132" t="s">
        <v>3060</v>
      </c>
      <c r="G1353" s="125">
        <v>1121.9780000000001</v>
      </c>
      <c r="H1353" s="122">
        <v>1422.44</v>
      </c>
      <c r="I1353" s="123">
        <f t="shared" si="624"/>
        <v>-300.46199999999999</v>
      </c>
      <c r="J1353" s="124">
        <f t="shared" si="625"/>
        <v>-21.122999915637916</v>
      </c>
      <c r="K1353" s="125">
        <v>931.64</v>
      </c>
      <c r="L1353" s="122">
        <v>931.34</v>
      </c>
      <c r="M1353" s="123">
        <f t="shared" si="626"/>
        <v>0.29999999999995453</v>
      </c>
      <c r="N1353" s="124">
        <f t="shared" si="627"/>
        <v>3.2211652028255475E-2</v>
      </c>
      <c r="O1353" s="125">
        <v>0.97499999999999998</v>
      </c>
      <c r="P1353" s="122">
        <v>0.97</v>
      </c>
      <c r="Q1353" s="123">
        <f t="shared" si="640"/>
        <v>5.0000000000000044E-3</v>
      </c>
      <c r="R1353" s="124">
        <f t="shared" si="641"/>
        <v>0.5154639175257737</v>
      </c>
      <c r="S1353" s="125">
        <v>189.363</v>
      </c>
      <c r="T1353" s="122">
        <v>490.13</v>
      </c>
      <c r="U1353" s="123">
        <f t="shared" si="628"/>
        <v>-300.767</v>
      </c>
      <c r="V1353" s="124">
        <f t="shared" si="629"/>
        <v>-61.364739966947546</v>
      </c>
      <c r="W1353" s="121" t="s">
        <v>6418</v>
      </c>
      <c r="X1353" s="122">
        <v>121.56</v>
      </c>
      <c r="Y1353" s="122">
        <v>121.56</v>
      </c>
      <c r="Z1353" s="123">
        <f t="shared" si="630"/>
        <v>0</v>
      </c>
      <c r="AA1353" s="124">
        <f t="shared" si="631"/>
        <v>0</v>
      </c>
      <c r="AB1353" s="28" t="s">
        <v>6824</v>
      </c>
      <c r="AC1353" s="122">
        <v>54.695999999999998</v>
      </c>
      <c r="AD1353" s="122">
        <v>55.625</v>
      </c>
      <c r="AE1353" s="123">
        <f t="shared" si="632"/>
        <v>-0.92900000000000205</v>
      </c>
      <c r="AF1353" s="29">
        <f t="shared" si="633"/>
        <v>-1.6701123595505654</v>
      </c>
      <c r="AG1353" s="28" t="s">
        <v>9305</v>
      </c>
      <c r="AH1353" s="122">
        <v>6.1040000000000001</v>
      </c>
      <c r="AI1353" s="122">
        <v>6.1040000000000001</v>
      </c>
      <c r="AJ1353" s="123">
        <f t="shared" si="634"/>
        <v>0</v>
      </c>
      <c r="AK1353" s="124">
        <f t="shared" si="635"/>
        <v>0</v>
      </c>
      <c r="AL1353" s="28" t="s">
        <v>7902</v>
      </c>
      <c r="AM1353" s="122">
        <v>5.1959999999999997</v>
      </c>
      <c r="AN1353" s="122">
        <v>4.75</v>
      </c>
      <c r="AO1353" s="123">
        <f t="shared" si="649"/>
        <v>0.44599999999999973</v>
      </c>
      <c r="AP1353" s="29">
        <f t="shared" si="650"/>
        <v>9.3894736842105218</v>
      </c>
      <c r="AQ1353" s="28" t="s">
        <v>9330</v>
      </c>
      <c r="AR1353" s="122">
        <v>0.65</v>
      </c>
      <c r="AS1353" s="122">
        <v>301</v>
      </c>
      <c r="AT1353" s="123">
        <f t="shared" si="638"/>
        <v>-300.35000000000002</v>
      </c>
      <c r="AU1353" s="124">
        <f t="shared" si="639"/>
        <v>-99.784053156146186</v>
      </c>
      <c r="AV1353" s="9" t="s">
        <v>11957</v>
      </c>
      <c r="AX1353" s="129"/>
      <c r="AY1353" s="139"/>
      <c r="AZ1353" s="139"/>
    </row>
    <row r="1354" spans="3:52" ht="50" customHeight="1">
      <c r="C1354" s="52" t="s">
        <v>6319</v>
      </c>
      <c r="D1354" s="130" t="s">
        <v>3061</v>
      </c>
      <c r="E1354" s="131" t="s">
        <v>6362</v>
      </c>
      <c r="F1354" s="132" t="s">
        <v>3062</v>
      </c>
      <c r="G1354" s="125">
        <v>4139.4759999999997</v>
      </c>
      <c r="H1354" s="122">
        <v>3979.8580000000002</v>
      </c>
      <c r="I1354" s="123">
        <f t="shared" si="624"/>
        <v>159.61799999999948</v>
      </c>
      <c r="J1354" s="124">
        <f t="shared" si="625"/>
        <v>4.0106456059487421</v>
      </c>
      <c r="K1354" s="125">
        <v>1711.9570000000001</v>
      </c>
      <c r="L1354" s="122">
        <v>1711.252</v>
      </c>
      <c r="M1354" s="123">
        <f t="shared" si="626"/>
        <v>0.70500000000015461</v>
      </c>
      <c r="N1354" s="124">
        <f t="shared" si="627"/>
        <v>4.1197906561988219E-2</v>
      </c>
      <c r="O1354" s="125">
        <v>504.36200000000002</v>
      </c>
      <c r="P1354" s="122">
        <v>514.11699999999996</v>
      </c>
      <c r="Q1354" s="123">
        <f t="shared" si="640"/>
        <v>-9.7549999999999386</v>
      </c>
      <c r="R1354" s="124">
        <f t="shared" si="641"/>
        <v>-1.8974280173579046</v>
      </c>
      <c r="S1354" s="125">
        <v>1923.1569999999999</v>
      </c>
      <c r="T1354" s="122">
        <v>1754.489</v>
      </c>
      <c r="U1354" s="123">
        <f t="shared" si="628"/>
        <v>168.66799999999989</v>
      </c>
      <c r="V1354" s="124">
        <f t="shared" si="629"/>
        <v>9.6135113984755627</v>
      </c>
      <c r="W1354" s="121" t="s">
        <v>7469</v>
      </c>
      <c r="X1354" s="122">
        <v>1576</v>
      </c>
      <c r="Y1354" s="122">
        <v>1425</v>
      </c>
      <c r="Z1354" s="123">
        <f t="shared" si="630"/>
        <v>151</v>
      </c>
      <c r="AA1354" s="124">
        <f t="shared" si="631"/>
        <v>10.596491228070175</v>
      </c>
      <c r="AB1354" s="28" t="s">
        <v>9331</v>
      </c>
      <c r="AC1354" s="122">
        <v>126</v>
      </c>
      <c r="AD1354" s="122">
        <v>104</v>
      </c>
      <c r="AE1354" s="123">
        <f t="shared" si="632"/>
        <v>22</v>
      </c>
      <c r="AF1354" s="29">
        <f t="shared" si="633"/>
        <v>21.153846153846153</v>
      </c>
      <c r="AG1354" s="28" t="s">
        <v>9332</v>
      </c>
      <c r="AH1354" s="122">
        <v>110</v>
      </c>
      <c r="AI1354" s="122">
        <v>110</v>
      </c>
      <c r="AJ1354" s="123">
        <f t="shared" si="634"/>
        <v>0</v>
      </c>
      <c r="AK1354" s="124">
        <f t="shared" si="635"/>
        <v>0</v>
      </c>
      <c r="AL1354" s="28" t="s">
        <v>9333</v>
      </c>
      <c r="AM1354" s="122">
        <v>72</v>
      </c>
      <c r="AN1354" s="122">
        <v>82</v>
      </c>
      <c r="AO1354" s="123">
        <f t="shared" si="649"/>
        <v>-10</v>
      </c>
      <c r="AP1354" s="29">
        <f t="shared" si="650"/>
        <v>-12.195121951219512</v>
      </c>
      <c r="AQ1354" s="28" t="s">
        <v>9334</v>
      </c>
      <c r="AR1354" s="122">
        <v>34</v>
      </c>
      <c r="AS1354" s="122">
        <v>30</v>
      </c>
      <c r="AT1354" s="123">
        <f t="shared" si="638"/>
        <v>4</v>
      </c>
      <c r="AU1354" s="124">
        <f t="shared" si="639"/>
        <v>13.333333333333334</v>
      </c>
      <c r="AV1354" s="9" t="s">
        <v>11958</v>
      </c>
      <c r="AX1354" s="129"/>
      <c r="AY1354" s="139"/>
      <c r="AZ1354" s="139"/>
    </row>
    <row r="1355" spans="3:52" ht="50" customHeight="1">
      <c r="C1355" s="52" t="s">
        <v>6319</v>
      </c>
      <c r="D1355" s="130" t="s">
        <v>3063</v>
      </c>
      <c r="E1355" s="131" t="s">
        <v>6362</v>
      </c>
      <c r="F1355" s="132" t="s">
        <v>3064</v>
      </c>
      <c r="G1355" s="125">
        <v>3766.4250000000002</v>
      </c>
      <c r="H1355" s="122">
        <v>3414.038</v>
      </c>
      <c r="I1355" s="123">
        <f t="shared" si="624"/>
        <v>352.38700000000017</v>
      </c>
      <c r="J1355" s="124">
        <f t="shared" si="625"/>
        <v>10.321707022593191</v>
      </c>
      <c r="K1355" s="125">
        <v>2457.7069999999999</v>
      </c>
      <c r="L1355" s="122">
        <v>2447.7069999999999</v>
      </c>
      <c r="M1355" s="123">
        <f t="shared" si="626"/>
        <v>10</v>
      </c>
      <c r="N1355" s="124">
        <f t="shared" si="627"/>
        <v>0.40854563066576188</v>
      </c>
      <c r="O1355" s="125">
        <v>220</v>
      </c>
      <c r="P1355" s="122">
        <v>220</v>
      </c>
      <c r="Q1355" s="123">
        <f t="shared" si="640"/>
        <v>0</v>
      </c>
      <c r="R1355" s="124">
        <f t="shared" si="641"/>
        <v>0</v>
      </c>
      <c r="S1355" s="125">
        <v>1088.7180000000001</v>
      </c>
      <c r="T1355" s="122">
        <v>746.33100000000002</v>
      </c>
      <c r="U1355" s="123">
        <f t="shared" si="628"/>
        <v>342.38700000000006</v>
      </c>
      <c r="V1355" s="124">
        <f t="shared" si="629"/>
        <v>45.876025516828328</v>
      </c>
      <c r="W1355" s="121" t="s">
        <v>7153</v>
      </c>
      <c r="X1355" s="122">
        <v>750</v>
      </c>
      <c r="Y1355" s="122">
        <v>450</v>
      </c>
      <c r="Z1355" s="123">
        <f t="shared" si="630"/>
        <v>300</v>
      </c>
      <c r="AA1355" s="124">
        <f t="shared" si="631"/>
        <v>66.666666666666657</v>
      </c>
      <c r="AB1355" s="28" t="s">
        <v>9335</v>
      </c>
      <c r="AC1355" s="122">
        <v>121</v>
      </c>
      <c r="AD1355" s="122">
        <v>95</v>
      </c>
      <c r="AE1355" s="123">
        <f t="shared" si="632"/>
        <v>26</v>
      </c>
      <c r="AF1355" s="29">
        <f t="shared" si="633"/>
        <v>27.368421052631582</v>
      </c>
      <c r="AG1355" s="28" t="s">
        <v>9336</v>
      </c>
      <c r="AH1355" s="122">
        <v>46</v>
      </c>
      <c r="AI1355" s="122">
        <v>51</v>
      </c>
      <c r="AJ1355" s="123">
        <f t="shared" si="634"/>
        <v>-5</v>
      </c>
      <c r="AK1355" s="124">
        <f t="shared" si="635"/>
        <v>-9.8039215686274517</v>
      </c>
      <c r="AL1355" s="28" t="s">
        <v>9337</v>
      </c>
      <c r="AM1355" s="122">
        <v>39</v>
      </c>
      <c r="AN1355" s="122">
        <v>51</v>
      </c>
      <c r="AO1355" s="123">
        <f t="shared" si="649"/>
        <v>-12</v>
      </c>
      <c r="AP1355" s="29">
        <f t="shared" si="650"/>
        <v>-23.52941176470588</v>
      </c>
      <c r="AQ1355" s="28" t="s">
        <v>9338</v>
      </c>
      <c r="AR1355" s="122">
        <v>30</v>
      </c>
      <c r="AS1355" s="122" t="s">
        <v>6421</v>
      </c>
      <c r="AT1355" s="123">
        <f>AR1355</f>
        <v>30</v>
      </c>
      <c r="AU1355" s="124" t="s">
        <v>9259</v>
      </c>
      <c r="AV1355" s="9" t="s">
        <v>11959</v>
      </c>
      <c r="AX1355" s="129"/>
      <c r="AY1355" s="139"/>
      <c r="AZ1355" s="139"/>
    </row>
    <row r="1356" spans="3:52" ht="50" customHeight="1">
      <c r="C1356" s="52" t="s">
        <v>6320</v>
      </c>
      <c r="D1356" s="130" t="s">
        <v>3067</v>
      </c>
      <c r="E1356" s="131" t="s">
        <v>6362</v>
      </c>
      <c r="F1356" s="132" t="s">
        <v>3068</v>
      </c>
      <c r="G1356" s="125">
        <v>421.16800000000001</v>
      </c>
      <c r="H1356" s="122">
        <v>486.37400000000002</v>
      </c>
      <c r="I1356" s="123">
        <f t="shared" si="624"/>
        <v>-65.206000000000017</v>
      </c>
      <c r="J1356" s="124">
        <f t="shared" si="625"/>
        <v>-13.406555449098844</v>
      </c>
      <c r="K1356" s="125" t="s">
        <v>11904</v>
      </c>
      <c r="L1356" s="122" t="s">
        <v>11904</v>
      </c>
      <c r="M1356" s="123" t="s">
        <v>11837</v>
      </c>
      <c r="N1356" s="124" t="s">
        <v>11837</v>
      </c>
      <c r="O1356" s="125" t="s">
        <v>11840</v>
      </c>
      <c r="P1356" s="122" t="s">
        <v>11840</v>
      </c>
      <c r="Q1356" s="123" t="s">
        <v>11839</v>
      </c>
      <c r="R1356" s="124" t="s">
        <v>11840</v>
      </c>
      <c r="S1356" s="125">
        <v>421.16800000000001</v>
      </c>
      <c r="T1356" s="122">
        <v>486.37400000000002</v>
      </c>
      <c r="U1356" s="123">
        <f t="shared" si="628"/>
        <v>-65.206000000000017</v>
      </c>
      <c r="V1356" s="124">
        <f t="shared" si="629"/>
        <v>-13.406555449098844</v>
      </c>
      <c r="W1356" s="121" t="s">
        <v>9339</v>
      </c>
      <c r="X1356" s="122">
        <v>421.16800000000001</v>
      </c>
      <c r="Y1356" s="122">
        <v>486.37400000000002</v>
      </c>
      <c r="Z1356" s="123">
        <f t="shared" si="630"/>
        <v>-65.206000000000017</v>
      </c>
      <c r="AA1356" s="124">
        <f t="shared" si="631"/>
        <v>-13.406555449098844</v>
      </c>
      <c r="AB1356" s="28" t="s">
        <v>11839</v>
      </c>
      <c r="AC1356" s="122" t="s">
        <v>11839</v>
      </c>
      <c r="AD1356" s="122" t="s">
        <v>11839</v>
      </c>
      <c r="AE1356" s="123" t="s">
        <v>11839</v>
      </c>
      <c r="AF1356" s="29" t="s">
        <v>11839</v>
      </c>
      <c r="AG1356" s="28" t="s">
        <v>11839</v>
      </c>
      <c r="AH1356" s="122" t="s">
        <v>11839</v>
      </c>
      <c r="AI1356" s="122" t="s">
        <v>11839</v>
      </c>
      <c r="AJ1356" s="123" t="s">
        <v>11839</v>
      </c>
      <c r="AK1356" s="124" t="s">
        <v>11839</v>
      </c>
      <c r="AL1356" s="28" t="s">
        <v>11839</v>
      </c>
      <c r="AM1356" s="122" t="s">
        <v>11839</v>
      </c>
      <c r="AN1356" s="122" t="s">
        <v>11839</v>
      </c>
      <c r="AO1356" s="123" t="s">
        <v>11839</v>
      </c>
      <c r="AP1356" s="29" t="s">
        <v>11839</v>
      </c>
      <c r="AQ1356" s="28" t="s">
        <v>11839</v>
      </c>
      <c r="AR1356" s="122" t="s">
        <v>11839</v>
      </c>
      <c r="AS1356" s="122" t="s">
        <v>11839</v>
      </c>
      <c r="AT1356" s="123" t="s">
        <v>11839</v>
      </c>
      <c r="AU1356" s="124" t="s">
        <v>11837</v>
      </c>
      <c r="AV1356" s="104"/>
      <c r="AX1356" s="129"/>
      <c r="AY1356" s="139"/>
      <c r="AZ1356" s="139"/>
    </row>
    <row r="1357" spans="3:52" ht="50" customHeight="1">
      <c r="C1357" s="52" t="s">
        <v>6320</v>
      </c>
      <c r="D1357" s="130" t="s">
        <v>3069</v>
      </c>
      <c r="E1357" s="131" t="s">
        <v>6362</v>
      </c>
      <c r="F1357" s="132" t="s">
        <v>3070</v>
      </c>
      <c r="G1357" s="125">
        <v>513.73900000000003</v>
      </c>
      <c r="H1357" s="122">
        <v>827.4</v>
      </c>
      <c r="I1357" s="123">
        <f t="shared" si="624"/>
        <v>-313.66099999999994</v>
      </c>
      <c r="J1357" s="124">
        <f t="shared" si="625"/>
        <v>-37.909233744259119</v>
      </c>
      <c r="K1357" s="125">
        <v>513.73900000000003</v>
      </c>
      <c r="L1357" s="122">
        <v>827.4</v>
      </c>
      <c r="M1357" s="123">
        <f t="shared" si="626"/>
        <v>-313.66099999999994</v>
      </c>
      <c r="N1357" s="124">
        <f t="shared" si="627"/>
        <v>-37.909233744259119</v>
      </c>
      <c r="O1357" s="125" t="s">
        <v>11840</v>
      </c>
      <c r="P1357" s="122" t="s">
        <v>11840</v>
      </c>
      <c r="Q1357" s="123" t="s">
        <v>11839</v>
      </c>
      <c r="R1357" s="124" t="s">
        <v>11840</v>
      </c>
      <c r="S1357" s="125" t="s">
        <v>6421</v>
      </c>
      <c r="T1357" s="122" t="s">
        <v>6421</v>
      </c>
      <c r="U1357" s="123" t="s">
        <v>6421</v>
      </c>
      <c r="V1357" s="124" t="s">
        <v>6421</v>
      </c>
      <c r="W1357" s="121" t="s">
        <v>11839</v>
      </c>
      <c r="X1357" s="122" t="s">
        <v>11840</v>
      </c>
      <c r="Y1357" s="122" t="s">
        <v>11840</v>
      </c>
      <c r="Z1357" s="123" t="s">
        <v>11840</v>
      </c>
      <c r="AA1357" s="124" t="s">
        <v>11840</v>
      </c>
      <c r="AB1357" s="28" t="s">
        <v>11839</v>
      </c>
      <c r="AC1357" s="122" t="s">
        <v>11839</v>
      </c>
      <c r="AD1357" s="122" t="s">
        <v>11839</v>
      </c>
      <c r="AE1357" s="123" t="s">
        <v>11839</v>
      </c>
      <c r="AF1357" s="29" t="s">
        <v>11839</v>
      </c>
      <c r="AG1357" s="28" t="s">
        <v>11839</v>
      </c>
      <c r="AH1357" s="122" t="s">
        <v>11839</v>
      </c>
      <c r="AI1357" s="122" t="s">
        <v>11839</v>
      </c>
      <c r="AJ1357" s="123" t="s">
        <v>11839</v>
      </c>
      <c r="AK1357" s="124" t="s">
        <v>11839</v>
      </c>
      <c r="AL1357" s="28" t="s">
        <v>11839</v>
      </c>
      <c r="AM1357" s="122" t="s">
        <v>11839</v>
      </c>
      <c r="AN1357" s="122" t="s">
        <v>11839</v>
      </c>
      <c r="AO1357" s="123" t="s">
        <v>11839</v>
      </c>
      <c r="AP1357" s="29" t="s">
        <v>11839</v>
      </c>
      <c r="AQ1357" s="28" t="s">
        <v>11839</v>
      </c>
      <c r="AR1357" s="122" t="s">
        <v>11839</v>
      </c>
      <c r="AS1357" s="122" t="s">
        <v>11839</v>
      </c>
      <c r="AT1357" s="123" t="s">
        <v>11839</v>
      </c>
      <c r="AU1357" s="124" t="s">
        <v>11839</v>
      </c>
      <c r="AV1357" s="104"/>
      <c r="AX1357" s="129"/>
      <c r="AY1357" s="139"/>
      <c r="AZ1357" s="139"/>
    </row>
    <row r="1358" spans="3:52" ht="50" customHeight="1">
      <c r="C1358" s="52" t="s">
        <v>6320</v>
      </c>
      <c r="D1358" s="130" t="s">
        <v>3071</v>
      </c>
      <c r="E1358" s="131" t="s">
        <v>6362</v>
      </c>
      <c r="F1358" s="132" t="s">
        <v>3072</v>
      </c>
      <c r="G1358" s="125">
        <v>825.04600000000005</v>
      </c>
      <c r="H1358" s="122">
        <v>740.87599999999998</v>
      </c>
      <c r="I1358" s="123">
        <f t="shared" si="624"/>
        <v>84.170000000000073</v>
      </c>
      <c r="J1358" s="124">
        <f t="shared" si="625"/>
        <v>11.360875504132956</v>
      </c>
      <c r="K1358" s="125" t="s">
        <v>11904</v>
      </c>
      <c r="L1358" s="122" t="s">
        <v>11904</v>
      </c>
      <c r="M1358" s="123" t="s">
        <v>11837</v>
      </c>
      <c r="N1358" s="124" t="s">
        <v>11837</v>
      </c>
      <c r="O1358" s="125" t="s">
        <v>11840</v>
      </c>
      <c r="P1358" s="122" t="s">
        <v>11840</v>
      </c>
      <c r="Q1358" s="123" t="s">
        <v>11839</v>
      </c>
      <c r="R1358" s="124" t="s">
        <v>11840</v>
      </c>
      <c r="S1358" s="125">
        <v>825.04600000000005</v>
      </c>
      <c r="T1358" s="122">
        <v>740.87599999999998</v>
      </c>
      <c r="U1358" s="123">
        <f t="shared" si="628"/>
        <v>84.170000000000073</v>
      </c>
      <c r="V1358" s="124">
        <f t="shared" si="629"/>
        <v>11.360875504132956</v>
      </c>
      <c r="W1358" s="121" t="s">
        <v>9340</v>
      </c>
      <c r="X1358" s="122">
        <v>825.04600000000005</v>
      </c>
      <c r="Y1358" s="122">
        <v>740.87599999999998</v>
      </c>
      <c r="Z1358" s="123">
        <f t="shared" si="630"/>
        <v>84.170000000000073</v>
      </c>
      <c r="AA1358" s="124">
        <f t="shared" si="631"/>
        <v>11.360875504132956</v>
      </c>
      <c r="AB1358" s="28" t="s">
        <v>11839</v>
      </c>
      <c r="AC1358" s="122" t="s">
        <v>11839</v>
      </c>
      <c r="AD1358" s="122" t="s">
        <v>11839</v>
      </c>
      <c r="AE1358" s="123" t="s">
        <v>11839</v>
      </c>
      <c r="AF1358" s="29" t="s">
        <v>11839</v>
      </c>
      <c r="AG1358" s="28" t="s">
        <v>11839</v>
      </c>
      <c r="AH1358" s="122" t="s">
        <v>11839</v>
      </c>
      <c r="AI1358" s="122" t="s">
        <v>11839</v>
      </c>
      <c r="AJ1358" s="123" t="s">
        <v>11839</v>
      </c>
      <c r="AK1358" s="124" t="s">
        <v>11839</v>
      </c>
      <c r="AL1358" s="28" t="s">
        <v>11839</v>
      </c>
      <c r="AM1358" s="122" t="s">
        <v>11839</v>
      </c>
      <c r="AN1358" s="122" t="s">
        <v>11839</v>
      </c>
      <c r="AO1358" s="123" t="s">
        <v>11839</v>
      </c>
      <c r="AP1358" s="29" t="s">
        <v>11839</v>
      </c>
      <c r="AQ1358" s="28" t="s">
        <v>11839</v>
      </c>
      <c r="AR1358" s="122" t="s">
        <v>11839</v>
      </c>
      <c r="AS1358" s="122" t="s">
        <v>11839</v>
      </c>
      <c r="AT1358" s="123" t="s">
        <v>11839</v>
      </c>
      <c r="AU1358" s="124" t="s">
        <v>11837</v>
      </c>
      <c r="AV1358" s="104"/>
      <c r="AX1358" s="129"/>
      <c r="AY1358" s="139"/>
      <c r="AZ1358" s="139"/>
    </row>
    <row r="1359" spans="3:52" ht="50" customHeight="1">
      <c r="C1359" s="52" t="s">
        <v>6320</v>
      </c>
      <c r="D1359" s="130" t="s">
        <v>3073</v>
      </c>
      <c r="E1359" s="131" t="s">
        <v>6362</v>
      </c>
      <c r="F1359" s="132" t="s">
        <v>3074</v>
      </c>
      <c r="G1359" s="125">
        <v>24.945</v>
      </c>
      <c r="H1359" s="122">
        <v>24.132000000000001</v>
      </c>
      <c r="I1359" s="123">
        <f t="shared" si="624"/>
        <v>0.81299999999999883</v>
      </c>
      <c r="J1359" s="124">
        <f t="shared" si="625"/>
        <v>3.3689706613625012</v>
      </c>
      <c r="K1359" s="125" t="s">
        <v>11904</v>
      </c>
      <c r="L1359" s="122" t="s">
        <v>11904</v>
      </c>
      <c r="M1359" s="123" t="s">
        <v>11837</v>
      </c>
      <c r="N1359" s="124" t="s">
        <v>11837</v>
      </c>
      <c r="O1359" s="125" t="s">
        <v>11840</v>
      </c>
      <c r="P1359" s="122" t="s">
        <v>11840</v>
      </c>
      <c r="Q1359" s="123" t="s">
        <v>11839</v>
      </c>
      <c r="R1359" s="124" t="s">
        <v>11840</v>
      </c>
      <c r="S1359" s="125">
        <v>24.945</v>
      </c>
      <c r="T1359" s="122">
        <v>24.132000000000001</v>
      </c>
      <c r="U1359" s="123">
        <f t="shared" si="628"/>
        <v>0.81299999999999883</v>
      </c>
      <c r="V1359" s="124">
        <f t="shared" si="629"/>
        <v>3.3689706613625012</v>
      </c>
      <c r="W1359" s="121" t="s">
        <v>7582</v>
      </c>
      <c r="X1359" s="122">
        <v>17.355</v>
      </c>
      <c r="Y1359" s="122">
        <v>17.353000000000002</v>
      </c>
      <c r="Z1359" s="123">
        <f t="shared" si="630"/>
        <v>1.9999999999988916E-3</v>
      </c>
      <c r="AA1359" s="124">
        <f t="shared" si="631"/>
        <v>1.1525384659706629E-2</v>
      </c>
      <c r="AB1359" s="28" t="s">
        <v>9341</v>
      </c>
      <c r="AC1359" s="122">
        <v>6.9889999999999999</v>
      </c>
      <c r="AD1359" s="122">
        <v>6.3789999999999996</v>
      </c>
      <c r="AE1359" s="123">
        <f t="shared" si="632"/>
        <v>0.61000000000000032</v>
      </c>
      <c r="AF1359" s="29">
        <f t="shared" si="633"/>
        <v>9.5626273710613017</v>
      </c>
      <c r="AG1359" s="28" t="s">
        <v>9342</v>
      </c>
      <c r="AH1359" s="122">
        <v>0.6</v>
      </c>
      <c r="AI1359" s="122">
        <v>0.4</v>
      </c>
      <c r="AJ1359" s="123">
        <f t="shared" si="634"/>
        <v>0.19999999999999996</v>
      </c>
      <c r="AK1359" s="124">
        <f t="shared" si="635"/>
        <v>49.999999999999986</v>
      </c>
      <c r="AL1359" s="28" t="s">
        <v>6421</v>
      </c>
      <c r="AM1359" s="122" t="s">
        <v>6421</v>
      </c>
      <c r="AN1359" s="122" t="s">
        <v>6421</v>
      </c>
      <c r="AO1359" s="123" t="s">
        <v>6421</v>
      </c>
      <c r="AP1359" s="29" t="s">
        <v>6421</v>
      </c>
      <c r="AQ1359" s="28" t="s">
        <v>6421</v>
      </c>
      <c r="AR1359" s="122" t="s">
        <v>6421</v>
      </c>
      <c r="AS1359" s="122" t="s">
        <v>6421</v>
      </c>
      <c r="AT1359" s="123" t="s">
        <v>6421</v>
      </c>
      <c r="AU1359" s="124" t="s">
        <v>6421</v>
      </c>
      <c r="AV1359" s="104"/>
      <c r="AX1359" s="129"/>
      <c r="AY1359" s="139"/>
      <c r="AZ1359" s="139"/>
    </row>
    <row r="1360" spans="3:52" ht="50" customHeight="1">
      <c r="C1360" s="52" t="s">
        <v>6320</v>
      </c>
      <c r="D1360" s="106" t="s">
        <v>3081</v>
      </c>
      <c r="E1360" s="107" t="s">
        <v>6362</v>
      </c>
      <c r="F1360" s="108" t="s">
        <v>3082</v>
      </c>
      <c r="G1360" s="125">
        <v>73.400000000000006</v>
      </c>
      <c r="H1360" s="122">
        <v>73.382999999999996</v>
      </c>
      <c r="I1360" s="123">
        <f t="shared" si="624"/>
        <v>1.7000000000010118E-2</v>
      </c>
      <c r="J1360" s="124">
        <f t="shared" si="625"/>
        <v>2.3166128394873635E-2</v>
      </c>
      <c r="K1360" s="125" t="s">
        <v>11904</v>
      </c>
      <c r="L1360" s="122" t="s">
        <v>11904</v>
      </c>
      <c r="M1360" s="123" t="s">
        <v>11837</v>
      </c>
      <c r="N1360" s="124" t="s">
        <v>11837</v>
      </c>
      <c r="O1360" s="125" t="s">
        <v>11840</v>
      </c>
      <c r="P1360" s="122" t="s">
        <v>11840</v>
      </c>
      <c r="Q1360" s="123" t="s">
        <v>11839</v>
      </c>
      <c r="R1360" s="124" t="s">
        <v>11840</v>
      </c>
      <c r="S1360" s="125">
        <v>73.400000000000006</v>
      </c>
      <c r="T1360" s="122">
        <v>73.382999999999996</v>
      </c>
      <c r="U1360" s="123">
        <f t="shared" si="628"/>
        <v>1.7000000000010118E-2</v>
      </c>
      <c r="V1360" s="124">
        <f t="shared" si="629"/>
        <v>2.3166128394873635E-2</v>
      </c>
      <c r="W1360" s="121" t="s">
        <v>7333</v>
      </c>
      <c r="X1360" s="122">
        <v>73.400000000000006</v>
      </c>
      <c r="Y1360" s="122">
        <v>73.382999999999996</v>
      </c>
      <c r="Z1360" s="123">
        <f t="shared" si="630"/>
        <v>1.7000000000010118E-2</v>
      </c>
      <c r="AA1360" s="124">
        <f t="shared" si="631"/>
        <v>2.3166128394873635E-2</v>
      </c>
      <c r="AB1360" s="28" t="s">
        <v>11839</v>
      </c>
      <c r="AC1360" s="122" t="s">
        <v>11839</v>
      </c>
      <c r="AD1360" s="122" t="s">
        <v>11839</v>
      </c>
      <c r="AE1360" s="123" t="s">
        <v>11839</v>
      </c>
      <c r="AF1360" s="29" t="s">
        <v>11839</v>
      </c>
      <c r="AG1360" s="28" t="s">
        <v>11839</v>
      </c>
      <c r="AH1360" s="122" t="s">
        <v>11839</v>
      </c>
      <c r="AI1360" s="122" t="s">
        <v>11839</v>
      </c>
      <c r="AJ1360" s="123" t="s">
        <v>11839</v>
      </c>
      <c r="AK1360" s="124" t="s">
        <v>11839</v>
      </c>
      <c r="AL1360" s="28" t="s">
        <v>11839</v>
      </c>
      <c r="AM1360" s="122" t="s">
        <v>11839</v>
      </c>
      <c r="AN1360" s="122" t="s">
        <v>11839</v>
      </c>
      <c r="AO1360" s="123" t="s">
        <v>11839</v>
      </c>
      <c r="AP1360" s="29" t="s">
        <v>11839</v>
      </c>
      <c r="AQ1360" s="28" t="s">
        <v>11839</v>
      </c>
      <c r="AR1360" s="122" t="s">
        <v>11839</v>
      </c>
      <c r="AS1360" s="122" t="s">
        <v>11839</v>
      </c>
      <c r="AT1360" s="123" t="s">
        <v>11839</v>
      </c>
      <c r="AU1360" s="124" t="s">
        <v>11837</v>
      </c>
      <c r="AV1360" s="8"/>
      <c r="AX1360" s="129"/>
      <c r="AY1360" s="139"/>
      <c r="AZ1360" s="139"/>
    </row>
    <row r="1361" spans="3:52" ht="50" customHeight="1">
      <c r="C1361" s="52" t="s">
        <v>6320</v>
      </c>
      <c r="D1361" s="106" t="s">
        <v>3087</v>
      </c>
      <c r="E1361" s="107" t="s">
        <v>6362</v>
      </c>
      <c r="F1361" s="108" t="s">
        <v>3088</v>
      </c>
      <c r="G1361" s="125">
        <v>10.648999999999999</v>
      </c>
      <c r="H1361" s="122">
        <v>8.7330000000000005</v>
      </c>
      <c r="I1361" s="123">
        <f t="shared" si="624"/>
        <v>1.9159999999999986</v>
      </c>
      <c r="J1361" s="124">
        <f t="shared" si="625"/>
        <v>21.939768693461563</v>
      </c>
      <c r="K1361" s="125" t="s">
        <v>11904</v>
      </c>
      <c r="L1361" s="122" t="s">
        <v>11904</v>
      </c>
      <c r="M1361" s="123" t="s">
        <v>11837</v>
      </c>
      <c r="N1361" s="124" t="s">
        <v>11837</v>
      </c>
      <c r="O1361" s="125">
        <v>10.648999999999999</v>
      </c>
      <c r="P1361" s="122">
        <v>8.7330000000000005</v>
      </c>
      <c r="Q1361" s="123">
        <f t="shared" si="640"/>
        <v>1.9159999999999986</v>
      </c>
      <c r="R1361" s="124">
        <f t="shared" si="641"/>
        <v>21.939768693461563</v>
      </c>
      <c r="S1361" s="125" t="s">
        <v>6421</v>
      </c>
      <c r="T1361" s="122" t="s">
        <v>6421</v>
      </c>
      <c r="U1361" s="123" t="s">
        <v>6421</v>
      </c>
      <c r="V1361" s="124" t="s">
        <v>6421</v>
      </c>
      <c r="W1361" s="121" t="s">
        <v>11839</v>
      </c>
      <c r="X1361" s="122" t="s">
        <v>11840</v>
      </c>
      <c r="Y1361" s="122" t="s">
        <v>11840</v>
      </c>
      <c r="Z1361" s="123" t="s">
        <v>11840</v>
      </c>
      <c r="AA1361" s="124" t="s">
        <v>11840</v>
      </c>
      <c r="AB1361" s="28" t="s">
        <v>11839</v>
      </c>
      <c r="AC1361" s="122" t="s">
        <v>11839</v>
      </c>
      <c r="AD1361" s="122" t="s">
        <v>11839</v>
      </c>
      <c r="AE1361" s="123" t="s">
        <v>11839</v>
      </c>
      <c r="AF1361" s="29" t="s">
        <v>11839</v>
      </c>
      <c r="AG1361" s="28" t="s">
        <v>11839</v>
      </c>
      <c r="AH1361" s="122" t="s">
        <v>11839</v>
      </c>
      <c r="AI1361" s="122" t="s">
        <v>11839</v>
      </c>
      <c r="AJ1361" s="123" t="s">
        <v>11839</v>
      </c>
      <c r="AK1361" s="124" t="s">
        <v>11839</v>
      </c>
      <c r="AL1361" s="28" t="s">
        <v>11839</v>
      </c>
      <c r="AM1361" s="122" t="s">
        <v>11839</v>
      </c>
      <c r="AN1361" s="122" t="s">
        <v>11839</v>
      </c>
      <c r="AO1361" s="123" t="s">
        <v>11839</v>
      </c>
      <c r="AP1361" s="29" t="s">
        <v>11839</v>
      </c>
      <c r="AQ1361" s="28" t="s">
        <v>11839</v>
      </c>
      <c r="AR1361" s="122" t="s">
        <v>11839</v>
      </c>
      <c r="AS1361" s="122" t="s">
        <v>11839</v>
      </c>
      <c r="AT1361" s="123" t="s">
        <v>11839</v>
      </c>
      <c r="AU1361" s="124" t="s">
        <v>11839</v>
      </c>
      <c r="AV1361" s="8"/>
      <c r="AX1361" s="129"/>
      <c r="AY1361" s="139"/>
      <c r="AZ1361" s="139"/>
    </row>
    <row r="1362" spans="3:52" ht="50" customHeight="1">
      <c r="C1362" s="52" t="s">
        <v>6320</v>
      </c>
      <c r="D1362" s="130" t="s">
        <v>3089</v>
      </c>
      <c r="E1362" s="131" t="s">
        <v>6362</v>
      </c>
      <c r="F1362" s="132" t="s">
        <v>3090</v>
      </c>
      <c r="G1362" s="125">
        <v>625.83100000000002</v>
      </c>
      <c r="H1362" s="122">
        <v>625.82600000000002</v>
      </c>
      <c r="I1362" s="123">
        <f t="shared" si="624"/>
        <v>4.9999999999954525E-3</v>
      </c>
      <c r="J1362" s="124">
        <f t="shared" si="625"/>
        <v>7.9894411545628527E-4</v>
      </c>
      <c r="K1362" s="125">
        <v>52.140999999999998</v>
      </c>
      <c r="L1362" s="122">
        <v>52.136000000000003</v>
      </c>
      <c r="M1362" s="123">
        <f t="shared" si="626"/>
        <v>4.9999999999954525E-3</v>
      </c>
      <c r="N1362" s="124">
        <f t="shared" si="627"/>
        <v>9.5903022863193434E-3</v>
      </c>
      <c r="O1362" s="125" t="s">
        <v>11840</v>
      </c>
      <c r="P1362" s="122" t="s">
        <v>11840</v>
      </c>
      <c r="Q1362" s="123" t="s">
        <v>11839</v>
      </c>
      <c r="R1362" s="124" t="s">
        <v>11840</v>
      </c>
      <c r="S1362" s="125">
        <v>573.69000000000005</v>
      </c>
      <c r="T1362" s="122">
        <v>573.69000000000005</v>
      </c>
      <c r="U1362" s="123">
        <f t="shared" si="628"/>
        <v>0</v>
      </c>
      <c r="V1362" s="124">
        <f t="shared" si="629"/>
        <v>0</v>
      </c>
      <c r="W1362" s="121" t="s">
        <v>9343</v>
      </c>
      <c r="X1362" s="122">
        <v>574</v>
      </c>
      <c r="Y1362" s="122">
        <v>574</v>
      </c>
      <c r="Z1362" s="123">
        <f t="shared" si="630"/>
        <v>0</v>
      </c>
      <c r="AA1362" s="124">
        <f t="shared" si="631"/>
        <v>0</v>
      </c>
      <c r="AB1362" s="28" t="s">
        <v>11839</v>
      </c>
      <c r="AC1362" s="122" t="s">
        <v>11839</v>
      </c>
      <c r="AD1362" s="122" t="s">
        <v>11839</v>
      </c>
      <c r="AE1362" s="123" t="s">
        <v>11839</v>
      </c>
      <c r="AF1362" s="29" t="s">
        <v>11839</v>
      </c>
      <c r="AG1362" s="28" t="s">
        <v>11839</v>
      </c>
      <c r="AH1362" s="122" t="s">
        <v>11839</v>
      </c>
      <c r="AI1362" s="122" t="s">
        <v>11839</v>
      </c>
      <c r="AJ1362" s="123" t="s">
        <v>11839</v>
      </c>
      <c r="AK1362" s="124" t="s">
        <v>11839</v>
      </c>
      <c r="AL1362" s="28" t="s">
        <v>11839</v>
      </c>
      <c r="AM1362" s="122" t="s">
        <v>11839</v>
      </c>
      <c r="AN1362" s="122" t="s">
        <v>11839</v>
      </c>
      <c r="AO1362" s="123" t="s">
        <v>11839</v>
      </c>
      <c r="AP1362" s="29" t="s">
        <v>11839</v>
      </c>
      <c r="AQ1362" s="28" t="s">
        <v>11839</v>
      </c>
      <c r="AR1362" s="122" t="s">
        <v>11839</v>
      </c>
      <c r="AS1362" s="122" t="s">
        <v>11839</v>
      </c>
      <c r="AT1362" s="123" t="s">
        <v>11839</v>
      </c>
      <c r="AU1362" s="124" t="s">
        <v>11837</v>
      </c>
      <c r="AV1362" s="104"/>
      <c r="AX1362" s="129"/>
      <c r="AY1362" s="139"/>
      <c r="AZ1362" s="139"/>
    </row>
    <row r="1363" spans="3:52" ht="50" customHeight="1">
      <c r="C1363" s="52" t="s">
        <v>6320</v>
      </c>
      <c r="D1363" s="130" t="s">
        <v>3091</v>
      </c>
      <c r="E1363" s="131" t="s">
        <v>6362</v>
      </c>
      <c r="F1363" s="132" t="s">
        <v>3092</v>
      </c>
      <c r="G1363" s="125">
        <v>18</v>
      </c>
      <c r="H1363" s="122">
        <v>18.292999999999999</v>
      </c>
      <c r="I1363" s="123">
        <f t="shared" si="624"/>
        <v>-0.29299999999999926</v>
      </c>
      <c r="J1363" s="124">
        <f t="shared" si="625"/>
        <v>-1.6017055704367751</v>
      </c>
      <c r="K1363" s="125">
        <v>18</v>
      </c>
      <c r="L1363" s="122">
        <v>18.292999999999999</v>
      </c>
      <c r="M1363" s="123">
        <f t="shared" si="626"/>
        <v>-0.29299999999999926</v>
      </c>
      <c r="N1363" s="124">
        <f t="shared" si="627"/>
        <v>-1.6017055704367751</v>
      </c>
      <c r="O1363" s="125" t="s">
        <v>11840</v>
      </c>
      <c r="P1363" s="122" t="s">
        <v>11840</v>
      </c>
      <c r="Q1363" s="123" t="s">
        <v>11839</v>
      </c>
      <c r="R1363" s="124" t="s">
        <v>11840</v>
      </c>
      <c r="S1363" s="125" t="s">
        <v>6421</v>
      </c>
      <c r="T1363" s="122" t="s">
        <v>6421</v>
      </c>
      <c r="U1363" s="123" t="s">
        <v>6421</v>
      </c>
      <c r="V1363" s="124" t="s">
        <v>6421</v>
      </c>
      <c r="W1363" s="121" t="s">
        <v>11839</v>
      </c>
      <c r="X1363" s="122" t="s">
        <v>11840</v>
      </c>
      <c r="Y1363" s="122" t="s">
        <v>11840</v>
      </c>
      <c r="Z1363" s="123" t="s">
        <v>11840</v>
      </c>
      <c r="AA1363" s="124" t="s">
        <v>11840</v>
      </c>
      <c r="AB1363" s="28" t="s">
        <v>11839</v>
      </c>
      <c r="AC1363" s="122" t="s">
        <v>11839</v>
      </c>
      <c r="AD1363" s="122" t="s">
        <v>11839</v>
      </c>
      <c r="AE1363" s="123" t="s">
        <v>11839</v>
      </c>
      <c r="AF1363" s="29" t="s">
        <v>11839</v>
      </c>
      <c r="AG1363" s="28" t="s">
        <v>11839</v>
      </c>
      <c r="AH1363" s="122" t="s">
        <v>11839</v>
      </c>
      <c r="AI1363" s="122" t="s">
        <v>11839</v>
      </c>
      <c r="AJ1363" s="123" t="s">
        <v>11839</v>
      </c>
      <c r="AK1363" s="124" t="s">
        <v>11839</v>
      </c>
      <c r="AL1363" s="28" t="s">
        <v>11839</v>
      </c>
      <c r="AM1363" s="122" t="s">
        <v>11839</v>
      </c>
      <c r="AN1363" s="122" t="s">
        <v>11839</v>
      </c>
      <c r="AO1363" s="123" t="s">
        <v>11839</v>
      </c>
      <c r="AP1363" s="29" t="s">
        <v>11839</v>
      </c>
      <c r="AQ1363" s="28" t="s">
        <v>11839</v>
      </c>
      <c r="AR1363" s="122" t="s">
        <v>11839</v>
      </c>
      <c r="AS1363" s="122" t="s">
        <v>11839</v>
      </c>
      <c r="AT1363" s="123" t="s">
        <v>11839</v>
      </c>
      <c r="AU1363" s="124" t="s">
        <v>11839</v>
      </c>
      <c r="AV1363" s="104"/>
      <c r="AX1363" s="129"/>
      <c r="AY1363" s="139"/>
      <c r="AZ1363" s="139"/>
    </row>
    <row r="1364" spans="3:52" ht="50" customHeight="1">
      <c r="C1364" s="52" t="s">
        <v>6320</v>
      </c>
      <c r="D1364" s="130" t="s">
        <v>3093</v>
      </c>
      <c r="E1364" s="131" t="s">
        <v>6362</v>
      </c>
      <c r="F1364" s="132" t="s">
        <v>3094</v>
      </c>
      <c r="G1364" s="125">
        <v>44.68</v>
      </c>
      <c r="H1364" s="122">
        <v>44.676000000000002</v>
      </c>
      <c r="I1364" s="123">
        <f t="shared" si="624"/>
        <v>3.9999999999977831E-3</v>
      </c>
      <c r="J1364" s="124">
        <f t="shared" si="625"/>
        <v>8.9533530307050382E-3</v>
      </c>
      <c r="K1364" s="125" t="s">
        <v>11904</v>
      </c>
      <c r="L1364" s="122" t="s">
        <v>11904</v>
      </c>
      <c r="M1364" s="123" t="s">
        <v>11837</v>
      </c>
      <c r="N1364" s="124" t="s">
        <v>11837</v>
      </c>
      <c r="O1364" s="125" t="s">
        <v>11840</v>
      </c>
      <c r="P1364" s="122" t="s">
        <v>11840</v>
      </c>
      <c r="Q1364" s="123" t="s">
        <v>11839</v>
      </c>
      <c r="R1364" s="124" t="s">
        <v>11840</v>
      </c>
      <c r="S1364" s="125">
        <v>44.68</v>
      </c>
      <c r="T1364" s="122">
        <v>44.676000000000002</v>
      </c>
      <c r="U1364" s="123">
        <f t="shared" si="628"/>
        <v>3.9999999999977831E-3</v>
      </c>
      <c r="V1364" s="124">
        <f t="shared" si="629"/>
        <v>8.9533530307050382E-3</v>
      </c>
      <c r="W1364" s="121" t="s">
        <v>9344</v>
      </c>
      <c r="X1364" s="122">
        <v>44.68</v>
      </c>
      <c r="Y1364" s="122">
        <v>44.676000000000002</v>
      </c>
      <c r="Z1364" s="123">
        <f t="shared" si="630"/>
        <v>3.9999999999977831E-3</v>
      </c>
      <c r="AA1364" s="124">
        <f t="shared" si="631"/>
        <v>8.9533530307050382E-3</v>
      </c>
      <c r="AB1364" s="28" t="s">
        <v>11839</v>
      </c>
      <c r="AC1364" s="122" t="s">
        <v>11839</v>
      </c>
      <c r="AD1364" s="122" t="s">
        <v>11839</v>
      </c>
      <c r="AE1364" s="123" t="s">
        <v>11839</v>
      </c>
      <c r="AF1364" s="29" t="s">
        <v>11839</v>
      </c>
      <c r="AG1364" s="28" t="s">
        <v>11839</v>
      </c>
      <c r="AH1364" s="122" t="s">
        <v>11839</v>
      </c>
      <c r="AI1364" s="122" t="s">
        <v>11839</v>
      </c>
      <c r="AJ1364" s="123" t="s">
        <v>11839</v>
      </c>
      <c r="AK1364" s="124" t="s">
        <v>11839</v>
      </c>
      <c r="AL1364" s="28" t="s">
        <v>11839</v>
      </c>
      <c r="AM1364" s="122" t="s">
        <v>11839</v>
      </c>
      <c r="AN1364" s="122" t="s">
        <v>11839</v>
      </c>
      <c r="AO1364" s="123" t="s">
        <v>11839</v>
      </c>
      <c r="AP1364" s="29" t="s">
        <v>11839</v>
      </c>
      <c r="AQ1364" s="28" t="s">
        <v>11839</v>
      </c>
      <c r="AR1364" s="122" t="s">
        <v>11839</v>
      </c>
      <c r="AS1364" s="122" t="s">
        <v>11839</v>
      </c>
      <c r="AT1364" s="123" t="s">
        <v>11839</v>
      </c>
      <c r="AU1364" s="124" t="s">
        <v>11837</v>
      </c>
      <c r="AV1364" s="104"/>
      <c r="AX1364" s="129"/>
      <c r="AY1364" s="139"/>
      <c r="AZ1364" s="139"/>
    </row>
    <row r="1365" spans="3:52" ht="50" customHeight="1">
      <c r="C1365" s="52" t="s">
        <v>6320</v>
      </c>
      <c r="D1365" s="130" t="s">
        <v>3095</v>
      </c>
      <c r="E1365" s="131" t="s">
        <v>6362</v>
      </c>
      <c r="F1365" s="132" t="s">
        <v>3096</v>
      </c>
      <c r="G1365" s="125">
        <v>27614.097000000002</v>
      </c>
      <c r="H1365" s="122">
        <v>27286.326000000001</v>
      </c>
      <c r="I1365" s="123">
        <f t="shared" si="624"/>
        <v>327.77100000000064</v>
      </c>
      <c r="J1365" s="124">
        <f t="shared" si="625"/>
        <v>1.2012280436728662</v>
      </c>
      <c r="K1365" s="125" t="s">
        <v>11904</v>
      </c>
      <c r="L1365" s="122" t="s">
        <v>11904</v>
      </c>
      <c r="M1365" s="123" t="s">
        <v>11837</v>
      </c>
      <c r="N1365" s="124" t="s">
        <v>11837</v>
      </c>
      <c r="O1365" s="125" t="s">
        <v>11840</v>
      </c>
      <c r="P1365" s="122" t="s">
        <v>11840</v>
      </c>
      <c r="Q1365" s="123" t="s">
        <v>11839</v>
      </c>
      <c r="R1365" s="124" t="s">
        <v>11840</v>
      </c>
      <c r="S1365" s="125">
        <v>27614.097000000002</v>
      </c>
      <c r="T1365" s="122">
        <v>27286.326000000001</v>
      </c>
      <c r="U1365" s="123">
        <f t="shared" si="628"/>
        <v>327.77100000000064</v>
      </c>
      <c r="V1365" s="124">
        <f t="shared" si="629"/>
        <v>1.2012280436728662</v>
      </c>
      <c r="W1365" s="121" t="s">
        <v>6931</v>
      </c>
      <c r="X1365" s="122">
        <v>27614.097000000002</v>
      </c>
      <c r="Y1365" s="122">
        <v>27286.326000000001</v>
      </c>
      <c r="Z1365" s="123">
        <f t="shared" si="630"/>
        <v>327.77100000000064</v>
      </c>
      <c r="AA1365" s="124">
        <f t="shared" si="631"/>
        <v>1.2012280436728662</v>
      </c>
      <c r="AB1365" s="28" t="s">
        <v>11839</v>
      </c>
      <c r="AC1365" s="122" t="s">
        <v>11839</v>
      </c>
      <c r="AD1365" s="122" t="s">
        <v>11839</v>
      </c>
      <c r="AE1365" s="123" t="s">
        <v>11839</v>
      </c>
      <c r="AF1365" s="29" t="s">
        <v>11839</v>
      </c>
      <c r="AG1365" s="28" t="s">
        <v>11839</v>
      </c>
      <c r="AH1365" s="122" t="s">
        <v>11839</v>
      </c>
      <c r="AI1365" s="122" t="s">
        <v>11839</v>
      </c>
      <c r="AJ1365" s="123" t="s">
        <v>11839</v>
      </c>
      <c r="AK1365" s="124" t="s">
        <v>11839</v>
      </c>
      <c r="AL1365" s="28" t="s">
        <v>11839</v>
      </c>
      <c r="AM1365" s="122" t="s">
        <v>11839</v>
      </c>
      <c r="AN1365" s="122" t="s">
        <v>11839</v>
      </c>
      <c r="AO1365" s="123" t="s">
        <v>11839</v>
      </c>
      <c r="AP1365" s="29" t="s">
        <v>11839</v>
      </c>
      <c r="AQ1365" s="28" t="s">
        <v>11839</v>
      </c>
      <c r="AR1365" s="122" t="s">
        <v>11839</v>
      </c>
      <c r="AS1365" s="122" t="s">
        <v>11839</v>
      </c>
      <c r="AT1365" s="123" t="s">
        <v>11839</v>
      </c>
      <c r="AU1365" s="124" t="s">
        <v>11837</v>
      </c>
      <c r="AV1365" s="104"/>
      <c r="AX1365" s="129"/>
      <c r="AY1365" s="139"/>
      <c r="AZ1365" s="139"/>
    </row>
    <row r="1366" spans="3:52" ht="50" customHeight="1">
      <c r="C1366" s="52" t="s">
        <v>6320</v>
      </c>
      <c r="D1366" s="130" t="s">
        <v>3097</v>
      </c>
      <c r="E1366" s="131" t="s">
        <v>6362</v>
      </c>
      <c r="F1366" s="132" t="s">
        <v>3098</v>
      </c>
      <c r="G1366" s="125">
        <v>20.103999999999999</v>
      </c>
      <c r="H1366" s="122">
        <v>19.103999999999999</v>
      </c>
      <c r="I1366" s="123">
        <f t="shared" si="624"/>
        <v>1</v>
      </c>
      <c r="J1366" s="124">
        <f t="shared" si="625"/>
        <v>5.2345058626465661</v>
      </c>
      <c r="K1366" s="125" t="s">
        <v>11904</v>
      </c>
      <c r="L1366" s="122" t="s">
        <v>11904</v>
      </c>
      <c r="M1366" s="123" t="s">
        <v>11837</v>
      </c>
      <c r="N1366" s="124" t="s">
        <v>11837</v>
      </c>
      <c r="O1366" s="125" t="s">
        <v>11840</v>
      </c>
      <c r="P1366" s="122" t="s">
        <v>11840</v>
      </c>
      <c r="Q1366" s="123" t="s">
        <v>11839</v>
      </c>
      <c r="R1366" s="124" t="s">
        <v>11840</v>
      </c>
      <c r="S1366" s="125">
        <v>20.103999999999999</v>
      </c>
      <c r="T1366" s="122">
        <v>19.103999999999999</v>
      </c>
      <c r="U1366" s="123">
        <f t="shared" si="628"/>
        <v>1</v>
      </c>
      <c r="V1366" s="124">
        <f t="shared" si="629"/>
        <v>5.2345058626465661</v>
      </c>
      <c r="W1366" s="121" t="s">
        <v>9345</v>
      </c>
      <c r="X1366" s="122">
        <v>20.103999999999999</v>
      </c>
      <c r="Y1366" s="122">
        <v>19.103999999999999</v>
      </c>
      <c r="Z1366" s="123">
        <f t="shared" si="630"/>
        <v>1</v>
      </c>
      <c r="AA1366" s="124">
        <f t="shared" si="631"/>
        <v>5.2345058626465661</v>
      </c>
      <c r="AB1366" s="28" t="s">
        <v>11839</v>
      </c>
      <c r="AC1366" s="122" t="s">
        <v>11839</v>
      </c>
      <c r="AD1366" s="122" t="s">
        <v>11839</v>
      </c>
      <c r="AE1366" s="123" t="s">
        <v>11839</v>
      </c>
      <c r="AF1366" s="29" t="s">
        <v>11839</v>
      </c>
      <c r="AG1366" s="28" t="s">
        <v>11839</v>
      </c>
      <c r="AH1366" s="122" t="s">
        <v>11839</v>
      </c>
      <c r="AI1366" s="122" t="s">
        <v>11839</v>
      </c>
      <c r="AJ1366" s="123" t="s">
        <v>11839</v>
      </c>
      <c r="AK1366" s="124" t="s">
        <v>11839</v>
      </c>
      <c r="AL1366" s="28" t="s">
        <v>11839</v>
      </c>
      <c r="AM1366" s="122" t="s">
        <v>11839</v>
      </c>
      <c r="AN1366" s="122" t="s">
        <v>11839</v>
      </c>
      <c r="AO1366" s="123" t="s">
        <v>11839</v>
      </c>
      <c r="AP1366" s="29" t="s">
        <v>11839</v>
      </c>
      <c r="AQ1366" s="28" t="s">
        <v>11839</v>
      </c>
      <c r="AR1366" s="122" t="s">
        <v>11839</v>
      </c>
      <c r="AS1366" s="122" t="s">
        <v>11839</v>
      </c>
      <c r="AT1366" s="123" t="s">
        <v>11839</v>
      </c>
      <c r="AU1366" s="124" t="s">
        <v>11837</v>
      </c>
      <c r="AV1366" s="104"/>
      <c r="AX1366" s="129"/>
      <c r="AY1366" s="139"/>
      <c r="AZ1366" s="139"/>
    </row>
    <row r="1367" spans="3:52" ht="50" customHeight="1">
      <c r="C1367" s="52" t="s">
        <v>6320</v>
      </c>
      <c r="D1367" s="130" t="s">
        <v>3099</v>
      </c>
      <c r="E1367" s="131" t="s">
        <v>6362</v>
      </c>
      <c r="F1367" s="132" t="s">
        <v>3100</v>
      </c>
      <c r="G1367" s="125">
        <v>37.237000000000002</v>
      </c>
      <c r="H1367" s="122">
        <v>37.207999999999998</v>
      </c>
      <c r="I1367" s="123">
        <f t="shared" si="624"/>
        <v>2.9000000000003467E-2</v>
      </c>
      <c r="J1367" s="124">
        <f t="shared" si="625"/>
        <v>7.7940227907986104E-2</v>
      </c>
      <c r="K1367" s="125">
        <v>37.237000000000002</v>
      </c>
      <c r="L1367" s="122">
        <v>37.207999999999998</v>
      </c>
      <c r="M1367" s="123">
        <f t="shared" si="626"/>
        <v>2.9000000000003467E-2</v>
      </c>
      <c r="N1367" s="124">
        <f t="shared" si="627"/>
        <v>7.7940227907986104E-2</v>
      </c>
      <c r="O1367" s="125" t="s">
        <v>11840</v>
      </c>
      <c r="P1367" s="122" t="s">
        <v>11840</v>
      </c>
      <c r="Q1367" s="123" t="s">
        <v>11839</v>
      </c>
      <c r="R1367" s="124" t="s">
        <v>11840</v>
      </c>
      <c r="S1367" s="125" t="s">
        <v>6421</v>
      </c>
      <c r="T1367" s="122" t="s">
        <v>6421</v>
      </c>
      <c r="U1367" s="123" t="s">
        <v>6421</v>
      </c>
      <c r="V1367" s="124" t="s">
        <v>6421</v>
      </c>
      <c r="W1367" s="121" t="s">
        <v>11839</v>
      </c>
      <c r="X1367" s="122" t="s">
        <v>11840</v>
      </c>
      <c r="Y1367" s="122" t="s">
        <v>11840</v>
      </c>
      <c r="Z1367" s="123" t="s">
        <v>11840</v>
      </c>
      <c r="AA1367" s="124" t="s">
        <v>11840</v>
      </c>
      <c r="AB1367" s="28" t="s">
        <v>11839</v>
      </c>
      <c r="AC1367" s="122" t="s">
        <v>11839</v>
      </c>
      <c r="AD1367" s="122" t="s">
        <v>11839</v>
      </c>
      <c r="AE1367" s="123" t="s">
        <v>11839</v>
      </c>
      <c r="AF1367" s="29" t="s">
        <v>11839</v>
      </c>
      <c r="AG1367" s="28" t="s">
        <v>11839</v>
      </c>
      <c r="AH1367" s="122" t="s">
        <v>11839</v>
      </c>
      <c r="AI1367" s="122" t="s">
        <v>11839</v>
      </c>
      <c r="AJ1367" s="123" t="s">
        <v>11839</v>
      </c>
      <c r="AK1367" s="124" t="s">
        <v>11839</v>
      </c>
      <c r="AL1367" s="28" t="s">
        <v>11839</v>
      </c>
      <c r="AM1367" s="122" t="s">
        <v>11839</v>
      </c>
      <c r="AN1367" s="122" t="s">
        <v>11839</v>
      </c>
      <c r="AO1367" s="123" t="s">
        <v>11839</v>
      </c>
      <c r="AP1367" s="29" t="s">
        <v>11839</v>
      </c>
      <c r="AQ1367" s="28" t="s">
        <v>11839</v>
      </c>
      <c r="AR1367" s="122" t="s">
        <v>11839</v>
      </c>
      <c r="AS1367" s="122" t="s">
        <v>11839</v>
      </c>
      <c r="AT1367" s="123" t="s">
        <v>11839</v>
      </c>
      <c r="AU1367" s="124" t="s">
        <v>11839</v>
      </c>
      <c r="AV1367" s="104"/>
      <c r="AX1367" s="129"/>
      <c r="AY1367" s="139"/>
      <c r="AZ1367" s="139"/>
    </row>
    <row r="1368" spans="3:52" ht="50" customHeight="1">
      <c r="C1368" s="52" t="s">
        <v>6320</v>
      </c>
      <c r="D1368" s="130" t="s">
        <v>3101</v>
      </c>
      <c r="E1368" s="131" t="s">
        <v>6362</v>
      </c>
      <c r="F1368" s="132" t="s">
        <v>3102</v>
      </c>
      <c r="G1368" s="125">
        <v>95.97</v>
      </c>
      <c r="H1368" s="122">
        <v>92.61</v>
      </c>
      <c r="I1368" s="123">
        <f t="shared" si="624"/>
        <v>3.3599999999999994</v>
      </c>
      <c r="J1368" s="124">
        <f t="shared" si="625"/>
        <v>3.6281179138321988</v>
      </c>
      <c r="K1368" s="125">
        <v>64.5</v>
      </c>
      <c r="L1368" s="122">
        <v>61.16</v>
      </c>
      <c r="M1368" s="123">
        <f t="shared" si="626"/>
        <v>3.3400000000000034</v>
      </c>
      <c r="N1368" s="124">
        <f t="shared" si="627"/>
        <v>5.4610856769130214</v>
      </c>
      <c r="O1368" s="125" t="s">
        <v>11840</v>
      </c>
      <c r="P1368" s="122" t="s">
        <v>11840</v>
      </c>
      <c r="Q1368" s="123" t="s">
        <v>11839</v>
      </c>
      <c r="R1368" s="124" t="s">
        <v>11840</v>
      </c>
      <c r="S1368" s="125">
        <v>31.47</v>
      </c>
      <c r="T1368" s="122">
        <v>31.45</v>
      </c>
      <c r="U1368" s="123">
        <f t="shared" si="628"/>
        <v>1.9999999999999574E-2</v>
      </c>
      <c r="V1368" s="124">
        <f t="shared" si="629"/>
        <v>6.3593004769474007E-2</v>
      </c>
      <c r="W1368" s="121" t="s">
        <v>7677</v>
      </c>
      <c r="X1368" s="122">
        <v>31.47</v>
      </c>
      <c r="Y1368" s="122">
        <v>31.45</v>
      </c>
      <c r="Z1368" s="123">
        <f t="shared" si="630"/>
        <v>1.9999999999999574E-2</v>
      </c>
      <c r="AA1368" s="124">
        <f t="shared" si="631"/>
        <v>6.3593004769474007E-2</v>
      </c>
      <c r="AB1368" s="28" t="s">
        <v>11839</v>
      </c>
      <c r="AC1368" s="122" t="s">
        <v>11839</v>
      </c>
      <c r="AD1368" s="122" t="s">
        <v>11839</v>
      </c>
      <c r="AE1368" s="123" t="s">
        <v>11839</v>
      </c>
      <c r="AF1368" s="29" t="s">
        <v>11839</v>
      </c>
      <c r="AG1368" s="28" t="s">
        <v>11839</v>
      </c>
      <c r="AH1368" s="122" t="s">
        <v>11839</v>
      </c>
      <c r="AI1368" s="122" t="s">
        <v>11839</v>
      </c>
      <c r="AJ1368" s="123" t="s">
        <v>11839</v>
      </c>
      <c r="AK1368" s="124" t="s">
        <v>11839</v>
      </c>
      <c r="AL1368" s="28" t="s">
        <v>11839</v>
      </c>
      <c r="AM1368" s="122" t="s">
        <v>11839</v>
      </c>
      <c r="AN1368" s="122" t="s">
        <v>11839</v>
      </c>
      <c r="AO1368" s="123" t="s">
        <v>11839</v>
      </c>
      <c r="AP1368" s="29" t="s">
        <v>11839</v>
      </c>
      <c r="AQ1368" s="28" t="s">
        <v>11839</v>
      </c>
      <c r="AR1368" s="122" t="s">
        <v>11839</v>
      </c>
      <c r="AS1368" s="122" t="s">
        <v>11839</v>
      </c>
      <c r="AT1368" s="123" t="s">
        <v>11839</v>
      </c>
      <c r="AU1368" s="124" t="s">
        <v>11837</v>
      </c>
      <c r="AV1368" s="104"/>
      <c r="AX1368" s="129"/>
      <c r="AY1368" s="139"/>
      <c r="AZ1368" s="139"/>
    </row>
    <row r="1369" spans="3:52" ht="50" customHeight="1">
      <c r="C1369" s="52" t="s">
        <v>6320</v>
      </c>
      <c r="D1369" s="130" t="s">
        <v>3103</v>
      </c>
      <c r="E1369" s="131" t="s">
        <v>6362</v>
      </c>
      <c r="F1369" s="132" t="s">
        <v>3104</v>
      </c>
      <c r="G1369" s="125">
        <v>699.15700000000004</v>
      </c>
      <c r="H1369" s="122">
        <v>608.86</v>
      </c>
      <c r="I1369" s="123">
        <f t="shared" si="624"/>
        <v>90.297000000000025</v>
      </c>
      <c r="J1369" s="124">
        <f t="shared" si="625"/>
        <v>14.830502907072237</v>
      </c>
      <c r="K1369" s="125">
        <v>135.84700000000001</v>
      </c>
      <c r="L1369" s="122">
        <v>205.755</v>
      </c>
      <c r="M1369" s="123">
        <f t="shared" si="626"/>
        <v>-69.907999999999987</v>
      </c>
      <c r="N1369" s="124">
        <f t="shared" si="627"/>
        <v>-33.976331073363944</v>
      </c>
      <c r="O1369" s="125" t="s">
        <v>11840</v>
      </c>
      <c r="P1369" s="122" t="s">
        <v>11840</v>
      </c>
      <c r="Q1369" s="123" t="s">
        <v>11839</v>
      </c>
      <c r="R1369" s="124" t="s">
        <v>11840</v>
      </c>
      <c r="S1369" s="125">
        <v>563.30999999999995</v>
      </c>
      <c r="T1369" s="122">
        <v>403.10500000000002</v>
      </c>
      <c r="U1369" s="123">
        <f t="shared" si="628"/>
        <v>160.20499999999993</v>
      </c>
      <c r="V1369" s="124">
        <f t="shared" si="629"/>
        <v>39.742746926979308</v>
      </c>
      <c r="W1369" s="121" t="s">
        <v>7049</v>
      </c>
      <c r="X1369" s="122">
        <v>563</v>
      </c>
      <c r="Y1369" s="122">
        <v>403</v>
      </c>
      <c r="Z1369" s="123">
        <f t="shared" si="630"/>
        <v>160</v>
      </c>
      <c r="AA1369" s="124">
        <f t="shared" si="631"/>
        <v>39.702233250620353</v>
      </c>
      <c r="AB1369" s="28" t="s">
        <v>11839</v>
      </c>
      <c r="AC1369" s="122" t="s">
        <v>11839</v>
      </c>
      <c r="AD1369" s="122" t="s">
        <v>11839</v>
      </c>
      <c r="AE1369" s="123" t="s">
        <v>11839</v>
      </c>
      <c r="AF1369" s="29" t="s">
        <v>11839</v>
      </c>
      <c r="AG1369" s="28" t="s">
        <v>11839</v>
      </c>
      <c r="AH1369" s="122" t="s">
        <v>11839</v>
      </c>
      <c r="AI1369" s="122" t="s">
        <v>11839</v>
      </c>
      <c r="AJ1369" s="123" t="s">
        <v>11839</v>
      </c>
      <c r="AK1369" s="124" t="s">
        <v>11839</v>
      </c>
      <c r="AL1369" s="28" t="s">
        <v>11839</v>
      </c>
      <c r="AM1369" s="122" t="s">
        <v>11839</v>
      </c>
      <c r="AN1369" s="122" t="s">
        <v>11839</v>
      </c>
      <c r="AO1369" s="123" t="s">
        <v>11839</v>
      </c>
      <c r="AP1369" s="29" t="s">
        <v>11839</v>
      </c>
      <c r="AQ1369" s="28" t="s">
        <v>11839</v>
      </c>
      <c r="AR1369" s="122" t="s">
        <v>11839</v>
      </c>
      <c r="AS1369" s="122" t="s">
        <v>11839</v>
      </c>
      <c r="AT1369" s="123" t="s">
        <v>11839</v>
      </c>
      <c r="AU1369" s="124" t="s">
        <v>11837</v>
      </c>
      <c r="AV1369" s="104"/>
      <c r="AX1369" s="129"/>
      <c r="AY1369" s="139"/>
      <c r="AZ1369" s="139"/>
    </row>
    <row r="1370" spans="3:52" ht="50" customHeight="1">
      <c r="C1370" s="52" t="s">
        <v>6320</v>
      </c>
      <c r="D1370" s="130" t="s">
        <v>3105</v>
      </c>
      <c r="E1370" s="131" t="s">
        <v>6362</v>
      </c>
      <c r="F1370" s="132" t="s">
        <v>3106</v>
      </c>
      <c r="G1370" s="125">
        <v>601.89400000000001</v>
      </c>
      <c r="H1370" s="122">
        <v>564.25900000000001</v>
      </c>
      <c r="I1370" s="123">
        <f t="shared" si="624"/>
        <v>37.634999999999991</v>
      </c>
      <c r="J1370" s="124">
        <f t="shared" si="625"/>
        <v>6.6698094314844765</v>
      </c>
      <c r="K1370" s="125" t="s">
        <v>11904</v>
      </c>
      <c r="L1370" s="122" t="s">
        <v>11904</v>
      </c>
      <c r="M1370" s="123" t="s">
        <v>11837</v>
      </c>
      <c r="N1370" s="124" t="s">
        <v>11837</v>
      </c>
      <c r="O1370" s="125" t="s">
        <v>11840</v>
      </c>
      <c r="P1370" s="122" t="s">
        <v>11840</v>
      </c>
      <c r="Q1370" s="123" t="s">
        <v>11839</v>
      </c>
      <c r="R1370" s="124" t="s">
        <v>11840</v>
      </c>
      <c r="S1370" s="125">
        <v>601.89400000000001</v>
      </c>
      <c r="T1370" s="122">
        <v>564.25900000000001</v>
      </c>
      <c r="U1370" s="123">
        <f t="shared" si="628"/>
        <v>37.634999999999991</v>
      </c>
      <c r="V1370" s="124">
        <f t="shared" si="629"/>
        <v>6.6698094314844765</v>
      </c>
      <c r="W1370" s="121" t="s">
        <v>9346</v>
      </c>
      <c r="X1370" s="122">
        <v>332</v>
      </c>
      <c r="Y1370" s="122">
        <v>361</v>
      </c>
      <c r="Z1370" s="123">
        <f t="shared" si="630"/>
        <v>-29</v>
      </c>
      <c r="AA1370" s="124">
        <f t="shared" si="631"/>
        <v>-8.0332409972299157</v>
      </c>
      <c r="AB1370" s="28" t="s">
        <v>9347</v>
      </c>
      <c r="AC1370" s="122">
        <v>270</v>
      </c>
      <c r="AD1370" s="122">
        <v>203</v>
      </c>
      <c r="AE1370" s="123">
        <f t="shared" si="632"/>
        <v>67</v>
      </c>
      <c r="AF1370" s="29">
        <f t="shared" si="633"/>
        <v>33.004926108374384</v>
      </c>
      <c r="AG1370" s="122" t="s">
        <v>6421</v>
      </c>
      <c r="AH1370" s="122" t="s">
        <v>6421</v>
      </c>
      <c r="AI1370" s="122" t="s">
        <v>6421</v>
      </c>
      <c r="AJ1370" s="122" t="s">
        <v>6421</v>
      </c>
      <c r="AK1370" s="122" t="s">
        <v>6421</v>
      </c>
      <c r="AL1370" s="28" t="s">
        <v>6421</v>
      </c>
      <c r="AM1370" s="122" t="s">
        <v>6421</v>
      </c>
      <c r="AN1370" s="122" t="s">
        <v>6421</v>
      </c>
      <c r="AO1370" s="123" t="s">
        <v>6421</v>
      </c>
      <c r="AP1370" s="29" t="s">
        <v>6421</v>
      </c>
      <c r="AQ1370" s="28" t="s">
        <v>6421</v>
      </c>
      <c r="AR1370" s="122" t="s">
        <v>6421</v>
      </c>
      <c r="AS1370" s="122" t="s">
        <v>6421</v>
      </c>
      <c r="AT1370" s="123" t="s">
        <v>6421</v>
      </c>
      <c r="AU1370" s="124" t="s">
        <v>6421</v>
      </c>
      <c r="AV1370" s="104"/>
      <c r="AX1370" s="129"/>
      <c r="AY1370" s="139"/>
      <c r="AZ1370" s="139"/>
    </row>
    <row r="1371" spans="3:52" ht="50" customHeight="1">
      <c r="C1371" s="52" t="s">
        <v>6320</v>
      </c>
      <c r="D1371" s="130" t="s">
        <v>3107</v>
      </c>
      <c r="E1371" s="131" t="s">
        <v>6362</v>
      </c>
      <c r="F1371" s="132" t="s">
        <v>3108</v>
      </c>
      <c r="G1371" s="125">
        <v>361.447</v>
      </c>
      <c r="H1371" s="122">
        <v>322.76499999999999</v>
      </c>
      <c r="I1371" s="123">
        <f t="shared" si="624"/>
        <v>38.682000000000016</v>
      </c>
      <c r="J1371" s="124">
        <f t="shared" si="625"/>
        <v>11.984570817777646</v>
      </c>
      <c r="K1371" s="125">
        <v>328.45400000000001</v>
      </c>
      <c r="L1371" s="122">
        <v>319.77199999999999</v>
      </c>
      <c r="M1371" s="123">
        <f t="shared" si="626"/>
        <v>8.6820000000000164</v>
      </c>
      <c r="N1371" s="124">
        <f t="shared" si="627"/>
        <v>2.7150594798794194</v>
      </c>
      <c r="O1371" s="125" t="s">
        <v>11840</v>
      </c>
      <c r="P1371" s="122" t="s">
        <v>11840</v>
      </c>
      <c r="Q1371" s="123" t="s">
        <v>11839</v>
      </c>
      <c r="R1371" s="124" t="s">
        <v>11840</v>
      </c>
      <c r="S1371" s="125">
        <v>32.993000000000002</v>
      </c>
      <c r="T1371" s="122">
        <v>2.9929999999999999</v>
      </c>
      <c r="U1371" s="123">
        <f t="shared" si="628"/>
        <v>30.000000000000004</v>
      </c>
      <c r="V1371" s="124">
        <f t="shared" si="629"/>
        <v>1002.338790511193</v>
      </c>
      <c r="W1371" s="121" t="s">
        <v>7459</v>
      </c>
      <c r="X1371" s="122">
        <v>32.993000000000002</v>
      </c>
      <c r="Y1371" s="122">
        <v>2.9929999999999999</v>
      </c>
      <c r="Z1371" s="123">
        <f t="shared" si="630"/>
        <v>30.000000000000004</v>
      </c>
      <c r="AA1371" s="124">
        <f t="shared" si="631"/>
        <v>1002.338790511193</v>
      </c>
      <c r="AB1371" s="28" t="s">
        <v>11839</v>
      </c>
      <c r="AC1371" s="122" t="s">
        <v>11839</v>
      </c>
      <c r="AD1371" s="122" t="s">
        <v>11839</v>
      </c>
      <c r="AE1371" s="123" t="s">
        <v>11839</v>
      </c>
      <c r="AF1371" s="29" t="s">
        <v>11839</v>
      </c>
      <c r="AG1371" s="28" t="s">
        <v>11839</v>
      </c>
      <c r="AH1371" s="122" t="s">
        <v>11839</v>
      </c>
      <c r="AI1371" s="122" t="s">
        <v>11839</v>
      </c>
      <c r="AJ1371" s="123" t="s">
        <v>11839</v>
      </c>
      <c r="AK1371" s="124" t="s">
        <v>11839</v>
      </c>
      <c r="AL1371" s="28" t="s">
        <v>11839</v>
      </c>
      <c r="AM1371" s="122" t="s">
        <v>11839</v>
      </c>
      <c r="AN1371" s="122" t="s">
        <v>11839</v>
      </c>
      <c r="AO1371" s="123" t="s">
        <v>11839</v>
      </c>
      <c r="AP1371" s="29" t="s">
        <v>11839</v>
      </c>
      <c r="AQ1371" s="28" t="s">
        <v>11839</v>
      </c>
      <c r="AR1371" s="122" t="s">
        <v>11839</v>
      </c>
      <c r="AS1371" s="122" t="s">
        <v>11839</v>
      </c>
      <c r="AT1371" s="123" t="s">
        <v>11839</v>
      </c>
      <c r="AU1371" s="124" t="s">
        <v>11837</v>
      </c>
      <c r="AV1371" s="104"/>
      <c r="AX1371" s="129"/>
      <c r="AY1371" s="139"/>
      <c r="AZ1371" s="139"/>
    </row>
    <row r="1372" spans="3:52" ht="50" customHeight="1">
      <c r="C1372" s="52" t="s">
        <v>6320</v>
      </c>
      <c r="D1372" s="130" t="s">
        <v>3109</v>
      </c>
      <c r="E1372" s="131" t="s">
        <v>6362</v>
      </c>
      <c r="F1372" s="132" t="s">
        <v>3110</v>
      </c>
      <c r="G1372" s="125">
        <v>61.594999999999999</v>
      </c>
      <c r="H1372" s="122">
        <v>53.307000000000002</v>
      </c>
      <c r="I1372" s="123">
        <f t="shared" si="624"/>
        <v>8.2879999999999967</v>
      </c>
      <c r="J1372" s="124">
        <f t="shared" si="625"/>
        <v>15.54767666535351</v>
      </c>
      <c r="K1372" s="125" t="s">
        <v>11904</v>
      </c>
      <c r="L1372" s="122" t="s">
        <v>11904</v>
      </c>
      <c r="M1372" s="123" t="s">
        <v>11837</v>
      </c>
      <c r="N1372" s="124" t="s">
        <v>11837</v>
      </c>
      <c r="O1372" s="125" t="s">
        <v>11840</v>
      </c>
      <c r="P1372" s="122" t="s">
        <v>11840</v>
      </c>
      <c r="Q1372" s="123" t="s">
        <v>11839</v>
      </c>
      <c r="R1372" s="124" t="s">
        <v>11840</v>
      </c>
      <c r="S1372" s="125">
        <v>61.594999999999999</v>
      </c>
      <c r="T1372" s="122">
        <v>53.307000000000002</v>
      </c>
      <c r="U1372" s="123">
        <f t="shared" si="628"/>
        <v>8.2879999999999967</v>
      </c>
      <c r="V1372" s="124">
        <f t="shared" si="629"/>
        <v>15.54767666535351</v>
      </c>
      <c r="W1372" s="121" t="s">
        <v>9348</v>
      </c>
      <c r="X1372" s="122">
        <v>38.725999999999999</v>
      </c>
      <c r="Y1372" s="122">
        <v>30.443000000000001</v>
      </c>
      <c r="Z1372" s="123">
        <f t="shared" si="630"/>
        <v>8.2829999999999977</v>
      </c>
      <c r="AA1372" s="124">
        <f t="shared" si="631"/>
        <v>27.208225207765324</v>
      </c>
      <c r="AB1372" s="28" t="s">
        <v>9349</v>
      </c>
      <c r="AC1372" s="122">
        <v>22.869</v>
      </c>
      <c r="AD1372" s="122">
        <v>22.864000000000001</v>
      </c>
      <c r="AE1372" s="123">
        <f t="shared" si="632"/>
        <v>4.9999999999990052E-3</v>
      </c>
      <c r="AF1372" s="29">
        <f t="shared" si="633"/>
        <v>2.1868439468155199E-2</v>
      </c>
      <c r="AG1372" s="122" t="s">
        <v>6421</v>
      </c>
      <c r="AH1372" s="122" t="s">
        <v>6421</v>
      </c>
      <c r="AI1372" s="122" t="s">
        <v>6421</v>
      </c>
      <c r="AJ1372" s="122" t="s">
        <v>6421</v>
      </c>
      <c r="AK1372" s="122" t="s">
        <v>6421</v>
      </c>
      <c r="AL1372" s="28" t="s">
        <v>6421</v>
      </c>
      <c r="AM1372" s="122" t="s">
        <v>6421</v>
      </c>
      <c r="AN1372" s="122" t="s">
        <v>6421</v>
      </c>
      <c r="AO1372" s="123" t="s">
        <v>6421</v>
      </c>
      <c r="AP1372" s="29" t="s">
        <v>6421</v>
      </c>
      <c r="AQ1372" s="28" t="s">
        <v>6421</v>
      </c>
      <c r="AR1372" s="122" t="s">
        <v>6421</v>
      </c>
      <c r="AS1372" s="122" t="s">
        <v>6421</v>
      </c>
      <c r="AT1372" s="123" t="s">
        <v>6421</v>
      </c>
      <c r="AU1372" s="124" t="s">
        <v>6421</v>
      </c>
      <c r="AV1372" s="104"/>
      <c r="AX1372" s="129"/>
      <c r="AY1372" s="139"/>
      <c r="AZ1372" s="139"/>
    </row>
    <row r="1373" spans="3:52" ht="50" customHeight="1">
      <c r="C1373" s="52" t="s">
        <v>6320</v>
      </c>
      <c r="D1373" s="130" t="s">
        <v>3111</v>
      </c>
      <c r="E1373" s="131" t="s">
        <v>6362</v>
      </c>
      <c r="F1373" s="132" t="s">
        <v>3112</v>
      </c>
      <c r="G1373" s="125">
        <v>132.583</v>
      </c>
      <c r="H1373" s="122">
        <v>131.101</v>
      </c>
      <c r="I1373" s="123">
        <f t="shared" si="624"/>
        <v>1.4819999999999993</v>
      </c>
      <c r="J1373" s="124">
        <f t="shared" si="625"/>
        <v>1.1304261599835237</v>
      </c>
      <c r="K1373" s="125">
        <v>121.10599999999999</v>
      </c>
      <c r="L1373" s="122">
        <v>119.625</v>
      </c>
      <c r="M1373" s="123">
        <f t="shared" si="626"/>
        <v>1.4809999999999945</v>
      </c>
      <c r="N1373" s="124">
        <f t="shared" si="627"/>
        <v>1.2380355276906956</v>
      </c>
      <c r="O1373" s="125" t="s">
        <v>11840</v>
      </c>
      <c r="P1373" s="122" t="s">
        <v>11840</v>
      </c>
      <c r="Q1373" s="123" t="s">
        <v>11839</v>
      </c>
      <c r="R1373" s="124" t="s">
        <v>11840</v>
      </c>
      <c r="S1373" s="125">
        <v>11.477</v>
      </c>
      <c r="T1373" s="122">
        <v>11.476000000000001</v>
      </c>
      <c r="U1373" s="123">
        <f t="shared" si="628"/>
        <v>9.9999999999944578E-4</v>
      </c>
      <c r="V1373" s="124">
        <f t="shared" si="629"/>
        <v>8.7138375740627889E-3</v>
      </c>
      <c r="W1373" s="121" t="s">
        <v>9350</v>
      </c>
      <c r="X1373" s="122">
        <v>11</v>
      </c>
      <c r="Y1373" s="122">
        <v>11</v>
      </c>
      <c r="Z1373" s="123">
        <f t="shared" si="630"/>
        <v>0</v>
      </c>
      <c r="AA1373" s="124">
        <f t="shared" si="631"/>
        <v>0</v>
      </c>
      <c r="AB1373" s="28" t="s">
        <v>11839</v>
      </c>
      <c r="AC1373" s="122" t="s">
        <v>11839</v>
      </c>
      <c r="AD1373" s="122" t="s">
        <v>11839</v>
      </c>
      <c r="AE1373" s="123" t="s">
        <v>11839</v>
      </c>
      <c r="AF1373" s="29" t="s">
        <v>11839</v>
      </c>
      <c r="AG1373" s="28" t="s">
        <v>11839</v>
      </c>
      <c r="AH1373" s="122" t="s">
        <v>11839</v>
      </c>
      <c r="AI1373" s="122" t="s">
        <v>11839</v>
      </c>
      <c r="AJ1373" s="123" t="s">
        <v>11839</v>
      </c>
      <c r="AK1373" s="124" t="s">
        <v>11839</v>
      </c>
      <c r="AL1373" s="28" t="s">
        <v>11839</v>
      </c>
      <c r="AM1373" s="122" t="s">
        <v>11839</v>
      </c>
      <c r="AN1373" s="122" t="s">
        <v>11839</v>
      </c>
      <c r="AO1373" s="123" t="s">
        <v>11839</v>
      </c>
      <c r="AP1373" s="29" t="s">
        <v>11839</v>
      </c>
      <c r="AQ1373" s="28" t="s">
        <v>11839</v>
      </c>
      <c r="AR1373" s="122" t="s">
        <v>11839</v>
      </c>
      <c r="AS1373" s="122" t="s">
        <v>11839</v>
      </c>
      <c r="AT1373" s="123" t="s">
        <v>11839</v>
      </c>
      <c r="AU1373" s="124" t="s">
        <v>11837</v>
      </c>
      <c r="AV1373" s="104"/>
      <c r="AX1373" s="129"/>
      <c r="AY1373" s="139"/>
      <c r="AZ1373" s="139"/>
    </row>
    <row r="1374" spans="3:52" ht="50" customHeight="1">
      <c r="C1374" s="52" t="s">
        <v>6320</v>
      </c>
      <c r="D1374" s="130" t="s">
        <v>3113</v>
      </c>
      <c r="E1374" s="131" t="s">
        <v>6362</v>
      </c>
      <c r="F1374" s="132" t="s">
        <v>3114</v>
      </c>
      <c r="G1374" s="125">
        <v>289.63499999999999</v>
      </c>
      <c r="H1374" s="122">
        <v>413.86</v>
      </c>
      <c r="I1374" s="123">
        <f t="shared" si="624"/>
        <v>-124.22500000000002</v>
      </c>
      <c r="J1374" s="124">
        <f t="shared" si="625"/>
        <v>-30.016189049437013</v>
      </c>
      <c r="K1374" s="125" t="s">
        <v>11904</v>
      </c>
      <c r="L1374" s="122" t="s">
        <v>11904</v>
      </c>
      <c r="M1374" s="123" t="s">
        <v>11837</v>
      </c>
      <c r="N1374" s="124" t="s">
        <v>11837</v>
      </c>
      <c r="O1374" s="125" t="s">
        <v>11840</v>
      </c>
      <c r="P1374" s="122" t="s">
        <v>11840</v>
      </c>
      <c r="Q1374" s="123" t="s">
        <v>11839</v>
      </c>
      <c r="R1374" s="124" t="s">
        <v>11840</v>
      </c>
      <c r="S1374" s="125">
        <v>289.63499999999999</v>
      </c>
      <c r="T1374" s="122">
        <v>413.86</v>
      </c>
      <c r="U1374" s="123">
        <f t="shared" si="628"/>
        <v>-124.22500000000002</v>
      </c>
      <c r="V1374" s="124">
        <f t="shared" si="629"/>
        <v>-30.016189049437013</v>
      </c>
      <c r="W1374" s="121" t="s">
        <v>7491</v>
      </c>
      <c r="X1374" s="122">
        <v>251</v>
      </c>
      <c r="Y1374" s="122">
        <v>376</v>
      </c>
      <c r="Z1374" s="123">
        <f t="shared" si="630"/>
        <v>-125</v>
      </c>
      <c r="AA1374" s="124">
        <f t="shared" si="631"/>
        <v>-33.244680851063826</v>
      </c>
      <c r="AB1374" s="28" t="s">
        <v>7049</v>
      </c>
      <c r="AC1374" s="122">
        <v>38</v>
      </c>
      <c r="AD1374" s="122">
        <v>38</v>
      </c>
      <c r="AE1374" s="123">
        <f t="shared" si="632"/>
        <v>0</v>
      </c>
      <c r="AF1374" s="29">
        <f t="shared" si="633"/>
        <v>0</v>
      </c>
      <c r="AG1374" s="122" t="s">
        <v>6421</v>
      </c>
      <c r="AH1374" s="122" t="s">
        <v>6421</v>
      </c>
      <c r="AI1374" s="122" t="s">
        <v>6421</v>
      </c>
      <c r="AJ1374" s="122" t="s">
        <v>6421</v>
      </c>
      <c r="AK1374" s="122" t="s">
        <v>6421</v>
      </c>
      <c r="AL1374" s="28" t="s">
        <v>6421</v>
      </c>
      <c r="AM1374" s="122" t="s">
        <v>6421</v>
      </c>
      <c r="AN1374" s="122" t="s">
        <v>6421</v>
      </c>
      <c r="AO1374" s="123" t="s">
        <v>6421</v>
      </c>
      <c r="AP1374" s="29" t="s">
        <v>6421</v>
      </c>
      <c r="AQ1374" s="28" t="s">
        <v>6421</v>
      </c>
      <c r="AR1374" s="122" t="s">
        <v>6421</v>
      </c>
      <c r="AS1374" s="122" t="s">
        <v>6421</v>
      </c>
      <c r="AT1374" s="123" t="s">
        <v>6421</v>
      </c>
      <c r="AU1374" s="124" t="s">
        <v>6421</v>
      </c>
      <c r="AV1374" s="104"/>
      <c r="AX1374" s="129"/>
      <c r="AY1374" s="139"/>
      <c r="AZ1374" s="139"/>
    </row>
    <row r="1375" spans="3:52" ht="50" customHeight="1">
      <c r="C1375" s="52" t="s">
        <v>6320</v>
      </c>
      <c r="D1375" s="130" t="s">
        <v>3115</v>
      </c>
      <c r="E1375" s="131" t="s">
        <v>6362</v>
      </c>
      <c r="F1375" s="132" t="s">
        <v>3116</v>
      </c>
      <c r="G1375" s="125">
        <v>22.896999999999998</v>
      </c>
      <c r="H1375" s="122">
        <v>24.065999999999999</v>
      </c>
      <c r="I1375" s="123">
        <f t="shared" si="624"/>
        <v>-1.1690000000000005</v>
      </c>
      <c r="J1375" s="124">
        <f t="shared" si="625"/>
        <v>-4.8574752763234459</v>
      </c>
      <c r="K1375" s="125" t="s">
        <v>11904</v>
      </c>
      <c r="L1375" s="122" t="s">
        <v>11904</v>
      </c>
      <c r="M1375" s="123" t="s">
        <v>11837</v>
      </c>
      <c r="N1375" s="124" t="s">
        <v>11837</v>
      </c>
      <c r="O1375" s="125" t="s">
        <v>11840</v>
      </c>
      <c r="P1375" s="122" t="s">
        <v>11840</v>
      </c>
      <c r="Q1375" s="123" t="s">
        <v>11839</v>
      </c>
      <c r="R1375" s="124" t="s">
        <v>11840</v>
      </c>
      <c r="S1375" s="125">
        <v>22.896999999999998</v>
      </c>
      <c r="T1375" s="122">
        <v>24.065999999999999</v>
      </c>
      <c r="U1375" s="123">
        <f t="shared" si="628"/>
        <v>-1.1690000000000005</v>
      </c>
      <c r="V1375" s="124">
        <f t="shared" si="629"/>
        <v>-4.8574752763234459</v>
      </c>
      <c r="W1375" s="121" t="s">
        <v>9351</v>
      </c>
      <c r="X1375" s="122">
        <v>22.896999999999998</v>
      </c>
      <c r="Y1375" s="122">
        <v>24.065999999999999</v>
      </c>
      <c r="Z1375" s="123">
        <f t="shared" si="630"/>
        <v>-1.1690000000000005</v>
      </c>
      <c r="AA1375" s="124">
        <f t="shared" si="631"/>
        <v>-4.8574752763234459</v>
      </c>
      <c r="AB1375" s="28" t="s">
        <v>11839</v>
      </c>
      <c r="AC1375" s="122" t="s">
        <v>11839</v>
      </c>
      <c r="AD1375" s="122" t="s">
        <v>11839</v>
      </c>
      <c r="AE1375" s="123" t="s">
        <v>11839</v>
      </c>
      <c r="AF1375" s="29" t="s">
        <v>11839</v>
      </c>
      <c r="AG1375" s="28" t="s">
        <v>11839</v>
      </c>
      <c r="AH1375" s="122" t="s">
        <v>11839</v>
      </c>
      <c r="AI1375" s="122" t="s">
        <v>11839</v>
      </c>
      <c r="AJ1375" s="123" t="s">
        <v>11839</v>
      </c>
      <c r="AK1375" s="124" t="s">
        <v>11839</v>
      </c>
      <c r="AL1375" s="28" t="s">
        <v>11839</v>
      </c>
      <c r="AM1375" s="122" t="s">
        <v>11839</v>
      </c>
      <c r="AN1375" s="122" t="s">
        <v>11839</v>
      </c>
      <c r="AO1375" s="123" t="s">
        <v>11839</v>
      </c>
      <c r="AP1375" s="29" t="s">
        <v>11839</v>
      </c>
      <c r="AQ1375" s="28" t="s">
        <v>11839</v>
      </c>
      <c r="AR1375" s="122" t="s">
        <v>11839</v>
      </c>
      <c r="AS1375" s="122" t="s">
        <v>11839</v>
      </c>
      <c r="AT1375" s="123" t="s">
        <v>11839</v>
      </c>
      <c r="AU1375" s="124" t="s">
        <v>11837</v>
      </c>
      <c r="AV1375" s="104"/>
      <c r="AX1375" s="129"/>
      <c r="AY1375" s="139"/>
      <c r="AZ1375" s="139"/>
    </row>
    <row r="1376" spans="3:52" ht="50" customHeight="1">
      <c r="C1376" s="52" t="s">
        <v>6320</v>
      </c>
      <c r="D1376" s="106" t="s">
        <v>3117</v>
      </c>
      <c r="E1376" s="107" t="s">
        <v>6362</v>
      </c>
      <c r="F1376" s="108" t="s">
        <v>3118</v>
      </c>
      <c r="G1376" s="125">
        <v>1133.556</v>
      </c>
      <c r="H1376" s="122">
        <v>1152.162</v>
      </c>
      <c r="I1376" s="123">
        <f t="shared" si="624"/>
        <v>-18.605999999999995</v>
      </c>
      <c r="J1376" s="124">
        <f t="shared" si="625"/>
        <v>-1.6148770745780534</v>
      </c>
      <c r="K1376" s="125" t="s">
        <v>11904</v>
      </c>
      <c r="L1376" s="122" t="s">
        <v>11904</v>
      </c>
      <c r="M1376" s="123" t="s">
        <v>11837</v>
      </c>
      <c r="N1376" s="124" t="s">
        <v>11837</v>
      </c>
      <c r="O1376" s="125" t="s">
        <v>11840</v>
      </c>
      <c r="P1376" s="122" t="s">
        <v>11840</v>
      </c>
      <c r="Q1376" s="123" t="s">
        <v>11839</v>
      </c>
      <c r="R1376" s="124" t="s">
        <v>11840</v>
      </c>
      <c r="S1376" s="125">
        <v>1133.556</v>
      </c>
      <c r="T1376" s="122">
        <v>1152.162</v>
      </c>
      <c r="U1376" s="123">
        <f t="shared" si="628"/>
        <v>-18.605999999999995</v>
      </c>
      <c r="V1376" s="124">
        <f t="shared" si="629"/>
        <v>-1.6148770745780534</v>
      </c>
      <c r="W1376" s="121" t="s">
        <v>9352</v>
      </c>
      <c r="X1376" s="122">
        <v>1102.856</v>
      </c>
      <c r="Y1376" s="122">
        <v>1104.55</v>
      </c>
      <c r="Z1376" s="123">
        <f t="shared" si="630"/>
        <v>-1.69399999999996</v>
      </c>
      <c r="AA1376" s="124">
        <f t="shared" si="631"/>
        <v>-0.1533656240097741</v>
      </c>
      <c r="AB1376" s="28" t="s">
        <v>9353</v>
      </c>
      <c r="AC1376" s="122">
        <v>18.568000000000001</v>
      </c>
      <c r="AD1376" s="122">
        <v>15.914</v>
      </c>
      <c r="AE1376" s="123">
        <f t="shared" si="632"/>
        <v>2.6540000000000017</v>
      </c>
      <c r="AF1376" s="29">
        <f t="shared" si="633"/>
        <v>16.677139625487001</v>
      </c>
      <c r="AG1376" s="28" t="s">
        <v>9354</v>
      </c>
      <c r="AH1376" s="122">
        <v>12.132</v>
      </c>
      <c r="AI1376" s="122">
        <v>31.698</v>
      </c>
      <c r="AJ1376" s="123">
        <f t="shared" si="634"/>
        <v>-19.566000000000003</v>
      </c>
      <c r="AK1376" s="124">
        <f t="shared" si="635"/>
        <v>-61.726291879613861</v>
      </c>
      <c r="AL1376" s="28" t="s">
        <v>6421</v>
      </c>
      <c r="AM1376" s="122" t="s">
        <v>6421</v>
      </c>
      <c r="AN1376" s="122" t="s">
        <v>6421</v>
      </c>
      <c r="AO1376" s="123" t="s">
        <v>6421</v>
      </c>
      <c r="AP1376" s="29" t="s">
        <v>6421</v>
      </c>
      <c r="AQ1376" s="28" t="s">
        <v>6421</v>
      </c>
      <c r="AR1376" s="122" t="s">
        <v>6421</v>
      </c>
      <c r="AS1376" s="122" t="s">
        <v>6421</v>
      </c>
      <c r="AT1376" s="123" t="s">
        <v>6421</v>
      </c>
      <c r="AU1376" s="124" t="s">
        <v>6421</v>
      </c>
      <c r="AV1376" s="8"/>
      <c r="AX1376" s="129"/>
      <c r="AY1376" s="139"/>
      <c r="AZ1376" s="139"/>
    </row>
    <row r="1377" spans="3:52" ht="50" customHeight="1">
      <c r="C1377" s="52" t="s">
        <v>6320</v>
      </c>
      <c r="D1377" s="106" t="s">
        <v>3119</v>
      </c>
      <c r="E1377" s="107" t="s">
        <v>6362</v>
      </c>
      <c r="F1377" s="108" t="s">
        <v>3120</v>
      </c>
      <c r="G1377" s="125">
        <v>451.83300000000003</v>
      </c>
      <c r="H1377" s="122">
        <v>361.68900000000002</v>
      </c>
      <c r="I1377" s="123">
        <f t="shared" si="624"/>
        <v>90.144000000000005</v>
      </c>
      <c r="J1377" s="124">
        <f t="shared" si="625"/>
        <v>24.923069266690444</v>
      </c>
      <c r="K1377" s="125" t="s">
        <v>11904</v>
      </c>
      <c r="L1377" s="122" t="s">
        <v>11904</v>
      </c>
      <c r="M1377" s="123" t="s">
        <v>11837</v>
      </c>
      <c r="N1377" s="124" t="s">
        <v>11837</v>
      </c>
      <c r="O1377" s="125" t="s">
        <v>11840</v>
      </c>
      <c r="P1377" s="122" t="s">
        <v>11840</v>
      </c>
      <c r="Q1377" s="123" t="s">
        <v>11839</v>
      </c>
      <c r="R1377" s="124" t="s">
        <v>11840</v>
      </c>
      <c r="S1377" s="125">
        <v>451.83300000000003</v>
      </c>
      <c r="T1377" s="122">
        <v>361.68900000000002</v>
      </c>
      <c r="U1377" s="123">
        <f t="shared" si="628"/>
        <v>90.144000000000005</v>
      </c>
      <c r="V1377" s="124">
        <f t="shared" si="629"/>
        <v>24.923069266690444</v>
      </c>
      <c r="W1377" s="121" t="s">
        <v>7459</v>
      </c>
      <c r="X1377" s="122">
        <v>452</v>
      </c>
      <c r="Y1377" s="122">
        <v>362</v>
      </c>
      <c r="Z1377" s="123">
        <f t="shared" si="630"/>
        <v>90</v>
      </c>
      <c r="AA1377" s="124">
        <f t="shared" si="631"/>
        <v>24.861878453038674</v>
      </c>
      <c r="AB1377" s="28" t="s">
        <v>11839</v>
      </c>
      <c r="AC1377" s="122" t="s">
        <v>11839</v>
      </c>
      <c r="AD1377" s="122" t="s">
        <v>11839</v>
      </c>
      <c r="AE1377" s="123" t="s">
        <v>11839</v>
      </c>
      <c r="AF1377" s="29" t="s">
        <v>11839</v>
      </c>
      <c r="AG1377" s="28" t="s">
        <v>11839</v>
      </c>
      <c r="AH1377" s="122" t="s">
        <v>11839</v>
      </c>
      <c r="AI1377" s="122" t="s">
        <v>11839</v>
      </c>
      <c r="AJ1377" s="123" t="s">
        <v>11839</v>
      </c>
      <c r="AK1377" s="124" t="s">
        <v>11839</v>
      </c>
      <c r="AL1377" s="28" t="s">
        <v>11839</v>
      </c>
      <c r="AM1377" s="122" t="s">
        <v>11839</v>
      </c>
      <c r="AN1377" s="122" t="s">
        <v>11839</v>
      </c>
      <c r="AO1377" s="123" t="s">
        <v>11839</v>
      </c>
      <c r="AP1377" s="29" t="s">
        <v>11839</v>
      </c>
      <c r="AQ1377" s="28" t="s">
        <v>11839</v>
      </c>
      <c r="AR1377" s="122" t="s">
        <v>11839</v>
      </c>
      <c r="AS1377" s="122" t="s">
        <v>11839</v>
      </c>
      <c r="AT1377" s="123" t="s">
        <v>11839</v>
      </c>
      <c r="AU1377" s="124" t="s">
        <v>11837</v>
      </c>
      <c r="AV1377" s="8"/>
      <c r="AX1377" s="129"/>
      <c r="AY1377" s="139"/>
      <c r="AZ1377" s="139"/>
    </row>
    <row r="1378" spans="3:52" ht="50" customHeight="1">
      <c r="C1378" s="52" t="s">
        <v>6320</v>
      </c>
      <c r="D1378" s="130" t="s">
        <v>3121</v>
      </c>
      <c r="E1378" s="131" t="s">
        <v>6362</v>
      </c>
      <c r="F1378" s="132" t="s">
        <v>3122</v>
      </c>
      <c r="G1378" s="125">
        <v>46.802999999999997</v>
      </c>
      <c r="H1378" s="122">
        <v>42.286999999999999</v>
      </c>
      <c r="I1378" s="123">
        <f t="shared" ref="I1378:I1382" si="651">G1378-H1378</f>
        <v>4.5159999999999982</v>
      </c>
      <c r="J1378" s="124">
        <f t="shared" ref="J1378:J1382" si="652">I1378/H1378*100</f>
        <v>10.679405018090662</v>
      </c>
      <c r="K1378" s="125" t="s">
        <v>11904</v>
      </c>
      <c r="L1378" s="122" t="s">
        <v>11904</v>
      </c>
      <c r="M1378" s="123" t="s">
        <v>11837</v>
      </c>
      <c r="N1378" s="124" t="s">
        <v>11837</v>
      </c>
      <c r="O1378" s="125" t="s">
        <v>11840</v>
      </c>
      <c r="P1378" s="122" t="s">
        <v>11840</v>
      </c>
      <c r="Q1378" s="123" t="s">
        <v>11839</v>
      </c>
      <c r="R1378" s="124" t="s">
        <v>11840</v>
      </c>
      <c r="S1378" s="125">
        <v>46.802999999999997</v>
      </c>
      <c r="T1378" s="122">
        <v>42.286999999999999</v>
      </c>
      <c r="U1378" s="123">
        <f t="shared" ref="U1378:U1381" si="653">S1378-T1378</f>
        <v>4.5159999999999982</v>
      </c>
      <c r="V1378" s="124">
        <f t="shared" ref="V1378:V1381" si="654">U1378/T1378*100</f>
        <v>10.679405018090662</v>
      </c>
      <c r="W1378" s="121" t="s">
        <v>7491</v>
      </c>
      <c r="X1378" s="122">
        <v>46.802999999999997</v>
      </c>
      <c r="Y1378" s="122">
        <v>42.286999999999999</v>
      </c>
      <c r="Z1378" s="123">
        <f t="shared" ref="Z1378:Z1381" si="655">X1378-Y1378</f>
        <v>4.5159999999999982</v>
      </c>
      <c r="AA1378" s="124">
        <f t="shared" ref="AA1378:AA1381" si="656">Z1378/Y1378*100</f>
        <v>10.679405018090662</v>
      </c>
      <c r="AB1378" s="28" t="s">
        <v>11839</v>
      </c>
      <c r="AC1378" s="122" t="s">
        <v>11839</v>
      </c>
      <c r="AD1378" s="122" t="s">
        <v>11839</v>
      </c>
      <c r="AE1378" s="123" t="s">
        <v>11839</v>
      </c>
      <c r="AF1378" s="29" t="s">
        <v>11839</v>
      </c>
      <c r="AG1378" s="28" t="s">
        <v>11839</v>
      </c>
      <c r="AH1378" s="122" t="s">
        <v>11839</v>
      </c>
      <c r="AI1378" s="122" t="s">
        <v>11839</v>
      </c>
      <c r="AJ1378" s="123" t="s">
        <v>11839</v>
      </c>
      <c r="AK1378" s="124" t="s">
        <v>11839</v>
      </c>
      <c r="AL1378" s="28" t="s">
        <v>11839</v>
      </c>
      <c r="AM1378" s="122" t="s">
        <v>11839</v>
      </c>
      <c r="AN1378" s="122" t="s">
        <v>11839</v>
      </c>
      <c r="AO1378" s="123" t="s">
        <v>11839</v>
      </c>
      <c r="AP1378" s="29" t="s">
        <v>11839</v>
      </c>
      <c r="AQ1378" s="28" t="s">
        <v>11839</v>
      </c>
      <c r="AR1378" s="122" t="s">
        <v>11839</v>
      </c>
      <c r="AS1378" s="122" t="s">
        <v>11839</v>
      </c>
      <c r="AT1378" s="123" t="s">
        <v>11839</v>
      </c>
      <c r="AU1378" s="124" t="s">
        <v>11837</v>
      </c>
      <c r="AV1378" s="104"/>
      <c r="AX1378" s="129"/>
      <c r="AY1378" s="139"/>
      <c r="AZ1378" s="139"/>
    </row>
    <row r="1379" spans="3:52" ht="50" customHeight="1">
      <c r="C1379" s="52" t="s">
        <v>6320</v>
      </c>
      <c r="D1379" s="130" t="s">
        <v>3125</v>
      </c>
      <c r="E1379" s="131" t="s">
        <v>6362</v>
      </c>
      <c r="F1379" s="132" t="s">
        <v>3126</v>
      </c>
      <c r="G1379" s="125">
        <v>30.786999999999999</v>
      </c>
      <c r="H1379" s="122">
        <v>27.785</v>
      </c>
      <c r="I1379" s="123">
        <f t="shared" si="651"/>
        <v>3.0019999999999989</v>
      </c>
      <c r="J1379" s="124">
        <f t="shared" si="652"/>
        <v>10.804390858376818</v>
      </c>
      <c r="K1379" s="125">
        <v>30.786999999999999</v>
      </c>
      <c r="L1379" s="122">
        <v>27.785</v>
      </c>
      <c r="M1379" s="123">
        <f t="shared" ref="M1379:M1382" si="657">K1379-L1379</f>
        <v>3.0019999999999989</v>
      </c>
      <c r="N1379" s="124">
        <f t="shared" ref="N1379:N1382" si="658">M1379/L1379*100</f>
        <v>10.804390858376818</v>
      </c>
      <c r="O1379" s="125" t="s">
        <v>11840</v>
      </c>
      <c r="P1379" s="122" t="s">
        <v>11840</v>
      </c>
      <c r="Q1379" s="123" t="s">
        <v>11839</v>
      </c>
      <c r="R1379" s="124" t="s">
        <v>11840</v>
      </c>
      <c r="S1379" s="125" t="s">
        <v>6421</v>
      </c>
      <c r="T1379" s="122" t="s">
        <v>6421</v>
      </c>
      <c r="U1379" s="123" t="s">
        <v>6421</v>
      </c>
      <c r="V1379" s="124" t="s">
        <v>6421</v>
      </c>
      <c r="W1379" s="121" t="s">
        <v>11839</v>
      </c>
      <c r="X1379" s="122" t="s">
        <v>11840</v>
      </c>
      <c r="Y1379" s="122" t="s">
        <v>11840</v>
      </c>
      <c r="Z1379" s="123" t="s">
        <v>11840</v>
      </c>
      <c r="AA1379" s="124" t="s">
        <v>11840</v>
      </c>
      <c r="AB1379" s="28" t="s">
        <v>11839</v>
      </c>
      <c r="AC1379" s="122" t="s">
        <v>11839</v>
      </c>
      <c r="AD1379" s="122" t="s">
        <v>11839</v>
      </c>
      <c r="AE1379" s="123" t="s">
        <v>11839</v>
      </c>
      <c r="AF1379" s="29" t="s">
        <v>11839</v>
      </c>
      <c r="AG1379" s="28" t="s">
        <v>11839</v>
      </c>
      <c r="AH1379" s="122" t="s">
        <v>11839</v>
      </c>
      <c r="AI1379" s="122" t="s">
        <v>11839</v>
      </c>
      <c r="AJ1379" s="123" t="s">
        <v>11839</v>
      </c>
      <c r="AK1379" s="124" t="s">
        <v>11839</v>
      </c>
      <c r="AL1379" s="28" t="s">
        <v>11839</v>
      </c>
      <c r="AM1379" s="122" t="s">
        <v>11839</v>
      </c>
      <c r="AN1379" s="122" t="s">
        <v>11839</v>
      </c>
      <c r="AO1379" s="123" t="s">
        <v>11839</v>
      </c>
      <c r="AP1379" s="29" t="s">
        <v>11839</v>
      </c>
      <c r="AQ1379" s="28" t="s">
        <v>11839</v>
      </c>
      <c r="AR1379" s="122" t="s">
        <v>11839</v>
      </c>
      <c r="AS1379" s="122" t="s">
        <v>11839</v>
      </c>
      <c r="AT1379" s="123" t="s">
        <v>11839</v>
      </c>
      <c r="AU1379" s="124" t="s">
        <v>11839</v>
      </c>
      <c r="AV1379" s="104"/>
      <c r="AX1379" s="129"/>
      <c r="AY1379" s="139"/>
      <c r="AZ1379" s="139"/>
    </row>
    <row r="1380" spans="3:52" ht="50" customHeight="1">
      <c r="C1380" s="52" t="s">
        <v>6320</v>
      </c>
      <c r="D1380" s="130" t="s">
        <v>3127</v>
      </c>
      <c r="E1380" s="131" t="s">
        <v>6362</v>
      </c>
      <c r="F1380" s="132" t="s">
        <v>3128</v>
      </c>
      <c r="G1380" s="125">
        <v>907.04300000000001</v>
      </c>
      <c r="H1380" s="122">
        <v>885.04100000000005</v>
      </c>
      <c r="I1380" s="123">
        <f t="shared" si="651"/>
        <v>22.001999999999953</v>
      </c>
      <c r="J1380" s="124">
        <f t="shared" si="652"/>
        <v>2.4859865249180491</v>
      </c>
      <c r="K1380" s="125">
        <v>906.94</v>
      </c>
      <c r="L1380" s="122">
        <v>884.93799999999999</v>
      </c>
      <c r="M1380" s="123">
        <f t="shared" si="657"/>
        <v>22.002000000000066</v>
      </c>
      <c r="N1380" s="124">
        <f t="shared" si="658"/>
        <v>2.4862758746940541</v>
      </c>
      <c r="O1380" s="125" t="s">
        <v>11840</v>
      </c>
      <c r="P1380" s="122" t="s">
        <v>11840</v>
      </c>
      <c r="Q1380" s="123" t="s">
        <v>11839</v>
      </c>
      <c r="R1380" s="124" t="s">
        <v>11840</v>
      </c>
      <c r="S1380" s="125">
        <v>0.1</v>
      </c>
      <c r="T1380" s="122">
        <v>0.1</v>
      </c>
      <c r="U1380" s="123">
        <f t="shared" ref="U1380" si="659">S1380-T1380</f>
        <v>0</v>
      </c>
      <c r="V1380" s="124">
        <f t="shared" ref="V1380" si="660">U1380/T1380*100</f>
        <v>0</v>
      </c>
      <c r="W1380" s="121" t="s">
        <v>9355</v>
      </c>
      <c r="X1380" s="122">
        <v>0.1</v>
      </c>
      <c r="Y1380" s="122">
        <v>0.1</v>
      </c>
      <c r="Z1380" s="123">
        <f t="shared" ref="Z1380" si="661">X1380-Y1380</f>
        <v>0</v>
      </c>
      <c r="AA1380" s="124">
        <f t="shared" ref="AA1380" si="662">Z1380/Y1380*100</f>
        <v>0</v>
      </c>
      <c r="AB1380" s="28" t="s">
        <v>11839</v>
      </c>
      <c r="AC1380" s="122" t="s">
        <v>11839</v>
      </c>
      <c r="AD1380" s="122" t="s">
        <v>11839</v>
      </c>
      <c r="AE1380" s="123" t="s">
        <v>11839</v>
      </c>
      <c r="AF1380" s="29" t="s">
        <v>11839</v>
      </c>
      <c r="AG1380" s="28" t="s">
        <v>11839</v>
      </c>
      <c r="AH1380" s="122" t="s">
        <v>11839</v>
      </c>
      <c r="AI1380" s="122" t="s">
        <v>11839</v>
      </c>
      <c r="AJ1380" s="123" t="s">
        <v>11839</v>
      </c>
      <c r="AK1380" s="124" t="s">
        <v>11839</v>
      </c>
      <c r="AL1380" s="28" t="s">
        <v>11839</v>
      </c>
      <c r="AM1380" s="122" t="s">
        <v>11839</v>
      </c>
      <c r="AN1380" s="122" t="s">
        <v>11839</v>
      </c>
      <c r="AO1380" s="123" t="s">
        <v>11839</v>
      </c>
      <c r="AP1380" s="29" t="s">
        <v>11839</v>
      </c>
      <c r="AQ1380" s="28" t="s">
        <v>11839</v>
      </c>
      <c r="AR1380" s="122" t="s">
        <v>11839</v>
      </c>
      <c r="AS1380" s="122" t="s">
        <v>11839</v>
      </c>
      <c r="AT1380" s="123" t="s">
        <v>11839</v>
      </c>
      <c r="AU1380" s="124" t="s">
        <v>11837</v>
      </c>
      <c r="AV1380" s="104"/>
      <c r="AX1380" s="129"/>
      <c r="AY1380" s="139"/>
      <c r="AZ1380" s="139"/>
    </row>
    <row r="1381" spans="3:52" ht="50" customHeight="1">
      <c r="C1381" s="52" t="s">
        <v>6320</v>
      </c>
      <c r="D1381" s="130" t="s">
        <v>3129</v>
      </c>
      <c r="E1381" s="131" t="s">
        <v>6362</v>
      </c>
      <c r="F1381" s="132" t="s">
        <v>3130</v>
      </c>
      <c r="G1381" s="125">
        <v>23.512</v>
      </c>
      <c r="H1381" s="122">
        <v>23.507999999999999</v>
      </c>
      <c r="I1381" s="123">
        <f t="shared" si="651"/>
        <v>4.0000000000013358E-3</v>
      </c>
      <c r="J1381" s="124">
        <f t="shared" si="652"/>
        <v>1.7015484090528058E-2</v>
      </c>
      <c r="K1381" s="125" t="s">
        <v>11904</v>
      </c>
      <c r="L1381" s="122" t="s">
        <v>11904</v>
      </c>
      <c r="M1381" s="123" t="s">
        <v>11837</v>
      </c>
      <c r="N1381" s="124" t="s">
        <v>11837</v>
      </c>
      <c r="O1381" s="125" t="s">
        <v>11840</v>
      </c>
      <c r="P1381" s="122" t="s">
        <v>11840</v>
      </c>
      <c r="Q1381" s="123" t="s">
        <v>11839</v>
      </c>
      <c r="R1381" s="124" t="s">
        <v>11840</v>
      </c>
      <c r="S1381" s="125">
        <v>23.512</v>
      </c>
      <c r="T1381" s="122">
        <v>23.507999999999999</v>
      </c>
      <c r="U1381" s="123">
        <f t="shared" si="653"/>
        <v>4.0000000000013358E-3</v>
      </c>
      <c r="V1381" s="124">
        <f t="shared" si="654"/>
        <v>1.7015484090528058E-2</v>
      </c>
      <c r="W1381" s="121" t="s">
        <v>9356</v>
      </c>
      <c r="X1381" s="122">
        <v>24</v>
      </c>
      <c r="Y1381" s="122">
        <v>24</v>
      </c>
      <c r="Z1381" s="123">
        <f t="shared" si="655"/>
        <v>0</v>
      </c>
      <c r="AA1381" s="124">
        <f t="shared" si="656"/>
        <v>0</v>
      </c>
      <c r="AB1381" s="28" t="s">
        <v>11839</v>
      </c>
      <c r="AC1381" s="122" t="s">
        <v>11839</v>
      </c>
      <c r="AD1381" s="122" t="s">
        <v>11839</v>
      </c>
      <c r="AE1381" s="123" t="s">
        <v>11839</v>
      </c>
      <c r="AF1381" s="29" t="s">
        <v>11839</v>
      </c>
      <c r="AG1381" s="28" t="s">
        <v>11839</v>
      </c>
      <c r="AH1381" s="122" t="s">
        <v>11839</v>
      </c>
      <c r="AI1381" s="122" t="s">
        <v>11839</v>
      </c>
      <c r="AJ1381" s="123" t="s">
        <v>11839</v>
      </c>
      <c r="AK1381" s="124" t="s">
        <v>11839</v>
      </c>
      <c r="AL1381" s="28" t="s">
        <v>11839</v>
      </c>
      <c r="AM1381" s="122" t="s">
        <v>11839</v>
      </c>
      <c r="AN1381" s="122" t="s">
        <v>11839</v>
      </c>
      <c r="AO1381" s="123" t="s">
        <v>11839</v>
      </c>
      <c r="AP1381" s="29" t="s">
        <v>11839</v>
      </c>
      <c r="AQ1381" s="28" t="s">
        <v>11839</v>
      </c>
      <c r="AR1381" s="122" t="s">
        <v>11839</v>
      </c>
      <c r="AS1381" s="122" t="s">
        <v>11839</v>
      </c>
      <c r="AT1381" s="123" t="s">
        <v>11839</v>
      </c>
      <c r="AU1381" s="124" t="s">
        <v>11837</v>
      </c>
      <c r="AV1381" s="104"/>
      <c r="AX1381" s="129"/>
      <c r="AY1381" s="139"/>
      <c r="AZ1381" s="139"/>
    </row>
    <row r="1382" spans="3:52" ht="50" customHeight="1">
      <c r="C1382" s="52" t="s">
        <v>6321</v>
      </c>
      <c r="D1382" s="130" t="s">
        <v>3133</v>
      </c>
      <c r="E1382" s="131" t="s">
        <v>6362</v>
      </c>
      <c r="F1382" s="132" t="s">
        <v>3134</v>
      </c>
      <c r="G1382" s="125">
        <v>10.114000000000001</v>
      </c>
      <c r="H1382" s="122">
        <v>10.111000000000001</v>
      </c>
      <c r="I1382" s="123">
        <f t="shared" si="651"/>
        <v>3.0000000000001137E-3</v>
      </c>
      <c r="J1382" s="124">
        <f t="shared" si="652"/>
        <v>2.9670655721492568E-2</v>
      </c>
      <c r="K1382" s="125">
        <v>10.114000000000001</v>
      </c>
      <c r="L1382" s="122">
        <v>10.111000000000001</v>
      </c>
      <c r="M1382" s="123">
        <f t="shared" si="657"/>
        <v>3.0000000000001137E-3</v>
      </c>
      <c r="N1382" s="124">
        <f t="shared" si="658"/>
        <v>2.9670655721492568E-2</v>
      </c>
      <c r="O1382" s="125" t="s">
        <v>11840</v>
      </c>
      <c r="P1382" s="122" t="s">
        <v>11840</v>
      </c>
      <c r="Q1382" s="123" t="s">
        <v>11839</v>
      </c>
      <c r="R1382" s="124" t="s">
        <v>11840</v>
      </c>
      <c r="S1382" s="125" t="s">
        <v>6421</v>
      </c>
      <c r="T1382" s="122" t="s">
        <v>6421</v>
      </c>
      <c r="U1382" s="123" t="s">
        <v>6421</v>
      </c>
      <c r="V1382" s="124" t="s">
        <v>6421</v>
      </c>
      <c r="W1382" s="121" t="s">
        <v>11839</v>
      </c>
      <c r="X1382" s="122" t="s">
        <v>11840</v>
      </c>
      <c r="Y1382" s="122" t="s">
        <v>11840</v>
      </c>
      <c r="Z1382" s="123" t="s">
        <v>11840</v>
      </c>
      <c r="AA1382" s="124" t="s">
        <v>11840</v>
      </c>
      <c r="AB1382" s="28" t="s">
        <v>11839</v>
      </c>
      <c r="AC1382" s="122" t="s">
        <v>11839</v>
      </c>
      <c r="AD1382" s="122" t="s">
        <v>11839</v>
      </c>
      <c r="AE1382" s="123" t="s">
        <v>11839</v>
      </c>
      <c r="AF1382" s="29" t="s">
        <v>11839</v>
      </c>
      <c r="AG1382" s="28" t="s">
        <v>11839</v>
      </c>
      <c r="AH1382" s="122" t="s">
        <v>11839</v>
      </c>
      <c r="AI1382" s="122" t="s">
        <v>11839</v>
      </c>
      <c r="AJ1382" s="123" t="s">
        <v>11839</v>
      </c>
      <c r="AK1382" s="124" t="s">
        <v>11839</v>
      </c>
      <c r="AL1382" s="28" t="s">
        <v>11839</v>
      </c>
      <c r="AM1382" s="122" t="s">
        <v>11839</v>
      </c>
      <c r="AN1382" s="122" t="s">
        <v>11839</v>
      </c>
      <c r="AO1382" s="123" t="s">
        <v>11839</v>
      </c>
      <c r="AP1382" s="29" t="s">
        <v>11839</v>
      </c>
      <c r="AQ1382" s="28" t="s">
        <v>11839</v>
      </c>
      <c r="AR1382" s="122" t="s">
        <v>11839</v>
      </c>
      <c r="AS1382" s="122" t="s">
        <v>11839</v>
      </c>
      <c r="AT1382" s="123" t="s">
        <v>11839</v>
      </c>
      <c r="AU1382" s="124" t="s">
        <v>11839</v>
      </c>
      <c r="AV1382" s="104"/>
      <c r="AX1382" s="129"/>
      <c r="AY1382" s="139"/>
      <c r="AZ1382" s="139"/>
    </row>
    <row r="1383" spans="3:52" ht="50" customHeight="1">
      <c r="C1383" s="52" t="s">
        <v>6315</v>
      </c>
      <c r="D1383" s="130" t="s">
        <v>6052</v>
      </c>
      <c r="E1383" s="131" t="s">
        <v>9489</v>
      </c>
      <c r="F1383" s="132" t="s">
        <v>6053</v>
      </c>
      <c r="G1383" s="125">
        <v>28440</v>
      </c>
      <c r="H1383" s="122">
        <v>28845</v>
      </c>
      <c r="I1383" s="123" t="s">
        <v>9490</v>
      </c>
      <c r="J1383" s="124" t="s">
        <v>9491</v>
      </c>
      <c r="K1383" s="125">
        <v>8564</v>
      </c>
      <c r="L1383" s="122">
        <v>8592</v>
      </c>
      <c r="M1383" s="123" t="s">
        <v>7973</v>
      </c>
      <c r="N1383" s="124" t="s">
        <v>7967</v>
      </c>
      <c r="O1383" s="125">
        <v>2670</v>
      </c>
      <c r="P1383" s="122">
        <v>2670</v>
      </c>
      <c r="Q1383" s="123">
        <v>0</v>
      </c>
      <c r="R1383" s="124">
        <v>0</v>
      </c>
      <c r="S1383" s="125">
        <v>17206</v>
      </c>
      <c r="T1383" s="122">
        <v>17584</v>
      </c>
      <c r="U1383" s="123" t="s">
        <v>9492</v>
      </c>
      <c r="V1383" s="124" t="s">
        <v>7976</v>
      </c>
      <c r="W1383" s="121" t="s">
        <v>6388</v>
      </c>
      <c r="X1383" s="122">
        <v>4000</v>
      </c>
      <c r="Y1383" s="122">
        <v>4000</v>
      </c>
      <c r="Z1383" s="123">
        <v>0</v>
      </c>
      <c r="AA1383" s="124">
        <v>0</v>
      </c>
      <c r="AB1383" s="28" t="s">
        <v>9493</v>
      </c>
      <c r="AC1383" s="122">
        <v>3233</v>
      </c>
      <c r="AD1383" s="122">
        <v>3349</v>
      </c>
      <c r="AE1383" s="123" t="s">
        <v>9494</v>
      </c>
      <c r="AF1383" s="29" t="s">
        <v>9495</v>
      </c>
      <c r="AG1383" s="28" t="s">
        <v>6505</v>
      </c>
      <c r="AH1383" s="122">
        <v>2142</v>
      </c>
      <c r="AI1383" s="122">
        <v>2042</v>
      </c>
      <c r="AJ1383" s="123">
        <v>100</v>
      </c>
      <c r="AK1383" s="124">
        <v>5</v>
      </c>
      <c r="AL1383" s="28" t="s">
        <v>8171</v>
      </c>
      <c r="AM1383" s="122">
        <v>1438</v>
      </c>
      <c r="AN1383" s="122">
        <v>1437</v>
      </c>
      <c r="AO1383" s="123">
        <v>1</v>
      </c>
      <c r="AP1383" s="29">
        <v>0</v>
      </c>
      <c r="AQ1383" s="28" t="s">
        <v>6484</v>
      </c>
      <c r="AR1383" s="122">
        <v>1120</v>
      </c>
      <c r="AS1383" s="122">
        <v>1120</v>
      </c>
      <c r="AT1383" s="123">
        <v>0</v>
      </c>
      <c r="AU1383" s="124">
        <v>0</v>
      </c>
      <c r="AV1383" s="9" t="s">
        <v>12303</v>
      </c>
      <c r="AX1383" s="129"/>
      <c r="AY1383" s="139"/>
      <c r="AZ1383" s="139"/>
    </row>
    <row r="1384" spans="3:52" ht="50" customHeight="1">
      <c r="C1384" s="52" t="s">
        <v>6315</v>
      </c>
      <c r="D1384" s="130" t="s">
        <v>6054</v>
      </c>
      <c r="E1384" s="131" t="s">
        <v>6363</v>
      </c>
      <c r="F1384" s="132" t="s">
        <v>6055</v>
      </c>
      <c r="G1384" s="125">
        <v>46119.656000000003</v>
      </c>
      <c r="H1384" s="122">
        <v>41703.478000000003</v>
      </c>
      <c r="I1384" s="123">
        <f t="shared" ref="I1384" si="663">G1384-H1384</f>
        <v>4416.1779999999999</v>
      </c>
      <c r="J1384" s="124">
        <f t="shared" ref="J1384" si="664">I1384/H1384*100</f>
        <v>10.589471698259793</v>
      </c>
      <c r="K1384" s="125">
        <v>15224.666999999999</v>
      </c>
      <c r="L1384" s="122">
        <v>15200.116</v>
      </c>
      <c r="M1384" s="123">
        <f t="shared" ref="M1384" si="665">K1384-L1384</f>
        <v>24.550999999999476</v>
      </c>
      <c r="N1384" s="124">
        <f t="shared" ref="N1384" si="666">M1384/L1384*100</f>
        <v>0.16151850420088554</v>
      </c>
      <c r="O1384" s="125">
        <v>1031.0250000000001</v>
      </c>
      <c r="P1384" s="122">
        <v>950.56899999999996</v>
      </c>
      <c r="Q1384" s="123">
        <f t="shared" ref="Q1384" si="667">O1384-P1384</f>
        <v>80.456000000000131</v>
      </c>
      <c r="R1384" s="124">
        <f t="shared" ref="R1384" si="668">Q1384/P1384*100</f>
        <v>8.4639831511442232</v>
      </c>
      <c r="S1384" s="125">
        <v>29863.964</v>
      </c>
      <c r="T1384" s="122">
        <v>25552.793000000001</v>
      </c>
      <c r="U1384" s="123">
        <f t="shared" ref="U1384" si="669">S1384-T1384</f>
        <v>4311.1709999999985</v>
      </c>
      <c r="V1384" s="124">
        <f t="shared" ref="V1384" si="670">U1384/T1384*100</f>
        <v>16.871623387705593</v>
      </c>
      <c r="W1384" s="121" t="s">
        <v>9496</v>
      </c>
      <c r="X1384" s="122">
        <v>8564</v>
      </c>
      <c r="Y1384" s="122">
        <v>4560</v>
      </c>
      <c r="Z1384" s="123">
        <f t="shared" ref="Z1384" si="671">X1384-Y1384</f>
        <v>4004</v>
      </c>
      <c r="AA1384" s="124">
        <f t="shared" ref="AA1384" si="672">Z1384/Y1384*100</f>
        <v>87.807017543859644</v>
      </c>
      <c r="AB1384" s="28" t="s">
        <v>9497</v>
      </c>
      <c r="AC1384" s="122">
        <v>8035</v>
      </c>
      <c r="AD1384" s="122">
        <v>8191</v>
      </c>
      <c r="AE1384" s="123">
        <f t="shared" ref="AE1384" si="673">AC1384-AD1384</f>
        <v>-156</v>
      </c>
      <c r="AF1384" s="29">
        <f t="shared" ref="AF1384" si="674">AE1384/AD1384*100</f>
        <v>-1.9045293614943231</v>
      </c>
      <c r="AG1384" s="28" t="s">
        <v>9498</v>
      </c>
      <c r="AH1384" s="122">
        <v>4275</v>
      </c>
      <c r="AI1384" s="122">
        <v>770</v>
      </c>
      <c r="AJ1384" s="123">
        <f t="shared" ref="AJ1384" si="675">AH1384-AI1384</f>
        <v>3505</v>
      </c>
      <c r="AK1384" s="124">
        <f t="shared" ref="AK1384" si="676">AJ1384/AI1384*100</f>
        <v>455.19480519480516</v>
      </c>
      <c r="AL1384" s="28" t="s">
        <v>9499</v>
      </c>
      <c r="AM1384" s="122">
        <v>1992</v>
      </c>
      <c r="AN1384" s="122">
        <v>2407</v>
      </c>
      <c r="AO1384" s="123">
        <f t="shared" ref="AO1384" si="677">AM1384-AN1384</f>
        <v>-415</v>
      </c>
      <c r="AP1384" s="29">
        <f t="shared" ref="AP1384" si="678">AO1384/AN1384*100</f>
        <v>-17.241379310344829</v>
      </c>
      <c r="AQ1384" s="28" t="s">
        <v>9500</v>
      </c>
      <c r="AR1384" s="122">
        <v>1783</v>
      </c>
      <c r="AS1384" s="122">
        <v>3553</v>
      </c>
      <c r="AT1384" s="123">
        <f t="shared" ref="AT1384" si="679">AR1384-AS1384</f>
        <v>-1770</v>
      </c>
      <c r="AU1384" s="124">
        <f t="shared" ref="AU1384" si="680">AT1384/AS1384*100</f>
        <v>-49.817056009006471</v>
      </c>
      <c r="AV1384" s="9" t="s">
        <v>9501</v>
      </c>
      <c r="AX1384" s="129"/>
      <c r="AY1384" s="139"/>
      <c r="AZ1384" s="139"/>
    </row>
    <row r="1385" spans="3:52" ht="50" customHeight="1">
      <c r="C1385" s="52" t="s">
        <v>6322</v>
      </c>
      <c r="D1385" s="106" t="s">
        <v>3135</v>
      </c>
      <c r="E1385" s="131" t="s">
        <v>9357</v>
      </c>
      <c r="F1385" s="108" t="s">
        <v>3136</v>
      </c>
      <c r="G1385" s="125">
        <v>15861.124</v>
      </c>
      <c r="H1385" s="122">
        <v>17376.398000000001</v>
      </c>
      <c r="I1385" s="123">
        <f t="shared" ref="I1385:I1415" si="681">G1385-H1385</f>
        <v>-1515.2740000000013</v>
      </c>
      <c r="J1385" s="124">
        <f t="shared" ref="J1385:J1415" si="682">I1385/H1385*100</f>
        <v>-8.7202997997628806</v>
      </c>
      <c r="K1385" s="125">
        <v>5116.0929999999998</v>
      </c>
      <c r="L1385" s="122">
        <v>5826.0720000000001</v>
      </c>
      <c r="M1385" s="123">
        <f t="shared" ref="M1385:M1415" si="683">K1385-L1385</f>
        <v>-709.97900000000027</v>
      </c>
      <c r="N1385" s="124">
        <f t="shared" ref="N1385:N1415" si="684">M1385/L1385*100</f>
        <v>-12.186238000491588</v>
      </c>
      <c r="O1385" s="125">
        <v>71.021000000000001</v>
      </c>
      <c r="P1385" s="122">
        <v>70.921000000000006</v>
      </c>
      <c r="Q1385" s="123">
        <f t="shared" ref="Q1385:Q1415" si="685">O1385-P1385</f>
        <v>9.9999999999994316E-2</v>
      </c>
      <c r="R1385" s="124">
        <f t="shared" ref="R1385:R1415" si="686">Q1385/P1385*100</f>
        <v>0.14100195992723497</v>
      </c>
      <c r="S1385" s="125">
        <v>10674.01</v>
      </c>
      <c r="T1385" s="122">
        <v>11479.405000000001</v>
      </c>
      <c r="U1385" s="123">
        <f t="shared" ref="U1385:U1415" si="687">S1385-T1385</f>
        <v>-805.39500000000044</v>
      </c>
      <c r="V1385" s="124">
        <f t="shared" ref="V1385:V1415" si="688">U1385/T1385*100</f>
        <v>-7.0159995226233454</v>
      </c>
      <c r="W1385" s="121" t="s">
        <v>9358</v>
      </c>
      <c r="X1385" s="122">
        <v>9853</v>
      </c>
      <c r="Y1385" s="122">
        <v>10783</v>
      </c>
      <c r="Z1385" s="123">
        <f t="shared" ref="Z1385:Z1415" si="689">X1385-Y1385</f>
        <v>-930</v>
      </c>
      <c r="AA1385" s="124">
        <f t="shared" ref="AA1385:AA1415" si="690">Z1385/Y1385*100</f>
        <v>-8.6246870073263473</v>
      </c>
      <c r="AB1385" s="28" t="s">
        <v>6396</v>
      </c>
      <c r="AC1385" s="122">
        <v>493</v>
      </c>
      <c r="AD1385" s="122">
        <v>379</v>
      </c>
      <c r="AE1385" s="123">
        <f t="shared" ref="AE1385:AE1415" si="691">AC1385-AD1385</f>
        <v>114</v>
      </c>
      <c r="AF1385" s="29">
        <f t="shared" ref="AF1385:AF1415" si="692">AE1385/AD1385*100</f>
        <v>30.079155672823219</v>
      </c>
      <c r="AG1385" s="28" t="s">
        <v>6502</v>
      </c>
      <c r="AH1385" s="122">
        <v>166</v>
      </c>
      <c r="AI1385" s="122">
        <v>161</v>
      </c>
      <c r="AJ1385" s="123">
        <f t="shared" ref="AJ1385:AJ1415" si="693">AH1385-AI1385</f>
        <v>5</v>
      </c>
      <c r="AK1385" s="124">
        <f t="shared" ref="AK1385:AK1415" si="694">AJ1385/AI1385*100</f>
        <v>3.1055900621118013</v>
      </c>
      <c r="AL1385" s="28" t="s">
        <v>6501</v>
      </c>
      <c r="AM1385" s="122">
        <v>50</v>
      </c>
      <c r="AN1385" s="122">
        <v>53</v>
      </c>
      <c r="AO1385" s="123">
        <f t="shared" ref="AO1385:AO1415" si="695">AM1385-AN1385</f>
        <v>-3</v>
      </c>
      <c r="AP1385" s="29">
        <f t="shared" ref="AP1385:AP1415" si="696">AO1385/AN1385*100</f>
        <v>-5.6603773584905666</v>
      </c>
      <c r="AQ1385" s="28" t="s">
        <v>6400</v>
      </c>
      <c r="AR1385" s="122">
        <v>39</v>
      </c>
      <c r="AS1385" s="122">
        <v>44</v>
      </c>
      <c r="AT1385" s="123">
        <f t="shared" ref="AT1385:AT1415" si="697">AR1385-AS1385</f>
        <v>-5</v>
      </c>
      <c r="AU1385" s="124">
        <f t="shared" ref="AU1385:AU1415" si="698">AT1385/AS1385*100</f>
        <v>-11.363636363636363</v>
      </c>
      <c r="AV1385" s="9" t="s">
        <v>12304</v>
      </c>
      <c r="AX1385" s="129"/>
      <c r="AY1385" s="139"/>
      <c r="AZ1385" s="139"/>
    </row>
    <row r="1386" spans="3:52" ht="50" customHeight="1">
      <c r="C1386" s="52" t="s">
        <v>6318</v>
      </c>
      <c r="D1386" s="130" t="s">
        <v>3137</v>
      </c>
      <c r="E1386" s="131" t="s">
        <v>9357</v>
      </c>
      <c r="F1386" s="132" t="s">
        <v>3138</v>
      </c>
      <c r="G1386" s="125">
        <v>5141.2849999999999</v>
      </c>
      <c r="H1386" s="122">
        <v>4754.1580000000004</v>
      </c>
      <c r="I1386" s="123">
        <f t="shared" si="681"/>
        <v>387.1269999999995</v>
      </c>
      <c r="J1386" s="124">
        <f t="shared" si="682"/>
        <v>8.1429140554436668</v>
      </c>
      <c r="K1386" s="125">
        <v>3107.895</v>
      </c>
      <c r="L1386" s="122">
        <v>2845.5619999999999</v>
      </c>
      <c r="M1386" s="123">
        <f t="shared" si="683"/>
        <v>262.33300000000008</v>
      </c>
      <c r="N1386" s="124">
        <f t="shared" si="684"/>
        <v>9.2190224637523297</v>
      </c>
      <c r="O1386" s="125">
        <v>201.83099999999999</v>
      </c>
      <c r="P1386" s="122">
        <v>201.77600000000001</v>
      </c>
      <c r="Q1386" s="123">
        <f t="shared" si="685"/>
        <v>5.49999999999784E-2</v>
      </c>
      <c r="R1386" s="124">
        <f t="shared" si="686"/>
        <v>2.7257949409235191E-2</v>
      </c>
      <c r="S1386" s="125">
        <v>1831.559</v>
      </c>
      <c r="T1386" s="122">
        <v>1706.82</v>
      </c>
      <c r="U1386" s="123">
        <f t="shared" si="687"/>
        <v>124.73900000000003</v>
      </c>
      <c r="V1386" s="124">
        <f t="shared" si="688"/>
        <v>7.3082691789409573</v>
      </c>
      <c r="W1386" s="121" t="s">
        <v>9359</v>
      </c>
      <c r="X1386" s="122">
        <v>863</v>
      </c>
      <c r="Y1386" s="122">
        <v>877</v>
      </c>
      <c r="Z1386" s="123">
        <f t="shared" si="689"/>
        <v>-14</v>
      </c>
      <c r="AA1386" s="124">
        <f t="shared" si="690"/>
        <v>-1.5963511972633979</v>
      </c>
      <c r="AB1386" s="28" t="s">
        <v>9360</v>
      </c>
      <c r="AC1386" s="122">
        <v>413</v>
      </c>
      <c r="AD1386" s="122">
        <v>409</v>
      </c>
      <c r="AE1386" s="123">
        <f t="shared" si="691"/>
        <v>4</v>
      </c>
      <c r="AF1386" s="29">
        <f t="shared" si="692"/>
        <v>0.97799511002444983</v>
      </c>
      <c r="AG1386" s="28" t="s">
        <v>9362</v>
      </c>
      <c r="AH1386" s="122">
        <v>278</v>
      </c>
      <c r="AI1386" s="122">
        <v>42</v>
      </c>
      <c r="AJ1386" s="123">
        <f t="shared" si="693"/>
        <v>236</v>
      </c>
      <c r="AK1386" s="124">
        <f t="shared" si="694"/>
        <v>561.90476190476181</v>
      </c>
      <c r="AL1386" s="28" t="s">
        <v>9363</v>
      </c>
      <c r="AM1386" s="122">
        <v>121</v>
      </c>
      <c r="AN1386" s="122">
        <v>169</v>
      </c>
      <c r="AO1386" s="123">
        <f t="shared" si="695"/>
        <v>-48</v>
      </c>
      <c r="AP1386" s="29">
        <f t="shared" si="696"/>
        <v>-28.402366863905325</v>
      </c>
      <c r="AQ1386" s="28" t="s">
        <v>9365</v>
      </c>
      <c r="AR1386" s="122">
        <v>49</v>
      </c>
      <c r="AS1386" s="122">
        <v>90</v>
      </c>
      <c r="AT1386" s="123">
        <f t="shared" si="697"/>
        <v>-41</v>
      </c>
      <c r="AU1386" s="124">
        <f t="shared" si="698"/>
        <v>-45.555555555555557</v>
      </c>
      <c r="AV1386" s="9" t="s">
        <v>12305</v>
      </c>
      <c r="AX1386" s="129"/>
      <c r="AY1386" s="139"/>
      <c r="AZ1386" s="139"/>
    </row>
    <row r="1387" spans="3:52" ht="50" customHeight="1">
      <c r="C1387" s="52" t="s">
        <v>6317</v>
      </c>
      <c r="D1387" s="130" t="s">
        <v>3139</v>
      </c>
      <c r="E1387" s="131" t="s">
        <v>9357</v>
      </c>
      <c r="F1387" s="132" t="s">
        <v>3140</v>
      </c>
      <c r="G1387" s="125">
        <v>2870.1370000000002</v>
      </c>
      <c r="H1387" s="122">
        <v>2775.1219999999998</v>
      </c>
      <c r="I1387" s="123">
        <f t="shared" si="681"/>
        <v>95.015000000000327</v>
      </c>
      <c r="J1387" s="124">
        <f t="shared" si="682"/>
        <v>3.4238134395533</v>
      </c>
      <c r="K1387" s="125">
        <v>1390.9929999999999</v>
      </c>
      <c r="L1387" s="122">
        <v>1390.86</v>
      </c>
      <c r="M1387" s="123">
        <f t="shared" si="683"/>
        <v>0.1330000000000382</v>
      </c>
      <c r="N1387" s="124">
        <f t="shared" si="684"/>
        <v>9.5624290007648646E-3</v>
      </c>
      <c r="O1387" s="125" t="s">
        <v>11840</v>
      </c>
      <c r="P1387" s="122" t="s">
        <v>11840</v>
      </c>
      <c r="Q1387" s="123" t="s">
        <v>11839</v>
      </c>
      <c r="R1387" s="124" t="s">
        <v>11840</v>
      </c>
      <c r="S1387" s="125">
        <v>1479.144</v>
      </c>
      <c r="T1387" s="122">
        <v>1384.2619999999999</v>
      </c>
      <c r="U1387" s="123">
        <f t="shared" si="687"/>
        <v>94.882000000000062</v>
      </c>
      <c r="V1387" s="124">
        <f t="shared" si="688"/>
        <v>6.8543382683336</v>
      </c>
      <c r="W1387" s="121" t="s">
        <v>9366</v>
      </c>
      <c r="X1387" s="122">
        <v>1281</v>
      </c>
      <c r="Y1387" s="122">
        <v>1181</v>
      </c>
      <c r="Z1387" s="123">
        <f t="shared" si="689"/>
        <v>100</v>
      </c>
      <c r="AA1387" s="124">
        <f t="shared" si="690"/>
        <v>8.4674005080440296</v>
      </c>
      <c r="AB1387" s="28" t="s">
        <v>9367</v>
      </c>
      <c r="AC1387" s="122">
        <v>57</v>
      </c>
      <c r="AD1387" s="122">
        <v>57</v>
      </c>
      <c r="AE1387" s="123">
        <f t="shared" si="691"/>
        <v>0</v>
      </c>
      <c r="AF1387" s="29">
        <f t="shared" si="692"/>
        <v>0</v>
      </c>
      <c r="AG1387" s="28" t="s">
        <v>9368</v>
      </c>
      <c r="AH1387" s="122">
        <v>50</v>
      </c>
      <c r="AI1387" s="122">
        <v>50</v>
      </c>
      <c r="AJ1387" s="123">
        <f t="shared" si="693"/>
        <v>0</v>
      </c>
      <c r="AK1387" s="124">
        <f t="shared" si="694"/>
        <v>0</v>
      </c>
      <c r="AL1387" s="28" t="s">
        <v>9369</v>
      </c>
      <c r="AM1387" s="122">
        <v>26</v>
      </c>
      <c r="AN1387" s="122">
        <v>32</v>
      </c>
      <c r="AO1387" s="123">
        <f t="shared" si="695"/>
        <v>-6</v>
      </c>
      <c r="AP1387" s="29">
        <f t="shared" si="696"/>
        <v>-18.75</v>
      </c>
      <c r="AQ1387" s="28" t="s">
        <v>6443</v>
      </c>
      <c r="AR1387" s="122">
        <v>21</v>
      </c>
      <c r="AS1387" s="122">
        <v>21</v>
      </c>
      <c r="AT1387" s="123">
        <f t="shared" si="697"/>
        <v>0</v>
      </c>
      <c r="AU1387" s="124">
        <f t="shared" si="698"/>
        <v>0</v>
      </c>
      <c r="AV1387" s="9" t="s">
        <v>12306</v>
      </c>
      <c r="AX1387" s="129"/>
      <c r="AY1387" s="139"/>
      <c r="AZ1387" s="139"/>
    </row>
    <row r="1388" spans="3:52" ht="50" customHeight="1">
      <c r="C1388" s="52" t="s">
        <v>6317</v>
      </c>
      <c r="D1388" s="130" t="s">
        <v>3141</v>
      </c>
      <c r="E1388" s="131" t="s">
        <v>9357</v>
      </c>
      <c r="F1388" s="132" t="s">
        <v>3142</v>
      </c>
      <c r="G1388" s="125">
        <v>7449.4189999999999</v>
      </c>
      <c r="H1388" s="122">
        <v>7320.0709999999999</v>
      </c>
      <c r="I1388" s="123">
        <f t="shared" si="681"/>
        <v>129.34799999999996</v>
      </c>
      <c r="J1388" s="124">
        <f t="shared" si="682"/>
        <v>1.7670320410826612</v>
      </c>
      <c r="K1388" s="125">
        <v>4314.3509999999997</v>
      </c>
      <c r="L1388" s="122">
        <v>4123.5990000000002</v>
      </c>
      <c r="M1388" s="123">
        <f t="shared" si="683"/>
        <v>190.7519999999995</v>
      </c>
      <c r="N1388" s="124">
        <f t="shared" si="684"/>
        <v>4.6258620200460694</v>
      </c>
      <c r="O1388" s="125">
        <v>308.59500000000003</v>
      </c>
      <c r="P1388" s="122">
        <v>308.51499999999999</v>
      </c>
      <c r="Q1388" s="123">
        <f t="shared" si="685"/>
        <v>8.0000000000040927E-2</v>
      </c>
      <c r="R1388" s="124">
        <f t="shared" si="686"/>
        <v>2.5930667876777766E-2</v>
      </c>
      <c r="S1388" s="125">
        <v>2826.473</v>
      </c>
      <c r="T1388" s="122">
        <v>2887.9569999999999</v>
      </c>
      <c r="U1388" s="123">
        <f t="shared" si="687"/>
        <v>-61.483999999999924</v>
      </c>
      <c r="V1388" s="124">
        <f t="shared" si="688"/>
        <v>-2.1289790672091007</v>
      </c>
      <c r="W1388" s="121" t="s">
        <v>6456</v>
      </c>
      <c r="X1388" s="122">
        <v>620</v>
      </c>
      <c r="Y1388" s="122">
        <v>279</v>
      </c>
      <c r="Z1388" s="123">
        <f t="shared" si="689"/>
        <v>341</v>
      </c>
      <c r="AA1388" s="124">
        <f t="shared" si="690"/>
        <v>122.22222222222223</v>
      </c>
      <c r="AB1388" s="28" t="s">
        <v>8084</v>
      </c>
      <c r="AC1388" s="122">
        <v>611</v>
      </c>
      <c r="AD1388" s="122">
        <v>602</v>
      </c>
      <c r="AE1388" s="123">
        <f t="shared" si="691"/>
        <v>9</v>
      </c>
      <c r="AF1388" s="29">
        <f t="shared" si="692"/>
        <v>1.4950166112956811</v>
      </c>
      <c r="AG1388" s="28" t="s">
        <v>7305</v>
      </c>
      <c r="AH1388" s="122">
        <v>304</v>
      </c>
      <c r="AI1388" s="122">
        <v>304</v>
      </c>
      <c r="AJ1388" s="123">
        <f t="shared" si="693"/>
        <v>0</v>
      </c>
      <c r="AK1388" s="124">
        <f t="shared" si="694"/>
        <v>0</v>
      </c>
      <c r="AL1388" s="28" t="s">
        <v>6821</v>
      </c>
      <c r="AM1388" s="122">
        <v>275</v>
      </c>
      <c r="AN1388" s="122">
        <v>752</v>
      </c>
      <c r="AO1388" s="123">
        <f t="shared" si="695"/>
        <v>-477</v>
      </c>
      <c r="AP1388" s="29">
        <f t="shared" si="696"/>
        <v>-63.430851063829785</v>
      </c>
      <c r="AQ1388" s="28" t="s">
        <v>7902</v>
      </c>
      <c r="AR1388" s="122">
        <v>249</v>
      </c>
      <c r="AS1388" s="122">
        <v>249</v>
      </c>
      <c r="AT1388" s="123">
        <f t="shared" si="697"/>
        <v>0</v>
      </c>
      <c r="AU1388" s="124">
        <f t="shared" si="698"/>
        <v>0</v>
      </c>
      <c r="AV1388" s="9" t="s">
        <v>12307</v>
      </c>
      <c r="AX1388" s="129"/>
      <c r="AY1388" s="139"/>
      <c r="AZ1388" s="139"/>
    </row>
    <row r="1389" spans="3:52" ht="50" customHeight="1">
      <c r="C1389" s="52" t="s">
        <v>6318</v>
      </c>
      <c r="D1389" s="130" t="s">
        <v>3143</v>
      </c>
      <c r="E1389" s="131" t="s">
        <v>9357</v>
      </c>
      <c r="F1389" s="132" t="s">
        <v>3144</v>
      </c>
      <c r="G1389" s="125">
        <v>5890.2259999999997</v>
      </c>
      <c r="H1389" s="122">
        <v>5518.5649999999996</v>
      </c>
      <c r="I1389" s="123">
        <f t="shared" si="681"/>
        <v>371.66100000000006</v>
      </c>
      <c r="J1389" s="124">
        <f t="shared" si="682"/>
        <v>6.7347399188013561</v>
      </c>
      <c r="K1389" s="125">
        <v>3189.8180000000002</v>
      </c>
      <c r="L1389" s="122">
        <v>3188.8560000000002</v>
      </c>
      <c r="M1389" s="123">
        <f t="shared" si="683"/>
        <v>0.96199999999998909</v>
      </c>
      <c r="N1389" s="124">
        <f t="shared" si="684"/>
        <v>3.0167558522554452E-2</v>
      </c>
      <c r="O1389" s="125">
        <v>1172.71</v>
      </c>
      <c r="P1389" s="122">
        <v>1112.3</v>
      </c>
      <c r="Q1389" s="123">
        <f t="shared" si="685"/>
        <v>60.410000000000082</v>
      </c>
      <c r="R1389" s="124">
        <f t="shared" si="686"/>
        <v>5.4310887350535006</v>
      </c>
      <c r="S1389" s="125">
        <v>1527.6980000000001</v>
      </c>
      <c r="T1389" s="122">
        <v>1217.4090000000001</v>
      </c>
      <c r="U1389" s="123">
        <f t="shared" si="687"/>
        <v>310.28899999999999</v>
      </c>
      <c r="V1389" s="124">
        <f t="shared" si="688"/>
        <v>25.487654518736097</v>
      </c>
      <c r="W1389" s="121" t="s">
        <v>9370</v>
      </c>
      <c r="X1389" s="122">
        <v>483</v>
      </c>
      <c r="Y1389" s="122">
        <v>550</v>
      </c>
      <c r="Z1389" s="123">
        <f t="shared" si="689"/>
        <v>-67</v>
      </c>
      <c r="AA1389" s="124">
        <f t="shared" si="690"/>
        <v>-12.181818181818182</v>
      </c>
      <c r="AB1389" s="28" t="s">
        <v>6410</v>
      </c>
      <c r="AC1389" s="122">
        <v>344</v>
      </c>
      <c r="AD1389" s="122">
        <v>93</v>
      </c>
      <c r="AE1389" s="123">
        <f t="shared" si="691"/>
        <v>251</v>
      </c>
      <c r="AF1389" s="29">
        <f t="shared" si="692"/>
        <v>269.89247311827955</v>
      </c>
      <c r="AG1389" s="28" t="s">
        <v>9371</v>
      </c>
      <c r="AH1389" s="122">
        <v>211</v>
      </c>
      <c r="AI1389" s="122">
        <v>205</v>
      </c>
      <c r="AJ1389" s="123">
        <f t="shared" si="693"/>
        <v>6</v>
      </c>
      <c r="AK1389" s="124">
        <f t="shared" si="694"/>
        <v>2.9268292682926833</v>
      </c>
      <c r="AL1389" s="28" t="s">
        <v>8176</v>
      </c>
      <c r="AM1389" s="122">
        <v>158</v>
      </c>
      <c r="AN1389" s="122">
        <v>104</v>
      </c>
      <c r="AO1389" s="123">
        <f t="shared" si="695"/>
        <v>54</v>
      </c>
      <c r="AP1389" s="29">
        <f t="shared" si="696"/>
        <v>51.923076923076927</v>
      </c>
      <c r="AQ1389" s="28" t="s">
        <v>9372</v>
      </c>
      <c r="AR1389" s="122">
        <v>154</v>
      </c>
      <c r="AS1389" s="122">
        <v>103</v>
      </c>
      <c r="AT1389" s="123">
        <f t="shared" si="697"/>
        <v>51</v>
      </c>
      <c r="AU1389" s="124">
        <f t="shared" si="698"/>
        <v>49.514563106796118</v>
      </c>
      <c r="AV1389" s="9" t="s">
        <v>12308</v>
      </c>
      <c r="AX1389" s="129"/>
      <c r="AY1389" s="139"/>
      <c r="AZ1389" s="139"/>
    </row>
    <row r="1390" spans="3:52" ht="50" customHeight="1">
      <c r="C1390" s="52" t="s">
        <v>6318</v>
      </c>
      <c r="D1390" s="130" t="s">
        <v>3145</v>
      </c>
      <c r="E1390" s="131" t="s">
        <v>9357</v>
      </c>
      <c r="F1390" s="132" t="s">
        <v>3146</v>
      </c>
      <c r="G1390" s="125">
        <v>13907.521000000001</v>
      </c>
      <c r="H1390" s="122">
        <v>13878.188</v>
      </c>
      <c r="I1390" s="123">
        <f t="shared" si="681"/>
        <v>29.333000000000538</v>
      </c>
      <c r="J1390" s="124">
        <f t="shared" si="682"/>
        <v>0.21136044561437373</v>
      </c>
      <c r="K1390" s="125">
        <v>6313.2629999999999</v>
      </c>
      <c r="L1390" s="122">
        <v>6612.4</v>
      </c>
      <c r="M1390" s="123">
        <f t="shared" si="683"/>
        <v>-299.13699999999972</v>
      </c>
      <c r="N1390" s="124">
        <f t="shared" si="684"/>
        <v>-4.52387937813804</v>
      </c>
      <c r="O1390" s="125">
        <v>1297.3810000000001</v>
      </c>
      <c r="P1390" s="122">
        <v>1293.7739999999999</v>
      </c>
      <c r="Q1390" s="123">
        <f t="shared" si="685"/>
        <v>3.6070000000001983</v>
      </c>
      <c r="R1390" s="124">
        <f t="shared" si="686"/>
        <v>0.27879676048523144</v>
      </c>
      <c r="S1390" s="125">
        <v>6296.8770000000004</v>
      </c>
      <c r="T1390" s="122">
        <v>5972.0140000000001</v>
      </c>
      <c r="U1390" s="123">
        <f t="shared" si="687"/>
        <v>324.86300000000028</v>
      </c>
      <c r="V1390" s="124">
        <f t="shared" si="688"/>
        <v>5.4397561693592857</v>
      </c>
      <c r="W1390" s="121" t="s">
        <v>9373</v>
      </c>
      <c r="X1390" s="122">
        <v>2003</v>
      </c>
      <c r="Y1390" s="122">
        <v>1988</v>
      </c>
      <c r="Z1390" s="123">
        <f t="shared" si="689"/>
        <v>15</v>
      </c>
      <c r="AA1390" s="124">
        <f t="shared" si="690"/>
        <v>0.75452716297786715</v>
      </c>
      <c r="AB1390" s="28" t="s">
        <v>9374</v>
      </c>
      <c r="AC1390" s="122">
        <v>1276</v>
      </c>
      <c r="AD1390" s="122">
        <v>921</v>
      </c>
      <c r="AE1390" s="123">
        <f t="shared" si="691"/>
        <v>355</v>
      </c>
      <c r="AF1390" s="29">
        <f t="shared" si="692"/>
        <v>38.545059717698152</v>
      </c>
      <c r="AG1390" s="28" t="s">
        <v>9375</v>
      </c>
      <c r="AH1390" s="122">
        <v>923</v>
      </c>
      <c r="AI1390" s="122">
        <v>919</v>
      </c>
      <c r="AJ1390" s="123">
        <f t="shared" si="693"/>
        <v>4</v>
      </c>
      <c r="AK1390" s="124">
        <f t="shared" si="694"/>
        <v>0.43525571273122959</v>
      </c>
      <c r="AL1390" s="28" t="s">
        <v>9360</v>
      </c>
      <c r="AM1390" s="122">
        <v>912</v>
      </c>
      <c r="AN1390" s="122">
        <v>911</v>
      </c>
      <c r="AO1390" s="123">
        <f t="shared" si="695"/>
        <v>1</v>
      </c>
      <c r="AP1390" s="29">
        <f t="shared" si="696"/>
        <v>0.10976948408342481</v>
      </c>
      <c r="AQ1390" s="28" t="s">
        <v>9377</v>
      </c>
      <c r="AR1390" s="122">
        <v>799</v>
      </c>
      <c r="AS1390" s="122">
        <v>715</v>
      </c>
      <c r="AT1390" s="123">
        <f t="shared" si="697"/>
        <v>84</v>
      </c>
      <c r="AU1390" s="124">
        <f t="shared" si="698"/>
        <v>11.748251748251748</v>
      </c>
      <c r="AV1390" s="9" t="s">
        <v>12309</v>
      </c>
      <c r="AX1390" s="129"/>
      <c r="AY1390" s="139"/>
      <c r="AZ1390" s="139"/>
    </row>
    <row r="1391" spans="3:52" ht="50" customHeight="1">
      <c r="C1391" s="52" t="s">
        <v>6322</v>
      </c>
      <c r="D1391" s="130" t="s">
        <v>3147</v>
      </c>
      <c r="E1391" s="131" t="s">
        <v>9357</v>
      </c>
      <c r="F1391" s="132" t="s">
        <v>3148</v>
      </c>
      <c r="G1391" s="125">
        <v>11202.394</v>
      </c>
      <c r="H1391" s="122">
        <v>10863.947</v>
      </c>
      <c r="I1391" s="123">
        <f t="shared" si="681"/>
        <v>338.44700000000012</v>
      </c>
      <c r="J1391" s="124">
        <f t="shared" si="682"/>
        <v>3.1153226355025492</v>
      </c>
      <c r="K1391" s="125">
        <v>4822.22</v>
      </c>
      <c r="L1391" s="122">
        <v>4421.2330000000002</v>
      </c>
      <c r="M1391" s="123">
        <f t="shared" si="683"/>
        <v>400.98700000000008</v>
      </c>
      <c r="N1391" s="124">
        <f t="shared" si="684"/>
        <v>9.0695740305928254</v>
      </c>
      <c r="O1391" s="125" t="s">
        <v>11840</v>
      </c>
      <c r="P1391" s="122" t="s">
        <v>11840</v>
      </c>
      <c r="Q1391" s="123" t="s">
        <v>11839</v>
      </c>
      <c r="R1391" s="124" t="s">
        <v>11840</v>
      </c>
      <c r="S1391" s="125">
        <v>6380.174</v>
      </c>
      <c r="T1391" s="122">
        <v>6442.7139999999999</v>
      </c>
      <c r="U1391" s="123">
        <f t="shared" si="687"/>
        <v>-62.539999999999964</v>
      </c>
      <c r="V1391" s="124">
        <f t="shared" si="688"/>
        <v>-0.97070892794558272</v>
      </c>
      <c r="W1391" s="121" t="s">
        <v>9378</v>
      </c>
      <c r="X1391" s="122">
        <v>2519</v>
      </c>
      <c r="Y1391" s="122">
        <v>2777</v>
      </c>
      <c r="Z1391" s="123">
        <f t="shared" si="689"/>
        <v>-258</v>
      </c>
      <c r="AA1391" s="124">
        <f t="shared" si="690"/>
        <v>-9.2906013683831468</v>
      </c>
      <c r="AB1391" s="28" t="s">
        <v>9379</v>
      </c>
      <c r="AC1391" s="122">
        <v>1887</v>
      </c>
      <c r="AD1391" s="122">
        <v>1731</v>
      </c>
      <c r="AE1391" s="123">
        <f t="shared" si="691"/>
        <v>156</v>
      </c>
      <c r="AF1391" s="29">
        <f t="shared" si="692"/>
        <v>9.0121317157712308</v>
      </c>
      <c r="AG1391" s="28" t="s">
        <v>9362</v>
      </c>
      <c r="AH1391" s="122">
        <v>660</v>
      </c>
      <c r="AI1391" s="122">
        <v>659</v>
      </c>
      <c r="AJ1391" s="123">
        <f t="shared" si="693"/>
        <v>1</v>
      </c>
      <c r="AK1391" s="124">
        <f t="shared" si="694"/>
        <v>0.15174506828528073</v>
      </c>
      <c r="AL1391" s="28" t="s">
        <v>9380</v>
      </c>
      <c r="AM1391" s="122">
        <v>440</v>
      </c>
      <c r="AN1391" s="122">
        <v>390</v>
      </c>
      <c r="AO1391" s="123">
        <f t="shared" si="695"/>
        <v>50</v>
      </c>
      <c r="AP1391" s="29">
        <f t="shared" si="696"/>
        <v>12.820512820512819</v>
      </c>
      <c r="AQ1391" s="28" t="s">
        <v>9382</v>
      </c>
      <c r="AR1391" s="122">
        <v>305</v>
      </c>
      <c r="AS1391" s="122">
        <v>306</v>
      </c>
      <c r="AT1391" s="123">
        <f t="shared" si="697"/>
        <v>-1</v>
      </c>
      <c r="AU1391" s="124">
        <f t="shared" si="698"/>
        <v>-0.32679738562091504</v>
      </c>
      <c r="AV1391" s="9" t="s">
        <v>12310</v>
      </c>
      <c r="AX1391" s="129"/>
      <c r="AY1391" s="139"/>
      <c r="AZ1391" s="139"/>
    </row>
    <row r="1392" spans="3:52" ht="50" customHeight="1">
      <c r="C1392" s="52" t="s">
        <v>6317</v>
      </c>
      <c r="D1392" s="130" t="s">
        <v>3149</v>
      </c>
      <c r="E1392" s="131" t="s">
        <v>9357</v>
      </c>
      <c r="F1392" s="132" t="s">
        <v>3150</v>
      </c>
      <c r="G1392" s="125">
        <v>16047.999</v>
      </c>
      <c r="H1392" s="122">
        <v>16467.232</v>
      </c>
      <c r="I1392" s="123">
        <f t="shared" si="681"/>
        <v>-419.23300000000017</v>
      </c>
      <c r="J1392" s="124">
        <f t="shared" si="682"/>
        <v>-2.5458619882200004</v>
      </c>
      <c r="K1392" s="125">
        <v>7856.1710000000003</v>
      </c>
      <c r="L1392" s="122">
        <v>7210.8069999999998</v>
      </c>
      <c r="M1392" s="123">
        <f t="shared" si="683"/>
        <v>645.36400000000049</v>
      </c>
      <c r="N1392" s="124">
        <f t="shared" si="684"/>
        <v>8.949955254661516</v>
      </c>
      <c r="O1392" s="125" t="s">
        <v>11840</v>
      </c>
      <c r="P1392" s="122" t="s">
        <v>11840</v>
      </c>
      <c r="Q1392" s="123" t="s">
        <v>11839</v>
      </c>
      <c r="R1392" s="124" t="s">
        <v>11840</v>
      </c>
      <c r="S1392" s="125">
        <v>8191.8280000000004</v>
      </c>
      <c r="T1392" s="122">
        <v>9256.4249999999993</v>
      </c>
      <c r="U1392" s="123">
        <f t="shared" si="687"/>
        <v>-1064.5969999999988</v>
      </c>
      <c r="V1392" s="124">
        <f t="shared" si="688"/>
        <v>-11.501168107557712</v>
      </c>
      <c r="W1392" s="121" t="s">
        <v>6441</v>
      </c>
      <c r="X1392" s="122">
        <v>4143</v>
      </c>
      <c r="Y1392" s="122">
        <v>4312</v>
      </c>
      <c r="Z1392" s="123">
        <f t="shared" si="689"/>
        <v>-169</v>
      </c>
      <c r="AA1392" s="124">
        <f t="shared" si="690"/>
        <v>-3.9192949907235626</v>
      </c>
      <c r="AB1392" s="28" t="s">
        <v>6388</v>
      </c>
      <c r="AC1392" s="122">
        <v>1500</v>
      </c>
      <c r="AD1392" s="122">
        <v>2000</v>
      </c>
      <c r="AE1392" s="123">
        <f t="shared" si="691"/>
        <v>-500</v>
      </c>
      <c r="AF1392" s="29">
        <f t="shared" si="692"/>
        <v>-25</v>
      </c>
      <c r="AG1392" s="28" t="s">
        <v>9383</v>
      </c>
      <c r="AH1392" s="122">
        <v>1020</v>
      </c>
      <c r="AI1392" s="122">
        <v>1448</v>
      </c>
      <c r="AJ1392" s="123">
        <f t="shared" si="693"/>
        <v>-428</v>
      </c>
      <c r="AK1392" s="124">
        <f t="shared" si="694"/>
        <v>-29.55801104972376</v>
      </c>
      <c r="AL1392" s="28" t="s">
        <v>9384</v>
      </c>
      <c r="AM1392" s="122">
        <v>712</v>
      </c>
      <c r="AN1392" s="122">
        <v>717</v>
      </c>
      <c r="AO1392" s="123">
        <f t="shared" si="695"/>
        <v>-5</v>
      </c>
      <c r="AP1392" s="29">
        <f t="shared" si="696"/>
        <v>-0.69735006973500702</v>
      </c>
      <c r="AQ1392" s="28" t="s">
        <v>6484</v>
      </c>
      <c r="AR1392" s="122">
        <v>565</v>
      </c>
      <c r="AS1392" s="122">
        <v>562</v>
      </c>
      <c r="AT1392" s="123">
        <f t="shared" si="697"/>
        <v>3</v>
      </c>
      <c r="AU1392" s="124">
        <f t="shared" si="698"/>
        <v>0.53380782918149472</v>
      </c>
      <c r="AV1392" s="9" t="s">
        <v>12311</v>
      </c>
      <c r="AX1392" s="129"/>
      <c r="AY1392" s="139"/>
      <c r="AZ1392" s="139"/>
    </row>
    <row r="1393" spans="3:52" ht="50" customHeight="1">
      <c r="C1393" s="52" t="s">
        <v>6317</v>
      </c>
      <c r="D1393" s="130" t="s">
        <v>3151</v>
      </c>
      <c r="E1393" s="131" t="s">
        <v>9357</v>
      </c>
      <c r="F1393" s="132" t="s">
        <v>3152</v>
      </c>
      <c r="G1393" s="125">
        <v>16544.87</v>
      </c>
      <c r="H1393" s="122">
        <v>17921.733</v>
      </c>
      <c r="I1393" s="123">
        <f t="shared" si="681"/>
        <v>-1376.8630000000012</v>
      </c>
      <c r="J1393" s="124">
        <f t="shared" si="682"/>
        <v>-7.6826443067754724</v>
      </c>
      <c r="K1393" s="125">
        <v>4799.3500000000004</v>
      </c>
      <c r="L1393" s="122">
        <v>5532.2470000000003</v>
      </c>
      <c r="M1393" s="123">
        <f t="shared" si="683"/>
        <v>-732.89699999999993</v>
      </c>
      <c r="N1393" s="124">
        <f t="shared" si="684"/>
        <v>-13.247727370090306</v>
      </c>
      <c r="O1393" s="125">
        <v>1380.346</v>
      </c>
      <c r="P1393" s="122">
        <v>1379.73</v>
      </c>
      <c r="Q1393" s="123">
        <f t="shared" si="685"/>
        <v>0.61599999999998545</v>
      </c>
      <c r="R1393" s="124">
        <f t="shared" si="686"/>
        <v>4.4646416327831201E-2</v>
      </c>
      <c r="S1393" s="125">
        <v>10365.174000000001</v>
      </c>
      <c r="T1393" s="122">
        <v>11009.755999999999</v>
      </c>
      <c r="U1393" s="123">
        <f t="shared" si="687"/>
        <v>-644.58199999999852</v>
      </c>
      <c r="V1393" s="124">
        <f t="shared" si="688"/>
        <v>-5.8546438268023246</v>
      </c>
      <c r="W1393" s="121" t="s">
        <v>9385</v>
      </c>
      <c r="X1393" s="122">
        <v>3481</v>
      </c>
      <c r="Y1393" s="122">
        <v>4157</v>
      </c>
      <c r="Z1393" s="123">
        <f t="shared" si="689"/>
        <v>-676</v>
      </c>
      <c r="AA1393" s="124">
        <f t="shared" si="690"/>
        <v>-16.261727207120519</v>
      </c>
      <c r="AB1393" s="28" t="s">
        <v>9386</v>
      </c>
      <c r="AC1393" s="122">
        <v>3044</v>
      </c>
      <c r="AD1393" s="122">
        <v>3079</v>
      </c>
      <c r="AE1393" s="123">
        <f t="shared" si="691"/>
        <v>-35</v>
      </c>
      <c r="AF1393" s="29">
        <f t="shared" si="692"/>
        <v>-1.136732705423839</v>
      </c>
      <c r="AG1393" s="28" t="s">
        <v>9387</v>
      </c>
      <c r="AH1393" s="122">
        <v>1330</v>
      </c>
      <c r="AI1393" s="122">
        <v>1329</v>
      </c>
      <c r="AJ1393" s="123">
        <f t="shared" si="693"/>
        <v>1</v>
      </c>
      <c r="AK1393" s="124">
        <f t="shared" si="694"/>
        <v>7.5244544770504129E-2</v>
      </c>
      <c r="AL1393" s="28" t="s">
        <v>9388</v>
      </c>
      <c r="AM1393" s="122">
        <v>563</v>
      </c>
      <c r="AN1393" s="122">
        <v>35</v>
      </c>
      <c r="AO1393" s="123">
        <f t="shared" si="695"/>
        <v>528</v>
      </c>
      <c r="AP1393" s="29">
        <f t="shared" si="696"/>
        <v>1508.5714285714284</v>
      </c>
      <c r="AQ1393" s="28" t="s">
        <v>9389</v>
      </c>
      <c r="AR1393" s="122">
        <v>424</v>
      </c>
      <c r="AS1393" s="122">
        <v>420</v>
      </c>
      <c r="AT1393" s="123">
        <f t="shared" si="697"/>
        <v>4</v>
      </c>
      <c r="AU1393" s="124">
        <f t="shared" si="698"/>
        <v>0.95238095238095244</v>
      </c>
      <c r="AV1393" s="9" t="s">
        <v>12312</v>
      </c>
      <c r="AX1393" s="129"/>
      <c r="AY1393" s="139"/>
      <c r="AZ1393" s="139"/>
    </row>
    <row r="1394" spans="3:52" ht="50" customHeight="1">
      <c r="C1394" s="52" t="s">
        <v>6317</v>
      </c>
      <c r="D1394" s="106" t="s">
        <v>3153</v>
      </c>
      <c r="E1394" s="131" t="s">
        <v>9357</v>
      </c>
      <c r="F1394" s="108" t="s">
        <v>3154</v>
      </c>
      <c r="G1394" s="125">
        <v>6346.0290000000005</v>
      </c>
      <c r="H1394" s="122">
        <v>6577.9390000000003</v>
      </c>
      <c r="I1394" s="123">
        <f t="shared" si="681"/>
        <v>-231.90999999999985</v>
      </c>
      <c r="J1394" s="124">
        <f t="shared" si="682"/>
        <v>-3.5255723715285265</v>
      </c>
      <c r="K1394" s="125">
        <v>3918.1849999999999</v>
      </c>
      <c r="L1394" s="122">
        <v>4086.4140000000002</v>
      </c>
      <c r="M1394" s="123">
        <f t="shared" si="683"/>
        <v>-168.22900000000027</v>
      </c>
      <c r="N1394" s="124">
        <f t="shared" si="684"/>
        <v>-4.1167879710670601</v>
      </c>
      <c r="O1394" s="125" t="s">
        <v>11840</v>
      </c>
      <c r="P1394" s="122" t="s">
        <v>11840</v>
      </c>
      <c r="Q1394" s="123" t="s">
        <v>11839</v>
      </c>
      <c r="R1394" s="124" t="s">
        <v>11840</v>
      </c>
      <c r="S1394" s="125">
        <v>2427.8440000000001</v>
      </c>
      <c r="T1394" s="122">
        <v>2491.5250000000001</v>
      </c>
      <c r="U1394" s="123">
        <f t="shared" si="687"/>
        <v>-63.68100000000004</v>
      </c>
      <c r="V1394" s="124">
        <f t="shared" si="688"/>
        <v>-2.5559045163102931</v>
      </c>
      <c r="W1394" s="121" t="s">
        <v>9365</v>
      </c>
      <c r="X1394" s="122">
        <v>612</v>
      </c>
      <c r="Y1394" s="122">
        <v>612</v>
      </c>
      <c r="Z1394" s="123">
        <f t="shared" si="689"/>
        <v>0</v>
      </c>
      <c r="AA1394" s="124">
        <f t="shared" si="690"/>
        <v>0</v>
      </c>
      <c r="AB1394" s="28" t="s">
        <v>9390</v>
      </c>
      <c r="AC1394" s="122">
        <v>277</v>
      </c>
      <c r="AD1394" s="122">
        <v>169</v>
      </c>
      <c r="AE1394" s="123">
        <f t="shared" si="691"/>
        <v>108</v>
      </c>
      <c r="AF1394" s="29">
        <f t="shared" si="692"/>
        <v>63.905325443786985</v>
      </c>
      <c r="AG1394" s="28" t="s">
        <v>9391</v>
      </c>
      <c r="AH1394" s="122">
        <v>170</v>
      </c>
      <c r="AI1394" s="122">
        <v>170</v>
      </c>
      <c r="AJ1394" s="123">
        <f t="shared" si="693"/>
        <v>0</v>
      </c>
      <c r="AK1394" s="124">
        <f t="shared" si="694"/>
        <v>0</v>
      </c>
      <c r="AL1394" s="28" t="s">
        <v>9392</v>
      </c>
      <c r="AM1394" s="122">
        <v>139</v>
      </c>
      <c r="AN1394" s="122">
        <v>166</v>
      </c>
      <c r="AO1394" s="123">
        <f t="shared" si="695"/>
        <v>-27</v>
      </c>
      <c r="AP1394" s="29">
        <f t="shared" si="696"/>
        <v>-16.265060240963855</v>
      </c>
      <c r="AQ1394" s="28" t="s">
        <v>9374</v>
      </c>
      <c r="AR1394" s="122">
        <v>133</v>
      </c>
      <c r="AS1394" s="122">
        <v>133</v>
      </c>
      <c r="AT1394" s="123">
        <f t="shared" si="697"/>
        <v>0</v>
      </c>
      <c r="AU1394" s="124">
        <f t="shared" si="698"/>
        <v>0</v>
      </c>
      <c r="AV1394" s="9" t="s">
        <v>12313</v>
      </c>
      <c r="AX1394" s="129"/>
      <c r="AY1394" s="139"/>
      <c r="AZ1394" s="139"/>
    </row>
    <row r="1395" spans="3:52" ht="50" customHeight="1">
      <c r="C1395" s="52" t="s">
        <v>6317</v>
      </c>
      <c r="D1395" s="106" t="s">
        <v>3155</v>
      </c>
      <c r="E1395" s="131" t="s">
        <v>9357</v>
      </c>
      <c r="F1395" s="108" t="s">
        <v>3156</v>
      </c>
      <c r="G1395" s="125">
        <v>15921.986000000001</v>
      </c>
      <c r="H1395" s="122">
        <v>14917.031000000001</v>
      </c>
      <c r="I1395" s="123">
        <f t="shared" si="681"/>
        <v>1004.9549999999999</v>
      </c>
      <c r="J1395" s="124">
        <f t="shared" si="682"/>
        <v>6.7369639440985267</v>
      </c>
      <c r="K1395" s="125">
        <v>7681.4610000000002</v>
      </c>
      <c r="L1395" s="122">
        <v>6899.8339999999998</v>
      </c>
      <c r="M1395" s="123">
        <f t="shared" si="683"/>
        <v>781.62700000000041</v>
      </c>
      <c r="N1395" s="124">
        <f t="shared" si="684"/>
        <v>11.328200069740815</v>
      </c>
      <c r="O1395" s="125">
        <v>1094.604</v>
      </c>
      <c r="P1395" s="122">
        <v>1091.723</v>
      </c>
      <c r="Q1395" s="123">
        <f t="shared" si="685"/>
        <v>2.8810000000000855</v>
      </c>
      <c r="R1395" s="124">
        <f t="shared" si="686"/>
        <v>0.26389477917018195</v>
      </c>
      <c r="S1395" s="125">
        <v>7145.9210000000003</v>
      </c>
      <c r="T1395" s="122">
        <v>6925.4740000000002</v>
      </c>
      <c r="U1395" s="123">
        <f t="shared" si="687"/>
        <v>220.44700000000012</v>
      </c>
      <c r="V1395" s="124">
        <f t="shared" si="688"/>
        <v>3.1831323025687501</v>
      </c>
      <c r="W1395" s="121" t="s">
        <v>9393</v>
      </c>
      <c r="X1395" s="122">
        <v>2790</v>
      </c>
      <c r="Y1395" s="122">
        <v>2226</v>
      </c>
      <c r="Z1395" s="123">
        <f t="shared" si="689"/>
        <v>564</v>
      </c>
      <c r="AA1395" s="124">
        <f t="shared" si="690"/>
        <v>25.336927223719673</v>
      </c>
      <c r="AB1395" s="28" t="s">
        <v>9394</v>
      </c>
      <c r="AC1395" s="122">
        <v>2410</v>
      </c>
      <c r="AD1395" s="122">
        <v>2447</v>
      </c>
      <c r="AE1395" s="123">
        <f t="shared" si="691"/>
        <v>-37</v>
      </c>
      <c r="AF1395" s="29">
        <f t="shared" si="692"/>
        <v>-1.5120555782590928</v>
      </c>
      <c r="AG1395" s="28" t="s">
        <v>9395</v>
      </c>
      <c r="AH1395" s="122">
        <v>741</v>
      </c>
      <c r="AI1395" s="122">
        <v>799</v>
      </c>
      <c r="AJ1395" s="123">
        <f t="shared" si="693"/>
        <v>-58</v>
      </c>
      <c r="AK1395" s="124">
        <f t="shared" si="694"/>
        <v>-7.259073842302878</v>
      </c>
      <c r="AL1395" s="28" t="s">
        <v>6963</v>
      </c>
      <c r="AM1395" s="122">
        <v>704</v>
      </c>
      <c r="AN1395" s="122">
        <v>702</v>
      </c>
      <c r="AO1395" s="123">
        <f t="shared" si="695"/>
        <v>2</v>
      </c>
      <c r="AP1395" s="29">
        <f t="shared" si="696"/>
        <v>0.28490028490028491</v>
      </c>
      <c r="AQ1395" s="28" t="s">
        <v>9396</v>
      </c>
      <c r="AR1395" s="122">
        <v>137</v>
      </c>
      <c r="AS1395" s="122">
        <v>137</v>
      </c>
      <c r="AT1395" s="123">
        <f t="shared" si="697"/>
        <v>0</v>
      </c>
      <c r="AU1395" s="124">
        <f t="shared" si="698"/>
        <v>0</v>
      </c>
      <c r="AV1395" s="9" t="s">
        <v>12314</v>
      </c>
      <c r="AX1395" s="129"/>
      <c r="AY1395" s="139"/>
      <c r="AZ1395" s="139"/>
    </row>
    <row r="1396" spans="3:52" ht="50" customHeight="1">
      <c r="C1396" s="52" t="s">
        <v>6318</v>
      </c>
      <c r="D1396" s="130" t="s">
        <v>3157</v>
      </c>
      <c r="E1396" s="131" t="s">
        <v>9357</v>
      </c>
      <c r="F1396" s="132" t="s">
        <v>3158</v>
      </c>
      <c r="G1396" s="125">
        <v>4647.1809999999996</v>
      </c>
      <c r="H1396" s="122">
        <v>4252.7070000000003</v>
      </c>
      <c r="I1396" s="123">
        <f t="shared" si="681"/>
        <v>394.47399999999925</v>
      </c>
      <c r="J1396" s="124">
        <f t="shared" si="682"/>
        <v>9.2758330164763105</v>
      </c>
      <c r="K1396" s="125">
        <v>1751.2049999999999</v>
      </c>
      <c r="L1396" s="122">
        <v>1520.0060000000001</v>
      </c>
      <c r="M1396" s="123">
        <f t="shared" si="683"/>
        <v>231.19899999999984</v>
      </c>
      <c r="N1396" s="124">
        <f t="shared" si="684"/>
        <v>15.21040048526123</v>
      </c>
      <c r="O1396" s="125">
        <v>10.416</v>
      </c>
      <c r="P1396" s="122">
        <v>10.414</v>
      </c>
      <c r="Q1396" s="123">
        <f t="shared" si="685"/>
        <v>2.0000000000006679E-3</v>
      </c>
      <c r="R1396" s="124">
        <f t="shared" si="686"/>
        <v>1.9204916458619822E-2</v>
      </c>
      <c r="S1396" s="125">
        <v>2885.56</v>
      </c>
      <c r="T1396" s="122">
        <v>2722.2869999999998</v>
      </c>
      <c r="U1396" s="123">
        <f t="shared" si="687"/>
        <v>163.27300000000014</v>
      </c>
      <c r="V1396" s="124">
        <f t="shared" si="688"/>
        <v>5.9976409540948534</v>
      </c>
      <c r="W1396" s="121" t="s">
        <v>9397</v>
      </c>
      <c r="X1396" s="122">
        <v>2244</v>
      </c>
      <c r="Y1396" s="122">
        <v>2251</v>
      </c>
      <c r="Z1396" s="123">
        <f t="shared" si="689"/>
        <v>-7</v>
      </c>
      <c r="AA1396" s="124">
        <f t="shared" si="690"/>
        <v>-0.31097290093291868</v>
      </c>
      <c r="AB1396" s="28" t="s">
        <v>9398</v>
      </c>
      <c r="AC1396" s="122">
        <v>187</v>
      </c>
      <c r="AD1396" s="122">
        <v>188</v>
      </c>
      <c r="AE1396" s="123">
        <f t="shared" si="691"/>
        <v>-1</v>
      </c>
      <c r="AF1396" s="29">
        <f t="shared" si="692"/>
        <v>-0.53191489361702127</v>
      </c>
      <c r="AG1396" s="28" t="s">
        <v>9399</v>
      </c>
      <c r="AH1396" s="122">
        <v>120</v>
      </c>
      <c r="AI1396" s="122">
        <v>120</v>
      </c>
      <c r="AJ1396" s="123">
        <f t="shared" si="693"/>
        <v>0</v>
      </c>
      <c r="AK1396" s="124">
        <f t="shared" si="694"/>
        <v>0</v>
      </c>
      <c r="AL1396" s="28" t="s">
        <v>9390</v>
      </c>
      <c r="AM1396" s="122">
        <v>109</v>
      </c>
      <c r="AN1396" s="122" t="s">
        <v>6421</v>
      </c>
      <c r="AO1396" s="123">
        <v>109</v>
      </c>
      <c r="AP1396" s="29" t="s">
        <v>11832</v>
      </c>
      <c r="AQ1396" s="28" t="s">
        <v>9400</v>
      </c>
      <c r="AR1396" s="122">
        <v>104</v>
      </c>
      <c r="AS1396" s="122">
        <v>22</v>
      </c>
      <c r="AT1396" s="123">
        <f t="shared" si="697"/>
        <v>82</v>
      </c>
      <c r="AU1396" s="124">
        <f t="shared" si="698"/>
        <v>372.72727272727269</v>
      </c>
      <c r="AV1396" s="9" t="s">
        <v>12315</v>
      </c>
      <c r="AX1396" s="129"/>
      <c r="AY1396" s="139"/>
      <c r="AZ1396" s="139"/>
    </row>
    <row r="1397" spans="3:52" ht="50" customHeight="1">
      <c r="C1397" s="52" t="s">
        <v>6318</v>
      </c>
      <c r="D1397" s="130" t="s">
        <v>3159</v>
      </c>
      <c r="E1397" s="131" t="s">
        <v>9357</v>
      </c>
      <c r="F1397" s="132" t="s">
        <v>3160</v>
      </c>
      <c r="G1397" s="125">
        <v>6154.3140000000003</v>
      </c>
      <c r="H1397" s="122">
        <v>5777.6080000000002</v>
      </c>
      <c r="I1397" s="123">
        <f t="shared" si="681"/>
        <v>376.70600000000013</v>
      </c>
      <c r="J1397" s="124">
        <f t="shared" si="682"/>
        <v>6.5201031291842595</v>
      </c>
      <c r="K1397" s="125">
        <v>2163.0709999999999</v>
      </c>
      <c r="L1397" s="122">
        <v>1704.537</v>
      </c>
      <c r="M1397" s="123">
        <f t="shared" si="683"/>
        <v>458.53399999999988</v>
      </c>
      <c r="N1397" s="124">
        <f t="shared" si="684"/>
        <v>26.900794761275343</v>
      </c>
      <c r="O1397" s="125">
        <v>622.90499999999997</v>
      </c>
      <c r="P1397" s="122">
        <v>621.90099999999995</v>
      </c>
      <c r="Q1397" s="123">
        <f t="shared" si="685"/>
        <v>1.0040000000000191</v>
      </c>
      <c r="R1397" s="124">
        <f t="shared" si="686"/>
        <v>0.16144048650830584</v>
      </c>
      <c r="S1397" s="125">
        <v>3368.3380000000002</v>
      </c>
      <c r="T1397" s="122">
        <v>3451.17</v>
      </c>
      <c r="U1397" s="123">
        <f t="shared" si="687"/>
        <v>-82.83199999999988</v>
      </c>
      <c r="V1397" s="124">
        <f t="shared" si="688"/>
        <v>-2.4001135846683845</v>
      </c>
      <c r="W1397" s="121" t="s">
        <v>9362</v>
      </c>
      <c r="X1397" s="122">
        <v>1298</v>
      </c>
      <c r="Y1397" s="122">
        <v>1295</v>
      </c>
      <c r="Z1397" s="123">
        <f t="shared" si="689"/>
        <v>3</v>
      </c>
      <c r="AA1397" s="124">
        <f t="shared" si="690"/>
        <v>0.23166023166023164</v>
      </c>
      <c r="AB1397" s="28" t="s">
        <v>9373</v>
      </c>
      <c r="AC1397" s="122">
        <v>694</v>
      </c>
      <c r="AD1397" s="122">
        <v>994</v>
      </c>
      <c r="AE1397" s="123">
        <f t="shared" si="691"/>
        <v>-300</v>
      </c>
      <c r="AF1397" s="29">
        <f t="shared" si="692"/>
        <v>-30.181086519114686</v>
      </c>
      <c r="AG1397" s="28" t="s">
        <v>9401</v>
      </c>
      <c r="AH1397" s="122">
        <v>502</v>
      </c>
      <c r="AI1397" s="122">
        <v>408</v>
      </c>
      <c r="AJ1397" s="123">
        <f t="shared" si="693"/>
        <v>94</v>
      </c>
      <c r="AK1397" s="124">
        <f t="shared" si="694"/>
        <v>23.03921568627451</v>
      </c>
      <c r="AL1397" s="28" t="s">
        <v>9402</v>
      </c>
      <c r="AM1397" s="122">
        <v>259</v>
      </c>
      <c r="AN1397" s="122">
        <v>264</v>
      </c>
      <c r="AO1397" s="123">
        <f t="shared" si="695"/>
        <v>-5</v>
      </c>
      <c r="AP1397" s="29">
        <f t="shared" si="696"/>
        <v>-1.893939393939394</v>
      </c>
      <c r="AQ1397" s="28" t="s">
        <v>9403</v>
      </c>
      <c r="AR1397" s="122">
        <v>256</v>
      </c>
      <c r="AS1397" s="122">
        <v>247</v>
      </c>
      <c r="AT1397" s="123">
        <f t="shared" si="697"/>
        <v>9</v>
      </c>
      <c r="AU1397" s="124">
        <f t="shared" si="698"/>
        <v>3.6437246963562751</v>
      </c>
      <c r="AV1397" s="9" t="s">
        <v>12316</v>
      </c>
      <c r="AX1397" s="129"/>
      <c r="AY1397" s="139"/>
      <c r="AZ1397" s="139"/>
    </row>
    <row r="1398" spans="3:52" ht="50" customHeight="1">
      <c r="C1398" s="52" t="s">
        <v>6318</v>
      </c>
      <c r="D1398" s="130" t="s">
        <v>3161</v>
      </c>
      <c r="E1398" s="131" t="s">
        <v>9357</v>
      </c>
      <c r="F1398" s="132" t="s">
        <v>3162</v>
      </c>
      <c r="G1398" s="125">
        <v>2407.9119999999998</v>
      </c>
      <c r="H1398" s="122">
        <v>2368.0210000000002</v>
      </c>
      <c r="I1398" s="123">
        <f t="shared" si="681"/>
        <v>39.890999999999622</v>
      </c>
      <c r="J1398" s="124">
        <f t="shared" si="682"/>
        <v>1.6845712094613865</v>
      </c>
      <c r="K1398" s="125">
        <v>938.99800000000005</v>
      </c>
      <c r="L1398" s="122">
        <v>993.98800000000006</v>
      </c>
      <c r="M1398" s="123">
        <f t="shared" si="683"/>
        <v>-54.990000000000009</v>
      </c>
      <c r="N1398" s="124">
        <f t="shared" si="684"/>
        <v>-5.5322599468001634</v>
      </c>
      <c r="O1398" s="125">
        <v>191.80099999999999</v>
      </c>
      <c r="P1398" s="122">
        <v>93.7</v>
      </c>
      <c r="Q1398" s="123">
        <f t="shared" si="685"/>
        <v>98.100999999999985</v>
      </c>
      <c r="R1398" s="124">
        <f t="shared" si="686"/>
        <v>104.69690501600853</v>
      </c>
      <c r="S1398" s="125">
        <v>1277.1130000000001</v>
      </c>
      <c r="T1398" s="122">
        <v>1280.3330000000001</v>
      </c>
      <c r="U1398" s="123">
        <f t="shared" si="687"/>
        <v>-3.2200000000000273</v>
      </c>
      <c r="V1398" s="124">
        <f t="shared" si="688"/>
        <v>-0.25149707146500377</v>
      </c>
      <c r="W1398" s="121" t="s">
        <v>9404</v>
      </c>
      <c r="X1398" s="122">
        <v>553</v>
      </c>
      <c r="Y1398" s="122">
        <v>600</v>
      </c>
      <c r="Z1398" s="123">
        <f t="shared" si="689"/>
        <v>-47</v>
      </c>
      <c r="AA1398" s="124">
        <f t="shared" si="690"/>
        <v>-7.8333333333333339</v>
      </c>
      <c r="AB1398" s="28" t="s">
        <v>6396</v>
      </c>
      <c r="AC1398" s="122">
        <v>209</v>
      </c>
      <c r="AD1398" s="122">
        <v>167</v>
      </c>
      <c r="AE1398" s="123">
        <f t="shared" si="691"/>
        <v>42</v>
      </c>
      <c r="AF1398" s="29">
        <f t="shared" si="692"/>
        <v>25.149700598802394</v>
      </c>
      <c r="AG1398" s="28" t="s">
        <v>6821</v>
      </c>
      <c r="AH1398" s="122">
        <v>145</v>
      </c>
      <c r="AI1398" s="122">
        <v>150</v>
      </c>
      <c r="AJ1398" s="123">
        <f t="shared" si="693"/>
        <v>-5</v>
      </c>
      <c r="AK1398" s="124">
        <f t="shared" si="694"/>
        <v>-3.3333333333333335</v>
      </c>
      <c r="AL1398" s="28" t="s">
        <v>7192</v>
      </c>
      <c r="AM1398" s="122">
        <v>77</v>
      </c>
      <c r="AN1398" s="122">
        <v>72</v>
      </c>
      <c r="AO1398" s="123">
        <f t="shared" si="695"/>
        <v>5</v>
      </c>
      <c r="AP1398" s="29">
        <f t="shared" si="696"/>
        <v>6.9444444444444446</v>
      </c>
      <c r="AQ1398" s="28" t="s">
        <v>9405</v>
      </c>
      <c r="AR1398" s="122">
        <v>57</v>
      </c>
      <c r="AS1398" s="122">
        <v>53</v>
      </c>
      <c r="AT1398" s="123">
        <f t="shared" si="697"/>
        <v>4</v>
      </c>
      <c r="AU1398" s="124">
        <f t="shared" si="698"/>
        <v>7.5471698113207548</v>
      </c>
      <c r="AV1398" s="9" t="s">
        <v>12317</v>
      </c>
      <c r="AX1398" s="129"/>
      <c r="AY1398" s="139"/>
      <c r="AZ1398" s="139"/>
    </row>
    <row r="1399" spans="3:52" ht="50" customHeight="1">
      <c r="C1399" s="52" t="s">
        <v>6318</v>
      </c>
      <c r="D1399" s="130" t="s">
        <v>3163</v>
      </c>
      <c r="E1399" s="131" t="s">
        <v>9357</v>
      </c>
      <c r="F1399" s="132" t="s">
        <v>3164</v>
      </c>
      <c r="G1399" s="125">
        <v>7853.5339999999997</v>
      </c>
      <c r="H1399" s="122">
        <v>8435.0740000000005</v>
      </c>
      <c r="I1399" s="123">
        <f t="shared" si="681"/>
        <v>-581.54000000000087</v>
      </c>
      <c r="J1399" s="124">
        <f t="shared" si="682"/>
        <v>-6.8943082182800151</v>
      </c>
      <c r="K1399" s="125">
        <v>4530.7359999999999</v>
      </c>
      <c r="L1399" s="122">
        <v>4810.1869999999999</v>
      </c>
      <c r="M1399" s="123">
        <f t="shared" si="683"/>
        <v>-279.45100000000002</v>
      </c>
      <c r="N1399" s="124">
        <f t="shared" si="684"/>
        <v>-5.809566239316684</v>
      </c>
      <c r="O1399" s="125">
        <v>237.678</v>
      </c>
      <c r="P1399" s="122">
        <v>237.32400000000001</v>
      </c>
      <c r="Q1399" s="123">
        <f t="shared" si="685"/>
        <v>0.35399999999998499</v>
      </c>
      <c r="R1399" s="124">
        <f t="shared" si="686"/>
        <v>0.14916316933811369</v>
      </c>
      <c r="S1399" s="125">
        <v>3085.12</v>
      </c>
      <c r="T1399" s="122">
        <v>3387.5630000000001</v>
      </c>
      <c r="U1399" s="123">
        <f t="shared" si="687"/>
        <v>-302.44300000000021</v>
      </c>
      <c r="V1399" s="124">
        <f t="shared" si="688"/>
        <v>-8.9280406002781412</v>
      </c>
      <c r="W1399" s="121" t="s">
        <v>9406</v>
      </c>
      <c r="X1399" s="122">
        <v>1725</v>
      </c>
      <c r="Y1399" s="122">
        <v>2062</v>
      </c>
      <c r="Z1399" s="123">
        <f t="shared" si="689"/>
        <v>-337</v>
      </c>
      <c r="AA1399" s="124">
        <f t="shared" si="690"/>
        <v>-16.343355965082445</v>
      </c>
      <c r="AB1399" s="28" t="s">
        <v>6722</v>
      </c>
      <c r="AC1399" s="122">
        <v>726</v>
      </c>
      <c r="AD1399" s="122">
        <v>732</v>
      </c>
      <c r="AE1399" s="123">
        <f t="shared" si="691"/>
        <v>-6</v>
      </c>
      <c r="AF1399" s="29">
        <f t="shared" si="692"/>
        <v>-0.81967213114754101</v>
      </c>
      <c r="AG1399" s="28" t="s">
        <v>6850</v>
      </c>
      <c r="AH1399" s="122">
        <v>242</v>
      </c>
      <c r="AI1399" s="122">
        <v>196</v>
      </c>
      <c r="AJ1399" s="123">
        <f t="shared" si="693"/>
        <v>46</v>
      </c>
      <c r="AK1399" s="124">
        <f t="shared" si="694"/>
        <v>23.469387755102041</v>
      </c>
      <c r="AL1399" s="28" t="s">
        <v>9407</v>
      </c>
      <c r="AM1399" s="122">
        <v>116</v>
      </c>
      <c r="AN1399" s="122">
        <v>116</v>
      </c>
      <c r="AO1399" s="123">
        <f t="shared" si="695"/>
        <v>0</v>
      </c>
      <c r="AP1399" s="29">
        <f t="shared" si="696"/>
        <v>0</v>
      </c>
      <c r="AQ1399" s="28" t="s">
        <v>6401</v>
      </c>
      <c r="AR1399" s="122">
        <v>72</v>
      </c>
      <c r="AS1399" s="122">
        <v>90</v>
      </c>
      <c r="AT1399" s="123">
        <f t="shared" si="697"/>
        <v>-18</v>
      </c>
      <c r="AU1399" s="124">
        <f t="shared" si="698"/>
        <v>-20</v>
      </c>
      <c r="AV1399" s="9" t="s">
        <v>12318</v>
      </c>
      <c r="AX1399" s="129"/>
      <c r="AY1399" s="139"/>
      <c r="AZ1399" s="139"/>
    </row>
    <row r="1400" spans="3:52" ht="50" customHeight="1">
      <c r="C1400" s="52" t="s">
        <v>6318</v>
      </c>
      <c r="D1400" s="130" t="s">
        <v>3165</v>
      </c>
      <c r="E1400" s="131" t="s">
        <v>9357</v>
      </c>
      <c r="F1400" s="132" t="s">
        <v>3166</v>
      </c>
      <c r="G1400" s="125">
        <v>4749.5339999999997</v>
      </c>
      <c r="H1400" s="122">
        <v>4583.5680000000002</v>
      </c>
      <c r="I1400" s="123">
        <f t="shared" si="681"/>
        <v>165.96599999999944</v>
      </c>
      <c r="J1400" s="124">
        <f t="shared" si="682"/>
        <v>3.6208909740184811</v>
      </c>
      <c r="K1400" s="125">
        <v>2905.2629999999999</v>
      </c>
      <c r="L1400" s="122">
        <v>2694.9940000000001</v>
      </c>
      <c r="M1400" s="123">
        <f t="shared" si="683"/>
        <v>210.26899999999978</v>
      </c>
      <c r="N1400" s="124">
        <f t="shared" si="684"/>
        <v>7.8022066097364133</v>
      </c>
      <c r="O1400" s="125">
        <v>134.535</v>
      </c>
      <c r="P1400" s="122">
        <v>134.535</v>
      </c>
      <c r="Q1400" s="123">
        <f t="shared" si="685"/>
        <v>0</v>
      </c>
      <c r="R1400" s="124">
        <f t="shared" si="686"/>
        <v>0</v>
      </c>
      <c r="S1400" s="125">
        <v>1709.7360000000001</v>
      </c>
      <c r="T1400" s="122">
        <v>1754.039</v>
      </c>
      <c r="U1400" s="123">
        <f t="shared" si="687"/>
        <v>-44.302999999999884</v>
      </c>
      <c r="V1400" s="124">
        <f t="shared" si="688"/>
        <v>-2.5257705216360575</v>
      </c>
      <c r="W1400" s="121" t="s">
        <v>9408</v>
      </c>
      <c r="X1400" s="122">
        <v>966</v>
      </c>
      <c r="Y1400" s="122">
        <v>976</v>
      </c>
      <c r="Z1400" s="123">
        <f t="shared" si="689"/>
        <v>-10</v>
      </c>
      <c r="AA1400" s="124">
        <f t="shared" si="690"/>
        <v>-1.0245901639344261</v>
      </c>
      <c r="AB1400" s="28" t="s">
        <v>9365</v>
      </c>
      <c r="AC1400" s="122">
        <v>279</v>
      </c>
      <c r="AD1400" s="122">
        <v>279</v>
      </c>
      <c r="AE1400" s="123">
        <f t="shared" si="691"/>
        <v>0</v>
      </c>
      <c r="AF1400" s="29">
        <f t="shared" si="692"/>
        <v>0</v>
      </c>
      <c r="AG1400" s="28" t="s">
        <v>9409</v>
      </c>
      <c r="AH1400" s="122">
        <v>139</v>
      </c>
      <c r="AI1400" s="122">
        <v>140</v>
      </c>
      <c r="AJ1400" s="123">
        <f t="shared" si="693"/>
        <v>-1</v>
      </c>
      <c r="AK1400" s="124">
        <f t="shared" si="694"/>
        <v>-0.7142857142857143</v>
      </c>
      <c r="AL1400" s="28" t="s">
        <v>9390</v>
      </c>
      <c r="AM1400" s="122">
        <v>123</v>
      </c>
      <c r="AN1400" s="122">
        <v>152</v>
      </c>
      <c r="AO1400" s="123">
        <f t="shared" si="695"/>
        <v>-29</v>
      </c>
      <c r="AP1400" s="29">
        <f t="shared" si="696"/>
        <v>-19.078947368421055</v>
      </c>
      <c r="AQ1400" s="28" t="s">
        <v>9410</v>
      </c>
      <c r="AR1400" s="122">
        <v>122</v>
      </c>
      <c r="AS1400" s="122">
        <v>124</v>
      </c>
      <c r="AT1400" s="123">
        <f t="shared" si="697"/>
        <v>-2</v>
      </c>
      <c r="AU1400" s="124">
        <f t="shared" si="698"/>
        <v>-1.6129032258064515</v>
      </c>
      <c r="AV1400" s="9" t="s">
        <v>12319</v>
      </c>
      <c r="AX1400" s="129"/>
      <c r="AY1400" s="139"/>
      <c r="AZ1400" s="139"/>
    </row>
    <row r="1401" spans="3:52" ht="50" customHeight="1">
      <c r="C1401" s="52" t="s">
        <v>6318</v>
      </c>
      <c r="D1401" s="130" t="s">
        <v>3167</v>
      </c>
      <c r="E1401" s="131" t="s">
        <v>9357</v>
      </c>
      <c r="F1401" s="132" t="s">
        <v>3168</v>
      </c>
      <c r="G1401" s="125">
        <v>10357.986000000001</v>
      </c>
      <c r="H1401" s="122">
        <v>8100.02</v>
      </c>
      <c r="I1401" s="123">
        <f t="shared" si="681"/>
        <v>2257.9660000000003</v>
      </c>
      <c r="J1401" s="124">
        <f t="shared" si="682"/>
        <v>27.876054627025614</v>
      </c>
      <c r="K1401" s="125">
        <v>5044.5190000000002</v>
      </c>
      <c r="L1401" s="122">
        <v>5404.3090000000002</v>
      </c>
      <c r="M1401" s="123">
        <f t="shared" si="683"/>
        <v>-359.78999999999996</v>
      </c>
      <c r="N1401" s="124">
        <f t="shared" si="684"/>
        <v>-6.6574653669877124</v>
      </c>
      <c r="O1401" s="125">
        <v>809.46299999999997</v>
      </c>
      <c r="P1401" s="122">
        <v>708.45500000000004</v>
      </c>
      <c r="Q1401" s="123">
        <f t="shared" si="685"/>
        <v>101.00799999999992</v>
      </c>
      <c r="R1401" s="124">
        <f t="shared" si="686"/>
        <v>14.257504005194392</v>
      </c>
      <c r="S1401" s="125">
        <v>4504.0039999999999</v>
      </c>
      <c r="T1401" s="122">
        <v>1987.2560000000001</v>
      </c>
      <c r="U1401" s="123">
        <f t="shared" si="687"/>
        <v>2516.7479999999996</v>
      </c>
      <c r="V1401" s="124">
        <f t="shared" si="688"/>
        <v>126.64437797646602</v>
      </c>
      <c r="W1401" s="121" t="s">
        <v>9373</v>
      </c>
      <c r="X1401" s="122">
        <v>2400</v>
      </c>
      <c r="Y1401" s="122" t="s">
        <v>6421</v>
      </c>
      <c r="Z1401" s="123">
        <v>2400</v>
      </c>
      <c r="AA1401" s="124" t="s">
        <v>6913</v>
      </c>
      <c r="AB1401" s="28" t="s">
        <v>9411</v>
      </c>
      <c r="AC1401" s="122">
        <v>666</v>
      </c>
      <c r="AD1401" s="122">
        <v>680</v>
      </c>
      <c r="AE1401" s="123">
        <f t="shared" si="691"/>
        <v>-14</v>
      </c>
      <c r="AF1401" s="29">
        <f t="shared" si="692"/>
        <v>-2.0588235294117645</v>
      </c>
      <c r="AG1401" s="28" t="s">
        <v>9412</v>
      </c>
      <c r="AH1401" s="122">
        <v>442</v>
      </c>
      <c r="AI1401" s="122">
        <v>312</v>
      </c>
      <c r="AJ1401" s="123">
        <f t="shared" si="693"/>
        <v>130</v>
      </c>
      <c r="AK1401" s="124">
        <f t="shared" si="694"/>
        <v>41.666666666666671</v>
      </c>
      <c r="AL1401" s="28" t="s">
        <v>9365</v>
      </c>
      <c r="AM1401" s="122">
        <v>391</v>
      </c>
      <c r="AN1401" s="122">
        <v>391</v>
      </c>
      <c r="AO1401" s="123">
        <f t="shared" si="695"/>
        <v>0</v>
      </c>
      <c r="AP1401" s="29">
        <f t="shared" si="696"/>
        <v>0</v>
      </c>
      <c r="AQ1401" s="28" t="s">
        <v>9413</v>
      </c>
      <c r="AR1401" s="122">
        <v>349</v>
      </c>
      <c r="AS1401" s="122">
        <v>348</v>
      </c>
      <c r="AT1401" s="123">
        <f t="shared" si="697"/>
        <v>1</v>
      </c>
      <c r="AU1401" s="124">
        <f t="shared" si="698"/>
        <v>0.28735632183908044</v>
      </c>
      <c r="AV1401" s="9" t="s">
        <v>12320</v>
      </c>
      <c r="AX1401" s="129"/>
      <c r="AY1401" s="139"/>
      <c r="AZ1401" s="139"/>
    </row>
    <row r="1402" spans="3:52" ht="50" customHeight="1">
      <c r="C1402" s="52" t="s">
        <v>6318</v>
      </c>
      <c r="D1402" s="130" t="s">
        <v>3169</v>
      </c>
      <c r="E1402" s="131" t="s">
        <v>9357</v>
      </c>
      <c r="F1402" s="132" t="s">
        <v>3170</v>
      </c>
      <c r="G1402" s="125">
        <v>9721.6329999999998</v>
      </c>
      <c r="H1402" s="122">
        <v>11058.94</v>
      </c>
      <c r="I1402" s="123">
        <f t="shared" si="681"/>
        <v>-1337.3070000000007</v>
      </c>
      <c r="J1402" s="124">
        <f t="shared" si="682"/>
        <v>-12.092542323224475</v>
      </c>
      <c r="K1402" s="125">
        <v>5501.0540000000001</v>
      </c>
      <c r="L1402" s="122">
        <v>6879.71</v>
      </c>
      <c r="M1402" s="123">
        <f t="shared" si="683"/>
        <v>-1378.6559999999999</v>
      </c>
      <c r="N1402" s="124">
        <f t="shared" si="684"/>
        <v>-20.039449337254041</v>
      </c>
      <c r="O1402" s="125">
        <v>205.36500000000001</v>
      </c>
      <c r="P1402" s="122">
        <v>205.28</v>
      </c>
      <c r="Q1402" s="123">
        <f t="shared" si="685"/>
        <v>8.5000000000007958E-2</v>
      </c>
      <c r="R1402" s="124">
        <f t="shared" si="686"/>
        <v>4.1406858924399825E-2</v>
      </c>
      <c r="S1402" s="125">
        <v>4015.2139999999999</v>
      </c>
      <c r="T1402" s="122">
        <v>3973.95</v>
      </c>
      <c r="U1402" s="123">
        <f t="shared" si="687"/>
        <v>41.264000000000124</v>
      </c>
      <c r="V1402" s="124">
        <f t="shared" si="688"/>
        <v>1.0383623347047679</v>
      </c>
      <c r="W1402" s="121" t="s">
        <v>9414</v>
      </c>
      <c r="X1402" s="122">
        <v>2136</v>
      </c>
      <c r="Y1402" s="122">
        <v>2134</v>
      </c>
      <c r="Z1402" s="123">
        <f t="shared" si="689"/>
        <v>2</v>
      </c>
      <c r="AA1402" s="124">
        <f t="shared" si="690"/>
        <v>9.3720712277413312E-2</v>
      </c>
      <c r="AB1402" s="28" t="s">
        <v>9374</v>
      </c>
      <c r="AC1402" s="122">
        <v>564</v>
      </c>
      <c r="AD1402" s="122">
        <v>291</v>
      </c>
      <c r="AE1402" s="123">
        <f t="shared" si="691"/>
        <v>273</v>
      </c>
      <c r="AF1402" s="29">
        <f t="shared" si="692"/>
        <v>93.814432989690715</v>
      </c>
      <c r="AG1402" s="28" t="s">
        <v>9415</v>
      </c>
      <c r="AH1402" s="122">
        <v>456</v>
      </c>
      <c r="AI1402" s="122">
        <v>462</v>
      </c>
      <c r="AJ1402" s="123">
        <f t="shared" si="693"/>
        <v>-6</v>
      </c>
      <c r="AK1402" s="124">
        <f t="shared" si="694"/>
        <v>-1.2987012987012987</v>
      </c>
      <c r="AL1402" s="28" t="s">
        <v>9416</v>
      </c>
      <c r="AM1402" s="122">
        <v>222</v>
      </c>
      <c r="AN1402" s="122">
        <v>357</v>
      </c>
      <c r="AO1402" s="123">
        <f t="shared" si="695"/>
        <v>-135</v>
      </c>
      <c r="AP1402" s="29">
        <f t="shared" si="696"/>
        <v>-37.815126050420169</v>
      </c>
      <c r="AQ1402" s="28" t="s">
        <v>9365</v>
      </c>
      <c r="AR1402" s="122">
        <v>146</v>
      </c>
      <c r="AS1402" s="122">
        <v>146</v>
      </c>
      <c r="AT1402" s="123">
        <f t="shared" si="697"/>
        <v>0</v>
      </c>
      <c r="AU1402" s="124">
        <f t="shared" si="698"/>
        <v>0</v>
      </c>
      <c r="AV1402" s="9" t="s">
        <v>12321</v>
      </c>
      <c r="AX1402" s="129"/>
      <c r="AY1402" s="139"/>
      <c r="AZ1402" s="139"/>
    </row>
    <row r="1403" spans="3:52" ht="50" customHeight="1">
      <c r="C1403" s="52" t="s">
        <v>6318</v>
      </c>
      <c r="D1403" s="130" t="s">
        <v>3171</v>
      </c>
      <c r="E1403" s="131" t="s">
        <v>9357</v>
      </c>
      <c r="F1403" s="132" t="s">
        <v>3172</v>
      </c>
      <c r="G1403" s="125">
        <v>3301.9540000000002</v>
      </c>
      <c r="H1403" s="122">
        <v>3463.5569999999998</v>
      </c>
      <c r="I1403" s="123">
        <f t="shared" si="681"/>
        <v>-161.60299999999961</v>
      </c>
      <c r="J1403" s="124">
        <f t="shared" si="682"/>
        <v>-4.6658103215855729</v>
      </c>
      <c r="K1403" s="125">
        <v>2378.0749999999998</v>
      </c>
      <c r="L1403" s="122">
        <v>2536.5239999999999</v>
      </c>
      <c r="M1403" s="123">
        <f t="shared" si="683"/>
        <v>-158.44900000000007</v>
      </c>
      <c r="N1403" s="124">
        <f t="shared" si="684"/>
        <v>-6.2466982374304392</v>
      </c>
      <c r="O1403" s="125">
        <v>2.4430000000000001</v>
      </c>
      <c r="P1403" s="122">
        <v>2.4420000000000002</v>
      </c>
      <c r="Q1403" s="123">
        <f t="shared" si="685"/>
        <v>9.9999999999988987E-4</v>
      </c>
      <c r="R1403" s="124">
        <f t="shared" si="686"/>
        <v>4.0950040950036438E-2</v>
      </c>
      <c r="S1403" s="125">
        <v>921.43600000000004</v>
      </c>
      <c r="T1403" s="122">
        <v>924.59100000000001</v>
      </c>
      <c r="U1403" s="123">
        <f t="shared" si="687"/>
        <v>-3.1549999999999727</v>
      </c>
      <c r="V1403" s="124">
        <f t="shared" si="688"/>
        <v>-0.3412319609427274</v>
      </c>
      <c r="W1403" s="121" t="s">
        <v>9417</v>
      </c>
      <c r="X1403" s="122">
        <v>839</v>
      </c>
      <c r="Y1403" s="122">
        <v>839</v>
      </c>
      <c r="Z1403" s="123">
        <f t="shared" si="689"/>
        <v>0</v>
      </c>
      <c r="AA1403" s="124">
        <f t="shared" si="690"/>
        <v>0</v>
      </c>
      <c r="AB1403" s="28" t="s">
        <v>9365</v>
      </c>
      <c r="AC1403" s="122">
        <v>58</v>
      </c>
      <c r="AD1403" s="122">
        <v>58</v>
      </c>
      <c r="AE1403" s="123">
        <f t="shared" si="691"/>
        <v>0</v>
      </c>
      <c r="AF1403" s="29">
        <f t="shared" si="692"/>
        <v>0</v>
      </c>
      <c r="AG1403" s="28" t="s">
        <v>9418</v>
      </c>
      <c r="AH1403" s="122">
        <v>18</v>
      </c>
      <c r="AI1403" s="122">
        <v>18</v>
      </c>
      <c r="AJ1403" s="123">
        <f t="shared" si="693"/>
        <v>0</v>
      </c>
      <c r="AK1403" s="124">
        <f t="shared" si="694"/>
        <v>0</v>
      </c>
      <c r="AL1403" s="28" t="s">
        <v>9419</v>
      </c>
      <c r="AM1403" s="122">
        <v>4</v>
      </c>
      <c r="AN1403" s="122">
        <v>4</v>
      </c>
      <c r="AO1403" s="123">
        <f t="shared" si="695"/>
        <v>0</v>
      </c>
      <c r="AP1403" s="29">
        <f t="shared" si="696"/>
        <v>0</v>
      </c>
      <c r="AQ1403" s="28" t="s">
        <v>9420</v>
      </c>
      <c r="AR1403" s="122">
        <v>2</v>
      </c>
      <c r="AS1403" s="122">
        <v>6</v>
      </c>
      <c r="AT1403" s="123">
        <f t="shared" si="697"/>
        <v>-4</v>
      </c>
      <c r="AU1403" s="124">
        <f t="shared" si="698"/>
        <v>-66.666666666666657</v>
      </c>
      <c r="AV1403" s="9" t="s">
        <v>12322</v>
      </c>
      <c r="AX1403" s="129"/>
      <c r="AY1403" s="139"/>
      <c r="AZ1403" s="139"/>
    </row>
    <row r="1404" spans="3:52" ht="50" customHeight="1">
      <c r="C1404" s="52" t="s">
        <v>6318</v>
      </c>
      <c r="D1404" s="130" t="s">
        <v>3173</v>
      </c>
      <c r="E1404" s="131" t="s">
        <v>9357</v>
      </c>
      <c r="F1404" s="132" t="s">
        <v>3174</v>
      </c>
      <c r="G1404" s="125">
        <v>4628.6809999999996</v>
      </c>
      <c r="H1404" s="122">
        <v>4872.6220000000003</v>
      </c>
      <c r="I1404" s="123">
        <f t="shared" si="681"/>
        <v>-243.94100000000071</v>
      </c>
      <c r="J1404" s="124">
        <f t="shared" si="682"/>
        <v>-5.0063600254647431</v>
      </c>
      <c r="K1404" s="125">
        <v>3242.9670000000001</v>
      </c>
      <c r="L1404" s="122">
        <v>3409.1770000000001</v>
      </c>
      <c r="M1404" s="123">
        <f t="shared" si="683"/>
        <v>-166.21000000000004</v>
      </c>
      <c r="N1404" s="124">
        <f t="shared" si="684"/>
        <v>-4.8753702139841968</v>
      </c>
      <c r="O1404" s="125">
        <v>728.71799999999996</v>
      </c>
      <c r="P1404" s="122">
        <v>921.67200000000003</v>
      </c>
      <c r="Q1404" s="123">
        <f t="shared" si="685"/>
        <v>-192.95400000000006</v>
      </c>
      <c r="R1404" s="124">
        <f t="shared" si="686"/>
        <v>-20.935213394786871</v>
      </c>
      <c r="S1404" s="125">
        <v>656.99599999999998</v>
      </c>
      <c r="T1404" s="122">
        <v>541.77300000000002</v>
      </c>
      <c r="U1404" s="123">
        <f t="shared" si="687"/>
        <v>115.22299999999996</v>
      </c>
      <c r="V1404" s="124">
        <f t="shared" si="688"/>
        <v>21.267763435977791</v>
      </c>
      <c r="W1404" s="121" t="s">
        <v>9422</v>
      </c>
      <c r="X1404" s="122">
        <v>200</v>
      </c>
      <c r="Y1404" s="122">
        <v>100</v>
      </c>
      <c r="Z1404" s="123">
        <f t="shared" si="689"/>
        <v>100</v>
      </c>
      <c r="AA1404" s="124">
        <f t="shared" si="690"/>
        <v>100</v>
      </c>
      <c r="AB1404" s="28" t="s">
        <v>9390</v>
      </c>
      <c r="AC1404" s="122">
        <v>172</v>
      </c>
      <c r="AD1404" s="122">
        <v>188</v>
      </c>
      <c r="AE1404" s="123">
        <f t="shared" si="691"/>
        <v>-16</v>
      </c>
      <c r="AF1404" s="29">
        <f t="shared" si="692"/>
        <v>-8.5106382978723403</v>
      </c>
      <c r="AG1404" s="28" t="s">
        <v>9423</v>
      </c>
      <c r="AH1404" s="122">
        <v>91</v>
      </c>
      <c r="AI1404" s="122">
        <v>70</v>
      </c>
      <c r="AJ1404" s="123">
        <f t="shared" si="693"/>
        <v>21</v>
      </c>
      <c r="AK1404" s="124">
        <f t="shared" si="694"/>
        <v>30</v>
      </c>
      <c r="AL1404" s="28" t="s">
        <v>9424</v>
      </c>
      <c r="AM1404" s="122">
        <v>73</v>
      </c>
      <c r="AN1404" s="122">
        <v>72</v>
      </c>
      <c r="AO1404" s="123">
        <f t="shared" si="695"/>
        <v>1</v>
      </c>
      <c r="AP1404" s="29">
        <f t="shared" si="696"/>
        <v>1.3888888888888888</v>
      </c>
      <c r="AQ1404" s="28" t="s">
        <v>9425</v>
      </c>
      <c r="AR1404" s="122">
        <v>24</v>
      </c>
      <c r="AS1404" s="122">
        <v>24</v>
      </c>
      <c r="AT1404" s="123">
        <f t="shared" si="697"/>
        <v>0</v>
      </c>
      <c r="AU1404" s="124">
        <f t="shared" si="698"/>
        <v>0</v>
      </c>
      <c r="AV1404" s="9" t="s">
        <v>12323</v>
      </c>
      <c r="AX1404" s="129"/>
      <c r="AY1404" s="139"/>
      <c r="AZ1404" s="139"/>
    </row>
    <row r="1405" spans="3:52" ht="50" customHeight="1">
      <c r="C1405" s="52" t="s">
        <v>6318</v>
      </c>
      <c r="D1405" s="130" t="s">
        <v>3175</v>
      </c>
      <c r="E1405" s="131" t="s">
        <v>9357</v>
      </c>
      <c r="F1405" s="132" t="s">
        <v>3176</v>
      </c>
      <c r="G1405" s="125">
        <v>5700.4520000000002</v>
      </c>
      <c r="H1405" s="122">
        <v>5024.8739999999998</v>
      </c>
      <c r="I1405" s="123">
        <f t="shared" si="681"/>
        <v>675.57800000000043</v>
      </c>
      <c r="J1405" s="124">
        <f t="shared" si="682"/>
        <v>13.444675428677424</v>
      </c>
      <c r="K1405" s="125">
        <v>3241.0129999999999</v>
      </c>
      <c r="L1405" s="122">
        <v>3239.3159999999998</v>
      </c>
      <c r="M1405" s="123">
        <f t="shared" si="683"/>
        <v>1.6970000000001164</v>
      </c>
      <c r="N1405" s="124">
        <f t="shared" si="684"/>
        <v>5.2387602814918846E-2</v>
      </c>
      <c r="O1405" s="125">
        <v>1347.6579999999999</v>
      </c>
      <c r="P1405" s="122">
        <v>1001.864</v>
      </c>
      <c r="Q1405" s="123">
        <f t="shared" si="685"/>
        <v>345.79399999999987</v>
      </c>
      <c r="R1405" s="124">
        <f t="shared" si="686"/>
        <v>34.515063920851517</v>
      </c>
      <c r="S1405" s="125">
        <v>1111.7809999999999</v>
      </c>
      <c r="T1405" s="122">
        <v>783.69399999999996</v>
      </c>
      <c r="U1405" s="123">
        <f t="shared" si="687"/>
        <v>328.08699999999999</v>
      </c>
      <c r="V1405" s="124">
        <f t="shared" si="688"/>
        <v>41.864171475091041</v>
      </c>
      <c r="W1405" s="121" t="s">
        <v>9373</v>
      </c>
      <c r="X1405" s="122">
        <v>800</v>
      </c>
      <c r="Y1405" s="122">
        <v>400</v>
      </c>
      <c r="Z1405" s="123">
        <f t="shared" si="689"/>
        <v>400</v>
      </c>
      <c r="AA1405" s="124">
        <f t="shared" si="690"/>
        <v>100</v>
      </c>
      <c r="AB1405" s="28" t="s">
        <v>9426</v>
      </c>
      <c r="AC1405" s="122">
        <v>118</v>
      </c>
      <c r="AD1405" s="122">
        <v>210</v>
      </c>
      <c r="AE1405" s="123">
        <f t="shared" si="691"/>
        <v>-92</v>
      </c>
      <c r="AF1405" s="29">
        <f t="shared" si="692"/>
        <v>-43.80952380952381</v>
      </c>
      <c r="AG1405" s="28" t="s">
        <v>9427</v>
      </c>
      <c r="AH1405" s="122">
        <v>51</v>
      </c>
      <c r="AI1405" s="122">
        <v>61</v>
      </c>
      <c r="AJ1405" s="123">
        <f t="shared" si="693"/>
        <v>-10</v>
      </c>
      <c r="AK1405" s="124">
        <f t="shared" si="694"/>
        <v>-16.393442622950818</v>
      </c>
      <c r="AL1405" s="28" t="s">
        <v>9428</v>
      </c>
      <c r="AM1405" s="122">
        <v>40</v>
      </c>
      <c r="AN1405" s="122" t="s">
        <v>6421</v>
      </c>
      <c r="AO1405" s="123">
        <v>40</v>
      </c>
      <c r="AP1405" s="29" t="s">
        <v>11832</v>
      </c>
      <c r="AQ1405" s="28" t="s">
        <v>9365</v>
      </c>
      <c r="AR1405" s="122">
        <v>39</v>
      </c>
      <c r="AS1405" s="122">
        <v>39</v>
      </c>
      <c r="AT1405" s="123">
        <f t="shared" si="697"/>
        <v>0</v>
      </c>
      <c r="AU1405" s="124">
        <f t="shared" si="698"/>
        <v>0</v>
      </c>
      <c r="AV1405" s="9" t="s">
        <v>12324</v>
      </c>
      <c r="AX1405" s="129"/>
      <c r="AY1405" s="139"/>
      <c r="AZ1405" s="139"/>
    </row>
    <row r="1406" spans="3:52" ht="50" customHeight="1">
      <c r="C1406" s="52" t="s">
        <v>6319</v>
      </c>
      <c r="D1406" s="130" t="s">
        <v>3177</v>
      </c>
      <c r="E1406" s="131" t="s">
        <v>9357</v>
      </c>
      <c r="F1406" s="132" t="s">
        <v>3178</v>
      </c>
      <c r="G1406" s="125">
        <v>1048.415</v>
      </c>
      <c r="H1406" s="122">
        <v>1086.6410000000001</v>
      </c>
      <c r="I1406" s="123">
        <f t="shared" si="681"/>
        <v>-38.226000000000113</v>
      </c>
      <c r="J1406" s="124">
        <f t="shared" si="682"/>
        <v>-3.517813150801425</v>
      </c>
      <c r="K1406" s="125">
        <v>676.78899999999999</v>
      </c>
      <c r="L1406" s="122">
        <v>716.75199999999995</v>
      </c>
      <c r="M1406" s="123">
        <f t="shared" si="683"/>
        <v>-39.962999999999965</v>
      </c>
      <c r="N1406" s="124">
        <f t="shared" si="684"/>
        <v>-5.5755686764738668</v>
      </c>
      <c r="O1406" s="125" t="s">
        <v>11840</v>
      </c>
      <c r="P1406" s="122" t="s">
        <v>11840</v>
      </c>
      <c r="Q1406" s="123" t="s">
        <v>11839</v>
      </c>
      <c r="R1406" s="124" t="s">
        <v>11840</v>
      </c>
      <c r="S1406" s="125">
        <v>371.62599999999998</v>
      </c>
      <c r="T1406" s="122">
        <v>369.88900000000001</v>
      </c>
      <c r="U1406" s="123">
        <f t="shared" si="687"/>
        <v>1.7369999999999663</v>
      </c>
      <c r="V1406" s="124">
        <f t="shared" si="688"/>
        <v>0.4696003395613188</v>
      </c>
      <c r="W1406" s="121" t="s">
        <v>9429</v>
      </c>
      <c r="X1406" s="122">
        <v>285</v>
      </c>
      <c r="Y1406" s="122">
        <v>283</v>
      </c>
      <c r="Z1406" s="123">
        <f t="shared" si="689"/>
        <v>2</v>
      </c>
      <c r="AA1406" s="124">
        <f t="shared" si="690"/>
        <v>0.70671378091872794</v>
      </c>
      <c r="AB1406" s="28" t="s">
        <v>9418</v>
      </c>
      <c r="AC1406" s="122">
        <v>34</v>
      </c>
      <c r="AD1406" s="122">
        <v>34</v>
      </c>
      <c r="AE1406" s="123">
        <f t="shared" si="691"/>
        <v>0</v>
      </c>
      <c r="AF1406" s="29">
        <f t="shared" si="692"/>
        <v>0</v>
      </c>
      <c r="AG1406" s="28" t="s">
        <v>9430</v>
      </c>
      <c r="AH1406" s="122">
        <v>31</v>
      </c>
      <c r="AI1406" s="122">
        <v>32</v>
      </c>
      <c r="AJ1406" s="123">
        <f t="shared" si="693"/>
        <v>-1</v>
      </c>
      <c r="AK1406" s="124">
        <f t="shared" si="694"/>
        <v>-3.125</v>
      </c>
      <c r="AL1406" s="28" t="s">
        <v>9425</v>
      </c>
      <c r="AM1406" s="122">
        <v>19</v>
      </c>
      <c r="AN1406" s="122">
        <v>19</v>
      </c>
      <c r="AO1406" s="123">
        <f t="shared" si="695"/>
        <v>0</v>
      </c>
      <c r="AP1406" s="29">
        <f t="shared" si="696"/>
        <v>0</v>
      </c>
      <c r="AQ1406" s="28" t="s">
        <v>9431</v>
      </c>
      <c r="AR1406" s="122">
        <v>2</v>
      </c>
      <c r="AS1406" s="122">
        <v>2</v>
      </c>
      <c r="AT1406" s="123">
        <f t="shared" si="697"/>
        <v>0</v>
      </c>
      <c r="AU1406" s="124">
        <f t="shared" si="698"/>
        <v>0</v>
      </c>
      <c r="AV1406" s="9" t="s">
        <v>12325</v>
      </c>
      <c r="AX1406" s="129"/>
      <c r="AY1406" s="139"/>
      <c r="AZ1406" s="139"/>
    </row>
    <row r="1407" spans="3:52" ht="50" customHeight="1">
      <c r="C1407" s="52" t="s">
        <v>6319</v>
      </c>
      <c r="D1407" s="130" t="s">
        <v>3179</v>
      </c>
      <c r="E1407" s="131" t="s">
        <v>9357</v>
      </c>
      <c r="F1407" s="132" t="s">
        <v>3180</v>
      </c>
      <c r="G1407" s="125">
        <v>1749.7059999999999</v>
      </c>
      <c r="H1407" s="122">
        <v>1761.3879999999999</v>
      </c>
      <c r="I1407" s="123">
        <f t="shared" si="681"/>
        <v>-11.682000000000016</v>
      </c>
      <c r="J1407" s="124">
        <f t="shared" si="682"/>
        <v>-0.6632269551058606</v>
      </c>
      <c r="K1407" s="125">
        <v>773.73800000000006</v>
      </c>
      <c r="L1407" s="122">
        <v>773.66700000000003</v>
      </c>
      <c r="M1407" s="123">
        <f t="shared" si="683"/>
        <v>7.1000000000026375E-2</v>
      </c>
      <c r="N1407" s="124">
        <f t="shared" si="684"/>
        <v>9.1770748913972515E-3</v>
      </c>
      <c r="O1407" s="125">
        <v>112.41200000000001</v>
      </c>
      <c r="P1407" s="122">
        <v>112.401</v>
      </c>
      <c r="Q1407" s="123">
        <f t="shared" si="685"/>
        <v>1.1000000000009891E-2</v>
      </c>
      <c r="R1407" s="124">
        <f t="shared" si="686"/>
        <v>9.7863898008112831E-3</v>
      </c>
      <c r="S1407" s="125">
        <v>863.55600000000004</v>
      </c>
      <c r="T1407" s="122">
        <v>875.32</v>
      </c>
      <c r="U1407" s="123">
        <f t="shared" si="687"/>
        <v>-11.76400000000001</v>
      </c>
      <c r="V1407" s="124">
        <f t="shared" si="688"/>
        <v>-1.34396563542476</v>
      </c>
      <c r="W1407" s="121" t="s">
        <v>9432</v>
      </c>
      <c r="X1407" s="122">
        <v>602</v>
      </c>
      <c r="Y1407" s="122">
        <v>602</v>
      </c>
      <c r="Z1407" s="123">
        <f t="shared" si="689"/>
        <v>0</v>
      </c>
      <c r="AA1407" s="124">
        <f t="shared" si="690"/>
        <v>0</v>
      </c>
      <c r="AB1407" s="28" t="s">
        <v>9433</v>
      </c>
      <c r="AC1407" s="122">
        <v>123</v>
      </c>
      <c r="AD1407" s="122">
        <v>126</v>
      </c>
      <c r="AE1407" s="123">
        <f t="shared" si="691"/>
        <v>-3</v>
      </c>
      <c r="AF1407" s="29">
        <f t="shared" si="692"/>
        <v>-2.3809523809523809</v>
      </c>
      <c r="AG1407" s="28" t="s">
        <v>9434</v>
      </c>
      <c r="AH1407" s="122">
        <v>73</v>
      </c>
      <c r="AI1407" s="122">
        <v>83</v>
      </c>
      <c r="AJ1407" s="123">
        <f t="shared" si="693"/>
        <v>-10</v>
      </c>
      <c r="AK1407" s="124">
        <f t="shared" si="694"/>
        <v>-12.048192771084338</v>
      </c>
      <c r="AL1407" s="28" t="s">
        <v>9435</v>
      </c>
      <c r="AM1407" s="122">
        <v>21</v>
      </c>
      <c r="AN1407" s="122">
        <v>19</v>
      </c>
      <c r="AO1407" s="123">
        <f t="shared" si="695"/>
        <v>2</v>
      </c>
      <c r="AP1407" s="29">
        <f t="shared" si="696"/>
        <v>10.526315789473683</v>
      </c>
      <c r="AQ1407" s="28" t="s">
        <v>9436</v>
      </c>
      <c r="AR1407" s="122">
        <v>19</v>
      </c>
      <c r="AS1407" s="122">
        <v>19</v>
      </c>
      <c r="AT1407" s="123">
        <f t="shared" si="697"/>
        <v>0</v>
      </c>
      <c r="AU1407" s="124">
        <f t="shared" si="698"/>
        <v>0</v>
      </c>
      <c r="AV1407" s="9" t="s">
        <v>12326</v>
      </c>
      <c r="AX1407" s="129"/>
      <c r="AY1407" s="139"/>
      <c r="AZ1407" s="139"/>
    </row>
    <row r="1408" spans="3:52" ht="50" customHeight="1">
      <c r="C1408" s="52" t="s">
        <v>6319</v>
      </c>
      <c r="D1408" s="130" t="s">
        <v>3181</v>
      </c>
      <c r="E1408" s="131" t="s">
        <v>9357</v>
      </c>
      <c r="F1408" s="132" t="s">
        <v>3182</v>
      </c>
      <c r="G1408" s="125">
        <v>1944.5409999999999</v>
      </c>
      <c r="H1408" s="122">
        <v>1959.877</v>
      </c>
      <c r="I1408" s="123">
        <f t="shared" si="681"/>
        <v>-15.336000000000013</v>
      </c>
      <c r="J1408" s="124">
        <f t="shared" si="682"/>
        <v>-0.78249808533902965</v>
      </c>
      <c r="K1408" s="125">
        <v>1041.6210000000001</v>
      </c>
      <c r="L1408" s="122">
        <v>1260.8789999999999</v>
      </c>
      <c r="M1408" s="123">
        <f t="shared" si="683"/>
        <v>-219.25799999999981</v>
      </c>
      <c r="N1408" s="124">
        <f t="shared" si="684"/>
        <v>-17.38929746629136</v>
      </c>
      <c r="O1408" s="125">
        <v>3.0000000000000001E-3</v>
      </c>
      <c r="P1408" s="122">
        <v>3.0000000000000001E-3</v>
      </c>
      <c r="Q1408" s="123">
        <f t="shared" si="685"/>
        <v>0</v>
      </c>
      <c r="R1408" s="124">
        <f t="shared" si="686"/>
        <v>0</v>
      </c>
      <c r="S1408" s="125">
        <v>902.91700000000003</v>
      </c>
      <c r="T1408" s="122">
        <v>698.995</v>
      </c>
      <c r="U1408" s="123">
        <f t="shared" si="687"/>
        <v>203.92200000000003</v>
      </c>
      <c r="V1408" s="124">
        <f t="shared" si="688"/>
        <v>29.173599238907293</v>
      </c>
      <c r="W1408" s="121" t="s">
        <v>9390</v>
      </c>
      <c r="X1408" s="122">
        <v>483</v>
      </c>
      <c r="Y1408" s="122">
        <v>285</v>
      </c>
      <c r="Z1408" s="123">
        <f t="shared" si="689"/>
        <v>198</v>
      </c>
      <c r="AA1408" s="124">
        <f t="shared" si="690"/>
        <v>69.473684210526315</v>
      </c>
      <c r="AB1408" s="28" t="s">
        <v>9374</v>
      </c>
      <c r="AC1408" s="122">
        <v>301</v>
      </c>
      <c r="AD1408" s="122">
        <v>301</v>
      </c>
      <c r="AE1408" s="123">
        <f t="shared" si="691"/>
        <v>0</v>
      </c>
      <c r="AF1408" s="29">
        <f t="shared" si="692"/>
        <v>0</v>
      </c>
      <c r="AG1408" s="28" t="s">
        <v>9437</v>
      </c>
      <c r="AH1408" s="122">
        <v>29</v>
      </c>
      <c r="AI1408" s="122">
        <v>31</v>
      </c>
      <c r="AJ1408" s="123">
        <f t="shared" si="693"/>
        <v>-2</v>
      </c>
      <c r="AK1408" s="124">
        <f t="shared" si="694"/>
        <v>-6.4516129032258061</v>
      </c>
      <c r="AL1408" s="28" t="s">
        <v>9422</v>
      </c>
      <c r="AM1408" s="122">
        <v>20</v>
      </c>
      <c r="AN1408" s="122">
        <v>0</v>
      </c>
      <c r="AO1408" s="123">
        <f t="shared" si="695"/>
        <v>20</v>
      </c>
      <c r="AP1408" s="29" t="e">
        <f t="shared" si="696"/>
        <v>#DIV/0!</v>
      </c>
      <c r="AQ1408" s="28" t="s">
        <v>9438</v>
      </c>
      <c r="AR1408" s="122">
        <v>18</v>
      </c>
      <c r="AS1408" s="122">
        <v>20</v>
      </c>
      <c r="AT1408" s="123">
        <f t="shared" si="697"/>
        <v>-2</v>
      </c>
      <c r="AU1408" s="124">
        <f t="shared" si="698"/>
        <v>-10</v>
      </c>
      <c r="AV1408" s="9" t="s">
        <v>12327</v>
      </c>
      <c r="AX1408" s="129"/>
      <c r="AY1408" s="139"/>
      <c r="AZ1408" s="139"/>
    </row>
    <row r="1409" spans="3:52" ht="50" customHeight="1">
      <c r="C1409" s="52" t="s">
        <v>6319</v>
      </c>
      <c r="D1409" s="130" t="s">
        <v>3183</v>
      </c>
      <c r="E1409" s="131" t="s">
        <v>9357</v>
      </c>
      <c r="F1409" s="132" t="s">
        <v>3184</v>
      </c>
      <c r="G1409" s="125">
        <v>2151.9340000000002</v>
      </c>
      <c r="H1409" s="122">
        <v>2064.42</v>
      </c>
      <c r="I1409" s="123">
        <f t="shared" si="681"/>
        <v>87.514000000000124</v>
      </c>
      <c r="J1409" s="124">
        <f t="shared" si="682"/>
        <v>4.2391567607366776</v>
      </c>
      <c r="K1409" s="125">
        <v>1207.97</v>
      </c>
      <c r="L1409" s="122">
        <v>1108.3050000000001</v>
      </c>
      <c r="M1409" s="123">
        <f t="shared" si="683"/>
        <v>99.664999999999964</v>
      </c>
      <c r="N1409" s="124">
        <f t="shared" si="684"/>
        <v>8.9925607120783493</v>
      </c>
      <c r="O1409" s="125" t="s">
        <v>11840</v>
      </c>
      <c r="P1409" s="122" t="s">
        <v>11840</v>
      </c>
      <c r="Q1409" s="123" t="s">
        <v>11839</v>
      </c>
      <c r="R1409" s="124" t="s">
        <v>11840</v>
      </c>
      <c r="S1409" s="125">
        <v>943.96400000000006</v>
      </c>
      <c r="T1409" s="122">
        <v>956.11500000000001</v>
      </c>
      <c r="U1409" s="123">
        <f t="shared" si="687"/>
        <v>-12.150999999999954</v>
      </c>
      <c r="V1409" s="124">
        <f t="shared" si="688"/>
        <v>-1.2708722277131885</v>
      </c>
      <c r="W1409" s="121" t="s">
        <v>9374</v>
      </c>
      <c r="X1409" s="122">
        <v>449</v>
      </c>
      <c r="Y1409" s="122">
        <v>440</v>
      </c>
      <c r="Z1409" s="123">
        <f t="shared" si="689"/>
        <v>9</v>
      </c>
      <c r="AA1409" s="124">
        <f t="shared" si="690"/>
        <v>2.0454545454545454</v>
      </c>
      <c r="AB1409" s="28" t="s">
        <v>9439</v>
      </c>
      <c r="AC1409" s="122">
        <v>271</v>
      </c>
      <c r="AD1409" s="122">
        <v>278</v>
      </c>
      <c r="AE1409" s="123">
        <f t="shared" si="691"/>
        <v>-7</v>
      </c>
      <c r="AF1409" s="29">
        <f t="shared" si="692"/>
        <v>-2.5179856115107913</v>
      </c>
      <c r="AG1409" s="28" t="s">
        <v>9440</v>
      </c>
      <c r="AH1409" s="122">
        <v>59</v>
      </c>
      <c r="AI1409" s="122">
        <v>65</v>
      </c>
      <c r="AJ1409" s="123">
        <f t="shared" si="693"/>
        <v>-6</v>
      </c>
      <c r="AK1409" s="124">
        <f t="shared" si="694"/>
        <v>-9.2307692307692317</v>
      </c>
      <c r="AL1409" s="28" t="s">
        <v>9365</v>
      </c>
      <c r="AM1409" s="122">
        <v>53</v>
      </c>
      <c r="AN1409" s="122">
        <v>58</v>
      </c>
      <c r="AO1409" s="123">
        <f t="shared" si="695"/>
        <v>-5</v>
      </c>
      <c r="AP1409" s="29">
        <f t="shared" si="696"/>
        <v>-8.6206896551724146</v>
      </c>
      <c r="AQ1409" s="28" t="s">
        <v>9390</v>
      </c>
      <c r="AR1409" s="122">
        <v>33</v>
      </c>
      <c r="AS1409" s="122">
        <v>33</v>
      </c>
      <c r="AT1409" s="123">
        <f t="shared" si="697"/>
        <v>0</v>
      </c>
      <c r="AU1409" s="124">
        <f t="shared" si="698"/>
        <v>0</v>
      </c>
      <c r="AV1409" s="9" t="s">
        <v>12328</v>
      </c>
      <c r="AX1409" s="129"/>
      <c r="AY1409" s="139"/>
      <c r="AZ1409" s="139"/>
    </row>
    <row r="1410" spans="3:52" ht="50" customHeight="1">
      <c r="C1410" s="52" t="s">
        <v>6319</v>
      </c>
      <c r="D1410" s="130" t="s">
        <v>3185</v>
      </c>
      <c r="E1410" s="131" t="s">
        <v>9357</v>
      </c>
      <c r="F1410" s="132" t="s">
        <v>3186</v>
      </c>
      <c r="G1410" s="125">
        <v>6398.6689999999999</v>
      </c>
      <c r="H1410" s="122">
        <v>6060.665</v>
      </c>
      <c r="I1410" s="123">
        <f t="shared" si="681"/>
        <v>338.00399999999991</v>
      </c>
      <c r="J1410" s="124">
        <f t="shared" si="682"/>
        <v>5.5770117635605976</v>
      </c>
      <c r="K1410" s="125">
        <v>2968.2420000000002</v>
      </c>
      <c r="L1410" s="122">
        <v>2865.1660000000002</v>
      </c>
      <c r="M1410" s="123">
        <f t="shared" si="683"/>
        <v>103.07600000000002</v>
      </c>
      <c r="N1410" s="124">
        <f t="shared" si="684"/>
        <v>3.5975576982276074</v>
      </c>
      <c r="O1410" s="125">
        <v>2.1880000000000002</v>
      </c>
      <c r="P1410" s="122">
        <v>2.1869999999999998</v>
      </c>
      <c r="Q1410" s="123">
        <f t="shared" si="685"/>
        <v>1.000000000000334E-3</v>
      </c>
      <c r="R1410" s="124">
        <f t="shared" si="686"/>
        <v>4.5724737082777051E-2</v>
      </c>
      <c r="S1410" s="125">
        <v>3428.239</v>
      </c>
      <c r="T1410" s="122">
        <v>3193.3119999999999</v>
      </c>
      <c r="U1410" s="123">
        <f t="shared" si="687"/>
        <v>234.92700000000013</v>
      </c>
      <c r="V1410" s="124">
        <f t="shared" si="688"/>
        <v>7.3568445551202055</v>
      </c>
      <c r="W1410" s="121" t="s">
        <v>9390</v>
      </c>
      <c r="X1410" s="122">
        <v>1259</v>
      </c>
      <c r="Y1410" s="122">
        <v>1127</v>
      </c>
      <c r="Z1410" s="123">
        <f t="shared" si="689"/>
        <v>132</v>
      </c>
      <c r="AA1410" s="124">
        <f t="shared" si="690"/>
        <v>11.712511091393079</v>
      </c>
      <c r="AB1410" s="28" t="s">
        <v>9441</v>
      </c>
      <c r="AC1410" s="122">
        <v>1000</v>
      </c>
      <c r="AD1410" s="122">
        <v>1000</v>
      </c>
      <c r="AE1410" s="123">
        <f t="shared" si="691"/>
        <v>0</v>
      </c>
      <c r="AF1410" s="29">
        <f t="shared" si="692"/>
        <v>0</v>
      </c>
      <c r="AG1410" s="28" t="s">
        <v>9442</v>
      </c>
      <c r="AH1410" s="122">
        <v>831</v>
      </c>
      <c r="AI1410" s="122">
        <v>732</v>
      </c>
      <c r="AJ1410" s="123">
        <f t="shared" si="693"/>
        <v>99</v>
      </c>
      <c r="AK1410" s="124">
        <f t="shared" si="694"/>
        <v>13.524590163934427</v>
      </c>
      <c r="AL1410" s="28" t="s">
        <v>9443</v>
      </c>
      <c r="AM1410" s="122">
        <v>97</v>
      </c>
      <c r="AN1410" s="122">
        <v>97</v>
      </c>
      <c r="AO1410" s="123">
        <f t="shared" si="695"/>
        <v>0</v>
      </c>
      <c r="AP1410" s="29">
        <f t="shared" si="696"/>
        <v>0</v>
      </c>
      <c r="AQ1410" s="28" t="s">
        <v>9444</v>
      </c>
      <c r="AR1410" s="122">
        <v>93</v>
      </c>
      <c r="AS1410" s="122">
        <v>93</v>
      </c>
      <c r="AT1410" s="123">
        <f t="shared" si="697"/>
        <v>0</v>
      </c>
      <c r="AU1410" s="124">
        <f t="shared" si="698"/>
        <v>0</v>
      </c>
      <c r="AV1410" s="9" t="s">
        <v>12329</v>
      </c>
      <c r="AX1410" s="129"/>
      <c r="AY1410" s="139"/>
      <c r="AZ1410" s="139"/>
    </row>
    <row r="1411" spans="3:52" ht="50" customHeight="1">
      <c r="C1411" s="52" t="s">
        <v>6319</v>
      </c>
      <c r="D1411" s="106" t="s">
        <v>3187</v>
      </c>
      <c r="E1411" s="131" t="s">
        <v>9357</v>
      </c>
      <c r="F1411" s="108" t="s">
        <v>3188</v>
      </c>
      <c r="G1411" s="125">
        <v>1722.7909999999999</v>
      </c>
      <c r="H1411" s="122">
        <v>2500.7860000000001</v>
      </c>
      <c r="I1411" s="123">
        <f t="shared" si="681"/>
        <v>-777.99500000000012</v>
      </c>
      <c r="J1411" s="124">
        <f t="shared" si="682"/>
        <v>-31.110019010023255</v>
      </c>
      <c r="K1411" s="125">
        <v>1324.902</v>
      </c>
      <c r="L1411" s="122">
        <v>1740.6379999999999</v>
      </c>
      <c r="M1411" s="123">
        <f t="shared" si="683"/>
        <v>-415.73599999999988</v>
      </c>
      <c r="N1411" s="124">
        <f t="shared" si="684"/>
        <v>-23.884116053998586</v>
      </c>
      <c r="O1411" s="125">
        <v>5.7409999999999997</v>
      </c>
      <c r="P1411" s="122">
        <v>5.7409999999999997</v>
      </c>
      <c r="Q1411" s="123">
        <f t="shared" si="685"/>
        <v>0</v>
      </c>
      <c r="R1411" s="124">
        <f t="shared" si="686"/>
        <v>0</v>
      </c>
      <c r="S1411" s="125">
        <v>392.14800000000002</v>
      </c>
      <c r="T1411" s="122">
        <v>754.40700000000004</v>
      </c>
      <c r="U1411" s="123">
        <f t="shared" si="687"/>
        <v>-362.25900000000001</v>
      </c>
      <c r="V1411" s="124">
        <f t="shared" si="688"/>
        <v>-48.019040120253393</v>
      </c>
      <c r="W1411" s="121" t="s">
        <v>9445</v>
      </c>
      <c r="X1411" s="122">
        <v>135</v>
      </c>
      <c r="Y1411" s="122">
        <v>140</v>
      </c>
      <c r="Z1411" s="123">
        <f t="shared" si="689"/>
        <v>-5</v>
      </c>
      <c r="AA1411" s="124">
        <f t="shared" si="690"/>
        <v>-3.5714285714285712</v>
      </c>
      <c r="AB1411" s="28" t="s">
        <v>9446</v>
      </c>
      <c r="AC1411" s="122">
        <v>125</v>
      </c>
      <c r="AD1411" s="122">
        <v>185</v>
      </c>
      <c r="AE1411" s="123">
        <f t="shared" si="691"/>
        <v>-60</v>
      </c>
      <c r="AF1411" s="29">
        <f t="shared" si="692"/>
        <v>-32.432432432432435</v>
      </c>
      <c r="AG1411" s="28" t="s">
        <v>9447</v>
      </c>
      <c r="AH1411" s="122">
        <v>81</v>
      </c>
      <c r="AI1411" s="122">
        <v>374</v>
      </c>
      <c r="AJ1411" s="123">
        <f t="shared" si="693"/>
        <v>-293</v>
      </c>
      <c r="AK1411" s="124">
        <f t="shared" si="694"/>
        <v>-78.342245989304814</v>
      </c>
      <c r="AL1411" s="28" t="s">
        <v>9448</v>
      </c>
      <c r="AM1411" s="122">
        <v>23</v>
      </c>
      <c r="AN1411" s="122">
        <v>23</v>
      </c>
      <c r="AO1411" s="123">
        <f t="shared" si="695"/>
        <v>0</v>
      </c>
      <c r="AP1411" s="29">
        <f t="shared" si="696"/>
        <v>0</v>
      </c>
      <c r="AQ1411" s="28" t="s">
        <v>9449</v>
      </c>
      <c r="AR1411" s="122">
        <v>15</v>
      </c>
      <c r="AS1411" s="122">
        <v>10</v>
      </c>
      <c r="AT1411" s="123">
        <f t="shared" si="697"/>
        <v>5</v>
      </c>
      <c r="AU1411" s="124">
        <f t="shared" si="698"/>
        <v>50</v>
      </c>
      <c r="AV1411" s="9" t="s">
        <v>12330</v>
      </c>
      <c r="AX1411" s="129"/>
      <c r="AY1411" s="139"/>
      <c r="AZ1411" s="139"/>
    </row>
    <row r="1412" spans="3:52" ht="50" customHeight="1">
      <c r="C1412" s="52" t="s">
        <v>6319</v>
      </c>
      <c r="D1412" s="106" t="s">
        <v>3189</v>
      </c>
      <c r="E1412" s="131" t="s">
        <v>9357</v>
      </c>
      <c r="F1412" s="108" t="s">
        <v>325</v>
      </c>
      <c r="G1412" s="125">
        <v>1150.441</v>
      </c>
      <c r="H1412" s="122">
        <v>1613.749</v>
      </c>
      <c r="I1412" s="123">
        <f t="shared" si="681"/>
        <v>-463.30799999999999</v>
      </c>
      <c r="J1412" s="124">
        <f t="shared" si="682"/>
        <v>-28.710041028685378</v>
      </c>
      <c r="K1412" s="125">
        <v>761.89700000000005</v>
      </c>
      <c r="L1412" s="122">
        <v>1180.8389999999999</v>
      </c>
      <c r="M1412" s="123">
        <f t="shared" si="683"/>
        <v>-418.94199999999989</v>
      </c>
      <c r="N1412" s="124">
        <f t="shared" si="684"/>
        <v>-35.478333625498472</v>
      </c>
      <c r="O1412" s="125">
        <v>113.17</v>
      </c>
      <c r="P1412" s="122">
        <v>153.059</v>
      </c>
      <c r="Q1412" s="123">
        <f t="shared" si="685"/>
        <v>-39.888999999999996</v>
      </c>
      <c r="R1412" s="124">
        <f t="shared" si="686"/>
        <v>-26.061192089325029</v>
      </c>
      <c r="S1412" s="125">
        <v>275.37400000000002</v>
      </c>
      <c r="T1412" s="122">
        <v>279.851</v>
      </c>
      <c r="U1412" s="123">
        <f t="shared" si="687"/>
        <v>-4.4769999999999754</v>
      </c>
      <c r="V1412" s="124">
        <f t="shared" si="688"/>
        <v>-1.5997798828662306</v>
      </c>
      <c r="W1412" s="121" t="s">
        <v>9442</v>
      </c>
      <c r="X1412" s="122">
        <v>113</v>
      </c>
      <c r="Y1412" s="122">
        <v>107</v>
      </c>
      <c r="Z1412" s="123">
        <f t="shared" si="689"/>
        <v>6</v>
      </c>
      <c r="AA1412" s="124">
        <f t="shared" si="690"/>
        <v>5.6074766355140184</v>
      </c>
      <c r="AB1412" s="28" t="s">
        <v>9450</v>
      </c>
      <c r="AC1412" s="122">
        <v>94</v>
      </c>
      <c r="AD1412" s="122">
        <v>113</v>
      </c>
      <c r="AE1412" s="123">
        <f t="shared" si="691"/>
        <v>-19</v>
      </c>
      <c r="AF1412" s="29">
        <f t="shared" si="692"/>
        <v>-16.814159292035399</v>
      </c>
      <c r="AG1412" s="28" t="s">
        <v>9451</v>
      </c>
      <c r="AH1412" s="122">
        <v>40</v>
      </c>
      <c r="AI1412" s="122">
        <v>33</v>
      </c>
      <c r="AJ1412" s="123">
        <f t="shared" si="693"/>
        <v>7</v>
      </c>
      <c r="AK1412" s="124">
        <f t="shared" si="694"/>
        <v>21.212121212121211</v>
      </c>
      <c r="AL1412" s="28" t="s">
        <v>9452</v>
      </c>
      <c r="AM1412" s="122">
        <v>27</v>
      </c>
      <c r="AN1412" s="122">
        <v>26</v>
      </c>
      <c r="AO1412" s="123">
        <f t="shared" si="695"/>
        <v>1</v>
      </c>
      <c r="AP1412" s="29">
        <f t="shared" si="696"/>
        <v>3.8461538461538463</v>
      </c>
      <c r="AQ1412" s="28" t="s">
        <v>9453</v>
      </c>
      <c r="AR1412" s="122">
        <v>1</v>
      </c>
      <c r="AS1412" s="122">
        <v>1</v>
      </c>
      <c r="AT1412" s="123">
        <f t="shared" si="697"/>
        <v>0</v>
      </c>
      <c r="AU1412" s="124">
        <f t="shared" si="698"/>
        <v>0</v>
      </c>
      <c r="AV1412" s="9" t="s">
        <v>12331</v>
      </c>
      <c r="AX1412" s="129"/>
      <c r="AY1412" s="139"/>
      <c r="AZ1412" s="139"/>
    </row>
    <row r="1413" spans="3:52" ht="50" customHeight="1">
      <c r="C1413" s="52" t="s">
        <v>6319</v>
      </c>
      <c r="D1413" s="130" t="s">
        <v>3190</v>
      </c>
      <c r="E1413" s="131" t="s">
        <v>9357</v>
      </c>
      <c r="F1413" s="132" t="s">
        <v>3191</v>
      </c>
      <c r="G1413" s="125">
        <v>7551.47</v>
      </c>
      <c r="H1413" s="122">
        <v>7146.5389999999998</v>
      </c>
      <c r="I1413" s="123">
        <f t="shared" si="681"/>
        <v>404.93100000000049</v>
      </c>
      <c r="J1413" s="124">
        <f t="shared" si="682"/>
        <v>5.6661133452150825</v>
      </c>
      <c r="K1413" s="125">
        <v>4632.1610000000001</v>
      </c>
      <c r="L1413" s="122">
        <v>4617.8329999999996</v>
      </c>
      <c r="M1413" s="123">
        <f t="shared" si="683"/>
        <v>14.328000000000429</v>
      </c>
      <c r="N1413" s="124">
        <f t="shared" si="684"/>
        <v>0.31027540406940723</v>
      </c>
      <c r="O1413" s="125">
        <v>51.838000000000001</v>
      </c>
      <c r="P1413" s="122">
        <v>51.838000000000001</v>
      </c>
      <c r="Q1413" s="123">
        <f t="shared" si="685"/>
        <v>0</v>
      </c>
      <c r="R1413" s="124">
        <f t="shared" si="686"/>
        <v>0</v>
      </c>
      <c r="S1413" s="125">
        <v>2867.471</v>
      </c>
      <c r="T1413" s="122">
        <v>2476.8679999999999</v>
      </c>
      <c r="U1413" s="123">
        <f t="shared" si="687"/>
        <v>390.60300000000007</v>
      </c>
      <c r="V1413" s="124">
        <f t="shared" si="688"/>
        <v>15.770036998338227</v>
      </c>
      <c r="W1413" s="121" t="s">
        <v>9454</v>
      </c>
      <c r="X1413" s="122">
        <v>1749</v>
      </c>
      <c r="Y1413" s="122">
        <v>1555</v>
      </c>
      <c r="Z1413" s="123">
        <f t="shared" si="689"/>
        <v>194</v>
      </c>
      <c r="AA1413" s="124">
        <f t="shared" si="690"/>
        <v>12.47588424437299</v>
      </c>
      <c r="AB1413" s="28" t="s">
        <v>9455</v>
      </c>
      <c r="AC1413" s="122">
        <v>757</v>
      </c>
      <c r="AD1413" s="122">
        <v>553</v>
      </c>
      <c r="AE1413" s="123">
        <f t="shared" si="691"/>
        <v>204</v>
      </c>
      <c r="AF1413" s="29">
        <f t="shared" si="692"/>
        <v>36.889692585895119</v>
      </c>
      <c r="AG1413" s="28" t="s">
        <v>9365</v>
      </c>
      <c r="AH1413" s="122">
        <v>127</v>
      </c>
      <c r="AI1413" s="122">
        <v>127</v>
      </c>
      <c r="AJ1413" s="123">
        <f t="shared" si="693"/>
        <v>0</v>
      </c>
      <c r="AK1413" s="124">
        <f t="shared" si="694"/>
        <v>0</v>
      </c>
      <c r="AL1413" s="28" t="s">
        <v>9382</v>
      </c>
      <c r="AM1413" s="122">
        <v>112</v>
      </c>
      <c r="AN1413" s="122">
        <v>125</v>
      </c>
      <c r="AO1413" s="123">
        <f t="shared" si="695"/>
        <v>-13</v>
      </c>
      <c r="AP1413" s="29">
        <f t="shared" si="696"/>
        <v>-10.4</v>
      </c>
      <c r="AQ1413" s="28" t="s">
        <v>9456</v>
      </c>
      <c r="AR1413" s="122">
        <v>70</v>
      </c>
      <c r="AS1413" s="122">
        <v>65</v>
      </c>
      <c r="AT1413" s="123">
        <f t="shared" si="697"/>
        <v>5</v>
      </c>
      <c r="AU1413" s="124">
        <f t="shared" si="698"/>
        <v>7.6923076923076925</v>
      </c>
      <c r="AV1413" s="9" t="s">
        <v>12332</v>
      </c>
      <c r="AX1413" s="129"/>
      <c r="AY1413" s="139"/>
      <c r="AZ1413" s="139"/>
    </row>
    <row r="1414" spans="3:52" ht="50" customHeight="1">
      <c r="C1414" s="52" t="s">
        <v>6319</v>
      </c>
      <c r="D1414" s="130" t="s">
        <v>3192</v>
      </c>
      <c r="E1414" s="131" t="s">
        <v>9357</v>
      </c>
      <c r="F1414" s="132" t="s">
        <v>3193</v>
      </c>
      <c r="G1414" s="125">
        <v>10623.388000000001</v>
      </c>
      <c r="H1414" s="122">
        <v>2416.1149999999998</v>
      </c>
      <c r="I1414" s="123">
        <f t="shared" si="681"/>
        <v>8207.273000000001</v>
      </c>
      <c r="J1414" s="124">
        <f t="shared" si="682"/>
        <v>339.68883931435391</v>
      </c>
      <c r="K1414" s="125">
        <v>751.53</v>
      </c>
      <c r="L1414" s="122">
        <v>641.52</v>
      </c>
      <c r="M1414" s="123">
        <f t="shared" si="683"/>
        <v>110.00999999999999</v>
      </c>
      <c r="N1414" s="124">
        <f t="shared" si="684"/>
        <v>17.148335203890756</v>
      </c>
      <c r="O1414" s="125">
        <v>1.0189999999999999</v>
      </c>
      <c r="P1414" s="122">
        <v>1.0189999999999999</v>
      </c>
      <c r="Q1414" s="123">
        <f t="shared" si="685"/>
        <v>0</v>
      </c>
      <c r="R1414" s="124">
        <f t="shared" si="686"/>
        <v>0</v>
      </c>
      <c r="S1414" s="125">
        <v>9870.8389999999999</v>
      </c>
      <c r="T1414" s="122">
        <v>1773.576</v>
      </c>
      <c r="U1414" s="123">
        <f t="shared" si="687"/>
        <v>8097.2629999999999</v>
      </c>
      <c r="V1414" s="124">
        <f t="shared" si="688"/>
        <v>456.55009991114002</v>
      </c>
      <c r="W1414" s="121" t="s">
        <v>9457</v>
      </c>
      <c r="X1414" s="122">
        <v>6444</v>
      </c>
      <c r="Y1414" s="122">
        <v>831</v>
      </c>
      <c r="Z1414" s="123">
        <f t="shared" si="689"/>
        <v>5613</v>
      </c>
      <c r="AA1414" s="124">
        <f t="shared" si="690"/>
        <v>675.45126353790613</v>
      </c>
      <c r="AB1414" s="28" t="s">
        <v>9425</v>
      </c>
      <c r="AC1414" s="122">
        <v>2217</v>
      </c>
      <c r="AD1414" s="122">
        <v>16</v>
      </c>
      <c r="AE1414" s="123">
        <f t="shared" si="691"/>
        <v>2201</v>
      </c>
      <c r="AF1414" s="29">
        <f t="shared" si="692"/>
        <v>13756.25</v>
      </c>
      <c r="AG1414" s="28" t="s">
        <v>9458</v>
      </c>
      <c r="AH1414" s="122">
        <v>757</v>
      </c>
      <c r="AI1414" s="122">
        <v>472</v>
      </c>
      <c r="AJ1414" s="123">
        <f t="shared" si="693"/>
        <v>285</v>
      </c>
      <c r="AK1414" s="124">
        <f t="shared" si="694"/>
        <v>60.381355932203384</v>
      </c>
      <c r="AL1414" s="28" t="s">
        <v>9459</v>
      </c>
      <c r="AM1414" s="122">
        <v>170</v>
      </c>
      <c r="AN1414" s="122">
        <v>180</v>
      </c>
      <c r="AO1414" s="123">
        <f t="shared" si="695"/>
        <v>-10</v>
      </c>
      <c r="AP1414" s="29">
        <f t="shared" si="696"/>
        <v>-5.5555555555555554</v>
      </c>
      <c r="AQ1414" s="28" t="s">
        <v>9422</v>
      </c>
      <c r="AR1414" s="122">
        <v>100</v>
      </c>
      <c r="AS1414" s="122">
        <v>50</v>
      </c>
      <c r="AT1414" s="123">
        <f t="shared" si="697"/>
        <v>50</v>
      </c>
      <c r="AU1414" s="124">
        <f t="shared" si="698"/>
        <v>100</v>
      </c>
      <c r="AV1414" s="9" t="s">
        <v>12333</v>
      </c>
      <c r="AX1414" s="129"/>
      <c r="AY1414" s="139"/>
      <c r="AZ1414" s="139"/>
    </row>
    <row r="1415" spans="3:52" ht="50" customHeight="1">
      <c r="C1415" s="52" t="s">
        <v>6319</v>
      </c>
      <c r="D1415" s="130" t="s">
        <v>3194</v>
      </c>
      <c r="E1415" s="131" t="s">
        <v>9357</v>
      </c>
      <c r="F1415" s="132" t="s">
        <v>3195</v>
      </c>
      <c r="G1415" s="125">
        <v>2089.1419999999998</v>
      </c>
      <c r="H1415" s="122">
        <v>2141.3330000000001</v>
      </c>
      <c r="I1415" s="123">
        <f t="shared" si="681"/>
        <v>-52.191000000000258</v>
      </c>
      <c r="J1415" s="124">
        <f t="shared" si="682"/>
        <v>-2.4373135799056129</v>
      </c>
      <c r="K1415" s="125">
        <v>1600.972</v>
      </c>
      <c r="L1415" s="122">
        <v>1611.07</v>
      </c>
      <c r="M1415" s="123">
        <f t="shared" si="683"/>
        <v>-10.097999999999956</v>
      </c>
      <c r="N1415" s="124">
        <f t="shared" si="684"/>
        <v>-0.62678840770419397</v>
      </c>
      <c r="O1415" s="125">
        <v>30.73</v>
      </c>
      <c r="P1415" s="122">
        <v>30.7</v>
      </c>
      <c r="Q1415" s="123">
        <f t="shared" si="685"/>
        <v>3.0000000000001137E-2</v>
      </c>
      <c r="R1415" s="124">
        <f t="shared" si="686"/>
        <v>9.7719869706844098E-2</v>
      </c>
      <c r="S1415" s="125">
        <v>457.44</v>
      </c>
      <c r="T1415" s="122">
        <v>499.56299999999999</v>
      </c>
      <c r="U1415" s="123">
        <f t="shared" si="687"/>
        <v>-42.12299999999999</v>
      </c>
      <c r="V1415" s="124">
        <f t="shared" si="688"/>
        <v>-8.4319695413791642</v>
      </c>
      <c r="W1415" s="121" t="s">
        <v>9460</v>
      </c>
      <c r="X1415" s="122">
        <v>168</v>
      </c>
      <c r="Y1415" s="122">
        <v>210</v>
      </c>
      <c r="Z1415" s="123">
        <f t="shared" si="689"/>
        <v>-42</v>
      </c>
      <c r="AA1415" s="124">
        <f t="shared" si="690"/>
        <v>-20</v>
      </c>
      <c r="AB1415" s="28" t="s">
        <v>9461</v>
      </c>
      <c r="AC1415" s="122">
        <v>190</v>
      </c>
      <c r="AD1415" s="122">
        <v>190</v>
      </c>
      <c r="AE1415" s="123">
        <f t="shared" si="691"/>
        <v>0</v>
      </c>
      <c r="AF1415" s="29">
        <f t="shared" si="692"/>
        <v>0</v>
      </c>
      <c r="AG1415" s="28" t="s">
        <v>9425</v>
      </c>
      <c r="AH1415" s="122">
        <v>62</v>
      </c>
      <c r="AI1415" s="122">
        <v>62</v>
      </c>
      <c r="AJ1415" s="123">
        <f t="shared" si="693"/>
        <v>0</v>
      </c>
      <c r="AK1415" s="124">
        <f t="shared" si="694"/>
        <v>0</v>
      </c>
      <c r="AL1415" s="28" t="s">
        <v>9365</v>
      </c>
      <c r="AM1415" s="122">
        <v>20</v>
      </c>
      <c r="AN1415" s="122">
        <v>20</v>
      </c>
      <c r="AO1415" s="123">
        <f t="shared" si="695"/>
        <v>0</v>
      </c>
      <c r="AP1415" s="29">
        <f t="shared" si="696"/>
        <v>0</v>
      </c>
      <c r="AQ1415" s="28" t="s">
        <v>9462</v>
      </c>
      <c r="AR1415" s="122">
        <v>10</v>
      </c>
      <c r="AS1415" s="122">
        <v>10</v>
      </c>
      <c r="AT1415" s="123">
        <f t="shared" si="697"/>
        <v>0</v>
      </c>
      <c r="AU1415" s="124">
        <f t="shared" si="698"/>
        <v>0</v>
      </c>
      <c r="AV1415" s="9" t="s">
        <v>12334</v>
      </c>
      <c r="AX1415" s="129"/>
      <c r="AY1415" s="139"/>
      <c r="AZ1415" s="139"/>
    </row>
    <row r="1416" spans="3:52" ht="50" customHeight="1">
      <c r="C1416" s="52" t="s">
        <v>6319</v>
      </c>
      <c r="D1416" s="130" t="s">
        <v>3196</v>
      </c>
      <c r="E1416" s="131" t="s">
        <v>9357</v>
      </c>
      <c r="F1416" s="132" t="s">
        <v>3197</v>
      </c>
      <c r="G1416" s="125">
        <v>2992.0010000000002</v>
      </c>
      <c r="H1416" s="122">
        <v>3263.826</v>
      </c>
      <c r="I1416" s="123">
        <f t="shared" ref="I1416:I1479" si="699">G1416-H1416</f>
        <v>-271.82499999999982</v>
      </c>
      <c r="J1416" s="124">
        <f t="shared" ref="J1416:J1479" si="700">I1416/H1416*100</f>
        <v>-8.3284157917732085</v>
      </c>
      <c r="K1416" s="125">
        <v>914.33900000000006</v>
      </c>
      <c r="L1416" s="122">
        <v>1190.633</v>
      </c>
      <c r="M1416" s="123">
        <f t="shared" ref="M1416:M1479" si="701">K1416-L1416</f>
        <v>-276.29399999999998</v>
      </c>
      <c r="N1416" s="124">
        <f t="shared" ref="N1416:N1479" si="702">M1416/L1416*100</f>
        <v>-23.205639353184395</v>
      </c>
      <c r="O1416" s="125">
        <v>81.355999999999995</v>
      </c>
      <c r="P1416" s="122">
        <v>87.685000000000002</v>
      </c>
      <c r="Q1416" s="123">
        <f t="shared" ref="Q1416:Q1479" si="703">O1416-P1416</f>
        <v>-6.3290000000000077</v>
      </c>
      <c r="R1416" s="124">
        <f t="shared" ref="R1416:R1479" si="704">Q1416/P1416*100</f>
        <v>-7.2178821919370559</v>
      </c>
      <c r="S1416" s="125">
        <v>1996.306</v>
      </c>
      <c r="T1416" s="122">
        <v>1985.508</v>
      </c>
      <c r="U1416" s="123">
        <f t="shared" ref="U1416:U1479" si="705">S1416-T1416</f>
        <v>10.798000000000002</v>
      </c>
      <c r="V1416" s="124">
        <f t="shared" ref="V1416:V1479" si="706">U1416/T1416*100</f>
        <v>0.54384066949113274</v>
      </c>
      <c r="W1416" s="121" t="s">
        <v>9463</v>
      </c>
      <c r="X1416" s="122">
        <v>1214</v>
      </c>
      <c r="Y1416" s="122">
        <v>1206</v>
      </c>
      <c r="Z1416" s="123">
        <f t="shared" ref="Z1416:Z1422" si="707">X1416-Y1416</f>
        <v>8</v>
      </c>
      <c r="AA1416" s="124">
        <f t="shared" ref="AA1416:AA1422" si="708">Z1416/Y1416*100</f>
        <v>0.66334991708126034</v>
      </c>
      <c r="AB1416" s="28" t="s">
        <v>9464</v>
      </c>
      <c r="AC1416" s="122">
        <v>385</v>
      </c>
      <c r="AD1416" s="122">
        <v>383</v>
      </c>
      <c r="AE1416" s="123">
        <f t="shared" ref="AE1416:AE1422" si="709">AC1416-AD1416</f>
        <v>2</v>
      </c>
      <c r="AF1416" s="29">
        <f t="shared" ref="AF1416:AF1422" si="710">AE1416/AD1416*100</f>
        <v>0.52219321148825071</v>
      </c>
      <c r="AG1416" s="28" t="s">
        <v>9417</v>
      </c>
      <c r="AH1416" s="122">
        <v>227</v>
      </c>
      <c r="AI1416" s="122">
        <v>226</v>
      </c>
      <c r="AJ1416" s="123">
        <f t="shared" ref="AJ1416:AJ1479" si="711">AH1416-AI1416</f>
        <v>1</v>
      </c>
      <c r="AK1416" s="124">
        <f t="shared" ref="AK1416:AK1479" si="712">AJ1416/AI1416*100</f>
        <v>0.44247787610619471</v>
      </c>
      <c r="AL1416" s="28" t="s">
        <v>9465</v>
      </c>
      <c r="AM1416" s="122">
        <v>80</v>
      </c>
      <c r="AN1416" s="122">
        <v>80</v>
      </c>
      <c r="AO1416" s="123">
        <f t="shared" ref="AO1416:AO1479" si="713">AM1416-AN1416</f>
        <v>0</v>
      </c>
      <c r="AP1416" s="29">
        <f t="shared" ref="AP1416:AP1479" si="714">AO1416/AN1416*100</f>
        <v>0</v>
      </c>
      <c r="AQ1416" s="28" t="s">
        <v>9466</v>
      </c>
      <c r="AR1416" s="122">
        <v>44</v>
      </c>
      <c r="AS1416" s="122">
        <v>44</v>
      </c>
      <c r="AT1416" s="123">
        <f t="shared" ref="AT1416:AT1479" si="715">AR1416-AS1416</f>
        <v>0</v>
      </c>
      <c r="AU1416" s="124">
        <f t="shared" ref="AU1416:AU1479" si="716">AT1416/AS1416*100</f>
        <v>0</v>
      </c>
      <c r="AV1416" s="9" t="s">
        <v>12335</v>
      </c>
      <c r="AX1416" s="129"/>
      <c r="AY1416" s="139"/>
      <c r="AZ1416" s="139"/>
    </row>
    <row r="1417" spans="3:52" ht="50" customHeight="1">
      <c r="C1417" s="52" t="s">
        <v>6319</v>
      </c>
      <c r="D1417" s="130" t="s">
        <v>3198</v>
      </c>
      <c r="E1417" s="131" t="s">
        <v>9357</v>
      </c>
      <c r="F1417" s="132" t="s">
        <v>101</v>
      </c>
      <c r="G1417" s="125">
        <v>3045.2750000000001</v>
      </c>
      <c r="H1417" s="122">
        <v>3121.7040000000002</v>
      </c>
      <c r="I1417" s="123">
        <f t="shared" si="699"/>
        <v>-76.429000000000087</v>
      </c>
      <c r="J1417" s="124">
        <f t="shared" si="700"/>
        <v>-2.4483102818204445</v>
      </c>
      <c r="K1417" s="125">
        <v>2037.711</v>
      </c>
      <c r="L1417" s="122">
        <v>2027.0129999999999</v>
      </c>
      <c r="M1417" s="123">
        <f t="shared" si="701"/>
        <v>10.698000000000093</v>
      </c>
      <c r="N1417" s="124">
        <f t="shared" si="702"/>
        <v>0.52777165217983768</v>
      </c>
      <c r="O1417" s="125">
        <v>330.62</v>
      </c>
      <c r="P1417" s="122">
        <v>400.37799999999999</v>
      </c>
      <c r="Q1417" s="123">
        <f t="shared" si="703"/>
        <v>-69.757999999999981</v>
      </c>
      <c r="R1417" s="124">
        <f t="shared" si="704"/>
        <v>-17.423035231706034</v>
      </c>
      <c r="S1417" s="125">
        <v>676.94399999999996</v>
      </c>
      <c r="T1417" s="122">
        <v>694.31299999999999</v>
      </c>
      <c r="U1417" s="123">
        <f t="shared" si="705"/>
        <v>-17.369000000000028</v>
      </c>
      <c r="V1417" s="124">
        <f t="shared" si="706"/>
        <v>-2.5016095046470439</v>
      </c>
      <c r="W1417" s="121" t="s">
        <v>9373</v>
      </c>
      <c r="X1417" s="122">
        <v>199</v>
      </c>
      <c r="Y1417" s="122">
        <v>211</v>
      </c>
      <c r="Z1417" s="123">
        <f t="shared" si="707"/>
        <v>-12</v>
      </c>
      <c r="AA1417" s="124">
        <f t="shared" si="708"/>
        <v>-5.6872037914691944</v>
      </c>
      <c r="AB1417" s="28" t="s">
        <v>9467</v>
      </c>
      <c r="AC1417" s="122">
        <v>199</v>
      </c>
      <c r="AD1417" s="122">
        <v>211</v>
      </c>
      <c r="AE1417" s="123">
        <f t="shared" si="709"/>
        <v>-12</v>
      </c>
      <c r="AF1417" s="29">
        <f t="shared" si="710"/>
        <v>-5.6872037914691944</v>
      </c>
      <c r="AG1417" s="28" t="s">
        <v>9468</v>
      </c>
      <c r="AH1417" s="122">
        <v>121</v>
      </c>
      <c r="AI1417" s="122">
        <v>121</v>
      </c>
      <c r="AJ1417" s="123">
        <f t="shared" si="711"/>
        <v>0</v>
      </c>
      <c r="AK1417" s="124">
        <f t="shared" si="712"/>
        <v>0</v>
      </c>
      <c r="AL1417" s="28" t="s">
        <v>9390</v>
      </c>
      <c r="AM1417" s="122">
        <v>84</v>
      </c>
      <c r="AN1417" s="122">
        <v>49</v>
      </c>
      <c r="AO1417" s="123">
        <f t="shared" si="713"/>
        <v>35</v>
      </c>
      <c r="AP1417" s="29">
        <f t="shared" si="714"/>
        <v>71.428571428571431</v>
      </c>
      <c r="AQ1417" s="28" t="s">
        <v>9469</v>
      </c>
      <c r="AR1417" s="122">
        <v>38</v>
      </c>
      <c r="AS1417" s="122">
        <v>39</v>
      </c>
      <c r="AT1417" s="123">
        <f t="shared" si="715"/>
        <v>-1</v>
      </c>
      <c r="AU1417" s="124">
        <f t="shared" si="716"/>
        <v>-2.5641025641025639</v>
      </c>
      <c r="AV1417" s="9" t="s">
        <v>12336</v>
      </c>
      <c r="AX1417" s="129"/>
      <c r="AY1417" s="139"/>
      <c r="AZ1417" s="139"/>
    </row>
    <row r="1418" spans="3:52" ht="50" customHeight="1">
      <c r="C1418" s="52" t="s">
        <v>6320</v>
      </c>
      <c r="D1418" s="130" t="s">
        <v>3199</v>
      </c>
      <c r="E1418" s="131" t="s">
        <v>9357</v>
      </c>
      <c r="F1418" s="132" t="s">
        <v>3200</v>
      </c>
      <c r="G1418" s="125">
        <v>14.231</v>
      </c>
      <c r="H1418" s="122">
        <v>14.227</v>
      </c>
      <c r="I1418" s="123">
        <f t="shared" si="699"/>
        <v>3.9999999999995595E-3</v>
      </c>
      <c r="J1418" s="124">
        <f t="shared" si="700"/>
        <v>2.8115554930762347E-2</v>
      </c>
      <c r="K1418" s="125" t="s">
        <v>11904</v>
      </c>
      <c r="L1418" s="122" t="s">
        <v>11904</v>
      </c>
      <c r="M1418" s="123" t="s">
        <v>11837</v>
      </c>
      <c r="N1418" s="124" t="s">
        <v>11837</v>
      </c>
      <c r="O1418" s="125" t="s">
        <v>11840</v>
      </c>
      <c r="P1418" s="122" t="s">
        <v>11840</v>
      </c>
      <c r="Q1418" s="123" t="s">
        <v>11839</v>
      </c>
      <c r="R1418" s="124" t="s">
        <v>11840</v>
      </c>
      <c r="S1418" s="125">
        <v>14.231</v>
      </c>
      <c r="T1418" s="122">
        <v>14.227</v>
      </c>
      <c r="U1418" s="123">
        <f t="shared" si="705"/>
        <v>3.9999999999995595E-3</v>
      </c>
      <c r="V1418" s="124">
        <f t="shared" si="706"/>
        <v>2.8115554930762347E-2</v>
      </c>
      <c r="W1418" s="121" t="s">
        <v>9470</v>
      </c>
      <c r="X1418" s="122">
        <v>14</v>
      </c>
      <c r="Y1418" s="122">
        <v>14</v>
      </c>
      <c r="Z1418" s="123">
        <f t="shared" si="707"/>
        <v>0</v>
      </c>
      <c r="AA1418" s="124">
        <f t="shared" si="708"/>
        <v>0</v>
      </c>
      <c r="AB1418" s="28" t="s">
        <v>11839</v>
      </c>
      <c r="AC1418" s="122" t="s">
        <v>11839</v>
      </c>
      <c r="AD1418" s="122" t="s">
        <v>11839</v>
      </c>
      <c r="AE1418" s="123" t="s">
        <v>11839</v>
      </c>
      <c r="AF1418" s="29" t="s">
        <v>11839</v>
      </c>
      <c r="AG1418" s="28" t="s">
        <v>11839</v>
      </c>
      <c r="AH1418" s="122" t="s">
        <v>11839</v>
      </c>
      <c r="AI1418" s="122" t="s">
        <v>11839</v>
      </c>
      <c r="AJ1418" s="123" t="s">
        <v>11839</v>
      </c>
      <c r="AK1418" s="124" t="s">
        <v>11839</v>
      </c>
      <c r="AL1418" s="28" t="s">
        <v>11839</v>
      </c>
      <c r="AM1418" s="122" t="s">
        <v>11839</v>
      </c>
      <c r="AN1418" s="122" t="s">
        <v>11839</v>
      </c>
      <c r="AO1418" s="123" t="s">
        <v>11839</v>
      </c>
      <c r="AP1418" s="29" t="s">
        <v>11839</v>
      </c>
      <c r="AQ1418" s="28" t="s">
        <v>11839</v>
      </c>
      <c r="AR1418" s="122" t="s">
        <v>11839</v>
      </c>
      <c r="AS1418" s="122" t="s">
        <v>11839</v>
      </c>
      <c r="AT1418" s="123" t="s">
        <v>11839</v>
      </c>
      <c r="AU1418" s="124" t="s">
        <v>11837</v>
      </c>
      <c r="AV1418" s="151"/>
      <c r="AX1418" s="129"/>
      <c r="AY1418" s="139"/>
      <c r="AZ1418" s="139"/>
    </row>
    <row r="1419" spans="3:52" ht="50" customHeight="1">
      <c r="C1419" s="52" t="s">
        <v>6320</v>
      </c>
      <c r="D1419" s="130" t="s">
        <v>3203</v>
      </c>
      <c r="E1419" s="131" t="s">
        <v>9357</v>
      </c>
      <c r="F1419" s="132" t="s">
        <v>3204</v>
      </c>
      <c r="G1419" s="125">
        <v>14.223000000000001</v>
      </c>
      <c r="H1419" s="122">
        <v>13.912000000000001</v>
      </c>
      <c r="I1419" s="123">
        <f t="shared" si="699"/>
        <v>0.31099999999999994</v>
      </c>
      <c r="J1419" s="124">
        <f t="shared" si="700"/>
        <v>2.2354801610120751</v>
      </c>
      <c r="K1419" s="125">
        <v>14.223000000000001</v>
      </c>
      <c r="L1419" s="122">
        <v>13.912000000000001</v>
      </c>
      <c r="M1419" s="123">
        <f t="shared" si="701"/>
        <v>0.31099999999999994</v>
      </c>
      <c r="N1419" s="124">
        <f t="shared" si="702"/>
        <v>2.2354801610120751</v>
      </c>
      <c r="O1419" s="125" t="s">
        <v>11840</v>
      </c>
      <c r="P1419" s="122" t="s">
        <v>11840</v>
      </c>
      <c r="Q1419" s="123" t="s">
        <v>11839</v>
      </c>
      <c r="R1419" s="124" t="s">
        <v>11840</v>
      </c>
      <c r="S1419" s="125" t="s">
        <v>6421</v>
      </c>
      <c r="T1419" s="122" t="s">
        <v>6421</v>
      </c>
      <c r="U1419" s="123" t="s">
        <v>6421</v>
      </c>
      <c r="V1419" s="124" t="s">
        <v>6421</v>
      </c>
      <c r="W1419" s="121" t="s">
        <v>11839</v>
      </c>
      <c r="X1419" s="122" t="s">
        <v>11840</v>
      </c>
      <c r="Y1419" s="122" t="s">
        <v>11840</v>
      </c>
      <c r="Z1419" s="123" t="s">
        <v>11840</v>
      </c>
      <c r="AA1419" s="124" t="s">
        <v>11840</v>
      </c>
      <c r="AB1419" s="28" t="s">
        <v>11839</v>
      </c>
      <c r="AC1419" s="122" t="s">
        <v>11839</v>
      </c>
      <c r="AD1419" s="122" t="s">
        <v>11839</v>
      </c>
      <c r="AE1419" s="123" t="s">
        <v>11839</v>
      </c>
      <c r="AF1419" s="29" t="s">
        <v>11839</v>
      </c>
      <c r="AG1419" s="28" t="s">
        <v>11839</v>
      </c>
      <c r="AH1419" s="122" t="s">
        <v>11839</v>
      </c>
      <c r="AI1419" s="122" t="s">
        <v>11839</v>
      </c>
      <c r="AJ1419" s="123" t="s">
        <v>11839</v>
      </c>
      <c r="AK1419" s="124" t="s">
        <v>11839</v>
      </c>
      <c r="AL1419" s="28" t="s">
        <v>11839</v>
      </c>
      <c r="AM1419" s="122" t="s">
        <v>11839</v>
      </c>
      <c r="AN1419" s="122" t="s">
        <v>11839</v>
      </c>
      <c r="AO1419" s="123" t="s">
        <v>11839</v>
      </c>
      <c r="AP1419" s="29" t="s">
        <v>11839</v>
      </c>
      <c r="AQ1419" s="28" t="s">
        <v>11839</v>
      </c>
      <c r="AR1419" s="122" t="s">
        <v>11839</v>
      </c>
      <c r="AS1419" s="122" t="s">
        <v>11839</v>
      </c>
      <c r="AT1419" s="123" t="s">
        <v>11839</v>
      </c>
      <c r="AU1419" s="124" t="s">
        <v>11839</v>
      </c>
      <c r="AV1419" s="151"/>
      <c r="AX1419" s="129"/>
      <c r="AY1419" s="139"/>
      <c r="AZ1419" s="139"/>
    </row>
    <row r="1420" spans="3:52" ht="50" customHeight="1">
      <c r="C1420" s="52" t="s">
        <v>6320</v>
      </c>
      <c r="D1420" s="106" t="s">
        <v>3205</v>
      </c>
      <c r="E1420" s="131" t="s">
        <v>9357</v>
      </c>
      <c r="F1420" s="108" t="s">
        <v>3206</v>
      </c>
      <c r="G1420" s="125">
        <v>5.3620000000000001</v>
      </c>
      <c r="H1420" s="122">
        <v>5.3609999999999998</v>
      </c>
      <c r="I1420" s="123">
        <f t="shared" si="699"/>
        <v>1.000000000000334E-3</v>
      </c>
      <c r="J1420" s="124">
        <f t="shared" si="700"/>
        <v>1.8653236336510615E-2</v>
      </c>
      <c r="K1420" s="125" t="s">
        <v>11904</v>
      </c>
      <c r="L1420" s="122" t="s">
        <v>11904</v>
      </c>
      <c r="M1420" s="123" t="s">
        <v>11837</v>
      </c>
      <c r="N1420" s="124" t="s">
        <v>11837</v>
      </c>
      <c r="O1420" s="125" t="s">
        <v>11840</v>
      </c>
      <c r="P1420" s="122" t="s">
        <v>11840</v>
      </c>
      <c r="Q1420" s="123" t="s">
        <v>11839</v>
      </c>
      <c r="R1420" s="124" t="s">
        <v>11840</v>
      </c>
      <c r="S1420" s="125">
        <v>5.3620000000000001</v>
      </c>
      <c r="T1420" s="122">
        <v>5.3609999999999998</v>
      </c>
      <c r="U1420" s="123">
        <f t="shared" si="705"/>
        <v>1.000000000000334E-3</v>
      </c>
      <c r="V1420" s="124">
        <f t="shared" si="706"/>
        <v>1.8653236336510615E-2</v>
      </c>
      <c r="W1420" s="121" t="s">
        <v>9471</v>
      </c>
      <c r="X1420" s="122">
        <v>5</v>
      </c>
      <c r="Y1420" s="122">
        <v>5</v>
      </c>
      <c r="Z1420" s="123">
        <f t="shared" si="707"/>
        <v>0</v>
      </c>
      <c r="AA1420" s="124">
        <f t="shared" si="708"/>
        <v>0</v>
      </c>
      <c r="AB1420" s="28" t="s">
        <v>11839</v>
      </c>
      <c r="AC1420" s="122" t="s">
        <v>11839</v>
      </c>
      <c r="AD1420" s="122" t="s">
        <v>11839</v>
      </c>
      <c r="AE1420" s="123" t="s">
        <v>11839</v>
      </c>
      <c r="AF1420" s="29" t="s">
        <v>11839</v>
      </c>
      <c r="AG1420" s="28" t="s">
        <v>11839</v>
      </c>
      <c r="AH1420" s="122" t="s">
        <v>11839</v>
      </c>
      <c r="AI1420" s="122" t="s">
        <v>11839</v>
      </c>
      <c r="AJ1420" s="123" t="s">
        <v>11839</v>
      </c>
      <c r="AK1420" s="124" t="s">
        <v>11839</v>
      </c>
      <c r="AL1420" s="28" t="s">
        <v>11839</v>
      </c>
      <c r="AM1420" s="122" t="s">
        <v>11839</v>
      </c>
      <c r="AN1420" s="122" t="s">
        <v>11839</v>
      </c>
      <c r="AO1420" s="123" t="s">
        <v>11839</v>
      </c>
      <c r="AP1420" s="29" t="s">
        <v>11839</v>
      </c>
      <c r="AQ1420" s="28" t="s">
        <v>11839</v>
      </c>
      <c r="AR1420" s="122" t="s">
        <v>11839</v>
      </c>
      <c r="AS1420" s="122" t="s">
        <v>11839</v>
      </c>
      <c r="AT1420" s="123" t="s">
        <v>11839</v>
      </c>
      <c r="AU1420" s="124" t="s">
        <v>11837</v>
      </c>
      <c r="AV1420" s="152"/>
      <c r="AX1420" s="129"/>
      <c r="AY1420" s="139"/>
      <c r="AZ1420" s="139"/>
    </row>
    <row r="1421" spans="3:52" ht="50" customHeight="1">
      <c r="C1421" s="52" t="s">
        <v>6320</v>
      </c>
      <c r="D1421" s="130" t="s">
        <v>3207</v>
      </c>
      <c r="E1421" s="131" t="s">
        <v>9357</v>
      </c>
      <c r="F1421" s="132" t="s">
        <v>3208</v>
      </c>
      <c r="G1421" s="125">
        <v>104.57899999999999</v>
      </c>
      <c r="H1421" s="122">
        <v>85.569000000000003</v>
      </c>
      <c r="I1421" s="123">
        <f t="shared" si="699"/>
        <v>19.009999999999991</v>
      </c>
      <c r="J1421" s="124">
        <f t="shared" si="700"/>
        <v>22.215989435426369</v>
      </c>
      <c r="K1421" s="125" t="s">
        <v>11904</v>
      </c>
      <c r="L1421" s="122" t="s">
        <v>11904</v>
      </c>
      <c r="M1421" s="123" t="s">
        <v>11837</v>
      </c>
      <c r="N1421" s="124" t="s">
        <v>11837</v>
      </c>
      <c r="O1421" s="125" t="s">
        <v>11840</v>
      </c>
      <c r="P1421" s="122" t="s">
        <v>11840</v>
      </c>
      <c r="Q1421" s="123" t="s">
        <v>11839</v>
      </c>
      <c r="R1421" s="124" t="s">
        <v>11840</v>
      </c>
      <c r="S1421" s="125">
        <v>104.57899999999999</v>
      </c>
      <c r="T1421" s="122">
        <v>85.569000000000003</v>
      </c>
      <c r="U1421" s="123">
        <f t="shared" si="705"/>
        <v>19.009999999999991</v>
      </c>
      <c r="V1421" s="124">
        <f t="shared" si="706"/>
        <v>22.215989435426369</v>
      </c>
      <c r="W1421" s="121" t="s">
        <v>9472</v>
      </c>
      <c r="X1421" s="122">
        <v>105</v>
      </c>
      <c r="Y1421" s="122">
        <v>86</v>
      </c>
      <c r="Z1421" s="123">
        <f t="shared" si="707"/>
        <v>19</v>
      </c>
      <c r="AA1421" s="124">
        <f t="shared" si="708"/>
        <v>22.093023255813954</v>
      </c>
      <c r="AB1421" s="28" t="s">
        <v>11839</v>
      </c>
      <c r="AC1421" s="122" t="s">
        <v>11839</v>
      </c>
      <c r="AD1421" s="122" t="s">
        <v>11839</v>
      </c>
      <c r="AE1421" s="123" t="s">
        <v>11839</v>
      </c>
      <c r="AF1421" s="29" t="s">
        <v>11839</v>
      </c>
      <c r="AG1421" s="28" t="s">
        <v>11839</v>
      </c>
      <c r="AH1421" s="122" t="s">
        <v>11839</v>
      </c>
      <c r="AI1421" s="122" t="s">
        <v>11839</v>
      </c>
      <c r="AJ1421" s="123" t="s">
        <v>11839</v>
      </c>
      <c r="AK1421" s="124" t="s">
        <v>11839</v>
      </c>
      <c r="AL1421" s="28" t="s">
        <v>11839</v>
      </c>
      <c r="AM1421" s="122" t="s">
        <v>11839</v>
      </c>
      <c r="AN1421" s="122" t="s">
        <v>11839</v>
      </c>
      <c r="AO1421" s="123" t="s">
        <v>11839</v>
      </c>
      <c r="AP1421" s="29" t="s">
        <v>11839</v>
      </c>
      <c r="AQ1421" s="28" t="s">
        <v>11839</v>
      </c>
      <c r="AR1421" s="122" t="s">
        <v>11839</v>
      </c>
      <c r="AS1421" s="122" t="s">
        <v>11839</v>
      </c>
      <c r="AT1421" s="123" t="s">
        <v>11839</v>
      </c>
      <c r="AU1421" s="124" t="s">
        <v>11837</v>
      </c>
      <c r="AV1421" s="151"/>
      <c r="AX1421" s="129"/>
      <c r="AY1421" s="139"/>
      <c r="AZ1421" s="139"/>
    </row>
    <row r="1422" spans="3:52" ht="50" customHeight="1">
      <c r="C1422" s="52" t="s">
        <v>6320</v>
      </c>
      <c r="D1422" s="130" t="s">
        <v>3209</v>
      </c>
      <c r="E1422" s="131" t="s">
        <v>9357</v>
      </c>
      <c r="F1422" s="132" t="s">
        <v>3210</v>
      </c>
      <c r="G1422" s="125">
        <v>15546.36</v>
      </c>
      <c r="H1422" s="122">
        <v>15034.36</v>
      </c>
      <c r="I1422" s="123">
        <f t="shared" si="699"/>
        <v>512</v>
      </c>
      <c r="J1422" s="124">
        <f t="shared" si="700"/>
        <v>3.40553239379661</v>
      </c>
      <c r="K1422" s="125" t="s">
        <v>11904</v>
      </c>
      <c r="L1422" s="122" t="s">
        <v>11904</v>
      </c>
      <c r="M1422" s="123" t="s">
        <v>11837</v>
      </c>
      <c r="N1422" s="124" t="s">
        <v>11837</v>
      </c>
      <c r="O1422" s="125" t="s">
        <v>11840</v>
      </c>
      <c r="P1422" s="122" t="s">
        <v>11840</v>
      </c>
      <c r="Q1422" s="123" t="s">
        <v>11839</v>
      </c>
      <c r="R1422" s="124" t="s">
        <v>11840</v>
      </c>
      <c r="S1422" s="125">
        <v>15546.36</v>
      </c>
      <c r="T1422" s="122">
        <v>15034.36</v>
      </c>
      <c r="U1422" s="123">
        <f t="shared" si="705"/>
        <v>512</v>
      </c>
      <c r="V1422" s="124">
        <f t="shared" si="706"/>
        <v>3.40553239379661</v>
      </c>
      <c r="W1422" s="121" t="s">
        <v>9473</v>
      </c>
      <c r="X1422" s="122">
        <v>14967</v>
      </c>
      <c r="Y1422" s="122">
        <v>14455</v>
      </c>
      <c r="Z1422" s="123">
        <f t="shared" si="707"/>
        <v>512</v>
      </c>
      <c r="AA1422" s="124">
        <f t="shared" si="708"/>
        <v>3.542026980283639</v>
      </c>
      <c r="AB1422" s="28" t="s">
        <v>9474</v>
      </c>
      <c r="AC1422" s="122">
        <v>579</v>
      </c>
      <c r="AD1422" s="122">
        <v>579</v>
      </c>
      <c r="AE1422" s="123">
        <f t="shared" si="709"/>
        <v>0</v>
      </c>
      <c r="AF1422" s="29">
        <f t="shared" si="710"/>
        <v>0</v>
      </c>
      <c r="AG1422" s="122" t="s">
        <v>6421</v>
      </c>
      <c r="AH1422" s="122" t="s">
        <v>6421</v>
      </c>
      <c r="AI1422" s="122" t="s">
        <v>6421</v>
      </c>
      <c r="AJ1422" s="122" t="s">
        <v>6421</v>
      </c>
      <c r="AK1422" s="122" t="s">
        <v>6421</v>
      </c>
      <c r="AL1422" s="28" t="s">
        <v>6421</v>
      </c>
      <c r="AM1422" s="122" t="s">
        <v>6421</v>
      </c>
      <c r="AN1422" s="122" t="s">
        <v>6421</v>
      </c>
      <c r="AO1422" s="123" t="s">
        <v>6421</v>
      </c>
      <c r="AP1422" s="29" t="s">
        <v>6421</v>
      </c>
      <c r="AQ1422" s="28" t="s">
        <v>6421</v>
      </c>
      <c r="AR1422" s="122" t="s">
        <v>6421</v>
      </c>
      <c r="AS1422" s="122" t="s">
        <v>6421</v>
      </c>
      <c r="AT1422" s="123" t="s">
        <v>6421</v>
      </c>
      <c r="AU1422" s="124" t="s">
        <v>6421</v>
      </c>
      <c r="AV1422" s="151"/>
      <c r="AX1422" s="129"/>
      <c r="AY1422" s="139"/>
      <c r="AZ1422" s="139"/>
    </row>
    <row r="1423" spans="3:52" ht="50" customHeight="1">
      <c r="C1423" s="52" t="s">
        <v>6320</v>
      </c>
      <c r="D1423" s="130" t="s">
        <v>3211</v>
      </c>
      <c r="E1423" s="131" t="s">
        <v>9357</v>
      </c>
      <c r="F1423" s="132" t="s">
        <v>3212</v>
      </c>
      <c r="G1423" s="125">
        <v>112.011</v>
      </c>
      <c r="H1423" s="122">
        <v>70.001999999999995</v>
      </c>
      <c r="I1423" s="123">
        <f t="shared" si="699"/>
        <v>42.009</v>
      </c>
      <c r="J1423" s="124">
        <f t="shared" si="700"/>
        <v>60.011142538784611</v>
      </c>
      <c r="K1423" s="125" t="s">
        <v>11904</v>
      </c>
      <c r="L1423" s="122" t="s">
        <v>11904</v>
      </c>
      <c r="M1423" s="123" t="s">
        <v>11837</v>
      </c>
      <c r="N1423" s="124" t="s">
        <v>11837</v>
      </c>
      <c r="O1423" s="125" t="s">
        <v>11840</v>
      </c>
      <c r="P1423" s="122" t="s">
        <v>11840</v>
      </c>
      <c r="Q1423" s="123" t="s">
        <v>11839</v>
      </c>
      <c r="R1423" s="124" t="s">
        <v>11840</v>
      </c>
      <c r="S1423" s="125">
        <v>112.011</v>
      </c>
      <c r="T1423" s="122">
        <v>70.001999999999995</v>
      </c>
      <c r="U1423" s="123">
        <f t="shared" si="705"/>
        <v>42.009</v>
      </c>
      <c r="V1423" s="124">
        <f t="shared" si="706"/>
        <v>60.011142538784611</v>
      </c>
      <c r="W1423" s="121" t="s">
        <v>9475</v>
      </c>
      <c r="X1423" s="122">
        <v>60</v>
      </c>
      <c r="Y1423" s="122">
        <v>30</v>
      </c>
      <c r="Z1423" s="123">
        <v>30.003999999999998</v>
      </c>
      <c r="AA1423" s="124">
        <v>100.01333333333334</v>
      </c>
      <c r="AB1423" s="28" t="s">
        <v>9476</v>
      </c>
      <c r="AC1423" s="122">
        <v>52</v>
      </c>
      <c r="AD1423" s="122">
        <v>40</v>
      </c>
      <c r="AE1423" s="123">
        <v>12.004999999999995</v>
      </c>
      <c r="AF1423" s="29">
        <v>30.010999450027487</v>
      </c>
      <c r="AG1423" s="122" t="s">
        <v>6421</v>
      </c>
      <c r="AH1423" s="122" t="s">
        <v>6421</v>
      </c>
      <c r="AI1423" s="122" t="s">
        <v>6421</v>
      </c>
      <c r="AJ1423" s="122" t="s">
        <v>6421</v>
      </c>
      <c r="AK1423" s="122" t="s">
        <v>6421</v>
      </c>
      <c r="AL1423" s="28" t="s">
        <v>6421</v>
      </c>
      <c r="AM1423" s="122" t="s">
        <v>6421</v>
      </c>
      <c r="AN1423" s="122" t="s">
        <v>6421</v>
      </c>
      <c r="AO1423" s="123" t="s">
        <v>6421</v>
      </c>
      <c r="AP1423" s="29" t="s">
        <v>6421</v>
      </c>
      <c r="AQ1423" s="28" t="s">
        <v>6421</v>
      </c>
      <c r="AR1423" s="122" t="s">
        <v>6421</v>
      </c>
      <c r="AS1423" s="122" t="s">
        <v>6421</v>
      </c>
      <c r="AT1423" s="123" t="s">
        <v>6421</v>
      </c>
      <c r="AU1423" s="124" t="s">
        <v>6421</v>
      </c>
      <c r="AV1423" s="151"/>
      <c r="AX1423" s="129"/>
      <c r="AY1423" s="139"/>
      <c r="AZ1423" s="139"/>
    </row>
    <row r="1424" spans="3:52" ht="50" customHeight="1">
      <c r="C1424" s="52" t="s">
        <v>6320</v>
      </c>
      <c r="D1424" s="130" t="s">
        <v>3213</v>
      </c>
      <c r="E1424" s="131" t="s">
        <v>9357</v>
      </c>
      <c r="F1424" s="132" t="s">
        <v>3214</v>
      </c>
      <c r="G1424" s="125">
        <v>118.83</v>
      </c>
      <c r="H1424" s="122">
        <v>108.798</v>
      </c>
      <c r="I1424" s="123">
        <f t="shared" si="699"/>
        <v>10.031999999999996</v>
      </c>
      <c r="J1424" s="124">
        <f t="shared" si="700"/>
        <v>9.220757734517175</v>
      </c>
      <c r="K1424" s="125" t="s">
        <v>11904</v>
      </c>
      <c r="L1424" s="122" t="s">
        <v>11904</v>
      </c>
      <c r="M1424" s="123" t="s">
        <v>11837</v>
      </c>
      <c r="N1424" s="124" t="s">
        <v>11837</v>
      </c>
      <c r="O1424" s="125" t="s">
        <v>11840</v>
      </c>
      <c r="P1424" s="122" t="s">
        <v>11840</v>
      </c>
      <c r="Q1424" s="123" t="s">
        <v>11839</v>
      </c>
      <c r="R1424" s="124" t="s">
        <v>11840</v>
      </c>
      <c r="S1424" s="125">
        <v>118.83</v>
      </c>
      <c r="T1424" s="122">
        <v>108.798</v>
      </c>
      <c r="U1424" s="123">
        <f t="shared" si="705"/>
        <v>10.031999999999996</v>
      </c>
      <c r="V1424" s="124">
        <f t="shared" si="706"/>
        <v>9.220757734517175</v>
      </c>
      <c r="W1424" s="121" t="s">
        <v>9477</v>
      </c>
      <c r="X1424" s="122">
        <v>116</v>
      </c>
      <c r="Y1424" s="122">
        <v>106</v>
      </c>
      <c r="Z1424" s="123">
        <f t="shared" ref="Z1424:Z1487" si="717">X1424-Y1424</f>
        <v>10</v>
      </c>
      <c r="AA1424" s="124">
        <f t="shared" ref="AA1424:AA1487" si="718">Z1424/Y1424*100</f>
        <v>9.433962264150944</v>
      </c>
      <c r="AB1424" s="28" t="s">
        <v>9478</v>
      </c>
      <c r="AC1424" s="122">
        <v>2</v>
      </c>
      <c r="AD1424" s="122">
        <v>2</v>
      </c>
      <c r="AE1424" s="123">
        <f t="shared" ref="AE1424:AE1487" si="719">AC1424-AD1424</f>
        <v>0</v>
      </c>
      <c r="AF1424" s="29">
        <f t="shared" ref="AF1424:AF1487" si="720">AE1424/AD1424*100</f>
        <v>0</v>
      </c>
      <c r="AG1424" s="122" t="s">
        <v>6421</v>
      </c>
      <c r="AH1424" s="122" t="s">
        <v>6421</v>
      </c>
      <c r="AI1424" s="122" t="s">
        <v>6421</v>
      </c>
      <c r="AJ1424" s="122" t="s">
        <v>6421</v>
      </c>
      <c r="AK1424" s="122" t="s">
        <v>6421</v>
      </c>
      <c r="AL1424" s="28" t="s">
        <v>6421</v>
      </c>
      <c r="AM1424" s="122" t="s">
        <v>6421</v>
      </c>
      <c r="AN1424" s="122" t="s">
        <v>6421</v>
      </c>
      <c r="AO1424" s="123" t="s">
        <v>6421</v>
      </c>
      <c r="AP1424" s="29" t="s">
        <v>6421</v>
      </c>
      <c r="AQ1424" s="28" t="s">
        <v>6421</v>
      </c>
      <c r="AR1424" s="122" t="s">
        <v>6421</v>
      </c>
      <c r="AS1424" s="122" t="s">
        <v>6421</v>
      </c>
      <c r="AT1424" s="123" t="s">
        <v>6421</v>
      </c>
      <c r="AU1424" s="124" t="s">
        <v>6421</v>
      </c>
      <c r="AV1424" s="151"/>
      <c r="AX1424" s="129"/>
      <c r="AY1424" s="139"/>
      <c r="AZ1424" s="139"/>
    </row>
    <row r="1425" spans="3:52" ht="50" customHeight="1">
      <c r="C1425" s="52" t="s">
        <v>6320</v>
      </c>
      <c r="D1425" s="130" t="s">
        <v>3215</v>
      </c>
      <c r="E1425" s="131" t="s">
        <v>9357</v>
      </c>
      <c r="F1425" s="132" t="s">
        <v>3216</v>
      </c>
      <c r="G1425" s="125">
        <v>151.04599999999999</v>
      </c>
      <c r="H1425" s="122">
        <v>101.002</v>
      </c>
      <c r="I1425" s="123">
        <f t="shared" si="699"/>
        <v>50.043999999999997</v>
      </c>
      <c r="J1425" s="124">
        <f t="shared" si="700"/>
        <v>49.547533712203716</v>
      </c>
      <c r="K1425" s="125" t="s">
        <v>11904</v>
      </c>
      <c r="L1425" s="122" t="s">
        <v>11904</v>
      </c>
      <c r="M1425" s="123" t="s">
        <v>11837</v>
      </c>
      <c r="N1425" s="124" t="s">
        <v>11837</v>
      </c>
      <c r="O1425" s="125" t="s">
        <v>11840</v>
      </c>
      <c r="P1425" s="122" t="s">
        <v>11840</v>
      </c>
      <c r="Q1425" s="123" t="s">
        <v>11839</v>
      </c>
      <c r="R1425" s="124" t="s">
        <v>11840</v>
      </c>
      <c r="S1425" s="125">
        <v>151.04599999999999</v>
      </c>
      <c r="T1425" s="122">
        <v>101.002</v>
      </c>
      <c r="U1425" s="123">
        <f t="shared" si="705"/>
        <v>50.043999999999997</v>
      </c>
      <c r="V1425" s="124">
        <f t="shared" si="706"/>
        <v>49.547533712203716</v>
      </c>
      <c r="W1425" s="121" t="s">
        <v>9479</v>
      </c>
      <c r="X1425" s="122">
        <v>100</v>
      </c>
      <c r="Y1425" s="122">
        <v>100</v>
      </c>
      <c r="Z1425" s="123">
        <f t="shared" si="717"/>
        <v>0</v>
      </c>
      <c r="AA1425" s="124">
        <f t="shared" si="718"/>
        <v>0</v>
      </c>
      <c r="AB1425" s="28" t="s">
        <v>9360</v>
      </c>
      <c r="AC1425" s="122">
        <v>51</v>
      </c>
      <c r="AD1425" s="122">
        <v>1</v>
      </c>
      <c r="AE1425" s="123">
        <f t="shared" si="719"/>
        <v>50</v>
      </c>
      <c r="AF1425" s="29">
        <f t="shared" si="720"/>
        <v>5000</v>
      </c>
      <c r="AG1425" s="122" t="s">
        <v>6421</v>
      </c>
      <c r="AH1425" s="122" t="s">
        <v>6421</v>
      </c>
      <c r="AI1425" s="122" t="s">
        <v>6421</v>
      </c>
      <c r="AJ1425" s="122" t="s">
        <v>6421</v>
      </c>
      <c r="AK1425" s="122" t="s">
        <v>6421</v>
      </c>
      <c r="AL1425" s="28" t="s">
        <v>6421</v>
      </c>
      <c r="AM1425" s="122" t="s">
        <v>6421</v>
      </c>
      <c r="AN1425" s="122" t="s">
        <v>6421</v>
      </c>
      <c r="AO1425" s="123" t="s">
        <v>6421</v>
      </c>
      <c r="AP1425" s="29" t="s">
        <v>6421</v>
      </c>
      <c r="AQ1425" s="28" t="s">
        <v>6421</v>
      </c>
      <c r="AR1425" s="122" t="s">
        <v>6421</v>
      </c>
      <c r="AS1425" s="122" t="s">
        <v>6421</v>
      </c>
      <c r="AT1425" s="123" t="s">
        <v>6421</v>
      </c>
      <c r="AU1425" s="124" t="s">
        <v>6421</v>
      </c>
      <c r="AV1425" s="151"/>
      <c r="AX1425" s="129"/>
      <c r="AY1425" s="139"/>
      <c r="AZ1425" s="139"/>
    </row>
    <row r="1426" spans="3:52" ht="50" customHeight="1">
      <c r="C1426" s="52" t="s">
        <v>6320</v>
      </c>
      <c r="D1426" s="130" t="s">
        <v>3217</v>
      </c>
      <c r="E1426" s="131" t="s">
        <v>9357</v>
      </c>
      <c r="F1426" s="132" t="s">
        <v>3218</v>
      </c>
      <c r="G1426" s="125">
        <v>228.041</v>
      </c>
      <c r="H1426" s="122">
        <v>300.34399999999999</v>
      </c>
      <c r="I1426" s="123">
        <f t="shared" si="699"/>
        <v>-72.302999999999997</v>
      </c>
      <c r="J1426" s="124">
        <f t="shared" si="700"/>
        <v>-24.073395839437445</v>
      </c>
      <c r="K1426" s="125">
        <v>228.041</v>
      </c>
      <c r="L1426" s="122">
        <v>300.34399999999999</v>
      </c>
      <c r="M1426" s="123">
        <f t="shared" si="701"/>
        <v>-72.302999999999997</v>
      </c>
      <c r="N1426" s="124">
        <f t="shared" si="702"/>
        <v>-24.073395839437445</v>
      </c>
      <c r="O1426" s="125" t="s">
        <v>11840</v>
      </c>
      <c r="P1426" s="122" t="s">
        <v>11840</v>
      </c>
      <c r="Q1426" s="123" t="s">
        <v>11839</v>
      </c>
      <c r="R1426" s="124" t="s">
        <v>11840</v>
      </c>
      <c r="S1426" s="125" t="s">
        <v>6421</v>
      </c>
      <c r="T1426" s="122" t="s">
        <v>6421</v>
      </c>
      <c r="U1426" s="123" t="s">
        <v>6421</v>
      </c>
      <c r="V1426" s="124" t="s">
        <v>6421</v>
      </c>
      <c r="W1426" s="121" t="s">
        <v>11839</v>
      </c>
      <c r="X1426" s="122" t="s">
        <v>11840</v>
      </c>
      <c r="Y1426" s="122" t="s">
        <v>11840</v>
      </c>
      <c r="Z1426" s="123" t="s">
        <v>11840</v>
      </c>
      <c r="AA1426" s="124" t="s">
        <v>11840</v>
      </c>
      <c r="AB1426" s="28" t="s">
        <v>11839</v>
      </c>
      <c r="AC1426" s="122" t="s">
        <v>11839</v>
      </c>
      <c r="AD1426" s="122" t="s">
        <v>11839</v>
      </c>
      <c r="AE1426" s="123" t="s">
        <v>11839</v>
      </c>
      <c r="AF1426" s="29" t="s">
        <v>11839</v>
      </c>
      <c r="AG1426" s="28" t="s">
        <v>11839</v>
      </c>
      <c r="AH1426" s="122" t="s">
        <v>11839</v>
      </c>
      <c r="AI1426" s="122" t="s">
        <v>11839</v>
      </c>
      <c r="AJ1426" s="123" t="s">
        <v>11839</v>
      </c>
      <c r="AK1426" s="124" t="s">
        <v>11839</v>
      </c>
      <c r="AL1426" s="28" t="s">
        <v>11839</v>
      </c>
      <c r="AM1426" s="122" t="s">
        <v>11839</v>
      </c>
      <c r="AN1426" s="122" t="s">
        <v>11839</v>
      </c>
      <c r="AO1426" s="123" t="s">
        <v>11839</v>
      </c>
      <c r="AP1426" s="29" t="s">
        <v>11839</v>
      </c>
      <c r="AQ1426" s="28" t="s">
        <v>11839</v>
      </c>
      <c r="AR1426" s="122" t="s">
        <v>11839</v>
      </c>
      <c r="AS1426" s="122" t="s">
        <v>11839</v>
      </c>
      <c r="AT1426" s="123" t="s">
        <v>11839</v>
      </c>
      <c r="AU1426" s="124" t="s">
        <v>11839</v>
      </c>
      <c r="AV1426" s="151"/>
      <c r="AX1426" s="129"/>
      <c r="AY1426" s="139"/>
      <c r="AZ1426" s="139"/>
    </row>
    <row r="1427" spans="3:52" ht="50" customHeight="1">
      <c r="C1427" s="52" t="s">
        <v>6320</v>
      </c>
      <c r="D1427" s="130" t="s">
        <v>3231</v>
      </c>
      <c r="E1427" s="131" t="s">
        <v>9357</v>
      </c>
      <c r="F1427" s="132" t="s">
        <v>3232</v>
      </c>
      <c r="G1427" s="125">
        <v>16.66</v>
      </c>
      <c r="H1427" s="122">
        <v>16.658000000000001</v>
      </c>
      <c r="I1427" s="123">
        <f t="shared" si="699"/>
        <v>1.9999999999988916E-3</v>
      </c>
      <c r="J1427" s="124">
        <f t="shared" si="700"/>
        <v>1.2006243246481519E-2</v>
      </c>
      <c r="K1427" s="125">
        <v>16.66</v>
      </c>
      <c r="L1427" s="122">
        <v>16.658000000000001</v>
      </c>
      <c r="M1427" s="123">
        <f t="shared" si="701"/>
        <v>1.9999999999988916E-3</v>
      </c>
      <c r="N1427" s="124">
        <f t="shared" si="702"/>
        <v>1.2006243246481519E-2</v>
      </c>
      <c r="O1427" s="125" t="s">
        <v>11840</v>
      </c>
      <c r="P1427" s="122" t="s">
        <v>11840</v>
      </c>
      <c r="Q1427" s="123" t="s">
        <v>11839</v>
      </c>
      <c r="R1427" s="124" t="s">
        <v>11840</v>
      </c>
      <c r="S1427" s="125" t="s">
        <v>6421</v>
      </c>
      <c r="T1427" s="122" t="s">
        <v>6421</v>
      </c>
      <c r="U1427" s="123" t="s">
        <v>6421</v>
      </c>
      <c r="V1427" s="124" t="s">
        <v>6421</v>
      </c>
      <c r="W1427" s="121" t="s">
        <v>11839</v>
      </c>
      <c r="X1427" s="122" t="s">
        <v>11840</v>
      </c>
      <c r="Y1427" s="122" t="s">
        <v>11840</v>
      </c>
      <c r="Z1427" s="123" t="s">
        <v>11840</v>
      </c>
      <c r="AA1427" s="124" t="s">
        <v>11840</v>
      </c>
      <c r="AB1427" s="28" t="s">
        <v>11839</v>
      </c>
      <c r="AC1427" s="122" t="s">
        <v>11839</v>
      </c>
      <c r="AD1427" s="122" t="s">
        <v>11839</v>
      </c>
      <c r="AE1427" s="123" t="s">
        <v>11839</v>
      </c>
      <c r="AF1427" s="29" t="s">
        <v>11839</v>
      </c>
      <c r="AG1427" s="28" t="s">
        <v>11839</v>
      </c>
      <c r="AH1427" s="122" t="s">
        <v>11839</v>
      </c>
      <c r="AI1427" s="122" t="s">
        <v>11839</v>
      </c>
      <c r="AJ1427" s="123" t="s">
        <v>11839</v>
      </c>
      <c r="AK1427" s="124" t="s">
        <v>11839</v>
      </c>
      <c r="AL1427" s="28" t="s">
        <v>11839</v>
      </c>
      <c r="AM1427" s="122" t="s">
        <v>11839</v>
      </c>
      <c r="AN1427" s="122" t="s">
        <v>11839</v>
      </c>
      <c r="AO1427" s="123" t="s">
        <v>11839</v>
      </c>
      <c r="AP1427" s="29" t="s">
        <v>11839</v>
      </c>
      <c r="AQ1427" s="28" t="s">
        <v>11839</v>
      </c>
      <c r="AR1427" s="122" t="s">
        <v>11839</v>
      </c>
      <c r="AS1427" s="122" t="s">
        <v>11839</v>
      </c>
      <c r="AT1427" s="123" t="s">
        <v>11839</v>
      </c>
      <c r="AU1427" s="124" t="s">
        <v>11839</v>
      </c>
      <c r="AV1427" s="151"/>
      <c r="AX1427" s="129"/>
      <c r="AY1427" s="139"/>
      <c r="AZ1427" s="139"/>
    </row>
    <row r="1428" spans="3:52" ht="50" customHeight="1">
      <c r="C1428" s="52" t="s">
        <v>6320</v>
      </c>
      <c r="D1428" s="130" t="s">
        <v>3233</v>
      </c>
      <c r="E1428" s="131" t="s">
        <v>9357</v>
      </c>
      <c r="F1428" s="132" t="s">
        <v>3234</v>
      </c>
      <c r="G1428" s="125">
        <v>35.058</v>
      </c>
      <c r="H1428" s="122">
        <v>35.043999999999997</v>
      </c>
      <c r="I1428" s="123">
        <f t="shared" si="699"/>
        <v>1.4000000000002899E-2</v>
      </c>
      <c r="J1428" s="124">
        <f t="shared" si="700"/>
        <v>3.994977742267692E-2</v>
      </c>
      <c r="K1428" s="125">
        <v>35.058</v>
      </c>
      <c r="L1428" s="122">
        <v>35.043999999999997</v>
      </c>
      <c r="M1428" s="123">
        <f t="shared" si="701"/>
        <v>1.4000000000002899E-2</v>
      </c>
      <c r="N1428" s="124">
        <f t="shared" si="702"/>
        <v>3.994977742267692E-2</v>
      </c>
      <c r="O1428" s="125" t="s">
        <v>11840</v>
      </c>
      <c r="P1428" s="122" t="s">
        <v>11840</v>
      </c>
      <c r="Q1428" s="123" t="s">
        <v>11839</v>
      </c>
      <c r="R1428" s="124" t="s">
        <v>11840</v>
      </c>
      <c r="S1428" s="125" t="s">
        <v>6421</v>
      </c>
      <c r="T1428" s="122" t="s">
        <v>6421</v>
      </c>
      <c r="U1428" s="123" t="s">
        <v>6421</v>
      </c>
      <c r="V1428" s="124" t="s">
        <v>6421</v>
      </c>
      <c r="W1428" s="121" t="s">
        <v>6421</v>
      </c>
      <c r="X1428" s="122" t="s">
        <v>6421</v>
      </c>
      <c r="Y1428" s="122" t="s">
        <v>6421</v>
      </c>
      <c r="Z1428" s="123" t="s">
        <v>6421</v>
      </c>
      <c r="AA1428" s="124" t="s">
        <v>6421</v>
      </c>
      <c r="AB1428" s="28" t="s">
        <v>11839</v>
      </c>
      <c r="AC1428" s="122" t="s">
        <v>11839</v>
      </c>
      <c r="AD1428" s="122" t="s">
        <v>11839</v>
      </c>
      <c r="AE1428" s="123" t="s">
        <v>11839</v>
      </c>
      <c r="AF1428" s="29" t="s">
        <v>11839</v>
      </c>
      <c r="AG1428" s="28" t="s">
        <v>11839</v>
      </c>
      <c r="AH1428" s="122" t="s">
        <v>11839</v>
      </c>
      <c r="AI1428" s="122" t="s">
        <v>11839</v>
      </c>
      <c r="AJ1428" s="123" t="s">
        <v>11839</v>
      </c>
      <c r="AK1428" s="124" t="s">
        <v>11839</v>
      </c>
      <c r="AL1428" s="28" t="s">
        <v>11839</v>
      </c>
      <c r="AM1428" s="122" t="s">
        <v>11839</v>
      </c>
      <c r="AN1428" s="122" t="s">
        <v>11839</v>
      </c>
      <c r="AO1428" s="123" t="s">
        <v>11839</v>
      </c>
      <c r="AP1428" s="29" t="s">
        <v>11839</v>
      </c>
      <c r="AQ1428" s="28" t="s">
        <v>11839</v>
      </c>
      <c r="AR1428" s="122" t="s">
        <v>11839</v>
      </c>
      <c r="AS1428" s="122" t="s">
        <v>11839</v>
      </c>
      <c r="AT1428" s="123" t="s">
        <v>11839</v>
      </c>
      <c r="AU1428" s="124" t="s">
        <v>11839</v>
      </c>
      <c r="AV1428" s="151"/>
      <c r="AX1428" s="129"/>
      <c r="AY1428" s="139"/>
      <c r="AZ1428" s="139"/>
    </row>
    <row r="1429" spans="3:52" ht="50" customHeight="1">
      <c r="C1429" s="52" t="s">
        <v>6320</v>
      </c>
      <c r="D1429" s="106" t="s">
        <v>3235</v>
      </c>
      <c r="E1429" s="131" t="s">
        <v>9357</v>
      </c>
      <c r="F1429" s="108" t="s">
        <v>3236</v>
      </c>
      <c r="G1429" s="125">
        <v>3449.1860000000001</v>
      </c>
      <c r="H1429" s="122">
        <v>3466.1289999999999</v>
      </c>
      <c r="I1429" s="123">
        <f t="shared" si="699"/>
        <v>-16.942999999999756</v>
      </c>
      <c r="J1429" s="124">
        <f t="shared" si="700"/>
        <v>-0.48881619812764493</v>
      </c>
      <c r="K1429" s="125" t="s">
        <v>11904</v>
      </c>
      <c r="L1429" s="122" t="s">
        <v>11904</v>
      </c>
      <c r="M1429" s="123" t="s">
        <v>11837</v>
      </c>
      <c r="N1429" s="124" t="s">
        <v>11837</v>
      </c>
      <c r="O1429" s="125" t="s">
        <v>11840</v>
      </c>
      <c r="P1429" s="122" t="s">
        <v>11840</v>
      </c>
      <c r="Q1429" s="123" t="s">
        <v>11839</v>
      </c>
      <c r="R1429" s="124" t="s">
        <v>11840</v>
      </c>
      <c r="S1429" s="125">
        <v>3449.1860000000001</v>
      </c>
      <c r="T1429" s="122">
        <v>3466.1289999999999</v>
      </c>
      <c r="U1429" s="123">
        <f t="shared" si="705"/>
        <v>-16.942999999999756</v>
      </c>
      <c r="V1429" s="124">
        <f t="shared" si="706"/>
        <v>-0.48881619812764493</v>
      </c>
      <c r="W1429" s="121" t="s">
        <v>9480</v>
      </c>
      <c r="X1429" s="122">
        <v>3417</v>
      </c>
      <c r="Y1429" s="122">
        <v>3416</v>
      </c>
      <c r="Z1429" s="123">
        <f t="shared" si="717"/>
        <v>1</v>
      </c>
      <c r="AA1429" s="124">
        <f t="shared" si="718"/>
        <v>2.9274004683840751E-2</v>
      </c>
      <c r="AB1429" s="28" t="s">
        <v>9481</v>
      </c>
      <c r="AC1429" s="122">
        <v>32</v>
      </c>
      <c r="AD1429" s="122">
        <v>50</v>
      </c>
      <c r="AE1429" s="123">
        <f t="shared" si="719"/>
        <v>-18</v>
      </c>
      <c r="AF1429" s="29">
        <f t="shared" si="720"/>
        <v>-36</v>
      </c>
      <c r="AG1429" s="122" t="s">
        <v>6421</v>
      </c>
      <c r="AH1429" s="122" t="s">
        <v>6421</v>
      </c>
      <c r="AI1429" s="122" t="s">
        <v>6421</v>
      </c>
      <c r="AJ1429" s="122" t="s">
        <v>6421</v>
      </c>
      <c r="AK1429" s="122" t="s">
        <v>6421</v>
      </c>
      <c r="AL1429" s="28" t="s">
        <v>6421</v>
      </c>
      <c r="AM1429" s="122" t="s">
        <v>6421</v>
      </c>
      <c r="AN1429" s="122" t="s">
        <v>6421</v>
      </c>
      <c r="AO1429" s="123" t="s">
        <v>6421</v>
      </c>
      <c r="AP1429" s="29" t="s">
        <v>6421</v>
      </c>
      <c r="AQ1429" s="28" t="s">
        <v>6421</v>
      </c>
      <c r="AR1429" s="122" t="s">
        <v>6421</v>
      </c>
      <c r="AS1429" s="122" t="s">
        <v>6421</v>
      </c>
      <c r="AT1429" s="123" t="s">
        <v>6421</v>
      </c>
      <c r="AU1429" s="124" t="s">
        <v>6421</v>
      </c>
      <c r="AV1429" s="152"/>
      <c r="AX1429" s="129"/>
      <c r="AY1429" s="139"/>
      <c r="AZ1429" s="139"/>
    </row>
    <row r="1430" spans="3:52" ht="50" customHeight="1">
      <c r="C1430" s="52" t="s">
        <v>6320</v>
      </c>
      <c r="D1430" s="106" t="s">
        <v>3239</v>
      </c>
      <c r="E1430" s="131" t="s">
        <v>9357</v>
      </c>
      <c r="F1430" s="108" t="s">
        <v>3240</v>
      </c>
      <c r="G1430" s="125">
        <v>137.005</v>
      </c>
      <c r="H1430" s="122">
        <v>132.05199999999999</v>
      </c>
      <c r="I1430" s="123">
        <f t="shared" si="699"/>
        <v>4.953000000000003</v>
      </c>
      <c r="J1430" s="124">
        <f t="shared" si="700"/>
        <v>3.7507951413079721</v>
      </c>
      <c r="K1430" s="125" t="s">
        <v>11904</v>
      </c>
      <c r="L1430" s="122" t="s">
        <v>11904</v>
      </c>
      <c r="M1430" s="123" t="s">
        <v>11837</v>
      </c>
      <c r="N1430" s="124" t="s">
        <v>11837</v>
      </c>
      <c r="O1430" s="125" t="s">
        <v>11840</v>
      </c>
      <c r="P1430" s="122" t="s">
        <v>11840</v>
      </c>
      <c r="Q1430" s="123" t="s">
        <v>11839</v>
      </c>
      <c r="R1430" s="124" t="s">
        <v>11840</v>
      </c>
      <c r="S1430" s="125">
        <v>137.005</v>
      </c>
      <c r="T1430" s="122">
        <v>132.05199999999999</v>
      </c>
      <c r="U1430" s="123">
        <f t="shared" si="705"/>
        <v>4.953000000000003</v>
      </c>
      <c r="V1430" s="124">
        <f t="shared" si="706"/>
        <v>3.7507951413079721</v>
      </c>
      <c r="W1430" s="121" t="s">
        <v>9482</v>
      </c>
      <c r="X1430" s="122">
        <v>121</v>
      </c>
      <c r="Y1430" s="122">
        <v>116</v>
      </c>
      <c r="Z1430" s="123">
        <f t="shared" si="717"/>
        <v>5</v>
      </c>
      <c r="AA1430" s="124">
        <f t="shared" si="718"/>
        <v>4.3103448275862073</v>
      </c>
      <c r="AB1430" s="28" t="s">
        <v>8647</v>
      </c>
      <c r="AC1430" s="122">
        <v>16</v>
      </c>
      <c r="AD1430" s="122">
        <v>16</v>
      </c>
      <c r="AE1430" s="123">
        <f t="shared" si="719"/>
        <v>0</v>
      </c>
      <c r="AF1430" s="29">
        <f t="shared" si="720"/>
        <v>0</v>
      </c>
      <c r="AG1430" s="122" t="s">
        <v>6421</v>
      </c>
      <c r="AH1430" s="122" t="s">
        <v>6421</v>
      </c>
      <c r="AI1430" s="122" t="s">
        <v>6421</v>
      </c>
      <c r="AJ1430" s="122" t="s">
        <v>6421</v>
      </c>
      <c r="AK1430" s="122" t="s">
        <v>6421</v>
      </c>
      <c r="AL1430" s="28" t="s">
        <v>6421</v>
      </c>
      <c r="AM1430" s="122" t="s">
        <v>6421</v>
      </c>
      <c r="AN1430" s="122" t="s">
        <v>6421</v>
      </c>
      <c r="AO1430" s="123" t="s">
        <v>6421</v>
      </c>
      <c r="AP1430" s="29" t="s">
        <v>6421</v>
      </c>
      <c r="AQ1430" s="28" t="s">
        <v>6421</v>
      </c>
      <c r="AR1430" s="122" t="s">
        <v>6421</v>
      </c>
      <c r="AS1430" s="122" t="s">
        <v>6421</v>
      </c>
      <c r="AT1430" s="123" t="s">
        <v>6421</v>
      </c>
      <c r="AU1430" s="124" t="s">
        <v>6421</v>
      </c>
      <c r="AV1430" s="152"/>
      <c r="AX1430" s="129"/>
      <c r="AY1430" s="139"/>
      <c r="AZ1430" s="139"/>
    </row>
    <row r="1431" spans="3:52" ht="50" customHeight="1">
      <c r="C1431" s="52" t="s">
        <v>6320</v>
      </c>
      <c r="D1431" s="130" t="s">
        <v>3241</v>
      </c>
      <c r="E1431" s="131" t="s">
        <v>9357</v>
      </c>
      <c r="F1431" s="132" t="s">
        <v>3242</v>
      </c>
      <c r="G1431" s="125">
        <v>40.823999999999998</v>
      </c>
      <c r="H1431" s="122">
        <v>40.822000000000003</v>
      </c>
      <c r="I1431" s="123">
        <f t="shared" si="699"/>
        <v>1.9999999999953388E-3</v>
      </c>
      <c r="J1431" s="124">
        <f t="shared" si="700"/>
        <v>4.8993189946483235E-3</v>
      </c>
      <c r="K1431" s="125">
        <v>40.813000000000002</v>
      </c>
      <c r="L1431" s="122">
        <v>40.811</v>
      </c>
      <c r="M1431" s="123">
        <f t="shared" si="701"/>
        <v>2.0000000000024443E-3</v>
      </c>
      <c r="N1431" s="124">
        <f t="shared" si="702"/>
        <v>4.9006395334651055E-3</v>
      </c>
      <c r="O1431" s="125" t="s">
        <v>11840</v>
      </c>
      <c r="P1431" s="122" t="s">
        <v>11840</v>
      </c>
      <c r="Q1431" s="123" t="s">
        <v>11839</v>
      </c>
      <c r="R1431" s="124" t="s">
        <v>11840</v>
      </c>
      <c r="S1431" s="125" t="s">
        <v>6421</v>
      </c>
      <c r="T1431" s="122" t="s">
        <v>6421</v>
      </c>
      <c r="U1431" s="123" t="s">
        <v>6421</v>
      </c>
      <c r="V1431" s="124" t="s">
        <v>6421</v>
      </c>
      <c r="W1431" s="121" t="s">
        <v>11839</v>
      </c>
      <c r="X1431" s="122" t="s">
        <v>11840</v>
      </c>
      <c r="Y1431" s="122" t="s">
        <v>11840</v>
      </c>
      <c r="Z1431" s="123" t="s">
        <v>11840</v>
      </c>
      <c r="AA1431" s="124" t="s">
        <v>11840</v>
      </c>
      <c r="AB1431" s="28" t="s">
        <v>11839</v>
      </c>
      <c r="AC1431" s="122" t="s">
        <v>11839</v>
      </c>
      <c r="AD1431" s="122" t="s">
        <v>11839</v>
      </c>
      <c r="AE1431" s="123" t="s">
        <v>11839</v>
      </c>
      <c r="AF1431" s="29" t="s">
        <v>11839</v>
      </c>
      <c r="AG1431" s="28" t="s">
        <v>11839</v>
      </c>
      <c r="AH1431" s="122" t="s">
        <v>11839</v>
      </c>
      <c r="AI1431" s="122" t="s">
        <v>11839</v>
      </c>
      <c r="AJ1431" s="123" t="s">
        <v>11839</v>
      </c>
      <c r="AK1431" s="124" t="s">
        <v>11839</v>
      </c>
      <c r="AL1431" s="28" t="s">
        <v>11839</v>
      </c>
      <c r="AM1431" s="122" t="s">
        <v>11839</v>
      </c>
      <c r="AN1431" s="122" t="s">
        <v>11839</v>
      </c>
      <c r="AO1431" s="123" t="s">
        <v>11839</v>
      </c>
      <c r="AP1431" s="29" t="s">
        <v>11839</v>
      </c>
      <c r="AQ1431" s="28" t="s">
        <v>11839</v>
      </c>
      <c r="AR1431" s="122" t="s">
        <v>11839</v>
      </c>
      <c r="AS1431" s="122" t="s">
        <v>11839</v>
      </c>
      <c r="AT1431" s="123" t="s">
        <v>11839</v>
      </c>
      <c r="AU1431" s="124" t="s">
        <v>11839</v>
      </c>
      <c r="AV1431" s="151"/>
      <c r="AX1431" s="129"/>
      <c r="AY1431" s="139"/>
      <c r="AZ1431" s="139"/>
    </row>
    <row r="1432" spans="3:52" ht="50" customHeight="1">
      <c r="C1432" s="52" t="s">
        <v>6320</v>
      </c>
      <c r="D1432" s="130" t="s">
        <v>3245</v>
      </c>
      <c r="E1432" s="131" t="s">
        <v>9357</v>
      </c>
      <c r="F1432" s="132" t="s">
        <v>3246</v>
      </c>
      <c r="G1432" s="125">
        <v>67.396000000000001</v>
      </c>
      <c r="H1432" s="122">
        <v>128.49100000000001</v>
      </c>
      <c r="I1432" s="123">
        <f t="shared" si="699"/>
        <v>-61.095000000000013</v>
      </c>
      <c r="J1432" s="124">
        <f t="shared" si="700"/>
        <v>-47.548077297242614</v>
      </c>
      <c r="K1432" s="125">
        <v>41.856999999999999</v>
      </c>
      <c r="L1432" s="122">
        <v>41.851999999999997</v>
      </c>
      <c r="M1432" s="123">
        <f t="shared" si="701"/>
        <v>5.000000000002558E-3</v>
      </c>
      <c r="N1432" s="124">
        <f t="shared" si="702"/>
        <v>1.1946860365102166E-2</v>
      </c>
      <c r="O1432" s="125" t="s">
        <v>11840</v>
      </c>
      <c r="P1432" s="122" t="s">
        <v>11840</v>
      </c>
      <c r="Q1432" s="123" t="s">
        <v>11839</v>
      </c>
      <c r="R1432" s="124" t="s">
        <v>11840</v>
      </c>
      <c r="S1432" s="125">
        <v>25.539000000000001</v>
      </c>
      <c r="T1432" s="122">
        <v>86.638999999999996</v>
      </c>
      <c r="U1432" s="123">
        <f t="shared" si="705"/>
        <v>-61.099999999999994</v>
      </c>
      <c r="V1432" s="124">
        <f t="shared" si="706"/>
        <v>-70.522512956059046</v>
      </c>
      <c r="W1432" s="121" t="s">
        <v>9483</v>
      </c>
      <c r="X1432" s="122">
        <v>26</v>
      </c>
      <c r="Y1432" s="122">
        <v>87</v>
      </c>
      <c r="Z1432" s="123">
        <f t="shared" si="717"/>
        <v>-61</v>
      </c>
      <c r="AA1432" s="124">
        <f t="shared" si="718"/>
        <v>-70.114942528735639</v>
      </c>
      <c r="AB1432" s="28" t="s">
        <v>11839</v>
      </c>
      <c r="AC1432" s="122" t="s">
        <v>11839</v>
      </c>
      <c r="AD1432" s="122" t="s">
        <v>11839</v>
      </c>
      <c r="AE1432" s="123" t="s">
        <v>11839</v>
      </c>
      <c r="AF1432" s="29" t="s">
        <v>11839</v>
      </c>
      <c r="AG1432" s="28" t="s">
        <v>11839</v>
      </c>
      <c r="AH1432" s="122" t="s">
        <v>11839</v>
      </c>
      <c r="AI1432" s="122" t="s">
        <v>11839</v>
      </c>
      <c r="AJ1432" s="123" t="s">
        <v>11839</v>
      </c>
      <c r="AK1432" s="124" t="s">
        <v>11839</v>
      </c>
      <c r="AL1432" s="28" t="s">
        <v>11839</v>
      </c>
      <c r="AM1432" s="122" t="s">
        <v>11839</v>
      </c>
      <c r="AN1432" s="122" t="s">
        <v>11839</v>
      </c>
      <c r="AO1432" s="123" t="s">
        <v>11839</v>
      </c>
      <c r="AP1432" s="29" t="s">
        <v>11839</v>
      </c>
      <c r="AQ1432" s="28" t="s">
        <v>11839</v>
      </c>
      <c r="AR1432" s="122" t="s">
        <v>11839</v>
      </c>
      <c r="AS1432" s="122" t="s">
        <v>11839</v>
      </c>
      <c r="AT1432" s="123" t="s">
        <v>11839</v>
      </c>
      <c r="AU1432" s="124" t="s">
        <v>11837</v>
      </c>
      <c r="AV1432" s="151"/>
      <c r="AX1432" s="129"/>
      <c r="AY1432" s="139"/>
      <c r="AZ1432" s="139"/>
    </row>
    <row r="1433" spans="3:52" ht="50" customHeight="1">
      <c r="C1433" s="52" t="s">
        <v>6320</v>
      </c>
      <c r="D1433" s="130" t="s">
        <v>3247</v>
      </c>
      <c r="E1433" s="131" t="s">
        <v>9357</v>
      </c>
      <c r="F1433" s="132" t="s">
        <v>3248</v>
      </c>
      <c r="G1433" s="125">
        <v>144.22300000000001</v>
      </c>
      <c r="H1433" s="122">
        <v>124.211</v>
      </c>
      <c r="I1433" s="123">
        <f t="shared" si="699"/>
        <v>20.012000000000015</v>
      </c>
      <c r="J1433" s="124">
        <f t="shared" si="700"/>
        <v>16.111294490826104</v>
      </c>
      <c r="K1433" s="125">
        <v>84.385000000000005</v>
      </c>
      <c r="L1433" s="122">
        <v>84.376999999999995</v>
      </c>
      <c r="M1433" s="123">
        <f t="shared" si="701"/>
        <v>8.0000000000097771E-3</v>
      </c>
      <c r="N1433" s="124">
        <f t="shared" si="702"/>
        <v>9.481256740592553E-3</v>
      </c>
      <c r="O1433" s="125" t="s">
        <v>11840</v>
      </c>
      <c r="P1433" s="122" t="s">
        <v>11840</v>
      </c>
      <c r="Q1433" s="123" t="s">
        <v>11839</v>
      </c>
      <c r="R1433" s="124" t="s">
        <v>11840</v>
      </c>
      <c r="S1433" s="125">
        <v>59.838000000000001</v>
      </c>
      <c r="T1433" s="122">
        <v>39.834000000000003</v>
      </c>
      <c r="U1433" s="123">
        <f t="shared" si="705"/>
        <v>20.003999999999998</v>
      </c>
      <c r="V1433" s="124">
        <f t="shared" si="706"/>
        <v>50.218406386503979</v>
      </c>
      <c r="W1433" s="121" t="s">
        <v>9483</v>
      </c>
      <c r="X1433" s="122">
        <v>60</v>
      </c>
      <c r="Y1433" s="122">
        <v>40</v>
      </c>
      <c r="Z1433" s="123">
        <f t="shared" si="717"/>
        <v>20</v>
      </c>
      <c r="AA1433" s="124">
        <f t="shared" si="718"/>
        <v>50</v>
      </c>
      <c r="AB1433" s="28" t="s">
        <v>11839</v>
      </c>
      <c r="AC1433" s="122" t="s">
        <v>11839</v>
      </c>
      <c r="AD1433" s="122" t="s">
        <v>11839</v>
      </c>
      <c r="AE1433" s="123" t="s">
        <v>11839</v>
      </c>
      <c r="AF1433" s="29" t="s">
        <v>11839</v>
      </c>
      <c r="AG1433" s="28" t="s">
        <v>11839</v>
      </c>
      <c r="AH1433" s="122" t="s">
        <v>11839</v>
      </c>
      <c r="AI1433" s="122" t="s">
        <v>11839</v>
      </c>
      <c r="AJ1433" s="123" t="s">
        <v>11839</v>
      </c>
      <c r="AK1433" s="124" t="s">
        <v>11839</v>
      </c>
      <c r="AL1433" s="28" t="s">
        <v>11839</v>
      </c>
      <c r="AM1433" s="122" t="s">
        <v>11839</v>
      </c>
      <c r="AN1433" s="122" t="s">
        <v>11839</v>
      </c>
      <c r="AO1433" s="123" t="s">
        <v>11839</v>
      </c>
      <c r="AP1433" s="29" t="s">
        <v>11839</v>
      </c>
      <c r="AQ1433" s="28" t="s">
        <v>11839</v>
      </c>
      <c r="AR1433" s="122" t="s">
        <v>11839</v>
      </c>
      <c r="AS1433" s="122" t="s">
        <v>11839</v>
      </c>
      <c r="AT1433" s="123" t="s">
        <v>11839</v>
      </c>
      <c r="AU1433" s="124" t="s">
        <v>11837</v>
      </c>
      <c r="AV1433" s="151"/>
      <c r="AX1433" s="129"/>
      <c r="AY1433" s="139"/>
      <c r="AZ1433" s="139"/>
    </row>
    <row r="1434" spans="3:52" ht="50" customHeight="1">
      <c r="C1434" s="52" t="s">
        <v>6320</v>
      </c>
      <c r="D1434" s="130" t="s">
        <v>3249</v>
      </c>
      <c r="E1434" s="131" t="s">
        <v>9357</v>
      </c>
      <c r="F1434" s="132" t="s">
        <v>3250</v>
      </c>
      <c r="G1434" s="125">
        <v>342.846</v>
      </c>
      <c r="H1434" s="122">
        <v>328.36</v>
      </c>
      <c r="I1434" s="123">
        <f t="shared" si="699"/>
        <v>14.48599999999999</v>
      </c>
      <c r="J1434" s="124">
        <f t="shared" si="700"/>
        <v>4.4116213911560456</v>
      </c>
      <c r="K1434" s="125">
        <v>299.947</v>
      </c>
      <c r="L1434" s="122">
        <v>295.46100000000001</v>
      </c>
      <c r="M1434" s="123">
        <f t="shared" si="701"/>
        <v>4.48599999999999</v>
      </c>
      <c r="N1434" s="124">
        <f t="shared" si="702"/>
        <v>1.5183052924074547</v>
      </c>
      <c r="O1434" s="125" t="s">
        <v>11840</v>
      </c>
      <c r="P1434" s="122" t="s">
        <v>11840</v>
      </c>
      <c r="Q1434" s="123" t="s">
        <v>11839</v>
      </c>
      <c r="R1434" s="124" t="s">
        <v>11840</v>
      </c>
      <c r="S1434" s="125">
        <v>42.899000000000001</v>
      </c>
      <c r="T1434" s="122">
        <v>32.899000000000001</v>
      </c>
      <c r="U1434" s="123">
        <f t="shared" si="705"/>
        <v>10</v>
      </c>
      <c r="V1434" s="124">
        <f t="shared" si="706"/>
        <v>30.396060670537096</v>
      </c>
      <c r="W1434" s="121" t="s">
        <v>9401</v>
      </c>
      <c r="X1434" s="122">
        <v>43</v>
      </c>
      <c r="Y1434" s="122">
        <v>33</v>
      </c>
      <c r="Z1434" s="123">
        <f t="shared" si="717"/>
        <v>10</v>
      </c>
      <c r="AA1434" s="124">
        <f t="shared" si="718"/>
        <v>30.303030303030305</v>
      </c>
      <c r="AB1434" s="28" t="s">
        <v>11839</v>
      </c>
      <c r="AC1434" s="122" t="s">
        <v>11839</v>
      </c>
      <c r="AD1434" s="122" t="s">
        <v>11839</v>
      </c>
      <c r="AE1434" s="123" t="s">
        <v>11839</v>
      </c>
      <c r="AF1434" s="29" t="s">
        <v>11839</v>
      </c>
      <c r="AG1434" s="28" t="s">
        <v>11839</v>
      </c>
      <c r="AH1434" s="122" t="s">
        <v>11839</v>
      </c>
      <c r="AI1434" s="122" t="s">
        <v>11839</v>
      </c>
      <c r="AJ1434" s="123" t="s">
        <v>11839</v>
      </c>
      <c r="AK1434" s="124" t="s">
        <v>11839</v>
      </c>
      <c r="AL1434" s="28" t="s">
        <v>11839</v>
      </c>
      <c r="AM1434" s="122" t="s">
        <v>11839</v>
      </c>
      <c r="AN1434" s="122" t="s">
        <v>11839</v>
      </c>
      <c r="AO1434" s="123" t="s">
        <v>11839</v>
      </c>
      <c r="AP1434" s="29" t="s">
        <v>11839</v>
      </c>
      <c r="AQ1434" s="28" t="s">
        <v>11839</v>
      </c>
      <c r="AR1434" s="122" t="s">
        <v>11839</v>
      </c>
      <c r="AS1434" s="122" t="s">
        <v>11839</v>
      </c>
      <c r="AT1434" s="123" t="s">
        <v>11839</v>
      </c>
      <c r="AU1434" s="124" t="s">
        <v>11837</v>
      </c>
      <c r="AV1434" s="151"/>
      <c r="AX1434" s="129"/>
      <c r="AY1434" s="139"/>
      <c r="AZ1434" s="139"/>
    </row>
    <row r="1435" spans="3:52" ht="50" customHeight="1">
      <c r="C1435" s="52" t="s">
        <v>6320</v>
      </c>
      <c r="D1435" s="130" t="s">
        <v>3251</v>
      </c>
      <c r="E1435" s="131" t="s">
        <v>9357</v>
      </c>
      <c r="F1435" s="132" t="s">
        <v>3252</v>
      </c>
      <c r="G1435" s="125">
        <v>142.44900000000001</v>
      </c>
      <c r="H1435" s="122">
        <v>106.438</v>
      </c>
      <c r="I1435" s="123">
        <f t="shared" si="699"/>
        <v>36.01100000000001</v>
      </c>
      <c r="J1435" s="124">
        <f t="shared" si="700"/>
        <v>33.832841654296409</v>
      </c>
      <c r="K1435" s="125">
        <v>142.44900000000001</v>
      </c>
      <c r="L1435" s="122">
        <v>106.438</v>
      </c>
      <c r="M1435" s="123">
        <f t="shared" si="701"/>
        <v>36.01100000000001</v>
      </c>
      <c r="N1435" s="124">
        <f t="shared" si="702"/>
        <v>33.832841654296409</v>
      </c>
      <c r="O1435" s="125" t="s">
        <v>11840</v>
      </c>
      <c r="P1435" s="122" t="s">
        <v>11840</v>
      </c>
      <c r="Q1435" s="123" t="s">
        <v>11839</v>
      </c>
      <c r="R1435" s="124" t="s">
        <v>11840</v>
      </c>
      <c r="S1435" s="125" t="s">
        <v>6421</v>
      </c>
      <c r="T1435" s="122" t="s">
        <v>6421</v>
      </c>
      <c r="U1435" s="123" t="s">
        <v>6421</v>
      </c>
      <c r="V1435" s="124" t="s">
        <v>6421</v>
      </c>
      <c r="W1435" s="121" t="s">
        <v>11839</v>
      </c>
      <c r="X1435" s="122" t="s">
        <v>11840</v>
      </c>
      <c r="Y1435" s="122" t="s">
        <v>11840</v>
      </c>
      <c r="Z1435" s="123" t="s">
        <v>11840</v>
      </c>
      <c r="AA1435" s="124" t="s">
        <v>11840</v>
      </c>
      <c r="AB1435" s="28" t="s">
        <v>11839</v>
      </c>
      <c r="AC1435" s="122" t="s">
        <v>11839</v>
      </c>
      <c r="AD1435" s="122" t="s">
        <v>11839</v>
      </c>
      <c r="AE1435" s="123" t="s">
        <v>11839</v>
      </c>
      <c r="AF1435" s="29" t="s">
        <v>11839</v>
      </c>
      <c r="AG1435" s="28" t="s">
        <v>11839</v>
      </c>
      <c r="AH1435" s="122" t="s">
        <v>11839</v>
      </c>
      <c r="AI1435" s="122" t="s">
        <v>11839</v>
      </c>
      <c r="AJ1435" s="123" t="s">
        <v>11839</v>
      </c>
      <c r="AK1435" s="124" t="s">
        <v>11839</v>
      </c>
      <c r="AL1435" s="28" t="s">
        <v>11839</v>
      </c>
      <c r="AM1435" s="122" t="s">
        <v>11839</v>
      </c>
      <c r="AN1435" s="122" t="s">
        <v>11839</v>
      </c>
      <c r="AO1435" s="123" t="s">
        <v>11839</v>
      </c>
      <c r="AP1435" s="29" t="s">
        <v>11839</v>
      </c>
      <c r="AQ1435" s="28" t="s">
        <v>11839</v>
      </c>
      <c r="AR1435" s="122" t="s">
        <v>11839</v>
      </c>
      <c r="AS1435" s="122" t="s">
        <v>11839</v>
      </c>
      <c r="AT1435" s="123" t="s">
        <v>11839</v>
      </c>
      <c r="AU1435" s="124" t="s">
        <v>11839</v>
      </c>
      <c r="AV1435" s="151"/>
      <c r="AX1435" s="129"/>
      <c r="AY1435" s="139"/>
      <c r="AZ1435" s="139"/>
    </row>
    <row r="1436" spans="3:52" ht="50" customHeight="1">
      <c r="C1436" s="52" t="s">
        <v>6320</v>
      </c>
      <c r="D1436" s="130" t="s">
        <v>3253</v>
      </c>
      <c r="E1436" s="131" t="s">
        <v>9357</v>
      </c>
      <c r="F1436" s="132" t="s">
        <v>3254</v>
      </c>
      <c r="G1436" s="125">
        <v>129.197</v>
      </c>
      <c r="H1436" s="122">
        <v>127.349</v>
      </c>
      <c r="I1436" s="123">
        <f t="shared" si="699"/>
        <v>1.847999999999999</v>
      </c>
      <c r="J1436" s="124">
        <f t="shared" si="700"/>
        <v>1.4511303583066997</v>
      </c>
      <c r="K1436" s="125">
        <v>129.197</v>
      </c>
      <c r="L1436" s="122">
        <v>127.349</v>
      </c>
      <c r="M1436" s="123">
        <f t="shared" si="701"/>
        <v>1.847999999999999</v>
      </c>
      <c r="N1436" s="124">
        <f t="shared" si="702"/>
        <v>1.4511303583066997</v>
      </c>
      <c r="O1436" s="125" t="s">
        <v>11840</v>
      </c>
      <c r="P1436" s="122" t="s">
        <v>11840</v>
      </c>
      <c r="Q1436" s="123" t="s">
        <v>11839</v>
      </c>
      <c r="R1436" s="124" t="s">
        <v>11840</v>
      </c>
      <c r="S1436" s="125" t="s">
        <v>6421</v>
      </c>
      <c r="T1436" s="122" t="s">
        <v>6421</v>
      </c>
      <c r="U1436" s="123" t="s">
        <v>6421</v>
      </c>
      <c r="V1436" s="124" t="s">
        <v>6421</v>
      </c>
      <c r="W1436" s="121" t="s">
        <v>11839</v>
      </c>
      <c r="X1436" s="122" t="s">
        <v>11840</v>
      </c>
      <c r="Y1436" s="122" t="s">
        <v>11840</v>
      </c>
      <c r="Z1436" s="123" t="s">
        <v>11840</v>
      </c>
      <c r="AA1436" s="124" t="s">
        <v>11840</v>
      </c>
      <c r="AB1436" s="28" t="s">
        <v>11839</v>
      </c>
      <c r="AC1436" s="122" t="s">
        <v>11839</v>
      </c>
      <c r="AD1436" s="122" t="s">
        <v>11839</v>
      </c>
      <c r="AE1436" s="123" t="s">
        <v>11839</v>
      </c>
      <c r="AF1436" s="29" t="s">
        <v>11839</v>
      </c>
      <c r="AG1436" s="28" t="s">
        <v>11839</v>
      </c>
      <c r="AH1436" s="122" t="s">
        <v>11839</v>
      </c>
      <c r="AI1436" s="122" t="s">
        <v>11839</v>
      </c>
      <c r="AJ1436" s="123" t="s">
        <v>11839</v>
      </c>
      <c r="AK1436" s="124" t="s">
        <v>11839</v>
      </c>
      <c r="AL1436" s="28" t="s">
        <v>11839</v>
      </c>
      <c r="AM1436" s="122" t="s">
        <v>11839</v>
      </c>
      <c r="AN1436" s="122" t="s">
        <v>11839</v>
      </c>
      <c r="AO1436" s="123" t="s">
        <v>11839</v>
      </c>
      <c r="AP1436" s="29" t="s">
        <v>11839</v>
      </c>
      <c r="AQ1436" s="28" t="s">
        <v>11839</v>
      </c>
      <c r="AR1436" s="122" t="s">
        <v>11839</v>
      </c>
      <c r="AS1436" s="122" t="s">
        <v>11839</v>
      </c>
      <c r="AT1436" s="123" t="s">
        <v>11839</v>
      </c>
      <c r="AU1436" s="124" t="s">
        <v>11839</v>
      </c>
      <c r="AV1436" s="151"/>
      <c r="AX1436" s="129"/>
      <c r="AY1436" s="139"/>
      <c r="AZ1436" s="139"/>
    </row>
    <row r="1437" spans="3:52" ht="50" customHeight="1">
      <c r="C1437" s="52" t="s">
        <v>6320</v>
      </c>
      <c r="D1437" s="130" t="s">
        <v>3255</v>
      </c>
      <c r="E1437" s="131" t="s">
        <v>9357</v>
      </c>
      <c r="F1437" s="132" t="s">
        <v>3256</v>
      </c>
      <c r="G1437" s="125">
        <v>1055.5029999999999</v>
      </c>
      <c r="H1437" s="122">
        <v>1055.5029999999999</v>
      </c>
      <c r="I1437" s="123">
        <f t="shared" si="699"/>
        <v>0</v>
      </c>
      <c r="J1437" s="124">
        <f t="shared" si="700"/>
        <v>0</v>
      </c>
      <c r="K1437" s="125" t="s">
        <v>11904</v>
      </c>
      <c r="L1437" s="122" t="s">
        <v>11904</v>
      </c>
      <c r="M1437" s="123" t="s">
        <v>11837</v>
      </c>
      <c r="N1437" s="124" t="s">
        <v>11837</v>
      </c>
      <c r="O1437" s="125" t="s">
        <v>11840</v>
      </c>
      <c r="P1437" s="122" t="s">
        <v>11840</v>
      </c>
      <c r="Q1437" s="123" t="s">
        <v>11839</v>
      </c>
      <c r="R1437" s="124" t="s">
        <v>11840</v>
      </c>
      <c r="S1437" s="125">
        <v>1055.5029999999999</v>
      </c>
      <c r="T1437" s="122">
        <v>1055.5029999999999</v>
      </c>
      <c r="U1437" s="123">
        <f t="shared" si="705"/>
        <v>0</v>
      </c>
      <c r="V1437" s="124">
        <f t="shared" si="706"/>
        <v>0</v>
      </c>
      <c r="W1437" s="121" t="s">
        <v>9484</v>
      </c>
      <c r="X1437" s="122">
        <v>1056</v>
      </c>
      <c r="Y1437" s="122">
        <v>1056</v>
      </c>
      <c r="Z1437" s="123">
        <f t="shared" si="717"/>
        <v>0</v>
      </c>
      <c r="AA1437" s="124">
        <f t="shared" si="718"/>
        <v>0</v>
      </c>
      <c r="AB1437" s="28" t="s">
        <v>11839</v>
      </c>
      <c r="AC1437" s="122" t="s">
        <v>11839</v>
      </c>
      <c r="AD1437" s="122" t="s">
        <v>11839</v>
      </c>
      <c r="AE1437" s="123" t="s">
        <v>11839</v>
      </c>
      <c r="AF1437" s="29" t="s">
        <v>11839</v>
      </c>
      <c r="AG1437" s="28" t="s">
        <v>11839</v>
      </c>
      <c r="AH1437" s="122" t="s">
        <v>11839</v>
      </c>
      <c r="AI1437" s="122" t="s">
        <v>11839</v>
      </c>
      <c r="AJ1437" s="123" t="s">
        <v>11839</v>
      </c>
      <c r="AK1437" s="124" t="s">
        <v>11839</v>
      </c>
      <c r="AL1437" s="28" t="s">
        <v>11839</v>
      </c>
      <c r="AM1437" s="122" t="s">
        <v>11839</v>
      </c>
      <c r="AN1437" s="122" t="s">
        <v>11839</v>
      </c>
      <c r="AO1437" s="123" t="s">
        <v>11839</v>
      </c>
      <c r="AP1437" s="29" t="s">
        <v>11839</v>
      </c>
      <c r="AQ1437" s="28" t="s">
        <v>11839</v>
      </c>
      <c r="AR1437" s="122" t="s">
        <v>11839</v>
      </c>
      <c r="AS1437" s="122" t="s">
        <v>11839</v>
      </c>
      <c r="AT1437" s="123" t="s">
        <v>11839</v>
      </c>
      <c r="AU1437" s="124" t="s">
        <v>11837</v>
      </c>
      <c r="AV1437" s="151"/>
      <c r="AX1437" s="129"/>
      <c r="AY1437" s="139"/>
      <c r="AZ1437" s="139"/>
    </row>
    <row r="1438" spans="3:52" ht="50" customHeight="1">
      <c r="C1438" s="52" t="s">
        <v>6320</v>
      </c>
      <c r="D1438" s="130" t="s">
        <v>3257</v>
      </c>
      <c r="E1438" s="131" t="s">
        <v>9357</v>
      </c>
      <c r="F1438" s="132" t="s">
        <v>3258</v>
      </c>
      <c r="G1438" s="125">
        <v>11.96</v>
      </c>
      <c r="H1438" s="122">
        <v>11.959</v>
      </c>
      <c r="I1438" s="123">
        <f t="shared" si="699"/>
        <v>1.0000000000012221E-3</v>
      </c>
      <c r="J1438" s="124">
        <f t="shared" si="700"/>
        <v>8.3619031691715209E-3</v>
      </c>
      <c r="K1438" s="125" t="s">
        <v>11904</v>
      </c>
      <c r="L1438" s="122" t="s">
        <v>11904</v>
      </c>
      <c r="M1438" s="123" t="s">
        <v>11837</v>
      </c>
      <c r="N1438" s="124" t="s">
        <v>11837</v>
      </c>
      <c r="O1438" s="125" t="s">
        <v>11840</v>
      </c>
      <c r="P1438" s="122" t="s">
        <v>11840</v>
      </c>
      <c r="Q1438" s="123" t="s">
        <v>11839</v>
      </c>
      <c r="R1438" s="124" t="s">
        <v>11840</v>
      </c>
      <c r="S1438" s="125">
        <v>11.96</v>
      </c>
      <c r="T1438" s="122">
        <v>11.959</v>
      </c>
      <c r="U1438" s="123">
        <f t="shared" si="705"/>
        <v>1.0000000000012221E-3</v>
      </c>
      <c r="V1438" s="124">
        <f t="shared" si="706"/>
        <v>8.3619031691715209E-3</v>
      </c>
      <c r="W1438" s="121" t="s">
        <v>9485</v>
      </c>
      <c r="X1438" s="122">
        <v>12</v>
      </c>
      <c r="Y1438" s="122">
        <v>12</v>
      </c>
      <c r="Z1438" s="123">
        <f t="shared" si="717"/>
        <v>0</v>
      </c>
      <c r="AA1438" s="124">
        <f t="shared" si="718"/>
        <v>0</v>
      </c>
      <c r="AB1438" s="28" t="s">
        <v>11839</v>
      </c>
      <c r="AC1438" s="122" t="s">
        <v>11839</v>
      </c>
      <c r="AD1438" s="122" t="s">
        <v>11839</v>
      </c>
      <c r="AE1438" s="123" t="s">
        <v>11839</v>
      </c>
      <c r="AF1438" s="29" t="s">
        <v>11839</v>
      </c>
      <c r="AG1438" s="28" t="s">
        <v>11839</v>
      </c>
      <c r="AH1438" s="122" t="s">
        <v>11839</v>
      </c>
      <c r="AI1438" s="122" t="s">
        <v>11839</v>
      </c>
      <c r="AJ1438" s="123" t="s">
        <v>11839</v>
      </c>
      <c r="AK1438" s="124" t="s">
        <v>11839</v>
      </c>
      <c r="AL1438" s="28" t="s">
        <v>11839</v>
      </c>
      <c r="AM1438" s="122" t="s">
        <v>11839</v>
      </c>
      <c r="AN1438" s="122" t="s">
        <v>11839</v>
      </c>
      <c r="AO1438" s="123" t="s">
        <v>11839</v>
      </c>
      <c r="AP1438" s="29" t="s">
        <v>11839</v>
      </c>
      <c r="AQ1438" s="28" t="s">
        <v>11839</v>
      </c>
      <c r="AR1438" s="122" t="s">
        <v>11839</v>
      </c>
      <c r="AS1438" s="122" t="s">
        <v>11839</v>
      </c>
      <c r="AT1438" s="123" t="s">
        <v>11839</v>
      </c>
      <c r="AU1438" s="124" t="s">
        <v>11837</v>
      </c>
      <c r="AV1438" s="151"/>
      <c r="AX1438" s="129"/>
      <c r="AY1438" s="139"/>
      <c r="AZ1438" s="139"/>
    </row>
    <row r="1439" spans="3:52" ht="50" customHeight="1">
      <c r="C1439" s="52" t="s">
        <v>6320</v>
      </c>
      <c r="D1439" s="130" t="s">
        <v>3259</v>
      </c>
      <c r="E1439" s="131" t="s">
        <v>9357</v>
      </c>
      <c r="F1439" s="132" t="s">
        <v>3260</v>
      </c>
      <c r="G1439" s="125">
        <v>26.233000000000001</v>
      </c>
      <c r="H1439" s="122">
        <v>20.969000000000001</v>
      </c>
      <c r="I1439" s="123">
        <f t="shared" si="699"/>
        <v>5.2639999999999993</v>
      </c>
      <c r="J1439" s="124">
        <f t="shared" si="700"/>
        <v>25.10372454575802</v>
      </c>
      <c r="K1439" s="125" t="s">
        <v>11904</v>
      </c>
      <c r="L1439" s="122" t="s">
        <v>11904</v>
      </c>
      <c r="M1439" s="123" t="s">
        <v>11837</v>
      </c>
      <c r="N1439" s="124" t="s">
        <v>11837</v>
      </c>
      <c r="O1439" s="125" t="s">
        <v>11840</v>
      </c>
      <c r="P1439" s="122" t="s">
        <v>11840</v>
      </c>
      <c r="Q1439" s="123" t="s">
        <v>11839</v>
      </c>
      <c r="R1439" s="124" t="s">
        <v>11840</v>
      </c>
      <c r="S1439" s="125">
        <v>26.233000000000001</v>
      </c>
      <c r="T1439" s="122">
        <v>20.969000000000001</v>
      </c>
      <c r="U1439" s="123">
        <f t="shared" si="705"/>
        <v>5.2639999999999993</v>
      </c>
      <c r="V1439" s="124">
        <f t="shared" si="706"/>
        <v>25.10372454575802</v>
      </c>
      <c r="W1439" s="121" t="s">
        <v>9486</v>
      </c>
      <c r="X1439" s="122">
        <v>26</v>
      </c>
      <c r="Y1439" s="122">
        <v>21</v>
      </c>
      <c r="Z1439" s="123">
        <f t="shared" si="717"/>
        <v>5</v>
      </c>
      <c r="AA1439" s="124">
        <f t="shared" si="718"/>
        <v>23.809523809523807</v>
      </c>
      <c r="AB1439" s="28" t="s">
        <v>11839</v>
      </c>
      <c r="AC1439" s="122" t="s">
        <v>11839</v>
      </c>
      <c r="AD1439" s="122" t="s">
        <v>11839</v>
      </c>
      <c r="AE1439" s="123" t="s">
        <v>11839</v>
      </c>
      <c r="AF1439" s="29" t="s">
        <v>11839</v>
      </c>
      <c r="AG1439" s="28" t="s">
        <v>11839</v>
      </c>
      <c r="AH1439" s="122" t="s">
        <v>11839</v>
      </c>
      <c r="AI1439" s="122" t="s">
        <v>11839</v>
      </c>
      <c r="AJ1439" s="123" t="s">
        <v>11839</v>
      </c>
      <c r="AK1439" s="124" t="s">
        <v>11839</v>
      </c>
      <c r="AL1439" s="28" t="s">
        <v>11839</v>
      </c>
      <c r="AM1439" s="122" t="s">
        <v>11839</v>
      </c>
      <c r="AN1439" s="122" t="s">
        <v>11839</v>
      </c>
      <c r="AO1439" s="123" t="s">
        <v>11839</v>
      </c>
      <c r="AP1439" s="29" t="s">
        <v>11839</v>
      </c>
      <c r="AQ1439" s="28" t="s">
        <v>11839</v>
      </c>
      <c r="AR1439" s="122" t="s">
        <v>11839</v>
      </c>
      <c r="AS1439" s="122" t="s">
        <v>11839</v>
      </c>
      <c r="AT1439" s="123" t="s">
        <v>11839</v>
      </c>
      <c r="AU1439" s="124" t="s">
        <v>11837</v>
      </c>
      <c r="AV1439" s="151"/>
      <c r="AX1439" s="129"/>
      <c r="AY1439" s="139"/>
      <c r="AZ1439" s="139"/>
    </row>
    <row r="1440" spans="3:52" ht="50" customHeight="1">
      <c r="C1440" s="52" t="s">
        <v>6320</v>
      </c>
      <c r="D1440" s="130" t="s">
        <v>3261</v>
      </c>
      <c r="E1440" s="131" t="s">
        <v>9357</v>
      </c>
      <c r="F1440" s="132" t="s">
        <v>3262</v>
      </c>
      <c r="G1440" s="125">
        <v>62.448999999999998</v>
      </c>
      <c r="H1440" s="122">
        <v>48.866999999999997</v>
      </c>
      <c r="I1440" s="123">
        <f t="shared" si="699"/>
        <v>13.582000000000001</v>
      </c>
      <c r="J1440" s="124">
        <f t="shared" si="700"/>
        <v>27.793807682075844</v>
      </c>
      <c r="K1440" s="125" t="s">
        <v>11904</v>
      </c>
      <c r="L1440" s="122" t="s">
        <v>11904</v>
      </c>
      <c r="M1440" s="123" t="s">
        <v>11837</v>
      </c>
      <c r="N1440" s="124" t="s">
        <v>11837</v>
      </c>
      <c r="O1440" s="125" t="s">
        <v>11840</v>
      </c>
      <c r="P1440" s="122" t="s">
        <v>11840</v>
      </c>
      <c r="Q1440" s="123" t="s">
        <v>11839</v>
      </c>
      <c r="R1440" s="124" t="s">
        <v>11840</v>
      </c>
      <c r="S1440" s="125">
        <v>62.448999999999998</v>
      </c>
      <c r="T1440" s="122">
        <v>48.866999999999997</v>
      </c>
      <c r="U1440" s="123">
        <f t="shared" si="705"/>
        <v>13.582000000000001</v>
      </c>
      <c r="V1440" s="124">
        <f t="shared" si="706"/>
        <v>27.793807682075844</v>
      </c>
      <c r="W1440" s="121" t="s">
        <v>9487</v>
      </c>
      <c r="X1440" s="122">
        <v>62</v>
      </c>
      <c r="Y1440" s="122">
        <v>49</v>
      </c>
      <c r="Z1440" s="123">
        <f t="shared" si="717"/>
        <v>13</v>
      </c>
      <c r="AA1440" s="124">
        <f t="shared" si="718"/>
        <v>26.530612244897959</v>
      </c>
      <c r="AB1440" s="28" t="s">
        <v>11839</v>
      </c>
      <c r="AC1440" s="122" t="s">
        <v>11839</v>
      </c>
      <c r="AD1440" s="122" t="s">
        <v>11839</v>
      </c>
      <c r="AE1440" s="123" t="s">
        <v>11839</v>
      </c>
      <c r="AF1440" s="29" t="s">
        <v>11839</v>
      </c>
      <c r="AG1440" s="28" t="s">
        <v>11839</v>
      </c>
      <c r="AH1440" s="122" t="s">
        <v>11839</v>
      </c>
      <c r="AI1440" s="122" t="s">
        <v>11839</v>
      </c>
      <c r="AJ1440" s="123" t="s">
        <v>11839</v>
      </c>
      <c r="AK1440" s="124" t="s">
        <v>11839</v>
      </c>
      <c r="AL1440" s="28" t="s">
        <v>11839</v>
      </c>
      <c r="AM1440" s="122" t="s">
        <v>11839</v>
      </c>
      <c r="AN1440" s="122" t="s">
        <v>11839</v>
      </c>
      <c r="AO1440" s="123" t="s">
        <v>11839</v>
      </c>
      <c r="AP1440" s="29" t="s">
        <v>11839</v>
      </c>
      <c r="AQ1440" s="28" t="s">
        <v>11839</v>
      </c>
      <c r="AR1440" s="122" t="s">
        <v>11839</v>
      </c>
      <c r="AS1440" s="122" t="s">
        <v>11839</v>
      </c>
      <c r="AT1440" s="123" t="s">
        <v>11839</v>
      </c>
      <c r="AU1440" s="124" t="s">
        <v>11837</v>
      </c>
      <c r="AV1440" s="151"/>
      <c r="AX1440" s="129"/>
      <c r="AY1440" s="139"/>
      <c r="AZ1440" s="139"/>
    </row>
    <row r="1441" spans="3:52" ht="50" customHeight="1">
      <c r="C1441" s="52" t="s">
        <v>6320</v>
      </c>
      <c r="D1441" s="130" t="s">
        <v>3265</v>
      </c>
      <c r="E1441" s="131" t="s">
        <v>9357</v>
      </c>
      <c r="F1441" s="132" t="s">
        <v>3266</v>
      </c>
      <c r="G1441" s="125">
        <v>184.64</v>
      </c>
      <c r="H1441" s="122">
        <v>163.518</v>
      </c>
      <c r="I1441" s="123">
        <f t="shared" si="699"/>
        <v>21.121999999999986</v>
      </c>
      <c r="J1441" s="124">
        <f t="shared" si="700"/>
        <v>12.917232353624669</v>
      </c>
      <c r="K1441" s="125">
        <v>50.264000000000003</v>
      </c>
      <c r="L1441" s="122">
        <v>46.063000000000002</v>
      </c>
      <c r="M1441" s="123">
        <f t="shared" si="701"/>
        <v>4.2010000000000005</v>
      </c>
      <c r="N1441" s="124">
        <f t="shared" si="702"/>
        <v>9.1201180991251114</v>
      </c>
      <c r="O1441" s="125" t="s">
        <v>11840</v>
      </c>
      <c r="P1441" s="122" t="s">
        <v>11840</v>
      </c>
      <c r="Q1441" s="123" t="s">
        <v>11839</v>
      </c>
      <c r="R1441" s="124" t="s">
        <v>11840</v>
      </c>
      <c r="S1441" s="125">
        <v>134.376</v>
      </c>
      <c r="T1441" s="122">
        <v>117.455</v>
      </c>
      <c r="U1441" s="123">
        <f t="shared" si="705"/>
        <v>16.921000000000006</v>
      </c>
      <c r="V1441" s="124">
        <f t="shared" si="706"/>
        <v>14.406368396407141</v>
      </c>
      <c r="W1441" s="121" t="s">
        <v>9401</v>
      </c>
      <c r="X1441" s="122">
        <v>119</v>
      </c>
      <c r="Y1441" s="122">
        <v>104</v>
      </c>
      <c r="Z1441" s="123">
        <f t="shared" si="717"/>
        <v>15</v>
      </c>
      <c r="AA1441" s="124">
        <f t="shared" si="718"/>
        <v>14.423076923076922</v>
      </c>
      <c r="AB1441" s="28" t="s">
        <v>9488</v>
      </c>
      <c r="AC1441" s="122">
        <v>16</v>
      </c>
      <c r="AD1441" s="122">
        <v>14</v>
      </c>
      <c r="AE1441" s="123">
        <f t="shared" si="719"/>
        <v>2</v>
      </c>
      <c r="AF1441" s="29">
        <f t="shared" si="720"/>
        <v>14.285714285714285</v>
      </c>
      <c r="AG1441" s="122" t="s">
        <v>6421</v>
      </c>
      <c r="AH1441" s="122" t="s">
        <v>6421</v>
      </c>
      <c r="AI1441" s="122" t="s">
        <v>6421</v>
      </c>
      <c r="AJ1441" s="122" t="s">
        <v>6421</v>
      </c>
      <c r="AK1441" s="122" t="s">
        <v>6421</v>
      </c>
      <c r="AL1441" s="28" t="s">
        <v>6421</v>
      </c>
      <c r="AM1441" s="122" t="s">
        <v>6421</v>
      </c>
      <c r="AN1441" s="122" t="s">
        <v>6421</v>
      </c>
      <c r="AO1441" s="123" t="s">
        <v>6421</v>
      </c>
      <c r="AP1441" s="29" t="s">
        <v>6421</v>
      </c>
      <c r="AQ1441" s="28" t="s">
        <v>6421</v>
      </c>
      <c r="AR1441" s="122" t="s">
        <v>6421</v>
      </c>
      <c r="AS1441" s="122" t="s">
        <v>6421</v>
      </c>
      <c r="AT1441" s="123" t="s">
        <v>6421</v>
      </c>
      <c r="AU1441" s="124" t="s">
        <v>6421</v>
      </c>
      <c r="AV1441" s="151"/>
      <c r="AX1441" s="129"/>
      <c r="AY1441" s="139"/>
      <c r="AZ1441" s="139"/>
    </row>
    <row r="1442" spans="3:52" ht="50" customHeight="1">
      <c r="C1442" s="52" t="s">
        <v>6321</v>
      </c>
      <c r="D1442" s="130" t="s">
        <v>3272</v>
      </c>
      <c r="E1442" s="131" t="s">
        <v>9357</v>
      </c>
      <c r="F1442" s="132" t="s">
        <v>3273</v>
      </c>
      <c r="G1442" s="125">
        <v>63.292999999999999</v>
      </c>
      <c r="H1442" s="122">
        <v>63.292999999999999</v>
      </c>
      <c r="I1442" s="123">
        <f t="shared" si="699"/>
        <v>0</v>
      </c>
      <c r="J1442" s="124">
        <f t="shared" si="700"/>
        <v>0</v>
      </c>
      <c r="K1442" s="125">
        <v>63.292999999999999</v>
      </c>
      <c r="L1442" s="122">
        <v>63.292999999999999</v>
      </c>
      <c r="M1442" s="123">
        <f t="shared" si="701"/>
        <v>0</v>
      </c>
      <c r="N1442" s="124">
        <f t="shared" si="702"/>
        <v>0</v>
      </c>
      <c r="O1442" s="125" t="s">
        <v>11840</v>
      </c>
      <c r="P1442" s="122" t="s">
        <v>11840</v>
      </c>
      <c r="Q1442" s="123" t="s">
        <v>11839</v>
      </c>
      <c r="R1442" s="124" t="s">
        <v>11840</v>
      </c>
      <c r="S1442" s="125" t="s">
        <v>6421</v>
      </c>
      <c r="T1442" s="122" t="s">
        <v>6421</v>
      </c>
      <c r="U1442" s="123" t="s">
        <v>6421</v>
      </c>
      <c r="V1442" s="124" t="s">
        <v>6421</v>
      </c>
      <c r="W1442" s="121" t="s">
        <v>11839</v>
      </c>
      <c r="X1442" s="122" t="s">
        <v>11840</v>
      </c>
      <c r="Y1442" s="122" t="s">
        <v>11840</v>
      </c>
      <c r="Z1442" s="123" t="s">
        <v>11840</v>
      </c>
      <c r="AA1442" s="124" t="s">
        <v>11840</v>
      </c>
      <c r="AB1442" s="28" t="s">
        <v>11839</v>
      </c>
      <c r="AC1442" s="122" t="s">
        <v>11839</v>
      </c>
      <c r="AD1442" s="122" t="s">
        <v>11839</v>
      </c>
      <c r="AE1442" s="123" t="s">
        <v>11839</v>
      </c>
      <c r="AF1442" s="29" t="s">
        <v>11839</v>
      </c>
      <c r="AG1442" s="28" t="s">
        <v>11839</v>
      </c>
      <c r="AH1442" s="122" t="s">
        <v>11839</v>
      </c>
      <c r="AI1442" s="122" t="s">
        <v>11839</v>
      </c>
      <c r="AJ1442" s="123" t="s">
        <v>11839</v>
      </c>
      <c r="AK1442" s="124" t="s">
        <v>11839</v>
      </c>
      <c r="AL1442" s="28" t="s">
        <v>11839</v>
      </c>
      <c r="AM1442" s="122" t="s">
        <v>11839</v>
      </c>
      <c r="AN1442" s="122" t="s">
        <v>11839</v>
      </c>
      <c r="AO1442" s="123" t="s">
        <v>11839</v>
      </c>
      <c r="AP1442" s="29" t="s">
        <v>11839</v>
      </c>
      <c r="AQ1442" s="28" t="s">
        <v>11839</v>
      </c>
      <c r="AR1442" s="122" t="s">
        <v>11839</v>
      </c>
      <c r="AS1442" s="122" t="s">
        <v>11839</v>
      </c>
      <c r="AT1442" s="123" t="s">
        <v>11839</v>
      </c>
      <c r="AU1442" s="124" t="s">
        <v>11839</v>
      </c>
      <c r="AV1442" s="151"/>
      <c r="AX1442" s="129"/>
      <c r="AY1442" s="139"/>
      <c r="AZ1442" s="139"/>
    </row>
    <row r="1443" spans="3:52" ht="50" customHeight="1">
      <c r="C1443" s="52" t="s">
        <v>6320</v>
      </c>
      <c r="D1443" s="130" t="s">
        <v>3274</v>
      </c>
      <c r="E1443" s="131" t="s">
        <v>9357</v>
      </c>
      <c r="F1443" s="132" t="s">
        <v>3275</v>
      </c>
      <c r="G1443" s="125">
        <v>59.956000000000003</v>
      </c>
      <c r="H1443" s="122">
        <v>58.871000000000002</v>
      </c>
      <c r="I1443" s="123">
        <f t="shared" si="699"/>
        <v>1.0850000000000009</v>
      </c>
      <c r="J1443" s="124">
        <f t="shared" si="700"/>
        <v>1.8430126887601719</v>
      </c>
      <c r="K1443" s="125">
        <v>59.956000000000003</v>
      </c>
      <c r="L1443" s="122">
        <v>58.871000000000002</v>
      </c>
      <c r="M1443" s="123">
        <f t="shared" si="701"/>
        <v>1.0850000000000009</v>
      </c>
      <c r="N1443" s="124">
        <f t="shared" si="702"/>
        <v>1.8430126887601719</v>
      </c>
      <c r="O1443" s="125" t="s">
        <v>11840</v>
      </c>
      <c r="P1443" s="122" t="s">
        <v>11840</v>
      </c>
      <c r="Q1443" s="123" t="s">
        <v>11839</v>
      </c>
      <c r="R1443" s="124" t="s">
        <v>11840</v>
      </c>
      <c r="S1443" s="125" t="s">
        <v>6421</v>
      </c>
      <c r="T1443" s="122" t="s">
        <v>6421</v>
      </c>
      <c r="U1443" s="123" t="s">
        <v>6421</v>
      </c>
      <c r="V1443" s="124" t="s">
        <v>6421</v>
      </c>
      <c r="W1443" s="121" t="s">
        <v>11839</v>
      </c>
      <c r="X1443" s="122" t="s">
        <v>11840</v>
      </c>
      <c r="Y1443" s="122" t="s">
        <v>11840</v>
      </c>
      <c r="Z1443" s="123" t="s">
        <v>11840</v>
      </c>
      <c r="AA1443" s="124" t="s">
        <v>11840</v>
      </c>
      <c r="AB1443" s="28" t="s">
        <v>11839</v>
      </c>
      <c r="AC1443" s="122" t="s">
        <v>11839</v>
      </c>
      <c r="AD1443" s="122" t="s">
        <v>11839</v>
      </c>
      <c r="AE1443" s="123" t="s">
        <v>11839</v>
      </c>
      <c r="AF1443" s="29" t="s">
        <v>11839</v>
      </c>
      <c r="AG1443" s="28" t="s">
        <v>11839</v>
      </c>
      <c r="AH1443" s="122" t="s">
        <v>11839</v>
      </c>
      <c r="AI1443" s="122" t="s">
        <v>11839</v>
      </c>
      <c r="AJ1443" s="123" t="s">
        <v>11839</v>
      </c>
      <c r="AK1443" s="124" t="s">
        <v>11839</v>
      </c>
      <c r="AL1443" s="28" t="s">
        <v>11839</v>
      </c>
      <c r="AM1443" s="122" t="s">
        <v>11839</v>
      </c>
      <c r="AN1443" s="122" t="s">
        <v>11839</v>
      </c>
      <c r="AO1443" s="123" t="s">
        <v>11839</v>
      </c>
      <c r="AP1443" s="29" t="s">
        <v>11839</v>
      </c>
      <c r="AQ1443" s="28" t="s">
        <v>11839</v>
      </c>
      <c r="AR1443" s="122" t="s">
        <v>11839</v>
      </c>
      <c r="AS1443" s="122" t="s">
        <v>11839</v>
      </c>
      <c r="AT1443" s="123" t="s">
        <v>11839</v>
      </c>
      <c r="AU1443" s="124" t="s">
        <v>11839</v>
      </c>
      <c r="AV1443" s="151"/>
      <c r="AX1443" s="129"/>
      <c r="AY1443" s="139"/>
      <c r="AZ1443" s="139"/>
    </row>
    <row r="1444" spans="3:52" ht="50" customHeight="1">
      <c r="C1444" s="52" t="s">
        <v>6315</v>
      </c>
      <c r="D1444" s="130" t="s">
        <v>6056</v>
      </c>
      <c r="E1444" s="131" t="s">
        <v>6364</v>
      </c>
      <c r="F1444" s="132" t="s">
        <v>6057</v>
      </c>
      <c r="G1444" s="125">
        <v>44089.3</v>
      </c>
      <c r="H1444" s="122">
        <v>40751.313999999998</v>
      </c>
      <c r="I1444" s="123">
        <f t="shared" si="699"/>
        <v>3337.9860000000044</v>
      </c>
      <c r="J1444" s="124">
        <f t="shared" si="700"/>
        <v>8.1911125614256388</v>
      </c>
      <c r="K1444" s="125">
        <v>16687.501</v>
      </c>
      <c r="L1444" s="122">
        <v>15667.039000000001</v>
      </c>
      <c r="M1444" s="123">
        <f t="shared" si="701"/>
        <v>1020.4619999999995</v>
      </c>
      <c r="N1444" s="124">
        <f t="shared" si="702"/>
        <v>6.5134324360844413</v>
      </c>
      <c r="O1444" s="125">
        <v>8356.8320000000003</v>
      </c>
      <c r="P1444" s="122">
        <v>8975.74</v>
      </c>
      <c r="Q1444" s="123">
        <f t="shared" si="703"/>
        <v>-618.90799999999945</v>
      </c>
      <c r="R1444" s="124">
        <f t="shared" si="704"/>
        <v>-6.8953423338911275</v>
      </c>
      <c r="S1444" s="125">
        <v>19044.967000000001</v>
      </c>
      <c r="T1444" s="122">
        <v>16108.535</v>
      </c>
      <c r="U1444" s="123">
        <f t="shared" si="705"/>
        <v>2936.4320000000007</v>
      </c>
      <c r="V1444" s="124">
        <f t="shared" si="706"/>
        <v>18.229044416515848</v>
      </c>
      <c r="W1444" s="121" t="s">
        <v>9502</v>
      </c>
      <c r="X1444" s="122">
        <v>4112</v>
      </c>
      <c r="Y1444" s="122">
        <v>4157</v>
      </c>
      <c r="Z1444" s="123">
        <f t="shared" si="717"/>
        <v>-45</v>
      </c>
      <c r="AA1444" s="124">
        <f t="shared" si="718"/>
        <v>-1.0825114265095022</v>
      </c>
      <c r="AB1444" s="28" t="s">
        <v>9503</v>
      </c>
      <c r="AC1444" s="122">
        <v>2854</v>
      </c>
      <c r="AD1444" s="122" t="s">
        <v>6421</v>
      </c>
      <c r="AE1444" s="123">
        <v>2854</v>
      </c>
      <c r="AF1444" s="29" t="s">
        <v>11832</v>
      </c>
      <c r="AG1444" s="28" t="s">
        <v>9504</v>
      </c>
      <c r="AH1444" s="122">
        <v>2266</v>
      </c>
      <c r="AI1444" s="122">
        <v>2268</v>
      </c>
      <c r="AJ1444" s="123">
        <f t="shared" si="711"/>
        <v>-2</v>
      </c>
      <c r="AK1444" s="124">
        <f t="shared" si="712"/>
        <v>-8.8183421516754845E-2</v>
      </c>
      <c r="AL1444" s="28" t="s">
        <v>9505</v>
      </c>
      <c r="AM1444" s="122">
        <v>2050</v>
      </c>
      <c r="AN1444" s="122" t="s">
        <v>6421</v>
      </c>
      <c r="AO1444" s="123">
        <v>2050</v>
      </c>
      <c r="AP1444" s="29" t="s">
        <v>11832</v>
      </c>
      <c r="AQ1444" s="28" t="s">
        <v>9506</v>
      </c>
      <c r="AR1444" s="122">
        <v>1725</v>
      </c>
      <c r="AS1444" s="122">
        <v>2591</v>
      </c>
      <c r="AT1444" s="123">
        <f t="shared" si="715"/>
        <v>-866</v>
      </c>
      <c r="AU1444" s="124">
        <f t="shared" si="716"/>
        <v>-33.423388653029718</v>
      </c>
      <c r="AV1444" s="9" t="s">
        <v>9507</v>
      </c>
      <c r="AX1444" s="129"/>
      <c r="AY1444" s="139"/>
      <c r="AZ1444" s="139"/>
    </row>
    <row r="1445" spans="3:52" ht="50" customHeight="1">
      <c r="C1445" s="52" t="s">
        <v>6316</v>
      </c>
      <c r="D1445" s="130" t="s">
        <v>3280</v>
      </c>
      <c r="E1445" s="131" t="s">
        <v>6364</v>
      </c>
      <c r="F1445" s="132" t="s">
        <v>3281</v>
      </c>
      <c r="G1445" s="125">
        <v>7869</v>
      </c>
      <c r="H1445" s="122">
        <v>6502</v>
      </c>
      <c r="I1445" s="123">
        <f t="shared" si="699"/>
        <v>1367</v>
      </c>
      <c r="J1445" s="124">
        <f t="shared" si="700"/>
        <v>21.024300215318366</v>
      </c>
      <c r="K1445" s="125">
        <v>6011</v>
      </c>
      <c r="L1445" s="122">
        <v>5141</v>
      </c>
      <c r="M1445" s="123">
        <f t="shared" si="701"/>
        <v>870</v>
      </c>
      <c r="N1445" s="124">
        <f t="shared" si="702"/>
        <v>16.922777669714065</v>
      </c>
      <c r="O1445" s="125">
        <v>363</v>
      </c>
      <c r="P1445" s="122">
        <v>371</v>
      </c>
      <c r="Q1445" s="123">
        <f t="shared" si="703"/>
        <v>-8</v>
      </c>
      <c r="R1445" s="124">
        <f t="shared" si="704"/>
        <v>-2.1563342318059302</v>
      </c>
      <c r="S1445" s="125">
        <v>1495</v>
      </c>
      <c r="T1445" s="122">
        <v>990</v>
      </c>
      <c r="U1445" s="123">
        <f t="shared" si="705"/>
        <v>505</v>
      </c>
      <c r="V1445" s="124">
        <f t="shared" si="706"/>
        <v>51.010101010101003</v>
      </c>
      <c r="W1445" s="121" t="s">
        <v>9508</v>
      </c>
      <c r="X1445" s="122">
        <v>412</v>
      </c>
      <c r="Y1445" s="122">
        <v>408</v>
      </c>
      <c r="Z1445" s="123">
        <f t="shared" si="717"/>
        <v>4</v>
      </c>
      <c r="AA1445" s="124">
        <f t="shared" si="718"/>
        <v>0.98039215686274506</v>
      </c>
      <c r="AB1445" s="28" t="s">
        <v>9509</v>
      </c>
      <c r="AC1445" s="122">
        <v>323</v>
      </c>
      <c r="AD1445" s="122" t="s">
        <v>6421</v>
      </c>
      <c r="AE1445" s="123">
        <v>323</v>
      </c>
      <c r="AF1445" s="29" t="s">
        <v>11832</v>
      </c>
      <c r="AG1445" s="28" t="s">
        <v>9510</v>
      </c>
      <c r="AH1445" s="122">
        <v>227</v>
      </c>
      <c r="AI1445" s="122">
        <v>226</v>
      </c>
      <c r="AJ1445" s="123">
        <f t="shared" si="711"/>
        <v>1</v>
      </c>
      <c r="AK1445" s="124">
        <f t="shared" si="712"/>
        <v>0.44247787610619471</v>
      </c>
      <c r="AL1445" s="28" t="s">
        <v>9511</v>
      </c>
      <c r="AM1445" s="122">
        <v>177</v>
      </c>
      <c r="AN1445" s="122" t="s">
        <v>6421</v>
      </c>
      <c r="AO1445" s="123">
        <v>177</v>
      </c>
      <c r="AP1445" s="29" t="s">
        <v>11832</v>
      </c>
      <c r="AQ1445" s="28" t="s">
        <v>9512</v>
      </c>
      <c r="AR1445" s="122">
        <v>102</v>
      </c>
      <c r="AS1445" s="122">
        <v>102</v>
      </c>
      <c r="AT1445" s="123">
        <f t="shared" si="715"/>
        <v>0</v>
      </c>
      <c r="AU1445" s="124">
        <f t="shared" si="716"/>
        <v>0</v>
      </c>
      <c r="AV1445" s="9" t="s">
        <v>12337</v>
      </c>
      <c r="AX1445" s="129"/>
      <c r="AY1445" s="139"/>
      <c r="AZ1445" s="139"/>
    </row>
    <row r="1446" spans="3:52" ht="50" customHeight="1">
      <c r="C1446" s="52" t="s">
        <v>6316</v>
      </c>
      <c r="D1446" s="106" t="s">
        <v>3282</v>
      </c>
      <c r="E1446" s="131" t="s">
        <v>6364</v>
      </c>
      <c r="F1446" s="108" t="s">
        <v>3283</v>
      </c>
      <c r="G1446" s="125">
        <v>29289</v>
      </c>
      <c r="H1446" s="122">
        <v>29820</v>
      </c>
      <c r="I1446" s="123">
        <f t="shared" si="699"/>
        <v>-531</v>
      </c>
      <c r="J1446" s="124">
        <f t="shared" si="700"/>
        <v>-1.7806841046277666</v>
      </c>
      <c r="K1446" s="125">
        <v>12159</v>
      </c>
      <c r="L1446" s="122">
        <v>12229</v>
      </c>
      <c r="M1446" s="123">
        <f t="shared" si="701"/>
        <v>-70</v>
      </c>
      <c r="N1446" s="124">
        <f t="shared" si="702"/>
        <v>-0.5724098454493417</v>
      </c>
      <c r="O1446" s="125" t="s">
        <v>11840</v>
      </c>
      <c r="P1446" s="122" t="s">
        <v>11840</v>
      </c>
      <c r="Q1446" s="123" t="s">
        <v>11839</v>
      </c>
      <c r="R1446" s="124" t="s">
        <v>11840</v>
      </c>
      <c r="S1446" s="125">
        <v>17130</v>
      </c>
      <c r="T1446" s="122">
        <v>17590</v>
      </c>
      <c r="U1446" s="123">
        <f t="shared" si="705"/>
        <v>-460</v>
      </c>
      <c r="V1446" s="124">
        <f t="shared" si="706"/>
        <v>-2.6151222285389424</v>
      </c>
      <c r="W1446" s="121" t="s">
        <v>9513</v>
      </c>
      <c r="X1446" s="122">
        <v>6071</v>
      </c>
      <c r="Y1446" s="122">
        <v>5854</v>
      </c>
      <c r="Z1446" s="123">
        <f t="shared" si="717"/>
        <v>217</v>
      </c>
      <c r="AA1446" s="124">
        <f t="shared" si="718"/>
        <v>3.7068670994192003</v>
      </c>
      <c r="AB1446" s="28" t="s">
        <v>9514</v>
      </c>
      <c r="AC1446" s="122">
        <v>3236</v>
      </c>
      <c r="AD1446" s="122">
        <v>3286</v>
      </c>
      <c r="AE1446" s="123">
        <f t="shared" si="719"/>
        <v>-50</v>
      </c>
      <c r="AF1446" s="29">
        <f t="shared" si="720"/>
        <v>-1.5216068167985393</v>
      </c>
      <c r="AG1446" s="28" t="s">
        <v>9515</v>
      </c>
      <c r="AH1446" s="122">
        <v>3014</v>
      </c>
      <c r="AI1446" s="122">
        <v>4009</v>
      </c>
      <c r="AJ1446" s="123">
        <f t="shared" si="711"/>
        <v>-995</v>
      </c>
      <c r="AK1446" s="124">
        <f t="shared" si="712"/>
        <v>-24.819156896981792</v>
      </c>
      <c r="AL1446" s="28" t="s">
        <v>9516</v>
      </c>
      <c r="AM1446" s="122">
        <v>2477</v>
      </c>
      <c r="AN1446" s="122">
        <v>2142</v>
      </c>
      <c r="AO1446" s="123">
        <f t="shared" si="713"/>
        <v>335</v>
      </c>
      <c r="AP1446" s="29">
        <f t="shared" si="714"/>
        <v>15.639589169000933</v>
      </c>
      <c r="AQ1446" s="28" t="s">
        <v>8176</v>
      </c>
      <c r="AR1446" s="122">
        <v>1115</v>
      </c>
      <c r="AS1446" s="122">
        <v>1114</v>
      </c>
      <c r="AT1446" s="123">
        <f t="shared" si="715"/>
        <v>1</v>
      </c>
      <c r="AU1446" s="124">
        <f t="shared" si="716"/>
        <v>8.9766606822262118E-2</v>
      </c>
      <c r="AV1446" s="9" t="s">
        <v>12337</v>
      </c>
      <c r="AX1446" s="129"/>
      <c r="AY1446" s="139"/>
      <c r="AZ1446" s="139"/>
    </row>
    <row r="1447" spans="3:52" ht="50" customHeight="1">
      <c r="C1447" s="52" t="s">
        <v>6322</v>
      </c>
      <c r="D1447" s="106" t="s">
        <v>3284</v>
      </c>
      <c r="E1447" s="131" t="s">
        <v>6364</v>
      </c>
      <c r="F1447" s="108" t="s">
        <v>3285</v>
      </c>
      <c r="G1447" s="125">
        <v>7702</v>
      </c>
      <c r="H1447" s="122">
        <v>7839</v>
      </c>
      <c r="I1447" s="123">
        <f t="shared" si="699"/>
        <v>-137</v>
      </c>
      <c r="J1447" s="124">
        <f t="shared" si="700"/>
        <v>-1.7476718969256282</v>
      </c>
      <c r="K1447" s="125">
        <v>4451</v>
      </c>
      <c r="L1447" s="122">
        <v>4446</v>
      </c>
      <c r="M1447" s="123">
        <f t="shared" si="701"/>
        <v>5</v>
      </c>
      <c r="N1447" s="124">
        <f t="shared" si="702"/>
        <v>0.11246063877642824</v>
      </c>
      <c r="O1447" s="125">
        <v>50</v>
      </c>
      <c r="P1447" s="122">
        <v>50</v>
      </c>
      <c r="Q1447" s="123">
        <f t="shared" si="703"/>
        <v>0</v>
      </c>
      <c r="R1447" s="124">
        <f t="shared" si="704"/>
        <v>0</v>
      </c>
      <c r="S1447" s="125">
        <v>3201</v>
      </c>
      <c r="T1447" s="122">
        <v>3343</v>
      </c>
      <c r="U1447" s="123">
        <f t="shared" si="705"/>
        <v>-142</v>
      </c>
      <c r="V1447" s="124">
        <f t="shared" si="706"/>
        <v>-4.2476817230032902</v>
      </c>
      <c r="W1447" s="121" t="s">
        <v>9517</v>
      </c>
      <c r="X1447" s="122">
        <v>2363</v>
      </c>
      <c r="Y1447" s="122">
        <v>2362</v>
      </c>
      <c r="Z1447" s="123">
        <f t="shared" si="717"/>
        <v>1</v>
      </c>
      <c r="AA1447" s="124">
        <f t="shared" si="718"/>
        <v>4.2337002540220152E-2</v>
      </c>
      <c r="AB1447" s="28" t="s">
        <v>9518</v>
      </c>
      <c r="AC1447" s="122">
        <v>255</v>
      </c>
      <c r="AD1447" s="122">
        <v>236</v>
      </c>
      <c r="AE1447" s="123">
        <f t="shared" si="719"/>
        <v>19</v>
      </c>
      <c r="AF1447" s="29">
        <f t="shared" si="720"/>
        <v>8.0508474576271176</v>
      </c>
      <c r="AG1447" s="28" t="s">
        <v>9519</v>
      </c>
      <c r="AH1447" s="122">
        <v>199</v>
      </c>
      <c r="AI1447" s="122">
        <v>203</v>
      </c>
      <c r="AJ1447" s="123">
        <f t="shared" si="711"/>
        <v>-4</v>
      </c>
      <c r="AK1447" s="124">
        <f t="shared" si="712"/>
        <v>-1.9704433497536946</v>
      </c>
      <c r="AL1447" s="28" t="s">
        <v>9520</v>
      </c>
      <c r="AM1447" s="122">
        <v>165</v>
      </c>
      <c r="AN1447" s="122">
        <v>147</v>
      </c>
      <c r="AO1447" s="123">
        <f t="shared" si="713"/>
        <v>18</v>
      </c>
      <c r="AP1447" s="29">
        <f t="shared" si="714"/>
        <v>12.244897959183673</v>
      </c>
      <c r="AQ1447" s="28" t="s">
        <v>9521</v>
      </c>
      <c r="AR1447" s="122">
        <v>65</v>
      </c>
      <c r="AS1447" s="122">
        <v>69</v>
      </c>
      <c r="AT1447" s="123">
        <f t="shared" si="715"/>
        <v>-4</v>
      </c>
      <c r="AU1447" s="124">
        <f t="shared" si="716"/>
        <v>-5.7971014492753623</v>
      </c>
      <c r="AV1447" s="9" t="s">
        <v>12337</v>
      </c>
      <c r="AX1447" s="129"/>
      <c r="AY1447" s="139"/>
      <c r="AZ1447" s="139"/>
    </row>
    <row r="1448" spans="3:52" ht="50" customHeight="1">
      <c r="C1448" s="52" t="s">
        <v>6317</v>
      </c>
      <c r="D1448" s="130" t="s">
        <v>3286</v>
      </c>
      <c r="E1448" s="131" t="s">
        <v>6364</v>
      </c>
      <c r="F1448" s="132" t="s">
        <v>3287</v>
      </c>
      <c r="G1448" s="125">
        <v>8190</v>
      </c>
      <c r="H1448" s="122">
        <v>7851</v>
      </c>
      <c r="I1448" s="123">
        <f t="shared" si="699"/>
        <v>339</v>
      </c>
      <c r="J1448" s="124">
        <f t="shared" si="700"/>
        <v>4.3179212839128773</v>
      </c>
      <c r="K1448" s="125">
        <v>3609</v>
      </c>
      <c r="L1448" s="122">
        <v>3607</v>
      </c>
      <c r="M1448" s="123">
        <f t="shared" si="701"/>
        <v>2</v>
      </c>
      <c r="N1448" s="124">
        <f t="shared" si="702"/>
        <v>5.544774050457444E-2</v>
      </c>
      <c r="O1448" s="125">
        <v>46</v>
      </c>
      <c r="P1448" s="122">
        <v>46</v>
      </c>
      <c r="Q1448" s="123">
        <f t="shared" si="703"/>
        <v>0</v>
      </c>
      <c r="R1448" s="124">
        <f t="shared" si="704"/>
        <v>0</v>
      </c>
      <c r="S1448" s="125">
        <v>4535</v>
      </c>
      <c r="T1448" s="122">
        <v>4198</v>
      </c>
      <c r="U1448" s="123">
        <f t="shared" si="705"/>
        <v>337</v>
      </c>
      <c r="V1448" s="124">
        <f t="shared" si="706"/>
        <v>8.0276322058122922</v>
      </c>
      <c r="W1448" s="121" t="s">
        <v>6403</v>
      </c>
      <c r="X1448" s="122">
        <v>4123</v>
      </c>
      <c r="Y1448" s="122">
        <v>3775</v>
      </c>
      <c r="Z1448" s="123">
        <f t="shared" si="717"/>
        <v>348</v>
      </c>
      <c r="AA1448" s="124">
        <f t="shared" si="718"/>
        <v>9.2185430463576168</v>
      </c>
      <c r="AB1448" s="28" t="s">
        <v>9522</v>
      </c>
      <c r="AC1448" s="122">
        <v>296</v>
      </c>
      <c r="AD1448" s="122">
        <v>295</v>
      </c>
      <c r="AE1448" s="123">
        <f t="shared" si="719"/>
        <v>1</v>
      </c>
      <c r="AF1448" s="29">
        <f t="shared" si="720"/>
        <v>0.33898305084745761</v>
      </c>
      <c r="AG1448" s="28" t="s">
        <v>6410</v>
      </c>
      <c r="AH1448" s="122">
        <v>82</v>
      </c>
      <c r="AI1448" s="122">
        <v>98</v>
      </c>
      <c r="AJ1448" s="123">
        <f t="shared" si="711"/>
        <v>-16</v>
      </c>
      <c r="AK1448" s="124">
        <f t="shared" si="712"/>
        <v>-16.326530612244898</v>
      </c>
      <c r="AL1448" s="28" t="s">
        <v>9523</v>
      </c>
      <c r="AM1448" s="122">
        <v>12</v>
      </c>
      <c r="AN1448" s="122">
        <v>13</v>
      </c>
      <c r="AO1448" s="123">
        <f t="shared" si="713"/>
        <v>-1</v>
      </c>
      <c r="AP1448" s="29">
        <f t="shared" si="714"/>
        <v>-7.6923076923076925</v>
      </c>
      <c r="AQ1448" s="28" t="s">
        <v>7736</v>
      </c>
      <c r="AR1448" s="122">
        <v>10</v>
      </c>
      <c r="AS1448" s="122">
        <v>12</v>
      </c>
      <c r="AT1448" s="123">
        <f t="shared" si="715"/>
        <v>-2</v>
      </c>
      <c r="AU1448" s="124">
        <f t="shared" si="716"/>
        <v>-16.666666666666664</v>
      </c>
      <c r="AV1448" s="9" t="s">
        <v>12337</v>
      </c>
      <c r="AX1448" s="129"/>
      <c r="AY1448" s="139"/>
      <c r="AZ1448" s="139"/>
    </row>
    <row r="1449" spans="3:52" ht="50" customHeight="1">
      <c r="C1449" s="52" t="s">
        <v>6317</v>
      </c>
      <c r="D1449" s="130" t="s">
        <v>3288</v>
      </c>
      <c r="E1449" s="131" t="s">
        <v>6364</v>
      </c>
      <c r="F1449" s="132" t="s">
        <v>3289</v>
      </c>
      <c r="G1449" s="125">
        <v>8558</v>
      </c>
      <c r="H1449" s="122">
        <v>8271</v>
      </c>
      <c r="I1449" s="123">
        <f t="shared" si="699"/>
        <v>287</v>
      </c>
      <c r="J1449" s="124">
        <f t="shared" si="700"/>
        <v>3.4699552653850803</v>
      </c>
      <c r="K1449" s="125">
        <v>4214</v>
      </c>
      <c r="L1449" s="122">
        <v>4207</v>
      </c>
      <c r="M1449" s="123">
        <f t="shared" si="701"/>
        <v>7</v>
      </c>
      <c r="N1449" s="124">
        <f t="shared" si="702"/>
        <v>0.16638935108153077</v>
      </c>
      <c r="O1449" s="125">
        <v>40</v>
      </c>
      <c r="P1449" s="122">
        <v>40</v>
      </c>
      <c r="Q1449" s="123">
        <f t="shared" si="703"/>
        <v>0</v>
      </c>
      <c r="R1449" s="124">
        <f t="shared" si="704"/>
        <v>0</v>
      </c>
      <c r="S1449" s="125">
        <v>4304</v>
      </c>
      <c r="T1449" s="122">
        <v>4025</v>
      </c>
      <c r="U1449" s="123">
        <f t="shared" si="705"/>
        <v>279</v>
      </c>
      <c r="V1449" s="124">
        <f t="shared" si="706"/>
        <v>6.9316770186335406</v>
      </c>
      <c r="W1449" s="121" t="s">
        <v>8797</v>
      </c>
      <c r="X1449" s="122">
        <v>2976</v>
      </c>
      <c r="Y1449" s="122">
        <v>2764</v>
      </c>
      <c r="Z1449" s="123">
        <f t="shared" si="717"/>
        <v>212</v>
      </c>
      <c r="AA1449" s="124">
        <f t="shared" si="718"/>
        <v>7.6700434153400874</v>
      </c>
      <c r="AB1449" s="28" t="s">
        <v>9524</v>
      </c>
      <c r="AC1449" s="122">
        <v>614</v>
      </c>
      <c r="AD1449" s="122">
        <v>576</v>
      </c>
      <c r="AE1449" s="123">
        <f t="shared" si="719"/>
        <v>38</v>
      </c>
      <c r="AF1449" s="29">
        <f t="shared" si="720"/>
        <v>6.5972222222222223</v>
      </c>
      <c r="AG1449" s="28" t="s">
        <v>6484</v>
      </c>
      <c r="AH1449" s="122">
        <v>312</v>
      </c>
      <c r="AI1449" s="122">
        <v>312</v>
      </c>
      <c r="AJ1449" s="123">
        <f t="shared" si="711"/>
        <v>0</v>
      </c>
      <c r="AK1449" s="124">
        <f t="shared" si="712"/>
        <v>0</v>
      </c>
      <c r="AL1449" s="28" t="s">
        <v>6502</v>
      </c>
      <c r="AM1449" s="122">
        <v>101</v>
      </c>
      <c r="AN1449" s="122">
        <v>91</v>
      </c>
      <c r="AO1449" s="123">
        <f t="shared" si="713"/>
        <v>10</v>
      </c>
      <c r="AP1449" s="29">
        <f t="shared" si="714"/>
        <v>10.989010989010989</v>
      </c>
      <c r="AQ1449" s="28" t="s">
        <v>6849</v>
      </c>
      <c r="AR1449" s="122">
        <v>98</v>
      </c>
      <c r="AS1449" s="122">
        <v>76</v>
      </c>
      <c r="AT1449" s="123">
        <f t="shared" si="715"/>
        <v>22</v>
      </c>
      <c r="AU1449" s="124">
        <f t="shared" si="716"/>
        <v>28.947368421052634</v>
      </c>
      <c r="AV1449" s="9" t="s">
        <v>12337</v>
      </c>
      <c r="AX1449" s="129"/>
      <c r="AY1449" s="139"/>
      <c r="AZ1449" s="139"/>
    </row>
    <row r="1450" spans="3:52" ht="50" customHeight="1">
      <c r="C1450" s="52" t="s">
        <v>6322</v>
      </c>
      <c r="D1450" s="130" t="s">
        <v>3290</v>
      </c>
      <c r="E1450" s="131" t="s">
        <v>6364</v>
      </c>
      <c r="F1450" s="132" t="s">
        <v>3291</v>
      </c>
      <c r="G1450" s="125">
        <v>12013</v>
      </c>
      <c r="H1450" s="122">
        <v>10656</v>
      </c>
      <c r="I1450" s="123">
        <f t="shared" si="699"/>
        <v>1357</v>
      </c>
      <c r="J1450" s="124">
        <f t="shared" si="700"/>
        <v>12.73460960960961</v>
      </c>
      <c r="K1450" s="125">
        <v>8777</v>
      </c>
      <c r="L1450" s="122">
        <v>7687</v>
      </c>
      <c r="M1450" s="123">
        <f t="shared" si="701"/>
        <v>1090</v>
      </c>
      <c r="N1450" s="124">
        <f t="shared" si="702"/>
        <v>14.179784050995186</v>
      </c>
      <c r="O1450" s="125">
        <v>96</v>
      </c>
      <c r="P1450" s="122">
        <v>156</v>
      </c>
      <c r="Q1450" s="123">
        <f t="shared" si="703"/>
        <v>-60</v>
      </c>
      <c r="R1450" s="124">
        <f t="shared" si="704"/>
        <v>-38.461538461538467</v>
      </c>
      <c r="S1450" s="125">
        <v>3139</v>
      </c>
      <c r="T1450" s="122">
        <v>2813</v>
      </c>
      <c r="U1450" s="123">
        <f t="shared" si="705"/>
        <v>326</v>
      </c>
      <c r="V1450" s="124">
        <f t="shared" si="706"/>
        <v>11.589050835407038</v>
      </c>
      <c r="W1450" s="121" t="s">
        <v>9525</v>
      </c>
      <c r="X1450" s="122">
        <v>1200</v>
      </c>
      <c r="Y1450" s="122">
        <v>750</v>
      </c>
      <c r="Z1450" s="123">
        <f t="shared" si="717"/>
        <v>450</v>
      </c>
      <c r="AA1450" s="124">
        <f t="shared" si="718"/>
        <v>60</v>
      </c>
      <c r="AB1450" s="28" t="s">
        <v>9526</v>
      </c>
      <c r="AC1450" s="122">
        <v>717</v>
      </c>
      <c r="AD1450" s="122">
        <v>763</v>
      </c>
      <c r="AE1450" s="123">
        <f t="shared" si="719"/>
        <v>-46</v>
      </c>
      <c r="AF1450" s="29">
        <f t="shared" si="720"/>
        <v>-6.0288335517693321</v>
      </c>
      <c r="AG1450" s="28" t="s">
        <v>9527</v>
      </c>
      <c r="AH1450" s="122">
        <v>605</v>
      </c>
      <c r="AI1450" s="122">
        <v>611</v>
      </c>
      <c r="AJ1450" s="123">
        <f t="shared" si="711"/>
        <v>-6</v>
      </c>
      <c r="AK1450" s="124">
        <f t="shared" si="712"/>
        <v>-0.98199672667757776</v>
      </c>
      <c r="AL1450" s="28" t="s">
        <v>9528</v>
      </c>
      <c r="AM1450" s="122">
        <v>239</v>
      </c>
      <c r="AN1450" s="122">
        <v>241</v>
      </c>
      <c r="AO1450" s="123">
        <f t="shared" si="713"/>
        <v>-2</v>
      </c>
      <c r="AP1450" s="29">
        <f t="shared" si="714"/>
        <v>-0.82987551867219922</v>
      </c>
      <c r="AQ1450" s="28" t="s">
        <v>9529</v>
      </c>
      <c r="AR1450" s="122">
        <v>194</v>
      </c>
      <c r="AS1450" s="122">
        <v>263</v>
      </c>
      <c r="AT1450" s="123">
        <f t="shared" si="715"/>
        <v>-69</v>
      </c>
      <c r="AU1450" s="124">
        <f t="shared" si="716"/>
        <v>-26.235741444866921</v>
      </c>
      <c r="AV1450" s="9" t="s">
        <v>12337</v>
      </c>
      <c r="AX1450" s="129"/>
      <c r="AY1450" s="139"/>
      <c r="AZ1450" s="139"/>
    </row>
    <row r="1451" spans="3:52" ht="50" customHeight="1">
      <c r="C1451" s="52" t="s">
        <v>6317</v>
      </c>
      <c r="D1451" s="130" t="s">
        <v>3292</v>
      </c>
      <c r="E1451" s="131" t="s">
        <v>6364</v>
      </c>
      <c r="F1451" s="132" t="s">
        <v>3293</v>
      </c>
      <c r="G1451" s="125">
        <v>18226</v>
      </c>
      <c r="H1451" s="122">
        <v>16761</v>
      </c>
      <c r="I1451" s="123">
        <f t="shared" si="699"/>
        <v>1465</v>
      </c>
      <c r="J1451" s="124">
        <f t="shared" si="700"/>
        <v>8.7405286080782769</v>
      </c>
      <c r="K1451" s="125">
        <v>9569</v>
      </c>
      <c r="L1451" s="122">
        <v>8762</v>
      </c>
      <c r="M1451" s="123">
        <f t="shared" si="701"/>
        <v>807</v>
      </c>
      <c r="N1451" s="124">
        <f t="shared" si="702"/>
        <v>9.2102259758046099</v>
      </c>
      <c r="O1451" s="125">
        <v>40</v>
      </c>
      <c r="P1451" s="122">
        <v>53</v>
      </c>
      <c r="Q1451" s="123">
        <f t="shared" si="703"/>
        <v>-13</v>
      </c>
      <c r="R1451" s="124">
        <f t="shared" si="704"/>
        <v>-24.528301886792452</v>
      </c>
      <c r="S1451" s="125">
        <v>8617</v>
      </c>
      <c r="T1451" s="122">
        <v>7947</v>
      </c>
      <c r="U1451" s="123">
        <f t="shared" si="705"/>
        <v>670</v>
      </c>
      <c r="V1451" s="124">
        <f t="shared" si="706"/>
        <v>8.4308544104693599</v>
      </c>
      <c r="W1451" s="121" t="s">
        <v>6441</v>
      </c>
      <c r="X1451" s="122">
        <v>4117</v>
      </c>
      <c r="Y1451" s="122">
        <v>4381</v>
      </c>
      <c r="Z1451" s="123">
        <f t="shared" si="717"/>
        <v>-264</v>
      </c>
      <c r="AA1451" s="124">
        <f t="shared" si="718"/>
        <v>-6.026021456288519</v>
      </c>
      <c r="AB1451" s="28" t="s">
        <v>9530</v>
      </c>
      <c r="AC1451" s="122">
        <v>1801</v>
      </c>
      <c r="AD1451" s="122">
        <v>1000</v>
      </c>
      <c r="AE1451" s="123">
        <f t="shared" si="719"/>
        <v>801</v>
      </c>
      <c r="AF1451" s="29">
        <f t="shared" si="720"/>
        <v>80.100000000000009</v>
      </c>
      <c r="AG1451" s="28" t="s">
        <v>6556</v>
      </c>
      <c r="AH1451" s="122">
        <v>1004</v>
      </c>
      <c r="AI1451" s="122">
        <v>1006</v>
      </c>
      <c r="AJ1451" s="123">
        <f t="shared" si="711"/>
        <v>-2</v>
      </c>
      <c r="AK1451" s="124">
        <f t="shared" si="712"/>
        <v>-0.19880715705765406</v>
      </c>
      <c r="AL1451" s="28" t="s">
        <v>9531</v>
      </c>
      <c r="AM1451" s="122">
        <v>297</v>
      </c>
      <c r="AN1451" s="122">
        <v>306</v>
      </c>
      <c r="AO1451" s="123">
        <f t="shared" si="713"/>
        <v>-9</v>
      </c>
      <c r="AP1451" s="29">
        <f t="shared" si="714"/>
        <v>-2.9411764705882351</v>
      </c>
      <c r="AQ1451" s="28" t="s">
        <v>9532</v>
      </c>
      <c r="AR1451" s="122">
        <v>260</v>
      </c>
      <c r="AS1451" s="122">
        <v>258</v>
      </c>
      <c r="AT1451" s="123">
        <f t="shared" si="715"/>
        <v>2</v>
      </c>
      <c r="AU1451" s="124">
        <f t="shared" si="716"/>
        <v>0.77519379844961245</v>
      </c>
      <c r="AV1451" s="9" t="s">
        <v>12337</v>
      </c>
      <c r="AX1451" s="129"/>
      <c r="AY1451" s="139"/>
      <c r="AZ1451" s="139"/>
    </row>
    <row r="1452" spans="3:52" ht="50" customHeight="1">
      <c r="C1452" s="52" t="s">
        <v>6318</v>
      </c>
      <c r="D1452" s="106" t="s">
        <v>3294</v>
      </c>
      <c r="E1452" s="131" t="s">
        <v>6364</v>
      </c>
      <c r="F1452" s="108" t="s">
        <v>3295</v>
      </c>
      <c r="G1452" s="125">
        <v>1314</v>
      </c>
      <c r="H1452" s="122">
        <v>1145</v>
      </c>
      <c r="I1452" s="123">
        <f t="shared" si="699"/>
        <v>169</v>
      </c>
      <c r="J1452" s="124">
        <f t="shared" si="700"/>
        <v>14.759825327510917</v>
      </c>
      <c r="K1452" s="125">
        <v>1049</v>
      </c>
      <c r="L1452" s="122">
        <v>932</v>
      </c>
      <c r="M1452" s="123">
        <f t="shared" si="701"/>
        <v>117</v>
      </c>
      <c r="N1452" s="124">
        <f t="shared" si="702"/>
        <v>12.55364806866953</v>
      </c>
      <c r="O1452" s="125">
        <v>11</v>
      </c>
      <c r="P1452" s="122">
        <v>11</v>
      </c>
      <c r="Q1452" s="123">
        <f t="shared" si="703"/>
        <v>0</v>
      </c>
      <c r="R1452" s="124">
        <f t="shared" si="704"/>
        <v>0</v>
      </c>
      <c r="S1452" s="125">
        <v>254</v>
      </c>
      <c r="T1452" s="122">
        <v>202</v>
      </c>
      <c r="U1452" s="123">
        <f t="shared" si="705"/>
        <v>52</v>
      </c>
      <c r="V1452" s="124">
        <f t="shared" si="706"/>
        <v>25.742574257425744</v>
      </c>
      <c r="W1452" s="121" t="s">
        <v>9533</v>
      </c>
      <c r="X1452" s="122">
        <v>112</v>
      </c>
      <c r="Y1452" s="122">
        <v>48</v>
      </c>
      <c r="Z1452" s="123">
        <f t="shared" si="717"/>
        <v>64</v>
      </c>
      <c r="AA1452" s="124">
        <f t="shared" si="718"/>
        <v>133.33333333333331</v>
      </c>
      <c r="AB1452" s="28" t="s">
        <v>9534</v>
      </c>
      <c r="AC1452" s="122">
        <v>77</v>
      </c>
      <c r="AD1452" s="122">
        <v>77</v>
      </c>
      <c r="AE1452" s="123">
        <f t="shared" si="719"/>
        <v>0</v>
      </c>
      <c r="AF1452" s="29">
        <f t="shared" si="720"/>
        <v>0</v>
      </c>
      <c r="AG1452" s="28" t="s">
        <v>9535</v>
      </c>
      <c r="AH1452" s="122">
        <v>24</v>
      </c>
      <c r="AI1452" s="122">
        <v>24</v>
      </c>
      <c r="AJ1452" s="123">
        <f t="shared" si="711"/>
        <v>0</v>
      </c>
      <c r="AK1452" s="124">
        <f t="shared" si="712"/>
        <v>0</v>
      </c>
      <c r="AL1452" s="28" t="s">
        <v>9381</v>
      </c>
      <c r="AM1452" s="122">
        <v>22</v>
      </c>
      <c r="AN1452" s="122">
        <v>25</v>
      </c>
      <c r="AO1452" s="123">
        <f t="shared" si="713"/>
        <v>-3</v>
      </c>
      <c r="AP1452" s="29">
        <f t="shared" si="714"/>
        <v>-12</v>
      </c>
      <c r="AQ1452" s="28" t="s">
        <v>8794</v>
      </c>
      <c r="AR1452" s="122">
        <v>18</v>
      </c>
      <c r="AS1452" s="122">
        <v>18</v>
      </c>
      <c r="AT1452" s="123">
        <f t="shared" si="715"/>
        <v>0</v>
      </c>
      <c r="AU1452" s="124">
        <f t="shared" si="716"/>
        <v>0</v>
      </c>
      <c r="AV1452" s="9" t="s">
        <v>12337</v>
      </c>
      <c r="AX1452" s="129"/>
      <c r="AY1452" s="139"/>
      <c r="AZ1452" s="139"/>
    </row>
    <row r="1453" spans="3:52" ht="50" customHeight="1">
      <c r="C1453" s="52" t="s">
        <v>6318</v>
      </c>
      <c r="D1453" s="130" t="s">
        <v>3296</v>
      </c>
      <c r="E1453" s="131" t="s">
        <v>6364</v>
      </c>
      <c r="F1453" s="132" t="s">
        <v>3297</v>
      </c>
      <c r="G1453" s="125">
        <v>6851</v>
      </c>
      <c r="H1453" s="122">
        <v>6044</v>
      </c>
      <c r="I1453" s="123">
        <f t="shared" si="699"/>
        <v>807</v>
      </c>
      <c r="J1453" s="124">
        <f t="shared" si="700"/>
        <v>13.352084712111184</v>
      </c>
      <c r="K1453" s="125">
        <v>4980</v>
      </c>
      <c r="L1453" s="122">
        <v>4639</v>
      </c>
      <c r="M1453" s="123">
        <f t="shared" si="701"/>
        <v>341</v>
      </c>
      <c r="N1453" s="124">
        <f t="shared" si="702"/>
        <v>7.3507221383918946</v>
      </c>
      <c r="O1453" s="125">
        <v>7</v>
      </c>
      <c r="P1453" s="122">
        <v>7</v>
      </c>
      <c r="Q1453" s="123">
        <f t="shared" si="703"/>
        <v>0</v>
      </c>
      <c r="R1453" s="124">
        <f t="shared" si="704"/>
        <v>0</v>
      </c>
      <c r="S1453" s="125">
        <v>1864</v>
      </c>
      <c r="T1453" s="122">
        <v>1398</v>
      </c>
      <c r="U1453" s="123">
        <f t="shared" si="705"/>
        <v>466</v>
      </c>
      <c r="V1453" s="124">
        <f t="shared" si="706"/>
        <v>33.333333333333329</v>
      </c>
      <c r="W1453" s="121" t="s">
        <v>9536</v>
      </c>
      <c r="X1453" s="122">
        <v>859</v>
      </c>
      <c r="Y1453" s="122">
        <v>362</v>
      </c>
      <c r="Z1453" s="123">
        <f t="shared" si="717"/>
        <v>497</v>
      </c>
      <c r="AA1453" s="124">
        <f t="shared" si="718"/>
        <v>137.292817679558</v>
      </c>
      <c r="AB1453" s="28" t="s">
        <v>9537</v>
      </c>
      <c r="AC1453" s="122">
        <v>351</v>
      </c>
      <c r="AD1453" s="122">
        <v>353</v>
      </c>
      <c r="AE1453" s="123">
        <f t="shared" si="719"/>
        <v>-2</v>
      </c>
      <c r="AF1453" s="29">
        <f t="shared" si="720"/>
        <v>-0.56657223796033995</v>
      </c>
      <c r="AG1453" s="28" t="s">
        <v>9381</v>
      </c>
      <c r="AH1453" s="122">
        <v>179</v>
      </c>
      <c r="AI1453" s="122">
        <v>184</v>
      </c>
      <c r="AJ1453" s="123">
        <f t="shared" si="711"/>
        <v>-5</v>
      </c>
      <c r="AK1453" s="124">
        <f t="shared" si="712"/>
        <v>-2.7173913043478262</v>
      </c>
      <c r="AL1453" s="28" t="s">
        <v>8794</v>
      </c>
      <c r="AM1453" s="122">
        <v>140</v>
      </c>
      <c r="AN1453" s="122">
        <v>152</v>
      </c>
      <c r="AO1453" s="123">
        <f t="shared" si="713"/>
        <v>-12</v>
      </c>
      <c r="AP1453" s="29">
        <f t="shared" si="714"/>
        <v>-7.8947368421052628</v>
      </c>
      <c r="AQ1453" s="28" t="s">
        <v>9361</v>
      </c>
      <c r="AR1453" s="122">
        <v>139</v>
      </c>
      <c r="AS1453" s="122">
        <v>149</v>
      </c>
      <c r="AT1453" s="123">
        <f t="shared" si="715"/>
        <v>-10</v>
      </c>
      <c r="AU1453" s="124">
        <f t="shared" si="716"/>
        <v>-6.7114093959731544</v>
      </c>
      <c r="AV1453" s="9" t="s">
        <v>12337</v>
      </c>
      <c r="AX1453" s="129"/>
      <c r="AY1453" s="139"/>
      <c r="AZ1453" s="139"/>
    </row>
    <row r="1454" spans="3:52" ht="50" customHeight="1">
      <c r="C1454" s="52" t="s">
        <v>6317</v>
      </c>
      <c r="D1454" s="130" t="s">
        <v>3298</v>
      </c>
      <c r="E1454" s="131" t="s">
        <v>6364</v>
      </c>
      <c r="F1454" s="132" t="s">
        <v>3299</v>
      </c>
      <c r="G1454" s="125">
        <v>24105</v>
      </c>
      <c r="H1454" s="122">
        <v>21329</v>
      </c>
      <c r="I1454" s="123">
        <f t="shared" si="699"/>
        <v>2776</v>
      </c>
      <c r="J1454" s="124">
        <f t="shared" si="700"/>
        <v>13.015143701064277</v>
      </c>
      <c r="K1454" s="125">
        <v>8777</v>
      </c>
      <c r="L1454" s="122">
        <v>8767</v>
      </c>
      <c r="M1454" s="123">
        <f t="shared" si="701"/>
        <v>10</v>
      </c>
      <c r="N1454" s="124">
        <f t="shared" si="702"/>
        <v>0.11406410402646286</v>
      </c>
      <c r="O1454" s="125" t="s">
        <v>11840</v>
      </c>
      <c r="P1454" s="122" t="s">
        <v>11840</v>
      </c>
      <c r="Q1454" s="123" t="s">
        <v>11839</v>
      </c>
      <c r="R1454" s="124" t="s">
        <v>11840</v>
      </c>
      <c r="S1454" s="125">
        <v>15328</v>
      </c>
      <c r="T1454" s="122">
        <v>12563</v>
      </c>
      <c r="U1454" s="123">
        <f t="shared" si="705"/>
        <v>2765</v>
      </c>
      <c r="V1454" s="124">
        <f t="shared" si="706"/>
        <v>22.009074265700868</v>
      </c>
      <c r="W1454" s="121" t="s">
        <v>9538</v>
      </c>
      <c r="X1454" s="122">
        <v>6740</v>
      </c>
      <c r="Y1454" s="122">
        <v>5502</v>
      </c>
      <c r="Z1454" s="123">
        <f t="shared" si="717"/>
        <v>1238</v>
      </c>
      <c r="AA1454" s="124">
        <f t="shared" si="718"/>
        <v>22.500908760450745</v>
      </c>
      <c r="AB1454" s="28" t="s">
        <v>9539</v>
      </c>
      <c r="AC1454" s="122">
        <v>6132</v>
      </c>
      <c r="AD1454" s="122">
        <v>4064</v>
      </c>
      <c r="AE1454" s="123">
        <f t="shared" si="719"/>
        <v>2068</v>
      </c>
      <c r="AF1454" s="29">
        <f t="shared" si="720"/>
        <v>50.885826771653541</v>
      </c>
      <c r="AG1454" s="28" t="s">
        <v>9540</v>
      </c>
      <c r="AH1454" s="122">
        <v>1623</v>
      </c>
      <c r="AI1454" s="122">
        <v>2163</v>
      </c>
      <c r="AJ1454" s="123">
        <f t="shared" si="711"/>
        <v>-540</v>
      </c>
      <c r="AK1454" s="124">
        <f t="shared" si="712"/>
        <v>-24.965325936199722</v>
      </c>
      <c r="AL1454" s="28" t="s">
        <v>9541</v>
      </c>
      <c r="AM1454" s="122">
        <v>319</v>
      </c>
      <c r="AN1454" s="122">
        <v>320</v>
      </c>
      <c r="AO1454" s="123">
        <f t="shared" si="713"/>
        <v>-1</v>
      </c>
      <c r="AP1454" s="29">
        <f t="shared" si="714"/>
        <v>-0.3125</v>
      </c>
      <c r="AQ1454" s="28" t="s">
        <v>9364</v>
      </c>
      <c r="AR1454" s="122">
        <v>273</v>
      </c>
      <c r="AS1454" s="122">
        <v>274</v>
      </c>
      <c r="AT1454" s="123">
        <f t="shared" si="715"/>
        <v>-1</v>
      </c>
      <c r="AU1454" s="124">
        <f t="shared" si="716"/>
        <v>-0.36496350364963503</v>
      </c>
      <c r="AV1454" s="9" t="s">
        <v>12337</v>
      </c>
      <c r="AX1454" s="129"/>
      <c r="AY1454" s="139"/>
      <c r="AZ1454" s="139"/>
    </row>
    <row r="1455" spans="3:52" ht="50" customHeight="1">
      <c r="C1455" s="52" t="s">
        <v>6316</v>
      </c>
      <c r="D1455" s="130" t="s">
        <v>3300</v>
      </c>
      <c r="E1455" s="131" t="s">
        <v>6364</v>
      </c>
      <c r="F1455" s="132" t="s">
        <v>3301</v>
      </c>
      <c r="G1455" s="125">
        <v>83075</v>
      </c>
      <c r="H1455" s="122">
        <v>82103</v>
      </c>
      <c r="I1455" s="123">
        <f t="shared" si="699"/>
        <v>972</v>
      </c>
      <c r="J1455" s="124">
        <f t="shared" si="700"/>
        <v>1.1838787864024458</v>
      </c>
      <c r="K1455" s="125">
        <v>33100</v>
      </c>
      <c r="L1455" s="122">
        <v>32500</v>
      </c>
      <c r="M1455" s="123">
        <f t="shared" si="701"/>
        <v>600</v>
      </c>
      <c r="N1455" s="124">
        <f t="shared" si="702"/>
        <v>1.8461538461538463</v>
      </c>
      <c r="O1455" s="125">
        <v>2153</v>
      </c>
      <c r="P1455" s="122">
        <v>2151</v>
      </c>
      <c r="Q1455" s="123">
        <f t="shared" si="703"/>
        <v>2</v>
      </c>
      <c r="R1455" s="124">
        <f t="shared" si="704"/>
        <v>9.2980009298000932E-2</v>
      </c>
      <c r="S1455" s="125">
        <v>47823</v>
      </c>
      <c r="T1455" s="122">
        <v>47452</v>
      </c>
      <c r="U1455" s="123">
        <f t="shared" si="705"/>
        <v>371</v>
      </c>
      <c r="V1455" s="124">
        <f t="shared" si="706"/>
        <v>0.78184270420635582</v>
      </c>
      <c r="W1455" s="121" t="s">
        <v>9171</v>
      </c>
      <c r="X1455" s="122">
        <v>18700</v>
      </c>
      <c r="Y1455" s="122">
        <v>19300</v>
      </c>
      <c r="Z1455" s="123">
        <f t="shared" si="717"/>
        <v>-600</v>
      </c>
      <c r="AA1455" s="124">
        <f t="shared" si="718"/>
        <v>-3.1088082901554404</v>
      </c>
      <c r="AB1455" s="28" t="s">
        <v>6443</v>
      </c>
      <c r="AC1455" s="122">
        <v>7093</v>
      </c>
      <c r="AD1455" s="122">
        <v>4452</v>
      </c>
      <c r="AE1455" s="123">
        <f t="shared" si="719"/>
        <v>2641</v>
      </c>
      <c r="AF1455" s="29">
        <f t="shared" si="720"/>
        <v>59.321653189577717</v>
      </c>
      <c r="AG1455" s="28" t="s">
        <v>9542</v>
      </c>
      <c r="AH1455" s="122">
        <v>6000</v>
      </c>
      <c r="AI1455" s="122">
        <v>6000</v>
      </c>
      <c r="AJ1455" s="123">
        <f t="shared" si="711"/>
        <v>0</v>
      </c>
      <c r="AK1455" s="124">
        <f t="shared" si="712"/>
        <v>0</v>
      </c>
      <c r="AL1455" s="28" t="s">
        <v>9543</v>
      </c>
      <c r="AM1455" s="122">
        <v>5000</v>
      </c>
      <c r="AN1455" s="122">
        <v>5000</v>
      </c>
      <c r="AO1455" s="123">
        <f t="shared" si="713"/>
        <v>0</v>
      </c>
      <c r="AP1455" s="29">
        <f t="shared" si="714"/>
        <v>0</v>
      </c>
      <c r="AQ1455" s="28" t="s">
        <v>9544</v>
      </c>
      <c r="AR1455" s="122">
        <v>3360</v>
      </c>
      <c r="AS1455" s="122">
        <v>3660</v>
      </c>
      <c r="AT1455" s="123">
        <f t="shared" si="715"/>
        <v>-300</v>
      </c>
      <c r="AU1455" s="124">
        <f t="shared" si="716"/>
        <v>-8.1967213114754092</v>
      </c>
      <c r="AV1455" s="9" t="s">
        <v>12337</v>
      </c>
      <c r="AX1455" s="129"/>
      <c r="AY1455" s="139"/>
      <c r="AZ1455" s="139"/>
    </row>
    <row r="1456" spans="3:52" ht="50" customHeight="1">
      <c r="C1456" s="52" t="s">
        <v>6317</v>
      </c>
      <c r="D1456" s="130" t="s">
        <v>3302</v>
      </c>
      <c r="E1456" s="131" t="s">
        <v>6364</v>
      </c>
      <c r="F1456" s="132" t="s">
        <v>3303</v>
      </c>
      <c r="G1456" s="125">
        <v>24383</v>
      </c>
      <c r="H1456" s="122">
        <v>25368</v>
      </c>
      <c r="I1456" s="123">
        <f t="shared" si="699"/>
        <v>-985</v>
      </c>
      <c r="J1456" s="124">
        <f t="shared" si="700"/>
        <v>-3.8828445285398931</v>
      </c>
      <c r="K1456" s="125">
        <v>5731</v>
      </c>
      <c r="L1456" s="122">
        <v>5224</v>
      </c>
      <c r="M1456" s="123">
        <f t="shared" si="701"/>
        <v>507</v>
      </c>
      <c r="N1456" s="124">
        <f t="shared" si="702"/>
        <v>9.7052067381317002</v>
      </c>
      <c r="O1456" s="125" t="s">
        <v>11840</v>
      </c>
      <c r="P1456" s="122" t="s">
        <v>11840</v>
      </c>
      <c r="Q1456" s="123" t="s">
        <v>11839</v>
      </c>
      <c r="R1456" s="124" t="s">
        <v>11840</v>
      </c>
      <c r="S1456" s="125">
        <v>18652</v>
      </c>
      <c r="T1456" s="122">
        <v>20144</v>
      </c>
      <c r="U1456" s="123">
        <f t="shared" si="705"/>
        <v>-1492</v>
      </c>
      <c r="V1456" s="124">
        <f t="shared" si="706"/>
        <v>-7.4066719618745029</v>
      </c>
      <c r="W1456" s="121" t="s">
        <v>9545</v>
      </c>
      <c r="X1456" s="122">
        <v>5932</v>
      </c>
      <c r="Y1456" s="122">
        <v>7060</v>
      </c>
      <c r="Z1456" s="123">
        <f t="shared" si="717"/>
        <v>-1128</v>
      </c>
      <c r="AA1456" s="124">
        <f t="shared" si="718"/>
        <v>-15.977337110481587</v>
      </c>
      <c r="AB1456" s="28" t="s">
        <v>9546</v>
      </c>
      <c r="AC1456" s="122">
        <v>3975</v>
      </c>
      <c r="AD1456" s="122">
        <v>3963</v>
      </c>
      <c r="AE1456" s="123">
        <f t="shared" si="719"/>
        <v>12</v>
      </c>
      <c r="AF1456" s="29">
        <f t="shared" si="720"/>
        <v>0.30280090840272522</v>
      </c>
      <c r="AG1456" s="28" t="s">
        <v>9547</v>
      </c>
      <c r="AH1456" s="122">
        <v>2502</v>
      </c>
      <c r="AI1456" s="122">
        <v>2494</v>
      </c>
      <c r="AJ1456" s="123">
        <f t="shared" si="711"/>
        <v>8</v>
      </c>
      <c r="AK1456" s="124">
        <f t="shared" si="712"/>
        <v>0.32076984763432237</v>
      </c>
      <c r="AL1456" s="28" t="s">
        <v>9548</v>
      </c>
      <c r="AM1456" s="122">
        <v>2319</v>
      </c>
      <c r="AN1456" s="122">
        <v>2312</v>
      </c>
      <c r="AO1456" s="123">
        <f t="shared" si="713"/>
        <v>7</v>
      </c>
      <c r="AP1456" s="29">
        <f t="shared" si="714"/>
        <v>0.30276816608996537</v>
      </c>
      <c r="AQ1456" s="28" t="s">
        <v>9549</v>
      </c>
      <c r="AR1456" s="122">
        <v>2027</v>
      </c>
      <c r="AS1456" s="122">
        <v>2020</v>
      </c>
      <c r="AT1456" s="123">
        <f t="shared" si="715"/>
        <v>7</v>
      </c>
      <c r="AU1456" s="124">
        <f t="shared" si="716"/>
        <v>0.34653465346534656</v>
      </c>
      <c r="AV1456" s="9" t="s">
        <v>12337</v>
      </c>
      <c r="AX1456" s="129"/>
      <c r="AY1456" s="139"/>
      <c r="AZ1456" s="139"/>
    </row>
    <row r="1457" spans="3:52" ht="50" customHeight="1">
      <c r="C1457" s="52" t="s">
        <v>6317</v>
      </c>
      <c r="D1457" s="130" t="s">
        <v>3304</v>
      </c>
      <c r="E1457" s="131" t="s">
        <v>6364</v>
      </c>
      <c r="F1457" s="132" t="s">
        <v>3305</v>
      </c>
      <c r="G1457" s="125">
        <v>8104</v>
      </c>
      <c r="H1457" s="122">
        <v>7726</v>
      </c>
      <c r="I1457" s="123">
        <f t="shared" si="699"/>
        <v>378</v>
      </c>
      <c r="J1457" s="124">
        <f t="shared" si="700"/>
        <v>4.8925705410302873</v>
      </c>
      <c r="K1457" s="125">
        <v>6562</v>
      </c>
      <c r="L1457" s="122">
        <v>6557</v>
      </c>
      <c r="M1457" s="123">
        <f t="shared" si="701"/>
        <v>5</v>
      </c>
      <c r="N1457" s="124">
        <f t="shared" si="702"/>
        <v>7.6254384627116062E-2</v>
      </c>
      <c r="O1457" s="125">
        <v>43</v>
      </c>
      <c r="P1457" s="122">
        <v>43</v>
      </c>
      <c r="Q1457" s="123">
        <f t="shared" si="703"/>
        <v>0</v>
      </c>
      <c r="R1457" s="124">
        <f t="shared" si="704"/>
        <v>0</v>
      </c>
      <c r="S1457" s="125">
        <v>1499</v>
      </c>
      <c r="T1457" s="122">
        <v>1126</v>
      </c>
      <c r="U1457" s="123">
        <f t="shared" si="705"/>
        <v>373</v>
      </c>
      <c r="V1457" s="124">
        <f t="shared" si="706"/>
        <v>33.126110124333927</v>
      </c>
      <c r="W1457" s="121" t="s">
        <v>9550</v>
      </c>
      <c r="X1457" s="122">
        <v>543</v>
      </c>
      <c r="Y1457" s="122">
        <v>441</v>
      </c>
      <c r="Z1457" s="123">
        <f t="shared" si="717"/>
        <v>102</v>
      </c>
      <c r="AA1457" s="124">
        <f t="shared" si="718"/>
        <v>23.129251700680271</v>
      </c>
      <c r="AB1457" s="28" t="s">
        <v>9551</v>
      </c>
      <c r="AC1457" s="122">
        <v>257</v>
      </c>
      <c r="AD1457" s="122">
        <v>265</v>
      </c>
      <c r="AE1457" s="123">
        <f t="shared" si="719"/>
        <v>-8</v>
      </c>
      <c r="AF1457" s="29">
        <f t="shared" si="720"/>
        <v>-3.0188679245283021</v>
      </c>
      <c r="AG1457" s="28" t="s">
        <v>9552</v>
      </c>
      <c r="AH1457" s="122">
        <v>200</v>
      </c>
      <c r="AI1457" s="122" t="s">
        <v>6494</v>
      </c>
      <c r="AJ1457" s="123">
        <v>200</v>
      </c>
      <c r="AK1457" s="124" t="s">
        <v>11832</v>
      </c>
      <c r="AL1457" s="28" t="s">
        <v>6418</v>
      </c>
      <c r="AM1457" s="122">
        <v>175</v>
      </c>
      <c r="AN1457" s="122">
        <v>150</v>
      </c>
      <c r="AO1457" s="123">
        <f t="shared" si="713"/>
        <v>25</v>
      </c>
      <c r="AP1457" s="29">
        <f t="shared" si="714"/>
        <v>16.666666666666664</v>
      </c>
      <c r="AQ1457" s="28" t="s">
        <v>9553</v>
      </c>
      <c r="AR1457" s="122">
        <v>112</v>
      </c>
      <c r="AS1457" s="122">
        <v>111</v>
      </c>
      <c r="AT1457" s="123">
        <f t="shared" si="715"/>
        <v>1</v>
      </c>
      <c r="AU1457" s="124">
        <f t="shared" si="716"/>
        <v>0.90090090090090091</v>
      </c>
      <c r="AV1457" s="9" t="s">
        <v>12337</v>
      </c>
      <c r="AX1457" s="129"/>
      <c r="AY1457" s="139"/>
      <c r="AZ1457" s="139"/>
    </row>
    <row r="1458" spans="3:52" ht="50" customHeight="1">
      <c r="C1458" s="52" t="s">
        <v>6318</v>
      </c>
      <c r="D1458" s="130" t="s">
        <v>3306</v>
      </c>
      <c r="E1458" s="131" t="s">
        <v>6364</v>
      </c>
      <c r="F1458" s="132" t="s">
        <v>3307</v>
      </c>
      <c r="G1458" s="125">
        <v>7816</v>
      </c>
      <c r="H1458" s="122">
        <v>7396</v>
      </c>
      <c r="I1458" s="123">
        <f t="shared" si="699"/>
        <v>420</v>
      </c>
      <c r="J1458" s="124">
        <f t="shared" si="700"/>
        <v>5.6787452677122774</v>
      </c>
      <c r="K1458" s="125">
        <v>3686</v>
      </c>
      <c r="L1458" s="122">
        <v>3677</v>
      </c>
      <c r="M1458" s="123">
        <f t="shared" si="701"/>
        <v>9</v>
      </c>
      <c r="N1458" s="124">
        <f t="shared" si="702"/>
        <v>0.24476475387544194</v>
      </c>
      <c r="O1458" s="125">
        <v>274</v>
      </c>
      <c r="P1458" s="122">
        <v>273</v>
      </c>
      <c r="Q1458" s="123">
        <f t="shared" si="703"/>
        <v>1</v>
      </c>
      <c r="R1458" s="124">
        <f t="shared" si="704"/>
        <v>0.36630036630036628</v>
      </c>
      <c r="S1458" s="125">
        <v>3856</v>
      </c>
      <c r="T1458" s="122">
        <v>3446</v>
      </c>
      <c r="U1458" s="123">
        <f t="shared" si="705"/>
        <v>410</v>
      </c>
      <c r="V1458" s="124">
        <f t="shared" si="706"/>
        <v>11.897852582704585</v>
      </c>
      <c r="W1458" s="121" t="s">
        <v>9554</v>
      </c>
      <c r="X1458" s="122">
        <v>2537</v>
      </c>
      <c r="Y1458" s="122">
        <v>2234</v>
      </c>
      <c r="Z1458" s="123">
        <f t="shared" si="717"/>
        <v>303</v>
      </c>
      <c r="AA1458" s="124">
        <f t="shared" si="718"/>
        <v>13.563115487914054</v>
      </c>
      <c r="AB1458" s="28" t="s">
        <v>8830</v>
      </c>
      <c r="AC1458" s="122">
        <v>430</v>
      </c>
      <c r="AD1458" s="122">
        <v>430</v>
      </c>
      <c r="AE1458" s="123">
        <f t="shared" si="719"/>
        <v>0</v>
      </c>
      <c r="AF1458" s="29">
        <f t="shared" si="720"/>
        <v>0</v>
      </c>
      <c r="AG1458" s="28" t="s">
        <v>9555</v>
      </c>
      <c r="AH1458" s="122">
        <v>313</v>
      </c>
      <c r="AI1458" s="122">
        <v>303</v>
      </c>
      <c r="AJ1458" s="123">
        <f t="shared" si="711"/>
        <v>10</v>
      </c>
      <c r="AK1458" s="124">
        <f t="shared" si="712"/>
        <v>3.3003300330032999</v>
      </c>
      <c r="AL1458" s="28" t="s">
        <v>9381</v>
      </c>
      <c r="AM1458" s="122">
        <v>258</v>
      </c>
      <c r="AN1458" s="122">
        <v>258</v>
      </c>
      <c r="AO1458" s="123">
        <f t="shared" si="713"/>
        <v>0</v>
      </c>
      <c r="AP1458" s="29">
        <f t="shared" si="714"/>
        <v>0</v>
      </c>
      <c r="AQ1458" s="28" t="s">
        <v>9556</v>
      </c>
      <c r="AR1458" s="122">
        <v>184</v>
      </c>
      <c r="AS1458" s="122">
        <v>190</v>
      </c>
      <c r="AT1458" s="123">
        <f t="shared" si="715"/>
        <v>-6</v>
      </c>
      <c r="AU1458" s="124">
        <f t="shared" si="716"/>
        <v>-3.1578947368421053</v>
      </c>
      <c r="AV1458" s="9" t="s">
        <v>12337</v>
      </c>
      <c r="AX1458" s="129"/>
      <c r="AY1458" s="139"/>
      <c r="AZ1458" s="139"/>
    </row>
    <row r="1459" spans="3:52" ht="50" customHeight="1">
      <c r="C1459" s="52" t="s">
        <v>6318</v>
      </c>
      <c r="D1459" s="130" t="s">
        <v>3308</v>
      </c>
      <c r="E1459" s="131" t="s">
        <v>6364</v>
      </c>
      <c r="F1459" s="132" t="s">
        <v>3309</v>
      </c>
      <c r="G1459" s="125">
        <v>4139</v>
      </c>
      <c r="H1459" s="122">
        <v>3765</v>
      </c>
      <c r="I1459" s="123">
        <f t="shared" si="699"/>
        <v>374</v>
      </c>
      <c r="J1459" s="124">
        <f t="shared" si="700"/>
        <v>9.9335989375830014</v>
      </c>
      <c r="K1459" s="125">
        <v>1843</v>
      </c>
      <c r="L1459" s="122">
        <v>1754</v>
      </c>
      <c r="M1459" s="123">
        <f t="shared" si="701"/>
        <v>89</v>
      </c>
      <c r="N1459" s="124">
        <f t="shared" si="702"/>
        <v>5.0741163055872294</v>
      </c>
      <c r="O1459" s="125">
        <v>1</v>
      </c>
      <c r="P1459" s="122">
        <v>1</v>
      </c>
      <c r="Q1459" s="123">
        <f t="shared" si="703"/>
        <v>0</v>
      </c>
      <c r="R1459" s="124">
        <f t="shared" si="704"/>
        <v>0</v>
      </c>
      <c r="S1459" s="125">
        <v>2296</v>
      </c>
      <c r="T1459" s="122">
        <v>2010</v>
      </c>
      <c r="U1459" s="123">
        <f t="shared" si="705"/>
        <v>286</v>
      </c>
      <c r="V1459" s="124">
        <f t="shared" si="706"/>
        <v>14.228855721393035</v>
      </c>
      <c r="W1459" s="121" t="s">
        <v>9557</v>
      </c>
      <c r="X1459" s="122">
        <v>870</v>
      </c>
      <c r="Y1459" s="122">
        <v>780</v>
      </c>
      <c r="Z1459" s="123">
        <f t="shared" si="717"/>
        <v>90</v>
      </c>
      <c r="AA1459" s="124">
        <f t="shared" si="718"/>
        <v>11.538461538461538</v>
      </c>
      <c r="AB1459" s="28" t="s">
        <v>9558</v>
      </c>
      <c r="AC1459" s="122">
        <v>645</v>
      </c>
      <c r="AD1459" s="122">
        <v>422</v>
      </c>
      <c r="AE1459" s="123">
        <f t="shared" si="719"/>
        <v>223</v>
      </c>
      <c r="AF1459" s="29">
        <f t="shared" si="720"/>
        <v>52.843601895734594</v>
      </c>
      <c r="AG1459" s="28" t="s">
        <v>9559</v>
      </c>
      <c r="AH1459" s="122">
        <v>237</v>
      </c>
      <c r="AI1459" s="122">
        <v>237</v>
      </c>
      <c r="AJ1459" s="123">
        <f t="shared" si="711"/>
        <v>0</v>
      </c>
      <c r="AK1459" s="124">
        <f t="shared" si="712"/>
        <v>0</v>
      </c>
      <c r="AL1459" s="28" t="s">
        <v>9560</v>
      </c>
      <c r="AM1459" s="122">
        <v>192</v>
      </c>
      <c r="AN1459" s="122">
        <v>177</v>
      </c>
      <c r="AO1459" s="123">
        <f t="shared" si="713"/>
        <v>15</v>
      </c>
      <c r="AP1459" s="29">
        <f t="shared" si="714"/>
        <v>8.4745762711864394</v>
      </c>
      <c r="AQ1459" s="28" t="s">
        <v>9561</v>
      </c>
      <c r="AR1459" s="122">
        <v>179</v>
      </c>
      <c r="AS1459" s="122">
        <v>179</v>
      </c>
      <c r="AT1459" s="123">
        <f t="shared" si="715"/>
        <v>0</v>
      </c>
      <c r="AU1459" s="124">
        <f t="shared" si="716"/>
        <v>0</v>
      </c>
      <c r="AV1459" s="9" t="s">
        <v>12337</v>
      </c>
      <c r="AX1459" s="129"/>
      <c r="AY1459" s="139"/>
      <c r="AZ1459" s="139"/>
    </row>
    <row r="1460" spans="3:52" ht="50" customHeight="1">
      <c r="C1460" s="52" t="s">
        <v>6318</v>
      </c>
      <c r="D1460" s="106" t="s">
        <v>3310</v>
      </c>
      <c r="E1460" s="131" t="s">
        <v>6364</v>
      </c>
      <c r="F1460" s="108" t="s">
        <v>3311</v>
      </c>
      <c r="G1460" s="125">
        <v>4033</v>
      </c>
      <c r="H1460" s="122">
        <v>3258</v>
      </c>
      <c r="I1460" s="123">
        <f t="shared" si="699"/>
        <v>775</v>
      </c>
      <c r="J1460" s="124">
        <f t="shared" si="700"/>
        <v>23.787599754450582</v>
      </c>
      <c r="K1460" s="125">
        <v>1570</v>
      </c>
      <c r="L1460" s="122">
        <v>2200</v>
      </c>
      <c r="M1460" s="123">
        <f t="shared" si="701"/>
        <v>-630</v>
      </c>
      <c r="N1460" s="124">
        <f t="shared" si="702"/>
        <v>-28.636363636363637</v>
      </c>
      <c r="O1460" s="125" t="s">
        <v>11840</v>
      </c>
      <c r="P1460" s="122" t="s">
        <v>11840</v>
      </c>
      <c r="Q1460" s="123" t="s">
        <v>11839</v>
      </c>
      <c r="R1460" s="124" t="s">
        <v>11840</v>
      </c>
      <c r="S1460" s="125">
        <v>2463</v>
      </c>
      <c r="T1460" s="122">
        <v>1058</v>
      </c>
      <c r="U1460" s="123">
        <f t="shared" si="705"/>
        <v>1405</v>
      </c>
      <c r="V1460" s="124">
        <f t="shared" si="706"/>
        <v>132.7977315689981</v>
      </c>
      <c r="W1460" s="121" t="s">
        <v>7055</v>
      </c>
      <c r="X1460" s="122">
        <v>1400</v>
      </c>
      <c r="Y1460" s="122">
        <v>400</v>
      </c>
      <c r="Z1460" s="123">
        <f t="shared" si="717"/>
        <v>1000</v>
      </c>
      <c r="AA1460" s="124">
        <f t="shared" si="718"/>
        <v>250</v>
      </c>
      <c r="AB1460" s="28" t="s">
        <v>9562</v>
      </c>
      <c r="AC1460" s="122">
        <v>500</v>
      </c>
      <c r="AD1460" s="122">
        <v>160</v>
      </c>
      <c r="AE1460" s="123">
        <f t="shared" si="719"/>
        <v>340</v>
      </c>
      <c r="AF1460" s="29">
        <f t="shared" si="720"/>
        <v>212.5</v>
      </c>
      <c r="AG1460" s="28" t="s">
        <v>9563</v>
      </c>
      <c r="AH1460" s="122">
        <v>264</v>
      </c>
      <c r="AI1460" s="122">
        <v>211</v>
      </c>
      <c r="AJ1460" s="123">
        <f t="shared" si="711"/>
        <v>53</v>
      </c>
      <c r="AK1460" s="124">
        <f t="shared" si="712"/>
        <v>25.118483412322274</v>
      </c>
      <c r="AL1460" s="28" t="s">
        <v>9564</v>
      </c>
      <c r="AM1460" s="122">
        <v>200</v>
      </c>
      <c r="AN1460" s="122">
        <v>200</v>
      </c>
      <c r="AO1460" s="123">
        <f t="shared" si="713"/>
        <v>0</v>
      </c>
      <c r="AP1460" s="29">
        <f t="shared" si="714"/>
        <v>0</v>
      </c>
      <c r="AQ1460" s="28" t="s">
        <v>9565</v>
      </c>
      <c r="AR1460" s="122">
        <v>62</v>
      </c>
      <c r="AS1460" s="122">
        <v>50</v>
      </c>
      <c r="AT1460" s="123">
        <f t="shared" si="715"/>
        <v>12</v>
      </c>
      <c r="AU1460" s="124">
        <f t="shared" si="716"/>
        <v>24</v>
      </c>
      <c r="AV1460" s="9" t="s">
        <v>12337</v>
      </c>
      <c r="AX1460" s="129"/>
      <c r="AY1460" s="139"/>
      <c r="AZ1460" s="139"/>
    </row>
    <row r="1461" spans="3:52" ht="50" customHeight="1">
      <c r="C1461" s="52" t="s">
        <v>6318</v>
      </c>
      <c r="D1461" s="106" t="s">
        <v>3312</v>
      </c>
      <c r="E1461" s="131" t="s">
        <v>6364</v>
      </c>
      <c r="F1461" s="108" t="s">
        <v>3313</v>
      </c>
      <c r="G1461" s="125">
        <v>2488</v>
      </c>
      <c r="H1461" s="122">
        <v>3561</v>
      </c>
      <c r="I1461" s="123">
        <f t="shared" si="699"/>
        <v>-1073</v>
      </c>
      <c r="J1461" s="124">
        <f t="shared" si="700"/>
        <v>-30.131985397360296</v>
      </c>
      <c r="K1461" s="125">
        <v>1079</v>
      </c>
      <c r="L1461" s="122">
        <v>2398</v>
      </c>
      <c r="M1461" s="123">
        <f t="shared" si="701"/>
        <v>-1319</v>
      </c>
      <c r="N1461" s="124">
        <f t="shared" si="702"/>
        <v>-55.004170141784826</v>
      </c>
      <c r="O1461" s="125" t="s">
        <v>11840</v>
      </c>
      <c r="P1461" s="122" t="s">
        <v>11840</v>
      </c>
      <c r="Q1461" s="123" t="s">
        <v>11839</v>
      </c>
      <c r="R1461" s="124" t="s">
        <v>11840</v>
      </c>
      <c r="S1461" s="125">
        <v>1409</v>
      </c>
      <c r="T1461" s="122">
        <v>1163</v>
      </c>
      <c r="U1461" s="123">
        <f t="shared" si="705"/>
        <v>246</v>
      </c>
      <c r="V1461" s="124">
        <f t="shared" si="706"/>
        <v>21.152192605331042</v>
      </c>
      <c r="W1461" s="121" t="s">
        <v>9566</v>
      </c>
      <c r="X1461" s="122">
        <v>735</v>
      </c>
      <c r="Y1461" s="122">
        <v>735</v>
      </c>
      <c r="Z1461" s="123">
        <f t="shared" si="717"/>
        <v>0</v>
      </c>
      <c r="AA1461" s="124">
        <f t="shared" si="718"/>
        <v>0</v>
      </c>
      <c r="AB1461" s="28" t="s">
        <v>9567</v>
      </c>
      <c r="AC1461" s="122">
        <v>400</v>
      </c>
      <c r="AD1461" s="122">
        <v>350</v>
      </c>
      <c r="AE1461" s="123">
        <f t="shared" si="719"/>
        <v>50</v>
      </c>
      <c r="AF1461" s="29">
        <f t="shared" si="720"/>
        <v>14.285714285714285</v>
      </c>
      <c r="AG1461" s="28" t="s">
        <v>9568</v>
      </c>
      <c r="AH1461" s="122">
        <v>200</v>
      </c>
      <c r="AI1461" s="122" t="s">
        <v>6494</v>
      </c>
      <c r="AJ1461" s="123">
        <v>200</v>
      </c>
      <c r="AK1461" s="124" t="s">
        <v>11832</v>
      </c>
      <c r="AL1461" s="28" t="s">
        <v>9569</v>
      </c>
      <c r="AM1461" s="122">
        <v>49</v>
      </c>
      <c r="AN1461" s="122">
        <v>50</v>
      </c>
      <c r="AO1461" s="123">
        <f t="shared" si="713"/>
        <v>-1</v>
      </c>
      <c r="AP1461" s="29">
        <f t="shared" si="714"/>
        <v>-2</v>
      </c>
      <c r="AQ1461" s="28" t="s">
        <v>9556</v>
      </c>
      <c r="AR1461" s="122">
        <v>16</v>
      </c>
      <c r="AS1461" s="122">
        <v>19</v>
      </c>
      <c r="AT1461" s="123">
        <f t="shared" si="715"/>
        <v>-3</v>
      </c>
      <c r="AU1461" s="124">
        <f t="shared" si="716"/>
        <v>-15.789473684210526</v>
      </c>
      <c r="AV1461" s="9" t="s">
        <v>12337</v>
      </c>
      <c r="AX1461" s="129"/>
      <c r="AY1461" s="139"/>
      <c r="AZ1461" s="139"/>
    </row>
    <row r="1462" spans="3:52" ht="50" customHeight="1">
      <c r="C1462" s="52" t="s">
        <v>6317</v>
      </c>
      <c r="D1462" s="130" t="s">
        <v>3314</v>
      </c>
      <c r="E1462" s="131" t="s">
        <v>6364</v>
      </c>
      <c r="F1462" s="132" t="s">
        <v>3315</v>
      </c>
      <c r="G1462" s="125">
        <v>21011</v>
      </c>
      <c r="H1462" s="122">
        <v>22990</v>
      </c>
      <c r="I1462" s="123">
        <f t="shared" si="699"/>
        <v>-1979</v>
      </c>
      <c r="J1462" s="124">
        <f t="shared" si="700"/>
        <v>-8.6080904741191819</v>
      </c>
      <c r="K1462" s="125">
        <v>7156</v>
      </c>
      <c r="L1462" s="122">
        <v>7151</v>
      </c>
      <c r="M1462" s="123">
        <f t="shared" si="701"/>
        <v>5</v>
      </c>
      <c r="N1462" s="124">
        <f t="shared" si="702"/>
        <v>6.9920290868410007E-2</v>
      </c>
      <c r="O1462" s="125" t="s">
        <v>11840</v>
      </c>
      <c r="P1462" s="122" t="s">
        <v>11840</v>
      </c>
      <c r="Q1462" s="123" t="s">
        <v>11839</v>
      </c>
      <c r="R1462" s="124" t="s">
        <v>11840</v>
      </c>
      <c r="S1462" s="125">
        <v>13855</v>
      </c>
      <c r="T1462" s="122">
        <v>15839</v>
      </c>
      <c r="U1462" s="123">
        <f t="shared" si="705"/>
        <v>-1984</v>
      </c>
      <c r="V1462" s="124">
        <f t="shared" si="706"/>
        <v>-12.526043310815076</v>
      </c>
      <c r="W1462" s="121" t="s">
        <v>8007</v>
      </c>
      <c r="X1462" s="122">
        <v>4082</v>
      </c>
      <c r="Y1462" s="122">
        <v>3679</v>
      </c>
      <c r="Z1462" s="123">
        <f t="shared" si="717"/>
        <v>403</v>
      </c>
      <c r="AA1462" s="124">
        <f t="shared" si="718"/>
        <v>10.954063604240282</v>
      </c>
      <c r="AB1462" s="28" t="s">
        <v>9570</v>
      </c>
      <c r="AC1462" s="122">
        <v>2853</v>
      </c>
      <c r="AD1462" s="122">
        <v>2291</v>
      </c>
      <c r="AE1462" s="123">
        <f t="shared" si="719"/>
        <v>562</v>
      </c>
      <c r="AF1462" s="29">
        <f t="shared" si="720"/>
        <v>24.53077258838935</v>
      </c>
      <c r="AG1462" s="28" t="s">
        <v>6502</v>
      </c>
      <c r="AH1462" s="122">
        <v>2168</v>
      </c>
      <c r="AI1462" s="122">
        <v>1649</v>
      </c>
      <c r="AJ1462" s="123">
        <f t="shared" si="711"/>
        <v>519</v>
      </c>
      <c r="AK1462" s="124">
        <f t="shared" si="712"/>
        <v>31.473620375985444</v>
      </c>
      <c r="AL1462" s="28" t="s">
        <v>6935</v>
      </c>
      <c r="AM1462" s="122">
        <v>1741</v>
      </c>
      <c r="AN1462" s="122">
        <v>1869</v>
      </c>
      <c r="AO1462" s="123">
        <f t="shared" si="713"/>
        <v>-128</v>
      </c>
      <c r="AP1462" s="29">
        <f t="shared" si="714"/>
        <v>-6.848582129481005</v>
      </c>
      <c r="AQ1462" s="28" t="s">
        <v>9571</v>
      </c>
      <c r="AR1462" s="122">
        <v>1399</v>
      </c>
      <c r="AS1462" s="122">
        <v>4824</v>
      </c>
      <c r="AT1462" s="123">
        <f t="shared" si="715"/>
        <v>-3425</v>
      </c>
      <c r="AU1462" s="124">
        <f t="shared" si="716"/>
        <v>-70.999170812603651</v>
      </c>
      <c r="AV1462" s="9" t="s">
        <v>12337</v>
      </c>
      <c r="AX1462" s="129"/>
      <c r="AY1462" s="139"/>
      <c r="AZ1462" s="139"/>
    </row>
    <row r="1463" spans="3:52" ht="50" customHeight="1">
      <c r="C1463" s="52" t="s">
        <v>6317</v>
      </c>
      <c r="D1463" s="130" t="s">
        <v>3316</v>
      </c>
      <c r="E1463" s="131" t="s">
        <v>6364</v>
      </c>
      <c r="F1463" s="132" t="s">
        <v>3317</v>
      </c>
      <c r="G1463" s="125">
        <v>12506</v>
      </c>
      <c r="H1463" s="122">
        <v>11225</v>
      </c>
      <c r="I1463" s="123">
        <f t="shared" si="699"/>
        <v>1281</v>
      </c>
      <c r="J1463" s="124">
        <f t="shared" si="700"/>
        <v>11.412026726057906</v>
      </c>
      <c r="K1463" s="125">
        <v>3429</v>
      </c>
      <c r="L1463" s="122">
        <v>3427</v>
      </c>
      <c r="M1463" s="123">
        <f t="shared" si="701"/>
        <v>2</v>
      </c>
      <c r="N1463" s="124">
        <f t="shared" si="702"/>
        <v>5.8360081704114379E-2</v>
      </c>
      <c r="O1463" s="125">
        <v>615</v>
      </c>
      <c r="P1463" s="122">
        <v>614</v>
      </c>
      <c r="Q1463" s="123">
        <f t="shared" si="703"/>
        <v>1</v>
      </c>
      <c r="R1463" s="124">
        <f t="shared" si="704"/>
        <v>0.16286644951140067</v>
      </c>
      <c r="S1463" s="125">
        <v>8462</v>
      </c>
      <c r="T1463" s="122">
        <v>7183</v>
      </c>
      <c r="U1463" s="123">
        <f t="shared" si="705"/>
        <v>1279</v>
      </c>
      <c r="V1463" s="124">
        <f t="shared" si="706"/>
        <v>17.805930669636641</v>
      </c>
      <c r="W1463" s="121" t="s">
        <v>8007</v>
      </c>
      <c r="X1463" s="122">
        <v>3425</v>
      </c>
      <c r="Y1463" s="122">
        <v>1268</v>
      </c>
      <c r="Z1463" s="123">
        <f t="shared" si="717"/>
        <v>2157</v>
      </c>
      <c r="AA1463" s="124">
        <f t="shared" si="718"/>
        <v>170.11041009463725</v>
      </c>
      <c r="AB1463" s="28" t="s">
        <v>6441</v>
      </c>
      <c r="AC1463" s="122">
        <v>1324</v>
      </c>
      <c r="AD1463" s="122">
        <v>1323</v>
      </c>
      <c r="AE1463" s="123">
        <f t="shared" si="719"/>
        <v>1</v>
      </c>
      <c r="AF1463" s="29">
        <f t="shared" si="720"/>
        <v>7.5585789871504161E-2</v>
      </c>
      <c r="AG1463" s="28" t="s">
        <v>6484</v>
      </c>
      <c r="AH1463" s="122">
        <v>799</v>
      </c>
      <c r="AI1463" s="122">
        <v>1027</v>
      </c>
      <c r="AJ1463" s="123">
        <f t="shared" si="711"/>
        <v>-228</v>
      </c>
      <c r="AK1463" s="124">
        <f t="shared" si="712"/>
        <v>-22.200584225900684</v>
      </c>
      <c r="AL1463" s="28" t="s">
        <v>6410</v>
      </c>
      <c r="AM1463" s="122">
        <v>781</v>
      </c>
      <c r="AN1463" s="122">
        <v>783</v>
      </c>
      <c r="AO1463" s="123">
        <f t="shared" si="713"/>
        <v>-2</v>
      </c>
      <c r="AP1463" s="29">
        <f t="shared" si="714"/>
        <v>-0.2554278416347382</v>
      </c>
      <c r="AQ1463" s="28" t="s">
        <v>6771</v>
      </c>
      <c r="AR1463" s="122">
        <v>668</v>
      </c>
      <c r="AS1463" s="122">
        <v>768</v>
      </c>
      <c r="AT1463" s="123">
        <f t="shared" si="715"/>
        <v>-100</v>
      </c>
      <c r="AU1463" s="124">
        <f t="shared" si="716"/>
        <v>-13.020833333333334</v>
      </c>
      <c r="AV1463" s="9" t="s">
        <v>12337</v>
      </c>
      <c r="AX1463" s="129"/>
      <c r="AY1463" s="139"/>
      <c r="AZ1463" s="139"/>
    </row>
    <row r="1464" spans="3:52" ht="50" customHeight="1">
      <c r="C1464" s="52" t="s">
        <v>6318</v>
      </c>
      <c r="D1464" s="130" t="s">
        <v>3318</v>
      </c>
      <c r="E1464" s="131" t="s">
        <v>6364</v>
      </c>
      <c r="F1464" s="132" t="s">
        <v>3319</v>
      </c>
      <c r="G1464" s="125">
        <v>6312</v>
      </c>
      <c r="H1464" s="122">
        <v>7314</v>
      </c>
      <c r="I1464" s="123">
        <f t="shared" si="699"/>
        <v>-1002</v>
      </c>
      <c r="J1464" s="124">
        <f t="shared" si="700"/>
        <v>-13.699753896636588</v>
      </c>
      <c r="K1464" s="125">
        <v>2645</v>
      </c>
      <c r="L1464" s="122">
        <v>3093</v>
      </c>
      <c r="M1464" s="123">
        <f t="shared" si="701"/>
        <v>-448</v>
      </c>
      <c r="N1464" s="124">
        <f t="shared" si="702"/>
        <v>-14.484319430973166</v>
      </c>
      <c r="O1464" s="125">
        <v>730</v>
      </c>
      <c r="P1464" s="122">
        <v>729</v>
      </c>
      <c r="Q1464" s="123">
        <f t="shared" si="703"/>
        <v>1</v>
      </c>
      <c r="R1464" s="124">
        <f t="shared" si="704"/>
        <v>0.1371742112482853</v>
      </c>
      <c r="S1464" s="125">
        <v>2938</v>
      </c>
      <c r="T1464" s="122">
        <v>3492</v>
      </c>
      <c r="U1464" s="123">
        <f t="shared" si="705"/>
        <v>-554</v>
      </c>
      <c r="V1464" s="124">
        <f t="shared" si="706"/>
        <v>-15.864833906071018</v>
      </c>
      <c r="W1464" s="121" t="s">
        <v>9572</v>
      </c>
      <c r="X1464" s="122">
        <v>1507</v>
      </c>
      <c r="Y1464" s="122">
        <v>1573</v>
      </c>
      <c r="Z1464" s="123">
        <f t="shared" si="717"/>
        <v>-66</v>
      </c>
      <c r="AA1464" s="124">
        <f t="shared" si="718"/>
        <v>-4.1958041958041958</v>
      </c>
      <c r="AB1464" s="28" t="s">
        <v>9573</v>
      </c>
      <c r="AC1464" s="122">
        <v>899</v>
      </c>
      <c r="AD1464" s="122">
        <v>1317</v>
      </c>
      <c r="AE1464" s="123">
        <f t="shared" si="719"/>
        <v>-418</v>
      </c>
      <c r="AF1464" s="29">
        <f t="shared" si="720"/>
        <v>-31.738800303720577</v>
      </c>
      <c r="AG1464" s="28" t="s">
        <v>9574</v>
      </c>
      <c r="AH1464" s="122">
        <v>201</v>
      </c>
      <c r="AI1464" s="122">
        <v>230</v>
      </c>
      <c r="AJ1464" s="123">
        <f t="shared" si="711"/>
        <v>-29</v>
      </c>
      <c r="AK1464" s="124">
        <f t="shared" si="712"/>
        <v>-12.608695652173912</v>
      </c>
      <c r="AL1464" s="28" t="s">
        <v>9575</v>
      </c>
      <c r="AM1464" s="122">
        <v>200</v>
      </c>
      <c r="AN1464" s="122">
        <v>200</v>
      </c>
      <c r="AO1464" s="123">
        <f t="shared" si="713"/>
        <v>0</v>
      </c>
      <c r="AP1464" s="29">
        <f t="shared" si="714"/>
        <v>0</v>
      </c>
      <c r="AQ1464" s="28" t="s">
        <v>9576</v>
      </c>
      <c r="AR1464" s="122">
        <v>52</v>
      </c>
      <c r="AS1464" s="122">
        <v>91</v>
      </c>
      <c r="AT1464" s="123">
        <f t="shared" si="715"/>
        <v>-39</v>
      </c>
      <c r="AU1464" s="124">
        <f t="shared" si="716"/>
        <v>-42.857142857142854</v>
      </c>
      <c r="AV1464" s="9" t="s">
        <v>12337</v>
      </c>
      <c r="AX1464" s="129"/>
      <c r="AY1464" s="139"/>
      <c r="AZ1464" s="139"/>
    </row>
    <row r="1465" spans="3:52" ht="50" customHeight="1">
      <c r="C1465" s="52" t="s">
        <v>6317</v>
      </c>
      <c r="D1465" s="130" t="s">
        <v>3320</v>
      </c>
      <c r="E1465" s="131" t="s">
        <v>6364</v>
      </c>
      <c r="F1465" s="132" t="s">
        <v>3321</v>
      </c>
      <c r="G1465" s="125">
        <v>10122</v>
      </c>
      <c r="H1465" s="122">
        <v>10057</v>
      </c>
      <c r="I1465" s="123">
        <f t="shared" si="699"/>
        <v>65</v>
      </c>
      <c r="J1465" s="124">
        <f t="shared" si="700"/>
        <v>0.64631599880680124</v>
      </c>
      <c r="K1465" s="125">
        <v>5389</v>
      </c>
      <c r="L1465" s="122">
        <v>5232</v>
      </c>
      <c r="M1465" s="123">
        <f t="shared" si="701"/>
        <v>157</v>
      </c>
      <c r="N1465" s="124">
        <f t="shared" si="702"/>
        <v>3.0007645259938838</v>
      </c>
      <c r="O1465" s="125" t="s">
        <v>11840</v>
      </c>
      <c r="P1465" s="122" t="s">
        <v>11840</v>
      </c>
      <c r="Q1465" s="123" t="s">
        <v>11839</v>
      </c>
      <c r="R1465" s="124" t="s">
        <v>11840</v>
      </c>
      <c r="S1465" s="125">
        <v>4733</v>
      </c>
      <c r="T1465" s="122">
        <v>4825</v>
      </c>
      <c r="U1465" s="123">
        <f t="shared" si="705"/>
        <v>-92</v>
      </c>
      <c r="V1465" s="124">
        <f t="shared" si="706"/>
        <v>-1.9067357512953367</v>
      </c>
      <c r="W1465" s="121" t="s">
        <v>9577</v>
      </c>
      <c r="X1465" s="122">
        <v>1995</v>
      </c>
      <c r="Y1465" s="122">
        <v>2004</v>
      </c>
      <c r="Z1465" s="123">
        <f t="shared" si="717"/>
        <v>-9</v>
      </c>
      <c r="AA1465" s="124">
        <f t="shared" si="718"/>
        <v>-0.44910179640718562</v>
      </c>
      <c r="AB1465" s="28" t="s">
        <v>9578</v>
      </c>
      <c r="AC1465" s="122">
        <v>1311</v>
      </c>
      <c r="AD1465" s="122">
        <v>1500</v>
      </c>
      <c r="AE1465" s="123">
        <f t="shared" si="719"/>
        <v>-189</v>
      </c>
      <c r="AF1465" s="29">
        <f t="shared" si="720"/>
        <v>-12.6</v>
      </c>
      <c r="AG1465" s="28" t="s">
        <v>9579</v>
      </c>
      <c r="AH1465" s="122">
        <v>1003</v>
      </c>
      <c r="AI1465" s="122">
        <v>852</v>
      </c>
      <c r="AJ1465" s="123">
        <f t="shared" si="711"/>
        <v>151</v>
      </c>
      <c r="AK1465" s="124">
        <f t="shared" si="712"/>
        <v>17.72300469483568</v>
      </c>
      <c r="AL1465" s="28" t="s">
        <v>9580</v>
      </c>
      <c r="AM1465" s="122">
        <v>263</v>
      </c>
      <c r="AN1465" s="122">
        <v>310</v>
      </c>
      <c r="AO1465" s="123">
        <f t="shared" si="713"/>
        <v>-47</v>
      </c>
      <c r="AP1465" s="29">
        <f t="shared" si="714"/>
        <v>-15.161290322580644</v>
      </c>
      <c r="AQ1465" s="28" t="s">
        <v>9581</v>
      </c>
      <c r="AR1465" s="122">
        <v>80</v>
      </c>
      <c r="AS1465" s="122">
        <v>82</v>
      </c>
      <c r="AT1465" s="123">
        <f t="shared" si="715"/>
        <v>-2</v>
      </c>
      <c r="AU1465" s="124">
        <f t="shared" si="716"/>
        <v>-2.4390243902439024</v>
      </c>
      <c r="AV1465" s="9" t="s">
        <v>12337</v>
      </c>
      <c r="AX1465" s="129"/>
      <c r="AY1465" s="139"/>
      <c r="AZ1465" s="139"/>
    </row>
    <row r="1466" spans="3:52" ht="50" customHeight="1">
      <c r="C1466" s="52" t="s">
        <v>6318</v>
      </c>
      <c r="D1466" s="130" t="s">
        <v>3322</v>
      </c>
      <c r="E1466" s="131" t="s">
        <v>6364</v>
      </c>
      <c r="F1466" s="132" t="s">
        <v>3323</v>
      </c>
      <c r="G1466" s="125">
        <v>8427</v>
      </c>
      <c r="H1466" s="122">
        <v>9028</v>
      </c>
      <c r="I1466" s="123">
        <f t="shared" si="699"/>
        <v>-601</v>
      </c>
      <c r="J1466" s="124">
        <f t="shared" si="700"/>
        <v>-6.6570669029685421</v>
      </c>
      <c r="K1466" s="125">
        <v>4998</v>
      </c>
      <c r="L1466" s="122">
        <v>5272</v>
      </c>
      <c r="M1466" s="123">
        <f t="shared" si="701"/>
        <v>-274</v>
      </c>
      <c r="N1466" s="124">
        <f t="shared" si="702"/>
        <v>-5.1972685887708643</v>
      </c>
      <c r="O1466" s="125">
        <v>134</v>
      </c>
      <c r="P1466" s="122">
        <v>134</v>
      </c>
      <c r="Q1466" s="123">
        <f t="shared" si="703"/>
        <v>0</v>
      </c>
      <c r="R1466" s="124">
        <f t="shared" si="704"/>
        <v>0</v>
      </c>
      <c r="S1466" s="125">
        <v>3294</v>
      </c>
      <c r="T1466" s="122">
        <v>3622</v>
      </c>
      <c r="U1466" s="123">
        <f t="shared" si="705"/>
        <v>-328</v>
      </c>
      <c r="V1466" s="124">
        <f t="shared" si="706"/>
        <v>-9.0557702926559909</v>
      </c>
      <c r="W1466" s="121" t="s">
        <v>6403</v>
      </c>
      <c r="X1466" s="122">
        <v>1531</v>
      </c>
      <c r="Y1466" s="122">
        <v>1625</v>
      </c>
      <c r="Z1466" s="123">
        <f t="shared" si="717"/>
        <v>-94</v>
      </c>
      <c r="AA1466" s="124">
        <f t="shared" si="718"/>
        <v>-5.7846153846153845</v>
      </c>
      <c r="AB1466" s="28" t="s">
        <v>9582</v>
      </c>
      <c r="AC1466" s="122">
        <v>758</v>
      </c>
      <c r="AD1466" s="122">
        <v>1064</v>
      </c>
      <c r="AE1466" s="123">
        <f t="shared" si="719"/>
        <v>-306</v>
      </c>
      <c r="AF1466" s="29">
        <f t="shared" si="720"/>
        <v>-28.7593984962406</v>
      </c>
      <c r="AG1466" s="28" t="s">
        <v>9583</v>
      </c>
      <c r="AH1466" s="122">
        <v>409</v>
      </c>
      <c r="AI1466" s="122">
        <v>276</v>
      </c>
      <c r="AJ1466" s="123">
        <f t="shared" si="711"/>
        <v>133</v>
      </c>
      <c r="AK1466" s="124">
        <f t="shared" si="712"/>
        <v>48.188405797101446</v>
      </c>
      <c r="AL1466" s="28" t="s">
        <v>7736</v>
      </c>
      <c r="AM1466" s="122">
        <v>175</v>
      </c>
      <c r="AN1466" s="122">
        <v>179</v>
      </c>
      <c r="AO1466" s="123">
        <f t="shared" si="713"/>
        <v>-4</v>
      </c>
      <c r="AP1466" s="29">
        <f t="shared" si="714"/>
        <v>-2.2346368715083798</v>
      </c>
      <c r="AQ1466" s="28" t="s">
        <v>9584</v>
      </c>
      <c r="AR1466" s="122">
        <v>153</v>
      </c>
      <c r="AS1466" s="122">
        <v>195</v>
      </c>
      <c r="AT1466" s="123">
        <f t="shared" si="715"/>
        <v>-42</v>
      </c>
      <c r="AU1466" s="124">
        <f t="shared" si="716"/>
        <v>-21.53846153846154</v>
      </c>
      <c r="AV1466" s="9" t="s">
        <v>12337</v>
      </c>
      <c r="AX1466" s="129"/>
      <c r="AY1466" s="139"/>
      <c r="AZ1466" s="139"/>
    </row>
    <row r="1467" spans="3:52" ht="50" customHeight="1">
      <c r="C1467" s="52" t="s">
        <v>6318</v>
      </c>
      <c r="D1467" s="130" t="s">
        <v>3324</v>
      </c>
      <c r="E1467" s="131" t="s">
        <v>6364</v>
      </c>
      <c r="F1467" s="132" t="s">
        <v>3325</v>
      </c>
      <c r="G1467" s="125">
        <v>5723</v>
      </c>
      <c r="H1467" s="122">
        <v>5536</v>
      </c>
      <c r="I1467" s="123">
        <f t="shared" si="699"/>
        <v>187</v>
      </c>
      <c r="J1467" s="124">
        <f t="shared" si="700"/>
        <v>3.377890173410405</v>
      </c>
      <c r="K1467" s="125">
        <v>2311</v>
      </c>
      <c r="L1467" s="122">
        <v>2196</v>
      </c>
      <c r="M1467" s="123">
        <f t="shared" si="701"/>
        <v>115</v>
      </c>
      <c r="N1467" s="124">
        <f t="shared" si="702"/>
        <v>5.2367941712204003</v>
      </c>
      <c r="O1467" s="125" t="s">
        <v>11840</v>
      </c>
      <c r="P1467" s="122" t="s">
        <v>11840</v>
      </c>
      <c r="Q1467" s="123" t="s">
        <v>11839</v>
      </c>
      <c r="R1467" s="124" t="s">
        <v>11840</v>
      </c>
      <c r="S1467" s="125">
        <v>3413</v>
      </c>
      <c r="T1467" s="122">
        <v>3340</v>
      </c>
      <c r="U1467" s="123">
        <f t="shared" si="705"/>
        <v>73</v>
      </c>
      <c r="V1467" s="124">
        <f t="shared" si="706"/>
        <v>2.1856287425149703</v>
      </c>
      <c r="W1467" s="121" t="s">
        <v>6403</v>
      </c>
      <c r="X1467" s="122">
        <v>1683</v>
      </c>
      <c r="Y1467" s="122">
        <v>1280</v>
      </c>
      <c r="Z1467" s="123">
        <f t="shared" si="717"/>
        <v>403</v>
      </c>
      <c r="AA1467" s="124">
        <f t="shared" si="718"/>
        <v>31.484374999999996</v>
      </c>
      <c r="AB1467" s="28" t="s">
        <v>9585</v>
      </c>
      <c r="AC1467" s="122">
        <v>907</v>
      </c>
      <c r="AD1467" s="122">
        <v>807</v>
      </c>
      <c r="AE1467" s="123">
        <f t="shared" si="719"/>
        <v>100</v>
      </c>
      <c r="AF1467" s="29">
        <f t="shared" si="720"/>
        <v>12.391573729863694</v>
      </c>
      <c r="AG1467" s="28" t="s">
        <v>6613</v>
      </c>
      <c r="AH1467" s="122">
        <v>444</v>
      </c>
      <c r="AI1467" s="122">
        <v>833</v>
      </c>
      <c r="AJ1467" s="123">
        <f t="shared" si="711"/>
        <v>-389</v>
      </c>
      <c r="AK1467" s="124">
        <f t="shared" si="712"/>
        <v>-46.698679471788715</v>
      </c>
      <c r="AL1467" s="28" t="s">
        <v>6502</v>
      </c>
      <c r="AM1467" s="122">
        <v>175</v>
      </c>
      <c r="AN1467" s="122">
        <v>207</v>
      </c>
      <c r="AO1467" s="123">
        <f t="shared" si="713"/>
        <v>-32</v>
      </c>
      <c r="AP1467" s="29">
        <f t="shared" si="714"/>
        <v>-15.458937198067632</v>
      </c>
      <c r="AQ1467" s="28" t="s">
        <v>7736</v>
      </c>
      <c r="AR1467" s="122">
        <v>109</v>
      </c>
      <c r="AS1467" s="122">
        <v>115</v>
      </c>
      <c r="AT1467" s="123">
        <f t="shared" si="715"/>
        <v>-6</v>
      </c>
      <c r="AU1467" s="124">
        <f t="shared" si="716"/>
        <v>-5.2173913043478262</v>
      </c>
      <c r="AV1467" s="9" t="s">
        <v>12337</v>
      </c>
      <c r="AX1467" s="129"/>
      <c r="AY1467" s="139"/>
      <c r="AZ1467" s="139"/>
    </row>
    <row r="1468" spans="3:52" ht="50" customHeight="1">
      <c r="C1468" s="52" t="s">
        <v>6318</v>
      </c>
      <c r="D1468" s="130" t="s">
        <v>3326</v>
      </c>
      <c r="E1468" s="131" t="s">
        <v>6364</v>
      </c>
      <c r="F1468" s="132" t="s">
        <v>3327</v>
      </c>
      <c r="G1468" s="125">
        <v>3518</v>
      </c>
      <c r="H1468" s="122">
        <v>3596</v>
      </c>
      <c r="I1468" s="123">
        <f t="shared" si="699"/>
        <v>-78</v>
      </c>
      <c r="J1468" s="124">
        <f t="shared" si="700"/>
        <v>-2.1690767519466072</v>
      </c>
      <c r="K1468" s="125">
        <v>1486</v>
      </c>
      <c r="L1468" s="122">
        <v>1470</v>
      </c>
      <c r="M1468" s="123">
        <f t="shared" si="701"/>
        <v>16</v>
      </c>
      <c r="N1468" s="124">
        <f t="shared" si="702"/>
        <v>1.0884353741496597</v>
      </c>
      <c r="O1468" s="125">
        <v>202</v>
      </c>
      <c r="P1468" s="122">
        <v>201</v>
      </c>
      <c r="Q1468" s="123">
        <f t="shared" si="703"/>
        <v>1</v>
      </c>
      <c r="R1468" s="124">
        <f t="shared" si="704"/>
        <v>0.49751243781094528</v>
      </c>
      <c r="S1468" s="125">
        <v>1830</v>
      </c>
      <c r="T1468" s="122">
        <v>1925</v>
      </c>
      <c r="U1468" s="123">
        <f t="shared" si="705"/>
        <v>-95</v>
      </c>
      <c r="V1468" s="124">
        <f t="shared" si="706"/>
        <v>-4.9350649350649354</v>
      </c>
      <c r="W1468" s="121" t="s">
        <v>9586</v>
      </c>
      <c r="X1468" s="122">
        <v>751</v>
      </c>
      <c r="Y1468" s="122">
        <v>825</v>
      </c>
      <c r="Z1468" s="123">
        <f t="shared" si="717"/>
        <v>-74</v>
      </c>
      <c r="AA1468" s="124">
        <f t="shared" si="718"/>
        <v>-8.9696969696969688</v>
      </c>
      <c r="AB1468" s="28" t="s">
        <v>9587</v>
      </c>
      <c r="AC1468" s="122">
        <v>353</v>
      </c>
      <c r="AD1468" s="122">
        <v>353</v>
      </c>
      <c r="AE1468" s="123">
        <f t="shared" si="719"/>
        <v>0</v>
      </c>
      <c r="AF1468" s="29">
        <f t="shared" si="720"/>
        <v>0</v>
      </c>
      <c r="AG1468" s="28" t="s">
        <v>9376</v>
      </c>
      <c r="AH1468" s="122">
        <v>341</v>
      </c>
      <c r="AI1468" s="122">
        <v>372</v>
      </c>
      <c r="AJ1468" s="123">
        <f t="shared" si="711"/>
        <v>-31</v>
      </c>
      <c r="AK1468" s="124">
        <f t="shared" si="712"/>
        <v>-8.3333333333333321</v>
      </c>
      <c r="AL1468" s="28" t="s">
        <v>9588</v>
      </c>
      <c r="AM1468" s="122">
        <v>181</v>
      </c>
      <c r="AN1468" s="122">
        <v>181</v>
      </c>
      <c r="AO1468" s="123">
        <f t="shared" si="713"/>
        <v>0</v>
      </c>
      <c r="AP1468" s="29">
        <f t="shared" si="714"/>
        <v>0</v>
      </c>
      <c r="AQ1468" s="28" t="s">
        <v>9589</v>
      </c>
      <c r="AR1468" s="122">
        <v>154</v>
      </c>
      <c r="AS1468" s="122">
        <v>154</v>
      </c>
      <c r="AT1468" s="123">
        <f t="shared" si="715"/>
        <v>0</v>
      </c>
      <c r="AU1468" s="124">
        <f t="shared" si="716"/>
        <v>0</v>
      </c>
      <c r="AV1468" s="9" t="s">
        <v>12337</v>
      </c>
      <c r="AX1468" s="129"/>
      <c r="AY1468" s="139"/>
      <c r="AZ1468" s="139"/>
    </row>
    <row r="1469" spans="3:52" ht="50" customHeight="1">
      <c r="C1469" s="52" t="s">
        <v>6318</v>
      </c>
      <c r="D1469" s="130" t="s">
        <v>3328</v>
      </c>
      <c r="E1469" s="131" t="s">
        <v>6364</v>
      </c>
      <c r="F1469" s="132" t="s">
        <v>3329</v>
      </c>
      <c r="G1469" s="125">
        <v>3849</v>
      </c>
      <c r="H1469" s="122">
        <v>3783</v>
      </c>
      <c r="I1469" s="123">
        <f t="shared" si="699"/>
        <v>66</v>
      </c>
      <c r="J1469" s="124">
        <f t="shared" si="700"/>
        <v>1.7446471054718478</v>
      </c>
      <c r="K1469" s="125">
        <v>2078</v>
      </c>
      <c r="L1469" s="122">
        <v>2121</v>
      </c>
      <c r="M1469" s="123">
        <f t="shared" si="701"/>
        <v>-43</v>
      </c>
      <c r="N1469" s="124">
        <f t="shared" si="702"/>
        <v>-2.0273455917020273</v>
      </c>
      <c r="O1469" s="125">
        <v>11</v>
      </c>
      <c r="P1469" s="122">
        <v>11</v>
      </c>
      <c r="Q1469" s="123">
        <f t="shared" si="703"/>
        <v>0</v>
      </c>
      <c r="R1469" s="124">
        <f t="shared" si="704"/>
        <v>0</v>
      </c>
      <c r="S1469" s="125">
        <v>1760</v>
      </c>
      <c r="T1469" s="122">
        <v>1651</v>
      </c>
      <c r="U1469" s="123">
        <f t="shared" si="705"/>
        <v>109</v>
      </c>
      <c r="V1469" s="124">
        <f t="shared" si="706"/>
        <v>6.602059357964869</v>
      </c>
      <c r="W1469" s="121" t="s">
        <v>6441</v>
      </c>
      <c r="X1469" s="122">
        <v>1404</v>
      </c>
      <c r="Y1469" s="122">
        <v>1286</v>
      </c>
      <c r="Z1469" s="123">
        <f t="shared" si="717"/>
        <v>118</v>
      </c>
      <c r="AA1469" s="124">
        <f t="shared" si="718"/>
        <v>9.1757387247278395</v>
      </c>
      <c r="AB1469" s="28" t="s">
        <v>9590</v>
      </c>
      <c r="AC1469" s="122">
        <v>182</v>
      </c>
      <c r="AD1469" s="122">
        <v>185</v>
      </c>
      <c r="AE1469" s="123">
        <f t="shared" si="719"/>
        <v>-3</v>
      </c>
      <c r="AF1469" s="29">
        <f t="shared" si="720"/>
        <v>-1.6216216216216217</v>
      </c>
      <c r="AG1469" s="28" t="s">
        <v>6418</v>
      </c>
      <c r="AH1469" s="122">
        <v>86</v>
      </c>
      <c r="AI1469" s="122">
        <v>86</v>
      </c>
      <c r="AJ1469" s="123">
        <f t="shared" si="711"/>
        <v>0</v>
      </c>
      <c r="AK1469" s="124">
        <f t="shared" si="712"/>
        <v>0</v>
      </c>
      <c r="AL1469" s="28" t="s">
        <v>9591</v>
      </c>
      <c r="AM1469" s="122">
        <v>73</v>
      </c>
      <c r="AN1469" s="122">
        <v>81</v>
      </c>
      <c r="AO1469" s="123">
        <f t="shared" si="713"/>
        <v>-8</v>
      </c>
      <c r="AP1469" s="29">
        <f t="shared" si="714"/>
        <v>-9.8765432098765427</v>
      </c>
      <c r="AQ1469" s="28" t="s">
        <v>9361</v>
      </c>
      <c r="AR1469" s="122">
        <v>9</v>
      </c>
      <c r="AS1469" s="122">
        <v>9</v>
      </c>
      <c r="AT1469" s="123">
        <f t="shared" si="715"/>
        <v>0</v>
      </c>
      <c r="AU1469" s="124">
        <f t="shared" si="716"/>
        <v>0</v>
      </c>
      <c r="AV1469" s="9" t="s">
        <v>12337</v>
      </c>
      <c r="AX1469" s="129"/>
      <c r="AY1469" s="139"/>
      <c r="AZ1469" s="139"/>
    </row>
    <row r="1470" spans="3:52" ht="50" customHeight="1">
      <c r="C1470" s="52" t="s">
        <v>6318</v>
      </c>
      <c r="D1470" s="130" t="s">
        <v>3330</v>
      </c>
      <c r="E1470" s="131" t="s">
        <v>6364</v>
      </c>
      <c r="F1470" s="132" t="s">
        <v>3331</v>
      </c>
      <c r="G1470" s="125">
        <v>2953</v>
      </c>
      <c r="H1470" s="122">
        <v>2811</v>
      </c>
      <c r="I1470" s="123">
        <f t="shared" si="699"/>
        <v>142</v>
      </c>
      <c r="J1470" s="124">
        <f t="shared" si="700"/>
        <v>5.0515830665243682</v>
      </c>
      <c r="K1470" s="125">
        <v>1985</v>
      </c>
      <c r="L1470" s="122">
        <v>1659</v>
      </c>
      <c r="M1470" s="123">
        <f t="shared" si="701"/>
        <v>326</v>
      </c>
      <c r="N1470" s="124">
        <f t="shared" si="702"/>
        <v>19.650391802290539</v>
      </c>
      <c r="O1470" s="125" t="s">
        <v>11835</v>
      </c>
      <c r="P1470" s="122">
        <v>3</v>
      </c>
      <c r="Q1470" s="123">
        <v>-3</v>
      </c>
      <c r="R1470" s="124" t="s">
        <v>11834</v>
      </c>
      <c r="S1470" s="125">
        <v>968</v>
      </c>
      <c r="T1470" s="122">
        <v>1149</v>
      </c>
      <c r="U1470" s="123">
        <f t="shared" si="705"/>
        <v>-181</v>
      </c>
      <c r="V1470" s="124">
        <f t="shared" si="706"/>
        <v>-15.752828546562228</v>
      </c>
      <c r="W1470" s="121" t="s">
        <v>9592</v>
      </c>
      <c r="X1470" s="122">
        <v>921</v>
      </c>
      <c r="Y1470" s="122">
        <v>1103</v>
      </c>
      <c r="Z1470" s="123">
        <f t="shared" si="717"/>
        <v>-182</v>
      </c>
      <c r="AA1470" s="124">
        <f t="shared" si="718"/>
        <v>-16.500453309156846</v>
      </c>
      <c r="AB1470" s="28" t="s">
        <v>9593</v>
      </c>
      <c r="AC1470" s="122">
        <v>26</v>
      </c>
      <c r="AD1470" s="122">
        <v>24</v>
      </c>
      <c r="AE1470" s="123">
        <f t="shared" si="719"/>
        <v>2</v>
      </c>
      <c r="AF1470" s="29">
        <f t="shared" si="720"/>
        <v>8.3333333333333321</v>
      </c>
      <c r="AG1470" s="28" t="s">
        <v>9594</v>
      </c>
      <c r="AH1470" s="122">
        <v>10</v>
      </c>
      <c r="AI1470" s="122">
        <v>10</v>
      </c>
      <c r="AJ1470" s="123">
        <f t="shared" si="711"/>
        <v>0</v>
      </c>
      <c r="AK1470" s="124">
        <f t="shared" si="712"/>
        <v>0</v>
      </c>
      <c r="AL1470" s="28" t="s">
        <v>9595</v>
      </c>
      <c r="AM1470" s="122">
        <v>5</v>
      </c>
      <c r="AN1470" s="122">
        <v>6</v>
      </c>
      <c r="AO1470" s="123">
        <f t="shared" si="713"/>
        <v>-1</v>
      </c>
      <c r="AP1470" s="29">
        <f t="shared" si="714"/>
        <v>-16.666666666666664</v>
      </c>
      <c r="AQ1470" s="28" t="s">
        <v>9596</v>
      </c>
      <c r="AR1470" s="122">
        <v>3</v>
      </c>
      <c r="AS1470" s="122">
        <v>3</v>
      </c>
      <c r="AT1470" s="123">
        <f t="shared" si="715"/>
        <v>0</v>
      </c>
      <c r="AU1470" s="124">
        <f t="shared" si="716"/>
        <v>0</v>
      </c>
      <c r="AV1470" s="9" t="s">
        <v>12337</v>
      </c>
      <c r="AX1470" s="129"/>
      <c r="AY1470" s="139"/>
      <c r="AZ1470" s="139"/>
    </row>
    <row r="1471" spans="3:52" ht="50" customHeight="1">
      <c r="C1471" s="52" t="s">
        <v>6318</v>
      </c>
      <c r="D1471" s="130" t="s">
        <v>3332</v>
      </c>
      <c r="E1471" s="131" t="s">
        <v>6364</v>
      </c>
      <c r="F1471" s="132" t="s">
        <v>3333</v>
      </c>
      <c r="G1471" s="125">
        <v>2786</v>
      </c>
      <c r="H1471" s="122">
        <v>3162</v>
      </c>
      <c r="I1471" s="123">
        <f t="shared" si="699"/>
        <v>-376</v>
      </c>
      <c r="J1471" s="124">
        <f t="shared" si="700"/>
        <v>-11.891208096141682</v>
      </c>
      <c r="K1471" s="125">
        <v>1233</v>
      </c>
      <c r="L1471" s="122">
        <v>1280</v>
      </c>
      <c r="M1471" s="123">
        <f t="shared" si="701"/>
        <v>-47</v>
      </c>
      <c r="N1471" s="124">
        <f t="shared" si="702"/>
        <v>-3.671875</v>
      </c>
      <c r="O1471" s="125">
        <v>784</v>
      </c>
      <c r="P1471" s="122">
        <v>983</v>
      </c>
      <c r="Q1471" s="123">
        <f t="shared" si="703"/>
        <v>-199</v>
      </c>
      <c r="R1471" s="124">
        <f t="shared" si="704"/>
        <v>-20.244150559511699</v>
      </c>
      <c r="S1471" s="125">
        <v>770</v>
      </c>
      <c r="T1471" s="122">
        <v>900</v>
      </c>
      <c r="U1471" s="123">
        <f t="shared" si="705"/>
        <v>-130</v>
      </c>
      <c r="V1471" s="124">
        <f t="shared" si="706"/>
        <v>-14.444444444444443</v>
      </c>
      <c r="W1471" s="121" t="s">
        <v>9597</v>
      </c>
      <c r="X1471" s="122">
        <v>551</v>
      </c>
      <c r="Y1471" s="122">
        <v>351</v>
      </c>
      <c r="Z1471" s="123">
        <f t="shared" si="717"/>
        <v>200</v>
      </c>
      <c r="AA1471" s="124">
        <f t="shared" si="718"/>
        <v>56.980056980056979</v>
      </c>
      <c r="AB1471" s="28" t="s">
        <v>9598</v>
      </c>
      <c r="AC1471" s="122">
        <v>107</v>
      </c>
      <c r="AD1471" s="122">
        <v>88</v>
      </c>
      <c r="AE1471" s="123">
        <f t="shared" si="719"/>
        <v>19</v>
      </c>
      <c r="AF1471" s="29">
        <f t="shared" si="720"/>
        <v>21.59090909090909</v>
      </c>
      <c r="AG1471" s="28" t="s">
        <v>9599</v>
      </c>
      <c r="AH1471" s="122">
        <v>55</v>
      </c>
      <c r="AI1471" s="122">
        <v>69</v>
      </c>
      <c r="AJ1471" s="123">
        <f t="shared" si="711"/>
        <v>-14</v>
      </c>
      <c r="AK1471" s="124">
        <f t="shared" si="712"/>
        <v>-20.289855072463769</v>
      </c>
      <c r="AL1471" s="28" t="s">
        <v>9600</v>
      </c>
      <c r="AM1471" s="122">
        <v>47</v>
      </c>
      <c r="AN1471" s="122">
        <v>82</v>
      </c>
      <c r="AO1471" s="123">
        <f t="shared" si="713"/>
        <v>-35</v>
      </c>
      <c r="AP1471" s="29">
        <f t="shared" si="714"/>
        <v>-42.68292682926829</v>
      </c>
      <c r="AQ1471" s="28" t="s">
        <v>9601</v>
      </c>
      <c r="AR1471" s="122">
        <v>9</v>
      </c>
      <c r="AS1471" s="122">
        <v>9</v>
      </c>
      <c r="AT1471" s="123">
        <f t="shared" si="715"/>
        <v>0</v>
      </c>
      <c r="AU1471" s="124">
        <f t="shared" si="716"/>
        <v>0</v>
      </c>
      <c r="AV1471" s="9" t="s">
        <v>12337</v>
      </c>
      <c r="AX1471" s="129"/>
      <c r="AY1471" s="139"/>
      <c r="AZ1471" s="139"/>
    </row>
    <row r="1472" spans="3:52" ht="50" customHeight="1">
      <c r="C1472" s="52" t="s">
        <v>6318</v>
      </c>
      <c r="D1472" s="130" t="s">
        <v>3334</v>
      </c>
      <c r="E1472" s="131" t="s">
        <v>6364</v>
      </c>
      <c r="F1472" s="132" t="s">
        <v>3335</v>
      </c>
      <c r="G1472" s="125">
        <v>5081</v>
      </c>
      <c r="H1472" s="122">
        <v>4665</v>
      </c>
      <c r="I1472" s="123">
        <f t="shared" si="699"/>
        <v>416</v>
      </c>
      <c r="J1472" s="124">
        <f t="shared" si="700"/>
        <v>8.9174705251875661</v>
      </c>
      <c r="K1472" s="125">
        <v>3502</v>
      </c>
      <c r="L1472" s="122">
        <v>3288</v>
      </c>
      <c r="M1472" s="123">
        <f t="shared" si="701"/>
        <v>214</v>
      </c>
      <c r="N1472" s="124">
        <f t="shared" si="702"/>
        <v>6.5085158150851585</v>
      </c>
      <c r="O1472" s="125" t="s">
        <v>11840</v>
      </c>
      <c r="P1472" s="122" t="s">
        <v>11840</v>
      </c>
      <c r="Q1472" s="123" t="s">
        <v>11839</v>
      </c>
      <c r="R1472" s="124" t="s">
        <v>11840</v>
      </c>
      <c r="S1472" s="125">
        <v>1579</v>
      </c>
      <c r="T1472" s="122">
        <v>1377</v>
      </c>
      <c r="U1472" s="123">
        <f t="shared" si="705"/>
        <v>202</v>
      </c>
      <c r="V1472" s="124">
        <f t="shared" si="706"/>
        <v>14.669571532316631</v>
      </c>
      <c r="W1472" s="121" t="s">
        <v>9602</v>
      </c>
      <c r="X1472" s="122">
        <v>1200</v>
      </c>
      <c r="Y1472" s="122">
        <v>1100</v>
      </c>
      <c r="Z1472" s="123">
        <f t="shared" si="717"/>
        <v>100</v>
      </c>
      <c r="AA1472" s="124">
        <f t="shared" si="718"/>
        <v>9.0909090909090917</v>
      </c>
      <c r="AB1472" s="28" t="s">
        <v>9603</v>
      </c>
      <c r="AC1472" s="122">
        <v>207</v>
      </c>
      <c r="AD1472" s="122">
        <v>107</v>
      </c>
      <c r="AE1472" s="123">
        <f t="shared" si="719"/>
        <v>100</v>
      </c>
      <c r="AF1472" s="29">
        <f t="shared" si="720"/>
        <v>93.45794392523365</v>
      </c>
      <c r="AG1472" s="28" t="s">
        <v>9604</v>
      </c>
      <c r="AH1472" s="122">
        <v>170</v>
      </c>
      <c r="AI1472" s="122">
        <v>169</v>
      </c>
      <c r="AJ1472" s="123">
        <f t="shared" si="711"/>
        <v>1</v>
      </c>
      <c r="AK1472" s="124">
        <f t="shared" si="712"/>
        <v>0.59171597633136097</v>
      </c>
      <c r="AL1472" s="28" t="s">
        <v>8794</v>
      </c>
      <c r="AM1472" s="122">
        <v>2</v>
      </c>
      <c r="AN1472" s="122">
        <v>2</v>
      </c>
      <c r="AO1472" s="123">
        <f t="shared" si="713"/>
        <v>0</v>
      </c>
      <c r="AP1472" s="29">
        <f t="shared" si="714"/>
        <v>0</v>
      </c>
      <c r="AQ1472" s="28" t="s">
        <v>6421</v>
      </c>
      <c r="AR1472" s="122" t="s">
        <v>6421</v>
      </c>
      <c r="AS1472" s="122" t="s">
        <v>6421</v>
      </c>
      <c r="AT1472" s="123" t="s">
        <v>6421</v>
      </c>
      <c r="AU1472" s="124" t="s">
        <v>6421</v>
      </c>
      <c r="AV1472" s="9" t="s">
        <v>12337</v>
      </c>
      <c r="AX1472" s="129"/>
      <c r="AY1472" s="139"/>
      <c r="AZ1472" s="139"/>
    </row>
    <row r="1473" spans="3:52" ht="50" customHeight="1">
      <c r="C1473" s="52" t="s">
        <v>6318</v>
      </c>
      <c r="D1473" s="130" t="s">
        <v>3336</v>
      </c>
      <c r="E1473" s="131" t="s">
        <v>6364</v>
      </c>
      <c r="F1473" s="132" t="s">
        <v>3337</v>
      </c>
      <c r="G1473" s="125">
        <v>4170</v>
      </c>
      <c r="H1473" s="122">
        <v>3895</v>
      </c>
      <c r="I1473" s="123">
        <f t="shared" si="699"/>
        <v>275</v>
      </c>
      <c r="J1473" s="124">
        <f t="shared" si="700"/>
        <v>7.0603337612323482</v>
      </c>
      <c r="K1473" s="125">
        <v>2002</v>
      </c>
      <c r="L1473" s="122">
        <v>1926</v>
      </c>
      <c r="M1473" s="123">
        <f t="shared" si="701"/>
        <v>76</v>
      </c>
      <c r="N1473" s="124">
        <f t="shared" si="702"/>
        <v>3.9460020768431985</v>
      </c>
      <c r="O1473" s="125">
        <v>14</v>
      </c>
      <c r="P1473" s="122">
        <v>14</v>
      </c>
      <c r="Q1473" s="123">
        <f t="shared" si="703"/>
        <v>0</v>
      </c>
      <c r="R1473" s="124">
        <f t="shared" si="704"/>
        <v>0</v>
      </c>
      <c r="S1473" s="125">
        <v>2154</v>
      </c>
      <c r="T1473" s="122">
        <v>1956</v>
      </c>
      <c r="U1473" s="123">
        <f t="shared" si="705"/>
        <v>198</v>
      </c>
      <c r="V1473" s="124">
        <f t="shared" si="706"/>
        <v>10.122699386503067</v>
      </c>
      <c r="W1473" s="121" t="s">
        <v>6441</v>
      </c>
      <c r="X1473" s="122">
        <v>1478</v>
      </c>
      <c r="Y1473" s="122">
        <v>1277</v>
      </c>
      <c r="Z1473" s="123">
        <f t="shared" si="717"/>
        <v>201</v>
      </c>
      <c r="AA1473" s="124">
        <f t="shared" si="718"/>
        <v>15.740015661707126</v>
      </c>
      <c r="AB1473" s="28" t="s">
        <v>6418</v>
      </c>
      <c r="AC1473" s="122">
        <v>253</v>
      </c>
      <c r="AD1473" s="122">
        <v>253</v>
      </c>
      <c r="AE1473" s="123">
        <f t="shared" si="719"/>
        <v>0</v>
      </c>
      <c r="AF1473" s="29">
        <f t="shared" si="720"/>
        <v>0</v>
      </c>
      <c r="AG1473" s="28" t="s">
        <v>9605</v>
      </c>
      <c r="AH1473" s="122">
        <v>192</v>
      </c>
      <c r="AI1473" s="122">
        <v>201</v>
      </c>
      <c r="AJ1473" s="123">
        <f t="shared" si="711"/>
        <v>-9</v>
      </c>
      <c r="AK1473" s="124">
        <f t="shared" si="712"/>
        <v>-4.4776119402985071</v>
      </c>
      <c r="AL1473" s="28" t="s">
        <v>7305</v>
      </c>
      <c r="AM1473" s="122">
        <v>145</v>
      </c>
      <c r="AN1473" s="122">
        <v>145</v>
      </c>
      <c r="AO1473" s="123">
        <f t="shared" si="713"/>
        <v>0</v>
      </c>
      <c r="AP1473" s="29">
        <f t="shared" si="714"/>
        <v>0</v>
      </c>
      <c r="AQ1473" s="28" t="s">
        <v>9606</v>
      </c>
      <c r="AR1473" s="122">
        <v>41</v>
      </c>
      <c r="AS1473" s="122">
        <v>39</v>
      </c>
      <c r="AT1473" s="123">
        <f t="shared" si="715"/>
        <v>2</v>
      </c>
      <c r="AU1473" s="124">
        <f t="shared" si="716"/>
        <v>5.1282051282051277</v>
      </c>
      <c r="AV1473" s="9" t="s">
        <v>12337</v>
      </c>
      <c r="AX1473" s="129"/>
      <c r="AY1473" s="139"/>
      <c r="AZ1473" s="139"/>
    </row>
    <row r="1474" spans="3:52" ht="50" customHeight="1">
      <c r="C1474" s="52" t="s">
        <v>6318</v>
      </c>
      <c r="D1474" s="130" t="s">
        <v>3338</v>
      </c>
      <c r="E1474" s="131" t="s">
        <v>6364</v>
      </c>
      <c r="F1474" s="132" t="s">
        <v>3339</v>
      </c>
      <c r="G1474" s="125">
        <v>14445</v>
      </c>
      <c r="H1474" s="122">
        <v>14168</v>
      </c>
      <c r="I1474" s="123">
        <f t="shared" si="699"/>
        <v>277</v>
      </c>
      <c r="J1474" s="124">
        <f t="shared" si="700"/>
        <v>1.9551101072840205</v>
      </c>
      <c r="K1474" s="125">
        <v>7461</v>
      </c>
      <c r="L1474" s="122">
        <v>7352</v>
      </c>
      <c r="M1474" s="123">
        <f t="shared" si="701"/>
        <v>109</v>
      </c>
      <c r="N1474" s="124">
        <f t="shared" si="702"/>
        <v>1.4825897714907508</v>
      </c>
      <c r="O1474" s="125" t="s">
        <v>11840</v>
      </c>
      <c r="P1474" s="122" t="s">
        <v>11840</v>
      </c>
      <c r="Q1474" s="123" t="s">
        <v>11839</v>
      </c>
      <c r="R1474" s="124" t="s">
        <v>11840</v>
      </c>
      <c r="S1474" s="125">
        <v>6984</v>
      </c>
      <c r="T1474" s="122">
        <v>6815</v>
      </c>
      <c r="U1474" s="123">
        <f t="shared" si="705"/>
        <v>169</v>
      </c>
      <c r="V1474" s="124">
        <f t="shared" si="706"/>
        <v>2.4798239178283201</v>
      </c>
      <c r="W1474" s="121" t="s">
        <v>9607</v>
      </c>
      <c r="X1474" s="122">
        <v>3300</v>
      </c>
      <c r="Y1474" s="122">
        <v>3056</v>
      </c>
      <c r="Z1474" s="123">
        <f t="shared" si="717"/>
        <v>244</v>
      </c>
      <c r="AA1474" s="124">
        <f t="shared" si="718"/>
        <v>7.9842931937172779</v>
      </c>
      <c r="AB1474" s="28" t="s">
        <v>8832</v>
      </c>
      <c r="AC1474" s="122">
        <v>1010</v>
      </c>
      <c r="AD1474" s="122">
        <v>1013</v>
      </c>
      <c r="AE1474" s="123">
        <f t="shared" si="719"/>
        <v>-3</v>
      </c>
      <c r="AF1474" s="29">
        <f t="shared" si="720"/>
        <v>-0.29615004935834155</v>
      </c>
      <c r="AG1474" s="28" t="s">
        <v>9608</v>
      </c>
      <c r="AH1474" s="122">
        <v>1000</v>
      </c>
      <c r="AI1474" s="122">
        <v>1000</v>
      </c>
      <c r="AJ1474" s="123">
        <f t="shared" si="711"/>
        <v>0</v>
      </c>
      <c r="AK1474" s="124">
        <f t="shared" si="712"/>
        <v>0</v>
      </c>
      <c r="AL1474" s="28" t="s">
        <v>9609</v>
      </c>
      <c r="AM1474" s="122">
        <v>641</v>
      </c>
      <c r="AN1474" s="122">
        <v>673</v>
      </c>
      <c r="AO1474" s="123">
        <f t="shared" si="713"/>
        <v>-32</v>
      </c>
      <c r="AP1474" s="29">
        <f t="shared" si="714"/>
        <v>-4.7548291233283804</v>
      </c>
      <c r="AQ1474" s="28" t="s">
        <v>9364</v>
      </c>
      <c r="AR1474" s="122">
        <v>315</v>
      </c>
      <c r="AS1474" s="122">
        <v>319</v>
      </c>
      <c r="AT1474" s="123">
        <f t="shared" si="715"/>
        <v>-4</v>
      </c>
      <c r="AU1474" s="124">
        <f t="shared" si="716"/>
        <v>-1.2539184952978055</v>
      </c>
      <c r="AV1474" s="9" t="s">
        <v>12337</v>
      </c>
      <c r="AX1474" s="129"/>
      <c r="AY1474" s="139"/>
      <c r="AZ1474" s="139"/>
    </row>
    <row r="1475" spans="3:52" ht="50" customHeight="1">
      <c r="C1475" s="52" t="s">
        <v>6318</v>
      </c>
      <c r="D1475" s="130" t="s">
        <v>3340</v>
      </c>
      <c r="E1475" s="131" t="s">
        <v>6364</v>
      </c>
      <c r="F1475" s="132" t="s">
        <v>3341</v>
      </c>
      <c r="G1475" s="125">
        <v>16941</v>
      </c>
      <c r="H1475" s="122">
        <v>16395</v>
      </c>
      <c r="I1475" s="123">
        <f t="shared" si="699"/>
        <v>546</v>
      </c>
      <c r="J1475" s="124">
        <f t="shared" si="700"/>
        <v>3.3302836230558097</v>
      </c>
      <c r="K1475" s="125">
        <v>6950</v>
      </c>
      <c r="L1475" s="122">
        <v>7216</v>
      </c>
      <c r="M1475" s="123">
        <f t="shared" si="701"/>
        <v>-266</v>
      </c>
      <c r="N1475" s="124">
        <f t="shared" si="702"/>
        <v>-3.6862527716186255</v>
      </c>
      <c r="O1475" s="125">
        <v>675</v>
      </c>
      <c r="P1475" s="122">
        <v>670</v>
      </c>
      <c r="Q1475" s="123">
        <f t="shared" si="703"/>
        <v>5</v>
      </c>
      <c r="R1475" s="124">
        <f t="shared" si="704"/>
        <v>0.74626865671641784</v>
      </c>
      <c r="S1475" s="125">
        <v>9316</v>
      </c>
      <c r="T1475" s="122">
        <v>8509</v>
      </c>
      <c r="U1475" s="123">
        <f t="shared" si="705"/>
        <v>807</v>
      </c>
      <c r="V1475" s="124">
        <f t="shared" si="706"/>
        <v>9.4840756845692784</v>
      </c>
      <c r="W1475" s="121" t="s">
        <v>9610</v>
      </c>
      <c r="X1475" s="122">
        <v>5279</v>
      </c>
      <c r="Y1475" s="122">
        <v>4392</v>
      </c>
      <c r="Z1475" s="123">
        <f t="shared" si="717"/>
        <v>887</v>
      </c>
      <c r="AA1475" s="124">
        <f t="shared" si="718"/>
        <v>20.195810564663024</v>
      </c>
      <c r="AB1475" s="28" t="s">
        <v>9611</v>
      </c>
      <c r="AC1475" s="122">
        <v>2850</v>
      </c>
      <c r="AD1475" s="122">
        <v>2850</v>
      </c>
      <c r="AE1475" s="123">
        <f t="shared" si="719"/>
        <v>0</v>
      </c>
      <c r="AF1475" s="29">
        <f t="shared" si="720"/>
        <v>0</v>
      </c>
      <c r="AG1475" s="28" t="s">
        <v>9612</v>
      </c>
      <c r="AH1475" s="122">
        <v>767</v>
      </c>
      <c r="AI1475" s="122">
        <v>762</v>
      </c>
      <c r="AJ1475" s="123">
        <f t="shared" si="711"/>
        <v>5</v>
      </c>
      <c r="AK1475" s="124">
        <f t="shared" si="712"/>
        <v>0.65616797900262469</v>
      </c>
      <c r="AL1475" s="28" t="s">
        <v>9613</v>
      </c>
      <c r="AM1475" s="122">
        <v>221</v>
      </c>
      <c r="AN1475" s="122">
        <v>229</v>
      </c>
      <c r="AO1475" s="123">
        <f t="shared" si="713"/>
        <v>-8</v>
      </c>
      <c r="AP1475" s="29">
        <f t="shared" si="714"/>
        <v>-3.4934497816593884</v>
      </c>
      <c r="AQ1475" s="28" t="s">
        <v>9608</v>
      </c>
      <c r="AR1475" s="122">
        <v>103</v>
      </c>
      <c r="AS1475" s="122">
        <v>186</v>
      </c>
      <c r="AT1475" s="123">
        <f t="shared" si="715"/>
        <v>-83</v>
      </c>
      <c r="AU1475" s="124">
        <f t="shared" si="716"/>
        <v>-44.623655913978496</v>
      </c>
      <c r="AV1475" s="9" t="s">
        <v>12337</v>
      </c>
      <c r="AX1475" s="129"/>
      <c r="AY1475" s="139"/>
      <c r="AZ1475" s="139"/>
    </row>
    <row r="1476" spans="3:52" ht="50" customHeight="1">
      <c r="C1476" s="52" t="s">
        <v>6318</v>
      </c>
      <c r="D1476" s="106" t="s">
        <v>3342</v>
      </c>
      <c r="E1476" s="131" t="s">
        <v>6364</v>
      </c>
      <c r="F1476" s="108" t="s">
        <v>3343</v>
      </c>
      <c r="G1476" s="125">
        <v>6357</v>
      </c>
      <c r="H1476" s="122">
        <v>6126</v>
      </c>
      <c r="I1476" s="123">
        <f t="shared" si="699"/>
        <v>231</v>
      </c>
      <c r="J1476" s="124">
        <f t="shared" si="700"/>
        <v>3.7708129285014693</v>
      </c>
      <c r="K1476" s="125">
        <v>2713</v>
      </c>
      <c r="L1476" s="122">
        <v>2085</v>
      </c>
      <c r="M1476" s="123">
        <f t="shared" si="701"/>
        <v>628</v>
      </c>
      <c r="N1476" s="124">
        <f t="shared" si="702"/>
        <v>30.119904076738607</v>
      </c>
      <c r="O1476" s="125">
        <v>630</v>
      </c>
      <c r="P1476" s="122">
        <v>430</v>
      </c>
      <c r="Q1476" s="123">
        <f t="shared" si="703"/>
        <v>200</v>
      </c>
      <c r="R1476" s="124">
        <f t="shared" si="704"/>
        <v>46.511627906976742</v>
      </c>
      <c r="S1476" s="125">
        <v>3013</v>
      </c>
      <c r="T1476" s="122">
        <v>3611</v>
      </c>
      <c r="U1476" s="123">
        <f t="shared" si="705"/>
        <v>-598</v>
      </c>
      <c r="V1476" s="124">
        <f t="shared" si="706"/>
        <v>-16.560509554140125</v>
      </c>
      <c r="W1476" s="121" t="s">
        <v>9614</v>
      </c>
      <c r="X1476" s="122">
        <v>1023</v>
      </c>
      <c r="Y1476" s="122">
        <v>1272</v>
      </c>
      <c r="Z1476" s="123">
        <f t="shared" si="717"/>
        <v>-249</v>
      </c>
      <c r="AA1476" s="124">
        <f t="shared" si="718"/>
        <v>-19.575471698113208</v>
      </c>
      <c r="AB1476" s="28" t="s">
        <v>8815</v>
      </c>
      <c r="AC1476" s="122">
        <v>994</v>
      </c>
      <c r="AD1476" s="122">
        <v>1393</v>
      </c>
      <c r="AE1476" s="123">
        <f t="shared" si="719"/>
        <v>-399</v>
      </c>
      <c r="AF1476" s="29">
        <f t="shared" si="720"/>
        <v>-28.643216080402013</v>
      </c>
      <c r="AG1476" s="28" t="s">
        <v>9615</v>
      </c>
      <c r="AH1476" s="122">
        <v>603</v>
      </c>
      <c r="AI1476" s="122">
        <v>553</v>
      </c>
      <c r="AJ1476" s="123">
        <f t="shared" si="711"/>
        <v>50</v>
      </c>
      <c r="AK1476" s="124">
        <f t="shared" si="712"/>
        <v>9.0415913200723335</v>
      </c>
      <c r="AL1476" s="28" t="s">
        <v>8808</v>
      </c>
      <c r="AM1476" s="122">
        <v>152</v>
      </c>
      <c r="AN1476" s="122">
        <v>152</v>
      </c>
      <c r="AO1476" s="123">
        <f t="shared" si="713"/>
        <v>0</v>
      </c>
      <c r="AP1476" s="29">
        <f t="shared" si="714"/>
        <v>0</v>
      </c>
      <c r="AQ1476" s="28" t="s">
        <v>9616</v>
      </c>
      <c r="AR1476" s="122">
        <v>122</v>
      </c>
      <c r="AS1476" s="122">
        <v>122</v>
      </c>
      <c r="AT1476" s="123">
        <f t="shared" si="715"/>
        <v>0</v>
      </c>
      <c r="AU1476" s="124">
        <f t="shared" si="716"/>
        <v>0</v>
      </c>
      <c r="AV1476" s="9" t="s">
        <v>12337</v>
      </c>
      <c r="AX1476" s="129"/>
      <c r="AY1476" s="139"/>
      <c r="AZ1476" s="139"/>
    </row>
    <row r="1477" spans="3:52" ht="50" customHeight="1">
      <c r="C1477" s="52" t="s">
        <v>6318</v>
      </c>
      <c r="D1477" s="106" t="s">
        <v>3344</v>
      </c>
      <c r="E1477" s="131" t="s">
        <v>6364</v>
      </c>
      <c r="F1477" s="108" t="s">
        <v>3345</v>
      </c>
      <c r="G1477" s="125">
        <v>3826</v>
      </c>
      <c r="H1477" s="122">
        <v>3470</v>
      </c>
      <c r="I1477" s="123">
        <f t="shared" si="699"/>
        <v>356</v>
      </c>
      <c r="J1477" s="124">
        <f t="shared" si="700"/>
        <v>10.25936599423631</v>
      </c>
      <c r="K1477" s="125">
        <v>2349</v>
      </c>
      <c r="L1477" s="122">
        <v>1842</v>
      </c>
      <c r="M1477" s="123">
        <f t="shared" si="701"/>
        <v>507</v>
      </c>
      <c r="N1477" s="124">
        <f t="shared" si="702"/>
        <v>27.524429967426713</v>
      </c>
      <c r="O1477" s="125" t="s">
        <v>11840</v>
      </c>
      <c r="P1477" s="122" t="s">
        <v>11840</v>
      </c>
      <c r="Q1477" s="123" t="s">
        <v>11839</v>
      </c>
      <c r="R1477" s="124" t="s">
        <v>11840</v>
      </c>
      <c r="S1477" s="125">
        <v>1478</v>
      </c>
      <c r="T1477" s="122">
        <v>1628</v>
      </c>
      <c r="U1477" s="123">
        <f t="shared" si="705"/>
        <v>-150</v>
      </c>
      <c r="V1477" s="124">
        <f t="shared" si="706"/>
        <v>-9.2137592137592144</v>
      </c>
      <c r="W1477" s="121" t="s">
        <v>9617</v>
      </c>
      <c r="X1477" s="122">
        <v>850</v>
      </c>
      <c r="Y1477" s="122">
        <v>909</v>
      </c>
      <c r="Z1477" s="123">
        <f t="shared" si="717"/>
        <v>-59</v>
      </c>
      <c r="AA1477" s="124">
        <f t="shared" si="718"/>
        <v>-6.4906490649064912</v>
      </c>
      <c r="AB1477" s="28" t="s">
        <v>9618</v>
      </c>
      <c r="AC1477" s="122">
        <v>303</v>
      </c>
      <c r="AD1477" s="122">
        <v>397</v>
      </c>
      <c r="AE1477" s="123">
        <f t="shared" si="719"/>
        <v>-94</v>
      </c>
      <c r="AF1477" s="29">
        <f t="shared" si="720"/>
        <v>-23.677581863979849</v>
      </c>
      <c r="AG1477" s="28" t="s">
        <v>9619</v>
      </c>
      <c r="AH1477" s="122">
        <v>105</v>
      </c>
      <c r="AI1477" s="122">
        <v>105</v>
      </c>
      <c r="AJ1477" s="123">
        <f t="shared" si="711"/>
        <v>0</v>
      </c>
      <c r="AK1477" s="124">
        <f t="shared" si="712"/>
        <v>0</v>
      </c>
      <c r="AL1477" s="28" t="s">
        <v>9620</v>
      </c>
      <c r="AM1477" s="122">
        <v>97</v>
      </c>
      <c r="AN1477" s="122">
        <v>97</v>
      </c>
      <c r="AO1477" s="123">
        <f t="shared" si="713"/>
        <v>0</v>
      </c>
      <c r="AP1477" s="29">
        <f t="shared" si="714"/>
        <v>0</v>
      </c>
      <c r="AQ1477" s="28" t="s">
        <v>8831</v>
      </c>
      <c r="AR1477" s="122">
        <v>80</v>
      </c>
      <c r="AS1477" s="122">
        <v>78</v>
      </c>
      <c r="AT1477" s="123">
        <f t="shared" si="715"/>
        <v>2</v>
      </c>
      <c r="AU1477" s="124">
        <f t="shared" si="716"/>
        <v>2.5641025641025639</v>
      </c>
      <c r="AV1477" s="9" t="s">
        <v>12337</v>
      </c>
      <c r="AX1477" s="129"/>
      <c r="AY1477" s="139"/>
      <c r="AZ1477" s="139"/>
    </row>
    <row r="1478" spans="3:52" ht="50" customHeight="1">
      <c r="C1478" s="52" t="s">
        <v>6318</v>
      </c>
      <c r="D1478" s="130" t="s">
        <v>3346</v>
      </c>
      <c r="E1478" s="131" t="s">
        <v>6364</v>
      </c>
      <c r="F1478" s="132" t="s">
        <v>3347</v>
      </c>
      <c r="G1478" s="125">
        <v>1998</v>
      </c>
      <c r="H1478" s="122">
        <v>2259</v>
      </c>
      <c r="I1478" s="123">
        <f t="shared" si="699"/>
        <v>-261</v>
      </c>
      <c r="J1478" s="124">
        <f t="shared" si="700"/>
        <v>-11.553784860557768</v>
      </c>
      <c r="K1478" s="125">
        <v>1532</v>
      </c>
      <c r="L1478" s="122">
        <v>1590</v>
      </c>
      <c r="M1478" s="123">
        <f t="shared" si="701"/>
        <v>-58</v>
      </c>
      <c r="N1478" s="124">
        <f t="shared" si="702"/>
        <v>-3.6477987421383649</v>
      </c>
      <c r="O1478" s="125">
        <v>173</v>
      </c>
      <c r="P1478" s="122">
        <v>173</v>
      </c>
      <c r="Q1478" s="123">
        <f t="shared" si="703"/>
        <v>0</v>
      </c>
      <c r="R1478" s="124">
        <f t="shared" si="704"/>
        <v>0</v>
      </c>
      <c r="S1478" s="125">
        <v>294</v>
      </c>
      <c r="T1478" s="122">
        <v>496</v>
      </c>
      <c r="U1478" s="123">
        <f t="shared" si="705"/>
        <v>-202</v>
      </c>
      <c r="V1478" s="124">
        <f t="shared" si="706"/>
        <v>-40.725806451612904</v>
      </c>
      <c r="W1478" s="121" t="s">
        <v>6441</v>
      </c>
      <c r="X1478" s="122">
        <v>246</v>
      </c>
      <c r="Y1478" s="122">
        <v>431.18700000000001</v>
      </c>
      <c r="Z1478" s="123">
        <f t="shared" si="717"/>
        <v>-185.18700000000001</v>
      </c>
      <c r="AA1478" s="124">
        <f t="shared" si="718"/>
        <v>-42.948187213436398</v>
      </c>
      <c r="AB1478" s="28" t="s">
        <v>9621</v>
      </c>
      <c r="AC1478" s="122">
        <v>41</v>
      </c>
      <c r="AD1478" s="122">
        <v>51</v>
      </c>
      <c r="AE1478" s="123">
        <f t="shared" si="719"/>
        <v>-10</v>
      </c>
      <c r="AF1478" s="29">
        <f t="shared" si="720"/>
        <v>-19.607843137254903</v>
      </c>
      <c r="AG1478" s="28" t="s">
        <v>6486</v>
      </c>
      <c r="AH1478" s="122">
        <v>6</v>
      </c>
      <c r="AI1478" s="122">
        <v>14</v>
      </c>
      <c r="AJ1478" s="123">
        <f t="shared" si="711"/>
        <v>-8</v>
      </c>
      <c r="AK1478" s="124">
        <f t="shared" si="712"/>
        <v>-57.142857142857139</v>
      </c>
      <c r="AL1478" s="28" t="s">
        <v>6421</v>
      </c>
      <c r="AM1478" s="122" t="s">
        <v>6421</v>
      </c>
      <c r="AN1478" s="122" t="s">
        <v>6421</v>
      </c>
      <c r="AO1478" s="123" t="s">
        <v>6421</v>
      </c>
      <c r="AP1478" s="29" t="s">
        <v>6421</v>
      </c>
      <c r="AQ1478" s="28" t="s">
        <v>6421</v>
      </c>
      <c r="AR1478" s="122" t="s">
        <v>6421</v>
      </c>
      <c r="AS1478" s="122" t="s">
        <v>6421</v>
      </c>
      <c r="AT1478" s="123" t="s">
        <v>6421</v>
      </c>
      <c r="AU1478" s="124" t="s">
        <v>6421</v>
      </c>
      <c r="AV1478" s="9" t="s">
        <v>12337</v>
      </c>
      <c r="AX1478" s="129"/>
      <c r="AY1478" s="139"/>
      <c r="AZ1478" s="139"/>
    </row>
    <row r="1479" spans="3:52" ht="50" customHeight="1">
      <c r="C1479" s="52" t="s">
        <v>6318</v>
      </c>
      <c r="D1479" s="130" t="s">
        <v>3348</v>
      </c>
      <c r="E1479" s="131" t="s">
        <v>6364</v>
      </c>
      <c r="F1479" s="132" t="s">
        <v>3349</v>
      </c>
      <c r="G1479" s="125">
        <v>18089</v>
      </c>
      <c r="H1479" s="122">
        <v>17350</v>
      </c>
      <c r="I1479" s="123">
        <f t="shared" si="699"/>
        <v>739</v>
      </c>
      <c r="J1479" s="124">
        <f t="shared" si="700"/>
        <v>4.2593659942363109</v>
      </c>
      <c r="K1479" s="125">
        <v>7659</v>
      </c>
      <c r="L1479" s="122">
        <v>7161</v>
      </c>
      <c r="M1479" s="123">
        <f t="shared" si="701"/>
        <v>498</v>
      </c>
      <c r="N1479" s="124">
        <f t="shared" si="702"/>
        <v>6.9543359865940513</v>
      </c>
      <c r="O1479" s="125">
        <v>144</v>
      </c>
      <c r="P1479" s="122">
        <v>143</v>
      </c>
      <c r="Q1479" s="123">
        <f t="shared" si="703"/>
        <v>1</v>
      </c>
      <c r="R1479" s="124">
        <f t="shared" si="704"/>
        <v>0.69930069930069927</v>
      </c>
      <c r="S1479" s="125">
        <v>10287</v>
      </c>
      <c r="T1479" s="122">
        <v>10046</v>
      </c>
      <c r="U1479" s="123">
        <f t="shared" si="705"/>
        <v>241</v>
      </c>
      <c r="V1479" s="124">
        <f t="shared" si="706"/>
        <v>2.3989647620943662</v>
      </c>
      <c r="W1479" s="121" t="s">
        <v>7212</v>
      </c>
      <c r="X1479" s="122">
        <v>3997</v>
      </c>
      <c r="Y1479" s="122">
        <v>3091</v>
      </c>
      <c r="Z1479" s="123">
        <f t="shared" si="717"/>
        <v>906</v>
      </c>
      <c r="AA1479" s="124">
        <f t="shared" si="718"/>
        <v>29.310902620511158</v>
      </c>
      <c r="AB1479" s="28" t="s">
        <v>9622</v>
      </c>
      <c r="AC1479" s="122">
        <v>1595</v>
      </c>
      <c r="AD1479" s="122">
        <v>1592</v>
      </c>
      <c r="AE1479" s="123">
        <f t="shared" si="719"/>
        <v>3</v>
      </c>
      <c r="AF1479" s="29">
        <f t="shared" si="720"/>
        <v>0.18844221105527637</v>
      </c>
      <c r="AG1479" s="28" t="s">
        <v>6410</v>
      </c>
      <c r="AH1479" s="122">
        <v>763</v>
      </c>
      <c r="AI1479" s="122">
        <v>770</v>
      </c>
      <c r="AJ1479" s="123">
        <f t="shared" si="711"/>
        <v>-7</v>
      </c>
      <c r="AK1479" s="124">
        <f t="shared" si="712"/>
        <v>-0.90909090909090906</v>
      </c>
      <c r="AL1479" s="28" t="s">
        <v>9108</v>
      </c>
      <c r="AM1479" s="122">
        <v>684</v>
      </c>
      <c r="AN1479" s="122">
        <v>683</v>
      </c>
      <c r="AO1479" s="123">
        <f t="shared" si="713"/>
        <v>1</v>
      </c>
      <c r="AP1479" s="29">
        <f t="shared" si="714"/>
        <v>0.14641288433382138</v>
      </c>
      <c r="AQ1479" s="28" t="s">
        <v>9623</v>
      </c>
      <c r="AR1479" s="122">
        <v>601</v>
      </c>
      <c r="AS1479" s="122">
        <v>599</v>
      </c>
      <c r="AT1479" s="123">
        <f t="shared" si="715"/>
        <v>2</v>
      </c>
      <c r="AU1479" s="124">
        <f t="shared" si="716"/>
        <v>0.333889816360601</v>
      </c>
      <c r="AV1479" s="9" t="s">
        <v>12337</v>
      </c>
      <c r="AX1479" s="129"/>
      <c r="AY1479" s="139"/>
      <c r="AZ1479" s="139"/>
    </row>
    <row r="1480" spans="3:52" ht="50" customHeight="1">
      <c r="C1480" s="52" t="s">
        <v>6318</v>
      </c>
      <c r="D1480" s="130" t="s">
        <v>3350</v>
      </c>
      <c r="E1480" s="131" t="s">
        <v>6364</v>
      </c>
      <c r="F1480" s="132" t="s">
        <v>3351</v>
      </c>
      <c r="G1480" s="125">
        <v>6401</v>
      </c>
      <c r="H1480" s="122">
        <v>7330</v>
      </c>
      <c r="I1480" s="123">
        <f t="shared" ref="I1480:I1543" si="721">G1480-H1480</f>
        <v>-929</v>
      </c>
      <c r="J1480" s="124">
        <f t="shared" ref="J1480:J1543" si="722">I1480/H1480*100</f>
        <v>-12.67394270122783</v>
      </c>
      <c r="K1480" s="125">
        <v>3342</v>
      </c>
      <c r="L1480" s="122">
        <v>3599</v>
      </c>
      <c r="M1480" s="123">
        <f t="shared" ref="M1480:M1543" si="723">K1480-L1480</f>
        <v>-257</v>
      </c>
      <c r="N1480" s="124">
        <f t="shared" ref="N1480:N1543" si="724">M1480/L1480*100</f>
        <v>-7.1408724645734933</v>
      </c>
      <c r="O1480" s="125">
        <v>71</v>
      </c>
      <c r="P1480" s="122">
        <v>71</v>
      </c>
      <c r="Q1480" s="123">
        <f t="shared" ref="Q1480:Q1543" si="725">O1480-P1480</f>
        <v>0</v>
      </c>
      <c r="R1480" s="124">
        <f t="shared" ref="R1480:R1543" si="726">Q1480/P1480*100</f>
        <v>0</v>
      </c>
      <c r="S1480" s="125">
        <v>2988</v>
      </c>
      <c r="T1480" s="122">
        <v>3660</v>
      </c>
      <c r="U1480" s="123">
        <f t="shared" ref="U1480:U1543" si="727">S1480-T1480</f>
        <v>-672</v>
      </c>
      <c r="V1480" s="124">
        <f t="shared" ref="V1480:V1543" si="728">U1480/T1480*100</f>
        <v>-18.360655737704917</v>
      </c>
      <c r="W1480" s="121" t="s">
        <v>9624</v>
      </c>
      <c r="X1480" s="122">
        <v>1010</v>
      </c>
      <c r="Y1480" s="122">
        <v>1120</v>
      </c>
      <c r="Z1480" s="123">
        <f t="shared" si="717"/>
        <v>-110</v>
      </c>
      <c r="AA1480" s="124">
        <f t="shared" si="718"/>
        <v>-9.8214285714285712</v>
      </c>
      <c r="AB1480" s="28" t="s">
        <v>9625</v>
      </c>
      <c r="AC1480" s="122">
        <v>781</v>
      </c>
      <c r="AD1480" s="122">
        <v>1181</v>
      </c>
      <c r="AE1480" s="123">
        <f t="shared" si="719"/>
        <v>-400</v>
      </c>
      <c r="AF1480" s="29">
        <f t="shared" si="720"/>
        <v>-33.869602032176118</v>
      </c>
      <c r="AG1480" s="28" t="s">
        <v>9626</v>
      </c>
      <c r="AH1480" s="122">
        <v>722</v>
      </c>
      <c r="AI1480" s="122">
        <v>722</v>
      </c>
      <c r="AJ1480" s="123">
        <f t="shared" ref="AJ1480:AJ1543" si="729">AH1480-AI1480</f>
        <v>0</v>
      </c>
      <c r="AK1480" s="124">
        <f t="shared" ref="AK1480:AK1543" si="730">AJ1480/AI1480*100</f>
        <v>0</v>
      </c>
      <c r="AL1480" s="28" t="s">
        <v>9627</v>
      </c>
      <c r="AM1480" s="122">
        <v>261</v>
      </c>
      <c r="AN1480" s="122">
        <v>424</v>
      </c>
      <c r="AO1480" s="123">
        <f t="shared" ref="AO1480:AO1543" si="731">AM1480-AN1480</f>
        <v>-163</v>
      </c>
      <c r="AP1480" s="29">
        <f t="shared" ref="AP1480:AP1543" si="732">AO1480/AN1480*100</f>
        <v>-38.443396226415096</v>
      </c>
      <c r="AQ1480" s="28" t="s">
        <v>9628</v>
      </c>
      <c r="AR1480" s="122">
        <v>214</v>
      </c>
      <c r="AS1480" s="122">
        <v>214</v>
      </c>
      <c r="AT1480" s="123">
        <f t="shared" ref="AT1480:AT1543" si="733">AR1480-AS1480</f>
        <v>0</v>
      </c>
      <c r="AU1480" s="124">
        <f t="shared" ref="AU1480:AU1543" si="734">AT1480/AS1480*100</f>
        <v>0</v>
      </c>
      <c r="AV1480" s="9" t="s">
        <v>12337</v>
      </c>
      <c r="AX1480" s="129"/>
      <c r="AY1480" s="139"/>
      <c r="AZ1480" s="139"/>
    </row>
    <row r="1481" spans="3:52" ht="50" customHeight="1">
      <c r="C1481" s="52" t="s">
        <v>6318</v>
      </c>
      <c r="D1481" s="130" t="s">
        <v>3352</v>
      </c>
      <c r="E1481" s="131" t="s">
        <v>6364</v>
      </c>
      <c r="F1481" s="132" t="s">
        <v>3353</v>
      </c>
      <c r="G1481" s="125">
        <v>4356</v>
      </c>
      <c r="H1481" s="122">
        <v>4137</v>
      </c>
      <c r="I1481" s="123">
        <f t="shared" si="721"/>
        <v>219</v>
      </c>
      <c r="J1481" s="124">
        <f t="shared" si="722"/>
        <v>5.2936910804931108</v>
      </c>
      <c r="K1481" s="125">
        <v>1185</v>
      </c>
      <c r="L1481" s="122">
        <v>993</v>
      </c>
      <c r="M1481" s="123">
        <f t="shared" si="723"/>
        <v>192</v>
      </c>
      <c r="N1481" s="124">
        <f t="shared" si="724"/>
        <v>19.335347432024168</v>
      </c>
      <c r="O1481" s="125">
        <v>4</v>
      </c>
      <c r="P1481" s="122">
        <v>4</v>
      </c>
      <c r="Q1481" s="123">
        <f t="shared" si="725"/>
        <v>0</v>
      </c>
      <c r="R1481" s="124">
        <f t="shared" si="726"/>
        <v>0</v>
      </c>
      <c r="S1481" s="125">
        <v>3167</v>
      </c>
      <c r="T1481" s="122">
        <v>3140</v>
      </c>
      <c r="U1481" s="123">
        <f t="shared" si="727"/>
        <v>27</v>
      </c>
      <c r="V1481" s="124">
        <f t="shared" si="728"/>
        <v>0.85987261146496818</v>
      </c>
      <c r="W1481" s="121" t="s">
        <v>9629</v>
      </c>
      <c r="X1481" s="122">
        <v>1460</v>
      </c>
      <c r="Y1481" s="122">
        <v>1358</v>
      </c>
      <c r="Z1481" s="123">
        <f t="shared" si="717"/>
        <v>102</v>
      </c>
      <c r="AA1481" s="124">
        <f t="shared" si="718"/>
        <v>7.5110456553755522</v>
      </c>
      <c r="AB1481" s="28" t="s">
        <v>7954</v>
      </c>
      <c r="AC1481" s="122">
        <v>956</v>
      </c>
      <c r="AD1481" s="122">
        <v>956</v>
      </c>
      <c r="AE1481" s="123">
        <f t="shared" si="719"/>
        <v>0</v>
      </c>
      <c r="AF1481" s="29">
        <f t="shared" si="720"/>
        <v>0</v>
      </c>
      <c r="AG1481" s="28" t="s">
        <v>9630</v>
      </c>
      <c r="AH1481" s="122">
        <v>373</v>
      </c>
      <c r="AI1481" s="122">
        <v>448</v>
      </c>
      <c r="AJ1481" s="123">
        <f t="shared" si="729"/>
        <v>-75</v>
      </c>
      <c r="AK1481" s="124">
        <f t="shared" si="730"/>
        <v>-16.741071428571427</v>
      </c>
      <c r="AL1481" s="28" t="s">
        <v>9631</v>
      </c>
      <c r="AM1481" s="122">
        <v>209</v>
      </c>
      <c r="AN1481" s="122">
        <v>208</v>
      </c>
      <c r="AO1481" s="123">
        <f t="shared" si="731"/>
        <v>1</v>
      </c>
      <c r="AP1481" s="29">
        <f t="shared" si="732"/>
        <v>0.48076923076923078</v>
      </c>
      <c r="AQ1481" s="28" t="s">
        <v>9632</v>
      </c>
      <c r="AR1481" s="122">
        <v>170</v>
      </c>
      <c r="AS1481" s="122">
        <v>170</v>
      </c>
      <c r="AT1481" s="123">
        <f t="shared" si="733"/>
        <v>0</v>
      </c>
      <c r="AU1481" s="124">
        <f t="shared" si="734"/>
        <v>0</v>
      </c>
      <c r="AV1481" s="9" t="s">
        <v>12337</v>
      </c>
      <c r="AX1481" s="129"/>
      <c r="AY1481" s="139"/>
      <c r="AZ1481" s="139"/>
    </row>
    <row r="1482" spans="3:52" ht="50" customHeight="1">
      <c r="C1482" s="52" t="s">
        <v>6319</v>
      </c>
      <c r="D1482" s="130" t="s">
        <v>3354</v>
      </c>
      <c r="E1482" s="131" t="s">
        <v>6364</v>
      </c>
      <c r="F1482" s="132" t="s">
        <v>3355</v>
      </c>
      <c r="G1482" s="125">
        <v>1853</v>
      </c>
      <c r="H1482" s="122">
        <v>1763</v>
      </c>
      <c r="I1482" s="123">
        <f t="shared" si="721"/>
        <v>90</v>
      </c>
      <c r="J1482" s="124">
        <f t="shared" si="722"/>
        <v>5.1049347702779349</v>
      </c>
      <c r="K1482" s="125">
        <v>1188</v>
      </c>
      <c r="L1482" s="122">
        <v>1100</v>
      </c>
      <c r="M1482" s="123">
        <f t="shared" si="723"/>
        <v>88</v>
      </c>
      <c r="N1482" s="124">
        <f t="shared" si="724"/>
        <v>8</v>
      </c>
      <c r="O1482" s="125">
        <v>310</v>
      </c>
      <c r="P1482" s="122">
        <v>310</v>
      </c>
      <c r="Q1482" s="123">
        <f t="shared" si="725"/>
        <v>0</v>
      </c>
      <c r="R1482" s="124">
        <f t="shared" si="726"/>
        <v>0</v>
      </c>
      <c r="S1482" s="125">
        <v>355</v>
      </c>
      <c r="T1482" s="122">
        <v>353</v>
      </c>
      <c r="U1482" s="123">
        <f t="shared" si="727"/>
        <v>2</v>
      </c>
      <c r="V1482" s="124">
        <f t="shared" si="728"/>
        <v>0.56657223796033995</v>
      </c>
      <c r="W1482" s="121" t="s">
        <v>6441</v>
      </c>
      <c r="X1482" s="122">
        <v>352</v>
      </c>
      <c r="Y1482" s="122">
        <v>340</v>
      </c>
      <c r="Z1482" s="123">
        <f t="shared" si="717"/>
        <v>12</v>
      </c>
      <c r="AA1482" s="124">
        <f t="shared" si="718"/>
        <v>3.5294117647058822</v>
      </c>
      <c r="AB1482" s="28" t="s">
        <v>9633</v>
      </c>
      <c r="AC1482" s="122">
        <v>3</v>
      </c>
      <c r="AD1482" s="122">
        <v>3</v>
      </c>
      <c r="AE1482" s="123">
        <f t="shared" si="719"/>
        <v>0</v>
      </c>
      <c r="AF1482" s="29">
        <f t="shared" si="720"/>
        <v>0</v>
      </c>
      <c r="AG1482" s="28" t="s">
        <v>6418</v>
      </c>
      <c r="AH1482" s="122">
        <v>0</v>
      </c>
      <c r="AI1482" s="122">
        <v>10</v>
      </c>
      <c r="AJ1482" s="123">
        <f t="shared" si="729"/>
        <v>-10</v>
      </c>
      <c r="AK1482" s="124">
        <f t="shared" si="730"/>
        <v>-100</v>
      </c>
      <c r="AL1482" s="28" t="s">
        <v>6421</v>
      </c>
      <c r="AM1482" s="122" t="s">
        <v>6421</v>
      </c>
      <c r="AN1482" s="122" t="s">
        <v>6421</v>
      </c>
      <c r="AO1482" s="123" t="s">
        <v>6421</v>
      </c>
      <c r="AP1482" s="29" t="s">
        <v>6421</v>
      </c>
      <c r="AQ1482" s="28" t="s">
        <v>6421</v>
      </c>
      <c r="AR1482" s="122" t="s">
        <v>6421</v>
      </c>
      <c r="AS1482" s="122" t="s">
        <v>6421</v>
      </c>
      <c r="AT1482" s="123" t="s">
        <v>6421</v>
      </c>
      <c r="AU1482" s="124" t="s">
        <v>6421</v>
      </c>
      <c r="AV1482" s="9" t="s">
        <v>12337</v>
      </c>
      <c r="AX1482" s="129"/>
      <c r="AY1482" s="139"/>
      <c r="AZ1482" s="139"/>
    </row>
    <row r="1483" spans="3:52" ht="50" customHeight="1">
      <c r="C1483" s="52" t="s">
        <v>6319</v>
      </c>
      <c r="D1483" s="106" t="s">
        <v>3356</v>
      </c>
      <c r="E1483" s="131" t="s">
        <v>6364</v>
      </c>
      <c r="F1483" s="108" t="s">
        <v>3357</v>
      </c>
      <c r="G1483" s="125">
        <v>2262</v>
      </c>
      <c r="H1483" s="122">
        <v>2092</v>
      </c>
      <c r="I1483" s="123">
        <f t="shared" si="721"/>
        <v>170</v>
      </c>
      <c r="J1483" s="124">
        <f t="shared" si="722"/>
        <v>8.126195028680689</v>
      </c>
      <c r="K1483" s="125">
        <v>1643</v>
      </c>
      <c r="L1483" s="122">
        <v>1533</v>
      </c>
      <c r="M1483" s="123">
        <f t="shared" si="723"/>
        <v>110</v>
      </c>
      <c r="N1483" s="124">
        <f t="shared" si="724"/>
        <v>7.1754729288975856</v>
      </c>
      <c r="O1483" s="125" t="s">
        <v>11840</v>
      </c>
      <c r="P1483" s="122" t="s">
        <v>11840</v>
      </c>
      <c r="Q1483" s="123" t="s">
        <v>11839</v>
      </c>
      <c r="R1483" s="124" t="s">
        <v>11840</v>
      </c>
      <c r="S1483" s="125">
        <v>619</v>
      </c>
      <c r="T1483" s="122">
        <v>558</v>
      </c>
      <c r="U1483" s="123">
        <f t="shared" si="727"/>
        <v>61</v>
      </c>
      <c r="V1483" s="124">
        <f t="shared" si="728"/>
        <v>10.931899641577061</v>
      </c>
      <c r="W1483" s="121" t="s">
        <v>6443</v>
      </c>
      <c r="X1483" s="122">
        <v>438</v>
      </c>
      <c r="Y1483" s="122">
        <v>526</v>
      </c>
      <c r="Z1483" s="123">
        <f t="shared" si="717"/>
        <v>-88</v>
      </c>
      <c r="AA1483" s="124">
        <f t="shared" si="718"/>
        <v>-16.730038022813687</v>
      </c>
      <c r="AB1483" s="28" t="s">
        <v>9634</v>
      </c>
      <c r="AC1483" s="122">
        <v>164</v>
      </c>
      <c r="AD1483" s="122" t="s">
        <v>6421</v>
      </c>
      <c r="AE1483" s="123">
        <v>164</v>
      </c>
      <c r="AF1483" s="29" t="s">
        <v>11832</v>
      </c>
      <c r="AG1483" s="28" t="s">
        <v>9635</v>
      </c>
      <c r="AH1483" s="122">
        <v>15</v>
      </c>
      <c r="AI1483" s="122">
        <v>30</v>
      </c>
      <c r="AJ1483" s="123">
        <f t="shared" si="729"/>
        <v>-15</v>
      </c>
      <c r="AK1483" s="124">
        <f t="shared" si="730"/>
        <v>-50</v>
      </c>
      <c r="AL1483" s="28" t="s">
        <v>9636</v>
      </c>
      <c r="AM1483" s="122">
        <v>2</v>
      </c>
      <c r="AN1483" s="122">
        <v>2</v>
      </c>
      <c r="AO1483" s="123">
        <f t="shared" si="731"/>
        <v>0</v>
      </c>
      <c r="AP1483" s="29">
        <f t="shared" si="732"/>
        <v>0</v>
      </c>
      <c r="AQ1483" s="28" t="s">
        <v>6421</v>
      </c>
      <c r="AR1483" s="122" t="s">
        <v>6421</v>
      </c>
      <c r="AS1483" s="122" t="s">
        <v>6421</v>
      </c>
      <c r="AT1483" s="123" t="s">
        <v>6421</v>
      </c>
      <c r="AU1483" s="124" t="s">
        <v>6421</v>
      </c>
      <c r="AV1483" s="9" t="s">
        <v>12337</v>
      </c>
      <c r="AX1483" s="129"/>
      <c r="AY1483" s="139"/>
      <c r="AZ1483" s="139"/>
    </row>
    <row r="1484" spans="3:52" ht="50" customHeight="1">
      <c r="C1484" s="52" t="s">
        <v>6319</v>
      </c>
      <c r="D1484" s="130" t="s">
        <v>3358</v>
      </c>
      <c r="E1484" s="131" t="s">
        <v>6364</v>
      </c>
      <c r="F1484" s="132" t="s">
        <v>3359</v>
      </c>
      <c r="G1484" s="125">
        <v>4269</v>
      </c>
      <c r="H1484" s="122">
        <v>4418</v>
      </c>
      <c r="I1484" s="123">
        <f t="shared" si="721"/>
        <v>-149</v>
      </c>
      <c r="J1484" s="124">
        <f t="shared" si="722"/>
        <v>-3.3725667722951562</v>
      </c>
      <c r="K1484" s="125">
        <v>2897</v>
      </c>
      <c r="L1484" s="122">
        <v>2828</v>
      </c>
      <c r="M1484" s="123">
        <f t="shared" si="723"/>
        <v>69</v>
      </c>
      <c r="N1484" s="124">
        <f t="shared" si="724"/>
        <v>2.4398868458274396</v>
      </c>
      <c r="O1484" s="125" t="s">
        <v>11840</v>
      </c>
      <c r="P1484" s="122" t="s">
        <v>11840</v>
      </c>
      <c r="Q1484" s="123" t="s">
        <v>11839</v>
      </c>
      <c r="R1484" s="124" t="s">
        <v>11840</v>
      </c>
      <c r="S1484" s="125">
        <v>1372</v>
      </c>
      <c r="T1484" s="122">
        <v>1590</v>
      </c>
      <c r="U1484" s="123">
        <f t="shared" si="727"/>
        <v>-218</v>
      </c>
      <c r="V1484" s="124">
        <f t="shared" si="728"/>
        <v>-13.710691823899371</v>
      </c>
      <c r="W1484" s="121" t="s">
        <v>9637</v>
      </c>
      <c r="X1484" s="122">
        <v>890</v>
      </c>
      <c r="Y1484" s="122">
        <v>994</v>
      </c>
      <c r="Z1484" s="123">
        <f t="shared" si="717"/>
        <v>-104</v>
      </c>
      <c r="AA1484" s="124">
        <f t="shared" si="718"/>
        <v>-10.46277665995976</v>
      </c>
      <c r="AB1484" s="28" t="s">
        <v>9638</v>
      </c>
      <c r="AC1484" s="122">
        <v>170</v>
      </c>
      <c r="AD1484" s="122">
        <v>220</v>
      </c>
      <c r="AE1484" s="123">
        <f t="shared" si="719"/>
        <v>-50</v>
      </c>
      <c r="AF1484" s="29">
        <f t="shared" si="720"/>
        <v>-22.727272727272727</v>
      </c>
      <c r="AG1484" s="28" t="s">
        <v>9639</v>
      </c>
      <c r="AH1484" s="122">
        <v>57</v>
      </c>
      <c r="AI1484" s="122">
        <v>57</v>
      </c>
      <c r="AJ1484" s="123">
        <f t="shared" si="729"/>
        <v>0</v>
      </c>
      <c r="AK1484" s="124">
        <f t="shared" si="730"/>
        <v>0</v>
      </c>
      <c r="AL1484" s="28" t="s">
        <v>6418</v>
      </c>
      <c r="AM1484" s="122">
        <v>57</v>
      </c>
      <c r="AN1484" s="122">
        <v>57</v>
      </c>
      <c r="AO1484" s="123">
        <f t="shared" si="731"/>
        <v>0</v>
      </c>
      <c r="AP1484" s="29">
        <f t="shared" si="732"/>
        <v>0</v>
      </c>
      <c r="AQ1484" s="28" t="s">
        <v>9640</v>
      </c>
      <c r="AR1484" s="122">
        <v>55</v>
      </c>
      <c r="AS1484" s="122">
        <v>56</v>
      </c>
      <c r="AT1484" s="123">
        <f t="shared" si="733"/>
        <v>-1</v>
      </c>
      <c r="AU1484" s="124">
        <f t="shared" si="734"/>
        <v>-1.7857142857142856</v>
      </c>
      <c r="AV1484" s="9" t="s">
        <v>12337</v>
      </c>
      <c r="AX1484" s="129"/>
      <c r="AY1484" s="139"/>
      <c r="AZ1484" s="139"/>
    </row>
    <row r="1485" spans="3:52" ht="50" customHeight="1">
      <c r="C1485" s="52" t="s">
        <v>6319</v>
      </c>
      <c r="D1485" s="130" t="s">
        <v>3360</v>
      </c>
      <c r="E1485" s="131" t="s">
        <v>6364</v>
      </c>
      <c r="F1485" s="132" t="s">
        <v>3361</v>
      </c>
      <c r="G1485" s="125">
        <v>2368</v>
      </c>
      <c r="H1485" s="122">
        <v>2463</v>
      </c>
      <c r="I1485" s="123">
        <f t="shared" si="721"/>
        <v>-95</v>
      </c>
      <c r="J1485" s="124">
        <f t="shared" si="722"/>
        <v>-3.8570848558668289</v>
      </c>
      <c r="K1485" s="125">
        <v>803</v>
      </c>
      <c r="L1485" s="122">
        <v>1005</v>
      </c>
      <c r="M1485" s="123">
        <f t="shared" si="723"/>
        <v>-202</v>
      </c>
      <c r="N1485" s="124">
        <f t="shared" si="724"/>
        <v>-20.099502487562191</v>
      </c>
      <c r="O1485" s="125">
        <v>11</v>
      </c>
      <c r="P1485" s="122">
        <v>11</v>
      </c>
      <c r="Q1485" s="123">
        <f t="shared" si="725"/>
        <v>0</v>
      </c>
      <c r="R1485" s="124">
        <f t="shared" si="726"/>
        <v>0</v>
      </c>
      <c r="S1485" s="125">
        <v>1554</v>
      </c>
      <c r="T1485" s="122">
        <v>1447</v>
      </c>
      <c r="U1485" s="123">
        <f t="shared" si="727"/>
        <v>107</v>
      </c>
      <c r="V1485" s="124">
        <f t="shared" si="728"/>
        <v>7.3946095369730473</v>
      </c>
      <c r="W1485" s="121" t="s">
        <v>9641</v>
      </c>
      <c r="X1485" s="122">
        <v>502</v>
      </c>
      <c r="Y1485" s="122">
        <v>452</v>
      </c>
      <c r="Z1485" s="123">
        <f t="shared" si="717"/>
        <v>50</v>
      </c>
      <c r="AA1485" s="124">
        <f t="shared" si="718"/>
        <v>11.061946902654867</v>
      </c>
      <c r="AB1485" s="28" t="s">
        <v>9642</v>
      </c>
      <c r="AC1485" s="122">
        <v>443</v>
      </c>
      <c r="AD1485" s="122">
        <v>352</v>
      </c>
      <c r="AE1485" s="123">
        <f t="shared" si="719"/>
        <v>91</v>
      </c>
      <c r="AF1485" s="29">
        <f t="shared" si="720"/>
        <v>25.85227272727273</v>
      </c>
      <c r="AG1485" s="28" t="s">
        <v>6418</v>
      </c>
      <c r="AH1485" s="122">
        <v>255</v>
      </c>
      <c r="AI1485" s="122">
        <v>255</v>
      </c>
      <c r="AJ1485" s="123">
        <f t="shared" si="729"/>
        <v>0</v>
      </c>
      <c r="AK1485" s="124">
        <f t="shared" si="730"/>
        <v>0</v>
      </c>
      <c r="AL1485" s="28" t="s">
        <v>6767</v>
      </c>
      <c r="AM1485" s="122">
        <v>207</v>
      </c>
      <c r="AN1485" s="122">
        <v>243</v>
      </c>
      <c r="AO1485" s="123">
        <f t="shared" si="731"/>
        <v>-36</v>
      </c>
      <c r="AP1485" s="29">
        <f t="shared" si="732"/>
        <v>-14.814814814814813</v>
      </c>
      <c r="AQ1485" s="28" t="s">
        <v>6604</v>
      </c>
      <c r="AR1485" s="122">
        <v>100</v>
      </c>
      <c r="AS1485" s="122">
        <v>100</v>
      </c>
      <c r="AT1485" s="123">
        <f t="shared" si="733"/>
        <v>0</v>
      </c>
      <c r="AU1485" s="124">
        <f t="shared" si="734"/>
        <v>0</v>
      </c>
      <c r="AV1485" s="9" t="s">
        <v>12337</v>
      </c>
      <c r="AX1485" s="129"/>
      <c r="AY1485" s="139"/>
      <c r="AZ1485" s="139"/>
    </row>
    <row r="1486" spans="3:52" ht="50" customHeight="1">
      <c r="C1486" s="52" t="s">
        <v>6319</v>
      </c>
      <c r="D1486" s="130" t="s">
        <v>3362</v>
      </c>
      <c r="E1486" s="131" t="s">
        <v>6364</v>
      </c>
      <c r="F1486" s="132" t="s">
        <v>3363</v>
      </c>
      <c r="G1486" s="125">
        <v>1926</v>
      </c>
      <c r="H1486" s="122">
        <v>2119</v>
      </c>
      <c r="I1486" s="123">
        <f t="shared" si="721"/>
        <v>-193</v>
      </c>
      <c r="J1486" s="124">
        <f t="shared" si="722"/>
        <v>-9.1080698442661632</v>
      </c>
      <c r="K1486" s="125">
        <v>1580</v>
      </c>
      <c r="L1486" s="122">
        <v>1774</v>
      </c>
      <c r="M1486" s="123">
        <f t="shared" si="723"/>
        <v>-194</v>
      </c>
      <c r="N1486" s="124">
        <f t="shared" si="724"/>
        <v>-10.935738444193912</v>
      </c>
      <c r="O1486" s="125">
        <v>21</v>
      </c>
      <c r="P1486" s="122">
        <v>21</v>
      </c>
      <c r="Q1486" s="123">
        <f t="shared" si="725"/>
        <v>0</v>
      </c>
      <c r="R1486" s="124">
        <f t="shared" si="726"/>
        <v>0</v>
      </c>
      <c r="S1486" s="125">
        <v>325</v>
      </c>
      <c r="T1486" s="122">
        <v>325</v>
      </c>
      <c r="U1486" s="123">
        <f t="shared" si="727"/>
        <v>0</v>
      </c>
      <c r="V1486" s="124">
        <f t="shared" si="728"/>
        <v>0</v>
      </c>
      <c r="W1486" s="121" t="s">
        <v>6486</v>
      </c>
      <c r="X1486" s="122">
        <v>210</v>
      </c>
      <c r="Y1486" s="122">
        <v>210</v>
      </c>
      <c r="Z1486" s="123">
        <f t="shared" si="717"/>
        <v>0</v>
      </c>
      <c r="AA1486" s="124">
        <f t="shared" si="718"/>
        <v>0</v>
      </c>
      <c r="AB1486" s="28" t="s">
        <v>9643</v>
      </c>
      <c r="AC1486" s="122">
        <v>55</v>
      </c>
      <c r="AD1486" s="122">
        <v>55</v>
      </c>
      <c r="AE1486" s="123">
        <f t="shared" si="719"/>
        <v>0</v>
      </c>
      <c r="AF1486" s="29">
        <f t="shared" si="720"/>
        <v>0</v>
      </c>
      <c r="AG1486" s="28" t="s">
        <v>9644</v>
      </c>
      <c r="AH1486" s="122">
        <v>38</v>
      </c>
      <c r="AI1486" s="122">
        <v>38</v>
      </c>
      <c r="AJ1486" s="123">
        <f t="shared" si="729"/>
        <v>0</v>
      </c>
      <c r="AK1486" s="124">
        <f t="shared" si="730"/>
        <v>0</v>
      </c>
      <c r="AL1486" s="28" t="s">
        <v>6391</v>
      </c>
      <c r="AM1486" s="122">
        <v>21</v>
      </c>
      <c r="AN1486" s="122">
        <v>21</v>
      </c>
      <c r="AO1486" s="123">
        <f t="shared" si="731"/>
        <v>0</v>
      </c>
      <c r="AP1486" s="29">
        <f t="shared" si="732"/>
        <v>0</v>
      </c>
      <c r="AQ1486" s="28" t="s">
        <v>6421</v>
      </c>
      <c r="AR1486" s="122" t="s">
        <v>6421</v>
      </c>
      <c r="AS1486" s="122" t="s">
        <v>6421</v>
      </c>
      <c r="AT1486" s="123" t="s">
        <v>6421</v>
      </c>
      <c r="AU1486" s="124" t="s">
        <v>6421</v>
      </c>
      <c r="AV1486" s="9" t="s">
        <v>12337</v>
      </c>
      <c r="AX1486" s="129"/>
      <c r="AY1486" s="139"/>
      <c r="AZ1486" s="139"/>
    </row>
    <row r="1487" spans="3:52" ht="50" customHeight="1">
      <c r="C1487" s="52" t="s">
        <v>6319</v>
      </c>
      <c r="D1487" s="130" t="s">
        <v>3364</v>
      </c>
      <c r="E1487" s="131" t="s">
        <v>6364</v>
      </c>
      <c r="F1487" s="132" t="s">
        <v>3365</v>
      </c>
      <c r="G1487" s="125">
        <v>3180</v>
      </c>
      <c r="H1487" s="122">
        <v>3489</v>
      </c>
      <c r="I1487" s="123">
        <f t="shared" si="721"/>
        <v>-309</v>
      </c>
      <c r="J1487" s="124">
        <f t="shared" si="722"/>
        <v>-8.8564058469475508</v>
      </c>
      <c r="K1487" s="125">
        <v>877</v>
      </c>
      <c r="L1487" s="122">
        <v>987</v>
      </c>
      <c r="M1487" s="123">
        <f t="shared" si="723"/>
        <v>-110</v>
      </c>
      <c r="N1487" s="124">
        <f t="shared" si="724"/>
        <v>-11.144883485309018</v>
      </c>
      <c r="O1487" s="125">
        <v>164</v>
      </c>
      <c r="P1487" s="122">
        <v>164</v>
      </c>
      <c r="Q1487" s="123">
        <f t="shared" si="725"/>
        <v>0</v>
      </c>
      <c r="R1487" s="124">
        <f t="shared" si="726"/>
        <v>0</v>
      </c>
      <c r="S1487" s="125">
        <v>2139</v>
      </c>
      <c r="T1487" s="122">
        <v>2339</v>
      </c>
      <c r="U1487" s="123">
        <f t="shared" si="727"/>
        <v>-200</v>
      </c>
      <c r="V1487" s="124">
        <f t="shared" si="728"/>
        <v>-8.5506626763574172</v>
      </c>
      <c r="W1487" s="121" t="s">
        <v>6441</v>
      </c>
      <c r="X1487" s="122">
        <v>1049</v>
      </c>
      <c r="Y1487" s="122">
        <v>1029</v>
      </c>
      <c r="Z1487" s="123">
        <f t="shared" si="717"/>
        <v>20</v>
      </c>
      <c r="AA1487" s="124">
        <f t="shared" si="718"/>
        <v>1.9436345966958213</v>
      </c>
      <c r="AB1487" s="28" t="s">
        <v>9645</v>
      </c>
      <c r="AC1487" s="122">
        <v>927</v>
      </c>
      <c r="AD1487" s="122">
        <v>917</v>
      </c>
      <c r="AE1487" s="123">
        <f t="shared" si="719"/>
        <v>10</v>
      </c>
      <c r="AF1487" s="29">
        <f t="shared" si="720"/>
        <v>1.0905125408942202</v>
      </c>
      <c r="AG1487" s="28" t="s">
        <v>8002</v>
      </c>
      <c r="AH1487" s="122">
        <v>156</v>
      </c>
      <c r="AI1487" s="122">
        <v>156</v>
      </c>
      <c r="AJ1487" s="123">
        <f t="shared" si="729"/>
        <v>0</v>
      </c>
      <c r="AK1487" s="124">
        <f t="shared" si="730"/>
        <v>0</v>
      </c>
      <c r="AL1487" s="28" t="s">
        <v>6410</v>
      </c>
      <c r="AM1487" s="122">
        <v>7</v>
      </c>
      <c r="AN1487" s="122">
        <v>40</v>
      </c>
      <c r="AO1487" s="123">
        <f t="shared" si="731"/>
        <v>-33</v>
      </c>
      <c r="AP1487" s="29">
        <f t="shared" si="732"/>
        <v>-82.5</v>
      </c>
      <c r="AQ1487" s="28" t="s">
        <v>6418</v>
      </c>
      <c r="AR1487" s="122">
        <v>1</v>
      </c>
      <c r="AS1487" s="122">
        <v>198</v>
      </c>
      <c r="AT1487" s="123">
        <f t="shared" si="733"/>
        <v>-197</v>
      </c>
      <c r="AU1487" s="124">
        <f t="shared" si="734"/>
        <v>-99.494949494949495</v>
      </c>
      <c r="AV1487" s="9" t="s">
        <v>12337</v>
      </c>
      <c r="AX1487" s="129"/>
      <c r="AY1487" s="139"/>
      <c r="AZ1487" s="139"/>
    </row>
    <row r="1488" spans="3:52" ht="50" customHeight="1">
      <c r="C1488" s="52" t="s">
        <v>6319</v>
      </c>
      <c r="D1488" s="130" t="s">
        <v>3366</v>
      </c>
      <c r="E1488" s="131" t="s">
        <v>6364</v>
      </c>
      <c r="F1488" s="132" t="s">
        <v>3367</v>
      </c>
      <c r="G1488" s="125">
        <v>7718</v>
      </c>
      <c r="H1488" s="122">
        <v>8169</v>
      </c>
      <c r="I1488" s="123">
        <f t="shared" si="721"/>
        <v>-451</v>
      </c>
      <c r="J1488" s="124">
        <f t="shared" si="722"/>
        <v>-5.5208715877096335</v>
      </c>
      <c r="K1488" s="125">
        <v>900</v>
      </c>
      <c r="L1488" s="122">
        <v>878</v>
      </c>
      <c r="M1488" s="123">
        <f t="shared" si="723"/>
        <v>22</v>
      </c>
      <c r="N1488" s="124">
        <f t="shared" si="724"/>
        <v>2.5056947608200453</v>
      </c>
      <c r="O1488" s="125">
        <v>28</v>
      </c>
      <c r="P1488" s="122">
        <v>28</v>
      </c>
      <c r="Q1488" s="123">
        <f t="shared" si="725"/>
        <v>0</v>
      </c>
      <c r="R1488" s="124">
        <f t="shared" si="726"/>
        <v>0</v>
      </c>
      <c r="S1488" s="125">
        <v>6790</v>
      </c>
      <c r="T1488" s="122">
        <v>7263</v>
      </c>
      <c r="U1488" s="123">
        <f t="shared" si="727"/>
        <v>-473</v>
      </c>
      <c r="V1488" s="124">
        <f t="shared" si="728"/>
        <v>-6.5124604158061414</v>
      </c>
      <c r="W1488" s="121" t="s">
        <v>9646</v>
      </c>
      <c r="X1488" s="122">
        <v>6141</v>
      </c>
      <c r="Y1488" s="122">
        <v>6615</v>
      </c>
      <c r="Z1488" s="123">
        <f t="shared" ref="Z1488:Z1550" si="735">X1488-Y1488</f>
        <v>-474</v>
      </c>
      <c r="AA1488" s="124">
        <f t="shared" ref="AA1488:AA1550" si="736">Z1488/Y1488*100</f>
        <v>-7.1655328798185938</v>
      </c>
      <c r="AB1488" s="28" t="s">
        <v>6497</v>
      </c>
      <c r="AC1488" s="122">
        <v>510</v>
      </c>
      <c r="AD1488" s="122">
        <v>510</v>
      </c>
      <c r="AE1488" s="123">
        <f t="shared" ref="AE1488:AE1549" si="737">AC1488-AD1488</f>
        <v>0</v>
      </c>
      <c r="AF1488" s="29">
        <f t="shared" ref="AF1488:AF1549" si="738">AE1488/AD1488*100</f>
        <v>0</v>
      </c>
      <c r="AG1488" s="28" t="s">
        <v>6486</v>
      </c>
      <c r="AH1488" s="122">
        <v>138</v>
      </c>
      <c r="AI1488" s="122">
        <v>138</v>
      </c>
      <c r="AJ1488" s="123">
        <f t="shared" si="729"/>
        <v>0</v>
      </c>
      <c r="AK1488" s="124">
        <f t="shared" si="730"/>
        <v>0</v>
      </c>
      <c r="AL1488" s="28" t="s">
        <v>6421</v>
      </c>
      <c r="AM1488" s="122" t="s">
        <v>6421</v>
      </c>
      <c r="AN1488" s="122" t="s">
        <v>6421</v>
      </c>
      <c r="AO1488" s="123" t="s">
        <v>6421</v>
      </c>
      <c r="AP1488" s="29" t="s">
        <v>6421</v>
      </c>
      <c r="AQ1488" s="28" t="s">
        <v>6421</v>
      </c>
      <c r="AR1488" s="122" t="s">
        <v>6421</v>
      </c>
      <c r="AS1488" s="122" t="s">
        <v>6421</v>
      </c>
      <c r="AT1488" s="123" t="s">
        <v>6421</v>
      </c>
      <c r="AU1488" s="124" t="s">
        <v>6421</v>
      </c>
      <c r="AV1488" s="9" t="s">
        <v>12337</v>
      </c>
      <c r="AX1488" s="129"/>
      <c r="AY1488" s="139"/>
      <c r="AZ1488" s="139"/>
    </row>
    <row r="1489" spans="3:52" ht="50" customHeight="1">
      <c r="C1489" s="52" t="s">
        <v>6319</v>
      </c>
      <c r="D1489" s="130" t="s">
        <v>3368</v>
      </c>
      <c r="E1489" s="131" t="s">
        <v>6364</v>
      </c>
      <c r="F1489" s="132" t="s">
        <v>3369</v>
      </c>
      <c r="G1489" s="125">
        <v>2408</v>
      </c>
      <c r="H1489" s="122">
        <v>2328</v>
      </c>
      <c r="I1489" s="123">
        <f t="shared" si="721"/>
        <v>80</v>
      </c>
      <c r="J1489" s="124">
        <f t="shared" si="722"/>
        <v>3.4364261168384882</v>
      </c>
      <c r="K1489" s="125">
        <v>1597</v>
      </c>
      <c r="L1489" s="122">
        <v>1991</v>
      </c>
      <c r="M1489" s="123">
        <f t="shared" si="723"/>
        <v>-394</v>
      </c>
      <c r="N1489" s="124">
        <f t="shared" si="724"/>
        <v>-19.789050728277246</v>
      </c>
      <c r="O1489" s="125" t="s">
        <v>11840</v>
      </c>
      <c r="P1489" s="122" t="s">
        <v>11840</v>
      </c>
      <c r="Q1489" s="123" t="s">
        <v>11839</v>
      </c>
      <c r="R1489" s="124" t="s">
        <v>11840</v>
      </c>
      <c r="S1489" s="125">
        <v>811</v>
      </c>
      <c r="T1489" s="122">
        <v>336</v>
      </c>
      <c r="U1489" s="123">
        <f t="shared" si="727"/>
        <v>475</v>
      </c>
      <c r="V1489" s="124">
        <f t="shared" si="728"/>
        <v>141.36904761904762</v>
      </c>
      <c r="W1489" s="121" t="s">
        <v>9647</v>
      </c>
      <c r="X1489" s="122">
        <v>773</v>
      </c>
      <c r="Y1489" s="122">
        <v>303</v>
      </c>
      <c r="Z1489" s="123">
        <f t="shared" si="735"/>
        <v>470</v>
      </c>
      <c r="AA1489" s="124">
        <f t="shared" si="736"/>
        <v>155.11551155115509</v>
      </c>
      <c r="AB1489" s="28" t="s">
        <v>6488</v>
      </c>
      <c r="AC1489" s="122">
        <v>17</v>
      </c>
      <c r="AD1489" s="122">
        <v>13</v>
      </c>
      <c r="AE1489" s="123">
        <f t="shared" si="737"/>
        <v>4</v>
      </c>
      <c r="AF1489" s="29">
        <f t="shared" si="738"/>
        <v>30.76923076923077</v>
      </c>
      <c r="AG1489" s="28" t="s">
        <v>6441</v>
      </c>
      <c r="AH1489" s="122">
        <v>15</v>
      </c>
      <c r="AI1489" s="122">
        <v>15</v>
      </c>
      <c r="AJ1489" s="123">
        <f t="shared" si="729"/>
        <v>0</v>
      </c>
      <c r="AK1489" s="124">
        <f t="shared" si="730"/>
        <v>0</v>
      </c>
      <c r="AL1489" s="28" t="s">
        <v>9648</v>
      </c>
      <c r="AM1489" s="122">
        <v>6</v>
      </c>
      <c r="AN1489" s="122">
        <v>6</v>
      </c>
      <c r="AO1489" s="123">
        <f t="shared" si="731"/>
        <v>0</v>
      </c>
      <c r="AP1489" s="29">
        <f t="shared" si="732"/>
        <v>0</v>
      </c>
      <c r="AQ1489" s="28" t="s">
        <v>6410</v>
      </c>
      <c r="AR1489" s="122">
        <v>0</v>
      </c>
      <c r="AS1489" s="122">
        <v>0</v>
      </c>
      <c r="AT1489" s="123">
        <f t="shared" si="733"/>
        <v>0</v>
      </c>
      <c r="AU1489" s="124" t="e">
        <f t="shared" si="734"/>
        <v>#DIV/0!</v>
      </c>
      <c r="AV1489" s="9" t="s">
        <v>12337</v>
      </c>
      <c r="AX1489" s="129"/>
      <c r="AY1489" s="139"/>
      <c r="AZ1489" s="139"/>
    </row>
    <row r="1490" spans="3:52" ht="50" customHeight="1">
      <c r="C1490" s="52" t="s">
        <v>6319</v>
      </c>
      <c r="D1490" s="130" t="s">
        <v>3370</v>
      </c>
      <c r="E1490" s="131" t="s">
        <v>6364</v>
      </c>
      <c r="F1490" s="132" t="s">
        <v>3371</v>
      </c>
      <c r="G1490" s="125">
        <v>4664</v>
      </c>
      <c r="H1490" s="122">
        <v>4338</v>
      </c>
      <c r="I1490" s="123">
        <f t="shared" si="721"/>
        <v>326</v>
      </c>
      <c r="J1490" s="124">
        <f t="shared" si="722"/>
        <v>7.5149838635315813</v>
      </c>
      <c r="K1490" s="125">
        <v>1976</v>
      </c>
      <c r="L1490" s="122">
        <v>2777</v>
      </c>
      <c r="M1490" s="123">
        <f t="shared" si="723"/>
        <v>-801</v>
      </c>
      <c r="N1490" s="124">
        <f t="shared" si="724"/>
        <v>-28.844076341375587</v>
      </c>
      <c r="O1490" s="125">
        <v>2</v>
      </c>
      <c r="P1490" s="122">
        <v>2</v>
      </c>
      <c r="Q1490" s="123">
        <f t="shared" si="725"/>
        <v>0</v>
      </c>
      <c r="R1490" s="124">
        <f t="shared" si="726"/>
        <v>0</v>
      </c>
      <c r="S1490" s="125">
        <v>2686</v>
      </c>
      <c r="T1490" s="122">
        <v>1559</v>
      </c>
      <c r="U1490" s="123">
        <f t="shared" si="727"/>
        <v>1127</v>
      </c>
      <c r="V1490" s="124">
        <f t="shared" si="728"/>
        <v>72.289929441949965</v>
      </c>
      <c r="W1490" s="121" t="s">
        <v>7747</v>
      </c>
      <c r="X1490" s="122">
        <v>1010</v>
      </c>
      <c r="Y1490" s="122">
        <v>807</v>
      </c>
      <c r="Z1490" s="123">
        <f t="shared" si="735"/>
        <v>203</v>
      </c>
      <c r="AA1490" s="124">
        <f t="shared" si="736"/>
        <v>25.154894671623296</v>
      </c>
      <c r="AB1490" s="28" t="s">
        <v>6403</v>
      </c>
      <c r="AC1490" s="122">
        <v>1000</v>
      </c>
      <c r="AD1490" s="122" t="s">
        <v>6421</v>
      </c>
      <c r="AE1490" s="123">
        <v>1000</v>
      </c>
      <c r="AF1490" s="29" t="s">
        <v>11832</v>
      </c>
      <c r="AG1490" s="28" t="s">
        <v>6564</v>
      </c>
      <c r="AH1490" s="122">
        <v>208</v>
      </c>
      <c r="AI1490" s="122">
        <v>282</v>
      </c>
      <c r="AJ1490" s="123">
        <f t="shared" si="729"/>
        <v>-74</v>
      </c>
      <c r="AK1490" s="124">
        <f t="shared" si="730"/>
        <v>-26.24113475177305</v>
      </c>
      <c r="AL1490" s="28" t="s">
        <v>8002</v>
      </c>
      <c r="AM1490" s="122">
        <v>206</v>
      </c>
      <c r="AN1490" s="122">
        <v>106</v>
      </c>
      <c r="AO1490" s="123">
        <f t="shared" si="731"/>
        <v>100</v>
      </c>
      <c r="AP1490" s="29">
        <f t="shared" si="732"/>
        <v>94.339622641509436</v>
      </c>
      <c r="AQ1490" s="28" t="s">
        <v>6484</v>
      </c>
      <c r="AR1490" s="122">
        <v>195</v>
      </c>
      <c r="AS1490" s="122">
        <v>296</v>
      </c>
      <c r="AT1490" s="123">
        <f t="shared" si="733"/>
        <v>-101</v>
      </c>
      <c r="AU1490" s="124">
        <f t="shared" si="734"/>
        <v>-34.121621621621621</v>
      </c>
      <c r="AV1490" s="9" t="s">
        <v>12337</v>
      </c>
      <c r="AX1490" s="129"/>
      <c r="AY1490" s="139"/>
      <c r="AZ1490" s="139"/>
    </row>
    <row r="1491" spans="3:52" ht="50" customHeight="1">
      <c r="C1491" s="52" t="s">
        <v>6319</v>
      </c>
      <c r="D1491" s="130" t="s">
        <v>3372</v>
      </c>
      <c r="E1491" s="131" t="s">
        <v>6364</v>
      </c>
      <c r="F1491" s="132" t="s">
        <v>3373</v>
      </c>
      <c r="G1491" s="125">
        <v>2436</v>
      </c>
      <c r="H1491" s="122">
        <v>2676</v>
      </c>
      <c r="I1491" s="123">
        <f t="shared" si="721"/>
        <v>-240</v>
      </c>
      <c r="J1491" s="124">
        <f t="shared" si="722"/>
        <v>-8.9686098654708513</v>
      </c>
      <c r="K1491" s="125">
        <v>1335</v>
      </c>
      <c r="L1491" s="122">
        <v>1678</v>
      </c>
      <c r="M1491" s="123">
        <f t="shared" si="723"/>
        <v>-343</v>
      </c>
      <c r="N1491" s="124">
        <f t="shared" si="724"/>
        <v>-20.441001191895115</v>
      </c>
      <c r="O1491" s="125">
        <v>2</v>
      </c>
      <c r="P1491" s="122">
        <v>2</v>
      </c>
      <c r="Q1491" s="123">
        <f t="shared" si="725"/>
        <v>0</v>
      </c>
      <c r="R1491" s="124">
        <f t="shared" si="726"/>
        <v>0</v>
      </c>
      <c r="S1491" s="125">
        <v>1099</v>
      </c>
      <c r="T1491" s="122">
        <v>996</v>
      </c>
      <c r="U1491" s="123">
        <f t="shared" si="727"/>
        <v>103</v>
      </c>
      <c r="V1491" s="124">
        <f t="shared" si="728"/>
        <v>10.341365461847388</v>
      </c>
      <c r="W1491" s="121" t="s">
        <v>9649</v>
      </c>
      <c r="X1491" s="122">
        <v>925</v>
      </c>
      <c r="Y1491" s="122">
        <v>923</v>
      </c>
      <c r="Z1491" s="123">
        <f t="shared" si="735"/>
        <v>2</v>
      </c>
      <c r="AA1491" s="124">
        <f t="shared" si="736"/>
        <v>0.21668472372697722</v>
      </c>
      <c r="AB1491" s="28" t="s">
        <v>6403</v>
      </c>
      <c r="AC1491" s="122">
        <v>100</v>
      </c>
      <c r="AD1491" s="122" t="s">
        <v>6421</v>
      </c>
      <c r="AE1491" s="123">
        <v>100</v>
      </c>
      <c r="AF1491" s="29" t="s">
        <v>11832</v>
      </c>
      <c r="AG1491" s="28" t="s">
        <v>9650</v>
      </c>
      <c r="AH1491" s="122">
        <v>50</v>
      </c>
      <c r="AI1491" s="122">
        <v>50</v>
      </c>
      <c r="AJ1491" s="123">
        <f t="shared" si="729"/>
        <v>0</v>
      </c>
      <c r="AK1491" s="124">
        <f t="shared" si="730"/>
        <v>0</v>
      </c>
      <c r="AL1491" s="28" t="s">
        <v>7116</v>
      </c>
      <c r="AM1491" s="122">
        <v>24</v>
      </c>
      <c r="AN1491" s="122">
        <v>24</v>
      </c>
      <c r="AO1491" s="123">
        <f t="shared" si="731"/>
        <v>0</v>
      </c>
      <c r="AP1491" s="29">
        <f t="shared" si="732"/>
        <v>0</v>
      </c>
      <c r="AQ1491" s="28" t="s">
        <v>6421</v>
      </c>
      <c r="AR1491" s="122" t="s">
        <v>6421</v>
      </c>
      <c r="AS1491" s="122" t="s">
        <v>6421</v>
      </c>
      <c r="AT1491" s="123" t="s">
        <v>6421</v>
      </c>
      <c r="AU1491" s="124" t="s">
        <v>6421</v>
      </c>
      <c r="AV1491" s="9" t="s">
        <v>12337</v>
      </c>
      <c r="AX1491" s="129"/>
      <c r="AY1491" s="139"/>
      <c r="AZ1491" s="139"/>
    </row>
    <row r="1492" spans="3:52" ht="50" customHeight="1">
      <c r="C1492" s="52" t="s">
        <v>6319</v>
      </c>
      <c r="D1492" s="106" t="s">
        <v>3374</v>
      </c>
      <c r="E1492" s="131" t="s">
        <v>6364</v>
      </c>
      <c r="F1492" s="108" t="s">
        <v>2570</v>
      </c>
      <c r="G1492" s="125">
        <v>1810</v>
      </c>
      <c r="H1492" s="122">
        <v>1932</v>
      </c>
      <c r="I1492" s="123">
        <f t="shared" si="721"/>
        <v>-122</v>
      </c>
      <c r="J1492" s="124">
        <f t="shared" si="722"/>
        <v>-6.3146997929606625</v>
      </c>
      <c r="K1492" s="125">
        <v>802</v>
      </c>
      <c r="L1492" s="122">
        <v>902</v>
      </c>
      <c r="M1492" s="123">
        <f t="shared" si="723"/>
        <v>-100</v>
      </c>
      <c r="N1492" s="124">
        <f t="shared" si="724"/>
        <v>-11.086474501108649</v>
      </c>
      <c r="O1492" s="125">
        <v>107</v>
      </c>
      <c r="P1492" s="122">
        <v>107</v>
      </c>
      <c r="Q1492" s="123">
        <f t="shared" si="725"/>
        <v>0</v>
      </c>
      <c r="R1492" s="124">
        <f t="shared" si="726"/>
        <v>0</v>
      </c>
      <c r="S1492" s="125">
        <v>901</v>
      </c>
      <c r="T1492" s="122">
        <v>923</v>
      </c>
      <c r="U1492" s="123">
        <f t="shared" si="727"/>
        <v>-22</v>
      </c>
      <c r="V1492" s="124">
        <f t="shared" si="728"/>
        <v>-2.3835319609967498</v>
      </c>
      <c r="W1492" s="121" t="s">
        <v>7884</v>
      </c>
      <c r="X1492" s="122">
        <v>371</v>
      </c>
      <c r="Y1492" s="122">
        <v>398</v>
      </c>
      <c r="Z1492" s="123">
        <f t="shared" si="735"/>
        <v>-27</v>
      </c>
      <c r="AA1492" s="124">
        <f t="shared" si="736"/>
        <v>-6.78391959798995</v>
      </c>
      <c r="AB1492" s="28" t="s">
        <v>6441</v>
      </c>
      <c r="AC1492" s="122">
        <v>359</v>
      </c>
      <c r="AD1492" s="122">
        <v>359</v>
      </c>
      <c r="AE1492" s="123">
        <f t="shared" si="737"/>
        <v>0</v>
      </c>
      <c r="AF1492" s="29">
        <f t="shared" si="738"/>
        <v>0</v>
      </c>
      <c r="AG1492" s="28" t="s">
        <v>9651</v>
      </c>
      <c r="AH1492" s="122">
        <v>109</v>
      </c>
      <c r="AI1492" s="122">
        <v>109</v>
      </c>
      <c r="AJ1492" s="123">
        <f t="shared" si="729"/>
        <v>0</v>
      </c>
      <c r="AK1492" s="124">
        <f t="shared" si="730"/>
        <v>0</v>
      </c>
      <c r="AL1492" s="28" t="s">
        <v>6443</v>
      </c>
      <c r="AM1492" s="122">
        <v>58</v>
      </c>
      <c r="AN1492" s="122">
        <v>53</v>
      </c>
      <c r="AO1492" s="123">
        <f t="shared" si="731"/>
        <v>5</v>
      </c>
      <c r="AP1492" s="29">
        <f t="shared" si="732"/>
        <v>9.433962264150944</v>
      </c>
      <c r="AQ1492" s="28" t="s">
        <v>6634</v>
      </c>
      <c r="AR1492" s="122">
        <v>3</v>
      </c>
      <c r="AS1492" s="122">
        <v>3</v>
      </c>
      <c r="AT1492" s="123">
        <f t="shared" si="733"/>
        <v>0</v>
      </c>
      <c r="AU1492" s="124">
        <f t="shared" si="734"/>
        <v>0</v>
      </c>
      <c r="AV1492" s="9" t="s">
        <v>12337</v>
      </c>
      <c r="AX1492" s="129"/>
      <c r="AY1492" s="139"/>
      <c r="AZ1492" s="139"/>
    </row>
    <row r="1493" spans="3:52" ht="50" customHeight="1">
      <c r="C1493" s="52" t="s">
        <v>6319</v>
      </c>
      <c r="D1493" s="106" t="s">
        <v>3375</v>
      </c>
      <c r="E1493" s="131" t="s">
        <v>6364</v>
      </c>
      <c r="F1493" s="108" t="s">
        <v>3376</v>
      </c>
      <c r="G1493" s="125">
        <v>3446</v>
      </c>
      <c r="H1493" s="122">
        <v>2753</v>
      </c>
      <c r="I1493" s="123">
        <f t="shared" si="721"/>
        <v>693</v>
      </c>
      <c r="J1493" s="124">
        <f t="shared" si="722"/>
        <v>25.172539048310931</v>
      </c>
      <c r="K1493" s="125">
        <v>2221</v>
      </c>
      <c r="L1493" s="122">
        <v>1918</v>
      </c>
      <c r="M1493" s="123">
        <f t="shared" si="723"/>
        <v>303</v>
      </c>
      <c r="N1493" s="124">
        <f t="shared" si="724"/>
        <v>15.797705943691346</v>
      </c>
      <c r="O1493" s="125" t="s">
        <v>11840</v>
      </c>
      <c r="P1493" s="122" t="s">
        <v>11840</v>
      </c>
      <c r="Q1493" s="123" t="s">
        <v>11839</v>
      </c>
      <c r="R1493" s="124" t="s">
        <v>11840</v>
      </c>
      <c r="S1493" s="125">
        <v>1225</v>
      </c>
      <c r="T1493" s="122">
        <v>835</v>
      </c>
      <c r="U1493" s="123">
        <f t="shared" si="727"/>
        <v>390</v>
      </c>
      <c r="V1493" s="124">
        <f t="shared" si="728"/>
        <v>46.706586826347305</v>
      </c>
      <c r="W1493" s="121" t="s">
        <v>9652</v>
      </c>
      <c r="X1493" s="122">
        <v>1055</v>
      </c>
      <c r="Y1493" s="122">
        <v>675</v>
      </c>
      <c r="Z1493" s="123">
        <f t="shared" si="735"/>
        <v>380</v>
      </c>
      <c r="AA1493" s="124">
        <f t="shared" si="736"/>
        <v>56.296296296296298</v>
      </c>
      <c r="AB1493" s="28" t="s">
        <v>6532</v>
      </c>
      <c r="AC1493" s="122">
        <v>110</v>
      </c>
      <c r="AD1493" s="122">
        <v>100</v>
      </c>
      <c r="AE1493" s="123">
        <f t="shared" si="737"/>
        <v>10</v>
      </c>
      <c r="AF1493" s="29">
        <f t="shared" si="738"/>
        <v>10</v>
      </c>
      <c r="AG1493" s="28" t="s">
        <v>6450</v>
      </c>
      <c r="AH1493" s="122">
        <v>36</v>
      </c>
      <c r="AI1493" s="122">
        <v>36</v>
      </c>
      <c r="AJ1493" s="123">
        <f t="shared" si="729"/>
        <v>0</v>
      </c>
      <c r="AK1493" s="124">
        <f t="shared" si="730"/>
        <v>0</v>
      </c>
      <c r="AL1493" s="28" t="s">
        <v>9653</v>
      </c>
      <c r="AM1493" s="122">
        <v>19</v>
      </c>
      <c r="AN1493" s="122">
        <v>19</v>
      </c>
      <c r="AO1493" s="123">
        <f t="shared" si="731"/>
        <v>0</v>
      </c>
      <c r="AP1493" s="29">
        <f t="shared" si="732"/>
        <v>0</v>
      </c>
      <c r="AQ1493" s="28" t="s">
        <v>7884</v>
      </c>
      <c r="AR1493" s="122">
        <v>5</v>
      </c>
      <c r="AS1493" s="122">
        <v>5</v>
      </c>
      <c r="AT1493" s="123">
        <f t="shared" si="733"/>
        <v>0</v>
      </c>
      <c r="AU1493" s="124">
        <f t="shared" si="734"/>
        <v>0</v>
      </c>
      <c r="AV1493" s="9" t="s">
        <v>12337</v>
      </c>
      <c r="AX1493" s="129"/>
      <c r="AY1493" s="139"/>
      <c r="AZ1493" s="139"/>
    </row>
    <row r="1494" spans="3:52" ht="50" customHeight="1">
      <c r="C1494" s="52" t="s">
        <v>6319</v>
      </c>
      <c r="D1494" s="130" t="s">
        <v>3377</v>
      </c>
      <c r="E1494" s="131" t="s">
        <v>6364</v>
      </c>
      <c r="F1494" s="132" t="s">
        <v>3378</v>
      </c>
      <c r="G1494" s="125">
        <v>4196</v>
      </c>
      <c r="H1494" s="122">
        <v>3733</v>
      </c>
      <c r="I1494" s="123">
        <f t="shared" si="721"/>
        <v>463</v>
      </c>
      <c r="J1494" s="124">
        <f t="shared" si="722"/>
        <v>12.402893115456736</v>
      </c>
      <c r="K1494" s="125">
        <v>2668</v>
      </c>
      <c r="L1494" s="122">
        <v>2653</v>
      </c>
      <c r="M1494" s="123">
        <f t="shared" si="723"/>
        <v>15</v>
      </c>
      <c r="N1494" s="124">
        <f t="shared" si="724"/>
        <v>0.56539766302299288</v>
      </c>
      <c r="O1494" s="125" t="s">
        <v>11840</v>
      </c>
      <c r="P1494" s="122" t="s">
        <v>11840</v>
      </c>
      <c r="Q1494" s="123" t="s">
        <v>11839</v>
      </c>
      <c r="R1494" s="124" t="s">
        <v>11840</v>
      </c>
      <c r="S1494" s="125">
        <v>1528</v>
      </c>
      <c r="T1494" s="122">
        <v>1080</v>
      </c>
      <c r="U1494" s="123">
        <f t="shared" si="727"/>
        <v>448</v>
      </c>
      <c r="V1494" s="124">
        <f t="shared" si="728"/>
        <v>41.481481481481481</v>
      </c>
      <c r="W1494" s="121" t="s">
        <v>6443</v>
      </c>
      <c r="X1494" s="122">
        <v>861</v>
      </c>
      <c r="Y1494" s="122">
        <v>713</v>
      </c>
      <c r="Z1494" s="123">
        <f t="shared" si="735"/>
        <v>148</v>
      </c>
      <c r="AA1494" s="124">
        <f t="shared" si="736"/>
        <v>20.757363253856941</v>
      </c>
      <c r="AB1494" s="28" t="s">
        <v>9654</v>
      </c>
      <c r="AC1494" s="122">
        <v>602</v>
      </c>
      <c r="AD1494" s="122">
        <v>301</v>
      </c>
      <c r="AE1494" s="123">
        <f t="shared" si="737"/>
        <v>301</v>
      </c>
      <c r="AF1494" s="29">
        <f t="shared" si="738"/>
        <v>100</v>
      </c>
      <c r="AG1494" s="28" t="s">
        <v>7999</v>
      </c>
      <c r="AH1494" s="122">
        <v>54</v>
      </c>
      <c r="AI1494" s="122">
        <v>54</v>
      </c>
      <c r="AJ1494" s="123">
        <f t="shared" si="729"/>
        <v>0</v>
      </c>
      <c r="AK1494" s="124">
        <f t="shared" si="730"/>
        <v>0</v>
      </c>
      <c r="AL1494" s="28" t="s">
        <v>6450</v>
      </c>
      <c r="AM1494" s="122">
        <v>12</v>
      </c>
      <c r="AN1494" s="122">
        <v>12</v>
      </c>
      <c r="AO1494" s="123">
        <f t="shared" si="731"/>
        <v>0</v>
      </c>
      <c r="AP1494" s="29">
        <f t="shared" si="732"/>
        <v>0</v>
      </c>
      <c r="AQ1494" s="28" t="s">
        <v>6421</v>
      </c>
      <c r="AR1494" s="122" t="s">
        <v>6421</v>
      </c>
      <c r="AS1494" s="122" t="s">
        <v>6421</v>
      </c>
      <c r="AT1494" s="123" t="s">
        <v>6421</v>
      </c>
      <c r="AU1494" s="124" t="s">
        <v>6421</v>
      </c>
      <c r="AV1494" s="9" t="s">
        <v>12337</v>
      </c>
      <c r="AX1494" s="129"/>
      <c r="AY1494" s="139"/>
      <c r="AZ1494" s="139"/>
    </row>
    <row r="1495" spans="3:52" ht="50" customHeight="1">
      <c r="C1495" s="52" t="s">
        <v>6319</v>
      </c>
      <c r="D1495" s="130" t="s">
        <v>3379</v>
      </c>
      <c r="E1495" s="131" t="s">
        <v>6364</v>
      </c>
      <c r="F1495" s="132" t="s">
        <v>3380</v>
      </c>
      <c r="G1495" s="125">
        <v>3860</v>
      </c>
      <c r="H1495" s="122">
        <v>3957</v>
      </c>
      <c r="I1495" s="123">
        <f t="shared" si="721"/>
        <v>-97</v>
      </c>
      <c r="J1495" s="124">
        <f t="shared" si="722"/>
        <v>-2.4513520343694717</v>
      </c>
      <c r="K1495" s="125">
        <v>2540</v>
      </c>
      <c r="L1495" s="122">
        <v>2538</v>
      </c>
      <c r="M1495" s="123">
        <f t="shared" si="723"/>
        <v>2</v>
      </c>
      <c r="N1495" s="124">
        <f t="shared" si="724"/>
        <v>7.8802206461780933E-2</v>
      </c>
      <c r="O1495" s="125">
        <v>519</v>
      </c>
      <c r="P1495" s="122">
        <v>494</v>
      </c>
      <c r="Q1495" s="123">
        <f t="shared" si="725"/>
        <v>25</v>
      </c>
      <c r="R1495" s="124">
        <f t="shared" si="726"/>
        <v>5.0607287449392713</v>
      </c>
      <c r="S1495" s="125">
        <v>801</v>
      </c>
      <c r="T1495" s="122">
        <v>925</v>
      </c>
      <c r="U1495" s="123">
        <f t="shared" si="727"/>
        <v>-124</v>
      </c>
      <c r="V1495" s="124">
        <f t="shared" si="728"/>
        <v>-13.405405405405405</v>
      </c>
      <c r="W1495" s="121" t="s">
        <v>6471</v>
      </c>
      <c r="X1495" s="122">
        <v>329</v>
      </c>
      <c r="Y1495" s="122">
        <v>328</v>
      </c>
      <c r="Z1495" s="123">
        <f t="shared" si="735"/>
        <v>1</v>
      </c>
      <c r="AA1495" s="124">
        <f t="shared" si="736"/>
        <v>0.3048780487804878</v>
      </c>
      <c r="AB1495" s="28" t="s">
        <v>6963</v>
      </c>
      <c r="AC1495" s="122">
        <v>146</v>
      </c>
      <c r="AD1495" s="122">
        <v>105</v>
      </c>
      <c r="AE1495" s="123">
        <f t="shared" si="737"/>
        <v>41</v>
      </c>
      <c r="AF1495" s="29">
        <f t="shared" si="738"/>
        <v>39.047619047619051</v>
      </c>
      <c r="AG1495" s="28" t="s">
        <v>6432</v>
      </c>
      <c r="AH1495" s="122">
        <v>105</v>
      </c>
      <c r="AI1495" s="122">
        <v>105</v>
      </c>
      <c r="AJ1495" s="123">
        <f t="shared" si="729"/>
        <v>0</v>
      </c>
      <c r="AK1495" s="124">
        <f t="shared" si="730"/>
        <v>0</v>
      </c>
      <c r="AL1495" s="28" t="s">
        <v>6418</v>
      </c>
      <c r="AM1495" s="122">
        <v>85</v>
      </c>
      <c r="AN1495" s="122">
        <v>85</v>
      </c>
      <c r="AO1495" s="123">
        <f t="shared" si="731"/>
        <v>0</v>
      </c>
      <c r="AP1495" s="29">
        <f t="shared" si="732"/>
        <v>0</v>
      </c>
      <c r="AQ1495" s="28" t="s">
        <v>6514</v>
      </c>
      <c r="AR1495" s="122">
        <v>70</v>
      </c>
      <c r="AS1495" s="122">
        <v>235</v>
      </c>
      <c r="AT1495" s="123">
        <f t="shared" si="733"/>
        <v>-165</v>
      </c>
      <c r="AU1495" s="124">
        <f t="shared" si="734"/>
        <v>-70.212765957446805</v>
      </c>
      <c r="AV1495" s="9" t="s">
        <v>12337</v>
      </c>
      <c r="AX1495" s="129"/>
      <c r="AY1495" s="139"/>
      <c r="AZ1495" s="139"/>
    </row>
    <row r="1496" spans="3:52" ht="50" customHeight="1">
      <c r="C1496" s="52" t="s">
        <v>6319</v>
      </c>
      <c r="D1496" s="130" t="s">
        <v>3381</v>
      </c>
      <c r="E1496" s="131" t="s">
        <v>6364</v>
      </c>
      <c r="F1496" s="132" t="s">
        <v>3382</v>
      </c>
      <c r="G1496" s="125">
        <v>2314</v>
      </c>
      <c r="H1496" s="122">
        <v>2626</v>
      </c>
      <c r="I1496" s="123">
        <f t="shared" si="721"/>
        <v>-312</v>
      </c>
      <c r="J1496" s="124">
        <f t="shared" si="722"/>
        <v>-11.881188118811881</v>
      </c>
      <c r="K1496" s="125">
        <v>1090</v>
      </c>
      <c r="L1496" s="122">
        <v>1127</v>
      </c>
      <c r="M1496" s="123">
        <f t="shared" si="723"/>
        <v>-37</v>
      </c>
      <c r="N1496" s="124">
        <f t="shared" si="724"/>
        <v>-3.2830523513753325</v>
      </c>
      <c r="O1496" s="125">
        <v>344</v>
      </c>
      <c r="P1496" s="122">
        <v>390</v>
      </c>
      <c r="Q1496" s="123">
        <f t="shared" si="725"/>
        <v>-46</v>
      </c>
      <c r="R1496" s="124">
        <f t="shared" si="726"/>
        <v>-11.794871794871794</v>
      </c>
      <c r="S1496" s="125">
        <v>880</v>
      </c>
      <c r="T1496" s="122">
        <v>1109</v>
      </c>
      <c r="U1496" s="123">
        <f t="shared" si="727"/>
        <v>-229</v>
      </c>
      <c r="V1496" s="124">
        <f t="shared" si="728"/>
        <v>-20.649233543733093</v>
      </c>
      <c r="W1496" s="121" t="s">
        <v>9655</v>
      </c>
      <c r="X1496" s="122">
        <v>395</v>
      </c>
      <c r="Y1496" s="122">
        <v>394</v>
      </c>
      <c r="Z1496" s="123">
        <f t="shared" si="735"/>
        <v>1</v>
      </c>
      <c r="AA1496" s="124">
        <f t="shared" si="736"/>
        <v>0.25380710659898476</v>
      </c>
      <c r="AB1496" s="28" t="s">
        <v>7900</v>
      </c>
      <c r="AC1496" s="122">
        <v>300</v>
      </c>
      <c r="AD1496" s="122">
        <v>300</v>
      </c>
      <c r="AE1496" s="123">
        <f t="shared" si="737"/>
        <v>0</v>
      </c>
      <c r="AF1496" s="29">
        <f t="shared" si="738"/>
        <v>0</v>
      </c>
      <c r="AG1496" s="28" t="s">
        <v>9656</v>
      </c>
      <c r="AH1496" s="122">
        <v>74</v>
      </c>
      <c r="AI1496" s="122">
        <v>74</v>
      </c>
      <c r="AJ1496" s="123">
        <f t="shared" si="729"/>
        <v>0</v>
      </c>
      <c r="AK1496" s="124">
        <f t="shared" si="730"/>
        <v>0</v>
      </c>
      <c r="AL1496" s="28" t="s">
        <v>9657</v>
      </c>
      <c r="AM1496" s="122">
        <v>47</v>
      </c>
      <c r="AN1496" s="122">
        <v>53</v>
      </c>
      <c r="AO1496" s="123">
        <f t="shared" si="731"/>
        <v>-6</v>
      </c>
      <c r="AP1496" s="29">
        <f t="shared" si="732"/>
        <v>-11.320754716981133</v>
      </c>
      <c r="AQ1496" s="28" t="s">
        <v>9658</v>
      </c>
      <c r="AR1496" s="122">
        <v>34</v>
      </c>
      <c r="AS1496" s="122">
        <v>34</v>
      </c>
      <c r="AT1496" s="123">
        <f t="shared" si="733"/>
        <v>0</v>
      </c>
      <c r="AU1496" s="124">
        <f t="shared" si="734"/>
        <v>0</v>
      </c>
      <c r="AV1496" s="9" t="s">
        <v>12337</v>
      </c>
      <c r="AX1496" s="129"/>
      <c r="AY1496" s="139"/>
      <c r="AZ1496" s="139"/>
    </row>
    <row r="1497" spans="3:52" ht="50" customHeight="1">
      <c r="C1497" s="52" t="s">
        <v>6319</v>
      </c>
      <c r="D1497" s="130" t="s">
        <v>3383</v>
      </c>
      <c r="E1497" s="131" t="s">
        <v>6364</v>
      </c>
      <c r="F1497" s="132" t="s">
        <v>3384</v>
      </c>
      <c r="G1497" s="125">
        <v>1758</v>
      </c>
      <c r="H1497" s="122">
        <v>1875</v>
      </c>
      <c r="I1497" s="123">
        <f t="shared" si="721"/>
        <v>-117</v>
      </c>
      <c r="J1497" s="124">
        <f t="shared" si="722"/>
        <v>-6.2399999999999993</v>
      </c>
      <c r="K1497" s="125">
        <v>1389</v>
      </c>
      <c r="L1497" s="122">
        <v>1435</v>
      </c>
      <c r="M1497" s="123">
        <f t="shared" si="723"/>
        <v>-46</v>
      </c>
      <c r="N1497" s="124">
        <f t="shared" si="724"/>
        <v>-3.2055749128919864</v>
      </c>
      <c r="O1497" s="125">
        <v>136</v>
      </c>
      <c r="P1497" s="122">
        <v>151</v>
      </c>
      <c r="Q1497" s="123">
        <f t="shared" si="725"/>
        <v>-15</v>
      </c>
      <c r="R1497" s="124">
        <f t="shared" si="726"/>
        <v>-9.9337748344370862</v>
      </c>
      <c r="S1497" s="125">
        <v>233</v>
      </c>
      <c r="T1497" s="122">
        <v>290</v>
      </c>
      <c r="U1497" s="123">
        <f t="shared" si="727"/>
        <v>-57</v>
      </c>
      <c r="V1497" s="124">
        <f t="shared" si="728"/>
        <v>-19.655172413793103</v>
      </c>
      <c r="W1497" s="121" t="s">
        <v>9659</v>
      </c>
      <c r="X1497" s="122">
        <v>53</v>
      </c>
      <c r="Y1497" s="122">
        <v>63</v>
      </c>
      <c r="Z1497" s="123">
        <f t="shared" si="735"/>
        <v>-10</v>
      </c>
      <c r="AA1497" s="124">
        <f t="shared" si="736"/>
        <v>-15.873015873015872</v>
      </c>
      <c r="AB1497" s="28" t="s">
        <v>7305</v>
      </c>
      <c r="AC1497" s="122">
        <v>51</v>
      </c>
      <c r="AD1497" s="122">
        <v>70</v>
      </c>
      <c r="AE1497" s="123">
        <f t="shared" si="737"/>
        <v>-19</v>
      </c>
      <c r="AF1497" s="29">
        <f t="shared" si="738"/>
        <v>-27.142857142857142</v>
      </c>
      <c r="AG1497" s="28" t="s">
        <v>9660</v>
      </c>
      <c r="AH1497" s="122">
        <v>39</v>
      </c>
      <c r="AI1497" s="122">
        <v>46</v>
      </c>
      <c r="AJ1497" s="123">
        <f t="shared" si="729"/>
        <v>-7</v>
      </c>
      <c r="AK1497" s="124">
        <f t="shared" si="730"/>
        <v>-15.217391304347828</v>
      </c>
      <c r="AL1497" s="28" t="s">
        <v>6392</v>
      </c>
      <c r="AM1497" s="122">
        <v>35</v>
      </c>
      <c r="AN1497" s="122">
        <v>37</v>
      </c>
      <c r="AO1497" s="123">
        <f t="shared" si="731"/>
        <v>-2</v>
      </c>
      <c r="AP1497" s="29">
        <f t="shared" si="732"/>
        <v>-5.4054054054054053</v>
      </c>
      <c r="AQ1497" s="28" t="s">
        <v>9661</v>
      </c>
      <c r="AR1497" s="122">
        <v>32</v>
      </c>
      <c r="AS1497" s="122">
        <v>50</v>
      </c>
      <c r="AT1497" s="123">
        <f t="shared" si="733"/>
        <v>-18</v>
      </c>
      <c r="AU1497" s="124">
        <f t="shared" si="734"/>
        <v>-36</v>
      </c>
      <c r="AV1497" s="9" t="s">
        <v>12337</v>
      </c>
      <c r="AX1497" s="129"/>
      <c r="AY1497" s="139"/>
      <c r="AZ1497" s="139"/>
    </row>
    <row r="1498" spans="3:52" ht="50" customHeight="1">
      <c r="C1498" s="52" t="s">
        <v>6320</v>
      </c>
      <c r="D1498" s="130" t="s">
        <v>3385</v>
      </c>
      <c r="E1498" s="131" t="s">
        <v>6364</v>
      </c>
      <c r="F1498" s="132" t="s">
        <v>3386</v>
      </c>
      <c r="G1498" s="125">
        <v>1717</v>
      </c>
      <c r="H1498" s="122">
        <v>1443</v>
      </c>
      <c r="I1498" s="123">
        <f t="shared" si="721"/>
        <v>274</v>
      </c>
      <c r="J1498" s="124">
        <f t="shared" si="722"/>
        <v>18.988218988218989</v>
      </c>
      <c r="K1498" s="125" t="s">
        <v>11904</v>
      </c>
      <c r="L1498" s="122" t="s">
        <v>11904</v>
      </c>
      <c r="M1498" s="123" t="s">
        <v>11837</v>
      </c>
      <c r="N1498" s="124" t="s">
        <v>11837</v>
      </c>
      <c r="O1498" s="125" t="s">
        <v>11840</v>
      </c>
      <c r="P1498" s="122" t="s">
        <v>11840</v>
      </c>
      <c r="Q1498" s="123" t="s">
        <v>11839</v>
      </c>
      <c r="R1498" s="124" t="s">
        <v>11840</v>
      </c>
      <c r="S1498" s="125">
        <v>1717</v>
      </c>
      <c r="T1498" s="122">
        <v>1443</v>
      </c>
      <c r="U1498" s="123">
        <f t="shared" si="727"/>
        <v>274</v>
      </c>
      <c r="V1498" s="124">
        <f t="shared" si="728"/>
        <v>18.988218988218989</v>
      </c>
      <c r="W1498" s="121" t="s">
        <v>9662</v>
      </c>
      <c r="X1498" s="122">
        <v>1108</v>
      </c>
      <c r="Y1498" s="122">
        <v>898</v>
      </c>
      <c r="Z1498" s="123">
        <f t="shared" si="735"/>
        <v>210</v>
      </c>
      <c r="AA1498" s="124">
        <f t="shared" si="736"/>
        <v>23.385300668151448</v>
      </c>
      <c r="AB1498" s="28" t="s">
        <v>9663</v>
      </c>
      <c r="AC1498" s="122">
        <v>427</v>
      </c>
      <c r="AD1498" s="122">
        <v>357</v>
      </c>
      <c r="AE1498" s="123">
        <f t="shared" si="737"/>
        <v>70</v>
      </c>
      <c r="AF1498" s="29">
        <f t="shared" si="738"/>
        <v>19.607843137254903</v>
      </c>
      <c r="AG1498" s="28" t="s">
        <v>9664</v>
      </c>
      <c r="AH1498" s="122">
        <v>183</v>
      </c>
      <c r="AI1498" s="122">
        <v>188</v>
      </c>
      <c r="AJ1498" s="123">
        <f t="shared" si="729"/>
        <v>-5</v>
      </c>
      <c r="AK1498" s="124">
        <f t="shared" si="730"/>
        <v>-2.6595744680851063</v>
      </c>
      <c r="AL1498" s="28" t="s">
        <v>6421</v>
      </c>
      <c r="AM1498" s="122" t="s">
        <v>6421</v>
      </c>
      <c r="AN1498" s="122" t="s">
        <v>6421</v>
      </c>
      <c r="AO1498" s="123" t="s">
        <v>6421</v>
      </c>
      <c r="AP1498" s="29" t="s">
        <v>6421</v>
      </c>
      <c r="AQ1498" s="28" t="s">
        <v>6421</v>
      </c>
      <c r="AR1498" s="122" t="s">
        <v>6421</v>
      </c>
      <c r="AS1498" s="122" t="s">
        <v>6421</v>
      </c>
      <c r="AT1498" s="123" t="s">
        <v>6421</v>
      </c>
      <c r="AU1498" s="124" t="s">
        <v>6421</v>
      </c>
      <c r="AV1498" s="104"/>
      <c r="AX1498" s="129"/>
      <c r="AY1498" s="139"/>
      <c r="AZ1498" s="139"/>
    </row>
    <row r="1499" spans="3:52" ht="50" customHeight="1">
      <c r="C1499" s="52" t="s">
        <v>6320</v>
      </c>
      <c r="D1499" s="130" t="s">
        <v>3387</v>
      </c>
      <c r="E1499" s="131" t="s">
        <v>6364</v>
      </c>
      <c r="F1499" s="132" t="s">
        <v>3388</v>
      </c>
      <c r="G1499" s="125">
        <v>19</v>
      </c>
      <c r="H1499" s="122">
        <v>19</v>
      </c>
      <c r="I1499" s="123">
        <f t="shared" si="721"/>
        <v>0</v>
      </c>
      <c r="J1499" s="124">
        <f t="shared" si="722"/>
        <v>0</v>
      </c>
      <c r="K1499" s="125">
        <v>19</v>
      </c>
      <c r="L1499" s="122">
        <v>19</v>
      </c>
      <c r="M1499" s="123">
        <f t="shared" si="723"/>
        <v>0</v>
      </c>
      <c r="N1499" s="124">
        <f t="shared" si="724"/>
        <v>0</v>
      </c>
      <c r="O1499" s="125" t="s">
        <v>11840</v>
      </c>
      <c r="P1499" s="122" t="s">
        <v>11840</v>
      </c>
      <c r="Q1499" s="123" t="s">
        <v>11839</v>
      </c>
      <c r="R1499" s="124" t="s">
        <v>11840</v>
      </c>
      <c r="S1499" s="125" t="s">
        <v>6421</v>
      </c>
      <c r="T1499" s="122" t="s">
        <v>6421</v>
      </c>
      <c r="U1499" s="123" t="s">
        <v>6421</v>
      </c>
      <c r="V1499" s="124" t="s">
        <v>6421</v>
      </c>
      <c r="W1499" s="121" t="s">
        <v>11839</v>
      </c>
      <c r="X1499" s="122" t="s">
        <v>11840</v>
      </c>
      <c r="Y1499" s="122" t="s">
        <v>11840</v>
      </c>
      <c r="Z1499" s="123" t="s">
        <v>11840</v>
      </c>
      <c r="AA1499" s="124" t="s">
        <v>11840</v>
      </c>
      <c r="AB1499" s="28" t="s">
        <v>11839</v>
      </c>
      <c r="AC1499" s="122" t="s">
        <v>11839</v>
      </c>
      <c r="AD1499" s="122" t="s">
        <v>11839</v>
      </c>
      <c r="AE1499" s="123" t="s">
        <v>11839</v>
      </c>
      <c r="AF1499" s="29" t="s">
        <v>11839</v>
      </c>
      <c r="AG1499" s="28" t="s">
        <v>11839</v>
      </c>
      <c r="AH1499" s="122" t="s">
        <v>11839</v>
      </c>
      <c r="AI1499" s="122" t="s">
        <v>11839</v>
      </c>
      <c r="AJ1499" s="123" t="s">
        <v>11839</v>
      </c>
      <c r="AK1499" s="124" t="s">
        <v>11839</v>
      </c>
      <c r="AL1499" s="28" t="s">
        <v>11839</v>
      </c>
      <c r="AM1499" s="122" t="s">
        <v>11839</v>
      </c>
      <c r="AN1499" s="122" t="s">
        <v>11839</v>
      </c>
      <c r="AO1499" s="123" t="s">
        <v>11839</v>
      </c>
      <c r="AP1499" s="29" t="s">
        <v>11839</v>
      </c>
      <c r="AQ1499" s="28" t="s">
        <v>11839</v>
      </c>
      <c r="AR1499" s="122" t="s">
        <v>11839</v>
      </c>
      <c r="AS1499" s="122" t="s">
        <v>11839</v>
      </c>
      <c r="AT1499" s="123" t="s">
        <v>11839</v>
      </c>
      <c r="AU1499" s="124" t="s">
        <v>11839</v>
      </c>
      <c r="AV1499" s="104"/>
      <c r="AX1499" s="129"/>
      <c r="AY1499" s="139"/>
      <c r="AZ1499" s="139"/>
    </row>
    <row r="1500" spans="3:52" ht="50" customHeight="1">
      <c r="C1500" s="52" t="s">
        <v>6320</v>
      </c>
      <c r="D1500" s="130" t="s">
        <v>3389</v>
      </c>
      <c r="E1500" s="131" t="s">
        <v>6364</v>
      </c>
      <c r="F1500" s="132" t="s">
        <v>3390</v>
      </c>
      <c r="G1500" s="125">
        <v>6</v>
      </c>
      <c r="H1500" s="122">
        <v>7</v>
      </c>
      <c r="I1500" s="123">
        <f t="shared" si="721"/>
        <v>-1</v>
      </c>
      <c r="J1500" s="124">
        <f t="shared" si="722"/>
        <v>-14.285714285714285</v>
      </c>
      <c r="K1500" s="125">
        <v>6</v>
      </c>
      <c r="L1500" s="122">
        <v>7</v>
      </c>
      <c r="M1500" s="123">
        <f t="shared" si="723"/>
        <v>-1</v>
      </c>
      <c r="N1500" s="124">
        <f t="shared" si="724"/>
        <v>-14.285714285714285</v>
      </c>
      <c r="O1500" s="125" t="s">
        <v>11840</v>
      </c>
      <c r="P1500" s="122" t="s">
        <v>11840</v>
      </c>
      <c r="Q1500" s="123" t="s">
        <v>11839</v>
      </c>
      <c r="R1500" s="124" t="s">
        <v>11840</v>
      </c>
      <c r="S1500" s="125" t="s">
        <v>6421</v>
      </c>
      <c r="T1500" s="122" t="s">
        <v>6421</v>
      </c>
      <c r="U1500" s="123" t="s">
        <v>6421</v>
      </c>
      <c r="V1500" s="124" t="s">
        <v>6421</v>
      </c>
      <c r="W1500" s="121" t="s">
        <v>11839</v>
      </c>
      <c r="X1500" s="122" t="s">
        <v>11840</v>
      </c>
      <c r="Y1500" s="122" t="s">
        <v>11840</v>
      </c>
      <c r="Z1500" s="123" t="s">
        <v>11840</v>
      </c>
      <c r="AA1500" s="124" t="s">
        <v>11840</v>
      </c>
      <c r="AB1500" s="28" t="s">
        <v>11839</v>
      </c>
      <c r="AC1500" s="122" t="s">
        <v>11839</v>
      </c>
      <c r="AD1500" s="122" t="s">
        <v>11839</v>
      </c>
      <c r="AE1500" s="123" t="s">
        <v>11839</v>
      </c>
      <c r="AF1500" s="29" t="s">
        <v>11839</v>
      </c>
      <c r="AG1500" s="28" t="s">
        <v>11839</v>
      </c>
      <c r="AH1500" s="122" t="s">
        <v>11839</v>
      </c>
      <c r="AI1500" s="122" t="s">
        <v>11839</v>
      </c>
      <c r="AJ1500" s="123" t="s">
        <v>11839</v>
      </c>
      <c r="AK1500" s="124" t="s">
        <v>11839</v>
      </c>
      <c r="AL1500" s="28" t="s">
        <v>11839</v>
      </c>
      <c r="AM1500" s="122" t="s">
        <v>11839</v>
      </c>
      <c r="AN1500" s="122" t="s">
        <v>11839</v>
      </c>
      <c r="AO1500" s="123" t="s">
        <v>11839</v>
      </c>
      <c r="AP1500" s="29" t="s">
        <v>11839</v>
      </c>
      <c r="AQ1500" s="28" t="s">
        <v>11839</v>
      </c>
      <c r="AR1500" s="122" t="s">
        <v>11839</v>
      </c>
      <c r="AS1500" s="122" t="s">
        <v>11839</v>
      </c>
      <c r="AT1500" s="123" t="s">
        <v>11839</v>
      </c>
      <c r="AU1500" s="124" t="s">
        <v>11839</v>
      </c>
      <c r="AV1500" s="104"/>
      <c r="AX1500" s="129"/>
      <c r="AY1500" s="139"/>
      <c r="AZ1500" s="139"/>
    </row>
    <row r="1501" spans="3:52" ht="50" customHeight="1">
      <c r="C1501" s="52" t="s">
        <v>6320</v>
      </c>
      <c r="D1501" s="130" t="s">
        <v>3391</v>
      </c>
      <c r="E1501" s="131" t="s">
        <v>6364</v>
      </c>
      <c r="F1501" s="132" t="s">
        <v>3392</v>
      </c>
      <c r="G1501" s="125">
        <v>236</v>
      </c>
      <c r="H1501" s="122">
        <v>280</v>
      </c>
      <c r="I1501" s="123">
        <f t="shared" si="721"/>
        <v>-44</v>
      </c>
      <c r="J1501" s="124">
        <f t="shared" si="722"/>
        <v>-15.714285714285714</v>
      </c>
      <c r="K1501" s="125" t="s">
        <v>11904</v>
      </c>
      <c r="L1501" s="122" t="s">
        <v>11904</v>
      </c>
      <c r="M1501" s="123" t="s">
        <v>11837</v>
      </c>
      <c r="N1501" s="124" t="s">
        <v>11837</v>
      </c>
      <c r="O1501" s="125" t="s">
        <v>11840</v>
      </c>
      <c r="P1501" s="122" t="s">
        <v>11840</v>
      </c>
      <c r="Q1501" s="123" t="s">
        <v>11839</v>
      </c>
      <c r="R1501" s="124" t="s">
        <v>11840</v>
      </c>
      <c r="S1501" s="125">
        <v>236</v>
      </c>
      <c r="T1501" s="122">
        <v>280</v>
      </c>
      <c r="U1501" s="123">
        <f t="shared" si="727"/>
        <v>-44</v>
      </c>
      <c r="V1501" s="124">
        <f t="shared" si="728"/>
        <v>-15.714285714285714</v>
      </c>
      <c r="W1501" s="121" t="s">
        <v>7491</v>
      </c>
      <c r="X1501" s="122">
        <v>236</v>
      </c>
      <c r="Y1501" s="122">
        <v>280</v>
      </c>
      <c r="Z1501" s="123">
        <f t="shared" si="735"/>
        <v>-44</v>
      </c>
      <c r="AA1501" s="124">
        <f t="shared" si="736"/>
        <v>-15.714285714285714</v>
      </c>
      <c r="AB1501" s="28" t="s">
        <v>11839</v>
      </c>
      <c r="AC1501" s="122" t="s">
        <v>11839</v>
      </c>
      <c r="AD1501" s="122" t="s">
        <v>11839</v>
      </c>
      <c r="AE1501" s="123" t="s">
        <v>11839</v>
      </c>
      <c r="AF1501" s="29" t="s">
        <v>11839</v>
      </c>
      <c r="AG1501" s="28" t="s">
        <v>11839</v>
      </c>
      <c r="AH1501" s="122" t="s">
        <v>11839</v>
      </c>
      <c r="AI1501" s="122" t="s">
        <v>11839</v>
      </c>
      <c r="AJ1501" s="123" t="s">
        <v>11839</v>
      </c>
      <c r="AK1501" s="124" t="s">
        <v>11839</v>
      </c>
      <c r="AL1501" s="28" t="s">
        <v>11839</v>
      </c>
      <c r="AM1501" s="122" t="s">
        <v>11839</v>
      </c>
      <c r="AN1501" s="122" t="s">
        <v>11839</v>
      </c>
      <c r="AO1501" s="123" t="s">
        <v>11839</v>
      </c>
      <c r="AP1501" s="29" t="s">
        <v>11839</v>
      </c>
      <c r="AQ1501" s="28" t="s">
        <v>11839</v>
      </c>
      <c r="AR1501" s="122" t="s">
        <v>11839</v>
      </c>
      <c r="AS1501" s="122" t="s">
        <v>11839</v>
      </c>
      <c r="AT1501" s="123" t="s">
        <v>11839</v>
      </c>
      <c r="AU1501" s="124" t="s">
        <v>11837</v>
      </c>
      <c r="AV1501" s="104"/>
      <c r="AX1501" s="129"/>
      <c r="AY1501" s="139"/>
      <c r="AZ1501" s="139"/>
    </row>
    <row r="1502" spans="3:52" ht="50" customHeight="1">
      <c r="C1502" s="52" t="s">
        <v>6320</v>
      </c>
      <c r="D1502" s="130" t="s">
        <v>3393</v>
      </c>
      <c r="E1502" s="131" t="s">
        <v>6364</v>
      </c>
      <c r="F1502" s="132" t="s">
        <v>3394</v>
      </c>
      <c r="G1502" s="125">
        <v>24240</v>
      </c>
      <c r="H1502" s="122">
        <v>25350</v>
      </c>
      <c r="I1502" s="123">
        <f t="shared" si="721"/>
        <v>-1110</v>
      </c>
      <c r="J1502" s="124">
        <f t="shared" si="722"/>
        <v>-4.3786982248520712</v>
      </c>
      <c r="K1502" s="125">
        <v>24240</v>
      </c>
      <c r="L1502" s="122">
        <v>25350</v>
      </c>
      <c r="M1502" s="123">
        <f t="shared" si="723"/>
        <v>-1110</v>
      </c>
      <c r="N1502" s="124">
        <f t="shared" si="724"/>
        <v>-4.3786982248520712</v>
      </c>
      <c r="O1502" s="125" t="s">
        <v>11840</v>
      </c>
      <c r="P1502" s="122" t="s">
        <v>11840</v>
      </c>
      <c r="Q1502" s="123" t="s">
        <v>11839</v>
      </c>
      <c r="R1502" s="124" t="s">
        <v>11840</v>
      </c>
      <c r="S1502" s="125" t="s">
        <v>6421</v>
      </c>
      <c r="T1502" s="122" t="s">
        <v>6421</v>
      </c>
      <c r="U1502" s="123" t="s">
        <v>6421</v>
      </c>
      <c r="V1502" s="124" t="s">
        <v>6421</v>
      </c>
      <c r="W1502" s="121" t="s">
        <v>11839</v>
      </c>
      <c r="X1502" s="122" t="s">
        <v>11840</v>
      </c>
      <c r="Y1502" s="122" t="s">
        <v>11840</v>
      </c>
      <c r="Z1502" s="123" t="s">
        <v>11840</v>
      </c>
      <c r="AA1502" s="124" t="s">
        <v>11840</v>
      </c>
      <c r="AB1502" s="28" t="s">
        <v>11839</v>
      </c>
      <c r="AC1502" s="122" t="s">
        <v>11839</v>
      </c>
      <c r="AD1502" s="122" t="s">
        <v>11839</v>
      </c>
      <c r="AE1502" s="123" t="s">
        <v>11839</v>
      </c>
      <c r="AF1502" s="29" t="s">
        <v>11839</v>
      </c>
      <c r="AG1502" s="28" t="s">
        <v>11839</v>
      </c>
      <c r="AH1502" s="122" t="s">
        <v>11839</v>
      </c>
      <c r="AI1502" s="122" t="s">
        <v>11839</v>
      </c>
      <c r="AJ1502" s="123" t="s">
        <v>11839</v>
      </c>
      <c r="AK1502" s="124" t="s">
        <v>11839</v>
      </c>
      <c r="AL1502" s="28" t="s">
        <v>11839</v>
      </c>
      <c r="AM1502" s="122" t="s">
        <v>11839</v>
      </c>
      <c r="AN1502" s="122" t="s">
        <v>11839</v>
      </c>
      <c r="AO1502" s="123" t="s">
        <v>11839</v>
      </c>
      <c r="AP1502" s="29" t="s">
        <v>11839</v>
      </c>
      <c r="AQ1502" s="28" t="s">
        <v>11839</v>
      </c>
      <c r="AR1502" s="122" t="s">
        <v>11839</v>
      </c>
      <c r="AS1502" s="122" t="s">
        <v>11839</v>
      </c>
      <c r="AT1502" s="123" t="s">
        <v>11839</v>
      </c>
      <c r="AU1502" s="124" t="s">
        <v>11839</v>
      </c>
      <c r="AV1502" s="104"/>
      <c r="AX1502" s="129"/>
      <c r="AY1502" s="139"/>
      <c r="AZ1502" s="139"/>
    </row>
    <row r="1503" spans="3:52" ht="50" customHeight="1">
      <c r="C1503" s="52" t="s">
        <v>6320</v>
      </c>
      <c r="D1503" s="130" t="s">
        <v>3395</v>
      </c>
      <c r="E1503" s="131" t="s">
        <v>6364</v>
      </c>
      <c r="F1503" s="132" t="s">
        <v>3396</v>
      </c>
      <c r="G1503" s="125" t="s">
        <v>11829</v>
      </c>
      <c r="H1503" s="122">
        <v>1</v>
      </c>
      <c r="I1503" s="123">
        <v>-1</v>
      </c>
      <c r="J1503" s="124" t="s">
        <v>11826</v>
      </c>
      <c r="K1503" s="125" t="s">
        <v>11904</v>
      </c>
      <c r="L1503" s="122" t="s">
        <v>11904</v>
      </c>
      <c r="M1503" s="123" t="s">
        <v>11837</v>
      </c>
      <c r="N1503" s="124" t="s">
        <v>11837</v>
      </c>
      <c r="O1503" s="125" t="s">
        <v>11840</v>
      </c>
      <c r="P1503" s="122" t="s">
        <v>11840</v>
      </c>
      <c r="Q1503" s="123" t="s">
        <v>11839</v>
      </c>
      <c r="R1503" s="124" t="s">
        <v>11840</v>
      </c>
      <c r="S1503" s="125" t="s">
        <v>11833</v>
      </c>
      <c r="T1503" s="122">
        <v>1</v>
      </c>
      <c r="U1503" s="123">
        <v>-1</v>
      </c>
      <c r="V1503" s="124" t="s">
        <v>8576</v>
      </c>
      <c r="W1503" s="121" t="s">
        <v>9665</v>
      </c>
      <c r="X1503" s="122" t="s">
        <v>11831</v>
      </c>
      <c r="Y1503" s="122">
        <v>1</v>
      </c>
      <c r="Z1503" s="123">
        <v>-1</v>
      </c>
      <c r="AA1503" s="124" t="s">
        <v>8576</v>
      </c>
      <c r="AB1503" s="28" t="s">
        <v>11839</v>
      </c>
      <c r="AC1503" s="122" t="s">
        <v>11839</v>
      </c>
      <c r="AD1503" s="122" t="s">
        <v>11839</v>
      </c>
      <c r="AE1503" s="123" t="s">
        <v>11839</v>
      </c>
      <c r="AF1503" s="29" t="s">
        <v>11839</v>
      </c>
      <c r="AG1503" s="28" t="s">
        <v>11839</v>
      </c>
      <c r="AH1503" s="122" t="s">
        <v>11839</v>
      </c>
      <c r="AI1503" s="122" t="s">
        <v>11839</v>
      </c>
      <c r="AJ1503" s="123" t="s">
        <v>11839</v>
      </c>
      <c r="AK1503" s="124" t="s">
        <v>11839</v>
      </c>
      <c r="AL1503" s="28" t="s">
        <v>11839</v>
      </c>
      <c r="AM1503" s="122" t="s">
        <v>11839</v>
      </c>
      <c r="AN1503" s="122" t="s">
        <v>11839</v>
      </c>
      <c r="AO1503" s="123" t="s">
        <v>11839</v>
      </c>
      <c r="AP1503" s="29" t="s">
        <v>11839</v>
      </c>
      <c r="AQ1503" s="28" t="s">
        <v>11839</v>
      </c>
      <c r="AR1503" s="122" t="s">
        <v>11839</v>
      </c>
      <c r="AS1503" s="122" t="s">
        <v>11839</v>
      </c>
      <c r="AT1503" s="123" t="s">
        <v>11839</v>
      </c>
      <c r="AU1503" s="124" t="s">
        <v>11837</v>
      </c>
      <c r="AV1503" s="104"/>
      <c r="AX1503" s="129"/>
      <c r="AY1503" s="139"/>
      <c r="AZ1503" s="139"/>
    </row>
    <row r="1504" spans="3:52" ht="50" customHeight="1">
      <c r="C1504" s="52" t="s">
        <v>6320</v>
      </c>
      <c r="D1504" s="130" t="s">
        <v>3409</v>
      </c>
      <c r="E1504" s="131" t="s">
        <v>6364</v>
      </c>
      <c r="F1504" s="132" t="s">
        <v>3410</v>
      </c>
      <c r="G1504" s="125">
        <v>1304</v>
      </c>
      <c r="H1504" s="122">
        <v>1004</v>
      </c>
      <c r="I1504" s="123">
        <f t="shared" si="721"/>
        <v>300</v>
      </c>
      <c r="J1504" s="124">
        <f t="shared" si="722"/>
        <v>29.880478087649404</v>
      </c>
      <c r="K1504" s="125" t="s">
        <v>11904</v>
      </c>
      <c r="L1504" s="122" t="s">
        <v>11904</v>
      </c>
      <c r="M1504" s="123" t="s">
        <v>11837</v>
      </c>
      <c r="N1504" s="124" t="s">
        <v>11837</v>
      </c>
      <c r="O1504" s="125" t="s">
        <v>11840</v>
      </c>
      <c r="P1504" s="122" t="s">
        <v>11840</v>
      </c>
      <c r="Q1504" s="123" t="s">
        <v>11839</v>
      </c>
      <c r="R1504" s="124" t="s">
        <v>11840</v>
      </c>
      <c r="S1504" s="125">
        <v>1304</v>
      </c>
      <c r="T1504" s="122">
        <v>1004</v>
      </c>
      <c r="U1504" s="123">
        <f t="shared" si="727"/>
        <v>300</v>
      </c>
      <c r="V1504" s="124">
        <f t="shared" si="728"/>
        <v>29.880478087649404</v>
      </c>
      <c r="W1504" s="121" t="s">
        <v>8902</v>
      </c>
      <c r="X1504" s="122">
        <v>1304</v>
      </c>
      <c r="Y1504" s="122">
        <v>1004</v>
      </c>
      <c r="Z1504" s="123">
        <f t="shared" si="735"/>
        <v>300</v>
      </c>
      <c r="AA1504" s="124">
        <f t="shared" si="736"/>
        <v>29.880478087649404</v>
      </c>
      <c r="AB1504" s="28" t="s">
        <v>11839</v>
      </c>
      <c r="AC1504" s="122" t="s">
        <v>11839</v>
      </c>
      <c r="AD1504" s="122" t="s">
        <v>11839</v>
      </c>
      <c r="AE1504" s="123" t="s">
        <v>11839</v>
      </c>
      <c r="AF1504" s="29" t="s">
        <v>11839</v>
      </c>
      <c r="AG1504" s="28" t="s">
        <v>11839</v>
      </c>
      <c r="AH1504" s="122" t="s">
        <v>11839</v>
      </c>
      <c r="AI1504" s="122" t="s">
        <v>11839</v>
      </c>
      <c r="AJ1504" s="123" t="s">
        <v>11839</v>
      </c>
      <c r="AK1504" s="124" t="s">
        <v>11839</v>
      </c>
      <c r="AL1504" s="28" t="s">
        <v>11839</v>
      </c>
      <c r="AM1504" s="122" t="s">
        <v>11839</v>
      </c>
      <c r="AN1504" s="122" t="s">
        <v>11839</v>
      </c>
      <c r="AO1504" s="123" t="s">
        <v>11839</v>
      </c>
      <c r="AP1504" s="29" t="s">
        <v>11839</v>
      </c>
      <c r="AQ1504" s="28" t="s">
        <v>11839</v>
      </c>
      <c r="AR1504" s="122" t="s">
        <v>11839</v>
      </c>
      <c r="AS1504" s="122" t="s">
        <v>11839</v>
      </c>
      <c r="AT1504" s="123" t="s">
        <v>11839</v>
      </c>
      <c r="AU1504" s="124" t="s">
        <v>11837</v>
      </c>
      <c r="AV1504" s="104"/>
      <c r="AX1504" s="129"/>
      <c r="AY1504" s="139"/>
      <c r="AZ1504" s="139"/>
    </row>
    <row r="1505" spans="3:52" ht="50" customHeight="1">
      <c r="C1505" s="52" t="s">
        <v>6320</v>
      </c>
      <c r="D1505" s="130" t="s">
        <v>3411</v>
      </c>
      <c r="E1505" s="131" t="s">
        <v>6364</v>
      </c>
      <c r="F1505" s="132" t="s">
        <v>3412</v>
      </c>
      <c r="G1505" s="125">
        <v>1631</v>
      </c>
      <c r="H1505" s="122">
        <v>1347</v>
      </c>
      <c r="I1505" s="123">
        <f t="shared" si="721"/>
        <v>284</v>
      </c>
      <c r="J1505" s="124">
        <f t="shared" si="722"/>
        <v>21.083890126206384</v>
      </c>
      <c r="K1505" s="125">
        <v>1631</v>
      </c>
      <c r="L1505" s="122">
        <v>1347</v>
      </c>
      <c r="M1505" s="123">
        <f t="shared" si="723"/>
        <v>284</v>
      </c>
      <c r="N1505" s="124">
        <f t="shared" si="724"/>
        <v>21.083890126206384</v>
      </c>
      <c r="O1505" s="125" t="s">
        <v>11840</v>
      </c>
      <c r="P1505" s="122" t="s">
        <v>11840</v>
      </c>
      <c r="Q1505" s="123" t="s">
        <v>11839</v>
      </c>
      <c r="R1505" s="124" t="s">
        <v>11840</v>
      </c>
      <c r="S1505" s="125" t="s">
        <v>6421</v>
      </c>
      <c r="T1505" s="122" t="s">
        <v>6421</v>
      </c>
      <c r="U1505" s="123" t="s">
        <v>6421</v>
      </c>
      <c r="V1505" s="124" t="s">
        <v>6421</v>
      </c>
      <c r="W1505" s="121" t="s">
        <v>11839</v>
      </c>
      <c r="X1505" s="122" t="s">
        <v>11840</v>
      </c>
      <c r="Y1505" s="122" t="s">
        <v>11840</v>
      </c>
      <c r="Z1505" s="123" t="s">
        <v>11840</v>
      </c>
      <c r="AA1505" s="124" t="s">
        <v>11840</v>
      </c>
      <c r="AB1505" s="28" t="s">
        <v>11839</v>
      </c>
      <c r="AC1505" s="122" t="s">
        <v>11839</v>
      </c>
      <c r="AD1505" s="122" t="s">
        <v>11839</v>
      </c>
      <c r="AE1505" s="123" t="s">
        <v>11839</v>
      </c>
      <c r="AF1505" s="29" t="s">
        <v>11839</v>
      </c>
      <c r="AG1505" s="28" t="s">
        <v>11839</v>
      </c>
      <c r="AH1505" s="122" t="s">
        <v>11839</v>
      </c>
      <c r="AI1505" s="122" t="s">
        <v>11839</v>
      </c>
      <c r="AJ1505" s="123" t="s">
        <v>11839</v>
      </c>
      <c r="AK1505" s="124" t="s">
        <v>11839</v>
      </c>
      <c r="AL1505" s="28" t="s">
        <v>11839</v>
      </c>
      <c r="AM1505" s="122" t="s">
        <v>11839</v>
      </c>
      <c r="AN1505" s="122" t="s">
        <v>11839</v>
      </c>
      <c r="AO1505" s="123" t="s">
        <v>11839</v>
      </c>
      <c r="AP1505" s="29" t="s">
        <v>11839</v>
      </c>
      <c r="AQ1505" s="28" t="s">
        <v>11839</v>
      </c>
      <c r="AR1505" s="122" t="s">
        <v>11839</v>
      </c>
      <c r="AS1505" s="122" t="s">
        <v>11839</v>
      </c>
      <c r="AT1505" s="123" t="s">
        <v>11839</v>
      </c>
      <c r="AU1505" s="124" t="s">
        <v>11839</v>
      </c>
      <c r="AV1505" s="104"/>
      <c r="AX1505" s="129"/>
      <c r="AY1505" s="139"/>
      <c r="AZ1505" s="139"/>
    </row>
    <row r="1506" spans="3:52" ht="50" customHeight="1">
      <c r="C1506" s="52" t="s">
        <v>6320</v>
      </c>
      <c r="D1506" s="130" t="s">
        <v>3425</v>
      </c>
      <c r="E1506" s="131" t="s">
        <v>6364</v>
      </c>
      <c r="F1506" s="132" t="s">
        <v>3426</v>
      </c>
      <c r="G1506" s="125">
        <v>88</v>
      </c>
      <c r="H1506" s="122">
        <v>56</v>
      </c>
      <c r="I1506" s="123">
        <f t="shared" si="721"/>
        <v>32</v>
      </c>
      <c r="J1506" s="124">
        <f t="shared" si="722"/>
        <v>57.142857142857139</v>
      </c>
      <c r="K1506" s="125">
        <v>62</v>
      </c>
      <c r="L1506" s="122">
        <v>30</v>
      </c>
      <c r="M1506" s="123">
        <f t="shared" si="723"/>
        <v>32</v>
      </c>
      <c r="N1506" s="124">
        <f t="shared" si="724"/>
        <v>106.66666666666667</v>
      </c>
      <c r="O1506" s="125" t="s">
        <v>11840</v>
      </c>
      <c r="P1506" s="122" t="s">
        <v>11840</v>
      </c>
      <c r="Q1506" s="123" t="s">
        <v>11839</v>
      </c>
      <c r="R1506" s="124" t="s">
        <v>11840</v>
      </c>
      <c r="S1506" s="125">
        <v>26</v>
      </c>
      <c r="T1506" s="122">
        <v>26</v>
      </c>
      <c r="U1506" s="123">
        <f t="shared" si="727"/>
        <v>0</v>
      </c>
      <c r="V1506" s="124">
        <f t="shared" si="728"/>
        <v>0</v>
      </c>
      <c r="W1506" s="121" t="s">
        <v>9666</v>
      </c>
      <c r="X1506" s="122">
        <v>26</v>
      </c>
      <c r="Y1506" s="122">
        <v>26</v>
      </c>
      <c r="Z1506" s="123">
        <f t="shared" si="735"/>
        <v>0</v>
      </c>
      <c r="AA1506" s="124">
        <f t="shared" si="736"/>
        <v>0</v>
      </c>
      <c r="AB1506" s="28" t="s">
        <v>11839</v>
      </c>
      <c r="AC1506" s="122" t="s">
        <v>11839</v>
      </c>
      <c r="AD1506" s="122" t="s">
        <v>11839</v>
      </c>
      <c r="AE1506" s="123" t="s">
        <v>11839</v>
      </c>
      <c r="AF1506" s="29" t="s">
        <v>11839</v>
      </c>
      <c r="AG1506" s="28" t="s">
        <v>11839</v>
      </c>
      <c r="AH1506" s="122" t="s">
        <v>11839</v>
      </c>
      <c r="AI1506" s="122" t="s">
        <v>11839</v>
      </c>
      <c r="AJ1506" s="123" t="s">
        <v>11839</v>
      </c>
      <c r="AK1506" s="124" t="s">
        <v>11839</v>
      </c>
      <c r="AL1506" s="28" t="s">
        <v>11839</v>
      </c>
      <c r="AM1506" s="122" t="s">
        <v>11839</v>
      </c>
      <c r="AN1506" s="122" t="s">
        <v>11839</v>
      </c>
      <c r="AO1506" s="123" t="s">
        <v>11839</v>
      </c>
      <c r="AP1506" s="29" t="s">
        <v>11839</v>
      </c>
      <c r="AQ1506" s="28" t="s">
        <v>11839</v>
      </c>
      <c r="AR1506" s="122" t="s">
        <v>11839</v>
      </c>
      <c r="AS1506" s="122" t="s">
        <v>11839</v>
      </c>
      <c r="AT1506" s="123" t="s">
        <v>11839</v>
      </c>
      <c r="AU1506" s="124" t="s">
        <v>11837</v>
      </c>
      <c r="AV1506" s="104"/>
      <c r="AX1506" s="129"/>
      <c r="AY1506" s="139"/>
      <c r="AZ1506" s="139"/>
    </row>
    <row r="1507" spans="3:52" ht="50" customHeight="1">
      <c r="C1507" s="52" t="s">
        <v>6320</v>
      </c>
      <c r="D1507" s="130" t="s">
        <v>3427</v>
      </c>
      <c r="E1507" s="131" t="s">
        <v>6364</v>
      </c>
      <c r="F1507" s="132" t="s">
        <v>3428</v>
      </c>
      <c r="G1507" s="125">
        <v>79</v>
      </c>
      <c r="H1507" s="122">
        <v>85</v>
      </c>
      <c r="I1507" s="123">
        <f t="shared" si="721"/>
        <v>-6</v>
      </c>
      <c r="J1507" s="124">
        <f t="shared" si="722"/>
        <v>-7.0588235294117645</v>
      </c>
      <c r="K1507" s="125">
        <v>79</v>
      </c>
      <c r="L1507" s="122">
        <v>85</v>
      </c>
      <c r="M1507" s="123">
        <f t="shared" si="723"/>
        <v>-6</v>
      </c>
      <c r="N1507" s="124">
        <f t="shared" si="724"/>
        <v>-7.0588235294117645</v>
      </c>
      <c r="O1507" s="125" t="s">
        <v>11840</v>
      </c>
      <c r="P1507" s="122" t="s">
        <v>11840</v>
      </c>
      <c r="Q1507" s="123" t="s">
        <v>11839</v>
      </c>
      <c r="R1507" s="124" t="s">
        <v>11840</v>
      </c>
      <c r="S1507" s="125" t="s">
        <v>6421</v>
      </c>
      <c r="T1507" s="122" t="s">
        <v>6421</v>
      </c>
      <c r="U1507" s="123" t="s">
        <v>6421</v>
      </c>
      <c r="V1507" s="124" t="s">
        <v>6421</v>
      </c>
      <c r="W1507" s="121" t="s">
        <v>11839</v>
      </c>
      <c r="X1507" s="122" t="s">
        <v>11840</v>
      </c>
      <c r="Y1507" s="122" t="s">
        <v>11840</v>
      </c>
      <c r="Z1507" s="123" t="s">
        <v>11840</v>
      </c>
      <c r="AA1507" s="124" t="s">
        <v>11840</v>
      </c>
      <c r="AB1507" s="28" t="s">
        <v>11839</v>
      </c>
      <c r="AC1507" s="122" t="s">
        <v>11839</v>
      </c>
      <c r="AD1507" s="122" t="s">
        <v>11839</v>
      </c>
      <c r="AE1507" s="123" t="s">
        <v>11839</v>
      </c>
      <c r="AF1507" s="29" t="s">
        <v>11839</v>
      </c>
      <c r="AG1507" s="28" t="s">
        <v>11839</v>
      </c>
      <c r="AH1507" s="122" t="s">
        <v>11839</v>
      </c>
      <c r="AI1507" s="122" t="s">
        <v>11839</v>
      </c>
      <c r="AJ1507" s="123" t="s">
        <v>11839</v>
      </c>
      <c r="AK1507" s="124" t="s">
        <v>11839</v>
      </c>
      <c r="AL1507" s="28" t="s">
        <v>11839</v>
      </c>
      <c r="AM1507" s="122" t="s">
        <v>11839</v>
      </c>
      <c r="AN1507" s="122" t="s">
        <v>11839</v>
      </c>
      <c r="AO1507" s="123" t="s">
        <v>11839</v>
      </c>
      <c r="AP1507" s="29" t="s">
        <v>11839</v>
      </c>
      <c r="AQ1507" s="28" t="s">
        <v>11839</v>
      </c>
      <c r="AR1507" s="122" t="s">
        <v>11839</v>
      </c>
      <c r="AS1507" s="122" t="s">
        <v>11839</v>
      </c>
      <c r="AT1507" s="123" t="s">
        <v>11839</v>
      </c>
      <c r="AU1507" s="124" t="s">
        <v>11839</v>
      </c>
      <c r="AV1507" s="104"/>
      <c r="AX1507" s="129"/>
      <c r="AY1507" s="139"/>
      <c r="AZ1507" s="139"/>
    </row>
    <row r="1508" spans="3:52" ht="50" customHeight="1">
      <c r="C1508" s="52" t="s">
        <v>6320</v>
      </c>
      <c r="D1508" s="106" t="s">
        <v>3429</v>
      </c>
      <c r="E1508" s="131" t="s">
        <v>6364</v>
      </c>
      <c r="F1508" s="108" t="s">
        <v>3430</v>
      </c>
      <c r="G1508" s="125">
        <v>149</v>
      </c>
      <c r="H1508" s="122">
        <v>169</v>
      </c>
      <c r="I1508" s="123">
        <f t="shared" si="721"/>
        <v>-20</v>
      </c>
      <c r="J1508" s="124">
        <f t="shared" si="722"/>
        <v>-11.834319526627219</v>
      </c>
      <c r="K1508" s="125">
        <v>149</v>
      </c>
      <c r="L1508" s="122">
        <v>169</v>
      </c>
      <c r="M1508" s="123">
        <f t="shared" si="723"/>
        <v>-20</v>
      </c>
      <c r="N1508" s="124">
        <f t="shared" si="724"/>
        <v>-11.834319526627219</v>
      </c>
      <c r="O1508" s="125" t="s">
        <v>11840</v>
      </c>
      <c r="P1508" s="122" t="s">
        <v>11840</v>
      </c>
      <c r="Q1508" s="123" t="s">
        <v>11839</v>
      </c>
      <c r="R1508" s="124" t="s">
        <v>11840</v>
      </c>
      <c r="S1508" s="125" t="s">
        <v>6421</v>
      </c>
      <c r="T1508" s="122" t="s">
        <v>6421</v>
      </c>
      <c r="U1508" s="123" t="s">
        <v>6421</v>
      </c>
      <c r="V1508" s="124" t="s">
        <v>6421</v>
      </c>
      <c r="W1508" s="121" t="s">
        <v>11839</v>
      </c>
      <c r="X1508" s="122" t="s">
        <v>11840</v>
      </c>
      <c r="Y1508" s="122" t="s">
        <v>11840</v>
      </c>
      <c r="Z1508" s="123" t="s">
        <v>11840</v>
      </c>
      <c r="AA1508" s="124" t="s">
        <v>11840</v>
      </c>
      <c r="AB1508" s="28" t="s">
        <v>11839</v>
      </c>
      <c r="AC1508" s="122" t="s">
        <v>11839</v>
      </c>
      <c r="AD1508" s="122" t="s">
        <v>11839</v>
      </c>
      <c r="AE1508" s="123" t="s">
        <v>11839</v>
      </c>
      <c r="AF1508" s="29" t="s">
        <v>11839</v>
      </c>
      <c r="AG1508" s="28" t="s">
        <v>11839</v>
      </c>
      <c r="AH1508" s="122" t="s">
        <v>11839</v>
      </c>
      <c r="AI1508" s="122" t="s">
        <v>11839</v>
      </c>
      <c r="AJ1508" s="123" t="s">
        <v>11839</v>
      </c>
      <c r="AK1508" s="124" t="s">
        <v>11839</v>
      </c>
      <c r="AL1508" s="28" t="s">
        <v>11839</v>
      </c>
      <c r="AM1508" s="122" t="s">
        <v>11839</v>
      </c>
      <c r="AN1508" s="122" t="s">
        <v>11839</v>
      </c>
      <c r="AO1508" s="123" t="s">
        <v>11839</v>
      </c>
      <c r="AP1508" s="29" t="s">
        <v>11839</v>
      </c>
      <c r="AQ1508" s="28" t="s">
        <v>11839</v>
      </c>
      <c r="AR1508" s="122" t="s">
        <v>11839</v>
      </c>
      <c r="AS1508" s="122" t="s">
        <v>11839</v>
      </c>
      <c r="AT1508" s="123" t="s">
        <v>11839</v>
      </c>
      <c r="AU1508" s="124" t="s">
        <v>11839</v>
      </c>
      <c r="AV1508" s="8"/>
      <c r="AX1508" s="129"/>
      <c r="AY1508" s="139"/>
      <c r="AZ1508" s="139"/>
    </row>
    <row r="1509" spans="3:52" ht="50" customHeight="1">
      <c r="C1509" s="52" t="s">
        <v>6320</v>
      </c>
      <c r="D1509" s="106" t="s">
        <v>3431</v>
      </c>
      <c r="E1509" s="131" t="s">
        <v>6364</v>
      </c>
      <c r="F1509" s="108" t="s">
        <v>3432</v>
      </c>
      <c r="G1509" s="125">
        <v>299</v>
      </c>
      <c r="H1509" s="122">
        <v>288</v>
      </c>
      <c r="I1509" s="123">
        <f t="shared" si="721"/>
        <v>11</v>
      </c>
      <c r="J1509" s="124">
        <f t="shared" si="722"/>
        <v>3.8194444444444446</v>
      </c>
      <c r="K1509" s="125">
        <v>299</v>
      </c>
      <c r="L1509" s="122">
        <v>288</v>
      </c>
      <c r="M1509" s="123">
        <f t="shared" si="723"/>
        <v>11</v>
      </c>
      <c r="N1509" s="124">
        <f t="shared" si="724"/>
        <v>3.8194444444444446</v>
      </c>
      <c r="O1509" s="125" t="s">
        <v>11840</v>
      </c>
      <c r="P1509" s="122" t="s">
        <v>11840</v>
      </c>
      <c r="Q1509" s="123" t="s">
        <v>11839</v>
      </c>
      <c r="R1509" s="124" t="s">
        <v>11840</v>
      </c>
      <c r="S1509" s="125" t="s">
        <v>6421</v>
      </c>
      <c r="T1509" s="122" t="s">
        <v>6421</v>
      </c>
      <c r="U1509" s="123" t="s">
        <v>6421</v>
      </c>
      <c r="V1509" s="124" t="s">
        <v>6421</v>
      </c>
      <c r="W1509" s="121" t="s">
        <v>11839</v>
      </c>
      <c r="X1509" s="122" t="s">
        <v>11840</v>
      </c>
      <c r="Y1509" s="122" t="s">
        <v>11840</v>
      </c>
      <c r="Z1509" s="123" t="s">
        <v>11840</v>
      </c>
      <c r="AA1509" s="124" t="s">
        <v>11840</v>
      </c>
      <c r="AB1509" s="28" t="s">
        <v>11839</v>
      </c>
      <c r="AC1509" s="122" t="s">
        <v>11839</v>
      </c>
      <c r="AD1509" s="122" t="s">
        <v>11839</v>
      </c>
      <c r="AE1509" s="123" t="s">
        <v>11839</v>
      </c>
      <c r="AF1509" s="29" t="s">
        <v>11839</v>
      </c>
      <c r="AG1509" s="28" t="s">
        <v>11839</v>
      </c>
      <c r="AH1509" s="122" t="s">
        <v>11839</v>
      </c>
      <c r="AI1509" s="122" t="s">
        <v>11839</v>
      </c>
      <c r="AJ1509" s="123" t="s">
        <v>11839</v>
      </c>
      <c r="AK1509" s="124" t="s">
        <v>11839</v>
      </c>
      <c r="AL1509" s="28" t="s">
        <v>11839</v>
      </c>
      <c r="AM1509" s="122" t="s">
        <v>11839</v>
      </c>
      <c r="AN1509" s="122" t="s">
        <v>11839</v>
      </c>
      <c r="AO1509" s="123" t="s">
        <v>11839</v>
      </c>
      <c r="AP1509" s="29" t="s">
        <v>11839</v>
      </c>
      <c r="AQ1509" s="28" t="s">
        <v>11839</v>
      </c>
      <c r="AR1509" s="122" t="s">
        <v>11839</v>
      </c>
      <c r="AS1509" s="122" t="s">
        <v>11839</v>
      </c>
      <c r="AT1509" s="123" t="s">
        <v>11839</v>
      </c>
      <c r="AU1509" s="124" t="s">
        <v>11839</v>
      </c>
      <c r="AV1509" s="104"/>
      <c r="AX1509" s="129"/>
      <c r="AY1509" s="139"/>
      <c r="AZ1509" s="139"/>
    </row>
    <row r="1510" spans="3:52" ht="50" customHeight="1">
      <c r="C1510" s="52" t="s">
        <v>6320</v>
      </c>
      <c r="D1510" s="130" t="s">
        <v>3433</v>
      </c>
      <c r="E1510" s="131" t="s">
        <v>6364</v>
      </c>
      <c r="F1510" s="132" t="s">
        <v>3434</v>
      </c>
      <c r="G1510" s="125">
        <v>265</v>
      </c>
      <c r="H1510" s="122">
        <v>234</v>
      </c>
      <c r="I1510" s="123">
        <f t="shared" si="721"/>
        <v>31</v>
      </c>
      <c r="J1510" s="124">
        <f t="shared" si="722"/>
        <v>13.247863247863249</v>
      </c>
      <c r="K1510" s="125">
        <v>265</v>
      </c>
      <c r="L1510" s="122">
        <v>234</v>
      </c>
      <c r="M1510" s="123">
        <f t="shared" si="723"/>
        <v>31</v>
      </c>
      <c r="N1510" s="124">
        <f t="shared" si="724"/>
        <v>13.247863247863249</v>
      </c>
      <c r="O1510" s="125" t="s">
        <v>11840</v>
      </c>
      <c r="P1510" s="122" t="s">
        <v>11840</v>
      </c>
      <c r="Q1510" s="123" t="s">
        <v>11839</v>
      </c>
      <c r="R1510" s="124" t="s">
        <v>11840</v>
      </c>
      <c r="S1510" s="125" t="s">
        <v>6421</v>
      </c>
      <c r="T1510" s="122" t="s">
        <v>6421</v>
      </c>
      <c r="U1510" s="123" t="s">
        <v>6421</v>
      </c>
      <c r="V1510" s="124" t="s">
        <v>6421</v>
      </c>
      <c r="W1510" s="121" t="s">
        <v>11839</v>
      </c>
      <c r="X1510" s="122" t="s">
        <v>11840</v>
      </c>
      <c r="Y1510" s="122" t="s">
        <v>11840</v>
      </c>
      <c r="Z1510" s="123" t="s">
        <v>11840</v>
      </c>
      <c r="AA1510" s="124" t="s">
        <v>11840</v>
      </c>
      <c r="AB1510" s="28" t="s">
        <v>11839</v>
      </c>
      <c r="AC1510" s="122" t="s">
        <v>11839</v>
      </c>
      <c r="AD1510" s="122" t="s">
        <v>11839</v>
      </c>
      <c r="AE1510" s="123" t="s">
        <v>11839</v>
      </c>
      <c r="AF1510" s="29" t="s">
        <v>11839</v>
      </c>
      <c r="AG1510" s="28" t="s">
        <v>11839</v>
      </c>
      <c r="AH1510" s="122" t="s">
        <v>11839</v>
      </c>
      <c r="AI1510" s="122" t="s">
        <v>11839</v>
      </c>
      <c r="AJ1510" s="123" t="s">
        <v>11839</v>
      </c>
      <c r="AK1510" s="124" t="s">
        <v>11839</v>
      </c>
      <c r="AL1510" s="28" t="s">
        <v>11839</v>
      </c>
      <c r="AM1510" s="122" t="s">
        <v>11839</v>
      </c>
      <c r="AN1510" s="122" t="s">
        <v>11839</v>
      </c>
      <c r="AO1510" s="123" t="s">
        <v>11839</v>
      </c>
      <c r="AP1510" s="29" t="s">
        <v>11839</v>
      </c>
      <c r="AQ1510" s="28" t="s">
        <v>11839</v>
      </c>
      <c r="AR1510" s="122" t="s">
        <v>11839</v>
      </c>
      <c r="AS1510" s="122" t="s">
        <v>11839</v>
      </c>
      <c r="AT1510" s="123" t="s">
        <v>11839</v>
      </c>
      <c r="AU1510" s="124" t="s">
        <v>11839</v>
      </c>
      <c r="AV1510" s="105"/>
      <c r="AX1510" s="129"/>
      <c r="AY1510" s="139"/>
      <c r="AZ1510" s="139"/>
    </row>
    <row r="1511" spans="3:52" ht="50" customHeight="1">
      <c r="C1511" s="52" t="s">
        <v>6320</v>
      </c>
      <c r="D1511" s="130" t="s">
        <v>3435</v>
      </c>
      <c r="E1511" s="131" t="s">
        <v>6364</v>
      </c>
      <c r="F1511" s="132" t="s">
        <v>3436</v>
      </c>
      <c r="G1511" s="125">
        <v>3</v>
      </c>
      <c r="H1511" s="122">
        <v>2</v>
      </c>
      <c r="I1511" s="123">
        <f t="shared" si="721"/>
        <v>1</v>
      </c>
      <c r="J1511" s="124">
        <f t="shared" si="722"/>
        <v>50</v>
      </c>
      <c r="K1511" s="125">
        <v>3</v>
      </c>
      <c r="L1511" s="122">
        <v>2</v>
      </c>
      <c r="M1511" s="123">
        <f t="shared" si="723"/>
        <v>1</v>
      </c>
      <c r="N1511" s="124">
        <f t="shared" si="724"/>
        <v>50</v>
      </c>
      <c r="O1511" s="125" t="s">
        <v>11840</v>
      </c>
      <c r="P1511" s="122" t="s">
        <v>11840</v>
      </c>
      <c r="Q1511" s="123" t="s">
        <v>11839</v>
      </c>
      <c r="R1511" s="124" t="s">
        <v>11840</v>
      </c>
      <c r="S1511" s="125" t="s">
        <v>6421</v>
      </c>
      <c r="T1511" s="122" t="s">
        <v>6421</v>
      </c>
      <c r="U1511" s="123" t="s">
        <v>6421</v>
      </c>
      <c r="V1511" s="124" t="s">
        <v>6421</v>
      </c>
      <c r="W1511" s="121" t="s">
        <v>11839</v>
      </c>
      <c r="X1511" s="122" t="s">
        <v>11840</v>
      </c>
      <c r="Y1511" s="122" t="s">
        <v>11840</v>
      </c>
      <c r="Z1511" s="123" t="s">
        <v>11840</v>
      </c>
      <c r="AA1511" s="124" t="s">
        <v>11840</v>
      </c>
      <c r="AB1511" s="28" t="s">
        <v>11839</v>
      </c>
      <c r="AC1511" s="122" t="s">
        <v>11839</v>
      </c>
      <c r="AD1511" s="122" t="s">
        <v>11839</v>
      </c>
      <c r="AE1511" s="123" t="s">
        <v>11839</v>
      </c>
      <c r="AF1511" s="29" t="s">
        <v>11839</v>
      </c>
      <c r="AG1511" s="28" t="s">
        <v>11839</v>
      </c>
      <c r="AH1511" s="122" t="s">
        <v>11839</v>
      </c>
      <c r="AI1511" s="122" t="s">
        <v>11839</v>
      </c>
      <c r="AJ1511" s="123" t="s">
        <v>11839</v>
      </c>
      <c r="AK1511" s="124" t="s">
        <v>11839</v>
      </c>
      <c r="AL1511" s="28" t="s">
        <v>11839</v>
      </c>
      <c r="AM1511" s="122" t="s">
        <v>11839</v>
      </c>
      <c r="AN1511" s="122" t="s">
        <v>11839</v>
      </c>
      <c r="AO1511" s="123" t="s">
        <v>11839</v>
      </c>
      <c r="AP1511" s="29" t="s">
        <v>11839</v>
      </c>
      <c r="AQ1511" s="28" t="s">
        <v>11839</v>
      </c>
      <c r="AR1511" s="122" t="s">
        <v>11839</v>
      </c>
      <c r="AS1511" s="122" t="s">
        <v>11839</v>
      </c>
      <c r="AT1511" s="123" t="s">
        <v>11839</v>
      </c>
      <c r="AU1511" s="124" t="s">
        <v>11839</v>
      </c>
      <c r="AV1511" s="105"/>
      <c r="AX1511" s="129"/>
      <c r="AY1511" s="139"/>
      <c r="AZ1511" s="139"/>
    </row>
    <row r="1512" spans="3:52" ht="50" customHeight="1">
      <c r="C1512" s="52" t="s">
        <v>6320</v>
      </c>
      <c r="D1512" s="130" t="s">
        <v>3441</v>
      </c>
      <c r="E1512" s="131" t="s">
        <v>6364</v>
      </c>
      <c r="F1512" s="132" t="s">
        <v>3442</v>
      </c>
      <c r="G1512" s="125">
        <v>400</v>
      </c>
      <c r="H1512" s="122">
        <v>616</v>
      </c>
      <c r="I1512" s="123">
        <f t="shared" si="721"/>
        <v>-216</v>
      </c>
      <c r="J1512" s="124">
        <f t="shared" si="722"/>
        <v>-35.064935064935064</v>
      </c>
      <c r="K1512" s="125">
        <v>239</v>
      </c>
      <c r="L1512" s="122">
        <v>326</v>
      </c>
      <c r="M1512" s="123">
        <f t="shared" si="723"/>
        <v>-87</v>
      </c>
      <c r="N1512" s="124">
        <f t="shared" si="724"/>
        <v>-26.687116564417181</v>
      </c>
      <c r="O1512" s="125" t="s">
        <v>11840</v>
      </c>
      <c r="P1512" s="122" t="s">
        <v>11840</v>
      </c>
      <c r="Q1512" s="123" t="s">
        <v>11839</v>
      </c>
      <c r="R1512" s="124" t="s">
        <v>11840</v>
      </c>
      <c r="S1512" s="125">
        <v>161</v>
      </c>
      <c r="T1512" s="122">
        <v>290</v>
      </c>
      <c r="U1512" s="123">
        <f t="shared" si="727"/>
        <v>-129</v>
      </c>
      <c r="V1512" s="124">
        <f t="shared" si="728"/>
        <v>-44.482758620689658</v>
      </c>
      <c r="W1512" s="121" t="s">
        <v>9667</v>
      </c>
      <c r="X1512" s="122">
        <v>102</v>
      </c>
      <c r="Y1512" s="122">
        <v>102</v>
      </c>
      <c r="Z1512" s="123">
        <f t="shared" si="735"/>
        <v>0</v>
      </c>
      <c r="AA1512" s="124">
        <f t="shared" si="736"/>
        <v>0</v>
      </c>
      <c r="AB1512" s="28" t="s">
        <v>9668</v>
      </c>
      <c r="AC1512" s="122">
        <v>58</v>
      </c>
      <c r="AD1512" s="122">
        <v>188</v>
      </c>
      <c r="AE1512" s="123">
        <f t="shared" si="737"/>
        <v>-130</v>
      </c>
      <c r="AF1512" s="29">
        <f t="shared" si="738"/>
        <v>-69.148936170212778</v>
      </c>
      <c r="AG1512" s="122" t="s">
        <v>6421</v>
      </c>
      <c r="AH1512" s="122" t="s">
        <v>6421</v>
      </c>
      <c r="AI1512" s="122" t="s">
        <v>6421</v>
      </c>
      <c r="AJ1512" s="122" t="s">
        <v>6421</v>
      </c>
      <c r="AK1512" s="122" t="s">
        <v>6421</v>
      </c>
      <c r="AL1512" s="28" t="s">
        <v>6421</v>
      </c>
      <c r="AM1512" s="122" t="s">
        <v>6421</v>
      </c>
      <c r="AN1512" s="122" t="s">
        <v>6421</v>
      </c>
      <c r="AO1512" s="123" t="s">
        <v>6421</v>
      </c>
      <c r="AP1512" s="29" t="s">
        <v>6421</v>
      </c>
      <c r="AQ1512" s="28" t="s">
        <v>6421</v>
      </c>
      <c r="AR1512" s="122" t="s">
        <v>6421</v>
      </c>
      <c r="AS1512" s="122" t="s">
        <v>6421</v>
      </c>
      <c r="AT1512" s="123" t="s">
        <v>6421</v>
      </c>
      <c r="AU1512" s="124" t="s">
        <v>6421</v>
      </c>
      <c r="AV1512" s="105"/>
      <c r="AX1512" s="129"/>
      <c r="AY1512" s="139"/>
      <c r="AZ1512" s="139"/>
    </row>
    <row r="1513" spans="3:52" ht="50" customHeight="1">
      <c r="C1513" s="52" t="s">
        <v>6320</v>
      </c>
      <c r="D1513" s="130" t="s">
        <v>3443</v>
      </c>
      <c r="E1513" s="131" t="s">
        <v>6364</v>
      </c>
      <c r="F1513" s="132" t="s">
        <v>3444</v>
      </c>
      <c r="G1513" s="125" t="s">
        <v>11829</v>
      </c>
      <c r="H1513" s="122">
        <v>308</v>
      </c>
      <c r="I1513" s="123">
        <v>-308</v>
      </c>
      <c r="J1513" s="124" t="s">
        <v>7867</v>
      </c>
      <c r="K1513" s="125" t="s">
        <v>11831</v>
      </c>
      <c r="L1513" s="122">
        <v>28</v>
      </c>
      <c r="M1513" s="123">
        <v>-28</v>
      </c>
      <c r="N1513" s="124" t="s">
        <v>11834</v>
      </c>
      <c r="O1513" s="125" t="s">
        <v>11840</v>
      </c>
      <c r="P1513" s="122" t="s">
        <v>11840</v>
      </c>
      <c r="Q1513" s="123" t="s">
        <v>11839</v>
      </c>
      <c r="R1513" s="124" t="s">
        <v>11840</v>
      </c>
      <c r="S1513" s="125" t="s">
        <v>11831</v>
      </c>
      <c r="T1513" s="122">
        <v>280</v>
      </c>
      <c r="U1513" s="123">
        <v>-280</v>
      </c>
      <c r="V1513" s="124" t="s">
        <v>8576</v>
      </c>
      <c r="W1513" s="121" t="s">
        <v>9669</v>
      </c>
      <c r="X1513" s="122" t="s">
        <v>11829</v>
      </c>
      <c r="Y1513" s="122">
        <v>280</v>
      </c>
      <c r="Z1513" s="123">
        <v>-280</v>
      </c>
      <c r="AA1513" s="124" t="s">
        <v>8576</v>
      </c>
      <c r="AB1513" s="28" t="s">
        <v>11839</v>
      </c>
      <c r="AC1513" s="122" t="s">
        <v>11839</v>
      </c>
      <c r="AD1513" s="122" t="s">
        <v>11839</v>
      </c>
      <c r="AE1513" s="123" t="s">
        <v>11839</v>
      </c>
      <c r="AF1513" s="29" t="s">
        <v>11839</v>
      </c>
      <c r="AG1513" s="28" t="s">
        <v>11839</v>
      </c>
      <c r="AH1513" s="122" t="s">
        <v>11839</v>
      </c>
      <c r="AI1513" s="122" t="s">
        <v>11839</v>
      </c>
      <c r="AJ1513" s="123" t="s">
        <v>11839</v>
      </c>
      <c r="AK1513" s="124" t="s">
        <v>11839</v>
      </c>
      <c r="AL1513" s="28" t="s">
        <v>11839</v>
      </c>
      <c r="AM1513" s="122" t="s">
        <v>11839</v>
      </c>
      <c r="AN1513" s="122" t="s">
        <v>11839</v>
      </c>
      <c r="AO1513" s="123" t="s">
        <v>11839</v>
      </c>
      <c r="AP1513" s="29" t="s">
        <v>11839</v>
      </c>
      <c r="AQ1513" s="28" t="s">
        <v>11839</v>
      </c>
      <c r="AR1513" s="122" t="s">
        <v>11839</v>
      </c>
      <c r="AS1513" s="122" t="s">
        <v>11839</v>
      </c>
      <c r="AT1513" s="123" t="s">
        <v>11839</v>
      </c>
      <c r="AU1513" s="124" t="s">
        <v>11837</v>
      </c>
      <c r="AV1513" s="105"/>
      <c r="AX1513" s="129"/>
      <c r="AY1513" s="139"/>
      <c r="AZ1513" s="139"/>
    </row>
    <row r="1514" spans="3:52" ht="50" customHeight="1">
      <c r="C1514" s="52" t="s">
        <v>6320</v>
      </c>
      <c r="D1514" s="130" t="s">
        <v>3445</v>
      </c>
      <c r="E1514" s="131" t="s">
        <v>6364</v>
      </c>
      <c r="F1514" s="132" t="s">
        <v>3446</v>
      </c>
      <c r="G1514" s="125">
        <v>10</v>
      </c>
      <c r="H1514" s="122">
        <v>4</v>
      </c>
      <c r="I1514" s="123">
        <f t="shared" si="721"/>
        <v>6</v>
      </c>
      <c r="J1514" s="124">
        <f t="shared" si="722"/>
        <v>150</v>
      </c>
      <c r="K1514" s="125">
        <v>10</v>
      </c>
      <c r="L1514" s="122">
        <v>4</v>
      </c>
      <c r="M1514" s="123">
        <f t="shared" si="723"/>
        <v>6</v>
      </c>
      <c r="N1514" s="124">
        <f t="shared" si="724"/>
        <v>150</v>
      </c>
      <c r="O1514" s="125" t="s">
        <v>11840</v>
      </c>
      <c r="P1514" s="122" t="s">
        <v>11840</v>
      </c>
      <c r="Q1514" s="123" t="s">
        <v>11839</v>
      </c>
      <c r="R1514" s="124" t="s">
        <v>11840</v>
      </c>
      <c r="S1514" s="125" t="s">
        <v>6421</v>
      </c>
      <c r="T1514" s="122" t="s">
        <v>6421</v>
      </c>
      <c r="U1514" s="123" t="s">
        <v>6421</v>
      </c>
      <c r="V1514" s="124" t="s">
        <v>6421</v>
      </c>
      <c r="W1514" s="121" t="s">
        <v>11839</v>
      </c>
      <c r="X1514" s="122" t="s">
        <v>11840</v>
      </c>
      <c r="Y1514" s="122" t="s">
        <v>11840</v>
      </c>
      <c r="Z1514" s="123" t="s">
        <v>11840</v>
      </c>
      <c r="AA1514" s="124" t="s">
        <v>11840</v>
      </c>
      <c r="AB1514" s="28" t="s">
        <v>11839</v>
      </c>
      <c r="AC1514" s="122" t="s">
        <v>11839</v>
      </c>
      <c r="AD1514" s="122" t="s">
        <v>11839</v>
      </c>
      <c r="AE1514" s="123" t="s">
        <v>11839</v>
      </c>
      <c r="AF1514" s="29" t="s">
        <v>11839</v>
      </c>
      <c r="AG1514" s="28" t="s">
        <v>11839</v>
      </c>
      <c r="AH1514" s="122" t="s">
        <v>11839</v>
      </c>
      <c r="AI1514" s="122" t="s">
        <v>11839</v>
      </c>
      <c r="AJ1514" s="123" t="s">
        <v>11839</v>
      </c>
      <c r="AK1514" s="124" t="s">
        <v>11839</v>
      </c>
      <c r="AL1514" s="28" t="s">
        <v>11839</v>
      </c>
      <c r="AM1514" s="122" t="s">
        <v>11839</v>
      </c>
      <c r="AN1514" s="122" t="s">
        <v>11839</v>
      </c>
      <c r="AO1514" s="123" t="s">
        <v>11839</v>
      </c>
      <c r="AP1514" s="29" t="s">
        <v>11839</v>
      </c>
      <c r="AQ1514" s="28" t="s">
        <v>11839</v>
      </c>
      <c r="AR1514" s="122" t="s">
        <v>11839</v>
      </c>
      <c r="AS1514" s="122" t="s">
        <v>11839</v>
      </c>
      <c r="AT1514" s="123" t="s">
        <v>11839</v>
      </c>
      <c r="AU1514" s="124" t="s">
        <v>11839</v>
      </c>
      <c r="AV1514" s="105"/>
      <c r="AX1514" s="129"/>
      <c r="AY1514" s="139"/>
      <c r="AZ1514" s="139"/>
    </row>
    <row r="1515" spans="3:52" ht="50" customHeight="1">
      <c r="C1515" s="52" t="s">
        <v>6320</v>
      </c>
      <c r="D1515" s="130" t="s">
        <v>3447</v>
      </c>
      <c r="E1515" s="131" t="s">
        <v>6364</v>
      </c>
      <c r="F1515" s="132" t="s">
        <v>3448</v>
      </c>
      <c r="G1515" s="125">
        <v>1424</v>
      </c>
      <c r="H1515" s="122">
        <v>1308</v>
      </c>
      <c r="I1515" s="123">
        <f t="shared" si="721"/>
        <v>116</v>
      </c>
      <c r="J1515" s="124">
        <f t="shared" si="722"/>
        <v>8.8685015290519882</v>
      </c>
      <c r="K1515" s="125" t="s">
        <v>11904</v>
      </c>
      <c r="L1515" s="122" t="s">
        <v>11904</v>
      </c>
      <c r="M1515" s="123" t="s">
        <v>11837</v>
      </c>
      <c r="N1515" s="124" t="s">
        <v>11837</v>
      </c>
      <c r="O1515" s="125" t="s">
        <v>11840</v>
      </c>
      <c r="P1515" s="122" t="s">
        <v>11840</v>
      </c>
      <c r="Q1515" s="123" t="s">
        <v>11839</v>
      </c>
      <c r="R1515" s="124" t="s">
        <v>11840</v>
      </c>
      <c r="S1515" s="125">
        <v>1424</v>
      </c>
      <c r="T1515" s="122">
        <v>1308</v>
      </c>
      <c r="U1515" s="123">
        <f t="shared" si="727"/>
        <v>116</v>
      </c>
      <c r="V1515" s="124">
        <f t="shared" si="728"/>
        <v>8.8685015290519882</v>
      </c>
      <c r="W1515" s="121" t="s">
        <v>9670</v>
      </c>
      <c r="X1515" s="122">
        <v>924</v>
      </c>
      <c r="Y1515" s="122">
        <v>907</v>
      </c>
      <c r="Z1515" s="123">
        <f t="shared" si="735"/>
        <v>17</v>
      </c>
      <c r="AA1515" s="124">
        <f t="shared" si="736"/>
        <v>1.8743109151047408</v>
      </c>
      <c r="AB1515" s="28" t="s">
        <v>9671</v>
      </c>
      <c r="AC1515" s="122">
        <v>501</v>
      </c>
      <c r="AD1515" s="122">
        <v>401</v>
      </c>
      <c r="AE1515" s="123">
        <f t="shared" si="737"/>
        <v>100</v>
      </c>
      <c r="AF1515" s="29">
        <f t="shared" si="738"/>
        <v>24.937655860349128</v>
      </c>
      <c r="AG1515" s="122" t="s">
        <v>6421</v>
      </c>
      <c r="AH1515" s="122" t="s">
        <v>6421</v>
      </c>
      <c r="AI1515" s="122" t="s">
        <v>6421</v>
      </c>
      <c r="AJ1515" s="122" t="s">
        <v>6421</v>
      </c>
      <c r="AK1515" s="122" t="s">
        <v>6421</v>
      </c>
      <c r="AL1515" s="28" t="s">
        <v>6421</v>
      </c>
      <c r="AM1515" s="122" t="s">
        <v>6421</v>
      </c>
      <c r="AN1515" s="122" t="s">
        <v>6421</v>
      </c>
      <c r="AO1515" s="123" t="s">
        <v>6421</v>
      </c>
      <c r="AP1515" s="29" t="s">
        <v>6421</v>
      </c>
      <c r="AQ1515" s="28" t="s">
        <v>6421</v>
      </c>
      <c r="AR1515" s="122" t="s">
        <v>6421</v>
      </c>
      <c r="AS1515" s="122" t="s">
        <v>6421</v>
      </c>
      <c r="AT1515" s="123" t="s">
        <v>6421</v>
      </c>
      <c r="AU1515" s="124" t="s">
        <v>6421</v>
      </c>
      <c r="AV1515" s="105"/>
      <c r="AX1515" s="129"/>
      <c r="AY1515" s="139"/>
      <c r="AZ1515" s="139"/>
    </row>
    <row r="1516" spans="3:52" ht="50" customHeight="1">
      <c r="C1516" s="52" t="s">
        <v>6320</v>
      </c>
      <c r="D1516" s="130" t="s">
        <v>3449</v>
      </c>
      <c r="E1516" s="131" t="s">
        <v>6364</v>
      </c>
      <c r="F1516" s="132" t="s">
        <v>3450</v>
      </c>
      <c r="G1516" s="125">
        <v>403</v>
      </c>
      <c r="H1516" s="122">
        <v>282</v>
      </c>
      <c r="I1516" s="123">
        <f t="shared" si="721"/>
        <v>121</v>
      </c>
      <c r="J1516" s="124">
        <f t="shared" si="722"/>
        <v>42.907801418439718</v>
      </c>
      <c r="K1516" s="125">
        <v>57</v>
      </c>
      <c r="L1516" s="122">
        <v>52</v>
      </c>
      <c r="M1516" s="123">
        <f t="shared" si="723"/>
        <v>5</v>
      </c>
      <c r="N1516" s="124">
        <f t="shared" si="724"/>
        <v>9.6153846153846168</v>
      </c>
      <c r="O1516" s="125" t="s">
        <v>11840</v>
      </c>
      <c r="P1516" s="122" t="s">
        <v>11840</v>
      </c>
      <c r="Q1516" s="123" t="s">
        <v>11839</v>
      </c>
      <c r="R1516" s="124" t="s">
        <v>11840</v>
      </c>
      <c r="S1516" s="125">
        <v>346</v>
      </c>
      <c r="T1516" s="122">
        <v>230</v>
      </c>
      <c r="U1516" s="123">
        <f t="shared" si="727"/>
        <v>116</v>
      </c>
      <c r="V1516" s="124">
        <f t="shared" si="728"/>
        <v>50.434782608695649</v>
      </c>
      <c r="W1516" s="121" t="s">
        <v>9672</v>
      </c>
      <c r="X1516" s="122">
        <v>231</v>
      </c>
      <c r="Y1516" s="122">
        <v>139</v>
      </c>
      <c r="Z1516" s="123">
        <f t="shared" si="735"/>
        <v>92</v>
      </c>
      <c r="AA1516" s="124">
        <f t="shared" si="736"/>
        <v>66.187050359712231</v>
      </c>
      <c r="AB1516" s="28" t="s">
        <v>9673</v>
      </c>
      <c r="AC1516" s="122">
        <v>114</v>
      </c>
      <c r="AD1516" s="122">
        <v>91</v>
      </c>
      <c r="AE1516" s="123">
        <f t="shared" si="737"/>
        <v>23</v>
      </c>
      <c r="AF1516" s="29">
        <f t="shared" si="738"/>
        <v>25.274725274725274</v>
      </c>
      <c r="AG1516" s="122" t="s">
        <v>6421</v>
      </c>
      <c r="AH1516" s="122" t="s">
        <v>6421</v>
      </c>
      <c r="AI1516" s="122" t="s">
        <v>6421</v>
      </c>
      <c r="AJ1516" s="122" t="s">
        <v>6421</v>
      </c>
      <c r="AK1516" s="122" t="s">
        <v>6421</v>
      </c>
      <c r="AL1516" s="28" t="s">
        <v>6421</v>
      </c>
      <c r="AM1516" s="122" t="s">
        <v>6421</v>
      </c>
      <c r="AN1516" s="122" t="s">
        <v>6421</v>
      </c>
      <c r="AO1516" s="123" t="s">
        <v>6421</v>
      </c>
      <c r="AP1516" s="29" t="s">
        <v>6421</v>
      </c>
      <c r="AQ1516" s="28" t="s">
        <v>6421</v>
      </c>
      <c r="AR1516" s="122" t="s">
        <v>6421</v>
      </c>
      <c r="AS1516" s="122" t="s">
        <v>6421</v>
      </c>
      <c r="AT1516" s="123" t="s">
        <v>6421</v>
      </c>
      <c r="AU1516" s="124" t="s">
        <v>6421</v>
      </c>
      <c r="AV1516" s="105"/>
      <c r="AX1516" s="129"/>
      <c r="AY1516" s="139"/>
      <c r="AZ1516" s="139"/>
    </row>
    <row r="1517" spans="3:52" ht="50" customHeight="1">
      <c r="C1517" s="52" t="s">
        <v>6320</v>
      </c>
      <c r="D1517" s="106" t="s">
        <v>3451</v>
      </c>
      <c r="E1517" s="131" t="s">
        <v>6364</v>
      </c>
      <c r="F1517" s="108" t="s">
        <v>3452</v>
      </c>
      <c r="G1517" s="125">
        <v>23</v>
      </c>
      <c r="H1517" s="122">
        <v>39</v>
      </c>
      <c r="I1517" s="123">
        <f t="shared" si="721"/>
        <v>-16</v>
      </c>
      <c r="J1517" s="124">
        <f t="shared" si="722"/>
        <v>-41.025641025641022</v>
      </c>
      <c r="K1517" s="125">
        <v>23</v>
      </c>
      <c r="L1517" s="122">
        <v>39</v>
      </c>
      <c r="M1517" s="123">
        <f t="shared" si="723"/>
        <v>-16</v>
      </c>
      <c r="N1517" s="124">
        <f t="shared" si="724"/>
        <v>-41.025641025641022</v>
      </c>
      <c r="O1517" s="125" t="s">
        <v>11840</v>
      </c>
      <c r="P1517" s="122" t="s">
        <v>11840</v>
      </c>
      <c r="Q1517" s="123" t="s">
        <v>11839</v>
      </c>
      <c r="R1517" s="124" t="s">
        <v>11840</v>
      </c>
      <c r="S1517" s="125" t="s">
        <v>6421</v>
      </c>
      <c r="T1517" s="122" t="s">
        <v>6421</v>
      </c>
      <c r="U1517" s="123" t="s">
        <v>6421</v>
      </c>
      <c r="V1517" s="124" t="s">
        <v>6421</v>
      </c>
      <c r="W1517" s="121" t="s">
        <v>11839</v>
      </c>
      <c r="X1517" s="122" t="s">
        <v>11840</v>
      </c>
      <c r="Y1517" s="122" t="s">
        <v>11840</v>
      </c>
      <c r="Z1517" s="123" t="s">
        <v>11840</v>
      </c>
      <c r="AA1517" s="124" t="s">
        <v>11840</v>
      </c>
      <c r="AB1517" s="28" t="s">
        <v>11839</v>
      </c>
      <c r="AC1517" s="122" t="s">
        <v>11839</v>
      </c>
      <c r="AD1517" s="122" t="s">
        <v>11839</v>
      </c>
      <c r="AE1517" s="123" t="s">
        <v>11839</v>
      </c>
      <c r="AF1517" s="29" t="s">
        <v>11839</v>
      </c>
      <c r="AG1517" s="28" t="s">
        <v>11839</v>
      </c>
      <c r="AH1517" s="122" t="s">
        <v>11839</v>
      </c>
      <c r="AI1517" s="122" t="s">
        <v>11839</v>
      </c>
      <c r="AJ1517" s="123" t="s">
        <v>11839</v>
      </c>
      <c r="AK1517" s="124" t="s">
        <v>11839</v>
      </c>
      <c r="AL1517" s="28" t="s">
        <v>11839</v>
      </c>
      <c r="AM1517" s="122" t="s">
        <v>11839</v>
      </c>
      <c r="AN1517" s="122" t="s">
        <v>11839</v>
      </c>
      <c r="AO1517" s="123" t="s">
        <v>11839</v>
      </c>
      <c r="AP1517" s="29" t="s">
        <v>11839</v>
      </c>
      <c r="AQ1517" s="28" t="s">
        <v>11839</v>
      </c>
      <c r="AR1517" s="122" t="s">
        <v>11839</v>
      </c>
      <c r="AS1517" s="122" t="s">
        <v>11839</v>
      </c>
      <c r="AT1517" s="123" t="s">
        <v>11839</v>
      </c>
      <c r="AU1517" s="124" t="s">
        <v>11839</v>
      </c>
      <c r="AV1517" s="58"/>
      <c r="AX1517" s="129"/>
      <c r="AY1517" s="139"/>
      <c r="AZ1517" s="139"/>
    </row>
    <row r="1518" spans="3:52" ht="50" customHeight="1">
      <c r="C1518" s="52" t="s">
        <v>6320</v>
      </c>
      <c r="D1518" s="130" t="s">
        <v>3453</v>
      </c>
      <c r="E1518" s="131" t="s">
        <v>6364</v>
      </c>
      <c r="F1518" s="132" t="s">
        <v>3454</v>
      </c>
      <c r="G1518" s="125">
        <v>28</v>
      </c>
      <c r="H1518" s="122">
        <v>18</v>
      </c>
      <c r="I1518" s="123">
        <f t="shared" si="721"/>
        <v>10</v>
      </c>
      <c r="J1518" s="124">
        <f t="shared" si="722"/>
        <v>55.555555555555557</v>
      </c>
      <c r="K1518" s="125" t="s">
        <v>11904</v>
      </c>
      <c r="L1518" s="122" t="s">
        <v>11904</v>
      </c>
      <c r="M1518" s="123" t="s">
        <v>11837</v>
      </c>
      <c r="N1518" s="124" t="s">
        <v>11837</v>
      </c>
      <c r="O1518" s="125" t="s">
        <v>11840</v>
      </c>
      <c r="P1518" s="122" t="s">
        <v>11840</v>
      </c>
      <c r="Q1518" s="123" t="s">
        <v>11839</v>
      </c>
      <c r="R1518" s="124" t="s">
        <v>11840</v>
      </c>
      <c r="S1518" s="125">
        <v>28</v>
      </c>
      <c r="T1518" s="122">
        <v>18</v>
      </c>
      <c r="U1518" s="123">
        <f t="shared" si="727"/>
        <v>10</v>
      </c>
      <c r="V1518" s="124">
        <f t="shared" si="728"/>
        <v>55.555555555555557</v>
      </c>
      <c r="W1518" s="121" t="s">
        <v>9674</v>
      </c>
      <c r="X1518" s="122">
        <v>28</v>
      </c>
      <c r="Y1518" s="122">
        <v>18</v>
      </c>
      <c r="Z1518" s="123">
        <f t="shared" si="735"/>
        <v>10</v>
      </c>
      <c r="AA1518" s="124">
        <f t="shared" si="736"/>
        <v>55.555555555555557</v>
      </c>
      <c r="AB1518" s="28" t="s">
        <v>11839</v>
      </c>
      <c r="AC1518" s="122" t="s">
        <v>11839</v>
      </c>
      <c r="AD1518" s="122" t="s">
        <v>11839</v>
      </c>
      <c r="AE1518" s="123" t="s">
        <v>11839</v>
      </c>
      <c r="AF1518" s="29" t="s">
        <v>11839</v>
      </c>
      <c r="AG1518" s="28" t="s">
        <v>11839</v>
      </c>
      <c r="AH1518" s="122" t="s">
        <v>11839</v>
      </c>
      <c r="AI1518" s="122" t="s">
        <v>11839</v>
      </c>
      <c r="AJ1518" s="123" t="s">
        <v>11839</v>
      </c>
      <c r="AK1518" s="124" t="s">
        <v>11839</v>
      </c>
      <c r="AL1518" s="28" t="s">
        <v>11839</v>
      </c>
      <c r="AM1518" s="122" t="s">
        <v>11839</v>
      </c>
      <c r="AN1518" s="122" t="s">
        <v>11839</v>
      </c>
      <c r="AO1518" s="123" t="s">
        <v>11839</v>
      </c>
      <c r="AP1518" s="29" t="s">
        <v>11839</v>
      </c>
      <c r="AQ1518" s="28" t="s">
        <v>11839</v>
      </c>
      <c r="AR1518" s="122" t="s">
        <v>11839</v>
      </c>
      <c r="AS1518" s="122" t="s">
        <v>11839</v>
      </c>
      <c r="AT1518" s="123" t="s">
        <v>11839</v>
      </c>
      <c r="AU1518" s="124" t="s">
        <v>11837</v>
      </c>
      <c r="AV1518" s="105"/>
      <c r="AX1518" s="129"/>
      <c r="AY1518" s="139"/>
      <c r="AZ1518" s="139"/>
    </row>
    <row r="1519" spans="3:52" ht="50" customHeight="1">
      <c r="C1519" s="52" t="s">
        <v>6320</v>
      </c>
      <c r="D1519" s="130" t="s">
        <v>3455</v>
      </c>
      <c r="E1519" s="131" t="s">
        <v>6364</v>
      </c>
      <c r="F1519" s="132" t="s">
        <v>3456</v>
      </c>
      <c r="G1519" s="125">
        <v>55</v>
      </c>
      <c r="H1519" s="122">
        <v>199</v>
      </c>
      <c r="I1519" s="123">
        <f t="shared" si="721"/>
        <v>-144</v>
      </c>
      <c r="J1519" s="124">
        <f t="shared" si="722"/>
        <v>-72.361809045226138</v>
      </c>
      <c r="K1519" s="125">
        <v>55</v>
      </c>
      <c r="L1519" s="122">
        <v>199</v>
      </c>
      <c r="M1519" s="123">
        <f t="shared" si="723"/>
        <v>-144</v>
      </c>
      <c r="N1519" s="124">
        <f t="shared" si="724"/>
        <v>-72.361809045226138</v>
      </c>
      <c r="O1519" s="125" t="s">
        <v>11840</v>
      </c>
      <c r="P1519" s="122" t="s">
        <v>11840</v>
      </c>
      <c r="Q1519" s="123" t="s">
        <v>11839</v>
      </c>
      <c r="R1519" s="124" t="s">
        <v>11840</v>
      </c>
      <c r="S1519" s="125" t="s">
        <v>6421</v>
      </c>
      <c r="T1519" s="122" t="s">
        <v>6421</v>
      </c>
      <c r="U1519" s="123" t="s">
        <v>6421</v>
      </c>
      <c r="V1519" s="124" t="s">
        <v>6421</v>
      </c>
      <c r="W1519" s="121" t="s">
        <v>11839</v>
      </c>
      <c r="X1519" s="122" t="s">
        <v>11840</v>
      </c>
      <c r="Y1519" s="122" t="s">
        <v>11840</v>
      </c>
      <c r="Z1519" s="123" t="s">
        <v>11840</v>
      </c>
      <c r="AA1519" s="124" t="s">
        <v>11840</v>
      </c>
      <c r="AB1519" s="28" t="s">
        <v>11839</v>
      </c>
      <c r="AC1519" s="122" t="s">
        <v>11839</v>
      </c>
      <c r="AD1519" s="122" t="s">
        <v>11839</v>
      </c>
      <c r="AE1519" s="123" t="s">
        <v>11839</v>
      </c>
      <c r="AF1519" s="29" t="s">
        <v>11839</v>
      </c>
      <c r="AG1519" s="28" t="s">
        <v>11839</v>
      </c>
      <c r="AH1519" s="122" t="s">
        <v>11839</v>
      </c>
      <c r="AI1519" s="122" t="s">
        <v>11839</v>
      </c>
      <c r="AJ1519" s="123" t="s">
        <v>11839</v>
      </c>
      <c r="AK1519" s="124" t="s">
        <v>11839</v>
      </c>
      <c r="AL1519" s="28" t="s">
        <v>11839</v>
      </c>
      <c r="AM1519" s="122" t="s">
        <v>11839</v>
      </c>
      <c r="AN1519" s="122" t="s">
        <v>11839</v>
      </c>
      <c r="AO1519" s="123" t="s">
        <v>11839</v>
      </c>
      <c r="AP1519" s="29" t="s">
        <v>11839</v>
      </c>
      <c r="AQ1519" s="28" t="s">
        <v>11839</v>
      </c>
      <c r="AR1519" s="122" t="s">
        <v>11839</v>
      </c>
      <c r="AS1519" s="122" t="s">
        <v>11839</v>
      </c>
      <c r="AT1519" s="123" t="s">
        <v>11839</v>
      </c>
      <c r="AU1519" s="124" t="s">
        <v>11839</v>
      </c>
      <c r="AV1519" s="105"/>
      <c r="AX1519" s="129"/>
      <c r="AY1519" s="139"/>
      <c r="AZ1519" s="139"/>
    </row>
    <row r="1520" spans="3:52" ht="50" customHeight="1">
      <c r="C1520" s="52" t="s">
        <v>6320</v>
      </c>
      <c r="D1520" s="130" t="s">
        <v>3461</v>
      </c>
      <c r="E1520" s="131" t="s">
        <v>6364</v>
      </c>
      <c r="F1520" s="132" t="s">
        <v>3462</v>
      </c>
      <c r="G1520" s="125">
        <v>168</v>
      </c>
      <c r="H1520" s="122">
        <v>119</v>
      </c>
      <c r="I1520" s="123">
        <f t="shared" si="721"/>
        <v>49</v>
      </c>
      <c r="J1520" s="124">
        <f t="shared" si="722"/>
        <v>41.17647058823529</v>
      </c>
      <c r="K1520" s="125">
        <v>31</v>
      </c>
      <c r="L1520" s="122">
        <v>22</v>
      </c>
      <c r="M1520" s="123">
        <f t="shared" si="723"/>
        <v>9</v>
      </c>
      <c r="N1520" s="124">
        <f t="shared" si="724"/>
        <v>40.909090909090914</v>
      </c>
      <c r="O1520" s="125" t="s">
        <v>11840</v>
      </c>
      <c r="P1520" s="122" t="s">
        <v>11840</v>
      </c>
      <c r="Q1520" s="123" t="s">
        <v>11839</v>
      </c>
      <c r="R1520" s="124" t="s">
        <v>11840</v>
      </c>
      <c r="S1520" s="125">
        <v>138</v>
      </c>
      <c r="T1520" s="122">
        <v>98</v>
      </c>
      <c r="U1520" s="123">
        <f t="shared" si="727"/>
        <v>40</v>
      </c>
      <c r="V1520" s="124">
        <f t="shared" si="728"/>
        <v>40.816326530612244</v>
      </c>
      <c r="W1520" s="121" t="s">
        <v>7049</v>
      </c>
      <c r="X1520" s="122">
        <v>138</v>
      </c>
      <c r="Y1520" s="122">
        <v>98</v>
      </c>
      <c r="Z1520" s="123">
        <f t="shared" si="735"/>
        <v>40</v>
      </c>
      <c r="AA1520" s="124">
        <f t="shared" si="736"/>
        <v>40.816326530612244</v>
      </c>
      <c r="AB1520" s="28" t="s">
        <v>11839</v>
      </c>
      <c r="AC1520" s="122" t="s">
        <v>11839</v>
      </c>
      <c r="AD1520" s="122" t="s">
        <v>11839</v>
      </c>
      <c r="AE1520" s="123" t="s">
        <v>11839</v>
      </c>
      <c r="AF1520" s="29" t="s">
        <v>11839</v>
      </c>
      <c r="AG1520" s="28" t="s">
        <v>11839</v>
      </c>
      <c r="AH1520" s="122" t="s">
        <v>11839</v>
      </c>
      <c r="AI1520" s="122" t="s">
        <v>11839</v>
      </c>
      <c r="AJ1520" s="123" t="s">
        <v>11839</v>
      </c>
      <c r="AK1520" s="124" t="s">
        <v>11839</v>
      </c>
      <c r="AL1520" s="28" t="s">
        <v>11839</v>
      </c>
      <c r="AM1520" s="122" t="s">
        <v>11839</v>
      </c>
      <c r="AN1520" s="122" t="s">
        <v>11839</v>
      </c>
      <c r="AO1520" s="123" t="s">
        <v>11839</v>
      </c>
      <c r="AP1520" s="29" t="s">
        <v>11839</v>
      </c>
      <c r="AQ1520" s="28" t="s">
        <v>11839</v>
      </c>
      <c r="AR1520" s="122" t="s">
        <v>11839</v>
      </c>
      <c r="AS1520" s="122" t="s">
        <v>11839</v>
      </c>
      <c r="AT1520" s="123" t="s">
        <v>11839</v>
      </c>
      <c r="AU1520" s="124" t="s">
        <v>11837</v>
      </c>
      <c r="AV1520" s="105"/>
      <c r="AX1520" s="129"/>
      <c r="AY1520" s="139"/>
      <c r="AZ1520" s="139"/>
    </row>
    <row r="1521" spans="3:52" ht="50" customHeight="1">
      <c r="C1521" s="52" t="s">
        <v>6317</v>
      </c>
      <c r="D1521" s="130" t="s">
        <v>3471</v>
      </c>
      <c r="E1521" s="131" t="s">
        <v>9675</v>
      </c>
      <c r="F1521" s="132" t="s">
        <v>3472</v>
      </c>
      <c r="G1521" s="125">
        <v>17399.207999999999</v>
      </c>
      <c r="H1521" s="122">
        <v>20202.026999999998</v>
      </c>
      <c r="I1521" s="123">
        <f t="shared" si="721"/>
        <v>-2802.8189999999995</v>
      </c>
      <c r="J1521" s="124">
        <f t="shared" si="722"/>
        <v>-13.873949381416031</v>
      </c>
      <c r="K1521" s="125">
        <v>10934.598</v>
      </c>
      <c r="L1521" s="122">
        <v>13130.956</v>
      </c>
      <c r="M1521" s="123">
        <f t="shared" si="723"/>
        <v>-2196.3580000000002</v>
      </c>
      <c r="N1521" s="124">
        <f t="shared" si="724"/>
        <v>-16.726565834201256</v>
      </c>
      <c r="O1521" s="125">
        <v>1766.9179999999999</v>
      </c>
      <c r="P1521" s="122">
        <v>2060.2399999999998</v>
      </c>
      <c r="Q1521" s="123">
        <f t="shared" si="725"/>
        <v>-293.32199999999989</v>
      </c>
      <c r="R1521" s="124">
        <f t="shared" si="726"/>
        <v>-14.237273327379329</v>
      </c>
      <c r="S1521" s="125">
        <v>4697.692</v>
      </c>
      <c r="T1521" s="122">
        <v>5010.8310000000001</v>
      </c>
      <c r="U1521" s="123">
        <f t="shared" si="727"/>
        <v>-313.13900000000012</v>
      </c>
      <c r="V1521" s="124">
        <f t="shared" si="728"/>
        <v>-6.2492428900515726</v>
      </c>
      <c r="W1521" s="121" t="s">
        <v>6556</v>
      </c>
      <c r="X1521" s="122">
        <v>2833</v>
      </c>
      <c r="Y1521" s="122">
        <v>3133</v>
      </c>
      <c r="Z1521" s="123">
        <f t="shared" si="735"/>
        <v>-300</v>
      </c>
      <c r="AA1521" s="124">
        <f t="shared" si="736"/>
        <v>-9.5754867539099919</v>
      </c>
      <c r="AB1521" s="28" t="s">
        <v>6441</v>
      </c>
      <c r="AC1521" s="122">
        <v>904</v>
      </c>
      <c r="AD1521" s="122">
        <v>1001</v>
      </c>
      <c r="AE1521" s="123">
        <f t="shared" si="737"/>
        <v>-97</v>
      </c>
      <c r="AF1521" s="29">
        <f t="shared" si="738"/>
        <v>-9.6903096903096895</v>
      </c>
      <c r="AG1521" s="28" t="s">
        <v>9676</v>
      </c>
      <c r="AH1521" s="122">
        <v>297</v>
      </c>
      <c r="AI1521" s="122">
        <v>262</v>
      </c>
      <c r="AJ1521" s="123">
        <f t="shared" si="729"/>
        <v>35</v>
      </c>
      <c r="AK1521" s="124">
        <f t="shared" si="730"/>
        <v>13.358778625954198</v>
      </c>
      <c r="AL1521" s="28" t="s">
        <v>9677</v>
      </c>
      <c r="AM1521" s="122">
        <v>218</v>
      </c>
      <c r="AN1521" s="122">
        <v>217</v>
      </c>
      <c r="AO1521" s="123">
        <f t="shared" si="731"/>
        <v>1</v>
      </c>
      <c r="AP1521" s="29">
        <f t="shared" si="732"/>
        <v>0.46082949308755761</v>
      </c>
      <c r="AQ1521" s="28" t="s">
        <v>6634</v>
      </c>
      <c r="AR1521" s="122">
        <v>213</v>
      </c>
      <c r="AS1521" s="122">
        <v>214</v>
      </c>
      <c r="AT1521" s="123">
        <f t="shared" si="733"/>
        <v>-1</v>
      </c>
      <c r="AU1521" s="124">
        <f t="shared" si="734"/>
        <v>-0.46728971962616817</v>
      </c>
      <c r="AV1521" s="9" t="s">
        <v>9678</v>
      </c>
      <c r="AX1521" s="129"/>
      <c r="AY1521" s="139"/>
      <c r="AZ1521" s="139"/>
    </row>
    <row r="1522" spans="3:52" ht="50" customHeight="1">
      <c r="C1522" s="52" t="s">
        <v>6322</v>
      </c>
      <c r="D1522" s="130" t="s">
        <v>3473</v>
      </c>
      <c r="E1522" s="131" t="s">
        <v>9675</v>
      </c>
      <c r="F1522" s="132" t="s">
        <v>3474</v>
      </c>
      <c r="G1522" s="125">
        <v>38543.985000000001</v>
      </c>
      <c r="H1522" s="122">
        <v>29448.579000000002</v>
      </c>
      <c r="I1522" s="123">
        <f t="shared" si="721"/>
        <v>9095.405999999999</v>
      </c>
      <c r="J1522" s="124">
        <f t="shared" si="722"/>
        <v>30.885721175205088</v>
      </c>
      <c r="K1522" s="125">
        <v>12497.833000000001</v>
      </c>
      <c r="L1522" s="122">
        <v>10260.351000000001</v>
      </c>
      <c r="M1522" s="123">
        <f t="shared" si="723"/>
        <v>2237.482</v>
      </c>
      <c r="N1522" s="124">
        <f t="shared" si="724"/>
        <v>21.807070732765379</v>
      </c>
      <c r="O1522" s="125">
        <v>313.47000000000003</v>
      </c>
      <c r="P1522" s="122">
        <v>313.36200000000002</v>
      </c>
      <c r="Q1522" s="123">
        <f t="shared" si="725"/>
        <v>0.10800000000000409</v>
      </c>
      <c r="R1522" s="124">
        <f t="shared" si="726"/>
        <v>3.4464931931760742E-2</v>
      </c>
      <c r="S1522" s="125">
        <v>25732.682000000001</v>
      </c>
      <c r="T1522" s="122">
        <v>18874.866000000002</v>
      </c>
      <c r="U1522" s="123">
        <f t="shared" si="727"/>
        <v>6857.8159999999989</v>
      </c>
      <c r="V1522" s="124">
        <f t="shared" si="728"/>
        <v>36.333057940649745</v>
      </c>
      <c r="W1522" s="121" t="s">
        <v>9679</v>
      </c>
      <c r="X1522" s="122">
        <v>7280</v>
      </c>
      <c r="Y1522" s="122" t="s">
        <v>6494</v>
      </c>
      <c r="Z1522" s="123">
        <v>7280</v>
      </c>
      <c r="AA1522" s="124" t="s">
        <v>6913</v>
      </c>
      <c r="AB1522" s="28" t="s">
        <v>9680</v>
      </c>
      <c r="AC1522" s="122">
        <v>6978</v>
      </c>
      <c r="AD1522" s="122">
        <v>7388</v>
      </c>
      <c r="AE1522" s="123">
        <f t="shared" si="737"/>
        <v>-410</v>
      </c>
      <c r="AF1522" s="29">
        <f t="shared" si="738"/>
        <v>-5.5495397942609639</v>
      </c>
      <c r="AG1522" s="28" t="s">
        <v>9681</v>
      </c>
      <c r="AH1522" s="122">
        <v>3689</v>
      </c>
      <c r="AI1522" s="122">
        <v>3688</v>
      </c>
      <c r="AJ1522" s="123">
        <f t="shared" si="729"/>
        <v>1</v>
      </c>
      <c r="AK1522" s="124">
        <f t="shared" si="730"/>
        <v>2.7114967462039046E-2</v>
      </c>
      <c r="AL1522" s="28" t="s">
        <v>6492</v>
      </c>
      <c r="AM1522" s="122">
        <v>2532</v>
      </c>
      <c r="AN1522" s="122">
        <v>2641</v>
      </c>
      <c r="AO1522" s="123">
        <f t="shared" si="731"/>
        <v>-109</v>
      </c>
      <c r="AP1522" s="29">
        <f t="shared" si="732"/>
        <v>-4.1272245361605453</v>
      </c>
      <c r="AQ1522" s="28" t="s">
        <v>6821</v>
      </c>
      <c r="AR1522" s="122">
        <v>1789</v>
      </c>
      <c r="AS1522" s="122">
        <v>1689</v>
      </c>
      <c r="AT1522" s="123">
        <f t="shared" si="733"/>
        <v>100</v>
      </c>
      <c r="AU1522" s="124">
        <f t="shared" si="734"/>
        <v>5.9206631142687982</v>
      </c>
      <c r="AV1522" s="9" t="s">
        <v>12338</v>
      </c>
      <c r="AX1522" s="129"/>
      <c r="AY1522" s="139"/>
      <c r="AZ1522" s="139"/>
    </row>
    <row r="1523" spans="3:52" ht="50" customHeight="1">
      <c r="C1523" s="52" t="s">
        <v>6317</v>
      </c>
      <c r="D1523" s="130" t="s">
        <v>3475</v>
      </c>
      <c r="E1523" s="131" t="s">
        <v>9675</v>
      </c>
      <c r="F1523" s="132" t="s">
        <v>3476</v>
      </c>
      <c r="G1523" s="125">
        <v>20723.527999999998</v>
      </c>
      <c r="H1523" s="122">
        <v>23100.251</v>
      </c>
      <c r="I1523" s="123">
        <f t="shared" si="721"/>
        <v>-2376.7230000000018</v>
      </c>
      <c r="J1523" s="124">
        <f t="shared" si="722"/>
        <v>-10.288732360527172</v>
      </c>
      <c r="K1523" s="125">
        <v>12873.75</v>
      </c>
      <c r="L1523" s="122">
        <v>14917.808000000001</v>
      </c>
      <c r="M1523" s="123">
        <f t="shared" si="723"/>
        <v>-2044.0580000000009</v>
      </c>
      <c r="N1523" s="124">
        <f t="shared" si="724"/>
        <v>-13.702133718305001</v>
      </c>
      <c r="O1523" s="125">
        <v>1164.385</v>
      </c>
      <c r="P1523" s="122">
        <v>1163.548</v>
      </c>
      <c r="Q1523" s="123">
        <f t="shared" si="725"/>
        <v>0.83699999999998909</v>
      </c>
      <c r="R1523" s="124">
        <f t="shared" si="726"/>
        <v>7.1935150075457921E-2</v>
      </c>
      <c r="S1523" s="125">
        <v>6685.393</v>
      </c>
      <c r="T1523" s="122">
        <v>7018.8950000000004</v>
      </c>
      <c r="U1523" s="123">
        <f t="shared" si="727"/>
        <v>-333.50200000000041</v>
      </c>
      <c r="V1523" s="124">
        <f t="shared" si="728"/>
        <v>-4.7514886602520825</v>
      </c>
      <c r="W1523" s="121" t="s">
        <v>6388</v>
      </c>
      <c r="X1523" s="122">
        <v>3215</v>
      </c>
      <c r="Y1523" s="122">
        <v>3442</v>
      </c>
      <c r="Z1523" s="123">
        <f t="shared" si="735"/>
        <v>-227</v>
      </c>
      <c r="AA1523" s="124">
        <f t="shared" si="736"/>
        <v>-6.5950029052876236</v>
      </c>
      <c r="AB1523" s="28" t="s">
        <v>6471</v>
      </c>
      <c r="AC1523" s="122">
        <v>1535</v>
      </c>
      <c r="AD1523" s="122">
        <v>1628</v>
      </c>
      <c r="AE1523" s="123">
        <f t="shared" si="737"/>
        <v>-93</v>
      </c>
      <c r="AF1523" s="29">
        <f t="shared" si="738"/>
        <v>-5.7125307125307128</v>
      </c>
      <c r="AG1523" s="28" t="s">
        <v>6484</v>
      </c>
      <c r="AH1523" s="122">
        <v>443</v>
      </c>
      <c r="AI1523" s="122">
        <v>441</v>
      </c>
      <c r="AJ1523" s="123">
        <f t="shared" si="729"/>
        <v>2</v>
      </c>
      <c r="AK1523" s="124">
        <f t="shared" si="730"/>
        <v>0.45351473922902497</v>
      </c>
      <c r="AL1523" s="28" t="s">
        <v>9682</v>
      </c>
      <c r="AM1523" s="122">
        <v>436</v>
      </c>
      <c r="AN1523" s="122">
        <v>435</v>
      </c>
      <c r="AO1523" s="123">
        <f t="shared" si="731"/>
        <v>1</v>
      </c>
      <c r="AP1523" s="29">
        <f t="shared" si="732"/>
        <v>0.22988505747126436</v>
      </c>
      <c r="AQ1523" s="28" t="s">
        <v>6418</v>
      </c>
      <c r="AR1523" s="122">
        <v>386</v>
      </c>
      <c r="AS1523" s="122">
        <v>415</v>
      </c>
      <c r="AT1523" s="123">
        <f t="shared" si="733"/>
        <v>-29</v>
      </c>
      <c r="AU1523" s="124">
        <f t="shared" si="734"/>
        <v>-6.9879518072289164</v>
      </c>
      <c r="AV1523" s="9" t="s">
        <v>12339</v>
      </c>
      <c r="AX1523" s="129"/>
      <c r="AY1523" s="139"/>
      <c r="AZ1523" s="139"/>
    </row>
    <row r="1524" spans="3:52" ht="50" customHeight="1">
      <c r="C1524" s="52" t="s">
        <v>6317</v>
      </c>
      <c r="D1524" s="130" t="s">
        <v>3477</v>
      </c>
      <c r="E1524" s="131" t="s">
        <v>9675</v>
      </c>
      <c r="F1524" s="132" t="s">
        <v>3478</v>
      </c>
      <c r="G1524" s="125">
        <v>13912.437</v>
      </c>
      <c r="H1524" s="122">
        <v>14379.269</v>
      </c>
      <c r="I1524" s="123">
        <f t="shared" si="721"/>
        <v>-466.83200000000033</v>
      </c>
      <c r="J1524" s="124">
        <f t="shared" si="722"/>
        <v>-3.2465628120595023</v>
      </c>
      <c r="K1524" s="125">
        <v>9858.9529999999995</v>
      </c>
      <c r="L1524" s="122">
        <v>10071.291999999999</v>
      </c>
      <c r="M1524" s="123">
        <f t="shared" si="723"/>
        <v>-212.33899999999994</v>
      </c>
      <c r="N1524" s="124">
        <f t="shared" si="724"/>
        <v>-2.1083590864012276</v>
      </c>
      <c r="O1524" s="125">
        <v>170.054</v>
      </c>
      <c r="P1524" s="122">
        <v>170.143</v>
      </c>
      <c r="Q1524" s="123">
        <f t="shared" si="725"/>
        <v>-8.8999999999998636E-2</v>
      </c>
      <c r="R1524" s="124">
        <f t="shared" si="726"/>
        <v>-5.2308940126833681E-2</v>
      </c>
      <c r="S1524" s="125">
        <v>3883.43</v>
      </c>
      <c r="T1524" s="122">
        <v>4137.8339999999998</v>
      </c>
      <c r="U1524" s="123">
        <f t="shared" si="727"/>
        <v>-254.404</v>
      </c>
      <c r="V1524" s="124">
        <f t="shared" si="728"/>
        <v>-6.1482408429144337</v>
      </c>
      <c r="W1524" s="121" t="s">
        <v>7974</v>
      </c>
      <c r="X1524" s="122">
        <v>2336</v>
      </c>
      <c r="Y1524" s="122">
        <v>2639</v>
      </c>
      <c r="Z1524" s="123">
        <f t="shared" si="735"/>
        <v>-303</v>
      </c>
      <c r="AA1524" s="124">
        <f t="shared" si="736"/>
        <v>-11.481621826449413</v>
      </c>
      <c r="AB1524" s="28" t="s">
        <v>6396</v>
      </c>
      <c r="AC1524" s="122">
        <v>480</v>
      </c>
      <c r="AD1524" s="122">
        <v>14</v>
      </c>
      <c r="AE1524" s="123">
        <f t="shared" si="737"/>
        <v>466</v>
      </c>
      <c r="AF1524" s="29">
        <f t="shared" si="738"/>
        <v>3328.5714285714284</v>
      </c>
      <c r="AG1524" s="28" t="s">
        <v>6417</v>
      </c>
      <c r="AH1524" s="122">
        <v>277</v>
      </c>
      <c r="AI1524" s="122">
        <v>335</v>
      </c>
      <c r="AJ1524" s="123">
        <f t="shared" si="729"/>
        <v>-58</v>
      </c>
      <c r="AK1524" s="124">
        <f t="shared" si="730"/>
        <v>-17.313432835820898</v>
      </c>
      <c r="AL1524" s="28" t="s">
        <v>9683</v>
      </c>
      <c r="AM1524" s="122">
        <v>175</v>
      </c>
      <c r="AN1524" s="122">
        <v>165</v>
      </c>
      <c r="AO1524" s="123">
        <f t="shared" si="731"/>
        <v>10</v>
      </c>
      <c r="AP1524" s="29">
        <f t="shared" si="732"/>
        <v>6.0606060606060606</v>
      </c>
      <c r="AQ1524" s="28" t="s">
        <v>6634</v>
      </c>
      <c r="AR1524" s="122">
        <v>128</v>
      </c>
      <c r="AS1524" s="122">
        <v>132</v>
      </c>
      <c r="AT1524" s="123">
        <f t="shared" si="733"/>
        <v>-4</v>
      </c>
      <c r="AU1524" s="124">
        <f t="shared" si="734"/>
        <v>-3.0303030303030303</v>
      </c>
      <c r="AV1524" s="9" t="s">
        <v>12340</v>
      </c>
      <c r="AX1524" s="129"/>
      <c r="AY1524" s="139"/>
      <c r="AZ1524" s="139"/>
    </row>
    <row r="1525" spans="3:52" ht="50" customHeight="1">
      <c r="C1525" s="52" t="s">
        <v>6317</v>
      </c>
      <c r="D1525" s="130" t="s">
        <v>3479</v>
      </c>
      <c r="E1525" s="131" t="s">
        <v>9675</v>
      </c>
      <c r="F1525" s="132" t="s">
        <v>3480</v>
      </c>
      <c r="G1525" s="125">
        <v>10394.909</v>
      </c>
      <c r="H1525" s="122">
        <v>9013.1280000000006</v>
      </c>
      <c r="I1525" s="123">
        <f t="shared" si="721"/>
        <v>1381.780999999999</v>
      </c>
      <c r="J1525" s="124">
        <f t="shared" si="722"/>
        <v>15.330759753994382</v>
      </c>
      <c r="K1525" s="125">
        <v>4216.1779999999999</v>
      </c>
      <c r="L1525" s="122">
        <v>3442.1129999999998</v>
      </c>
      <c r="M1525" s="123">
        <f t="shared" si="723"/>
        <v>774.06500000000005</v>
      </c>
      <c r="N1525" s="124">
        <f t="shared" si="724"/>
        <v>22.488076364721323</v>
      </c>
      <c r="O1525" s="125">
        <v>580.62199999999996</v>
      </c>
      <c r="P1525" s="122">
        <v>654.86300000000006</v>
      </c>
      <c r="Q1525" s="123">
        <f t="shared" si="725"/>
        <v>-74.241000000000099</v>
      </c>
      <c r="R1525" s="124">
        <f t="shared" si="726"/>
        <v>-11.336875041039132</v>
      </c>
      <c r="S1525" s="125">
        <v>5598.1090000000004</v>
      </c>
      <c r="T1525" s="122">
        <v>4916.152</v>
      </c>
      <c r="U1525" s="123">
        <f t="shared" si="727"/>
        <v>681.95700000000033</v>
      </c>
      <c r="V1525" s="124">
        <f t="shared" si="728"/>
        <v>13.871763932441478</v>
      </c>
      <c r="W1525" s="121" t="s">
        <v>6388</v>
      </c>
      <c r="X1525" s="122">
        <v>1695</v>
      </c>
      <c r="Y1525" s="122">
        <v>1808</v>
      </c>
      <c r="Z1525" s="123">
        <f t="shared" si="735"/>
        <v>-113</v>
      </c>
      <c r="AA1525" s="124">
        <f t="shared" si="736"/>
        <v>-6.25</v>
      </c>
      <c r="AB1525" s="28" t="s">
        <v>9684</v>
      </c>
      <c r="AC1525" s="122">
        <v>1517</v>
      </c>
      <c r="AD1525" s="122">
        <v>1517</v>
      </c>
      <c r="AE1525" s="123">
        <f t="shared" si="737"/>
        <v>0</v>
      </c>
      <c r="AF1525" s="29">
        <f t="shared" si="738"/>
        <v>0</v>
      </c>
      <c r="AG1525" s="28" t="s">
        <v>6396</v>
      </c>
      <c r="AH1525" s="122">
        <v>1062</v>
      </c>
      <c r="AI1525" s="122">
        <v>859</v>
      </c>
      <c r="AJ1525" s="123">
        <f t="shared" si="729"/>
        <v>203</v>
      </c>
      <c r="AK1525" s="124">
        <f t="shared" si="730"/>
        <v>23.632130384167638</v>
      </c>
      <c r="AL1525" s="28" t="s">
        <v>9685</v>
      </c>
      <c r="AM1525" s="122">
        <v>253</v>
      </c>
      <c r="AN1525" s="122">
        <v>179</v>
      </c>
      <c r="AO1525" s="123">
        <f t="shared" si="731"/>
        <v>74</v>
      </c>
      <c r="AP1525" s="29">
        <f t="shared" si="732"/>
        <v>41.340782122905026</v>
      </c>
      <c r="AQ1525" s="28" t="s">
        <v>6441</v>
      </c>
      <c r="AR1525" s="122">
        <v>226</v>
      </c>
      <c r="AS1525" s="122">
        <v>83</v>
      </c>
      <c r="AT1525" s="123">
        <f t="shared" si="733"/>
        <v>143</v>
      </c>
      <c r="AU1525" s="124">
        <f t="shared" si="734"/>
        <v>172.28915662650604</v>
      </c>
      <c r="AV1525" s="9" t="s">
        <v>12341</v>
      </c>
      <c r="AX1525" s="129"/>
      <c r="AY1525" s="139"/>
      <c r="AZ1525" s="139"/>
    </row>
    <row r="1526" spans="3:52" ht="50" customHeight="1">
      <c r="C1526" s="52" t="s">
        <v>6317</v>
      </c>
      <c r="D1526" s="106" t="s">
        <v>3481</v>
      </c>
      <c r="E1526" s="107" t="s">
        <v>9675</v>
      </c>
      <c r="F1526" s="108" t="s">
        <v>3482</v>
      </c>
      <c r="G1526" s="125">
        <v>11810.566000000001</v>
      </c>
      <c r="H1526" s="122">
        <v>11799.405000000001</v>
      </c>
      <c r="I1526" s="123">
        <f t="shared" si="721"/>
        <v>11.161000000000058</v>
      </c>
      <c r="J1526" s="124">
        <f t="shared" si="722"/>
        <v>9.4589515318781403E-2</v>
      </c>
      <c r="K1526" s="125">
        <v>7352.02</v>
      </c>
      <c r="L1526" s="122">
        <v>7046.3329999999996</v>
      </c>
      <c r="M1526" s="123">
        <f t="shared" si="723"/>
        <v>305.68700000000081</v>
      </c>
      <c r="N1526" s="124">
        <f t="shared" si="724"/>
        <v>4.3382423169611881</v>
      </c>
      <c r="O1526" s="125">
        <v>2707.4870000000001</v>
      </c>
      <c r="P1526" s="122">
        <v>2921.9180000000001</v>
      </c>
      <c r="Q1526" s="123">
        <f t="shared" si="725"/>
        <v>-214.43100000000004</v>
      </c>
      <c r="R1526" s="124">
        <f t="shared" si="726"/>
        <v>-7.3387069726118259</v>
      </c>
      <c r="S1526" s="125">
        <v>1751.059</v>
      </c>
      <c r="T1526" s="122">
        <v>1831.154</v>
      </c>
      <c r="U1526" s="123">
        <f t="shared" si="727"/>
        <v>-80.095000000000027</v>
      </c>
      <c r="V1526" s="124">
        <f t="shared" si="728"/>
        <v>-4.3740176959447448</v>
      </c>
      <c r="W1526" s="121" t="s">
        <v>6441</v>
      </c>
      <c r="X1526" s="122">
        <v>1353</v>
      </c>
      <c r="Y1526" s="122">
        <v>1353</v>
      </c>
      <c r="Z1526" s="123">
        <f t="shared" si="735"/>
        <v>0</v>
      </c>
      <c r="AA1526" s="124">
        <f t="shared" si="736"/>
        <v>0</v>
      </c>
      <c r="AB1526" s="28" t="s">
        <v>9686</v>
      </c>
      <c r="AC1526" s="122">
        <v>187</v>
      </c>
      <c r="AD1526" s="122">
        <v>255</v>
      </c>
      <c r="AE1526" s="123">
        <f t="shared" si="737"/>
        <v>-68</v>
      </c>
      <c r="AF1526" s="29">
        <f t="shared" si="738"/>
        <v>-26.666666666666668</v>
      </c>
      <c r="AG1526" s="28" t="s">
        <v>7726</v>
      </c>
      <c r="AH1526" s="122">
        <v>132</v>
      </c>
      <c r="AI1526" s="122">
        <v>131</v>
      </c>
      <c r="AJ1526" s="123">
        <f t="shared" si="729"/>
        <v>1</v>
      </c>
      <c r="AK1526" s="124">
        <f t="shared" si="730"/>
        <v>0.76335877862595414</v>
      </c>
      <c r="AL1526" s="28" t="s">
        <v>7978</v>
      </c>
      <c r="AM1526" s="122">
        <v>45</v>
      </c>
      <c r="AN1526" s="122">
        <v>48</v>
      </c>
      <c r="AO1526" s="123">
        <f t="shared" si="731"/>
        <v>-3</v>
      </c>
      <c r="AP1526" s="29">
        <f t="shared" si="732"/>
        <v>-6.25</v>
      </c>
      <c r="AQ1526" s="28" t="s">
        <v>6392</v>
      </c>
      <c r="AR1526" s="122">
        <v>11</v>
      </c>
      <c r="AS1526" s="122">
        <v>17</v>
      </c>
      <c r="AT1526" s="123">
        <f t="shared" si="733"/>
        <v>-6</v>
      </c>
      <c r="AU1526" s="124">
        <f t="shared" si="734"/>
        <v>-35.294117647058826</v>
      </c>
      <c r="AV1526" s="9" t="s">
        <v>12342</v>
      </c>
      <c r="AX1526" s="129"/>
      <c r="AY1526" s="139"/>
      <c r="AZ1526" s="139"/>
    </row>
    <row r="1527" spans="3:52" ht="50" customHeight="1">
      <c r="C1527" s="52" t="s">
        <v>6318</v>
      </c>
      <c r="D1527" s="106" t="s">
        <v>3483</v>
      </c>
      <c r="E1527" s="107" t="s">
        <v>9675</v>
      </c>
      <c r="F1527" s="108" t="s">
        <v>3484</v>
      </c>
      <c r="G1527" s="125">
        <v>1693.627</v>
      </c>
      <c r="H1527" s="122">
        <v>2258.7620000000002</v>
      </c>
      <c r="I1527" s="123">
        <f t="shared" si="721"/>
        <v>-565.13500000000022</v>
      </c>
      <c r="J1527" s="124">
        <f t="shared" si="722"/>
        <v>-25.019678921462297</v>
      </c>
      <c r="K1527" s="125">
        <v>109.88</v>
      </c>
      <c r="L1527" s="122">
        <v>361.82900000000001</v>
      </c>
      <c r="M1527" s="123">
        <f t="shared" si="723"/>
        <v>-251.94900000000001</v>
      </c>
      <c r="N1527" s="124">
        <f t="shared" si="724"/>
        <v>-69.632063764927636</v>
      </c>
      <c r="O1527" s="125">
        <v>0.76500000000000001</v>
      </c>
      <c r="P1527" s="122">
        <v>0.76500000000000001</v>
      </c>
      <c r="Q1527" s="123">
        <f t="shared" si="725"/>
        <v>0</v>
      </c>
      <c r="R1527" s="124">
        <f t="shared" si="726"/>
        <v>0</v>
      </c>
      <c r="S1527" s="125">
        <v>1582.982</v>
      </c>
      <c r="T1527" s="122">
        <v>1896.1679999999999</v>
      </c>
      <c r="U1527" s="123">
        <f t="shared" si="727"/>
        <v>-313.18599999999992</v>
      </c>
      <c r="V1527" s="124">
        <f t="shared" si="728"/>
        <v>-16.516785432514418</v>
      </c>
      <c r="W1527" s="121" t="s">
        <v>9687</v>
      </c>
      <c r="X1527" s="122">
        <v>602</v>
      </c>
      <c r="Y1527" s="122">
        <v>573</v>
      </c>
      <c r="Z1527" s="123">
        <f t="shared" si="735"/>
        <v>29</v>
      </c>
      <c r="AA1527" s="124">
        <f t="shared" si="736"/>
        <v>5.0610820244328103</v>
      </c>
      <c r="AB1527" s="28" t="s">
        <v>9688</v>
      </c>
      <c r="AC1527" s="122">
        <v>369</v>
      </c>
      <c r="AD1527" s="122">
        <v>501</v>
      </c>
      <c r="AE1527" s="123">
        <f t="shared" si="737"/>
        <v>-132</v>
      </c>
      <c r="AF1527" s="29">
        <f t="shared" si="738"/>
        <v>-26.34730538922156</v>
      </c>
      <c r="AG1527" s="28" t="s">
        <v>9689</v>
      </c>
      <c r="AH1527" s="122">
        <v>304</v>
      </c>
      <c r="AI1527" s="122">
        <v>484</v>
      </c>
      <c r="AJ1527" s="123">
        <f t="shared" si="729"/>
        <v>-180</v>
      </c>
      <c r="AK1527" s="124">
        <f>AJ1527/AI1527*100</f>
        <v>-37.190082644628099</v>
      </c>
      <c r="AL1527" s="28" t="s">
        <v>9690</v>
      </c>
      <c r="AM1527" s="122">
        <v>147</v>
      </c>
      <c r="AN1527" s="122">
        <v>150</v>
      </c>
      <c r="AO1527" s="123">
        <f t="shared" si="731"/>
        <v>-3</v>
      </c>
      <c r="AP1527" s="29">
        <f t="shared" si="732"/>
        <v>-2</v>
      </c>
      <c r="AQ1527" s="28" t="s">
        <v>9691</v>
      </c>
      <c r="AR1527" s="122">
        <v>36</v>
      </c>
      <c r="AS1527" s="122">
        <v>41</v>
      </c>
      <c r="AT1527" s="123">
        <f t="shared" si="733"/>
        <v>-5</v>
      </c>
      <c r="AU1527" s="124">
        <f t="shared" si="734"/>
        <v>-12.195121951219512</v>
      </c>
      <c r="AV1527" s="9" t="s">
        <v>12343</v>
      </c>
      <c r="AX1527" s="129"/>
      <c r="AY1527" s="139"/>
      <c r="AZ1527" s="139"/>
    </row>
    <row r="1528" spans="3:52" ht="50" customHeight="1">
      <c r="C1528" s="52" t="s">
        <v>6318</v>
      </c>
      <c r="D1528" s="130" t="s">
        <v>3485</v>
      </c>
      <c r="E1528" s="131" t="s">
        <v>9675</v>
      </c>
      <c r="F1528" s="132" t="s">
        <v>3486</v>
      </c>
      <c r="G1528" s="125">
        <v>2025.866</v>
      </c>
      <c r="H1528" s="122">
        <v>2195.17</v>
      </c>
      <c r="I1528" s="123">
        <f t="shared" si="721"/>
        <v>-169.30400000000009</v>
      </c>
      <c r="J1528" s="124">
        <f t="shared" si="722"/>
        <v>-7.7125689582128079</v>
      </c>
      <c r="K1528" s="125">
        <v>726.05399999999997</v>
      </c>
      <c r="L1528" s="122">
        <v>1143.2360000000001</v>
      </c>
      <c r="M1528" s="123">
        <f t="shared" si="723"/>
        <v>-417.18200000000013</v>
      </c>
      <c r="N1528" s="124">
        <f t="shared" si="724"/>
        <v>-36.491328124726664</v>
      </c>
      <c r="O1528" s="125">
        <v>420.76100000000002</v>
      </c>
      <c r="P1528" s="122">
        <v>480.66800000000001</v>
      </c>
      <c r="Q1528" s="123">
        <f t="shared" si="725"/>
        <v>-59.906999999999982</v>
      </c>
      <c r="R1528" s="124">
        <f t="shared" si="726"/>
        <v>-12.463280268293287</v>
      </c>
      <c r="S1528" s="125">
        <v>879.05100000000004</v>
      </c>
      <c r="T1528" s="122">
        <v>571.26599999999996</v>
      </c>
      <c r="U1528" s="123">
        <f t="shared" si="727"/>
        <v>307.78500000000008</v>
      </c>
      <c r="V1528" s="124">
        <f t="shared" si="728"/>
        <v>53.877703206562288</v>
      </c>
      <c r="W1528" s="121" t="s">
        <v>7884</v>
      </c>
      <c r="X1528" s="122">
        <v>345.83300000000003</v>
      </c>
      <c r="Y1528" s="122" t="s">
        <v>6421</v>
      </c>
      <c r="Z1528" s="123">
        <v>345.83300000000003</v>
      </c>
      <c r="AA1528" s="124" t="s">
        <v>6913</v>
      </c>
      <c r="AB1528" s="28" t="s">
        <v>9692</v>
      </c>
      <c r="AC1528" s="122">
        <v>118.687</v>
      </c>
      <c r="AD1528" s="122">
        <v>168.68700000000001</v>
      </c>
      <c r="AE1528" s="123">
        <f t="shared" si="737"/>
        <v>-50.000000000000014</v>
      </c>
      <c r="AF1528" s="29">
        <f t="shared" si="738"/>
        <v>-29.640695489278968</v>
      </c>
      <c r="AG1528" s="28" t="s">
        <v>9693</v>
      </c>
      <c r="AH1528" s="122">
        <v>107.89100000000001</v>
      </c>
      <c r="AI1528" s="122">
        <v>108.185</v>
      </c>
      <c r="AJ1528" s="123">
        <f t="shared" si="729"/>
        <v>-0.29399999999999693</v>
      </c>
      <c r="AK1528" s="124">
        <f t="shared" si="730"/>
        <v>-0.27175671303784898</v>
      </c>
      <c r="AL1528" s="28" t="s">
        <v>6396</v>
      </c>
      <c r="AM1528" s="122">
        <v>105.17</v>
      </c>
      <c r="AN1528" s="122">
        <v>94.509</v>
      </c>
      <c r="AO1528" s="123">
        <f t="shared" si="731"/>
        <v>10.661000000000001</v>
      </c>
      <c r="AP1528" s="29">
        <f t="shared" si="732"/>
        <v>11.280407156990341</v>
      </c>
      <c r="AQ1528" s="28" t="s">
        <v>6418</v>
      </c>
      <c r="AR1528" s="122">
        <v>72.185000000000002</v>
      </c>
      <c r="AS1528" s="122">
        <v>72.185000000000002</v>
      </c>
      <c r="AT1528" s="123">
        <f t="shared" si="733"/>
        <v>0</v>
      </c>
      <c r="AU1528" s="124">
        <f t="shared" si="734"/>
        <v>0</v>
      </c>
      <c r="AV1528" s="9" t="s">
        <v>12344</v>
      </c>
      <c r="AX1528" s="129"/>
      <c r="AY1528" s="139"/>
      <c r="AZ1528" s="139"/>
    </row>
    <row r="1529" spans="3:52" ht="50" customHeight="1">
      <c r="C1529" s="52" t="s">
        <v>6318</v>
      </c>
      <c r="D1529" s="130" t="s">
        <v>3487</v>
      </c>
      <c r="E1529" s="131" t="s">
        <v>9675</v>
      </c>
      <c r="F1529" s="132" t="s">
        <v>3488</v>
      </c>
      <c r="G1529" s="125">
        <v>7510.6350000000002</v>
      </c>
      <c r="H1529" s="122">
        <v>7990.4030000000002</v>
      </c>
      <c r="I1529" s="123">
        <f>G1529-H1529+1</f>
        <v>-478.76800000000003</v>
      </c>
      <c r="J1529" s="124">
        <f t="shared" si="722"/>
        <v>-5.9917878985578081</v>
      </c>
      <c r="K1529" s="125">
        <v>2974.6990000000001</v>
      </c>
      <c r="L1529" s="122">
        <v>3504.3780000000002</v>
      </c>
      <c r="M1529" s="123">
        <f>K1529-L1529+1</f>
        <v>-528.67900000000009</v>
      </c>
      <c r="N1529" s="124">
        <f t="shared" si="724"/>
        <v>-15.086243550210623</v>
      </c>
      <c r="O1529" s="125">
        <v>328.03100000000001</v>
      </c>
      <c r="P1529" s="122">
        <v>348.99900000000002</v>
      </c>
      <c r="Q1529" s="123">
        <f t="shared" si="725"/>
        <v>-20.968000000000018</v>
      </c>
      <c r="R1529" s="124">
        <f t="shared" si="726"/>
        <v>-6.0080401376508288</v>
      </c>
      <c r="S1529" s="125">
        <v>4207.9049999999997</v>
      </c>
      <c r="T1529" s="122">
        <v>4137.0259999999998</v>
      </c>
      <c r="U1529" s="123">
        <f t="shared" si="727"/>
        <v>70.878999999999905</v>
      </c>
      <c r="V1529" s="124">
        <f t="shared" si="728"/>
        <v>1.7132838904082281</v>
      </c>
      <c r="W1529" s="121" t="s">
        <v>9694</v>
      </c>
      <c r="X1529" s="122">
        <v>1702</v>
      </c>
      <c r="Y1529" s="122">
        <v>1651</v>
      </c>
      <c r="Z1529" s="123">
        <f t="shared" ref="Z1529" si="739">X1529-Y1529</f>
        <v>51</v>
      </c>
      <c r="AA1529" s="124">
        <f t="shared" ref="AA1529" si="740">Z1529/Y1529*100</f>
        <v>3.0890369473046637</v>
      </c>
      <c r="AB1529" s="28" t="s">
        <v>6532</v>
      </c>
      <c r="AC1529" s="122">
        <v>1150</v>
      </c>
      <c r="AD1529" s="122">
        <v>1100</v>
      </c>
      <c r="AE1529" s="123">
        <f t="shared" si="737"/>
        <v>50</v>
      </c>
      <c r="AF1529" s="29">
        <f t="shared" si="738"/>
        <v>4.5454545454545459</v>
      </c>
      <c r="AG1529" s="28" t="s">
        <v>9695</v>
      </c>
      <c r="AH1529" s="122">
        <v>920</v>
      </c>
      <c r="AI1529" s="122">
        <v>950</v>
      </c>
      <c r="AJ1529" s="123">
        <f t="shared" si="729"/>
        <v>-30</v>
      </c>
      <c r="AK1529" s="124">
        <f t="shared" si="730"/>
        <v>-3.1578947368421053</v>
      </c>
      <c r="AL1529" s="28" t="s">
        <v>9696</v>
      </c>
      <c r="AM1529" s="122">
        <v>369</v>
      </c>
      <c r="AN1529" s="122">
        <v>368</v>
      </c>
      <c r="AO1529" s="123">
        <f t="shared" si="731"/>
        <v>1</v>
      </c>
      <c r="AP1529" s="29">
        <f t="shared" si="732"/>
        <v>0.27173913043478259</v>
      </c>
      <c r="AQ1529" s="28" t="s">
        <v>6418</v>
      </c>
      <c r="AR1529" s="122">
        <v>32</v>
      </c>
      <c r="AS1529" s="122">
        <v>32</v>
      </c>
      <c r="AT1529" s="123">
        <f t="shared" si="733"/>
        <v>0</v>
      </c>
      <c r="AU1529" s="124">
        <f t="shared" si="734"/>
        <v>0</v>
      </c>
      <c r="AV1529" s="9" t="s">
        <v>12345</v>
      </c>
      <c r="AX1529" s="129"/>
      <c r="AY1529" s="139"/>
      <c r="AZ1529" s="139"/>
    </row>
    <row r="1530" spans="3:52" ht="50" customHeight="1">
      <c r="C1530" s="52" t="s">
        <v>6318</v>
      </c>
      <c r="D1530" s="130" t="s">
        <v>3489</v>
      </c>
      <c r="E1530" s="131" t="s">
        <v>9675</v>
      </c>
      <c r="F1530" s="132" t="s">
        <v>3490</v>
      </c>
      <c r="G1530" s="125">
        <v>1870.3630000000001</v>
      </c>
      <c r="H1530" s="122">
        <v>1818.4690000000001</v>
      </c>
      <c r="I1530" s="123">
        <f t="shared" ref="I1530" si="741">G1530-H1530</f>
        <v>51.894000000000005</v>
      </c>
      <c r="J1530" s="124">
        <f t="shared" si="722"/>
        <v>2.8537192550436661</v>
      </c>
      <c r="K1530" s="125">
        <v>577.56799999999998</v>
      </c>
      <c r="L1530" s="122">
        <v>677.49400000000003</v>
      </c>
      <c r="M1530" s="123">
        <f t="shared" ref="M1530" si="742">K1530-L1530</f>
        <v>-99.926000000000045</v>
      </c>
      <c r="N1530" s="124">
        <f t="shared" si="724"/>
        <v>-14.749355713851347</v>
      </c>
      <c r="O1530" s="125">
        <v>109.05200000000001</v>
      </c>
      <c r="P1530" s="122">
        <v>152.977</v>
      </c>
      <c r="Q1530" s="123">
        <f t="shared" si="725"/>
        <v>-43.924999999999997</v>
      </c>
      <c r="R1530" s="124">
        <f t="shared" si="726"/>
        <v>-28.713466730292787</v>
      </c>
      <c r="S1530" s="125">
        <v>1183.7429999999999</v>
      </c>
      <c r="T1530" s="122">
        <v>987.99800000000005</v>
      </c>
      <c r="U1530" s="123">
        <f t="shared" si="727"/>
        <v>195.74499999999989</v>
      </c>
      <c r="V1530" s="124">
        <f t="shared" si="728"/>
        <v>19.812287069407013</v>
      </c>
      <c r="W1530" s="121" t="s">
        <v>9697</v>
      </c>
      <c r="X1530" s="122">
        <v>375</v>
      </c>
      <c r="Y1530" s="122" t="s">
        <v>6421</v>
      </c>
      <c r="Z1530" s="123">
        <v>375</v>
      </c>
      <c r="AA1530" s="124" t="s">
        <v>6913</v>
      </c>
      <c r="AB1530" s="28" t="s">
        <v>6471</v>
      </c>
      <c r="AC1530" s="122">
        <v>251</v>
      </c>
      <c r="AD1530" s="122">
        <v>403</v>
      </c>
      <c r="AE1530" s="123">
        <f t="shared" si="737"/>
        <v>-152</v>
      </c>
      <c r="AF1530" s="29">
        <f t="shared" si="738"/>
        <v>-37.717121588089327</v>
      </c>
      <c r="AG1530" s="28" t="s">
        <v>6390</v>
      </c>
      <c r="AH1530" s="122">
        <v>178</v>
      </c>
      <c r="AI1530" s="122">
        <v>179</v>
      </c>
      <c r="AJ1530" s="123">
        <f t="shared" si="729"/>
        <v>-1</v>
      </c>
      <c r="AK1530" s="124">
        <f t="shared" si="730"/>
        <v>-0.55865921787709494</v>
      </c>
      <c r="AL1530" s="28" t="s">
        <v>8075</v>
      </c>
      <c r="AM1530" s="122">
        <v>171</v>
      </c>
      <c r="AN1530" s="122">
        <v>189</v>
      </c>
      <c r="AO1530" s="123">
        <f t="shared" si="731"/>
        <v>-18</v>
      </c>
      <c r="AP1530" s="29">
        <f t="shared" si="732"/>
        <v>-9.5238095238095237</v>
      </c>
      <c r="AQ1530" s="28" t="s">
        <v>6484</v>
      </c>
      <c r="AR1530" s="122">
        <v>112</v>
      </c>
      <c r="AS1530" s="122">
        <v>212</v>
      </c>
      <c r="AT1530" s="123">
        <f t="shared" si="733"/>
        <v>-100</v>
      </c>
      <c r="AU1530" s="124">
        <f t="shared" si="734"/>
        <v>-47.169811320754718</v>
      </c>
      <c r="AV1530" s="9" t="s">
        <v>12346</v>
      </c>
      <c r="AX1530" s="129"/>
      <c r="AY1530" s="139"/>
      <c r="AZ1530" s="139"/>
    </row>
    <row r="1531" spans="3:52" ht="50" customHeight="1">
      <c r="C1531" s="52" t="s">
        <v>6318</v>
      </c>
      <c r="D1531" s="130" t="s">
        <v>3491</v>
      </c>
      <c r="E1531" s="131" t="s">
        <v>9675</v>
      </c>
      <c r="F1531" s="132" t="s">
        <v>3492</v>
      </c>
      <c r="G1531" s="125">
        <v>6449.3230000000003</v>
      </c>
      <c r="H1531" s="122">
        <v>6510.4219999999996</v>
      </c>
      <c r="I1531" s="123">
        <f t="shared" si="721"/>
        <v>-61.098999999999251</v>
      </c>
      <c r="J1531" s="124">
        <f t="shared" si="722"/>
        <v>-0.93847987119727805</v>
      </c>
      <c r="K1531" s="125">
        <v>3269.049</v>
      </c>
      <c r="L1531" s="122">
        <v>3355.21</v>
      </c>
      <c r="M1531" s="123">
        <f t="shared" si="723"/>
        <v>-86.161000000000058</v>
      </c>
      <c r="N1531" s="124">
        <f t="shared" si="724"/>
        <v>-2.5679763710766261</v>
      </c>
      <c r="O1531" s="125">
        <v>1249.3440000000001</v>
      </c>
      <c r="P1531" s="122">
        <v>1098.46</v>
      </c>
      <c r="Q1531" s="123">
        <f t="shared" si="725"/>
        <v>150.88400000000001</v>
      </c>
      <c r="R1531" s="124">
        <f t="shared" si="726"/>
        <v>13.735957613386013</v>
      </c>
      <c r="S1531" s="125">
        <v>1930.93</v>
      </c>
      <c r="T1531" s="122">
        <v>2056.752</v>
      </c>
      <c r="U1531" s="123">
        <f t="shared" si="727"/>
        <v>-125.82199999999989</v>
      </c>
      <c r="V1531" s="124">
        <f t="shared" si="728"/>
        <v>-6.1175095490365337</v>
      </c>
      <c r="W1531" s="121" t="s">
        <v>6388</v>
      </c>
      <c r="X1531" s="122">
        <v>1082</v>
      </c>
      <c r="Y1531" s="122">
        <v>1082</v>
      </c>
      <c r="Z1531" s="123">
        <f t="shared" si="735"/>
        <v>0</v>
      </c>
      <c r="AA1531" s="124">
        <f t="shared" si="736"/>
        <v>0</v>
      </c>
      <c r="AB1531" s="28" t="s">
        <v>6670</v>
      </c>
      <c r="AC1531" s="122">
        <v>234</v>
      </c>
      <c r="AD1531" s="122">
        <v>176</v>
      </c>
      <c r="AE1531" s="123">
        <f t="shared" si="737"/>
        <v>58</v>
      </c>
      <c r="AF1531" s="29">
        <f t="shared" si="738"/>
        <v>32.954545454545453</v>
      </c>
      <c r="AG1531" s="28" t="s">
        <v>9698</v>
      </c>
      <c r="AH1531" s="122">
        <v>227</v>
      </c>
      <c r="AI1531" s="122">
        <v>300</v>
      </c>
      <c r="AJ1531" s="123">
        <f t="shared" si="729"/>
        <v>-73</v>
      </c>
      <c r="AK1531" s="124">
        <f t="shared" si="730"/>
        <v>-24.333333333333336</v>
      </c>
      <c r="AL1531" s="28" t="s">
        <v>9699</v>
      </c>
      <c r="AM1531" s="122">
        <v>217</v>
      </c>
      <c r="AN1531" s="122">
        <v>329</v>
      </c>
      <c r="AO1531" s="123">
        <f t="shared" si="731"/>
        <v>-112</v>
      </c>
      <c r="AP1531" s="29">
        <f t="shared" si="732"/>
        <v>-34.042553191489361</v>
      </c>
      <c r="AQ1531" s="28" t="s">
        <v>9700</v>
      </c>
      <c r="AR1531" s="122">
        <v>170</v>
      </c>
      <c r="AS1531" s="122">
        <v>170</v>
      </c>
      <c r="AT1531" s="123">
        <f t="shared" si="733"/>
        <v>0</v>
      </c>
      <c r="AU1531" s="124">
        <f t="shared" si="734"/>
        <v>0</v>
      </c>
      <c r="AV1531" s="9" t="s">
        <v>12347</v>
      </c>
      <c r="AX1531" s="129"/>
      <c r="AY1531" s="139"/>
      <c r="AZ1531" s="139"/>
    </row>
    <row r="1532" spans="3:52" ht="50" customHeight="1">
      <c r="C1532" s="52" t="s">
        <v>6318</v>
      </c>
      <c r="D1532" s="130" t="s">
        <v>3493</v>
      </c>
      <c r="E1532" s="131" t="s">
        <v>9675</v>
      </c>
      <c r="F1532" s="132" t="s">
        <v>3494</v>
      </c>
      <c r="G1532" s="125">
        <v>13005.9</v>
      </c>
      <c r="H1532" s="122">
        <v>13879.723</v>
      </c>
      <c r="I1532" s="123">
        <f>G1532-H1532</f>
        <v>-873.82300000000032</v>
      </c>
      <c r="J1532" s="124">
        <f t="shared" si="722"/>
        <v>-6.2956803965035935</v>
      </c>
      <c r="K1532" s="125">
        <v>5073.2309999999998</v>
      </c>
      <c r="L1532" s="122">
        <v>5012.2359999999999</v>
      </c>
      <c r="M1532" s="123">
        <f t="shared" si="723"/>
        <v>60.994999999999891</v>
      </c>
      <c r="N1532" s="124">
        <f t="shared" si="724"/>
        <v>1.2169219486073659</v>
      </c>
      <c r="O1532" s="125">
        <v>2321.6750000000002</v>
      </c>
      <c r="P1532" s="122">
        <v>2948.6680000000001</v>
      </c>
      <c r="Q1532" s="123">
        <f t="shared" si="725"/>
        <v>-626.99299999999994</v>
      </c>
      <c r="R1532" s="124">
        <f t="shared" si="726"/>
        <v>-21.263601056477025</v>
      </c>
      <c r="S1532" s="125">
        <v>5610.9939999999997</v>
      </c>
      <c r="T1532" s="122">
        <v>5918.8190000000004</v>
      </c>
      <c r="U1532" s="123">
        <f t="shared" si="727"/>
        <v>-307.82500000000073</v>
      </c>
      <c r="V1532" s="124">
        <f t="shared" si="728"/>
        <v>-5.200784142917712</v>
      </c>
      <c r="W1532" s="121" t="s">
        <v>6388</v>
      </c>
      <c r="X1532" s="122">
        <v>2657.6779999999999</v>
      </c>
      <c r="Y1532" s="122">
        <v>2656.665</v>
      </c>
      <c r="Z1532" s="123">
        <f t="shared" si="735"/>
        <v>1.01299999999992</v>
      </c>
      <c r="AA1532" s="124">
        <f t="shared" si="736"/>
        <v>3.8130513256278829E-2</v>
      </c>
      <c r="AB1532" s="28" t="s">
        <v>6532</v>
      </c>
      <c r="AC1532" s="122">
        <v>1669.279</v>
      </c>
      <c r="AD1532" s="122">
        <v>2499.73</v>
      </c>
      <c r="AE1532" s="123">
        <f t="shared" si="737"/>
        <v>-830.45100000000002</v>
      </c>
      <c r="AF1532" s="29">
        <f t="shared" si="738"/>
        <v>-33.221627935817068</v>
      </c>
      <c r="AG1532" s="28" t="s">
        <v>9701</v>
      </c>
      <c r="AH1532" s="122">
        <v>600.25300000000004</v>
      </c>
      <c r="AI1532" s="122">
        <v>0.23499999999999999</v>
      </c>
      <c r="AJ1532" s="123">
        <f t="shared" si="729"/>
        <v>600.01800000000003</v>
      </c>
      <c r="AK1532" s="124">
        <f t="shared" si="730"/>
        <v>255326.80851063834</v>
      </c>
      <c r="AL1532" s="28" t="s">
        <v>6418</v>
      </c>
      <c r="AM1532" s="122">
        <v>375.55900000000003</v>
      </c>
      <c r="AN1532" s="122">
        <v>404.66800000000001</v>
      </c>
      <c r="AO1532" s="123">
        <f t="shared" si="731"/>
        <v>-29.10899999999998</v>
      </c>
      <c r="AP1532" s="29">
        <f t="shared" si="732"/>
        <v>-7.1933041406782792</v>
      </c>
      <c r="AQ1532" s="28" t="s">
        <v>9702</v>
      </c>
      <c r="AR1532" s="122">
        <v>101.395</v>
      </c>
      <c r="AS1532" s="122">
        <v>101.395</v>
      </c>
      <c r="AT1532" s="123">
        <f t="shared" si="733"/>
        <v>0</v>
      </c>
      <c r="AU1532" s="124">
        <f t="shared" si="734"/>
        <v>0</v>
      </c>
      <c r="AV1532" s="9" t="s">
        <v>12348</v>
      </c>
      <c r="AX1532" s="129"/>
      <c r="AY1532" s="139"/>
      <c r="AZ1532" s="139"/>
    </row>
    <row r="1533" spans="3:52" ht="50" customHeight="1">
      <c r="C1533" s="52" t="s">
        <v>6318</v>
      </c>
      <c r="D1533" s="130" t="s">
        <v>3495</v>
      </c>
      <c r="E1533" s="131" t="s">
        <v>9675</v>
      </c>
      <c r="F1533" s="132" t="s">
        <v>3496</v>
      </c>
      <c r="G1533" s="125">
        <v>9413.0370000000003</v>
      </c>
      <c r="H1533" s="122">
        <v>9883.5419999999995</v>
      </c>
      <c r="I1533" s="123">
        <f t="shared" si="721"/>
        <v>-470.5049999999992</v>
      </c>
      <c r="J1533" s="124">
        <f t="shared" si="722"/>
        <v>-4.7604897110772555</v>
      </c>
      <c r="K1533" s="125">
        <v>4355.125</v>
      </c>
      <c r="L1533" s="122">
        <v>4413.4780000000001</v>
      </c>
      <c r="M1533" s="123">
        <f t="shared" si="723"/>
        <v>-58.353000000000065</v>
      </c>
      <c r="N1533" s="124">
        <f t="shared" si="724"/>
        <v>-1.3221545456893646</v>
      </c>
      <c r="O1533" s="125">
        <v>411.54399999999998</v>
      </c>
      <c r="P1533" s="122">
        <v>563.83600000000001</v>
      </c>
      <c r="Q1533" s="123">
        <f t="shared" si="725"/>
        <v>-152.29200000000003</v>
      </c>
      <c r="R1533" s="124">
        <f t="shared" si="726"/>
        <v>-27.009981625862846</v>
      </c>
      <c r="S1533" s="125">
        <v>4646.3680000000004</v>
      </c>
      <c r="T1533" s="122">
        <v>4906.2280000000001</v>
      </c>
      <c r="U1533" s="123">
        <f t="shared" si="727"/>
        <v>-259.85999999999967</v>
      </c>
      <c r="V1533" s="124">
        <f t="shared" si="728"/>
        <v>-5.2965333042002873</v>
      </c>
      <c r="W1533" s="121" t="s">
        <v>6388</v>
      </c>
      <c r="X1533" s="122">
        <v>2642</v>
      </c>
      <c r="Y1533" s="122">
        <v>2706</v>
      </c>
      <c r="Z1533" s="123">
        <f t="shared" si="735"/>
        <v>-64</v>
      </c>
      <c r="AA1533" s="124">
        <f t="shared" si="736"/>
        <v>-2.3651145602365116</v>
      </c>
      <c r="AB1533" s="28" t="s">
        <v>6396</v>
      </c>
      <c r="AC1533" s="122">
        <v>1271</v>
      </c>
      <c r="AD1533" s="122">
        <v>1462</v>
      </c>
      <c r="AE1533" s="123">
        <f t="shared" si="737"/>
        <v>-191</v>
      </c>
      <c r="AF1533" s="29">
        <f t="shared" si="738"/>
        <v>-13.064295485636116</v>
      </c>
      <c r="AG1533" s="28" t="s">
        <v>9703</v>
      </c>
      <c r="AH1533" s="122">
        <v>259</v>
      </c>
      <c r="AI1533" s="122">
        <v>262</v>
      </c>
      <c r="AJ1533" s="123">
        <f t="shared" si="729"/>
        <v>-3</v>
      </c>
      <c r="AK1533" s="124">
        <f t="shared" si="730"/>
        <v>-1.1450381679389312</v>
      </c>
      <c r="AL1533" s="28" t="s">
        <v>9704</v>
      </c>
      <c r="AM1533" s="122">
        <v>155</v>
      </c>
      <c r="AN1533" s="122">
        <v>155</v>
      </c>
      <c r="AO1533" s="123">
        <f t="shared" si="731"/>
        <v>0</v>
      </c>
      <c r="AP1533" s="29">
        <f t="shared" si="732"/>
        <v>0</v>
      </c>
      <c r="AQ1533" s="28" t="s">
        <v>9705</v>
      </c>
      <c r="AR1533" s="122">
        <v>148</v>
      </c>
      <c r="AS1533" s="122">
        <v>148</v>
      </c>
      <c r="AT1533" s="123">
        <f t="shared" si="733"/>
        <v>0</v>
      </c>
      <c r="AU1533" s="124">
        <f t="shared" si="734"/>
        <v>0</v>
      </c>
      <c r="AV1533" s="9" t="s">
        <v>12349</v>
      </c>
      <c r="AX1533" s="129"/>
      <c r="AY1533" s="139"/>
      <c r="AZ1533" s="139"/>
    </row>
    <row r="1534" spans="3:52" ht="50" customHeight="1">
      <c r="C1534" s="52" t="s">
        <v>6318</v>
      </c>
      <c r="D1534" s="130" t="s">
        <v>3497</v>
      </c>
      <c r="E1534" s="131" t="s">
        <v>9675</v>
      </c>
      <c r="F1534" s="132" t="s">
        <v>3498</v>
      </c>
      <c r="G1534" s="125">
        <v>15426.342000000001</v>
      </c>
      <c r="H1534" s="122">
        <v>15478.436</v>
      </c>
      <c r="I1534" s="123">
        <f t="shared" si="721"/>
        <v>-52.093999999999141</v>
      </c>
      <c r="J1534" s="124">
        <f t="shared" si="722"/>
        <v>-0.33655855152290026</v>
      </c>
      <c r="K1534" s="125">
        <v>6710.4350000000004</v>
      </c>
      <c r="L1534" s="122">
        <v>6530.277</v>
      </c>
      <c r="M1534" s="123">
        <f t="shared" si="723"/>
        <v>180.15800000000036</v>
      </c>
      <c r="N1534" s="124">
        <f t="shared" si="724"/>
        <v>2.7588109968382715</v>
      </c>
      <c r="O1534" s="125">
        <v>381.06200000000001</v>
      </c>
      <c r="P1534" s="122">
        <v>107.122</v>
      </c>
      <c r="Q1534" s="123">
        <f t="shared" si="725"/>
        <v>273.94</v>
      </c>
      <c r="R1534" s="124">
        <f t="shared" si="726"/>
        <v>255.72711487836298</v>
      </c>
      <c r="S1534" s="125">
        <v>8334.8449999999993</v>
      </c>
      <c r="T1534" s="122">
        <v>8841.0370000000003</v>
      </c>
      <c r="U1534" s="123">
        <f t="shared" si="727"/>
        <v>-506.19200000000092</v>
      </c>
      <c r="V1534" s="124">
        <f t="shared" si="728"/>
        <v>-5.7254822030492685</v>
      </c>
      <c r="W1534" s="121" t="s">
        <v>9706</v>
      </c>
      <c r="X1534" s="122">
        <v>3225</v>
      </c>
      <c r="Y1534" s="122">
        <v>3037</v>
      </c>
      <c r="Z1534" s="123">
        <f t="shared" si="735"/>
        <v>188</v>
      </c>
      <c r="AA1534" s="124">
        <f t="shared" si="736"/>
        <v>6.1903193941389532</v>
      </c>
      <c r="AB1534" s="28" t="s">
        <v>9707</v>
      </c>
      <c r="AC1534" s="122">
        <v>729</v>
      </c>
      <c r="AD1534" s="122">
        <v>729</v>
      </c>
      <c r="AE1534" s="123">
        <f t="shared" si="737"/>
        <v>0</v>
      </c>
      <c r="AF1534" s="29">
        <f t="shared" si="738"/>
        <v>0</v>
      </c>
      <c r="AG1534" s="28" t="s">
        <v>9708</v>
      </c>
      <c r="AH1534" s="122">
        <v>615</v>
      </c>
      <c r="AI1534" s="122">
        <v>678</v>
      </c>
      <c r="AJ1534" s="123">
        <f t="shared" si="729"/>
        <v>-63</v>
      </c>
      <c r="AK1534" s="124">
        <f t="shared" si="730"/>
        <v>-9.2920353982300892</v>
      </c>
      <c r="AL1534" s="28" t="s">
        <v>9709</v>
      </c>
      <c r="AM1534" s="122">
        <v>553</v>
      </c>
      <c r="AN1534" s="122">
        <v>493</v>
      </c>
      <c r="AO1534" s="123">
        <f t="shared" si="731"/>
        <v>60</v>
      </c>
      <c r="AP1534" s="29">
        <f t="shared" si="732"/>
        <v>12.170385395537526</v>
      </c>
      <c r="AQ1534" s="28" t="s">
        <v>9710</v>
      </c>
      <c r="AR1534" s="122">
        <v>397</v>
      </c>
      <c r="AS1534" s="122">
        <v>397</v>
      </c>
      <c r="AT1534" s="123">
        <f t="shared" si="733"/>
        <v>0</v>
      </c>
      <c r="AU1534" s="124">
        <f t="shared" si="734"/>
        <v>0</v>
      </c>
      <c r="AV1534" s="9" t="s">
        <v>12350</v>
      </c>
      <c r="AX1534" s="129"/>
      <c r="AY1534" s="139"/>
      <c r="AZ1534" s="139"/>
    </row>
    <row r="1535" spans="3:52" ht="50" customHeight="1">
      <c r="C1535" s="52" t="s">
        <v>6319</v>
      </c>
      <c r="D1535" s="130" t="s">
        <v>3499</v>
      </c>
      <c r="E1535" s="131" t="s">
        <v>9675</v>
      </c>
      <c r="F1535" s="132" t="s">
        <v>3500</v>
      </c>
      <c r="G1535" s="125">
        <v>3342.623</v>
      </c>
      <c r="H1535" s="122">
        <v>3182.761</v>
      </c>
      <c r="I1535" s="123">
        <f t="shared" si="721"/>
        <v>159.86200000000008</v>
      </c>
      <c r="J1535" s="124">
        <f t="shared" si="722"/>
        <v>5.0227459743285809</v>
      </c>
      <c r="K1535" s="125">
        <v>2367.7510000000002</v>
      </c>
      <c r="L1535" s="122">
        <v>2279.9690000000001</v>
      </c>
      <c r="M1535" s="123">
        <f t="shared" si="723"/>
        <v>87.782000000000153</v>
      </c>
      <c r="N1535" s="124">
        <f t="shared" si="724"/>
        <v>3.8501400676939093</v>
      </c>
      <c r="O1535" s="125">
        <v>488.31599999999997</v>
      </c>
      <c r="P1535" s="122">
        <v>466.55399999999997</v>
      </c>
      <c r="Q1535" s="123">
        <f t="shared" si="725"/>
        <v>21.762</v>
      </c>
      <c r="R1535" s="124">
        <f t="shared" si="726"/>
        <v>4.6644118365719729</v>
      </c>
      <c r="S1535" s="125">
        <v>486.55599999999998</v>
      </c>
      <c r="T1535" s="122">
        <v>436.238</v>
      </c>
      <c r="U1535" s="123">
        <f t="shared" si="727"/>
        <v>50.317999999999984</v>
      </c>
      <c r="V1535" s="124">
        <f t="shared" si="728"/>
        <v>11.534529316565724</v>
      </c>
      <c r="W1535" s="121" t="s">
        <v>9046</v>
      </c>
      <c r="X1535" s="122">
        <v>311</v>
      </c>
      <c r="Y1535" s="122">
        <v>310</v>
      </c>
      <c r="Z1535" s="123">
        <f t="shared" si="735"/>
        <v>1</v>
      </c>
      <c r="AA1535" s="124">
        <f t="shared" si="736"/>
        <v>0.32258064516129031</v>
      </c>
      <c r="AB1535" s="28" t="s">
        <v>6797</v>
      </c>
      <c r="AC1535" s="122">
        <v>65</v>
      </c>
      <c r="AD1535" s="122">
        <v>65</v>
      </c>
      <c r="AE1535" s="123">
        <f t="shared" si="737"/>
        <v>0</v>
      </c>
      <c r="AF1535" s="29">
        <f t="shared" si="738"/>
        <v>0</v>
      </c>
      <c r="AG1535" s="28" t="s">
        <v>9711</v>
      </c>
      <c r="AH1535" s="122">
        <v>62</v>
      </c>
      <c r="AI1535" s="122">
        <v>12</v>
      </c>
      <c r="AJ1535" s="123">
        <f t="shared" si="729"/>
        <v>50</v>
      </c>
      <c r="AK1535" s="124">
        <f t="shared" si="730"/>
        <v>416.66666666666669</v>
      </c>
      <c r="AL1535" s="28" t="s">
        <v>9712</v>
      </c>
      <c r="AM1535" s="122">
        <v>32</v>
      </c>
      <c r="AN1535" s="122">
        <v>32</v>
      </c>
      <c r="AO1535" s="123">
        <f t="shared" si="731"/>
        <v>0</v>
      </c>
      <c r="AP1535" s="29">
        <f t="shared" si="732"/>
        <v>0</v>
      </c>
      <c r="AQ1535" s="28" t="s">
        <v>9713</v>
      </c>
      <c r="AR1535" s="122">
        <v>7</v>
      </c>
      <c r="AS1535" s="122">
        <v>7</v>
      </c>
      <c r="AT1535" s="123">
        <f t="shared" si="733"/>
        <v>0</v>
      </c>
      <c r="AU1535" s="124">
        <f t="shared" si="734"/>
        <v>0</v>
      </c>
      <c r="AV1535" s="9" t="s">
        <v>12351</v>
      </c>
      <c r="AX1535" s="129"/>
      <c r="AY1535" s="139"/>
      <c r="AZ1535" s="139"/>
    </row>
    <row r="1536" spans="3:52" ht="50" customHeight="1">
      <c r="C1536" s="52" t="s">
        <v>6319</v>
      </c>
      <c r="D1536" s="130" t="s">
        <v>3501</v>
      </c>
      <c r="E1536" s="131" t="s">
        <v>9675</v>
      </c>
      <c r="F1536" s="132" t="s">
        <v>3502</v>
      </c>
      <c r="G1536" s="125">
        <v>4096.9679999999998</v>
      </c>
      <c r="H1536" s="122">
        <v>3794.9029999999998</v>
      </c>
      <c r="I1536" s="123">
        <f t="shared" si="721"/>
        <v>302.06500000000005</v>
      </c>
      <c r="J1536" s="124">
        <f t="shared" si="722"/>
        <v>7.9597554930916568</v>
      </c>
      <c r="K1536" s="125">
        <v>1899.5070000000001</v>
      </c>
      <c r="L1536" s="122">
        <v>1898.566</v>
      </c>
      <c r="M1536" s="123">
        <f t="shared" si="723"/>
        <v>0.94100000000003092</v>
      </c>
      <c r="N1536" s="124">
        <f t="shared" si="724"/>
        <v>4.9563723357525152E-2</v>
      </c>
      <c r="O1536" s="125">
        <v>147.72</v>
      </c>
      <c r="P1536" s="122">
        <v>147.72</v>
      </c>
      <c r="Q1536" s="123">
        <f t="shared" si="725"/>
        <v>0</v>
      </c>
      <c r="R1536" s="124">
        <f t="shared" si="726"/>
        <v>0</v>
      </c>
      <c r="S1536" s="125">
        <v>2049.741</v>
      </c>
      <c r="T1536" s="122">
        <v>1748.617</v>
      </c>
      <c r="U1536" s="123">
        <f t="shared" si="727"/>
        <v>301.12400000000002</v>
      </c>
      <c r="V1536" s="124">
        <f t="shared" si="728"/>
        <v>17.220694983521266</v>
      </c>
      <c r="W1536" s="121" t="s">
        <v>6443</v>
      </c>
      <c r="X1536" s="122">
        <v>809</v>
      </c>
      <c r="Y1536" s="122">
        <v>609</v>
      </c>
      <c r="Z1536" s="123">
        <f t="shared" si="735"/>
        <v>200</v>
      </c>
      <c r="AA1536" s="124">
        <f t="shared" si="736"/>
        <v>32.840722495894909</v>
      </c>
      <c r="AB1536" s="28" t="s">
        <v>6441</v>
      </c>
      <c r="AC1536" s="122">
        <v>596</v>
      </c>
      <c r="AD1536" s="122">
        <v>496</v>
      </c>
      <c r="AE1536" s="123">
        <f t="shared" si="737"/>
        <v>100</v>
      </c>
      <c r="AF1536" s="29">
        <f t="shared" si="738"/>
        <v>20.161290322580644</v>
      </c>
      <c r="AG1536" s="28" t="s">
        <v>6656</v>
      </c>
      <c r="AH1536" s="122">
        <v>258</v>
      </c>
      <c r="AI1536" s="122">
        <v>258</v>
      </c>
      <c r="AJ1536" s="123">
        <f t="shared" si="729"/>
        <v>0</v>
      </c>
      <c r="AK1536" s="124">
        <f t="shared" si="730"/>
        <v>0</v>
      </c>
      <c r="AL1536" s="28" t="s">
        <v>9645</v>
      </c>
      <c r="AM1536" s="122">
        <v>141</v>
      </c>
      <c r="AN1536" s="122">
        <v>141</v>
      </c>
      <c r="AO1536" s="123">
        <f t="shared" si="731"/>
        <v>0</v>
      </c>
      <c r="AP1536" s="29">
        <f t="shared" si="732"/>
        <v>0</v>
      </c>
      <c r="AQ1536" s="28" t="s">
        <v>9714</v>
      </c>
      <c r="AR1536" s="122">
        <v>81</v>
      </c>
      <c r="AS1536" s="122">
        <v>81</v>
      </c>
      <c r="AT1536" s="123">
        <f t="shared" si="733"/>
        <v>0</v>
      </c>
      <c r="AU1536" s="124">
        <f t="shared" si="734"/>
        <v>0</v>
      </c>
      <c r="AV1536" s="9" t="s">
        <v>12352</v>
      </c>
      <c r="AX1536" s="129"/>
      <c r="AY1536" s="139"/>
      <c r="AZ1536" s="139"/>
    </row>
    <row r="1537" spans="3:52" ht="50" customHeight="1">
      <c r="C1537" s="52" t="s">
        <v>6319</v>
      </c>
      <c r="D1537" s="130" t="s">
        <v>3503</v>
      </c>
      <c r="E1537" s="131" t="s">
        <v>9675</v>
      </c>
      <c r="F1537" s="132" t="s">
        <v>3504</v>
      </c>
      <c r="G1537" s="125">
        <v>5445.9369999999999</v>
      </c>
      <c r="H1537" s="122">
        <v>5529.2150000000001</v>
      </c>
      <c r="I1537" s="123">
        <f t="shared" si="721"/>
        <v>-83.278000000000247</v>
      </c>
      <c r="J1537" s="124">
        <f t="shared" si="722"/>
        <v>-1.5061450856948093</v>
      </c>
      <c r="K1537" s="125">
        <v>3031.15</v>
      </c>
      <c r="L1537" s="122">
        <v>3088.982</v>
      </c>
      <c r="M1537" s="123">
        <f t="shared" si="723"/>
        <v>-57.83199999999988</v>
      </c>
      <c r="N1537" s="124">
        <f t="shared" si="724"/>
        <v>-1.8722025573473682</v>
      </c>
      <c r="O1537" s="125">
        <v>464.14699999999999</v>
      </c>
      <c r="P1537" s="122">
        <v>463.89299999999997</v>
      </c>
      <c r="Q1537" s="123">
        <f t="shared" si="725"/>
        <v>0.2540000000000191</v>
      </c>
      <c r="R1537" s="124">
        <f t="shared" si="726"/>
        <v>5.4754005772887096E-2</v>
      </c>
      <c r="S1537" s="125">
        <v>1950.64</v>
      </c>
      <c r="T1537" s="122">
        <v>1976.34</v>
      </c>
      <c r="U1537" s="123">
        <f t="shared" si="727"/>
        <v>-25.699999999999818</v>
      </c>
      <c r="V1537" s="124">
        <f t="shared" si="728"/>
        <v>-1.3003835372456065</v>
      </c>
      <c r="W1537" s="121" t="s">
        <v>6441</v>
      </c>
      <c r="X1537" s="122">
        <v>851</v>
      </c>
      <c r="Y1537" s="122">
        <v>841</v>
      </c>
      <c r="Z1537" s="123">
        <f t="shared" si="735"/>
        <v>10</v>
      </c>
      <c r="AA1537" s="124">
        <f t="shared" si="736"/>
        <v>1.1890606420927468</v>
      </c>
      <c r="AB1537" s="28" t="s">
        <v>9715</v>
      </c>
      <c r="AC1537" s="122">
        <v>364</v>
      </c>
      <c r="AD1537" s="122">
        <v>363</v>
      </c>
      <c r="AE1537" s="123">
        <f t="shared" si="737"/>
        <v>1</v>
      </c>
      <c r="AF1537" s="29">
        <f t="shared" si="738"/>
        <v>0.27548209366391185</v>
      </c>
      <c r="AG1537" s="28" t="s">
        <v>6723</v>
      </c>
      <c r="AH1537" s="122">
        <v>348</v>
      </c>
      <c r="AI1537" s="122">
        <v>374</v>
      </c>
      <c r="AJ1537" s="123">
        <f t="shared" si="729"/>
        <v>-26</v>
      </c>
      <c r="AK1537" s="124">
        <f t="shared" si="730"/>
        <v>-6.9518716577540109</v>
      </c>
      <c r="AL1537" s="28" t="s">
        <v>6459</v>
      </c>
      <c r="AM1537" s="122">
        <v>335</v>
      </c>
      <c r="AN1537" s="122">
        <v>349</v>
      </c>
      <c r="AO1537" s="123">
        <f t="shared" si="731"/>
        <v>-14</v>
      </c>
      <c r="AP1537" s="29">
        <f t="shared" si="732"/>
        <v>-4.0114613180515759</v>
      </c>
      <c r="AQ1537" s="28" t="s">
        <v>6392</v>
      </c>
      <c r="AR1537" s="122">
        <v>15</v>
      </c>
      <c r="AS1537" s="122">
        <v>11</v>
      </c>
      <c r="AT1537" s="123">
        <f t="shared" si="733"/>
        <v>4</v>
      </c>
      <c r="AU1537" s="124">
        <f t="shared" si="734"/>
        <v>36.363636363636367</v>
      </c>
      <c r="AV1537" s="9" t="s">
        <v>12353</v>
      </c>
      <c r="AX1537" s="129"/>
      <c r="AY1537" s="139"/>
      <c r="AZ1537" s="139"/>
    </row>
    <row r="1538" spans="3:52" ht="50" customHeight="1">
      <c r="C1538" s="52" t="s">
        <v>6319</v>
      </c>
      <c r="D1538" s="130" t="s">
        <v>3505</v>
      </c>
      <c r="E1538" s="131" t="s">
        <v>9675</v>
      </c>
      <c r="F1538" s="132" t="s">
        <v>1077</v>
      </c>
      <c r="G1538" s="125">
        <v>2107.5650000000001</v>
      </c>
      <c r="H1538" s="122">
        <v>1953.6590000000001</v>
      </c>
      <c r="I1538" s="123">
        <f t="shared" si="721"/>
        <v>153.90599999999995</v>
      </c>
      <c r="J1538" s="124">
        <f t="shared" si="722"/>
        <v>7.8778333373429001</v>
      </c>
      <c r="K1538" s="125">
        <v>1099.144</v>
      </c>
      <c r="L1538" s="122">
        <v>991.327</v>
      </c>
      <c r="M1538" s="123">
        <f t="shared" si="723"/>
        <v>107.81700000000001</v>
      </c>
      <c r="N1538" s="124">
        <f t="shared" si="724"/>
        <v>10.87602778901412</v>
      </c>
      <c r="O1538" s="125">
        <v>24.262</v>
      </c>
      <c r="P1538" s="122">
        <v>24.238</v>
      </c>
      <c r="Q1538" s="123">
        <f t="shared" si="725"/>
        <v>2.4000000000000909E-2</v>
      </c>
      <c r="R1538" s="124">
        <f t="shared" si="726"/>
        <v>9.9018070797924379E-2</v>
      </c>
      <c r="S1538" s="125">
        <v>984.15899999999999</v>
      </c>
      <c r="T1538" s="122">
        <v>938.09400000000005</v>
      </c>
      <c r="U1538" s="123">
        <f t="shared" si="727"/>
        <v>46.064999999999941</v>
      </c>
      <c r="V1538" s="124">
        <f t="shared" si="728"/>
        <v>4.9104887143505813</v>
      </c>
      <c r="W1538" s="121" t="s">
        <v>6532</v>
      </c>
      <c r="X1538" s="122">
        <v>650</v>
      </c>
      <c r="Y1538" s="122">
        <v>600</v>
      </c>
      <c r="Z1538" s="123">
        <f t="shared" si="735"/>
        <v>50</v>
      </c>
      <c r="AA1538" s="124">
        <f t="shared" si="736"/>
        <v>8.3333333333333321</v>
      </c>
      <c r="AB1538" s="28" t="s">
        <v>9716</v>
      </c>
      <c r="AC1538" s="122">
        <v>146</v>
      </c>
      <c r="AD1538" s="122">
        <v>150</v>
      </c>
      <c r="AE1538" s="123">
        <f t="shared" si="737"/>
        <v>-4</v>
      </c>
      <c r="AF1538" s="29">
        <f t="shared" si="738"/>
        <v>-2.666666666666667</v>
      </c>
      <c r="AG1538" s="28" t="s">
        <v>9717</v>
      </c>
      <c r="AH1538" s="122">
        <v>59</v>
      </c>
      <c r="AI1538" s="122">
        <v>49</v>
      </c>
      <c r="AJ1538" s="123">
        <f t="shared" si="729"/>
        <v>10</v>
      </c>
      <c r="AK1538" s="124">
        <f t="shared" si="730"/>
        <v>20.408163265306122</v>
      </c>
      <c r="AL1538" s="28" t="s">
        <v>9718</v>
      </c>
      <c r="AM1538" s="122">
        <v>41</v>
      </c>
      <c r="AN1538" s="122">
        <v>41</v>
      </c>
      <c r="AO1538" s="123">
        <f t="shared" si="731"/>
        <v>0</v>
      </c>
      <c r="AP1538" s="29">
        <f t="shared" si="732"/>
        <v>0</v>
      </c>
      <c r="AQ1538" s="28" t="s">
        <v>9719</v>
      </c>
      <c r="AR1538" s="122">
        <v>36</v>
      </c>
      <c r="AS1538" s="122">
        <v>36</v>
      </c>
      <c r="AT1538" s="123">
        <f t="shared" si="733"/>
        <v>0</v>
      </c>
      <c r="AU1538" s="124">
        <f t="shared" si="734"/>
        <v>0</v>
      </c>
      <c r="AV1538" s="9" t="s">
        <v>12354</v>
      </c>
      <c r="AX1538" s="129"/>
      <c r="AY1538" s="139"/>
      <c r="AZ1538" s="139"/>
    </row>
    <row r="1539" spans="3:52" ht="50" customHeight="1">
      <c r="C1539" s="52" t="s">
        <v>6319</v>
      </c>
      <c r="D1539" s="130" t="s">
        <v>3506</v>
      </c>
      <c r="E1539" s="131" t="s">
        <v>9675</v>
      </c>
      <c r="F1539" s="132" t="s">
        <v>3507</v>
      </c>
      <c r="G1539" s="125">
        <v>25291.133999999998</v>
      </c>
      <c r="H1539" s="122">
        <v>24411.611000000001</v>
      </c>
      <c r="I1539" s="123">
        <f t="shared" si="721"/>
        <v>879.52299999999741</v>
      </c>
      <c r="J1539" s="124">
        <f t="shared" si="722"/>
        <v>3.6028879863766359</v>
      </c>
      <c r="K1539" s="125">
        <v>9789.4179999999997</v>
      </c>
      <c r="L1539" s="122">
        <v>9809.6489999999994</v>
      </c>
      <c r="M1539" s="123">
        <f t="shared" si="723"/>
        <v>-20.230999999999767</v>
      </c>
      <c r="N1539" s="124">
        <f t="shared" si="724"/>
        <v>-0.2062357175063019</v>
      </c>
      <c r="O1539" s="125">
        <v>3228.509</v>
      </c>
      <c r="P1539" s="122">
        <v>3242.2739999999999</v>
      </c>
      <c r="Q1539" s="123">
        <f t="shared" si="725"/>
        <v>-13.764999999999873</v>
      </c>
      <c r="R1539" s="124">
        <f t="shared" si="726"/>
        <v>-0.4245477094162885</v>
      </c>
      <c r="S1539" s="125">
        <v>12273.207</v>
      </c>
      <c r="T1539" s="122">
        <v>11359.688</v>
      </c>
      <c r="U1539" s="123">
        <f t="shared" si="727"/>
        <v>913.51900000000023</v>
      </c>
      <c r="V1539" s="124">
        <f t="shared" si="728"/>
        <v>8.0417613582344885</v>
      </c>
      <c r="W1539" s="121" t="s">
        <v>9720</v>
      </c>
      <c r="X1539" s="122">
        <v>4428.2759999999998</v>
      </c>
      <c r="Y1539" s="122">
        <v>4023.3449999999998</v>
      </c>
      <c r="Z1539" s="123">
        <f t="shared" si="735"/>
        <v>404.93100000000004</v>
      </c>
      <c r="AA1539" s="124">
        <f t="shared" si="736"/>
        <v>10.06453585263009</v>
      </c>
      <c r="AB1539" s="28" t="s">
        <v>6675</v>
      </c>
      <c r="AC1539" s="122">
        <v>4165.7809999999999</v>
      </c>
      <c r="AD1539" s="122">
        <v>3581.127</v>
      </c>
      <c r="AE1539" s="123">
        <f t="shared" si="737"/>
        <v>584.654</v>
      </c>
      <c r="AF1539" s="29">
        <f t="shared" si="738"/>
        <v>16.325977827650345</v>
      </c>
      <c r="AG1539" s="28" t="s">
        <v>9721</v>
      </c>
      <c r="AH1539" s="122">
        <v>1182.182</v>
      </c>
      <c r="AI1539" s="122">
        <v>1190.5440000000001</v>
      </c>
      <c r="AJ1539" s="123">
        <f t="shared" si="729"/>
        <v>-8.36200000000008</v>
      </c>
      <c r="AK1539" s="124">
        <f t="shared" si="730"/>
        <v>-0.70236799311911868</v>
      </c>
      <c r="AL1539" s="28" t="s">
        <v>9722</v>
      </c>
      <c r="AM1539" s="122">
        <v>1087.3330000000001</v>
      </c>
      <c r="AN1539" s="122">
        <v>1083.1020000000001</v>
      </c>
      <c r="AO1539" s="123">
        <f t="shared" si="731"/>
        <v>4.2309999999999945</v>
      </c>
      <c r="AP1539" s="29">
        <f t="shared" si="732"/>
        <v>0.39063726223384265</v>
      </c>
      <c r="AQ1539" s="28" t="s">
        <v>6531</v>
      </c>
      <c r="AR1539" s="122">
        <v>1012.15</v>
      </c>
      <c r="AS1539" s="122">
        <v>1012.15</v>
      </c>
      <c r="AT1539" s="123">
        <f t="shared" si="733"/>
        <v>0</v>
      </c>
      <c r="AU1539" s="124">
        <f t="shared" si="734"/>
        <v>0</v>
      </c>
      <c r="AV1539" s="9" t="s">
        <v>12355</v>
      </c>
      <c r="AX1539" s="129"/>
      <c r="AY1539" s="139"/>
      <c r="AZ1539" s="139"/>
    </row>
    <row r="1540" spans="3:52" ht="50" customHeight="1">
      <c r="C1540" s="52" t="s">
        <v>6319</v>
      </c>
      <c r="D1540" s="130" t="s">
        <v>3508</v>
      </c>
      <c r="E1540" s="131" t="s">
        <v>9675</v>
      </c>
      <c r="F1540" s="132" t="s">
        <v>3509</v>
      </c>
      <c r="G1540" s="125">
        <v>3903.45</v>
      </c>
      <c r="H1540" s="122">
        <v>3491.1979999999999</v>
      </c>
      <c r="I1540" s="123">
        <f t="shared" si="721"/>
        <v>412.25199999999995</v>
      </c>
      <c r="J1540" s="124">
        <f t="shared" si="722"/>
        <v>11.808324821450974</v>
      </c>
      <c r="K1540" s="125">
        <v>1958.299</v>
      </c>
      <c r="L1540" s="122">
        <v>1577.6949999999999</v>
      </c>
      <c r="M1540" s="123">
        <f t="shared" si="723"/>
        <v>380.60400000000004</v>
      </c>
      <c r="N1540" s="124">
        <f t="shared" si="724"/>
        <v>24.124054395811616</v>
      </c>
      <c r="O1540" s="125">
        <v>477.18599999999998</v>
      </c>
      <c r="P1540" s="122">
        <v>477.13400000000001</v>
      </c>
      <c r="Q1540" s="123">
        <f t="shared" si="725"/>
        <v>5.1999999999964075E-2</v>
      </c>
      <c r="R1540" s="124">
        <f t="shared" si="726"/>
        <v>1.0898405898545079E-2</v>
      </c>
      <c r="S1540" s="125">
        <v>1467.9649999999999</v>
      </c>
      <c r="T1540" s="122">
        <v>1436.3689999999999</v>
      </c>
      <c r="U1540" s="123">
        <f t="shared" si="727"/>
        <v>31.596000000000004</v>
      </c>
      <c r="V1540" s="124">
        <f t="shared" si="728"/>
        <v>2.1997133048680393</v>
      </c>
      <c r="W1540" s="121" t="s">
        <v>9723</v>
      </c>
      <c r="X1540" s="122">
        <v>788</v>
      </c>
      <c r="Y1540" s="122">
        <v>713</v>
      </c>
      <c r="Z1540" s="123">
        <f t="shared" si="735"/>
        <v>75</v>
      </c>
      <c r="AA1540" s="124">
        <f t="shared" si="736"/>
        <v>10.518934081346423</v>
      </c>
      <c r="AB1540" s="28" t="s">
        <v>6417</v>
      </c>
      <c r="AC1540" s="122">
        <v>259</v>
      </c>
      <c r="AD1540" s="122">
        <v>249</v>
      </c>
      <c r="AE1540" s="123">
        <f t="shared" si="737"/>
        <v>10</v>
      </c>
      <c r="AF1540" s="29">
        <f t="shared" si="738"/>
        <v>4.0160642570281126</v>
      </c>
      <c r="AG1540" s="28" t="s">
        <v>6410</v>
      </c>
      <c r="AH1540" s="122">
        <v>183</v>
      </c>
      <c r="AI1540" s="122">
        <v>183</v>
      </c>
      <c r="AJ1540" s="123">
        <f t="shared" si="729"/>
        <v>0</v>
      </c>
      <c r="AK1540" s="124">
        <f t="shared" si="730"/>
        <v>0</v>
      </c>
      <c r="AL1540" s="28" t="s">
        <v>9724</v>
      </c>
      <c r="AM1540" s="122">
        <v>129</v>
      </c>
      <c r="AN1540" s="122">
        <v>133</v>
      </c>
      <c r="AO1540" s="123">
        <f t="shared" si="731"/>
        <v>-4</v>
      </c>
      <c r="AP1540" s="29">
        <f t="shared" si="732"/>
        <v>-3.007518796992481</v>
      </c>
      <c r="AQ1540" s="28" t="s">
        <v>9725</v>
      </c>
      <c r="AR1540" s="122">
        <v>35</v>
      </c>
      <c r="AS1540" s="122">
        <v>80</v>
      </c>
      <c r="AT1540" s="123">
        <f t="shared" si="733"/>
        <v>-45</v>
      </c>
      <c r="AU1540" s="124">
        <f t="shared" si="734"/>
        <v>-56.25</v>
      </c>
      <c r="AV1540" s="9" t="s">
        <v>12356</v>
      </c>
      <c r="AX1540" s="129"/>
      <c r="AY1540" s="139"/>
      <c r="AZ1540" s="139"/>
    </row>
    <row r="1541" spans="3:52" ht="50" customHeight="1">
      <c r="C1541" s="52" t="s">
        <v>6319</v>
      </c>
      <c r="D1541" s="130" t="s">
        <v>3510</v>
      </c>
      <c r="E1541" s="131" t="s">
        <v>9675</v>
      </c>
      <c r="F1541" s="132" t="s">
        <v>1591</v>
      </c>
      <c r="G1541" s="125">
        <v>1360.7670000000001</v>
      </c>
      <c r="H1541" s="122">
        <v>1771.499</v>
      </c>
      <c r="I1541" s="123">
        <f t="shared" si="721"/>
        <v>-410.73199999999997</v>
      </c>
      <c r="J1541" s="124">
        <f t="shared" si="722"/>
        <v>-23.185562057895602</v>
      </c>
      <c r="K1541" s="125">
        <v>400</v>
      </c>
      <c r="L1541" s="122">
        <v>475.07400000000001</v>
      </c>
      <c r="M1541" s="123">
        <f t="shared" si="723"/>
        <v>-75.074000000000012</v>
      </c>
      <c r="N1541" s="124">
        <f t="shared" si="724"/>
        <v>-15.802590754282491</v>
      </c>
      <c r="O1541" s="125">
        <v>237.66300000000001</v>
      </c>
      <c r="P1541" s="122">
        <v>237.93799999999999</v>
      </c>
      <c r="Q1541" s="123">
        <f t="shared" si="725"/>
        <v>-0.27499999999997726</v>
      </c>
      <c r="R1541" s="124">
        <f t="shared" si="726"/>
        <v>-0.11557632660608111</v>
      </c>
      <c r="S1541" s="125">
        <v>723.10400000000004</v>
      </c>
      <c r="T1541" s="122">
        <v>1058.4870000000001</v>
      </c>
      <c r="U1541" s="123">
        <f t="shared" si="727"/>
        <v>-335.38300000000004</v>
      </c>
      <c r="V1541" s="124">
        <f t="shared" si="728"/>
        <v>-31.685131702137109</v>
      </c>
      <c r="W1541" s="121" t="s">
        <v>6431</v>
      </c>
      <c r="X1541" s="122">
        <v>411</v>
      </c>
      <c r="Y1541" s="122">
        <v>352</v>
      </c>
      <c r="Z1541" s="123">
        <f t="shared" si="735"/>
        <v>59</v>
      </c>
      <c r="AA1541" s="124">
        <f t="shared" si="736"/>
        <v>16.761363636363637</v>
      </c>
      <c r="AB1541" s="28" t="s">
        <v>9726</v>
      </c>
      <c r="AC1541" s="122">
        <v>122</v>
      </c>
      <c r="AD1541" s="122">
        <v>445</v>
      </c>
      <c r="AE1541" s="123">
        <f t="shared" si="737"/>
        <v>-323</v>
      </c>
      <c r="AF1541" s="29">
        <f t="shared" si="738"/>
        <v>-72.584269662921358</v>
      </c>
      <c r="AG1541" s="28" t="s">
        <v>9692</v>
      </c>
      <c r="AH1541" s="122">
        <v>58</v>
      </c>
      <c r="AI1541" s="122">
        <v>58</v>
      </c>
      <c r="AJ1541" s="123">
        <f t="shared" si="729"/>
        <v>0</v>
      </c>
      <c r="AK1541" s="124">
        <f t="shared" si="730"/>
        <v>0</v>
      </c>
      <c r="AL1541" s="28" t="s">
        <v>9727</v>
      </c>
      <c r="AM1541" s="122">
        <v>58</v>
      </c>
      <c r="AN1541" s="122">
        <v>62</v>
      </c>
      <c r="AO1541" s="123">
        <f t="shared" si="731"/>
        <v>-4</v>
      </c>
      <c r="AP1541" s="29">
        <f t="shared" si="732"/>
        <v>-6.4516129032258061</v>
      </c>
      <c r="AQ1541" s="28" t="s">
        <v>6613</v>
      </c>
      <c r="AR1541" s="122">
        <v>41</v>
      </c>
      <c r="AS1541" s="122">
        <v>73</v>
      </c>
      <c r="AT1541" s="123">
        <f t="shared" si="733"/>
        <v>-32</v>
      </c>
      <c r="AU1541" s="124">
        <f t="shared" si="734"/>
        <v>-43.835616438356162</v>
      </c>
      <c r="AV1541" s="9" t="s">
        <v>12357</v>
      </c>
      <c r="AX1541" s="129"/>
      <c r="AY1541" s="139"/>
      <c r="AZ1541" s="139"/>
    </row>
    <row r="1542" spans="3:52" ht="50" customHeight="1">
      <c r="C1542" s="52" t="s">
        <v>6319</v>
      </c>
      <c r="D1542" s="130" t="s">
        <v>3511</v>
      </c>
      <c r="E1542" s="131" t="s">
        <v>9675</v>
      </c>
      <c r="F1542" s="132" t="s">
        <v>3512</v>
      </c>
      <c r="G1542" s="125">
        <v>3894.3249999999998</v>
      </c>
      <c r="H1542" s="122">
        <v>4189.0140000000001</v>
      </c>
      <c r="I1542" s="123">
        <f t="shared" si="721"/>
        <v>-294.68900000000031</v>
      </c>
      <c r="J1542" s="124">
        <f t="shared" si="722"/>
        <v>-7.0348058039433701</v>
      </c>
      <c r="K1542" s="125">
        <v>2278.5549999999998</v>
      </c>
      <c r="L1542" s="122">
        <v>2361.09</v>
      </c>
      <c r="M1542" s="123">
        <f t="shared" si="723"/>
        <v>-82.535000000000309</v>
      </c>
      <c r="N1542" s="124">
        <f t="shared" si="724"/>
        <v>-3.4956312550559407</v>
      </c>
      <c r="O1542" s="125">
        <v>71.483999999999995</v>
      </c>
      <c r="P1542" s="122">
        <v>71.421000000000006</v>
      </c>
      <c r="Q1542" s="123">
        <f t="shared" si="725"/>
        <v>6.2999999999988177E-2</v>
      </c>
      <c r="R1542" s="124">
        <f t="shared" si="726"/>
        <v>8.8209350191103694E-2</v>
      </c>
      <c r="S1542" s="125">
        <v>1544.2860000000001</v>
      </c>
      <c r="T1542" s="122">
        <v>1756.5029999999999</v>
      </c>
      <c r="U1542" s="123">
        <f t="shared" si="727"/>
        <v>-212.21699999999987</v>
      </c>
      <c r="V1542" s="124">
        <f t="shared" si="728"/>
        <v>-12.081789783450406</v>
      </c>
      <c r="W1542" s="121" t="s">
        <v>9728</v>
      </c>
      <c r="X1542" s="122">
        <v>845</v>
      </c>
      <c r="Y1542" s="122">
        <v>947</v>
      </c>
      <c r="Z1542" s="123">
        <f t="shared" si="735"/>
        <v>-102</v>
      </c>
      <c r="AA1542" s="124">
        <f t="shared" si="736"/>
        <v>-10.770855332629356</v>
      </c>
      <c r="AB1542" s="28" t="s">
        <v>9729</v>
      </c>
      <c r="AC1542" s="122">
        <v>381</v>
      </c>
      <c r="AD1542" s="122">
        <v>351</v>
      </c>
      <c r="AE1542" s="123">
        <f t="shared" si="737"/>
        <v>30</v>
      </c>
      <c r="AF1542" s="29">
        <f t="shared" si="738"/>
        <v>8.5470085470085468</v>
      </c>
      <c r="AG1542" s="28" t="s">
        <v>9730</v>
      </c>
      <c r="AH1542" s="122">
        <v>108</v>
      </c>
      <c r="AI1542" s="122">
        <v>89</v>
      </c>
      <c r="AJ1542" s="123">
        <f t="shared" si="729"/>
        <v>19</v>
      </c>
      <c r="AK1542" s="124">
        <f t="shared" si="730"/>
        <v>21.348314606741571</v>
      </c>
      <c r="AL1542" s="28" t="s">
        <v>9731</v>
      </c>
      <c r="AM1542" s="122">
        <v>80</v>
      </c>
      <c r="AN1542" s="122">
        <v>77</v>
      </c>
      <c r="AO1542" s="123">
        <f t="shared" si="731"/>
        <v>3</v>
      </c>
      <c r="AP1542" s="29">
        <f t="shared" si="732"/>
        <v>3.8961038961038961</v>
      </c>
      <c r="AQ1542" s="28" t="s">
        <v>9732</v>
      </c>
      <c r="AR1542" s="122">
        <v>44</v>
      </c>
      <c r="AS1542" s="122">
        <v>44</v>
      </c>
      <c r="AT1542" s="123">
        <f t="shared" si="733"/>
        <v>0</v>
      </c>
      <c r="AU1542" s="124">
        <f t="shared" si="734"/>
        <v>0</v>
      </c>
      <c r="AV1542" s="9" t="s">
        <v>12358</v>
      </c>
      <c r="AX1542" s="129"/>
      <c r="AY1542" s="139"/>
      <c r="AZ1542" s="139"/>
    </row>
    <row r="1543" spans="3:52" ht="50" customHeight="1">
      <c r="C1543" s="52" t="s">
        <v>6319</v>
      </c>
      <c r="D1543" s="106" t="s">
        <v>3513</v>
      </c>
      <c r="E1543" s="107" t="s">
        <v>9675</v>
      </c>
      <c r="F1543" s="108" t="s">
        <v>3514</v>
      </c>
      <c r="G1543" s="125">
        <v>2319.152</v>
      </c>
      <c r="H1543" s="122">
        <v>2113.3090000000002</v>
      </c>
      <c r="I1543" s="123">
        <f t="shared" si="721"/>
        <v>205.84299999999985</v>
      </c>
      <c r="J1543" s="124">
        <f t="shared" si="722"/>
        <v>9.7403171992358821</v>
      </c>
      <c r="K1543" s="125">
        <v>1655.7550000000001</v>
      </c>
      <c r="L1543" s="122">
        <v>1494.982</v>
      </c>
      <c r="M1543" s="123">
        <f t="shared" si="723"/>
        <v>160.77300000000014</v>
      </c>
      <c r="N1543" s="124">
        <f t="shared" si="724"/>
        <v>10.754176304463876</v>
      </c>
      <c r="O1543" s="125">
        <v>239.62299999999999</v>
      </c>
      <c r="P1543" s="122">
        <v>199.49299999999999</v>
      </c>
      <c r="Q1543" s="123">
        <f t="shared" si="725"/>
        <v>40.129999999999995</v>
      </c>
      <c r="R1543" s="124">
        <f t="shared" si="726"/>
        <v>20.115994044903829</v>
      </c>
      <c r="S1543" s="125">
        <v>423.774</v>
      </c>
      <c r="T1543" s="122">
        <v>418.834</v>
      </c>
      <c r="U1543" s="123">
        <f t="shared" si="727"/>
        <v>4.9399999999999977</v>
      </c>
      <c r="V1543" s="124">
        <f t="shared" si="728"/>
        <v>1.1794648954000864</v>
      </c>
      <c r="W1543" s="121" t="s">
        <v>6418</v>
      </c>
      <c r="X1543" s="122">
        <v>216</v>
      </c>
      <c r="Y1543" s="122">
        <v>216</v>
      </c>
      <c r="Z1543" s="123">
        <f t="shared" si="735"/>
        <v>0</v>
      </c>
      <c r="AA1543" s="124">
        <f t="shared" si="736"/>
        <v>0</v>
      </c>
      <c r="AB1543" s="28" t="s">
        <v>6396</v>
      </c>
      <c r="AC1543" s="122">
        <v>101</v>
      </c>
      <c r="AD1543" s="122">
        <v>111</v>
      </c>
      <c r="AE1543" s="123">
        <f t="shared" si="737"/>
        <v>-10</v>
      </c>
      <c r="AF1543" s="29">
        <f t="shared" si="738"/>
        <v>-9.0090090090090094</v>
      </c>
      <c r="AG1543" s="28" t="s">
        <v>9733</v>
      </c>
      <c r="AH1543" s="122">
        <v>74</v>
      </c>
      <c r="AI1543" s="122">
        <v>59</v>
      </c>
      <c r="AJ1543" s="123">
        <f t="shared" si="729"/>
        <v>15</v>
      </c>
      <c r="AK1543" s="124">
        <f t="shared" si="730"/>
        <v>25.423728813559322</v>
      </c>
      <c r="AL1543" s="28" t="s">
        <v>6723</v>
      </c>
      <c r="AM1543" s="122">
        <v>16</v>
      </c>
      <c r="AN1543" s="122">
        <v>16</v>
      </c>
      <c r="AO1543" s="123">
        <f t="shared" si="731"/>
        <v>0</v>
      </c>
      <c r="AP1543" s="29">
        <f t="shared" si="732"/>
        <v>0</v>
      </c>
      <c r="AQ1543" s="28" t="s">
        <v>6624</v>
      </c>
      <c r="AR1543" s="122">
        <v>11</v>
      </c>
      <c r="AS1543" s="122">
        <v>11</v>
      </c>
      <c r="AT1543" s="123">
        <f t="shared" si="733"/>
        <v>0</v>
      </c>
      <c r="AU1543" s="124">
        <f t="shared" si="734"/>
        <v>0</v>
      </c>
      <c r="AV1543" s="9" t="s">
        <v>12359</v>
      </c>
      <c r="AX1543" s="129"/>
      <c r="AY1543" s="139"/>
      <c r="AZ1543" s="139"/>
    </row>
    <row r="1544" spans="3:52" ht="50" customHeight="1">
      <c r="C1544" s="52" t="s">
        <v>6319</v>
      </c>
      <c r="D1544" s="106" t="s">
        <v>3515</v>
      </c>
      <c r="E1544" s="107" t="s">
        <v>9675</v>
      </c>
      <c r="F1544" s="108" t="s">
        <v>3516</v>
      </c>
      <c r="G1544" s="125">
        <v>2773.308</v>
      </c>
      <c r="H1544" s="122">
        <v>2920.6509999999998</v>
      </c>
      <c r="I1544" s="123">
        <f t="shared" ref="I1544:I1567" si="743">G1544-H1544</f>
        <v>-147.34299999999985</v>
      </c>
      <c r="J1544" s="124">
        <f t="shared" ref="J1544:J1567" si="744">I1544/H1544*100</f>
        <v>-5.0448684214580872</v>
      </c>
      <c r="K1544" s="125">
        <v>1327.585</v>
      </c>
      <c r="L1544" s="122">
        <v>1413.777</v>
      </c>
      <c r="M1544" s="123">
        <f t="shared" ref="M1544:M1567" si="745">K1544-L1544</f>
        <v>-86.192000000000007</v>
      </c>
      <c r="N1544" s="124">
        <f t="shared" ref="N1544:N1567" si="746">M1544/L1544*100</f>
        <v>-6.0965767585694213</v>
      </c>
      <c r="O1544" s="125">
        <v>382.839</v>
      </c>
      <c r="P1544" s="122">
        <v>377.83199999999999</v>
      </c>
      <c r="Q1544" s="123">
        <f t="shared" ref="Q1544:Q1565" si="747">O1544-P1544</f>
        <v>5.007000000000005</v>
      </c>
      <c r="R1544" s="124">
        <f t="shared" ref="R1544:R1565" si="748">Q1544/P1544*100</f>
        <v>1.3251921488915721</v>
      </c>
      <c r="S1544" s="125">
        <v>1062.884</v>
      </c>
      <c r="T1544" s="122">
        <v>1129.0419999999999</v>
      </c>
      <c r="U1544" s="123">
        <f t="shared" ref="U1544:U1565" si="749">S1544-T1544</f>
        <v>-66.157999999999902</v>
      </c>
      <c r="V1544" s="124">
        <f t="shared" ref="V1544:V1565" si="750">U1544/T1544*100</f>
        <v>-5.8596580109508691</v>
      </c>
      <c r="W1544" s="121" t="s">
        <v>9734</v>
      </c>
      <c r="X1544" s="122">
        <v>466</v>
      </c>
      <c r="Y1544" s="122">
        <v>446</v>
      </c>
      <c r="Z1544" s="123">
        <f t="shared" si="735"/>
        <v>20</v>
      </c>
      <c r="AA1544" s="124">
        <f t="shared" si="736"/>
        <v>4.4843049327354256</v>
      </c>
      <c r="AB1544" s="28" t="s">
        <v>6443</v>
      </c>
      <c r="AC1544" s="122">
        <v>276</v>
      </c>
      <c r="AD1544" s="122">
        <v>253</v>
      </c>
      <c r="AE1544" s="123">
        <f t="shared" si="737"/>
        <v>23</v>
      </c>
      <c r="AF1544" s="29">
        <f t="shared" si="738"/>
        <v>9.0909090909090917</v>
      </c>
      <c r="AG1544" s="28" t="s">
        <v>9735</v>
      </c>
      <c r="AH1544" s="122">
        <v>267</v>
      </c>
      <c r="AI1544" s="122">
        <v>267</v>
      </c>
      <c r="AJ1544" s="123">
        <f t="shared" ref="AJ1544:AJ1549" si="751">AH1544-AI1544</f>
        <v>0</v>
      </c>
      <c r="AK1544" s="124">
        <f t="shared" ref="AK1544:AK1549" si="752">AJ1544/AI1544*100</f>
        <v>0</v>
      </c>
      <c r="AL1544" s="28" t="s">
        <v>6418</v>
      </c>
      <c r="AM1544" s="122">
        <v>33</v>
      </c>
      <c r="AN1544" s="122">
        <v>133</v>
      </c>
      <c r="AO1544" s="123">
        <f t="shared" ref="AO1544:AO1549" si="753">AM1544-AN1544</f>
        <v>-100</v>
      </c>
      <c r="AP1544" s="29">
        <f t="shared" ref="AP1544:AP1549" si="754">AO1544/AN1544*100</f>
        <v>-75.187969924812023</v>
      </c>
      <c r="AQ1544" s="28" t="s">
        <v>9736</v>
      </c>
      <c r="AR1544" s="122">
        <v>11</v>
      </c>
      <c r="AS1544" s="122">
        <v>11</v>
      </c>
      <c r="AT1544" s="123">
        <f t="shared" ref="AT1544:AT1549" si="755">AR1544-AS1544</f>
        <v>0</v>
      </c>
      <c r="AU1544" s="124">
        <f t="shared" ref="AU1544:AU1549" si="756">AT1544/AS1544*100</f>
        <v>0</v>
      </c>
      <c r="AV1544" s="9" t="s">
        <v>12360</v>
      </c>
      <c r="AX1544" s="129"/>
      <c r="AY1544" s="139"/>
      <c r="AZ1544" s="139"/>
    </row>
    <row r="1545" spans="3:52" ht="50" customHeight="1">
      <c r="C1545" s="52" t="s">
        <v>6319</v>
      </c>
      <c r="D1545" s="130" t="s">
        <v>3517</v>
      </c>
      <c r="E1545" s="131" t="s">
        <v>9675</v>
      </c>
      <c r="F1545" s="132" t="s">
        <v>3518</v>
      </c>
      <c r="G1545" s="125">
        <v>5093.3370000000004</v>
      </c>
      <c r="H1545" s="122">
        <v>5164.1019999999999</v>
      </c>
      <c r="I1545" s="123">
        <f t="shared" si="743"/>
        <v>-70.764999999999418</v>
      </c>
      <c r="J1545" s="124">
        <f t="shared" si="744"/>
        <v>-1.3703253731239124</v>
      </c>
      <c r="K1545" s="125">
        <v>1866.307</v>
      </c>
      <c r="L1545" s="122">
        <v>2205.2240000000002</v>
      </c>
      <c r="M1545" s="123">
        <f t="shared" si="745"/>
        <v>-338.91700000000014</v>
      </c>
      <c r="N1545" s="124">
        <f t="shared" si="746"/>
        <v>-15.368824210148272</v>
      </c>
      <c r="O1545" s="125">
        <v>109.572</v>
      </c>
      <c r="P1545" s="122">
        <v>109.509</v>
      </c>
      <c r="Q1545" s="123">
        <f t="shared" si="747"/>
        <v>6.3000000000002387E-2</v>
      </c>
      <c r="R1545" s="124">
        <f t="shared" si="748"/>
        <v>5.7529518121800391E-2</v>
      </c>
      <c r="S1545" s="125">
        <v>3117.4580000000001</v>
      </c>
      <c r="T1545" s="122">
        <v>2849.3690000000001</v>
      </c>
      <c r="U1545" s="123">
        <f t="shared" si="749"/>
        <v>268.08899999999994</v>
      </c>
      <c r="V1545" s="124">
        <f t="shared" si="750"/>
        <v>9.4087147013952883</v>
      </c>
      <c r="W1545" s="121" t="s">
        <v>6388</v>
      </c>
      <c r="X1545" s="122">
        <v>1407</v>
      </c>
      <c r="Y1545" s="122">
        <v>1406</v>
      </c>
      <c r="Z1545" s="123">
        <f t="shared" si="735"/>
        <v>1</v>
      </c>
      <c r="AA1545" s="124">
        <f t="shared" si="736"/>
        <v>7.1123755334281655E-2</v>
      </c>
      <c r="AB1545" s="28" t="s">
        <v>9737</v>
      </c>
      <c r="AC1545" s="122">
        <v>1101</v>
      </c>
      <c r="AD1545" s="122">
        <v>921</v>
      </c>
      <c r="AE1545" s="123">
        <f t="shared" si="737"/>
        <v>180</v>
      </c>
      <c r="AF1545" s="29">
        <f t="shared" si="738"/>
        <v>19.54397394136808</v>
      </c>
      <c r="AG1545" s="28" t="s">
        <v>9738</v>
      </c>
      <c r="AH1545" s="122">
        <v>313</v>
      </c>
      <c r="AI1545" s="122">
        <v>205</v>
      </c>
      <c r="AJ1545" s="123">
        <f t="shared" si="751"/>
        <v>108</v>
      </c>
      <c r="AK1545" s="124">
        <f t="shared" si="752"/>
        <v>52.682926829268297</v>
      </c>
      <c r="AL1545" s="28" t="s">
        <v>6561</v>
      </c>
      <c r="AM1545" s="122">
        <v>238</v>
      </c>
      <c r="AN1545" s="122">
        <v>238</v>
      </c>
      <c r="AO1545" s="123">
        <f t="shared" si="753"/>
        <v>0</v>
      </c>
      <c r="AP1545" s="29">
        <f t="shared" si="754"/>
        <v>0</v>
      </c>
      <c r="AQ1545" s="28" t="s">
        <v>6486</v>
      </c>
      <c r="AR1545" s="122">
        <v>46</v>
      </c>
      <c r="AS1545" s="122">
        <v>46</v>
      </c>
      <c r="AT1545" s="123">
        <f t="shared" si="755"/>
        <v>0</v>
      </c>
      <c r="AU1545" s="124">
        <f t="shared" si="756"/>
        <v>0</v>
      </c>
      <c r="AV1545" s="9" t="s">
        <v>12361</v>
      </c>
      <c r="AX1545" s="129"/>
      <c r="AY1545" s="139"/>
      <c r="AZ1545" s="139"/>
    </row>
    <row r="1546" spans="3:52" ht="50" customHeight="1">
      <c r="C1546" s="52" t="s">
        <v>6319</v>
      </c>
      <c r="D1546" s="130" t="s">
        <v>3519</v>
      </c>
      <c r="E1546" s="131" t="s">
        <v>9675</v>
      </c>
      <c r="F1546" s="132" t="s">
        <v>3520</v>
      </c>
      <c r="G1546" s="125">
        <v>5751.3459999999995</v>
      </c>
      <c r="H1546" s="122">
        <v>6173.1270000000004</v>
      </c>
      <c r="I1546" s="123">
        <f t="shared" si="743"/>
        <v>-421.78100000000086</v>
      </c>
      <c r="J1546" s="124">
        <f t="shared" si="744"/>
        <v>-6.8325339815623565</v>
      </c>
      <c r="K1546" s="125">
        <v>1729.421</v>
      </c>
      <c r="L1546" s="122">
        <v>2128.9940000000001</v>
      </c>
      <c r="M1546" s="123">
        <f t="shared" si="745"/>
        <v>-399.57300000000009</v>
      </c>
      <c r="N1546" s="124">
        <f t="shared" si="746"/>
        <v>-18.768159985420347</v>
      </c>
      <c r="O1546" s="125">
        <v>1984.037</v>
      </c>
      <c r="P1546" s="122">
        <v>1949.1110000000001</v>
      </c>
      <c r="Q1546" s="123">
        <f t="shared" si="747"/>
        <v>34.925999999999931</v>
      </c>
      <c r="R1546" s="124">
        <f t="shared" si="748"/>
        <v>1.7918938428852913</v>
      </c>
      <c r="S1546" s="125">
        <v>2037.8879999999999</v>
      </c>
      <c r="T1546" s="122">
        <v>2095.0219999999999</v>
      </c>
      <c r="U1546" s="123">
        <f t="shared" si="749"/>
        <v>-57.134000000000015</v>
      </c>
      <c r="V1546" s="124">
        <f t="shared" si="750"/>
        <v>-2.7271312664019765</v>
      </c>
      <c r="W1546" s="121" t="s">
        <v>6388</v>
      </c>
      <c r="X1546" s="122">
        <v>1146</v>
      </c>
      <c r="Y1546" s="122">
        <v>1145</v>
      </c>
      <c r="Z1546" s="123">
        <f t="shared" si="735"/>
        <v>1</v>
      </c>
      <c r="AA1546" s="124">
        <f t="shared" si="736"/>
        <v>8.7336244541484712E-2</v>
      </c>
      <c r="AB1546" s="28" t="s">
        <v>9654</v>
      </c>
      <c r="AC1546" s="122">
        <v>316</v>
      </c>
      <c r="AD1546" s="122">
        <v>317</v>
      </c>
      <c r="AE1546" s="123">
        <f t="shared" si="737"/>
        <v>-1</v>
      </c>
      <c r="AF1546" s="29">
        <f t="shared" si="738"/>
        <v>-0.31545741324921134</v>
      </c>
      <c r="AG1546" s="28" t="s">
        <v>9739</v>
      </c>
      <c r="AH1546" s="122">
        <v>191</v>
      </c>
      <c r="AI1546" s="122">
        <v>191</v>
      </c>
      <c r="AJ1546" s="123">
        <f t="shared" si="751"/>
        <v>0</v>
      </c>
      <c r="AK1546" s="124">
        <f t="shared" si="752"/>
        <v>0</v>
      </c>
      <c r="AL1546" s="28" t="s">
        <v>9740</v>
      </c>
      <c r="AM1546" s="122">
        <v>91</v>
      </c>
      <c r="AN1546" s="122">
        <v>91</v>
      </c>
      <c r="AO1546" s="123">
        <f t="shared" si="753"/>
        <v>0</v>
      </c>
      <c r="AP1546" s="29">
        <f t="shared" si="754"/>
        <v>0</v>
      </c>
      <c r="AQ1546" s="28" t="s">
        <v>9733</v>
      </c>
      <c r="AR1546" s="122">
        <v>71</v>
      </c>
      <c r="AS1546" s="122">
        <v>63</v>
      </c>
      <c r="AT1546" s="123">
        <f t="shared" si="755"/>
        <v>8</v>
      </c>
      <c r="AU1546" s="124">
        <f t="shared" si="756"/>
        <v>12.698412698412698</v>
      </c>
      <c r="AV1546" s="9" t="s">
        <v>12362</v>
      </c>
      <c r="AX1546" s="129"/>
      <c r="AY1546" s="139"/>
      <c r="AZ1546" s="139"/>
    </row>
    <row r="1547" spans="3:52" ht="50" customHeight="1">
      <c r="C1547" s="52" t="s">
        <v>6319</v>
      </c>
      <c r="D1547" s="130" t="s">
        <v>3521</v>
      </c>
      <c r="E1547" s="131" t="s">
        <v>9675</v>
      </c>
      <c r="F1547" s="132" t="s">
        <v>3522</v>
      </c>
      <c r="G1547" s="125">
        <v>5835.7240000000002</v>
      </c>
      <c r="H1547" s="122">
        <v>6030.6080000000002</v>
      </c>
      <c r="I1547" s="123">
        <f t="shared" si="743"/>
        <v>-194.88400000000001</v>
      </c>
      <c r="J1547" s="124">
        <f t="shared" si="744"/>
        <v>-3.2315812932958004</v>
      </c>
      <c r="K1547" s="125">
        <v>1892.921</v>
      </c>
      <c r="L1547" s="122">
        <v>2018.941</v>
      </c>
      <c r="M1547" s="123">
        <f t="shared" si="745"/>
        <v>-126.01999999999998</v>
      </c>
      <c r="N1547" s="124">
        <f t="shared" si="746"/>
        <v>-6.2418862165858231</v>
      </c>
      <c r="O1547" s="125">
        <v>1431.8389999999999</v>
      </c>
      <c r="P1547" s="122">
        <v>1431.395</v>
      </c>
      <c r="Q1547" s="123">
        <f>O1547-P1547</f>
        <v>0.44399999999995998</v>
      </c>
      <c r="R1547" s="124">
        <f t="shared" si="748"/>
        <v>3.1018691556136496E-2</v>
      </c>
      <c r="S1547" s="125">
        <v>2510.9639999999999</v>
      </c>
      <c r="T1547" s="122">
        <v>2580.2719999999999</v>
      </c>
      <c r="U1547" s="123">
        <f t="shared" si="749"/>
        <v>-69.307999999999993</v>
      </c>
      <c r="V1547" s="124">
        <f t="shared" si="750"/>
        <v>-2.6860734062145384</v>
      </c>
      <c r="W1547" s="121" t="s">
        <v>9741</v>
      </c>
      <c r="X1547" s="122">
        <v>1262.1110000000001</v>
      </c>
      <c r="Y1547" s="122">
        <v>1254.23</v>
      </c>
      <c r="Z1547" s="123">
        <f t="shared" si="735"/>
        <v>7.8810000000000855</v>
      </c>
      <c r="AA1547" s="124">
        <f t="shared" si="736"/>
        <v>0.62835365124419651</v>
      </c>
      <c r="AB1547" s="28" t="s">
        <v>9742</v>
      </c>
      <c r="AC1547" s="122">
        <v>472.11700000000002</v>
      </c>
      <c r="AD1547" s="122">
        <v>493.17500000000001</v>
      </c>
      <c r="AE1547" s="123">
        <f t="shared" si="737"/>
        <v>-21.057999999999993</v>
      </c>
      <c r="AF1547" s="29">
        <f t="shared" si="738"/>
        <v>-4.2698839154458348</v>
      </c>
      <c r="AG1547" s="28" t="s">
        <v>9743</v>
      </c>
      <c r="AH1547" s="122">
        <v>459.79399999999998</v>
      </c>
      <c r="AI1547" s="122">
        <v>500.71100000000001</v>
      </c>
      <c r="AJ1547" s="123">
        <f t="shared" si="751"/>
        <v>-40.91700000000003</v>
      </c>
      <c r="AK1547" s="124">
        <f t="shared" si="752"/>
        <v>-8.1717797292250474</v>
      </c>
      <c r="AL1547" s="28" t="s">
        <v>9744</v>
      </c>
      <c r="AM1547" s="122">
        <v>199.50299999999999</v>
      </c>
      <c r="AN1547" s="122">
        <v>212.292</v>
      </c>
      <c r="AO1547" s="123">
        <f t="shared" si="753"/>
        <v>-12.789000000000016</v>
      </c>
      <c r="AP1547" s="29">
        <f t="shared" si="754"/>
        <v>-6.0242496184500665</v>
      </c>
      <c r="AQ1547" s="28" t="s">
        <v>9745</v>
      </c>
      <c r="AR1547" s="122">
        <v>29.513000000000002</v>
      </c>
      <c r="AS1547" s="122">
        <v>59.512</v>
      </c>
      <c r="AT1547" s="123">
        <f t="shared" si="755"/>
        <v>-29.998999999999999</v>
      </c>
      <c r="AU1547" s="124">
        <f t="shared" si="756"/>
        <v>-50.408321010888557</v>
      </c>
      <c r="AV1547" s="9" t="s">
        <v>12363</v>
      </c>
      <c r="AX1547" s="129"/>
      <c r="AY1547" s="139"/>
      <c r="AZ1547" s="139"/>
    </row>
    <row r="1548" spans="3:52" ht="50" customHeight="1">
      <c r="C1548" s="52" t="s">
        <v>6319</v>
      </c>
      <c r="D1548" s="130" t="s">
        <v>3523</v>
      </c>
      <c r="E1548" s="131" t="s">
        <v>9675</v>
      </c>
      <c r="F1548" s="132" t="s">
        <v>3524</v>
      </c>
      <c r="G1548" s="125">
        <v>2045.25</v>
      </c>
      <c r="H1548" s="122">
        <v>2270.9760000000001</v>
      </c>
      <c r="I1548" s="123">
        <f t="shared" si="743"/>
        <v>-225.72600000000011</v>
      </c>
      <c r="J1548" s="124">
        <f t="shared" si="744"/>
        <v>-9.9396030605343295</v>
      </c>
      <c r="K1548" s="125">
        <v>1111.5350000000001</v>
      </c>
      <c r="L1548" s="122">
        <v>1329.9780000000001</v>
      </c>
      <c r="M1548" s="123">
        <f t="shared" si="745"/>
        <v>-218.44299999999998</v>
      </c>
      <c r="N1548" s="124">
        <f t="shared" si="746"/>
        <v>-16.42455739869381</v>
      </c>
      <c r="O1548" s="125">
        <v>352.96899999999999</v>
      </c>
      <c r="P1548" s="122">
        <v>352.68299999999999</v>
      </c>
      <c r="Q1548" s="123">
        <f t="shared" si="747"/>
        <v>0.28600000000000136</v>
      </c>
      <c r="R1548" s="124">
        <f t="shared" si="748"/>
        <v>8.1092652608716995E-2</v>
      </c>
      <c r="S1548" s="125">
        <v>580.74599999999998</v>
      </c>
      <c r="T1548" s="122">
        <v>588.31500000000005</v>
      </c>
      <c r="U1548" s="123">
        <f t="shared" si="749"/>
        <v>-7.5690000000000737</v>
      </c>
      <c r="V1548" s="124">
        <f t="shared" si="750"/>
        <v>-1.2865556717064961</v>
      </c>
      <c r="W1548" s="121" t="s">
        <v>6441</v>
      </c>
      <c r="X1548" s="122">
        <v>327</v>
      </c>
      <c r="Y1548" s="122">
        <v>327</v>
      </c>
      <c r="Z1548" s="123">
        <f t="shared" si="735"/>
        <v>0</v>
      </c>
      <c r="AA1548" s="124">
        <f t="shared" si="736"/>
        <v>0</v>
      </c>
      <c r="AB1548" s="28" t="s">
        <v>6410</v>
      </c>
      <c r="AC1548" s="122">
        <v>215</v>
      </c>
      <c r="AD1548" s="122">
        <v>215</v>
      </c>
      <c r="AE1548" s="123">
        <f t="shared" si="737"/>
        <v>0</v>
      </c>
      <c r="AF1548" s="29">
        <f t="shared" si="738"/>
        <v>0</v>
      </c>
      <c r="AG1548" s="28" t="s">
        <v>9746</v>
      </c>
      <c r="AH1548" s="122">
        <v>20</v>
      </c>
      <c r="AI1548" s="122">
        <v>26</v>
      </c>
      <c r="AJ1548" s="123">
        <f t="shared" si="751"/>
        <v>-6</v>
      </c>
      <c r="AK1548" s="124">
        <f t="shared" si="752"/>
        <v>-23.076923076923077</v>
      </c>
      <c r="AL1548" s="28" t="s">
        <v>6558</v>
      </c>
      <c r="AM1548" s="122">
        <v>7</v>
      </c>
      <c r="AN1548" s="122">
        <v>7</v>
      </c>
      <c r="AO1548" s="123">
        <f t="shared" si="753"/>
        <v>0</v>
      </c>
      <c r="AP1548" s="29">
        <f t="shared" si="754"/>
        <v>0</v>
      </c>
      <c r="AQ1548" s="28" t="s">
        <v>9747</v>
      </c>
      <c r="AR1548" s="122">
        <v>4</v>
      </c>
      <c r="AS1548" s="122">
        <v>4</v>
      </c>
      <c r="AT1548" s="123">
        <f t="shared" si="755"/>
        <v>0</v>
      </c>
      <c r="AU1548" s="124">
        <f t="shared" si="756"/>
        <v>0</v>
      </c>
      <c r="AV1548" s="9" t="s">
        <v>12364</v>
      </c>
      <c r="AX1548" s="129"/>
      <c r="AY1548" s="139"/>
      <c r="AZ1548" s="139"/>
    </row>
    <row r="1549" spans="3:52" ht="50" customHeight="1">
      <c r="C1549" s="52" t="s">
        <v>6319</v>
      </c>
      <c r="D1549" s="130" t="s">
        <v>3525</v>
      </c>
      <c r="E1549" s="131" t="s">
        <v>9675</v>
      </c>
      <c r="F1549" s="132" t="s">
        <v>3526</v>
      </c>
      <c r="G1549" s="125">
        <v>3520.4780000000001</v>
      </c>
      <c r="H1549" s="122">
        <v>3566.8969999999999</v>
      </c>
      <c r="I1549" s="123">
        <f t="shared" si="743"/>
        <v>-46.418999999999869</v>
      </c>
      <c r="J1549" s="124">
        <f t="shared" si="744"/>
        <v>-1.301383247119271</v>
      </c>
      <c r="K1549" s="125">
        <v>2080.3490000000002</v>
      </c>
      <c r="L1549" s="122">
        <v>2160.0949999999998</v>
      </c>
      <c r="M1549" s="123">
        <f t="shared" si="745"/>
        <v>-79.74599999999964</v>
      </c>
      <c r="N1549" s="124">
        <f t="shared" si="746"/>
        <v>-3.6917820743994891</v>
      </c>
      <c r="O1549" s="125">
        <v>4.5599999999999996</v>
      </c>
      <c r="P1549" s="122">
        <v>4.5599999999999996</v>
      </c>
      <c r="Q1549" s="123">
        <f t="shared" si="747"/>
        <v>0</v>
      </c>
      <c r="R1549" s="124">
        <f t="shared" si="748"/>
        <v>0</v>
      </c>
      <c r="S1549" s="125">
        <v>1435.569</v>
      </c>
      <c r="T1549" s="122">
        <v>1402.242</v>
      </c>
      <c r="U1549" s="123">
        <f t="shared" si="749"/>
        <v>33.326999999999998</v>
      </c>
      <c r="V1549" s="124">
        <f t="shared" si="750"/>
        <v>2.3766938944918206</v>
      </c>
      <c r="W1549" s="121" t="s">
        <v>6388</v>
      </c>
      <c r="X1549" s="122">
        <v>1140</v>
      </c>
      <c r="Y1549" s="122">
        <v>1131</v>
      </c>
      <c r="Z1549" s="123">
        <f t="shared" si="735"/>
        <v>9</v>
      </c>
      <c r="AA1549" s="124">
        <f t="shared" si="736"/>
        <v>0.79575596816976124</v>
      </c>
      <c r="AB1549" s="28" t="s">
        <v>9748</v>
      </c>
      <c r="AC1549" s="122">
        <v>84</v>
      </c>
      <c r="AD1549" s="122">
        <v>102</v>
      </c>
      <c r="AE1549" s="123">
        <f t="shared" si="737"/>
        <v>-18</v>
      </c>
      <c r="AF1549" s="29">
        <f t="shared" si="738"/>
        <v>-17.647058823529413</v>
      </c>
      <c r="AG1549" s="28" t="s">
        <v>9749</v>
      </c>
      <c r="AH1549" s="122">
        <v>64</v>
      </c>
      <c r="AI1549" s="122">
        <v>9</v>
      </c>
      <c r="AJ1549" s="123">
        <f t="shared" si="751"/>
        <v>55</v>
      </c>
      <c r="AK1549" s="124">
        <f t="shared" si="752"/>
        <v>611.11111111111109</v>
      </c>
      <c r="AL1549" s="28" t="s">
        <v>7305</v>
      </c>
      <c r="AM1549" s="122">
        <v>51</v>
      </c>
      <c r="AN1549" s="122">
        <v>52</v>
      </c>
      <c r="AO1549" s="123">
        <f t="shared" si="753"/>
        <v>-1</v>
      </c>
      <c r="AP1549" s="29">
        <f t="shared" si="754"/>
        <v>-1.9230769230769231</v>
      </c>
      <c r="AQ1549" s="28" t="s">
        <v>9750</v>
      </c>
      <c r="AR1549" s="122">
        <v>36</v>
      </c>
      <c r="AS1549" s="122">
        <v>34</v>
      </c>
      <c r="AT1549" s="123">
        <f t="shared" si="755"/>
        <v>2</v>
      </c>
      <c r="AU1549" s="124">
        <f t="shared" si="756"/>
        <v>5.8823529411764701</v>
      </c>
      <c r="AV1549" s="9" t="s">
        <v>12365</v>
      </c>
      <c r="AX1549" s="129"/>
      <c r="AY1549" s="139"/>
      <c r="AZ1549" s="139"/>
    </row>
    <row r="1550" spans="3:52" ht="50" customHeight="1">
      <c r="C1550" s="52" t="s">
        <v>6320</v>
      </c>
      <c r="D1550" s="130" t="s">
        <v>3527</v>
      </c>
      <c r="E1550" s="131" t="s">
        <v>9675</v>
      </c>
      <c r="F1550" s="132" t="s">
        <v>3528</v>
      </c>
      <c r="G1550" s="125">
        <v>0.89700000000000002</v>
      </c>
      <c r="H1550" s="122">
        <v>0.89700000000000002</v>
      </c>
      <c r="I1550" s="123">
        <f t="shared" si="743"/>
        <v>0</v>
      </c>
      <c r="J1550" s="124">
        <f t="shared" si="744"/>
        <v>0</v>
      </c>
      <c r="K1550" s="125" t="s">
        <v>11904</v>
      </c>
      <c r="L1550" s="122" t="s">
        <v>11904</v>
      </c>
      <c r="M1550" s="123" t="s">
        <v>11837</v>
      </c>
      <c r="N1550" s="124" t="s">
        <v>11837</v>
      </c>
      <c r="O1550" s="125" t="s">
        <v>11840</v>
      </c>
      <c r="P1550" s="122" t="s">
        <v>11840</v>
      </c>
      <c r="Q1550" s="123" t="s">
        <v>11839</v>
      </c>
      <c r="R1550" s="124" t="s">
        <v>11840</v>
      </c>
      <c r="S1550" s="125">
        <v>0.89700000000000002</v>
      </c>
      <c r="T1550" s="122">
        <v>0.89700000000000002</v>
      </c>
      <c r="U1550" s="123">
        <f t="shared" si="749"/>
        <v>0</v>
      </c>
      <c r="V1550" s="124">
        <f t="shared" si="750"/>
        <v>0</v>
      </c>
      <c r="W1550" s="121" t="s">
        <v>7939</v>
      </c>
      <c r="X1550" s="122">
        <v>1</v>
      </c>
      <c r="Y1550" s="122">
        <v>1</v>
      </c>
      <c r="Z1550" s="123">
        <f t="shared" si="735"/>
        <v>0</v>
      </c>
      <c r="AA1550" s="124">
        <f t="shared" si="736"/>
        <v>0</v>
      </c>
      <c r="AB1550" s="28" t="s">
        <v>11839</v>
      </c>
      <c r="AC1550" s="122" t="s">
        <v>11839</v>
      </c>
      <c r="AD1550" s="122" t="s">
        <v>11839</v>
      </c>
      <c r="AE1550" s="123" t="s">
        <v>11839</v>
      </c>
      <c r="AF1550" s="29" t="s">
        <v>11839</v>
      </c>
      <c r="AG1550" s="28" t="s">
        <v>11839</v>
      </c>
      <c r="AH1550" s="122" t="s">
        <v>11839</v>
      </c>
      <c r="AI1550" s="122" t="s">
        <v>11839</v>
      </c>
      <c r="AJ1550" s="123" t="s">
        <v>11839</v>
      </c>
      <c r="AK1550" s="124" t="s">
        <v>11839</v>
      </c>
      <c r="AL1550" s="28" t="s">
        <v>11839</v>
      </c>
      <c r="AM1550" s="122" t="s">
        <v>11839</v>
      </c>
      <c r="AN1550" s="122" t="s">
        <v>11839</v>
      </c>
      <c r="AO1550" s="123" t="s">
        <v>11839</v>
      </c>
      <c r="AP1550" s="29" t="s">
        <v>11839</v>
      </c>
      <c r="AQ1550" s="28" t="s">
        <v>11839</v>
      </c>
      <c r="AR1550" s="122" t="s">
        <v>11839</v>
      </c>
      <c r="AS1550" s="122" t="s">
        <v>11839</v>
      </c>
      <c r="AT1550" s="123" t="s">
        <v>11839</v>
      </c>
      <c r="AU1550" s="124" t="s">
        <v>11837</v>
      </c>
      <c r="AV1550" s="105"/>
      <c r="AX1550" s="129"/>
      <c r="AY1550" s="139"/>
      <c r="AZ1550" s="139"/>
    </row>
    <row r="1551" spans="3:52" ht="50" customHeight="1">
      <c r="C1551" s="52" t="s">
        <v>6320</v>
      </c>
      <c r="D1551" s="130" t="s">
        <v>3531</v>
      </c>
      <c r="E1551" s="131" t="s">
        <v>9675</v>
      </c>
      <c r="F1551" s="132" t="s">
        <v>3532</v>
      </c>
      <c r="G1551" s="125">
        <v>55.944000000000003</v>
      </c>
      <c r="H1551" s="122">
        <v>51.334000000000003</v>
      </c>
      <c r="I1551" s="123">
        <f t="shared" si="743"/>
        <v>4.6099999999999994</v>
      </c>
      <c r="J1551" s="124">
        <f t="shared" si="744"/>
        <v>8.9804028519110126</v>
      </c>
      <c r="K1551" s="125">
        <v>55.944000000000003</v>
      </c>
      <c r="L1551" s="122">
        <v>51.334000000000003</v>
      </c>
      <c r="M1551" s="123">
        <f t="shared" ref="M1551:M1552" si="757">K1551-L1551</f>
        <v>4.6099999999999994</v>
      </c>
      <c r="N1551" s="124">
        <f t="shared" ref="N1551:N1552" si="758">M1551/L1551*100</f>
        <v>8.9804028519110126</v>
      </c>
      <c r="O1551" s="125" t="s">
        <v>11840</v>
      </c>
      <c r="P1551" s="122" t="s">
        <v>11840</v>
      </c>
      <c r="Q1551" s="123" t="s">
        <v>11839</v>
      </c>
      <c r="R1551" s="124" t="s">
        <v>11840</v>
      </c>
      <c r="S1551" s="125" t="s">
        <v>6421</v>
      </c>
      <c r="T1551" s="122" t="s">
        <v>6421</v>
      </c>
      <c r="U1551" s="123" t="s">
        <v>6421</v>
      </c>
      <c r="V1551" s="124" t="s">
        <v>6421</v>
      </c>
      <c r="W1551" s="121" t="s">
        <v>11839</v>
      </c>
      <c r="X1551" s="122" t="s">
        <v>11840</v>
      </c>
      <c r="Y1551" s="122" t="s">
        <v>11840</v>
      </c>
      <c r="Z1551" s="123" t="s">
        <v>11840</v>
      </c>
      <c r="AA1551" s="124" t="s">
        <v>11840</v>
      </c>
      <c r="AB1551" s="28" t="s">
        <v>11839</v>
      </c>
      <c r="AC1551" s="122" t="s">
        <v>11839</v>
      </c>
      <c r="AD1551" s="122" t="s">
        <v>11839</v>
      </c>
      <c r="AE1551" s="123" t="s">
        <v>11839</v>
      </c>
      <c r="AF1551" s="29" t="s">
        <v>11839</v>
      </c>
      <c r="AG1551" s="28" t="s">
        <v>11839</v>
      </c>
      <c r="AH1551" s="122" t="s">
        <v>11839</v>
      </c>
      <c r="AI1551" s="122" t="s">
        <v>11839</v>
      </c>
      <c r="AJ1551" s="123" t="s">
        <v>11839</v>
      </c>
      <c r="AK1551" s="124" t="s">
        <v>11839</v>
      </c>
      <c r="AL1551" s="28" t="s">
        <v>11839</v>
      </c>
      <c r="AM1551" s="122" t="s">
        <v>11839</v>
      </c>
      <c r="AN1551" s="122" t="s">
        <v>11839</v>
      </c>
      <c r="AO1551" s="123" t="s">
        <v>11839</v>
      </c>
      <c r="AP1551" s="29" t="s">
        <v>11839</v>
      </c>
      <c r="AQ1551" s="28" t="s">
        <v>11839</v>
      </c>
      <c r="AR1551" s="122" t="s">
        <v>11839</v>
      </c>
      <c r="AS1551" s="122" t="s">
        <v>11839</v>
      </c>
      <c r="AT1551" s="123" t="s">
        <v>11839</v>
      </c>
      <c r="AU1551" s="124" t="s">
        <v>11839</v>
      </c>
      <c r="AV1551" s="105"/>
      <c r="AX1551" s="129"/>
      <c r="AY1551" s="139"/>
      <c r="AZ1551" s="139"/>
    </row>
    <row r="1552" spans="3:52" ht="50" customHeight="1">
      <c r="C1552" s="52" t="s">
        <v>6320</v>
      </c>
      <c r="D1552" s="106" t="s">
        <v>3533</v>
      </c>
      <c r="E1552" s="107" t="s">
        <v>9675</v>
      </c>
      <c r="F1552" s="108" t="s">
        <v>3534</v>
      </c>
      <c r="G1552" s="125">
        <v>58.072000000000003</v>
      </c>
      <c r="H1552" s="122">
        <v>83.147000000000006</v>
      </c>
      <c r="I1552" s="123">
        <f t="shared" si="743"/>
        <v>-25.075000000000003</v>
      </c>
      <c r="J1552" s="124">
        <f t="shared" si="744"/>
        <v>-30.157432017992232</v>
      </c>
      <c r="K1552" s="125">
        <v>58.072000000000003</v>
      </c>
      <c r="L1552" s="122">
        <v>83.147000000000006</v>
      </c>
      <c r="M1552" s="123">
        <f t="shared" si="757"/>
        <v>-25.075000000000003</v>
      </c>
      <c r="N1552" s="124">
        <f t="shared" si="758"/>
        <v>-30.157432017992232</v>
      </c>
      <c r="O1552" s="125" t="s">
        <v>11840</v>
      </c>
      <c r="P1552" s="122" t="s">
        <v>11840</v>
      </c>
      <c r="Q1552" s="123" t="s">
        <v>11839</v>
      </c>
      <c r="R1552" s="124" t="s">
        <v>11840</v>
      </c>
      <c r="S1552" s="125" t="s">
        <v>6421</v>
      </c>
      <c r="T1552" s="122" t="s">
        <v>6421</v>
      </c>
      <c r="U1552" s="123" t="s">
        <v>6421</v>
      </c>
      <c r="V1552" s="124" t="s">
        <v>6421</v>
      </c>
      <c r="W1552" s="121" t="s">
        <v>11839</v>
      </c>
      <c r="X1552" s="122" t="s">
        <v>11840</v>
      </c>
      <c r="Y1552" s="122" t="s">
        <v>11840</v>
      </c>
      <c r="Z1552" s="123" t="s">
        <v>11840</v>
      </c>
      <c r="AA1552" s="124" t="s">
        <v>11840</v>
      </c>
      <c r="AB1552" s="28" t="s">
        <v>11839</v>
      </c>
      <c r="AC1552" s="122" t="s">
        <v>11839</v>
      </c>
      <c r="AD1552" s="122" t="s">
        <v>11839</v>
      </c>
      <c r="AE1552" s="123" t="s">
        <v>11839</v>
      </c>
      <c r="AF1552" s="29" t="s">
        <v>11839</v>
      </c>
      <c r="AG1552" s="28" t="s">
        <v>11839</v>
      </c>
      <c r="AH1552" s="122" t="s">
        <v>11839</v>
      </c>
      <c r="AI1552" s="122" t="s">
        <v>11839</v>
      </c>
      <c r="AJ1552" s="123" t="s">
        <v>11839</v>
      </c>
      <c r="AK1552" s="124" t="s">
        <v>11839</v>
      </c>
      <c r="AL1552" s="28" t="s">
        <v>11839</v>
      </c>
      <c r="AM1552" s="122" t="s">
        <v>11839</v>
      </c>
      <c r="AN1552" s="122" t="s">
        <v>11839</v>
      </c>
      <c r="AO1552" s="123" t="s">
        <v>11839</v>
      </c>
      <c r="AP1552" s="29" t="s">
        <v>11839</v>
      </c>
      <c r="AQ1552" s="28" t="s">
        <v>11839</v>
      </c>
      <c r="AR1552" s="122" t="s">
        <v>11839</v>
      </c>
      <c r="AS1552" s="122" t="s">
        <v>11839</v>
      </c>
      <c r="AT1552" s="123" t="s">
        <v>11839</v>
      </c>
      <c r="AU1552" s="124" t="s">
        <v>11839</v>
      </c>
      <c r="AV1552" s="8"/>
      <c r="AX1552" s="129"/>
      <c r="AY1552" s="139"/>
      <c r="AZ1552" s="139"/>
    </row>
    <row r="1553" spans="3:52" ht="50" customHeight="1">
      <c r="C1553" s="52" t="s">
        <v>6320</v>
      </c>
      <c r="D1553" s="130" t="s">
        <v>3535</v>
      </c>
      <c r="E1553" s="131" t="s">
        <v>9675</v>
      </c>
      <c r="F1553" s="132" t="s">
        <v>3536</v>
      </c>
      <c r="G1553" s="125">
        <v>63.24</v>
      </c>
      <c r="H1553" s="122">
        <v>89.24</v>
      </c>
      <c r="I1553" s="123">
        <f t="shared" si="743"/>
        <v>-25.999999999999993</v>
      </c>
      <c r="J1553" s="124">
        <f t="shared" si="744"/>
        <v>-29.134917077543697</v>
      </c>
      <c r="K1553" s="125">
        <v>63.24</v>
      </c>
      <c r="L1553" s="122">
        <v>89.24</v>
      </c>
      <c r="M1553" s="123">
        <f t="shared" si="745"/>
        <v>-25.999999999999993</v>
      </c>
      <c r="N1553" s="124">
        <f t="shared" si="746"/>
        <v>-29.134917077543697</v>
      </c>
      <c r="O1553" s="125" t="s">
        <v>11840</v>
      </c>
      <c r="P1553" s="122" t="s">
        <v>11840</v>
      </c>
      <c r="Q1553" s="123" t="s">
        <v>11839</v>
      </c>
      <c r="R1553" s="124" t="s">
        <v>11840</v>
      </c>
      <c r="S1553" s="125" t="s">
        <v>6421</v>
      </c>
      <c r="T1553" s="122" t="s">
        <v>6421</v>
      </c>
      <c r="U1553" s="123" t="s">
        <v>6421</v>
      </c>
      <c r="V1553" s="124" t="s">
        <v>6421</v>
      </c>
      <c r="W1553" s="121" t="s">
        <v>11839</v>
      </c>
      <c r="X1553" s="122" t="s">
        <v>11840</v>
      </c>
      <c r="Y1553" s="122" t="s">
        <v>11840</v>
      </c>
      <c r="Z1553" s="123" t="s">
        <v>11840</v>
      </c>
      <c r="AA1553" s="124" t="s">
        <v>11840</v>
      </c>
      <c r="AB1553" s="28" t="s">
        <v>11839</v>
      </c>
      <c r="AC1553" s="122" t="s">
        <v>11839</v>
      </c>
      <c r="AD1553" s="122" t="s">
        <v>11839</v>
      </c>
      <c r="AE1553" s="123" t="s">
        <v>11839</v>
      </c>
      <c r="AF1553" s="29" t="s">
        <v>11839</v>
      </c>
      <c r="AG1553" s="28" t="s">
        <v>11839</v>
      </c>
      <c r="AH1553" s="122" t="s">
        <v>11839</v>
      </c>
      <c r="AI1553" s="122" t="s">
        <v>11839</v>
      </c>
      <c r="AJ1553" s="123" t="s">
        <v>11839</v>
      </c>
      <c r="AK1553" s="124" t="s">
        <v>11839</v>
      </c>
      <c r="AL1553" s="28" t="s">
        <v>11839</v>
      </c>
      <c r="AM1553" s="122" t="s">
        <v>11839</v>
      </c>
      <c r="AN1553" s="122" t="s">
        <v>11839</v>
      </c>
      <c r="AO1553" s="123" t="s">
        <v>11839</v>
      </c>
      <c r="AP1553" s="29" t="s">
        <v>11839</v>
      </c>
      <c r="AQ1553" s="28" t="s">
        <v>11839</v>
      </c>
      <c r="AR1553" s="122" t="s">
        <v>11839</v>
      </c>
      <c r="AS1553" s="122" t="s">
        <v>11839</v>
      </c>
      <c r="AT1553" s="123" t="s">
        <v>11839</v>
      </c>
      <c r="AU1553" s="124" t="s">
        <v>11839</v>
      </c>
      <c r="AV1553" s="104"/>
      <c r="AX1553" s="129"/>
      <c r="AY1553" s="139"/>
      <c r="AZ1553" s="139"/>
    </row>
    <row r="1554" spans="3:52" ht="50" customHeight="1">
      <c r="C1554" s="52" t="s">
        <v>6320</v>
      </c>
      <c r="D1554" s="130" t="s">
        <v>3537</v>
      </c>
      <c r="E1554" s="131" t="s">
        <v>9675</v>
      </c>
      <c r="F1554" s="132" t="s">
        <v>3538</v>
      </c>
      <c r="G1554" s="125">
        <v>75.769000000000005</v>
      </c>
      <c r="H1554" s="122">
        <v>83.537000000000006</v>
      </c>
      <c r="I1554" s="123">
        <f t="shared" si="743"/>
        <v>-7.7680000000000007</v>
      </c>
      <c r="J1554" s="124">
        <f t="shared" si="744"/>
        <v>-9.2988735530363797</v>
      </c>
      <c r="K1554" s="125" t="s">
        <v>11904</v>
      </c>
      <c r="L1554" s="122" t="s">
        <v>11904</v>
      </c>
      <c r="M1554" s="123" t="s">
        <v>11837</v>
      </c>
      <c r="N1554" s="124" t="s">
        <v>11837</v>
      </c>
      <c r="O1554" s="125" t="s">
        <v>11840</v>
      </c>
      <c r="P1554" s="122" t="s">
        <v>11840</v>
      </c>
      <c r="Q1554" s="123" t="s">
        <v>11839</v>
      </c>
      <c r="R1554" s="124" t="s">
        <v>11840</v>
      </c>
      <c r="S1554" s="125">
        <v>75.769000000000005</v>
      </c>
      <c r="T1554" s="122">
        <v>83.537000000000006</v>
      </c>
      <c r="U1554" s="123">
        <f t="shared" si="749"/>
        <v>-7.7680000000000007</v>
      </c>
      <c r="V1554" s="124">
        <f t="shared" si="750"/>
        <v>-9.2988735530363797</v>
      </c>
      <c r="W1554" s="121" t="s">
        <v>6881</v>
      </c>
      <c r="X1554" s="122">
        <v>75.769000000000005</v>
      </c>
      <c r="Y1554" s="122">
        <v>83.537000000000006</v>
      </c>
      <c r="Z1554" s="123">
        <f t="shared" ref="Z1554:Z1559" si="759">X1554-Y1554</f>
        <v>-7.7680000000000007</v>
      </c>
      <c r="AA1554" s="124">
        <f t="shared" ref="AA1554:AA1559" si="760">Z1554/Y1554*100</f>
        <v>-9.2988735530363797</v>
      </c>
      <c r="AB1554" s="28" t="s">
        <v>11839</v>
      </c>
      <c r="AC1554" s="122" t="s">
        <v>11839</v>
      </c>
      <c r="AD1554" s="122" t="s">
        <v>11839</v>
      </c>
      <c r="AE1554" s="123" t="s">
        <v>11839</v>
      </c>
      <c r="AF1554" s="29" t="s">
        <v>11839</v>
      </c>
      <c r="AG1554" s="28" t="s">
        <v>11839</v>
      </c>
      <c r="AH1554" s="122" t="s">
        <v>11839</v>
      </c>
      <c r="AI1554" s="122" t="s">
        <v>11839</v>
      </c>
      <c r="AJ1554" s="123" t="s">
        <v>11839</v>
      </c>
      <c r="AK1554" s="124" t="s">
        <v>11839</v>
      </c>
      <c r="AL1554" s="28" t="s">
        <v>11839</v>
      </c>
      <c r="AM1554" s="122" t="s">
        <v>11839</v>
      </c>
      <c r="AN1554" s="122" t="s">
        <v>11839</v>
      </c>
      <c r="AO1554" s="123" t="s">
        <v>11839</v>
      </c>
      <c r="AP1554" s="29" t="s">
        <v>11839</v>
      </c>
      <c r="AQ1554" s="28" t="s">
        <v>11839</v>
      </c>
      <c r="AR1554" s="122" t="s">
        <v>11839</v>
      </c>
      <c r="AS1554" s="122" t="s">
        <v>11839</v>
      </c>
      <c r="AT1554" s="123" t="s">
        <v>11839</v>
      </c>
      <c r="AU1554" s="124" t="s">
        <v>11837</v>
      </c>
      <c r="AV1554" s="104"/>
      <c r="AX1554" s="129"/>
      <c r="AY1554" s="139"/>
      <c r="AZ1554" s="139"/>
    </row>
    <row r="1555" spans="3:52" ht="50" customHeight="1">
      <c r="C1555" s="52" t="s">
        <v>6320</v>
      </c>
      <c r="D1555" s="130" t="s">
        <v>3539</v>
      </c>
      <c r="E1555" s="131" t="s">
        <v>9675</v>
      </c>
      <c r="F1555" s="132" t="s">
        <v>3540</v>
      </c>
      <c r="G1555" s="125">
        <v>137.108</v>
      </c>
      <c r="H1555" s="122">
        <v>167.32499999999999</v>
      </c>
      <c r="I1555" s="123">
        <f t="shared" si="743"/>
        <v>-30.216999999999985</v>
      </c>
      <c r="J1555" s="124">
        <f t="shared" si="744"/>
        <v>-18.058867473479747</v>
      </c>
      <c r="K1555" s="125">
        <v>137.108</v>
      </c>
      <c r="L1555" s="122">
        <v>167.32499999999999</v>
      </c>
      <c r="M1555" s="123">
        <f t="shared" ref="M1555" si="761">K1555-L1555</f>
        <v>-30.216999999999985</v>
      </c>
      <c r="N1555" s="124">
        <f t="shared" ref="N1555" si="762">M1555/L1555*100</f>
        <v>-18.058867473479747</v>
      </c>
      <c r="O1555" s="125" t="s">
        <v>11840</v>
      </c>
      <c r="P1555" s="122" t="s">
        <v>11840</v>
      </c>
      <c r="Q1555" s="123" t="s">
        <v>11839</v>
      </c>
      <c r="R1555" s="124" t="s">
        <v>11840</v>
      </c>
      <c r="S1555" s="125" t="s">
        <v>6421</v>
      </c>
      <c r="T1555" s="122" t="s">
        <v>6421</v>
      </c>
      <c r="U1555" s="123" t="s">
        <v>6421</v>
      </c>
      <c r="V1555" s="124" t="s">
        <v>6421</v>
      </c>
      <c r="W1555" s="121" t="s">
        <v>11839</v>
      </c>
      <c r="X1555" s="122" t="s">
        <v>11840</v>
      </c>
      <c r="Y1555" s="122" t="s">
        <v>11840</v>
      </c>
      <c r="Z1555" s="123" t="s">
        <v>11840</v>
      </c>
      <c r="AA1555" s="124" t="s">
        <v>11840</v>
      </c>
      <c r="AB1555" s="28" t="s">
        <v>11839</v>
      </c>
      <c r="AC1555" s="122" t="s">
        <v>11839</v>
      </c>
      <c r="AD1555" s="122" t="s">
        <v>11839</v>
      </c>
      <c r="AE1555" s="123" t="s">
        <v>11839</v>
      </c>
      <c r="AF1555" s="29" t="s">
        <v>11839</v>
      </c>
      <c r="AG1555" s="28" t="s">
        <v>11839</v>
      </c>
      <c r="AH1555" s="122" t="s">
        <v>11839</v>
      </c>
      <c r="AI1555" s="122" t="s">
        <v>11839</v>
      </c>
      <c r="AJ1555" s="123" t="s">
        <v>11839</v>
      </c>
      <c r="AK1555" s="124" t="s">
        <v>11839</v>
      </c>
      <c r="AL1555" s="28" t="s">
        <v>11839</v>
      </c>
      <c r="AM1555" s="122" t="s">
        <v>11839</v>
      </c>
      <c r="AN1555" s="122" t="s">
        <v>11839</v>
      </c>
      <c r="AO1555" s="123" t="s">
        <v>11839</v>
      </c>
      <c r="AP1555" s="29" t="s">
        <v>11839</v>
      </c>
      <c r="AQ1555" s="28" t="s">
        <v>11839</v>
      </c>
      <c r="AR1555" s="122" t="s">
        <v>11839</v>
      </c>
      <c r="AS1555" s="122" t="s">
        <v>11839</v>
      </c>
      <c r="AT1555" s="123" t="s">
        <v>11839</v>
      </c>
      <c r="AU1555" s="124" t="s">
        <v>11839</v>
      </c>
      <c r="AV1555" s="104"/>
      <c r="AX1555" s="129"/>
      <c r="AY1555" s="139"/>
      <c r="AZ1555" s="139"/>
    </row>
    <row r="1556" spans="3:52" ht="50" customHeight="1">
      <c r="C1556" s="52" t="s">
        <v>6320</v>
      </c>
      <c r="D1556" s="130" t="s">
        <v>3543</v>
      </c>
      <c r="E1556" s="131" t="s">
        <v>9675</v>
      </c>
      <c r="F1556" s="132" t="s">
        <v>3544</v>
      </c>
      <c r="G1556" s="125">
        <v>31.417999999999999</v>
      </c>
      <c r="H1556" s="122">
        <v>31.399000000000001</v>
      </c>
      <c r="I1556" s="123">
        <f t="shared" si="743"/>
        <v>1.8999999999998352E-2</v>
      </c>
      <c r="J1556" s="124">
        <f t="shared" si="744"/>
        <v>6.0511481257359633E-2</v>
      </c>
      <c r="K1556" s="125" t="s">
        <v>11904</v>
      </c>
      <c r="L1556" s="122" t="s">
        <v>11904</v>
      </c>
      <c r="M1556" s="123" t="s">
        <v>11837</v>
      </c>
      <c r="N1556" s="124" t="s">
        <v>11837</v>
      </c>
      <c r="O1556" s="125" t="s">
        <v>11840</v>
      </c>
      <c r="P1556" s="122" t="s">
        <v>11840</v>
      </c>
      <c r="Q1556" s="123" t="s">
        <v>11839</v>
      </c>
      <c r="R1556" s="124" t="s">
        <v>11840</v>
      </c>
      <c r="S1556" s="125">
        <v>31.417999999999999</v>
      </c>
      <c r="T1556" s="122">
        <v>31.399000000000001</v>
      </c>
      <c r="U1556" s="123">
        <f t="shared" si="749"/>
        <v>1.8999999999998352E-2</v>
      </c>
      <c r="V1556" s="124">
        <f t="shared" si="750"/>
        <v>6.0511481257359633E-2</v>
      </c>
      <c r="W1556" s="121" t="s">
        <v>8113</v>
      </c>
      <c r="X1556" s="122">
        <v>31.417999999999999</v>
      </c>
      <c r="Y1556" s="122">
        <v>31.399000000000001</v>
      </c>
      <c r="Z1556" s="123">
        <f t="shared" si="759"/>
        <v>1.8999999999998352E-2</v>
      </c>
      <c r="AA1556" s="124">
        <f t="shared" si="760"/>
        <v>6.0511481257359633E-2</v>
      </c>
      <c r="AB1556" s="28" t="s">
        <v>11839</v>
      </c>
      <c r="AC1556" s="122" t="s">
        <v>11839</v>
      </c>
      <c r="AD1556" s="122" t="s">
        <v>11839</v>
      </c>
      <c r="AE1556" s="123" t="s">
        <v>11839</v>
      </c>
      <c r="AF1556" s="29" t="s">
        <v>11839</v>
      </c>
      <c r="AG1556" s="28" t="s">
        <v>11839</v>
      </c>
      <c r="AH1556" s="122" t="s">
        <v>11839</v>
      </c>
      <c r="AI1556" s="122" t="s">
        <v>11839</v>
      </c>
      <c r="AJ1556" s="123" t="s">
        <v>11839</v>
      </c>
      <c r="AK1556" s="124" t="s">
        <v>11839</v>
      </c>
      <c r="AL1556" s="28" t="s">
        <v>11839</v>
      </c>
      <c r="AM1556" s="122" t="s">
        <v>11839</v>
      </c>
      <c r="AN1556" s="122" t="s">
        <v>11839</v>
      </c>
      <c r="AO1556" s="123" t="s">
        <v>11839</v>
      </c>
      <c r="AP1556" s="29" t="s">
        <v>11839</v>
      </c>
      <c r="AQ1556" s="28" t="s">
        <v>11839</v>
      </c>
      <c r="AR1556" s="122" t="s">
        <v>11839</v>
      </c>
      <c r="AS1556" s="122" t="s">
        <v>11839</v>
      </c>
      <c r="AT1556" s="123" t="s">
        <v>11839</v>
      </c>
      <c r="AU1556" s="124" t="s">
        <v>11837</v>
      </c>
      <c r="AV1556" s="104"/>
      <c r="AX1556" s="129"/>
      <c r="AY1556" s="139"/>
      <c r="AZ1556" s="139"/>
    </row>
    <row r="1557" spans="3:52" ht="50" customHeight="1">
      <c r="C1557" s="52" t="s">
        <v>6320</v>
      </c>
      <c r="D1557" s="130" t="s">
        <v>3557</v>
      </c>
      <c r="E1557" s="131" t="s">
        <v>9675</v>
      </c>
      <c r="F1557" s="132" t="s">
        <v>3558</v>
      </c>
      <c r="G1557" s="125">
        <v>597.65599999999995</v>
      </c>
      <c r="H1557" s="122">
        <v>881.89099999999996</v>
      </c>
      <c r="I1557" s="123">
        <f t="shared" si="743"/>
        <v>-284.23500000000001</v>
      </c>
      <c r="J1557" s="124">
        <f t="shared" si="744"/>
        <v>-32.230173570203121</v>
      </c>
      <c r="K1557" s="125">
        <v>373.60899999999998</v>
      </c>
      <c r="L1557" s="122">
        <v>513.13900000000001</v>
      </c>
      <c r="M1557" s="123">
        <f t="shared" ref="M1557" si="763">K1557-L1557</f>
        <v>-139.53000000000003</v>
      </c>
      <c r="N1557" s="124">
        <f t="shared" ref="N1557" si="764">M1557/L1557*100</f>
        <v>-27.191462742064047</v>
      </c>
      <c r="O1557" s="125">
        <v>179.696</v>
      </c>
      <c r="P1557" s="122">
        <v>324.43599999999998</v>
      </c>
      <c r="Q1557" s="123">
        <f t="shared" ref="Q1557" si="765">O1557-P1557</f>
        <v>-144.73999999999998</v>
      </c>
      <c r="R1557" s="124">
        <f t="shared" ref="R1557" si="766">Q1557/P1557*100</f>
        <v>-44.612804990814823</v>
      </c>
      <c r="S1557" s="125">
        <v>44.350999999999999</v>
      </c>
      <c r="T1557" s="122">
        <v>44.316000000000003</v>
      </c>
      <c r="U1557" s="123">
        <f t="shared" si="749"/>
        <v>3.4999999999996589E-2</v>
      </c>
      <c r="V1557" s="124">
        <f t="shared" si="750"/>
        <v>7.8978247134210186E-2</v>
      </c>
      <c r="W1557" s="121" t="s">
        <v>7985</v>
      </c>
      <c r="X1557" s="122">
        <v>44.350999999999999</v>
      </c>
      <c r="Y1557" s="122">
        <v>44.316000000000003</v>
      </c>
      <c r="Z1557" s="123">
        <f t="shared" si="759"/>
        <v>3.4999999999996589E-2</v>
      </c>
      <c r="AA1557" s="124">
        <f t="shared" si="760"/>
        <v>7.8978247134210186E-2</v>
      </c>
      <c r="AB1557" s="28" t="s">
        <v>11839</v>
      </c>
      <c r="AC1557" s="122" t="s">
        <v>11839</v>
      </c>
      <c r="AD1557" s="122" t="s">
        <v>11839</v>
      </c>
      <c r="AE1557" s="123" t="s">
        <v>11839</v>
      </c>
      <c r="AF1557" s="29" t="s">
        <v>11839</v>
      </c>
      <c r="AG1557" s="28" t="s">
        <v>11839</v>
      </c>
      <c r="AH1557" s="122" t="s">
        <v>11839</v>
      </c>
      <c r="AI1557" s="122" t="s">
        <v>11839</v>
      </c>
      <c r="AJ1557" s="123" t="s">
        <v>11839</v>
      </c>
      <c r="AK1557" s="124" t="s">
        <v>11839</v>
      </c>
      <c r="AL1557" s="28" t="s">
        <v>11839</v>
      </c>
      <c r="AM1557" s="122" t="s">
        <v>11839</v>
      </c>
      <c r="AN1557" s="122" t="s">
        <v>11839</v>
      </c>
      <c r="AO1557" s="123" t="s">
        <v>11839</v>
      </c>
      <c r="AP1557" s="29" t="s">
        <v>11839</v>
      </c>
      <c r="AQ1557" s="28" t="s">
        <v>11839</v>
      </c>
      <c r="AR1557" s="122" t="s">
        <v>11839</v>
      </c>
      <c r="AS1557" s="122" t="s">
        <v>11839</v>
      </c>
      <c r="AT1557" s="123" t="s">
        <v>11839</v>
      </c>
      <c r="AU1557" s="124" t="s">
        <v>11837</v>
      </c>
      <c r="AV1557" s="104"/>
      <c r="AX1557" s="129"/>
      <c r="AY1557" s="139"/>
      <c r="AZ1557" s="139"/>
    </row>
    <row r="1558" spans="3:52" ht="50" customHeight="1">
      <c r="C1558" s="52" t="s">
        <v>6320</v>
      </c>
      <c r="D1558" s="130" t="s">
        <v>3559</v>
      </c>
      <c r="E1558" s="131" t="s">
        <v>9675</v>
      </c>
      <c r="F1558" s="132" t="s">
        <v>3560</v>
      </c>
      <c r="G1558" s="125">
        <v>15.359</v>
      </c>
      <c r="H1558" s="122">
        <v>23.582999999999998</v>
      </c>
      <c r="I1558" s="123">
        <f t="shared" si="743"/>
        <v>-8.2239999999999984</v>
      </c>
      <c r="J1558" s="124">
        <f t="shared" si="744"/>
        <v>-34.872577704278498</v>
      </c>
      <c r="K1558" s="125">
        <v>15.359</v>
      </c>
      <c r="L1558" s="122">
        <v>23.582999999999998</v>
      </c>
      <c r="M1558" s="123">
        <f t="shared" si="745"/>
        <v>-8.2239999999999984</v>
      </c>
      <c r="N1558" s="124">
        <f t="shared" si="746"/>
        <v>-34.872577704278498</v>
      </c>
      <c r="O1558" s="125" t="s">
        <v>11840</v>
      </c>
      <c r="P1558" s="122" t="s">
        <v>11840</v>
      </c>
      <c r="Q1558" s="123" t="s">
        <v>11839</v>
      </c>
      <c r="R1558" s="124" t="s">
        <v>11840</v>
      </c>
      <c r="S1558" s="125" t="s">
        <v>6421</v>
      </c>
      <c r="T1558" s="122" t="s">
        <v>6421</v>
      </c>
      <c r="U1558" s="123" t="s">
        <v>6421</v>
      </c>
      <c r="V1558" s="124" t="s">
        <v>6421</v>
      </c>
      <c r="W1558" s="121" t="s">
        <v>11839</v>
      </c>
      <c r="X1558" s="122" t="s">
        <v>11840</v>
      </c>
      <c r="Y1558" s="122" t="s">
        <v>11840</v>
      </c>
      <c r="Z1558" s="123" t="s">
        <v>11840</v>
      </c>
      <c r="AA1558" s="124" t="s">
        <v>11840</v>
      </c>
      <c r="AB1558" s="28" t="s">
        <v>11839</v>
      </c>
      <c r="AC1558" s="122" t="s">
        <v>11839</v>
      </c>
      <c r="AD1558" s="122" t="s">
        <v>11839</v>
      </c>
      <c r="AE1558" s="123" t="s">
        <v>11839</v>
      </c>
      <c r="AF1558" s="29" t="s">
        <v>11839</v>
      </c>
      <c r="AG1558" s="28" t="s">
        <v>11839</v>
      </c>
      <c r="AH1558" s="122" t="s">
        <v>11839</v>
      </c>
      <c r="AI1558" s="122" t="s">
        <v>11839</v>
      </c>
      <c r="AJ1558" s="123" t="s">
        <v>11839</v>
      </c>
      <c r="AK1558" s="124" t="s">
        <v>11839</v>
      </c>
      <c r="AL1558" s="28" t="s">
        <v>11839</v>
      </c>
      <c r="AM1558" s="122" t="s">
        <v>11839</v>
      </c>
      <c r="AN1558" s="122" t="s">
        <v>11839</v>
      </c>
      <c r="AO1558" s="123" t="s">
        <v>11839</v>
      </c>
      <c r="AP1558" s="29" t="s">
        <v>11839</v>
      </c>
      <c r="AQ1558" s="28" t="s">
        <v>11839</v>
      </c>
      <c r="AR1558" s="122" t="s">
        <v>11839</v>
      </c>
      <c r="AS1558" s="122" t="s">
        <v>11839</v>
      </c>
      <c r="AT1558" s="123" t="s">
        <v>11839</v>
      </c>
      <c r="AU1558" s="124" t="s">
        <v>11839</v>
      </c>
      <c r="AV1558" s="104"/>
      <c r="AX1558" s="129"/>
      <c r="AY1558" s="139"/>
      <c r="AZ1558" s="139"/>
    </row>
    <row r="1559" spans="3:52" ht="50" customHeight="1">
      <c r="C1559" s="52" t="s">
        <v>6320</v>
      </c>
      <c r="D1559" s="130" t="s">
        <v>3561</v>
      </c>
      <c r="E1559" s="131" t="s">
        <v>9675</v>
      </c>
      <c r="F1559" s="132" t="s">
        <v>3562</v>
      </c>
      <c r="G1559" s="125">
        <v>6453.1229999999996</v>
      </c>
      <c r="H1559" s="122">
        <v>5643.1229999999996</v>
      </c>
      <c r="I1559" s="123">
        <f t="shared" si="743"/>
        <v>810</v>
      </c>
      <c r="J1559" s="124">
        <f t="shared" si="744"/>
        <v>14.353754118065476</v>
      </c>
      <c r="K1559" s="125">
        <v>6320.4350000000004</v>
      </c>
      <c r="L1559" s="122">
        <v>5510.4350000000004</v>
      </c>
      <c r="M1559" s="123">
        <f t="shared" si="745"/>
        <v>810</v>
      </c>
      <c r="N1559" s="124">
        <f t="shared" si="746"/>
        <v>14.69938398692662</v>
      </c>
      <c r="O1559" s="125" t="s">
        <v>11840</v>
      </c>
      <c r="P1559" s="122" t="s">
        <v>11840</v>
      </c>
      <c r="Q1559" s="123" t="s">
        <v>11839</v>
      </c>
      <c r="R1559" s="124" t="s">
        <v>11840</v>
      </c>
      <c r="S1559" s="125">
        <v>132.68799999999999</v>
      </c>
      <c r="T1559" s="122">
        <v>132.68799999999999</v>
      </c>
      <c r="U1559" s="123">
        <f t="shared" si="749"/>
        <v>0</v>
      </c>
      <c r="V1559" s="124">
        <f t="shared" si="750"/>
        <v>0</v>
      </c>
      <c r="W1559" s="121" t="s">
        <v>9751</v>
      </c>
      <c r="X1559" s="122">
        <v>133</v>
      </c>
      <c r="Y1559" s="122">
        <v>133</v>
      </c>
      <c r="Z1559" s="123">
        <f t="shared" si="759"/>
        <v>0</v>
      </c>
      <c r="AA1559" s="124">
        <f t="shared" si="760"/>
        <v>0</v>
      </c>
      <c r="AB1559" s="28" t="s">
        <v>11839</v>
      </c>
      <c r="AC1559" s="122" t="s">
        <v>11839</v>
      </c>
      <c r="AD1559" s="122" t="s">
        <v>11839</v>
      </c>
      <c r="AE1559" s="123" t="s">
        <v>11839</v>
      </c>
      <c r="AF1559" s="29" t="s">
        <v>11839</v>
      </c>
      <c r="AG1559" s="28" t="s">
        <v>11839</v>
      </c>
      <c r="AH1559" s="122" t="s">
        <v>11839</v>
      </c>
      <c r="AI1559" s="122" t="s">
        <v>11839</v>
      </c>
      <c r="AJ1559" s="123" t="s">
        <v>11839</v>
      </c>
      <c r="AK1559" s="124" t="s">
        <v>11839</v>
      </c>
      <c r="AL1559" s="28" t="s">
        <v>11839</v>
      </c>
      <c r="AM1559" s="122" t="s">
        <v>11839</v>
      </c>
      <c r="AN1559" s="122" t="s">
        <v>11839</v>
      </c>
      <c r="AO1559" s="123" t="s">
        <v>11839</v>
      </c>
      <c r="AP1559" s="29" t="s">
        <v>11839</v>
      </c>
      <c r="AQ1559" s="28" t="s">
        <v>11839</v>
      </c>
      <c r="AR1559" s="122" t="s">
        <v>11839</v>
      </c>
      <c r="AS1559" s="122" t="s">
        <v>11839</v>
      </c>
      <c r="AT1559" s="123" t="s">
        <v>11839</v>
      </c>
      <c r="AU1559" s="124" t="s">
        <v>11837</v>
      </c>
      <c r="AV1559" s="104"/>
      <c r="AX1559" s="129"/>
      <c r="AY1559" s="139"/>
      <c r="AZ1559" s="139"/>
    </row>
    <row r="1560" spans="3:52" ht="50" customHeight="1">
      <c r="C1560" s="52" t="s">
        <v>6320</v>
      </c>
      <c r="D1560" s="130" t="s">
        <v>3563</v>
      </c>
      <c r="E1560" s="131" t="s">
        <v>9675</v>
      </c>
      <c r="F1560" s="132" t="s">
        <v>3564</v>
      </c>
      <c r="G1560" s="125">
        <v>171.23400000000001</v>
      </c>
      <c r="H1560" s="122">
        <v>178.904</v>
      </c>
      <c r="I1560" s="123">
        <f t="shared" si="743"/>
        <v>-7.6699999999999875</v>
      </c>
      <c r="J1560" s="124">
        <f t="shared" si="744"/>
        <v>-4.2872154898716559</v>
      </c>
      <c r="K1560" s="125">
        <v>171.23400000000001</v>
      </c>
      <c r="L1560" s="122">
        <v>178.904</v>
      </c>
      <c r="M1560" s="123">
        <f t="shared" si="745"/>
        <v>-7.6699999999999875</v>
      </c>
      <c r="N1560" s="124">
        <f t="shared" si="746"/>
        <v>-4.2872154898716559</v>
      </c>
      <c r="O1560" s="125" t="s">
        <v>11840</v>
      </c>
      <c r="P1560" s="122" t="s">
        <v>11840</v>
      </c>
      <c r="Q1560" s="123" t="s">
        <v>11839</v>
      </c>
      <c r="R1560" s="124" t="s">
        <v>11840</v>
      </c>
      <c r="S1560" s="125" t="s">
        <v>6421</v>
      </c>
      <c r="T1560" s="122" t="s">
        <v>6421</v>
      </c>
      <c r="U1560" s="123" t="s">
        <v>6421</v>
      </c>
      <c r="V1560" s="124" t="s">
        <v>6421</v>
      </c>
      <c r="W1560" s="121" t="s">
        <v>11839</v>
      </c>
      <c r="X1560" s="122" t="s">
        <v>11840</v>
      </c>
      <c r="Y1560" s="122" t="s">
        <v>11840</v>
      </c>
      <c r="Z1560" s="123" t="s">
        <v>11840</v>
      </c>
      <c r="AA1560" s="124" t="s">
        <v>11840</v>
      </c>
      <c r="AB1560" s="28" t="s">
        <v>11839</v>
      </c>
      <c r="AC1560" s="122" t="s">
        <v>11839</v>
      </c>
      <c r="AD1560" s="122" t="s">
        <v>11839</v>
      </c>
      <c r="AE1560" s="123" t="s">
        <v>11839</v>
      </c>
      <c r="AF1560" s="29" t="s">
        <v>11839</v>
      </c>
      <c r="AG1560" s="28" t="s">
        <v>11839</v>
      </c>
      <c r="AH1560" s="122" t="s">
        <v>11839</v>
      </c>
      <c r="AI1560" s="122" t="s">
        <v>11839</v>
      </c>
      <c r="AJ1560" s="123" t="s">
        <v>11839</v>
      </c>
      <c r="AK1560" s="124" t="s">
        <v>11839</v>
      </c>
      <c r="AL1560" s="28" t="s">
        <v>11839</v>
      </c>
      <c r="AM1560" s="122" t="s">
        <v>11839</v>
      </c>
      <c r="AN1560" s="122" t="s">
        <v>11839</v>
      </c>
      <c r="AO1560" s="123" t="s">
        <v>11839</v>
      </c>
      <c r="AP1560" s="29" t="s">
        <v>11839</v>
      </c>
      <c r="AQ1560" s="28" t="s">
        <v>11839</v>
      </c>
      <c r="AR1560" s="122" t="s">
        <v>11839</v>
      </c>
      <c r="AS1560" s="122" t="s">
        <v>11839</v>
      </c>
      <c r="AT1560" s="123" t="s">
        <v>11839</v>
      </c>
      <c r="AU1560" s="124" t="s">
        <v>11839</v>
      </c>
      <c r="AV1560" s="104"/>
      <c r="AX1560" s="129"/>
      <c r="AY1560" s="139"/>
      <c r="AZ1560" s="139"/>
    </row>
    <row r="1561" spans="3:52" ht="50" customHeight="1">
      <c r="C1561" s="52" t="s">
        <v>6320</v>
      </c>
      <c r="D1561" s="106" t="s">
        <v>3567</v>
      </c>
      <c r="E1561" s="107" t="s">
        <v>9675</v>
      </c>
      <c r="F1561" s="108" t="s">
        <v>3568</v>
      </c>
      <c r="G1561" s="125">
        <v>429.73</v>
      </c>
      <c r="H1561" s="122">
        <v>439.072</v>
      </c>
      <c r="I1561" s="123">
        <f t="shared" si="743"/>
        <v>-9.3419999999999845</v>
      </c>
      <c r="J1561" s="124">
        <f t="shared" si="744"/>
        <v>-2.127669266088474</v>
      </c>
      <c r="K1561" s="125" t="s">
        <v>11904</v>
      </c>
      <c r="L1561" s="122" t="s">
        <v>11904</v>
      </c>
      <c r="M1561" s="123" t="s">
        <v>11837</v>
      </c>
      <c r="N1561" s="124" t="s">
        <v>11837</v>
      </c>
      <c r="O1561" s="125" t="s">
        <v>11840</v>
      </c>
      <c r="P1561" s="122" t="s">
        <v>11840</v>
      </c>
      <c r="Q1561" s="123" t="s">
        <v>11839</v>
      </c>
      <c r="R1561" s="124" t="s">
        <v>11840</v>
      </c>
      <c r="S1561" s="125">
        <v>429.73</v>
      </c>
      <c r="T1561" s="122">
        <v>439.072</v>
      </c>
      <c r="U1561" s="123">
        <f t="shared" ref="U1561" si="767">S1561-T1561</f>
        <v>-9.3419999999999845</v>
      </c>
      <c r="V1561" s="124">
        <f t="shared" ref="V1561" si="768">U1561/T1561*100</f>
        <v>-2.127669266088474</v>
      </c>
      <c r="W1561" s="121" t="s">
        <v>9752</v>
      </c>
      <c r="X1561" s="122">
        <v>430</v>
      </c>
      <c r="Y1561" s="122">
        <v>439</v>
      </c>
      <c r="Z1561" s="123">
        <f t="shared" ref="Z1561" si="769">X1561-Y1561</f>
        <v>-9</v>
      </c>
      <c r="AA1561" s="124">
        <f t="shared" ref="AA1561" si="770">Z1561/Y1561*100</f>
        <v>-2.0501138952164011</v>
      </c>
      <c r="AB1561" s="28" t="s">
        <v>11839</v>
      </c>
      <c r="AC1561" s="122" t="s">
        <v>11839</v>
      </c>
      <c r="AD1561" s="122" t="s">
        <v>11839</v>
      </c>
      <c r="AE1561" s="123" t="s">
        <v>11839</v>
      </c>
      <c r="AF1561" s="29" t="s">
        <v>11839</v>
      </c>
      <c r="AG1561" s="28" t="s">
        <v>11839</v>
      </c>
      <c r="AH1561" s="122" t="s">
        <v>11839</v>
      </c>
      <c r="AI1561" s="122" t="s">
        <v>11839</v>
      </c>
      <c r="AJ1561" s="123" t="s">
        <v>11839</v>
      </c>
      <c r="AK1561" s="124" t="s">
        <v>11839</v>
      </c>
      <c r="AL1561" s="28" t="s">
        <v>11839</v>
      </c>
      <c r="AM1561" s="122" t="s">
        <v>11839</v>
      </c>
      <c r="AN1561" s="122" t="s">
        <v>11839</v>
      </c>
      <c r="AO1561" s="123" t="s">
        <v>11839</v>
      </c>
      <c r="AP1561" s="29" t="s">
        <v>11839</v>
      </c>
      <c r="AQ1561" s="28" t="s">
        <v>11839</v>
      </c>
      <c r="AR1561" s="122" t="s">
        <v>11839</v>
      </c>
      <c r="AS1561" s="122" t="s">
        <v>11839</v>
      </c>
      <c r="AT1561" s="123" t="s">
        <v>11839</v>
      </c>
      <c r="AU1561" s="124" t="s">
        <v>11837</v>
      </c>
      <c r="AV1561" s="8"/>
      <c r="AX1561" s="129"/>
      <c r="AY1561" s="139"/>
      <c r="AZ1561" s="139"/>
    </row>
    <row r="1562" spans="3:52" ht="50" customHeight="1">
      <c r="C1562" s="52" t="s">
        <v>6320</v>
      </c>
      <c r="D1562" s="106" t="s">
        <v>3569</v>
      </c>
      <c r="E1562" s="107" t="s">
        <v>9675</v>
      </c>
      <c r="F1562" s="108" t="s">
        <v>3570</v>
      </c>
      <c r="G1562" s="125">
        <v>69.067999999999998</v>
      </c>
      <c r="H1562" s="122">
        <v>69.043999999999997</v>
      </c>
      <c r="I1562" s="123">
        <f t="shared" si="743"/>
        <v>2.4000000000000909E-2</v>
      </c>
      <c r="J1562" s="124">
        <f t="shared" si="744"/>
        <v>3.4760442616303962E-2</v>
      </c>
      <c r="K1562" s="125">
        <v>69.067999999999998</v>
      </c>
      <c r="L1562" s="122">
        <v>69.043999999999997</v>
      </c>
      <c r="M1562" s="123">
        <f t="shared" si="745"/>
        <v>2.4000000000000909E-2</v>
      </c>
      <c r="N1562" s="124">
        <f t="shared" si="746"/>
        <v>3.4760442616303962E-2</v>
      </c>
      <c r="O1562" s="125" t="s">
        <v>11840</v>
      </c>
      <c r="P1562" s="122" t="s">
        <v>11840</v>
      </c>
      <c r="Q1562" s="123" t="s">
        <v>11839</v>
      </c>
      <c r="R1562" s="124" t="s">
        <v>11840</v>
      </c>
      <c r="S1562" s="125" t="s">
        <v>6421</v>
      </c>
      <c r="T1562" s="122" t="s">
        <v>6421</v>
      </c>
      <c r="U1562" s="123" t="s">
        <v>6421</v>
      </c>
      <c r="V1562" s="124" t="s">
        <v>6421</v>
      </c>
      <c r="W1562" s="121" t="s">
        <v>11839</v>
      </c>
      <c r="X1562" s="122" t="s">
        <v>11840</v>
      </c>
      <c r="Y1562" s="122" t="s">
        <v>11840</v>
      </c>
      <c r="Z1562" s="123" t="s">
        <v>11840</v>
      </c>
      <c r="AA1562" s="124" t="s">
        <v>11840</v>
      </c>
      <c r="AB1562" s="28" t="s">
        <v>11839</v>
      </c>
      <c r="AC1562" s="122" t="s">
        <v>11839</v>
      </c>
      <c r="AD1562" s="122" t="s">
        <v>11839</v>
      </c>
      <c r="AE1562" s="123" t="s">
        <v>11839</v>
      </c>
      <c r="AF1562" s="29" t="s">
        <v>11839</v>
      </c>
      <c r="AG1562" s="28" t="s">
        <v>11839</v>
      </c>
      <c r="AH1562" s="122" t="s">
        <v>11839</v>
      </c>
      <c r="AI1562" s="122" t="s">
        <v>11839</v>
      </c>
      <c r="AJ1562" s="123" t="s">
        <v>11839</v>
      </c>
      <c r="AK1562" s="124" t="s">
        <v>11839</v>
      </c>
      <c r="AL1562" s="28" t="s">
        <v>11839</v>
      </c>
      <c r="AM1562" s="122" t="s">
        <v>11839</v>
      </c>
      <c r="AN1562" s="122" t="s">
        <v>11839</v>
      </c>
      <c r="AO1562" s="123" t="s">
        <v>11839</v>
      </c>
      <c r="AP1562" s="29" t="s">
        <v>11839</v>
      </c>
      <c r="AQ1562" s="28" t="s">
        <v>11839</v>
      </c>
      <c r="AR1562" s="122" t="s">
        <v>11839</v>
      </c>
      <c r="AS1562" s="122" t="s">
        <v>11839</v>
      </c>
      <c r="AT1562" s="123" t="s">
        <v>11839</v>
      </c>
      <c r="AU1562" s="124" t="s">
        <v>11839</v>
      </c>
      <c r="AV1562" s="8"/>
      <c r="AX1562" s="129"/>
      <c r="AY1562" s="139"/>
      <c r="AZ1562" s="139"/>
    </row>
    <row r="1563" spans="3:52" ht="50" customHeight="1">
      <c r="C1563" s="52" t="s">
        <v>6320</v>
      </c>
      <c r="D1563" s="130" t="s">
        <v>3571</v>
      </c>
      <c r="E1563" s="131" t="s">
        <v>9675</v>
      </c>
      <c r="F1563" s="132" t="s">
        <v>3572</v>
      </c>
      <c r="G1563" s="125">
        <v>7.0369999999999999</v>
      </c>
      <c r="H1563" s="122">
        <v>7.0369999999999999</v>
      </c>
      <c r="I1563" s="123">
        <f t="shared" si="743"/>
        <v>0</v>
      </c>
      <c r="J1563" s="124">
        <f t="shared" si="744"/>
        <v>0</v>
      </c>
      <c r="K1563" s="125">
        <v>5.1050000000000004</v>
      </c>
      <c r="L1563" s="122">
        <v>5.1050000000000004</v>
      </c>
      <c r="M1563" s="123">
        <f t="shared" si="745"/>
        <v>0</v>
      </c>
      <c r="N1563" s="124">
        <f t="shared" si="746"/>
        <v>0</v>
      </c>
      <c r="O1563" s="125" t="s">
        <v>11840</v>
      </c>
      <c r="P1563" s="122" t="s">
        <v>11840</v>
      </c>
      <c r="Q1563" s="123" t="s">
        <v>11839</v>
      </c>
      <c r="R1563" s="124" t="s">
        <v>11840</v>
      </c>
      <c r="S1563" s="125">
        <v>1.9319999999999999</v>
      </c>
      <c r="T1563" s="122">
        <v>1.9319999999999999</v>
      </c>
      <c r="U1563" s="123">
        <f t="shared" ref="U1563" si="771">S1563-T1563</f>
        <v>0</v>
      </c>
      <c r="V1563" s="124">
        <f t="shared" ref="V1563" si="772">U1563/T1563*100</f>
        <v>0</v>
      </c>
      <c r="W1563" s="121" t="s">
        <v>9753</v>
      </c>
      <c r="X1563" s="122">
        <v>2</v>
      </c>
      <c r="Y1563" s="122">
        <v>2</v>
      </c>
      <c r="Z1563" s="123">
        <f t="shared" ref="Z1563" si="773">X1563-Y1563</f>
        <v>0</v>
      </c>
      <c r="AA1563" s="124">
        <f t="shared" ref="AA1563" si="774">Z1563/Y1563*100</f>
        <v>0</v>
      </c>
      <c r="AB1563" s="28" t="s">
        <v>11839</v>
      </c>
      <c r="AC1563" s="122" t="s">
        <v>11839</v>
      </c>
      <c r="AD1563" s="122" t="s">
        <v>11839</v>
      </c>
      <c r="AE1563" s="123" t="s">
        <v>11839</v>
      </c>
      <c r="AF1563" s="29" t="s">
        <v>11839</v>
      </c>
      <c r="AG1563" s="28" t="s">
        <v>11839</v>
      </c>
      <c r="AH1563" s="122" t="s">
        <v>11839</v>
      </c>
      <c r="AI1563" s="122" t="s">
        <v>11839</v>
      </c>
      <c r="AJ1563" s="123" t="s">
        <v>11839</v>
      </c>
      <c r="AK1563" s="124" t="s">
        <v>11839</v>
      </c>
      <c r="AL1563" s="28" t="s">
        <v>11839</v>
      </c>
      <c r="AM1563" s="122" t="s">
        <v>11839</v>
      </c>
      <c r="AN1563" s="122" t="s">
        <v>11839</v>
      </c>
      <c r="AO1563" s="123" t="s">
        <v>11839</v>
      </c>
      <c r="AP1563" s="29" t="s">
        <v>11839</v>
      </c>
      <c r="AQ1563" s="28" t="s">
        <v>11839</v>
      </c>
      <c r="AR1563" s="122" t="s">
        <v>11839</v>
      </c>
      <c r="AS1563" s="122" t="s">
        <v>11839</v>
      </c>
      <c r="AT1563" s="123" t="s">
        <v>11839</v>
      </c>
      <c r="AU1563" s="124" t="s">
        <v>11837</v>
      </c>
      <c r="AV1563" s="104"/>
      <c r="AX1563" s="129"/>
      <c r="AY1563" s="139"/>
      <c r="AZ1563" s="139"/>
    </row>
    <row r="1564" spans="3:52" ht="50" customHeight="1">
      <c r="C1564" s="52" t="s">
        <v>6320</v>
      </c>
      <c r="D1564" s="130" t="s">
        <v>3573</v>
      </c>
      <c r="E1564" s="131" t="s">
        <v>9675</v>
      </c>
      <c r="F1564" s="132" t="s">
        <v>3574</v>
      </c>
      <c r="G1564" s="125">
        <v>21.506</v>
      </c>
      <c r="H1564" s="122">
        <v>19.300999999999998</v>
      </c>
      <c r="I1564" s="123">
        <f t="shared" si="743"/>
        <v>2.2050000000000018</v>
      </c>
      <c r="J1564" s="124">
        <f t="shared" si="744"/>
        <v>11.424278534790954</v>
      </c>
      <c r="K1564" s="125">
        <v>21.506</v>
      </c>
      <c r="L1564" s="122">
        <v>19.300999999999998</v>
      </c>
      <c r="M1564" s="123">
        <f t="shared" si="745"/>
        <v>2.2050000000000018</v>
      </c>
      <c r="N1564" s="124">
        <f t="shared" si="746"/>
        <v>11.424278534790954</v>
      </c>
      <c r="O1564" s="125" t="s">
        <v>11840</v>
      </c>
      <c r="P1564" s="122" t="s">
        <v>11840</v>
      </c>
      <c r="Q1564" s="123" t="s">
        <v>11839</v>
      </c>
      <c r="R1564" s="124" t="s">
        <v>11840</v>
      </c>
      <c r="S1564" s="125" t="s">
        <v>6421</v>
      </c>
      <c r="T1564" s="122" t="s">
        <v>6421</v>
      </c>
      <c r="U1564" s="123" t="s">
        <v>6421</v>
      </c>
      <c r="V1564" s="124" t="s">
        <v>6421</v>
      </c>
      <c r="W1564" s="121" t="s">
        <v>11839</v>
      </c>
      <c r="X1564" s="122" t="s">
        <v>11840</v>
      </c>
      <c r="Y1564" s="122" t="s">
        <v>11840</v>
      </c>
      <c r="Z1564" s="123" t="s">
        <v>11840</v>
      </c>
      <c r="AA1564" s="124" t="s">
        <v>11840</v>
      </c>
      <c r="AB1564" s="28" t="s">
        <v>11839</v>
      </c>
      <c r="AC1564" s="122" t="s">
        <v>11839</v>
      </c>
      <c r="AD1564" s="122" t="s">
        <v>11839</v>
      </c>
      <c r="AE1564" s="123" t="s">
        <v>11839</v>
      </c>
      <c r="AF1564" s="29" t="s">
        <v>11839</v>
      </c>
      <c r="AG1564" s="28" t="s">
        <v>11839</v>
      </c>
      <c r="AH1564" s="122" t="s">
        <v>11839</v>
      </c>
      <c r="AI1564" s="122" t="s">
        <v>11839</v>
      </c>
      <c r="AJ1564" s="123" t="s">
        <v>11839</v>
      </c>
      <c r="AK1564" s="124" t="s">
        <v>11839</v>
      </c>
      <c r="AL1564" s="28" t="s">
        <v>11839</v>
      </c>
      <c r="AM1564" s="122" t="s">
        <v>11839</v>
      </c>
      <c r="AN1564" s="122" t="s">
        <v>11839</v>
      </c>
      <c r="AO1564" s="123" t="s">
        <v>11839</v>
      </c>
      <c r="AP1564" s="29" t="s">
        <v>11839</v>
      </c>
      <c r="AQ1564" s="28" t="s">
        <v>11839</v>
      </c>
      <c r="AR1564" s="122" t="s">
        <v>11839</v>
      </c>
      <c r="AS1564" s="122" t="s">
        <v>11839</v>
      </c>
      <c r="AT1564" s="123" t="s">
        <v>11839</v>
      </c>
      <c r="AU1564" s="124" t="s">
        <v>11839</v>
      </c>
      <c r="AV1564" s="104"/>
      <c r="AX1564" s="129"/>
      <c r="AY1564" s="139"/>
      <c r="AZ1564" s="139"/>
    </row>
    <row r="1565" spans="3:52" ht="50" customHeight="1">
      <c r="C1565" s="52" t="s">
        <v>6320</v>
      </c>
      <c r="D1565" s="130" t="s">
        <v>3579</v>
      </c>
      <c r="E1565" s="131" t="s">
        <v>9675</v>
      </c>
      <c r="F1565" s="132" t="s">
        <v>3580</v>
      </c>
      <c r="G1565" s="125">
        <v>127.782</v>
      </c>
      <c r="H1565" s="122">
        <v>63.584000000000003</v>
      </c>
      <c r="I1565" s="123">
        <f t="shared" si="743"/>
        <v>64.197999999999993</v>
      </c>
      <c r="J1565" s="124">
        <f t="shared" si="744"/>
        <v>100.96565173628585</v>
      </c>
      <c r="K1565" s="125" t="s">
        <v>11904</v>
      </c>
      <c r="L1565" s="122" t="s">
        <v>11904</v>
      </c>
      <c r="M1565" s="123" t="s">
        <v>11837</v>
      </c>
      <c r="N1565" s="124" t="s">
        <v>11837</v>
      </c>
      <c r="O1565" s="125">
        <v>47.552</v>
      </c>
      <c r="P1565" s="122">
        <v>53.856000000000002</v>
      </c>
      <c r="Q1565" s="123">
        <f t="shared" si="747"/>
        <v>-6.304000000000002</v>
      </c>
      <c r="R1565" s="124">
        <f t="shared" si="748"/>
        <v>-11.705288175876415</v>
      </c>
      <c r="S1565" s="125">
        <v>80.23</v>
      </c>
      <c r="T1565" s="122">
        <v>9.7279999999999998</v>
      </c>
      <c r="U1565" s="123">
        <f t="shared" si="749"/>
        <v>70.50200000000001</v>
      </c>
      <c r="V1565" s="124">
        <f t="shared" si="750"/>
        <v>724.73273026315803</v>
      </c>
      <c r="W1565" s="121" t="s">
        <v>8113</v>
      </c>
      <c r="X1565" s="122">
        <v>70</v>
      </c>
      <c r="Y1565" s="122" t="s">
        <v>6494</v>
      </c>
      <c r="Z1565" s="123">
        <v>70</v>
      </c>
      <c r="AA1565" s="124" t="s">
        <v>6913</v>
      </c>
      <c r="AB1565" s="28" t="s">
        <v>9754</v>
      </c>
      <c r="AC1565" s="122">
        <v>10.23</v>
      </c>
      <c r="AD1565" s="122">
        <v>9.7279999999999998</v>
      </c>
      <c r="AE1565" s="123">
        <f t="shared" ref="AE1565" si="775">AC1565-AD1565</f>
        <v>0.50200000000000067</v>
      </c>
      <c r="AF1565" s="29">
        <f t="shared" ref="AF1565" si="776">AE1565/AD1565*100</f>
        <v>5.1603618421052699</v>
      </c>
      <c r="AG1565" s="122" t="s">
        <v>6421</v>
      </c>
      <c r="AH1565" s="122" t="s">
        <v>6421</v>
      </c>
      <c r="AI1565" s="122" t="s">
        <v>6421</v>
      </c>
      <c r="AJ1565" s="122" t="s">
        <v>6421</v>
      </c>
      <c r="AK1565" s="122" t="s">
        <v>6421</v>
      </c>
      <c r="AL1565" s="28" t="s">
        <v>6421</v>
      </c>
      <c r="AM1565" s="122" t="s">
        <v>6421</v>
      </c>
      <c r="AN1565" s="122" t="s">
        <v>6421</v>
      </c>
      <c r="AO1565" s="123" t="s">
        <v>6421</v>
      </c>
      <c r="AP1565" s="29" t="s">
        <v>6421</v>
      </c>
      <c r="AQ1565" s="28" t="s">
        <v>6421</v>
      </c>
      <c r="AR1565" s="122" t="s">
        <v>6421</v>
      </c>
      <c r="AS1565" s="122" t="s">
        <v>6421</v>
      </c>
      <c r="AT1565" s="123" t="s">
        <v>6421</v>
      </c>
      <c r="AU1565" s="124" t="s">
        <v>6421</v>
      </c>
      <c r="AV1565" s="104"/>
      <c r="AX1565" s="129"/>
      <c r="AY1565" s="139"/>
      <c r="AZ1565" s="139"/>
    </row>
    <row r="1566" spans="3:52" ht="50" customHeight="1">
      <c r="C1566" s="52" t="s">
        <v>6320</v>
      </c>
      <c r="D1566" s="130" t="s">
        <v>3581</v>
      </c>
      <c r="E1566" s="131" t="s">
        <v>9675</v>
      </c>
      <c r="F1566" s="132" t="s">
        <v>3582</v>
      </c>
      <c r="G1566" s="125">
        <v>844.55499999999995</v>
      </c>
      <c r="H1566" s="122">
        <v>203.10900000000001</v>
      </c>
      <c r="I1566" s="123">
        <f t="shared" si="743"/>
        <v>641.44599999999991</v>
      </c>
      <c r="J1566" s="124">
        <f t="shared" si="744"/>
        <v>315.81367640035637</v>
      </c>
      <c r="K1566" s="125">
        <v>221.46199999999999</v>
      </c>
      <c r="L1566" s="122">
        <v>203.10900000000001</v>
      </c>
      <c r="M1566" s="123">
        <f t="shared" ref="M1566" si="777">K1566-L1566</f>
        <v>18.35299999999998</v>
      </c>
      <c r="N1566" s="124">
        <f t="shared" ref="N1566" si="778">M1566/L1566*100</f>
        <v>9.0360348384364944</v>
      </c>
      <c r="O1566" s="125" t="s">
        <v>11840</v>
      </c>
      <c r="P1566" s="122" t="s">
        <v>11840</v>
      </c>
      <c r="Q1566" s="123" t="s">
        <v>11839</v>
      </c>
      <c r="R1566" s="124" t="s">
        <v>11840</v>
      </c>
      <c r="S1566" s="125">
        <v>623.09299999999996</v>
      </c>
      <c r="T1566" s="122" t="s">
        <v>7044</v>
      </c>
      <c r="U1566" s="123">
        <v>623</v>
      </c>
      <c r="V1566" s="124" t="s">
        <v>11823</v>
      </c>
      <c r="W1566" s="121" t="s">
        <v>9755</v>
      </c>
      <c r="X1566" s="122">
        <v>623</v>
      </c>
      <c r="Y1566" s="122" t="s">
        <v>7044</v>
      </c>
      <c r="Z1566" s="123">
        <v>623</v>
      </c>
      <c r="AA1566" s="124" t="s">
        <v>6913</v>
      </c>
      <c r="AB1566" s="28" t="s">
        <v>11839</v>
      </c>
      <c r="AC1566" s="122" t="s">
        <v>11839</v>
      </c>
      <c r="AD1566" s="122" t="s">
        <v>11839</v>
      </c>
      <c r="AE1566" s="123" t="s">
        <v>11839</v>
      </c>
      <c r="AF1566" s="29" t="s">
        <v>11839</v>
      </c>
      <c r="AG1566" s="28" t="s">
        <v>11839</v>
      </c>
      <c r="AH1566" s="122" t="s">
        <v>11839</v>
      </c>
      <c r="AI1566" s="122" t="s">
        <v>11839</v>
      </c>
      <c r="AJ1566" s="123" t="s">
        <v>11839</v>
      </c>
      <c r="AK1566" s="124" t="s">
        <v>11839</v>
      </c>
      <c r="AL1566" s="28" t="s">
        <v>11839</v>
      </c>
      <c r="AM1566" s="122" t="s">
        <v>11839</v>
      </c>
      <c r="AN1566" s="122" t="s">
        <v>11839</v>
      </c>
      <c r="AO1566" s="123" t="s">
        <v>11839</v>
      </c>
      <c r="AP1566" s="29" t="s">
        <v>11839</v>
      </c>
      <c r="AQ1566" s="28" t="s">
        <v>11839</v>
      </c>
      <c r="AR1566" s="122" t="s">
        <v>11839</v>
      </c>
      <c r="AS1566" s="122" t="s">
        <v>11839</v>
      </c>
      <c r="AT1566" s="123" t="s">
        <v>11839</v>
      </c>
      <c r="AU1566" s="124" t="s">
        <v>11837</v>
      </c>
      <c r="AV1566" s="104"/>
      <c r="AX1566" s="129"/>
      <c r="AY1566" s="139"/>
      <c r="AZ1566" s="139"/>
    </row>
    <row r="1567" spans="3:52" ht="50" customHeight="1">
      <c r="C1567" s="52" t="s">
        <v>6321</v>
      </c>
      <c r="D1567" s="130" t="s">
        <v>3585</v>
      </c>
      <c r="E1567" s="131" t="s">
        <v>9675</v>
      </c>
      <c r="F1567" s="132" t="s">
        <v>3586</v>
      </c>
      <c r="G1567" s="125">
        <v>17.684999999999999</v>
      </c>
      <c r="H1567" s="122">
        <v>16.094000000000001</v>
      </c>
      <c r="I1567" s="123">
        <f t="shared" si="743"/>
        <v>1.5909999999999975</v>
      </c>
      <c r="J1567" s="124">
        <f t="shared" si="744"/>
        <v>9.8856716788865242</v>
      </c>
      <c r="K1567" s="125">
        <v>17.684999999999999</v>
      </c>
      <c r="L1567" s="122">
        <v>16.094000000000001</v>
      </c>
      <c r="M1567" s="123">
        <f t="shared" si="745"/>
        <v>1.5909999999999975</v>
      </c>
      <c r="N1567" s="124">
        <f t="shared" si="746"/>
        <v>9.8856716788865242</v>
      </c>
      <c r="O1567" s="125" t="s">
        <v>11840</v>
      </c>
      <c r="P1567" s="122" t="s">
        <v>11840</v>
      </c>
      <c r="Q1567" s="123" t="s">
        <v>11839</v>
      </c>
      <c r="R1567" s="124" t="s">
        <v>11840</v>
      </c>
      <c r="S1567" s="125" t="s">
        <v>6421</v>
      </c>
      <c r="T1567" s="122" t="s">
        <v>6421</v>
      </c>
      <c r="U1567" s="123" t="s">
        <v>6421</v>
      </c>
      <c r="V1567" s="124" t="s">
        <v>6421</v>
      </c>
      <c r="W1567" s="121" t="s">
        <v>11839</v>
      </c>
      <c r="X1567" s="122" t="s">
        <v>11840</v>
      </c>
      <c r="Y1567" s="122" t="s">
        <v>11840</v>
      </c>
      <c r="Z1567" s="123" t="s">
        <v>11840</v>
      </c>
      <c r="AA1567" s="124" t="s">
        <v>11840</v>
      </c>
      <c r="AB1567" s="28" t="s">
        <v>11839</v>
      </c>
      <c r="AC1567" s="122" t="s">
        <v>11839</v>
      </c>
      <c r="AD1567" s="122" t="s">
        <v>11839</v>
      </c>
      <c r="AE1567" s="123" t="s">
        <v>11839</v>
      </c>
      <c r="AF1567" s="29" t="s">
        <v>11839</v>
      </c>
      <c r="AG1567" s="28" t="s">
        <v>11839</v>
      </c>
      <c r="AH1567" s="122" t="s">
        <v>11839</v>
      </c>
      <c r="AI1567" s="122" t="s">
        <v>11839</v>
      </c>
      <c r="AJ1567" s="123" t="s">
        <v>11839</v>
      </c>
      <c r="AK1567" s="124" t="s">
        <v>11839</v>
      </c>
      <c r="AL1567" s="28" t="s">
        <v>11839</v>
      </c>
      <c r="AM1567" s="122" t="s">
        <v>11839</v>
      </c>
      <c r="AN1567" s="122" t="s">
        <v>11839</v>
      </c>
      <c r="AO1567" s="123" t="s">
        <v>11839</v>
      </c>
      <c r="AP1567" s="29" t="s">
        <v>11839</v>
      </c>
      <c r="AQ1567" s="28" t="s">
        <v>11839</v>
      </c>
      <c r="AR1567" s="122" t="s">
        <v>11839</v>
      </c>
      <c r="AS1567" s="122" t="s">
        <v>11839</v>
      </c>
      <c r="AT1567" s="123" t="s">
        <v>11839</v>
      </c>
      <c r="AU1567" s="124" t="s">
        <v>11839</v>
      </c>
      <c r="AV1567" s="104"/>
      <c r="AX1567" s="129"/>
      <c r="AY1567" s="139"/>
      <c r="AZ1567" s="139"/>
    </row>
    <row r="1568" spans="3:52" ht="50" customHeight="1">
      <c r="C1568" s="52" t="s">
        <v>6316</v>
      </c>
      <c r="D1568" s="130" t="s">
        <v>3587</v>
      </c>
      <c r="E1568" s="110" t="s">
        <v>9756</v>
      </c>
      <c r="F1568" s="132" t="s">
        <v>3588</v>
      </c>
      <c r="G1568" s="125">
        <v>13237.12</v>
      </c>
      <c r="H1568" s="122">
        <v>13146.102999999999</v>
      </c>
      <c r="I1568" s="123">
        <f t="shared" ref="I1568:I1607" si="779">G1568-H1568</f>
        <v>91.017000000001644</v>
      </c>
      <c r="J1568" s="124">
        <f t="shared" ref="J1568:J1607" si="780">I1568/H1568*100</f>
        <v>0.69234966438344236</v>
      </c>
      <c r="K1568" s="125">
        <v>3370.35</v>
      </c>
      <c r="L1568" s="122">
        <v>3366.944</v>
      </c>
      <c r="M1568" s="123">
        <f t="shared" ref="M1568:M1607" si="781">K1568-L1568</f>
        <v>3.4059999999999491</v>
      </c>
      <c r="N1568" s="124">
        <f t="shared" ref="N1568:N1607" si="782">M1568/L1568*100</f>
        <v>0.10115998365283026</v>
      </c>
      <c r="O1568" s="125">
        <v>789.97199999999998</v>
      </c>
      <c r="P1568" s="122">
        <v>659.38699999999994</v>
      </c>
      <c r="Q1568" s="123">
        <f t="shared" ref="Q1568:Q1607" si="783">O1568-P1568</f>
        <v>130.58500000000004</v>
      </c>
      <c r="R1568" s="124">
        <f t="shared" ref="R1568:R1586" si="784">Q1568/P1568*100</f>
        <v>19.803999775549116</v>
      </c>
      <c r="S1568" s="125">
        <v>9076.7980000000007</v>
      </c>
      <c r="T1568" s="122">
        <v>9119.7720000000008</v>
      </c>
      <c r="U1568" s="123">
        <f t="shared" ref="U1568:U1607" si="785">S1568-T1568</f>
        <v>-42.97400000000016</v>
      </c>
      <c r="V1568" s="124">
        <f t="shared" ref="V1568:V1607" si="786">U1568/T1568*100</f>
        <v>-0.47121792079889885</v>
      </c>
      <c r="W1568" s="121" t="s">
        <v>6388</v>
      </c>
      <c r="X1568" s="122">
        <v>3655</v>
      </c>
      <c r="Y1568" s="122">
        <v>3654</v>
      </c>
      <c r="Z1568" s="123">
        <f t="shared" ref="Z1568:Z1586" si="787">X1568-Y1568</f>
        <v>1</v>
      </c>
      <c r="AA1568" s="124">
        <f t="shared" ref="AA1568:AA1586" si="788">Z1568/Y1568*100</f>
        <v>2.7367268746579094E-2</v>
      </c>
      <c r="AB1568" s="28" t="s">
        <v>6456</v>
      </c>
      <c r="AC1568" s="122">
        <v>1293</v>
      </c>
      <c r="AD1568" s="122">
        <v>1291</v>
      </c>
      <c r="AE1568" s="123">
        <f t="shared" ref="AE1568:AE1586" si="789">AC1568-AD1568</f>
        <v>2</v>
      </c>
      <c r="AF1568" s="29">
        <f t="shared" ref="AF1568:AF1586" si="790">AE1568/AD1568*100</f>
        <v>0.15491866769945781</v>
      </c>
      <c r="AG1568" s="28" t="s">
        <v>6484</v>
      </c>
      <c r="AH1568" s="122">
        <v>1187</v>
      </c>
      <c r="AI1568" s="122">
        <v>1186</v>
      </c>
      <c r="AJ1568" s="123">
        <f t="shared" ref="AJ1568:AJ1586" si="791">AH1568-AI1568</f>
        <v>1</v>
      </c>
      <c r="AK1568" s="124">
        <f t="shared" ref="AK1568:AK1586" si="792">AJ1568/AI1568*100</f>
        <v>8.4317032040472167E-2</v>
      </c>
      <c r="AL1568" s="28" t="s">
        <v>6403</v>
      </c>
      <c r="AM1568" s="122">
        <v>1142</v>
      </c>
      <c r="AN1568" s="122">
        <v>1141</v>
      </c>
      <c r="AO1568" s="123">
        <f t="shared" ref="AO1568:AO1586" si="793">AM1568-AN1568</f>
        <v>1</v>
      </c>
      <c r="AP1568" s="29">
        <f t="shared" ref="AP1568:AP1586" si="794">AO1568/AN1568*100</f>
        <v>8.7642418930762495E-2</v>
      </c>
      <c r="AQ1568" s="28" t="s">
        <v>9757</v>
      </c>
      <c r="AR1568" s="122">
        <v>903</v>
      </c>
      <c r="AS1568" s="122">
        <v>911</v>
      </c>
      <c r="AT1568" s="123">
        <f t="shared" ref="AT1568:AT1586" si="795">AR1568-AS1568</f>
        <v>-8</v>
      </c>
      <c r="AU1568" s="124">
        <f t="shared" ref="AU1568:AU1586" si="796">AT1568/AS1568*100</f>
        <v>-0.87815587266739847</v>
      </c>
      <c r="AV1568" s="9" t="s">
        <v>12366</v>
      </c>
      <c r="AX1568" s="129"/>
      <c r="AY1568" s="139"/>
      <c r="AZ1568" s="139"/>
    </row>
    <row r="1569" spans="3:52" ht="50" customHeight="1">
      <c r="C1569" s="52" t="s">
        <v>6317</v>
      </c>
      <c r="D1569" s="130" t="s">
        <v>3589</v>
      </c>
      <c r="E1569" s="110" t="s">
        <v>9756</v>
      </c>
      <c r="F1569" s="132" t="s">
        <v>3590</v>
      </c>
      <c r="G1569" s="125">
        <v>6700.402</v>
      </c>
      <c r="H1569" s="122">
        <v>8100.8490000000002</v>
      </c>
      <c r="I1569" s="123">
        <f t="shared" si="779"/>
        <v>-1400.4470000000001</v>
      </c>
      <c r="J1569" s="124">
        <f t="shared" si="780"/>
        <v>-17.287657133221472</v>
      </c>
      <c r="K1569" s="125">
        <v>2802.7550000000001</v>
      </c>
      <c r="L1569" s="122">
        <v>3859.2829999999999</v>
      </c>
      <c r="M1569" s="123">
        <f t="shared" si="781"/>
        <v>-1056.5279999999998</v>
      </c>
      <c r="N1569" s="124">
        <f t="shared" si="782"/>
        <v>-27.37627688873814</v>
      </c>
      <c r="O1569" s="125">
        <v>154.74299999999999</v>
      </c>
      <c r="P1569" s="122">
        <v>154.727</v>
      </c>
      <c r="Q1569" s="123">
        <f t="shared" si="783"/>
        <v>1.5999999999991132E-2</v>
      </c>
      <c r="R1569" s="124">
        <f t="shared" si="784"/>
        <v>1.0340793785177204E-2</v>
      </c>
      <c r="S1569" s="125">
        <v>3742.904</v>
      </c>
      <c r="T1569" s="122">
        <v>4086.8389999999999</v>
      </c>
      <c r="U1569" s="123">
        <f t="shared" si="785"/>
        <v>-343.93499999999995</v>
      </c>
      <c r="V1569" s="124">
        <f t="shared" si="786"/>
        <v>-8.41567284642238</v>
      </c>
      <c r="W1569" s="121" t="s">
        <v>11847</v>
      </c>
      <c r="X1569" s="122">
        <v>1407</v>
      </c>
      <c r="Y1569" s="122">
        <v>1405</v>
      </c>
      <c r="Z1569" s="123">
        <f t="shared" si="787"/>
        <v>2</v>
      </c>
      <c r="AA1569" s="124">
        <f t="shared" si="788"/>
        <v>0.14234875444839859</v>
      </c>
      <c r="AB1569" s="28" t="s">
        <v>11848</v>
      </c>
      <c r="AC1569" s="122">
        <v>633</v>
      </c>
      <c r="AD1569" s="122">
        <v>620</v>
      </c>
      <c r="AE1569" s="123">
        <f t="shared" si="789"/>
        <v>13</v>
      </c>
      <c r="AF1569" s="29">
        <f t="shared" si="790"/>
        <v>2.0967741935483875</v>
      </c>
      <c r="AG1569" s="28" t="s">
        <v>11849</v>
      </c>
      <c r="AH1569" s="122">
        <v>552</v>
      </c>
      <c r="AI1569" s="122">
        <v>633</v>
      </c>
      <c r="AJ1569" s="123">
        <f t="shared" si="791"/>
        <v>-81</v>
      </c>
      <c r="AK1569" s="124">
        <f t="shared" si="792"/>
        <v>-12.796208530805686</v>
      </c>
      <c r="AL1569" s="28" t="s">
        <v>9758</v>
      </c>
      <c r="AM1569" s="122">
        <v>540</v>
      </c>
      <c r="AN1569" s="122">
        <v>880</v>
      </c>
      <c r="AO1569" s="123">
        <f t="shared" si="793"/>
        <v>-340</v>
      </c>
      <c r="AP1569" s="29">
        <f t="shared" si="794"/>
        <v>-38.636363636363633</v>
      </c>
      <c r="AQ1569" s="28" t="s">
        <v>11850</v>
      </c>
      <c r="AR1569" s="122">
        <v>169</v>
      </c>
      <c r="AS1569" s="122">
        <v>91</v>
      </c>
      <c r="AT1569" s="123">
        <f t="shared" si="795"/>
        <v>78</v>
      </c>
      <c r="AU1569" s="124">
        <f t="shared" si="796"/>
        <v>85.714285714285708</v>
      </c>
      <c r="AV1569" s="9" t="s">
        <v>12367</v>
      </c>
      <c r="AX1569" s="129"/>
      <c r="AY1569" s="139"/>
      <c r="AZ1569" s="139"/>
    </row>
    <row r="1570" spans="3:52" ht="50" customHeight="1">
      <c r="C1570" s="52" t="s">
        <v>6317</v>
      </c>
      <c r="D1570" s="130" t="s">
        <v>3591</v>
      </c>
      <c r="E1570" s="110" t="s">
        <v>9756</v>
      </c>
      <c r="F1570" s="132" t="s">
        <v>3592</v>
      </c>
      <c r="G1570" s="125">
        <v>37038.921000000002</v>
      </c>
      <c r="H1570" s="122">
        <v>36768.421000000002</v>
      </c>
      <c r="I1570" s="123">
        <f t="shared" si="779"/>
        <v>270.5</v>
      </c>
      <c r="J1570" s="124">
        <f t="shared" si="780"/>
        <v>0.73568565808142805</v>
      </c>
      <c r="K1570" s="125">
        <v>5687.9229999999998</v>
      </c>
      <c r="L1570" s="122">
        <v>5861.0969999999998</v>
      </c>
      <c r="M1570" s="123">
        <f t="shared" si="781"/>
        <v>-173.17399999999998</v>
      </c>
      <c r="N1570" s="124">
        <f t="shared" si="782"/>
        <v>-2.9546346016795146</v>
      </c>
      <c r="O1570" s="125">
        <v>9161.44</v>
      </c>
      <c r="P1570" s="122">
        <v>10206.342000000001</v>
      </c>
      <c r="Q1570" s="123">
        <f t="shared" si="783"/>
        <v>-1044.902</v>
      </c>
      <c r="R1570" s="124">
        <f t="shared" si="784"/>
        <v>-10.237771769748653</v>
      </c>
      <c r="S1570" s="125">
        <v>22189.558000000001</v>
      </c>
      <c r="T1570" s="122">
        <v>20700.982</v>
      </c>
      <c r="U1570" s="123">
        <f t="shared" si="785"/>
        <v>1488.5760000000009</v>
      </c>
      <c r="V1570" s="124">
        <f t="shared" si="786"/>
        <v>7.1908472747814614</v>
      </c>
      <c r="W1570" s="121" t="s">
        <v>6403</v>
      </c>
      <c r="X1570" s="122">
        <v>5897</v>
      </c>
      <c r="Y1570" s="122">
        <v>5877</v>
      </c>
      <c r="Z1570" s="123">
        <f t="shared" si="787"/>
        <v>20</v>
      </c>
      <c r="AA1570" s="124">
        <f t="shared" si="788"/>
        <v>0.34030968181044752</v>
      </c>
      <c r="AB1570" s="28" t="s">
        <v>11855</v>
      </c>
      <c r="AC1570" s="122">
        <v>4126</v>
      </c>
      <c r="AD1570" s="122">
        <v>4126</v>
      </c>
      <c r="AE1570" s="123">
        <f t="shared" si="789"/>
        <v>0</v>
      </c>
      <c r="AF1570" s="29">
        <f t="shared" si="790"/>
        <v>0</v>
      </c>
      <c r="AG1570" s="28" t="s">
        <v>6418</v>
      </c>
      <c r="AH1570" s="122">
        <v>2876</v>
      </c>
      <c r="AI1570" s="122">
        <v>2044</v>
      </c>
      <c r="AJ1570" s="123">
        <f t="shared" si="791"/>
        <v>832</v>
      </c>
      <c r="AK1570" s="124">
        <f t="shared" si="792"/>
        <v>40.704500978473575</v>
      </c>
      <c r="AL1570" s="28" t="s">
        <v>6443</v>
      </c>
      <c r="AM1570" s="122">
        <v>2144</v>
      </c>
      <c r="AN1570" s="122">
        <v>1789</v>
      </c>
      <c r="AO1570" s="123">
        <f t="shared" si="793"/>
        <v>355</v>
      </c>
      <c r="AP1570" s="29">
        <f t="shared" si="794"/>
        <v>19.843487982112912</v>
      </c>
      <c r="AQ1570" s="28" t="s">
        <v>9634</v>
      </c>
      <c r="AR1570" s="122">
        <v>2047</v>
      </c>
      <c r="AS1570" s="122">
        <v>1597</v>
      </c>
      <c r="AT1570" s="123">
        <f t="shared" si="795"/>
        <v>450</v>
      </c>
      <c r="AU1570" s="124">
        <f t="shared" si="796"/>
        <v>28.177833437695682</v>
      </c>
      <c r="AV1570" s="9" t="s">
        <v>12368</v>
      </c>
      <c r="AX1570" s="129"/>
      <c r="AY1570" s="139"/>
      <c r="AZ1570" s="139"/>
    </row>
    <row r="1571" spans="3:52" ht="50" customHeight="1">
      <c r="C1571" s="52" t="s">
        <v>6318</v>
      </c>
      <c r="D1571" s="130" t="s">
        <v>3593</v>
      </c>
      <c r="E1571" s="110" t="s">
        <v>9756</v>
      </c>
      <c r="F1571" s="132" t="s">
        <v>3594</v>
      </c>
      <c r="G1571" s="125">
        <v>15269.009</v>
      </c>
      <c r="H1571" s="122">
        <v>14318.915999999999</v>
      </c>
      <c r="I1571" s="123">
        <f t="shared" si="779"/>
        <v>950.09300000000076</v>
      </c>
      <c r="J1571" s="124">
        <f t="shared" si="780"/>
        <v>6.6352299294164503</v>
      </c>
      <c r="K1571" s="125">
        <v>3854.4360000000001</v>
      </c>
      <c r="L1571" s="122">
        <v>3824.0390000000002</v>
      </c>
      <c r="M1571" s="123">
        <f t="shared" si="781"/>
        <v>30.396999999999935</v>
      </c>
      <c r="N1571" s="124">
        <f t="shared" si="782"/>
        <v>0.79489252070912286</v>
      </c>
      <c r="O1571" s="125">
        <v>3030.7109999999998</v>
      </c>
      <c r="P1571" s="122">
        <v>3025.828</v>
      </c>
      <c r="Q1571" s="123">
        <f t="shared" si="783"/>
        <v>4.8829999999998108</v>
      </c>
      <c r="R1571" s="124">
        <f t="shared" si="784"/>
        <v>0.16137731556452684</v>
      </c>
      <c r="S1571" s="125">
        <v>8383.8619999999992</v>
      </c>
      <c r="T1571" s="122">
        <v>7469.049</v>
      </c>
      <c r="U1571" s="123">
        <f t="shared" si="785"/>
        <v>914.81299999999919</v>
      </c>
      <c r="V1571" s="124">
        <f t="shared" si="786"/>
        <v>12.248051927360487</v>
      </c>
      <c r="W1571" s="121" t="s">
        <v>6403</v>
      </c>
      <c r="X1571" s="122">
        <v>3368</v>
      </c>
      <c r="Y1571" s="122">
        <v>3548</v>
      </c>
      <c r="Z1571" s="123">
        <f t="shared" si="787"/>
        <v>-180</v>
      </c>
      <c r="AA1571" s="124">
        <f t="shared" si="788"/>
        <v>-5.0732807215332585</v>
      </c>
      <c r="AB1571" s="28" t="s">
        <v>6396</v>
      </c>
      <c r="AC1571" s="122">
        <v>3137</v>
      </c>
      <c r="AD1571" s="122">
        <v>2267</v>
      </c>
      <c r="AE1571" s="123">
        <f t="shared" si="789"/>
        <v>870</v>
      </c>
      <c r="AF1571" s="29">
        <f t="shared" si="790"/>
        <v>38.376709307454789</v>
      </c>
      <c r="AG1571" s="28" t="s">
        <v>11856</v>
      </c>
      <c r="AH1571" s="122">
        <v>750</v>
      </c>
      <c r="AI1571" s="122" t="s">
        <v>6421</v>
      </c>
      <c r="AJ1571" s="123">
        <v>750</v>
      </c>
      <c r="AK1571" s="124" t="s">
        <v>6914</v>
      </c>
      <c r="AL1571" s="28" t="s">
        <v>6484</v>
      </c>
      <c r="AM1571" s="122">
        <v>679</v>
      </c>
      <c r="AN1571" s="122">
        <v>678</v>
      </c>
      <c r="AO1571" s="123">
        <f t="shared" si="793"/>
        <v>1</v>
      </c>
      <c r="AP1571" s="29">
        <f t="shared" si="794"/>
        <v>0.14749262536873156</v>
      </c>
      <c r="AQ1571" s="28" t="s">
        <v>6471</v>
      </c>
      <c r="AR1571" s="122">
        <v>91</v>
      </c>
      <c r="AS1571" s="122">
        <v>91</v>
      </c>
      <c r="AT1571" s="123">
        <f t="shared" si="795"/>
        <v>0</v>
      </c>
      <c r="AU1571" s="124">
        <f t="shared" si="796"/>
        <v>0</v>
      </c>
      <c r="AV1571" s="9" t="s">
        <v>12369</v>
      </c>
      <c r="AX1571" s="129"/>
      <c r="AY1571" s="139"/>
      <c r="AZ1571" s="139"/>
    </row>
    <row r="1572" spans="3:52" ht="50" customHeight="1">
      <c r="C1572" s="52" t="s">
        <v>6317</v>
      </c>
      <c r="D1572" s="130" t="s">
        <v>3595</v>
      </c>
      <c r="E1572" s="110" t="s">
        <v>9756</v>
      </c>
      <c r="F1572" s="132" t="s">
        <v>3596</v>
      </c>
      <c r="G1572" s="125">
        <v>13934.31</v>
      </c>
      <c r="H1572" s="122">
        <v>14540.945</v>
      </c>
      <c r="I1572" s="123">
        <f t="shared" si="779"/>
        <v>-606.63500000000022</v>
      </c>
      <c r="J1572" s="124">
        <f t="shared" si="780"/>
        <v>-4.1719090471767837</v>
      </c>
      <c r="K1572" s="125">
        <v>4874.62</v>
      </c>
      <c r="L1572" s="122">
        <v>5038.3389999999999</v>
      </c>
      <c r="M1572" s="123">
        <f t="shared" si="781"/>
        <v>-163.71900000000005</v>
      </c>
      <c r="N1572" s="124">
        <f t="shared" si="782"/>
        <v>-3.2494637617675202</v>
      </c>
      <c r="O1572" s="125">
        <v>2378.4659999999999</v>
      </c>
      <c r="P1572" s="122">
        <v>2526.9389999999999</v>
      </c>
      <c r="Q1572" s="123">
        <f t="shared" si="783"/>
        <v>-148.47299999999996</v>
      </c>
      <c r="R1572" s="124">
        <f t="shared" si="784"/>
        <v>-5.8756068112447499</v>
      </c>
      <c r="S1572" s="125">
        <v>6681.2240000000002</v>
      </c>
      <c r="T1572" s="122">
        <v>6975.6670000000004</v>
      </c>
      <c r="U1572" s="123">
        <f t="shared" si="785"/>
        <v>-294.44300000000021</v>
      </c>
      <c r="V1572" s="124">
        <f t="shared" si="786"/>
        <v>-4.2210013752089974</v>
      </c>
      <c r="W1572" s="121" t="s">
        <v>11851</v>
      </c>
      <c r="X1572" s="122">
        <v>4096</v>
      </c>
      <c r="Y1572" s="122">
        <v>4606</v>
      </c>
      <c r="Z1572" s="123">
        <f t="shared" si="787"/>
        <v>-510</v>
      </c>
      <c r="AA1572" s="124">
        <f t="shared" si="788"/>
        <v>-11.07251411202779</v>
      </c>
      <c r="AB1572" s="28" t="s">
        <v>11852</v>
      </c>
      <c r="AC1572" s="122">
        <v>1756</v>
      </c>
      <c r="AD1572" s="122">
        <v>1755</v>
      </c>
      <c r="AE1572" s="123">
        <f t="shared" si="789"/>
        <v>1</v>
      </c>
      <c r="AF1572" s="29">
        <f t="shared" si="790"/>
        <v>5.6980056980056974E-2</v>
      </c>
      <c r="AG1572" s="28" t="s">
        <v>6471</v>
      </c>
      <c r="AH1572" s="122">
        <v>508</v>
      </c>
      <c r="AI1572" s="122">
        <v>295</v>
      </c>
      <c r="AJ1572" s="123">
        <f t="shared" si="791"/>
        <v>213</v>
      </c>
      <c r="AK1572" s="124">
        <f t="shared" si="792"/>
        <v>72.203389830508485</v>
      </c>
      <c r="AL1572" s="28" t="s">
        <v>9141</v>
      </c>
      <c r="AM1572" s="122">
        <v>254</v>
      </c>
      <c r="AN1572" s="122">
        <v>254</v>
      </c>
      <c r="AO1572" s="123">
        <f t="shared" si="793"/>
        <v>0</v>
      </c>
      <c r="AP1572" s="29">
        <f t="shared" si="794"/>
        <v>0</v>
      </c>
      <c r="AQ1572" s="28" t="s">
        <v>9759</v>
      </c>
      <c r="AR1572" s="122">
        <v>67</v>
      </c>
      <c r="AS1572" s="122">
        <v>67</v>
      </c>
      <c r="AT1572" s="123">
        <f t="shared" si="795"/>
        <v>0</v>
      </c>
      <c r="AU1572" s="124">
        <f t="shared" si="796"/>
        <v>0</v>
      </c>
      <c r="AV1572" s="9" t="s">
        <v>12370</v>
      </c>
      <c r="AX1572" s="129"/>
      <c r="AY1572" s="139"/>
      <c r="AZ1572" s="139"/>
    </row>
    <row r="1573" spans="3:52" ht="50" customHeight="1">
      <c r="C1573" s="52" t="s">
        <v>6318</v>
      </c>
      <c r="D1573" s="130" t="s">
        <v>3597</v>
      </c>
      <c r="E1573" s="110" t="s">
        <v>9756</v>
      </c>
      <c r="F1573" s="132" t="s">
        <v>3598</v>
      </c>
      <c r="G1573" s="125">
        <v>11348.55</v>
      </c>
      <c r="H1573" s="122">
        <v>10972.788</v>
      </c>
      <c r="I1573" s="123">
        <f t="shared" si="779"/>
        <v>375.76199999999881</v>
      </c>
      <c r="J1573" s="124">
        <f t="shared" si="780"/>
        <v>3.4244897468172977</v>
      </c>
      <c r="K1573" s="125">
        <v>2010.683</v>
      </c>
      <c r="L1573" s="122">
        <v>2007.453</v>
      </c>
      <c r="M1573" s="123">
        <f t="shared" si="781"/>
        <v>3.2300000000000182</v>
      </c>
      <c r="N1573" s="124">
        <f t="shared" si="782"/>
        <v>0.16090040464210212</v>
      </c>
      <c r="O1573" s="125">
        <v>1378.664</v>
      </c>
      <c r="P1573" s="122">
        <v>1376.4490000000001</v>
      </c>
      <c r="Q1573" s="123">
        <f t="shared" si="783"/>
        <v>2.2149999999999181</v>
      </c>
      <c r="R1573" s="124">
        <f t="shared" si="784"/>
        <v>0.16092132727038327</v>
      </c>
      <c r="S1573" s="125">
        <v>7959.2030000000004</v>
      </c>
      <c r="T1573" s="122">
        <v>7588.8860000000004</v>
      </c>
      <c r="U1573" s="123">
        <f t="shared" si="785"/>
        <v>370.31700000000001</v>
      </c>
      <c r="V1573" s="124">
        <f t="shared" si="786"/>
        <v>4.8797280654894539</v>
      </c>
      <c r="W1573" s="121" t="s">
        <v>6441</v>
      </c>
      <c r="X1573" s="122">
        <v>6903</v>
      </c>
      <c r="Y1573" s="122">
        <v>6628</v>
      </c>
      <c r="Z1573" s="123">
        <f t="shared" si="787"/>
        <v>275</v>
      </c>
      <c r="AA1573" s="124">
        <f t="shared" si="788"/>
        <v>4.1490645745322876</v>
      </c>
      <c r="AB1573" s="28" t="s">
        <v>9759</v>
      </c>
      <c r="AC1573" s="122">
        <v>461</v>
      </c>
      <c r="AD1573" s="122">
        <v>460</v>
      </c>
      <c r="AE1573" s="123">
        <f t="shared" si="789"/>
        <v>1</v>
      </c>
      <c r="AF1573" s="29">
        <f t="shared" si="790"/>
        <v>0.21739130434782608</v>
      </c>
      <c r="AG1573" s="28" t="s">
        <v>6410</v>
      </c>
      <c r="AH1573" s="122">
        <v>428</v>
      </c>
      <c r="AI1573" s="122">
        <v>320</v>
      </c>
      <c r="AJ1573" s="123">
        <f t="shared" si="791"/>
        <v>108</v>
      </c>
      <c r="AK1573" s="124">
        <f t="shared" si="792"/>
        <v>33.75</v>
      </c>
      <c r="AL1573" s="28" t="s">
        <v>11857</v>
      </c>
      <c r="AM1573" s="122">
        <v>77</v>
      </c>
      <c r="AN1573" s="122">
        <v>90</v>
      </c>
      <c r="AO1573" s="123">
        <f t="shared" si="793"/>
        <v>-13</v>
      </c>
      <c r="AP1573" s="29">
        <f t="shared" si="794"/>
        <v>-14.444444444444443</v>
      </c>
      <c r="AQ1573" s="28" t="s">
        <v>10001</v>
      </c>
      <c r="AR1573" s="122">
        <v>45</v>
      </c>
      <c r="AS1573" s="122">
        <v>45</v>
      </c>
      <c r="AT1573" s="123">
        <f t="shared" si="795"/>
        <v>0</v>
      </c>
      <c r="AU1573" s="124">
        <f t="shared" si="796"/>
        <v>0</v>
      </c>
      <c r="AV1573" s="9" t="s">
        <v>12371</v>
      </c>
      <c r="AX1573" s="129"/>
      <c r="AY1573" s="139"/>
      <c r="AZ1573" s="139"/>
    </row>
    <row r="1574" spans="3:52" ht="50" customHeight="1">
      <c r="C1574" s="52" t="s">
        <v>6318</v>
      </c>
      <c r="D1574" s="130" t="s">
        <v>3599</v>
      </c>
      <c r="E1574" s="110" t="s">
        <v>9756</v>
      </c>
      <c r="F1574" s="132" t="s">
        <v>3600</v>
      </c>
      <c r="G1574" s="125">
        <v>4336.415</v>
      </c>
      <c r="H1574" s="122">
        <v>5096.1170000000002</v>
      </c>
      <c r="I1574" s="123">
        <f t="shared" si="779"/>
        <v>-759.70200000000023</v>
      </c>
      <c r="J1574" s="124">
        <f t="shared" si="780"/>
        <v>-14.90746778380481</v>
      </c>
      <c r="K1574" s="125">
        <v>1115.71</v>
      </c>
      <c r="L1574" s="122">
        <v>1074.9680000000001</v>
      </c>
      <c r="M1574" s="123">
        <f t="shared" si="781"/>
        <v>40.741999999999962</v>
      </c>
      <c r="N1574" s="124">
        <f t="shared" si="782"/>
        <v>3.7900663089505882</v>
      </c>
      <c r="O1574" s="125">
        <v>2028.058</v>
      </c>
      <c r="P1574" s="122">
        <v>2520.8629999999998</v>
      </c>
      <c r="Q1574" s="123">
        <f t="shared" si="783"/>
        <v>-492.80499999999984</v>
      </c>
      <c r="R1574" s="124">
        <f t="shared" si="784"/>
        <v>-19.54905919123728</v>
      </c>
      <c r="S1574" s="125">
        <v>1192.6469999999999</v>
      </c>
      <c r="T1574" s="122">
        <v>1500.2860000000001</v>
      </c>
      <c r="U1574" s="123">
        <f t="shared" si="785"/>
        <v>-307.63900000000012</v>
      </c>
      <c r="V1574" s="124">
        <f t="shared" si="786"/>
        <v>-20.505356978602755</v>
      </c>
      <c r="W1574" s="121" t="s">
        <v>11858</v>
      </c>
      <c r="X1574" s="122">
        <v>672</v>
      </c>
      <c r="Y1574" s="122">
        <v>1027</v>
      </c>
      <c r="Z1574" s="123">
        <f t="shared" si="787"/>
        <v>-355</v>
      </c>
      <c r="AA1574" s="124">
        <f t="shared" si="788"/>
        <v>-34.566699123661152</v>
      </c>
      <c r="AB1574" s="28" t="s">
        <v>11859</v>
      </c>
      <c r="AC1574" s="122">
        <v>317</v>
      </c>
      <c r="AD1574" s="122">
        <v>316</v>
      </c>
      <c r="AE1574" s="123">
        <f t="shared" si="789"/>
        <v>1</v>
      </c>
      <c r="AF1574" s="29">
        <f t="shared" si="790"/>
        <v>0.31645569620253167</v>
      </c>
      <c r="AG1574" s="28" t="s">
        <v>11860</v>
      </c>
      <c r="AH1574" s="122">
        <v>167</v>
      </c>
      <c r="AI1574" s="122">
        <v>121</v>
      </c>
      <c r="AJ1574" s="123">
        <f t="shared" si="791"/>
        <v>46</v>
      </c>
      <c r="AK1574" s="124">
        <f t="shared" si="792"/>
        <v>38.016528925619838</v>
      </c>
      <c r="AL1574" s="28" t="s">
        <v>11861</v>
      </c>
      <c r="AM1574" s="122">
        <v>18</v>
      </c>
      <c r="AN1574" s="122">
        <v>18</v>
      </c>
      <c r="AO1574" s="123">
        <f t="shared" si="793"/>
        <v>0</v>
      </c>
      <c r="AP1574" s="29">
        <f t="shared" si="794"/>
        <v>0</v>
      </c>
      <c r="AQ1574" s="28" t="s">
        <v>9736</v>
      </c>
      <c r="AR1574" s="122">
        <v>10</v>
      </c>
      <c r="AS1574" s="122">
        <v>10</v>
      </c>
      <c r="AT1574" s="123">
        <f t="shared" si="795"/>
        <v>0</v>
      </c>
      <c r="AU1574" s="124">
        <f t="shared" si="796"/>
        <v>0</v>
      </c>
      <c r="AV1574" s="9" t="s">
        <v>12372</v>
      </c>
      <c r="AX1574" s="129"/>
      <c r="AY1574" s="139"/>
      <c r="AZ1574" s="139"/>
    </row>
    <row r="1575" spans="3:52" ht="50" customHeight="1">
      <c r="C1575" s="52" t="s">
        <v>6318</v>
      </c>
      <c r="D1575" s="130" t="s">
        <v>3601</v>
      </c>
      <c r="E1575" s="110" t="s">
        <v>9756</v>
      </c>
      <c r="F1575" s="132" t="s">
        <v>3602</v>
      </c>
      <c r="G1575" s="125">
        <v>9182.2009999999991</v>
      </c>
      <c r="H1575" s="122">
        <v>8785.4120000000003</v>
      </c>
      <c r="I1575" s="123">
        <f t="shared" si="779"/>
        <v>396.78899999999885</v>
      </c>
      <c r="J1575" s="124">
        <f t="shared" si="780"/>
        <v>4.5164529563325981</v>
      </c>
      <c r="K1575" s="125">
        <v>2458.1880000000001</v>
      </c>
      <c r="L1575" s="122">
        <v>2027.816</v>
      </c>
      <c r="M1575" s="123">
        <f t="shared" si="781"/>
        <v>430.37200000000007</v>
      </c>
      <c r="N1575" s="124">
        <f t="shared" si="782"/>
        <v>21.223424610516933</v>
      </c>
      <c r="O1575" s="125">
        <v>536.93100000000004</v>
      </c>
      <c r="P1575" s="122">
        <v>536.93100000000004</v>
      </c>
      <c r="Q1575" s="123">
        <f t="shared" si="783"/>
        <v>0</v>
      </c>
      <c r="R1575" s="124">
        <f t="shared" si="784"/>
        <v>0</v>
      </c>
      <c r="S1575" s="125">
        <v>6187.0820000000003</v>
      </c>
      <c r="T1575" s="122">
        <v>6220.665</v>
      </c>
      <c r="U1575" s="123">
        <f t="shared" si="785"/>
        <v>-33.582999999999629</v>
      </c>
      <c r="V1575" s="124">
        <f t="shared" si="786"/>
        <v>-0.53986189579409327</v>
      </c>
      <c r="W1575" s="121" t="s">
        <v>11862</v>
      </c>
      <c r="X1575" s="122">
        <v>2511</v>
      </c>
      <c r="Y1575" s="122">
        <v>3365</v>
      </c>
      <c r="Z1575" s="123">
        <f t="shared" si="787"/>
        <v>-854</v>
      </c>
      <c r="AA1575" s="124">
        <f t="shared" si="788"/>
        <v>-25.378900445765229</v>
      </c>
      <c r="AB1575" s="28" t="s">
        <v>6403</v>
      </c>
      <c r="AC1575" s="122">
        <v>1604</v>
      </c>
      <c r="AD1575" s="122">
        <v>762</v>
      </c>
      <c r="AE1575" s="123">
        <f t="shared" si="789"/>
        <v>842</v>
      </c>
      <c r="AF1575" s="29">
        <f t="shared" si="790"/>
        <v>110.49868766404201</v>
      </c>
      <c r="AG1575" s="28" t="s">
        <v>6432</v>
      </c>
      <c r="AH1575" s="122">
        <v>574</v>
      </c>
      <c r="AI1575" s="122">
        <v>575</v>
      </c>
      <c r="AJ1575" s="123">
        <f t="shared" si="791"/>
        <v>-1</v>
      </c>
      <c r="AK1575" s="124">
        <f t="shared" si="792"/>
        <v>-0.17391304347826086</v>
      </c>
      <c r="AL1575" s="28" t="s">
        <v>11863</v>
      </c>
      <c r="AM1575" s="122">
        <v>398</v>
      </c>
      <c r="AN1575" s="122">
        <v>496</v>
      </c>
      <c r="AO1575" s="123">
        <f t="shared" si="793"/>
        <v>-98</v>
      </c>
      <c r="AP1575" s="29">
        <f t="shared" si="794"/>
        <v>-19.758064516129032</v>
      </c>
      <c r="AQ1575" s="28" t="s">
        <v>6410</v>
      </c>
      <c r="AR1575" s="122">
        <v>277</v>
      </c>
      <c r="AS1575" s="122">
        <v>277</v>
      </c>
      <c r="AT1575" s="123">
        <f t="shared" si="795"/>
        <v>0</v>
      </c>
      <c r="AU1575" s="124">
        <f t="shared" si="796"/>
        <v>0</v>
      </c>
      <c r="AV1575" s="9" t="s">
        <v>12373</v>
      </c>
      <c r="AX1575" s="129"/>
      <c r="AY1575" s="139"/>
      <c r="AZ1575" s="139"/>
    </row>
    <row r="1576" spans="3:52" ht="50" customHeight="1">
      <c r="C1576" s="52" t="s">
        <v>6318</v>
      </c>
      <c r="D1576" s="130" t="s">
        <v>3603</v>
      </c>
      <c r="E1576" s="110" t="s">
        <v>9756</v>
      </c>
      <c r="F1576" s="132" t="s">
        <v>3604</v>
      </c>
      <c r="G1576" s="125">
        <v>2667.502</v>
      </c>
      <c r="H1576" s="122">
        <v>3394.6930000000002</v>
      </c>
      <c r="I1576" s="123">
        <f t="shared" si="779"/>
        <v>-727.19100000000026</v>
      </c>
      <c r="J1576" s="124">
        <f t="shared" si="780"/>
        <v>-21.421406884216047</v>
      </c>
      <c r="K1576" s="125">
        <v>1726.346</v>
      </c>
      <c r="L1576" s="122">
        <v>2120.768</v>
      </c>
      <c r="M1576" s="123">
        <f t="shared" si="781"/>
        <v>-394.42200000000003</v>
      </c>
      <c r="N1576" s="124">
        <f t="shared" si="782"/>
        <v>-18.598073905302233</v>
      </c>
      <c r="O1576" s="125">
        <v>274.78100000000001</v>
      </c>
      <c r="P1576" s="122">
        <v>304.44499999999999</v>
      </c>
      <c r="Q1576" s="123">
        <f t="shared" si="783"/>
        <v>-29.663999999999987</v>
      </c>
      <c r="R1576" s="124">
        <f t="shared" si="784"/>
        <v>-9.7436318546863916</v>
      </c>
      <c r="S1576" s="125">
        <v>666.375</v>
      </c>
      <c r="T1576" s="122">
        <v>969.48</v>
      </c>
      <c r="U1576" s="123">
        <f t="shared" si="785"/>
        <v>-303.10500000000002</v>
      </c>
      <c r="V1576" s="124">
        <f t="shared" si="786"/>
        <v>-31.264698601312048</v>
      </c>
      <c r="W1576" s="121" t="s">
        <v>11864</v>
      </c>
      <c r="X1576" s="122">
        <v>227</v>
      </c>
      <c r="Y1576" s="122">
        <v>242</v>
      </c>
      <c r="Z1576" s="123">
        <f t="shared" si="787"/>
        <v>-15</v>
      </c>
      <c r="AA1576" s="124">
        <f t="shared" si="788"/>
        <v>-6.1983471074380168</v>
      </c>
      <c r="AB1576" s="28" t="s">
        <v>6403</v>
      </c>
      <c r="AC1576" s="122">
        <v>198</v>
      </c>
      <c r="AD1576" s="122">
        <v>209</v>
      </c>
      <c r="AE1576" s="123">
        <f t="shared" si="789"/>
        <v>-11</v>
      </c>
      <c r="AF1576" s="29">
        <f t="shared" si="790"/>
        <v>-5.2631578947368416</v>
      </c>
      <c r="AG1576" s="28" t="s">
        <v>6388</v>
      </c>
      <c r="AH1576" s="122">
        <v>92</v>
      </c>
      <c r="AI1576" s="122">
        <v>385</v>
      </c>
      <c r="AJ1576" s="123">
        <f t="shared" si="791"/>
        <v>-293</v>
      </c>
      <c r="AK1576" s="124">
        <f t="shared" si="792"/>
        <v>-76.103896103896105</v>
      </c>
      <c r="AL1576" s="28" t="s">
        <v>11865</v>
      </c>
      <c r="AM1576" s="122">
        <v>52</v>
      </c>
      <c r="AN1576" s="122">
        <v>51</v>
      </c>
      <c r="AO1576" s="123">
        <f t="shared" si="793"/>
        <v>1</v>
      </c>
      <c r="AP1576" s="29">
        <f t="shared" si="794"/>
        <v>1.9607843137254901</v>
      </c>
      <c r="AQ1576" s="28" t="s">
        <v>9011</v>
      </c>
      <c r="AR1576" s="122">
        <v>46</v>
      </c>
      <c r="AS1576" s="122">
        <v>40</v>
      </c>
      <c r="AT1576" s="123">
        <f t="shared" si="795"/>
        <v>6</v>
      </c>
      <c r="AU1576" s="124">
        <f t="shared" si="796"/>
        <v>15</v>
      </c>
      <c r="AV1576" s="9" t="s">
        <v>12374</v>
      </c>
      <c r="AX1576" s="129"/>
      <c r="AY1576" s="139"/>
      <c r="AZ1576" s="139"/>
    </row>
    <row r="1577" spans="3:52" ht="50" customHeight="1">
      <c r="C1577" s="52" t="s">
        <v>6318</v>
      </c>
      <c r="D1577" s="106" t="s">
        <v>3605</v>
      </c>
      <c r="E1577" s="110" t="s">
        <v>9756</v>
      </c>
      <c r="F1577" s="108" t="s">
        <v>3606</v>
      </c>
      <c r="G1577" s="125">
        <v>4114.2529999999997</v>
      </c>
      <c r="H1577" s="122">
        <v>3499.2759999999998</v>
      </c>
      <c r="I1577" s="123">
        <f t="shared" si="779"/>
        <v>614.97699999999986</v>
      </c>
      <c r="J1577" s="124">
        <f t="shared" si="780"/>
        <v>17.574406820153651</v>
      </c>
      <c r="K1577" s="125">
        <v>1692.7670000000001</v>
      </c>
      <c r="L1577" s="122">
        <v>1200.568</v>
      </c>
      <c r="M1577" s="123">
        <f t="shared" si="781"/>
        <v>492.19900000000007</v>
      </c>
      <c r="N1577" s="124">
        <f t="shared" si="782"/>
        <v>40.997178002412198</v>
      </c>
      <c r="O1577" s="125">
        <v>240.66900000000001</v>
      </c>
      <c r="P1577" s="122">
        <v>190.54300000000001</v>
      </c>
      <c r="Q1577" s="123">
        <f t="shared" si="783"/>
        <v>50.126000000000005</v>
      </c>
      <c r="R1577" s="124">
        <f t="shared" si="784"/>
        <v>26.306922846811482</v>
      </c>
      <c r="S1577" s="125">
        <v>2180.817</v>
      </c>
      <c r="T1577" s="122">
        <v>2108.165</v>
      </c>
      <c r="U1577" s="123">
        <f t="shared" si="785"/>
        <v>72.652000000000044</v>
      </c>
      <c r="V1577" s="124">
        <f t="shared" si="786"/>
        <v>3.4462198167600753</v>
      </c>
      <c r="W1577" s="121" t="s">
        <v>6607</v>
      </c>
      <c r="X1577" s="122">
        <v>1085</v>
      </c>
      <c r="Y1577" s="122">
        <v>1490</v>
      </c>
      <c r="Z1577" s="123">
        <f t="shared" si="787"/>
        <v>-405</v>
      </c>
      <c r="AA1577" s="124">
        <f t="shared" si="788"/>
        <v>-27.181208053691275</v>
      </c>
      <c r="AB1577" s="28" t="s">
        <v>6456</v>
      </c>
      <c r="AC1577" s="122">
        <v>439</v>
      </c>
      <c r="AD1577" s="122">
        <v>135</v>
      </c>
      <c r="AE1577" s="123">
        <f t="shared" si="789"/>
        <v>304</v>
      </c>
      <c r="AF1577" s="29">
        <f t="shared" si="790"/>
        <v>225.18518518518519</v>
      </c>
      <c r="AG1577" s="28" t="s">
        <v>11866</v>
      </c>
      <c r="AH1577" s="122">
        <v>317</v>
      </c>
      <c r="AI1577" s="122">
        <v>243</v>
      </c>
      <c r="AJ1577" s="123">
        <f t="shared" si="791"/>
        <v>74</v>
      </c>
      <c r="AK1577" s="124">
        <f t="shared" si="792"/>
        <v>30.452674897119341</v>
      </c>
      <c r="AL1577" s="28" t="s">
        <v>11867</v>
      </c>
      <c r="AM1577" s="122">
        <v>161</v>
      </c>
      <c r="AN1577" s="122">
        <v>75</v>
      </c>
      <c r="AO1577" s="123">
        <f t="shared" si="793"/>
        <v>86</v>
      </c>
      <c r="AP1577" s="29">
        <f t="shared" si="794"/>
        <v>114.66666666666667</v>
      </c>
      <c r="AQ1577" s="28" t="s">
        <v>11868</v>
      </c>
      <c r="AR1577" s="122">
        <v>102</v>
      </c>
      <c r="AS1577" s="122">
        <v>104</v>
      </c>
      <c r="AT1577" s="123">
        <f t="shared" si="795"/>
        <v>-2</v>
      </c>
      <c r="AU1577" s="124">
        <f t="shared" si="796"/>
        <v>-1.9230769230769231</v>
      </c>
      <c r="AV1577" s="9" t="s">
        <v>12375</v>
      </c>
      <c r="AX1577" s="129"/>
      <c r="AY1577" s="139"/>
      <c r="AZ1577" s="139"/>
    </row>
    <row r="1578" spans="3:52" ht="50" customHeight="1">
      <c r="C1578" s="52" t="s">
        <v>6318</v>
      </c>
      <c r="D1578" s="106" t="s">
        <v>3607</v>
      </c>
      <c r="E1578" s="110" t="s">
        <v>9756</v>
      </c>
      <c r="F1578" s="108" t="s">
        <v>3608</v>
      </c>
      <c r="G1578" s="125">
        <v>12496.808000000001</v>
      </c>
      <c r="H1578" s="122">
        <v>12207.833000000001</v>
      </c>
      <c r="I1578" s="123">
        <f t="shared" si="779"/>
        <v>288.97500000000036</v>
      </c>
      <c r="J1578" s="124">
        <f t="shared" si="780"/>
        <v>2.3671277285657522</v>
      </c>
      <c r="K1578" s="125">
        <v>6563.7969999999996</v>
      </c>
      <c r="L1578" s="122">
        <v>6558.5159999999996</v>
      </c>
      <c r="M1578" s="123">
        <f t="shared" si="781"/>
        <v>5.2809999999999491</v>
      </c>
      <c r="N1578" s="124">
        <f t="shared" si="782"/>
        <v>8.0521264261609632E-2</v>
      </c>
      <c r="O1578" s="125">
        <v>1043.914</v>
      </c>
      <c r="P1578" s="122">
        <v>1043.0360000000001</v>
      </c>
      <c r="Q1578" s="123">
        <f t="shared" si="783"/>
        <v>0.87799999999992906</v>
      </c>
      <c r="R1578" s="124">
        <f t="shared" si="784"/>
        <v>8.4177343830886861E-2</v>
      </c>
      <c r="S1578" s="125">
        <v>4889.0969999999998</v>
      </c>
      <c r="T1578" s="122">
        <v>4606.2809999999999</v>
      </c>
      <c r="U1578" s="123">
        <f t="shared" si="785"/>
        <v>282.8159999999998</v>
      </c>
      <c r="V1578" s="124">
        <f t="shared" si="786"/>
        <v>6.1397904296329253</v>
      </c>
      <c r="W1578" s="121" t="s">
        <v>6441</v>
      </c>
      <c r="X1578" s="122">
        <v>2632</v>
      </c>
      <c r="Y1578" s="122">
        <v>2129</v>
      </c>
      <c r="Z1578" s="123">
        <f t="shared" si="787"/>
        <v>503</v>
      </c>
      <c r="AA1578" s="124">
        <f t="shared" si="788"/>
        <v>23.626115547205263</v>
      </c>
      <c r="AB1578" s="28" t="s">
        <v>6710</v>
      </c>
      <c r="AC1578" s="122">
        <v>629</v>
      </c>
      <c r="AD1578" s="122">
        <v>916</v>
      </c>
      <c r="AE1578" s="123">
        <f t="shared" si="789"/>
        <v>-287</v>
      </c>
      <c r="AF1578" s="29">
        <f t="shared" si="790"/>
        <v>-31.331877729257641</v>
      </c>
      <c r="AG1578" s="28" t="s">
        <v>6443</v>
      </c>
      <c r="AH1578" s="122">
        <v>620</v>
      </c>
      <c r="AI1578" s="122">
        <v>620</v>
      </c>
      <c r="AJ1578" s="123">
        <f t="shared" si="791"/>
        <v>0</v>
      </c>
      <c r="AK1578" s="124">
        <f t="shared" si="792"/>
        <v>0</v>
      </c>
      <c r="AL1578" s="28" t="s">
        <v>11869</v>
      </c>
      <c r="AM1578" s="122">
        <v>529</v>
      </c>
      <c r="AN1578" s="122">
        <v>499</v>
      </c>
      <c r="AO1578" s="123">
        <f t="shared" si="793"/>
        <v>30</v>
      </c>
      <c r="AP1578" s="29">
        <f t="shared" si="794"/>
        <v>6.0120240480961922</v>
      </c>
      <c r="AQ1578" s="28" t="s">
        <v>11870</v>
      </c>
      <c r="AR1578" s="122">
        <v>249</v>
      </c>
      <c r="AS1578" s="122">
        <v>214</v>
      </c>
      <c r="AT1578" s="123">
        <f t="shared" si="795"/>
        <v>35</v>
      </c>
      <c r="AU1578" s="124">
        <f t="shared" si="796"/>
        <v>16.355140186915886</v>
      </c>
      <c r="AV1578" s="9" t="s">
        <v>12376</v>
      </c>
      <c r="AX1578" s="129"/>
      <c r="AY1578" s="139"/>
      <c r="AZ1578" s="139"/>
    </row>
    <row r="1579" spans="3:52" ht="50" customHeight="1">
      <c r="C1579" s="52" t="s">
        <v>6317</v>
      </c>
      <c r="D1579" s="130" t="s">
        <v>3609</v>
      </c>
      <c r="E1579" s="110" t="s">
        <v>9756</v>
      </c>
      <c r="F1579" s="132" t="s">
        <v>3610</v>
      </c>
      <c r="G1579" s="125">
        <v>24907.297999999999</v>
      </c>
      <c r="H1579" s="122">
        <v>25857.897000000001</v>
      </c>
      <c r="I1579" s="123">
        <f t="shared" si="779"/>
        <v>-950.59900000000198</v>
      </c>
      <c r="J1579" s="124">
        <f t="shared" si="780"/>
        <v>-3.6762425034023529</v>
      </c>
      <c r="K1579" s="125">
        <v>5656.0079999999998</v>
      </c>
      <c r="L1579" s="122">
        <v>5847.4049999999997</v>
      </c>
      <c r="M1579" s="123">
        <f t="shared" si="781"/>
        <v>-191.39699999999993</v>
      </c>
      <c r="N1579" s="124">
        <f t="shared" si="782"/>
        <v>-3.2731955457164319</v>
      </c>
      <c r="O1579" s="125">
        <v>5991.4560000000001</v>
      </c>
      <c r="P1579" s="122">
        <v>6181.4279999999999</v>
      </c>
      <c r="Q1579" s="123">
        <f t="shared" si="783"/>
        <v>-189.97199999999975</v>
      </c>
      <c r="R1579" s="124">
        <f t="shared" si="784"/>
        <v>-3.0732704481876967</v>
      </c>
      <c r="S1579" s="125">
        <v>13259.834000000001</v>
      </c>
      <c r="T1579" s="122">
        <v>13829.064</v>
      </c>
      <c r="U1579" s="123">
        <f t="shared" si="785"/>
        <v>-569.22999999999956</v>
      </c>
      <c r="V1579" s="124">
        <f t="shared" si="786"/>
        <v>-4.1161860267621844</v>
      </c>
      <c r="W1579" s="121" t="s">
        <v>11871</v>
      </c>
      <c r="X1579" s="122">
        <v>4177</v>
      </c>
      <c r="Y1579" s="122">
        <v>4166</v>
      </c>
      <c r="Z1579" s="123">
        <f t="shared" si="787"/>
        <v>11</v>
      </c>
      <c r="AA1579" s="124">
        <f t="shared" si="788"/>
        <v>0.26404224675948151</v>
      </c>
      <c r="AB1579" s="28" t="s">
        <v>6484</v>
      </c>
      <c r="AC1579" s="122">
        <v>3392</v>
      </c>
      <c r="AD1579" s="122">
        <v>3761</v>
      </c>
      <c r="AE1579" s="123">
        <f t="shared" si="789"/>
        <v>-369</v>
      </c>
      <c r="AF1579" s="29">
        <f t="shared" si="790"/>
        <v>-9.8112204201010371</v>
      </c>
      <c r="AG1579" s="28" t="s">
        <v>6441</v>
      </c>
      <c r="AH1579" s="122">
        <v>3294</v>
      </c>
      <c r="AI1579" s="122">
        <v>3563</v>
      </c>
      <c r="AJ1579" s="123">
        <f t="shared" si="791"/>
        <v>-269</v>
      </c>
      <c r="AK1579" s="124">
        <f t="shared" si="792"/>
        <v>-7.5498175694639347</v>
      </c>
      <c r="AL1579" s="28" t="s">
        <v>6418</v>
      </c>
      <c r="AM1579" s="122">
        <v>796</v>
      </c>
      <c r="AN1579" s="122">
        <v>795</v>
      </c>
      <c r="AO1579" s="123">
        <f t="shared" si="793"/>
        <v>1</v>
      </c>
      <c r="AP1579" s="29">
        <f t="shared" si="794"/>
        <v>0.12578616352201258</v>
      </c>
      <c r="AQ1579" s="28" t="s">
        <v>6431</v>
      </c>
      <c r="AR1579" s="122">
        <v>447</v>
      </c>
      <c r="AS1579" s="122">
        <v>397</v>
      </c>
      <c r="AT1579" s="123">
        <f t="shared" si="795"/>
        <v>50</v>
      </c>
      <c r="AU1579" s="124">
        <f t="shared" si="796"/>
        <v>12.594458438287154</v>
      </c>
      <c r="AV1579" s="9" t="s">
        <v>12377</v>
      </c>
      <c r="AX1579" s="129"/>
      <c r="AY1579" s="139"/>
      <c r="AZ1579" s="139"/>
    </row>
    <row r="1580" spans="3:52" ht="50" customHeight="1">
      <c r="C1580" s="52" t="s">
        <v>6318</v>
      </c>
      <c r="D1580" s="130" t="s">
        <v>3611</v>
      </c>
      <c r="E1580" s="110" t="s">
        <v>9756</v>
      </c>
      <c r="F1580" s="132" t="s">
        <v>3612</v>
      </c>
      <c r="G1580" s="125">
        <v>14474.266</v>
      </c>
      <c r="H1580" s="122">
        <v>14139.689</v>
      </c>
      <c r="I1580" s="123">
        <f t="shared" si="779"/>
        <v>334.57699999999932</v>
      </c>
      <c r="J1580" s="124">
        <f t="shared" si="780"/>
        <v>2.3662260181252877</v>
      </c>
      <c r="K1580" s="125">
        <v>2766.9180000000001</v>
      </c>
      <c r="L1580" s="122">
        <v>2756.0459999999998</v>
      </c>
      <c r="M1580" s="123">
        <f t="shared" si="781"/>
        <v>10.872000000000298</v>
      </c>
      <c r="N1580" s="124">
        <f t="shared" si="782"/>
        <v>0.394478176343947</v>
      </c>
      <c r="O1580" s="125">
        <v>3896.663</v>
      </c>
      <c r="P1580" s="122">
        <v>3633.6619999999998</v>
      </c>
      <c r="Q1580" s="123">
        <f t="shared" si="783"/>
        <v>263.0010000000002</v>
      </c>
      <c r="R1580" s="124">
        <f t="shared" si="784"/>
        <v>7.2379049014465364</v>
      </c>
      <c r="S1580" s="125">
        <v>7810.6850000000004</v>
      </c>
      <c r="T1580" s="122">
        <v>7749.9809999999998</v>
      </c>
      <c r="U1580" s="123">
        <f t="shared" si="785"/>
        <v>60.704000000000633</v>
      </c>
      <c r="V1580" s="124">
        <f t="shared" si="786"/>
        <v>0.7832793396525829</v>
      </c>
      <c r="W1580" s="121" t="s">
        <v>6403</v>
      </c>
      <c r="X1580" s="122">
        <v>2498</v>
      </c>
      <c r="Y1580" s="122">
        <v>2494</v>
      </c>
      <c r="Z1580" s="123">
        <f t="shared" si="787"/>
        <v>4</v>
      </c>
      <c r="AA1580" s="124">
        <f t="shared" si="788"/>
        <v>0.16038492381716118</v>
      </c>
      <c r="AB1580" s="28" t="s">
        <v>11853</v>
      </c>
      <c r="AC1580" s="122">
        <v>2414</v>
      </c>
      <c r="AD1580" s="122">
        <v>2462</v>
      </c>
      <c r="AE1580" s="123">
        <f t="shared" si="789"/>
        <v>-48</v>
      </c>
      <c r="AF1580" s="29">
        <f t="shared" si="790"/>
        <v>-1.949634443541836</v>
      </c>
      <c r="AG1580" s="28" t="s">
        <v>6443</v>
      </c>
      <c r="AH1580" s="122">
        <v>1718</v>
      </c>
      <c r="AI1580" s="122">
        <v>1663</v>
      </c>
      <c r="AJ1580" s="123">
        <f t="shared" si="791"/>
        <v>55</v>
      </c>
      <c r="AK1580" s="124">
        <f t="shared" si="792"/>
        <v>3.3072760072158749</v>
      </c>
      <c r="AL1580" s="28" t="s">
        <v>11854</v>
      </c>
      <c r="AM1580" s="122">
        <v>602</v>
      </c>
      <c r="AN1580" s="122">
        <v>598</v>
      </c>
      <c r="AO1580" s="123">
        <f t="shared" si="793"/>
        <v>4</v>
      </c>
      <c r="AP1580" s="29">
        <f t="shared" si="794"/>
        <v>0.66889632107023411</v>
      </c>
      <c r="AQ1580" s="28" t="s">
        <v>7064</v>
      </c>
      <c r="AR1580" s="122">
        <v>375</v>
      </c>
      <c r="AS1580" s="122">
        <v>360</v>
      </c>
      <c r="AT1580" s="123">
        <f t="shared" si="795"/>
        <v>15</v>
      </c>
      <c r="AU1580" s="124">
        <f t="shared" si="796"/>
        <v>4.1666666666666661</v>
      </c>
      <c r="AV1580" s="9" t="s">
        <v>12378</v>
      </c>
      <c r="AX1580" s="129"/>
      <c r="AY1580" s="139"/>
      <c r="AZ1580" s="139"/>
    </row>
    <row r="1581" spans="3:52" ht="50" customHeight="1">
      <c r="C1581" s="52" t="s">
        <v>6319</v>
      </c>
      <c r="D1581" s="130" t="s">
        <v>3613</v>
      </c>
      <c r="E1581" s="110" t="s">
        <v>9756</v>
      </c>
      <c r="F1581" s="132" t="s">
        <v>3614</v>
      </c>
      <c r="G1581" s="125">
        <v>2133.5659999999998</v>
      </c>
      <c r="H1581" s="122">
        <v>2021.825</v>
      </c>
      <c r="I1581" s="123">
        <f t="shared" si="779"/>
        <v>111.74099999999976</v>
      </c>
      <c r="J1581" s="124">
        <f t="shared" si="780"/>
        <v>5.5267394556897731</v>
      </c>
      <c r="K1581" s="125">
        <v>971.96100000000001</v>
      </c>
      <c r="L1581" s="122">
        <v>971.42100000000005</v>
      </c>
      <c r="M1581" s="123">
        <f t="shared" si="781"/>
        <v>0.53999999999996362</v>
      </c>
      <c r="N1581" s="124">
        <f t="shared" si="782"/>
        <v>5.5588668558736488E-2</v>
      </c>
      <c r="O1581" s="125">
        <v>472.68599999999998</v>
      </c>
      <c r="P1581" s="122">
        <v>332.31200000000001</v>
      </c>
      <c r="Q1581" s="123">
        <f t="shared" si="783"/>
        <v>140.37399999999997</v>
      </c>
      <c r="R1581" s="124">
        <f t="shared" si="784"/>
        <v>42.241628349262129</v>
      </c>
      <c r="S1581" s="125">
        <v>688.91899999999998</v>
      </c>
      <c r="T1581" s="122">
        <v>718.09199999999998</v>
      </c>
      <c r="U1581" s="123">
        <f t="shared" si="785"/>
        <v>-29.173000000000002</v>
      </c>
      <c r="V1581" s="124">
        <f t="shared" si="786"/>
        <v>-4.0625713696852213</v>
      </c>
      <c r="W1581" s="121" t="s">
        <v>11872</v>
      </c>
      <c r="X1581" s="122">
        <v>341</v>
      </c>
      <c r="Y1581" s="122">
        <v>336</v>
      </c>
      <c r="Z1581" s="123">
        <f t="shared" si="787"/>
        <v>5</v>
      </c>
      <c r="AA1581" s="124">
        <f t="shared" si="788"/>
        <v>1.4880952380952379</v>
      </c>
      <c r="AB1581" s="28" t="s">
        <v>11873</v>
      </c>
      <c r="AC1581" s="122">
        <v>288</v>
      </c>
      <c r="AD1581" s="122">
        <v>305</v>
      </c>
      <c r="AE1581" s="123">
        <f t="shared" si="789"/>
        <v>-17</v>
      </c>
      <c r="AF1581" s="29">
        <f t="shared" si="790"/>
        <v>-5.5737704918032787</v>
      </c>
      <c r="AG1581" s="28" t="s">
        <v>6670</v>
      </c>
      <c r="AH1581" s="122">
        <v>34</v>
      </c>
      <c r="AI1581" s="122">
        <v>35</v>
      </c>
      <c r="AJ1581" s="123">
        <f t="shared" si="791"/>
        <v>-1</v>
      </c>
      <c r="AK1581" s="124">
        <f t="shared" si="792"/>
        <v>-2.8571428571428572</v>
      </c>
      <c r="AL1581" s="28" t="s">
        <v>11874</v>
      </c>
      <c r="AM1581" s="122">
        <v>10</v>
      </c>
      <c r="AN1581" s="122">
        <v>10</v>
      </c>
      <c r="AO1581" s="123">
        <f t="shared" si="793"/>
        <v>0</v>
      </c>
      <c r="AP1581" s="29">
        <f t="shared" si="794"/>
        <v>0</v>
      </c>
      <c r="AQ1581" s="28" t="s">
        <v>11875</v>
      </c>
      <c r="AR1581" s="122">
        <v>8</v>
      </c>
      <c r="AS1581" s="122">
        <v>8</v>
      </c>
      <c r="AT1581" s="123">
        <f t="shared" si="795"/>
        <v>0</v>
      </c>
      <c r="AU1581" s="124">
        <f t="shared" si="796"/>
        <v>0</v>
      </c>
      <c r="AV1581" s="9" t="s">
        <v>12146</v>
      </c>
      <c r="AX1581" s="129"/>
      <c r="AY1581" s="139"/>
      <c r="AZ1581" s="139"/>
    </row>
    <row r="1582" spans="3:52" ht="50" customHeight="1">
      <c r="C1582" s="52" t="s">
        <v>6319</v>
      </c>
      <c r="D1582" s="130" t="s">
        <v>3615</v>
      </c>
      <c r="E1582" s="110" t="s">
        <v>9756</v>
      </c>
      <c r="F1582" s="132" t="s">
        <v>3616</v>
      </c>
      <c r="G1582" s="125">
        <v>3051.6019999999999</v>
      </c>
      <c r="H1582" s="122">
        <v>2905.4409999999998</v>
      </c>
      <c r="I1582" s="123">
        <f t="shared" si="779"/>
        <v>146.16100000000006</v>
      </c>
      <c r="J1582" s="124">
        <f t="shared" si="780"/>
        <v>5.0305960437675408</v>
      </c>
      <c r="K1582" s="125">
        <v>1131.375</v>
      </c>
      <c r="L1582" s="122">
        <v>1026.7429999999999</v>
      </c>
      <c r="M1582" s="123">
        <f t="shared" si="781"/>
        <v>104.63200000000006</v>
      </c>
      <c r="N1582" s="124">
        <f t="shared" si="782"/>
        <v>10.190670888430704</v>
      </c>
      <c r="O1582" s="125">
        <v>517.65300000000002</v>
      </c>
      <c r="P1582" s="122">
        <v>517.17200000000003</v>
      </c>
      <c r="Q1582" s="123">
        <f t="shared" si="783"/>
        <v>0.48099999999999454</v>
      </c>
      <c r="R1582" s="124">
        <f t="shared" si="784"/>
        <v>9.3005808512447413E-2</v>
      </c>
      <c r="S1582" s="125">
        <v>1402.5740000000001</v>
      </c>
      <c r="T1582" s="122">
        <v>1361.5260000000001</v>
      </c>
      <c r="U1582" s="123">
        <f t="shared" si="785"/>
        <v>41.048000000000002</v>
      </c>
      <c r="V1582" s="124">
        <f t="shared" si="786"/>
        <v>3.0148524523218803</v>
      </c>
      <c r="W1582" s="121" t="s">
        <v>11876</v>
      </c>
      <c r="X1582" s="122">
        <v>441</v>
      </c>
      <c r="Y1582" s="122">
        <v>439</v>
      </c>
      <c r="Z1582" s="123">
        <f t="shared" si="787"/>
        <v>2</v>
      </c>
      <c r="AA1582" s="124">
        <f t="shared" si="788"/>
        <v>0.45558086560364464</v>
      </c>
      <c r="AB1582" s="28" t="s">
        <v>11877</v>
      </c>
      <c r="AC1582" s="122">
        <v>231</v>
      </c>
      <c r="AD1582" s="122">
        <v>201</v>
      </c>
      <c r="AE1582" s="123">
        <f t="shared" si="789"/>
        <v>30</v>
      </c>
      <c r="AF1582" s="29">
        <f t="shared" si="790"/>
        <v>14.925373134328357</v>
      </c>
      <c r="AG1582" s="28" t="s">
        <v>11878</v>
      </c>
      <c r="AH1582" s="122">
        <v>200</v>
      </c>
      <c r="AI1582" s="122">
        <v>200</v>
      </c>
      <c r="AJ1582" s="123">
        <f t="shared" si="791"/>
        <v>0</v>
      </c>
      <c r="AK1582" s="124">
        <f t="shared" si="792"/>
        <v>0</v>
      </c>
      <c r="AL1582" s="28" t="s">
        <v>6418</v>
      </c>
      <c r="AM1582" s="122">
        <v>181</v>
      </c>
      <c r="AN1582" s="122">
        <v>181</v>
      </c>
      <c r="AO1582" s="123">
        <f t="shared" si="793"/>
        <v>0</v>
      </c>
      <c r="AP1582" s="29">
        <f t="shared" si="794"/>
        <v>0</v>
      </c>
      <c r="AQ1582" s="28" t="s">
        <v>11879</v>
      </c>
      <c r="AR1582" s="122">
        <v>124</v>
      </c>
      <c r="AS1582" s="122">
        <v>124</v>
      </c>
      <c r="AT1582" s="123">
        <f t="shared" si="795"/>
        <v>0</v>
      </c>
      <c r="AU1582" s="124">
        <f t="shared" si="796"/>
        <v>0</v>
      </c>
      <c r="AV1582" s="9" t="s">
        <v>12379</v>
      </c>
      <c r="AX1582" s="129"/>
      <c r="AY1582" s="139"/>
      <c r="AZ1582" s="139"/>
    </row>
    <row r="1583" spans="3:52" ht="50" customHeight="1">
      <c r="C1583" s="52" t="s">
        <v>6319</v>
      </c>
      <c r="D1583" s="130" t="s">
        <v>3617</v>
      </c>
      <c r="E1583" s="110" t="s">
        <v>9756</v>
      </c>
      <c r="F1583" s="132" t="s">
        <v>3618</v>
      </c>
      <c r="G1583" s="125">
        <v>4878.2039999999997</v>
      </c>
      <c r="H1583" s="122">
        <v>4831.4880000000003</v>
      </c>
      <c r="I1583" s="123">
        <f t="shared" si="779"/>
        <v>46.71599999999944</v>
      </c>
      <c r="J1583" s="124">
        <f t="shared" si="780"/>
        <v>0.96690708949291482</v>
      </c>
      <c r="K1583" s="125">
        <v>2176.623</v>
      </c>
      <c r="L1583" s="122">
        <v>2174.7919999999999</v>
      </c>
      <c r="M1583" s="123">
        <f t="shared" si="781"/>
        <v>1.831000000000131</v>
      </c>
      <c r="N1583" s="124">
        <f t="shared" si="782"/>
        <v>8.4191959506938183E-2</v>
      </c>
      <c r="O1583" s="125">
        <v>14.557</v>
      </c>
      <c r="P1583" s="122">
        <v>14.538</v>
      </c>
      <c r="Q1583" s="123">
        <f t="shared" si="783"/>
        <v>1.9000000000000128E-2</v>
      </c>
      <c r="R1583" s="124">
        <f t="shared" si="784"/>
        <v>0.13069197963956616</v>
      </c>
      <c r="S1583" s="125">
        <v>2687.0239999999999</v>
      </c>
      <c r="T1583" s="122">
        <v>2642.1579999999999</v>
      </c>
      <c r="U1583" s="123">
        <f t="shared" si="785"/>
        <v>44.865999999999985</v>
      </c>
      <c r="V1583" s="124">
        <f t="shared" si="786"/>
        <v>1.6980816438683828</v>
      </c>
      <c r="W1583" s="121" t="s">
        <v>6514</v>
      </c>
      <c r="X1583" s="122">
        <v>1174</v>
      </c>
      <c r="Y1583" s="122">
        <v>1005</v>
      </c>
      <c r="Z1583" s="123">
        <f t="shared" si="787"/>
        <v>169</v>
      </c>
      <c r="AA1583" s="124">
        <f t="shared" si="788"/>
        <v>16.815920398009951</v>
      </c>
      <c r="AB1583" s="28" t="s">
        <v>6432</v>
      </c>
      <c r="AC1583" s="122">
        <v>643</v>
      </c>
      <c r="AD1583" s="122">
        <v>779</v>
      </c>
      <c r="AE1583" s="123">
        <f t="shared" si="789"/>
        <v>-136</v>
      </c>
      <c r="AF1583" s="29">
        <f t="shared" si="790"/>
        <v>-17.458279845956355</v>
      </c>
      <c r="AG1583" s="28" t="s">
        <v>8233</v>
      </c>
      <c r="AH1583" s="122">
        <v>270</v>
      </c>
      <c r="AI1583" s="122">
        <v>270</v>
      </c>
      <c r="AJ1583" s="123">
        <f t="shared" si="791"/>
        <v>0</v>
      </c>
      <c r="AK1583" s="124">
        <f t="shared" si="792"/>
        <v>0</v>
      </c>
      <c r="AL1583" s="28" t="s">
        <v>11880</v>
      </c>
      <c r="AM1583" s="122">
        <v>256</v>
      </c>
      <c r="AN1583" s="122">
        <v>279</v>
      </c>
      <c r="AO1583" s="123">
        <f t="shared" si="793"/>
        <v>-23</v>
      </c>
      <c r="AP1583" s="29">
        <f t="shared" si="794"/>
        <v>-8.2437275985663092</v>
      </c>
      <c r="AQ1583" s="28" t="s">
        <v>11881</v>
      </c>
      <c r="AR1583" s="122">
        <v>146</v>
      </c>
      <c r="AS1583" s="122">
        <v>138</v>
      </c>
      <c r="AT1583" s="123">
        <f t="shared" si="795"/>
        <v>8</v>
      </c>
      <c r="AU1583" s="124">
        <f t="shared" si="796"/>
        <v>5.7971014492753623</v>
      </c>
      <c r="AV1583" s="9" t="s">
        <v>12380</v>
      </c>
      <c r="AX1583" s="129"/>
      <c r="AY1583" s="139"/>
      <c r="AZ1583" s="139"/>
    </row>
    <row r="1584" spans="3:52" ht="50" customHeight="1">
      <c r="C1584" s="52" t="s">
        <v>6319</v>
      </c>
      <c r="D1584" s="130" t="s">
        <v>3619</v>
      </c>
      <c r="E1584" s="110" t="s">
        <v>9756</v>
      </c>
      <c r="F1584" s="132" t="s">
        <v>3620</v>
      </c>
      <c r="G1584" s="125">
        <v>2259.4659999999999</v>
      </c>
      <c r="H1584" s="122">
        <v>2499.7429999999999</v>
      </c>
      <c r="I1584" s="123">
        <f t="shared" si="779"/>
        <v>-240.27700000000004</v>
      </c>
      <c r="J1584" s="124">
        <f t="shared" si="780"/>
        <v>-9.6120681206027996</v>
      </c>
      <c r="K1584" s="125">
        <v>1448.4849999999999</v>
      </c>
      <c r="L1584" s="122">
        <v>1381.577</v>
      </c>
      <c r="M1584" s="123">
        <f t="shared" si="781"/>
        <v>66.907999999999902</v>
      </c>
      <c r="N1584" s="124">
        <f t="shared" si="782"/>
        <v>4.842871588047565</v>
      </c>
      <c r="O1584" s="125">
        <v>1.169</v>
      </c>
      <c r="P1584" s="122">
        <v>237.696</v>
      </c>
      <c r="Q1584" s="123">
        <f t="shared" si="783"/>
        <v>-236.52699999999999</v>
      </c>
      <c r="R1584" s="124">
        <f t="shared" si="784"/>
        <v>-99.508195341949374</v>
      </c>
      <c r="S1584" s="125">
        <v>809.81200000000001</v>
      </c>
      <c r="T1584" s="122">
        <v>880.47</v>
      </c>
      <c r="U1584" s="123">
        <f t="shared" si="785"/>
        <v>-70.658000000000015</v>
      </c>
      <c r="V1584" s="124">
        <f t="shared" si="786"/>
        <v>-8.025032085136349</v>
      </c>
      <c r="W1584" s="121" t="s">
        <v>11882</v>
      </c>
      <c r="X1584" s="122">
        <v>224</v>
      </c>
      <c r="Y1584" s="122">
        <v>227</v>
      </c>
      <c r="Z1584" s="123">
        <f t="shared" si="787"/>
        <v>-3</v>
      </c>
      <c r="AA1584" s="124">
        <f t="shared" si="788"/>
        <v>-1.3215859030837005</v>
      </c>
      <c r="AB1584" s="28" t="s">
        <v>6434</v>
      </c>
      <c r="AC1584" s="122">
        <v>170</v>
      </c>
      <c r="AD1584" s="122">
        <v>170</v>
      </c>
      <c r="AE1584" s="123">
        <f t="shared" si="789"/>
        <v>0</v>
      </c>
      <c r="AF1584" s="29">
        <f t="shared" si="790"/>
        <v>0</v>
      </c>
      <c r="AG1584" s="28" t="s">
        <v>6963</v>
      </c>
      <c r="AH1584" s="122">
        <v>169</v>
      </c>
      <c r="AI1584" s="122" t="s">
        <v>12700</v>
      </c>
      <c r="AJ1584" s="123">
        <v>169</v>
      </c>
      <c r="AK1584" s="124" t="s">
        <v>6914</v>
      </c>
      <c r="AL1584" s="28" t="s">
        <v>7109</v>
      </c>
      <c r="AM1584" s="122">
        <v>130</v>
      </c>
      <c r="AN1584" s="122">
        <v>99</v>
      </c>
      <c r="AO1584" s="123">
        <f t="shared" si="793"/>
        <v>31</v>
      </c>
      <c r="AP1584" s="29">
        <f t="shared" si="794"/>
        <v>31.313131313131315</v>
      </c>
      <c r="AQ1584" s="28" t="s">
        <v>11883</v>
      </c>
      <c r="AR1584" s="122">
        <v>70</v>
      </c>
      <c r="AS1584" s="122">
        <v>70</v>
      </c>
      <c r="AT1584" s="123">
        <f t="shared" si="795"/>
        <v>0</v>
      </c>
      <c r="AU1584" s="124">
        <f t="shared" si="796"/>
        <v>0</v>
      </c>
      <c r="AV1584" s="9" t="s">
        <v>12381</v>
      </c>
      <c r="AX1584" s="129"/>
      <c r="AY1584" s="139"/>
      <c r="AZ1584" s="139"/>
    </row>
    <row r="1585" spans="3:52" ht="50" customHeight="1">
      <c r="C1585" s="52" t="s">
        <v>6319</v>
      </c>
      <c r="D1585" s="130" t="s">
        <v>3621</v>
      </c>
      <c r="E1585" s="110" t="s">
        <v>9756</v>
      </c>
      <c r="F1585" s="132" t="s">
        <v>3622</v>
      </c>
      <c r="G1585" s="125">
        <v>782.85699999999997</v>
      </c>
      <c r="H1585" s="122">
        <v>992.221</v>
      </c>
      <c r="I1585" s="123">
        <f t="shared" si="779"/>
        <v>-209.36400000000003</v>
      </c>
      <c r="J1585" s="124">
        <f t="shared" si="780"/>
        <v>-21.100541109289164</v>
      </c>
      <c r="K1585" s="125">
        <v>393.435</v>
      </c>
      <c r="L1585" s="122">
        <v>640.59100000000001</v>
      </c>
      <c r="M1585" s="123">
        <f t="shared" si="781"/>
        <v>-247.15600000000001</v>
      </c>
      <c r="N1585" s="124">
        <f t="shared" si="782"/>
        <v>-38.582496475910524</v>
      </c>
      <c r="O1585" s="125">
        <v>44.634</v>
      </c>
      <c r="P1585" s="122">
        <v>44.628999999999998</v>
      </c>
      <c r="Q1585" s="123">
        <f t="shared" si="783"/>
        <v>5.000000000002558E-3</v>
      </c>
      <c r="R1585" s="124">
        <f t="shared" si="784"/>
        <v>1.120347755944018E-2</v>
      </c>
      <c r="S1585" s="125">
        <v>344.78800000000001</v>
      </c>
      <c r="T1585" s="122">
        <v>307.00099999999998</v>
      </c>
      <c r="U1585" s="123">
        <f t="shared" si="785"/>
        <v>37.787000000000035</v>
      </c>
      <c r="V1585" s="124">
        <f t="shared" si="786"/>
        <v>12.308428962772121</v>
      </c>
      <c r="W1585" s="121" t="s">
        <v>6410</v>
      </c>
      <c r="X1585" s="122">
        <v>123</v>
      </c>
      <c r="Y1585" s="122">
        <v>123</v>
      </c>
      <c r="Z1585" s="123">
        <f t="shared" si="787"/>
        <v>0</v>
      </c>
      <c r="AA1585" s="124">
        <f t="shared" si="788"/>
        <v>0</v>
      </c>
      <c r="AB1585" s="28" t="s">
        <v>6396</v>
      </c>
      <c r="AC1585" s="122">
        <v>104</v>
      </c>
      <c r="AD1585" s="122">
        <v>66</v>
      </c>
      <c r="AE1585" s="123">
        <f t="shared" si="789"/>
        <v>38</v>
      </c>
      <c r="AF1585" s="29">
        <f t="shared" si="790"/>
        <v>57.575757575757578</v>
      </c>
      <c r="AG1585" s="28" t="s">
        <v>6488</v>
      </c>
      <c r="AH1585" s="122">
        <v>90</v>
      </c>
      <c r="AI1585" s="122">
        <v>90</v>
      </c>
      <c r="AJ1585" s="123">
        <f t="shared" si="791"/>
        <v>0</v>
      </c>
      <c r="AK1585" s="124">
        <f t="shared" si="792"/>
        <v>0</v>
      </c>
      <c r="AL1585" s="28" t="s">
        <v>6452</v>
      </c>
      <c r="AM1585" s="122">
        <v>14</v>
      </c>
      <c r="AN1585" s="122">
        <v>14</v>
      </c>
      <c r="AO1585" s="123">
        <f t="shared" si="793"/>
        <v>0</v>
      </c>
      <c r="AP1585" s="29">
        <f t="shared" si="794"/>
        <v>0</v>
      </c>
      <c r="AQ1585" s="28" t="s">
        <v>11884</v>
      </c>
      <c r="AR1585" s="122">
        <v>12</v>
      </c>
      <c r="AS1585" s="122">
        <v>12</v>
      </c>
      <c r="AT1585" s="123">
        <f t="shared" si="795"/>
        <v>0</v>
      </c>
      <c r="AU1585" s="124">
        <f t="shared" si="796"/>
        <v>0</v>
      </c>
      <c r="AV1585" s="9" t="s">
        <v>12146</v>
      </c>
      <c r="AX1585" s="129"/>
      <c r="AY1585" s="139"/>
      <c r="AZ1585" s="139"/>
    </row>
    <row r="1586" spans="3:52" ht="50" customHeight="1">
      <c r="C1586" s="52" t="s">
        <v>6319</v>
      </c>
      <c r="D1586" s="130" t="s">
        <v>3623</v>
      </c>
      <c r="E1586" s="110" t="s">
        <v>9756</v>
      </c>
      <c r="F1586" s="132" t="s">
        <v>3624</v>
      </c>
      <c r="G1586" s="125">
        <v>1741.0029999999999</v>
      </c>
      <c r="H1586" s="122">
        <v>2210.636</v>
      </c>
      <c r="I1586" s="123">
        <f t="shared" si="779"/>
        <v>-469.63300000000004</v>
      </c>
      <c r="J1586" s="124">
        <f t="shared" si="780"/>
        <v>-21.244248261586261</v>
      </c>
      <c r="K1586" s="125">
        <v>965.00099999999998</v>
      </c>
      <c r="L1586" s="122">
        <v>905.26300000000003</v>
      </c>
      <c r="M1586" s="123">
        <f t="shared" si="781"/>
        <v>59.737999999999943</v>
      </c>
      <c r="N1586" s="124">
        <f t="shared" si="782"/>
        <v>6.5989662672615523</v>
      </c>
      <c r="O1586" s="125">
        <v>79.665999999999997</v>
      </c>
      <c r="P1586" s="122">
        <v>72.206000000000003</v>
      </c>
      <c r="Q1586" s="123">
        <f t="shared" si="783"/>
        <v>7.4599999999999937</v>
      </c>
      <c r="R1586" s="124">
        <f t="shared" si="784"/>
        <v>10.331551394620936</v>
      </c>
      <c r="S1586" s="125">
        <v>696.33600000000001</v>
      </c>
      <c r="T1586" s="122">
        <v>1233.1669999999999</v>
      </c>
      <c r="U1586" s="123">
        <f t="shared" si="785"/>
        <v>-536.8309999999999</v>
      </c>
      <c r="V1586" s="124">
        <f t="shared" si="786"/>
        <v>-43.532708870736883</v>
      </c>
      <c r="W1586" s="121" t="s">
        <v>11885</v>
      </c>
      <c r="X1586" s="122">
        <v>351</v>
      </c>
      <c r="Y1586" s="122">
        <v>356</v>
      </c>
      <c r="Z1586" s="123">
        <f t="shared" si="787"/>
        <v>-5</v>
      </c>
      <c r="AA1586" s="124">
        <f t="shared" si="788"/>
        <v>-1.4044943820224718</v>
      </c>
      <c r="AB1586" s="28" t="s">
        <v>11886</v>
      </c>
      <c r="AC1586" s="122">
        <v>130</v>
      </c>
      <c r="AD1586" s="122">
        <v>644</v>
      </c>
      <c r="AE1586" s="123">
        <f t="shared" si="789"/>
        <v>-514</v>
      </c>
      <c r="AF1586" s="29">
        <f t="shared" si="790"/>
        <v>-79.813664596273298</v>
      </c>
      <c r="AG1586" s="28" t="s">
        <v>6502</v>
      </c>
      <c r="AH1586" s="122">
        <v>123</v>
      </c>
      <c r="AI1586" s="122">
        <v>144</v>
      </c>
      <c r="AJ1586" s="123">
        <f t="shared" si="791"/>
        <v>-21</v>
      </c>
      <c r="AK1586" s="124">
        <f t="shared" si="792"/>
        <v>-14.583333333333334</v>
      </c>
      <c r="AL1586" s="28" t="s">
        <v>6400</v>
      </c>
      <c r="AM1586" s="122">
        <v>49</v>
      </c>
      <c r="AN1586" s="122">
        <v>52</v>
      </c>
      <c r="AO1586" s="123">
        <f t="shared" si="793"/>
        <v>-3</v>
      </c>
      <c r="AP1586" s="29">
        <f t="shared" si="794"/>
        <v>-5.7692307692307692</v>
      </c>
      <c r="AQ1586" s="28" t="s">
        <v>11887</v>
      </c>
      <c r="AR1586" s="122">
        <v>32</v>
      </c>
      <c r="AS1586" s="122">
        <v>32</v>
      </c>
      <c r="AT1586" s="123">
        <f t="shared" si="795"/>
        <v>0</v>
      </c>
      <c r="AU1586" s="124">
        <f t="shared" si="796"/>
        <v>0</v>
      </c>
      <c r="AV1586" s="9" t="s">
        <v>12382</v>
      </c>
      <c r="AX1586" s="129"/>
      <c r="AY1586" s="139"/>
      <c r="AZ1586" s="139"/>
    </row>
    <row r="1587" spans="3:52" ht="50" customHeight="1">
      <c r="C1587" s="52" t="s">
        <v>6320</v>
      </c>
      <c r="D1587" s="130" t="s">
        <v>3625</v>
      </c>
      <c r="E1587" s="110" t="s">
        <v>9756</v>
      </c>
      <c r="F1587" s="132" t="s">
        <v>3626</v>
      </c>
      <c r="G1587" s="125">
        <v>9888.0439999999999</v>
      </c>
      <c r="H1587" s="122">
        <v>13400.751</v>
      </c>
      <c r="I1587" s="123">
        <f t="shared" si="779"/>
        <v>-3512.7070000000003</v>
      </c>
      <c r="J1587" s="124">
        <f t="shared" si="780"/>
        <v>-26.212762254891537</v>
      </c>
      <c r="K1587" s="125">
        <v>9827.1970000000001</v>
      </c>
      <c r="L1587" s="122">
        <v>13331.388000000001</v>
      </c>
      <c r="M1587" s="123">
        <f t="shared" si="781"/>
        <v>-3504.1910000000007</v>
      </c>
      <c r="N1587" s="124">
        <f t="shared" si="782"/>
        <v>-26.285267520531246</v>
      </c>
      <c r="O1587" s="125" t="s">
        <v>11840</v>
      </c>
      <c r="P1587" s="122" t="s">
        <v>11840</v>
      </c>
      <c r="Q1587" s="123" t="s">
        <v>11839</v>
      </c>
      <c r="R1587" s="124" t="s">
        <v>11840</v>
      </c>
      <c r="S1587" s="125">
        <v>60.847000000000001</v>
      </c>
      <c r="T1587" s="122">
        <v>69.363</v>
      </c>
      <c r="U1587" s="123">
        <f t="shared" si="785"/>
        <v>-8.5159999999999982</v>
      </c>
      <c r="V1587" s="124">
        <f t="shared" si="786"/>
        <v>-12.277438980436253</v>
      </c>
      <c r="W1587" s="121" t="s">
        <v>11888</v>
      </c>
      <c r="X1587" s="122">
        <v>61</v>
      </c>
      <c r="Y1587" s="122">
        <v>69</v>
      </c>
      <c r="Z1587" s="123" t="s">
        <v>8118</v>
      </c>
      <c r="AA1587" s="124" t="s">
        <v>11889</v>
      </c>
      <c r="AB1587" s="28" t="s">
        <v>11839</v>
      </c>
      <c r="AC1587" s="122" t="s">
        <v>11839</v>
      </c>
      <c r="AD1587" s="122" t="s">
        <v>11839</v>
      </c>
      <c r="AE1587" s="123" t="s">
        <v>11839</v>
      </c>
      <c r="AF1587" s="29" t="s">
        <v>11839</v>
      </c>
      <c r="AG1587" s="28" t="s">
        <v>11839</v>
      </c>
      <c r="AH1587" s="122" t="s">
        <v>11839</v>
      </c>
      <c r="AI1587" s="122" t="s">
        <v>11839</v>
      </c>
      <c r="AJ1587" s="123" t="s">
        <v>11839</v>
      </c>
      <c r="AK1587" s="124" t="s">
        <v>11839</v>
      </c>
      <c r="AL1587" s="28" t="s">
        <v>11839</v>
      </c>
      <c r="AM1587" s="122" t="s">
        <v>11839</v>
      </c>
      <c r="AN1587" s="122" t="s">
        <v>11839</v>
      </c>
      <c r="AO1587" s="123" t="s">
        <v>11839</v>
      </c>
      <c r="AP1587" s="29" t="s">
        <v>11839</v>
      </c>
      <c r="AQ1587" s="28" t="s">
        <v>11839</v>
      </c>
      <c r="AR1587" s="122" t="s">
        <v>11839</v>
      </c>
      <c r="AS1587" s="122" t="s">
        <v>11839</v>
      </c>
      <c r="AT1587" s="123" t="s">
        <v>11839</v>
      </c>
      <c r="AU1587" s="124" t="s">
        <v>11837</v>
      </c>
      <c r="AV1587" s="104"/>
      <c r="AX1587" s="129"/>
      <c r="AY1587" s="139"/>
      <c r="AZ1587" s="139"/>
    </row>
    <row r="1588" spans="3:52" ht="50" customHeight="1">
      <c r="C1588" s="52" t="s">
        <v>6320</v>
      </c>
      <c r="D1588" s="109" t="s">
        <v>3627</v>
      </c>
      <c r="E1588" s="110" t="s">
        <v>9756</v>
      </c>
      <c r="F1588" s="111" t="s">
        <v>3628</v>
      </c>
      <c r="G1588" s="125">
        <v>51.109000000000002</v>
      </c>
      <c r="H1588" s="122">
        <v>46.222999999999999</v>
      </c>
      <c r="I1588" s="123">
        <f t="shared" si="779"/>
        <v>4.8860000000000028</v>
      </c>
      <c r="J1588" s="124">
        <f t="shared" si="780"/>
        <v>10.570495208013334</v>
      </c>
      <c r="K1588" s="125">
        <v>34.441000000000003</v>
      </c>
      <c r="L1588" s="122">
        <v>29.571999999999999</v>
      </c>
      <c r="M1588" s="123">
        <f t="shared" si="781"/>
        <v>4.8690000000000033</v>
      </c>
      <c r="N1588" s="124">
        <f t="shared" si="782"/>
        <v>16.464899229000419</v>
      </c>
      <c r="O1588" s="125" t="s">
        <v>11840</v>
      </c>
      <c r="P1588" s="122" t="s">
        <v>11840</v>
      </c>
      <c r="Q1588" s="123" t="s">
        <v>11839</v>
      </c>
      <c r="R1588" s="124" t="s">
        <v>11840</v>
      </c>
      <c r="S1588" s="125">
        <v>16.667999999999999</v>
      </c>
      <c r="T1588" s="122">
        <v>16.651</v>
      </c>
      <c r="U1588" s="123">
        <f t="shared" si="785"/>
        <v>1.699999999999946E-2</v>
      </c>
      <c r="V1588" s="124">
        <f t="shared" si="786"/>
        <v>0.10209597021199604</v>
      </c>
      <c r="W1588" s="121" t="s">
        <v>11890</v>
      </c>
      <c r="X1588" s="122">
        <v>17</v>
      </c>
      <c r="Y1588" s="122">
        <v>17</v>
      </c>
      <c r="Z1588" s="123">
        <v>0</v>
      </c>
      <c r="AA1588" s="124">
        <v>0</v>
      </c>
      <c r="AB1588" s="28" t="s">
        <v>11839</v>
      </c>
      <c r="AC1588" s="122" t="s">
        <v>11839</v>
      </c>
      <c r="AD1588" s="122" t="s">
        <v>11839</v>
      </c>
      <c r="AE1588" s="123" t="s">
        <v>11839</v>
      </c>
      <c r="AF1588" s="29" t="s">
        <v>11839</v>
      </c>
      <c r="AG1588" s="28" t="s">
        <v>11839</v>
      </c>
      <c r="AH1588" s="122" t="s">
        <v>11839</v>
      </c>
      <c r="AI1588" s="122" t="s">
        <v>11839</v>
      </c>
      <c r="AJ1588" s="123" t="s">
        <v>11839</v>
      </c>
      <c r="AK1588" s="124" t="s">
        <v>11839</v>
      </c>
      <c r="AL1588" s="28" t="s">
        <v>11839</v>
      </c>
      <c r="AM1588" s="122" t="s">
        <v>11839</v>
      </c>
      <c r="AN1588" s="122" t="s">
        <v>11839</v>
      </c>
      <c r="AO1588" s="123" t="s">
        <v>11839</v>
      </c>
      <c r="AP1588" s="29" t="s">
        <v>11839</v>
      </c>
      <c r="AQ1588" s="28" t="s">
        <v>11839</v>
      </c>
      <c r="AR1588" s="122" t="s">
        <v>11839</v>
      </c>
      <c r="AS1588" s="122" t="s">
        <v>11839</v>
      </c>
      <c r="AT1588" s="123" t="s">
        <v>11839</v>
      </c>
      <c r="AU1588" s="124" t="s">
        <v>11837</v>
      </c>
      <c r="AV1588" s="105"/>
      <c r="AX1588" s="129"/>
      <c r="AY1588" s="139"/>
      <c r="AZ1588" s="139"/>
    </row>
    <row r="1589" spans="3:52" ht="50" customHeight="1">
      <c r="C1589" s="52" t="s">
        <v>6320</v>
      </c>
      <c r="D1589" s="109" t="s">
        <v>3629</v>
      </c>
      <c r="E1589" s="110" t="s">
        <v>9756</v>
      </c>
      <c r="F1589" s="111" t="s">
        <v>3630</v>
      </c>
      <c r="G1589" s="125">
        <v>32.213999999999999</v>
      </c>
      <c r="H1589" s="122">
        <v>32.305</v>
      </c>
      <c r="I1589" s="123">
        <f t="shared" si="779"/>
        <v>-9.100000000000108E-2</v>
      </c>
      <c r="J1589" s="124">
        <f t="shared" si="780"/>
        <v>-0.28169014084507377</v>
      </c>
      <c r="K1589" s="125">
        <v>32.213999999999999</v>
      </c>
      <c r="L1589" s="122">
        <v>32.305</v>
      </c>
      <c r="M1589" s="123">
        <f t="shared" si="781"/>
        <v>-9.100000000000108E-2</v>
      </c>
      <c r="N1589" s="124">
        <f t="shared" si="782"/>
        <v>-0.28169014084507377</v>
      </c>
      <c r="O1589" s="125" t="s">
        <v>11840</v>
      </c>
      <c r="P1589" s="122" t="s">
        <v>11840</v>
      </c>
      <c r="Q1589" s="123" t="s">
        <v>11839</v>
      </c>
      <c r="R1589" s="124" t="s">
        <v>11840</v>
      </c>
      <c r="S1589" s="125" t="s">
        <v>6421</v>
      </c>
      <c r="T1589" s="122" t="s">
        <v>6421</v>
      </c>
      <c r="U1589" s="123" t="s">
        <v>6421</v>
      </c>
      <c r="V1589" s="124" t="s">
        <v>6421</v>
      </c>
      <c r="W1589" s="121" t="s">
        <v>6421</v>
      </c>
      <c r="X1589" s="122" t="s">
        <v>6421</v>
      </c>
      <c r="Y1589" s="122" t="s">
        <v>6421</v>
      </c>
      <c r="Z1589" s="123" t="s">
        <v>6421</v>
      </c>
      <c r="AA1589" s="124" t="s">
        <v>6421</v>
      </c>
      <c r="AB1589" s="28" t="s">
        <v>11839</v>
      </c>
      <c r="AC1589" s="122" t="s">
        <v>11839</v>
      </c>
      <c r="AD1589" s="122" t="s">
        <v>11839</v>
      </c>
      <c r="AE1589" s="123" t="s">
        <v>11839</v>
      </c>
      <c r="AF1589" s="29" t="s">
        <v>11839</v>
      </c>
      <c r="AG1589" s="28" t="s">
        <v>11839</v>
      </c>
      <c r="AH1589" s="122" t="s">
        <v>11839</v>
      </c>
      <c r="AI1589" s="122" t="s">
        <v>11839</v>
      </c>
      <c r="AJ1589" s="123" t="s">
        <v>11839</v>
      </c>
      <c r="AK1589" s="124" t="s">
        <v>11839</v>
      </c>
      <c r="AL1589" s="28" t="s">
        <v>11839</v>
      </c>
      <c r="AM1589" s="122" t="s">
        <v>11839</v>
      </c>
      <c r="AN1589" s="122" t="s">
        <v>11839</v>
      </c>
      <c r="AO1589" s="123" t="s">
        <v>11839</v>
      </c>
      <c r="AP1589" s="29" t="s">
        <v>11839</v>
      </c>
      <c r="AQ1589" s="28" t="s">
        <v>11839</v>
      </c>
      <c r="AR1589" s="122" t="s">
        <v>11839</v>
      </c>
      <c r="AS1589" s="122" t="s">
        <v>11839</v>
      </c>
      <c r="AT1589" s="123" t="s">
        <v>11839</v>
      </c>
      <c r="AU1589" s="124" t="s">
        <v>11837</v>
      </c>
      <c r="AV1589" s="104"/>
      <c r="AX1589" s="129"/>
      <c r="AY1589" s="139"/>
      <c r="AZ1589" s="139"/>
    </row>
    <row r="1590" spans="3:52" ht="50" customHeight="1">
      <c r="C1590" s="52" t="s">
        <v>6320</v>
      </c>
      <c r="D1590" s="130" t="s">
        <v>3631</v>
      </c>
      <c r="E1590" s="110" t="s">
        <v>9756</v>
      </c>
      <c r="F1590" s="132" t="s">
        <v>3632</v>
      </c>
      <c r="G1590" s="125">
        <v>182.65600000000001</v>
      </c>
      <c r="H1590" s="122">
        <v>191.905</v>
      </c>
      <c r="I1590" s="123">
        <f t="shared" si="779"/>
        <v>-9.2489999999999952</v>
      </c>
      <c r="J1590" s="124">
        <f t="shared" si="780"/>
        <v>-4.819572184153615</v>
      </c>
      <c r="K1590" s="125">
        <v>170.63499999999999</v>
      </c>
      <c r="L1590" s="122">
        <v>179.89699999999999</v>
      </c>
      <c r="M1590" s="123">
        <f t="shared" si="781"/>
        <v>-9.2620000000000005</v>
      </c>
      <c r="N1590" s="124">
        <f t="shared" si="782"/>
        <v>-5.148501642606603</v>
      </c>
      <c r="O1590" s="125" t="s">
        <v>11840</v>
      </c>
      <c r="P1590" s="122" t="s">
        <v>11840</v>
      </c>
      <c r="Q1590" s="123" t="s">
        <v>11839</v>
      </c>
      <c r="R1590" s="124" t="s">
        <v>11840</v>
      </c>
      <c r="S1590" s="125">
        <v>12.021000000000001</v>
      </c>
      <c r="T1590" s="122">
        <v>12.007999999999999</v>
      </c>
      <c r="U1590" s="123">
        <f t="shared" si="785"/>
        <v>1.3000000000001677E-2</v>
      </c>
      <c r="V1590" s="124">
        <f t="shared" si="786"/>
        <v>0.10826115922719586</v>
      </c>
      <c r="W1590" s="121" t="s">
        <v>11891</v>
      </c>
      <c r="X1590" s="122">
        <v>11</v>
      </c>
      <c r="Y1590" s="122">
        <v>11</v>
      </c>
      <c r="Z1590" s="123">
        <v>0</v>
      </c>
      <c r="AA1590" s="124">
        <v>0</v>
      </c>
      <c r="AB1590" s="28" t="s">
        <v>11892</v>
      </c>
      <c r="AC1590" s="122">
        <v>1</v>
      </c>
      <c r="AD1590" s="122">
        <v>1</v>
      </c>
      <c r="AE1590" s="123">
        <v>0</v>
      </c>
      <c r="AF1590" s="29">
        <v>0</v>
      </c>
      <c r="AG1590" s="122" t="s">
        <v>6421</v>
      </c>
      <c r="AH1590" s="122" t="s">
        <v>6421</v>
      </c>
      <c r="AI1590" s="122" t="s">
        <v>6421</v>
      </c>
      <c r="AJ1590" s="122" t="s">
        <v>6421</v>
      </c>
      <c r="AK1590" s="122" t="s">
        <v>6421</v>
      </c>
      <c r="AL1590" s="28" t="s">
        <v>6421</v>
      </c>
      <c r="AM1590" s="122" t="s">
        <v>6421</v>
      </c>
      <c r="AN1590" s="122" t="s">
        <v>6421</v>
      </c>
      <c r="AO1590" s="123" t="s">
        <v>6421</v>
      </c>
      <c r="AP1590" s="29" t="s">
        <v>6421</v>
      </c>
      <c r="AQ1590" s="28" t="s">
        <v>6421</v>
      </c>
      <c r="AR1590" s="122" t="s">
        <v>6421</v>
      </c>
      <c r="AS1590" s="122" t="s">
        <v>6421</v>
      </c>
      <c r="AT1590" s="123" t="s">
        <v>6421</v>
      </c>
      <c r="AU1590" s="124" t="s">
        <v>6421</v>
      </c>
      <c r="AV1590" s="104"/>
      <c r="AX1590" s="129"/>
      <c r="AY1590" s="139"/>
      <c r="AZ1590" s="139"/>
    </row>
    <row r="1591" spans="3:52" ht="50" customHeight="1">
      <c r="C1591" s="52" t="s">
        <v>6320</v>
      </c>
      <c r="D1591" s="106" t="s">
        <v>3633</v>
      </c>
      <c r="E1591" s="110" t="s">
        <v>9756</v>
      </c>
      <c r="F1591" s="108" t="s">
        <v>3634</v>
      </c>
      <c r="G1591" s="125">
        <v>206.15199999999999</v>
      </c>
      <c r="H1591" s="122">
        <v>378.20100000000002</v>
      </c>
      <c r="I1591" s="123">
        <f t="shared" si="779"/>
        <v>-172.04900000000004</v>
      </c>
      <c r="J1591" s="124">
        <f t="shared" si="780"/>
        <v>-45.491418584297776</v>
      </c>
      <c r="K1591" s="125" t="s">
        <v>11904</v>
      </c>
      <c r="L1591" s="122" t="s">
        <v>11904</v>
      </c>
      <c r="M1591" s="123" t="s">
        <v>11837</v>
      </c>
      <c r="N1591" s="124" t="s">
        <v>11837</v>
      </c>
      <c r="O1591" s="125" t="s">
        <v>11840</v>
      </c>
      <c r="P1591" s="122" t="s">
        <v>11840</v>
      </c>
      <c r="Q1591" s="123" t="s">
        <v>11839</v>
      </c>
      <c r="R1591" s="124" t="s">
        <v>11840</v>
      </c>
      <c r="S1591" s="125">
        <v>206.15199999999999</v>
      </c>
      <c r="T1591" s="122">
        <v>378.20100000000002</v>
      </c>
      <c r="U1591" s="123">
        <f t="shared" si="785"/>
        <v>-172.04900000000004</v>
      </c>
      <c r="V1591" s="124">
        <f t="shared" si="786"/>
        <v>-45.491418584297776</v>
      </c>
      <c r="W1591" s="121" t="s">
        <v>6881</v>
      </c>
      <c r="X1591" s="122">
        <v>206</v>
      </c>
      <c r="Y1591" s="122">
        <v>378</v>
      </c>
      <c r="Z1591" s="123" t="s">
        <v>11893</v>
      </c>
      <c r="AA1591" s="124" t="s">
        <v>11894</v>
      </c>
      <c r="AB1591" s="28" t="s">
        <v>11839</v>
      </c>
      <c r="AC1591" s="122" t="s">
        <v>11839</v>
      </c>
      <c r="AD1591" s="122" t="s">
        <v>11839</v>
      </c>
      <c r="AE1591" s="123" t="s">
        <v>11839</v>
      </c>
      <c r="AF1591" s="29" t="s">
        <v>11839</v>
      </c>
      <c r="AG1591" s="28" t="s">
        <v>11839</v>
      </c>
      <c r="AH1591" s="122" t="s">
        <v>11839</v>
      </c>
      <c r="AI1591" s="122" t="s">
        <v>11839</v>
      </c>
      <c r="AJ1591" s="123" t="s">
        <v>11839</v>
      </c>
      <c r="AK1591" s="124" t="s">
        <v>11839</v>
      </c>
      <c r="AL1591" s="28" t="s">
        <v>11839</v>
      </c>
      <c r="AM1591" s="122" t="s">
        <v>11839</v>
      </c>
      <c r="AN1591" s="122" t="s">
        <v>11839</v>
      </c>
      <c r="AO1591" s="123" t="s">
        <v>11839</v>
      </c>
      <c r="AP1591" s="29" t="s">
        <v>11839</v>
      </c>
      <c r="AQ1591" s="28" t="s">
        <v>11839</v>
      </c>
      <c r="AR1591" s="122" t="s">
        <v>11839</v>
      </c>
      <c r="AS1591" s="122" t="s">
        <v>11839</v>
      </c>
      <c r="AT1591" s="123" t="s">
        <v>11839</v>
      </c>
      <c r="AU1591" s="124" t="s">
        <v>11837</v>
      </c>
      <c r="AV1591" s="8"/>
      <c r="AX1591" s="129"/>
      <c r="AY1591" s="139"/>
      <c r="AZ1591" s="139"/>
    </row>
    <row r="1592" spans="3:52" ht="50" customHeight="1">
      <c r="C1592" s="52" t="s">
        <v>6320</v>
      </c>
      <c r="D1592" s="106" t="s">
        <v>3635</v>
      </c>
      <c r="E1592" s="110" t="s">
        <v>9756</v>
      </c>
      <c r="F1592" s="108" t="s">
        <v>3636</v>
      </c>
      <c r="G1592" s="125">
        <v>286.096</v>
      </c>
      <c r="H1592" s="122">
        <v>270.59199999999998</v>
      </c>
      <c r="I1592" s="123">
        <f t="shared" si="779"/>
        <v>15.504000000000019</v>
      </c>
      <c r="J1592" s="124">
        <f t="shared" si="780"/>
        <v>5.7296594134342547</v>
      </c>
      <c r="K1592" s="125">
        <v>268.49599999999998</v>
      </c>
      <c r="L1592" s="122">
        <v>235.31800000000001</v>
      </c>
      <c r="M1592" s="123">
        <f t="shared" si="781"/>
        <v>33.177999999999969</v>
      </c>
      <c r="N1592" s="124">
        <f t="shared" si="782"/>
        <v>14.099218929278665</v>
      </c>
      <c r="O1592" s="125" t="s">
        <v>11840</v>
      </c>
      <c r="P1592" s="122" t="s">
        <v>11840</v>
      </c>
      <c r="Q1592" s="123" t="s">
        <v>11839</v>
      </c>
      <c r="R1592" s="124" t="s">
        <v>11840</v>
      </c>
      <c r="S1592" s="125">
        <v>17.600000000000001</v>
      </c>
      <c r="T1592" s="122">
        <v>35.274000000000001</v>
      </c>
      <c r="U1592" s="123">
        <f t="shared" si="785"/>
        <v>-17.673999999999999</v>
      </c>
      <c r="V1592" s="124">
        <f t="shared" si="786"/>
        <v>-50.10489312241311</v>
      </c>
      <c r="W1592" s="121" t="s">
        <v>6613</v>
      </c>
      <c r="X1592" s="122">
        <v>18</v>
      </c>
      <c r="Y1592" s="122">
        <v>35</v>
      </c>
      <c r="Z1592" s="123" t="s">
        <v>11895</v>
      </c>
      <c r="AA1592" s="124" t="s">
        <v>11896</v>
      </c>
      <c r="AB1592" s="28" t="s">
        <v>11839</v>
      </c>
      <c r="AC1592" s="122" t="s">
        <v>11839</v>
      </c>
      <c r="AD1592" s="122" t="s">
        <v>11839</v>
      </c>
      <c r="AE1592" s="123" t="s">
        <v>11839</v>
      </c>
      <c r="AF1592" s="29" t="s">
        <v>11839</v>
      </c>
      <c r="AG1592" s="28" t="s">
        <v>11839</v>
      </c>
      <c r="AH1592" s="122" t="s">
        <v>11839</v>
      </c>
      <c r="AI1592" s="122" t="s">
        <v>11839</v>
      </c>
      <c r="AJ1592" s="123" t="s">
        <v>11839</v>
      </c>
      <c r="AK1592" s="124" t="s">
        <v>11839</v>
      </c>
      <c r="AL1592" s="28" t="s">
        <v>11839</v>
      </c>
      <c r="AM1592" s="122" t="s">
        <v>11839</v>
      </c>
      <c r="AN1592" s="122" t="s">
        <v>11839</v>
      </c>
      <c r="AO1592" s="123" t="s">
        <v>11839</v>
      </c>
      <c r="AP1592" s="29" t="s">
        <v>11839</v>
      </c>
      <c r="AQ1592" s="28" t="s">
        <v>11839</v>
      </c>
      <c r="AR1592" s="122" t="s">
        <v>11839</v>
      </c>
      <c r="AS1592" s="122" t="s">
        <v>11839</v>
      </c>
      <c r="AT1592" s="123" t="s">
        <v>11839</v>
      </c>
      <c r="AU1592" s="124" t="s">
        <v>11837</v>
      </c>
      <c r="AV1592" s="8"/>
      <c r="AX1592" s="129"/>
      <c r="AY1592" s="139"/>
      <c r="AZ1592" s="139"/>
    </row>
    <row r="1593" spans="3:52" ht="50" customHeight="1">
      <c r="C1593" s="52" t="s">
        <v>6320</v>
      </c>
      <c r="D1593" s="130" t="s">
        <v>3637</v>
      </c>
      <c r="E1593" s="110" t="s">
        <v>9756</v>
      </c>
      <c r="F1593" s="132" t="s">
        <v>3638</v>
      </c>
      <c r="G1593" s="125">
        <v>21.047000000000001</v>
      </c>
      <c r="H1593" s="122">
        <v>21.646000000000001</v>
      </c>
      <c r="I1593" s="123">
        <f t="shared" si="779"/>
        <v>-0.5990000000000002</v>
      </c>
      <c r="J1593" s="124">
        <f t="shared" si="780"/>
        <v>-2.7672549200776131</v>
      </c>
      <c r="K1593" s="125">
        <v>21.047000000000001</v>
      </c>
      <c r="L1593" s="122">
        <v>21.646000000000001</v>
      </c>
      <c r="M1593" s="123">
        <f t="shared" si="781"/>
        <v>-0.5990000000000002</v>
      </c>
      <c r="N1593" s="124">
        <f t="shared" si="782"/>
        <v>-2.7672549200776131</v>
      </c>
      <c r="O1593" s="125" t="s">
        <v>11840</v>
      </c>
      <c r="P1593" s="122" t="s">
        <v>11840</v>
      </c>
      <c r="Q1593" s="123" t="s">
        <v>11839</v>
      </c>
      <c r="R1593" s="124" t="s">
        <v>11840</v>
      </c>
      <c r="S1593" s="125" t="s">
        <v>6421</v>
      </c>
      <c r="T1593" s="122" t="s">
        <v>6421</v>
      </c>
      <c r="U1593" s="123" t="s">
        <v>6421</v>
      </c>
      <c r="V1593" s="124" t="s">
        <v>6421</v>
      </c>
      <c r="W1593" s="121" t="s">
        <v>6421</v>
      </c>
      <c r="X1593" s="122" t="s">
        <v>6421</v>
      </c>
      <c r="Y1593" s="122" t="s">
        <v>6421</v>
      </c>
      <c r="Z1593" s="123" t="s">
        <v>6421</v>
      </c>
      <c r="AA1593" s="124" t="s">
        <v>6421</v>
      </c>
      <c r="AB1593" s="28" t="s">
        <v>11839</v>
      </c>
      <c r="AC1593" s="122" t="s">
        <v>11839</v>
      </c>
      <c r="AD1593" s="122" t="s">
        <v>11839</v>
      </c>
      <c r="AE1593" s="123" t="s">
        <v>11839</v>
      </c>
      <c r="AF1593" s="29" t="s">
        <v>11839</v>
      </c>
      <c r="AG1593" s="28" t="s">
        <v>11839</v>
      </c>
      <c r="AH1593" s="122" t="s">
        <v>11839</v>
      </c>
      <c r="AI1593" s="122" t="s">
        <v>11839</v>
      </c>
      <c r="AJ1593" s="123" t="s">
        <v>11839</v>
      </c>
      <c r="AK1593" s="124" t="s">
        <v>11839</v>
      </c>
      <c r="AL1593" s="28" t="s">
        <v>11839</v>
      </c>
      <c r="AM1593" s="122" t="s">
        <v>11839</v>
      </c>
      <c r="AN1593" s="122" t="s">
        <v>11839</v>
      </c>
      <c r="AO1593" s="123" t="s">
        <v>11839</v>
      </c>
      <c r="AP1593" s="29" t="s">
        <v>11839</v>
      </c>
      <c r="AQ1593" s="28" t="s">
        <v>11839</v>
      </c>
      <c r="AR1593" s="122" t="s">
        <v>11839</v>
      </c>
      <c r="AS1593" s="122" t="s">
        <v>11839</v>
      </c>
      <c r="AT1593" s="123" t="s">
        <v>11839</v>
      </c>
      <c r="AU1593" s="124" t="s">
        <v>11837</v>
      </c>
      <c r="AV1593" s="104"/>
      <c r="AX1593" s="129"/>
      <c r="AY1593" s="139"/>
      <c r="AZ1593" s="139"/>
    </row>
    <row r="1594" spans="3:52" ht="50" customHeight="1">
      <c r="C1594" s="52" t="s">
        <v>6320</v>
      </c>
      <c r="D1594" s="130" t="s">
        <v>3639</v>
      </c>
      <c r="E1594" s="110" t="s">
        <v>9756</v>
      </c>
      <c r="F1594" s="132" t="s">
        <v>3640</v>
      </c>
      <c r="G1594" s="125">
        <v>640.90800000000002</v>
      </c>
      <c r="H1594" s="122">
        <v>365.86099999999999</v>
      </c>
      <c r="I1594" s="123">
        <f t="shared" si="779"/>
        <v>275.04700000000003</v>
      </c>
      <c r="J1594" s="124">
        <f t="shared" si="780"/>
        <v>75.178004761371128</v>
      </c>
      <c r="K1594" s="125">
        <v>592.72299999999996</v>
      </c>
      <c r="L1594" s="122">
        <v>317.69299999999998</v>
      </c>
      <c r="M1594" s="123">
        <f t="shared" si="781"/>
        <v>275.02999999999997</v>
      </c>
      <c r="N1594" s="124">
        <f t="shared" si="782"/>
        <v>86.570997787171891</v>
      </c>
      <c r="O1594" s="125" t="s">
        <v>11840</v>
      </c>
      <c r="P1594" s="122" t="s">
        <v>11840</v>
      </c>
      <c r="Q1594" s="123" t="s">
        <v>11839</v>
      </c>
      <c r="R1594" s="124" t="s">
        <v>11840</v>
      </c>
      <c r="S1594" s="125">
        <v>48.185000000000002</v>
      </c>
      <c r="T1594" s="122">
        <v>48.167999999999999</v>
      </c>
      <c r="U1594" s="123">
        <f t="shared" si="785"/>
        <v>1.7000000000003013E-2</v>
      </c>
      <c r="V1594" s="124">
        <f t="shared" si="786"/>
        <v>3.5293140674312849E-2</v>
      </c>
      <c r="W1594" s="121" t="s">
        <v>11897</v>
      </c>
      <c r="X1594" s="122">
        <v>48</v>
      </c>
      <c r="Y1594" s="122">
        <v>48</v>
      </c>
      <c r="Z1594" s="123">
        <v>0</v>
      </c>
      <c r="AA1594" s="124">
        <v>0</v>
      </c>
      <c r="AB1594" s="28" t="s">
        <v>11839</v>
      </c>
      <c r="AC1594" s="122" t="s">
        <v>11839</v>
      </c>
      <c r="AD1594" s="122" t="s">
        <v>11839</v>
      </c>
      <c r="AE1594" s="123" t="s">
        <v>11839</v>
      </c>
      <c r="AF1594" s="29" t="s">
        <v>11839</v>
      </c>
      <c r="AG1594" s="28" t="s">
        <v>11839</v>
      </c>
      <c r="AH1594" s="122" t="s">
        <v>11839</v>
      </c>
      <c r="AI1594" s="122" t="s">
        <v>11839</v>
      </c>
      <c r="AJ1594" s="123" t="s">
        <v>11839</v>
      </c>
      <c r="AK1594" s="124" t="s">
        <v>11839</v>
      </c>
      <c r="AL1594" s="28" t="s">
        <v>11839</v>
      </c>
      <c r="AM1594" s="122" t="s">
        <v>11839</v>
      </c>
      <c r="AN1594" s="122" t="s">
        <v>11839</v>
      </c>
      <c r="AO1594" s="123" t="s">
        <v>11839</v>
      </c>
      <c r="AP1594" s="29" t="s">
        <v>11839</v>
      </c>
      <c r="AQ1594" s="28" t="s">
        <v>11839</v>
      </c>
      <c r="AR1594" s="122" t="s">
        <v>11839</v>
      </c>
      <c r="AS1594" s="122" t="s">
        <v>11839</v>
      </c>
      <c r="AT1594" s="123" t="s">
        <v>11839</v>
      </c>
      <c r="AU1594" s="124" t="s">
        <v>11837</v>
      </c>
      <c r="AV1594" s="104"/>
      <c r="AX1594" s="129"/>
      <c r="AY1594" s="139"/>
      <c r="AZ1594" s="139"/>
    </row>
    <row r="1595" spans="3:52" ht="50" customHeight="1">
      <c r="C1595" s="52" t="s">
        <v>6320</v>
      </c>
      <c r="D1595" s="130" t="s">
        <v>3641</v>
      </c>
      <c r="E1595" s="110" t="s">
        <v>9756</v>
      </c>
      <c r="F1595" s="132" t="s">
        <v>3642</v>
      </c>
      <c r="G1595" s="125">
        <v>802.32899999999995</v>
      </c>
      <c r="H1595" s="122">
        <v>853.31600000000003</v>
      </c>
      <c r="I1595" s="123">
        <f t="shared" si="779"/>
        <v>-50.98700000000008</v>
      </c>
      <c r="J1595" s="124">
        <f t="shared" si="780"/>
        <v>-5.9751604329463035</v>
      </c>
      <c r="K1595" s="125">
        <v>346.85399999999998</v>
      </c>
      <c r="L1595" s="122">
        <v>331.27</v>
      </c>
      <c r="M1595" s="123">
        <f t="shared" si="781"/>
        <v>15.584000000000003</v>
      </c>
      <c r="N1595" s="124">
        <f t="shared" si="782"/>
        <v>4.7043197391855598</v>
      </c>
      <c r="O1595" s="125" t="s">
        <v>11840</v>
      </c>
      <c r="P1595" s="122" t="s">
        <v>11840</v>
      </c>
      <c r="Q1595" s="123" t="s">
        <v>11839</v>
      </c>
      <c r="R1595" s="124" t="s">
        <v>11840</v>
      </c>
      <c r="S1595" s="125">
        <v>455.47500000000002</v>
      </c>
      <c r="T1595" s="122">
        <v>522.04600000000005</v>
      </c>
      <c r="U1595" s="123">
        <f t="shared" si="785"/>
        <v>-66.571000000000026</v>
      </c>
      <c r="V1595" s="124">
        <f t="shared" si="786"/>
        <v>-12.751941399800021</v>
      </c>
      <c r="W1595" s="121" t="s">
        <v>9759</v>
      </c>
      <c r="X1595" s="122">
        <v>278</v>
      </c>
      <c r="Y1595" s="122">
        <v>323</v>
      </c>
      <c r="Z1595" s="123" t="s">
        <v>11898</v>
      </c>
      <c r="AA1595" s="124" t="s">
        <v>11899</v>
      </c>
      <c r="AB1595" s="28" t="s">
        <v>11900</v>
      </c>
      <c r="AC1595" s="122">
        <v>155</v>
      </c>
      <c r="AD1595" s="122">
        <v>180</v>
      </c>
      <c r="AE1595" s="123" t="s">
        <v>11901</v>
      </c>
      <c r="AF1595" s="29" t="s">
        <v>11899</v>
      </c>
      <c r="AG1595" s="28" t="s">
        <v>6897</v>
      </c>
      <c r="AH1595" s="122">
        <v>22</v>
      </c>
      <c r="AI1595" s="122">
        <v>19</v>
      </c>
      <c r="AJ1595" s="123">
        <v>3</v>
      </c>
      <c r="AK1595" s="124">
        <v>16</v>
      </c>
      <c r="AL1595" s="28" t="s">
        <v>6421</v>
      </c>
      <c r="AM1595" s="122" t="s">
        <v>6421</v>
      </c>
      <c r="AN1595" s="122" t="s">
        <v>6421</v>
      </c>
      <c r="AO1595" s="123" t="s">
        <v>6421</v>
      </c>
      <c r="AP1595" s="29" t="s">
        <v>6421</v>
      </c>
      <c r="AQ1595" s="28" t="s">
        <v>6421</v>
      </c>
      <c r="AR1595" s="122" t="s">
        <v>6421</v>
      </c>
      <c r="AS1595" s="122" t="s">
        <v>6421</v>
      </c>
      <c r="AT1595" s="123" t="s">
        <v>6421</v>
      </c>
      <c r="AU1595" s="124" t="s">
        <v>6421</v>
      </c>
      <c r="AV1595" s="104"/>
      <c r="AX1595" s="129"/>
      <c r="AY1595" s="139"/>
      <c r="AZ1595" s="139"/>
    </row>
    <row r="1596" spans="3:52" ht="50" customHeight="1">
      <c r="C1596" s="52" t="s">
        <v>6320</v>
      </c>
      <c r="D1596" s="130" t="s">
        <v>3645</v>
      </c>
      <c r="E1596" s="110" t="s">
        <v>9756</v>
      </c>
      <c r="F1596" s="132" t="s">
        <v>3646</v>
      </c>
      <c r="G1596" s="125">
        <v>431.44799999999998</v>
      </c>
      <c r="H1596" s="122">
        <v>410.93299999999999</v>
      </c>
      <c r="I1596" s="123">
        <f t="shared" si="779"/>
        <v>20.514999999999986</v>
      </c>
      <c r="J1596" s="124">
        <f t="shared" si="780"/>
        <v>4.9922980145181786</v>
      </c>
      <c r="K1596" s="125">
        <v>322.142</v>
      </c>
      <c r="L1596" s="122">
        <v>326.13600000000002</v>
      </c>
      <c r="M1596" s="123">
        <f t="shared" si="781"/>
        <v>-3.9940000000000282</v>
      </c>
      <c r="N1596" s="124">
        <f t="shared" si="782"/>
        <v>-1.2246424804376175</v>
      </c>
      <c r="O1596" s="125" t="s">
        <v>11840</v>
      </c>
      <c r="P1596" s="122" t="s">
        <v>11840</v>
      </c>
      <c r="Q1596" s="123" t="s">
        <v>11839</v>
      </c>
      <c r="R1596" s="124" t="s">
        <v>11840</v>
      </c>
      <c r="S1596" s="125">
        <v>109.306</v>
      </c>
      <c r="T1596" s="122">
        <v>84.796999999999997</v>
      </c>
      <c r="U1596" s="123">
        <f t="shared" si="785"/>
        <v>24.509</v>
      </c>
      <c r="V1596" s="124">
        <f t="shared" si="786"/>
        <v>28.903145158437209</v>
      </c>
      <c r="W1596" s="121" t="s">
        <v>6881</v>
      </c>
      <c r="X1596" s="122">
        <v>109</v>
      </c>
      <c r="Y1596" s="122">
        <v>85</v>
      </c>
      <c r="Z1596" s="123">
        <v>24</v>
      </c>
      <c r="AA1596" s="124">
        <v>28</v>
      </c>
      <c r="AB1596" s="28" t="s">
        <v>11839</v>
      </c>
      <c r="AC1596" s="122" t="s">
        <v>11839</v>
      </c>
      <c r="AD1596" s="122" t="s">
        <v>11839</v>
      </c>
      <c r="AE1596" s="123" t="s">
        <v>11839</v>
      </c>
      <c r="AF1596" s="29" t="s">
        <v>11839</v>
      </c>
      <c r="AG1596" s="28" t="s">
        <v>11839</v>
      </c>
      <c r="AH1596" s="122" t="s">
        <v>11839</v>
      </c>
      <c r="AI1596" s="122" t="s">
        <v>11839</v>
      </c>
      <c r="AJ1596" s="123" t="s">
        <v>11839</v>
      </c>
      <c r="AK1596" s="124" t="s">
        <v>11839</v>
      </c>
      <c r="AL1596" s="28" t="s">
        <v>11839</v>
      </c>
      <c r="AM1596" s="122" t="s">
        <v>11839</v>
      </c>
      <c r="AN1596" s="122" t="s">
        <v>11839</v>
      </c>
      <c r="AO1596" s="123" t="s">
        <v>11839</v>
      </c>
      <c r="AP1596" s="29" t="s">
        <v>11839</v>
      </c>
      <c r="AQ1596" s="28" t="s">
        <v>11839</v>
      </c>
      <c r="AR1596" s="122" t="s">
        <v>11839</v>
      </c>
      <c r="AS1596" s="122" t="s">
        <v>11839</v>
      </c>
      <c r="AT1596" s="123" t="s">
        <v>11839</v>
      </c>
      <c r="AU1596" s="124" t="s">
        <v>11837</v>
      </c>
      <c r="AV1596" s="104"/>
      <c r="AX1596" s="129"/>
      <c r="AY1596" s="139"/>
      <c r="AZ1596" s="139"/>
    </row>
    <row r="1597" spans="3:52" ht="50" customHeight="1">
      <c r="C1597" s="52" t="s">
        <v>6320</v>
      </c>
      <c r="D1597" s="130" t="s">
        <v>3647</v>
      </c>
      <c r="E1597" s="110" t="s">
        <v>9756</v>
      </c>
      <c r="F1597" s="132" t="s">
        <v>3648</v>
      </c>
      <c r="G1597" s="125">
        <v>252.14</v>
      </c>
      <c r="H1597" s="122">
        <v>249.624</v>
      </c>
      <c r="I1597" s="123">
        <f t="shared" si="779"/>
        <v>2.5159999999999911</v>
      </c>
      <c r="J1597" s="124">
        <f t="shared" si="780"/>
        <v>1.0079159055219014</v>
      </c>
      <c r="K1597" s="125">
        <v>250.32</v>
      </c>
      <c r="L1597" s="122">
        <v>247.804</v>
      </c>
      <c r="M1597" s="123">
        <f t="shared" si="781"/>
        <v>2.5159999999999911</v>
      </c>
      <c r="N1597" s="124">
        <f t="shared" si="782"/>
        <v>1.0153185582153601</v>
      </c>
      <c r="O1597" s="125" t="s">
        <v>11840</v>
      </c>
      <c r="P1597" s="122" t="s">
        <v>11840</v>
      </c>
      <c r="Q1597" s="123" t="s">
        <v>11839</v>
      </c>
      <c r="R1597" s="124" t="s">
        <v>11840</v>
      </c>
      <c r="S1597" s="125">
        <v>1.82</v>
      </c>
      <c r="T1597" s="122">
        <v>1.82</v>
      </c>
      <c r="U1597" s="123">
        <f t="shared" si="785"/>
        <v>0</v>
      </c>
      <c r="V1597" s="124">
        <f t="shared" si="786"/>
        <v>0</v>
      </c>
      <c r="W1597" s="121" t="s">
        <v>8254</v>
      </c>
      <c r="X1597" s="122">
        <v>2</v>
      </c>
      <c r="Y1597" s="122">
        <v>2</v>
      </c>
      <c r="Z1597" s="123">
        <v>0</v>
      </c>
      <c r="AA1597" s="124">
        <v>0</v>
      </c>
      <c r="AB1597" s="28" t="s">
        <v>11839</v>
      </c>
      <c r="AC1597" s="122" t="s">
        <v>11839</v>
      </c>
      <c r="AD1597" s="122" t="s">
        <v>11839</v>
      </c>
      <c r="AE1597" s="123" t="s">
        <v>11839</v>
      </c>
      <c r="AF1597" s="29" t="s">
        <v>11839</v>
      </c>
      <c r="AG1597" s="28" t="s">
        <v>11839</v>
      </c>
      <c r="AH1597" s="122" t="s">
        <v>11839</v>
      </c>
      <c r="AI1597" s="122" t="s">
        <v>11839</v>
      </c>
      <c r="AJ1597" s="123" t="s">
        <v>11839</v>
      </c>
      <c r="AK1597" s="124" t="s">
        <v>11839</v>
      </c>
      <c r="AL1597" s="28" t="s">
        <v>11839</v>
      </c>
      <c r="AM1597" s="122" t="s">
        <v>11839</v>
      </c>
      <c r="AN1597" s="122" t="s">
        <v>11839</v>
      </c>
      <c r="AO1597" s="123" t="s">
        <v>11839</v>
      </c>
      <c r="AP1597" s="29" t="s">
        <v>11839</v>
      </c>
      <c r="AQ1597" s="28" t="s">
        <v>11839</v>
      </c>
      <c r="AR1597" s="122" t="s">
        <v>11839</v>
      </c>
      <c r="AS1597" s="122" t="s">
        <v>11839</v>
      </c>
      <c r="AT1597" s="123" t="s">
        <v>11839</v>
      </c>
      <c r="AU1597" s="124" t="s">
        <v>11837</v>
      </c>
      <c r="AV1597" s="104"/>
      <c r="AX1597" s="129"/>
      <c r="AY1597" s="139"/>
      <c r="AZ1597" s="139"/>
    </row>
    <row r="1598" spans="3:52" ht="50" customHeight="1">
      <c r="C1598" s="52" t="s">
        <v>6320</v>
      </c>
      <c r="D1598" s="130" t="s">
        <v>3653</v>
      </c>
      <c r="E1598" s="110" t="s">
        <v>9756</v>
      </c>
      <c r="F1598" s="132" t="s">
        <v>3654</v>
      </c>
      <c r="G1598" s="125">
        <v>422.54399999999998</v>
      </c>
      <c r="H1598" s="122">
        <v>413.029</v>
      </c>
      <c r="I1598" s="123">
        <f t="shared" si="779"/>
        <v>9.5149999999999864</v>
      </c>
      <c r="J1598" s="124">
        <f t="shared" si="780"/>
        <v>2.3037123301269369</v>
      </c>
      <c r="K1598" s="125">
        <v>38.808</v>
      </c>
      <c r="L1598" s="122">
        <v>38.746000000000002</v>
      </c>
      <c r="M1598" s="123">
        <f t="shared" si="781"/>
        <v>6.1999999999997613E-2</v>
      </c>
      <c r="N1598" s="124">
        <f t="shared" si="782"/>
        <v>0.16001651783409285</v>
      </c>
      <c r="O1598" s="125" t="s">
        <v>11840</v>
      </c>
      <c r="P1598" s="122" t="s">
        <v>11840</v>
      </c>
      <c r="Q1598" s="123" t="s">
        <v>11839</v>
      </c>
      <c r="R1598" s="124" t="s">
        <v>11840</v>
      </c>
      <c r="S1598" s="125">
        <v>383.73599999999999</v>
      </c>
      <c r="T1598" s="122">
        <v>374.28300000000002</v>
      </c>
      <c r="U1598" s="123">
        <f t="shared" si="785"/>
        <v>9.4529999999999745</v>
      </c>
      <c r="V1598" s="124">
        <f t="shared" si="786"/>
        <v>2.5256290026530657</v>
      </c>
      <c r="W1598" s="121" t="s">
        <v>6484</v>
      </c>
      <c r="X1598" s="122">
        <v>384</v>
      </c>
      <c r="Y1598" s="122">
        <v>374</v>
      </c>
      <c r="Z1598" s="123">
        <v>9</v>
      </c>
      <c r="AA1598" s="124">
        <v>3</v>
      </c>
      <c r="AB1598" s="28" t="s">
        <v>6456</v>
      </c>
      <c r="AC1598" s="122">
        <v>0</v>
      </c>
      <c r="AD1598" s="122">
        <v>0</v>
      </c>
      <c r="AE1598" s="123">
        <v>0</v>
      </c>
      <c r="AF1598" s="29">
        <v>0</v>
      </c>
      <c r="AG1598" s="122" t="s">
        <v>6421</v>
      </c>
      <c r="AH1598" s="122" t="s">
        <v>6421</v>
      </c>
      <c r="AI1598" s="122" t="s">
        <v>6421</v>
      </c>
      <c r="AJ1598" s="122" t="s">
        <v>6421</v>
      </c>
      <c r="AK1598" s="122" t="s">
        <v>6421</v>
      </c>
      <c r="AL1598" s="28" t="s">
        <v>6421</v>
      </c>
      <c r="AM1598" s="122" t="s">
        <v>6421</v>
      </c>
      <c r="AN1598" s="122" t="s">
        <v>6421</v>
      </c>
      <c r="AO1598" s="123" t="s">
        <v>6421</v>
      </c>
      <c r="AP1598" s="29" t="s">
        <v>6421</v>
      </c>
      <c r="AQ1598" s="28" t="s">
        <v>6421</v>
      </c>
      <c r="AR1598" s="122" t="s">
        <v>6421</v>
      </c>
      <c r="AS1598" s="122" t="s">
        <v>6421</v>
      </c>
      <c r="AT1598" s="123" t="s">
        <v>6421</v>
      </c>
      <c r="AU1598" s="124" t="s">
        <v>6421</v>
      </c>
      <c r="AV1598" s="104"/>
      <c r="AX1598" s="129"/>
      <c r="AY1598" s="139"/>
      <c r="AZ1598" s="139"/>
    </row>
    <row r="1599" spans="3:52" ht="50" customHeight="1">
      <c r="C1599" s="52" t="s">
        <v>6320</v>
      </c>
      <c r="D1599" s="130" t="s">
        <v>3655</v>
      </c>
      <c r="E1599" s="110" t="s">
        <v>9756</v>
      </c>
      <c r="F1599" s="132" t="s">
        <v>3656</v>
      </c>
      <c r="G1599" s="125">
        <v>207.208</v>
      </c>
      <c r="H1599" s="122">
        <v>191.15899999999999</v>
      </c>
      <c r="I1599" s="123">
        <f t="shared" si="779"/>
        <v>16.049000000000007</v>
      </c>
      <c r="J1599" s="124">
        <f t="shared" si="780"/>
        <v>8.3956287697675798</v>
      </c>
      <c r="K1599" s="125">
        <v>120.465</v>
      </c>
      <c r="L1599" s="122">
        <v>107.40900000000001</v>
      </c>
      <c r="M1599" s="123">
        <f t="shared" si="781"/>
        <v>13.055999999999997</v>
      </c>
      <c r="N1599" s="124">
        <f t="shared" si="782"/>
        <v>12.155405971566626</v>
      </c>
      <c r="O1599" s="125" t="s">
        <v>11840</v>
      </c>
      <c r="P1599" s="122" t="s">
        <v>11840</v>
      </c>
      <c r="Q1599" s="123" t="s">
        <v>11839</v>
      </c>
      <c r="R1599" s="124" t="s">
        <v>11840</v>
      </c>
      <c r="S1599" s="125">
        <v>86.742999999999995</v>
      </c>
      <c r="T1599" s="122">
        <v>83.75</v>
      </c>
      <c r="U1599" s="123">
        <f t="shared" si="785"/>
        <v>2.992999999999995</v>
      </c>
      <c r="V1599" s="124">
        <f t="shared" si="786"/>
        <v>3.5737313432835762</v>
      </c>
      <c r="W1599" s="121" t="s">
        <v>6613</v>
      </c>
      <c r="X1599" s="122">
        <v>49</v>
      </c>
      <c r="Y1599" s="122">
        <v>46</v>
      </c>
      <c r="Z1599" s="123">
        <v>3</v>
      </c>
      <c r="AA1599" s="124">
        <v>7</v>
      </c>
      <c r="AB1599" s="28" t="s">
        <v>11902</v>
      </c>
      <c r="AC1599" s="122">
        <v>37</v>
      </c>
      <c r="AD1599" s="122">
        <v>37</v>
      </c>
      <c r="AE1599" s="123">
        <v>0</v>
      </c>
      <c r="AF1599" s="29">
        <v>0</v>
      </c>
      <c r="AG1599" s="28" t="s">
        <v>8105</v>
      </c>
      <c r="AH1599" s="122">
        <v>1</v>
      </c>
      <c r="AI1599" s="122">
        <v>1</v>
      </c>
      <c r="AJ1599" s="123">
        <v>0</v>
      </c>
      <c r="AK1599" s="124">
        <v>0</v>
      </c>
      <c r="AL1599" s="28" t="s">
        <v>6421</v>
      </c>
      <c r="AM1599" s="122" t="s">
        <v>6421</v>
      </c>
      <c r="AN1599" s="122" t="s">
        <v>6421</v>
      </c>
      <c r="AO1599" s="123" t="s">
        <v>6421</v>
      </c>
      <c r="AP1599" s="29" t="s">
        <v>6421</v>
      </c>
      <c r="AQ1599" s="28" t="s">
        <v>6421</v>
      </c>
      <c r="AR1599" s="122" t="s">
        <v>6421</v>
      </c>
      <c r="AS1599" s="122" t="s">
        <v>6421</v>
      </c>
      <c r="AT1599" s="123" t="s">
        <v>6421</v>
      </c>
      <c r="AU1599" s="124" t="s">
        <v>6421</v>
      </c>
      <c r="AV1599" s="104"/>
      <c r="AX1599" s="129"/>
      <c r="AY1599" s="139"/>
      <c r="AZ1599" s="139"/>
    </row>
    <row r="1600" spans="3:52" ht="50" customHeight="1">
      <c r="C1600" s="52" t="s">
        <v>6320</v>
      </c>
      <c r="D1600" s="130" t="s">
        <v>3657</v>
      </c>
      <c r="E1600" s="110" t="s">
        <v>9756</v>
      </c>
      <c r="F1600" s="132" t="s">
        <v>3658</v>
      </c>
      <c r="G1600" s="125">
        <v>30.393000000000001</v>
      </c>
      <c r="H1600" s="122">
        <v>30.388999999999999</v>
      </c>
      <c r="I1600" s="123">
        <f t="shared" si="779"/>
        <v>4.0000000000013358E-3</v>
      </c>
      <c r="J1600" s="124">
        <f t="shared" si="780"/>
        <v>1.3162657540561834E-2</v>
      </c>
      <c r="K1600" s="125">
        <v>30.393000000000001</v>
      </c>
      <c r="L1600" s="122">
        <v>30.388999999999999</v>
      </c>
      <c r="M1600" s="123">
        <f t="shared" si="781"/>
        <v>4.0000000000013358E-3</v>
      </c>
      <c r="N1600" s="124">
        <f t="shared" si="782"/>
        <v>1.3162657540561834E-2</v>
      </c>
      <c r="O1600" s="125" t="s">
        <v>11840</v>
      </c>
      <c r="P1600" s="122" t="s">
        <v>11840</v>
      </c>
      <c r="Q1600" s="123" t="s">
        <v>11839</v>
      </c>
      <c r="R1600" s="124" t="s">
        <v>11840</v>
      </c>
      <c r="S1600" s="125" t="s">
        <v>6421</v>
      </c>
      <c r="T1600" s="122" t="s">
        <v>6421</v>
      </c>
      <c r="U1600" s="123" t="s">
        <v>6421</v>
      </c>
      <c r="V1600" s="124" t="s">
        <v>6421</v>
      </c>
      <c r="W1600" s="121" t="s">
        <v>6421</v>
      </c>
      <c r="X1600" s="122" t="s">
        <v>6421</v>
      </c>
      <c r="Y1600" s="122" t="s">
        <v>6421</v>
      </c>
      <c r="Z1600" s="123" t="s">
        <v>6421</v>
      </c>
      <c r="AA1600" s="124" t="s">
        <v>6421</v>
      </c>
      <c r="AB1600" s="28" t="s">
        <v>11839</v>
      </c>
      <c r="AC1600" s="122" t="s">
        <v>11839</v>
      </c>
      <c r="AD1600" s="122" t="s">
        <v>11839</v>
      </c>
      <c r="AE1600" s="123" t="s">
        <v>11839</v>
      </c>
      <c r="AF1600" s="29" t="s">
        <v>11839</v>
      </c>
      <c r="AG1600" s="28" t="s">
        <v>11839</v>
      </c>
      <c r="AH1600" s="122" t="s">
        <v>11839</v>
      </c>
      <c r="AI1600" s="122" t="s">
        <v>11839</v>
      </c>
      <c r="AJ1600" s="123" t="s">
        <v>11839</v>
      </c>
      <c r="AK1600" s="124" t="s">
        <v>11839</v>
      </c>
      <c r="AL1600" s="28" t="s">
        <v>11839</v>
      </c>
      <c r="AM1600" s="122" t="s">
        <v>11839</v>
      </c>
      <c r="AN1600" s="122" t="s">
        <v>11839</v>
      </c>
      <c r="AO1600" s="123" t="s">
        <v>11839</v>
      </c>
      <c r="AP1600" s="29" t="s">
        <v>11839</v>
      </c>
      <c r="AQ1600" s="28" t="s">
        <v>11839</v>
      </c>
      <c r="AR1600" s="122" t="s">
        <v>11839</v>
      </c>
      <c r="AS1600" s="122" t="s">
        <v>11839</v>
      </c>
      <c r="AT1600" s="123" t="s">
        <v>11839</v>
      </c>
      <c r="AU1600" s="124" t="s">
        <v>11837</v>
      </c>
      <c r="AV1600" s="104"/>
      <c r="AX1600" s="129"/>
      <c r="AY1600" s="139"/>
      <c r="AZ1600" s="139"/>
    </row>
    <row r="1601" spans="3:52" ht="50" customHeight="1">
      <c r="C1601" s="52" t="s">
        <v>6320</v>
      </c>
      <c r="D1601" s="130" t="s">
        <v>3659</v>
      </c>
      <c r="E1601" s="110" t="s">
        <v>9756</v>
      </c>
      <c r="F1601" s="132" t="s">
        <v>3660</v>
      </c>
      <c r="G1601" s="125">
        <v>249.84899999999999</v>
      </c>
      <c r="H1601" s="122">
        <v>231.22300000000001</v>
      </c>
      <c r="I1601" s="123">
        <f t="shared" si="779"/>
        <v>18.625999999999976</v>
      </c>
      <c r="J1601" s="124">
        <f t="shared" si="780"/>
        <v>8.0554270120186899</v>
      </c>
      <c r="K1601" s="125">
        <v>117.504</v>
      </c>
      <c r="L1601" s="122">
        <v>117.503</v>
      </c>
      <c r="M1601" s="123">
        <f t="shared" si="781"/>
        <v>1.0000000000047748E-3</v>
      </c>
      <c r="N1601" s="124">
        <f t="shared" si="782"/>
        <v>8.5104210105680267E-4</v>
      </c>
      <c r="O1601" s="125" t="s">
        <v>11840</v>
      </c>
      <c r="P1601" s="122" t="s">
        <v>11840</v>
      </c>
      <c r="Q1601" s="123" t="s">
        <v>11839</v>
      </c>
      <c r="R1601" s="124" t="s">
        <v>11840</v>
      </c>
      <c r="S1601" s="125">
        <v>132.345</v>
      </c>
      <c r="T1601" s="122">
        <v>113.72</v>
      </c>
      <c r="U1601" s="123">
        <f t="shared" si="785"/>
        <v>18.625</v>
      </c>
      <c r="V1601" s="124">
        <f t="shared" si="786"/>
        <v>16.377945831867745</v>
      </c>
      <c r="W1601" s="121" t="s">
        <v>6897</v>
      </c>
      <c r="X1601" s="122">
        <v>132</v>
      </c>
      <c r="Y1601" s="122">
        <v>114</v>
      </c>
      <c r="Z1601" s="123">
        <v>18</v>
      </c>
      <c r="AA1601" s="124">
        <v>16</v>
      </c>
      <c r="AB1601" s="28" t="s">
        <v>11839</v>
      </c>
      <c r="AC1601" s="122" t="s">
        <v>11839</v>
      </c>
      <c r="AD1601" s="122" t="s">
        <v>11839</v>
      </c>
      <c r="AE1601" s="123" t="s">
        <v>11839</v>
      </c>
      <c r="AF1601" s="29" t="s">
        <v>11839</v>
      </c>
      <c r="AG1601" s="28" t="s">
        <v>11839</v>
      </c>
      <c r="AH1601" s="122" t="s">
        <v>11839</v>
      </c>
      <c r="AI1601" s="122" t="s">
        <v>11839</v>
      </c>
      <c r="AJ1601" s="123" t="s">
        <v>11839</v>
      </c>
      <c r="AK1601" s="124" t="s">
        <v>11839</v>
      </c>
      <c r="AL1601" s="28" t="s">
        <v>11839</v>
      </c>
      <c r="AM1601" s="122" t="s">
        <v>11839</v>
      </c>
      <c r="AN1601" s="122" t="s">
        <v>11839</v>
      </c>
      <c r="AO1601" s="123" t="s">
        <v>11839</v>
      </c>
      <c r="AP1601" s="29" t="s">
        <v>11839</v>
      </c>
      <c r="AQ1601" s="28" t="s">
        <v>11839</v>
      </c>
      <c r="AR1601" s="122" t="s">
        <v>11839</v>
      </c>
      <c r="AS1601" s="122" t="s">
        <v>11839</v>
      </c>
      <c r="AT1601" s="123" t="s">
        <v>11839</v>
      </c>
      <c r="AU1601" s="124" t="s">
        <v>11837</v>
      </c>
      <c r="AV1601" s="104"/>
      <c r="AX1601" s="129"/>
      <c r="AY1601" s="139"/>
      <c r="AZ1601" s="139"/>
    </row>
    <row r="1602" spans="3:52" ht="50" customHeight="1">
      <c r="C1602" s="52" t="s">
        <v>6315</v>
      </c>
      <c r="D1602" s="130" t="s">
        <v>6058</v>
      </c>
      <c r="E1602" s="131" t="s">
        <v>6365</v>
      </c>
      <c r="F1602" s="132" t="s">
        <v>6059</v>
      </c>
      <c r="G1602" s="125">
        <v>40739.296999999999</v>
      </c>
      <c r="H1602" s="122">
        <v>43629.593000000001</v>
      </c>
      <c r="I1602" s="123">
        <f t="shared" si="779"/>
        <v>-2890.2960000000021</v>
      </c>
      <c r="J1602" s="124">
        <f t="shared" si="780"/>
        <v>-6.6246228792462087</v>
      </c>
      <c r="K1602" s="125">
        <v>3557.1280000000002</v>
      </c>
      <c r="L1602" s="122">
        <v>3196.9470000000001</v>
      </c>
      <c r="M1602" s="123">
        <f t="shared" si="781"/>
        <v>360.18100000000004</v>
      </c>
      <c r="N1602" s="124">
        <f t="shared" si="782"/>
        <v>11.266405104620128</v>
      </c>
      <c r="O1602" s="125" t="s">
        <v>11840</v>
      </c>
      <c r="P1602" s="122" t="s">
        <v>11840</v>
      </c>
      <c r="Q1602" s="123" t="s">
        <v>11839</v>
      </c>
      <c r="R1602" s="124" t="s">
        <v>11840</v>
      </c>
      <c r="S1602" s="125">
        <v>36944.65</v>
      </c>
      <c r="T1602" s="122">
        <v>40432.646000000001</v>
      </c>
      <c r="U1602" s="123">
        <f t="shared" si="785"/>
        <v>-3487.9959999999992</v>
      </c>
      <c r="V1602" s="124">
        <f t="shared" si="786"/>
        <v>-8.6266825079911893</v>
      </c>
      <c r="W1602" s="121" t="s">
        <v>9769</v>
      </c>
      <c r="X1602" s="122">
        <v>15433</v>
      </c>
      <c r="Y1602" s="122">
        <v>15326</v>
      </c>
      <c r="Z1602" s="123">
        <f t="shared" ref="Z1602:Z1607" si="797">X1602-Y1602</f>
        <v>107</v>
      </c>
      <c r="AA1602" s="124">
        <f t="shared" ref="AA1602:AA1607" si="798">Z1602/Y1602*100</f>
        <v>0.69815998956022451</v>
      </c>
      <c r="AB1602" s="28" t="s">
        <v>9770</v>
      </c>
      <c r="AC1602" s="122">
        <v>5858</v>
      </c>
      <c r="AD1602" s="122">
        <v>5097</v>
      </c>
      <c r="AE1602" s="123">
        <f t="shared" ref="AE1602:AE1607" si="799">AC1602-AD1602</f>
        <v>761</v>
      </c>
      <c r="AF1602" s="29">
        <f t="shared" ref="AF1602:AF1607" si="800">AE1602/AD1602*100</f>
        <v>14.930351186972729</v>
      </c>
      <c r="AG1602" s="28" t="s">
        <v>9771</v>
      </c>
      <c r="AH1602" s="122">
        <v>3143</v>
      </c>
      <c r="AI1602" s="122">
        <v>3255</v>
      </c>
      <c r="AJ1602" s="123">
        <f t="shared" ref="AJ1602:AJ1607" si="801">AH1602-AI1602</f>
        <v>-112</v>
      </c>
      <c r="AK1602" s="124">
        <f t="shared" ref="AK1602:AK1607" si="802">AJ1602/AI1602*100</f>
        <v>-3.4408602150537635</v>
      </c>
      <c r="AL1602" s="28" t="s">
        <v>9772</v>
      </c>
      <c r="AM1602" s="122">
        <v>2421</v>
      </c>
      <c r="AN1602" s="122">
        <v>2500</v>
      </c>
      <c r="AO1602" s="123">
        <f t="shared" ref="AO1602:AO1607" si="803">AM1602-AN1602</f>
        <v>-79</v>
      </c>
      <c r="AP1602" s="29">
        <f t="shared" ref="AP1602:AP1607" si="804">AO1602/AN1602*100</f>
        <v>-3.16</v>
      </c>
      <c r="AQ1602" s="28" t="s">
        <v>7825</v>
      </c>
      <c r="AR1602" s="122">
        <v>2227</v>
      </c>
      <c r="AS1602" s="122">
        <v>1566</v>
      </c>
      <c r="AT1602" s="123">
        <f t="shared" ref="AT1602:AT1607" si="805">AR1602-AS1602</f>
        <v>661</v>
      </c>
      <c r="AU1602" s="124">
        <f t="shared" ref="AU1602:AU1607" si="806">AT1602/AS1602*100</f>
        <v>42.20945083014049</v>
      </c>
      <c r="AV1602" s="9" t="s">
        <v>9773</v>
      </c>
      <c r="AX1602" s="129"/>
      <c r="AY1602" s="139"/>
      <c r="AZ1602" s="139"/>
    </row>
    <row r="1603" spans="3:52" ht="50" customHeight="1">
      <c r="C1603" s="52" t="s">
        <v>6318</v>
      </c>
      <c r="D1603" s="130" t="s">
        <v>3663</v>
      </c>
      <c r="E1603" s="131" t="s">
        <v>6365</v>
      </c>
      <c r="F1603" s="132" t="s">
        <v>3664</v>
      </c>
      <c r="G1603" s="125">
        <v>10791.379000000001</v>
      </c>
      <c r="H1603" s="122">
        <v>10945.266</v>
      </c>
      <c r="I1603" s="123">
        <f t="shared" si="779"/>
        <v>-153.88699999999881</v>
      </c>
      <c r="J1603" s="124">
        <f t="shared" si="780"/>
        <v>-1.4059685712526202</v>
      </c>
      <c r="K1603" s="125">
        <v>2887.0880000000002</v>
      </c>
      <c r="L1603" s="122">
        <v>2712.239</v>
      </c>
      <c r="M1603" s="123">
        <f t="shared" si="781"/>
        <v>174.84900000000016</v>
      </c>
      <c r="N1603" s="124">
        <f t="shared" si="782"/>
        <v>6.4466663889133722</v>
      </c>
      <c r="O1603" s="125">
        <v>1083.6890000000001</v>
      </c>
      <c r="P1603" s="122">
        <v>1297.0820000000001</v>
      </c>
      <c r="Q1603" s="123">
        <f t="shared" si="783"/>
        <v>-213.39300000000003</v>
      </c>
      <c r="R1603" s="124">
        <f t="shared" ref="R1603:R1646" si="807">Q1603/P1603*100</f>
        <v>-16.45177405900321</v>
      </c>
      <c r="S1603" s="125">
        <v>6820.6019999999999</v>
      </c>
      <c r="T1603" s="122">
        <v>6935.9449999999997</v>
      </c>
      <c r="U1603" s="123">
        <f t="shared" si="785"/>
        <v>-115.34299999999985</v>
      </c>
      <c r="V1603" s="124">
        <f t="shared" si="786"/>
        <v>-1.6629745478085516</v>
      </c>
      <c r="W1603" s="121" t="s">
        <v>7374</v>
      </c>
      <c r="X1603" s="122">
        <v>2308.6959999999999</v>
      </c>
      <c r="Y1603" s="122">
        <v>2449.944</v>
      </c>
      <c r="Z1603" s="123">
        <f t="shared" si="797"/>
        <v>-141.24800000000005</v>
      </c>
      <c r="AA1603" s="124">
        <f t="shared" si="798"/>
        <v>-5.7653562693677918</v>
      </c>
      <c r="AB1603" s="28" t="s">
        <v>9774</v>
      </c>
      <c r="AC1603" s="122">
        <v>1172.6130000000001</v>
      </c>
      <c r="AD1603" s="122">
        <v>1170.2729999999999</v>
      </c>
      <c r="AE1603" s="123">
        <f t="shared" si="799"/>
        <v>2.3400000000001455</v>
      </c>
      <c r="AF1603" s="29">
        <f t="shared" si="800"/>
        <v>0.19995334421969452</v>
      </c>
      <c r="AG1603" s="28" t="s">
        <v>9775</v>
      </c>
      <c r="AH1603" s="122">
        <v>625.03800000000001</v>
      </c>
      <c r="AI1603" s="122">
        <v>623.79</v>
      </c>
      <c r="AJ1603" s="123">
        <f t="shared" si="801"/>
        <v>1.2480000000000473</v>
      </c>
      <c r="AK1603" s="124">
        <f t="shared" si="802"/>
        <v>0.20006733035156823</v>
      </c>
      <c r="AL1603" s="28" t="s">
        <v>6981</v>
      </c>
      <c r="AM1603" s="122">
        <v>458.43700000000001</v>
      </c>
      <c r="AN1603" s="122">
        <v>462.28</v>
      </c>
      <c r="AO1603" s="123">
        <f t="shared" si="803"/>
        <v>-3.8429999999999609</v>
      </c>
      <c r="AP1603" s="29">
        <f t="shared" si="804"/>
        <v>-0.83131435493639383</v>
      </c>
      <c r="AQ1603" s="28" t="s">
        <v>9776</v>
      </c>
      <c r="AR1603" s="122">
        <v>399.83600000000001</v>
      </c>
      <c r="AS1603" s="122">
        <v>422.846</v>
      </c>
      <c r="AT1603" s="123">
        <f t="shared" si="805"/>
        <v>-23.009999999999991</v>
      </c>
      <c r="AU1603" s="124">
        <f t="shared" si="806"/>
        <v>-5.441697450135508</v>
      </c>
      <c r="AV1603" s="9" t="s">
        <v>9777</v>
      </c>
      <c r="AX1603" s="129"/>
      <c r="AY1603" s="139"/>
      <c r="AZ1603" s="139"/>
    </row>
    <row r="1604" spans="3:52" ht="50" customHeight="1">
      <c r="C1604" s="52" t="s">
        <v>6318</v>
      </c>
      <c r="D1604" s="130" t="s">
        <v>3665</v>
      </c>
      <c r="E1604" s="131" t="s">
        <v>6365</v>
      </c>
      <c r="F1604" s="132" t="s">
        <v>3666</v>
      </c>
      <c r="G1604" s="125">
        <v>7533.9610000000002</v>
      </c>
      <c r="H1604" s="122">
        <v>7984.3509999999997</v>
      </c>
      <c r="I1604" s="123">
        <f t="shared" si="779"/>
        <v>-450.38999999999942</v>
      </c>
      <c r="J1604" s="124">
        <f t="shared" si="780"/>
        <v>-5.6409093237509156</v>
      </c>
      <c r="K1604" s="125">
        <v>2912.998</v>
      </c>
      <c r="L1604" s="122">
        <v>2868.8980000000001</v>
      </c>
      <c r="M1604" s="123">
        <f t="shared" si="781"/>
        <v>44.099999999999909</v>
      </c>
      <c r="N1604" s="124">
        <f t="shared" si="782"/>
        <v>1.5371755984353541</v>
      </c>
      <c r="O1604" s="125">
        <v>485.536</v>
      </c>
      <c r="P1604" s="122">
        <v>579.76499999999999</v>
      </c>
      <c r="Q1604" s="123">
        <f t="shared" si="783"/>
        <v>-94.228999999999985</v>
      </c>
      <c r="R1604" s="124">
        <f t="shared" si="807"/>
        <v>-16.252964563228204</v>
      </c>
      <c r="S1604" s="125">
        <v>4135.4269999999997</v>
      </c>
      <c r="T1604" s="122">
        <v>4535.6880000000001</v>
      </c>
      <c r="U1604" s="123">
        <f t="shared" si="785"/>
        <v>-400.26100000000042</v>
      </c>
      <c r="V1604" s="124">
        <f t="shared" si="786"/>
        <v>-8.8247031100904731</v>
      </c>
      <c r="W1604" s="121" t="s">
        <v>9778</v>
      </c>
      <c r="X1604" s="122">
        <v>2165</v>
      </c>
      <c r="Y1604" s="122">
        <v>2541</v>
      </c>
      <c r="Z1604" s="123">
        <f t="shared" si="797"/>
        <v>-376</v>
      </c>
      <c r="AA1604" s="124">
        <f t="shared" si="798"/>
        <v>-14.797323888232979</v>
      </c>
      <c r="AB1604" s="28" t="s">
        <v>9779</v>
      </c>
      <c r="AC1604" s="122">
        <v>648</v>
      </c>
      <c r="AD1604" s="122">
        <v>735</v>
      </c>
      <c r="AE1604" s="123">
        <f t="shared" si="799"/>
        <v>-87</v>
      </c>
      <c r="AF1604" s="29">
        <f t="shared" si="800"/>
        <v>-11.836734693877551</v>
      </c>
      <c r="AG1604" s="28" t="s">
        <v>9780</v>
      </c>
      <c r="AH1604" s="122">
        <v>500</v>
      </c>
      <c r="AI1604" s="122">
        <v>500</v>
      </c>
      <c r="AJ1604" s="123">
        <f t="shared" si="801"/>
        <v>0</v>
      </c>
      <c r="AK1604" s="124">
        <f t="shared" si="802"/>
        <v>0</v>
      </c>
      <c r="AL1604" s="28" t="s">
        <v>8574</v>
      </c>
      <c r="AM1604" s="122">
        <v>274</v>
      </c>
      <c r="AN1604" s="122">
        <v>288</v>
      </c>
      <c r="AO1604" s="123">
        <f t="shared" si="803"/>
        <v>-14</v>
      </c>
      <c r="AP1604" s="29">
        <f t="shared" si="804"/>
        <v>-4.8611111111111116</v>
      </c>
      <c r="AQ1604" s="28" t="s">
        <v>9781</v>
      </c>
      <c r="AR1604" s="122">
        <v>244</v>
      </c>
      <c r="AS1604" s="122">
        <v>269</v>
      </c>
      <c r="AT1604" s="123">
        <f t="shared" si="805"/>
        <v>-25</v>
      </c>
      <c r="AU1604" s="124">
        <f t="shared" si="806"/>
        <v>-9.2936802973977688</v>
      </c>
      <c r="AV1604" s="9" t="s">
        <v>12146</v>
      </c>
      <c r="AX1604" s="129"/>
      <c r="AY1604" s="139"/>
      <c r="AZ1604" s="139"/>
    </row>
    <row r="1605" spans="3:52" ht="50" customHeight="1">
      <c r="C1605" s="52" t="s">
        <v>6318</v>
      </c>
      <c r="D1605" s="130" t="s">
        <v>3667</v>
      </c>
      <c r="E1605" s="131" t="s">
        <v>6365</v>
      </c>
      <c r="F1605" s="132" t="s">
        <v>3668</v>
      </c>
      <c r="G1605" s="125">
        <v>3914.3159999999998</v>
      </c>
      <c r="H1605" s="122">
        <v>3862.0819999999999</v>
      </c>
      <c r="I1605" s="123">
        <f t="shared" si="779"/>
        <v>52.233999999999924</v>
      </c>
      <c r="J1605" s="124">
        <f t="shared" si="780"/>
        <v>1.3524829353700913</v>
      </c>
      <c r="K1605" s="125">
        <v>1645.627</v>
      </c>
      <c r="L1605" s="122">
        <v>1635.125</v>
      </c>
      <c r="M1605" s="123">
        <f t="shared" si="781"/>
        <v>10.501999999999953</v>
      </c>
      <c r="N1605" s="124">
        <f t="shared" si="782"/>
        <v>0.64227505542389429</v>
      </c>
      <c r="O1605" s="125">
        <v>316.471</v>
      </c>
      <c r="P1605" s="122">
        <v>315.22800000000001</v>
      </c>
      <c r="Q1605" s="123">
        <f t="shared" si="783"/>
        <v>1.242999999999995</v>
      </c>
      <c r="R1605" s="124">
        <f t="shared" si="807"/>
        <v>0.39431776365043553</v>
      </c>
      <c r="S1605" s="125">
        <v>1952.2180000000001</v>
      </c>
      <c r="T1605" s="122">
        <v>1911.729</v>
      </c>
      <c r="U1605" s="123">
        <f t="shared" si="785"/>
        <v>40.489000000000033</v>
      </c>
      <c r="V1605" s="124">
        <f t="shared" si="786"/>
        <v>2.1179257101817273</v>
      </c>
      <c r="W1605" s="121" t="s">
        <v>6930</v>
      </c>
      <c r="X1605" s="122">
        <v>699</v>
      </c>
      <c r="Y1605" s="122">
        <v>725</v>
      </c>
      <c r="Z1605" s="123">
        <f t="shared" si="797"/>
        <v>-26</v>
      </c>
      <c r="AA1605" s="124">
        <f t="shared" si="798"/>
        <v>-3.5862068965517238</v>
      </c>
      <c r="AB1605" s="28" t="s">
        <v>8154</v>
      </c>
      <c r="AC1605" s="122">
        <v>413</v>
      </c>
      <c r="AD1605" s="122">
        <v>345</v>
      </c>
      <c r="AE1605" s="123">
        <f t="shared" si="799"/>
        <v>68</v>
      </c>
      <c r="AF1605" s="29">
        <f t="shared" si="800"/>
        <v>19.710144927536234</v>
      </c>
      <c r="AG1605" s="28" t="s">
        <v>9782</v>
      </c>
      <c r="AH1605" s="122">
        <v>356</v>
      </c>
      <c r="AI1605" s="122">
        <v>344</v>
      </c>
      <c r="AJ1605" s="123">
        <f t="shared" si="801"/>
        <v>12</v>
      </c>
      <c r="AK1605" s="124">
        <f t="shared" si="802"/>
        <v>3.4883720930232558</v>
      </c>
      <c r="AL1605" s="28" t="s">
        <v>7596</v>
      </c>
      <c r="AM1605" s="122">
        <v>154</v>
      </c>
      <c r="AN1605" s="122">
        <v>166</v>
      </c>
      <c r="AO1605" s="123">
        <f t="shared" si="803"/>
        <v>-12</v>
      </c>
      <c r="AP1605" s="29">
        <f t="shared" si="804"/>
        <v>-7.2289156626506017</v>
      </c>
      <c r="AQ1605" s="28" t="s">
        <v>7471</v>
      </c>
      <c r="AR1605" s="122">
        <v>60</v>
      </c>
      <c r="AS1605" s="122">
        <v>69</v>
      </c>
      <c r="AT1605" s="123">
        <f t="shared" si="805"/>
        <v>-9</v>
      </c>
      <c r="AU1605" s="124">
        <f t="shared" si="806"/>
        <v>-13.043478260869565</v>
      </c>
      <c r="AV1605" s="9" t="s">
        <v>9783</v>
      </c>
      <c r="AX1605" s="129"/>
      <c r="AY1605" s="139"/>
      <c r="AZ1605" s="139"/>
    </row>
    <row r="1606" spans="3:52" ht="50" customHeight="1">
      <c r="C1606" s="52" t="s">
        <v>6317</v>
      </c>
      <c r="D1606" s="130" t="s">
        <v>3669</v>
      </c>
      <c r="E1606" s="131" t="s">
        <v>6365</v>
      </c>
      <c r="F1606" s="132" t="s">
        <v>3670</v>
      </c>
      <c r="G1606" s="125">
        <v>7375.3429999999998</v>
      </c>
      <c r="H1606" s="122">
        <v>6904.16</v>
      </c>
      <c r="I1606" s="123">
        <f t="shared" si="779"/>
        <v>471.18299999999999</v>
      </c>
      <c r="J1606" s="124">
        <f t="shared" si="780"/>
        <v>6.8246245741697757</v>
      </c>
      <c r="K1606" s="125">
        <v>2295.0529999999999</v>
      </c>
      <c r="L1606" s="122">
        <v>1842.4069999999999</v>
      </c>
      <c r="M1606" s="123">
        <f t="shared" si="781"/>
        <v>452.64599999999996</v>
      </c>
      <c r="N1606" s="124">
        <f t="shared" si="782"/>
        <v>24.5681871595147</v>
      </c>
      <c r="O1606" s="125">
        <v>1732.8820000000001</v>
      </c>
      <c r="P1606" s="122">
        <v>1683.9359999999999</v>
      </c>
      <c r="Q1606" s="123">
        <f t="shared" si="783"/>
        <v>48.94600000000014</v>
      </c>
      <c r="R1606" s="124">
        <f t="shared" si="807"/>
        <v>2.9066425327328438</v>
      </c>
      <c r="S1606" s="125">
        <v>3347.4079999999999</v>
      </c>
      <c r="T1606" s="122">
        <v>3377.817</v>
      </c>
      <c r="U1606" s="123">
        <f t="shared" si="785"/>
        <v>-30.409000000000106</v>
      </c>
      <c r="V1606" s="124">
        <f t="shared" si="786"/>
        <v>-0.90025599373797049</v>
      </c>
      <c r="W1606" s="121" t="s">
        <v>6466</v>
      </c>
      <c r="X1606" s="122">
        <v>1668</v>
      </c>
      <c r="Y1606" s="122">
        <v>1656</v>
      </c>
      <c r="Z1606" s="123">
        <f t="shared" si="797"/>
        <v>12</v>
      </c>
      <c r="AA1606" s="124">
        <f t="shared" si="798"/>
        <v>0.72463768115942029</v>
      </c>
      <c r="AB1606" s="28" t="s">
        <v>8343</v>
      </c>
      <c r="AC1606" s="122">
        <v>471</v>
      </c>
      <c r="AD1606" s="122">
        <v>478</v>
      </c>
      <c r="AE1606" s="123">
        <f t="shared" si="799"/>
        <v>-7</v>
      </c>
      <c r="AF1606" s="29">
        <f t="shared" si="800"/>
        <v>-1.4644351464435146</v>
      </c>
      <c r="AG1606" s="28" t="s">
        <v>9784</v>
      </c>
      <c r="AH1606" s="122">
        <v>154</v>
      </c>
      <c r="AI1606" s="122">
        <v>154</v>
      </c>
      <c r="AJ1606" s="123">
        <f t="shared" si="801"/>
        <v>0</v>
      </c>
      <c r="AK1606" s="124">
        <f t="shared" si="802"/>
        <v>0</v>
      </c>
      <c r="AL1606" s="28" t="s">
        <v>7330</v>
      </c>
      <c r="AM1606" s="122">
        <v>134</v>
      </c>
      <c r="AN1606" s="122">
        <v>147</v>
      </c>
      <c r="AO1606" s="123">
        <f t="shared" si="803"/>
        <v>-13</v>
      </c>
      <c r="AP1606" s="29">
        <f t="shared" si="804"/>
        <v>-8.8435374149659864</v>
      </c>
      <c r="AQ1606" s="28" t="s">
        <v>8154</v>
      </c>
      <c r="AR1606" s="122">
        <v>128</v>
      </c>
      <c r="AS1606" s="122">
        <v>128</v>
      </c>
      <c r="AT1606" s="123">
        <f t="shared" si="805"/>
        <v>0</v>
      </c>
      <c r="AU1606" s="124">
        <f t="shared" si="806"/>
        <v>0</v>
      </c>
      <c r="AV1606" s="9" t="s">
        <v>11910</v>
      </c>
      <c r="AX1606" s="129"/>
      <c r="AY1606" s="139"/>
      <c r="AZ1606" s="139"/>
    </row>
    <row r="1607" spans="3:52" ht="50" customHeight="1">
      <c r="C1607" s="52" t="s">
        <v>6318</v>
      </c>
      <c r="D1607" s="130" t="s">
        <v>3671</v>
      </c>
      <c r="E1607" s="131" t="s">
        <v>6365</v>
      </c>
      <c r="F1607" s="132" t="s">
        <v>3672</v>
      </c>
      <c r="G1607" s="125">
        <v>377.36599999999999</v>
      </c>
      <c r="H1607" s="122">
        <v>1007.958</v>
      </c>
      <c r="I1607" s="123">
        <f t="shared" si="779"/>
        <v>-630.59199999999998</v>
      </c>
      <c r="J1607" s="124">
        <f t="shared" si="780"/>
        <v>-62.561336881100203</v>
      </c>
      <c r="K1607" s="125">
        <v>108.41500000000001</v>
      </c>
      <c r="L1607" s="122">
        <v>108.398</v>
      </c>
      <c r="M1607" s="123">
        <f t="shared" si="781"/>
        <v>1.7000000000010118E-2</v>
      </c>
      <c r="N1607" s="124">
        <f t="shared" si="782"/>
        <v>1.5682946179828152E-2</v>
      </c>
      <c r="O1607" s="125">
        <v>30.344000000000001</v>
      </c>
      <c r="P1607" s="122">
        <v>230.31700000000001</v>
      </c>
      <c r="Q1607" s="123">
        <f t="shared" si="783"/>
        <v>-199.97300000000001</v>
      </c>
      <c r="R1607" s="124">
        <f t="shared" si="807"/>
        <v>-86.825114950264208</v>
      </c>
      <c r="S1607" s="125">
        <v>238.607</v>
      </c>
      <c r="T1607" s="122">
        <v>669.24300000000005</v>
      </c>
      <c r="U1607" s="123">
        <f t="shared" si="785"/>
        <v>-430.63600000000008</v>
      </c>
      <c r="V1607" s="124">
        <f t="shared" si="786"/>
        <v>-64.346732053977405</v>
      </c>
      <c r="W1607" s="121" t="s">
        <v>7027</v>
      </c>
      <c r="X1607" s="122">
        <v>71</v>
      </c>
      <c r="Y1607" s="122">
        <v>341</v>
      </c>
      <c r="Z1607" s="123">
        <f t="shared" si="797"/>
        <v>-270</v>
      </c>
      <c r="AA1607" s="124">
        <f t="shared" si="798"/>
        <v>-79.178885630498527</v>
      </c>
      <c r="AB1607" s="28" t="s">
        <v>9785</v>
      </c>
      <c r="AC1607" s="122">
        <v>63</v>
      </c>
      <c r="AD1607" s="122">
        <v>63</v>
      </c>
      <c r="AE1607" s="123">
        <f t="shared" si="799"/>
        <v>0</v>
      </c>
      <c r="AF1607" s="29">
        <f t="shared" si="800"/>
        <v>0</v>
      </c>
      <c r="AG1607" s="28" t="s">
        <v>7172</v>
      </c>
      <c r="AH1607" s="122">
        <v>31</v>
      </c>
      <c r="AI1607" s="122">
        <v>183</v>
      </c>
      <c r="AJ1607" s="123">
        <f t="shared" si="801"/>
        <v>-152</v>
      </c>
      <c r="AK1607" s="124">
        <f t="shared" si="802"/>
        <v>-83.060109289617486</v>
      </c>
      <c r="AL1607" s="28" t="s">
        <v>9786</v>
      </c>
      <c r="AM1607" s="122">
        <v>20</v>
      </c>
      <c r="AN1607" s="122">
        <v>20</v>
      </c>
      <c r="AO1607" s="123">
        <f t="shared" si="803"/>
        <v>0</v>
      </c>
      <c r="AP1607" s="29">
        <f t="shared" si="804"/>
        <v>0</v>
      </c>
      <c r="AQ1607" s="28" t="s">
        <v>7166</v>
      </c>
      <c r="AR1607" s="122">
        <v>12</v>
      </c>
      <c r="AS1607" s="122">
        <v>14</v>
      </c>
      <c r="AT1607" s="123">
        <f t="shared" si="805"/>
        <v>-2</v>
      </c>
      <c r="AU1607" s="124">
        <f t="shared" si="806"/>
        <v>-14.285714285714285</v>
      </c>
      <c r="AV1607" s="9" t="s">
        <v>9787</v>
      </c>
      <c r="AX1607" s="129"/>
      <c r="AY1607" s="139"/>
      <c r="AZ1607" s="139"/>
    </row>
    <row r="1608" spans="3:52" ht="50" customHeight="1">
      <c r="C1608" s="52" t="s">
        <v>6318</v>
      </c>
      <c r="D1608" s="106" t="s">
        <v>3673</v>
      </c>
      <c r="E1608" s="107" t="s">
        <v>6365</v>
      </c>
      <c r="F1608" s="108" t="s">
        <v>3674</v>
      </c>
      <c r="G1608" s="125">
        <v>1907.4110000000001</v>
      </c>
      <c r="H1608" s="122">
        <v>2248.0839999999998</v>
      </c>
      <c r="I1608" s="123">
        <f t="shared" ref="I1608:I1646" si="808">G1608-H1608</f>
        <v>-340.67299999999977</v>
      </c>
      <c r="J1608" s="124">
        <f t="shared" ref="J1608:J1646" si="809">I1608/H1608*100</f>
        <v>-15.153926632634715</v>
      </c>
      <c r="K1608" s="125">
        <v>1188.07</v>
      </c>
      <c r="L1608" s="122">
        <v>1437.123</v>
      </c>
      <c r="M1608" s="123">
        <f t="shared" ref="M1608:M1646" si="810">K1608-L1608</f>
        <v>-249.05300000000011</v>
      </c>
      <c r="N1608" s="124">
        <f t="shared" ref="N1608:N1646" si="811">M1608/L1608*100</f>
        <v>-17.329971060236325</v>
      </c>
      <c r="O1608" s="125">
        <v>0.76200000000000001</v>
      </c>
      <c r="P1608" s="122">
        <v>60.706000000000003</v>
      </c>
      <c r="Q1608" s="123">
        <f t="shared" ref="Q1608:Q1646" si="812">O1608-P1608</f>
        <v>-59.944000000000003</v>
      </c>
      <c r="R1608" s="124">
        <f t="shared" si="807"/>
        <v>-98.744769874476987</v>
      </c>
      <c r="S1608" s="125">
        <v>718.57899999999995</v>
      </c>
      <c r="T1608" s="122">
        <v>750.255</v>
      </c>
      <c r="U1608" s="123">
        <f t="shared" ref="U1608:U1646" si="813">S1608-T1608</f>
        <v>-31.676000000000045</v>
      </c>
      <c r="V1608" s="124">
        <f t="shared" ref="V1608:V1646" si="814">U1608/T1608*100</f>
        <v>-4.2220311760668103</v>
      </c>
      <c r="W1608" s="121" t="s">
        <v>9788</v>
      </c>
      <c r="X1608" s="122">
        <v>206</v>
      </c>
      <c r="Y1608" s="122">
        <v>216</v>
      </c>
      <c r="Z1608" s="123">
        <f t="shared" ref="Z1608:Z1646" si="815">X1608-Y1608</f>
        <v>-10</v>
      </c>
      <c r="AA1608" s="124">
        <f t="shared" ref="AA1608:AA1646" si="816">Z1608/Y1608*100</f>
        <v>-4.6296296296296298</v>
      </c>
      <c r="AB1608" s="28" t="s">
        <v>8154</v>
      </c>
      <c r="AC1608" s="122">
        <v>173</v>
      </c>
      <c r="AD1608" s="122">
        <v>109</v>
      </c>
      <c r="AE1608" s="123">
        <f t="shared" ref="AE1608:AE1646" si="817">AC1608-AD1608</f>
        <v>64</v>
      </c>
      <c r="AF1608" s="29">
        <f t="shared" ref="AF1608:AF1646" si="818">AE1608/AD1608*100</f>
        <v>58.715596330275233</v>
      </c>
      <c r="AG1608" s="28" t="s">
        <v>9789</v>
      </c>
      <c r="AH1608" s="122">
        <v>69</v>
      </c>
      <c r="AI1608" s="122">
        <v>81</v>
      </c>
      <c r="AJ1608" s="123">
        <f t="shared" ref="AJ1608:AJ1646" si="819">AH1608-AI1608</f>
        <v>-12</v>
      </c>
      <c r="AK1608" s="124">
        <f t="shared" ref="AK1608:AK1646" si="820">AJ1608/AI1608*100</f>
        <v>-14.814814814814813</v>
      </c>
      <c r="AL1608" s="28" t="s">
        <v>9790</v>
      </c>
      <c r="AM1608" s="122">
        <v>67</v>
      </c>
      <c r="AN1608" s="122">
        <v>67</v>
      </c>
      <c r="AO1608" s="123">
        <f t="shared" ref="AO1608:AO1646" si="821">AM1608-AN1608</f>
        <v>0</v>
      </c>
      <c r="AP1608" s="29">
        <f t="shared" ref="AP1608:AP1646" si="822">AO1608/AN1608*100</f>
        <v>0</v>
      </c>
      <c r="AQ1608" s="28" t="s">
        <v>7471</v>
      </c>
      <c r="AR1608" s="122">
        <v>65</v>
      </c>
      <c r="AS1608" s="122">
        <v>49</v>
      </c>
      <c r="AT1608" s="123">
        <f t="shared" ref="AT1608:AT1646" si="823">AR1608-AS1608</f>
        <v>16</v>
      </c>
      <c r="AU1608" s="124">
        <f t="shared" ref="AU1608:AU1646" si="824">AT1608/AS1608*100</f>
        <v>32.653061224489797</v>
      </c>
      <c r="AV1608" s="9" t="s">
        <v>9791</v>
      </c>
      <c r="AX1608" s="129"/>
      <c r="AY1608" s="139"/>
      <c r="AZ1608" s="139"/>
    </row>
    <row r="1609" spans="3:52" ht="50" customHeight="1">
      <c r="C1609" s="52" t="s">
        <v>6318</v>
      </c>
      <c r="D1609" s="106" t="s">
        <v>3675</v>
      </c>
      <c r="E1609" s="107" t="s">
        <v>6365</v>
      </c>
      <c r="F1609" s="108" t="s">
        <v>3676</v>
      </c>
      <c r="G1609" s="125">
        <v>7249.2690000000002</v>
      </c>
      <c r="H1609" s="122">
        <v>8994.4670000000006</v>
      </c>
      <c r="I1609" s="123">
        <f t="shared" si="808"/>
        <v>-1745.1980000000003</v>
      </c>
      <c r="J1609" s="124">
        <f t="shared" si="809"/>
        <v>-19.403017432828428</v>
      </c>
      <c r="K1609" s="125">
        <v>719.404</v>
      </c>
      <c r="L1609" s="122">
        <v>6909.1620000000003</v>
      </c>
      <c r="M1609" s="123">
        <f t="shared" si="810"/>
        <v>-6189.7579999999998</v>
      </c>
      <c r="N1609" s="124">
        <f t="shared" si="811"/>
        <v>-89.5876808214947</v>
      </c>
      <c r="O1609" s="125">
        <v>32.905999999999999</v>
      </c>
      <c r="P1609" s="122">
        <v>40.405000000000001</v>
      </c>
      <c r="Q1609" s="123">
        <f t="shared" si="812"/>
        <v>-7.4990000000000023</v>
      </c>
      <c r="R1609" s="124">
        <f t="shared" si="807"/>
        <v>-18.55958420987502</v>
      </c>
      <c r="S1609" s="125">
        <v>6496.9589999999998</v>
      </c>
      <c r="T1609" s="122">
        <v>2044.9</v>
      </c>
      <c r="U1609" s="123">
        <f t="shared" si="813"/>
        <v>4452.0589999999993</v>
      </c>
      <c r="V1609" s="124">
        <f t="shared" si="814"/>
        <v>217.71524279915883</v>
      </c>
      <c r="W1609" s="121" t="s">
        <v>9792</v>
      </c>
      <c r="X1609" s="122">
        <v>4070</v>
      </c>
      <c r="Y1609" s="122" t="s">
        <v>6494</v>
      </c>
      <c r="Z1609" s="123">
        <v>4070</v>
      </c>
      <c r="AA1609" s="124" t="s">
        <v>6913</v>
      </c>
      <c r="AB1609" s="28" t="s">
        <v>9793</v>
      </c>
      <c r="AC1609" s="122">
        <v>1847</v>
      </c>
      <c r="AD1609" s="122">
        <v>1701</v>
      </c>
      <c r="AE1609" s="123">
        <f t="shared" si="817"/>
        <v>146</v>
      </c>
      <c r="AF1609" s="29">
        <f t="shared" si="818"/>
        <v>8.5831863609641381</v>
      </c>
      <c r="AG1609" s="28" t="s">
        <v>7491</v>
      </c>
      <c r="AH1609" s="122">
        <v>310</v>
      </c>
      <c r="AI1609" s="122">
        <v>104</v>
      </c>
      <c r="AJ1609" s="123">
        <f t="shared" si="819"/>
        <v>206</v>
      </c>
      <c r="AK1609" s="124">
        <f t="shared" si="820"/>
        <v>198.07692307692309</v>
      </c>
      <c r="AL1609" s="28" t="s">
        <v>7470</v>
      </c>
      <c r="AM1609" s="122">
        <v>178</v>
      </c>
      <c r="AN1609" s="122">
        <v>181</v>
      </c>
      <c r="AO1609" s="123">
        <f t="shared" si="821"/>
        <v>-3</v>
      </c>
      <c r="AP1609" s="29">
        <f t="shared" si="822"/>
        <v>-1.6574585635359116</v>
      </c>
      <c r="AQ1609" s="28" t="s">
        <v>9794</v>
      </c>
      <c r="AR1609" s="122">
        <v>51</v>
      </c>
      <c r="AS1609" s="122">
        <v>15</v>
      </c>
      <c r="AT1609" s="123">
        <f t="shared" si="823"/>
        <v>36</v>
      </c>
      <c r="AU1609" s="124">
        <f t="shared" si="824"/>
        <v>240</v>
      </c>
      <c r="AV1609" s="9" t="s">
        <v>12383</v>
      </c>
      <c r="AX1609" s="129"/>
      <c r="AY1609" s="139"/>
      <c r="AZ1609" s="139"/>
    </row>
    <row r="1610" spans="3:52" ht="50" customHeight="1">
      <c r="C1610" s="52" t="s">
        <v>6318</v>
      </c>
      <c r="D1610" s="130" t="s">
        <v>3677</v>
      </c>
      <c r="E1610" s="131" t="s">
        <v>6365</v>
      </c>
      <c r="F1610" s="132" t="s">
        <v>3678</v>
      </c>
      <c r="G1610" s="125">
        <v>3123.6480000000001</v>
      </c>
      <c r="H1610" s="122">
        <v>3141.7840000000001</v>
      </c>
      <c r="I1610" s="123">
        <f t="shared" si="808"/>
        <v>-18.135999999999967</v>
      </c>
      <c r="J1610" s="124">
        <f t="shared" si="809"/>
        <v>-0.57725165065453155</v>
      </c>
      <c r="K1610" s="125">
        <v>1976.7470000000001</v>
      </c>
      <c r="L1610" s="122">
        <v>1974.2190000000001</v>
      </c>
      <c r="M1610" s="123">
        <f t="shared" si="810"/>
        <v>2.52800000000002</v>
      </c>
      <c r="N1610" s="124">
        <f t="shared" si="811"/>
        <v>0.1280506367328052</v>
      </c>
      <c r="O1610" s="125">
        <v>11.531000000000001</v>
      </c>
      <c r="P1610" s="122">
        <v>11.28</v>
      </c>
      <c r="Q1610" s="123">
        <f t="shared" si="812"/>
        <v>0.25100000000000122</v>
      </c>
      <c r="R1610" s="124">
        <f t="shared" si="807"/>
        <v>2.22517730496455</v>
      </c>
      <c r="S1610" s="125">
        <v>1135.3699999999999</v>
      </c>
      <c r="T1610" s="122">
        <v>1156.2850000000001</v>
      </c>
      <c r="U1610" s="123">
        <f t="shared" si="813"/>
        <v>-20.915000000000191</v>
      </c>
      <c r="V1610" s="124">
        <f t="shared" si="814"/>
        <v>-1.8088101116939328</v>
      </c>
      <c r="W1610" s="121" t="s">
        <v>8420</v>
      </c>
      <c r="X1610" s="122">
        <v>754</v>
      </c>
      <c r="Y1610" s="122">
        <v>815</v>
      </c>
      <c r="Z1610" s="123">
        <f t="shared" si="815"/>
        <v>-61</v>
      </c>
      <c r="AA1610" s="124">
        <f t="shared" si="816"/>
        <v>-7.484662576687116</v>
      </c>
      <c r="AB1610" s="28" t="s">
        <v>9795</v>
      </c>
      <c r="AC1610" s="122">
        <v>314</v>
      </c>
      <c r="AD1610" s="122">
        <v>279</v>
      </c>
      <c r="AE1610" s="123">
        <f t="shared" si="817"/>
        <v>35</v>
      </c>
      <c r="AF1610" s="29">
        <f t="shared" si="818"/>
        <v>12.544802867383511</v>
      </c>
      <c r="AG1610" s="28" t="s">
        <v>9796</v>
      </c>
      <c r="AH1610" s="122">
        <v>30</v>
      </c>
      <c r="AI1610" s="122">
        <v>23</v>
      </c>
      <c r="AJ1610" s="123">
        <f t="shared" si="819"/>
        <v>7</v>
      </c>
      <c r="AK1610" s="124">
        <f t="shared" si="820"/>
        <v>30.434782608695656</v>
      </c>
      <c r="AL1610" s="28" t="s">
        <v>7438</v>
      </c>
      <c r="AM1610" s="122">
        <v>23</v>
      </c>
      <c r="AN1610" s="122">
        <v>25</v>
      </c>
      <c r="AO1610" s="123">
        <f t="shared" si="821"/>
        <v>-2</v>
      </c>
      <c r="AP1610" s="29">
        <f t="shared" si="822"/>
        <v>-8</v>
      </c>
      <c r="AQ1610" s="28" t="s">
        <v>7336</v>
      </c>
      <c r="AR1610" s="122">
        <v>10</v>
      </c>
      <c r="AS1610" s="122">
        <v>8</v>
      </c>
      <c r="AT1610" s="123">
        <f t="shared" si="823"/>
        <v>2</v>
      </c>
      <c r="AU1610" s="124">
        <f t="shared" si="824"/>
        <v>25</v>
      </c>
      <c r="AV1610" s="9" t="s">
        <v>9797</v>
      </c>
      <c r="AX1610" s="129"/>
      <c r="AY1610" s="139"/>
      <c r="AZ1610" s="139"/>
    </row>
    <row r="1611" spans="3:52" ht="50" customHeight="1">
      <c r="C1611" s="52" t="s">
        <v>6318</v>
      </c>
      <c r="D1611" s="130" t="s">
        <v>3679</v>
      </c>
      <c r="E1611" s="131" t="s">
        <v>6365</v>
      </c>
      <c r="F1611" s="132" t="s">
        <v>3680</v>
      </c>
      <c r="G1611" s="125">
        <v>6513.9359999999997</v>
      </c>
      <c r="H1611" s="122">
        <v>6275.1390000000001</v>
      </c>
      <c r="I1611" s="123">
        <f t="shared" si="808"/>
        <v>238.79699999999957</v>
      </c>
      <c r="J1611" s="124">
        <f t="shared" si="809"/>
        <v>3.8054455845519848</v>
      </c>
      <c r="K1611" s="125">
        <v>2929.0619999999999</v>
      </c>
      <c r="L1611" s="122">
        <v>2921.9169999999999</v>
      </c>
      <c r="M1611" s="123">
        <f t="shared" si="810"/>
        <v>7.1449999999999818</v>
      </c>
      <c r="N1611" s="124">
        <f t="shared" si="811"/>
        <v>0.24453124438510682</v>
      </c>
      <c r="O1611" s="125" t="s">
        <v>11840</v>
      </c>
      <c r="P1611" s="122" t="s">
        <v>11840</v>
      </c>
      <c r="Q1611" s="123" t="s">
        <v>11839</v>
      </c>
      <c r="R1611" s="124" t="s">
        <v>11840</v>
      </c>
      <c r="S1611" s="125">
        <v>3584.8739999999998</v>
      </c>
      <c r="T1611" s="122">
        <v>3353.2220000000002</v>
      </c>
      <c r="U1611" s="123">
        <f t="shared" si="813"/>
        <v>231.65199999999959</v>
      </c>
      <c r="V1611" s="124">
        <f t="shared" si="814"/>
        <v>6.9083406944127042</v>
      </c>
      <c r="W1611" s="121" t="s">
        <v>6988</v>
      </c>
      <c r="X1611" s="122">
        <v>2666</v>
      </c>
      <c r="Y1611" s="122">
        <v>2310</v>
      </c>
      <c r="Z1611" s="123">
        <f t="shared" si="815"/>
        <v>356</v>
      </c>
      <c r="AA1611" s="124">
        <f t="shared" si="816"/>
        <v>15.411255411255413</v>
      </c>
      <c r="AB1611" s="28" t="s">
        <v>9798</v>
      </c>
      <c r="AC1611" s="122">
        <v>532</v>
      </c>
      <c r="AD1611" s="122">
        <v>565</v>
      </c>
      <c r="AE1611" s="123">
        <f t="shared" si="817"/>
        <v>-33</v>
      </c>
      <c r="AF1611" s="29">
        <f t="shared" si="818"/>
        <v>-5.8407079646017701</v>
      </c>
      <c r="AG1611" s="28" t="s">
        <v>8343</v>
      </c>
      <c r="AH1611" s="122">
        <v>204</v>
      </c>
      <c r="AI1611" s="122">
        <v>205</v>
      </c>
      <c r="AJ1611" s="123">
        <f t="shared" si="819"/>
        <v>-1</v>
      </c>
      <c r="AK1611" s="124">
        <f t="shared" si="820"/>
        <v>-0.48780487804878048</v>
      </c>
      <c r="AL1611" s="28" t="s">
        <v>8154</v>
      </c>
      <c r="AM1611" s="122">
        <v>51</v>
      </c>
      <c r="AN1611" s="122">
        <v>100</v>
      </c>
      <c r="AO1611" s="123">
        <f t="shared" si="821"/>
        <v>-49</v>
      </c>
      <c r="AP1611" s="29">
        <f t="shared" si="822"/>
        <v>-49</v>
      </c>
      <c r="AQ1611" s="28" t="s">
        <v>7438</v>
      </c>
      <c r="AR1611" s="122">
        <v>44</v>
      </c>
      <c r="AS1611" s="122">
        <v>44</v>
      </c>
      <c r="AT1611" s="123">
        <f t="shared" si="823"/>
        <v>0</v>
      </c>
      <c r="AU1611" s="124">
        <f t="shared" si="824"/>
        <v>0</v>
      </c>
      <c r="AV1611" s="9" t="s">
        <v>9799</v>
      </c>
      <c r="AX1611" s="129"/>
      <c r="AY1611" s="139"/>
      <c r="AZ1611" s="139"/>
    </row>
    <row r="1612" spans="3:52" ht="50" customHeight="1">
      <c r="C1612" s="52" t="s">
        <v>6318</v>
      </c>
      <c r="D1612" s="130" t="s">
        <v>3681</v>
      </c>
      <c r="E1612" s="131" t="s">
        <v>6365</v>
      </c>
      <c r="F1612" s="132" t="s">
        <v>3682</v>
      </c>
      <c r="G1612" s="125">
        <v>7291.5410000000002</v>
      </c>
      <c r="H1612" s="122">
        <v>6082.9480000000003</v>
      </c>
      <c r="I1612" s="123">
        <f t="shared" si="808"/>
        <v>1208.5929999999998</v>
      </c>
      <c r="J1612" s="124">
        <f t="shared" si="809"/>
        <v>19.868540714140575</v>
      </c>
      <c r="K1612" s="125">
        <v>1764.2570000000001</v>
      </c>
      <c r="L1612" s="122">
        <v>1282.251</v>
      </c>
      <c r="M1612" s="123">
        <f t="shared" si="810"/>
        <v>482.00600000000009</v>
      </c>
      <c r="N1612" s="124">
        <f t="shared" si="811"/>
        <v>37.590612134441706</v>
      </c>
      <c r="O1612" s="125">
        <v>282.68900000000002</v>
      </c>
      <c r="P1612" s="122">
        <v>281.65899999999999</v>
      </c>
      <c r="Q1612" s="123">
        <f t="shared" si="812"/>
        <v>1.0300000000000296</v>
      </c>
      <c r="R1612" s="124">
        <f t="shared" si="807"/>
        <v>0.36569042707672383</v>
      </c>
      <c r="S1612" s="125">
        <v>5244.5950000000003</v>
      </c>
      <c r="T1612" s="122">
        <v>4519.0379999999996</v>
      </c>
      <c r="U1612" s="123">
        <f t="shared" si="813"/>
        <v>725.5570000000007</v>
      </c>
      <c r="V1612" s="124">
        <f t="shared" si="814"/>
        <v>16.055563153042765</v>
      </c>
      <c r="W1612" s="121" t="s">
        <v>6466</v>
      </c>
      <c r="X1612" s="122">
        <v>4171.0619999999999</v>
      </c>
      <c r="Y1612" s="122">
        <v>2997.5320000000002</v>
      </c>
      <c r="Z1612" s="123">
        <f t="shared" si="815"/>
        <v>1173.5299999999997</v>
      </c>
      <c r="AA1612" s="124">
        <f t="shared" si="816"/>
        <v>39.149873962980202</v>
      </c>
      <c r="AB1612" s="28" t="s">
        <v>7491</v>
      </c>
      <c r="AC1612" s="122">
        <v>563.64</v>
      </c>
      <c r="AD1612" s="122">
        <v>991.78</v>
      </c>
      <c r="AE1612" s="123">
        <f t="shared" si="817"/>
        <v>-428.14</v>
      </c>
      <c r="AF1612" s="29">
        <f t="shared" si="818"/>
        <v>-43.168847929984473</v>
      </c>
      <c r="AG1612" s="28" t="s">
        <v>9800</v>
      </c>
      <c r="AH1612" s="122">
        <v>110.98</v>
      </c>
      <c r="AI1612" s="122">
        <v>110.852</v>
      </c>
      <c r="AJ1612" s="123">
        <f t="shared" si="819"/>
        <v>0.12800000000000011</v>
      </c>
      <c r="AK1612" s="124">
        <f t="shared" si="820"/>
        <v>0.11546927434777912</v>
      </c>
      <c r="AL1612" s="28" t="s">
        <v>9801</v>
      </c>
      <c r="AM1612" s="122">
        <v>106.242</v>
      </c>
      <c r="AN1612" s="122">
        <v>92.947999999999993</v>
      </c>
      <c r="AO1612" s="123">
        <f t="shared" si="821"/>
        <v>13.294000000000011</v>
      </c>
      <c r="AP1612" s="29">
        <f t="shared" si="822"/>
        <v>14.30262082024359</v>
      </c>
      <c r="AQ1612" s="28" t="s">
        <v>9802</v>
      </c>
      <c r="AR1612" s="122">
        <v>105.667</v>
      </c>
      <c r="AS1612" s="122">
        <v>105.11199999999999</v>
      </c>
      <c r="AT1612" s="123">
        <f t="shared" si="823"/>
        <v>0.55500000000000682</v>
      </c>
      <c r="AU1612" s="124">
        <f t="shared" si="824"/>
        <v>0.52800821980364454</v>
      </c>
      <c r="AV1612" s="9" t="s">
        <v>9803</v>
      </c>
      <c r="AX1612" s="129"/>
      <c r="AY1612" s="139"/>
      <c r="AZ1612" s="139"/>
    </row>
    <row r="1613" spans="3:52" ht="50" customHeight="1">
      <c r="C1613" s="52" t="s">
        <v>6318</v>
      </c>
      <c r="D1613" s="130" t="s">
        <v>3683</v>
      </c>
      <c r="E1613" s="131" t="s">
        <v>6365</v>
      </c>
      <c r="F1613" s="132" t="s">
        <v>3684</v>
      </c>
      <c r="G1613" s="125">
        <v>6174.4610000000002</v>
      </c>
      <c r="H1613" s="122">
        <v>5996.88</v>
      </c>
      <c r="I1613" s="123">
        <f t="shared" si="808"/>
        <v>177.58100000000013</v>
      </c>
      <c r="J1613" s="124">
        <f t="shared" si="809"/>
        <v>2.9612231693814137</v>
      </c>
      <c r="K1613" s="125">
        <v>1488.89</v>
      </c>
      <c r="L1613" s="122">
        <v>1308.9929999999999</v>
      </c>
      <c r="M1613" s="123">
        <f t="shared" si="810"/>
        <v>179.89700000000016</v>
      </c>
      <c r="N1613" s="124">
        <f t="shared" si="811"/>
        <v>13.743159818272533</v>
      </c>
      <c r="O1613" s="125">
        <v>240.941</v>
      </c>
      <c r="P1613" s="122">
        <v>240.85599999999999</v>
      </c>
      <c r="Q1613" s="123">
        <f t="shared" si="812"/>
        <v>8.5000000000007958E-2</v>
      </c>
      <c r="R1613" s="124">
        <f t="shared" si="807"/>
        <v>3.5290796160364679E-2</v>
      </c>
      <c r="S1613" s="125">
        <v>4444.63</v>
      </c>
      <c r="T1613" s="122">
        <v>4447.0309999999999</v>
      </c>
      <c r="U1613" s="123">
        <f t="shared" si="813"/>
        <v>-2.4009999999998399</v>
      </c>
      <c r="V1613" s="124">
        <f t="shared" si="814"/>
        <v>-5.3991078542061886E-2</v>
      </c>
      <c r="W1613" s="121" t="s">
        <v>9804</v>
      </c>
      <c r="X1613" s="122">
        <v>1431</v>
      </c>
      <c r="Y1613" s="122">
        <v>1431</v>
      </c>
      <c r="Z1613" s="123">
        <f t="shared" si="815"/>
        <v>0</v>
      </c>
      <c r="AA1613" s="124">
        <f t="shared" si="816"/>
        <v>0</v>
      </c>
      <c r="AB1613" s="28" t="s">
        <v>9805</v>
      </c>
      <c r="AC1613" s="122">
        <v>1224</v>
      </c>
      <c r="AD1613" s="122">
        <v>1224</v>
      </c>
      <c r="AE1613" s="123">
        <f t="shared" si="817"/>
        <v>0</v>
      </c>
      <c r="AF1613" s="29">
        <f t="shared" si="818"/>
        <v>0</v>
      </c>
      <c r="AG1613" s="28" t="s">
        <v>9806</v>
      </c>
      <c r="AH1613" s="122">
        <v>943</v>
      </c>
      <c r="AI1613" s="122">
        <v>943</v>
      </c>
      <c r="AJ1613" s="123">
        <f t="shared" si="819"/>
        <v>0</v>
      </c>
      <c r="AK1613" s="124">
        <f t="shared" si="820"/>
        <v>0</v>
      </c>
      <c r="AL1613" s="28" t="s">
        <v>9807</v>
      </c>
      <c r="AM1613" s="122">
        <v>175</v>
      </c>
      <c r="AN1613" s="122">
        <v>150</v>
      </c>
      <c r="AO1613" s="123">
        <f t="shared" si="821"/>
        <v>25</v>
      </c>
      <c r="AP1613" s="29">
        <f t="shared" si="822"/>
        <v>16.666666666666664</v>
      </c>
      <c r="AQ1613" s="28" t="s">
        <v>7437</v>
      </c>
      <c r="AR1613" s="122">
        <v>151</v>
      </c>
      <c r="AS1613" s="122">
        <v>158</v>
      </c>
      <c r="AT1613" s="123">
        <f t="shared" si="823"/>
        <v>-7</v>
      </c>
      <c r="AU1613" s="124">
        <f t="shared" si="824"/>
        <v>-4.4303797468354427</v>
      </c>
      <c r="AV1613" s="9" t="s">
        <v>9808</v>
      </c>
      <c r="AX1613" s="129"/>
      <c r="AY1613" s="139"/>
      <c r="AZ1613" s="139"/>
    </row>
    <row r="1614" spans="3:52" ht="50" customHeight="1">
      <c r="C1614" s="52" t="s">
        <v>6318</v>
      </c>
      <c r="D1614" s="130" t="s">
        <v>3685</v>
      </c>
      <c r="E1614" s="131" t="s">
        <v>6365</v>
      </c>
      <c r="F1614" s="132" t="s">
        <v>3686</v>
      </c>
      <c r="G1614" s="125">
        <v>9858.7710000000006</v>
      </c>
      <c r="H1614" s="122">
        <v>10373.127</v>
      </c>
      <c r="I1614" s="123">
        <f t="shared" si="808"/>
        <v>-514.35599999999977</v>
      </c>
      <c r="J1614" s="124">
        <f t="shared" si="809"/>
        <v>-4.9585433592011334</v>
      </c>
      <c r="K1614" s="125">
        <v>1594.0170000000001</v>
      </c>
      <c r="L1614" s="122">
        <v>1393.6310000000001</v>
      </c>
      <c r="M1614" s="123">
        <f t="shared" si="810"/>
        <v>200.38599999999997</v>
      </c>
      <c r="N1614" s="124">
        <f t="shared" si="811"/>
        <v>14.37869852206215</v>
      </c>
      <c r="O1614" s="125">
        <v>211.358</v>
      </c>
      <c r="P1614" s="122">
        <v>211.30699999999999</v>
      </c>
      <c r="Q1614" s="123">
        <f t="shared" si="812"/>
        <v>5.1000000000016144E-2</v>
      </c>
      <c r="R1614" s="124">
        <f t="shared" si="807"/>
        <v>2.4135499533861227E-2</v>
      </c>
      <c r="S1614" s="125">
        <v>8053.3959999999997</v>
      </c>
      <c r="T1614" s="122">
        <v>8768.1890000000003</v>
      </c>
      <c r="U1614" s="123">
        <f t="shared" si="813"/>
        <v>-714.79300000000057</v>
      </c>
      <c r="V1614" s="124">
        <f t="shared" si="814"/>
        <v>-8.1521167027763735</v>
      </c>
      <c r="W1614" s="121" t="s">
        <v>9809</v>
      </c>
      <c r="X1614" s="122">
        <v>3755</v>
      </c>
      <c r="Y1614" s="122">
        <v>4004</v>
      </c>
      <c r="Z1614" s="123">
        <f t="shared" si="815"/>
        <v>-249</v>
      </c>
      <c r="AA1614" s="124">
        <f t="shared" si="816"/>
        <v>-6.2187812187812188</v>
      </c>
      <c r="AB1614" s="28" t="s">
        <v>6930</v>
      </c>
      <c r="AC1614" s="122">
        <v>1415</v>
      </c>
      <c r="AD1614" s="122">
        <v>1755</v>
      </c>
      <c r="AE1614" s="123">
        <f t="shared" si="817"/>
        <v>-340</v>
      </c>
      <c r="AF1614" s="29">
        <f t="shared" si="818"/>
        <v>-19.373219373219371</v>
      </c>
      <c r="AG1614" s="28" t="s">
        <v>9810</v>
      </c>
      <c r="AH1614" s="122">
        <v>1034</v>
      </c>
      <c r="AI1614" s="122">
        <v>1034</v>
      </c>
      <c r="AJ1614" s="123">
        <f t="shared" si="819"/>
        <v>0</v>
      </c>
      <c r="AK1614" s="124">
        <f t="shared" si="820"/>
        <v>0</v>
      </c>
      <c r="AL1614" s="28" t="s">
        <v>9811</v>
      </c>
      <c r="AM1614" s="122">
        <v>606</v>
      </c>
      <c r="AN1614" s="122">
        <v>747</v>
      </c>
      <c r="AO1614" s="123">
        <f t="shared" si="821"/>
        <v>-141</v>
      </c>
      <c r="AP1614" s="29">
        <f t="shared" si="822"/>
        <v>-18.875502008032129</v>
      </c>
      <c r="AQ1614" s="28" t="s">
        <v>9812</v>
      </c>
      <c r="AR1614" s="122">
        <v>542</v>
      </c>
      <c r="AS1614" s="122">
        <v>543</v>
      </c>
      <c r="AT1614" s="123">
        <f t="shared" si="823"/>
        <v>-1</v>
      </c>
      <c r="AU1614" s="124">
        <f t="shared" si="824"/>
        <v>-0.18416206261510129</v>
      </c>
      <c r="AV1614" s="9" t="s">
        <v>9813</v>
      </c>
      <c r="AX1614" s="129"/>
      <c r="AY1614" s="139"/>
      <c r="AZ1614" s="139"/>
    </row>
    <row r="1615" spans="3:52" ht="50" customHeight="1">
      <c r="C1615" s="52" t="s">
        <v>6318</v>
      </c>
      <c r="D1615" s="130" t="s">
        <v>3687</v>
      </c>
      <c r="E1615" s="131" t="s">
        <v>6365</v>
      </c>
      <c r="F1615" s="132" t="s">
        <v>3688</v>
      </c>
      <c r="G1615" s="125">
        <v>7937.6760000000004</v>
      </c>
      <c r="H1615" s="122">
        <v>8534.3169999999991</v>
      </c>
      <c r="I1615" s="123">
        <f t="shared" si="808"/>
        <v>-596.64099999999871</v>
      </c>
      <c r="J1615" s="124">
        <f t="shared" si="809"/>
        <v>-6.9910808328305443</v>
      </c>
      <c r="K1615" s="125">
        <v>3336.2020000000002</v>
      </c>
      <c r="L1615" s="122">
        <v>3900.5720000000001</v>
      </c>
      <c r="M1615" s="123">
        <f t="shared" si="810"/>
        <v>-564.36999999999989</v>
      </c>
      <c r="N1615" s="124">
        <f t="shared" si="811"/>
        <v>-14.468903535173814</v>
      </c>
      <c r="O1615" s="125">
        <v>960.87599999999998</v>
      </c>
      <c r="P1615" s="122">
        <v>968.20100000000002</v>
      </c>
      <c r="Q1615" s="123">
        <f t="shared" si="812"/>
        <v>-7.3250000000000455</v>
      </c>
      <c r="R1615" s="124">
        <f t="shared" si="807"/>
        <v>-0.75655778087401737</v>
      </c>
      <c r="S1615" s="125">
        <v>3640.598</v>
      </c>
      <c r="T1615" s="122">
        <v>3665.5439999999999</v>
      </c>
      <c r="U1615" s="123">
        <f t="shared" si="813"/>
        <v>-24.945999999999913</v>
      </c>
      <c r="V1615" s="124">
        <f t="shared" si="814"/>
        <v>-0.68055382775380446</v>
      </c>
      <c r="W1615" s="121" t="s">
        <v>9814</v>
      </c>
      <c r="X1615" s="122">
        <v>2366</v>
      </c>
      <c r="Y1615" s="122">
        <v>2417</v>
      </c>
      <c r="Z1615" s="123">
        <f t="shared" si="815"/>
        <v>-51</v>
      </c>
      <c r="AA1615" s="124">
        <f t="shared" si="816"/>
        <v>-2.110053785684733</v>
      </c>
      <c r="AB1615" s="28" t="s">
        <v>6469</v>
      </c>
      <c r="AC1615" s="122">
        <v>560</v>
      </c>
      <c r="AD1615" s="122">
        <v>502</v>
      </c>
      <c r="AE1615" s="123">
        <f t="shared" si="817"/>
        <v>58</v>
      </c>
      <c r="AF1615" s="29">
        <f t="shared" si="818"/>
        <v>11.553784860557768</v>
      </c>
      <c r="AG1615" s="28" t="s">
        <v>9815</v>
      </c>
      <c r="AH1615" s="122">
        <v>298</v>
      </c>
      <c r="AI1615" s="122">
        <v>294</v>
      </c>
      <c r="AJ1615" s="123">
        <f t="shared" si="819"/>
        <v>4</v>
      </c>
      <c r="AK1615" s="124">
        <f t="shared" si="820"/>
        <v>1.3605442176870748</v>
      </c>
      <c r="AL1615" s="28" t="s">
        <v>8446</v>
      </c>
      <c r="AM1615" s="122">
        <v>222</v>
      </c>
      <c r="AN1615" s="122">
        <v>254</v>
      </c>
      <c r="AO1615" s="123">
        <f t="shared" si="821"/>
        <v>-32</v>
      </c>
      <c r="AP1615" s="29">
        <f t="shared" si="822"/>
        <v>-12.598425196850393</v>
      </c>
      <c r="AQ1615" s="28" t="s">
        <v>6467</v>
      </c>
      <c r="AR1615" s="122">
        <v>63</v>
      </c>
      <c r="AS1615" s="122">
        <v>73</v>
      </c>
      <c r="AT1615" s="123">
        <f t="shared" si="823"/>
        <v>-10</v>
      </c>
      <c r="AU1615" s="124">
        <f t="shared" si="824"/>
        <v>-13.698630136986301</v>
      </c>
      <c r="AV1615" s="9" t="s">
        <v>9816</v>
      </c>
      <c r="AX1615" s="129"/>
      <c r="AY1615" s="139"/>
      <c r="AZ1615" s="139"/>
    </row>
    <row r="1616" spans="3:52" ht="50" customHeight="1">
      <c r="C1616" s="52" t="s">
        <v>6318</v>
      </c>
      <c r="D1616" s="130" t="s">
        <v>3689</v>
      </c>
      <c r="E1616" s="131" t="s">
        <v>6365</v>
      </c>
      <c r="F1616" s="132" t="s">
        <v>3690</v>
      </c>
      <c r="G1616" s="125">
        <v>10864.953</v>
      </c>
      <c r="H1616" s="122">
        <v>11390.627</v>
      </c>
      <c r="I1616" s="123">
        <f t="shared" si="808"/>
        <v>-525.67400000000089</v>
      </c>
      <c r="J1616" s="124">
        <f t="shared" si="809"/>
        <v>-4.6149698344085968</v>
      </c>
      <c r="K1616" s="125">
        <v>3992.8359999999998</v>
      </c>
      <c r="L1616" s="122">
        <v>4000.4969999999998</v>
      </c>
      <c r="M1616" s="123">
        <f t="shared" si="810"/>
        <v>-7.6610000000000582</v>
      </c>
      <c r="N1616" s="124">
        <f t="shared" si="811"/>
        <v>-0.19150120597515904</v>
      </c>
      <c r="O1616" s="125">
        <v>44.823999999999998</v>
      </c>
      <c r="P1616" s="122">
        <v>438.44799999999998</v>
      </c>
      <c r="Q1616" s="123">
        <f t="shared" si="812"/>
        <v>-393.62399999999997</v>
      </c>
      <c r="R1616" s="124">
        <f t="shared" si="807"/>
        <v>-89.77666678830785</v>
      </c>
      <c r="S1616" s="125">
        <v>6827.2929999999997</v>
      </c>
      <c r="T1616" s="122">
        <v>6951.6819999999998</v>
      </c>
      <c r="U1616" s="123">
        <f t="shared" si="813"/>
        <v>-124.38900000000012</v>
      </c>
      <c r="V1616" s="124">
        <f t="shared" si="814"/>
        <v>-1.7893367389359889</v>
      </c>
      <c r="W1616" s="121" t="s">
        <v>6466</v>
      </c>
      <c r="X1616" s="122">
        <v>3499</v>
      </c>
      <c r="Y1616" s="122">
        <v>3868</v>
      </c>
      <c r="Z1616" s="123">
        <f t="shared" si="815"/>
        <v>-369</v>
      </c>
      <c r="AA1616" s="124">
        <f t="shared" si="816"/>
        <v>-9.5398138572905893</v>
      </c>
      <c r="AB1616" s="28" t="s">
        <v>9817</v>
      </c>
      <c r="AC1616" s="122">
        <v>1115</v>
      </c>
      <c r="AD1616" s="122">
        <v>1170</v>
      </c>
      <c r="AE1616" s="123">
        <f t="shared" si="817"/>
        <v>-55</v>
      </c>
      <c r="AF1616" s="29">
        <f t="shared" si="818"/>
        <v>-4.700854700854701</v>
      </c>
      <c r="AG1616" s="28" t="s">
        <v>9818</v>
      </c>
      <c r="AH1616" s="122">
        <v>848</v>
      </c>
      <c r="AI1616" s="122">
        <v>854</v>
      </c>
      <c r="AJ1616" s="123">
        <f t="shared" si="819"/>
        <v>-6</v>
      </c>
      <c r="AK1616" s="124">
        <f t="shared" si="820"/>
        <v>-0.70257611241217799</v>
      </c>
      <c r="AL1616" s="28" t="s">
        <v>6467</v>
      </c>
      <c r="AM1616" s="122">
        <v>596</v>
      </c>
      <c r="AN1616" s="122">
        <v>596</v>
      </c>
      <c r="AO1616" s="123">
        <f t="shared" si="821"/>
        <v>0</v>
      </c>
      <c r="AP1616" s="29">
        <f t="shared" si="822"/>
        <v>0</v>
      </c>
      <c r="AQ1616" s="28" t="s">
        <v>9819</v>
      </c>
      <c r="AR1616" s="122">
        <v>438</v>
      </c>
      <c r="AS1616" s="122">
        <v>170</v>
      </c>
      <c r="AT1616" s="123">
        <f t="shared" si="823"/>
        <v>268</v>
      </c>
      <c r="AU1616" s="124">
        <f t="shared" si="824"/>
        <v>157.64705882352942</v>
      </c>
      <c r="AV1616" s="9" t="s">
        <v>9820</v>
      </c>
      <c r="AX1616" s="129"/>
      <c r="AY1616" s="139"/>
      <c r="AZ1616" s="139"/>
    </row>
    <row r="1617" spans="3:52" ht="50" customHeight="1">
      <c r="C1617" s="52" t="s">
        <v>6319</v>
      </c>
      <c r="D1617" s="106" t="s">
        <v>3691</v>
      </c>
      <c r="E1617" s="107" t="s">
        <v>6365</v>
      </c>
      <c r="F1617" s="108" t="s">
        <v>3692</v>
      </c>
      <c r="G1617" s="125">
        <v>771.923</v>
      </c>
      <c r="H1617" s="122">
        <v>592.72699999999998</v>
      </c>
      <c r="I1617" s="123">
        <f t="shared" si="808"/>
        <v>179.19600000000003</v>
      </c>
      <c r="J1617" s="124">
        <f t="shared" si="809"/>
        <v>30.232467898374804</v>
      </c>
      <c r="K1617" s="125">
        <v>342.19600000000003</v>
      </c>
      <c r="L1617" s="122">
        <v>319.17</v>
      </c>
      <c r="M1617" s="123">
        <f t="shared" si="810"/>
        <v>23.02600000000001</v>
      </c>
      <c r="N1617" s="124">
        <f t="shared" si="811"/>
        <v>7.2143371870789892</v>
      </c>
      <c r="O1617" s="125">
        <v>310.673</v>
      </c>
      <c r="P1617" s="122">
        <v>150.636</v>
      </c>
      <c r="Q1617" s="123">
        <f t="shared" si="812"/>
        <v>160.03700000000001</v>
      </c>
      <c r="R1617" s="124">
        <f t="shared" si="807"/>
        <v>106.24087203590111</v>
      </c>
      <c r="S1617" s="125">
        <v>119.054</v>
      </c>
      <c r="T1617" s="122">
        <v>122.92100000000001</v>
      </c>
      <c r="U1617" s="123">
        <f t="shared" si="813"/>
        <v>-3.8670000000000044</v>
      </c>
      <c r="V1617" s="124">
        <f t="shared" si="814"/>
        <v>-3.1459229911894671</v>
      </c>
      <c r="W1617" s="121" t="s">
        <v>7333</v>
      </c>
      <c r="X1617" s="122">
        <v>62</v>
      </c>
      <c r="Y1617" s="122">
        <v>66</v>
      </c>
      <c r="Z1617" s="123">
        <f t="shared" si="815"/>
        <v>-4</v>
      </c>
      <c r="AA1617" s="124">
        <f t="shared" si="816"/>
        <v>-6.0606060606060606</v>
      </c>
      <c r="AB1617" s="28" t="s">
        <v>9821</v>
      </c>
      <c r="AC1617" s="122">
        <v>26</v>
      </c>
      <c r="AD1617" s="122">
        <v>21</v>
      </c>
      <c r="AE1617" s="123">
        <f t="shared" si="817"/>
        <v>5</v>
      </c>
      <c r="AF1617" s="29">
        <f t="shared" si="818"/>
        <v>23.809523809523807</v>
      </c>
      <c r="AG1617" s="28" t="s">
        <v>8154</v>
      </c>
      <c r="AH1617" s="122">
        <v>24</v>
      </c>
      <c r="AI1617" s="122">
        <v>24</v>
      </c>
      <c r="AJ1617" s="123">
        <f t="shared" si="819"/>
        <v>0</v>
      </c>
      <c r="AK1617" s="124">
        <f t="shared" si="820"/>
        <v>0</v>
      </c>
      <c r="AL1617" s="28" t="s">
        <v>9822</v>
      </c>
      <c r="AM1617" s="122">
        <v>5</v>
      </c>
      <c r="AN1617" s="122">
        <v>10</v>
      </c>
      <c r="AO1617" s="123">
        <f t="shared" si="821"/>
        <v>-5</v>
      </c>
      <c r="AP1617" s="29">
        <f t="shared" si="822"/>
        <v>-50</v>
      </c>
      <c r="AQ1617" s="28" t="s">
        <v>9823</v>
      </c>
      <c r="AR1617" s="122">
        <v>2</v>
      </c>
      <c r="AS1617" s="122">
        <v>2</v>
      </c>
      <c r="AT1617" s="123">
        <f t="shared" si="823"/>
        <v>0</v>
      </c>
      <c r="AU1617" s="124">
        <f t="shared" si="824"/>
        <v>0</v>
      </c>
      <c r="AV1617" s="9" t="s">
        <v>9824</v>
      </c>
      <c r="AX1617" s="129"/>
      <c r="AY1617" s="139"/>
      <c r="AZ1617" s="139"/>
    </row>
    <row r="1618" spans="3:52" ht="50" customHeight="1">
      <c r="C1618" s="52" t="s">
        <v>6319</v>
      </c>
      <c r="D1618" s="130" t="s">
        <v>3693</v>
      </c>
      <c r="E1618" s="131" t="s">
        <v>6365</v>
      </c>
      <c r="F1618" s="132" t="s">
        <v>3694</v>
      </c>
      <c r="G1618" s="125">
        <v>2765.174</v>
      </c>
      <c r="H1618" s="122">
        <v>2647.8879999999999</v>
      </c>
      <c r="I1618" s="123">
        <f t="shared" si="808"/>
        <v>117.28600000000006</v>
      </c>
      <c r="J1618" s="124">
        <f t="shared" si="809"/>
        <v>4.4294169541914181</v>
      </c>
      <c r="K1618" s="125">
        <v>2255.895</v>
      </c>
      <c r="L1618" s="122">
        <v>2112.6610000000001</v>
      </c>
      <c r="M1618" s="123">
        <f t="shared" si="810"/>
        <v>143.23399999999992</v>
      </c>
      <c r="N1618" s="124">
        <f t="shared" si="811"/>
        <v>6.779790983977076</v>
      </c>
      <c r="O1618" s="125" t="s">
        <v>11840</v>
      </c>
      <c r="P1618" s="122" t="s">
        <v>11840</v>
      </c>
      <c r="Q1618" s="123" t="s">
        <v>11839</v>
      </c>
      <c r="R1618" s="124" t="s">
        <v>11840</v>
      </c>
      <c r="S1618" s="125">
        <v>509.279</v>
      </c>
      <c r="T1618" s="122">
        <v>535.22699999999998</v>
      </c>
      <c r="U1618" s="123">
        <f t="shared" si="813"/>
        <v>-25.947999999999979</v>
      </c>
      <c r="V1618" s="124">
        <f t="shared" si="814"/>
        <v>-4.8480364406130443</v>
      </c>
      <c r="W1618" s="121" t="s">
        <v>9825</v>
      </c>
      <c r="X1618" s="122">
        <v>233</v>
      </c>
      <c r="Y1618" s="122">
        <v>273</v>
      </c>
      <c r="Z1618" s="123">
        <f t="shared" si="815"/>
        <v>-40</v>
      </c>
      <c r="AA1618" s="124">
        <f t="shared" si="816"/>
        <v>-14.652014652014653</v>
      </c>
      <c r="AB1618" s="28" t="s">
        <v>9365</v>
      </c>
      <c r="AC1618" s="122">
        <v>187</v>
      </c>
      <c r="AD1618" s="122">
        <v>194</v>
      </c>
      <c r="AE1618" s="123">
        <f t="shared" si="817"/>
        <v>-7</v>
      </c>
      <c r="AF1618" s="29">
        <f t="shared" si="818"/>
        <v>-3.608247422680412</v>
      </c>
      <c r="AG1618" s="28" t="s">
        <v>9382</v>
      </c>
      <c r="AH1618" s="122">
        <v>68</v>
      </c>
      <c r="AI1618" s="122">
        <v>68</v>
      </c>
      <c r="AJ1618" s="123">
        <f t="shared" si="819"/>
        <v>0</v>
      </c>
      <c r="AK1618" s="124">
        <f t="shared" si="820"/>
        <v>0</v>
      </c>
      <c r="AL1618" s="28" t="s">
        <v>9390</v>
      </c>
      <c r="AM1618" s="122">
        <v>21</v>
      </c>
      <c r="AN1618" s="122" t="s">
        <v>6421</v>
      </c>
      <c r="AO1618" s="123">
        <v>21</v>
      </c>
      <c r="AP1618" s="29" t="s">
        <v>11832</v>
      </c>
      <c r="AQ1618" s="28" t="s">
        <v>6421</v>
      </c>
      <c r="AR1618" s="122" t="s">
        <v>6421</v>
      </c>
      <c r="AS1618" s="122" t="s">
        <v>6421</v>
      </c>
      <c r="AT1618" s="123" t="s">
        <v>6421</v>
      </c>
      <c r="AU1618" s="124" t="s">
        <v>6421</v>
      </c>
      <c r="AV1618" s="9" t="s">
        <v>12384</v>
      </c>
      <c r="AX1618" s="129"/>
      <c r="AY1618" s="139"/>
      <c r="AZ1618" s="139"/>
    </row>
    <row r="1619" spans="3:52" ht="50" customHeight="1">
      <c r="C1619" s="52" t="s">
        <v>6319</v>
      </c>
      <c r="D1619" s="130" t="s">
        <v>3695</v>
      </c>
      <c r="E1619" s="131" t="s">
        <v>6365</v>
      </c>
      <c r="F1619" s="132" t="s">
        <v>3696</v>
      </c>
      <c r="G1619" s="125">
        <v>6851.9970000000003</v>
      </c>
      <c r="H1619" s="122">
        <v>6731.6490000000003</v>
      </c>
      <c r="I1619" s="123">
        <f t="shared" si="808"/>
        <v>120.34799999999996</v>
      </c>
      <c r="J1619" s="124">
        <f t="shared" si="809"/>
        <v>1.7877937486045388</v>
      </c>
      <c r="K1619" s="125">
        <v>2356.0059999999999</v>
      </c>
      <c r="L1619" s="122">
        <v>2348.654</v>
      </c>
      <c r="M1619" s="123">
        <f t="shared" si="810"/>
        <v>7.3519999999998618</v>
      </c>
      <c r="N1619" s="124">
        <f t="shared" si="811"/>
        <v>0.31303035696189652</v>
      </c>
      <c r="O1619" s="125">
        <v>355.93700000000001</v>
      </c>
      <c r="P1619" s="122">
        <v>255.13800000000001</v>
      </c>
      <c r="Q1619" s="123">
        <f t="shared" si="812"/>
        <v>100.79900000000001</v>
      </c>
      <c r="R1619" s="124">
        <f t="shared" si="807"/>
        <v>39.507639003206108</v>
      </c>
      <c r="S1619" s="125">
        <v>4140.0540000000001</v>
      </c>
      <c r="T1619" s="122">
        <v>4127.857</v>
      </c>
      <c r="U1619" s="123">
        <f t="shared" si="813"/>
        <v>12.197000000000116</v>
      </c>
      <c r="V1619" s="124">
        <f t="shared" si="814"/>
        <v>0.29548019710954421</v>
      </c>
      <c r="W1619" s="121" t="s">
        <v>7487</v>
      </c>
      <c r="X1619" s="122">
        <v>1802</v>
      </c>
      <c r="Y1619" s="122">
        <v>1797</v>
      </c>
      <c r="Z1619" s="123">
        <f t="shared" si="815"/>
        <v>5</v>
      </c>
      <c r="AA1619" s="124">
        <f t="shared" si="816"/>
        <v>0.27824151363383415</v>
      </c>
      <c r="AB1619" s="28" t="s">
        <v>9826</v>
      </c>
      <c r="AC1619" s="122">
        <v>1368</v>
      </c>
      <c r="AD1619" s="122">
        <v>1363</v>
      </c>
      <c r="AE1619" s="123">
        <f t="shared" si="817"/>
        <v>5</v>
      </c>
      <c r="AF1619" s="29">
        <f t="shared" si="818"/>
        <v>0.36683785766691124</v>
      </c>
      <c r="AG1619" s="28" t="s">
        <v>7336</v>
      </c>
      <c r="AH1619" s="122">
        <v>342</v>
      </c>
      <c r="AI1619" s="122">
        <v>342</v>
      </c>
      <c r="AJ1619" s="123">
        <f t="shared" si="819"/>
        <v>0</v>
      </c>
      <c r="AK1619" s="124">
        <f t="shared" si="820"/>
        <v>0</v>
      </c>
      <c r="AL1619" s="28" t="s">
        <v>7443</v>
      </c>
      <c r="AM1619" s="122">
        <v>227</v>
      </c>
      <c r="AN1619" s="122">
        <v>226</v>
      </c>
      <c r="AO1619" s="123">
        <f t="shared" si="821"/>
        <v>1</v>
      </c>
      <c r="AP1619" s="29">
        <f t="shared" si="822"/>
        <v>0.44247787610619471</v>
      </c>
      <c r="AQ1619" s="28" t="s">
        <v>9827</v>
      </c>
      <c r="AR1619" s="122">
        <v>213</v>
      </c>
      <c r="AS1619" s="122">
        <v>212</v>
      </c>
      <c r="AT1619" s="123">
        <f t="shared" si="823"/>
        <v>1</v>
      </c>
      <c r="AU1619" s="124">
        <f t="shared" si="824"/>
        <v>0.47169811320754718</v>
      </c>
      <c r="AV1619" s="9" t="s">
        <v>9828</v>
      </c>
      <c r="AX1619" s="129"/>
      <c r="AY1619" s="139"/>
      <c r="AZ1619" s="139"/>
    </row>
    <row r="1620" spans="3:52" ht="50" customHeight="1">
      <c r="C1620" s="52" t="s">
        <v>6319</v>
      </c>
      <c r="D1620" s="130" t="s">
        <v>3697</v>
      </c>
      <c r="E1620" s="131" t="s">
        <v>6365</v>
      </c>
      <c r="F1620" s="132" t="s">
        <v>3698</v>
      </c>
      <c r="G1620" s="125">
        <v>1600.1030000000001</v>
      </c>
      <c r="H1620" s="122">
        <v>2108.3780000000002</v>
      </c>
      <c r="I1620" s="123">
        <f t="shared" si="808"/>
        <v>-508.27500000000009</v>
      </c>
      <c r="J1620" s="124">
        <f t="shared" si="809"/>
        <v>-24.107394404608666</v>
      </c>
      <c r="K1620" s="125">
        <v>644.995</v>
      </c>
      <c r="L1620" s="122">
        <v>834.24300000000005</v>
      </c>
      <c r="M1620" s="123">
        <f t="shared" si="810"/>
        <v>-189.24800000000005</v>
      </c>
      <c r="N1620" s="124">
        <f t="shared" si="811"/>
        <v>-22.68499705721235</v>
      </c>
      <c r="O1620" s="125">
        <v>0.84599999999999997</v>
      </c>
      <c r="P1620" s="122">
        <v>0.84499999999999997</v>
      </c>
      <c r="Q1620" s="123">
        <f t="shared" si="812"/>
        <v>1.0000000000000009E-3</v>
      </c>
      <c r="R1620" s="124">
        <f t="shared" si="807"/>
        <v>0.11834319526627229</v>
      </c>
      <c r="S1620" s="125">
        <v>954.26199999999994</v>
      </c>
      <c r="T1620" s="122">
        <v>1273.29</v>
      </c>
      <c r="U1620" s="123">
        <f t="shared" si="813"/>
        <v>-319.02800000000002</v>
      </c>
      <c r="V1620" s="124">
        <f t="shared" si="814"/>
        <v>-25.055407644762784</v>
      </c>
      <c r="W1620" s="121" t="s">
        <v>7333</v>
      </c>
      <c r="X1620" s="122">
        <v>133</v>
      </c>
      <c r="Y1620" s="122">
        <v>177</v>
      </c>
      <c r="Z1620" s="123">
        <f t="shared" si="815"/>
        <v>-44</v>
      </c>
      <c r="AA1620" s="124">
        <f t="shared" si="816"/>
        <v>-24.858757062146893</v>
      </c>
      <c r="AB1620" s="28" t="s">
        <v>6988</v>
      </c>
      <c r="AC1620" s="122">
        <v>667</v>
      </c>
      <c r="AD1620" s="122">
        <v>951</v>
      </c>
      <c r="AE1620" s="123">
        <f t="shared" si="817"/>
        <v>-284</v>
      </c>
      <c r="AF1620" s="29">
        <f t="shared" si="818"/>
        <v>-29.863301787592007</v>
      </c>
      <c r="AG1620" s="28" t="s">
        <v>7556</v>
      </c>
      <c r="AH1620" s="122">
        <v>58</v>
      </c>
      <c r="AI1620" s="122">
        <v>85</v>
      </c>
      <c r="AJ1620" s="123">
        <f t="shared" si="819"/>
        <v>-27</v>
      </c>
      <c r="AK1620" s="124">
        <f t="shared" si="820"/>
        <v>-31.764705882352938</v>
      </c>
      <c r="AL1620" s="28" t="s">
        <v>7330</v>
      </c>
      <c r="AM1620" s="122">
        <v>56</v>
      </c>
      <c r="AN1620" s="122">
        <v>22</v>
      </c>
      <c r="AO1620" s="123">
        <f t="shared" si="821"/>
        <v>34</v>
      </c>
      <c r="AP1620" s="29">
        <f t="shared" si="822"/>
        <v>154.54545454545453</v>
      </c>
      <c r="AQ1620" s="28" t="s">
        <v>8343</v>
      </c>
      <c r="AR1620" s="122">
        <v>13</v>
      </c>
      <c r="AS1620" s="122">
        <v>9</v>
      </c>
      <c r="AT1620" s="123">
        <f t="shared" si="823"/>
        <v>4</v>
      </c>
      <c r="AU1620" s="124">
        <f t="shared" si="824"/>
        <v>44.444444444444443</v>
      </c>
      <c r="AV1620" s="9" t="s">
        <v>9829</v>
      </c>
      <c r="AX1620" s="129"/>
      <c r="AY1620" s="139"/>
      <c r="AZ1620" s="139"/>
    </row>
    <row r="1621" spans="3:52" ht="50" customHeight="1">
      <c r="C1621" s="52" t="s">
        <v>6319</v>
      </c>
      <c r="D1621" s="130" t="s">
        <v>3699</v>
      </c>
      <c r="E1621" s="131" t="s">
        <v>6365</v>
      </c>
      <c r="F1621" s="132" t="s">
        <v>3700</v>
      </c>
      <c r="G1621" s="125">
        <v>732.71400000000006</v>
      </c>
      <c r="H1621" s="122">
        <v>743.61400000000003</v>
      </c>
      <c r="I1621" s="123">
        <f t="shared" si="808"/>
        <v>-10.899999999999977</v>
      </c>
      <c r="J1621" s="124">
        <f t="shared" si="809"/>
        <v>-1.465814253093672</v>
      </c>
      <c r="K1621" s="125">
        <v>345.65300000000002</v>
      </c>
      <c r="L1621" s="122">
        <v>327.62599999999998</v>
      </c>
      <c r="M1621" s="123">
        <f t="shared" si="810"/>
        <v>18.027000000000044</v>
      </c>
      <c r="N1621" s="124">
        <f t="shared" si="811"/>
        <v>5.5023105614328669</v>
      </c>
      <c r="O1621" s="125">
        <v>151.143</v>
      </c>
      <c r="P1621" s="122">
        <v>151.136</v>
      </c>
      <c r="Q1621" s="123">
        <f t="shared" si="812"/>
        <v>7.0000000000050022E-3</v>
      </c>
      <c r="R1621" s="124">
        <f t="shared" si="807"/>
        <v>4.6315900910471382E-3</v>
      </c>
      <c r="S1621" s="125">
        <v>235.91800000000001</v>
      </c>
      <c r="T1621" s="122">
        <v>264.85199999999998</v>
      </c>
      <c r="U1621" s="123">
        <f t="shared" si="813"/>
        <v>-28.933999999999969</v>
      </c>
      <c r="V1621" s="124">
        <f t="shared" si="814"/>
        <v>-10.924591847522379</v>
      </c>
      <c r="W1621" s="121" t="s">
        <v>6467</v>
      </c>
      <c r="X1621" s="122">
        <v>105</v>
      </c>
      <c r="Y1621" s="122">
        <v>105</v>
      </c>
      <c r="Z1621" s="123">
        <f t="shared" si="815"/>
        <v>0</v>
      </c>
      <c r="AA1621" s="124">
        <f t="shared" si="816"/>
        <v>0</v>
      </c>
      <c r="AB1621" s="28" t="s">
        <v>6993</v>
      </c>
      <c r="AC1621" s="122">
        <v>90</v>
      </c>
      <c r="AD1621" s="122">
        <v>120</v>
      </c>
      <c r="AE1621" s="123">
        <f t="shared" si="817"/>
        <v>-30</v>
      </c>
      <c r="AF1621" s="29">
        <f t="shared" si="818"/>
        <v>-25</v>
      </c>
      <c r="AG1621" s="28" t="s">
        <v>7354</v>
      </c>
      <c r="AH1621" s="122">
        <v>16</v>
      </c>
      <c r="AI1621" s="122">
        <v>15</v>
      </c>
      <c r="AJ1621" s="123">
        <f t="shared" si="819"/>
        <v>1</v>
      </c>
      <c r="AK1621" s="124">
        <f t="shared" si="820"/>
        <v>6.666666666666667</v>
      </c>
      <c r="AL1621" s="28" t="s">
        <v>9830</v>
      </c>
      <c r="AM1621" s="122">
        <v>14</v>
      </c>
      <c r="AN1621" s="122">
        <v>14</v>
      </c>
      <c r="AO1621" s="123">
        <f t="shared" si="821"/>
        <v>0</v>
      </c>
      <c r="AP1621" s="29">
        <f t="shared" si="822"/>
        <v>0</v>
      </c>
      <c r="AQ1621" s="28" t="s">
        <v>9831</v>
      </c>
      <c r="AR1621" s="122">
        <v>10</v>
      </c>
      <c r="AS1621" s="122">
        <v>10</v>
      </c>
      <c r="AT1621" s="123">
        <f t="shared" si="823"/>
        <v>0</v>
      </c>
      <c r="AU1621" s="124">
        <f t="shared" si="824"/>
        <v>0</v>
      </c>
      <c r="AV1621" s="9" t="s">
        <v>9832</v>
      </c>
      <c r="AX1621" s="129"/>
      <c r="AY1621" s="139"/>
      <c r="AZ1621" s="139"/>
    </row>
    <row r="1622" spans="3:52" ht="50" customHeight="1">
      <c r="C1622" s="52" t="s">
        <v>6319</v>
      </c>
      <c r="D1622" s="130" t="s">
        <v>3701</v>
      </c>
      <c r="E1622" s="131" t="s">
        <v>6365</v>
      </c>
      <c r="F1622" s="132" t="s">
        <v>3702</v>
      </c>
      <c r="G1622" s="125">
        <v>1719.4849999999999</v>
      </c>
      <c r="H1622" s="122">
        <v>1730.703</v>
      </c>
      <c r="I1622" s="123">
        <f t="shared" si="808"/>
        <v>-11.218000000000075</v>
      </c>
      <c r="J1622" s="124">
        <f t="shared" si="809"/>
        <v>-0.64817591464278235</v>
      </c>
      <c r="K1622" s="125">
        <v>888.78099999999995</v>
      </c>
      <c r="L1622" s="122">
        <v>864.75300000000004</v>
      </c>
      <c r="M1622" s="123">
        <f t="shared" si="810"/>
        <v>24.027999999999906</v>
      </c>
      <c r="N1622" s="124">
        <f t="shared" si="811"/>
        <v>2.7785968941420158</v>
      </c>
      <c r="O1622" s="125">
        <v>536.82500000000005</v>
      </c>
      <c r="P1622" s="122">
        <v>559.25599999999997</v>
      </c>
      <c r="Q1622" s="123">
        <f t="shared" si="812"/>
        <v>-22.430999999999926</v>
      </c>
      <c r="R1622" s="124">
        <f t="shared" si="807"/>
        <v>-4.0108644341768214</v>
      </c>
      <c r="S1622" s="125">
        <v>293.87900000000002</v>
      </c>
      <c r="T1622" s="122">
        <v>306.69400000000002</v>
      </c>
      <c r="U1622" s="123">
        <f t="shared" si="813"/>
        <v>-12.814999999999998</v>
      </c>
      <c r="V1622" s="124">
        <f t="shared" si="814"/>
        <v>-4.1784319223721358</v>
      </c>
      <c r="W1622" s="121" t="s">
        <v>6467</v>
      </c>
      <c r="X1622" s="122">
        <v>242</v>
      </c>
      <c r="Y1622" s="122">
        <v>242</v>
      </c>
      <c r="Z1622" s="123">
        <f t="shared" si="815"/>
        <v>0</v>
      </c>
      <c r="AA1622" s="124">
        <f t="shared" si="816"/>
        <v>0</v>
      </c>
      <c r="AB1622" s="28" t="s">
        <v>9833</v>
      </c>
      <c r="AC1622" s="122">
        <v>15</v>
      </c>
      <c r="AD1622" s="122">
        <v>15</v>
      </c>
      <c r="AE1622" s="123">
        <f t="shared" si="817"/>
        <v>0</v>
      </c>
      <c r="AF1622" s="29">
        <f t="shared" si="818"/>
        <v>0</v>
      </c>
      <c r="AG1622" s="28" t="s">
        <v>9834</v>
      </c>
      <c r="AH1622" s="122">
        <v>13</v>
      </c>
      <c r="AI1622" s="122">
        <v>18</v>
      </c>
      <c r="AJ1622" s="123">
        <f t="shared" si="819"/>
        <v>-5</v>
      </c>
      <c r="AK1622" s="124">
        <f t="shared" si="820"/>
        <v>-27.777777777777779</v>
      </c>
      <c r="AL1622" s="28" t="s">
        <v>9835</v>
      </c>
      <c r="AM1622" s="122">
        <v>10</v>
      </c>
      <c r="AN1622" s="122">
        <v>10</v>
      </c>
      <c r="AO1622" s="123">
        <f t="shared" si="821"/>
        <v>0</v>
      </c>
      <c r="AP1622" s="29">
        <f t="shared" si="822"/>
        <v>0</v>
      </c>
      <c r="AQ1622" s="28" t="s">
        <v>9836</v>
      </c>
      <c r="AR1622" s="122">
        <v>6</v>
      </c>
      <c r="AS1622" s="122">
        <v>6</v>
      </c>
      <c r="AT1622" s="123">
        <f t="shared" si="823"/>
        <v>0</v>
      </c>
      <c r="AU1622" s="124">
        <f t="shared" si="824"/>
        <v>0</v>
      </c>
      <c r="AV1622" s="9" t="s">
        <v>9837</v>
      </c>
      <c r="AX1622" s="129"/>
      <c r="AY1622" s="139"/>
      <c r="AZ1622" s="139"/>
    </row>
    <row r="1623" spans="3:52" ht="50" customHeight="1">
      <c r="C1623" s="52" t="s">
        <v>6319</v>
      </c>
      <c r="D1623" s="130" t="s">
        <v>3703</v>
      </c>
      <c r="E1623" s="131" t="s">
        <v>6365</v>
      </c>
      <c r="F1623" s="132" t="s">
        <v>3704</v>
      </c>
      <c r="G1623" s="125">
        <v>1516.9839999999999</v>
      </c>
      <c r="H1623" s="122">
        <v>1780.098</v>
      </c>
      <c r="I1623" s="123">
        <f t="shared" si="808"/>
        <v>-263.11400000000003</v>
      </c>
      <c r="J1623" s="124">
        <f t="shared" si="809"/>
        <v>-14.780871614933563</v>
      </c>
      <c r="K1623" s="125">
        <v>674.23400000000004</v>
      </c>
      <c r="L1623" s="122">
        <v>648.43399999999997</v>
      </c>
      <c r="M1623" s="123">
        <f t="shared" si="810"/>
        <v>25.800000000000068</v>
      </c>
      <c r="N1623" s="124">
        <f t="shared" si="811"/>
        <v>3.9788166567453391</v>
      </c>
      <c r="O1623" s="125">
        <v>100.553</v>
      </c>
      <c r="P1623" s="122">
        <v>100.526</v>
      </c>
      <c r="Q1623" s="123">
        <f t="shared" si="812"/>
        <v>2.7000000000001023E-2</v>
      </c>
      <c r="R1623" s="124">
        <f t="shared" si="807"/>
        <v>2.6858723116408714E-2</v>
      </c>
      <c r="S1623" s="125">
        <v>742.197</v>
      </c>
      <c r="T1623" s="122">
        <v>1031.1379999999999</v>
      </c>
      <c r="U1623" s="123">
        <f t="shared" si="813"/>
        <v>-288.94099999999992</v>
      </c>
      <c r="V1623" s="124">
        <f t="shared" si="814"/>
        <v>-28.021564523856163</v>
      </c>
      <c r="W1623" s="121" t="s">
        <v>6992</v>
      </c>
      <c r="X1623" s="122">
        <v>369</v>
      </c>
      <c r="Y1623" s="122">
        <v>369</v>
      </c>
      <c r="Z1623" s="123">
        <f t="shared" si="815"/>
        <v>0</v>
      </c>
      <c r="AA1623" s="124">
        <f t="shared" si="816"/>
        <v>0</v>
      </c>
      <c r="AB1623" s="28" t="s">
        <v>9838</v>
      </c>
      <c r="AC1623" s="122">
        <v>78</v>
      </c>
      <c r="AD1623" s="122">
        <v>98</v>
      </c>
      <c r="AE1623" s="123">
        <f t="shared" si="817"/>
        <v>-20</v>
      </c>
      <c r="AF1623" s="29">
        <f t="shared" si="818"/>
        <v>-20.408163265306122</v>
      </c>
      <c r="AG1623" s="28" t="s">
        <v>9839</v>
      </c>
      <c r="AH1623" s="122">
        <v>69</v>
      </c>
      <c r="AI1623" s="122">
        <v>266</v>
      </c>
      <c r="AJ1623" s="123">
        <f t="shared" si="819"/>
        <v>-197</v>
      </c>
      <c r="AK1623" s="124">
        <f t="shared" si="820"/>
        <v>-74.060150375939855</v>
      </c>
      <c r="AL1623" s="28" t="s">
        <v>9840</v>
      </c>
      <c r="AM1623" s="122">
        <v>60</v>
      </c>
      <c r="AN1623" s="122">
        <v>65</v>
      </c>
      <c r="AO1623" s="123">
        <f t="shared" si="821"/>
        <v>-5</v>
      </c>
      <c r="AP1623" s="29">
        <f t="shared" si="822"/>
        <v>-7.6923076923076925</v>
      </c>
      <c r="AQ1623" s="28" t="s">
        <v>9841</v>
      </c>
      <c r="AR1623" s="122">
        <v>34</v>
      </c>
      <c r="AS1623" s="122">
        <v>37</v>
      </c>
      <c r="AT1623" s="123">
        <f t="shared" si="823"/>
        <v>-3</v>
      </c>
      <c r="AU1623" s="124">
        <f t="shared" si="824"/>
        <v>-8.1081081081081088</v>
      </c>
      <c r="AV1623" s="9" t="s">
        <v>9842</v>
      </c>
      <c r="AX1623" s="129"/>
      <c r="AY1623" s="139"/>
      <c r="AZ1623" s="139"/>
    </row>
    <row r="1624" spans="3:52" ht="50" customHeight="1">
      <c r="C1624" s="52" t="s">
        <v>6319</v>
      </c>
      <c r="D1624" s="130" t="s">
        <v>3705</v>
      </c>
      <c r="E1624" s="131" t="s">
        <v>6365</v>
      </c>
      <c r="F1624" s="132" t="s">
        <v>3706</v>
      </c>
      <c r="G1624" s="125">
        <v>807.98299999999995</v>
      </c>
      <c r="H1624" s="122">
        <v>884.28399999999999</v>
      </c>
      <c r="I1624" s="123">
        <f t="shared" si="808"/>
        <v>-76.301000000000045</v>
      </c>
      <c r="J1624" s="124">
        <f t="shared" si="809"/>
        <v>-8.6285627694270222</v>
      </c>
      <c r="K1624" s="125">
        <v>520.51</v>
      </c>
      <c r="L1624" s="122">
        <v>509.745</v>
      </c>
      <c r="M1624" s="123">
        <f t="shared" si="810"/>
        <v>10.764999999999986</v>
      </c>
      <c r="N1624" s="124">
        <f t="shared" si="811"/>
        <v>2.1118402338424089</v>
      </c>
      <c r="O1624" s="125">
        <v>177.94800000000001</v>
      </c>
      <c r="P1624" s="122">
        <v>271.63499999999999</v>
      </c>
      <c r="Q1624" s="123">
        <f t="shared" si="812"/>
        <v>-93.686999999999983</v>
      </c>
      <c r="R1624" s="124">
        <f t="shared" si="807"/>
        <v>-34.490032580484836</v>
      </c>
      <c r="S1624" s="125">
        <v>109.52500000000001</v>
      </c>
      <c r="T1624" s="122">
        <v>102.904</v>
      </c>
      <c r="U1624" s="123">
        <f t="shared" si="813"/>
        <v>6.6210000000000093</v>
      </c>
      <c r="V1624" s="124">
        <f t="shared" si="814"/>
        <v>6.4341522195444396</v>
      </c>
      <c r="W1624" s="121" t="s">
        <v>9843</v>
      </c>
      <c r="X1624" s="122">
        <v>23</v>
      </c>
      <c r="Y1624" s="122">
        <v>23</v>
      </c>
      <c r="Z1624" s="123">
        <f t="shared" si="815"/>
        <v>0</v>
      </c>
      <c r="AA1624" s="124">
        <f t="shared" si="816"/>
        <v>0</v>
      </c>
      <c r="AB1624" s="28" t="s">
        <v>9844</v>
      </c>
      <c r="AC1624" s="122">
        <v>20</v>
      </c>
      <c r="AD1624" s="122">
        <v>10</v>
      </c>
      <c r="AE1624" s="123">
        <f t="shared" si="817"/>
        <v>10</v>
      </c>
      <c r="AF1624" s="29">
        <f t="shared" si="818"/>
        <v>100</v>
      </c>
      <c r="AG1624" s="28" t="s">
        <v>9845</v>
      </c>
      <c r="AH1624" s="122">
        <v>19</v>
      </c>
      <c r="AI1624" s="122">
        <v>19</v>
      </c>
      <c r="AJ1624" s="123">
        <f t="shared" si="819"/>
        <v>0</v>
      </c>
      <c r="AK1624" s="124">
        <f t="shared" si="820"/>
        <v>0</v>
      </c>
      <c r="AL1624" s="28" t="s">
        <v>7377</v>
      </c>
      <c r="AM1624" s="122">
        <v>11</v>
      </c>
      <c r="AN1624" s="122">
        <v>14</v>
      </c>
      <c r="AO1624" s="123">
        <f t="shared" si="821"/>
        <v>-3</v>
      </c>
      <c r="AP1624" s="29">
        <f t="shared" si="822"/>
        <v>-21.428571428571427</v>
      </c>
      <c r="AQ1624" s="28" t="s">
        <v>9846</v>
      </c>
      <c r="AR1624" s="122">
        <v>10</v>
      </c>
      <c r="AS1624" s="122">
        <v>10</v>
      </c>
      <c r="AT1624" s="123">
        <f t="shared" si="823"/>
        <v>0</v>
      </c>
      <c r="AU1624" s="124">
        <f t="shared" si="824"/>
        <v>0</v>
      </c>
      <c r="AV1624" s="9" t="s">
        <v>9847</v>
      </c>
      <c r="AX1624" s="129"/>
      <c r="AY1624" s="139"/>
      <c r="AZ1624" s="139"/>
    </row>
    <row r="1625" spans="3:52" ht="50" customHeight="1">
      <c r="C1625" s="52" t="s">
        <v>6319</v>
      </c>
      <c r="D1625" s="106" t="s">
        <v>3707</v>
      </c>
      <c r="E1625" s="107" t="s">
        <v>6365</v>
      </c>
      <c r="F1625" s="108" t="s">
        <v>3708</v>
      </c>
      <c r="G1625" s="125">
        <v>3822.0129999999999</v>
      </c>
      <c r="H1625" s="122">
        <v>4441.9049999999997</v>
      </c>
      <c r="I1625" s="123">
        <f t="shared" si="808"/>
        <v>-619.89199999999983</v>
      </c>
      <c r="J1625" s="124">
        <f t="shared" si="809"/>
        <v>-13.955543848866641</v>
      </c>
      <c r="K1625" s="125">
        <v>1478.78</v>
      </c>
      <c r="L1625" s="122">
        <v>2016.742</v>
      </c>
      <c r="M1625" s="123">
        <f t="shared" si="810"/>
        <v>-537.96199999999999</v>
      </c>
      <c r="N1625" s="124">
        <f t="shared" si="811"/>
        <v>-26.674805205623723</v>
      </c>
      <c r="O1625" s="125">
        <v>325.27699999999999</v>
      </c>
      <c r="P1625" s="122">
        <v>325.13099999999997</v>
      </c>
      <c r="Q1625" s="123">
        <f t="shared" si="812"/>
        <v>0.14600000000001501</v>
      </c>
      <c r="R1625" s="124">
        <f t="shared" si="807"/>
        <v>4.4904976763216989E-2</v>
      </c>
      <c r="S1625" s="125">
        <v>2017.9559999999999</v>
      </c>
      <c r="T1625" s="122">
        <v>2100.0320000000002</v>
      </c>
      <c r="U1625" s="123">
        <f t="shared" si="813"/>
        <v>-82.076000000000249</v>
      </c>
      <c r="V1625" s="124">
        <f t="shared" si="814"/>
        <v>-3.908321397007295</v>
      </c>
      <c r="W1625" s="121" t="s">
        <v>9848</v>
      </c>
      <c r="X1625" s="122">
        <v>1616</v>
      </c>
      <c r="Y1625" s="122">
        <v>1691</v>
      </c>
      <c r="Z1625" s="123">
        <f t="shared" si="815"/>
        <v>-75</v>
      </c>
      <c r="AA1625" s="124">
        <f t="shared" si="816"/>
        <v>-4.4352454169130695</v>
      </c>
      <c r="AB1625" s="28" t="s">
        <v>9849</v>
      </c>
      <c r="AC1625" s="122">
        <v>179</v>
      </c>
      <c r="AD1625" s="122">
        <v>180</v>
      </c>
      <c r="AE1625" s="123">
        <f t="shared" si="817"/>
        <v>-1</v>
      </c>
      <c r="AF1625" s="29">
        <f t="shared" si="818"/>
        <v>-0.55555555555555558</v>
      </c>
      <c r="AG1625" s="28" t="s">
        <v>7564</v>
      </c>
      <c r="AH1625" s="122">
        <v>108</v>
      </c>
      <c r="AI1625" s="122">
        <v>108</v>
      </c>
      <c r="AJ1625" s="123">
        <f t="shared" si="819"/>
        <v>0</v>
      </c>
      <c r="AK1625" s="124">
        <f t="shared" si="820"/>
        <v>0</v>
      </c>
      <c r="AL1625" s="28" t="s">
        <v>9850</v>
      </c>
      <c r="AM1625" s="122">
        <v>26</v>
      </c>
      <c r="AN1625" s="122">
        <v>26</v>
      </c>
      <c r="AO1625" s="123">
        <f t="shared" si="821"/>
        <v>0</v>
      </c>
      <c r="AP1625" s="29">
        <f t="shared" si="822"/>
        <v>0</v>
      </c>
      <c r="AQ1625" s="28" t="s">
        <v>9851</v>
      </c>
      <c r="AR1625" s="122">
        <v>26</v>
      </c>
      <c r="AS1625" s="122">
        <v>26</v>
      </c>
      <c r="AT1625" s="123">
        <f t="shared" si="823"/>
        <v>0</v>
      </c>
      <c r="AU1625" s="124">
        <f t="shared" si="824"/>
        <v>0</v>
      </c>
      <c r="AV1625" s="9" t="s">
        <v>9852</v>
      </c>
      <c r="AX1625" s="129"/>
      <c r="AY1625" s="139"/>
      <c r="AZ1625" s="139"/>
    </row>
    <row r="1626" spans="3:52" ht="50" customHeight="1">
      <c r="C1626" s="52" t="s">
        <v>6319</v>
      </c>
      <c r="D1626" s="106" t="s">
        <v>3709</v>
      </c>
      <c r="E1626" s="107" t="s">
        <v>6365</v>
      </c>
      <c r="F1626" s="108" t="s">
        <v>3710</v>
      </c>
      <c r="G1626" s="125">
        <v>2030.425</v>
      </c>
      <c r="H1626" s="122">
        <v>2073.0059999999999</v>
      </c>
      <c r="I1626" s="123">
        <f t="shared" si="808"/>
        <v>-42.580999999999904</v>
      </c>
      <c r="J1626" s="124">
        <f t="shared" si="809"/>
        <v>-2.0540702728308506</v>
      </c>
      <c r="K1626" s="125">
        <v>396.07299999999998</v>
      </c>
      <c r="L1626" s="122">
        <v>458.11500000000001</v>
      </c>
      <c r="M1626" s="123">
        <f t="shared" si="810"/>
        <v>-62.04200000000003</v>
      </c>
      <c r="N1626" s="124">
        <f t="shared" si="811"/>
        <v>-13.542887702869374</v>
      </c>
      <c r="O1626" s="125">
        <v>1048.636</v>
      </c>
      <c r="P1626" s="122">
        <v>1012.485</v>
      </c>
      <c r="Q1626" s="123">
        <f t="shared" si="812"/>
        <v>36.150999999999954</v>
      </c>
      <c r="R1626" s="124">
        <f t="shared" si="807"/>
        <v>3.570522032425167</v>
      </c>
      <c r="S1626" s="125">
        <v>585.71600000000001</v>
      </c>
      <c r="T1626" s="122">
        <v>602.40599999999995</v>
      </c>
      <c r="U1626" s="123">
        <f t="shared" si="813"/>
        <v>-16.689999999999941</v>
      </c>
      <c r="V1626" s="124">
        <f t="shared" si="814"/>
        <v>-2.7705567341626649</v>
      </c>
      <c r="W1626" s="121" t="s">
        <v>6392</v>
      </c>
      <c r="X1626" s="122">
        <v>200</v>
      </c>
      <c r="Y1626" s="122">
        <v>200</v>
      </c>
      <c r="Z1626" s="123">
        <v>0</v>
      </c>
      <c r="AA1626" s="124">
        <v>0</v>
      </c>
      <c r="AB1626" s="28" t="s">
        <v>9853</v>
      </c>
      <c r="AC1626" s="122">
        <v>189</v>
      </c>
      <c r="AD1626" s="122">
        <v>214</v>
      </c>
      <c r="AE1626" s="123">
        <v>-25</v>
      </c>
      <c r="AF1626" s="29">
        <v>-12</v>
      </c>
      <c r="AG1626" s="28" t="s">
        <v>6396</v>
      </c>
      <c r="AH1626" s="122">
        <v>45</v>
      </c>
      <c r="AI1626" s="122">
        <v>39</v>
      </c>
      <c r="AJ1626" s="123">
        <v>6</v>
      </c>
      <c r="AK1626" s="124">
        <v>16</v>
      </c>
      <c r="AL1626" s="28" t="s">
        <v>6418</v>
      </c>
      <c r="AM1626" s="122">
        <v>36</v>
      </c>
      <c r="AN1626" s="122">
        <v>39</v>
      </c>
      <c r="AO1626" s="123">
        <v>-3</v>
      </c>
      <c r="AP1626" s="29">
        <v>-7</v>
      </c>
      <c r="AQ1626" s="28" t="s">
        <v>9854</v>
      </c>
      <c r="AR1626" s="122">
        <v>36</v>
      </c>
      <c r="AS1626" s="122">
        <v>20</v>
      </c>
      <c r="AT1626" s="123">
        <v>15</v>
      </c>
      <c r="AU1626" s="124">
        <v>76</v>
      </c>
      <c r="AV1626" s="9" t="s">
        <v>9855</v>
      </c>
      <c r="AX1626" s="129"/>
      <c r="AY1626" s="139"/>
      <c r="AZ1626" s="139"/>
    </row>
    <row r="1627" spans="3:52" ht="50" customHeight="1">
      <c r="C1627" s="52" t="s">
        <v>6319</v>
      </c>
      <c r="D1627" s="130" t="s">
        <v>3711</v>
      </c>
      <c r="E1627" s="131" t="s">
        <v>6365</v>
      </c>
      <c r="F1627" s="132" t="s">
        <v>3712</v>
      </c>
      <c r="G1627" s="125">
        <v>4855.2579999999998</v>
      </c>
      <c r="H1627" s="122">
        <v>4954.9579999999996</v>
      </c>
      <c r="I1627" s="123">
        <f t="shared" si="808"/>
        <v>-99.699999999999818</v>
      </c>
      <c r="J1627" s="124">
        <f t="shared" si="809"/>
        <v>-2.0121260361843598</v>
      </c>
      <c r="K1627" s="125">
        <v>1744.873</v>
      </c>
      <c r="L1627" s="122">
        <v>1830.8240000000001</v>
      </c>
      <c r="M1627" s="123">
        <f t="shared" si="810"/>
        <v>-85.951000000000022</v>
      </c>
      <c r="N1627" s="124">
        <f t="shared" si="811"/>
        <v>-4.694662075655553</v>
      </c>
      <c r="O1627" s="125">
        <v>493.101</v>
      </c>
      <c r="P1627" s="122">
        <v>492.68099999999998</v>
      </c>
      <c r="Q1627" s="123">
        <f t="shared" si="812"/>
        <v>0.42000000000001592</v>
      </c>
      <c r="R1627" s="124">
        <f t="shared" si="807"/>
        <v>8.5247858147567274E-2</v>
      </c>
      <c r="S1627" s="125">
        <v>2617.2840000000001</v>
      </c>
      <c r="T1627" s="122">
        <v>2631.453</v>
      </c>
      <c r="U1627" s="123">
        <f t="shared" si="813"/>
        <v>-14.168999999999869</v>
      </c>
      <c r="V1627" s="124">
        <f t="shared" si="814"/>
        <v>-0.53844777011027245</v>
      </c>
      <c r="W1627" s="121" t="s">
        <v>7374</v>
      </c>
      <c r="X1627" s="122">
        <f>ROUND(2004216765,-6)/1000000</f>
        <v>2004</v>
      </c>
      <c r="Y1627" s="122">
        <f>ROUND(1991777432,-6)/1000000</f>
        <v>1992</v>
      </c>
      <c r="Z1627" s="123">
        <f t="shared" ref="Z1627:Z1628" si="825">X1627-Y1627</f>
        <v>12</v>
      </c>
      <c r="AA1627" s="124">
        <f t="shared" ref="AA1627:AA1628" si="826">Z1627/Y1627*100</f>
        <v>0.60240963855421692</v>
      </c>
      <c r="AB1627" s="28" t="s">
        <v>9856</v>
      </c>
      <c r="AC1627" s="122">
        <f>ROUND(134244055,-6)/1000000</f>
        <v>134</v>
      </c>
      <c r="AD1627" s="122">
        <f>ROUND(137127199,-6)/1000000</f>
        <v>137</v>
      </c>
      <c r="AE1627" s="123">
        <f t="shared" ref="AE1627" si="827">AC1627-AD1627</f>
        <v>-3</v>
      </c>
      <c r="AF1627" s="29">
        <f t="shared" ref="AF1627" si="828">AE1627/AD1627*100</f>
        <v>-2.1897810218978102</v>
      </c>
      <c r="AG1627" s="28" t="s">
        <v>9857</v>
      </c>
      <c r="AH1627" s="122">
        <f>ROUND(125715565,-6)/1000000</f>
        <v>126</v>
      </c>
      <c r="AI1627" s="122">
        <f>ROUND(125608525,-6)/1000000</f>
        <v>126</v>
      </c>
      <c r="AJ1627" s="123">
        <f t="shared" ref="AJ1627" si="829">AH1627-AI1627</f>
        <v>0</v>
      </c>
      <c r="AK1627" s="124">
        <f t="shared" ref="AK1627" si="830">AJ1627/AI1627*100</f>
        <v>0</v>
      </c>
      <c r="AL1627" s="28" t="s">
        <v>9858</v>
      </c>
      <c r="AM1627" s="122">
        <f>ROUND(124398684,-6)/1000000</f>
        <v>124</v>
      </c>
      <c r="AN1627" s="122">
        <f>ROUND(125704515,-6)/1000000</f>
        <v>126</v>
      </c>
      <c r="AO1627" s="123">
        <f t="shared" ref="AO1627" si="831">AM1627-AN1627</f>
        <v>-2</v>
      </c>
      <c r="AP1627" s="29">
        <f t="shared" ref="AP1627" si="832">AO1627/AN1627*100</f>
        <v>-1.5873015873015872</v>
      </c>
      <c r="AQ1627" s="28" t="s">
        <v>9859</v>
      </c>
      <c r="AR1627" s="122">
        <f>ROUND(81725446,-6)/1000000</f>
        <v>82</v>
      </c>
      <c r="AS1627" s="122">
        <f>ROUND(87251093,-6)/1000000</f>
        <v>87</v>
      </c>
      <c r="AT1627" s="123">
        <f t="shared" ref="AT1627" si="833">AR1627-AS1627</f>
        <v>-5</v>
      </c>
      <c r="AU1627" s="124">
        <f t="shared" ref="AU1627" si="834">AT1627/AS1627*100</f>
        <v>-5.7471264367816088</v>
      </c>
      <c r="AV1627" s="9" t="s">
        <v>9860</v>
      </c>
      <c r="AX1627" s="129"/>
      <c r="AY1627" s="139"/>
      <c r="AZ1627" s="139"/>
    </row>
    <row r="1628" spans="3:52" ht="50" customHeight="1">
      <c r="C1628" s="52" t="s">
        <v>6320</v>
      </c>
      <c r="D1628" s="130" t="s">
        <v>3713</v>
      </c>
      <c r="E1628" s="131" t="s">
        <v>6365</v>
      </c>
      <c r="F1628" s="132" t="s">
        <v>3714</v>
      </c>
      <c r="G1628" s="125">
        <v>2.4260000000000002</v>
      </c>
      <c r="H1628" s="122">
        <v>2.4260000000000002</v>
      </c>
      <c r="I1628" s="123">
        <f t="shared" si="808"/>
        <v>0</v>
      </c>
      <c r="J1628" s="124">
        <f t="shared" si="809"/>
        <v>0</v>
      </c>
      <c r="K1628" s="125" t="s">
        <v>11904</v>
      </c>
      <c r="L1628" s="122" t="s">
        <v>11904</v>
      </c>
      <c r="M1628" s="123" t="s">
        <v>11837</v>
      </c>
      <c r="N1628" s="124" t="s">
        <v>11837</v>
      </c>
      <c r="O1628" s="125" t="s">
        <v>11840</v>
      </c>
      <c r="P1628" s="122" t="s">
        <v>11840</v>
      </c>
      <c r="Q1628" s="123" t="s">
        <v>11839</v>
      </c>
      <c r="R1628" s="124" t="s">
        <v>11840</v>
      </c>
      <c r="S1628" s="125">
        <v>2.4260000000000002</v>
      </c>
      <c r="T1628" s="122">
        <v>2.4260000000000002</v>
      </c>
      <c r="U1628" s="123">
        <f t="shared" si="813"/>
        <v>0</v>
      </c>
      <c r="V1628" s="124">
        <f t="shared" si="814"/>
        <v>0</v>
      </c>
      <c r="W1628" s="121" t="s">
        <v>9861</v>
      </c>
      <c r="X1628" s="122">
        <v>2</v>
      </c>
      <c r="Y1628" s="122">
        <v>2</v>
      </c>
      <c r="Z1628" s="123">
        <f t="shared" si="825"/>
        <v>0</v>
      </c>
      <c r="AA1628" s="124">
        <f t="shared" si="826"/>
        <v>0</v>
      </c>
      <c r="AB1628" s="28" t="s">
        <v>11839</v>
      </c>
      <c r="AC1628" s="122" t="s">
        <v>11839</v>
      </c>
      <c r="AD1628" s="122" t="s">
        <v>11839</v>
      </c>
      <c r="AE1628" s="123" t="s">
        <v>11839</v>
      </c>
      <c r="AF1628" s="29" t="s">
        <v>11839</v>
      </c>
      <c r="AG1628" s="28" t="s">
        <v>11839</v>
      </c>
      <c r="AH1628" s="122" t="s">
        <v>11839</v>
      </c>
      <c r="AI1628" s="122" t="s">
        <v>11839</v>
      </c>
      <c r="AJ1628" s="123" t="s">
        <v>11839</v>
      </c>
      <c r="AK1628" s="124" t="s">
        <v>11839</v>
      </c>
      <c r="AL1628" s="28" t="s">
        <v>11839</v>
      </c>
      <c r="AM1628" s="122" t="s">
        <v>11839</v>
      </c>
      <c r="AN1628" s="122" t="s">
        <v>11839</v>
      </c>
      <c r="AO1628" s="123" t="s">
        <v>11839</v>
      </c>
      <c r="AP1628" s="29" t="s">
        <v>11839</v>
      </c>
      <c r="AQ1628" s="28" t="s">
        <v>11839</v>
      </c>
      <c r="AR1628" s="122" t="s">
        <v>11839</v>
      </c>
      <c r="AS1628" s="122" t="s">
        <v>11839</v>
      </c>
      <c r="AT1628" s="123" t="s">
        <v>11839</v>
      </c>
      <c r="AU1628" s="124" t="s">
        <v>11837</v>
      </c>
      <c r="AV1628" s="104"/>
      <c r="AX1628" s="129"/>
      <c r="AY1628" s="139"/>
      <c r="AZ1628" s="139"/>
    </row>
    <row r="1629" spans="3:52" ht="50" customHeight="1">
      <c r="C1629" s="52" t="s">
        <v>6320</v>
      </c>
      <c r="D1629" s="130" t="s">
        <v>3715</v>
      </c>
      <c r="E1629" s="131" t="s">
        <v>6365</v>
      </c>
      <c r="F1629" s="132" t="s">
        <v>3716</v>
      </c>
      <c r="G1629" s="125">
        <v>811.66499999999996</v>
      </c>
      <c r="H1629" s="122">
        <v>772.96500000000003</v>
      </c>
      <c r="I1629" s="123">
        <f t="shared" si="808"/>
        <v>38.699999999999932</v>
      </c>
      <c r="J1629" s="124">
        <f t="shared" si="809"/>
        <v>5.0066949991267302</v>
      </c>
      <c r="K1629" s="125">
        <v>118.861</v>
      </c>
      <c r="L1629" s="122">
        <v>100.161</v>
      </c>
      <c r="M1629" s="123">
        <f t="shared" si="810"/>
        <v>18.700000000000003</v>
      </c>
      <c r="N1629" s="124">
        <f t="shared" si="811"/>
        <v>18.669941394355092</v>
      </c>
      <c r="O1629" s="125" t="s">
        <v>11840</v>
      </c>
      <c r="P1629" s="122" t="s">
        <v>11840</v>
      </c>
      <c r="Q1629" s="123" t="s">
        <v>11839</v>
      </c>
      <c r="R1629" s="124" t="s">
        <v>11840</v>
      </c>
      <c r="S1629" s="125">
        <v>692.80399999999997</v>
      </c>
      <c r="T1629" s="122">
        <v>672.80399999999997</v>
      </c>
      <c r="U1629" s="123">
        <f t="shared" si="813"/>
        <v>20</v>
      </c>
      <c r="V1629" s="124">
        <f t="shared" si="814"/>
        <v>2.9726339320218074</v>
      </c>
      <c r="W1629" s="121" t="s">
        <v>9862</v>
      </c>
      <c r="X1629" s="122">
        <v>693</v>
      </c>
      <c r="Y1629" s="122">
        <v>673</v>
      </c>
      <c r="Z1629" s="123">
        <f t="shared" si="815"/>
        <v>20</v>
      </c>
      <c r="AA1629" s="124">
        <f t="shared" si="816"/>
        <v>2.9717682020802374</v>
      </c>
      <c r="AB1629" s="28" t="s">
        <v>11839</v>
      </c>
      <c r="AC1629" s="122" t="s">
        <v>11839</v>
      </c>
      <c r="AD1629" s="122" t="s">
        <v>11839</v>
      </c>
      <c r="AE1629" s="123" t="s">
        <v>11839</v>
      </c>
      <c r="AF1629" s="29" t="s">
        <v>11839</v>
      </c>
      <c r="AG1629" s="28" t="s">
        <v>11839</v>
      </c>
      <c r="AH1629" s="122" t="s">
        <v>11839</v>
      </c>
      <c r="AI1629" s="122" t="s">
        <v>11839</v>
      </c>
      <c r="AJ1629" s="123" t="s">
        <v>11839</v>
      </c>
      <c r="AK1629" s="124" t="s">
        <v>11839</v>
      </c>
      <c r="AL1629" s="28" t="s">
        <v>11839</v>
      </c>
      <c r="AM1629" s="122" t="s">
        <v>11839</v>
      </c>
      <c r="AN1629" s="122" t="s">
        <v>11839</v>
      </c>
      <c r="AO1629" s="123" t="s">
        <v>11839</v>
      </c>
      <c r="AP1629" s="29" t="s">
        <v>11839</v>
      </c>
      <c r="AQ1629" s="28" t="s">
        <v>11839</v>
      </c>
      <c r="AR1629" s="122" t="s">
        <v>11839</v>
      </c>
      <c r="AS1629" s="122" t="s">
        <v>11839</v>
      </c>
      <c r="AT1629" s="123" t="s">
        <v>11839</v>
      </c>
      <c r="AU1629" s="124" t="s">
        <v>11837</v>
      </c>
      <c r="AV1629" s="104"/>
      <c r="AX1629" s="129"/>
      <c r="AY1629" s="139"/>
      <c r="AZ1629" s="139"/>
    </row>
    <row r="1630" spans="3:52" ht="50" customHeight="1">
      <c r="C1630" s="52" t="s">
        <v>6320</v>
      </c>
      <c r="D1630" s="130" t="s">
        <v>3717</v>
      </c>
      <c r="E1630" s="131" t="s">
        <v>6365</v>
      </c>
      <c r="F1630" s="132" t="s">
        <v>3718</v>
      </c>
      <c r="G1630" s="125">
        <v>565.16200000000003</v>
      </c>
      <c r="H1630" s="122">
        <v>555.88199999999995</v>
      </c>
      <c r="I1630" s="123">
        <f t="shared" si="808"/>
        <v>9.2800000000000864</v>
      </c>
      <c r="J1630" s="124">
        <f t="shared" si="809"/>
        <v>1.6694190493666077</v>
      </c>
      <c r="K1630" s="125">
        <v>268.43099999999998</v>
      </c>
      <c r="L1630" s="122">
        <v>215.154</v>
      </c>
      <c r="M1630" s="123">
        <f t="shared" si="810"/>
        <v>53.276999999999987</v>
      </c>
      <c r="N1630" s="124">
        <f t="shared" si="811"/>
        <v>24.762263309071635</v>
      </c>
      <c r="O1630" s="125" t="s">
        <v>11840</v>
      </c>
      <c r="P1630" s="122" t="s">
        <v>11840</v>
      </c>
      <c r="Q1630" s="123" t="s">
        <v>11839</v>
      </c>
      <c r="R1630" s="124" t="s">
        <v>11840</v>
      </c>
      <c r="S1630" s="125">
        <v>296.73099999999999</v>
      </c>
      <c r="T1630" s="122">
        <v>340.72800000000001</v>
      </c>
      <c r="U1630" s="123">
        <f t="shared" si="813"/>
        <v>-43.997000000000014</v>
      </c>
      <c r="V1630" s="124">
        <f t="shared" si="814"/>
        <v>-12.912645864149708</v>
      </c>
      <c r="W1630" s="121" t="s">
        <v>9863</v>
      </c>
      <c r="X1630" s="122">
        <v>297</v>
      </c>
      <c r="Y1630" s="122">
        <v>341</v>
      </c>
      <c r="Z1630" s="123">
        <f t="shared" si="815"/>
        <v>-44</v>
      </c>
      <c r="AA1630" s="124">
        <f t="shared" si="816"/>
        <v>-12.903225806451612</v>
      </c>
      <c r="AB1630" s="28" t="s">
        <v>11839</v>
      </c>
      <c r="AC1630" s="122" t="s">
        <v>11839</v>
      </c>
      <c r="AD1630" s="122" t="s">
        <v>11839</v>
      </c>
      <c r="AE1630" s="123" t="s">
        <v>11839</v>
      </c>
      <c r="AF1630" s="29" t="s">
        <v>11839</v>
      </c>
      <c r="AG1630" s="28" t="s">
        <v>11839</v>
      </c>
      <c r="AH1630" s="122" t="s">
        <v>11839</v>
      </c>
      <c r="AI1630" s="122" t="s">
        <v>11839</v>
      </c>
      <c r="AJ1630" s="123" t="s">
        <v>11839</v>
      </c>
      <c r="AK1630" s="124" t="s">
        <v>11839</v>
      </c>
      <c r="AL1630" s="28" t="s">
        <v>11839</v>
      </c>
      <c r="AM1630" s="122" t="s">
        <v>11839</v>
      </c>
      <c r="AN1630" s="122" t="s">
        <v>11839</v>
      </c>
      <c r="AO1630" s="123" t="s">
        <v>11839</v>
      </c>
      <c r="AP1630" s="29" t="s">
        <v>11839</v>
      </c>
      <c r="AQ1630" s="28" t="s">
        <v>11839</v>
      </c>
      <c r="AR1630" s="122" t="s">
        <v>11839</v>
      </c>
      <c r="AS1630" s="122" t="s">
        <v>11839</v>
      </c>
      <c r="AT1630" s="123" t="s">
        <v>11839</v>
      </c>
      <c r="AU1630" s="124" t="s">
        <v>11837</v>
      </c>
      <c r="AV1630" s="104"/>
      <c r="AX1630" s="129"/>
      <c r="AY1630" s="139"/>
      <c r="AZ1630" s="139"/>
    </row>
    <row r="1631" spans="3:52" ht="50" customHeight="1">
      <c r="C1631" s="52" t="s">
        <v>6320</v>
      </c>
      <c r="D1631" s="130" t="s">
        <v>3719</v>
      </c>
      <c r="E1631" s="131" t="s">
        <v>6365</v>
      </c>
      <c r="F1631" s="132" t="s">
        <v>6226</v>
      </c>
      <c r="G1631" s="125">
        <v>264.226</v>
      </c>
      <c r="H1631" s="122">
        <v>175.97800000000001</v>
      </c>
      <c r="I1631" s="123">
        <f t="shared" si="808"/>
        <v>88.24799999999999</v>
      </c>
      <c r="J1631" s="124">
        <f t="shared" si="809"/>
        <v>50.147177488095096</v>
      </c>
      <c r="K1631" s="125">
        <v>140.79</v>
      </c>
      <c r="L1631" s="122">
        <v>96.766000000000005</v>
      </c>
      <c r="M1631" s="123">
        <f t="shared" si="810"/>
        <v>44.023999999999987</v>
      </c>
      <c r="N1631" s="124">
        <f t="shared" si="811"/>
        <v>45.495318603641763</v>
      </c>
      <c r="O1631" s="125" t="s">
        <v>11840</v>
      </c>
      <c r="P1631" s="122" t="s">
        <v>11840</v>
      </c>
      <c r="Q1631" s="123" t="s">
        <v>11839</v>
      </c>
      <c r="R1631" s="124" t="s">
        <v>11840</v>
      </c>
      <c r="S1631" s="125">
        <v>123.43600000000001</v>
      </c>
      <c r="T1631" s="122">
        <v>79.212000000000003</v>
      </c>
      <c r="U1631" s="123">
        <f t="shared" si="813"/>
        <v>44.224000000000004</v>
      </c>
      <c r="V1631" s="124">
        <f t="shared" si="814"/>
        <v>55.829924758874917</v>
      </c>
      <c r="W1631" s="121" t="s">
        <v>9864</v>
      </c>
      <c r="X1631" s="122">
        <v>82</v>
      </c>
      <c r="Y1631" s="122">
        <v>57</v>
      </c>
      <c r="Z1631" s="123">
        <f t="shared" si="815"/>
        <v>25</v>
      </c>
      <c r="AA1631" s="124">
        <f t="shared" si="816"/>
        <v>43.859649122807014</v>
      </c>
      <c r="AB1631" s="28" t="s">
        <v>9838</v>
      </c>
      <c r="AC1631" s="122">
        <v>22</v>
      </c>
      <c r="AD1631" s="122">
        <v>22</v>
      </c>
      <c r="AE1631" s="123">
        <f t="shared" si="817"/>
        <v>0</v>
      </c>
      <c r="AF1631" s="29">
        <f t="shared" si="818"/>
        <v>0</v>
      </c>
      <c r="AG1631" s="28" t="s">
        <v>9865</v>
      </c>
      <c r="AH1631" s="122">
        <v>19</v>
      </c>
      <c r="AI1631" s="122" t="s">
        <v>6494</v>
      </c>
      <c r="AJ1631" s="123">
        <v>19</v>
      </c>
      <c r="AK1631" s="124" t="s">
        <v>11832</v>
      </c>
      <c r="AL1631" s="28" t="s">
        <v>6421</v>
      </c>
      <c r="AM1631" s="122" t="s">
        <v>6421</v>
      </c>
      <c r="AN1631" s="122" t="s">
        <v>6421</v>
      </c>
      <c r="AO1631" s="123" t="s">
        <v>6421</v>
      </c>
      <c r="AP1631" s="29" t="s">
        <v>6421</v>
      </c>
      <c r="AQ1631" s="28" t="s">
        <v>6421</v>
      </c>
      <c r="AR1631" s="122" t="s">
        <v>6421</v>
      </c>
      <c r="AS1631" s="122" t="s">
        <v>6421</v>
      </c>
      <c r="AT1631" s="123" t="s">
        <v>6421</v>
      </c>
      <c r="AU1631" s="124" t="s">
        <v>6421</v>
      </c>
      <c r="AV1631" s="104"/>
      <c r="AX1631" s="129"/>
      <c r="AY1631" s="139"/>
      <c r="AZ1631" s="139"/>
    </row>
    <row r="1632" spans="3:52" ht="50" customHeight="1">
      <c r="C1632" s="52" t="s">
        <v>6320</v>
      </c>
      <c r="D1632" s="130" t="s">
        <v>3720</v>
      </c>
      <c r="E1632" s="131" t="s">
        <v>6365</v>
      </c>
      <c r="F1632" s="132" t="s">
        <v>12661</v>
      </c>
      <c r="G1632" s="125">
        <v>7786.4889999999996</v>
      </c>
      <c r="H1632" s="122">
        <v>6504.4989999999998</v>
      </c>
      <c r="I1632" s="123">
        <f t="shared" si="808"/>
        <v>1281.9899999999998</v>
      </c>
      <c r="J1632" s="124">
        <f t="shared" si="809"/>
        <v>19.709281222120257</v>
      </c>
      <c r="K1632" s="125">
        <v>7714.89</v>
      </c>
      <c r="L1632" s="122">
        <v>6437.1</v>
      </c>
      <c r="M1632" s="123">
        <f t="shared" si="810"/>
        <v>1277.79</v>
      </c>
      <c r="N1632" s="124">
        <f t="shared" si="811"/>
        <v>19.850398471361324</v>
      </c>
      <c r="O1632" s="125" t="s">
        <v>11840</v>
      </c>
      <c r="P1632" s="122" t="s">
        <v>11840</v>
      </c>
      <c r="Q1632" s="123" t="s">
        <v>11839</v>
      </c>
      <c r="R1632" s="124" t="s">
        <v>11840</v>
      </c>
      <c r="S1632" s="125">
        <v>71.599000000000004</v>
      </c>
      <c r="T1632" s="122">
        <v>67.399000000000001</v>
      </c>
      <c r="U1632" s="123">
        <f t="shared" si="813"/>
        <v>4.2000000000000028</v>
      </c>
      <c r="V1632" s="124">
        <f t="shared" si="814"/>
        <v>6.2315464621136849</v>
      </c>
      <c r="W1632" s="135" t="s">
        <v>12706</v>
      </c>
      <c r="X1632" s="136">
        <v>71.599000000000004</v>
      </c>
      <c r="Y1632" s="122">
        <v>67.399000000000001</v>
      </c>
      <c r="Z1632" s="123">
        <f t="shared" si="815"/>
        <v>4.2000000000000028</v>
      </c>
      <c r="AA1632" s="124">
        <f t="shared" si="816"/>
        <v>6.2315464621136849</v>
      </c>
      <c r="AB1632" s="28" t="s">
        <v>11839</v>
      </c>
      <c r="AC1632" s="122" t="s">
        <v>11839</v>
      </c>
      <c r="AD1632" s="122" t="s">
        <v>11839</v>
      </c>
      <c r="AE1632" s="123" t="s">
        <v>11839</v>
      </c>
      <c r="AF1632" s="29" t="s">
        <v>11839</v>
      </c>
      <c r="AG1632" s="28" t="s">
        <v>11839</v>
      </c>
      <c r="AH1632" s="122" t="s">
        <v>11839</v>
      </c>
      <c r="AI1632" s="122" t="s">
        <v>11839</v>
      </c>
      <c r="AJ1632" s="123" t="s">
        <v>11839</v>
      </c>
      <c r="AK1632" s="124" t="s">
        <v>11839</v>
      </c>
      <c r="AL1632" s="28" t="s">
        <v>11839</v>
      </c>
      <c r="AM1632" s="122" t="s">
        <v>11839</v>
      </c>
      <c r="AN1632" s="122" t="s">
        <v>11839</v>
      </c>
      <c r="AO1632" s="123" t="s">
        <v>11839</v>
      </c>
      <c r="AP1632" s="29" t="s">
        <v>11839</v>
      </c>
      <c r="AQ1632" s="28" t="s">
        <v>11839</v>
      </c>
      <c r="AR1632" s="122" t="s">
        <v>11839</v>
      </c>
      <c r="AS1632" s="122" t="s">
        <v>11839</v>
      </c>
      <c r="AT1632" s="123" t="s">
        <v>11839</v>
      </c>
      <c r="AU1632" s="124" t="s">
        <v>11839</v>
      </c>
      <c r="AV1632" s="104"/>
      <c r="AX1632" s="129"/>
      <c r="AY1632" s="139"/>
      <c r="AZ1632" s="139"/>
    </row>
    <row r="1633" spans="3:52" ht="50" customHeight="1">
      <c r="C1633" s="52" t="s">
        <v>6320</v>
      </c>
      <c r="D1633" s="130" t="s">
        <v>3722</v>
      </c>
      <c r="E1633" s="131" t="s">
        <v>6365</v>
      </c>
      <c r="F1633" s="132" t="s">
        <v>3723</v>
      </c>
      <c r="G1633" s="125">
        <v>108.922</v>
      </c>
      <c r="H1633" s="122">
        <v>44.54</v>
      </c>
      <c r="I1633" s="123">
        <f t="shared" si="808"/>
        <v>64.382000000000005</v>
      </c>
      <c r="J1633" s="124">
        <f t="shared" si="809"/>
        <v>144.54872025145937</v>
      </c>
      <c r="K1633" s="125">
        <v>108.922</v>
      </c>
      <c r="L1633" s="122">
        <v>44.54</v>
      </c>
      <c r="M1633" s="123">
        <f t="shared" si="810"/>
        <v>64.382000000000005</v>
      </c>
      <c r="N1633" s="124">
        <f t="shared" si="811"/>
        <v>144.54872025145937</v>
      </c>
      <c r="O1633" s="125" t="s">
        <v>11840</v>
      </c>
      <c r="P1633" s="122" t="s">
        <v>11840</v>
      </c>
      <c r="Q1633" s="123" t="s">
        <v>11839</v>
      </c>
      <c r="R1633" s="124" t="s">
        <v>11840</v>
      </c>
      <c r="S1633" s="125" t="s">
        <v>6421</v>
      </c>
      <c r="T1633" s="122" t="s">
        <v>6421</v>
      </c>
      <c r="U1633" s="123" t="s">
        <v>6421</v>
      </c>
      <c r="V1633" s="124" t="s">
        <v>6421</v>
      </c>
      <c r="W1633" s="121" t="s">
        <v>11839</v>
      </c>
      <c r="X1633" s="122" t="s">
        <v>11840</v>
      </c>
      <c r="Y1633" s="122" t="s">
        <v>11840</v>
      </c>
      <c r="Z1633" s="123" t="s">
        <v>11840</v>
      </c>
      <c r="AA1633" s="124" t="s">
        <v>11840</v>
      </c>
      <c r="AB1633" s="28" t="s">
        <v>11839</v>
      </c>
      <c r="AC1633" s="122" t="s">
        <v>11839</v>
      </c>
      <c r="AD1633" s="122" t="s">
        <v>11839</v>
      </c>
      <c r="AE1633" s="123" t="s">
        <v>11839</v>
      </c>
      <c r="AF1633" s="29" t="s">
        <v>11839</v>
      </c>
      <c r="AG1633" s="28" t="s">
        <v>11839</v>
      </c>
      <c r="AH1633" s="122" t="s">
        <v>11839</v>
      </c>
      <c r="AI1633" s="122" t="s">
        <v>11839</v>
      </c>
      <c r="AJ1633" s="123" t="s">
        <v>11839</v>
      </c>
      <c r="AK1633" s="124" t="s">
        <v>11839</v>
      </c>
      <c r="AL1633" s="28" t="s">
        <v>11839</v>
      </c>
      <c r="AM1633" s="122" t="s">
        <v>11839</v>
      </c>
      <c r="AN1633" s="122" t="s">
        <v>11839</v>
      </c>
      <c r="AO1633" s="123" t="s">
        <v>11839</v>
      </c>
      <c r="AP1633" s="29" t="s">
        <v>11839</v>
      </c>
      <c r="AQ1633" s="28" t="s">
        <v>11839</v>
      </c>
      <c r="AR1633" s="122" t="s">
        <v>11839</v>
      </c>
      <c r="AS1633" s="122" t="s">
        <v>11839</v>
      </c>
      <c r="AT1633" s="123" t="s">
        <v>11839</v>
      </c>
      <c r="AU1633" s="124" t="s">
        <v>11839</v>
      </c>
      <c r="AV1633" s="104"/>
      <c r="AX1633" s="129"/>
      <c r="AY1633" s="139"/>
      <c r="AZ1633" s="139"/>
    </row>
    <row r="1634" spans="3:52" ht="50" customHeight="1">
      <c r="C1634" s="52" t="s">
        <v>6320</v>
      </c>
      <c r="D1634" s="130" t="s">
        <v>3724</v>
      </c>
      <c r="E1634" s="131" t="s">
        <v>6365</v>
      </c>
      <c r="F1634" s="132" t="s">
        <v>3725</v>
      </c>
      <c r="G1634" s="125">
        <v>6.2939999999999996</v>
      </c>
      <c r="H1634" s="122">
        <v>7.5940000000000003</v>
      </c>
      <c r="I1634" s="123">
        <f t="shared" si="808"/>
        <v>-1.3000000000000007</v>
      </c>
      <c r="J1634" s="124">
        <f t="shared" si="809"/>
        <v>-17.118777982617864</v>
      </c>
      <c r="K1634" s="125">
        <v>6.2939999999999996</v>
      </c>
      <c r="L1634" s="122">
        <v>7.5940000000000003</v>
      </c>
      <c r="M1634" s="123">
        <f t="shared" si="810"/>
        <v>-1.3000000000000007</v>
      </c>
      <c r="N1634" s="124">
        <f t="shared" si="811"/>
        <v>-17.118777982617864</v>
      </c>
      <c r="O1634" s="125" t="s">
        <v>11840</v>
      </c>
      <c r="P1634" s="122" t="s">
        <v>11840</v>
      </c>
      <c r="Q1634" s="123" t="s">
        <v>11839</v>
      </c>
      <c r="R1634" s="124" t="s">
        <v>11840</v>
      </c>
      <c r="S1634" s="125" t="s">
        <v>6421</v>
      </c>
      <c r="T1634" s="122" t="s">
        <v>6421</v>
      </c>
      <c r="U1634" s="123" t="s">
        <v>6421</v>
      </c>
      <c r="V1634" s="124" t="s">
        <v>6421</v>
      </c>
      <c r="W1634" s="121" t="s">
        <v>11839</v>
      </c>
      <c r="X1634" s="122" t="s">
        <v>11840</v>
      </c>
      <c r="Y1634" s="122" t="s">
        <v>11840</v>
      </c>
      <c r="Z1634" s="123" t="s">
        <v>11840</v>
      </c>
      <c r="AA1634" s="124" t="s">
        <v>11840</v>
      </c>
      <c r="AB1634" s="28" t="s">
        <v>11839</v>
      </c>
      <c r="AC1634" s="122" t="s">
        <v>11839</v>
      </c>
      <c r="AD1634" s="122" t="s">
        <v>11839</v>
      </c>
      <c r="AE1634" s="123" t="s">
        <v>11839</v>
      </c>
      <c r="AF1634" s="29" t="s">
        <v>11839</v>
      </c>
      <c r="AG1634" s="28" t="s">
        <v>11839</v>
      </c>
      <c r="AH1634" s="122" t="s">
        <v>11839</v>
      </c>
      <c r="AI1634" s="122" t="s">
        <v>11839</v>
      </c>
      <c r="AJ1634" s="123" t="s">
        <v>11839</v>
      </c>
      <c r="AK1634" s="124" t="s">
        <v>11839</v>
      </c>
      <c r="AL1634" s="28" t="s">
        <v>11839</v>
      </c>
      <c r="AM1634" s="122" t="s">
        <v>11839</v>
      </c>
      <c r="AN1634" s="122" t="s">
        <v>11839</v>
      </c>
      <c r="AO1634" s="123" t="s">
        <v>11839</v>
      </c>
      <c r="AP1634" s="29" t="s">
        <v>11839</v>
      </c>
      <c r="AQ1634" s="28" t="s">
        <v>11839</v>
      </c>
      <c r="AR1634" s="122" t="s">
        <v>11839</v>
      </c>
      <c r="AS1634" s="122" t="s">
        <v>11839</v>
      </c>
      <c r="AT1634" s="123" t="s">
        <v>11839</v>
      </c>
      <c r="AU1634" s="124" t="s">
        <v>11839</v>
      </c>
      <c r="AV1634" s="104"/>
      <c r="AX1634" s="129"/>
      <c r="AY1634" s="139"/>
      <c r="AZ1634" s="139"/>
    </row>
    <row r="1635" spans="3:52" ht="50" customHeight="1">
      <c r="C1635" s="52" t="s">
        <v>6320</v>
      </c>
      <c r="D1635" s="130" t="s">
        <v>3726</v>
      </c>
      <c r="E1635" s="131" t="s">
        <v>6365</v>
      </c>
      <c r="F1635" s="132" t="s">
        <v>3727</v>
      </c>
      <c r="G1635" s="125">
        <v>4.3289999999999997</v>
      </c>
      <c r="H1635" s="122">
        <v>7.5289999999999999</v>
      </c>
      <c r="I1635" s="123">
        <f t="shared" si="808"/>
        <v>-3.2</v>
      </c>
      <c r="J1635" s="124">
        <f t="shared" si="809"/>
        <v>-42.502324345862668</v>
      </c>
      <c r="K1635" s="125">
        <v>4.3289999999999997</v>
      </c>
      <c r="L1635" s="122">
        <v>7.5289999999999999</v>
      </c>
      <c r="M1635" s="123">
        <f t="shared" si="810"/>
        <v>-3.2</v>
      </c>
      <c r="N1635" s="124">
        <f t="shared" si="811"/>
        <v>-42.502324345862668</v>
      </c>
      <c r="O1635" s="125" t="s">
        <v>11840</v>
      </c>
      <c r="P1635" s="122" t="s">
        <v>11840</v>
      </c>
      <c r="Q1635" s="123" t="s">
        <v>11839</v>
      </c>
      <c r="R1635" s="124" t="s">
        <v>11840</v>
      </c>
      <c r="S1635" s="125" t="s">
        <v>6421</v>
      </c>
      <c r="T1635" s="122" t="s">
        <v>6421</v>
      </c>
      <c r="U1635" s="123" t="s">
        <v>6421</v>
      </c>
      <c r="V1635" s="124" t="s">
        <v>6421</v>
      </c>
      <c r="W1635" s="121" t="s">
        <v>11839</v>
      </c>
      <c r="X1635" s="122" t="s">
        <v>11840</v>
      </c>
      <c r="Y1635" s="122" t="s">
        <v>11840</v>
      </c>
      <c r="Z1635" s="123" t="s">
        <v>11840</v>
      </c>
      <c r="AA1635" s="124" t="s">
        <v>11840</v>
      </c>
      <c r="AB1635" s="28" t="s">
        <v>11839</v>
      </c>
      <c r="AC1635" s="122" t="s">
        <v>11839</v>
      </c>
      <c r="AD1635" s="122" t="s">
        <v>11839</v>
      </c>
      <c r="AE1635" s="123" t="s">
        <v>11839</v>
      </c>
      <c r="AF1635" s="29" t="s">
        <v>11839</v>
      </c>
      <c r="AG1635" s="28" t="s">
        <v>11839</v>
      </c>
      <c r="AH1635" s="122" t="s">
        <v>11839</v>
      </c>
      <c r="AI1635" s="122" t="s">
        <v>11839</v>
      </c>
      <c r="AJ1635" s="123" t="s">
        <v>11839</v>
      </c>
      <c r="AK1635" s="124" t="s">
        <v>11839</v>
      </c>
      <c r="AL1635" s="28" t="s">
        <v>11839</v>
      </c>
      <c r="AM1635" s="122" t="s">
        <v>11839</v>
      </c>
      <c r="AN1635" s="122" t="s">
        <v>11839</v>
      </c>
      <c r="AO1635" s="123" t="s">
        <v>11839</v>
      </c>
      <c r="AP1635" s="29" t="s">
        <v>11839</v>
      </c>
      <c r="AQ1635" s="28" t="s">
        <v>11839</v>
      </c>
      <c r="AR1635" s="122" t="s">
        <v>11839</v>
      </c>
      <c r="AS1635" s="122" t="s">
        <v>11839</v>
      </c>
      <c r="AT1635" s="123" t="s">
        <v>11839</v>
      </c>
      <c r="AU1635" s="124" t="s">
        <v>11839</v>
      </c>
      <c r="AV1635" s="104"/>
      <c r="AX1635" s="129"/>
      <c r="AY1635" s="139"/>
      <c r="AZ1635" s="139"/>
    </row>
    <row r="1636" spans="3:52" ht="50" customHeight="1">
      <c r="C1636" s="52" t="s">
        <v>6320</v>
      </c>
      <c r="D1636" s="130" t="s">
        <v>3728</v>
      </c>
      <c r="E1636" s="131" t="s">
        <v>6365</v>
      </c>
      <c r="F1636" s="132" t="s">
        <v>3729</v>
      </c>
      <c r="G1636" s="125">
        <v>14.272</v>
      </c>
      <c r="H1636" s="122">
        <v>15.265000000000001</v>
      </c>
      <c r="I1636" s="123">
        <f t="shared" si="808"/>
        <v>-0.99300000000000033</v>
      </c>
      <c r="J1636" s="124">
        <f t="shared" si="809"/>
        <v>-6.5050769734687206</v>
      </c>
      <c r="K1636" s="125">
        <v>14.272</v>
      </c>
      <c r="L1636" s="122">
        <v>15.265000000000001</v>
      </c>
      <c r="M1636" s="123">
        <f t="shared" si="810"/>
        <v>-0.99300000000000033</v>
      </c>
      <c r="N1636" s="124">
        <f t="shared" si="811"/>
        <v>-6.5050769734687206</v>
      </c>
      <c r="O1636" s="125" t="s">
        <v>11840</v>
      </c>
      <c r="P1636" s="122" t="s">
        <v>11840</v>
      </c>
      <c r="Q1636" s="123" t="s">
        <v>11839</v>
      </c>
      <c r="R1636" s="124" t="s">
        <v>11840</v>
      </c>
      <c r="S1636" s="125" t="s">
        <v>6421</v>
      </c>
      <c r="T1636" s="122" t="s">
        <v>6421</v>
      </c>
      <c r="U1636" s="123" t="s">
        <v>6421</v>
      </c>
      <c r="V1636" s="124" t="s">
        <v>6421</v>
      </c>
      <c r="W1636" s="121" t="s">
        <v>11839</v>
      </c>
      <c r="X1636" s="122" t="s">
        <v>11840</v>
      </c>
      <c r="Y1636" s="122" t="s">
        <v>11840</v>
      </c>
      <c r="Z1636" s="123" t="s">
        <v>11840</v>
      </c>
      <c r="AA1636" s="124" t="s">
        <v>11840</v>
      </c>
      <c r="AB1636" s="28" t="s">
        <v>11839</v>
      </c>
      <c r="AC1636" s="122" t="s">
        <v>11839</v>
      </c>
      <c r="AD1636" s="122" t="s">
        <v>11839</v>
      </c>
      <c r="AE1636" s="123" t="s">
        <v>11839</v>
      </c>
      <c r="AF1636" s="29" t="s">
        <v>11839</v>
      </c>
      <c r="AG1636" s="28" t="s">
        <v>11839</v>
      </c>
      <c r="AH1636" s="122" t="s">
        <v>11839</v>
      </c>
      <c r="AI1636" s="122" t="s">
        <v>11839</v>
      </c>
      <c r="AJ1636" s="123" t="s">
        <v>11839</v>
      </c>
      <c r="AK1636" s="124" t="s">
        <v>11839</v>
      </c>
      <c r="AL1636" s="28" t="s">
        <v>11839</v>
      </c>
      <c r="AM1636" s="122" t="s">
        <v>11839</v>
      </c>
      <c r="AN1636" s="122" t="s">
        <v>11839</v>
      </c>
      <c r="AO1636" s="123" t="s">
        <v>11839</v>
      </c>
      <c r="AP1636" s="29" t="s">
        <v>11839</v>
      </c>
      <c r="AQ1636" s="28" t="s">
        <v>11839</v>
      </c>
      <c r="AR1636" s="122" t="s">
        <v>11839</v>
      </c>
      <c r="AS1636" s="122" t="s">
        <v>11839</v>
      </c>
      <c r="AT1636" s="123" t="s">
        <v>11839</v>
      </c>
      <c r="AU1636" s="124" t="s">
        <v>11839</v>
      </c>
      <c r="AV1636" s="104"/>
      <c r="AX1636" s="129"/>
      <c r="AY1636" s="139"/>
      <c r="AZ1636" s="139"/>
    </row>
    <row r="1637" spans="3:52" ht="50" customHeight="1">
      <c r="C1637" s="52" t="s">
        <v>6320</v>
      </c>
      <c r="D1637" s="130" t="s">
        <v>3732</v>
      </c>
      <c r="E1637" s="131" t="s">
        <v>6365</v>
      </c>
      <c r="F1637" s="132" t="s">
        <v>3733</v>
      </c>
      <c r="G1637" s="125">
        <v>143.46899999999999</v>
      </c>
      <c r="H1637" s="122">
        <v>130.46899999999999</v>
      </c>
      <c r="I1637" s="123">
        <f t="shared" si="808"/>
        <v>13</v>
      </c>
      <c r="J1637" s="124">
        <f t="shared" si="809"/>
        <v>9.9640527634917113</v>
      </c>
      <c r="K1637" s="125" t="s">
        <v>11904</v>
      </c>
      <c r="L1637" s="122" t="s">
        <v>11904</v>
      </c>
      <c r="M1637" s="123" t="s">
        <v>11837</v>
      </c>
      <c r="N1637" s="124" t="s">
        <v>11837</v>
      </c>
      <c r="O1637" s="125" t="s">
        <v>11840</v>
      </c>
      <c r="P1637" s="122" t="s">
        <v>11840</v>
      </c>
      <c r="Q1637" s="123" t="s">
        <v>11839</v>
      </c>
      <c r="R1637" s="124" t="s">
        <v>11840</v>
      </c>
      <c r="S1637" s="125">
        <v>143.46899999999999</v>
      </c>
      <c r="T1637" s="122">
        <v>130.46899999999999</v>
      </c>
      <c r="U1637" s="123">
        <f t="shared" si="813"/>
        <v>13</v>
      </c>
      <c r="V1637" s="124">
        <f t="shared" si="814"/>
        <v>9.9640527634917113</v>
      </c>
      <c r="W1637" s="121" t="s">
        <v>9866</v>
      </c>
      <c r="X1637" s="122">
        <v>143</v>
      </c>
      <c r="Y1637" s="122">
        <v>130</v>
      </c>
      <c r="Z1637" s="123">
        <f t="shared" si="815"/>
        <v>13</v>
      </c>
      <c r="AA1637" s="124">
        <f t="shared" si="816"/>
        <v>10</v>
      </c>
      <c r="AB1637" s="28" t="s">
        <v>11839</v>
      </c>
      <c r="AC1637" s="122" t="s">
        <v>11839</v>
      </c>
      <c r="AD1637" s="122" t="s">
        <v>11839</v>
      </c>
      <c r="AE1637" s="123" t="s">
        <v>11839</v>
      </c>
      <c r="AF1637" s="29" t="s">
        <v>11839</v>
      </c>
      <c r="AG1637" s="28" t="s">
        <v>11839</v>
      </c>
      <c r="AH1637" s="122" t="s">
        <v>11839</v>
      </c>
      <c r="AI1637" s="122" t="s">
        <v>11839</v>
      </c>
      <c r="AJ1637" s="123" t="s">
        <v>11839</v>
      </c>
      <c r="AK1637" s="124" t="s">
        <v>11839</v>
      </c>
      <c r="AL1637" s="28" t="s">
        <v>11839</v>
      </c>
      <c r="AM1637" s="122" t="s">
        <v>11839</v>
      </c>
      <c r="AN1637" s="122" t="s">
        <v>11839</v>
      </c>
      <c r="AO1637" s="123" t="s">
        <v>11839</v>
      </c>
      <c r="AP1637" s="29" t="s">
        <v>11839</v>
      </c>
      <c r="AQ1637" s="28" t="s">
        <v>11839</v>
      </c>
      <c r="AR1637" s="122" t="s">
        <v>11839</v>
      </c>
      <c r="AS1637" s="122" t="s">
        <v>11839</v>
      </c>
      <c r="AT1637" s="123" t="s">
        <v>11839</v>
      </c>
      <c r="AU1637" s="124" t="s">
        <v>11837</v>
      </c>
      <c r="AV1637" s="104"/>
      <c r="AX1637" s="129"/>
      <c r="AY1637" s="139"/>
      <c r="AZ1637" s="139"/>
    </row>
    <row r="1638" spans="3:52" ht="50" customHeight="1">
      <c r="C1638" s="52" t="s">
        <v>6320</v>
      </c>
      <c r="D1638" s="130" t="s">
        <v>3734</v>
      </c>
      <c r="E1638" s="131" t="s">
        <v>6365</v>
      </c>
      <c r="F1638" s="132" t="s">
        <v>3735</v>
      </c>
      <c r="G1638" s="125">
        <v>2.0070000000000001</v>
      </c>
      <c r="H1638" s="122">
        <v>2.0070000000000001</v>
      </c>
      <c r="I1638" s="123">
        <f t="shared" si="808"/>
        <v>0</v>
      </c>
      <c r="J1638" s="124">
        <f t="shared" si="809"/>
        <v>0</v>
      </c>
      <c r="K1638" s="125">
        <v>2.0070000000000001</v>
      </c>
      <c r="L1638" s="122">
        <v>2.0070000000000001</v>
      </c>
      <c r="M1638" s="123">
        <f t="shared" si="810"/>
        <v>0</v>
      </c>
      <c r="N1638" s="124">
        <f t="shared" si="811"/>
        <v>0</v>
      </c>
      <c r="O1638" s="125" t="s">
        <v>11840</v>
      </c>
      <c r="P1638" s="122" t="s">
        <v>11840</v>
      </c>
      <c r="Q1638" s="123" t="s">
        <v>11839</v>
      </c>
      <c r="R1638" s="124" t="s">
        <v>11840</v>
      </c>
      <c r="S1638" s="125" t="s">
        <v>6421</v>
      </c>
      <c r="T1638" s="122" t="s">
        <v>6421</v>
      </c>
      <c r="U1638" s="123" t="s">
        <v>6421</v>
      </c>
      <c r="V1638" s="124" t="s">
        <v>6421</v>
      </c>
      <c r="W1638" s="121" t="s">
        <v>11839</v>
      </c>
      <c r="X1638" s="122" t="s">
        <v>11840</v>
      </c>
      <c r="Y1638" s="122" t="s">
        <v>11840</v>
      </c>
      <c r="Z1638" s="123" t="s">
        <v>11840</v>
      </c>
      <c r="AA1638" s="124" t="s">
        <v>11840</v>
      </c>
      <c r="AB1638" s="28" t="s">
        <v>11839</v>
      </c>
      <c r="AC1638" s="122" t="s">
        <v>11839</v>
      </c>
      <c r="AD1638" s="122" t="s">
        <v>11839</v>
      </c>
      <c r="AE1638" s="123" t="s">
        <v>11839</v>
      </c>
      <c r="AF1638" s="29" t="s">
        <v>11839</v>
      </c>
      <c r="AG1638" s="28" t="s">
        <v>11839</v>
      </c>
      <c r="AH1638" s="122" t="s">
        <v>11839</v>
      </c>
      <c r="AI1638" s="122" t="s">
        <v>11839</v>
      </c>
      <c r="AJ1638" s="123" t="s">
        <v>11839</v>
      </c>
      <c r="AK1638" s="124" t="s">
        <v>11839</v>
      </c>
      <c r="AL1638" s="28" t="s">
        <v>11839</v>
      </c>
      <c r="AM1638" s="122" t="s">
        <v>11839</v>
      </c>
      <c r="AN1638" s="122" t="s">
        <v>11839</v>
      </c>
      <c r="AO1638" s="123" t="s">
        <v>11839</v>
      </c>
      <c r="AP1638" s="29" t="s">
        <v>11839</v>
      </c>
      <c r="AQ1638" s="28" t="s">
        <v>11839</v>
      </c>
      <c r="AR1638" s="122" t="s">
        <v>11839</v>
      </c>
      <c r="AS1638" s="122" t="s">
        <v>11839</v>
      </c>
      <c r="AT1638" s="123" t="s">
        <v>11839</v>
      </c>
      <c r="AU1638" s="124" t="s">
        <v>11839</v>
      </c>
      <c r="AV1638" s="104"/>
      <c r="AX1638" s="129"/>
      <c r="AY1638" s="139"/>
      <c r="AZ1638" s="139"/>
    </row>
    <row r="1639" spans="3:52" ht="50" customHeight="1">
      <c r="C1639" s="52" t="s">
        <v>6320</v>
      </c>
      <c r="D1639" s="130" t="s">
        <v>3738</v>
      </c>
      <c r="E1639" s="131" t="s">
        <v>6365</v>
      </c>
      <c r="F1639" s="132" t="s">
        <v>3739</v>
      </c>
      <c r="G1639" s="125">
        <v>715.28899999999999</v>
      </c>
      <c r="H1639" s="122">
        <v>715.28899999999999</v>
      </c>
      <c r="I1639" s="123">
        <f t="shared" si="808"/>
        <v>0</v>
      </c>
      <c r="J1639" s="124">
        <f t="shared" si="809"/>
        <v>0</v>
      </c>
      <c r="K1639" s="125" t="s">
        <v>11904</v>
      </c>
      <c r="L1639" s="122" t="s">
        <v>11904</v>
      </c>
      <c r="M1639" s="123" t="s">
        <v>11837</v>
      </c>
      <c r="N1639" s="124" t="s">
        <v>11837</v>
      </c>
      <c r="O1639" s="125" t="s">
        <v>11840</v>
      </c>
      <c r="P1639" s="122" t="s">
        <v>11840</v>
      </c>
      <c r="Q1639" s="123" t="s">
        <v>11839</v>
      </c>
      <c r="R1639" s="124" t="s">
        <v>11840</v>
      </c>
      <c r="S1639" s="125">
        <v>715.28899999999999</v>
      </c>
      <c r="T1639" s="122">
        <v>715.28899999999999</v>
      </c>
      <c r="U1639" s="123">
        <f t="shared" si="813"/>
        <v>0</v>
      </c>
      <c r="V1639" s="124">
        <f t="shared" si="814"/>
        <v>0</v>
      </c>
      <c r="W1639" s="121" t="s">
        <v>12705</v>
      </c>
      <c r="X1639" s="119">
        <v>715.28899999999999</v>
      </c>
      <c r="Y1639" s="122">
        <v>715.28899999999999</v>
      </c>
      <c r="Z1639" s="123">
        <f t="shared" ref="Z1639" si="835">X1639-Y1639</f>
        <v>0</v>
      </c>
      <c r="AA1639" s="124">
        <f t="shared" ref="AA1639" si="836">Z1639/Y1639*100</f>
        <v>0</v>
      </c>
      <c r="AB1639" s="28" t="s">
        <v>11839</v>
      </c>
      <c r="AC1639" s="122" t="s">
        <v>11839</v>
      </c>
      <c r="AD1639" s="122" t="s">
        <v>11839</v>
      </c>
      <c r="AE1639" s="123" t="s">
        <v>11839</v>
      </c>
      <c r="AF1639" s="29" t="s">
        <v>11839</v>
      </c>
      <c r="AG1639" s="28" t="s">
        <v>11839</v>
      </c>
      <c r="AH1639" s="122" t="s">
        <v>11839</v>
      </c>
      <c r="AI1639" s="122" t="s">
        <v>11839</v>
      </c>
      <c r="AJ1639" s="123" t="s">
        <v>11839</v>
      </c>
      <c r="AK1639" s="124" t="s">
        <v>11839</v>
      </c>
      <c r="AL1639" s="28" t="s">
        <v>11839</v>
      </c>
      <c r="AM1639" s="122" t="s">
        <v>11839</v>
      </c>
      <c r="AN1639" s="122" t="s">
        <v>11839</v>
      </c>
      <c r="AO1639" s="123" t="s">
        <v>11839</v>
      </c>
      <c r="AP1639" s="29" t="s">
        <v>11839</v>
      </c>
      <c r="AQ1639" s="28" t="s">
        <v>11839</v>
      </c>
      <c r="AR1639" s="122" t="s">
        <v>11839</v>
      </c>
      <c r="AS1639" s="122" t="s">
        <v>11839</v>
      </c>
      <c r="AT1639" s="123" t="s">
        <v>11839</v>
      </c>
      <c r="AU1639" s="124" t="s">
        <v>11839</v>
      </c>
      <c r="AV1639" s="104"/>
      <c r="AX1639" s="129"/>
      <c r="AY1639" s="139"/>
      <c r="AZ1639" s="139"/>
    </row>
    <row r="1640" spans="3:52" ht="50" customHeight="1">
      <c r="C1640" s="52" t="s">
        <v>6320</v>
      </c>
      <c r="D1640" s="106" t="s">
        <v>3740</v>
      </c>
      <c r="E1640" s="107" t="s">
        <v>6365</v>
      </c>
      <c r="F1640" s="108" t="s">
        <v>3741</v>
      </c>
      <c r="G1640" s="125">
        <v>1067.6030000000001</v>
      </c>
      <c r="H1640" s="122">
        <v>1123.7829999999999</v>
      </c>
      <c r="I1640" s="123">
        <f t="shared" si="808"/>
        <v>-56.179999999999836</v>
      </c>
      <c r="J1640" s="124">
        <f t="shared" si="809"/>
        <v>-4.9991857858678985</v>
      </c>
      <c r="K1640" s="125">
        <v>182.197</v>
      </c>
      <c r="L1640" s="122">
        <v>170.149</v>
      </c>
      <c r="M1640" s="123">
        <f t="shared" si="810"/>
        <v>12.048000000000002</v>
      </c>
      <c r="N1640" s="124">
        <f t="shared" si="811"/>
        <v>7.080852664429413</v>
      </c>
      <c r="O1640" s="125" t="s">
        <v>11840</v>
      </c>
      <c r="P1640" s="122" t="s">
        <v>11840</v>
      </c>
      <c r="Q1640" s="123" t="s">
        <v>11839</v>
      </c>
      <c r="R1640" s="124" t="s">
        <v>11840</v>
      </c>
      <c r="S1640" s="125">
        <v>885.40599999999995</v>
      </c>
      <c r="T1640" s="122">
        <v>953.63400000000001</v>
      </c>
      <c r="U1640" s="123">
        <f t="shared" si="813"/>
        <v>-68.228000000000065</v>
      </c>
      <c r="V1640" s="124">
        <f t="shared" si="814"/>
        <v>-7.154526789103584</v>
      </c>
      <c r="W1640" s="121" t="s">
        <v>6931</v>
      </c>
      <c r="X1640" s="122">
        <v>754</v>
      </c>
      <c r="Y1640" s="122">
        <v>870</v>
      </c>
      <c r="Z1640" s="123">
        <f>X1640-Y1640</f>
        <v>-116</v>
      </c>
      <c r="AA1640" s="124">
        <f t="shared" si="816"/>
        <v>-13.333333333333334</v>
      </c>
      <c r="AB1640" s="28" t="s">
        <v>9867</v>
      </c>
      <c r="AC1640" s="122">
        <v>131</v>
      </c>
      <c r="AD1640" s="122">
        <v>84</v>
      </c>
      <c r="AE1640" s="123">
        <f t="shared" si="817"/>
        <v>47</v>
      </c>
      <c r="AF1640" s="29">
        <f t="shared" si="818"/>
        <v>55.952380952380956</v>
      </c>
      <c r="AG1640" s="122" t="s">
        <v>6421</v>
      </c>
      <c r="AH1640" s="122" t="s">
        <v>6421</v>
      </c>
      <c r="AI1640" s="122" t="s">
        <v>6421</v>
      </c>
      <c r="AJ1640" s="122" t="s">
        <v>6421</v>
      </c>
      <c r="AK1640" s="122" t="s">
        <v>6421</v>
      </c>
      <c r="AL1640" s="28" t="s">
        <v>6421</v>
      </c>
      <c r="AM1640" s="122" t="s">
        <v>6421</v>
      </c>
      <c r="AN1640" s="122" t="s">
        <v>6421</v>
      </c>
      <c r="AO1640" s="123" t="s">
        <v>6421</v>
      </c>
      <c r="AP1640" s="29" t="s">
        <v>6421</v>
      </c>
      <c r="AQ1640" s="28" t="s">
        <v>6421</v>
      </c>
      <c r="AR1640" s="122" t="s">
        <v>6421</v>
      </c>
      <c r="AS1640" s="122" t="s">
        <v>6421</v>
      </c>
      <c r="AT1640" s="123" t="s">
        <v>6421</v>
      </c>
      <c r="AU1640" s="124" t="s">
        <v>6421</v>
      </c>
      <c r="AV1640" s="8"/>
      <c r="AX1640" s="129"/>
      <c r="AY1640" s="139"/>
      <c r="AZ1640" s="139"/>
    </row>
    <row r="1641" spans="3:52" ht="50" customHeight="1">
      <c r="C1641" s="52" t="s">
        <v>6320</v>
      </c>
      <c r="D1641" s="106" t="s">
        <v>12707</v>
      </c>
      <c r="E1641" s="107" t="s">
        <v>6365</v>
      </c>
      <c r="F1641" s="108" t="s">
        <v>3743</v>
      </c>
      <c r="G1641" s="125">
        <v>1402.6569999999999</v>
      </c>
      <c r="H1641" s="122">
        <v>1391.057</v>
      </c>
      <c r="I1641" s="123">
        <f t="shared" si="808"/>
        <v>11.599999999999909</v>
      </c>
      <c r="J1641" s="124">
        <f t="shared" si="809"/>
        <v>0.83389825147351326</v>
      </c>
      <c r="K1641" s="125" t="s">
        <v>11904</v>
      </c>
      <c r="L1641" s="122" t="s">
        <v>11904</v>
      </c>
      <c r="M1641" s="123" t="s">
        <v>11837</v>
      </c>
      <c r="N1641" s="124" t="s">
        <v>11837</v>
      </c>
      <c r="O1641" s="125" t="s">
        <v>11840</v>
      </c>
      <c r="P1641" s="122" t="s">
        <v>11840</v>
      </c>
      <c r="Q1641" s="123" t="s">
        <v>11839</v>
      </c>
      <c r="R1641" s="124" t="s">
        <v>11840</v>
      </c>
      <c r="S1641" s="125">
        <v>1402.6569999999999</v>
      </c>
      <c r="T1641" s="122">
        <v>1391.057</v>
      </c>
      <c r="U1641" s="123">
        <f t="shared" si="813"/>
        <v>11.599999999999909</v>
      </c>
      <c r="V1641" s="124">
        <f t="shared" si="814"/>
        <v>0.83389825147351326</v>
      </c>
      <c r="W1641" s="121" t="s">
        <v>12713</v>
      </c>
      <c r="X1641" s="122">
        <v>1381</v>
      </c>
      <c r="Y1641" s="122">
        <v>1371</v>
      </c>
      <c r="Z1641" s="123">
        <f t="shared" ref="Z1641" si="837">X1641-Y1641</f>
        <v>10</v>
      </c>
      <c r="AA1641" s="124">
        <f t="shared" si="816"/>
        <v>0.7293946024799417</v>
      </c>
      <c r="AB1641" s="28" t="s">
        <v>12714</v>
      </c>
      <c r="AC1641" s="122">
        <v>22</v>
      </c>
      <c r="AD1641" s="122">
        <v>20</v>
      </c>
      <c r="AE1641" s="123">
        <f t="shared" si="817"/>
        <v>2</v>
      </c>
      <c r="AF1641" s="29">
        <f t="shared" si="818"/>
        <v>10</v>
      </c>
      <c r="AG1641" s="28" t="s">
        <v>11839</v>
      </c>
      <c r="AH1641" s="122" t="s">
        <v>11839</v>
      </c>
      <c r="AI1641" s="122" t="s">
        <v>11839</v>
      </c>
      <c r="AJ1641" s="123" t="s">
        <v>11839</v>
      </c>
      <c r="AK1641" s="124" t="s">
        <v>11839</v>
      </c>
      <c r="AL1641" s="28" t="s">
        <v>11839</v>
      </c>
      <c r="AM1641" s="122" t="s">
        <v>11839</v>
      </c>
      <c r="AN1641" s="122" t="s">
        <v>11839</v>
      </c>
      <c r="AO1641" s="123" t="s">
        <v>11839</v>
      </c>
      <c r="AP1641" s="29" t="s">
        <v>11839</v>
      </c>
      <c r="AQ1641" s="28" t="s">
        <v>11839</v>
      </c>
      <c r="AR1641" s="122" t="s">
        <v>11839</v>
      </c>
      <c r="AS1641" s="122" t="s">
        <v>11839</v>
      </c>
      <c r="AT1641" s="123" t="s">
        <v>11839</v>
      </c>
      <c r="AU1641" s="124" t="s">
        <v>11839</v>
      </c>
      <c r="AV1641" s="8"/>
      <c r="AX1641" s="129"/>
      <c r="AY1641" s="139"/>
      <c r="AZ1641" s="139"/>
    </row>
    <row r="1642" spans="3:52" ht="50" customHeight="1">
      <c r="C1642" s="52" t="s">
        <v>6320</v>
      </c>
      <c r="D1642" s="130" t="s">
        <v>3744</v>
      </c>
      <c r="E1642" s="131" t="s">
        <v>6365</v>
      </c>
      <c r="F1642" s="132" t="s">
        <v>3745</v>
      </c>
      <c r="G1642" s="125">
        <v>1956.8710000000001</v>
      </c>
      <c r="H1642" s="122">
        <v>1982.471</v>
      </c>
      <c r="I1642" s="123">
        <f t="shared" si="808"/>
        <v>-25.599999999999909</v>
      </c>
      <c r="J1642" s="124">
        <f t="shared" si="809"/>
        <v>-1.2913177544589509</v>
      </c>
      <c r="K1642" s="125" t="s">
        <v>11904</v>
      </c>
      <c r="L1642" s="122" t="s">
        <v>11904</v>
      </c>
      <c r="M1642" s="123" t="s">
        <v>11837</v>
      </c>
      <c r="N1642" s="124" t="s">
        <v>11837</v>
      </c>
      <c r="O1642" s="125" t="s">
        <v>11840</v>
      </c>
      <c r="P1642" s="122" t="s">
        <v>11840</v>
      </c>
      <c r="Q1642" s="123" t="s">
        <v>11839</v>
      </c>
      <c r="R1642" s="124" t="s">
        <v>11840</v>
      </c>
      <c r="S1642" s="125">
        <v>1956.8710000000001</v>
      </c>
      <c r="T1642" s="122">
        <v>1982.471</v>
      </c>
      <c r="U1642" s="123">
        <f t="shared" si="813"/>
        <v>-25.599999999999909</v>
      </c>
      <c r="V1642" s="124">
        <f t="shared" si="814"/>
        <v>-1.2913177544589509</v>
      </c>
      <c r="W1642" s="121" t="s">
        <v>9868</v>
      </c>
      <c r="X1642" s="122">
        <v>1957</v>
      </c>
      <c r="Y1642" s="122">
        <v>1982</v>
      </c>
      <c r="Z1642" s="123">
        <f t="shared" si="815"/>
        <v>-25</v>
      </c>
      <c r="AA1642" s="124">
        <f t="shared" si="816"/>
        <v>-1.2613521695257317</v>
      </c>
      <c r="AB1642" s="28" t="s">
        <v>6494</v>
      </c>
      <c r="AC1642" s="122" t="s">
        <v>11839</v>
      </c>
      <c r="AD1642" s="122" t="s">
        <v>11839</v>
      </c>
      <c r="AE1642" s="123" t="s">
        <v>11839</v>
      </c>
      <c r="AF1642" s="29" t="s">
        <v>11839</v>
      </c>
      <c r="AG1642" s="28" t="s">
        <v>11839</v>
      </c>
      <c r="AH1642" s="122" t="s">
        <v>11839</v>
      </c>
      <c r="AI1642" s="122" t="s">
        <v>11839</v>
      </c>
      <c r="AJ1642" s="123" t="s">
        <v>11839</v>
      </c>
      <c r="AK1642" s="124" t="s">
        <v>11839</v>
      </c>
      <c r="AL1642" s="28" t="s">
        <v>11839</v>
      </c>
      <c r="AM1642" s="122" t="s">
        <v>11839</v>
      </c>
      <c r="AN1642" s="122" t="s">
        <v>11839</v>
      </c>
      <c r="AO1642" s="123" t="s">
        <v>11839</v>
      </c>
      <c r="AP1642" s="29" t="s">
        <v>11839</v>
      </c>
      <c r="AQ1642" s="28" t="s">
        <v>11839</v>
      </c>
      <c r="AR1642" s="122" t="s">
        <v>11839</v>
      </c>
      <c r="AS1642" s="122" t="s">
        <v>11839</v>
      </c>
      <c r="AT1642" s="123" t="s">
        <v>11839</v>
      </c>
      <c r="AU1642" s="124" t="s">
        <v>11837</v>
      </c>
      <c r="AV1642" s="104"/>
      <c r="AX1642" s="129"/>
      <c r="AY1642" s="139"/>
      <c r="AZ1642" s="139"/>
    </row>
    <row r="1643" spans="3:52" ht="50" customHeight="1">
      <c r="C1643" s="52" t="s">
        <v>6320</v>
      </c>
      <c r="D1643" s="130" t="s">
        <v>3746</v>
      </c>
      <c r="E1643" s="131" t="s">
        <v>6365</v>
      </c>
      <c r="F1643" s="132" t="s">
        <v>3747</v>
      </c>
      <c r="G1643" s="125">
        <v>21.827000000000002</v>
      </c>
      <c r="H1643" s="122">
        <v>31.795000000000002</v>
      </c>
      <c r="I1643" s="123">
        <f t="shared" si="808"/>
        <v>-9.968</v>
      </c>
      <c r="J1643" s="124">
        <f t="shared" si="809"/>
        <v>-31.350841327252709</v>
      </c>
      <c r="K1643" s="125">
        <v>21.827000000000002</v>
      </c>
      <c r="L1643" s="122">
        <v>31.795000000000002</v>
      </c>
      <c r="M1643" s="123">
        <f t="shared" si="810"/>
        <v>-9.968</v>
      </c>
      <c r="N1643" s="124">
        <f t="shared" si="811"/>
        <v>-31.350841327252709</v>
      </c>
      <c r="O1643" s="125" t="s">
        <v>11840</v>
      </c>
      <c r="P1643" s="122" t="s">
        <v>11840</v>
      </c>
      <c r="Q1643" s="123" t="s">
        <v>11839</v>
      </c>
      <c r="R1643" s="124" t="s">
        <v>11840</v>
      </c>
      <c r="S1643" s="125" t="s">
        <v>6421</v>
      </c>
      <c r="T1643" s="122" t="s">
        <v>6421</v>
      </c>
      <c r="U1643" s="123" t="s">
        <v>6421</v>
      </c>
      <c r="V1643" s="124" t="s">
        <v>6421</v>
      </c>
      <c r="W1643" s="121" t="s">
        <v>11839</v>
      </c>
      <c r="X1643" s="122" t="s">
        <v>11840</v>
      </c>
      <c r="Y1643" s="122" t="s">
        <v>11840</v>
      </c>
      <c r="Z1643" s="123" t="s">
        <v>11840</v>
      </c>
      <c r="AA1643" s="124" t="s">
        <v>11840</v>
      </c>
      <c r="AB1643" s="28" t="s">
        <v>11839</v>
      </c>
      <c r="AC1643" s="122" t="s">
        <v>11839</v>
      </c>
      <c r="AD1643" s="122" t="s">
        <v>11839</v>
      </c>
      <c r="AE1643" s="123" t="s">
        <v>11839</v>
      </c>
      <c r="AF1643" s="29" t="s">
        <v>11839</v>
      </c>
      <c r="AG1643" s="28" t="s">
        <v>11839</v>
      </c>
      <c r="AH1643" s="122" t="s">
        <v>11839</v>
      </c>
      <c r="AI1643" s="122" t="s">
        <v>11839</v>
      </c>
      <c r="AJ1643" s="123" t="s">
        <v>11839</v>
      </c>
      <c r="AK1643" s="124" t="s">
        <v>11839</v>
      </c>
      <c r="AL1643" s="28" t="s">
        <v>11839</v>
      </c>
      <c r="AM1643" s="122" t="s">
        <v>11839</v>
      </c>
      <c r="AN1643" s="122" t="s">
        <v>11839</v>
      </c>
      <c r="AO1643" s="123" t="s">
        <v>11839</v>
      </c>
      <c r="AP1643" s="29" t="s">
        <v>11839</v>
      </c>
      <c r="AQ1643" s="28" t="s">
        <v>11839</v>
      </c>
      <c r="AR1643" s="122" t="s">
        <v>11839</v>
      </c>
      <c r="AS1643" s="122" t="s">
        <v>11839</v>
      </c>
      <c r="AT1643" s="123" t="s">
        <v>11839</v>
      </c>
      <c r="AU1643" s="124" t="s">
        <v>11839</v>
      </c>
      <c r="AV1643" s="104"/>
      <c r="AX1643" s="129"/>
      <c r="AY1643" s="139"/>
      <c r="AZ1643" s="139"/>
    </row>
    <row r="1644" spans="3:52" ht="50" customHeight="1">
      <c r="C1644" s="52" t="s">
        <v>6321</v>
      </c>
      <c r="D1644" s="130" t="s">
        <v>3748</v>
      </c>
      <c r="E1644" s="131" t="s">
        <v>6365</v>
      </c>
      <c r="F1644" s="132" t="s">
        <v>3749</v>
      </c>
      <c r="G1644" s="125">
        <v>369.86700000000002</v>
      </c>
      <c r="H1644" s="122">
        <v>529.54600000000005</v>
      </c>
      <c r="I1644" s="123">
        <f t="shared" si="808"/>
        <v>-159.67900000000003</v>
      </c>
      <c r="J1644" s="124">
        <f t="shared" si="809"/>
        <v>-30.153943189071398</v>
      </c>
      <c r="K1644" s="125">
        <v>369.86700000000002</v>
      </c>
      <c r="L1644" s="122">
        <v>529.54600000000005</v>
      </c>
      <c r="M1644" s="123">
        <f t="shared" si="810"/>
        <v>-159.67900000000003</v>
      </c>
      <c r="N1644" s="124">
        <f t="shared" si="811"/>
        <v>-30.153943189071398</v>
      </c>
      <c r="O1644" s="125" t="s">
        <v>11840</v>
      </c>
      <c r="P1644" s="122" t="s">
        <v>11840</v>
      </c>
      <c r="Q1644" s="123" t="s">
        <v>11839</v>
      </c>
      <c r="R1644" s="124" t="s">
        <v>11840</v>
      </c>
      <c r="S1644" s="125" t="s">
        <v>6421</v>
      </c>
      <c r="T1644" s="122" t="s">
        <v>6421</v>
      </c>
      <c r="U1644" s="123" t="s">
        <v>6421</v>
      </c>
      <c r="V1644" s="124" t="s">
        <v>6421</v>
      </c>
      <c r="W1644" s="121" t="s">
        <v>11839</v>
      </c>
      <c r="X1644" s="122" t="s">
        <v>11840</v>
      </c>
      <c r="Y1644" s="122" t="s">
        <v>11840</v>
      </c>
      <c r="Z1644" s="123" t="s">
        <v>11840</v>
      </c>
      <c r="AA1644" s="124" t="s">
        <v>11840</v>
      </c>
      <c r="AB1644" s="28" t="s">
        <v>11839</v>
      </c>
      <c r="AC1644" s="122" t="s">
        <v>11839</v>
      </c>
      <c r="AD1644" s="122" t="s">
        <v>11839</v>
      </c>
      <c r="AE1644" s="123" t="s">
        <v>11839</v>
      </c>
      <c r="AF1644" s="29" t="s">
        <v>11839</v>
      </c>
      <c r="AG1644" s="28" t="s">
        <v>11839</v>
      </c>
      <c r="AH1644" s="122" t="s">
        <v>11839</v>
      </c>
      <c r="AI1644" s="122" t="s">
        <v>11839</v>
      </c>
      <c r="AJ1644" s="123" t="s">
        <v>11839</v>
      </c>
      <c r="AK1644" s="124" t="s">
        <v>11839</v>
      </c>
      <c r="AL1644" s="28" t="s">
        <v>11839</v>
      </c>
      <c r="AM1644" s="122" t="s">
        <v>11839</v>
      </c>
      <c r="AN1644" s="122" t="s">
        <v>11839</v>
      </c>
      <c r="AO1644" s="123" t="s">
        <v>11839</v>
      </c>
      <c r="AP1644" s="29" t="s">
        <v>11839</v>
      </c>
      <c r="AQ1644" s="28" t="s">
        <v>11839</v>
      </c>
      <c r="AR1644" s="122" t="s">
        <v>11839</v>
      </c>
      <c r="AS1644" s="122" t="s">
        <v>11839</v>
      </c>
      <c r="AT1644" s="123" t="s">
        <v>11839</v>
      </c>
      <c r="AU1644" s="124" t="s">
        <v>11839</v>
      </c>
      <c r="AV1644" s="104"/>
      <c r="AX1644" s="129"/>
      <c r="AY1644" s="139"/>
      <c r="AZ1644" s="139"/>
    </row>
    <row r="1645" spans="3:52" ht="50" customHeight="1">
      <c r="C1645" s="52" t="s">
        <v>6320</v>
      </c>
      <c r="D1645" s="130" t="s">
        <v>3750</v>
      </c>
      <c r="E1645" s="131" t="s">
        <v>6365</v>
      </c>
      <c r="F1645" s="132" t="s">
        <v>3751</v>
      </c>
      <c r="G1645" s="125">
        <v>359.45600000000002</v>
      </c>
      <c r="H1645" s="122">
        <v>4.9820000000000002</v>
      </c>
      <c r="I1645" s="123">
        <f t="shared" si="808"/>
        <v>354.47399999999999</v>
      </c>
      <c r="J1645" s="124">
        <f t="shared" si="809"/>
        <v>7115.0943396226412</v>
      </c>
      <c r="K1645" s="125">
        <v>0.98199999999999998</v>
      </c>
      <c r="L1645" s="122">
        <v>4.9820000000000002</v>
      </c>
      <c r="M1645" s="123">
        <f t="shared" si="810"/>
        <v>-4</v>
      </c>
      <c r="N1645" s="124">
        <f t="shared" si="811"/>
        <v>-80.289040545965477</v>
      </c>
      <c r="O1645" s="125" t="s">
        <v>11840</v>
      </c>
      <c r="P1645" s="122" t="s">
        <v>11840</v>
      </c>
      <c r="Q1645" s="123" t="s">
        <v>11839</v>
      </c>
      <c r="R1645" s="124" t="s">
        <v>11840</v>
      </c>
      <c r="S1645" s="125">
        <v>358.47399999999999</v>
      </c>
      <c r="T1645" s="122">
        <v>0</v>
      </c>
      <c r="U1645" s="123">
        <f t="shared" si="813"/>
        <v>358.47399999999999</v>
      </c>
      <c r="V1645" s="124" t="e">
        <f t="shared" si="814"/>
        <v>#DIV/0!</v>
      </c>
      <c r="W1645" s="121" t="s">
        <v>12715</v>
      </c>
      <c r="X1645" s="122">
        <v>358</v>
      </c>
      <c r="Y1645" s="122">
        <v>0</v>
      </c>
      <c r="Z1645" s="123">
        <f t="shared" ref="Z1645" si="838">X1645-Y1645</f>
        <v>358</v>
      </c>
      <c r="AA1645" s="124" t="e">
        <f t="shared" ref="AA1645" si="839">Z1645/Y1645*100</f>
        <v>#DIV/0!</v>
      </c>
      <c r="AB1645" s="28" t="s">
        <v>11839</v>
      </c>
      <c r="AC1645" s="122" t="s">
        <v>11839</v>
      </c>
      <c r="AD1645" s="122" t="s">
        <v>11839</v>
      </c>
      <c r="AE1645" s="123" t="s">
        <v>11839</v>
      </c>
      <c r="AF1645" s="29" t="s">
        <v>11839</v>
      </c>
      <c r="AG1645" s="28" t="s">
        <v>11839</v>
      </c>
      <c r="AH1645" s="122" t="s">
        <v>11839</v>
      </c>
      <c r="AI1645" s="122" t="s">
        <v>11839</v>
      </c>
      <c r="AJ1645" s="123" t="s">
        <v>11839</v>
      </c>
      <c r="AK1645" s="124" t="s">
        <v>11839</v>
      </c>
      <c r="AL1645" s="28" t="s">
        <v>11839</v>
      </c>
      <c r="AM1645" s="122" t="s">
        <v>11839</v>
      </c>
      <c r="AN1645" s="122" t="s">
        <v>11839</v>
      </c>
      <c r="AO1645" s="123" t="s">
        <v>11839</v>
      </c>
      <c r="AP1645" s="29" t="s">
        <v>11839</v>
      </c>
      <c r="AQ1645" s="28" t="s">
        <v>11839</v>
      </c>
      <c r="AR1645" s="122" t="s">
        <v>11839</v>
      </c>
      <c r="AS1645" s="122" t="s">
        <v>11839</v>
      </c>
      <c r="AT1645" s="123" t="s">
        <v>11839</v>
      </c>
      <c r="AU1645" s="124" t="s">
        <v>11839</v>
      </c>
      <c r="AV1645" s="104"/>
      <c r="AX1645" s="129"/>
      <c r="AY1645" s="139"/>
      <c r="AZ1645" s="139"/>
    </row>
    <row r="1646" spans="3:52" ht="50" customHeight="1">
      <c r="C1646" s="52" t="s">
        <v>6315</v>
      </c>
      <c r="D1646" s="130" t="s">
        <v>6060</v>
      </c>
      <c r="E1646" s="131" t="s">
        <v>6366</v>
      </c>
      <c r="F1646" s="132" t="s">
        <v>6061</v>
      </c>
      <c r="G1646" s="125">
        <v>226075.64600000001</v>
      </c>
      <c r="H1646" s="122">
        <v>240653.698</v>
      </c>
      <c r="I1646" s="123">
        <f t="shared" si="808"/>
        <v>-14578.051999999996</v>
      </c>
      <c r="J1646" s="124">
        <f t="shared" si="809"/>
        <v>-6.0576887540701723</v>
      </c>
      <c r="K1646" s="125">
        <v>160430.946</v>
      </c>
      <c r="L1646" s="122">
        <v>163020.32399999999</v>
      </c>
      <c r="M1646" s="123">
        <f t="shared" si="810"/>
        <v>-2589.377999999997</v>
      </c>
      <c r="N1646" s="124">
        <f t="shared" si="811"/>
        <v>-1.588377409923438</v>
      </c>
      <c r="O1646" s="125">
        <v>0</v>
      </c>
      <c r="P1646" s="122">
        <v>11592.101000000001</v>
      </c>
      <c r="Q1646" s="123">
        <f t="shared" si="812"/>
        <v>-11592.101000000001</v>
      </c>
      <c r="R1646" s="124">
        <f t="shared" si="807"/>
        <v>-100</v>
      </c>
      <c r="S1646" s="125">
        <v>65644.7</v>
      </c>
      <c r="T1646" s="122">
        <v>66041.273000000001</v>
      </c>
      <c r="U1646" s="123">
        <f t="shared" si="813"/>
        <v>-396.57300000000396</v>
      </c>
      <c r="V1646" s="124">
        <f t="shared" si="814"/>
        <v>-0.60049266464019235</v>
      </c>
      <c r="W1646" s="121" t="s">
        <v>7596</v>
      </c>
      <c r="X1646" s="122">
        <v>22616</v>
      </c>
      <c r="Y1646" s="122">
        <v>22582</v>
      </c>
      <c r="Z1646" s="123">
        <f t="shared" si="815"/>
        <v>34</v>
      </c>
      <c r="AA1646" s="124">
        <f t="shared" si="816"/>
        <v>0.15056239482773892</v>
      </c>
      <c r="AB1646" s="28" t="s">
        <v>9874</v>
      </c>
      <c r="AC1646" s="122">
        <v>19395</v>
      </c>
      <c r="AD1646" s="122">
        <v>20850</v>
      </c>
      <c r="AE1646" s="123">
        <f t="shared" si="817"/>
        <v>-1455</v>
      </c>
      <c r="AF1646" s="29">
        <f t="shared" si="818"/>
        <v>-6.9784172661870505</v>
      </c>
      <c r="AG1646" s="28" t="s">
        <v>8499</v>
      </c>
      <c r="AH1646" s="122">
        <v>7938</v>
      </c>
      <c r="AI1646" s="122">
        <v>8091</v>
      </c>
      <c r="AJ1646" s="123">
        <f t="shared" si="819"/>
        <v>-153</v>
      </c>
      <c r="AK1646" s="124">
        <f t="shared" si="820"/>
        <v>-1.8909899888765296</v>
      </c>
      <c r="AL1646" s="28" t="s">
        <v>9875</v>
      </c>
      <c r="AM1646" s="122">
        <v>2539</v>
      </c>
      <c r="AN1646" s="122">
        <v>2501</v>
      </c>
      <c r="AO1646" s="123">
        <f t="shared" si="821"/>
        <v>38</v>
      </c>
      <c r="AP1646" s="29">
        <f t="shared" si="822"/>
        <v>1.5193922431027589</v>
      </c>
      <c r="AQ1646" s="28" t="s">
        <v>9876</v>
      </c>
      <c r="AR1646" s="122">
        <v>1775</v>
      </c>
      <c r="AS1646" s="122">
        <v>1867</v>
      </c>
      <c r="AT1646" s="123">
        <f t="shared" si="823"/>
        <v>-92</v>
      </c>
      <c r="AU1646" s="124">
        <f t="shared" si="824"/>
        <v>-4.9276914836636312</v>
      </c>
      <c r="AV1646" s="9" t="s">
        <v>12385</v>
      </c>
      <c r="AX1646" s="129"/>
      <c r="AY1646" s="139"/>
      <c r="AZ1646" s="139"/>
    </row>
    <row r="1647" spans="3:52" ht="50" customHeight="1">
      <c r="C1647" s="52" t="s">
        <v>6315</v>
      </c>
      <c r="D1647" s="106" t="s">
        <v>6062</v>
      </c>
      <c r="E1647" s="107" t="s">
        <v>6366</v>
      </c>
      <c r="F1647" s="108" t="s">
        <v>6063</v>
      </c>
      <c r="G1647" s="125">
        <v>39786.752</v>
      </c>
      <c r="H1647" s="122">
        <v>43169.209000000003</v>
      </c>
      <c r="I1647" s="123">
        <f t="shared" ref="I1647:I1671" si="840">G1647-H1647</f>
        <v>-3382.4570000000022</v>
      </c>
      <c r="J1647" s="124">
        <f t="shared" ref="J1647:J1671" si="841">I1647/H1647*100</f>
        <v>-7.8353462533909344</v>
      </c>
      <c r="K1647" s="125">
        <v>1819.8</v>
      </c>
      <c r="L1647" s="122">
        <v>1818.5</v>
      </c>
      <c r="M1647" s="123">
        <f t="shared" ref="M1647:M1671" si="842">K1647-L1647</f>
        <v>1.2999999999999545</v>
      </c>
      <c r="N1647" s="124">
        <f t="shared" ref="N1647:N1671" si="843">M1647/L1647*100</f>
        <v>7.1487489689301867E-2</v>
      </c>
      <c r="O1647" s="125">
        <v>3857.5819999999999</v>
      </c>
      <c r="P1647" s="122">
        <v>3822.1149999999998</v>
      </c>
      <c r="Q1647" s="123">
        <f t="shared" ref="Q1647:Q1670" si="844">O1647-P1647</f>
        <v>35.467000000000098</v>
      </c>
      <c r="R1647" s="124">
        <f t="shared" ref="R1647:R1670" si="845">Q1647/P1647*100</f>
        <v>0.92794172859791235</v>
      </c>
      <c r="S1647" s="125">
        <v>34109.370000000003</v>
      </c>
      <c r="T1647" s="122">
        <v>37528.593999999997</v>
      </c>
      <c r="U1647" s="123">
        <f t="shared" ref="U1647:U1671" si="846">S1647-T1647</f>
        <v>-3419.2239999999947</v>
      </c>
      <c r="V1647" s="124">
        <f t="shared" ref="V1647:V1671" si="847">U1647/T1647*100</f>
        <v>-9.1109834810224832</v>
      </c>
      <c r="W1647" s="121" t="s">
        <v>9869</v>
      </c>
      <c r="X1647" s="122">
        <v>18162</v>
      </c>
      <c r="Y1647" s="122">
        <v>21127</v>
      </c>
      <c r="Z1647" s="123">
        <f t="shared" ref="Z1647:Z1671" si="848">X1647-Y1647</f>
        <v>-2965</v>
      </c>
      <c r="AA1647" s="124">
        <f t="shared" ref="AA1647:AA1671" si="849">Z1647/Y1647*100</f>
        <v>-14.034174279358167</v>
      </c>
      <c r="AB1647" s="28" t="s">
        <v>9870</v>
      </c>
      <c r="AC1647" s="122">
        <v>3354</v>
      </c>
      <c r="AD1647" s="122">
        <v>3352</v>
      </c>
      <c r="AE1647" s="123">
        <f t="shared" ref="AE1647:AE1671" si="850">AC1647-AD1647</f>
        <v>2</v>
      </c>
      <c r="AF1647" s="29">
        <f t="shared" ref="AF1647:AF1671" si="851">AE1647/AD1647*100</f>
        <v>5.9665871121718381E-2</v>
      </c>
      <c r="AG1647" s="28" t="s">
        <v>9871</v>
      </c>
      <c r="AH1647" s="122">
        <v>2799</v>
      </c>
      <c r="AI1647" s="122">
        <v>2683</v>
      </c>
      <c r="AJ1647" s="123">
        <f t="shared" ref="AJ1647:AJ1671" si="852">AH1647-AI1647</f>
        <v>116</v>
      </c>
      <c r="AK1647" s="124">
        <f t="shared" ref="AK1647:AK1671" si="853">AJ1647/AI1647*100</f>
        <v>4.3235184494968317</v>
      </c>
      <c r="AL1647" s="28" t="s">
        <v>7338</v>
      </c>
      <c r="AM1647" s="122">
        <v>2401</v>
      </c>
      <c r="AN1647" s="122">
        <v>2453</v>
      </c>
      <c r="AO1647" s="123">
        <f t="shared" ref="AO1647:AO1671" si="854">AM1647-AN1647</f>
        <v>-52</v>
      </c>
      <c r="AP1647" s="29">
        <f t="shared" ref="AP1647:AP1671" si="855">AO1647/AN1647*100</f>
        <v>-2.1198532409294741</v>
      </c>
      <c r="AQ1647" s="28" t="s">
        <v>9872</v>
      </c>
      <c r="AR1647" s="122">
        <v>1475</v>
      </c>
      <c r="AS1647" s="122" t="s">
        <v>6421</v>
      </c>
      <c r="AT1647" s="123">
        <v>1475</v>
      </c>
      <c r="AU1647" s="124" t="s">
        <v>9259</v>
      </c>
      <c r="AV1647" s="9" t="s">
        <v>9873</v>
      </c>
      <c r="AX1647" s="129"/>
      <c r="AY1647" s="139"/>
      <c r="AZ1647" s="139"/>
    </row>
    <row r="1648" spans="3:52" ht="50" customHeight="1">
      <c r="C1648" s="52" t="s">
        <v>6322</v>
      </c>
      <c r="D1648" s="130" t="s">
        <v>3756</v>
      </c>
      <c r="E1648" s="131" t="s">
        <v>6366</v>
      </c>
      <c r="F1648" s="132" t="s">
        <v>3757</v>
      </c>
      <c r="G1648" s="125">
        <v>5607.8040000000001</v>
      </c>
      <c r="H1648" s="122">
        <v>5498.7439999999997</v>
      </c>
      <c r="I1648" s="123">
        <f t="shared" si="840"/>
        <v>109.0600000000004</v>
      </c>
      <c r="J1648" s="124">
        <f t="shared" si="841"/>
        <v>1.9833620186719076</v>
      </c>
      <c r="K1648" s="125">
        <v>2591.962</v>
      </c>
      <c r="L1648" s="122">
        <v>2546.7689999999998</v>
      </c>
      <c r="M1648" s="123">
        <f t="shared" si="842"/>
        <v>45.193000000000211</v>
      </c>
      <c r="N1648" s="124">
        <f t="shared" si="843"/>
        <v>1.7745229347459552</v>
      </c>
      <c r="O1648" s="125">
        <v>40.451999999999998</v>
      </c>
      <c r="P1648" s="122">
        <v>40.451000000000001</v>
      </c>
      <c r="Q1648" s="123">
        <f t="shared" si="844"/>
        <v>9.9999999999766942E-4</v>
      </c>
      <c r="R1648" s="124">
        <f t="shared" si="845"/>
        <v>2.4721267706550383E-3</v>
      </c>
      <c r="S1648" s="125">
        <v>2975.39</v>
      </c>
      <c r="T1648" s="122">
        <v>2911.5239999999999</v>
      </c>
      <c r="U1648" s="123">
        <f t="shared" si="846"/>
        <v>63.865999999999985</v>
      </c>
      <c r="V1648" s="124">
        <f t="shared" si="847"/>
        <v>2.1935591119977027</v>
      </c>
      <c r="W1648" s="121" t="s">
        <v>7734</v>
      </c>
      <c r="X1648" s="122">
        <v>554</v>
      </c>
      <c r="Y1648" s="122">
        <v>592</v>
      </c>
      <c r="Z1648" s="123">
        <f t="shared" si="848"/>
        <v>-38</v>
      </c>
      <c r="AA1648" s="124">
        <f t="shared" si="849"/>
        <v>-6.4189189189189184</v>
      </c>
      <c r="AB1648" s="28" t="s">
        <v>9996</v>
      </c>
      <c r="AC1648" s="122">
        <v>531</v>
      </c>
      <c r="AD1648" s="122">
        <v>536</v>
      </c>
      <c r="AE1648" s="123">
        <f t="shared" si="850"/>
        <v>-5</v>
      </c>
      <c r="AF1648" s="29">
        <f t="shared" si="851"/>
        <v>-0.93283582089552231</v>
      </c>
      <c r="AG1648" s="28" t="s">
        <v>9997</v>
      </c>
      <c r="AH1648" s="122">
        <v>418</v>
      </c>
      <c r="AI1648" s="122">
        <v>180</v>
      </c>
      <c r="AJ1648" s="123">
        <f t="shared" si="852"/>
        <v>238</v>
      </c>
      <c r="AK1648" s="124">
        <f t="shared" si="853"/>
        <v>132.22222222222223</v>
      </c>
      <c r="AL1648" s="28" t="s">
        <v>9998</v>
      </c>
      <c r="AM1648" s="122">
        <v>384</v>
      </c>
      <c r="AN1648" s="122">
        <v>385</v>
      </c>
      <c r="AO1648" s="123">
        <f t="shared" si="854"/>
        <v>-1</v>
      </c>
      <c r="AP1648" s="29">
        <f t="shared" si="855"/>
        <v>-0.25974025974025972</v>
      </c>
      <c r="AQ1648" s="28" t="s">
        <v>9999</v>
      </c>
      <c r="AR1648" s="122">
        <v>233</v>
      </c>
      <c r="AS1648" s="122">
        <v>234</v>
      </c>
      <c r="AT1648" s="123">
        <f t="shared" ref="AT1648:AT1711" si="856">AR1648-AS1648</f>
        <v>-1</v>
      </c>
      <c r="AU1648" s="124">
        <f t="shared" ref="AU1648:AU1711" si="857">AT1648/AS1648*100</f>
        <v>-0.42735042735042739</v>
      </c>
      <c r="AV1648" s="9" t="s">
        <v>10000</v>
      </c>
      <c r="AX1648" s="129"/>
      <c r="AY1648" s="139"/>
      <c r="AZ1648" s="139"/>
    </row>
    <row r="1649" spans="3:52" ht="50" customHeight="1">
      <c r="C1649" s="52" t="s">
        <v>6316</v>
      </c>
      <c r="D1649" s="130" t="s">
        <v>3758</v>
      </c>
      <c r="E1649" s="131" t="s">
        <v>6366</v>
      </c>
      <c r="F1649" s="132" t="s">
        <v>3759</v>
      </c>
      <c r="G1649" s="125">
        <v>11957.263000000001</v>
      </c>
      <c r="H1649" s="122">
        <v>10285.018</v>
      </c>
      <c r="I1649" s="123">
        <f t="shared" si="840"/>
        <v>1672.2450000000008</v>
      </c>
      <c r="J1649" s="124">
        <f t="shared" si="841"/>
        <v>16.259038146554538</v>
      </c>
      <c r="K1649" s="125">
        <v>4788.1909999999998</v>
      </c>
      <c r="L1649" s="122">
        <v>3932.308</v>
      </c>
      <c r="M1649" s="123">
        <f t="shared" si="842"/>
        <v>855.88299999999981</v>
      </c>
      <c r="N1649" s="124">
        <f t="shared" si="843"/>
        <v>21.76541105121979</v>
      </c>
      <c r="O1649" s="125">
        <v>1435.79</v>
      </c>
      <c r="P1649" s="122">
        <v>962.53099999999995</v>
      </c>
      <c r="Q1649" s="123">
        <f t="shared" si="844"/>
        <v>473.25900000000001</v>
      </c>
      <c r="R1649" s="124">
        <f t="shared" si="845"/>
        <v>49.16818263515669</v>
      </c>
      <c r="S1649" s="125">
        <v>5733.2820000000002</v>
      </c>
      <c r="T1649" s="122">
        <v>5390.1790000000001</v>
      </c>
      <c r="U1649" s="123">
        <f t="shared" si="846"/>
        <v>343.10300000000007</v>
      </c>
      <c r="V1649" s="124">
        <f t="shared" si="847"/>
        <v>6.3653359192709562</v>
      </c>
      <c r="W1649" s="121" t="s">
        <v>6403</v>
      </c>
      <c r="X1649" s="122">
        <v>3421</v>
      </c>
      <c r="Y1649" s="122">
        <v>3250</v>
      </c>
      <c r="Z1649" s="123">
        <f t="shared" si="848"/>
        <v>171</v>
      </c>
      <c r="AA1649" s="124">
        <f t="shared" si="849"/>
        <v>5.2615384615384615</v>
      </c>
      <c r="AB1649" s="28" t="s">
        <v>6401</v>
      </c>
      <c r="AC1649" s="122">
        <v>1378</v>
      </c>
      <c r="AD1649" s="122">
        <v>1194</v>
      </c>
      <c r="AE1649" s="123">
        <f t="shared" si="850"/>
        <v>184</v>
      </c>
      <c r="AF1649" s="29">
        <f t="shared" si="851"/>
        <v>15.410385259631489</v>
      </c>
      <c r="AG1649" s="28" t="s">
        <v>6532</v>
      </c>
      <c r="AH1649" s="122">
        <v>397</v>
      </c>
      <c r="AI1649" s="122">
        <v>396</v>
      </c>
      <c r="AJ1649" s="123">
        <f t="shared" si="852"/>
        <v>1</v>
      </c>
      <c r="AK1649" s="124">
        <f t="shared" si="853"/>
        <v>0.25252525252525254</v>
      </c>
      <c r="AL1649" s="28" t="s">
        <v>10001</v>
      </c>
      <c r="AM1649" s="122">
        <v>395</v>
      </c>
      <c r="AN1649" s="122">
        <v>400</v>
      </c>
      <c r="AO1649" s="123">
        <f t="shared" si="854"/>
        <v>-5</v>
      </c>
      <c r="AP1649" s="29">
        <f t="shared" si="855"/>
        <v>-1.25</v>
      </c>
      <c r="AQ1649" s="28" t="s">
        <v>6432</v>
      </c>
      <c r="AR1649" s="122">
        <v>28</v>
      </c>
      <c r="AS1649" s="122">
        <v>33</v>
      </c>
      <c r="AT1649" s="123">
        <f t="shared" si="856"/>
        <v>-5</v>
      </c>
      <c r="AU1649" s="124">
        <f t="shared" si="857"/>
        <v>-15.151515151515152</v>
      </c>
      <c r="AV1649" s="9" t="s">
        <v>10002</v>
      </c>
      <c r="AX1649" s="129"/>
      <c r="AY1649" s="139"/>
      <c r="AZ1649" s="139"/>
    </row>
    <row r="1650" spans="3:52" ht="50" customHeight="1">
      <c r="C1650" s="52" t="s">
        <v>6317</v>
      </c>
      <c r="D1650" s="130" t="s">
        <v>3760</v>
      </c>
      <c r="E1650" s="131" t="s">
        <v>6366</v>
      </c>
      <c r="F1650" s="132" t="s">
        <v>3761</v>
      </c>
      <c r="G1650" s="125">
        <v>7411.4489999999996</v>
      </c>
      <c r="H1650" s="122">
        <v>7028.6220000000003</v>
      </c>
      <c r="I1650" s="123">
        <f t="shared" si="840"/>
        <v>382.82699999999932</v>
      </c>
      <c r="J1650" s="124">
        <f t="shared" si="841"/>
        <v>5.4466864201830649</v>
      </c>
      <c r="K1650" s="125">
        <v>5348.058</v>
      </c>
      <c r="L1650" s="122">
        <v>5142.4780000000001</v>
      </c>
      <c r="M1650" s="123">
        <f t="shared" si="842"/>
        <v>205.57999999999993</v>
      </c>
      <c r="N1650" s="124">
        <f t="shared" si="843"/>
        <v>3.9976836070081374</v>
      </c>
      <c r="O1650" s="125" t="s">
        <v>11840</v>
      </c>
      <c r="P1650" s="122" t="s">
        <v>11840</v>
      </c>
      <c r="Q1650" s="123" t="s">
        <v>11839</v>
      </c>
      <c r="R1650" s="124" t="s">
        <v>11840</v>
      </c>
      <c r="S1650" s="125">
        <v>2063.3910000000001</v>
      </c>
      <c r="T1650" s="122">
        <v>1886.144</v>
      </c>
      <c r="U1650" s="123">
        <f t="shared" si="846"/>
        <v>177.24700000000007</v>
      </c>
      <c r="V1650" s="124">
        <f t="shared" si="847"/>
        <v>9.39732067116827</v>
      </c>
      <c r="W1650" s="121" t="s">
        <v>6432</v>
      </c>
      <c r="X1650" s="122">
        <v>510</v>
      </c>
      <c r="Y1650" s="122">
        <v>457</v>
      </c>
      <c r="Z1650" s="123">
        <f t="shared" si="848"/>
        <v>53</v>
      </c>
      <c r="AA1650" s="124">
        <f t="shared" si="849"/>
        <v>11.597374179431071</v>
      </c>
      <c r="AB1650" s="28" t="s">
        <v>6410</v>
      </c>
      <c r="AC1650" s="122">
        <v>367</v>
      </c>
      <c r="AD1650" s="122">
        <v>362</v>
      </c>
      <c r="AE1650" s="123">
        <f t="shared" si="850"/>
        <v>5</v>
      </c>
      <c r="AF1650" s="29">
        <f t="shared" si="851"/>
        <v>1.3812154696132597</v>
      </c>
      <c r="AG1650" s="28" t="s">
        <v>10003</v>
      </c>
      <c r="AH1650" s="122">
        <v>206</v>
      </c>
      <c r="AI1650" s="122">
        <v>180</v>
      </c>
      <c r="AJ1650" s="123">
        <f t="shared" si="852"/>
        <v>26</v>
      </c>
      <c r="AK1650" s="124">
        <f t="shared" si="853"/>
        <v>14.444444444444443</v>
      </c>
      <c r="AL1650" s="28" t="s">
        <v>6441</v>
      </c>
      <c r="AM1650" s="122">
        <v>149</v>
      </c>
      <c r="AN1650" s="122">
        <v>73</v>
      </c>
      <c r="AO1650" s="123">
        <f t="shared" si="854"/>
        <v>76</v>
      </c>
      <c r="AP1650" s="29">
        <f t="shared" si="855"/>
        <v>104.10958904109589</v>
      </c>
      <c r="AQ1650" s="28" t="s">
        <v>8513</v>
      </c>
      <c r="AR1650" s="122">
        <v>120</v>
      </c>
      <c r="AS1650" s="122">
        <v>123</v>
      </c>
      <c r="AT1650" s="123">
        <f t="shared" si="856"/>
        <v>-3</v>
      </c>
      <c r="AU1650" s="124">
        <f t="shared" si="857"/>
        <v>-2.4390243902439024</v>
      </c>
      <c r="AV1650" s="9" t="s">
        <v>12386</v>
      </c>
      <c r="AX1650" s="129"/>
      <c r="AY1650" s="139"/>
      <c r="AZ1650" s="139"/>
    </row>
    <row r="1651" spans="3:52" ht="50" customHeight="1">
      <c r="C1651" s="52" t="s">
        <v>6322</v>
      </c>
      <c r="D1651" s="130" t="s">
        <v>3762</v>
      </c>
      <c r="E1651" s="131" t="s">
        <v>6366</v>
      </c>
      <c r="F1651" s="132" t="s">
        <v>3763</v>
      </c>
      <c r="G1651" s="125">
        <v>23244.164000000001</v>
      </c>
      <c r="H1651" s="122">
        <v>22074.09</v>
      </c>
      <c r="I1651" s="123">
        <f t="shared" si="840"/>
        <v>1170.0740000000005</v>
      </c>
      <c r="J1651" s="124">
        <f t="shared" si="841"/>
        <v>5.300666981062415</v>
      </c>
      <c r="K1651" s="125">
        <v>12153.848</v>
      </c>
      <c r="L1651" s="122">
        <v>10890.773999999999</v>
      </c>
      <c r="M1651" s="123">
        <f t="shared" si="842"/>
        <v>1263.0740000000005</v>
      </c>
      <c r="N1651" s="124">
        <f t="shared" si="843"/>
        <v>11.597651369865911</v>
      </c>
      <c r="O1651" s="125" t="s">
        <v>11840</v>
      </c>
      <c r="P1651" s="122" t="s">
        <v>11840</v>
      </c>
      <c r="Q1651" s="123" t="s">
        <v>11839</v>
      </c>
      <c r="R1651" s="124" t="s">
        <v>11840</v>
      </c>
      <c r="S1651" s="125">
        <v>11090.316000000001</v>
      </c>
      <c r="T1651" s="122">
        <v>11183.316000000001</v>
      </c>
      <c r="U1651" s="123">
        <f t="shared" si="846"/>
        <v>-93</v>
      </c>
      <c r="V1651" s="124">
        <f t="shared" si="847"/>
        <v>-0.83159592378503833</v>
      </c>
      <c r="W1651" s="121" t="s">
        <v>10004</v>
      </c>
      <c r="X1651" s="122">
        <v>3730</v>
      </c>
      <c r="Y1651" s="122">
        <v>5149</v>
      </c>
      <c r="Z1651" s="123">
        <f t="shared" si="848"/>
        <v>-1419</v>
      </c>
      <c r="AA1651" s="124">
        <f t="shared" si="849"/>
        <v>-27.558749271703242</v>
      </c>
      <c r="AB1651" s="28" t="s">
        <v>6403</v>
      </c>
      <c r="AC1651" s="122">
        <v>2265</v>
      </c>
      <c r="AD1651" s="122">
        <v>941</v>
      </c>
      <c r="AE1651" s="123">
        <f t="shared" si="850"/>
        <v>1324</v>
      </c>
      <c r="AF1651" s="29">
        <f t="shared" si="851"/>
        <v>140.70138150903296</v>
      </c>
      <c r="AG1651" s="28" t="s">
        <v>6444</v>
      </c>
      <c r="AH1651" s="122">
        <v>1964</v>
      </c>
      <c r="AI1651" s="122">
        <v>1964</v>
      </c>
      <c r="AJ1651" s="123">
        <f t="shared" si="852"/>
        <v>0</v>
      </c>
      <c r="AK1651" s="124">
        <f t="shared" si="853"/>
        <v>0</v>
      </c>
      <c r="AL1651" s="28" t="s">
        <v>9541</v>
      </c>
      <c r="AM1651" s="122">
        <v>719</v>
      </c>
      <c r="AN1651" s="122">
        <v>765</v>
      </c>
      <c r="AO1651" s="123">
        <f t="shared" si="854"/>
        <v>-46</v>
      </c>
      <c r="AP1651" s="29">
        <f t="shared" si="855"/>
        <v>-6.0130718954248366</v>
      </c>
      <c r="AQ1651" s="28" t="s">
        <v>6418</v>
      </c>
      <c r="AR1651" s="122">
        <v>564</v>
      </c>
      <c r="AS1651" s="122">
        <v>554</v>
      </c>
      <c r="AT1651" s="123">
        <f t="shared" si="856"/>
        <v>10</v>
      </c>
      <c r="AU1651" s="124">
        <f t="shared" si="857"/>
        <v>1.8050541516245486</v>
      </c>
      <c r="AV1651" s="9" t="s">
        <v>12387</v>
      </c>
      <c r="AX1651" s="129"/>
      <c r="AY1651" s="139"/>
      <c r="AZ1651" s="139"/>
    </row>
    <row r="1652" spans="3:52" ht="50" customHeight="1">
      <c r="C1652" s="52" t="s">
        <v>6318</v>
      </c>
      <c r="D1652" s="130" t="s">
        <v>3764</v>
      </c>
      <c r="E1652" s="131" t="s">
        <v>6366</v>
      </c>
      <c r="F1652" s="132" t="s">
        <v>3765</v>
      </c>
      <c r="G1652" s="125">
        <v>5398.0460000000003</v>
      </c>
      <c r="H1652" s="122">
        <v>4539.3289999999997</v>
      </c>
      <c r="I1652" s="123">
        <f t="shared" si="840"/>
        <v>858.71700000000055</v>
      </c>
      <c r="J1652" s="124">
        <f t="shared" si="841"/>
        <v>18.91726728774232</v>
      </c>
      <c r="K1652" s="125">
        <v>2228.3180000000002</v>
      </c>
      <c r="L1652" s="122">
        <v>1581.424</v>
      </c>
      <c r="M1652" s="123">
        <f t="shared" si="842"/>
        <v>646.89400000000023</v>
      </c>
      <c r="N1652" s="124">
        <f t="shared" si="843"/>
        <v>40.905791236252917</v>
      </c>
      <c r="O1652" s="125" t="s">
        <v>11840</v>
      </c>
      <c r="P1652" s="122" t="s">
        <v>11840</v>
      </c>
      <c r="Q1652" s="123" t="s">
        <v>11839</v>
      </c>
      <c r="R1652" s="124" t="s">
        <v>11840</v>
      </c>
      <c r="S1652" s="125">
        <v>3169.7280000000001</v>
      </c>
      <c r="T1652" s="122">
        <v>2957.9050000000002</v>
      </c>
      <c r="U1652" s="123">
        <f t="shared" si="846"/>
        <v>211.82299999999987</v>
      </c>
      <c r="V1652" s="124">
        <f t="shared" si="847"/>
        <v>7.1612509529548731</v>
      </c>
      <c r="W1652" s="121" t="s">
        <v>6441</v>
      </c>
      <c r="X1652" s="122">
        <v>464</v>
      </c>
      <c r="Y1652" s="122">
        <v>359</v>
      </c>
      <c r="Z1652" s="123">
        <f t="shared" si="848"/>
        <v>105</v>
      </c>
      <c r="AA1652" s="124">
        <f t="shared" si="849"/>
        <v>29.247910863509752</v>
      </c>
      <c r="AB1652" s="28" t="s">
        <v>6410</v>
      </c>
      <c r="AC1652" s="122">
        <v>422</v>
      </c>
      <c r="AD1652" s="122">
        <v>422</v>
      </c>
      <c r="AE1652" s="123">
        <f t="shared" si="850"/>
        <v>0</v>
      </c>
      <c r="AF1652" s="29">
        <f t="shared" si="851"/>
        <v>0</v>
      </c>
      <c r="AG1652" s="28" t="s">
        <v>6396</v>
      </c>
      <c r="AH1652" s="122">
        <v>398</v>
      </c>
      <c r="AI1652" s="122">
        <v>231</v>
      </c>
      <c r="AJ1652" s="123">
        <f t="shared" si="852"/>
        <v>167</v>
      </c>
      <c r="AK1652" s="124">
        <f t="shared" si="853"/>
        <v>72.294372294372295</v>
      </c>
      <c r="AL1652" s="28" t="s">
        <v>10005</v>
      </c>
      <c r="AM1652" s="122">
        <v>365</v>
      </c>
      <c r="AN1652" s="122">
        <v>287</v>
      </c>
      <c r="AO1652" s="123">
        <f t="shared" si="854"/>
        <v>78</v>
      </c>
      <c r="AP1652" s="29">
        <f t="shared" si="855"/>
        <v>27.177700348432055</v>
      </c>
      <c r="AQ1652" s="28" t="s">
        <v>10006</v>
      </c>
      <c r="AR1652" s="122">
        <v>360</v>
      </c>
      <c r="AS1652" s="122">
        <v>360</v>
      </c>
      <c r="AT1652" s="123">
        <f t="shared" si="856"/>
        <v>0</v>
      </c>
      <c r="AU1652" s="124">
        <f t="shared" si="857"/>
        <v>0</v>
      </c>
      <c r="AV1652" s="9" t="s">
        <v>10007</v>
      </c>
      <c r="AX1652" s="129"/>
      <c r="AY1652" s="139"/>
      <c r="AZ1652" s="139"/>
    </row>
    <row r="1653" spans="3:52" ht="50" customHeight="1">
      <c r="C1653" s="52" t="s">
        <v>6316</v>
      </c>
      <c r="D1653" s="130" t="s">
        <v>3766</v>
      </c>
      <c r="E1653" s="131" t="s">
        <v>6366</v>
      </c>
      <c r="F1653" s="132" t="s">
        <v>3767</v>
      </c>
      <c r="G1653" s="125">
        <v>34740.374000000003</v>
      </c>
      <c r="H1653" s="122">
        <v>39143.341999999997</v>
      </c>
      <c r="I1653" s="123">
        <f t="shared" si="840"/>
        <v>-4402.9679999999935</v>
      </c>
      <c r="J1653" s="124">
        <f t="shared" si="841"/>
        <v>-11.248319062792325</v>
      </c>
      <c r="K1653" s="125">
        <v>14842.136</v>
      </c>
      <c r="L1653" s="122">
        <v>16094.248</v>
      </c>
      <c r="M1653" s="123">
        <f t="shared" si="842"/>
        <v>-1252.1119999999992</v>
      </c>
      <c r="N1653" s="124">
        <f t="shared" si="843"/>
        <v>-7.7798726600957018</v>
      </c>
      <c r="O1653" s="125">
        <v>2530.5279999999998</v>
      </c>
      <c r="P1653" s="122">
        <v>2528.6170000000002</v>
      </c>
      <c r="Q1653" s="123">
        <f t="shared" si="844"/>
        <v>1.9109999999996035</v>
      </c>
      <c r="R1653" s="124">
        <f t="shared" si="845"/>
        <v>7.5574909130153106E-2</v>
      </c>
      <c r="S1653" s="125">
        <v>17367.71</v>
      </c>
      <c r="T1653" s="122">
        <v>20520.476999999999</v>
      </c>
      <c r="U1653" s="123">
        <f t="shared" si="846"/>
        <v>-3152.7669999999998</v>
      </c>
      <c r="V1653" s="124">
        <f t="shared" si="847"/>
        <v>-15.364004452723004</v>
      </c>
      <c r="W1653" s="121" t="s">
        <v>6441</v>
      </c>
      <c r="X1653" s="122">
        <v>7921</v>
      </c>
      <c r="Y1653" s="122">
        <v>9156</v>
      </c>
      <c r="Z1653" s="123">
        <f t="shared" si="848"/>
        <v>-1235</v>
      </c>
      <c r="AA1653" s="124">
        <f t="shared" si="849"/>
        <v>-13.488422892092617</v>
      </c>
      <c r="AB1653" s="28" t="s">
        <v>10008</v>
      </c>
      <c r="AC1653" s="122">
        <v>4436</v>
      </c>
      <c r="AD1653" s="122">
        <v>5466</v>
      </c>
      <c r="AE1653" s="123">
        <f t="shared" si="850"/>
        <v>-1030</v>
      </c>
      <c r="AF1653" s="29">
        <f t="shared" si="851"/>
        <v>-18.843761434321259</v>
      </c>
      <c r="AG1653" s="28" t="s">
        <v>7985</v>
      </c>
      <c r="AH1653" s="122">
        <v>1800</v>
      </c>
      <c r="AI1653" s="122">
        <v>2700</v>
      </c>
      <c r="AJ1653" s="123">
        <f t="shared" si="852"/>
        <v>-900</v>
      </c>
      <c r="AK1653" s="124">
        <f t="shared" si="853"/>
        <v>-33.333333333333329</v>
      </c>
      <c r="AL1653" s="28" t="s">
        <v>10009</v>
      </c>
      <c r="AM1653" s="122">
        <v>1169</v>
      </c>
      <c r="AN1653" s="122">
        <v>1165</v>
      </c>
      <c r="AO1653" s="123">
        <f t="shared" si="854"/>
        <v>4</v>
      </c>
      <c r="AP1653" s="29">
        <f t="shared" si="855"/>
        <v>0.34334763948497854</v>
      </c>
      <c r="AQ1653" s="28" t="s">
        <v>10010</v>
      </c>
      <c r="AR1653" s="122">
        <v>612</v>
      </c>
      <c r="AS1653" s="122">
        <v>620</v>
      </c>
      <c r="AT1653" s="123">
        <f t="shared" si="856"/>
        <v>-8</v>
      </c>
      <c r="AU1653" s="124">
        <f t="shared" si="857"/>
        <v>-1.2903225806451613</v>
      </c>
      <c r="AV1653" s="9" t="s">
        <v>12388</v>
      </c>
      <c r="AX1653" s="129"/>
      <c r="AY1653" s="139"/>
      <c r="AZ1653" s="139"/>
    </row>
    <row r="1654" spans="3:52" ht="50" customHeight="1">
      <c r="C1654" s="52" t="s">
        <v>6318</v>
      </c>
      <c r="D1654" s="130" t="s">
        <v>3768</v>
      </c>
      <c r="E1654" s="131" t="s">
        <v>6366</v>
      </c>
      <c r="F1654" s="132" t="s">
        <v>3769</v>
      </c>
      <c r="G1654" s="125">
        <v>4933.8590000000004</v>
      </c>
      <c r="H1654" s="122">
        <v>2354.5340000000001</v>
      </c>
      <c r="I1654" s="123">
        <f t="shared" si="840"/>
        <v>2579.3250000000003</v>
      </c>
      <c r="J1654" s="124">
        <f t="shared" si="841"/>
        <v>109.54715455372485</v>
      </c>
      <c r="K1654" s="125">
        <v>2431.373</v>
      </c>
      <c r="L1654" s="122">
        <v>1072.373</v>
      </c>
      <c r="M1654" s="123">
        <f t="shared" si="842"/>
        <v>1359</v>
      </c>
      <c r="N1654" s="124">
        <f t="shared" si="843"/>
        <v>126.72829323379085</v>
      </c>
      <c r="O1654" s="125">
        <v>188.58500000000001</v>
      </c>
      <c r="P1654" s="122">
        <v>188.58500000000001</v>
      </c>
      <c r="Q1654" s="123">
        <f t="shared" si="844"/>
        <v>0</v>
      </c>
      <c r="R1654" s="124">
        <f t="shared" si="845"/>
        <v>0</v>
      </c>
      <c r="S1654" s="125">
        <v>2313.9009999999998</v>
      </c>
      <c r="T1654" s="122">
        <v>1093.576</v>
      </c>
      <c r="U1654" s="123">
        <f t="shared" si="846"/>
        <v>1220.3249999999998</v>
      </c>
      <c r="V1654" s="124">
        <f t="shared" si="847"/>
        <v>111.59032385494925</v>
      </c>
      <c r="W1654" s="121" t="s">
        <v>6403</v>
      </c>
      <c r="X1654" s="122">
        <v>1165</v>
      </c>
      <c r="Y1654" s="122">
        <v>158</v>
      </c>
      <c r="Z1654" s="123">
        <f t="shared" si="848"/>
        <v>1007</v>
      </c>
      <c r="AA1654" s="124">
        <f t="shared" si="849"/>
        <v>637.34177215189879</v>
      </c>
      <c r="AB1654" s="28" t="s">
        <v>10011</v>
      </c>
      <c r="AC1654" s="122">
        <v>658</v>
      </c>
      <c r="AD1654" s="122">
        <v>461</v>
      </c>
      <c r="AE1654" s="123">
        <f t="shared" si="850"/>
        <v>197</v>
      </c>
      <c r="AF1654" s="29">
        <f t="shared" si="851"/>
        <v>42.733188720173537</v>
      </c>
      <c r="AG1654" s="28" t="s">
        <v>6418</v>
      </c>
      <c r="AH1654" s="122">
        <v>185</v>
      </c>
      <c r="AI1654" s="122">
        <v>187</v>
      </c>
      <c r="AJ1654" s="123">
        <f t="shared" si="852"/>
        <v>-2</v>
      </c>
      <c r="AK1654" s="124">
        <f t="shared" si="853"/>
        <v>-1.0695187165775399</v>
      </c>
      <c r="AL1654" s="28" t="s">
        <v>10012</v>
      </c>
      <c r="AM1654" s="122">
        <v>134</v>
      </c>
      <c r="AN1654" s="122">
        <v>124</v>
      </c>
      <c r="AO1654" s="123">
        <f t="shared" si="854"/>
        <v>10</v>
      </c>
      <c r="AP1654" s="29">
        <f t="shared" si="855"/>
        <v>8.064516129032258</v>
      </c>
      <c r="AQ1654" s="28" t="s">
        <v>6456</v>
      </c>
      <c r="AR1654" s="122">
        <v>93</v>
      </c>
      <c r="AS1654" s="122">
        <v>80</v>
      </c>
      <c r="AT1654" s="123">
        <f t="shared" si="856"/>
        <v>13</v>
      </c>
      <c r="AU1654" s="124">
        <f t="shared" si="857"/>
        <v>16.25</v>
      </c>
      <c r="AV1654" s="9" t="s">
        <v>10013</v>
      </c>
      <c r="AX1654" s="129"/>
      <c r="AY1654" s="139"/>
      <c r="AZ1654" s="139"/>
    </row>
    <row r="1655" spans="3:52" ht="50" customHeight="1">
      <c r="C1655" s="52" t="s">
        <v>6317</v>
      </c>
      <c r="D1655" s="130" t="s">
        <v>3770</v>
      </c>
      <c r="E1655" s="131" t="s">
        <v>6366</v>
      </c>
      <c r="F1655" s="132" t="s">
        <v>3771</v>
      </c>
      <c r="G1655" s="125">
        <v>8094.5940000000001</v>
      </c>
      <c r="H1655" s="122">
        <v>7308.5910000000003</v>
      </c>
      <c r="I1655" s="123">
        <f t="shared" si="840"/>
        <v>786.0029999999997</v>
      </c>
      <c r="J1655" s="124">
        <f t="shared" si="841"/>
        <v>10.754507948248843</v>
      </c>
      <c r="K1655" s="125">
        <v>2613.2190000000001</v>
      </c>
      <c r="L1655" s="122">
        <v>2074.5059999999999</v>
      </c>
      <c r="M1655" s="123">
        <f t="shared" si="842"/>
        <v>538.71300000000019</v>
      </c>
      <c r="N1655" s="124">
        <f t="shared" si="843"/>
        <v>25.968254610977276</v>
      </c>
      <c r="O1655" s="125">
        <v>2429.3969999999999</v>
      </c>
      <c r="P1655" s="122">
        <v>2679.4679999999998</v>
      </c>
      <c r="Q1655" s="123">
        <f t="shared" si="844"/>
        <v>-250.07099999999991</v>
      </c>
      <c r="R1655" s="124">
        <f t="shared" si="845"/>
        <v>-9.3328601050656292</v>
      </c>
      <c r="S1655" s="125">
        <v>3051.9780000000001</v>
      </c>
      <c r="T1655" s="122">
        <v>2554.6170000000002</v>
      </c>
      <c r="U1655" s="123">
        <f t="shared" si="846"/>
        <v>497.36099999999988</v>
      </c>
      <c r="V1655" s="124">
        <f t="shared" si="847"/>
        <v>19.469102413395035</v>
      </c>
      <c r="W1655" s="121" t="s">
        <v>10014</v>
      </c>
      <c r="X1655" s="122">
        <v>733</v>
      </c>
      <c r="Y1655" s="122">
        <v>745</v>
      </c>
      <c r="Z1655" s="123">
        <f t="shared" si="848"/>
        <v>-12</v>
      </c>
      <c r="AA1655" s="124">
        <f t="shared" si="849"/>
        <v>-1.6107382550335572</v>
      </c>
      <c r="AB1655" s="28" t="s">
        <v>10015</v>
      </c>
      <c r="AC1655" s="122">
        <v>606</v>
      </c>
      <c r="AD1655" s="122">
        <v>608</v>
      </c>
      <c r="AE1655" s="123">
        <f t="shared" si="850"/>
        <v>-2</v>
      </c>
      <c r="AF1655" s="29">
        <f t="shared" si="851"/>
        <v>-0.3289473684210526</v>
      </c>
      <c r="AG1655" s="28" t="s">
        <v>10016</v>
      </c>
      <c r="AH1655" s="122">
        <v>546</v>
      </c>
      <c r="AI1655" s="122">
        <v>544</v>
      </c>
      <c r="AJ1655" s="123">
        <f t="shared" si="852"/>
        <v>2</v>
      </c>
      <c r="AK1655" s="124">
        <f t="shared" si="853"/>
        <v>0.36764705882352938</v>
      </c>
      <c r="AL1655" s="28" t="s">
        <v>10017</v>
      </c>
      <c r="AM1655" s="122">
        <v>484</v>
      </c>
      <c r="AN1655" s="122">
        <v>482</v>
      </c>
      <c r="AO1655" s="123">
        <f t="shared" si="854"/>
        <v>2</v>
      </c>
      <c r="AP1655" s="29">
        <f t="shared" si="855"/>
        <v>0.41493775933609961</v>
      </c>
      <c r="AQ1655" s="28" t="s">
        <v>10018</v>
      </c>
      <c r="AR1655" s="122">
        <v>465</v>
      </c>
      <c r="AS1655" s="122">
        <v>0</v>
      </c>
      <c r="AT1655" s="123">
        <f t="shared" si="856"/>
        <v>465</v>
      </c>
      <c r="AU1655" s="124" t="e">
        <f t="shared" si="857"/>
        <v>#DIV/0!</v>
      </c>
      <c r="AV1655" s="9" t="s">
        <v>12389</v>
      </c>
      <c r="AX1655" s="129"/>
      <c r="AY1655" s="139"/>
      <c r="AZ1655" s="139"/>
    </row>
    <row r="1656" spans="3:52" ht="50" customHeight="1">
      <c r="C1656" s="52" t="s">
        <v>6316</v>
      </c>
      <c r="D1656" s="106" t="s">
        <v>3772</v>
      </c>
      <c r="E1656" s="107" t="s">
        <v>6366</v>
      </c>
      <c r="F1656" s="108" t="s">
        <v>3773</v>
      </c>
      <c r="G1656" s="125">
        <v>27939.415000000001</v>
      </c>
      <c r="H1656" s="122">
        <v>27155.704000000002</v>
      </c>
      <c r="I1656" s="123">
        <f t="shared" si="840"/>
        <v>783.71099999999933</v>
      </c>
      <c r="J1656" s="124">
        <f t="shared" si="841"/>
        <v>2.8859903613620155</v>
      </c>
      <c r="K1656" s="125">
        <v>10018.898999999999</v>
      </c>
      <c r="L1656" s="122">
        <v>9504.2980000000007</v>
      </c>
      <c r="M1656" s="123">
        <f t="shared" si="842"/>
        <v>514.60099999999875</v>
      </c>
      <c r="N1656" s="124">
        <f t="shared" si="843"/>
        <v>5.4144030416554561</v>
      </c>
      <c r="O1656" s="125">
        <v>4707.2179999999998</v>
      </c>
      <c r="P1656" s="122">
        <v>4704.3249999999998</v>
      </c>
      <c r="Q1656" s="123">
        <f t="shared" si="844"/>
        <v>2.8930000000000291</v>
      </c>
      <c r="R1656" s="124">
        <f t="shared" si="845"/>
        <v>6.1496601531569973E-2</v>
      </c>
      <c r="S1656" s="125">
        <v>13213.298000000001</v>
      </c>
      <c r="T1656" s="122">
        <v>12947.081</v>
      </c>
      <c r="U1656" s="123">
        <f t="shared" si="846"/>
        <v>266.21700000000055</v>
      </c>
      <c r="V1656" s="124">
        <f t="shared" si="847"/>
        <v>2.056193206793103</v>
      </c>
      <c r="W1656" s="121" t="s">
        <v>10019</v>
      </c>
      <c r="X1656" s="122">
        <v>5925</v>
      </c>
      <c r="Y1656" s="122">
        <v>5614</v>
      </c>
      <c r="Z1656" s="123">
        <f t="shared" si="848"/>
        <v>311</v>
      </c>
      <c r="AA1656" s="124">
        <f t="shared" si="849"/>
        <v>5.5397221232632701</v>
      </c>
      <c r="AB1656" s="28" t="s">
        <v>10020</v>
      </c>
      <c r="AC1656" s="122">
        <v>4321</v>
      </c>
      <c r="AD1656" s="122">
        <v>4320</v>
      </c>
      <c r="AE1656" s="123">
        <f t="shared" si="850"/>
        <v>1</v>
      </c>
      <c r="AF1656" s="29">
        <f t="shared" si="851"/>
        <v>2.314814814814815E-2</v>
      </c>
      <c r="AG1656" s="28" t="s">
        <v>6484</v>
      </c>
      <c r="AH1656" s="122">
        <v>969</v>
      </c>
      <c r="AI1656" s="122">
        <v>969</v>
      </c>
      <c r="AJ1656" s="123">
        <f t="shared" si="852"/>
        <v>0</v>
      </c>
      <c r="AK1656" s="124">
        <f t="shared" si="853"/>
        <v>0</v>
      </c>
      <c r="AL1656" s="28" t="s">
        <v>10021</v>
      </c>
      <c r="AM1656" s="122">
        <v>409</v>
      </c>
      <c r="AN1656" s="122">
        <v>415</v>
      </c>
      <c r="AO1656" s="123">
        <f t="shared" si="854"/>
        <v>-6</v>
      </c>
      <c r="AP1656" s="29">
        <f t="shared" si="855"/>
        <v>-1.4457831325301205</v>
      </c>
      <c r="AQ1656" s="28" t="s">
        <v>6410</v>
      </c>
      <c r="AR1656" s="122">
        <v>293</v>
      </c>
      <c r="AS1656" s="122">
        <v>292</v>
      </c>
      <c r="AT1656" s="123">
        <f t="shared" si="856"/>
        <v>1</v>
      </c>
      <c r="AU1656" s="124">
        <f t="shared" si="857"/>
        <v>0.34246575342465752</v>
      </c>
      <c r="AV1656" s="9" t="s">
        <v>12390</v>
      </c>
      <c r="AX1656" s="129"/>
      <c r="AY1656" s="139"/>
      <c r="AZ1656" s="139"/>
    </row>
    <row r="1657" spans="3:52" ht="50" customHeight="1">
      <c r="C1657" s="52" t="s">
        <v>6322</v>
      </c>
      <c r="D1657" s="106" t="s">
        <v>3774</v>
      </c>
      <c r="E1657" s="107" t="s">
        <v>6366</v>
      </c>
      <c r="F1657" s="108" t="s">
        <v>3775</v>
      </c>
      <c r="G1657" s="125">
        <v>21694.550999999999</v>
      </c>
      <c r="H1657" s="122">
        <v>21424.971000000001</v>
      </c>
      <c r="I1657" s="123">
        <f t="shared" si="840"/>
        <v>269.57999999999811</v>
      </c>
      <c r="J1657" s="124">
        <f t="shared" si="841"/>
        <v>1.2582514114021348</v>
      </c>
      <c r="K1657" s="125">
        <v>7397.62</v>
      </c>
      <c r="L1657" s="122">
        <v>8127.11</v>
      </c>
      <c r="M1657" s="123">
        <f t="shared" si="842"/>
        <v>-729.48999999999978</v>
      </c>
      <c r="N1657" s="124">
        <f t="shared" si="843"/>
        <v>-8.9760074614469332</v>
      </c>
      <c r="O1657" s="125" t="s">
        <v>11840</v>
      </c>
      <c r="P1657" s="122" t="s">
        <v>11840</v>
      </c>
      <c r="Q1657" s="123" t="s">
        <v>11839</v>
      </c>
      <c r="R1657" s="124" t="s">
        <v>11840</v>
      </c>
      <c r="S1657" s="125">
        <v>14296.931</v>
      </c>
      <c r="T1657" s="122">
        <v>13297.861000000001</v>
      </c>
      <c r="U1657" s="123">
        <f t="shared" si="846"/>
        <v>999.06999999999971</v>
      </c>
      <c r="V1657" s="124">
        <f t="shared" si="847"/>
        <v>7.5130128070973186</v>
      </c>
      <c r="W1657" s="121" t="s">
        <v>10022</v>
      </c>
      <c r="X1657" s="122">
        <v>3976</v>
      </c>
      <c r="Y1657" s="122">
        <v>3776</v>
      </c>
      <c r="Z1657" s="123">
        <f t="shared" si="848"/>
        <v>200</v>
      </c>
      <c r="AA1657" s="124">
        <f t="shared" si="849"/>
        <v>5.2966101694915251</v>
      </c>
      <c r="AB1657" s="28" t="s">
        <v>8142</v>
      </c>
      <c r="AC1657" s="122">
        <v>3616</v>
      </c>
      <c r="AD1657" s="122">
        <v>3216</v>
      </c>
      <c r="AE1657" s="123">
        <f t="shared" si="850"/>
        <v>400</v>
      </c>
      <c r="AF1657" s="29">
        <f t="shared" si="851"/>
        <v>12.437810945273633</v>
      </c>
      <c r="AG1657" s="28" t="s">
        <v>10023</v>
      </c>
      <c r="AH1657" s="122">
        <v>2400</v>
      </c>
      <c r="AI1657" s="122">
        <v>2200</v>
      </c>
      <c r="AJ1657" s="123">
        <f t="shared" si="852"/>
        <v>200</v>
      </c>
      <c r="AK1657" s="124">
        <f t="shared" si="853"/>
        <v>9.0909090909090917</v>
      </c>
      <c r="AL1657" s="28" t="s">
        <v>6963</v>
      </c>
      <c r="AM1657" s="122">
        <v>2267</v>
      </c>
      <c r="AN1657" s="122">
        <v>2017</v>
      </c>
      <c r="AO1657" s="123">
        <f t="shared" si="854"/>
        <v>250</v>
      </c>
      <c r="AP1657" s="29">
        <f t="shared" si="855"/>
        <v>12.394645513138325</v>
      </c>
      <c r="AQ1657" s="28" t="s">
        <v>10024</v>
      </c>
      <c r="AR1657" s="122">
        <v>1033</v>
      </c>
      <c r="AS1657" s="122">
        <v>1075</v>
      </c>
      <c r="AT1657" s="123">
        <f t="shared" si="856"/>
        <v>-42</v>
      </c>
      <c r="AU1657" s="124">
        <f t="shared" si="857"/>
        <v>-3.9069767441860463</v>
      </c>
      <c r="AV1657" s="9" t="s">
        <v>10025</v>
      </c>
      <c r="AX1657" s="129"/>
      <c r="AY1657" s="139"/>
      <c r="AZ1657" s="139"/>
    </row>
    <row r="1658" spans="3:52" ht="50" customHeight="1">
      <c r="C1658" s="52" t="s">
        <v>6316</v>
      </c>
      <c r="D1658" s="130" t="s">
        <v>3776</v>
      </c>
      <c r="E1658" s="131" t="s">
        <v>6366</v>
      </c>
      <c r="F1658" s="132" t="s">
        <v>3777</v>
      </c>
      <c r="G1658" s="125">
        <v>8333.027</v>
      </c>
      <c r="H1658" s="122">
        <v>8188.56</v>
      </c>
      <c r="I1658" s="123">
        <f t="shared" si="840"/>
        <v>144.46699999999964</v>
      </c>
      <c r="J1658" s="124">
        <f t="shared" si="841"/>
        <v>1.7642540324550304</v>
      </c>
      <c r="K1658" s="125">
        <v>5840.2079999999996</v>
      </c>
      <c r="L1658" s="122">
        <v>5782.6220000000003</v>
      </c>
      <c r="M1658" s="123">
        <f t="shared" si="842"/>
        <v>57.585999999999331</v>
      </c>
      <c r="N1658" s="124">
        <f t="shared" si="843"/>
        <v>0.99584582910657704</v>
      </c>
      <c r="O1658" s="125" t="s">
        <v>11840</v>
      </c>
      <c r="P1658" s="122" t="s">
        <v>11840</v>
      </c>
      <c r="Q1658" s="123" t="s">
        <v>11839</v>
      </c>
      <c r="R1658" s="124" t="s">
        <v>11840</v>
      </c>
      <c r="S1658" s="125">
        <v>2492.819</v>
      </c>
      <c r="T1658" s="122">
        <v>2405.9380000000001</v>
      </c>
      <c r="U1658" s="123">
        <f t="shared" si="846"/>
        <v>86.880999999999858</v>
      </c>
      <c r="V1658" s="124">
        <f t="shared" si="847"/>
        <v>3.6111071856381938</v>
      </c>
      <c r="W1658" s="121" t="s">
        <v>8776</v>
      </c>
      <c r="X1658" s="122">
        <v>703</v>
      </c>
      <c r="Y1658" s="122">
        <v>741</v>
      </c>
      <c r="Z1658" s="123">
        <f t="shared" si="848"/>
        <v>-38</v>
      </c>
      <c r="AA1658" s="124">
        <f t="shared" si="849"/>
        <v>-5.1282051282051277</v>
      </c>
      <c r="AB1658" s="28" t="s">
        <v>7734</v>
      </c>
      <c r="AC1658" s="122">
        <v>484</v>
      </c>
      <c r="AD1658" s="122">
        <v>214</v>
      </c>
      <c r="AE1658" s="123">
        <f t="shared" si="850"/>
        <v>270</v>
      </c>
      <c r="AF1658" s="29">
        <f t="shared" si="851"/>
        <v>126.16822429906543</v>
      </c>
      <c r="AG1658" s="28" t="s">
        <v>7736</v>
      </c>
      <c r="AH1658" s="122">
        <v>212</v>
      </c>
      <c r="AI1658" s="122">
        <v>232</v>
      </c>
      <c r="AJ1658" s="123">
        <f t="shared" si="852"/>
        <v>-20</v>
      </c>
      <c r="AK1658" s="124">
        <f t="shared" si="853"/>
        <v>-8.6206896551724146</v>
      </c>
      <c r="AL1658" s="28" t="s">
        <v>6392</v>
      </c>
      <c r="AM1658" s="122">
        <v>189</v>
      </c>
      <c r="AN1658" s="122">
        <v>189</v>
      </c>
      <c r="AO1658" s="123">
        <f t="shared" si="854"/>
        <v>0</v>
      </c>
      <c r="AP1658" s="29">
        <f t="shared" si="855"/>
        <v>0</v>
      </c>
      <c r="AQ1658" s="28" t="s">
        <v>10021</v>
      </c>
      <c r="AR1658" s="122">
        <v>151</v>
      </c>
      <c r="AS1658" s="122">
        <v>151</v>
      </c>
      <c r="AT1658" s="123">
        <f t="shared" si="856"/>
        <v>0</v>
      </c>
      <c r="AU1658" s="124">
        <f t="shared" si="857"/>
        <v>0</v>
      </c>
      <c r="AV1658" s="9" t="s">
        <v>12391</v>
      </c>
      <c r="AX1658" s="129"/>
      <c r="AY1658" s="139"/>
      <c r="AZ1658" s="139"/>
    </row>
    <row r="1659" spans="3:52" ht="50" customHeight="1">
      <c r="C1659" s="52" t="s">
        <v>6317</v>
      </c>
      <c r="D1659" s="130" t="s">
        <v>3778</v>
      </c>
      <c r="E1659" s="131" t="s">
        <v>6366</v>
      </c>
      <c r="F1659" s="132" t="s">
        <v>3779</v>
      </c>
      <c r="G1659" s="125">
        <v>28719.375</v>
      </c>
      <c r="H1659" s="122">
        <v>10593.531999999999</v>
      </c>
      <c r="I1659" s="123">
        <f t="shared" si="840"/>
        <v>18125.843000000001</v>
      </c>
      <c r="J1659" s="124">
        <f t="shared" si="841"/>
        <v>171.10292393509553</v>
      </c>
      <c r="K1659" s="125">
        <v>1589.982</v>
      </c>
      <c r="L1659" s="122">
        <v>1376.269</v>
      </c>
      <c r="M1659" s="123">
        <f t="shared" si="842"/>
        <v>213.71299999999997</v>
      </c>
      <c r="N1659" s="124">
        <f t="shared" si="843"/>
        <v>15.528432305021763</v>
      </c>
      <c r="O1659" s="125">
        <v>685.923</v>
      </c>
      <c r="P1659" s="122">
        <v>2518.076</v>
      </c>
      <c r="Q1659" s="123">
        <f t="shared" si="844"/>
        <v>-1832.153</v>
      </c>
      <c r="R1659" s="124">
        <f t="shared" si="845"/>
        <v>-72.760035836884981</v>
      </c>
      <c r="S1659" s="125">
        <v>26443.47</v>
      </c>
      <c r="T1659" s="122">
        <v>6699.1869999999999</v>
      </c>
      <c r="U1659" s="123">
        <f t="shared" si="846"/>
        <v>19744.283000000003</v>
      </c>
      <c r="V1659" s="124">
        <f t="shared" si="847"/>
        <v>294.72655413261344</v>
      </c>
      <c r="W1659" s="121" t="s">
        <v>6441</v>
      </c>
      <c r="X1659" s="122">
        <v>16310</v>
      </c>
      <c r="Y1659" s="122">
        <v>4057</v>
      </c>
      <c r="Z1659" s="123">
        <f t="shared" si="848"/>
        <v>12253</v>
      </c>
      <c r="AA1659" s="124">
        <f t="shared" si="849"/>
        <v>302.02119792950458</v>
      </c>
      <c r="AB1659" s="28" t="s">
        <v>6432</v>
      </c>
      <c r="AC1659" s="122">
        <v>4907</v>
      </c>
      <c r="AD1659" s="122">
        <v>521</v>
      </c>
      <c r="AE1659" s="123">
        <f t="shared" si="850"/>
        <v>4386</v>
      </c>
      <c r="AF1659" s="29">
        <f t="shared" si="851"/>
        <v>841.84261036468331</v>
      </c>
      <c r="AG1659" s="28" t="s">
        <v>7166</v>
      </c>
      <c r="AH1659" s="122">
        <v>2215</v>
      </c>
      <c r="AI1659" s="122">
        <v>264</v>
      </c>
      <c r="AJ1659" s="123">
        <f t="shared" si="852"/>
        <v>1951</v>
      </c>
      <c r="AK1659" s="124">
        <f t="shared" si="853"/>
        <v>739.0151515151515</v>
      </c>
      <c r="AL1659" s="28" t="s">
        <v>10026</v>
      </c>
      <c r="AM1659" s="122">
        <v>922</v>
      </c>
      <c r="AN1659" s="122">
        <v>484</v>
      </c>
      <c r="AO1659" s="123">
        <f t="shared" si="854"/>
        <v>438</v>
      </c>
      <c r="AP1659" s="29">
        <f t="shared" si="855"/>
        <v>90.495867768595033</v>
      </c>
      <c r="AQ1659" s="28" t="s">
        <v>10027</v>
      </c>
      <c r="AR1659" s="122">
        <v>563</v>
      </c>
      <c r="AS1659" s="122">
        <v>445</v>
      </c>
      <c r="AT1659" s="123">
        <f t="shared" si="856"/>
        <v>118</v>
      </c>
      <c r="AU1659" s="124">
        <f t="shared" si="857"/>
        <v>26.516853932584272</v>
      </c>
      <c r="AV1659" s="9" t="s">
        <v>10028</v>
      </c>
      <c r="AX1659" s="129"/>
      <c r="AY1659" s="139"/>
      <c r="AZ1659" s="139"/>
    </row>
    <row r="1660" spans="3:52" ht="50" customHeight="1">
      <c r="C1660" s="52" t="s">
        <v>6317</v>
      </c>
      <c r="D1660" s="130" t="s">
        <v>3780</v>
      </c>
      <c r="E1660" s="131" t="s">
        <v>6366</v>
      </c>
      <c r="F1660" s="132" t="s">
        <v>3781</v>
      </c>
      <c r="G1660" s="125">
        <v>10929.683999999999</v>
      </c>
      <c r="H1660" s="122">
        <v>10718.168</v>
      </c>
      <c r="I1660" s="123">
        <f t="shared" si="840"/>
        <v>211.51599999999962</v>
      </c>
      <c r="J1660" s="124">
        <f t="shared" si="841"/>
        <v>1.9734342660051571</v>
      </c>
      <c r="K1660" s="125">
        <v>3701.3560000000002</v>
      </c>
      <c r="L1660" s="122">
        <v>3696.694</v>
      </c>
      <c r="M1660" s="123">
        <f t="shared" si="842"/>
        <v>4.6620000000002619</v>
      </c>
      <c r="N1660" s="124">
        <f t="shared" si="843"/>
        <v>0.12611268338683868</v>
      </c>
      <c r="O1660" s="125" t="s">
        <v>11840</v>
      </c>
      <c r="P1660" s="122" t="s">
        <v>11840</v>
      </c>
      <c r="Q1660" s="123" t="s">
        <v>11839</v>
      </c>
      <c r="R1660" s="124" t="s">
        <v>11840</v>
      </c>
      <c r="S1660" s="125">
        <v>7228.3280000000004</v>
      </c>
      <c r="T1660" s="122">
        <v>7021.4740000000002</v>
      </c>
      <c r="U1660" s="123">
        <f t="shared" si="846"/>
        <v>206.85400000000027</v>
      </c>
      <c r="V1660" s="124">
        <f t="shared" si="847"/>
        <v>2.9460195964551068</v>
      </c>
      <c r="W1660" s="121" t="s">
        <v>6441</v>
      </c>
      <c r="X1660" s="122">
        <v>5225</v>
      </c>
      <c r="Y1660" s="122">
        <v>4932</v>
      </c>
      <c r="Z1660" s="123">
        <f t="shared" si="848"/>
        <v>293</v>
      </c>
      <c r="AA1660" s="124">
        <f t="shared" si="849"/>
        <v>5.9407948094079481</v>
      </c>
      <c r="AB1660" s="28" t="s">
        <v>6484</v>
      </c>
      <c r="AC1660" s="122">
        <v>966</v>
      </c>
      <c r="AD1660" s="122">
        <v>1032</v>
      </c>
      <c r="AE1660" s="123">
        <f t="shared" si="850"/>
        <v>-66</v>
      </c>
      <c r="AF1660" s="29">
        <f t="shared" si="851"/>
        <v>-6.395348837209303</v>
      </c>
      <c r="AG1660" s="28" t="s">
        <v>6418</v>
      </c>
      <c r="AH1660" s="122">
        <v>230</v>
      </c>
      <c r="AI1660" s="122">
        <v>258</v>
      </c>
      <c r="AJ1660" s="123">
        <f t="shared" si="852"/>
        <v>-28</v>
      </c>
      <c r="AK1660" s="124">
        <f t="shared" si="853"/>
        <v>-10.852713178294573</v>
      </c>
      <c r="AL1660" s="28" t="s">
        <v>10029</v>
      </c>
      <c r="AM1660" s="122">
        <v>173</v>
      </c>
      <c r="AN1660" s="122">
        <v>173</v>
      </c>
      <c r="AO1660" s="123">
        <f t="shared" si="854"/>
        <v>0</v>
      </c>
      <c r="AP1660" s="29">
        <f t="shared" si="855"/>
        <v>0</v>
      </c>
      <c r="AQ1660" s="28" t="s">
        <v>10030</v>
      </c>
      <c r="AR1660" s="122">
        <v>133</v>
      </c>
      <c r="AS1660" s="122">
        <v>127</v>
      </c>
      <c r="AT1660" s="123">
        <f t="shared" si="856"/>
        <v>6</v>
      </c>
      <c r="AU1660" s="124">
        <f t="shared" si="857"/>
        <v>4.7244094488188972</v>
      </c>
      <c r="AV1660" s="9" t="s">
        <v>10031</v>
      </c>
      <c r="AX1660" s="129"/>
      <c r="AY1660" s="139"/>
      <c r="AZ1660" s="139"/>
    </row>
    <row r="1661" spans="3:52" ht="50" customHeight="1">
      <c r="C1661" s="52" t="s">
        <v>6322</v>
      </c>
      <c r="D1661" s="130" t="s">
        <v>3782</v>
      </c>
      <c r="E1661" s="131" t="s">
        <v>6366</v>
      </c>
      <c r="F1661" s="132" t="s">
        <v>3783</v>
      </c>
      <c r="G1661" s="125">
        <v>15123.858</v>
      </c>
      <c r="H1661" s="122">
        <v>13167.547</v>
      </c>
      <c r="I1661" s="123">
        <f t="shared" si="840"/>
        <v>1956.3109999999997</v>
      </c>
      <c r="J1661" s="124">
        <f t="shared" si="841"/>
        <v>14.857064873206829</v>
      </c>
      <c r="K1661" s="125">
        <v>7195.43</v>
      </c>
      <c r="L1661" s="122">
        <v>6587.3630000000003</v>
      </c>
      <c r="M1661" s="123">
        <f t="shared" si="842"/>
        <v>608.06700000000001</v>
      </c>
      <c r="N1661" s="124">
        <f t="shared" si="843"/>
        <v>9.2308105686600239</v>
      </c>
      <c r="O1661" s="125">
        <v>1080.4069999999999</v>
      </c>
      <c r="P1661" s="122">
        <v>872.16700000000003</v>
      </c>
      <c r="Q1661" s="123">
        <f t="shared" si="844"/>
        <v>208.2399999999999</v>
      </c>
      <c r="R1661" s="124">
        <f t="shared" si="845"/>
        <v>23.876161331488106</v>
      </c>
      <c r="S1661" s="125">
        <v>6848.0209999999997</v>
      </c>
      <c r="T1661" s="122">
        <v>5708.0169999999998</v>
      </c>
      <c r="U1661" s="123">
        <f t="shared" si="846"/>
        <v>1140.0039999999999</v>
      </c>
      <c r="V1661" s="124">
        <f t="shared" si="847"/>
        <v>19.971979761097415</v>
      </c>
      <c r="W1661" s="121" t="s">
        <v>7734</v>
      </c>
      <c r="X1661" s="122">
        <v>3189</v>
      </c>
      <c r="Y1661" s="122">
        <v>2272</v>
      </c>
      <c r="Z1661" s="123">
        <f t="shared" si="848"/>
        <v>917</v>
      </c>
      <c r="AA1661" s="124">
        <f t="shared" si="849"/>
        <v>40.360915492957744</v>
      </c>
      <c r="AB1661" s="28" t="s">
        <v>10032</v>
      </c>
      <c r="AC1661" s="122">
        <v>705</v>
      </c>
      <c r="AD1661" s="122">
        <v>564</v>
      </c>
      <c r="AE1661" s="123">
        <f t="shared" si="850"/>
        <v>141</v>
      </c>
      <c r="AF1661" s="29">
        <f t="shared" si="851"/>
        <v>25</v>
      </c>
      <c r="AG1661" s="28" t="s">
        <v>6613</v>
      </c>
      <c r="AH1661" s="122">
        <v>680</v>
      </c>
      <c r="AI1661" s="122">
        <v>678</v>
      </c>
      <c r="AJ1661" s="123">
        <f t="shared" si="852"/>
        <v>2</v>
      </c>
      <c r="AK1661" s="124">
        <f t="shared" si="853"/>
        <v>0.29498525073746312</v>
      </c>
      <c r="AL1661" s="28" t="s">
        <v>6410</v>
      </c>
      <c r="AM1661" s="122">
        <v>529</v>
      </c>
      <c r="AN1661" s="122">
        <v>322</v>
      </c>
      <c r="AO1661" s="123">
        <f t="shared" si="854"/>
        <v>207</v>
      </c>
      <c r="AP1661" s="29">
        <f t="shared" si="855"/>
        <v>64.285714285714292</v>
      </c>
      <c r="AQ1661" s="28" t="s">
        <v>10033</v>
      </c>
      <c r="AR1661" s="122">
        <v>428</v>
      </c>
      <c r="AS1661" s="122">
        <v>427</v>
      </c>
      <c r="AT1661" s="123">
        <f t="shared" si="856"/>
        <v>1</v>
      </c>
      <c r="AU1661" s="124">
        <f t="shared" si="857"/>
        <v>0.23419203747072601</v>
      </c>
      <c r="AV1661" s="9" t="s">
        <v>10034</v>
      </c>
      <c r="AX1661" s="129"/>
      <c r="AY1661" s="139"/>
      <c r="AZ1661" s="139"/>
    </row>
    <row r="1662" spans="3:52" ht="50" customHeight="1">
      <c r="C1662" s="52" t="s">
        <v>6317</v>
      </c>
      <c r="D1662" s="130" t="s">
        <v>3784</v>
      </c>
      <c r="E1662" s="131" t="s">
        <v>6366</v>
      </c>
      <c r="F1662" s="132" t="s">
        <v>3785</v>
      </c>
      <c r="G1662" s="125">
        <v>7711.1120000000001</v>
      </c>
      <c r="H1662" s="122">
        <v>7435.223</v>
      </c>
      <c r="I1662" s="123">
        <f t="shared" si="840"/>
        <v>275.88900000000012</v>
      </c>
      <c r="J1662" s="124">
        <f t="shared" si="841"/>
        <v>3.7105679278213994</v>
      </c>
      <c r="K1662" s="125">
        <v>2405.8470000000002</v>
      </c>
      <c r="L1662" s="122">
        <v>2339.306</v>
      </c>
      <c r="M1662" s="123">
        <f t="shared" si="842"/>
        <v>66.541000000000167</v>
      </c>
      <c r="N1662" s="124">
        <f t="shared" si="843"/>
        <v>2.8444760967569085</v>
      </c>
      <c r="O1662" s="125">
        <v>407.08100000000002</v>
      </c>
      <c r="P1662" s="122">
        <v>404.94900000000001</v>
      </c>
      <c r="Q1662" s="123">
        <f t="shared" si="844"/>
        <v>2.132000000000005</v>
      </c>
      <c r="R1662" s="124">
        <f t="shared" si="845"/>
        <v>0.52648605132992177</v>
      </c>
      <c r="S1662" s="125">
        <v>4898.1840000000002</v>
      </c>
      <c r="T1662" s="122">
        <v>4690.9679999999998</v>
      </c>
      <c r="U1662" s="123">
        <f t="shared" si="846"/>
        <v>207.21600000000035</v>
      </c>
      <c r="V1662" s="124">
        <f t="shared" si="847"/>
        <v>4.4173398752666904</v>
      </c>
      <c r="W1662" s="121" t="s">
        <v>10035</v>
      </c>
      <c r="X1662" s="122">
        <v>1742</v>
      </c>
      <c r="Y1662" s="122">
        <v>1586</v>
      </c>
      <c r="Z1662" s="123">
        <f t="shared" si="848"/>
        <v>156</v>
      </c>
      <c r="AA1662" s="124">
        <f t="shared" si="849"/>
        <v>9.8360655737704921</v>
      </c>
      <c r="AB1662" s="28" t="s">
        <v>10036</v>
      </c>
      <c r="AC1662" s="122">
        <v>1217</v>
      </c>
      <c r="AD1662" s="122">
        <v>1198</v>
      </c>
      <c r="AE1662" s="123">
        <f t="shared" si="850"/>
        <v>19</v>
      </c>
      <c r="AF1662" s="29">
        <f t="shared" si="851"/>
        <v>1.5859766277128546</v>
      </c>
      <c r="AG1662" s="28" t="s">
        <v>10037</v>
      </c>
      <c r="AH1662" s="122">
        <v>773</v>
      </c>
      <c r="AI1662" s="122">
        <v>780</v>
      </c>
      <c r="AJ1662" s="123">
        <f t="shared" si="852"/>
        <v>-7</v>
      </c>
      <c r="AK1662" s="124">
        <f t="shared" si="853"/>
        <v>-0.89743589743589736</v>
      </c>
      <c r="AL1662" s="28" t="s">
        <v>7736</v>
      </c>
      <c r="AM1662" s="122">
        <v>309</v>
      </c>
      <c r="AN1662" s="122">
        <v>313</v>
      </c>
      <c r="AO1662" s="123">
        <f t="shared" si="854"/>
        <v>-4</v>
      </c>
      <c r="AP1662" s="29">
        <f t="shared" si="855"/>
        <v>-1.2779552715654952</v>
      </c>
      <c r="AQ1662" s="28" t="s">
        <v>10038</v>
      </c>
      <c r="AR1662" s="122">
        <v>265</v>
      </c>
      <c r="AS1662" s="122">
        <v>267</v>
      </c>
      <c r="AT1662" s="123">
        <f t="shared" si="856"/>
        <v>-2</v>
      </c>
      <c r="AU1662" s="124">
        <f t="shared" si="857"/>
        <v>-0.74906367041198507</v>
      </c>
      <c r="AV1662" s="9" t="s">
        <v>12392</v>
      </c>
      <c r="AX1662" s="129"/>
      <c r="AY1662" s="139"/>
      <c r="AZ1662" s="139"/>
    </row>
    <row r="1663" spans="3:52" ht="50" customHeight="1">
      <c r="C1663" s="52" t="s">
        <v>6317</v>
      </c>
      <c r="D1663" s="130" t="s">
        <v>3786</v>
      </c>
      <c r="E1663" s="131" t="s">
        <v>6366</v>
      </c>
      <c r="F1663" s="132" t="s">
        <v>3787</v>
      </c>
      <c r="G1663" s="125">
        <v>1797.761</v>
      </c>
      <c r="H1663" s="122">
        <v>2350.826</v>
      </c>
      <c r="I1663" s="123">
        <f t="shared" si="840"/>
        <v>-553.06500000000005</v>
      </c>
      <c r="J1663" s="124">
        <f t="shared" si="841"/>
        <v>-23.526411567678768</v>
      </c>
      <c r="K1663" s="125">
        <v>456.798</v>
      </c>
      <c r="L1663" s="122">
        <v>651.39</v>
      </c>
      <c r="M1663" s="123">
        <f t="shared" si="842"/>
        <v>-194.59199999999998</v>
      </c>
      <c r="N1663" s="124">
        <f t="shared" si="843"/>
        <v>-29.873347764012344</v>
      </c>
      <c r="O1663" s="125">
        <v>21.265999999999998</v>
      </c>
      <c r="P1663" s="122">
        <v>21.263999999999999</v>
      </c>
      <c r="Q1663" s="123">
        <f t="shared" si="844"/>
        <v>1.9999999999988916E-3</v>
      </c>
      <c r="R1663" s="124">
        <f t="shared" si="845"/>
        <v>9.405568096307805E-3</v>
      </c>
      <c r="S1663" s="125">
        <v>1319.6969999999999</v>
      </c>
      <c r="T1663" s="122">
        <v>1678.172</v>
      </c>
      <c r="U1663" s="123">
        <f t="shared" si="846"/>
        <v>-358.47500000000014</v>
      </c>
      <c r="V1663" s="124">
        <f t="shared" si="847"/>
        <v>-21.361040465458853</v>
      </c>
      <c r="W1663" s="121" t="s">
        <v>10039</v>
      </c>
      <c r="X1663" s="122">
        <v>428</v>
      </c>
      <c r="Y1663" s="122">
        <v>817</v>
      </c>
      <c r="Z1663" s="123">
        <f t="shared" si="848"/>
        <v>-389</v>
      </c>
      <c r="AA1663" s="124">
        <f t="shared" si="849"/>
        <v>-47.613219094247242</v>
      </c>
      <c r="AB1663" s="28" t="s">
        <v>10040</v>
      </c>
      <c r="AC1663" s="122">
        <v>211</v>
      </c>
      <c r="AD1663" s="122">
        <v>198</v>
      </c>
      <c r="AE1663" s="123">
        <f t="shared" si="850"/>
        <v>13</v>
      </c>
      <c r="AF1663" s="29">
        <f t="shared" si="851"/>
        <v>6.5656565656565666</v>
      </c>
      <c r="AG1663" s="28" t="s">
        <v>6634</v>
      </c>
      <c r="AH1663" s="122">
        <v>203</v>
      </c>
      <c r="AI1663" s="122">
        <v>203</v>
      </c>
      <c r="AJ1663" s="123">
        <f t="shared" si="852"/>
        <v>0</v>
      </c>
      <c r="AK1663" s="124">
        <f t="shared" si="853"/>
        <v>0</v>
      </c>
      <c r="AL1663" s="28" t="s">
        <v>6927</v>
      </c>
      <c r="AM1663" s="122">
        <v>149</v>
      </c>
      <c r="AN1663" s="122">
        <v>135</v>
      </c>
      <c r="AO1663" s="123">
        <f t="shared" si="854"/>
        <v>14</v>
      </c>
      <c r="AP1663" s="29">
        <f t="shared" si="855"/>
        <v>10.37037037037037</v>
      </c>
      <c r="AQ1663" s="28" t="s">
        <v>10041</v>
      </c>
      <c r="AR1663" s="122">
        <v>120</v>
      </c>
      <c r="AS1663" s="122">
        <v>120</v>
      </c>
      <c r="AT1663" s="123">
        <f t="shared" si="856"/>
        <v>0</v>
      </c>
      <c r="AU1663" s="124">
        <f t="shared" si="857"/>
        <v>0</v>
      </c>
      <c r="AV1663" s="9" t="s">
        <v>12393</v>
      </c>
      <c r="AX1663" s="129"/>
      <c r="AY1663" s="139"/>
      <c r="AZ1663" s="139"/>
    </row>
    <row r="1664" spans="3:52" ht="50" customHeight="1">
      <c r="C1664" s="52" t="s">
        <v>6317</v>
      </c>
      <c r="D1664" s="130" t="s">
        <v>3788</v>
      </c>
      <c r="E1664" s="131" t="s">
        <v>6366</v>
      </c>
      <c r="F1664" s="132" t="s">
        <v>3789</v>
      </c>
      <c r="G1664" s="125">
        <v>17076.644</v>
      </c>
      <c r="H1664" s="122">
        <v>17080.994999999999</v>
      </c>
      <c r="I1664" s="123">
        <f t="shared" si="840"/>
        <v>-4.3509999999987485</v>
      </c>
      <c r="J1664" s="124">
        <f t="shared" si="841"/>
        <v>-2.5472754953670726E-2</v>
      </c>
      <c r="K1664" s="125">
        <v>4780.3940000000002</v>
      </c>
      <c r="L1664" s="122">
        <v>4753.0079999999998</v>
      </c>
      <c r="M1664" s="123">
        <f t="shared" si="842"/>
        <v>27.386000000000422</v>
      </c>
      <c r="N1664" s="124">
        <f t="shared" si="843"/>
        <v>0.57618249327584603</v>
      </c>
      <c r="O1664" s="125">
        <v>1544.3150000000001</v>
      </c>
      <c r="P1664" s="122">
        <v>1213.905</v>
      </c>
      <c r="Q1664" s="123">
        <f t="shared" si="844"/>
        <v>330.41000000000008</v>
      </c>
      <c r="R1664" s="124">
        <f t="shared" si="845"/>
        <v>27.218769178807246</v>
      </c>
      <c r="S1664" s="125">
        <v>10751.934999999999</v>
      </c>
      <c r="T1664" s="122">
        <v>11114.082</v>
      </c>
      <c r="U1664" s="123">
        <f t="shared" si="846"/>
        <v>-362.14700000000084</v>
      </c>
      <c r="V1664" s="124">
        <f t="shared" si="847"/>
        <v>-3.2584517551697103</v>
      </c>
      <c r="W1664" s="121" t="s">
        <v>10042</v>
      </c>
      <c r="X1664" s="122">
        <v>2632</v>
      </c>
      <c r="Y1664" s="122">
        <v>2970</v>
      </c>
      <c r="Z1664" s="123">
        <f t="shared" si="848"/>
        <v>-338</v>
      </c>
      <c r="AA1664" s="124">
        <f t="shared" si="849"/>
        <v>-11.380471380471381</v>
      </c>
      <c r="AB1664" s="28" t="s">
        <v>6456</v>
      </c>
      <c r="AC1664" s="122">
        <v>2000</v>
      </c>
      <c r="AD1664" s="122">
        <v>2000</v>
      </c>
      <c r="AE1664" s="123">
        <f t="shared" si="850"/>
        <v>0</v>
      </c>
      <c r="AF1664" s="29">
        <f t="shared" si="851"/>
        <v>0</v>
      </c>
      <c r="AG1664" s="28" t="s">
        <v>6821</v>
      </c>
      <c r="AH1664" s="122">
        <v>1362</v>
      </c>
      <c r="AI1664" s="122">
        <v>1505</v>
      </c>
      <c r="AJ1664" s="123">
        <f t="shared" si="852"/>
        <v>-143</v>
      </c>
      <c r="AK1664" s="124">
        <f t="shared" si="853"/>
        <v>-9.5016611295681059</v>
      </c>
      <c r="AL1664" s="28" t="s">
        <v>9011</v>
      </c>
      <c r="AM1664" s="122">
        <v>1129</v>
      </c>
      <c r="AN1664" s="122">
        <v>1200</v>
      </c>
      <c r="AO1664" s="123">
        <f t="shared" si="854"/>
        <v>-71</v>
      </c>
      <c r="AP1664" s="29">
        <f t="shared" si="855"/>
        <v>-5.916666666666667</v>
      </c>
      <c r="AQ1664" s="28" t="s">
        <v>6484</v>
      </c>
      <c r="AR1664" s="122">
        <v>895</v>
      </c>
      <c r="AS1664" s="122">
        <v>895</v>
      </c>
      <c r="AT1664" s="123">
        <f t="shared" si="856"/>
        <v>0</v>
      </c>
      <c r="AU1664" s="124">
        <f t="shared" si="857"/>
        <v>0</v>
      </c>
      <c r="AV1664" s="9" t="s">
        <v>10043</v>
      </c>
      <c r="AX1664" s="129"/>
      <c r="AY1664" s="139"/>
      <c r="AZ1664" s="139"/>
    </row>
    <row r="1665" spans="3:52" ht="50" customHeight="1">
      <c r="C1665" s="52" t="s">
        <v>6317</v>
      </c>
      <c r="D1665" s="109" t="s">
        <v>3790</v>
      </c>
      <c r="E1665" s="110" t="s">
        <v>6366</v>
      </c>
      <c r="F1665" s="111" t="s">
        <v>3791</v>
      </c>
      <c r="G1665" s="125">
        <v>11593.371999999999</v>
      </c>
      <c r="H1665" s="122">
        <v>11340.422</v>
      </c>
      <c r="I1665" s="123">
        <f t="shared" si="840"/>
        <v>252.94999999999891</v>
      </c>
      <c r="J1665" s="124">
        <f t="shared" si="841"/>
        <v>2.230516642149639</v>
      </c>
      <c r="K1665" s="125">
        <v>4125.22</v>
      </c>
      <c r="L1665" s="122">
        <v>4354.16</v>
      </c>
      <c r="M1665" s="123">
        <f t="shared" si="842"/>
        <v>-228.9399999999996</v>
      </c>
      <c r="N1665" s="124">
        <f t="shared" si="843"/>
        <v>-5.257960203575422</v>
      </c>
      <c r="O1665" s="125">
        <v>212.25</v>
      </c>
      <c r="P1665" s="122">
        <v>212.22</v>
      </c>
      <c r="Q1665" s="123">
        <f t="shared" si="844"/>
        <v>3.0000000000001137E-2</v>
      </c>
      <c r="R1665" s="124">
        <f t="shared" si="845"/>
        <v>1.4136273678258947E-2</v>
      </c>
      <c r="S1665" s="125">
        <v>7255.902</v>
      </c>
      <c r="T1665" s="122">
        <v>6774.0420000000004</v>
      </c>
      <c r="U1665" s="123">
        <f t="shared" si="846"/>
        <v>481.85999999999967</v>
      </c>
      <c r="V1665" s="124">
        <f t="shared" si="847"/>
        <v>7.1133305639380389</v>
      </c>
      <c r="W1665" s="121" t="s">
        <v>6441</v>
      </c>
      <c r="X1665" s="122">
        <v>3135</v>
      </c>
      <c r="Y1665" s="122">
        <v>3285</v>
      </c>
      <c r="Z1665" s="123">
        <f t="shared" si="848"/>
        <v>-150</v>
      </c>
      <c r="AA1665" s="124">
        <f t="shared" si="849"/>
        <v>-4.5662100456620998</v>
      </c>
      <c r="AB1665" s="28" t="s">
        <v>10044</v>
      </c>
      <c r="AC1665" s="122">
        <v>2340</v>
      </c>
      <c r="AD1665" s="122">
        <v>2124</v>
      </c>
      <c r="AE1665" s="123">
        <f t="shared" si="850"/>
        <v>216</v>
      </c>
      <c r="AF1665" s="29">
        <f t="shared" si="851"/>
        <v>10.16949152542373</v>
      </c>
      <c r="AG1665" s="28" t="s">
        <v>6532</v>
      </c>
      <c r="AH1665" s="122">
        <v>1580</v>
      </c>
      <c r="AI1665" s="122">
        <v>1200</v>
      </c>
      <c r="AJ1665" s="123">
        <f t="shared" si="852"/>
        <v>380</v>
      </c>
      <c r="AK1665" s="124">
        <f t="shared" si="853"/>
        <v>31.666666666666664</v>
      </c>
      <c r="AL1665" s="28" t="s">
        <v>10045</v>
      </c>
      <c r="AM1665" s="122">
        <v>116</v>
      </c>
      <c r="AN1665" s="122">
        <v>92</v>
      </c>
      <c r="AO1665" s="123">
        <f t="shared" si="854"/>
        <v>24</v>
      </c>
      <c r="AP1665" s="29">
        <f t="shared" si="855"/>
        <v>26.086956521739129</v>
      </c>
      <c r="AQ1665" s="28" t="s">
        <v>8008</v>
      </c>
      <c r="AR1665" s="122">
        <v>84</v>
      </c>
      <c r="AS1665" s="122">
        <v>73</v>
      </c>
      <c r="AT1665" s="123">
        <f t="shared" si="856"/>
        <v>11</v>
      </c>
      <c r="AU1665" s="124">
        <f t="shared" si="857"/>
        <v>15.068493150684931</v>
      </c>
      <c r="AV1665" s="9" t="s">
        <v>10046</v>
      </c>
      <c r="AX1665" s="129"/>
      <c r="AY1665" s="139"/>
      <c r="AZ1665" s="139"/>
    </row>
    <row r="1666" spans="3:52" ht="50" customHeight="1">
      <c r="C1666" s="52" t="s">
        <v>6317</v>
      </c>
      <c r="D1666" s="130" t="s">
        <v>3792</v>
      </c>
      <c r="E1666" s="131" t="s">
        <v>6366</v>
      </c>
      <c r="F1666" s="132" t="s">
        <v>3793</v>
      </c>
      <c r="G1666" s="125">
        <v>24887.352999999999</v>
      </c>
      <c r="H1666" s="122">
        <v>24835.454000000002</v>
      </c>
      <c r="I1666" s="123">
        <f t="shared" si="840"/>
        <v>51.898999999997613</v>
      </c>
      <c r="J1666" s="124">
        <f t="shared" si="841"/>
        <v>0.20897141642748956</v>
      </c>
      <c r="K1666" s="125">
        <v>5398.9949999999999</v>
      </c>
      <c r="L1666" s="122">
        <v>5159.2659999999996</v>
      </c>
      <c r="M1666" s="123">
        <f t="shared" si="842"/>
        <v>239.72900000000027</v>
      </c>
      <c r="N1666" s="124">
        <f t="shared" si="843"/>
        <v>4.6465718185493881</v>
      </c>
      <c r="O1666" s="125">
        <v>1663.4369999999999</v>
      </c>
      <c r="P1666" s="122">
        <v>1361.7349999999999</v>
      </c>
      <c r="Q1666" s="123">
        <f t="shared" si="844"/>
        <v>301.702</v>
      </c>
      <c r="R1666" s="124">
        <f t="shared" si="845"/>
        <v>22.155705772415342</v>
      </c>
      <c r="S1666" s="125">
        <v>17824.920999999998</v>
      </c>
      <c r="T1666" s="122">
        <v>18314.453000000001</v>
      </c>
      <c r="U1666" s="123">
        <f t="shared" si="846"/>
        <v>-489.53200000000288</v>
      </c>
      <c r="V1666" s="124">
        <f t="shared" si="847"/>
        <v>-2.6729272231062695</v>
      </c>
      <c r="W1666" s="121" t="s">
        <v>10047</v>
      </c>
      <c r="X1666" s="122">
        <v>8764</v>
      </c>
      <c r="Y1666" s="122">
        <v>8462</v>
      </c>
      <c r="Z1666" s="123">
        <f t="shared" si="848"/>
        <v>302</v>
      </c>
      <c r="AA1666" s="124">
        <f t="shared" si="849"/>
        <v>3.5688962420231625</v>
      </c>
      <c r="AB1666" s="28" t="s">
        <v>7999</v>
      </c>
      <c r="AC1666" s="122">
        <v>2338</v>
      </c>
      <c r="AD1666" s="122">
        <v>2202</v>
      </c>
      <c r="AE1666" s="123">
        <f t="shared" si="850"/>
        <v>136</v>
      </c>
      <c r="AF1666" s="29">
        <f t="shared" si="851"/>
        <v>6.1762034514078117</v>
      </c>
      <c r="AG1666" s="28" t="s">
        <v>8176</v>
      </c>
      <c r="AH1666" s="122">
        <v>1786</v>
      </c>
      <c r="AI1666" s="122">
        <v>2182</v>
      </c>
      <c r="AJ1666" s="123">
        <f t="shared" si="852"/>
        <v>-396</v>
      </c>
      <c r="AK1666" s="124">
        <f t="shared" si="853"/>
        <v>-18.148487626031166</v>
      </c>
      <c r="AL1666" s="28" t="s">
        <v>6722</v>
      </c>
      <c r="AM1666" s="122">
        <v>1082</v>
      </c>
      <c r="AN1666" s="122">
        <v>1381</v>
      </c>
      <c r="AO1666" s="123">
        <f t="shared" si="854"/>
        <v>-299</v>
      </c>
      <c r="AP1666" s="29">
        <f t="shared" si="855"/>
        <v>-21.65097755249819</v>
      </c>
      <c r="AQ1666" s="28" t="s">
        <v>10048</v>
      </c>
      <c r="AR1666" s="122">
        <v>918</v>
      </c>
      <c r="AS1666" s="122">
        <v>913</v>
      </c>
      <c r="AT1666" s="123">
        <f t="shared" si="856"/>
        <v>5</v>
      </c>
      <c r="AU1666" s="124">
        <f t="shared" si="857"/>
        <v>0.547645125958379</v>
      </c>
      <c r="AV1666" s="9" t="s">
        <v>12394</v>
      </c>
      <c r="AX1666" s="129"/>
      <c r="AY1666" s="139"/>
      <c r="AZ1666" s="139"/>
    </row>
    <row r="1667" spans="3:52" ht="50" customHeight="1">
      <c r="C1667" s="52" t="s">
        <v>6318</v>
      </c>
      <c r="D1667" s="130" t="s">
        <v>3794</v>
      </c>
      <c r="E1667" s="131" t="s">
        <v>6366</v>
      </c>
      <c r="F1667" s="132" t="s">
        <v>3795</v>
      </c>
      <c r="G1667" s="125">
        <v>3358.9349999999999</v>
      </c>
      <c r="H1667" s="122">
        <v>3118.9540000000002</v>
      </c>
      <c r="I1667" s="123">
        <f t="shared" si="840"/>
        <v>239.98099999999977</v>
      </c>
      <c r="J1667" s="124">
        <f t="shared" si="841"/>
        <v>7.6942782740623858</v>
      </c>
      <c r="K1667" s="125">
        <v>2086.0369999999998</v>
      </c>
      <c r="L1667" s="122">
        <v>1785.8589999999999</v>
      </c>
      <c r="M1667" s="123">
        <f t="shared" si="842"/>
        <v>300.17799999999988</v>
      </c>
      <c r="N1667" s="124">
        <f t="shared" si="843"/>
        <v>16.808605830583485</v>
      </c>
      <c r="O1667" s="125">
        <v>0.17499999999999999</v>
      </c>
      <c r="P1667" s="122">
        <v>0.17499999999999999</v>
      </c>
      <c r="Q1667" s="123">
        <f t="shared" si="844"/>
        <v>0</v>
      </c>
      <c r="R1667" s="124">
        <f t="shared" si="845"/>
        <v>0</v>
      </c>
      <c r="S1667" s="125">
        <v>1272.723</v>
      </c>
      <c r="T1667" s="122">
        <v>1332.92</v>
      </c>
      <c r="U1667" s="123">
        <f t="shared" si="846"/>
        <v>-60.197000000000116</v>
      </c>
      <c r="V1667" s="124">
        <f t="shared" si="847"/>
        <v>-4.5161750142544275</v>
      </c>
      <c r="W1667" s="121" t="s">
        <v>10049</v>
      </c>
      <c r="X1667" s="122">
        <v>320</v>
      </c>
      <c r="Y1667" s="122">
        <v>320</v>
      </c>
      <c r="Z1667" s="123">
        <f t="shared" si="848"/>
        <v>0</v>
      </c>
      <c r="AA1667" s="124">
        <f t="shared" si="849"/>
        <v>0</v>
      </c>
      <c r="AB1667" s="28" t="s">
        <v>10050</v>
      </c>
      <c r="AC1667" s="122">
        <v>306</v>
      </c>
      <c r="AD1667" s="122">
        <v>295</v>
      </c>
      <c r="AE1667" s="123">
        <f t="shared" si="850"/>
        <v>11</v>
      </c>
      <c r="AF1667" s="29">
        <f t="shared" si="851"/>
        <v>3.7288135593220342</v>
      </c>
      <c r="AG1667" s="28" t="s">
        <v>10051</v>
      </c>
      <c r="AH1667" s="122">
        <v>230</v>
      </c>
      <c r="AI1667" s="122">
        <v>229</v>
      </c>
      <c r="AJ1667" s="123">
        <f t="shared" si="852"/>
        <v>1</v>
      </c>
      <c r="AK1667" s="124">
        <f t="shared" si="853"/>
        <v>0.43668122270742354</v>
      </c>
      <c r="AL1667" s="28" t="s">
        <v>10052</v>
      </c>
      <c r="AM1667" s="122">
        <v>202</v>
      </c>
      <c r="AN1667" s="122">
        <v>275</v>
      </c>
      <c r="AO1667" s="123">
        <f t="shared" si="854"/>
        <v>-73</v>
      </c>
      <c r="AP1667" s="29">
        <f t="shared" si="855"/>
        <v>-26.545454545454543</v>
      </c>
      <c r="AQ1667" s="28" t="s">
        <v>10053</v>
      </c>
      <c r="AR1667" s="122">
        <v>65</v>
      </c>
      <c r="AS1667" s="122">
        <v>65</v>
      </c>
      <c r="AT1667" s="123">
        <f t="shared" si="856"/>
        <v>0</v>
      </c>
      <c r="AU1667" s="124">
        <f t="shared" si="857"/>
        <v>0</v>
      </c>
      <c r="AV1667" s="9" t="s">
        <v>12395</v>
      </c>
      <c r="AX1667" s="129"/>
      <c r="AY1667" s="139"/>
      <c r="AZ1667" s="139"/>
    </row>
    <row r="1668" spans="3:52" ht="50" customHeight="1">
      <c r="C1668" s="52" t="s">
        <v>6317</v>
      </c>
      <c r="D1668" s="130" t="s">
        <v>3796</v>
      </c>
      <c r="E1668" s="131" t="s">
        <v>6366</v>
      </c>
      <c r="F1668" s="132" t="s">
        <v>3797</v>
      </c>
      <c r="G1668" s="125">
        <v>5751.87</v>
      </c>
      <c r="H1668" s="122">
        <v>5788.567</v>
      </c>
      <c r="I1668" s="123">
        <f t="shared" si="840"/>
        <v>-36.697000000000116</v>
      </c>
      <c r="J1668" s="124">
        <f t="shared" si="841"/>
        <v>-0.63395655608719936</v>
      </c>
      <c r="K1668" s="125">
        <v>3619.8380000000002</v>
      </c>
      <c r="L1668" s="122">
        <v>3658.1170000000002</v>
      </c>
      <c r="M1668" s="123">
        <f t="shared" si="842"/>
        <v>-38.278999999999996</v>
      </c>
      <c r="N1668" s="124">
        <f t="shared" si="843"/>
        <v>-1.0464126762484631</v>
      </c>
      <c r="O1668" s="125">
        <v>85.528999999999996</v>
      </c>
      <c r="P1668" s="122">
        <v>85.522000000000006</v>
      </c>
      <c r="Q1668" s="123">
        <f t="shared" si="844"/>
        <v>6.9999999999907914E-3</v>
      </c>
      <c r="R1668" s="124">
        <f t="shared" si="845"/>
        <v>8.1850284137307255E-3</v>
      </c>
      <c r="S1668" s="125">
        <v>2046.5029999999999</v>
      </c>
      <c r="T1668" s="122">
        <v>2044.9280000000001</v>
      </c>
      <c r="U1668" s="123">
        <f t="shared" si="846"/>
        <v>1.5749999999998181</v>
      </c>
      <c r="V1668" s="124">
        <f t="shared" si="847"/>
        <v>7.7019826614913495E-2</v>
      </c>
      <c r="W1668" s="121" t="s">
        <v>6441</v>
      </c>
      <c r="X1668" s="122">
        <v>1397</v>
      </c>
      <c r="Y1668" s="122">
        <v>1397</v>
      </c>
      <c r="Z1668" s="123">
        <f t="shared" si="848"/>
        <v>0</v>
      </c>
      <c r="AA1668" s="124">
        <f t="shared" si="849"/>
        <v>0</v>
      </c>
      <c r="AB1668" s="28" t="s">
        <v>10054</v>
      </c>
      <c r="AC1668" s="122">
        <v>559</v>
      </c>
      <c r="AD1668" s="122">
        <v>560</v>
      </c>
      <c r="AE1668" s="123">
        <f t="shared" si="850"/>
        <v>-1</v>
      </c>
      <c r="AF1668" s="29">
        <f t="shared" si="851"/>
        <v>-0.17857142857142858</v>
      </c>
      <c r="AG1668" s="28" t="s">
        <v>10055</v>
      </c>
      <c r="AH1668" s="122">
        <v>56</v>
      </c>
      <c r="AI1668" s="122">
        <v>56</v>
      </c>
      <c r="AJ1668" s="123">
        <f t="shared" si="852"/>
        <v>0</v>
      </c>
      <c r="AK1668" s="124">
        <f t="shared" si="853"/>
        <v>0</v>
      </c>
      <c r="AL1668" s="28" t="s">
        <v>10056</v>
      </c>
      <c r="AM1668" s="122">
        <v>20</v>
      </c>
      <c r="AN1668" s="122">
        <v>18</v>
      </c>
      <c r="AO1668" s="123">
        <f t="shared" si="854"/>
        <v>2</v>
      </c>
      <c r="AP1668" s="29">
        <f t="shared" si="855"/>
        <v>11.111111111111111</v>
      </c>
      <c r="AQ1668" s="28" t="s">
        <v>10057</v>
      </c>
      <c r="AR1668" s="122">
        <v>10</v>
      </c>
      <c r="AS1668" s="122">
        <v>10</v>
      </c>
      <c r="AT1668" s="123">
        <f t="shared" si="856"/>
        <v>0</v>
      </c>
      <c r="AU1668" s="124">
        <f t="shared" si="857"/>
        <v>0</v>
      </c>
      <c r="AV1668" s="9" t="s">
        <v>10058</v>
      </c>
      <c r="AX1668" s="129"/>
      <c r="AY1668" s="139"/>
      <c r="AZ1668" s="139"/>
    </row>
    <row r="1669" spans="3:52" ht="50" customHeight="1">
      <c r="C1669" s="52" t="s">
        <v>6317</v>
      </c>
      <c r="D1669" s="130" t="s">
        <v>3798</v>
      </c>
      <c r="E1669" s="131" t="s">
        <v>6366</v>
      </c>
      <c r="F1669" s="132" t="s">
        <v>3799</v>
      </c>
      <c r="G1669" s="125">
        <v>5633.4030000000002</v>
      </c>
      <c r="H1669" s="122">
        <v>6064.31</v>
      </c>
      <c r="I1669" s="123">
        <f t="shared" si="840"/>
        <v>-430.90700000000015</v>
      </c>
      <c r="J1669" s="124">
        <f t="shared" si="841"/>
        <v>-7.1056228985655432</v>
      </c>
      <c r="K1669" s="125">
        <v>1554.4580000000001</v>
      </c>
      <c r="L1669" s="122">
        <v>1750.7750000000001</v>
      </c>
      <c r="M1669" s="123">
        <f t="shared" si="842"/>
        <v>-196.31700000000001</v>
      </c>
      <c r="N1669" s="124">
        <f t="shared" si="843"/>
        <v>-11.213148462823606</v>
      </c>
      <c r="O1669" s="125">
        <v>211.99600000000001</v>
      </c>
      <c r="P1669" s="122">
        <v>211.77500000000001</v>
      </c>
      <c r="Q1669" s="123">
        <f t="shared" si="844"/>
        <v>0.22100000000000364</v>
      </c>
      <c r="R1669" s="124">
        <f t="shared" si="845"/>
        <v>0.10435603824814244</v>
      </c>
      <c r="S1669" s="125">
        <v>3866.9490000000001</v>
      </c>
      <c r="T1669" s="122">
        <v>4101.76</v>
      </c>
      <c r="U1669" s="123">
        <f t="shared" si="846"/>
        <v>-234.81100000000015</v>
      </c>
      <c r="V1669" s="124">
        <f t="shared" si="847"/>
        <v>-5.7246401544702792</v>
      </c>
      <c r="W1669" s="121" t="s">
        <v>10059</v>
      </c>
      <c r="X1669" s="122">
        <v>1359</v>
      </c>
      <c r="Y1669" s="122">
        <v>1410</v>
      </c>
      <c r="Z1669" s="123">
        <f t="shared" si="848"/>
        <v>-51</v>
      </c>
      <c r="AA1669" s="124">
        <f t="shared" si="849"/>
        <v>-3.6170212765957444</v>
      </c>
      <c r="AB1669" s="28" t="s">
        <v>6769</v>
      </c>
      <c r="AC1669" s="122">
        <v>1033</v>
      </c>
      <c r="AD1669" s="122">
        <v>1149</v>
      </c>
      <c r="AE1669" s="123">
        <f t="shared" si="850"/>
        <v>-116</v>
      </c>
      <c r="AF1669" s="29">
        <f t="shared" si="851"/>
        <v>-10.095735422106179</v>
      </c>
      <c r="AG1669" s="28" t="s">
        <v>10001</v>
      </c>
      <c r="AH1669" s="122">
        <v>792</v>
      </c>
      <c r="AI1669" s="122">
        <v>795</v>
      </c>
      <c r="AJ1669" s="123">
        <f t="shared" si="852"/>
        <v>-3</v>
      </c>
      <c r="AK1669" s="124">
        <f t="shared" si="853"/>
        <v>-0.37735849056603776</v>
      </c>
      <c r="AL1669" s="28" t="s">
        <v>8163</v>
      </c>
      <c r="AM1669" s="122">
        <v>392</v>
      </c>
      <c r="AN1669" s="122">
        <v>441</v>
      </c>
      <c r="AO1669" s="123">
        <f t="shared" si="854"/>
        <v>-49</v>
      </c>
      <c r="AP1669" s="29">
        <f t="shared" si="855"/>
        <v>-11.111111111111111</v>
      </c>
      <c r="AQ1669" s="28" t="s">
        <v>6849</v>
      </c>
      <c r="AR1669" s="122">
        <v>170</v>
      </c>
      <c r="AS1669" s="122">
        <v>184</v>
      </c>
      <c r="AT1669" s="123">
        <f t="shared" si="856"/>
        <v>-14</v>
      </c>
      <c r="AU1669" s="124">
        <f t="shared" si="857"/>
        <v>-7.608695652173914</v>
      </c>
      <c r="AV1669" s="9" t="s">
        <v>12396</v>
      </c>
      <c r="AX1669" s="129"/>
      <c r="AY1669" s="139"/>
      <c r="AZ1669" s="139"/>
    </row>
    <row r="1670" spans="3:52" ht="50" customHeight="1">
      <c r="C1670" s="52" t="s">
        <v>6318</v>
      </c>
      <c r="D1670" s="130" t="s">
        <v>3800</v>
      </c>
      <c r="E1670" s="131" t="s">
        <v>6366</v>
      </c>
      <c r="F1670" s="132" t="s">
        <v>3801</v>
      </c>
      <c r="G1670" s="125">
        <v>12790.731</v>
      </c>
      <c r="H1670" s="122">
        <v>14171.946</v>
      </c>
      <c r="I1670" s="123">
        <f t="shared" si="840"/>
        <v>-1381.2150000000001</v>
      </c>
      <c r="J1670" s="124">
        <f t="shared" si="841"/>
        <v>-9.7461209632043477</v>
      </c>
      <c r="K1670" s="125">
        <v>4666.8220000000001</v>
      </c>
      <c r="L1670" s="122">
        <v>5059.3320000000003</v>
      </c>
      <c r="M1670" s="123">
        <f t="shared" si="842"/>
        <v>-392.51000000000022</v>
      </c>
      <c r="N1670" s="124">
        <f t="shared" si="843"/>
        <v>-7.7581388214886902</v>
      </c>
      <c r="O1670" s="125">
        <v>3058.634</v>
      </c>
      <c r="P1670" s="122">
        <v>4055.5929999999998</v>
      </c>
      <c r="Q1670" s="123">
        <f t="shared" si="844"/>
        <v>-996.95899999999983</v>
      </c>
      <c r="R1670" s="124">
        <f t="shared" si="845"/>
        <v>-24.582323719367299</v>
      </c>
      <c r="S1670" s="125">
        <v>5065.2749999999996</v>
      </c>
      <c r="T1670" s="122">
        <v>5057.0209999999997</v>
      </c>
      <c r="U1670" s="123">
        <f t="shared" si="846"/>
        <v>8.2539999999999054</v>
      </c>
      <c r="V1670" s="124">
        <f t="shared" si="847"/>
        <v>0.16321862218883224</v>
      </c>
      <c r="W1670" s="121" t="s">
        <v>6441</v>
      </c>
      <c r="X1670" s="122">
        <v>4704</v>
      </c>
      <c r="Y1670" s="122">
        <v>4702</v>
      </c>
      <c r="Z1670" s="123">
        <f t="shared" si="848"/>
        <v>2</v>
      </c>
      <c r="AA1670" s="124">
        <f t="shared" si="849"/>
        <v>4.2535091450446622E-2</v>
      </c>
      <c r="AB1670" s="28" t="s">
        <v>9623</v>
      </c>
      <c r="AC1670" s="122">
        <v>118</v>
      </c>
      <c r="AD1670" s="122">
        <v>113</v>
      </c>
      <c r="AE1670" s="123">
        <f t="shared" si="850"/>
        <v>5</v>
      </c>
      <c r="AF1670" s="29">
        <f t="shared" si="851"/>
        <v>4.4247787610619467</v>
      </c>
      <c r="AG1670" s="28" t="s">
        <v>6501</v>
      </c>
      <c r="AH1670" s="122">
        <v>100</v>
      </c>
      <c r="AI1670" s="122">
        <v>100</v>
      </c>
      <c r="AJ1670" s="123">
        <f t="shared" si="852"/>
        <v>0</v>
      </c>
      <c r="AK1670" s="124">
        <f t="shared" si="853"/>
        <v>0</v>
      </c>
      <c r="AL1670" s="28" t="s">
        <v>7736</v>
      </c>
      <c r="AM1670" s="122">
        <v>94</v>
      </c>
      <c r="AN1670" s="122">
        <v>95</v>
      </c>
      <c r="AO1670" s="123">
        <f t="shared" si="854"/>
        <v>-1</v>
      </c>
      <c r="AP1670" s="29">
        <f t="shared" si="855"/>
        <v>-1.0526315789473684</v>
      </c>
      <c r="AQ1670" s="28" t="s">
        <v>10060</v>
      </c>
      <c r="AR1670" s="122">
        <v>46</v>
      </c>
      <c r="AS1670" s="122">
        <v>45</v>
      </c>
      <c r="AT1670" s="123">
        <f t="shared" si="856"/>
        <v>1</v>
      </c>
      <c r="AU1670" s="124">
        <f t="shared" si="857"/>
        <v>2.2222222222222223</v>
      </c>
      <c r="AV1670" s="9" t="s">
        <v>10061</v>
      </c>
      <c r="AX1670" s="129"/>
      <c r="AY1670" s="139"/>
      <c r="AZ1670" s="139"/>
    </row>
    <row r="1671" spans="3:52" ht="50" customHeight="1">
      <c r="C1671" s="52" t="s">
        <v>6318</v>
      </c>
      <c r="D1671" s="130" t="s">
        <v>3802</v>
      </c>
      <c r="E1671" s="131" t="s">
        <v>6366</v>
      </c>
      <c r="F1671" s="132" t="s">
        <v>3803</v>
      </c>
      <c r="G1671" s="125">
        <v>5344.3530000000001</v>
      </c>
      <c r="H1671" s="122">
        <v>5374.1220000000003</v>
      </c>
      <c r="I1671" s="123">
        <f t="shared" si="840"/>
        <v>-29.769000000000233</v>
      </c>
      <c r="J1671" s="124">
        <f t="shared" si="841"/>
        <v>-0.55393234466951491</v>
      </c>
      <c r="K1671" s="125">
        <v>2952.2559999999999</v>
      </c>
      <c r="L1671" s="122">
        <v>2831.2530000000002</v>
      </c>
      <c r="M1671" s="123">
        <f t="shared" si="842"/>
        <v>121.0029999999997</v>
      </c>
      <c r="N1671" s="124">
        <f t="shared" si="843"/>
        <v>4.2738321160277692</v>
      </c>
      <c r="O1671" s="125" t="s">
        <v>11840</v>
      </c>
      <c r="P1671" s="122" t="s">
        <v>11840</v>
      </c>
      <c r="Q1671" s="123" t="s">
        <v>11839</v>
      </c>
      <c r="R1671" s="124" t="s">
        <v>11840</v>
      </c>
      <c r="S1671" s="125">
        <v>2392.0970000000002</v>
      </c>
      <c r="T1671" s="122">
        <v>2542.8690000000001</v>
      </c>
      <c r="U1671" s="123">
        <f t="shared" si="846"/>
        <v>-150.77199999999993</v>
      </c>
      <c r="V1671" s="124">
        <f t="shared" si="847"/>
        <v>-5.9292083076241804</v>
      </c>
      <c r="W1671" s="121" t="s">
        <v>10062</v>
      </c>
      <c r="X1671" s="122">
        <v>2071</v>
      </c>
      <c r="Y1671" s="122">
        <v>2263</v>
      </c>
      <c r="Z1671" s="123">
        <f t="shared" si="848"/>
        <v>-192</v>
      </c>
      <c r="AA1671" s="124">
        <f t="shared" si="849"/>
        <v>-8.4843128590366774</v>
      </c>
      <c r="AB1671" s="28" t="s">
        <v>7736</v>
      </c>
      <c r="AC1671" s="122">
        <v>82</v>
      </c>
      <c r="AD1671" s="122">
        <v>98</v>
      </c>
      <c r="AE1671" s="123">
        <f t="shared" si="850"/>
        <v>-16</v>
      </c>
      <c r="AF1671" s="29">
        <f t="shared" si="851"/>
        <v>-16.326530612244898</v>
      </c>
      <c r="AG1671" s="28" t="s">
        <v>10063</v>
      </c>
      <c r="AH1671" s="122">
        <v>52</v>
      </c>
      <c r="AI1671" s="122">
        <v>52</v>
      </c>
      <c r="AJ1671" s="123">
        <f t="shared" si="852"/>
        <v>0</v>
      </c>
      <c r="AK1671" s="124">
        <f t="shared" si="853"/>
        <v>0</v>
      </c>
      <c r="AL1671" s="28" t="s">
        <v>7315</v>
      </c>
      <c r="AM1671" s="122">
        <v>50</v>
      </c>
      <c r="AN1671" s="122">
        <v>0</v>
      </c>
      <c r="AO1671" s="123">
        <f t="shared" si="854"/>
        <v>50</v>
      </c>
      <c r="AP1671" s="29" t="e">
        <f t="shared" si="855"/>
        <v>#DIV/0!</v>
      </c>
      <c r="AQ1671" s="28" t="s">
        <v>6410</v>
      </c>
      <c r="AR1671" s="122">
        <v>49</v>
      </c>
      <c r="AS1671" s="122">
        <v>53</v>
      </c>
      <c r="AT1671" s="123">
        <f t="shared" si="856"/>
        <v>-4</v>
      </c>
      <c r="AU1671" s="124">
        <f t="shared" si="857"/>
        <v>-7.5471698113207548</v>
      </c>
      <c r="AV1671" s="9" t="s">
        <v>10064</v>
      </c>
      <c r="AX1671" s="129"/>
      <c r="AY1671" s="139"/>
      <c r="AZ1671" s="139"/>
    </row>
    <row r="1672" spans="3:52" ht="50" customHeight="1">
      <c r="C1672" s="52" t="s">
        <v>6318</v>
      </c>
      <c r="D1672" s="130" t="s">
        <v>3804</v>
      </c>
      <c r="E1672" s="131" t="s">
        <v>6366</v>
      </c>
      <c r="F1672" s="132" t="s">
        <v>3805</v>
      </c>
      <c r="G1672" s="125">
        <v>2067.442</v>
      </c>
      <c r="H1672" s="122">
        <v>1868.3820000000001</v>
      </c>
      <c r="I1672" s="123">
        <f t="shared" ref="I1672:I1701" si="858">G1672-H1672</f>
        <v>199.05999999999995</v>
      </c>
      <c r="J1672" s="124">
        <f t="shared" ref="J1672:J1701" si="859">I1672/H1672*100</f>
        <v>10.654138179451522</v>
      </c>
      <c r="K1672" s="125">
        <v>1542.549</v>
      </c>
      <c r="L1672" s="122">
        <v>1528.175</v>
      </c>
      <c r="M1672" s="123">
        <f t="shared" ref="M1672:M1694" si="860">K1672-L1672</f>
        <v>14.374000000000024</v>
      </c>
      <c r="N1672" s="124">
        <f t="shared" ref="N1672:N1735" si="861">M1672/L1672*100</f>
        <v>0.94059908060268127</v>
      </c>
      <c r="O1672" s="125">
        <v>171.85</v>
      </c>
      <c r="P1672" s="122">
        <v>1.849</v>
      </c>
      <c r="Q1672" s="123">
        <f t="shared" ref="Q1672:Q1688" si="862">O1672-P1672</f>
        <v>170.001</v>
      </c>
      <c r="R1672" s="124">
        <f t="shared" ref="R1672:R1735" si="863">Q1672/P1672*100</f>
        <v>9194.2130881557605</v>
      </c>
      <c r="S1672" s="125">
        <v>353.04300000000001</v>
      </c>
      <c r="T1672" s="122">
        <v>338.358</v>
      </c>
      <c r="U1672" s="123">
        <f t="shared" ref="U1672:U1735" si="864">S1672-T1672</f>
        <v>14.685000000000002</v>
      </c>
      <c r="V1672" s="124">
        <f t="shared" ref="V1672:V1735" si="865">U1672/T1672*100</f>
        <v>4.3400776692142653</v>
      </c>
      <c r="W1672" s="121" t="s">
        <v>6441</v>
      </c>
      <c r="X1672" s="122">
        <v>263</v>
      </c>
      <c r="Y1672" s="122">
        <v>253</v>
      </c>
      <c r="Z1672" s="123">
        <f t="shared" ref="Z1672:Z1735" si="866">X1672-Y1672</f>
        <v>10</v>
      </c>
      <c r="AA1672" s="124">
        <f t="shared" ref="AA1672:AA1732" si="867">Z1672/Y1672*100</f>
        <v>3.9525691699604746</v>
      </c>
      <c r="AB1672" s="28" t="s">
        <v>10065</v>
      </c>
      <c r="AC1672" s="122">
        <v>37</v>
      </c>
      <c r="AD1672" s="122">
        <v>37</v>
      </c>
      <c r="AE1672" s="123">
        <f t="shared" ref="AE1672:AE1735" si="868">AC1672-AD1672</f>
        <v>0</v>
      </c>
      <c r="AF1672" s="29">
        <f t="shared" ref="AF1672:AF1735" si="869">AE1672/AD1672*100</f>
        <v>0</v>
      </c>
      <c r="AG1672" s="28" t="s">
        <v>10066</v>
      </c>
      <c r="AH1672" s="122">
        <v>27</v>
      </c>
      <c r="AI1672" s="122">
        <v>27</v>
      </c>
      <c r="AJ1672" s="123">
        <f t="shared" ref="AJ1672:AJ1735" si="870">AH1672-AI1672</f>
        <v>0</v>
      </c>
      <c r="AK1672" s="124">
        <f t="shared" ref="AK1672:AK1735" si="871">AJ1672/AI1672*100</f>
        <v>0</v>
      </c>
      <c r="AL1672" s="28" t="s">
        <v>6506</v>
      </c>
      <c r="AM1672" s="122">
        <v>15</v>
      </c>
      <c r="AN1672" s="122">
        <v>8</v>
      </c>
      <c r="AO1672" s="123">
        <f t="shared" ref="AO1672:AO1735" si="872">AM1672-AN1672</f>
        <v>7</v>
      </c>
      <c r="AP1672" s="29">
        <f t="shared" ref="AP1672:AP1735" si="873">AO1672/AN1672*100</f>
        <v>87.5</v>
      </c>
      <c r="AQ1672" s="28" t="s">
        <v>6410</v>
      </c>
      <c r="AR1672" s="122">
        <v>7</v>
      </c>
      <c r="AS1672" s="122">
        <v>7</v>
      </c>
      <c r="AT1672" s="123">
        <f t="shared" si="856"/>
        <v>0</v>
      </c>
      <c r="AU1672" s="124">
        <f t="shared" si="857"/>
        <v>0</v>
      </c>
      <c r="AV1672" s="9" t="s">
        <v>10067</v>
      </c>
      <c r="AX1672" s="129"/>
      <c r="AY1672" s="139"/>
      <c r="AZ1672" s="139"/>
    </row>
    <row r="1673" spans="3:52" ht="50" customHeight="1">
      <c r="C1673" s="52" t="s">
        <v>6316</v>
      </c>
      <c r="D1673" s="106" t="s">
        <v>3806</v>
      </c>
      <c r="E1673" s="107" t="s">
        <v>6366</v>
      </c>
      <c r="F1673" s="108" t="s">
        <v>3807</v>
      </c>
      <c r="G1673" s="125">
        <v>24043.670999999998</v>
      </c>
      <c r="H1673" s="122">
        <v>22826.884999999998</v>
      </c>
      <c r="I1673" s="123">
        <f t="shared" si="858"/>
        <v>1216.7860000000001</v>
      </c>
      <c r="J1673" s="124">
        <f t="shared" si="859"/>
        <v>5.3304951595454222</v>
      </c>
      <c r="K1673" s="125">
        <v>16439.72</v>
      </c>
      <c r="L1673" s="122">
        <v>15201.22</v>
      </c>
      <c r="M1673" s="123">
        <f t="shared" si="860"/>
        <v>1238.5000000000018</v>
      </c>
      <c r="N1673" s="124">
        <f t="shared" si="861"/>
        <v>8.1473723819535664</v>
      </c>
      <c r="O1673" s="125">
        <v>4130.3</v>
      </c>
      <c r="P1673" s="122">
        <v>4017</v>
      </c>
      <c r="Q1673" s="123">
        <f t="shared" si="862"/>
        <v>113.30000000000018</v>
      </c>
      <c r="R1673" s="124">
        <f t="shared" si="863"/>
        <v>2.8205128205128251</v>
      </c>
      <c r="S1673" s="125">
        <v>3473.6509999999998</v>
      </c>
      <c r="T1673" s="122">
        <v>3608.665</v>
      </c>
      <c r="U1673" s="123">
        <f t="shared" si="864"/>
        <v>-135.01400000000012</v>
      </c>
      <c r="V1673" s="124">
        <f t="shared" si="865"/>
        <v>-3.7413835864509486</v>
      </c>
      <c r="W1673" s="121" t="s">
        <v>9011</v>
      </c>
      <c r="X1673" s="122">
        <v>1647</v>
      </c>
      <c r="Y1673" s="122">
        <v>2035</v>
      </c>
      <c r="Z1673" s="123">
        <f t="shared" si="866"/>
        <v>-388</v>
      </c>
      <c r="AA1673" s="124">
        <f t="shared" si="867"/>
        <v>-19.066339066339065</v>
      </c>
      <c r="AB1673" s="28" t="s">
        <v>6441</v>
      </c>
      <c r="AC1673" s="122">
        <v>655</v>
      </c>
      <c r="AD1673" s="122">
        <v>324</v>
      </c>
      <c r="AE1673" s="123">
        <f t="shared" si="868"/>
        <v>331</v>
      </c>
      <c r="AF1673" s="29">
        <f t="shared" si="869"/>
        <v>102.16049382716051</v>
      </c>
      <c r="AG1673" s="28" t="s">
        <v>8511</v>
      </c>
      <c r="AH1673" s="122">
        <v>287</v>
      </c>
      <c r="AI1673" s="122">
        <v>286</v>
      </c>
      <c r="AJ1673" s="123">
        <f t="shared" si="870"/>
        <v>1</v>
      </c>
      <c r="AK1673" s="124">
        <f t="shared" si="871"/>
        <v>0.34965034965034963</v>
      </c>
      <c r="AL1673" s="28" t="s">
        <v>10068</v>
      </c>
      <c r="AM1673" s="122">
        <v>213</v>
      </c>
      <c r="AN1673" s="122">
        <v>202</v>
      </c>
      <c r="AO1673" s="123">
        <f t="shared" si="872"/>
        <v>11</v>
      </c>
      <c r="AP1673" s="29">
        <f t="shared" si="873"/>
        <v>5.4455445544554459</v>
      </c>
      <c r="AQ1673" s="28" t="s">
        <v>10069</v>
      </c>
      <c r="AR1673" s="122">
        <v>127</v>
      </c>
      <c r="AS1673" s="122">
        <v>183</v>
      </c>
      <c r="AT1673" s="123">
        <f t="shared" si="856"/>
        <v>-56</v>
      </c>
      <c r="AU1673" s="124">
        <f t="shared" si="857"/>
        <v>-30.601092896174865</v>
      </c>
      <c r="AV1673" s="9" t="s">
        <v>10070</v>
      </c>
      <c r="AX1673" s="129"/>
      <c r="AY1673" s="139"/>
      <c r="AZ1673" s="139"/>
    </row>
    <row r="1674" spans="3:52" ht="50" customHeight="1">
      <c r="C1674" s="52" t="s">
        <v>6318</v>
      </c>
      <c r="D1674" s="106" t="s">
        <v>3808</v>
      </c>
      <c r="E1674" s="107" t="s">
        <v>6366</v>
      </c>
      <c r="F1674" s="108" t="s">
        <v>3809</v>
      </c>
      <c r="G1674" s="125">
        <v>3494.7220000000002</v>
      </c>
      <c r="H1674" s="122">
        <v>3346.5940000000001</v>
      </c>
      <c r="I1674" s="123">
        <f t="shared" si="858"/>
        <v>148.12800000000016</v>
      </c>
      <c r="J1674" s="124">
        <f t="shared" si="859"/>
        <v>4.4262315655857911</v>
      </c>
      <c r="K1674" s="125">
        <v>627.69600000000003</v>
      </c>
      <c r="L1674" s="122">
        <v>556.09199999999998</v>
      </c>
      <c r="M1674" s="123">
        <f t="shared" si="860"/>
        <v>71.604000000000042</v>
      </c>
      <c r="N1674" s="124">
        <f t="shared" si="861"/>
        <v>12.876286657603425</v>
      </c>
      <c r="O1674" s="125">
        <v>1278.175</v>
      </c>
      <c r="P1674" s="122">
        <v>1221.7750000000001</v>
      </c>
      <c r="Q1674" s="123">
        <f t="shared" si="862"/>
        <v>56.399999999999864</v>
      </c>
      <c r="R1674" s="124">
        <f t="shared" si="863"/>
        <v>4.6162345767428423</v>
      </c>
      <c r="S1674" s="125">
        <v>1588.8510000000001</v>
      </c>
      <c r="T1674" s="122">
        <v>1568.7270000000001</v>
      </c>
      <c r="U1674" s="123">
        <f t="shared" si="864"/>
        <v>20.124000000000024</v>
      </c>
      <c r="V1674" s="124">
        <f t="shared" si="865"/>
        <v>1.2828235888079969</v>
      </c>
      <c r="W1674" s="121" t="s">
        <v>6441</v>
      </c>
      <c r="X1674" s="122">
        <v>841</v>
      </c>
      <c r="Y1674" s="122">
        <v>838</v>
      </c>
      <c r="Z1674" s="123">
        <f t="shared" si="866"/>
        <v>3</v>
      </c>
      <c r="AA1674" s="124">
        <f t="shared" si="867"/>
        <v>0.35799522673031026</v>
      </c>
      <c r="AB1674" s="28" t="s">
        <v>6418</v>
      </c>
      <c r="AC1674" s="122">
        <v>278</v>
      </c>
      <c r="AD1674" s="122">
        <v>285</v>
      </c>
      <c r="AE1674" s="123">
        <f t="shared" si="868"/>
        <v>-7</v>
      </c>
      <c r="AF1674" s="29">
        <f t="shared" si="869"/>
        <v>-2.4561403508771931</v>
      </c>
      <c r="AG1674" s="28" t="s">
        <v>7736</v>
      </c>
      <c r="AH1674" s="122">
        <v>228</v>
      </c>
      <c r="AI1674" s="122">
        <v>244</v>
      </c>
      <c r="AJ1674" s="123">
        <f t="shared" si="870"/>
        <v>-16</v>
      </c>
      <c r="AK1674" s="124">
        <f t="shared" si="871"/>
        <v>-6.557377049180328</v>
      </c>
      <c r="AL1674" s="28" t="s">
        <v>10071</v>
      </c>
      <c r="AM1674" s="122">
        <v>211</v>
      </c>
      <c r="AN1674" s="122">
        <v>165</v>
      </c>
      <c r="AO1674" s="123">
        <f t="shared" si="872"/>
        <v>46</v>
      </c>
      <c r="AP1674" s="29">
        <f t="shared" si="873"/>
        <v>27.878787878787882</v>
      </c>
      <c r="AQ1674" s="28" t="s">
        <v>6567</v>
      </c>
      <c r="AR1674" s="122">
        <v>19</v>
      </c>
      <c r="AS1674" s="122">
        <v>26</v>
      </c>
      <c r="AT1674" s="123">
        <f t="shared" si="856"/>
        <v>-7</v>
      </c>
      <c r="AU1674" s="124">
        <f t="shared" si="857"/>
        <v>-26.923076923076923</v>
      </c>
      <c r="AV1674" s="9" t="s">
        <v>12397</v>
      </c>
      <c r="AX1674" s="129"/>
      <c r="AY1674" s="139"/>
      <c r="AZ1674" s="139"/>
    </row>
    <row r="1675" spans="3:52" ht="50" customHeight="1">
      <c r="C1675" s="52" t="s">
        <v>6318</v>
      </c>
      <c r="D1675" s="130" t="s">
        <v>3810</v>
      </c>
      <c r="E1675" s="131" t="s">
        <v>6366</v>
      </c>
      <c r="F1675" s="132" t="s">
        <v>3811</v>
      </c>
      <c r="G1675" s="125">
        <v>4888.634</v>
      </c>
      <c r="H1675" s="122">
        <v>4376.9880000000003</v>
      </c>
      <c r="I1675" s="123">
        <f t="shared" si="858"/>
        <v>511.64599999999973</v>
      </c>
      <c r="J1675" s="124">
        <f t="shared" si="859"/>
        <v>11.689454026376122</v>
      </c>
      <c r="K1675" s="125">
        <v>1602.028</v>
      </c>
      <c r="L1675" s="122">
        <v>1593.693</v>
      </c>
      <c r="M1675" s="123">
        <f t="shared" si="860"/>
        <v>8.3350000000000364</v>
      </c>
      <c r="N1675" s="124">
        <f t="shared" si="861"/>
        <v>0.52299909706574832</v>
      </c>
      <c r="O1675" s="125">
        <v>51.271000000000001</v>
      </c>
      <c r="P1675" s="122">
        <v>51.265000000000001</v>
      </c>
      <c r="Q1675" s="123">
        <f t="shared" si="862"/>
        <v>6.0000000000002274E-3</v>
      </c>
      <c r="R1675" s="124">
        <f t="shared" si="863"/>
        <v>1.1703891543938803E-2</v>
      </c>
      <c r="S1675" s="125">
        <v>3235.335</v>
      </c>
      <c r="T1675" s="122">
        <v>2732.03</v>
      </c>
      <c r="U1675" s="123">
        <f t="shared" si="864"/>
        <v>503.30499999999984</v>
      </c>
      <c r="V1675" s="124">
        <f t="shared" si="865"/>
        <v>18.422381891853306</v>
      </c>
      <c r="W1675" s="121" t="s">
        <v>6441</v>
      </c>
      <c r="X1675" s="122">
        <v>2055</v>
      </c>
      <c r="Y1675" s="122">
        <v>1554</v>
      </c>
      <c r="Z1675" s="123">
        <f t="shared" si="866"/>
        <v>501</v>
      </c>
      <c r="AA1675" s="124">
        <f t="shared" si="867"/>
        <v>32.239382239382245</v>
      </c>
      <c r="AB1675" s="28" t="s">
        <v>6613</v>
      </c>
      <c r="AC1675" s="122">
        <v>727</v>
      </c>
      <c r="AD1675" s="122">
        <v>722</v>
      </c>
      <c r="AE1675" s="123">
        <f t="shared" si="868"/>
        <v>5</v>
      </c>
      <c r="AF1675" s="29">
        <f t="shared" si="869"/>
        <v>0.69252077562326864</v>
      </c>
      <c r="AG1675" s="28" t="s">
        <v>6410</v>
      </c>
      <c r="AH1675" s="122">
        <v>308</v>
      </c>
      <c r="AI1675" s="122">
        <v>310</v>
      </c>
      <c r="AJ1675" s="123">
        <f t="shared" si="870"/>
        <v>-2</v>
      </c>
      <c r="AK1675" s="124">
        <f t="shared" si="871"/>
        <v>-0.64516129032258063</v>
      </c>
      <c r="AL1675" s="28" t="s">
        <v>7736</v>
      </c>
      <c r="AM1675" s="122">
        <v>92</v>
      </c>
      <c r="AN1675" s="122">
        <v>92</v>
      </c>
      <c r="AO1675" s="123">
        <f t="shared" si="872"/>
        <v>0</v>
      </c>
      <c r="AP1675" s="29">
        <f t="shared" si="873"/>
        <v>0</v>
      </c>
      <c r="AQ1675" s="28" t="s">
        <v>10072</v>
      </c>
      <c r="AR1675" s="122">
        <v>53</v>
      </c>
      <c r="AS1675" s="122">
        <v>53</v>
      </c>
      <c r="AT1675" s="123">
        <f t="shared" si="856"/>
        <v>0</v>
      </c>
      <c r="AU1675" s="124">
        <f t="shared" si="857"/>
        <v>0</v>
      </c>
      <c r="AV1675" s="9" t="s">
        <v>10073</v>
      </c>
      <c r="AX1675" s="129"/>
      <c r="AY1675" s="139"/>
      <c r="AZ1675" s="139"/>
    </row>
    <row r="1676" spans="3:52" ht="50" customHeight="1">
      <c r="C1676" s="52" t="s">
        <v>6318</v>
      </c>
      <c r="D1676" s="130" t="s">
        <v>3812</v>
      </c>
      <c r="E1676" s="131" t="s">
        <v>6366</v>
      </c>
      <c r="F1676" s="132" t="s">
        <v>3813</v>
      </c>
      <c r="G1676" s="125">
        <v>6227.7460000000001</v>
      </c>
      <c r="H1676" s="122">
        <v>5962.61</v>
      </c>
      <c r="I1676" s="123">
        <f t="shared" si="858"/>
        <v>265.13600000000042</v>
      </c>
      <c r="J1676" s="124">
        <f t="shared" si="859"/>
        <v>4.4466433323662029</v>
      </c>
      <c r="K1676" s="125">
        <v>3617.3919999999998</v>
      </c>
      <c r="L1676" s="122">
        <v>3446.21</v>
      </c>
      <c r="M1676" s="123">
        <f t="shared" si="860"/>
        <v>171.18199999999979</v>
      </c>
      <c r="N1676" s="124">
        <f t="shared" si="861"/>
        <v>4.9672538818005805</v>
      </c>
      <c r="O1676" s="125">
        <v>653.17999999999995</v>
      </c>
      <c r="P1676" s="122">
        <v>651.66499999999996</v>
      </c>
      <c r="Q1676" s="123">
        <f t="shared" si="862"/>
        <v>1.5149999999999864</v>
      </c>
      <c r="R1676" s="124">
        <f t="shared" si="863"/>
        <v>0.23248141299593911</v>
      </c>
      <c r="S1676" s="125">
        <v>1957.174</v>
      </c>
      <c r="T1676" s="122">
        <v>1864.7349999999999</v>
      </c>
      <c r="U1676" s="123">
        <f t="shared" si="864"/>
        <v>92.439000000000078</v>
      </c>
      <c r="V1676" s="124">
        <f t="shared" si="865"/>
        <v>4.9572191222881585</v>
      </c>
      <c r="W1676" s="121" t="s">
        <v>10074</v>
      </c>
      <c r="X1676" s="122">
        <v>509</v>
      </c>
      <c r="Y1676" s="122">
        <v>533</v>
      </c>
      <c r="Z1676" s="123">
        <f t="shared" si="866"/>
        <v>-24</v>
      </c>
      <c r="AA1676" s="124">
        <f t="shared" si="867"/>
        <v>-4.5028142589118199</v>
      </c>
      <c r="AB1676" s="28" t="s">
        <v>10075</v>
      </c>
      <c r="AC1676" s="122">
        <v>394</v>
      </c>
      <c r="AD1676" s="122">
        <v>394</v>
      </c>
      <c r="AE1676" s="123">
        <f t="shared" si="868"/>
        <v>0</v>
      </c>
      <c r="AF1676" s="29">
        <f t="shared" si="869"/>
        <v>0</v>
      </c>
      <c r="AG1676" s="28" t="s">
        <v>6401</v>
      </c>
      <c r="AH1676" s="122">
        <v>379</v>
      </c>
      <c r="AI1676" s="122">
        <v>379</v>
      </c>
      <c r="AJ1676" s="123">
        <f t="shared" si="870"/>
        <v>0</v>
      </c>
      <c r="AK1676" s="124">
        <f t="shared" si="871"/>
        <v>0</v>
      </c>
      <c r="AL1676" s="28" t="s">
        <v>10076</v>
      </c>
      <c r="AM1676" s="122">
        <v>219</v>
      </c>
      <c r="AN1676" s="122">
        <v>226</v>
      </c>
      <c r="AO1676" s="123">
        <f t="shared" si="872"/>
        <v>-7</v>
      </c>
      <c r="AP1676" s="29">
        <f t="shared" si="873"/>
        <v>-3.0973451327433628</v>
      </c>
      <c r="AQ1676" s="28" t="s">
        <v>7305</v>
      </c>
      <c r="AR1676" s="122">
        <v>175</v>
      </c>
      <c r="AS1676" s="122">
        <v>204</v>
      </c>
      <c r="AT1676" s="123">
        <f t="shared" si="856"/>
        <v>-29</v>
      </c>
      <c r="AU1676" s="124">
        <f t="shared" si="857"/>
        <v>-14.215686274509803</v>
      </c>
      <c r="AV1676" s="9" t="s">
        <v>10077</v>
      </c>
      <c r="AX1676" s="129"/>
      <c r="AY1676" s="139"/>
      <c r="AZ1676" s="139"/>
    </row>
    <row r="1677" spans="3:52" ht="50" customHeight="1">
      <c r="C1677" s="52" t="s">
        <v>6318</v>
      </c>
      <c r="D1677" s="130" t="s">
        <v>3814</v>
      </c>
      <c r="E1677" s="131" t="s">
        <v>6366</v>
      </c>
      <c r="F1677" s="132" t="s">
        <v>3815</v>
      </c>
      <c r="G1677" s="125">
        <v>3861.6439999999998</v>
      </c>
      <c r="H1677" s="122">
        <v>3855.42</v>
      </c>
      <c r="I1677" s="123">
        <f t="shared" si="858"/>
        <v>6.2239999999997053</v>
      </c>
      <c r="J1677" s="124">
        <f t="shared" si="859"/>
        <v>0.16143507062783574</v>
      </c>
      <c r="K1677" s="125">
        <v>3166.0929999999998</v>
      </c>
      <c r="L1677" s="122">
        <v>3161.3090000000002</v>
      </c>
      <c r="M1677" s="123">
        <f t="shared" si="860"/>
        <v>4.7839999999996508</v>
      </c>
      <c r="N1677" s="124">
        <f t="shared" si="861"/>
        <v>0.1513297181642051</v>
      </c>
      <c r="O1677" s="125">
        <v>36.872</v>
      </c>
      <c r="P1677" s="122">
        <v>36.868000000000002</v>
      </c>
      <c r="Q1677" s="123">
        <f t="shared" si="862"/>
        <v>3.9999999999977831E-3</v>
      </c>
      <c r="R1677" s="124">
        <f t="shared" si="863"/>
        <v>1.0849517196478742E-2</v>
      </c>
      <c r="S1677" s="125">
        <v>658.67899999999997</v>
      </c>
      <c r="T1677" s="122">
        <v>657.24300000000005</v>
      </c>
      <c r="U1677" s="123">
        <f t="shared" si="864"/>
        <v>1.4359999999999218</v>
      </c>
      <c r="V1677" s="124">
        <f t="shared" si="865"/>
        <v>0.21848844339154949</v>
      </c>
      <c r="W1677" s="121" t="s">
        <v>6418</v>
      </c>
      <c r="X1677" s="122">
        <v>258</v>
      </c>
      <c r="Y1677" s="122">
        <v>257</v>
      </c>
      <c r="Z1677" s="123">
        <f t="shared" si="866"/>
        <v>1</v>
      </c>
      <c r="AA1677" s="124">
        <f t="shared" si="867"/>
        <v>0.38910505836575876</v>
      </c>
      <c r="AB1677" s="28" t="s">
        <v>6484</v>
      </c>
      <c r="AC1677" s="122">
        <v>241</v>
      </c>
      <c r="AD1677" s="122">
        <v>240</v>
      </c>
      <c r="AE1677" s="123">
        <f t="shared" si="868"/>
        <v>1</v>
      </c>
      <c r="AF1677" s="29">
        <f t="shared" si="869"/>
        <v>0.41666666666666669</v>
      </c>
      <c r="AG1677" s="28" t="s">
        <v>6634</v>
      </c>
      <c r="AH1677" s="122">
        <v>104</v>
      </c>
      <c r="AI1677" s="122">
        <v>104</v>
      </c>
      <c r="AJ1677" s="123">
        <f t="shared" si="870"/>
        <v>0</v>
      </c>
      <c r="AK1677" s="124">
        <f t="shared" si="871"/>
        <v>0</v>
      </c>
      <c r="AL1677" s="28" t="s">
        <v>6501</v>
      </c>
      <c r="AM1677" s="122">
        <v>50</v>
      </c>
      <c r="AN1677" s="122">
        <v>50</v>
      </c>
      <c r="AO1677" s="123">
        <f t="shared" si="872"/>
        <v>0</v>
      </c>
      <c r="AP1677" s="29">
        <f t="shared" si="873"/>
        <v>0</v>
      </c>
      <c r="AQ1677" s="28" t="s">
        <v>8165</v>
      </c>
      <c r="AR1677" s="122">
        <v>3</v>
      </c>
      <c r="AS1677" s="122">
        <v>3</v>
      </c>
      <c r="AT1677" s="123">
        <f t="shared" si="856"/>
        <v>0</v>
      </c>
      <c r="AU1677" s="124">
        <f t="shared" si="857"/>
        <v>0</v>
      </c>
      <c r="AV1677" s="9" t="s">
        <v>10078</v>
      </c>
      <c r="AX1677" s="129"/>
      <c r="AY1677" s="139"/>
      <c r="AZ1677" s="139"/>
    </row>
    <row r="1678" spans="3:52" ht="50" customHeight="1">
      <c r="C1678" s="52" t="s">
        <v>6318</v>
      </c>
      <c r="D1678" s="130" t="s">
        <v>3816</v>
      </c>
      <c r="E1678" s="131" t="s">
        <v>6366</v>
      </c>
      <c r="F1678" s="132" t="s">
        <v>3817</v>
      </c>
      <c r="G1678" s="125">
        <v>2006.623</v>
      </c>
      <c r="H1678" s="122">
        <v>1837.5219999999999</v>
      </c>
      <c r="I1678" s="123">
        <f t="shared" si="858"/>
        <v>169.10100000000011</v>
      </c>
      <c r="J1678" s="124">
        <f t="shared" si="859"/>
        <v>9.202665328632806</v>
      </c>
      <c r="K1678" s="125">
        <v>926.96</v>
      </c>
      <c r="L1678" s="122">
        <v>974.98699999999997</v>
      </c>
      <c r="M1678" s="123">
        <f t="shared" si="860"/>
        <v>-48.02699999999993</v>
      </c>
      <c r="N1678" s="124">
        <f t="shared" si="861"/>
        <v>-4.9259118326705824</v>
      </c>
      <c r="O1678" s="125">
        <v>215.965</v>
      </c>
      <c r="P1678" s="122">
        <v>215.89699999999999</v>
      </c>
      <c r="Q1678" s="123">
        <f t="shared" si="862"/>
        <v>6.8000000000012051E-2</v>
      </c>
      <c r="R1678" s="124">
        <f t="shared" si="863"/>
        <v>3.1496500646147028E-2</v>
      </c>
      <c r="S1678" s="125">
        <v>863.69799999999998</v>
      </c>
      <c r="T1678" s="122">
        <v>646.63800000000003</v>
      </c>
      <c r="U1678" s="123">
        <f t="shared" si="864"/>
        <v>217.05999999999995</v>
      </c>
      <c r="V1678" s="124">
        <f t="shared" si="865"/>
        <v>33.567467423813625</v>
      </c>
      <c r="W1678" s="121" t="s">
        <v>7734</v>
      </c>
      <c r="X1678" s="122">
        <v>463</v>
      </c>
      <c r="Y1678" s="122">
        <v>468</v>
      </c>
      <c r="Z1678" s="123">
        <f t="shared" si="866"/>
        <v>-5</v>
      </c>
      <c r="AA1678" s="124">
        <f t="shared" si="867"/>
        <v>-1.0683760683760684</v>
      </c>
      <c r="AB1678" s="28" t="s">
        <v>6506</v>
      </c>
      <c r="AC1678" s="122">
        <v>239</v>
      </c>
      <c r="AD1678" s="122">
        <v>41</v>
      </c>
      <c r="AE1678" s="123">
        <f t="shared" si="868"/>
        <v>198</v>
      </c>
      <c r="AF1678" s="29">
        <f t="shared" si="869"/>
        <v>482.92682926829269</v>
      </c>
      <c r="AG1678" s="28" t="s">
        <v>6443</v>
      </c>
      <c r="AH1678" s="122">
        <v>159</v>
      </c>
      <c r="AI1678" s="122">
        <v>135</v>
      </c>
      <c r="AJ1678" s="123">
        <f t="shared" si="870"/>
        <v>24</v>
      </c>
      <c r="AK1678" s="124">
        <f t="shared" si="871"/>
        <v>17.777777777777779</v>
      </c>
      <c r="AL1678" s="28" t="s">
        <v>8163</v>
      </c>
      <c r="AM1678" s="122">
        <v>3</v>
      </c>
      <c r="AN1678" s="122">
        <v>3</v>
      </c>
      <c r="AO1678" s="123">
        <f t="shared" si="872"/>
        <v>0</v>
      </c>
      <c r="AP1678" s="29">
        <f t="shared" si="873"/>
        <v>0</v>
      </c>
      <c r="AQ1678" s="28" t="s">
        <v>6418</v>
      </c>
      <c r="AR1678" s="122">
        <v>0</v>
      </c>
      <c r="AS1678" s="122">
        <v>0</v>
      </c>
      <c r="AT1678" s="123">
        <f t="shared" si="856"/>
        <v>0</v>
      </c>
      <c r="AU1678" s="124" t="e">
        <f t="shared" si="857"/>
        <v>#DIV/0!</v>
      </c>
      <c r="AV1678" s="9" t="s">
        <v>12398</v>
      </c>
      <c r="AX1678" s="129"/>
      <c r="AY1678" s="139"/>
      <c r="AZ1678" s="139"/>
    </row>
    <row r="1679" spans="3:52" ht="50" customHeight="1">
      <c r="C1679" s="52" t="s">
        <v>6319</v>
      </c>
      <c r="D1679" s="130" t="s">
        <v>3818</v>
      </c>
      <c r="E1679" s="131" t="s">
        <v>6366</v>
      </c>
      <c r="F1679" s="132" t="s">
        <v>3819</v>
      </c>
      <c r="G1679" s="125">
        <v>4046.88</v>
      </c>
      <c r="H1679" s="122">
        <v>4560.1400000000003</v>
      </c>
      <c r="I1679" s="123">
        <f t="shared" si="858"/>
        <v>-513.26000000000022</v>
      </c>
      <c r="J1679" s="124">
        <f t="shared" si="859"/>
        <v>-11.255356195204538</v>
      </c>
      <c r="K1679" s="125">
        <v>1506.307</v>
      </c>
      <c r="L1679" s="122">
        <v>1694.9770000000001</v>
      </c>
      <c r="M1679" s="123">
        <f t="shared" si="860"/>
        <v>-188.67000000000007</v>
      </c>
      <c r="N1679" s="124">
        <f t="shared" si="861"/>
        <v>-11.131124493134719</v>
      </c>
      <c r="O1679" s="125">
        <v>1075.893</v>
      </c>
      <c r="P1679" s="122">
        <v>1125.8820000000001</v>
      </c>
      <c r="Q1679" s="123">
        <f t="shared" si="862"/>
        <v>-49.989000000000033</v>
      </c>
      <c r="R1679" s="124">
        <f t="shared" si="863"/>
        <v>-4.4399857178638635</v>
      </c>
      <c r="S1679" s="125">
        <v>1464.68</v>
      </c>
      <c r="T1679" s="122">
        <v>1739.2809999999999</v>
      </c>
      <c r="U1679" s="123">
        <f t="shared" si="864"/>
        <v>-274.60099999999989</v>
      </c>
      <c r="V1679" s="124">
        <f t="shared" si="865"/>
        <v>-15.788190637395561</v>
      </c>
      <c r="W1679" s="121" t="s">
        <v>10079</v>
      </c>
      <c r="X1679" s="122">
        <v>1158</v>
      </c>
      <c r="Y1679" s="122">
        <v>1208</v>
      </c>
      <c r="Z1679" s="123">
        <f t="shared" si="866"/>
        <v>-50</v>
      </c>
      <c r="AA1679" s="124">
        <f t="shared" si="867"/>
        <v>-4.1390728476821197</v>
      </c>
      <c r="AB1679" s="28" t="s">
        <v>10080</v>
      </c>
      <c r="AC1679" s="122">
        <v>168</v>
      </c>
      <c r="AD1679" s="122">
        <v>168</v>
      </c>
      <c r="AE1679" s="123">
        <f t="shared" si="868"/>
        <v>0</v>
      </c>
      <c r="AF1679" s="29">
        <f t="shared" si="869"/>
        <v>0</v>
      </c>
      <c r="AG1679" s="28" t="s">
        <v>10081</v>
      </c>
      <c r="AH1679" s="122">
        <v>83</v>
      </c>
      <c r="AI1679" s="122">
        <v>83</v>
      </c>
      <c r="AJ1679" s="123">
        <f t="shared" si="870"/>
        <v>0</v>
      </c>
      <c r="AK1679" s="124">
        <f t="shared" si="871"/>
        <v>0</v>
      </c>
      <c r="AL1679" s="28" t="s">
        <v>6418</v>
      </c>
      <c r="AM1679" s="122">
        <v>41</v>
      </c>
      <c r="AN1679" s="122">
        <v>276</v>
      </c>
      <c r="AO1679" s="123">
        <f t="shared" si="872"/>
        <v>-235</v>
      </c>
      <c r="AP1679" s="29">
        <f t="shared" si="873"/>
        <v>-85.14492753623189</v>
      </c>
      <c r="AQ1679" s="28" t="s">
        <v>10082</v>
      </c>
      <c r="AR1679" s="122">
        <v>4</v>
      </c>
      <c r="AS1679" s="122">
        <v>4</v>
      </c>
      <c r="AT1679" s="123">
        <f t="shared" si="856"/>
        <v>0</v>
      </c>
      <c r="AU1679" s="124">
        <f t="shared" si="857"/>
        <v>0</v>
      </c>
      <c r="AV1679" s="9" t="s">
        <v>10083</v>
      </c>
      <c r="AX1679" s="129"/>
      <c r="AY1679" s="139"/>
      <c r="AZ1679" s="139"/>
    </row>
    <row r="1680" spans="3:52" ht="50" customHeight="1">
      <c r="C1680" s="52" t="s">
        <v>6319</v>
      </c>
      <c r="D1680" s="130" t="s">
        <v>3820</v>
      </c>
      <c r="E1680" s="131" t="s">
        <v>6366</v>
      </c>
      <c r="F1680" s="132" t="s">
        <v>3821</v>
      </c>
      <c r="G1680" s="125">
        <v>2627.73</v>
      </c>
      <c r="H1680" s="122">
        <v>3158.7</v>
      </c>
      <c r="I1680" s="123">
        <f t="shared" si="858"/>
        <v>-530.9699999999998</v>
      </c>
      <c r="J1680" s="124">
        <f t="shared" si="859"/>
        <v>-16.809763510304869</v>
      </c>
      <c r="K1680" s="125">
        <v>1742.652</v>
      </c>
      <c r="L1680" s="122">
        <v>2140.46</v>
      </c>
      <c r="M1680" s="123">
        <f t="shared" si="860"/>
        <v>-397.80799999999999</v>
      </c>
      <c r="N1680" s="124">
        <f t="shared" si="861"/>
        <v>-18.58516393672388</v>
      </c>
      <c r="O1680" s="125">
        <v>0.67700000000000005</v>
      </c>
      <c r="P1680" s="122">
        <v>0.67700000000000005</v>
      </c>
      <c r="Q1680" s="123">
        <f t="shared" si="862"/>
        <v>0</v>
      </c>
      <c r="R1680" s="124">
        <f t="shared" si="863"/>
        <v>0</v>
      </c>
      <c r="S1680" s="125">
        <v>884.40099999999995</v>
      </c>
      <c r="T1680" s="122">
        <v>1017.563</v>
      </c>
      <c r="U1680" s="123">
        <f t="shared" si="864"/>
        <v>-133.16200000000003</v>
      </c>
      <c r="V1680" s="124">
        <f t="shared" si="865"/>
        <v>-13.086364185804717</v>
      </c>
      <c r="W1680" s="121" t="s">
        <v>10084</v>
      </c>
      <c r="X1680" s="122">
        <v>586</v>
      </c>
      <c r="Y1680" s="122">
        <v>653</v>
      </c>
      <c r="Z1680" s="123">
        <f t="shared" si="866"/>
        <v>-67</v>
      </c>
      <c r="AA1680" s="124">
        <f t="shared" si="867"/>
        <v>-10.260336906584993</v>
      </c>
      <c r="AB1680" s="28" t="s">
        <v>6564</v>
      </c>
      <c r="AC1680" s="122">
        <v>109</v>
      </c>
      <c r="AD1680" s="122">
        <v>110</v>
      </c>
      <c r="AE1680" s="123">
        <f t="shared" si="868"/>
        <v>-1</v>
      </c>
      <c r="AF1680" s="29">
        <f t="shared" si="869"/>
        <v>-0.90909090909090906</v>
      </c>
      <c r="AG1680" s="28" t="s">
        <v>10085</v>
      </c>
      <c r="AH1680" s="122">
        <v>76</v>
      </c>
      <c r="AI1680" s="122">
        <v>77</v>
      </c>
      <c r="AJ1680" s="123">
        <f t="shared" si="870"/>
        <v>-1</v>
      </c>
      <c r="AK1680" s="124">
        <f t="shared" si="871"/>
        <v>-1.2987012987012987</v>
      </c>
      <c r="AL1680" s="28" t="s">
        <v>6634</v>
      </c>
      <c r="AM1680" s="122">
        <v>58</v>
      </c>
      <c r="AN1680" s="122">
        <v>91</v>
      </c>
      <c r="AO1680" s="123">
        <f t="shared" si="872"/>
        <v>-33</v>
      </c>
      <c r="AP1680" s="29">
        <f t="shared" si="873"/>
        <v>-36.263736263736263</v>
      </c>
      <c r="AQ1680" s="28" t="s">
        <v>6441</v>
      </c>
      <c r="AR1680" s="122">
        <v>55</v>
      </c>
      <c r="AS1680" s="122">
        <v>87</v>
      </c>
      <c r="AT1680" s="123">
        <f t="shared" si="856"/>
        <v>-32</v>
      </c>
      <c r="AU1680" s="124">
        <f t="shared" si="857"/>
        <v>-36.781609195402297</v>
      </c>
      <c r="AV1680" s="9" t="s">
        <v>10086</v>
      </c>
      <c r="AX1680" s="129"/>
      <c r="AY1680" s="139"/>
      <c r="AZ1680" s="139"/>
    </row>
    <row r="1681" spans="3:52" ht="50" customHeight="1">
      <c r="C1681" s="52" t="s">
        <v>6319</v>
      </c>
      <c r="D1681" s="130" t="s">
        <v>3822</v>
      </c>
      <c r="E1681" s="131" t="s">
        <v>6366</v>
      </c>
      <c r="F1681" s="132" t="s">
        <v>3823</v>
      </c>
      <c r="G1681" s="125">
        <v>1993.491</v>
      </c>
      <c r="H1681" s="122">
        <v>2104.8939999999998</v>
      </c>
      <c r="I1681" s="123">
        <f t="shared" si="858"/>
        <v>-111.40299999999979</v>
      </c>
      <c r="J1681" s="124">
        <f t="shared" si="859"/>
        <v>-5.2925705522463273</v>
      </c>
      <c r="K1681" s="125">
        <v>1502.2840000000001</v>
      </c>
      <c r="L1681" s="122">
        <v>1464.7639999999999</v>
      </c>
      <c r="M1681" s="123">
        <f t="shared" si="860"/>
        <v>37.520000000000209</v>
      </c>
      <c r="N1681" s="124">
        <f t="shared" si="861"/>
        <v>2.5615047884847124</v>
      </c>
      <c r="O1681" s="125" t="s">
        <v>11840</v>
      </c>
      <c r="P1681" s="122" t="s">
        <v>11840</v>
      </c>
      <c r="Q1681" s="123" t="s">
        <v>11839</v>
      </c>
      <c r="R1681" s="124" t="s">
        <v>11840</v>
      </c>
      <c r="S1681" s="125">
        <v>491.20699999999999</v>
      </c>
      <c r="T1681" s="122">
        <v>640.13</v>
      </c>
      <c r="U1681" s="123">
        <f t="shared" si="864"/>
        <v>-148.923</v>
      </c>
      <c r="V1681" s="124">
        <f t="shared" si="865"/>
        <v>-23.26449314982894</v>
      </c>
      <c r="W1681" s="121" t="s">
        <v>6613</v>
      </c>
      <c r="X1681" s="122">
        <v>194</v>
      </c>
      <c r="Y1681" s="122">
        <v>239</v>
      </c>
      <c r="Z1681" s="123">
        <f t="shared" si="866"/>
        <v>-45</v>
      </c>
      <c r="AA1681" s="124">
        <f t="shared" si="867"/>
        <v>-18.828451882845187</v>
      </c>
      <c r="AB1681" s="28" t="s">
        <v>7305</v>
      </c>
      <c r="AC1681" s="122">
        <v>152</v>
      </c>
      <c r="AD1681" s="122">
        <v>250</v>
      </c>
      <c r="AE1681" s="123">
        <f t="shared" si="868"/>
        <v>-98</v>
      </c>
      <c r="AF1681" s="29">
        <f t="shared" si="869"/>
        <v>-39.200000000000003</v>
      </c>
      <c r="AG1681" s="28" t="s">
        <v>6418</v>
      </c>
      <c r="AH1681" s="122">
        <v>104</v>
      </c>
      <c r="AI1681" s="122">
        <v>112</v>
      </c>
      <c r="AJ1681" s="123">
        <f t="shared" si="870"/>
        <v>-8</v>
      </c>
      <c r="AK1681" s="124">
        <f t="shared" si="871"/>
        <v>-7.1428571428571423</v>
      </c>
      <c r="AL1681" s="28" t="s">
        <v>7102</v>
      </c>
      <c r="AM1681" s="122">
        <v>20</v>
      </c>
      <c r="AN1681" s="122">
        <v>20</v>
      </c>
      <c r="AO1681" s="123">
        <f t="shared" si="872"/>
        <v>0</v>
      </c>
      <c r="AP1681" s="29">
        <f t="shared" si="873"/>
        <v>0</v>
      </c>
      <c r="AQ1681" s="28" t="s">
        <v>10087</v>
      </c>
      <c r="AR1681" s="122">
        <v>10</v>
      </c>
      <c r="AS1681" s="122">
        <v>9</v>
      </c>
      <c r="AT1681" s="123">
        <f t="shared" si="856"/>
        <v>1</v>
      </c>
      <c r="AU1681" s="124">
        <f t="shared" si="857"/>
        <v>11.111111111111111</v>
      </c>
      <c r="AV1681" s="9" t="s">
        <v>10088</v>
      </c>
      <c r="AX1681" s="129"/>
      <c r="AY1681" s="139"/>
      <c r="AZ1681" s="139"/>
    </row>
    <row r="1682" spans="3:52" ht="50" customHeight="1">
      <c r="C1682" s="52" t="s">
        <v>6319</v>
      </c>
      <c r="D1682" s="106" t="s">
        <v>3824</v>
      </c>
      <c r="E1682" s="107" t="s">
        <v>6366</v>
      </c>
      <c r="F1682" s="108" t="s">
        <v>3825</v>
      </c>
      <c r="G1682" s="125">
        <v>593.97699999999998</v>
      </c>
      <c r="H1682" s="122">
        <v>431.75799999999998</v>
      </c>
      <c r="I1682" s="123">
        <f t="shared" si="858"/>
        <v>162.21899999999999</v>
      </c>
      <c r="J1682" s="124">
        <f t="shared" si="859"/>
        <v>37.571741577457743</v>
      </c>
      <c r="K1682" s="125">
        <v>328.149</v>
      </c>
      <c r="L1682" s="122">
        <v>232.09</v>
      </c>
      <c r="M1682" s="123">
        <f t="shared" si="860"/>
        <v>96.058999999999997</v>
      </c>
      <c r="N1682" s="124">
        <f t="shared" si="861"/>
        <v>41.388685423758027</v>
      </c>
      <c r="O1682" s="125" t="s">
        <v>11840</v>
      </c>
      <c r="P1682" s="122" t="s">
        <v>11840</v>
      </c>
      <c r="Q1682" s="123" t="s">
        <v>11839</v>
      </c>
      <c r="R1682" s="124" t="s">
        <v>11840</v>
      </c>
      <c r="S1682" s="125">
        <v>265.82799999999997</v>
      </c>
      <c r="T1682" s="122">
        <v>199.66800000000001</v>
      </c>
      <c r="U1682" s="123">
        <f t="shared" si="864"/>
        <v>66.159999999999968</v>
      </c>
      <c r="V1682" s="124">
        <f t="shared" si="865"/>
        <v>33.135004106817298</v>
      </c>
      <c r="W1682" s="121" t="s">
        <v>10089</v>
      </c>
      <c r="X1682" s="122">
        <v>116</v>
      </c>
      <c r="Y1682" s="122">
        <v>60</v>
      </c>
      <c r="Z1682" s="123">
        <f t="shared" si="866"/>
        <v>56</v>
      </c>
      <c r="AA1682" s="124">
        <f t="shared" si="867"/>
        <v>93.333333333333329</v>
      </c>
      <c r="AB1682" s="28" t="s">
        <v>7151</v>
      </c>
      <c r="AC1682" s="122">
        <v>58</v>
      </c>
      <c r="AD1682" s="122">
        <v>62</v>
      </c>
      <c r="AE1682" s="123">
        <f t="shared" si="868"/>
        <v>-4</v>
      </c>
      <c r="AF1682" s="29">
        <f t="shared" si="869"/>
        <v>-6.4516129032258061</v>
      </c>
      <c r="AG1682" s="28" t="s">
        <v>7572</v>
      </c>
      <c r="AH1682" s="122">
        <v>43</v>
      </c>
      <c r="AI1682" s="122">
        <v>28</v>
      </c>
      <c r="AJ1682" s="123">
        <f t="shared" si="870"/>
        <v>15</v>
      </c>
      <c r="AK1682" s="124">
        <f t="shared" si="871"/>
        <v>53.571428571428569</v>
      </c>
      <c r="AL1682" s="28" t="s">
        <v>10090</v>
      </c>
      <c r="AM1682" s="122">
        <v>35</v>
      </c>
      <c r="AN1682" s="122">
        <v>35</v>
      </c>
      <c r="AO1682" s="123">
        <f t="shared" si="872"/>
        <v>0</v>
      </c>
      <c r="AP1682" s="29">
        <f t="shared" si="873"/>
        <v>0</v>
      </c>
      <c r="AQ1682" s="28" t="s">
        <v>8136</v>
      </c>
      <c r="AR1682" s="122">
        <v>14</v>
      </c>
      <c r="AS1682" s="122">
        <v>14</v>
      </c>
      <c r="AT1682" s="123">
        <f t="shared" si="856"/>
        <v>0</v>
      </c>
      <c r="AU1682" s="124">
        <f t="shared" si="857"/>
        <v>0</v>
      </c>
      <c r="AV1682" s="9" t="s">
        <v>10091</v>
      </c>
      <c r="AX1682" s="129"/>
      <c r="AY1682" s="139"/>
      <c r="AZ1682" s="139"/>
    </row>
    <row r="1683" spans="3:52" ht="50" customHeight="1">
      <c r="C1683" s="52" t="s">
        <v>6319</v>
      </c>
      <c r="D1683" s="130" t="s">
        <v>3826</v>
      </c>
      <c r="E1683" s="131" t="s">
        <v>6366</v>
      </c>
      <c r="F1683" s="132" t="s">
        <v>3827</v>
      </c>
      <c r="G1683" s="125">
        <v>7372.4290000000001</v>
      </c>
      <c r="H1683" s="122">
        <v>4063.7939999999999</v>
      </c>
      <c r="I1683" s="123">
        <f t="shared" si="858"/>
        <v>3308.6350000000002</v>
      </c>
      <c r="J1683" s="124">
        <f t="shared" si="859"/>
        <v>81.417389759421866</v>
      </c>
      <c r="K1683" s="125">
        <v>1090.221</v>
      </c>
      <c r="L1683" s="122">
        <v>1063.221</v>
      </c>
      <c r="M1683" s="123">
        <f t="shared" si="860"/>
        <v>27</v>
      </c>
      <c r="N1683" s="124">
        <f t="shared" si="861"/>
        <v>2.5394532275039716</v>
      </c>
      <c r="O1683" s="125">
        <v>617.45399999999995</v>
      </c>
      <c r="P1683" s="122">
        <v>617.09100000000001</v>
      </c>
      <c r="Q1683" s="123">
        <f t="shared" si="862"/>
        <v>0.3629999999999427</v>
      </c>
      <c r="R1683" s="124">
        <f t="shared" si="863"/>
        <v>5.8824387326981392E-2</v>
      </c>
      <c r="S1683" s="125">
        <v>5664.7539999999999</v>
      </c>
      <c r="T1683" s="122">
        <v>2383.482</v>
      </c>
      <c r="U1683" s="123">
        <f t="shared" si="864"/>
        <v>3281.2719999999999</v>
      </c>
      <c r="V1683" s="124">
        <f t="shared" si="865"/>
        <v>137.66716090157175</v>
      </c>
      <c r="W1683" s="121" t="s">
        <v>10092</v>
      </c>
      <c r="X1683" s="122">
        <v>3843</v>
      </c>
      <c r="Y1683" s="122">
        <v>525</v>
      </c>
      <c r="Z1683" s="123">
        <f t="shared" si="866"/>
        <v>3318</v>
      </c>
      <c r="AA1683" s="124">
        <f t="shared" si="867"/>
        <v>632</v>
      </c>
      <c r="AB1683" s="28" t="s">
        <v>6441</v>
      </c>
      <c r="AC1683" s="122">
        <v>1529</v>
      </c>
      <c r="AD1683" s="122">
        <v>1527</v>
      </c>
      <c r="AE1683" s="123">
        <f t="shared" si="868"/>
        <v>2</v>
      </c>
      <c r="AF1683" s="29">
        <f t="shared" si="869"/>
        <v>0.13097576948264572</v>
      </c>
      <c r="AG1683" s="28" t="s">
        <v>10093</v>
      </c>
      <c r="AH1683" s="122">
        <v>115</v>
      </c>
      <c r="AI1683" s="122">
        <v>116</v>
      </c>
      <c r="AJ1683" s="123">
        <f t="shared" si="870"/>
        <v>-1</v>
      </c>
      <c r="AK1683" s="124">
        <f t="shared" si="871"/>
        <v>-0.86206896551724133</v>
      </c>
      <c r="AL1683" s="28" t="s">
        <v>6418</v>
      </c>
      <c r="AM1683" s="122">
        <v>85</v>
      </c>
      <c r="AN1683" s="122">
        <v>111</v>
      </c>
      <c r="AO1683" s="123">
        <f t="shared" si="872"/>
        <v>-26</v>
      </c>
      <c r="AP1683" s="29">
        <f t="shared" si="873"/>
        <v>-23.423423423423422</v>
      </c>
      <c r="AQ1683" s="28" t="s">
        <v>10094</v>
      </c>
      <c r="AR1683" s="122">
        <v>93</v>
      </c>
      <c r="AS1683" s="122">
        <v>104</v>
      </c>
      <c r="AT1683" s="123">
        <f t="shared" si="856"/>
        <v>-11</v>
      </c>
      <c r="AU1683" s="124">
        <f t="shared" si="857"/>
        <v>-10.576923076923077</v>
      </c>
      <c r="AV1683" s="9" t="s">
        <v>10095</v>
      </c>
      <c r="AX1683" s="129"/>
      <c r="AY1683" s="139"/>
      <c r="AZ1683" s="139"/>
    </row>
    <row r="1684" spans="3:52" ht="50" customHeight="1">
      <c r="C1684" s="52" t="s">
        <v>6319</v>
      </c>
      <c r="D1684" s="130" t="s">
        <v>3828</v>
      </c>
      <c r="E1684" s="131" t="s">
        <v>6366</v>
      </c>
      <c r="F1684" s="132" t="s">
        <v>3829</v>
      </c>
      <c r="G1684" s="125">
        <v>8802.2139999999999</v>
      </c>
      <c r="H1684" s="122">
        <v>7861.567</v>
      </c>
      <c r="I1684" s="123">
        <f t="shared" si="858"/>
        <v>940.64699999999993</v>
      </c>
      <c r="J1684" s="124">
        <f t="shared" si="859"/>
        <v>11.965133668643922</v>
      </c>
      <c r="K1684" s="125">
        <v>2956.578</v>
      </c>
      <c r="L1684" s="122">
        <v>2075.1729999999998</v>
      </c>
      <c r="M1684" s="123">
        <f t="shared" si="860"/>
        <v>881.4050000000002</v>
      </c>
      <c r="N1684" s="124">
        <f t="shared" si="861"/>
        <v>42.473808207797632</v>
      </c>
      <c r="O1684" s="125" t="s">
        <v>11840</v>
      </c>
      <c r="P1684" s="122" t="s">
        <v>11840</v>
      </c>
      <c r="Q1684" s="123" t="s">
        <v>11839</v>
      </c>
      <c r="R1684" s="124" t="s">
        <v>11840</v>
      </c>
      <c r="S1684" s="125">
        <v>5845.6360000000004</v>
      </c>
      <c r="T1684" s="122">
        <v>5786.3940000000002</v>
      </c>
      <c r="U1684" s="123">
        <f t="shared" si="864"/>
        <v>59.242000000000189</v>
      </c>
      <c r="V1684" s="124">
        <f t="shared" si="865"/>
        <v>1.023815523104721</v>
      </c>
      <c r="W1684" s="121" t="s">
        <v>7295</v>
      </c>
      <c r="X1684" s="122">
        <v>5206</v>
      </c>
      <c r="Y1684" s="122">
        <v>5200</v>
      </c>
      <c r="Z1684" s="123">
        <f t="shared" si="866"/>
        <v>6</v>
      </c>
      <c r="AA1684" s="124">
        <f t="shared" si="867"/>
        <v>0.11538461538461539</v>
      </c>
      <c r="AB1684" s="28" t="s">
        <v>6410</v>
      </c>
      <c r="AC1684" s="122">
        <v>248</v>
      </c>
      <c r="AD1684" s="122">
        <v>248</v>
      </c>
      <c r="AE1684" s="123">
        <f t="shared" si="868"/>
        <v>0</v>
      </c>
      <c r="AF1684" s="29">
        <f t="shared" si="869"/>
        <v>0</v>
      </c>
      <c r="AG1684" s="28" t="s">
        <v>6484</v>
      </c>
      <c r="AH1684" s="122">
        <v>202</v>
      </c>
      <c r="AI1684" s="122">
        <v>151</v>
      </c>
      <c r="AJ1684" s="123">
        <f t="shared" si="870"/>
        <v>51</v>
      </c>
      <c r="AK1684" s="124">
        <f t="shared" si="871"/>
        <v>33.774834437086092</v>
      </c>
      <c r="AL1684" s="28" t="s">
        <v>10096</v>
      </c>
      <c r="AM1684" s="122">
        <v>157</v>
      </c>
      <c r="AN1684" s="122">
        <v>157</v>
      </c>
      <c r="AO1684" s="123">
        <f t="shared" si="872"/>
        <v>0</v>
      </c>
      <c r="AP1684" s="29">
        <f t="shared" si="873"/>
        <v>0</v>
      </c>
      <c r="AQ1684" s="28" t="s">
        <v>10097</v>
      </c>
      <c r="AR1684" s="122">
        <v>20</v>
      </c>
      <c r="AS1684" s="122">
        <v>20</v>
      </c>
      <c r="AT1684" s="123">
        <f t="shared" si="856"/>
        <v>0</v>
      </c>
      <c r="AU1684" s="124">
        <f t="shared" si="857"/>
        <v>0</v>
      </c>
      <c r="AV1684" s="9" t="s">
        <v>12399</v>
      </c>
      <c r="AX1684" s="129"/>
      <c r="AY1684" s="139"/>
      <c r="AZ1684" s="139"/>
    </row>
    <row r="1685" spans="3:52" ht="50" customHeight="1">
      <c r="C1685" s="52" t="s">
        <v>6319</v>
      </c>
      <c r="D1685" s="130" t="s">
        <v>3830</v>
      </c>
      <c r="E1685" s="131" t="s">
        <v>6366</v>
      </c>
      <c r="F1685" s="132" t="s">
        <v>3831</v>
      </c>
      <c r="G1685" s="125">
        <v>1507.481</v>
      </c>
      <c r="H1685" s="122">
        <v>1614.28</v>
      </c>
      <c r="I1685" s="123">
        <f t="shared" si="858"/>
        <v>-106.79899999999998</v>
      </c>
      <c r="J1685" s="124">
        <f t="shared" si="859"/>
        <v>-6.6158906757192053</v>
      </c>
      <c r="K1685" s="125">
        <v>641.55999999999995</v>
      </c>
      <c r="L1685" s="122">
        <v>841.28899999999999</v>
      </c>
      <c r="M1685" s="123">
        <f t="shared" si="860"/>
        <v>-199.72900000000004</v>
      </c>
      <c r="N1685" s="124">
        <f t="shared" si="861"/>
        <v>-23.740831034281921</v>
      </c>
      <c r="O1685" s="125">
        <v>38.468000000000004</v>
      </c>
      <c r="P1685" s="122">
        <v>38.46</v>
      </c>
      <c r="Q1685" s="123">
        <f t="shared" si="862"/>
        <v>8.0000000000026716E-3</v>
      </c>
      <c r="R1685" s="124">
        <f t="shared" si="863"/>
        <v>2.0800832033288277E-2</v>
      </c>
      <c r="S1685" s="125">
        <v>827.45299999999997</v>
      </c>
      <c r="T1685" s="122">
        <v>734.53099999999995</v>
      </c>
      <c r="U1685" s="123">
        <f t="shared" si="864"/>
        <v>92.922000000000025</v>
      </c>
      <c r="V1685" s="124">
        <f t="shared" si="865"/>
        <v>12.650521216939792</v>
      </c>
      <c r="W1685" s="121" t="s">
        <v>10098</v>
      </c>
      <c r="X1685" s="122">
        <v>499</v>
      </c>
      <c r="Y1685" s="122">
        <v>379</v>
      </c>
      <c r="Z1685" s="123">
        <f t="shared" si="866"/>
        <v>120</v>
      </c>
      <c r="AA1685" s="124">
        <f t="shared" si="867"/>
        <v>31.662269129287601</v>
      </c>
      <c r="AB1685" s="28" t="s">
        <v>10099</v>
      </c>
      <c r="AC1685" s="122">
        <v>156</v>
      </c>
      <c r="AD1685" s="122">
        <v>150</v>
      </c>
      <c r="AE1685" s="123">
        <f t="shared" si="868"/>
        <v>6</v>
      </c>
      <c r="AF1685" s="29">
        <f t="shared" si="869"/>
        <v>4</v>
      </c>
      <c r="AG1685" s="28" t="s">
        <v>6441</v>
      </c>
      <c r="AH1685" s="122">
        <v>137</v>
      </c>
      <c r="AI1685" s="122">
        <v>137</v>
      </c>
      <c r="AJ1685" s="123">
        <f t="shared" si="870"/>
        <v>0</v>
      </c>
      <c r="AK1685" s="124">
        <f t="shared" si="871"/>
        <v>0</v>
      </c>
      <c r="AL1685" s="28" t="s">
        <v>10100</v>
      </c>
      <c r="AM1685" s="122">
        <v>35</v>
      </c>
      <c r="AN1685" s="122">
        <v>36</v>
      </c>
      <c r="AO1685" s="123">
        <f t="shared" si="872"/>
        <v>-1</v>
      </c>
      <c r="AP1685" s="29">
        <f t="shared" si="873"/>
        <v>-2.7777777777777777</v>
      </c>
      <c r="AQ1685" s="28" t="s">
        <v>6418</v>
      </c>
      <c r="AR1685" s="122">
        <v>0</v>
      </c>
      <c r="AS1685" s="122">
        <v>33</v>
      </c>
      <c r="AT1685" s="123">
        <f t="shared" si="856"/>
        <v>-33</v>
      </c>
      <c r="AU1685" s="124">
        <f t="shared" si="857"/>
        <v>-100</v>
      </c>
      <c r="AV1685" s="9" t="s">
        <v>12400</v>
      </c>
      <c r="AX1685" s="129"/>
      <c r="AY1685" s="139"/>
      <c r="AZ1685" s="139"/>
    </row>
    <row r="1686" spans="3:52" ht="50" customHeight="1">
      <c r="C1686" s="52" t="s">
        <v>6319</v>
      </c>
      <c r="D1686" s="130" t="s">
        <v>3832</v>
      </c>
      <c r="E1686" s="131" t="s">
        <v>6366</v>
      </c>
      <c r="F1686" s="132" t="s">
        <v>3833</v>
      </c>
      <c r="G1686" s="125">
        <v>3279.68</v>
      </c>
      <c r="H1686" s="122">
        <v>3197.8090000000002</v>
      </c>
      <c r="I1686" s="123">
        <f t="shared" si="858"/>
        <v>81.87099999999964</v>
      </c>
      <c r="J1686" s="124">
        <f t="shared" si="859"/>
        <v>2.5602217017964373</v>
      </c>
      <c r="K1686" s="125">
        <v>1718.953</v>
      </c>
      <c r="L1686" s="122">
        <v>1674.5139999999999</v>
      </c>
      <c r="M1686" s="123">
        <f t="shared" si="860"/>
        <v>44.439000000000078</v>
      </c>
      <c r="N1686" s="124">
        <f t="shared" si="861"/>
        <v>2.6538446379068841</v>
      </c>
      <c r="O1686" s="125">
        <v>7.875</v>
      </c>
      <c r="P1686" s="122">
        <v>7.8739999999999997</v>
      </c>
      <c r="Q1686" s="123">
        <f t="shared" si="862"/>
        <v>1.000000000000334E-3</v>
      </c>
      <c r="R1686" s="124">
        <f t="shared" si="863"/>
        <v>1.2700025400055041E-2</v>
      </c>
      <c r="S1686" s="125">
        <v>1552.8520000000001</v>
      </c>
      <c r="T1686" s="122">
        <v>1515.421</v>
      </c>
      <c r="U1686" s="123">
        <f t="shared" si="864"/>
        <v>37.43100000000004</v>
      </c>
      <c r="V1686" s="124">
        <f t="shared" si="865"/>
        <v>2.4700066846110773</v>
      </c>
      <c r="W1686" s="121" t="s">
        <v>6441</v>
      </c>
      <c r="X1686" s="122">
        <v>1197</v>
      </c>
      <c r="Y1686" s="122">
        <v>1208</v>
      </c>
      <c r="Z1686" s="123">
        <f t="shared" si="866"/>
        <v>-11</v>
      </c>
      <c r="AA1686" s="124">
        <f t="shared" si="867"/>
        <v>-0.91059602649006621</v>
      </c>
      <c r="AB1686" s="28" t="s">
        <v>6613</v>
      </c>
      <c r="AC1686" s="122">
        <v>212</v>
      </c>
      <c r="AD1686" s="122">
        <v>190</v>
      </c>
      <c r="AE1686" s="123">
        <f t="shared" si="868"/>
        <v>22</v>
      </c>
      <c r="AF1686" s="29">
        <f t="shared" si="869"/>
        <v>11.578947368421053</v>
      </c>
      <c r="AG1686" s="28" t="s">
        <v>10101</v>
      </c>
      <c r="AH1686" s="122">
        <v>42</v>
      </c>
      <c r="AI1686" s="122">
        <v>16</v>
      </c>
      <c r="AJ1686" s="123">
        <f t="shared" si="870"/>
        <v>26</v>
      </c>
      <c r="AK1686" s="124">
        <f t="shared" si="871"/>
        <v>162.5</v>
      </c>
      <c r="AL1686" s="28" t="s">
        <v>10102</v>
      </c>
      <c r="AM1686" s="122">
        <v>35</v>
      </c>
      <c r="AN1686" s="122">
        <v>36</v>
      </c>
      <c r="AO1686" s="123">
        <f t="shared" si="872"/>
        <v>-1</v>
      </c>
      <c r="AP1686" s="29">
        <f t="shared" si="873"/>
        <v>-2.7777777777777777</v>
      </c>
      <c r="AQ1686" s="28" t="s">
        <v>10103</v>
      </c>
      <c r="AR1686" s="122">
        <v>28</v>
      </c>
      <c r="AS1686" s="122">
        <v>28</v>
      </c>
      <c r="AT1686" s="123">
        <f t="shared" si="856"/>
        <v>0</v>
      </c>
      <c r="AU1686" s="124">
        <f t="shared" si="857"/>
        <v>0</v>
      </c>
      <c r="AV1686" s="9" t="s">
        <v>12401</v>
      </c>
      <c r="AX1686" s="129"/>
      <c r="AY1686" s="139"/>
      <c r="AZ1686" s="139"/>
    </row>
    <row r="1687" spans="3:52" ht="50" customHeight="1">
      <c r="C1687" s="52" t="s">
        <v>6319</v>
      </c>
      <c r="D1687" s="130" t="s">
        <v>3834</v>
      </c>
      <c r="E1687" s="131" t="s">
        <v>6366</v>
      </c>
      <c r="F1687" s="132" t="s">
        <v>3835</v>
      </c>
      <c r="G1687" s="125">
        <v>2548.2150000000001</v>
      </c>
      <c r="H1687" s="122">
        <v>2631.4349999999999</v>
      </c>
      <c r="I1687" s="123">
        <f t="shared" si="858"/>
        <v>-83.2199999999998</v>
      </c>
      <c r="J1687" s="124">
        <f t="shared" si="859"/>
        <v>-3.1625329905545758</v>
      </c>
      <c r="K1687" s="125">
        <v>1177.002</v>
      </c>
      <c r="L1687" s="122">
        <v>1235.27</v>
      </c>
      <c r="M1687" s="123">
        <f t="shared" si="860"/>
        <v>-58.268000000000029</v>
      </c>
      <c r="N1687" s="124">
        <f t="shared" si="861"/>
        <v>-4.717025427639304</v>
      </c>
      <c r="O1687" s="125">
        <v>209.8</v>
      </c>
      <c r="P1687" s="122">
        <v>209.505</v>
      </c>
      <c r="Q1687" s="123">
        <f t="shared" si="862"/>
        <v>0.29500000000001592</v>
      </c>
      <c r="R1687" s="124">
        <f t="shared" si="863"/>
        <v>0.14080809527219681</v>
      </c>
      <c r="S1687" s="125">
        <v>1161.413</v>
      </c>
      <c r="T1687" s="122">
        <v>1186.6600000000001</v>
      </c>
      <c r="U1687" s="123">
        <f t="shared" si="864"/>
        <v>-25.247000000000071</v>
      </c>
      <c r="V1687" s="124">
        <f t="shared" si="865"/>
        <v>-2.1275681324052442</v>
      </c>
      <c r="W1687" s="121" t="s">
        <v>7734</v>
      </c>
      <c r="X1687" s="122">
        <v>420</v>
      </c>
      <c r="Y1687" s="122">
        <v>444</v>
      </c>
      <c r="Z1687" s="123">
        <f t="shared" si="866"/>
        <v>-24</v>
      </c>
      <c r="AA1687" s="124">
        <f t="shared" si="867"/>
        <v>-5.4054054054054053</v>
      </c>
      <c r="AB1687" s="28" t="s">
        <v>10104</v>
      </c>
      <c r="AC1687" s="122">
        <v>242</v>
      </c>
      <c r="AD1687" s="122">
        <v>242</v>
      </c>
      <c r="AE1687" s="123">
        <f t="shared" si="868"/>
        <v>0</v>
      </c>
      <c r="AF1687" s="29">
        <f t="shared" si="869"/>
        <v>0</v>
      </c>
      <c r="AG1687" s="28" t="s">
        <v>6613</v>
      </c>
      <c r="AH1687" s="122">
        <v>162</v>
      </c>
      <c r="AI1687" s="122">
        <v>162</v>
      </c>
      <c r="AJ1687" s="123">
        <f t="shared" si="870"/>
        <v>0</v>
      </c>
      <c r="AK1687" s="124">
        <f t="shared" si="871"/>
        <v>0</v>
      </c>
      <c r="AL1687" s="28" t="s">
        <v>10105</v>
      </c>
      <c r="AM1687" s="122">
        <v>160</v>
      </c>
      <c r="AN1687" s="122">
        <v>160</v>
      </c>
      <c r="AO1687" s="123">
        <f t="shared" si="872"/>
        <v>0</v>
      </c>
      <c r="AP1687" s="29">
        <f t="shared" si="873"/>
        <v>0</v>
      </c>
      <c r="AQ1687" s="28" t="s">
        <v>10106</v>
      </c>
      <c r="AR1687" s="122">
        <v>122</v>
      </c>
      <c r="AS1687" s="122">
        <v>122</v>
      </c>
      <c r="AT1687" s="123">
        <f t="shared" si="856"/>
        <v>0</v>
      </c>
      <c r="AU1687" s="124">
        <f t="shared" si="857"/>
        <v>0</v>
      </c>
      <c r="AV1687" s="9" t="s">
        <v>10107</v>
      </c>
      <c r="AX1687" s="129"/>
      <c r="AY1687" s="139"/>
      <c r="AZ1687" s="139"/>
    </row>
    <row r="1688" spans="3:52" ht="50" customHeight="1">
      <c r="C1688" s="52" t="s">
        <v>6319</v>
      </c>
      <c r="D1688" s="130" t="s">
        <v>3836</v>
      </c>
      <c r="E1688" s="131" t="s">
        <v>6366</v>
      </c>
      <c r="F1688" s="132" t="s">
        <v>3837</v>
      </c>
      <c r="G1688" s="125">
        <v>2203.8679999999999</v>
      </c>
      <c r="H1688" s="122">
        <v>2211.9920000000002</v>
      </c>
      <c r="I1688" s="123">
        <f t="shared" si="858"/>
        <v>-8.124000000000251</v>
      </c>
      <c r="J1688" s="124">
        <f t="shared" si="859"/>
        <v>-0.36727076770622363</v>
      </c>
      <c r="K1688" s="125">
        <v>1018.01</v>
      </c>
      <c r="L1688" s="122">
        <v>1295.1859999999999</v>
      </c>
      <c r="M1688" s="123">
        <f t="shared" si="860"/>
        <v>-277.17599999999993</v>
      </c>
      <c r="N1688" s="124">
        <f t="shared" si="861"/>
        <v>-21.400478386888054</v>
      </c>
      <c r="O1688" s="125">
        <v>245.11199999999999</v>
      </c>
      <c r="P1688" s="122">
        <v>204.773</v>
      </c>
      <c r="Q1688" s="123">
        <f t="shared" si="862"/>
        <v>40.338999999999999</v>
      </c>
      <c r="R1688" s="124">
        <f t="shared" si="863"/>
        <v>19.699374429246042</v>
      </c>
      <c r="S1688" s="125">
        <v>940.74599999999998</v>
      </c>
      <c r="T1688" s="122">
        <v>712.03300000000002</v>
      </c>
      <c r="U1688" s="123">
        <f t="shared" si="864"/>
        <v>228.71299999999997</v>
      </c>
      <c r="V1688" s="124">
        <f t="shared" si="865"/>
        <v>32.121123599608445</v>
      </c>
      <c r="W1688" s="121" t="s">
        <v>6403</v>
      </c>
      <c r="X1688" s="122">
        <v>776</v>
      </c>
      <c r="Y1688" s="122">
        <v>500</v>
      </c>
      <c r="Z1688" s="123">
        <f t="shared" si="866"/>
        <v>276</v>
      </c>
      <c r="AA1688" s="124">
        <f t="shared" si="867"/>
        <v>55.2</v>
      </c>
      <c r="AB1688" s="28" t="s">
        <v>6396</v>
      </c>
      <c r="AC1688" s="122">
        <v>120</v>
      </c>
      <c r="AD1688" s="122">
        <v>145</v>
      </c>
      <c r="AE1688" s="123">
        <f t="shared" si="868"/>
        <v>-25</v>
      </c>
      <c r="AF1688" s="29">
        <f t="shared" si="869"/>
        <v>-17.241379310344829</v>
      </c>
      <c r="AG1688" s="28" t="s">
        <v>6443</v>
      </c>
      <c r="AH1688" s="122">
        <v>45</v>
      </c>
      <c r="AI1688" s="122">
        <v>67</v>
      </c>
      <c r="AJ1688" s="123">
        <f t="shared" si="870"/>
        <v>-22</v>
      </c>
      <c r="AK1688" s="124">
        <f t="shared" si="871"/>
        <v>-32.835820895522389</v>
      </c>
      <c r="AL1688" s="28" t="s">
        <v>6421</v>
      </c>
      <c r="AM1688" s="122" t="s">
        <v>6421</v>
      </c>
      <c r="AN1688" s="122" t="s">
        <v>6421</v>
      </c>
      <c r="AO1688" s="123" t="s">
        <v>6421</v>
      </c>
      <c r="AP1688" s="29" t="s">
        <v>6421</v>
      </c>
      <c r="AQ1688" s="28" t="s">
        <v>6421</v>
      </c>
      <c r="AR1688" s="122" t="s">
        <v>6421</v>
      </c>
      <c r="AS1688" s="122" t="s">
        <v>6421</v>
      </c>
      <c r="AT1688" s="123" t="s">
        <v>6421</v>
      </c>
      <c r="AU1688" s="124" t="s">
        <v>6421</v>
      </c>
      <c r="AV1688" s="9" t="s">
        <v>10108</v>
      </c>
      <c r="AX1688" s="129"/>
      <c r="AY1688" s="139"/>
      <c r="AZ1688" s="139"/>
    </row>
    <row r="1689" spans="3:52" ht="50" customHeight="1">
      <c r="C1689" s="52" t="s">
        <v>6320</v>
      </c>
      <c r="D1689" s="130" t="s">
        <v>3838</v>
      </c>
      <c r="E1689" s="131" t="s">
        <v>6366</v>
      </c>
      <c r="F1689" s="132" t="s">
        <v>3839</v>
      </c>
      <c r="G1689" s="125">
        <v>12.311</v>
      </c>
      <c r="H1689" s="122">
        <v>15.641</v>
      </c>
      <c r="I1689" s="123">
        <f t="shared" si="858"/>
        <v>-3.33</v>
      </c>
      <c r="J1689" s="124">
        <f t="shared" si="859"/>
        <v>-21.290198836391536</v>
      </c>
      <c r="K1689" s="125" t="s">
        <v>11904</v>
      </c>
      <c r="L1689" s="122" t="s">
        <v>11904</v>
      </c>
      <c r="M1689" s="123" t="s">
        <v>11837</v>
      </c>
      <c r="N1689" s="124" t="s">
        <v>11837</v>
      </c>
      <c r="O1689" s="125" t="s">
        <v>11840</v>
      </c>
      <c r="P1689" s="122" t="s">
        <v>11840</v>
      </c>
      <c r="Q1689" s="123" t="s">
        <v>11839</v>
      </c>
      <c r="R1689" s="124" t="s">
        <v>11840</v>
      </c>
      <c r="S1689" s="125">
        <v>12.311</v>
      </c>
      <c r="T1689" s="122">
        <v>15.641</v>
      </c>
      <c r="U1689" s="123">
        <f t="shared" si="864"/>
        <v>-3.33</v>
      </c>
      <c r="V1689" s="124">
        <f t="shared" si="865"/>
        <v>-21.290198836391536</v>
      </c>
      <c r="W1689" s="121" t="s">
        <v>10109</v>
      </c>
      <c r="X1689" s="122">
        <v>9</v>
      </c>
      <c r="Y1689" s="122">
        <v>13</v>
      </c>
      <c r="Z1689" s="123">
        <f t="shared" si="866"/>
        <v>-4</v>
      </c>
      <c r="AA1689" s="124">
        <f t="shared" si="867"/>
        <v>-30.76923076923077</v>
      </c>
      <c r="AB1689" s="28" t="s">
        <v>10110</v>
      </c>
      <c r="AC1689" s="122">
        <v>3</v>
      </c>
      <c r="AD1689" s="122">
        <v>3</v>
      </c>
      <c r="AE1689" s="123">
        <f t="shared" si="868"/>
        <v>0</v>
      </c>
      <c r="AF1689" s="29">
        <f t="shared" si="869"/>
        <v>0</v>
      </c>
      <c r="AG1689" s="122" t="s">
        <v>6421</v>
      </c>
      <c r="AH1689" s="122" t="s">
        <v>6421</v>
      </c>
      <c r="AI1689" s="122" t="s">
        <v>6421</v>
      </c>
      <c r="AJ1689" s="122" t="s">
        <v>6421</v>
      </c>
      <c r="AK1689" s="122" t="s">
        <v>6421</v>
      </c>
      <c r="AL1689" s="28" t="s">
        <v>6421</v>
      </c>
      <c r="AM1689" s="122" t="s">
        <v>6421</v>
      </c>
      <c r="AN1689" s="122" t="s">
        <v>6421</v>
      </c>
      <c r="AO1689" s="123" t="s">
        <v>6421</v>
      </c>
      <c r="AP1689" s="29" t="s">
        <v>6421</v>
      </c>
      <c r="AQ1689" s="28" t="s">
        <v>6421</v>
      </c>
      <c r="AR1689" s="122" t="s">
        <v>6421</v>
      </c>
      <c r="AS1689" s="122" t="s">
        <v>6421</v>
      </c>
      <c r="AT1689" s="123" t="s">
        <v>6421</v>
      </c>
      <c r="AU1689" s="124" t="s">
        <v>6421</v>
      </c>
      <c r="AV1689" s="104"/>
      <c r="AX1689" s="129"/>
      <c r="AY1689" s="139"/>
      <c r="AZ1689" s="139"/>
    </row>
    <row r="1690" spans="3:52" ht="50" customHeight="1">
      <c r="C1690" s="52" t="s">
        <v>6320</v>
      </c>
      <c r="D1690" s="130" t="s">
        <v>3840</v>
      </c>
      <c r="E1690" s="131" t="s">
        <v>6366</v>
      </c>
      <c r="F1690" s="132" t="s">
        <v>3841</v>
      </c>
      <c r="G1690" s="125">
        <v>128.001</v>
      </c>
      <c r="H1690" s="122">
        <v>122.96299999999999</v>
      </c>
      <c r="I1690" s="123">
        <f t="shared" si="858"/>
        <v>5.0380000000000109</v>
      </c>
      <c r="J1690" s="124">
        <f t="shared" si="859"/>
        <v>4.0971674406122265</v>
      </c>
      <c r="K1690" s="125" t="s">
        <v>11904</v>
      </c>
      <c r="L1690" s="122" t="s">
        <v>11904</v>
      </c>
      <c r="M1690" s="123" t="s">
        <v>11837</v>
      </c>
      <c r="N1690" s="124" t="s">
        <v>11837</v>
      </c>
      <c r="O1690" s="125" t="s">
        <v>11840</v>
      </c>
      <c r="P1690" s="122" t="s">
        <v>11840</v>
      </c>
      <c r="Q1690" s="123" t="s">
        <v>11839</v>
      </c>
      <c r="R1690" s="124" t="s">
        <v>11840</v>
      </c>
      <c r="S1690" s="125">
        <v>128.001</v>
      </c>
      <c r="T1690" s="122">
        <v>122.96299999999999</v>
      </c>
      <c r="U1690" s="123">
        <f t="shared" si="864"/>
        <v>5.0380000000000109</v>
      </c>
      <c r="V1690" s="124">
        <f t="shared" si="865"/>
        <v>4.0971674406122265</v>
      </c>
      <c r="W1690" s="121" t="s">
        <v>10111</v>
      </c>
      <c r="X1690" s="122">
        <v>76</v>
      </c>
      <c r="Y1690" s="122">
        <v>75</v>
      </c>
      <c r="Z1690" s="123">
        <f t="shared" si="866"/>
        <v>1</v>
      </c>
      <c r="AA1690" s="124">
        <f t="shared" si="867"/>
        <v>1.3333333333333335</v>
      </c>
      <c r="AB1690" s="28" t="s">
        <v>10112</v>
      </c>
      <c r="AC1690" s="122">
        <v>32</v>
      </c>
      <c r="AD1690" s="122">
        <v>32</v>
      </c>
      <c r="AE1690" s="123">
        <f t="shared" si="868"/>
        <v>0</v>
      </c>
      <c r="AF1690" s="29">
        <f t="shared" si="869"/>
        <v>0</v>
      </c>
      <c r="AG1690" s="28" t="s">
        <v>6532</v>
      </c>
      <c r="AH1690" s="122">
        <v>20</v>
      </c>
      <c r="AI1690" s="122">
        <v>16</v>
      </c>
      <c r="AJ1690" s="123">
        <f t="shared" si="870"/>
        <v>4</v>
      </c>
      <c r="AK1690" s="124">
        <f t="shared" si="871"/>
        <v>25</v>
      </c>
      <c r="AL1690" s="28" t="s">
        <v>6421</v>
      </c>
      <c r="AM1690" s="122" t="s">
        <v>6421</v>
      </c>
      <c r="AN1690" s="122" t="s">
        <v>6421</v>
      </c>
      <c r="AO1690" s="123" t="s">
        <v>6421</v>
      </c>
      <c r="AP1690" s="29" t="s">
        <v>6421</v>
      </c>
      <c r="AQ1690" s="28" t="s">
        <v>6421</v>
      </c>
      <c r="AR1690" s="122" t="s">
        <v>6421</v>
      </c>
      <c r="AS1690" s="122" t="s">
        <v>6421</v>
      </c>
      <c r="AT1690" s="123" t="s">
        <v>6421</v>
      </c>
      <c r="AU1690" s="124" t="s">
        <v>6421</v>
      </c>
      <c r="AV1690" s="104"/>
      <c r="AX1690" s="129"/>
      <c r="AY1690" s="139"/>
      <c r="AZ1690" s="139"/>
    </row>
    <row r="1691" spans="3:52" ht="50" customHeight="1">
      <c r="C1691" s="52" t="s">
        <v>6320</v>
      </c>
      <c r="D1691" s="106" t="s">
        <v>3842</v>
      </c>
      <c r="E1691" s="107" t="s">
        <v>6366</v>
      </c>
      <c r="F1691" s="108" t="s">
        <v>3843</v>
      </c>
      <c r="G1691" s="125">
        <v>169.958</v>
      </c>
      <c r="H1691" s="122">
        <v>179.84299999999999</v>
      </c>
      <c r="I1691" s="123">
        <f t="shared" si="858"/>
        <v>-9.8849999999999909</v>
      </c>
      <c r="J1691" s="124">
        <f t="shared" si="859"/>
        <v>-5.4964608019216721</v>
      </c>
      <c r="K1691" s="125" t="s">
        <v>11904</v>
      </c>
      <c r="L1691" s="122" t="s">
        <v>11904</v>
      </c>
      <c r="M1691" s="123" t="s">
        <v>11837</v>
      </c>
      <c r="N1691" s="124" t="s">
        <v>11837</v>
      </c>
      <c r="O1691" s="125" t="s">
        <v>11840</v>
      </c>
      <c r="P1691" s="122" t="s">
        <v>11840</v>
      </c>
      <c r="Q1691" s="123" t="s">
        <v>11839</v>
      </c>
      <c r="R1691" s="124" t="s">
        <v>11840</v>
      </c>
      <c r="S1691" s="125">
        <v>169.958</v>
      </c>
      <c r="T1691" s="122">
        <v>179.84299999999999</v>
      </c>
      <c r="U1691" s="123">
        <f t="shared" si="864"/>
        <v>-9.8849999999999909</v>
      </c>
      <c r="V1691" s="124">
        <f t="shared" si="865"/>
        <v>-5.4964608019216721</v>
      </c>
      <c r="W1691" s="121" t="s">
        <v>6532</v>
      </c>
      <c r="X1691" s="122">
        <v>102</v>
      </c>
      <c r="Y1691" s="122">
        <v>95</v>
      </c>
      <c r="Z1691" s="123">
        <f t="shared" si="866"/>
        <v>7</v>
      </c>
      <c r="AA1691" s="124">
        <f t="shared" si="867"/>
        <v>7.3684210526315779</v>
      </c>
      <c r="AB1691" s="28" t="s">
        <v>10112</v>
      </c>
      <c r="AC1691" s="122">
        <v>40</v>
      </c>
      <c r="AD1691" s="122">
        <v>57</v>
      </c>
      <c r="AE1691" s="123">
        <f t="shared" si="868"/>
        <v>-17</v>
      </c>
      <c r="AF1691" s="29">
        <f t="shared" si="869"/>
        <v>-29.82456140350877</v>
      </c>
      <c r="AG1691" s="28" t="s">
        <v>10111</v>
      </c>
      <c r="AH1691" s="122">
        <v>29</v>
      </c>
      <c r="AI1691" s="122">
        <v>29</v>
      </c>
      <c r="AJ1691" s="123">
        <f t="shared" si="870"/>
        <v>0</v>
      </c>
      <c r="AK1691" s="124">
        <f t="shared" si="871"/>
        <v>0</v>
      </c>
      <c r="AL1691" s="28" t="s">
        <v>6421</v>
      </c>
      <c r="AM1691" s="122" t="s">
        <v>6421</v>
      </c>
      <c r="AN1691" s="122" t="s">
        <v>6421</v>
      </c>
      <c r="AO1691" s="123" t="s">
        <v>6421</v>
      </c>
      <c r="AP1691" s="29" t="s">
        <v>6421</v>
      </c>
      <c r="AQ1691" s="28" t="s">
        <v>6421</v>
      </c>
      <c r="AR1691" s="122" t="s">
        <v>6421</v>
      </c>
      <c r="AS1691" s="122" t="s">
        <v>6421</v>
      </c>
      <c r="AT1691" s="123" t="s">
        <v>6421</v>
      </c>
      <c r="AU1691" s="124" t="s">
        <v>6421</v>
      </c>
      <c r="AV1691" s="8"/>
      <c r="AX1691" s="129"/>
      <c r="AY1691" s="139"/>
      <c r="AZ1691" s="139"/>
    </row>
    <row r="1692" spans="3:52" ht="50" customHeight="1">
      <c r="C1692" s="52" t="s">
        <v>6320</v>
      </c>
      <c r="D1692" s="106" t="s">
        <v>3844</v>
      </c>
      <c r="E1692" s="107" t="s">
        <v>6366</v>
      </c>
      <c r="F1692" s="108" t="s">
        <v>3845</v>
      </c>
      <c r="G1692" s="125">
        <v>139.31299999999999</v>
      </c>
      <c r="H1692" s="122">
        <v>141.86799999999999</v>
      </c>
      <c r="I1692" s="123">
        <f t="shared" si="858"/>
        <v>-2.5550000000000068</v>
      </c>
      <c r="J1692" s="124">
        <f t="shared" si="859"/>
        <v>-1.800969915696286</v>
      </c>
      <c r="K1692" s="125" t="s">
        <v>11904</v>
      </c>
      <c r="L1692" s="122" t="s">
        <v>11904</v>
      </c>
      <c r="M1692" s="123" t="s">
        <v>11837</v>
      </c>
      <c r="N1692" s="124" t="s">
        <v>11837</v>
      </c>
      <c r="O1692" s="125" t="s">
        <v>11840</v>
      </c>
      <c r="P1692" s="122" t="s">
        <v>11840</v>
      </c>
      <c r="Q1692" s="123" t="s">
        <v>11839</v>
      </c>
      <c r="R1692" s="124" t="s">
        <v>11840</v>
      </c>
      <c r="S1692" s="125">
        <v>139.31299999999999</v>
      </c>
      <c r="T1692" s="122">
        <v>141.86799999999999</v>
      </c>
      <c r="U1692" s="123">
        <f t="shared" si="864"/>
        <v>-2.5550000000000068</v>
      </c>
      <c r="V1692" s="124">
        <f t="shared" si="865"/>
        <v>-1.800969915696286</v>
      </c>
      <c r="W1692" s="121" t="s">
        <v>6532</v>
      </c>
      <c r="X1692" s="122">
        <v>87</v>
      </c>
      <c r="Y1692" s="122">
        <v>84</v>
      </c>
      <c r="Z1692" s="123">
        <f t="shared" si="866"/>
        <v>3</v>
      </c>
      <c r="AA1692" s="124">
        <f t="shared" si="867"/>
        <v>3.5714285714285712</v>
      </c>
      <c r="AB1692" s="28" t="s">
        <v>10111</v>
      </c>
      <c r="AC1692" s="122">
        <v>33</v>
      </c>
      <c r="AD1692" s="122">
        <v>40</v>
      </c>
      <c r="AE1692" s="123">
        <f t="shared" si="868"/>
        <v>-7</v>
      </c>
      <c r="AF1692" s="29">
        <f t="shared" si="869"/>
        <v>-17.5</v>
      </c>
      <c r="AG1692" s="28" t="s">
        <v>10112</v>
      </c>
      <c r="AH1692" s="122">
        <v>19</v>
      </c>
      <c r="AI1692" s="122">
        <v>18</v>
      </c>
      <c r="AJ1692" s="123">
        <f t="shared" si="870"/>
        <v>1</v>
      </c>
      <c r="AK1692" s="124">
        <f t="shared" si="871"/>
        <v>5.5555555555555554</v>
      </c>
      <c r="AL1692" s="28" t="s">
        <v>6421</v>
      </c>
      <c r="AM1692" s="122" t="s">
        <v>6421</v>
      </c>
      <c r="AN1692" s="122" t="s">
        <v>6421</v>
      </c>
      <c r="AO1692" s="123" t="s">
        <v>6421</v>
      </c>
      <c r="AP1692" s="29" t="s">
        <v>6421</v>
      </c>
      <c r="AQ1692" s="28" t="s">
        <v>6421</v>
      </c>
      <c r="AR1692" s="122" t="s">
        <v>6421</v>
      </c>
      <c r="AS1692" s="122" t="s">
        <v>6421</v>
      </c>
      <c r="AT1692" s="123" t="s">
        <v>6421</v>
      </c>
      <c r="AU1692" s="124" t="s">
        <v>6421</v>
      </c>
      <c r="AV1692" s="8"/>
      <c r="AX1692" s="129"/>
      <c r="AY1692" s="139"/>
      <c r="AZ1692" s="139"/>
    </row>
    <row r="1693" spans="3:52" ht="50" customHeight="1">
      <c r="C1693" s="52" t="s">
        <v>6320</v>
      </c>
      <c r="D1693" s="130" t="s">
        <v>3846</v>
      </c>
      <c r="E1693" s="131" t="s">
        <v>6366</v>
      </c>
      <c r="F1693" s="132" t="s">
        <v>3847</v>
      </c>
      <c r="G1693" s="125">
        <v>10.16</v>
      </c>
      <c r="H1693" s="122">
        <v>25.158000000000001</v>
      </c>
      <c r="I1693" s="123">
        <f t="shared" si="858"/>
        <v>-14.998000000000001</v>
      </c>
      <c r="J1693" s="124">
        <f t="shared" si="859"/>
        <v>-59.615231735432076</v>
      </c>
      <c r="K1693" s="125" t="s">
        <v>11904</v>
      </c>
      <c r="L1693" s="122" t="s">
        <v>11904</v>
      </c>
      <c r="M1693" s="123" t="s">
        <v>11837</v>
      </c>
      <c r="N1693" s="124" t="s">
        <v>11837</v>
      </c>
      <c r="O1693" s="125" t="s">
        <v>11840</v>
      </c>
      <c r="P1693" s="122" t="s">
        <v>11840</v>
      </c>
      <c r="Q1693" s="123" t="s">
        <v>11839</v>
      </c>
      <c r="R1693" s="124" t="s">
        <v>11840</v>
      </c>
      <c r="S1693" s="125">
        <v>10.16</v>
      </c>
      <c r="T1693" s="122">
        <v>25.158000000000001</v>
      </c>
      <c r="U1693" s="123">
        <f t="shared" si="864"/>
        <v>-14.998000000000001</v>
      </c>
      <c r="V1693" s="124">
        <f t="shared" si="865"/>
        <v>-59.615231735432076</v>
      </c>
      <c r="W1693" s="121" t="s">
        <v>10113</v>
      </c>
      <c r="X1693" s="122">
        <v>10</v>
      </c>
      <c r="Y1693" s="122">
        <v>25</v>
      </c>
      <c r="Z1693" s="123">
        <f t="shared" si="866"/>
        <v>-15</v>
      </c>
      <c r="AA1693" s="124">
        <f t="shared" si="867"/>
        <v>-60</v>
      </c>
      <c r="AB1693" s="28" t="s">
        <v>11839</v>
      </c>
      <c r="AC1693" s="122" t="s">
        <v>11839</v>
      </c>
      <c r="AD1693" s="122" t="s">
        <v>11839</v>
      </c>
      <c r="AE1693" s="123" t="s">
        <v>11839</v>
      </c>
      <c r="AF1693" s="29" t="s">
        <v>11839</v>
      </c>
      <c r="AG1693" s="28" t="s">
        <v>11839</v>
      </c>
      <c r="AH1693" s="122" t="s">
        <v>11839</v>
      </c>
      <c r="AI1693" s="122" t="s">
        <v>11839</v>
      </c>
      <c r="AJ1693" s="123" t="s">
        <v>11839</v>
      </c>
      <c r="AK1693" s="124" t="s">
        <v>11839</v>
      </c>
      <c r="AL1693" s="28" t="s">
        <v>11839</v>
      </c>
      <c r="AM1693" s="122" t="s">
        <v>11839</v>
      </c>
      <c r="AN1693" s="122" t="s">
        <v>11839</v>
      </c>
      <c r="AO1693" s="123" t="s">
        <v>11839</v>
      </c>
      <c r="AP1693" s="29" t="s">
        <v>11839</v>
      </c>
      <c r="AQ1693" s="28" t="s">
        <v>11839</v>
      </c>
      <c r="AR1693" s="122" t="s">
        <v>11839</v>
      </c>
      <c r="AS1693" s="122" t="s">
        <v>11839</v>
      </c>
      <c r="AT1693" s="123" t="s">
        <v>11839</v>
      </c>
      <c r="AU1693" s="124" t="s">
        <v>11837</v>
      </c>
      <c r="AV1693" s="104"/>
      <c r="AX1693" s="129"/>
      <c r="AY1693" s="139"/>
      <c r="AZ1693" s="139"/>
    </row>
    <row r="1694" spans="3:52" ht="50" customHeight="1">
      <c r="C1694" s="52" t="s">
        <v>6320</v>
      </c>
      <c r="D1694" s="130" t="s">
        <v>3854</v>
      </c>
      <c r="E1694" s="131" t="s">
        <v>6366</v>
      </c>
      <c r="F1694" s="132" t="s">
        <v>3855</v>
      </c>
      <c r="G1694" s="125">
        <v>13.5</v>
      </c>
      <c r="H1694" s="122">
        <v>15.317</v>
      </c>
      <c r="I1694" s="123">
        <f t="shared" si="858"/>
        <v>-1.8170000000000002</v>
      </c>
      <c r="J1694" s="124">
        <f t="shared" si="859"/>
        <v>-11.862636286479077</v>
      </c>
      <c r="K1694" s="125">
        <v>13.5</v>
      </c>
      <c r="L1694" s="122">
        <v>15.317</v>
      </c>
      <c r="M1694" s="123">
        <f t="shared" si="860"/>
        <v>-1.8170000000000002</v>
      </c>
      <c r="N1694" s="124">
        <f t="shared" si="861"/>
        <v>-11.862636286479077</v>
      </c>
      <c r="O1694" s="125" t="s">
        <v>11840</v>
      </c>
      <c r="P1694" s="122" t="s">
        <v>11840</v>
      </c>
      <c r="Q1694" s="123" t="s">
        <v>11839</v>
      </c>
      <c r="R1694" s="124" t="s">
        <v>11840</v>
      </c>
      <c r="S1694" s="125" t="s">
        <v>6421</v>
      </c>
      <c r="T1694" s="122" t="s">
        <v>6421</v>
      </c>
      <c r="U1694" s="123" t="s">
        <v>6421</v>
      </c>
      <c r="V1694" s="124" t="s">
        <v>6421</v>
      </c>
      <c r="W1694" s="121" t="s">
        <v>11839</v>
      </c>
      <c r="X1694" s="122" t="s">
        <v>11840</v>
      </c>
      <c r="Y1694" s="122" t="s">
        <v>11840</v>
      </c>
      <c r="Z1694" s="123" t="s">
        <v>11840</v>
      </c>
      <c r="AA1694" s="124" t="s">
        <v>11840</v>
      </c>
      <c r="AB1694" s="28" t="s">
        <v>11839</v>
      </c>
      <c r="AC1694" s="122" t="s">
        <v>11839</v>
      </c>
      <c r="AD1694" s="122" t="s">
        <v>11839</v>
      </c>
      <c r="AE1694" s="123" t="s">
        <v>11839</v>
      </c>
      <c r="AF1694" s="29" t="s">
        <v>11839</v>
      </c>
      <c r="AG1694" s="28" t="s">
        <v>11839</v>
      </c>
      <c r="AH1694" s="122" t="s">
        <v>11839</v>
      </c>
      <c r="AI1694" s="122" t="s">
        <v>11839</v>
      </c>
      <c r="AJ1694" s="123" t="s">
        <v>11839</v>
      </c>
      <c r="AK1694" s="124" t="s">
        <v>11839</v>
      </c>
      <c r="AL1694" s="28" t="s">
        <v>11839</v>
      </c>
      <c r="AM1694" s="122" t="s">
        <v>11839</v>
      </c>
      <c r="AN1694" s="122" t="s">
        <v>11839</v>
      </c>
      <c r="AO1694" s="123" t="s">
        <v>11839</v>
      </c>
      <c r="AP1694" s="29" t="s">
        <v>11839</v>
      </c>
      <c r="AQ1694" s="28" t="s">
        <v>11839</v>
      </c>
      <c r="AR1694" s="122" t="s">
        <v>11839</v>
      </c>
      <c r="AS1694" s="122" t="s">
        <v>11839</v>
      </c>
      <c r="AT1694" s="123" t="s">
        <v>11839</v>
      </c>
      <c r="AU1694" s="124" t="s">
        <v>11839</v>
      </c>
      <c r="AV1694" s="104"/>
      <c r="AX1694" s="129"/>
      <c r="AY1694" s="139"/>
      <c r="AZ1694" s="139"/>
    </row>
    <row r="1695" spans="3:52" ht="50" customHeight="1">
      <c r="C1695" s="52" t="s">
        <v>6320</v>
      </c>
      <c r="D1695" s="130" t="s">
        <v>3856</v>
      </c>
      <c r="E1695" s="131" t="s">
        <v>6366</v>
      </c>
      <c r="F1695" s="132" t="s">
        <v>3857</v>
      </c>
      <c r="G1695" s="125">
        <v>10.06</v>
      </c>
      <c r="H1695" s="122">
        <v>7.9459999999999997</v>
      </c>
      <c r="I1695" s="123">
        <f t="shared" si="858"/>
        <v>2.1140000000000008</v>
      </c>
      <c r="J1695" s="124">
        <f t="shared" si="859"/>
        <v>26.604580921218236</v>
      </c>
      <c r="K1695" s="125" t="s">
        <v>11904</v>
      </c>
      <c r="L1695" s="122" t="s">
        <v>11904</v>
      </c>
      <c r="M1695" s="123" t="s">
        <v>11837</v>
      </c>
      <c r="N1695" s="124" t="s">
        <v>11837</v>
      </c>
      <c r="O1695" s="125" t="s">
        <v>11840</v>
      </c>
      <c r="P1695" s="122" t="s">
        <v>11840</v>
      </c>
      <c r="Q1695" s="123" t="s">
        <v>11839</v>
      </c>
      <c r="R1695" s="124" t="s">
        <v>11840</v>
      </c>
      <c r="S1695" s="125">
        <v>10.06</v>
      </c>
      <c r="T1695" s="122">
        <v>7.9459999999999997</v>
      </c>
      <c r="U1695" s="123">
        <f t="shared" si="864"/>
        <v>2.1140000000000008</v>
      </c>
      <c r="V1695" s="124">
        <f t="shared" si="865"/>
        <v>26.604580921218236</v>
      </c>
      <c r="W1695" s="121" t="s">
        <v>10114</v>
      </c>
      <c r="X1695" s="122">
        <v>10</v>
      </c>
      <c r="Y1695" s="122">
        <v>8</v>
      </c>
      <c r="Z1695" s="123">
        <f t="shared" si="866"/>
        <v>2</v>
      </c>
      <c r="AA1695" s="124">
        <f t="shared" si="867"/>
        <v>25</v>
      </c>
      <c r="AB1695" s="28" t="s">
        <v>11839</v>
      </c>
      <c r="AC1695" s="122" t="s">
        <v>11839</v>
      </c>
      <c r="AD1695" s="122" t="s">
        <v>11839</v>
      </c>
      <c r="AE1695" s="123" t="s">
        <v>11839</v>
      </c>
      <c r="AF1695" s="29" t="s">
        <v>11839</v>
      </c>
      <c r="AG1695" s="28" t="s">
        <v>11839</v>
      </c>
      <c r="AH1695" s="122" t="s">
        <v>11839</v>
      </c>
      <c r="AI1695" s="122" t="s">
        <v>11839</v>
      </c>
      <c r="AJ1695" s="123" t="s">
        <v>11839</v>
      </c>
      <c r="AK1695" s="124" t="s">
        <v>11839</v>
      </c>
      <c r="AL1695" s="28" t="s">
        <v>11839</v>
      </c>
      <c r="AM1695" s="122" t="s">
        <v>11839</v>
      </c>
      <c r="AN1695" s="122" t="s">
        <v>11839</v>
      </c>
      <c r="AO1695" s="123" t="s">
        <v>11839</v>
      </c>
      <c r="AP1695" s="29" t="s">
        <v>11839</v>
      </c>
      <c r="AQ1695" s="28" t="s">
        <v>11839</v>
      </c>
      <c r="AR1695" s="122" t="s">
        <v>11839</v>
      </c>
      <c r="AS1695" s="122" t="s">
        <v>11839</v>
      </c>
      <c r="AT1695" s="123" t="s">
        <v>11839</v>
      </c>
      <c r="AU1695" s="124" t="s">
        <v>11837</v>
      </c>
      <c r="AV1695" s="104"/>
      <c r="AX1695" s="129"/>
      <c r="AY1695" s="139"/>
      <c r="AZ1695" s="139"/>
    </row>
    <row r="1696" spans="3:52" ht="50" customHeight="1">
      <c r="C1696" s="52" t="s">
        <v>6320</v>
      </c>
      <c r="D1696" s="130" t="s">
        <v>3862</v>
      </c>
      <c r="E1696" s="131" t="s">
        <v>6366</v>
      </c>
      <c r="F1696" s="132" t="s">
        <v>3863</v>
      </c>
      <c r="G1696" s="125">
        <v>619.69299999999998</v>
      </c>
      <c r="H1696" s="122">
        <v>594.32100000000003</v>
      </c>
      <c r="I1696" s="123">
        <f t="shared" si="858"/>
        <v>25.371999999999957</v>
      </c>
      <c r="J1696" s="124">
        <f t="shared" si="859"/>
        <v>4.2690734468410092</v>
      </c>
      <c r="K1696" s="125" t="s">
        <v>11904</v>
      </c>
      <c r="L1696" s="122" t="s">
        <v>11904</v>
      </c>
      <c r="M1696" s="123" t="s">
        <v>11837</v>
      </c>
      <c r="N1696" s="124" t="s">
        <v>11837</v>
      </c>
      <c r="O1696" s="125" t="s">
        <v>11840</v>
      </c>
      <c r="P1696" s="122" t="s">
        <v>11840</v>
      </c>
      <c r="Q1696" s="123" t="s">
        <v>11839</v>
      </c>
      <c r="R1696" s="124" t="s">
        <v>11840</v>
      </c>
      <c r="S1696" s="125">
        <v>619.69299999999998</v>
      </c>
      <c r="T1696" s="122">
        <v>594.32100000000003</v>
      </c>
      <c r="U1696" s="123">
        <f t="shared" si="864"/>
        <v>25.371999999999957</v>
      </c>
      <c r="V1696" s="124">
        <f t="shared" si="865"/>
        <v>4.2690734468410092</v>
      </c>
      <c r="W1696" s="121" t="s">
        <v>10115</v>
      </c>
      <c r="X1696" s="122">
        <v>469</v>
      </c>
      <c r="Y1696" s="122">
        <v>434</v>
      </c>
      <c r="Z1696" s="123">
        <f t="shared" si="866"/>
        <v>35</v>
      </c>
      <c r="AA1696" s="124">
        <f t="shared" si="867"/>
        <v>8.064516129032258</v>
      </c>
      <c r="AB1696" s="28" t="s">
        <v>10116</v>
      </c>
      <c r="AC1696" s="122">
        <v>103</v>
      </c>
      <c r="AD1696" s="122">
        <v>103</v>
      </c>
      <c r="AE1696" s="123">
        <f t="shared" si="868"/>
        <v>0</v>
      </c>
      <c r="AF1696" s="29">
        <f t="shared" si="869"/>
        <v>0</v>
      </c>
      <c r="AG1696" s="28" t="s">
        <v>6613</v>
      </c>
      <c r="AH1696" s="122">
        <v>47</v>
      </c>
      <c r="AI1696" s="122">
        <v>57</v>
      </c>
      <c r="AJ1696" s="123">
        <f t="shared" si="870"/>
        <v>-10</v>
      </c>
      <c r="AK1696" s="124">
        <f t="shared" si="871"/>
        <v>-17.543859649122805</v>
      </c>
      <c r="AL1696" s="28" t="s">
        <v>6421</v>
      </c>
      <c r="AM1696" s="122" t="s">
        <v>6421</v>
      </c>
      <c r="AN1696" s="122" t="s">
        <v>6421</v>
      </c>
      <c r="AO1696" s="123" t="s">
        <v>6421</v>
      </c>
      <c r="AP1696" s="29" t="s">
        <v>6421</v>
      </c>
      <c r="AQ1696" s="28" t="s">
        <v>6421</v>
      </c>
      <c r="AR1696" s="122" t="s">
        <v>6421</v>
      </c>
      <c r="AS1696" s="122" t="s">
        <v>6421</v>
      </c>
      <c r="AT1696" s="123" t="s">
        <v>6421</v>
      </c>
      <c r="AU1696" s="124" t="s">
        <v>6421</v>
      </c>
      <c r="AV1696" s="104"/>
      <c r="AX1696" s="129"/>
      <c r="AY1696" s="139"/>
      <c r="AZ1696" s="139"/>
    </row>
    <row r="1697" spans="3:52" ht="50" customHeight="1">
      <c r="C1697" s="52" t="s">
        <v>6320</v>
      </c>
      <c r="D1697" s="130" t="s">
        <v>3864</v>
      </c>
      <c r="E1697" s="131" t="s">
        <v>6366</v>
      </c>
      <c r="F1697" s="132" t="s">
        <v>3865</v>
      </c>
      <c r="G1697" s="125">
        <v>4021.6260000000002</v>
      </c>
      <c r="H1697" s="122">
        <v>3895.3339999999998</v>
      </c>
      <c r="I1697" s="123">
        <f t="shared" si="858"/>
        <v>126.29200000000037</v>
      </c>
      <c r="J1697" s="124">
        <f t="shared" si="859"/>
        <v>3.2421353342229544</v>
      </c>
      <c r="K1697" s="125" t="s">
        <v>11904</v>
      </c>
      <c r="L1697" s="122" t="s">
        <v>11904</v>
      </c>
      <c r="M1697" s="123" t="s">
        <v>11837</v>
      </c>
      <c r="N1697" s="124" t="s">
        <v>11837</v>
      </c>
      <c r="O1697" s="125" t="s">
        <v>11840</v>
      </c>
      <c r="P1697" s="122" t="s">
        <v>11840</v>
      </c>
      <c r="Q1697" s="123" t="s">
        <v>11839</v>
      </c>
      <c r="R1697" s="124" t="s">
        <v>11840</v>
      </c>
      <c r="S1697" s="125">
        <v>4021.6260000000002</v>
      </c>
      <c r="T1697" s="122">
        <v>3895.3339999999998</v>
      </c>
      <c r="U1697" s="123">
        <f t="shared" si="864"/>
        <v>126.29200000000037</v>
      </c>
      <c r="V1697" s="124">
        <f t="shared" si="865"/>
        <v>3.2421353342229544</v>
      </c>
      <c r="W1697" s="121" t="s">
        <v>10117</v>
      </c>
      <c r="X1697" s="122">
        <v>4010</v>
      </c>
      <c r="Y1697" s="122">
        <v>3895</v>
      </c>
      <c r="Z1697" s="123">
        <f t="shared" si="866"/>
        <v>115</v>
      </c>
      <c r="AA1697" s="124">
        <f t="shared" si="867"/>
        <v>2.9525032092426189</v>
      </c>
      <c r="AB1697" s="28" t="s">
        <v>10118</v>
      </c>
      <c r="AC1697" s="122">
        <v>12</v>
      </c>
      <c r="AD1697" s="122" t="s">
        <v>6421</v>
      </c>
      <c r="AE1697" s="123">
        <v>12</v>
      </c>
      <c r="AF1697" s="29" t="s">
        <v>11832</v>
      </c>
      <c r="AG1697" s="122" t="s">
        <v>6421</v>
      </c>
      <c r="AH1697" s="122" t="s">
        <v>6421</v>
      </c>
      <c r="AI1697" s="122" t="s">
        <v>6421</v>
      </c>
      <c r="AJ1697" s="122" t="s">
        <v>6421</v>
      </c>
      <c r="AK1697" s="122" t="s">
        <v>6421</v>
      </c>
      <c r="AL1697" s="28" t="s">
        <v>6421</v>
      </c>
      <c r="AM1697" s="122" t="s">
        <v>6421</v>
      </c>
      <c r="AN1697" s="122" t="s">
        <v>6421</v>
      </c>
      <c r="AO1697" s="123" t="s">
        <v>6421</v>
      </c>
      <c r="AP1697" s="29" t="s">
        <v>6421</v>
      </c>
      <c r="AQ1697" s="28" t="s">
        <v>6421</v>
      </c>
      <c r="AR1697" s="122" t="s">
        <v>6421</v>
      </c>
      <c r="AS1697" s="122" t="s">
        <v>6421</v>
      </c>
      <c r="AT1697" s="123" t="s">
        <v>6421</v>
      </c>
      <c r="AU1697" s="124" t="s">
        <v>6421</v>
      </c>
      <c r="AV1697" s="104"/>
      <c r="AX1697" s="129"/>
      <c r="AY1697" s="139"/>
      <c r="AZ1697" s="139"/>
    </row>
    <row r="1698" spans="3:52" ht="50" customHeight="1">
      <c r="C1698" s="52" t="s">
        <v>6320</v>
      </c>
      <c r="D1698" s="130" t="s">
        <v>3874</v>
      </c>
      <c r="E1698" s="131" t="s">
        <v>6366</v>
      </c>
      <c r="F1698" s="132" t="s">
        <v>3875</v>
      </c>
      <c r="G1698" s="125">
        <v>1716.8330000000001</v>
      </c>
      <c r="H1698" s="122">
        <v>1316.3989999999999</v>
      </c>
      <c r="I1698" s="123">
        <f t="shared" si="858"/>
        <v>400.4340000000002</v>
      </c>
      <c r="J1698" s="124">
        <f t="shared" si="859"/>
        <v>30.418892752121522</v>
      </c>
      <c r="K1698" s="125" t="s">
        <v>11904</v>
      </c>
      <c r="L1698" s="122" t="s">
        <v>11904</v>
      </c>
      <c r="M1698" s="123" t="s">
        <v>11837</v>
      </c>
      <c r="N1698" s="124" t="s">
        <v>11837</v>
      </c>
      <c r="O1698" s="125" t="s">
        <v>11840</v>
      </c>
      <c r="P1698" s="122" t="s">
        <v>11840</v>
      </c>
      <c r="Q1698" s="123" t="s">
        <v>11839</v>
      </c>
      <c r="R1698" s="124" t="s">
        <v>11840</v>
      </c>
      <c r="S1698" s="125">
        <v>1716.8330000000001</v>
      </c>
      <c r="T1698" s="122">
        <v>1316.3989999999999</v>
      </c>
      <c r="U1698" s="123">
        <f t="shared" si="864"/>
        <v>400.4340000000002</v>
      </c>
      <c r="V1698" s="124">
        <f t="shared" si="865"/>
        <v>30.418892752121522</v>
      </c>
      <c r="W1698" s="121" t="s">
        <v>10119</v>
      </c>
      <c r="X1698" s="122">
        <v>1166</v>
      </c>
      <c r="Y1698" s="122">
        <v>870</v>
      </c>
      <c r="Z1698" s="123">
        <f t="shared" si="866"/>
        <v>296</v>
      </c>
      <c r="AA1698" s="124">
        <f t="shared" si="867"/>
        <v>34.022988505747129</v>
      </c>
      <c r="AB1698" s="28" t="s">
        <v>10120</v>
      </c>
      <c r="AC1698" s="122">
        <v>440</v>
      </c>
      <c r="AD1698" s="122">
        <v>311</v>
      </c>
      <c r="AE1698" s="123">
        <f t="shared" si="868"/>
        <v>129</v>
      </c>
      <c r="AF1698" s="29">
        <f t="shared" si="869"/>
        <v>41.479099678456592</v>
      </c>
      <c r="AG1698" s="28" t="s">
        <v>10121</v>
      </c>
      <c r="AH1698" s="122">
        <v>111</v>
      </c>
      <c r="AI1698" s="122">
        <v>136</v>
      </c>
      <c r="AJ1698" s="123">
        <f t="shared" si="870"/>
        <v>-25</v>
      </c>
      <c r="AK1698" s="124">
        <f t="shared" si="871"/>
        <v>-18.382352941176471</v>
      </c>
      <c r="AL1698" s="28" t="s">
        <v>6421</v>
      </c>
      <c r="AM1698" s="122" t="s">
        <v>6421</v>
      </c>
      <c r="AN1698" s="122" t="s">
        <v>6421</v>
      </c>
      <c r="AO1698" s="123" t="s">
        <v>6421</v>
      </c>
      <c r="AP1698" s="29" t="s">
        <v>6421</v>
      </c>
      <c r="AQ1698" s="28" t="s">
        <v>6421</v>
      </c>
      <c r="AR1698" s="122" t="s">
        <v>6421</v>
      </c>
      <c r="AS1698" s="122" t="s">
        <v>6421</v>
      </c>
      <c r="AT1698" s="123" t="s">
        <v>6421</v>
      </c>
      <c r="AU1698" s="124" t="s">
        <v>6421</v>
      </c>
      <c r="AV1698" s="104"/>
      <c r="AX1698" s="129"/>
      <c r="AY1698" s="139"/>
      <c r="AZ1698" s="139"/>
    </row>
    <row r="1699" spans="3:52" ht="50" customHeight="1">
      <c r="C1699" s="52" t="s">
        <v>6320</v>
      </c>
      <c r="D1699" s="130" t="s">
        <v>3878</v>
      </c>
      <c r="E1699" s="131" t="s">
        <v>6366</v>
      </c>
      <c r="F1699" s="132" t="s">
        <v>3879</v>
      </c>
      <c r="G1699" s="125">
        <v>9.8979999999999997</v>
      </c>
      <c r="H1699" s="122">
        <v>9.8970000000000002</v>
      </c>
      <c r="I1699" s="123">
        <f t="shared" si="858"/>
        <v>9.9999999999944578E-4</v>
      </c>
      <c r="J1699" s="124">
        <f t="shared" si="859"/>
        <v>1.0104071940986619E-2</v>
      </c>
      <c r="K1699" s="125" t="s">
        <v>11904</v>
      </c>
      <c r="L1699" s="122" t="s">
        <v>11904</v>
      </c>
      <c r="M1699" s="123" t="s">
        <v>11837</v>
      </c>
      <c r="N1699" s="124" t="s">
        <v>11837</v>
      </c>
      <c r="O1699" s="125" t="s">
        <v>11840</v>
      </c>
      <c r="P1699" s="122" t="s">
        <v>11840</v>
      </c>
      <c r="Q1699" s="123" t="s">
        <v>11839</v>
      </c>
      <c r="R1699" s="124" t="s">
        <v>11840</v>
      </c>
      <c r="S1699" s="125">
        <v>9.8979999999999997</v>
      </c>
      <c r="T1699" s="122">
        <v>9.8970000000000002</v>
      </c>
      <c r="U1699" s="123">
        <f t="shared" si="864"/>
        <v>9.9999999999944578E-4</v>
      </c>
      <c r="V1699" s="124">
        <f t="shared" si="865"/>
        <v>1.0104071940986619E-2</v>
      </c>
      <c r="W1699" s="121" t="s">
        <v>10122</v>
      </c>
      <c r="X1699" s="122">
        <v>10</v>
      </c>
      <c r="Y1699" s="122">
        <v>10</v>
      </c>
      <c r="Z1699" s="123">
        <f t="shared" si="866"/>
        <v>0</v>
      </c>
      <c r="AA1699" s="124">
        <f t="shared" si="867"/>
        <v>0</v>
      </c>
      <c r="AB1699" s="28" t="s">
        <v>11839</v>
      </c>
      <c r="AC1699" s="122" t="s">
        <v>11839</v>
      </c>
      <c r="AD1699" s="122" t="s">
        <v>11839</v>
      </c>
      <c r="AE1699" s="123" t="s">
        <v>11839</v>
      </c>
      <c r="AF1699" s="29" t="s">
        <v>11839</v>
      </c>
      <c r="AG1699" s="28" t="s">
        <v>11839</v>
      </c>
      <c r="AH1699" s="122" t="s">
        <v>11839</v>
      </c>
      <c r="AI1699" s="122" t="s">
        <v>11839</v>
      </c>
      <c r="AJ1699" s="123" t="s">
        <v>11839</v>
      </c>
      <c r="AK1699" s="124" t="s">
        <v>11839</v>
      </c>
      <c r="AL1699" s="28" t="s">
        <v>11839</v>
      </c>
      <c r="AM1699" s="122" t="s">
        <v>11839</v>
      </c>
      <c r="AN1699" s="122" t="s">
        <v>11839</v>
      </c>
      <c r="AO1699" s="123" t="s">
        <v>11839</v>
      </c>
      <c r="AP1699" s="29" t="s">
        <v>11839</v>
      </c>
      <c r="AQ1699" s="28" t="s">
        <v>11839</v>
      </c>
      <c r="AR1699" s="122" t="s">
        <v>11839</v>
      </c>
      <c r="AS1699" s="122" t="s">
        <v>11839</v>
      </c>
      <c r="AT1699" s="123" t="s">
        <v>11839</v>
      </c>
      <c r="AU1699" s="124" t="s">
        <v>11837</v>
      </c>
      <c r="AV1699" s="104"/>
      <c r="AX1699" s="129"/>
      <c r="AY1699" s="139"/>
      <c r="AZ1699" s="139"/>
    </row>
    <row r="1700" spans="3:52" ht="50" customHeight="1">
      <c r="C1700" s="52" t="s">
        <v>6320</v>
      </c>
      <c r="D1700" s="130" t="s">
        <v>3880</v>
      </c>
      <c r="E1700" s="131" t="s">
        <v>6366</v>
      </c>
      <c r="F1700" s="132" t="s">
        <v>3881</v>
      </c>
      <c r="G1700" s="125">
        <v>81.501000000000005</v>
      </c>
      <c r="H1700" s="122">
        <v>86.35</v>
      </c>
      <c r="I1700" s="123">
        <f t="shared" si="858"/>
        <v>-4.8489999999999895</v>
      </c>
      <c r="J1700" s="124">
        <f t="shared" si="859"/>
        <v>-5.61551823972205</v>
      </c>
      <c r="K1700" s="125" t="s">
        <v>11904</v>
      </c>
      <c r="L1700" s="122" t="s">
        <v>11904</v>
      </c>
      <c r="M1700" s="123" t="s">
        <v>11837</v>
      </c>
      <c r="N1700" s="124" t="s">
        <v>11837</v>
      </c>
      <c r="O1700" s="125" t="s">
        <v>11840</v>
      </c>
      <c r="P1700" s="122" t="s">
        <v>11840</v>
      </c>
      <c r="Q1700" s="123" t="s">
        <v>11839</v>
      </c>
      <c r="R1700" s="124" t="s">
        <v>11840</v>
      </c>
      <c r="S1700" s="125">
        <v>81.501000000000005</v>
      </c>
      <c r="T1700" s="122">
        <v>86.35</v>
      </c>
      <c r="U1700" s="123">
        <f t="shared" si="864"/>
        <v>-4.8489999999999895</v>
      </c>
      <c r="V1700" s="124">
        <f t="shared" si="865"/>
        <v>-5.61551823972205</v>
      </c>
      <c r="W1700" s="121" t="s">
        <v>10123</v>
      </c>
      <c r="X1700" s="122">
        <v>76</v>
      </c>
      <c r="Y1700" s="122">
        <v>76</v>
      </c>
      <c r="Z1700" s="123">
        <f t="shared" si="866"/>
        <v>0</v>
      </c>
      <c r="AA1700" s="124">
        <f t="shared" si="867"/>
        <v>0</v>
      </c>
      <c r="AB1700" s="28" t="s">
        <v>10124</v>
      </c>
      <c r="AC1700" s="122">
        <v>6</v>
      </c>
      <c r="AD1700" s="122">
        <v>6</v>
      </c>
      <c r="AE1700" s="123">
        <f t="shared" si="868"/>
        <v>0</v>
      </c>
      <c r="AF1700" s="29">
        <f t="shared" si="869"/>
        <v>0</v>
      </c>
      <c r="AG1700" s="28" t="s">
        <v>10125</v>
      </c>
      <c r="AH1700" s="122">
        <v>0</v>
      </c>
      <c r="AI1700" s="122">
        <v>0</v>
      </c>
      <c r="AJ1700" s="123">
        <f t="shared" si="870"/>
        <v>0</v>
      </c>
      <c r="AK1700" s="124" t="e">
        <f t="shared" si="871"/>
        <v>#DIV/0!</v>
      </c>
      <c r="AL1700" s="28" t="s">
        <v>10126</v>
      </c>
      <c r="AM1700" s="122">
        <v>0</v>
      </c>
      <c r="AN1700" s="122">
        <v>5</v>
      </c>
      <c r="AO1700" s="123">
        <f t="shared" si="872"/>
        <v>-5</v>
      </c>
      <c r="AP1700" s="29">
        <f t="shared" si="873"/>
        <v>-100</v>
      </c>
      <c r="AQ1700" s="28" t="s">
        <v>6421</v>
      </c>
      <c r="AR1700" s="122" t="s">
        <v>6421</v>
      </c>
      <c r="AS1700" s="122" t="s">
        <v>6421</v>
      </c>
      <c r="AT1700" s="123" t="s">
        <v>6421</v>
      </c>
      <c r="AU1700" s="124" t="s">
        <v>6421</v>
      </c>
      <c r="AV1700" s="104"/>
      <c r="AX1700" s="129"/>
      <c r="AY1700" s="139"/>
      <c r="AZ1700" s="139"/>
    </row>
    <row r="1701" spans="3:52" ht="50" customHeight="1">
      <c r="C1701" s="52" t="s">
        <v>6320</v>
      </c>
      <c r="D1701" s="130" t="s">
        <v>3886</v>
      </c>
      <c r="E1701" s="131" t="s">
        <v>6366</v>
      </c>
      <c r="F1701" s="132" t="s">
        <v>3887</v>
      </c>
      <c r="G1701" s="125">
        <v>12.637</v>
      </c>
      <c r="H1701" s="122">
        <v>44.097000000000001</v>
      </c>
      <c r="I1701" s="123">
        <f t="shared" si="858"/>
        <v>-31.46</v>
      </c>
      <c r="J1701" s="124">
        <f t="shared" si="859"/>
        <v>-71.342721727101619</v>
      </c>
      <c r="K1701" s="125" t="s">
        <v>11904</v>
      </c>
      <c r="L1701" s="122" t="s">
        <v>11904</v>
      </c>
      <c r="M1701" s="123" t="s">
        <v>11837</v>
      </c>
      <c r="N1701" s="124" t="s">
        <v>11837</v>
      </c>
      <c r="O1701" s="125" t="s">
        <v>11840</v>
      </c>
      <c r="P1701" s="122" t="s">
        <v>11840</v>
      </c>
      <c r="Q1701" s="123" t="s">
        <v>11839</v>
      </c>
      <c r="R1701" s="124" t="s">
        <v>11840</v>
      </c>
      <c r="S1701" s="125">
        <v>12.637</v>
      </c>
      <c r="T1701" s="122">
        <v>44.097000000000001</v>
      </c>
      <c r="U1701" s="123">
        <f t="shared" si="864"/>
        <v>-31.46</v>
      </c>
      <c r="V1701" s="124">
        <f t="shared" si="865"/>
        <v>-71.342721727101619</v>
      </c>
      <c r="W1701" s="121" t="s">
        <v>10127</v>
      </c>
      <c r="X1701" s="122">
        <v>13</v>
      </c>
      <c r="Y1701" s="122">
        <v>44</v>
      </c>
      <c r="Z1701" s="123">
        <f t="shared" si="866"/>
        <v>-31</v>
      </c>
      <c r="AA1701" s="124">
        <f t="shared" si="867"/>
        <v>-70.454545454545453</v>
      </c>
      <c r="AB1701" s="28" t="s">
        <v>11839</v>
      </c>
      <c r="AC1701" s="122" t="s">
        <v>11839</v>
      </c>
      <c r="AD1701" s="122" t="s">
        <v>11839</v>
      </c>
      <c r="AE1701" s="123" t="s">
        <v>11839</v>
      </c>
      <c r="AF1701" s="29" t="s">
        <v>11839</v>
      </c>
      <c r="AG1701" s="28" t="s">
        <v>11839</v>
      </c>
      <c r="AH1701" s="122" t="s">
        <v>11839</v>
      </c>
      <c r="AI1701" s="122" t="s">
        <v>11839</v>
      </c>
      <c r="AJ1701" s="123" t="s">
        <v>11839</v>
      </c>
      <c r="AK1701" s="124" t="s">
        <v>11839</v>
      </c>
      <c r="AL1701" s="28" t="s">
        <v>11839</v>
      </c>
      <c r="AM1701" s="122" t="s">
        <v>11839</v>
      </c>
      <c r="AN1701" s="122" t="s">
        <v>11839</v>
      </c>
      <c r="AO1701" s="123" t="s">
        <v>11839</v>
      </c>
      <c r="AP1701" s="29" t="s">
        <v>11839</v>
      </c>
      <c r="AQ1701" s="28" t="s">
        <v>11839</v>
      </c>
      <c r="AR1701" s="122" t="s">
        <v>11839</v>
      </c>
      <c r="AS1701" s="122" t="s">
        <v>11839</v>
      </c>
      <c r="AT1701" s="123" t="s">
        <v>11839</v>
      </c>
      <c r="AU1701" s="124" t="s">
        <v>11837</v>
      </c>
      <c r="AV1701" s="104"/>
      <c r="AX1701" s="129"/>
      <c r="AY1701" s="139"/>
      <c r="AZ1701" s="139"/>
    </row>
    <row r="1702" spans="3:52" ht="50" customHeight="1">
      <c r="C1702" s="52" t="s">
        <v>6315</v>
      </c>
      <c r="D1702" s="130" t="s">
        <v>6064</v>
      </c>
      <c r="E1702" s="131" t="s">
        <v>6367</v>
      </c>
      <c r="F1702" s="132" t="s">
        <v>6065</v>
      </c>
      <c r="G1702" s="125">
        <v>54017.741999999998</v>
      </c>
      <c r="H1702" s="122">
        <v>55344.737000000001</v>
      </c>
      <c r="I1702" s="123">
        <f>G1702-H1702</f>
        <v>-1326.9950000000026</v>
      </c>
      <c r="J1702" s="124">
        <f>I1702/H1702*100</f>
        <v>-2.3976895942246554</v>
      </c>
      <c r="K1702" s="125">
        <v>12898.689</v>
      </c>
      <c r="L1702" s="122">
        <v>12898.087</v>
      </c>
      <c r="M1702" s="123">
        <f>K1702-L1702</f>
        <v>0.60200000000077125</v>
      </c>
      <c r="N1702" s="124">
        <f t="shared" si="861"/>
        <v>4.6673588106575133E-3</v>
      </c>
      <c r="O1702" s="125">
        <v>23059.523000000001</v>
      </c>
      <c r="P1702" s="122">
        <v>23162.219000000001</v>
      </c>
      <c r="Q1702" s="123">
        <f>O1702-P1702</f>
        <v>-102.69599999999991</v>
      </c>
      <c r="R1702" s="124">
        <f t="shared" si="863"/>
        <v>-0.44337720837541478</v>
      </c>
      <c r="S1702" s="125">
        <v>18059.53</v>
      </c>
      <c r="T1702" s="122">
        <v>19284.431</v>
      </c>
      <c r="U1702" s="123">
        <f t="shared" si="864"/>
        <v>-1224.9010000000017</v>
      </c>
      <c r="V1702" s="124">
        <f t="shared" si="865"/>
        <v>-6.3517611694117475</v>
      </c>
      <c r="W1702" s="121" t="s">
        <v>9991</v>
      </c>
      <c r="X1702" s="122">
        <v>5254</v>
      </c>
      <c r="Y1702" s="122">
        <v>5955</v>
      </c>
      <c r="Z1702" s="123">
        <f t="shared" si="866"/>
        <v>-701</v>
      </c>
      <c r="AA1702" s="124">
        <f t="shared" si="867"/>
        <v>-11.771620486985727</v>
      </c>
      <c r="AB1702" s="28" t="s">
        <v>9992</v>
      </c>
      <c r="AC1702" s="122">
        <v>1959</v>
      </c>
      <c r="AD1702" s="122">
        <v>2110</v>
      </c>
      <c r="AE1702" s="123">
        <f t="shared" si="868"/>
        <v>-151</v>
      </c>
      <c r="AF1702" s="29">
        <f t="shared" si="869"/>
        <v>-7.1563981042654028</v>
      </c>
      <c r="AG1702" s="28" t="s">
        <v>9993</v>
      </c>
      <c r="AH1702" s="122">
        <v>1575</v>
      </c>
      <c r="AI1702" s="122">
        <v>2918</v>
      </c>
      <c r="AJ1702" s="123">
        <f t="shared" si="870"/>
        <v>-1343</v>
      </c>
      <c r="AK1702" s="124">
        <f t="shared" si="871"/>
        <v>-46.02467443454421</v>
      </c>
      <c r="AL1702" s="28" t="s">
        <v>9994</v>
      </c>
      <c r="AM1702" s="122">
        <v>1143</v>
      </c>
      <c r="AN1702" s="122">
        <v>1154</v>
      </c>
      <c r="AO1702" s="123">
        <f t="shared" si="872"/>
        <v>-11</v>
      </c>
      <c r="AP1702" s="29">
        <f t="shared" si="873"/>
        <v>-0.95320623916811087</v>
      </c>
      <c r="AQ1702" s="28" t="s">
        <v>9995</v>
      </c>
      <c r="AR1702" s="122">
        <v>1025</v>
      </c>
      <c r="AS1702" s="122">
        <v>1106</v>
      </c>
      <c r="AT1702" s="123">
        <f t="shared" si="856"/>
        <v>-81</v>
      </c>
      <c r="AU1702" s="124">
        <f t="shared" si="857"/>
        <v>-7.3236889692585887</v>
      </c>
      <c r="AV1702" s="9" t="s">
        <v>12402</v>
      </c>
      <c r="AX1702" s="129"/>
      <c r="AY1702" s="139"/>
      <c r="AZ1702" s="139"/>
    </row>
    <row r="1703" spans="3:52" ht="50" customHeight="1">
      <c r="C1703" s="52" t="s">
        <v>6316</v>
      </c>
      <c r="D1703" s="130" t="s">
        <v>3896</v>
      </c>
      <c r="E1703" s="131" t="s">
        <v>6367</v>
      </c>
      <c r="F1703" s="132" t="s">
        <v>3897</v>
      </c>
      <c r="G1703" s="125">
        <v>52998.603999999999</v>
      </c>
      <c r="H1703" s="122">
        <v>53255.644999999997</v>
      </c>
      <c r="I1703" s="123">
        <f t="shared" ref="I1703:I1766" si="874">G1703-H1703</f>
        <v>-257.04099999999744</v>
      </c>
      <c r="J1703" s="124">
        <f t="shared" ref="J1703:J1766" si="875">I1703/H1703*100</f>
        <v>-0.4826549373310518</v>
      </c>
      <c r="K1703" s="125">
        <v>14307.237999999999</v>
      </c>
      <c r="L1703" s="122">
        <v>14296.501</v>
      </c>
      <c r="M1703" s="123">
        <f t="shared" ref="M1703:M1764" si="876">K1703-L1703</f>
        <v>10.736999999999171</v>
      </c>
      <c r="N1703" s="124">
        <f t="shared" si="861"/>
        <v>7.5102292511987162E-2</v>
      </c>
      <c r="O1703" s="125">
        <v>1727.269</v>
      </c>
      <c r="P1703" s="122">
        <v>1726.432</v>
      </c>
      <c r="Q1703" s="123">
        <f t="shared" ref="Q1703:Q1749" si="877">O1703-P1703</f>
        <v>0.83699999999998909</v>
      </c>
      <c r="R1703" s="124">
        <f t="shared" si="863"/>
        <v>4.8481492465384628E-2</v>
      </c>
      <c r="S1703" s="125">
        <v>36964.097000000002</v>
      </c>
      <c r="T1703" s="122">
        <v>37232.712</v>
      </c>
      <c r="U1703" s="123">
        <f t="shared" si="864"/>
        <v>-268.61499999999796</v>
      </c>
      <c r="V1703" s="124">
        <f t="shared" si="865"/>
        <v>-0.72144892373136282</v>
      </c>
      <c r="W1703" s="121" t="s">
        <v>9877</v>
      </c>
      <c r="X1703" s="122">
        <v>18470</v>
      </c>
      <c r="Y1703" s="122">
        <v>18593</v>
      </c>
      <c r="Z1703" s="123">
        <f t="shared" si="866"/>
        <v>-123</v>
      </c>
      <c r="AA1703" s="124">
        <f t="shared" si="867"/>
        <v>-0.66153928897972358</v>
      </c>
      <c r="AB1703" s="28" t="s">
        <v>9878</v>
      </c>
      <c r="AC1703" s="122">
        <v>7285</v>
      </c>
      <c r="AD1703" s="122">
        <v>7432</v>
      </c>
      <c r="AE1703" s="123">
        <f t="shared" si="868"/>
        <v>-147</v>
      </c>
      <c r="AF1703" s="29">
        <f t="shared" si="869"/>
        <v>-1.9779332615715823</v>
      </c>
      <c r="AG1703" s="28" t="s">
        <v>7374</v>
      </c>
      <c r="AH1703" s="122">
        <v>4000</v>
      </c>
      <c r="AI1703" s="122">
        <v>4000</v>
      </c>
      <c r="AJ1703" s="123">
        <f t="shared" si="870"/>
        <v>0</v>
      </c>
      <c r="AK1703" s="124">
        <f t="shared" si="871"/>
        <v>0</v>
      </c>
      <c r="AL1703" s="28" t="s">
        <v>7484</v>
      </c>
      <c r="AM1703" s="122">
        <v>1460</v>
      </c>
      <c r="AN1703" s="122">
        <v>1447</v>
      </c>
      <c r="AO1703" s="123">
        <f t="shared" si="872"/>
        <v>13</v>
      </c>
      <c r="AP1703" s="29">
        <f t="shared" si="873"/>
        <v>0.89841050449205251</v>
      </c>
      <c r="AQ1703" s="28" t="s">
        <v>9880</v>
      </c>
      <c r="AR1703" s="122">
        <v>1137</v>
      </c>
      <c r="AS1703" s="122">
        <v>1262</v>
      </c>
      <c r="AT1703" s="123">
        <f t="shared" si="856"/>
        <v>-125</v>
      </c>
      <c r="AU1703" s="124">
        <f t="shared" si="857"/>
        <v>-9.9049128367670374</v>
      </c>
      <c r="AV1703" s="9" t="s">
        <v>12403</v>
      </c>
      <c r="AX1703" s="129"/>
      <c r="AY1703" s="139"/>
      <c r="AZ1703" s="139"/>
    </row>
    <row r="1704" spans="3:52" ht="50" customHeight="1">
      <c r="C1704" s="52" t="s">
        <v>6316</v>
      </c>
      <c r="D1704" s="130" t="s">
        <v>3898</v>
      </c>
      <c r="E1704" s="131" t="s">
        <v>6367</v>
      </c>
      <c r="F1704" s="132" t="s">
        <v>3899</v>
      </c>
      <c r="G1704" s="125">
        <v>25048.495999999999</v>
      </c>
      <c r="H1704" s="122">
        <v>22642.714</v>
      </c>
      <c r="I1704" s="123">
        <f t="shared" si="874"/>
        <v>2405.7819999999992</v>
      </c>
      <c r="J1704" s="124">
        <f t="shared" si="875"/>
        <v>10.624971900453273</v>
      </c>
      <c r="K1704" s="125">
        <v>6767.6260000000002</v>
      </c>
      <c r="L1704" s="122">
        <v>6151.37</v>
      </c>
      <c r="M1704" s="123">
        <f t="shared" si="876"/>
        <v>616.25600000000031</v>
      </c>
      <c r="N1704" s="124">
        <f t="shared" si="861"/>
        <v>10.01819106963165</v>
      </c>
      <c r="O1704" s="125">
        <v>9265.4089999999997</v>
      </c>
      <c r="P1704" s="122">
        <v>8045.4359999999997</v>
      </c>
      <c r="Q1704" s="123">
        <f t="shared" si="877"/>
        <v>1219.973</v>
      </c>
      <c r="R1704" s="124">
        <f t="shared" si="863"/>
        <v>15.163541167936703</v>
      </c>
      <c r="S1704" s="125">
        <v>9015.4609999999993</v>
      </c>
      <c r="T1704" s="122">
        <v>8445.9079999999994</v>
      </c>
      <c r="U1704" s="123">
        <f t="shared" si="864"/>
        <v>569.55299999999988</v>
      </c>
      <c r="V1704" s="124">
        <f t="shared" si="865"/>
        <v>6.743537817366704</v>
      </c>
      <c r="W1704" s="121" t="s">
        <v>8196</v>
      </c>
      <c r="X1704" s="122">
        <v>3379.6170000000002</v>
      </c>
      <c r="Y1704" s="122">
        <v>3082.5909999999999</v>
      </c>
      <c r="Z1704" s="123">
        <f t="shared" si="866"/>
        <v>297.02600000000029</v>
      </c>
      <c r="AA1704" s="124">
        <f t="shared" si="867"/>
        <v>9.63559551040019</v>
      </c>
      <c r="AB1704" s="28" t="s">
        <v>9881</v>
      </c>
      <c r="AC1704" s="122">
        <v>1716.662</v>
      </c>
      <c r="AD1704" s="122">
        <v>1704.4639999999999</v>
      </c>
      <c r="AE1704" s="123">
        <f t="shared" si="868"/>
        <v>12.198000000000093</v>
      </c>
      <c r="AF1704" s="29">
        <f t="shared" si="869"/>
        <v>0.7156501985374929</v>
      </c>
      <c r="AG1704" s="28" t="s">
        <v>9882</v>
      </c>
      <c r="AH1704" s="122">
        <v>767.32299999999998</v>
      </c>
      <c r="AI1704" s="122">
        <v>513.52800000000002</v>
      </c>
      <c r="AJ1704" s="123">
        <f t="shared" si="870"/>
        <v>253.79499999999996</v>
      </c>
      <c r="AK1704" s="124">
        <f t="shared" si="871"/>
        <v>49.421842625913278</v>
      </c>
      <c r="AL1704" s="28" t="s">
        <v>9623</v>
      </c>
      <c r="AM1704" s="122">
        <v>712.87900000000002</v>
      </c>
      <c r="AN1704" s="122">
        <v>695.19299999999998</v>
      </c>
      <c r="AO1704" s="123">
        <f t="shared" si="872"/>
        <v>17.686000000000035</v>
      </c>
      <c r="AP1704" s="29">
        <f t="shared" si="873"/>
        <v>2.5440417265421309</v>
      </c>
      <c r="AQ1704" s="28" t="s">
        <v>7736</v>
      </c>
      <c r="AR1704" s="122">
        <v>601.48299999999995</v>
      </c>
      <c r="AS1704" s="122">
        <v>602.32299999999998</v>
      </c>
      <c r="AT1704" s="123">
        <f t="shared" si="856"/>
        <v>-0.84000000000003183</v>
      </c>
      <c r="AU1704" s="124">
        <f t="shared" si="857"/>
        <v>-0.13946005714542395</v>
      </c>
      <c r="AV1704" s="9" t="s">
        <v>12404</v>
      </c>
      <c r="AX1704" s="129"/>
      <c r="AY1704" s="139"/>
      <c r="AZ1704" s="139"/>
    </row>
    <row r="1705" spans="3:52" ht="50" customHeight="1">
      <c r="C1705" s="52" t="s">
        <v>6316</v>
      </c>
      <c r="D1705" s="130" t="s">
        <v>3900</v>
      </c>
      <c r="E1705" s="131" t="s">
        <v>6367</v>
      </c>
      <c r="F1705" s="132" t="s">
        <v>3901</v>
      </c>
      <c r="G1705" s="125">
        <v>14668.06</v>
      </c>
      <c r="H1705" s="122">
        <v>11828.12</v>
      </c>
      <c r="I1705" s="123">
        <f t="shared" si="874"/>
        <v>2839.9399999999987</v>
      </c>
      <c r="J1705" s="124">
        <f t="shared" si="875"/>
        <v>24.01007091574991</v>
      </c>
      <c r="K1705" s="125">
        <v>9336.7860000000001</v>
      </c>
      <c r="L1705" s="122">
        <v>6350.9809999999998</v>
      </c>
      <c r="M1705" s="123">
        <f t="shared" si="876"/>
        <v>2985.8050000000003</v>
      </c>
      <c r="N1705" s="124">
        <f t="shared" si="861"/>
        <v>47.013288183353097</v>
      </c>
      <c r="O1705" s="125">
        <v>1701.347</v>
      </c>
      <c r="P1705" s="122">
        <v>1801.1880000000001</v>
      </c>
      <c r="Q1705" s="123">
        <f t="shared" si="877"/>
        <v>-99.841000000000122</v>
      </c>
      <c r="R1705" s="124">
        <f t="shared" si="863"/>
        <v>-5.5430638001141537</v>
      </c>
      <c r="S1705" s="125">
        <v>3629.9270000000001</v>
      </c>
      <c r="T1705" s="122">
        <v>3675.951</v>
      </c>
      <c r="U1705" s="123">
        <f t="shared" si="864"/>
        <v>-46.023999999999887</v>
      </c>
      <c r="V1705" s="124">
        <f t="shared" si="865"/>
        <v>-1.2520297468600612</v>
      </c>
      <c r="W1705" s="121" t="s">
        <v>9883</v>
      </c>
      <c r="X1705" s="122">
        <v>1612</v>
      </c>
      <c r="Y1705" s="122">
        <v>1612</v>
      </c>
      <c r="Z1705" s="123">
        <f t="shared" si="866"/>
        <v>0</v>
      </c>
      <c r="AA1705" s="124">
        <f t="shared" si="867"/>
        <v>0</v>
      </c>
      <c r="AB1705" s="28" t="s">
        <v>9884</v>
      </c>
      <c r="AC1705" s="122">
        <v>818</v>
      </c>
      <c r="AD1705" s="122">
        <v>751</v>
      </c>
      <c r="AE1705" s="123">
        <f t="shared" si="868"/>
        <v>67</v>
      </c>
      <c r="AF1705" s="29">
        <f t="shared" si="869"/>
        <v>8.9214380825565911</v>
      </c>
      <c r="AG1705" s="28" t="s">
        <v>9885</v>
      </c>
      <c r="AH1705" s="122">
        <v>528</v>
      </c>
      <c r="AI1705" s="122">
        <v>578</v>
      </c>
      <c r="AJ1705" s="123">
        <f t="shared" si="870"/>
        <v>-50</v>
      </c>
      <c r="AK1705" s="124">
        <f t="shared" si="871"/>
        <v>-8.6505190311418687</v>
      </c>
      <c r="AL1705" s="28" t="s">
        <v>9886</v>
      </c>
      <c r="AM1705" s="122">
        <v>456</v>
      </c>
      <c r="AN1705" s="122">
        <v>455</v>
      </c>
      <c r="AO1705" s="123">
        <f t="shared" si="872"/>
        <v>1</v>
      </c>
      <c r="AP1705" s="29">
        <f t="shared" si="873"/>
        <v>0.21978021978021978</v>
      </c>
      <c r="AQ1705" s="28" t="s">
        <v>9887</v>
      </c>
      <c r="AR1705" s="122">
        <v>72</v>
      </c>
      <c r="AS1705" s="122">
        <v>192</v>
      </c>
      <c r="AT1705" s="123">
        <f t="shared" si="856"/>
        <v>-120</v>
      </c>
      <c r="AU1705" s="124">
        <f t="shared" si="857"/>
        <v>-62.5</v>
      </c>
      <c r="AV1705" s="9" t="s">
        <v>12403</v>
      </c>
      <c r="AX1705" s="129"/>
      <c r="AY1705" s="139"/>
      <c r="AZ1705" s="139"/>
    </row>
    <row r="1706" spans="3:52" ht="50" customHeight="1">
      <c r="C1706" s="52" t="s">
        <v>6316</v>
      </c>
      <c r="D1706" s="130" t="s">
        <v>3902</v>
      </c>
      <c r="E1706" s="131" t="s">
        <v>6367</v>
      </c>
      <c r="F1706" s="132" t="s">
        <v>3903</v>
      </c>
      <c r="G1706" s="125">
        <v>32854.991000000002</v>
      </c>
      <c r="H1706" s="122">
        <v>30964.488000000001</v>
      </c>
      <c r="I1706" s="123">
        <f t="shared" si="874"/>
        <v>1890.5030000000006</v>
      </c>
      <c r="J1706" s="124">
        <f t="shared" si="875"/>
        <v>6.1053907947710959</v>
      </c>
      <c r="K1706" s="125">
        <v>22495.268</v>
      </c>
      <c r="L1706" s="122">
        <v>21267.136999999999</v>
      </c>
      <c r="M1706" s="123">
        <f t="shared" si="876"/>
        <v>1228.1310000000012</v>
      </c>
      <c r="N1706" s="124">
        <f t="shared" si="861"/>
        <v>5.7747829432800541</v>
      </c>
      <c r="O1706" s="125">
        <v>3516.567</v>
      </c>
      <c r="P1706" s="122">
        <v>3518.2330000000002</v>
      </c>
      <c r="Q1706" s="123">
        <f t="shared" si="877"/>
        <v>-1.6660000000001673</v>
      </c>
      <c r="R1706" s="124">
        <f t="shared" si="863"/>
        <v>-4.7353316281217507E-2</v>
      </c>
      <c r="S1706" s="125">
        <v>6843.1559999999999</v>
      </c>
      <c r="T1706" s="122">
        <v>6179.1180000000004</v>
      </c>
      <c r="U1706" s="123">
        <f t="shared" si="864"/>
        <v>664.03799999999956</v>
      </c>
      <c r="V1706" s="124">
        <f t="shared" si="865"/>
        <v>10.746485177981704</v>
      </c>
      <c r="W1706" s="121" t="s">
        <v>9888</v>
      </c>
      <c r="X1706" s="122">
        <v>3305</v>
      </c>
      <c r="Y1706" s="122">
        <v>2702</v>
      </c>
      <c r="Z1706" s="123">
        <f t="shared" si="866"/>
        <v>603</v>
      </c>
      <c r="AA1706" s="124">
        <f t="shared" si="867"/>
        <v>22.316802368615839</v>
      </c>
      <c r="AB1706" s="28" t="s">
        <v>10128</v>
      </c>
      <c r="AC1706" s="122">
        <v>1249</v>
      </c>
      <c r="AD1706" s="122">
        <v>1226</v>
      </c>
      <c r="AE1706" s="123">
        <f t="shared" si="868"/>
        <v>23</v>
      </c>
      <c r="AF1706" s="29">
        <f t="shared" si="869"/>
        <v>1.8760195758564437</v>
      </c>
      <c r="AG1706" s="28" t="s">
        <v>9889</v>
      </c>
      <c r="AH1706" s="122">
        <v>548</v>
      </c>
      <c r="AI1706" s="122">
        <v>557</v>
      </c>
      <c r="AJ1706" s="123">
        <f t="shared" si="870"/>
        <v>-9</v>
      </c>
      <c r="AK1706" s="124">
        <f t="shared" si="871"/>
        <v>-1.6157989228007179</v>
      </c>
      <c r="AL1706" s="28" t="s">
        <v>9890</v>
      </c>
      <c r="AM1706" s="122">
        <v>448</v>
      </c>
      <c r="AN1706" s="122">
        <v>444</v>
      </c>
      <c r="AO1706" s="123">
        <f t="shared" si="872"/>
        <v>4</v>
      </c>
      <c r="AP1706" s="29">
        <f t="shared" si="873"/>
        <v>0.90090090090090091</v>
      </c>
      <c r="AQ1706" s="28" t="s">
        <v>10129</v>
      </c>
      <c r="AR1706" s="122">
        <v>235</v>
      </c>
      <c r="AS1706" s="122">
        <v>194</v>
      </c>
      <c r="AT1706" s="123">
        <f t="shared" si="856"/>
        <v>41</v>
      </c>
      <c r="AU1706" s="124">
        <f t="shared" si="857"/>
        <v>21.134020618556701</v>
      </c>
      <c r="AV1706" s="9" t="s">
        <v>12403</v>
      </c>
      <c r="AX1706" s="129"/>
      <c r="AY1706" s="139"/>
      <c r="AZ1706" s="139"/>
    </row>
    <row r="1707" spans="3:52" ht="50" customHeight="1">
      <c r="C1707" s="52" t="s">
        <v>6318</v>
      </c>
      <c r="D1707" s="130" t="s">
        <v>3904</v>
      </c>
      <c r="E1707" s="131" t="s">
        <v>6367</v>
      </c>
      <c r="F1707" s="132" t="s">
        <v>3905</v>
      </c>
      <c r="G1707" s="125">
        <v>5217.6660000000002</v>
      </c>
      <c r="H1707" s="122">
        <v>5421.6819999999998</v>
      </c>
      <c r="I1707" s="123">
        <f t="shared" si="874"/>
        <v>-204.01599999999962</v>
      </c>
      <c r="J1707" s="124">
        <f t="shared" si="875"/>
        <v>-3.7629650724627455</v>
      </c>
      <c r="K1707" s="125">
        <v>2756.2739999999999</v>
      </c>
      <c r="L1707" s="122">
        <v>3140.7269999999999</v>
      </c>
      <c r="M1707" s="123">
        <f t="shared" si="876"/>
        <v>-384.45299999999997</v>
      </c>
      <c r="N1707" s="124">
        <f t="shared" si="861"/>
        <v>-12.240891997298714</v>
      </c>
      <c r="O1707" s="125">
        <v>0.81899999999999995</v>
      </c>
      <c r="P1707" s="122">
        <v>185.553</v>
      </c>
      <c r="Q1707" s="123">
        <f t="shared" si="877"/>
        <v>-184.73400000000001</v>
      </c>
      <c r="R1707" s="124">
        <f t="shared" si="863"/>
        <v>-99.558616675559009</v>
      </c>
      <c r="S1707" s="125">
        <v>2460.5729999999999</v>
      </c>
      <c r="T1707" s="122">
        <v>2095.402</v>
      </c>
      <c r="U1707" s="123">
        <f t="shared" si="864"/>
        <v>365.17099999999982</v>
      </c>
      <c r="V1707" s="124">
        <f t="shared" si="865"/>
        <v>17.427252622647103</v>
      </c>
      <c r="W1707" s="121" t="s">
        <v>9891</v>
      </c>
      <c r="X1707" s="122">
        <v>1141</v>
      </c>
      <c r="Y1707" s="122">
        <v>755</v>
      </c>
      <c r="Z1707" s="123">
        <f t="shared" si="866"/>
        <v>386</v>
      </c>
      <c r="AA1707" s="124">
        <f t="shared" si="867"/>
        <v>51.125827814569533</v>
      </c>
      <c r="AB1707" s="28" t="s">
        <v>6930</v>
      </c>
      <c r="AC1707" s="122">
        <v>474</v>
      </c>
      <c r="AD1707" s="122">
        <v>526</v>
      </c>
      <c r="AE1707" s="123">
        <f t="shared" si="868"/>
        <v>-52</v>
      </c>
      <c r="AF1707" s="29">
        <f t="shared" si="869"/>
        <v>-9.8859315589353614</v>
      </c>
      <c r="AG1707" s="28" t="s">
        <v>9892</v>
      </c>
      <c r="AH1707" s="122">
        <v>418</v>
      </c>
      <c r="AI1707" s="122">
        <v>428</v>
      </c>
      <c r="AJ1707" s="123">
        <f t="shared" si="870"/>
        <v>-10</v>
      </c>
      <c r="AK1707" s="124">
        <f t="shared" si="871"/>
        <v>-2.3364485981308412</v>
      </c>
      <c r="AL1707" s="28" t="s">
        <v>9893</v>
      </c>
      <c r="AM1707" s="122">
        <v>195</v>
      </c>
      <c r="AN1707" s="122">
        <v>177</v>
      </c>
      <c r="AO1707" s="123">
        <f t="shared" si="872"/>
        <v>18</v>
      </c>
      <c r="AP1707" s="29">
        <f t="shared" si="873"/>
        <v>10.16949152542373</v>
      </c>
      <c r="AQ1707" s="28" t="s">
        <v>9894</v>
      </c>
      <c r="AR1707" s="122">
        <v>42</v>
      </c>
      <c r="AS1707" s="122">
        <v>46</v>
      </c>
      <c r="AT1707" s="123">
        <f t="shared" si="856"/>
        <v>-4</v>
      </c>
      <c r="AU1707" s="124">
        <f t="shared" si="857"/>
        <v>-8.695652173913043</v>
      </c>
      <c r="AV1707" s="9" t="s">
        <v>12403</v>
      </c>
      <c r="AX1707" s="129"/>
      <c r="AY1707" s="139"/>
      <c r="AZ1707" s="139"/>
    </row>
    <row r="1708" spans="3:52" ht="50" customHeight="1">
      <c r="C1708" s="52" t="s">
        <v>6318</v>
      </c>
      <c r="D1708" s="106" t="s">
        <v>3906</v>
      </c>
      <c r="E1708" s="107" t="s">
        <v>6367</v>
      </c>
      <c r="F1708" s="108" t="s">
        <v>3907</v>
      </c>
      <c r="G1708" s="125">
        <v>12702.289000000001</v>
      </c>
      <c r="H1708" s="122">
        <v>12609.619000000001</v>
      </c>
      <c r="I1708" s="123">
        <f t="shared" si="874"/>
        <v>92.670000000000073</v>
      </c>
      <c r="J1708" s="124">
        <f t="shared" si="875"/>
        <v>0.73491514692077586</v>
      </c>
      <c r="K1708" s="125">
        <v>7070.5879999999997</v>
      </c>
      <c r="L1708" s="122">
        <v>6843.9939999999997</v>
      </c>
      <c r="M1708" s="123">
        <f t="shared" si="876"/>
        <v>226.59400000000005</v>
      </c>
      <c r="N1708" s="124">
        <f t="shared" si="861"/>
        <v>3.3108445156439363</v>
      </c>
      <c r="O1708" s="125">
        <v>1303.557</v>
      </c>
      <c r="P1708" s="122">
        <v>1202.6210000000001</v>
      </c>
      <c r="Q1708" s="123">
        <f t="shared" si="877"/>
        <v>100.93599999999992</v>
      </c>
      <c r="R1708" s="124">
        <f t="shared" si="863"/>
        <v>8.3930016189639058</v>
      </c>
      <c r="S1708" s="125">
        <v>4328.1440000000002</v>
      </c>
      <c r="T1708" s="122">
        <v>4563.0039999999999</v>
      </c>
      <c r="U1708" s="123">
        <f t="shared" si="864"/>
        <v>-234.85999999999967</v>
      </c>
      <c r="V1708" s="124">
        <f t="shared" si="865"/>
        <v>-5.147047865835745</v>
      </c>
      <c r="W1708" s="121" t="s">
        <v>9895</v>
      </c>
      <c r="X1708" s="122">
        <v>2744</v>
      </c>
      <c r="Y1708" s="122">
        <v>2980</v>
      </c>
      <c r="Z1708" s="123">
        <f t="shared" si="866"/>
        <v>-236</v>
      </c>
      <c r="AA1708" s="124">
        <f t="shared" si="867"/>
        <v>-7.9194630872483227</v>
      </c>
      <c r="AB1708" s="28" t="s">
        <v>9896</v>
      </c>
      <c r="AC1708" s="122">
        <v>281</v>
      </c>
      <c r="AD1708" s="122">
        <v>279</v>
      </c>
      <c r="AE1708" s="123">
        <f t="shared" si="868"/>
        <v>2</v>
      </c>
      <c r="AF1708" s="29">
        <f t="shared" si="869"/>
        <v>0.71684587813620071</v>
      </c>
      <c r="AG1708" s="28" t="s">
        <v>9897</v>
      </c>
      <c r="AH1708" s="122">
        <v>238</v>
      </c>
      <c r="AI1708" s="122">
        <v>238</v>
      </c>
      <c r="AJ1708" s="123">
        <f t="shared" si="870"/>
        <v>0</v>
      </c>
      <c r="AK1708" s="124">
        <f t="shared" si="871"/>
        <v>0</v>
      </c>
      <c r="AL1708" s="28" t="s">
        <v>9898</v>
      </c>
      <c r="AM1708" s="122">
        <v>195</v>
      </c>
      <c r="AN1708" s="122">
        <v>195</v>
      </c>
      <c r="AO1708" s="123">
        <f t="shared" si="872"/>
        <v>0</v>
      </c>
      <c r="AP1708" s="29">
        <f t="shared" si="873"/>
        <v>0</v>
      </c>
      <c r="AQ1708" s="28" t="s">
        <v>9899</v>
      </c>
      <c r="AR1708" s="122">
        <v>163</v>
      </c>
      <c r="AS1708" s="122">
        <v>159</v>
      </c>
      <c r="AT1708" s="123">
        <f t="shared" si="856"/>
        <v>4</v>
      </c>
      <c r="AU1708" s="124">
        <f t="shared" si="857"/>
        <v>2.5157232704402519</v>
      </c>
      <c r="AV1708" s="9" t="s">
        <v>12403</v>
      </c>
      <c r="AX1708" s="129"/>
      <c r="AY1708" s="139"/>
      <c r="AZ1708" s="139"/>
    </row>
    <row r="1709" spans="3:52" ht="50" customHeight="1">
      <c r="C1709" s="52" t="s">
        <v>6317</v>
      </c>
      <c r="D1709" s="106" t="s">
        <v>3908</v>
      </c>
      <c r="E1709" s="107" t="s">
        <v>6367</v>
      </c>
      <c r="F1709" s="108" t="s">
        <v>3909</v>
      </c>
      <c r="G1709" s="125">
        <v>17239.629000000001</v>
      </c>
      <c r="H1709" s="122">
        <v>14963.313</v>
      </c>
      <c r="I1709" s="123">
        <f t="shared" si="874"/>
        <v>2276.3160000000007</v>
      </c>
      <c r="J1709" s="124">
        <f t="shared" si="875"/>
        <v>15.21264709225825</v>
      </c>
      <c r="K1709" s="125">
        <v>7305.866</v>
      </c>
      <c r="L1709" s="122">
        <v>7610.81</v>
      </c>
      <c r="M1709" s="123">
        <f t="shared" si="876"/>
        <v>-304.94400000000041</v>
      </c>
      <c r="N1709" s="124">
        <f t="shared" si="861"/>
        <v>-4.0067220177615841</v>
      </c>
      <c r="O1709" s="125">
        <v>2055.002</v>
      </c>
      <c r="P1709" s="122">
        <v>625.30700000000002</v>
      </c>
      <c r="Q1709" s="123">
        <f t="shared" si="877"/>
        <v>1429.6949999999999</v>
      </c>
      <c r="R1709" s="124">
        <f t="shared" si="863"/>
        <v>228.63889257596668</v>
      </c>
      <c r="S1709" s="125">
        <v>7878.7610000000004</v>
      </c>
      <c r="T1709" s="122">
        <v>6727.1959999999999</v>
      </c>
      <c r="U1709" s="123">
        <f t="shared" si="864"/>
        <v>1151.5650000000005</v>
      </c>
      <c r="V1709" s="124">
        <f t="shared" si="865"/>
        <v>17.118053346446281</v>
      </c>
      <c r="W1709" s="121" t="s">
        <v>9900</v>
      </c>
      <c r="X1709" s="122">
        <v>5061</v>
      </c>
      <c r="Y1709" s="122">
        <v>4282</v>
      </c>
      <c r="Z1709" s="123">
        <f t="shared" si="866"/>
        <v>779</v>
      </c>
      <c r="AA1709" s="124">
        <f t="shared" si="867"/>
        <v>18.192433442316673</v>
      </c>
      <c r="AB1709" s="28" t="s">
        <v>9901</v>
      </c>
      <c r="AC1709" s="122">
        <v>1764</v>
      </c>
      <c r="AD1709" s="122">
        <v>1352</v>
      </c>
      <c r="AE1709" s="123">
        <f t="shared" si="868"/>
        <v>412</v>
      </c>
      <c r="AF1709" s="29">
        <f t="shared" si="869"/>
        <v>30.473372781065088</v>
      </c>
      <c r="AG1709" s="28" t="s">
        <v>8171</v>
      </c>
      <c r="AH1709" s="122">
        <v>322</v>
      </c>
      <c r="AI1709" s="122">
        <v>330</v>
      </c>
      <c r="AJ1709" s="123">
        <f t="shared" si="870"/>
        <v>-8</v>
      </c>
      <c r="AK1709" s="124">
        <f t="shared" si="871"/>
        <v>-2.4242424242424243</v>
      </c>
      <c r="AL1709" s="28" t="s">
        <v>9902</v>
      </c>
      <c r="AM1709" s="122">
        <v>225</v>
      </c>
      <c r="AN1709" s="122">
        <v>223</v>
      </c>
      <c r="AO1709" s="123">
        <f t="shared" si="872"/>
        <v>2</v>
      </c>
      <c r="AP1709" s="29">
        <f t="shared" si="873"/>
        <v>0.89686098654708524</v>
      </c>
      <c r="AQ1709" s="28" t="s">
        <v>9903</v>
      </c>
      <c r="AR1709" s="122">
        <v>169</v>
      </c>
      <c r="AS1709" s="122">
        <v>190</v>
      </c>
      <c r="AT1709" s="123">
        <f t="shared" si="856"/>
        <v>-21</v>
      </c>
      <c r="AU1709" s="124">
        <f t="shared" si="857"/>
        <v>-11.052631578947368</v>
      </c>
      <c r="AV1709" s="9" t="s">
        <v>12403</v>
      </c>
      <c r="AX1709" s="129"/>
      <c r="AY1709" s="139"/>
      <c r="AZ1709" s="139"/>
    </row>
    <row r="1710" spans="3:52" ht="50" customHeight="1">
      <c r="C1710" s="52" t="s">
        <v>6318</v>
      </c>
      <c r="D1710" s="130" t="s">
        <v>3910</v>
      </c>
      <c r="E1710" s="131" t="s">
        <v>6367</v>
      </c>
      <c r="F1710" s="132" t="s">
        <v>3911</v>
      </c>
      <c r="G1710" s="125">
        <v>2981.7719999999999</v>
      </c>
      <c r="H1710" s="122">
        <v>3058.2579999999998</v>
      </c>
      <c r="I1710" s="123">
        <f t="shared" si="874"/>
        <v>-76.485999999999876</v>
      </c>
      <c r="J1710" s="124">
        <f t="shared" si="875"/>
        <v>-2.5009662363345369</v>
      </c>
      <c r="K1710" s="125">
        <v>1791.356</v>
      </c>
      <c r="L1710" s="122">
        <v>1837.375</v>
      </c>
      <c r="M1710" s="123">
        <f t="shared" si="876"/>
        <v>-46.019000000000005</v>
      </c>
      <c r="N1710" s="124">
        <f t="shared" si="861"/>
        <v>-2.504605755493571</v>
      </c>
      <c r="O1710" s="125">
        <v>4.6829999999999998</v>
      </c>
      <c r="P1710" s="122">
        <v>24.594000000000001</v>
      </c>
      <c r="Q1710" s="123">
        <f t="shared" si="877"/>
        <v>-19.911000000000001</v>
      </c>
      <c r="R1710" s="124">
        <f t="shared" si="863"/>
        <v>-80.958770431812638</v>
      </c>
      <c r="S1710" s="125">
        <v>1185.7329999999999</v>
      </c>
      <c r="T1710" s="122">
        <v>1196.289</v>
      </c>
      <c r="U1710" s="123">
        <f t="shared" si="864"/>
        <v>-10.55600000000004</v>
      </c>
      <c r="V1710" s="124">
        <f t="shared" si="865"/>
        <v>-0.88239547467209356</v>
      </c>
      <c r="W1710" s="121" t="s">
        <v>9904</v>
      </c>
      <c r="X1710" s="122">
        <v>311</v>
      </c>
      <c r="Y1710" s="122">
        <v>263</v>
      </c>
      <c r="Z1710" s="123">
        <f t="shared" si="866"/>
        <v>48</v>
      </c>
      <c r="AA1710" s="124">
        <f t="shared" si="867"/>
        <v>18.250950570342205</v>
      </c>
      <c r="AB1710" s="28" t="s">
        <v>9905</v>
      </c>
      <c r="AC1710" s="122">
        <v>283</v>
      </c>
      <c r="AD1710" s="122">
        <v>294</v>
      </c>
      <c r="AE1710" s="123">
        <f t="shared" si="868"/>
        <v>-11</v>
      </c>
      <c r="AF1710" s="29">
        <f t="shared" si="869"/>
        <v>-3.7414965986394559</v>
      </c>
      <c r="AG1710" s="28" t="s">
        <v>9906</v>
      </c>
      <c r="AH1710" s="122">
        <v>266</v>
      </c>
      <c r="AI1710" s="122">
        <v>303</v>
      </c>
      <c r="AJ1710" s="123">
        <f t="shared" si="870"/>
        <v>-37</v>
      </c>
      <c r="AK1710" s="124">
        <f t="shared" si="871"/>
        <v>-12.211221122112212</v>
      </c>
      <c r="AL1710" s="28" t="s">
        <v>9907</v>
      </c>
      <c r="AM1710" s="122">
        <v>162</v>
      </c>
      <c r="AN1710" s="122">
        <v>158</v>
      </c>
      <c r="AO1710" s="123">
        <f t="shared" si="872"/>
        <v>4</v>
      </c>
      <c r="AP1710" s="29">
        <f t="shared" si="873"/>
        <v>2.5316455696202533</v>
      </c>
      <c r="AQ1710" s="28" t="s">
        <v>9908</v>
      </c>
      <c r="AR1710" s="122">
        <v>58</v>
      </c>
      <c r="AS1710" s="122">
        <v>71</v>
      </c>
      <c r="AT1710" s="123">
        <f t="shared" si="856"/>
        <v>-13</v>
      </c>
      <c r="AU1710" s="124">
        <f t="shared" si="857"/>
        <v>-18.30985915492958</v>
      </c>
      <c r="AV1710" s="9" t="s">
        <v>12403</v>
      </c>
      <c r="AX1710" s="129"/>
      <c r="AY1710" s="139"/>
      <c r="AZ1710" s="139"/>
    </row>
    <row r="1711" spans="3:52" ht="50" customHeight="1">
      <c r="C1711" s="52" t="s">
        <v>6318</v>
      </c>
      <c r="D1711" s="130" t="s">
        <v>3912</v>
      </c>
      <c r="E1711" s="131" t="s">
        <v>6367</v>
      </c>
      <c r="F1711" s="132" t="s">
        <v>3913</v>
      </c>
      <c r="G1711" s="125">
        <v>20351.852999999999</v>
      </c>
      <c r="H1711" s="122">
        <v>20976.695</v>
      </c>
      <c r="I1711" s="123">
        <f t="shared" si="874"/>
        <v>-624.84200000000055</v>
      </c>
      <c r="J1711" s="124">
        <f t="shared" si="875"/>
        <v>-2.9787437916220862</v>
      </c>
      <c r="K1711" s="125">
        <v>5275.1049999999996</v>
      </c>
      <c r="L1711" s="122">
        <v>5652.6350000000002</v>
      </c>
      <c r="M1711" s="123">
        <f t="shared" si="876"/>
        <v>-377.53000000000065</v>
      </c>
      <c r="N1711" s="124">
        <f t="shared" si="861"/>
        <v>-6.678832084505733</v>
      </c>
      <c r="O1711" s="125">
        <v>1946.479</v>
      </c>
      <c r="P1711" s="122">
        <v>2106.163</v>
      </c>
      <c r="Q1711" s="123">
        <f t="shared" si="877"/>
        <v>-159.68399999999997</v>
      </c>
      <c r="R1711" s="124">
        <f t="shared" si="863"/>
        <v>-7.5817493707751957</v>
      </c>
      <c r="S1711" s="125">
        <v>13130.269</v>
      </c>
      <c r="T1711" s="122">
        <v>13217.897000000001</v>
      </c>
      <c r="U1711" s="123">
        <f t="shared" si="864"/>
        <v>-87.628000000000611</v>
      </c>
      <c r="V1711" s="124">
        <f t="shared" si="865"/>
        <v>-0.66294963563417542</v>
      </c>
      <c r="W1711" s="121" t="s">
        <v>7333</v>
      </c>
      <c r="X1711" s="122">
        <v>7607</v>
      </c>
      <c r="Y1711" s="122">
        <v>7180</v>
      </c>
      <c r="Z1711" s="123">
        <f t="shared" si="866"/>
        <v>427</v>
      </c>
      <c r="AA1711" s="124">
        <f t="shared" si="867"/>
        <v>5.9470752089136489</v>
      </c>
      <c r="AB1711" s="28" t="s">
        <v>6930</v>
      </c>
      <c r="AC1711" s="122">
        <v>3509</v>
      </c>
      <c r="AD1711" s="122">
        <v>4034</v>
      </c>
      <c r="AE1711" s="123">
        <f t="shared" si="868"/>
        <v>-525</v>
      </c>
      <c r="AF1711" s="29">
        <f t="shared" si="869"/>
        <v>-13.01437778879524</v>
      </c>
      <c r="AG1711" s="28" t="s">
        <v>7437</v>
      </c>
      <c r="AH1711" s="122">
        <v>1197</v>
      </c>
      <c r="AI1711" s="122">
        <v>1197</v>
      </c>
      <c r="AJ1711" s="123">
        <f t="shared" si="870"/>
        <v>0</v>
      </c>
      <c r="AK1711" s="124">
        <f t="shared" si="871"/>
        <v>0</v>
      </c>
      <c r="AL1711" s="28" t="s">
        <v>9909</v>
      </c>
      <c r="AM1711" s="122">
        <v>517</v>
      </c>
      <c r="AN1711" s="122">
        <v>514</v>
      </c>
      <c r="AO1711" s="123">
        <f t="shared" si="872"/>
        <v>3</v>
      </c>
      <c r="AP1711" s="29">
        <f t="shared" si="873"/>
        <v>0.58365758754863817</v>
      </c>
      <c r="AQ1711" s="28" t="s">
        <v>9910</v>
      </c>
      <c r="AR1711" s="122">
        <v>133</v>
      </c>
      <c r="AS1711" s="122">
        <v>144</v>
      </c>
      <c r="AT1711" s="123">
        <f t="shared" si="856"/>
        <v>-11</v>
      </c>
      <c r="AU1711" s="124">
        <f t="shared" si="857"/>
        <v>-7.6388888888888893</v>
      </c>
      <c r="AV1711" s="9" t="s">
        <v>12403</v>
      </c>
      <c r="AX1711" s="129"/>
      <c r="AY1711" s="139"/>
      <c r="AZ1711" s="139"/>
    </row>
    <row r="1712" spans="3:52" ht="50" customHeight="1">
      <c r="C1712" s="52" t="s">
        <v>6322</v>
      </c>
      <c r="D1712" s="130" t="s">
        <v>3914</v>
      </c>
      <c r="E1712" s="131" t="s">
        <v>6367</v>
      </c>
      <c r="F1712" s="132" t="s">
        <v>3915</v>
      </c>
      <c r="G1712" s="125">
        <v>20443.812000000002</v>
      </c>
      <c r="H1712" s="122">
        <v>20598.221000000001</v>
      </c>
      <c r="I1712" s="123">
        <f t="shared" si="874"/>
        <v>-154.40899999999965</v>
      </c>
      <c r="J1712" s="124">
        <f t="shared" si="875"/>
        <v>-0.749622989286306</v>
      </c>
      <c r="K1712" s="125">
        <v>6659.4030000000002</v>
      </c>
      <c r="L1712" s="122">
        <v>6394.4089999999997</v>
      </c>
      <c r="M1712" s="123">
        <f t="shared" si="876"/>
        <v>264.9940000000006</v>
      </c>
      <c r="N1712" s="124">
        <f t="shared" si="861"/>
        <v>4.1441515548974204</v>
      </c>
      <c r="O1712" s="125">
        <v>2825.37</v>
      </c>
      <c r="P1712" s="122">
        <v>2813.2739999999999</v>
      </c>
      <c r="Q1712" s="123">
        <f t="shared" si="877"/>
        <v>12.096000000000004</v>
      </c>
      <c r="R1712" s="124">
        <f t="shared" si="863"/>
        <v>0.42996167454716477</v>
      </c>
      <c r="S1712" s="125">
        <v>10959.039000000001</v>
      </c>
      <c r="T1712" s="122">
        <v>11390.538</v>
      </c>
      <c r="U1712" s="123">
        <f t="shared" si="864"/>
        <v>-431.4989999999998</v>
      </c>
      <c r="V1712" s="124">
        <f t="shared" si="865"/>
        <v>-3.7882231726016782</v>
      </c>
      <c r="W1712" s="121" t="s">
        <v>6466</v>
      </c>
      <c r="X1712" s="122">
        <v>6985</v>
      </c>
      <c r="Y1712" s="122">
        <v>7280</v>
      </c>
      <c r="Z1712" s="123">
        <f t="shared" si="866"/>
        <v>-295</v>
      </c>
      <c r="AA1712" s="124">
        <f t="shared" si="867"/>
        <v>-4.052197802197802</v>
      </c>
      <c r="AB1712" s="28" t="s">
        <v>9911</v>
      </c>
      <c r="AC1712" s="122">
        <v>3288</v>
      </c>
      <c r="AD1712" s="122">
        <v>3435</v>
      </c>
      <c r="AE1712" s="123">
        <f t="shared" si="868"/>
        <v>-147</v>
      </c>
      <c r="AF1712" s="29">
        <f t="shared" si="869"/>
        <v>-4.2794759825327509</v>
      </c>
      <c r="AG1712" s="28" t="s">
        <v>9912</v>
      </c>
      <c r="AH1712" s="122">
        <v>686</v>
      </c>
      <c r="AI1712" s="122">
        <v>676</v>
      </c>
      <c r="AJ1712" s="123">
        <f t="shared" si="870"/>
        <v>10</v>
      </c>
      <c r="AK1712" s="124">
        <f t="shared" si="871"/>
        <v>1.4792899408284024</v>
      </c>
      <c r="AL1712" s="28" t="s">
        <v>6421</v>
      </c>
      <c r="AM1712" s="122" t="s">
        <v>6421</v>
      </c>
      <c r="AN1712" s="122" t="s">
        <v>6421</v>
      </c>
      <c r="AO1712" s="123" t="s">
        <v>6421</v>
      </c>
      <c r="AP1712" s="29" t="s">
        <v>6421</v>
      </c>
      <c r="AQ1712" s="28" t="s">
        <v>6421</v>
      </c>
      <c r="AR1712" s="122" t="s">
        <v>6421</v>
      </c>
      <c r="AS1712" s="122" t="s">
        <v>6421</v>
      </c>
      <c r="AT1712" s="123" t="s">
        <v>6421</v>
      </c>
      <c r="AU1712" s="124" t="s">
        <v>6421</v>
      </c>
      <c r="AV1712" s="9" t="s">
        <v>12403</v>
      </c>
      <c r="AX1712" s="129"/>
      <c r="AY1712" s="139"/>
      <c r="AZ1712" s="139"/>
    </row>
    <row r="1713" spans="3:52" ht="50" customHeight="1">
      <c r="C1713" s="52" t="s">
        <v>6318</v>
      </c>
      <c r="D1713" s="130" t="s">
        <v>3916</v>
      </c>
      <c r="E1713" s="131" t="s">
        <v>6367</v>
      </c>
      <c r="F1713" s="132" t="s">
        <v>3917</v>
      </c>
      <c r="G1713" s="125">
        <v>3696.7429999999999</v>
      </c>
      <c r="H1713" s="122">
        <v>4421.4440000000004</v>
      </c>
      <c r="I1713" s="123">
        <f t="shared" si="874"/>
        <v>-724.70100000000048</v>
      </c>
      <c r="J1713" s="124">
        <f t="shared" si="875"/>
        <v>-16.390595470620013</v>
      </c>
      <c r="K1713" s="125">
        <v>1713.221</v>
      </c>
      <c r="L1713" s="122">
        <v>2403.1950000000002</v>
      </c>
      <c r="M1713" s="123">
        <f t="shared" si="876"/>
        <v>-689.97400000000016</v>
      </c>
      <c r="N1713" s="124">
        <f t="shared" si="861"/>
        <v>-28.710695553211458</v>
      </c>
      <c r="O1713" s="125">
        <v>350.93400000000003</v>
      </c>
      <c r="P1713" s="122">
        <v>350.452</v>
      </c>
      <c r="Q1713" s="123">
        <f t="shared" si="877"/>
        <v>0.48200000000002774</v>
      </c>
      <c r="R1713" s="124">
        <f t="shared" si="863"/>
        <v>0.13753666693299732</v>
      </c>
      <c r="S1713" s="125">
        <v>1632.588</v>
      </c>
      <c r="T1713" s="122">
        <v>1667.797</v>
      </c>
      <c r="U1713" s="123">
        <f t="shared" si="864"/>
        <v>-35.20900000000006</v>
      </c>
      <c r="V1713" s="124">
        <f t="shared" si="865"/>
        <v>-2.1111082463873037</v>
      </c>
      <c r="W1713" s="121" t="s">
        <v>9913</v>
      </c>
      <c r="X1713" s="122">
        <v>520</v>
      </c>
      <c r="Y1713" s="122">
        <v>519</v>
      </c>
      <c r="Z1713" s="123">
        <f t="shared" si="866"/>
        <v>1</v>
      </c>
      <c r="AA1713" s="124">
        <f t="shared" si="867"/>
        <v>0.19267822736030829</v>
      </c>
      <c r="AB1713" s="28" t="s">
        <v>9914</v>
      </c>
      <c r="AC1713" s="122">
        <v>295</v>
      </c>
      <c r="AD1713" s="122">
        <v>316</v>
      </c>
      <c r="AE1713" s="123">
        <f t="shared" si="868"/>
        <v>-21</v>
      </c>
      <c r="AF1713" s="29">
        <f t="shared" si="869"/>
        <v>-6.6455696202531636</v>
      </c>
      <c r="AG1713" s="28" t="s">
        <v>6981</v>
      </c>
      <c r="AH1713" s="122">
        <v>238</v>
      </c>
      <c r="AI1713" s="122">
        <v>238</v>
      </c>
      <c r="AJ1713" s="123">
        <f t="shared" si="870"/>
        <v>0</v>
      </c>
      <c r="AK1713" s="124">
        <f t="shared" si="871"/>
        <v>0</v>
      </c>
      <c r="AL1713" s="28" t="s">
        <v>9915</v>
      </c>
      <c r="AM1713" s="122">
        <v>135</v>
      </c>
      <c r="AN1713" s="122">
        <v>136</v>
      </c>
      <c r="AO1713" s="123">
        <f t="shared" si="872"/>
        <v>-1</v>
      </c>
      <c r="AP1713" s="29">
        <f t="shared" si="873"/>
        <v>-0.73529411764705876</v>
      </c>
      <c r="AQ1713" s="28" t="s">
        <v>9916</v>
      </c>
      <c r="AR1713" s="122">
        <v>91</v>
      </c>
      <c r="AS1713" s="122">
        <v>91</v>
      </c>
      <c r="AT1713" s="123">
        <f t="shared" ref="AT1713:AT1775" si="878">AR1713-AS1713</f>
        <v>0</v>
      </c>
      <c r="AU1713" s="124">
        <f t="shared" ref="AU1713:AU1775" si="879">AT1713/AS1713*100</f>
        <v>0</v>
      </c>
      <c r="AV1713" s="9" t="s">
        <v>12403</v>
      </c>
      <c r="AX1713" s="129"/>
      <c r="AY1713" s="139"/>
      <c r="AZ1713" s="139"/>
    </row>
    <row r="1714" spans="3:52" ht="50" customHeight="1">
      <c r="C1714" s="52" t="s">
        <v>6318</v>
      </c>
      <c r="D1714" s="130" t="s">
        <v>3918</v>
      </c>
      <c r="E1714" s="131" t="s">
        <v>6367</v>
      </c>
      <c r="F1714" s="132" t="s">
        <v>3919</v>
      </c>
      <c r="G1714" s="125">
        <v>10523.982</v>
      </c>
      <c r="H1714" s="122">
        <v>10424.799000000001</v>
      </c>
      <c r="I1714" s="123">
        <f t="shared" si="874"/>
        <v>99.182999999999083</v>
      </c>
      <c r="J1714" s="124">
        <f t="shared" si="875"/>
        <v>0.95141402726325064</v>
      </c>
      <c r="K1714" s="125">
        <v>5667.6109999999999</v>
      </c>
      <c r="L1714" s="122">
        <v>5521.3329999999996</v>
      </c>
      <c r="M1714" s="123">
        <f t="shared" si="876"/>
        <v>146.27800000000025</v>
      </c>
      <c r="N1714" s="124">
        <f t="shared" si="861"/>
        <v>2.6493239947672103</v>
      </c>
      <c r="O1714" s="125">
        <v>42.536000000000001</v>
      </c>
      <c r="P1714" s="122">
        <v>42.527999999999999</v>
      </c>
      <c r="Q1714" s="123">
        <f t="shared" si="877"/>
        <v>8.0000000000026716E-3</v>
      </c>
      <c r="R1714" s="124">
        <f t="shared" si="863"/>
        <v>1.8811136192632315E-2</v>
      </c>
      <c r="S1714" s="125">
        <v>4813.835</v>
      </c>
      <c r="T1714" s="122">
        <v>4860.9380000000001</v>
      </c>
      <c r="U1714" s="123">
        <f t="shared" si="864"/>
        <v>-47.103000000000065</v>
      </c>
      <c r="V1714" s="124">
        <f t="shared" si="865"/>
        <v>-0.96901050784848652</v>
      </c>
      <c r="W1714" s="121" t="s">
        <v>7333</v>
      </c>
      <c r="X1714" s="122">
        <v>2203</v>
      </c>
      <c r="Y1714" s="122">
        <v>2256</v>
      </c>
      <c r="Z1714" s="123">
        <f t="shared" si="866"/>
        <v>-53</v>
      </c>
      <c r="AA1714" s="124">
        <f t="shared" si="867"/>
        <v>-2.3492907801418439</v>
      </c>
      <c r="AB1714" s="28" t="s">
        <v>6930</v>
      </c>
      <c r="AC1714" s="122">
        <v>1373</v>
      </c>
      <c r="AD1714" s="122">
        <v>1374</v>
      </c>
      <c r="AE1714" s="123">
        <f t="shared" si="868"/>
        <v>-1</v>
      </c>
      <c r="AF1714" s="29">
        <f t="shared" si="869"/>
        <v>-7.2780203784570605E-2</v>
      </c>
      <c r="AG1714" s="28" t="s">
        <v>6467</v>
      </c>
      <c r="AH1714" s="122">
        <v>509</v>
      </c>
      <c r="AI1714" s="122">
        <v>509</v>
      </c>
      <c r="AJ1714" s="123">
        <f t="shared" si="870"/>
        <v>0</v>
      </c>
      <c r="AK1714" s="124">
        <f t="shared" si="871"/>
        <v>0</v>
      </c>
      <c r="AL1714" s="28" t="s">
        <v>9917</v>
      </c>
      <c r="AM1714" s="122">
        <v>250</v>
      </c>
      <c r="AN1714" s="122">
        <v>264</v>
      </c>
      <c r="AO1714" s="123">
        <f t="shared" si="872"/>
        <v>-14</v>
      </c>
      <c r="AP1714" s="29">
        <f t="shared" si="873"/>
        <v>-5.3030303030303028</v>
      </c>
      <c r="AQ1714" s="28" t="s">
        <v>9918</v>
      </c>
      <c r="AR1714" s="122">
        <v>173</v>
      </c>
      <c r="AS1714" s="122">
        <v>175</v>
      </c>
      <c r="AT1714" s="123">
        <f t="shared" si="878"/>
        <v>-2</v>
      </c>
      <c r="AU1714" s="124">
        <f t="shared" si="879"/>
        <v>-1.1428571428571428</v>
      </c>
      <c r="AV1714" s="9" t="s">
        <v>12403</v>
      </c>
      <c r="AX1714" s="129"/>
      <c r="AY1714" s="139"/>
      <c r="AZ1714" s="139"/>
    </row>
    <row r="1715" spans="3:52" ht="50" customHeight="1">
      <c r="C1715" s="52" t="s">
        <v>6322</v>
      </c>
      <c r="D1715" s="130" t="s">
        <v>3920</v>
      </c>
      <c r="E1715" s="131" t="s">
        <v>6367</v>
      </c>
      <c r="F1715" s="132" t="s">
        <v>3921</v>
      </c>
      <c r="G1715" s="125">
        <v>10019.645</v>
      </c>
      <c r="H1715" s="122">
        <v>9502.991</v>
      </c>
      <c r="I1715" s="123">
        <f t="shared" si="874"/>
        <v>516.65400000000045</v>
      </c>
      <c r="J1715" s="124">
        <f t="shared" si="875"/>
        <v>5.4367514396256968</v>
      </c>
      <c r="K1715" s="125">
        <v>5617.1540000000005</v>
      </c>
      <c r="L1715" s="122">
        <v>5333.098</v>
      </c>
      <c r="M1715" s="123">
        <f t="shared" si="876"/>
        <v>284.05600000000049</v>
      </c>
      <c r="N1715" s="124">
        <f t="shared" si="861"/>
        <v>5.32628502232662</v>
      </c>
      <c r="O1715" s="125">
        <v>245.74600000000001</v>
      </c>
      <c r="P1715" s="122">
        <v>245.667</v>
      </c>
      <c r="Q1715" s="123">
        <f t="shared" si="877"/>
        <v>7.9000000000007731E-2</v>
      </c>
      <c r="R1715" s="124">
        <f t="shared" si="863"/>
        <v>3.2157351211195534E-2</v>
      </c>
      <c r="S1715" s="125">
        <v>4156.7449999999999</v>
      </c>
      <c r="T1715" s="122">
        <v>3924.2260000000001</v>
      </c>
      <c r="U1715" s="123">
        <f t="shared" si="864"/>
        <v>232.51899999999978</v>
      </c>
      <c r="V1715" s="124">
        <f t="shared" si="865"/>
        <v>5.9252193935823216</v>
      </c>
      <c r="W1715" s="121" t="s">
        <v>9919</v>
      </c>
      <c r="X1715" s="122">
        <v>1299</v>
      </c>
      <c r="Y1715" s="122">
        <v>1151</v>
      </c>
      <c r="Z1715" s="123">
        <f t="shared" si="866"/>
        <v>148</v>
      </c>
      <c r="AA1715" s="124">
        <f t="shared" si="867"/>
        <v>12.858384013900956</v>
      </c>
      <c r="AB1715" s="28" t="s">
        <v>9920</v>
      </c>
      <c r="AC1715" s="122">
        <v>629</v>
      </c>
      <c r="AD1715" s="122">
        <v>564</v>
      </c>
      <c r="AE1715" s="123">
        <f t="shared" si="868"/>
        <v>65</v>
      </c>
      <c r="AF1715" s="29">
        <f t="shared" si="869"/>
        <v>11.524822695035461</v>
      </c>
      <c r="AG1715" s="28" t="s">
        <v>9900</v>
      </c>
      <c r="AH1715" s="122">
        <v>605</v>
      </c>
      <c r="AI1715" s="122">
        <v>582</v>
      </c>
      <c r="AJ1715" s="123">
        <f t="shared" si="870"/>
        <v>23</v>
      </c>
      <c r="AK1715" s="124">
        <f t="shared" si="871"/>
        <v>3.9518900343642609</v>
      </c>
      <c r="AL1715" s="28" t="s">
        <v>9921</v>
      </c>
      <c r="AM1715" s="122">
        <v>364</v>
      </c>
      <c r="AN1715" s="122">
        <v>392</v>
      </c>
      <c r="AO1715" s="123">
        <f t="shared" si="872"/>
        <v>-28</v>
      </c>
      <c r="AP1715" s="29">
        <f t="shared" si="873"/>
        <v>-7.1428571428571423</v>
      </c>
      <c r="AQ1715" s="28" t="s">
        <v>9922</v>
      </c>
      <c r="AR1715" s="122">
        <v>361</v>
      </c>
      <c r="AS1715" s="122">
        <v>288</v>
      </c>
      <c r="AT1715" s="123">
        <f t="shared" si="878"/>
        <v>73</v>
      </c>
      <c r="AU1715" s="124">
        <f t="shared" si="879"/>
        <v>25.347222222222221</v>
      </c>
      <c r="AV1715" s="9" t="s">
        <v>12405</v>
      </c>
      <c r="AX1715" s="129"/>
      <c r="AY1715" s="139"/>
      <c r="AZ1715" s="139"/>
    </row>
    <row r="1716" spans="3:52" ht="50" customHeight="1">
      <c r="C1716" s="52" t="s">
        <v>6318</v>
      </c>
      <c r="D1716" s="130" t="s">
        <v>3922</v>
      </c>
      <c r="E1716" s="131" t="s">
        <v>6367</v>
      </c>
      <c r="F1716" s="132" t="s">
        <v>3923</v>
      </c>
      <c r="G1716" s="125">
        <v>6409.12</v>
      </c>
      <c r="H1716" s="122">
        <v>6456.1710000000003</v>
      </c>
      <c r="I1716" s="123">
        <f t="shared" si="874"/>
        <v>-47.051000000000386</v>
      </c>
      <c r="J1716" s="124">
        <f t="shared" si="875"/>
        <v>-0.72877561638315325</v>
      </c>
      <c r="K1716" s="125">
        <v>2743.38</v>
      </c>
      <c r="L1716" s="122">
        <v>2687.8130000000001</v>
      </c>
      <c r="M1716" s="123">
        <f t="shared" si="876"/>
        <v>55.567000000000007</v>
      </c>
      <c r="N1716" s="124">
        <f t="shared" si="861"/>
        <v>2.0673685260098082</v>
      </c>
      <c r="O1716" s="125">
        <v>2158.5360000000001</v>
      </c>
      <c r="P1716" s="122">
        <v>2155.6370000000002</v>
      </c>
      <c r="Q1716" s="123">
        <f t="shared" si="877"/>
        <v>2.8989999999998872</v>
      </c>
      <c r="R1716" s="124">
        <f t="shared" si="863"/>
        <v>0.13448460942171095</v>
      </c>
      <c r="S1716" s="125">
        <v>1507.204</v>
      </c>
      <c r="T1716" s="122">
        <v>1612.721</v>
      </c>
      <c r="U1716" s="123">
        <f t="shared" si="864"/>
        <v>-105.51700000000005</v>
      </c>
      <c r="V1716" s="124">
        <f t="shared" si="865"/>
        <v>-6.5427932047762791</v>
      </c>
      <c r="W1716" s="121" t="s">
        <v>7333</v>
      </c>
      <c r="X1716" s="122">
        <v>807</v>
      </c>
      <c r="Y1716" s="122">
        <v>888</v>
      </c>
      <c r="Z1716" s="123">
        <f t="shared" si="866"/>
        <v>-81</v>
      </c>
      <c r="AA1716" s="124">
        <f t="shared" si="867"/>
        <v>-9.121621621621621</v>
      </c>
      <c r="AB1716" s="28" t="s">
        <v>7336</v>
      </c>
      <c r="AC1716" s="122">
        <v>352</v>
      </c>
      <c r="AD1716" s="122">
        <v>376</v>
      </c>
      <c r="AE1716" s="123">
        <f t="shared" si="868"/>
        <v>-24</v>
      </c>
      <c r="AF1716" s="29">
        <f t="shared" si="869"/>
        <v>-6.3829787234042552</v>
      </c>
      <c r="AG1716" s="28" t="s">
        <v>9923</v>
      </c>
      <c r="AH1716" s="122">
        <v>147</v>
      </c>
      <c r="AI1716" s="122">
        <v>113</v>
      </c>
      <c r="AJ1716" s="123">
        <f t="shared" si="870"/>
        <v>34</v>
      </c>
      <c r="AK1716" s="124">
        <f t="shared" si="871"/>
        <v>30.088495575221241</v>
      </c>
      <c r="AL1716" s="28" t="s">
        <v>9924</v>
      </c>
      <c r="AM1716" s="122">
        <v>108</v>
      </c>
      <c r="AN1716" s="122">
        <v>133</v>
      </c>
      <c r="AO1716" s="123">
        <f t="shared" si="872"/>
        <v>-25</v>
      </c>
      <c r="AP1716" s="29">
        <f t="shared" si="873"/>
        <v>-18.796992481203006</v>
      </c>
      <c r="AQ1716" s="28" t="s">
        <v>9925</v>
      </c>
      <c r="AR1716" s="122">
        <v>76</v>
      </c>
      <c r="AS1716" s="122">
        <v>77</v>
      </c>
      <c r="AT1716" s="123">
        <f t="shared" si="878"/>
        <v>-1</v>
      </c>
      <c r="AU1716" s="124">
        <f t="shared" si="879"/>
        <v>-1.2987012987012987</v>
      </c>
      <c r="AV1716" s="9" t="s">
        <v>12403</v>
      </c>
      <c r="AX1716" s="129"/>
      <c r="AY1716" s="139"/>
      <c r="AZ1716" s="139"/>
    </row>
    <row r="1717" spans="3:52" ht="50" customHeight="1">
      <c r="C1717" s="52" t="s">
        <v>6318</v>
      </c>
      <c r="D1717" s="106" t="s">
        <v>3924</v>
      </c>
      <c r="E1717" s="107" t="s">
        <v>6367</v>
      </c>
      <c r="F1717" s="108" t="s">
        <v>3925</v>
      </c>
      <c r="G1717" s="125">
        <v>5695.8459999999995</v>
      </c>
      <c r="H1717" s="122">
        <v>4985.3490000000002</v>
      </c>
      <c r="I1717" s="123">
        <f t="shared" si="874"/>
        <v>710.49699999999939</v>
      </c>
      <c r="J1717" s="124">
        <f t="shared" si="875"/>
        <v>14.251700332313732</v>
      </c>
      <c r="K1717" s="125">
        <v>2695.2060000000001</v>
      </c>
      <c r="L1717" s="122">
        <v>2278.114</v>
      </c>
      <c r="M1717" s="123">
        <f t="shared" si="876"/>
        <v>417.0920000000001</v>
      </c>
      <c r="N1717" s="124">
        <f t="shared" si="861"/>
        <v>18.308653561674266</v>
      </c>
      <c r="O1717" s="125">
        <v>1893.877</v>
      </c>
      <c r="P1717" s="122">
        <v>1693.7080000000001</v>
      </c>
      <c r="Q1717" s="123">
        <f t="shared" si="877"/>
        <v>200.16899999999987</v>
      </c>
      <c r="R1717" s="124">
        <f t="shared" si="863"/>
        <v>11.818389002118421</v>
      </c>
      <c r="S1717" s="125">
        <v>1106.7629999999999</v>
      </c>
      <c r="T1717" s="122">
        <v>1013.527</v>
      </c>
      <c r="U1717" s="123">
        <f t="shared" si="864"/>
        <v>93.235999999999876</v>
      </c>
      <c r="V1717" s="124">
        <f t="shared" si="865"/>
        <v>9.1991629231386902</v>
      </c>
      <c r="W1717" s="121" t="s">
        <v>6988</v>
      </c>
      <c r="X1717" s="122">
        <v>885</v>
      </c>
      <c r="Y1717" s="122">
        <v>900</v>
      </c>
      <c r="Z1717" s="123">
        <f t="shared" si="866"/>
        <v>-15</v>
      </c>
      <c r="AA1717" s="124">
        <f t="shared" si="867"/>
        <v>-1.6666666666666667</v>
      </c>
      <c r="AB1717" s="28" t="s">
        <v>9926</v>
      </c>
      <c r="AC1717" s="122">
        <v>114</v>
      </c>
      <c r="AD1717" s="122" t="s">
        <v>6421</v>
      </c>
      <c r="AE1717" s="123">
        <v>114</v>
      </c>
      <c r="AF1717" s="29" t="s">
        <v>11832</v>
      </c>
      <c r="AG1717" s="28" t="s">
        <v>9927</v>
      </c>
      <c r="AH1717" s="122">
        <v>103</v>
      </c>
      <c r="AI1717" s="122">
        <v>107</v>
      </c>
      <c r="AJ1717" s="123">
        <f t="shared" si="870"/>
        <v>-4</v>
      </c>
      <c r="AK1717" s="124">
        <f t="shared" si="871"/>
        <v>-3.7383177570093453</v>
      </c>
      <c r="AL1717" s="28" t="s">
        <v>9928</v>
      </c>
      <c r="AM1717" s="122">
        <v>5</v>
      </c>
      <c r="AN1717" s="122">
        <v>7</v>
      </c>
      <c r="AO1717" s="123">
        <f t="shared" si="872"/>
        <v>-2</v>
      </c>
      <c r="AP1717" s="29">
        <f t="shared" si="873"/>
        <v>-28.571428571428569</v>
      </c>
      <c r="AQ1717" s="28" t="s">
        <v>6421</v>
      </c>
      <c r="AR1717" s="122" t="s">
        <v>6421</v>
      </c>
      <c r="AS1717" s="122" t="s">
        <v>6421</v>
      </c>
      <c r="AT1717" s="123" t="s">
        <v>6421</v>
      </c>
      <c r="AU1717" s="124" t="s">
        <v>6421</v>
      </c>
      <c r="AV1717" s="9" t="s">
        <v>12403</v>
      </c>
      <c r="AX1717" s="129"/>
      <c r="AY1717" s="139"/>
      <c r="AZ1717" s="139"/>
    </row>
    <row r="1718" spans="3:52" ht="50" customHeight="1">
      <c r="C1718" s="52" t="s">
        <v>6317</v>
      </c>
      <c r="D1718" s="130" t="s">
        <v>3926</v>
      </c>
      <c r="E1718" s="131" t="s">
        <v>6367</v>
      </c>
      <c r="F1718" s="132" t="s">
        <v>3927</v>
      </c>
      <c r="G1718" s="125">
        <v>3782.799</v>
      </c>
      <c r="H1718" s="122">
        <v>3407.2249999999999</v>
      </c>
      <c r="I1718" s="123">
        <f t="shared" si="874"/>
        <v>375.57400000000007</v>
      </c>
      <c r="J1718" s="124">
        <f t="shared" si="875"/>
        <v>11.022870517796743</v>
      </c>
      <c r="K1718" s="125">
        <v>1153.4349999999999</v>
      </c>
      <c r="L1718" s="122">
        <v>1202.239</v>
      </c>
      <c r="M1718" s="123">
        <f t="shared" si="876"/>
        <v>-48.804000000000087</v>
      </c>
      <c r="N1718" s="124">
        <f t="shared" si="861"/>
        <v>-4.0594257880504703</v>
      </c>
      <c r="O1718" s="125">
        <v>869.02300000000002</v>
      </c>
      <c r="P1718" s="122">
        <v>735.08100000000002</v>
      </c>
      <c r="Q1718" s="123">
        <f t="shared" si="877"/>
        <v>133.94200000000001</v>
      </c>
      <c r="R1718" s="124">
        <f t="shared" si="863"/>
        <v>18.221393288630779</v>
      </c>
      <c r="S1718" s="125">
        <v>1760.3409999999999</v>
      </c>
      <c r="T1718" s="122">
        <v>1469.905</v>
      </c>
      <c r="U1718" s="123">
        <f t="shared" si="864"/>
        <v>290.43599999999992</v>
      </c>
      <c r="V1718" s="124">
        <f t="shared" si="865"/>
        <v>19.758827951466245</v>
      </c>
      <c r="W1718" s="121" t="s">
        <v>9929</v>
      </c>
      <c r="X1718" s="122">
        <v>372</v>
      </c>
      <c r="Y1718" s="122">
        <v>295</v>
      </c>
      <c r="Z1718" s="123">
        <f t="shared" si="866"/>
        <v>77</v>
      </c>
      <c r="AA1718" s="124">
        <f t="shared" si="867"/>
        <v>26.101694915254235</v>
      </c>
      <c r="AB1718" s="28" t="s">
        <v>9301</v>
      </c>
      <c r="AC1718" s="122">
        <v>371</v>
      </c>
      <c r="AD1718" s="122">
        <v>133</v>
      </c>
      <c r="AE1718" s="123">
        <f t="shared" si="868"/>
        <v>238</v>
      </c>
      <c r="AF1718" s="29">
        <f t="shared" si="869"/>
        <v>178.94736842105263</v>
      </c>
      <c r="AG1718" s="28" t="s">
        <v>6467</v>
      </c>
      <c r="AH1718" s="122">
        <v>347</v>
      </c>
      <c r="AI1718" s="122">
        <v>347</v>
      </c>
      <c r="AJ1718" s="123">
        <f t="shared" si="870"/>
        <v>0</v>
      </c>
      <c r="AK1718" s="124">
        <f t="shared" si="871"/>
        <v>0</v>
      </c>
      <c r="AL1718" s="28" t="s">
        <v>7438</v>
      </c>
      <c r="AM1718" s="122">
        <v>212</v>
      </c>
      <c r="AN1718" s="122">
        <v>216</v>
      </c>
      <c r="AO1718" s="123">
        <f t="shared" si="872"/>
        <v>-4</v>
      </c>
      <c r="AP1718" s="29">
        <f t="shared" si="873"/>
        <v>-1.8518518518518516</v>
      </c>
      <c r="AQ1718" s="28" t="s">
        <v>7336</v>
      </c>
      <c r="AR1718" s="122">
        <v>199</v>
      </c>
      <c r="AS1718" s="122">
        <v>229</v>
      </c>
      <c r="AT1718" s="123">
        <f t="shared" si="878"/>
        <v>-30</v>
      </c>
      <c r="AU1718" s="124">
        <f t="shared" si="879"/>
        <v>-13.100436681222707</v>
      </c>
      <c r="AV1718" s="9" t="s">
        <v>12404</v>
      </c>
      <c r="AX1718" s="129"/>
      <c r="AY1718" s="139"/>
      <c r="AZ1718" s="139"/>
    </row>
    <row r="1719" spans="3:52" ht="50" customHeight="1">
      <c r="C1719" s="52" t="s">
        <v>6318</v>
      </c>
      <c r="D1719" s="130" t="s">
        <v>3928</v>
      </c>
      <c r="E1719" s="131" t="s">
        <v>6367</v>
      </c>
      <c r="F1719" s="132" t="s">
        <v>3929</v>
      </c>
      <c r="G1719" s="125">
        <v>9282.9930000000004</v>
      </c>
      <c r="H1719" s="122">
        <v>9023.7209999999995</v>
      </c>
      <c r="I1719" s="123">
        <f t="shared" si="874"/>
        <v>259.27200000000084</v>
      </c>
      <c r="J1719" s="124">
        <f t="shared" si="875"/>
        <v>2.8732271310250046</v>
      </c>
      <c r="K1719" s="125">
        <v>4233.8519999999999</v>
      </c>
      <c r="L1719" s="122">
        <v>4481.9520000000002</v>
      </c>
      <c r="M1719" s="123">
        <f t="shared" si="876"/>
        <v>-248.10000000000036</v>
      </c>
      <c r="N1719" s="124">
        <f t="shared" si="861"/>
        <v>-5.5355345171032706</v>
      </c>
      <c r="O1719" s="125">
        <v>948.17700000000002</v>
      </c>
      <c r="P1719" s="122">
        <v>940.577</v>
      </c>
      <c r="Q1719" s="123">
        <f t="shared" si="877"/>
        <v>7.6000000000000227</v>
      </c>
      <c r="R1719" s="124">
        <f t="shared" si="863"/>
        <v>0.80801465483421575</v>
      </c>
      <c r="S1719" s="125">
        <v>4100.9639999999999</v>
      </c>
      <c r="T1719" s="122">
        <v>3601.192</v>
      </c>
      <c r="U1719" s="123">
        <f t="shared" si="864"/>
        <v>499.77199999999993</v>
      </c>
      <c r="V1719" s="124">
        <f t="shared" si="865"/>
        <v>13.877960408664686</v>
      </c>
      <c r="W1719" s="121" t="s">
        <v>7333</v>
      </c>
      <c r="X1719" s="122">
        <v>3266</v>
      </c>
      <c r="Y1719" s="122">
        <v>2758</v>
      </c>
      <c r="Z1719" s="123">
        <f t="shared" si="866"/>
        <v>508</v>
      </c>
      <c r="AA1719" s="124">
        <f t="shared" si="867"/>
        <v>18.419144307469182</v>
      </c>
      <c r="AB1719" s="28" t="s">
        <v>7437</v>
      </c>
      <c r="AC1719" s="122">
        <v>371</v>
      </c>
      <c r="AD1719" s="122">
        <v>371</v>
      </c>
      <c r="AE1719" s="123">
        <f t="shared" si="868"/>
        <v>0</v>
      </c>
      <c r="AF1719" s="29">
        <f t="shared" si="869"/>
        <v>0</v>
      </c>
      <c r="AG1719" s="28" t="s">
        <v>9930</v>
      </c>
      <c r="AH1719" s="122">
        <v>313</v>
      </c>
      <c r="AI1719" s="122">
        <v>319</v>
      </c>
      <c r="AJ1719" s="123">
        <f t="shared" si="870"/>
        <v>-6</v>
      </c>
      <c r="AK1719" s="124">
        <f t="shared" si="871"/>
        <v>-1.8808777429467085</v>
      </c>
      <c r="AL1719" s="28" t="s">
        <v>7438</v>
      </c>
      <c r="AM1719" s="122">
        <v>110</v>
      </c>
      <c r="AN1719" s="122">
        <v>110</v>
      </c>
      <c r="AO1719" s="123">
        <f t="shared" si="872"/>
        <v>0</v>
      </c>
      <c r="AP1719" s="29">
        <f t="shared" si="873"/>
        <v>0</v>
      </c>
      <c r="AQ1719" s="28" t="s">
        <v>8422</v>
      </c>
      <c r="AR1719" s="122">
        <v>27</v>
      </c>
      <c r="AS1719" s="122">
        <v>27</v>
      </c>
      <c r="AT1719" s="123">
        <f t="shared" si="878"/>
        <v>0</v>
      </c>
      <c r="AU1719" s="124">
        <f t="shared" si="879"/>
        <v>0</v>
      </c>
      <c r="AV1719" s="9" t="s">
        <v>12403</v>
      </c>
      <c r="AX1719" s="129"/>
      <c r="AY1719" s="139"/>
      <c r="AZ1719" s="139"/>
    </row>
    <row r="1720" spans="3:52" ht="50" customHeight="1">
      <c r="C1720" s="52" t="s">
        <v>6317</v>
      </c>
      <c r="D1720" s="130" t="s">
        <v>3930</v>
      </c>
      <c r="E1720" s="131" t="s">
        <v>6367</v>
      </c>
      <c r="F1720" s="132" t="s">
        <v>3931</v>
      </c>
      <c r="G1720" s="125">
        <v>6657.0290000000005</v>
      </c>
      <c r="H1720" s="122">
        <v>6512.9</v>
      </c>
      <c r="I1720" s="123">
        <f t="shared" si="874"/>
        <v>144.12900000000081</v>
      </c>
      <c r="J1720" s="124">
        <f t="shared" si="875"/>
        <v>2.2129773219303357</v>
      </c>
      <c r="K1720" s="125">
        <v>2806.1309999999999</v>
      </c>
      <c r="L1720" s="122">
        <v>2805.9830000000002</v>
      </c>
      <c r="M1720" s="123">
        <f t="shared" si="876"/>
        <v>0.1479999999996835</v>
      </c>
      <c r="N1720" s="124">
        <f t="shared" si="861"/>
        <v>5.2744439292641294E-3</v>
      </c>
      <c r="O1720" s="125">
        <v>996.65499999999997</v>
      </c>
      <c r="P1720" s="122">
        <v>792.14200000000005</v>
      </c>
      <c r="Q1720" s="123">
        <f t="shared" si="877"/>
        <v>204.51299999999992</v>
      </c>
      <c r="R1720" s="124">
        <f t="shared" si="863"/>
        <v>25.817719550282643</v>
      </c>
      <c r="S1720" s="125">
        <v>2854.2429999999999</v>
      </c>
      <c r="T1720" s="122">
        <v>2914.7750000000001</v>
      </c>
      <c r="U1720" s="123">
        <f t="shared" si="864"/>
        <v>-60.532000000000153</v>
      </c>
      <c r="V1720" s="124">
        <f t="shared" si="865"/>
        <v>-2.0767297647331322</v>
      </c>
      <c r="W1720" s="121" t="s">
        <v>9931</v>
      </c>
      <c r="X1720" s="122">
        <v>721</v>
      </c>
      <c r="Y1720" s="122">
        <v>669</v>
      </c>
      <c r="Z1720" s="123">
        <f t="shared" si="866"/>
        <v>52</v>
      </c>
      <c r="AA1720" s="124">
        <f t="shared" si="867"/>
        <v>7.7727952167414047</v>
      </c>
      <c r="AB1720" s="28" t="s">
        <v>9932</v>
      </c>
      <c r="AC1720" s="122">
        <v>389</v>
      </c>
      <c r="AD1720" s="122">
        <v>381</v>
      </c>
      <c r="AE1720" s="123">
        <f t="shared" si="868"/>
        <v>8</v>
      </c>
      <c r="AF1720" s="29">
        <f t="shared" si="869"/>
        <v>2.0997375328083989</v>
      </c>
      <c r="AG1720" s="28" t="s">
        <v>9933</v>
      </c>
      <c r="AH1720" s="122">
        <v>369</v>
      </c>
      <c r="AI1720" s="122">
        <v>469</v>
      </c>
      <c r="AJ1720" s="123">
        <f t="shared" si="870"/>
        <v>-100</v>
      </c>
      <c r="AK1720" s="124">
        <f t="shared" si="871"/>
        <v>-21.321961620469082</v>
      </c>
      <c r="AL1720" s="28" t="s">
        <v>9934</v>
      </c>
      <c r="AM1720" s="122">
        <v>341</v>
      </c>
      <c r="AN1720" s="122">
        <v>341</v>
      </c>
      <c r="AO1720" s="123">
        <f t="shared" si="872"/>
        <v>0</v>
      </c>
      <c r="AP1720" s="29">
        <f t="shared" si="873"/>
        <v>0</v>
      </c>
      <c r="AQ1720" s="28" t="s">
        <v>9935</v>
      </c>
      <c r="AR1720" s="122">
        <v>335</v>
      </c>
      <c r="AS1720" s="122">
        <v>334</v>
      </c>
      <c r="AT1720" s="123">
        <f t="shared" si="878"/>
        <v>1</v>
      </c>
      <c r="AU1720" s="124">
        <f t="shared" si="879"/>
        <v>0.29940119760479045</v>
      </c>
      <c r="AV1720" s="9" t="s">
        <v>12403</v>
      </c>
      <c r="AX1720" s="129"/>
      <c r="AY1720" s="139"/>
      <c r="AZ1720" s="139"/>
    </row>
    <row r="1721" spans="3:52" ht="50" customHeight="1">
      <c r="C1721" s="52" t="s">
        <v>6318</v>
      </c>
      <c r="D1721" s="130" t="s">
        <v>3932</v>
      </c>
      <c r="E1721" s="131" t="s">
        <v>6367</v>
      </c>
      <c r="F1721" s="132" t="s">
        <v>3933</v>
      </c>
      <c r="G1721" s="125">
        <v>3126.9659999999999</v>
      </c>
      <c r="H1721" s="122">
        <v>3092.5909999999999</v>
      </c>
      <c r="I1721" s="123">
        <f t="shared" si="874"/>
        <v>34.375</v>
      </c>
      <c r="J1721" s="124">
        <f t="shared" si="875"/>
        <v>1.1115275185111773</v>
      </c>
      <c r="K1721" s="125">
        <v>1679.3779999999999</v>
      </c>
      <c r="L1721" s="122">
        <v>1654.213</v>
      </c>
      <c r="M1721" s="123">
        <f t="shared" si="876"/>
        <v>25.164999999999964</v>
      </c>
      <c r="N1721" s="124">
        <f t="shared" si="861"/>
        <v>1.52126721286799</v>
      </c>
      <c r="O1721" s="125">
        <v>458.28899999999999</v>
      </c>
      <c r="P1721" s="122">
        <v>458.24299999999999</v>
      </c>
      <c r="Q1721" s="123">
        <f t="shared" si="877"/>
        <v>4.5999999999992269E-2</v>
      </c>
      <c r="R1721" s="124">
        <f t="shared" si="863"/>
        <v>1.0038342102332664E-2</v>
      </c>
      <c r="S1721" s="125">
        <v>989.29899999999998</v>
      </c>
      <c r="T1721" s="122">
        <v>980.13499999999999</v>
      </c>
      <c r="U1721" s="123">
        <f t="shared" si="864"/>
        <v>9.1639999999999873</v>
      </c>
      <c r="V1721" s="124">
        <f t="shared" si="865"/>
        <v>0.93497324348176392</v>
      </c>
      <c r="W1721" s="121" t="s">
        <v>7626</v>
      </c>
      <c r="X1721" s="122">
        <v>485</v>
      </c>
      <c r="Y1721" s="122">
        <v>485</v>
      </c>
      <c r="Z1721" s="123">
        <f t="shared" si="866"/>
        <v>0</v>
      </c>
      <c r="AA1721" s="124">
        <f t="shared" si="867"/>
        <v>0</v>
      </c>
      <c r="AB1721" s="28" t="s">
        <v>7330</v>
      </c>
      <c r="AC1721" s="122">
        <v>327</v>
      </c>
      <c r="AD1721" s="122">
        <v>309</v>
      </c>
      <c r="AE1721" s="123">
        <f t="shared" si="868"/>
        <v>18</v>
      </c>
      <c r="AF1721" s="29">
        <f t="shared" si="869"/>
        <v>5.825242718446602</v>
      </c>
      <c r="AG1721" s="28" t="s">
        <v>6961</v>
      </c>
      <c r="AH1721" s="122">
        <v>90</v>
      </c>
      <c r="AI1721" s="122">
        <v>96</v>
      </c>
      <c r="AJ1721" s="123">
        <f t="shared" si="870"/>
        <v>-6</v>
      </c>
      <c r="AK1721" s="124">
        <f t="shared" si="871"/>
        <v>-6.25</v>
      </c>
      <c r="AL1721" s="28" t="s">
        <v>6467</v>
      </c>
      <c r="AM1721" s="122">
        <v>70</v>
      </c>
      <c r="AN1721" s="122">
        <v>73</v>
      </c>
      <c r="AO1721" s="123">
        <f t="shared" si="872"/>
        <v>-3</v>
      </c>
      <c r="AP1721" s="29">
        <f t="shared" si="873"/>
        <v>-4.10958904109589</v>
      </c>
      <c r="AQ1721" s="28" t="s">
        <v>8290</v>
      </c>
      <c r="AR1721" s="122">
        <v>17</v>
      </c>
      <c r="AS1721" s="122">
        <v>17</v>
      </c>
      <c r="AT1721" s="123">
        <f t="shared" si="878"/>
        <v>0</v>
      </c>
      <c r="AU1721" s="124">
        <f t="shared" si="879"/>
        <v>0</v>
      </c>
      <c r="AV1721" s="9" t="s">
        <v>12403</v>
      </c>
      <c r="AX1721" s="129"/>
      <c r="AY1721" s="139"/>
      <c r="AZ1721" s="139"/>
    </row>
    <row r="1722" spans="3:52" ht="50" customHeight="1">
      <c r="C1722" s="52" t="s">
        <v>6318</v>
      </c>
      <c r="D1722" s="130" t="s">
        <v>3934</v>
      </c>
      <c r="E1722" s="131" t="s">
        <v>6367</v>
      </c>
      <c r="F1722" s="132" t="s">
        <v>3935</v>
      </c>
      <c r="G1722" s="125">
        <v>5029.97</v>
      </c>
      <c r="H1722" s="122">
        <v>5777.1819999999998</v>
      </c>
      <c r="I1722" s="123">
        <f t="shared" si="874"/>
        <v>-747.21199999999953</v>
      </c>
      <c r="J1722" s="124">
        <f t="shared" si="875"/>
        <v>-12.933849063436112</v>
      </c>
      <c r="K1722" s="125">
        <v>1512.076</v>
      </c>
      <c r="L1722" s="122">
        <v>1846.7329999999999</v>
      </c>
      <c r="M1722" s="123">
        <f t="shared" si="876"/>
        <v>-334.65699999999993</v>
      </c>
      <c r="N1722" s="124">
        <f t="shared" si="861"/>
        <v>-18.121569279370647</v>
      </c>
      <c r="O1722" s="125">
        <v>12.349</v>
      </c>
      <c r="P1722" s="122">
        <v>90.599000000000004</v>
      </c>
      <c r="Q1722" s="123">
        <f t="shared" si="877"/>
        <v>-78.25</v>
      </c>
      <c r="R1722" s="124">
        <f t="shared" si="863"/>
        <v>-86.369606728551091</v>
      </c>
      <c r="S1722" s="125">
        <v>3505.5450000000001</v>
      </c>
      <c r="T1722" s="122">
        <v>3839.85</v>
      </c>
      <c r="U1722" s="123">
        <f t="shared" si="864"/>
        <v>-334.30499999999984</v>
      </c>
      <c r="V1722" s="124">
        <f t="shared" si="865"/>
        <v>-8.7061994609164373</v>
      </c>
      <c r="W1722" s="121" t="s">
        <v>6930</v>
      </c>
      <c r="X1722" s="122">
        <v>2112</v>
      </c>
      <c r="Y1722" s="122">
        <v>1992</v>
      </c>
      <c r="Z1722" s="123">
        <f t="shared" si="866"/>
        <v>120</v>
      </c>
      <c r="AA1722" s="124">
        <f t="shared" si="867"/>
        <v>6.024096385542169</v>
      </c>
      <c r="AB1722" s="28" t="s">
        <v>7333</v>
      </c>
      <c r="AC1722" s="122">
        <v>304</v>
      </c>
      <c r="AD1722" s="122">
        <v>598</v>
      </c>
      <c r="AE1722" s="123">
        <f t="shared" si="868"/>
        <v>-294</v>
      </c>
      <c r="AF1722" s="29">
        <f t="shared" si="869"/>
        <v>-49.163879598662206</v>
      </c>
      <c r="AG1722" s="28" t="s">
        <v>7453</v>
      </c>
      <c r="AH1722" s="122">
        <v>223</v>
      </c>
      <c r="AI1722" s="122">
        <v>340</v>
      </c>
      <c r="AJ1722" s="123">
        <f t="shared" si="870"/>
        <v>-117</v>
      </c>
      <c r="AK1722" s="124">
        <f t="shared" si="871"/>
        <v>-34.411764705882355</v>
      </c>
      <c r="AL1722" s="28" t="s">
        <v>9936</v>
      </c>
      <c r="AM1722" s="122">
        <v>190</v>
      </c>
      <c r="AN1722" s="122">
        <v>195</v>
      </c>
      <c r="AO1722" s="123">
        <f t="shared" si="872"/>
        <v>-5</v>
      </c>
      <c r="AP1722" s="29">
        <f t="shared" si="873"/>
        <v>-2.5641025641025639</v>
      </c>
      <c r="AQ1722" s="28" t="s">
        <v>9937</v>
      </c>
      <c r="AR1722" s="122">
        <v>98</v>
      </c>
      <c r="AS1722" s="122">
        <v>94</v>
      </c>
      <c r="AT1722" s="123">
        <f t="shared" si="878"/>
        <v>4</v>
      </c>
      <c r="AU1722" s="124">
        <f t="shared" si="879"/>
        <v>4.2553191489361701</v>
      </c>
      <c r="AV1722" s="9" t="s">
        <v>12403</v>
      </c>
      <c r="AX1722" s="129"/>
      <c r="AY1722" s="139"/>
      <c r="AZ1722" s="139"/>
    </row>
    <row r="1723" spans="3:52" ht="50" customHeight="1">
      <c r="C1723" s="52" t="s">
        <v>6318</v>
      </c>
      <c r="D1723" s="130" t="s">
        <v>3936</v>
      </c>
      <c r="E1723" s="131" t="s">
        <v>6367</v>
      </c>
      <c r="F1723" s="132" t="s">
        <v>3937</v>
      </c>
      <c r="G1723" s="125">
        <v>14036.005999999999</v>
      </c>
      <c r="H1723" s="122">
        <v>13154.005999999999</v>
      </c>
      <c r="I1723" s="123">
        <f t="shared" si="874"/>
        <v>882</v>
      </c>
      <c r="J1723" s="124">
        <f t="shared" si="875"/>
        <v>6.7051816762133152</v>
      </c>
      <c r="K1723" s="125">
        <v>2578.52</v>
      </c>
      <c r="L1723" s="122">
        <v>2575.1280000000002</v>
      </c>
      <c r="M1723" s="123">
        <f t="shared" si="876"/>
        <v>3.3919999999998254</v>
      </c>
      <c r="N1723" s="124">
        <f t="shared" si="861"/>
        <v>0.13172160762493457</v>
      </c>
      <c r="O1723" s="125">
        <v>1798.89</v>
      </c>
      <c r="P1723" s="122">
        <v>1421.7739999999999</v>
      </c>
      <c r="Q1723" s="123">
        <f t="shared" si="877"/>
        <v>377.11600000000021</v>
      </c>
      <c r="R1723" s="124">
        <f t="shared" si="863"/>
        <v>26.524328057764475</v>
      </c>
      <c r="S1723" s="125">
        <v>9658.5959999999995</v>
      </c>
      <c r="T1723" s="122">
        <v>9157.1039999999994</v>
      </c>
      <c r="U1723" s="123">
        <f t="shared" si="864"/>
        <v>501.49200000000019</v>
      </c>
      <c r="V1723" s="124">
        <f t="shared" si="865"/>
        <v>5.4765349394306346</v>
      </c>
      <c r="W1723" s="121" t="s">
        <v>6466</v>
      </c>
      <c r="X1723" s="122">
        <v>5170</v>
      </c>
      <c r="Y1723" s="122">
        <v>4743</v>
      </c>
      <c r="Z1723" s="123">
        <f t="shared" si="866"/>
        <v>427</v>
      </c>
      <c r="AA1723" s="124">
        <f t="shared" si="867"/>
        <v>9.0027408812987559</v>
      </c>
      <c r="AB1723" s="28" t="s">
        <v>6930</v>
      </c>
      <c r="AC1723" s="122">
        <v>2313</v>
      </c>
      <c r="AD1723" s="122">
        <v>2313</v>
      </c>
      <c r="AE1723" s="123">
        <f t="shared" si="868"/>
        <v>0</v>
      </c>
      <c r="AF1723" s="29">
        <f t="shared" si="869"/>
        <v>0</v>
      </c>
      <c r="AG1723" s="28" t="s">
        <v>6467</v>
      </c>
      <c r="AH1723" s="122">
        <v>613</v>
      </c>
      <c r="AI1723" s="122">
        <v>612</v>
      </c>
      <c r="AJ1723" s="123">
        <f t="shared" si="870"/>
        <v>1</v>
      </c>
      <c r="AK1723" s="124">
        <f t="shared" si="871"/>
        <v>0.16339869281045752</v>
      </c>
      <c r="AL1723" s="28" t="s">
        <v>9938</v>
      </c>
      <c r="AM1723" s="122">
        <v>515</v>
      </c>
      <c r="AN1723" s="122">
        <v>329</v>
      </c>
      <c r="AO1723" s="123">
        <f t="shared" si="872"/>
        <v>186</v>
      </c>
      <c r="AP1723" s="29">
        <f t="shared" si="873"/>
        <v>56.534954407294833</v>
      </c>
      <c r="AQ1723" s="28" t="s">
        <v>9939</v>
      </c>
      <c r="AR1723" s="122">
        <v>431</v>
      </c>
      <c r="AS1723" s="122">
        <v>381</v>
      </c>
      <c r="AT1723" s="123">
        <f t="shared" si="878"/>
        <v>50</v>
      </c>
      <c r="AU1723" s="124">
        <f t="shared" si="879"/>
        <v>13.123359580052494</v>
      </c>
      <c r="AV1723" s="9" t="s">
        <v>12404</v>
      </c>
      <c r="AX1723" s="129"/>
      <c r="AY1723" s="139"/>
      <c r="AZ1723" s="139"/>
    </row>
    <row r="1724" spans="3:52" ht="50" customHeight="1">
      <c r="C1724" s="52" t="s">
        <v>6318</v>
      </c>
      <c r="D1724" s="106" t="s">
        <v>3938</v>
      </c>
      <c r="E1724" s="107" t="s">
        <v>6367</v>
      </c>
      <c r="F1724" s="108" t="s">
        <v>3939</v>
      </c>
      <c r="G1724" s="125">
        <v>14171.130999999999</v>
      </c>
      <c r="H1724" s="122">
        <v>14514.214</v>
      </c>
      <c r="I1724" s="123">
        <f t="shared" si="874"/>
        <v>-343.08300000000054</v>
      </c>
      <c r="J1724" s="124">
        <f t="shared" si="875"/>
        <v>-2.3637725060413226</v>
      </c>
      <c r="K1724" s="125">
        <v>4918.7920000000004</v>
      </c>
      <c r="L1724" s="122">
        <v>5114.9840000000004</v>
      </c>
      <c r="M1724" s="123">
        <f t="shared" si="876"/>
        <v>-196.19200000000001</v>
      </c>
      <c r="N1724" s="124">
        <f t="shared" si="861"/>
        <v>-3.8356327214317774</v>
      </c>
      <c r="O1724" s="125">
        <v>925.553</v>
      </c>
      <c r="P1724" s="122">
        <v>1265.943</v>
      </c>
      <c r="Q1724" s="123">
        <f t="shared" si="877"/>
        <v>-340.39</v>
      </c>
      <c r="R1724" s="124">
        <f t="shared" si="863"/>
        <v>-26.888256422287576</v>
      </c>
      <c r="S1724" s="125">
        <v>8326.7860000000001</v>
      </c>
      <c r="T1724" s="122">
        <v>8133.2870000000003</v>
      </c>
      <c r="U1724" s="123">
        <f t="shared" si="864"/>
        <v>193.4989999999998</v>
      </c>
      <c r="V1724" s="124">
        <f t="shared" si="865"/>
        <v>2.3790996186412676</v>
      </c>
      <c r="W1724" s="121" t="s">
        <v>6930</v>
      </c>
      <c r="X1724" s="122">
        <v>4245</v>
      </c>
      <c r="Y1724" s="122">
        <v>4241</v>
      </c>
      <c r="Z1724" s="123">
        <f t="shared" si="866"/>
        <v>4</v>
      </c>
      <c r="AA1724" s="124">
        <f t="shared" si="867"/>
        <v>9.4317377976892242E-2</v>
      </c>
      <c r="AB1724" s="28" t="s">
        <v>9940</v>
      </c>
      <c r="AC1724" s="122">
        <v>1629</v>
      </c>
      <c r="AD1724" s="122">
        <v>1225</v>
      </c>
      <c r="AE1724" s="123">
        <f t="shared" si="868"/>
        <v>404</v>
      </c>
      <c r="AF1724" s="29">
        <f t="shared" si="869"/>
        <v>32.979591836734699</v>
      </c>
      <c r="AG1724" s="28" t="s">
        <v>9941</v>
      </c>
      <c r="AH1724" s="122">
        <v>544</v>
      </c>
      <c r="AI1724" s="122">
        <v>511</v>
      </c>
      <c r="AJ1724" s="123">
        <f t="shared" si="870"/>
        <v>33</v>
      </c>
      <c r="AK1724" s="124">
        <f t="shared" si="871"/>
        <v>6.4579256360078272</v>
      </c>
      <c r="AL1724" s="28" t="s">
        <v>7337</v>
      </c>
      <c r="AM1724" s="122">
        <v>472</v>
      </c>
      <c r="AN1724" s="122">
        <v>421</v>
      </c>
      <c r="AO1724" s="123">
        <f t="shared" si="872"/>
        <v>51</v>
      </c>
      <c r="AP1724" s="29">
        <f t="shared" si="873"/>
        <v>12.114014251781473</v>
      </c>
      <c r="AQ1724" s="28" t="s">
        <v>9942</v>
      </c>
      <c r="AR1724" s="122">
        <v>432</v>
      </c>
      <c r="AS1724" s="122">
        <v>431</v>
      </c>
      <c r="AT1724" s="123">
        <f t="shared" si="878"/>
        <v>1</v>
      </c>
      <c r="AU1724" s="124">
        <f t="shared" si="879"/>
        <v>0.23201856148491878</v>
      </c>
      <c r="AV1724" s="9" t="s">
        <v>12404</v>
      </c>
      <c r="AX1724" s="129"/>
      <c r="AY1724" s="139"/>
      <c r="AZ1724" s="139"/>
    </row>
    <row r="1725" spans="3:52" ht="50" customHeight="1">
      <c r="C1725" s="52" t="s">
        <v>6318</v>
      </c>
      <c r="D1725" s="106" t="s">
        <v>3940</v>
      </c>
      <c r="E1725" s="107" t="s">
        <v>6367</v>
      </c>
      <c r="F1725" s="108" t="s">
        <v>3941</v>
      </c>
      <c r="G1725" s="125">
        <v>11080.869000000001</v>
      </c>
      <c r="H1725" s="122">
        <v>11487.819</v>
      </c>
      <c r="I1725" s="123">
        <f t="shared" si="874"/>
        <v>-406.94999999999891</v>
      </c>
      <c r="J1725" s="124">
        <f t="shared" si="875"/>
        <v>-3.5424478745704375</v>
      </c>
      <c r="K1725" s="125">
        <v>2794.35</v>
      </c>
      <c r="L1725" s="122">
        <v>2779.0129999999999</v>
      </c>
      <c r="M1725" s="123">
        <f t="shared" si="876"/>
        <v>15.336999999999989</v>
      </c>
      <c r="N1725" s="124">
        <f t="shared" si="861"/>
        <v>0.55188658707246019</v>
      </c>
      <c r="O1725" s="125">
        <v>982.64700000000005</v>
      </c>
      <c r="P1725" s="122">
        <v>1689.6659999999999</v>
      </c>
      <c r="Q1725" s="123">
        <f t="shared" si="877"/>
        <v>-707.01899999999989</v>
      </c>
      <c r="R1725" s="124">
        <f t="shared" si="863"/>
        <v>-41.84371349130538</v>
      </c>
      <c r="S1725" s="125">
        <v>7303.8720000000003</v>
      </c>
      <c r="T1725" s="122">
        <v>7019.14</v>
      </c>
      <c r="U1725" s="123">
        <f t="shared" si="864"/>
        <v>284.73199999999997</v>
      </c>
      <c r="V1725" s="124">
        <f t="shared" si="865"/>
        <v>4.0565083471764334</v>
      </c>
      <c r="W1725" s="121" t="s">
        <v>6930</v>
      </c>
      <c r="X1725" s="122">
        <v>2700</v>
      </c>
      <c r="Y1725" s="122">
        <v>2700</v>
      </c>
      <c r="Z1725" s="123">
        <f t="shared" si="866"/>
        <v>0</v>
      </c>
      <c r="AA1725" s="124">
        <f t="shared" si="867"/>
        <v>0</v>
      </c>
      <c r="AB1725" s="28" t="s">
        <v>6466</v>
      </c>
      <c r="AC1725" s="122">
        <v>1289</v>
      </c>
      <c r="AD1725" s="122">
        <v>1311</v>
      </c>
      <c r="AE1725" s="123">
        <f t="shared" si="868"/>
        <v>-22</v>
      </c>
      <c r="AF1725" s="29">
        <f t="shared" si="869"/>
        <v>-1.6781083142639208</v>
      </c>
      <c r="AG1725" s="28" t="s">
        <v>9943</v>
      </c>
      <c r="AH1725" s="122">
        <v>829</v>
      </c>
      <c r="AI1725" s="122">
        <v>734</v>
      </c>
      <c r="AJ1725" s="123">
        <f t="shared" si="870"/>
        <v>95</v>
      </c>
      <c r="AK1725" s="124">
        <f t="shared" si="871"/>
        <v>12.942779291553133</v>
      </c>
      <c r="AL1725" s="28" t="s">
        <v>9944</v>
      </c>
      <c r="AM1725" s="122">
        <v>662</v>
      </c>
      <c r="AN1725" s="122">
        <v>727</v>
      </c>
      <c r="AO1725" s="123">
        <f t="shared" si="872"/>
        <v>-65</v>
      </c>
      <c r="AP1725" s="29">
        <f t="shared" si="873"/>
        <v>-8.9408528198074286</v>
      </c>
      <c r="AQ1725" s="28" t="s">
        <v>9945</v>
      </c>
      <c r="AR1725" s="122">
        <v>559</v>
      </c>
      <c r="AS1725" s="122">
        <v>504</v>
      </c>
      <c r="AT1725" s="123">
        <f t="shared" si="878"/>
        <v>55</v>
      </c>
      <c r="AU1725" s="124">
        <f t="shared" si="879"/>
        <v>10.912698412698413</v>
      </c>
      <c r="AV1725" s="9" t="s">
        <v>12403</v>
      </c>
      <c r="AX1725" s="129"/>
      <c r="AY1725" s="139"/>
      <c r="AZ1725" s="139"/>
    </row>
    <row r="1726" spans="3:52" ht="50" customHeight="1">
      <c r="C1726" s="52" t="s">
        <v>6318</v>
      </c>
      <c r="D1726" s="130" t="s">
        <v>3942</v>
      </c>
      <c r="E1726" s="131" t="s">
        <v>6367</v>
      </c>
      <c r="F1726" s="132" t="s">
        <v>3943</v>
      </c>
      <c r="G1726" s="125">
        <v>9564.7549999999992</v>
      </c>
      <c r="H1726" s="122">
        <v>9433.5820000000003</v>
      </c>
      <c r="I1726" s="123">
        <f t="shared" si="874"/>
        <v>131.17299999999886</v>
      </c>
      <c r="J1726" s="124">
        <f t="shared" si="875"/>
        <v>1.3904898478647756</v>
      </c>
      <c r="K1726" s="125">
        <v>4701.5159999999996</v>
      </c>
      <c r="L1726" s="122">
        <v>4716.0119999999997</v>
      </c>
      <c r="M1726" s="123">
        <f t="shared" si="876"/>
        <v>-14.496000000000095</v>
      </c>
      <c r="N1726" s="124">
        <f t="shared" si="861"/>
        <v>-0.30737835272683989</v>
      </c>
      <c r="O1726" s="125">
        <v>7.8689999999999998</v>
      </c>
      <c r="P1726" s="122">
        <v>6.4610000000000003</v>
      </c>
      <c r="Q1726" s="123">
        <f t="shared" si="877"/>
        <v>1.4079999999999995</v>
      </c>
      <c r="R1726" s="124">
        <f t="shared" si="863"/>
        <v>21.792292214827416</v>
      </c>
      <c r="S1726" s="125">
        <v>4855.37</v>
      </c>
      <c r="T1726" s="122">
        <v>4711.1090000000004</v>
      </c>
      <c r="U1726" s="123">
        <f t="shared" si="864"/>
        <v>144.26099999999951</v>
      </c>
      <c r="V1726" s="124">
        <f t="shared" si="865"/>
        <v>3.0621452401122431</v>
      </c>
      <c r="W1726" s="121" t="s">
        <v>6930</v>
      </c>
      <c r="X1726" s="122">
        <v>2139</v>
      </c>
      <c r="Y1726" s="122">
        <v>2179</v>
      </c>
      <c r="Z1726" s="123">
        <f t="shared" si="866"/>
        <v>-40</v>
      </c>
      <c r="AA1726" s="124">
        <f t="shared" si="867"/>
        <v>-1.8357044515832952</v>
      </c>
      <c r="AB1726" s="28" t="s">
        <v>7626</v>
      </c>
      <c r="AC1726" s="122">
        <v>1073</v>
      </c>
      <c r="AD1726" s="122">
        <v>897</v>
      </c>
      <c r="AE1726" s="123">
        <f t="shared" si="868"/>
        <v>176</v>
      </c>
      <c r="AF1726" s="29">
        <f t="shared" si="869"/>
        <v>19.620958751393534</v>
      </c>
      <c r="AG1726" s="28" t="s">
        <v>6467</v>
      </c>
      <c r="AH1726" s="122">
        <v>688</v>
      </c>
      <c r="AI1726" s="122">
        <v>689</v>
      </c>
      <c r="AJ1726" s="123">
        <f t="shared" si="870"/>
        <v>-1</v>
      </c>
      <c r="AK1726" s="124">
        <f t="shared" si="871"/>
        <v>-0.14513788098693758</v>
      </c>
      <c r="AL1726" s="28" t="s">
        <v>9946</v>
      </c>
      <c r="AM1726" s="122">
        <v>273</v>
      </c>
      <c r="AN1726" s="122">
        <v>257</v>
      </c>
      <c r="AO1726" s="123">
        <f t="shared" si="872"/>
        <v>16</v>
      </c>
      <c r="AP1726" s="29">
        <f t="shared" si="873"/>
        <v>6.2256809338521402</v>
      </c>
      <c r="AQ1726" s="28" t="s">
        <v>9947</v>
      </c>
      <c r="AR1726" s="122">
        <v>229</v>
      </c>
      <c r="AS1726" s="122">
        <v>229</v>
      </c>
      <c r="AT1726" s="123">
        <f t="shared" si="878"/>
        <v>0</v>
      </c>
      <c r="AU1726" s="124">
        <f t="shared" si="879"/>
        <v>0</v>
      </c>
      <c r="AV1726" s="9" t="s">
        <v>12403</v>
      </c>
      <c r="AX1726" s="129"/>
      <c r="AY1726" s="139"/>
      <c r="AZ1726" s="139"/>
    </row>
    <row r="1727" spans="3:52" ht="50" customHeight="1">
      <c r="C1727" s="52" t="s">
        <v>6318</v>
      </c>
      <c r="D1727" s="130" t="s">
        <v>3944</v>
      </c>
      <c r="E1727" s="131" t="s">
        <v>6367</v>
      </c>
      <c r="F1727" s="132" t="s">
        <v>3945</v>
      </c>
      <c r="G1727" s="125">
        <v>12779.217000000001</v>
      </c>
      <c r="H1727" s="122">
        <v>12503.483</v>
      </c>
      <c r="I1727" s="123">
        <f t="shared" si="874"/>
        <v>275.73400000000038</v>
      </c>
      <c r="J1727" s="124">
        <f t="shared" si="875"/>
        <v>2.2052575270426678</v>
      </c>
      <c r="K1727" s="125">
        <v>2887.9459999999999</v>
      </c>
      <c r="L1727" s="122">
        <v>2680.3449999999998</v>
      </c>
      <c r="M1727" s="123">
        <f t="shared" si="876"/>
        <v>207.60100000000011</v>
      </c>
      <c r="N1727" s="124">
        <f t="shared" si="861"/>
        <v>7.7453089061296261</v>
      </c>
      <c r="O1727" s="125">
        <v>2376.125</v>
      </c>
      <c r="P1727" s="122">
        <v>2370.2689999999998</v>
      </c>
      <c r="Q1727" s="123">
        <f t="shared" si="877"/>
        <v>5.8560000000002219</v>
      </c>
      <c r="R1727" s="124">
        <f t="shared" si="863"/>
        <v>0.2470605656995144</v>
      </c>
      <c r="S1727" s="125">
        <v>7515.1459999999997</v>
      </c>
      <c r="T1727" s="122">
        <v>7452.8689999999997</v>
      </c>
      <c r="U1727" s="123">
        <f t="shared" si="864"/>
        <v>62.277000000000044</v>
      </c>
      <c r="V1727" s="124">
        <f t="shared" si="865"/>
        <v>0.83561109151388602</v>
      </c>
      <c r="W1727" s="121" t="s">
        <v>6930</v>
      </c>
      <c r="X1727" s="122">
        <v>2868</v>
      </c>
      <c r="Y1727" s="122">
        <v>3088</v>
      </c>
      <c r="Z1727" s="123">
        <f t="shared" si="866"/>
        <v>-220</v>
      </c>
      <c r="AA1727" s="124">
        <f t="shared" si="867"/>
        <v>-7.1243523316062181</v>
      </c>
      <c r="AB1727" s="28" t="s">
        <v>7827</v>
      </c>
      <c r="AC1727" s="122">
        <v>2339</v>
      </c>
      <c r="AD1727" s="122">
        <v>2114</v>
      </c>
      <c r="AE1727" s="123">
        <f t="shared" si="868"/>
        <v>225</v>
      </c>
      <c r="AF1727" s="29">
        <f t="shared" si="869"/>
        <v>10.64333017975402</v>
      </c>
      <c r="AG1727" s="28" t="s">
        <v>7591</v>
      </c>
      <c r="AH1727" s="122">
        <v>1057</v>
      </c>
      <c r="AI1727" s="122">
        <v>914</v>
      </c>
      <c r="AJ1727" s="123">
        <f t="shared" si="870"/>
        <v>143</v>
      </c>
      <c r="AK1727" s="124">
        <f t="shared" si="871"/>
        <v>15.645514223194748</v>
      </c>
      <c r="AL1727" s="28" t="s">
        <v>9948</v>
      </c>
      <c r="AM1727" s="122">
        <v>446</v>
      </c>
      <c r="AN1727" s="122">
        <v>419</v>
      </c>
      <c r="AO1727" s="123">
        <f t="shared" si="872"/>
        <v>27</v>
      </c>
      <c r="AP1727" s="29">
        <f t="shared" si="873"/>
        <v>6.4439140811455857</v>
      </c>
      <c r="AQ1727" s="28" t="s">
        <v>6467</v>
      </c>
      <c r="AR1727" s="122">
        <v>302</v>
      </c>
      <c r="AS1727" s="122">
        <v>402</v>
      </c>
      <c r="AT1727" s="123">
        <f t="shared" si="878"/>
        <v>-100</v>
      </c>
      <c r="AU1727" s="124">
        <f t="shared" si="879"/>
        <v>-24.875621890547265</v>
      </c>
      <c r="AV1727" s="9" t="s">
        <v>12403</v>
      </c>
      <c r="AX1727" s="129"/>
      <c r="AY1727" s="139"/>
      <c r="AZ1727" s="139"/>
    </row>
    <row r="1728" spans="3:52" ht="50" customHeight="1">
      <c r="C1728" s="52" t="s">
        <v>6318</v>
      </c>
      <c r="D1728" s="130" t="s">
        <v>3946</v>
      </c>
      <c r="E1728" s="131" t="s">
        <v>6367</v>
      </c>
      <c r="F1728" s="132" t="s">
        <v>3947</v>
      </c>
      <c r="G1728" s="125">
        <v>7456.8819999999996</v>
      </c>
      <c r="H1728" s="122">
        <v>7842.7430000000004</v>
      </c>
      <c r="I1728" s="123">
        <f t="shared" si="874"/>
        <v>-385.86100000000079</v>
      </c>
      <c r="J1728" s="124">
        <f t="shared" si="875"/>
        <v>-4.9199750648465814</v>
      </c>
      <c r="K1728" s="125">
        <v>3110.1010000000001</v>
      </c>
      <c r="L1728" s="122">
        <v>3103.145</v>
      </c>
      <c r="M1728" s="123">
        <f t="shared" si="876"/>
        <v>6.956000000000131</v>
      </c>
      <c r="N1728" s="124">
        <f t="shared" si="861"/>
        <v>0.22415968316015306</v>
      </c>
      <c r="O1728" s="125">
        <v>176.904</v>
      </c>
      <c r="P1728" s="122">
        <v>166.82300000000001</v>
      </c>
      <c r="Q1728" s="123">
        <f t="shared" si="877"/>
        <v>10.080999999999989</v>
      </c>
      <c r="R1728" s="124">
        <f t="shared" si="863"/>
        <v>6.0429317300372185</v>
      </c>
      <c r="S1728" s="125">
        <v>4169.8770000000004</v>
      </c>
      <c r="T1728" s="122">
        <v>4572.7749999999996</v>
      </c>
      <c r="U1728" s="123">
        <f t="shared" si="864"/>
        <v>-402.89799999999923</v>
      </c>
      <c r="V1728" s="124">
        <f t="shared" si="865"/>
        <v>-8.8107986944470102</v>
      </c>
      <c r="W1728" s="121" t="s">
        <v>6930</v>
      </c>
      <c r="X1728" s="122">
        <v>2081</v>
      </c>
      <c r="Y1728" s="122">
        <v>2506</v>
      </c>
      <c r="Z1728" s="123">
        <f t="shared" si="866"/>
        <v>-425</v>
      </c>
      <c r="AA1728" s="124">
        <f t="shared" si="867"/>
        <v>-16.95929768555467</v>
      </c>
      <c r="AB1728" s="28" t="s">
        <v>6467</v>
      </c>
      <c r="AC1728" s="122">
        <v>713</v>
      </c>
      <c r="AD1728" s="122">
        <v>713</v>
      </c>
      <c r="AE1728" s="123">
        <f t="shared" si="868"/>
        <v>0</v>
      </c>
      <c r="AF1728" s="29">
        <f t="shared" si="869"/>
        <v>0</v>
      </c>
      <c r="AG1728" s="28" t="s">
        <v>6466</v>
      </c>
      <c r="AH1728" s="122">
        <v>641</v>
      </c>
      <c r="AI1728" s="122">
        <v>638</v>
      </c>
      <c r="AJ1728" s="123">
        <f t="shared" si="870"/>
        <v>3</v>
      </c>
      <c r="AK1728" s="124">
        <f t="shared" si="871"/>
        <v>0.47021943573667713</v>
      </c>
      <c r="AL1728" s="28" t="s">
        <v>9949</v>
      </c>
      <c r="AM1728" s="122">
        <v>420</v>
      </c>
      <c r="AN1728" s="122">
        <v>420</v>
      </c>
      <c r="AO1728" s="123">
        <f t="shared" si="872"/>
        <v>0</v>
      </c>
      <c r="AP1728" s="29">
        <f t="shared" si="873"/>
        <v>0</v>
      </c>
      <c r="AQ1728" s="28" t="s">
        <v>9950</v>
      </c>
      <c r="AR1728" s="122">
        <v>132</v>
      </c>
      <c r="AS1728" s="122">
        <v>124</v>
      </c>
      <c r="AT1728" s="123">
        <f t="shared" si="878"/>
        <v>8</v>
      </c>
      <c r="AU1728" s="124">
        <f t="shared" si="879"/>
        <v>6.4516129032258061</v>
      </c>
      <c r="AV1728" s="9" t="s">
        <v>12403</v>
      </c>
      <c r="AX1728" s="129"/>
      <c r="AY1728" s="139"/>
      <c r="AZ1728" s="139"/>
    </row>
    <row r="1729" spans="3:52" ht="50" customHeight="1">
      <c r="C1729" s="52" t="s">
        <v>6318</v>
      </c>
      <c r="D1729" s="130" t="s">
        <v>3948</v>
      </c>
      <c r="E1729" s="131" t="s">
        <v>6367</v>
      </c>
      <c r="F1729" s="132" t="s">
        <v>3949</v>
      </c>
      <c r="G1729" s="125">
        <v>13681.628000000001</v>
      </c>
      <c r="H1729" s="122">
        <v>13543.616</v>
      </c>
      <c r="I1729" s="123">
        <f t="shared" si="874"/>
        <v>138.01200000000063</v>
      </c>
      <c r="J1729" s="124">
        <f t="shared" si="875"/>
        <v>1.0190188499142372</v>
      </c>
      <c r="K1729" s="125">
        <v>6103.2740000000003</v>
      </c>
      <c r="L1729" s="122">
        <v>6124.5140000000001</v>
      </c>
      <c r="M1729" s="123">
        <f t="shared" si="876"/>
        <v>-21.239999999999782</v>
      </c>
      <c r="N1729" s="124">
        <f t="shared" si="861"/>
        <v>-0.34680302796270496</v>
      </c>
      <c r="O1729" s="125">
        <v>763.71799999999996</v>
      </c>
      <c r="P1729" s="122">
        <v>762.298</v>
      </c>
      <c r="Q1729" s="123">
        <f t="shared" si="877"/>
        <v>1.4199999999999591</v>
      </c>
      <c r="R1729" s="124">
        <f t="shared" si="863"/>
        <v>0.1862788568250158</v>
      </c>
      <c r="S1729" s="125">
        <v>6814.6360000000004</v>
      </c>
      <c r="T1729" s="122">
        <v>6656.8040000000001</v>
      </c>
      <c r="U1729" s="123">
        <f t="shared" si="864"/>
        <v>157.83200000000033</v>
      </c>
      <c r="V1729" s="124">
        <f t="shared" si="865"/>
        <v>2.3709876391133093</v>
      </c>
      <c r="W1729" s="121" t="s">
        <v>7572</v>
      </c>
      <c r="X1729" s="122">
        <v>3342</v>
      </c>
      <c r="Y1729" s="122">
        <v>3038</v>
      </c>
      <c r="Z1729" s="123">
        <f t="shared" si="866"/>
        <v>304</v>
      </c>
      <c r="AA1729" s="124">
        <f t="shared" si="867"/>
        <v>10.006583278472679</v>
      </c>
      <c r="AB1729" s="28" t="s">
        <v>7374</v>
      </c>
      <c r="AC1729" s="122">
        <v>1930</v>
      </c>
      <c r="AD1729" s="122">
        <v>1930</v>
      </c>
      <c r="AE1729" s="123">
        <f t="shared" si="868"/>
        <v>0</v>
      </c>
      <c r="AF1729" s="29">
        <f t="shared" si="869"/>
        <v>0</v>
      </c>
      <c r="AG1729" s="28" t="s">
        <v>7166</v>
      </c>
      <c r="AH1729" s="122">
        <v>814</v>
      </c>
      <c r="AI1729" s="122">
        <v>814</v>
      </c>
      <c r="AJ1729" s="123">
        <f t="shared" si="870"/>
        <v>0</v>
      </c>
      <c r="AK1729" s="124">
        <f t="shared" si="871"/>
        <v>0</v>
      </c>
      <c r="AL1729" s="28" t="s">
        <v>7534</v>
      </c>
      <c r="AM1729" s="122">
        <v>409</v>
      </c>
      <c r="AN1729" s="122">
        <v>407</v>
      </c>
      <c r="AO1729" s="123">
        <f t="shared" si="872"/>
        <v>2</v>
      </c>
      <c r="AP1729" s="29">
        <f t="shared" si="873"/>
        <v>0.49140049140049141</v>
      </c>
      <c r="AQ1729" s="28" t="s">
        <v>9952</v>
      </c>
      <c r="AR1729" s="122">
        <v>225</v>
      </c>
      <c r="AS1729" s="122">
        <v>371</v>
      </c>
      <c r="AT1729" s="123">
        <f t="shared" si="878"/>
        <v>-146</v>
      </c>
      <c r="AU1729" s="124">
        <f t="shared" si="879"/>
        <v>-39.353099730458219</v>
      </c>
      <c r="AV1729" s="9" t="s">
        <v>12403</v>
      </c>
      <c r="AX1729" s="129"/>
      <c r="AY1729" s="139"/>
      <c r="AZ1729" s="139"/>
    </row>
    <row r="1730" spans="3:52" ht="50" customHeight="1">
      <c r="C1730" s="52" t="s">
        <v>6318</v>
      </c>
      <c r="D1730" s="130" t="s">
        <v>3950</v>
      </c>
      <c r="E1730" s="131" t="s">
        <v>6367</v>
      </c>
      <c r="F1730" s="132" t="s">
        <v>3951</v>
      </c>
      <c r="G1730" s="125">
        <v>19836.47</v>
      </c>
      <c r="H1730" s="122">
        <v>19166.391</v>
      </c>
      <c r="I1730" s="123">
        <f t="shared" si="874"/>
        <v>670.07900000000154</v>
      </c>
      <c r="J1730" s="124">
        <f t="shared" si="875"/>
        <v>3.4961146310747893</v>
      </c>
      <c r="K1730" s="125">
        <v>6975.433</v>
      </c>
      <c r="L1730" s="122">
        <v>8448.6450000000004</v>
      </c>
      <c r="M1730" s="123">
        <f t="shared" si="876"/>
        <v>-1473.2120000000004</v>
      </c>
      <c r="N1730" s="124">
        <f t="shared" si="861"/>
        <v>-17.437257690434389</v>
      </c>
      <c r="O1730" s="125">
        <v>3047.1149999999998</v>
      </c>
      <c r="P1730" s="122">
        <v>3844.5889999999999</v>
      </c>
      <c r="Q1730" s="123">
        <f t="shared" si="877"/>
        <v>-797.47400000000016</v>
      </c>
      <c r="R1730" s="124">
        <f t="shared" si="863"/>
        <v>-20.742763400717219</v>
      </c>
      <c r="S1730" s="125">
        <v>9813.9220000000005</v>
      </c>
      <c r="T1730" s="122">
        <v>6873.1570000000002</v>
      </c>
      <c r="U1730" s="123">
        <f t="shared" si="864"/>
        <v>2940.7650000000003</v>
      </c>
      <c r="V1730" s="124">
        <f t="shared" si="865"/>
        <v>42.786233458656632</v>
      </c>
      <c r="W1730" s="121" t="s">
        <v>7333</v>
      </c>
      <c r="X1730" s="122">
        <v>5597</v>
      </c>
      <c r="Y1730" s="122">
        <v>2661</v>
      </c>
      <c r="Z1730" s="123">
        <f t="shared" si="866"/>
        <v>2936</v>
      </c>
      <c r="AA1730" s="124">
        <f t="shared" si="867"/>
        <v>110.33446072904923</v>
      </c>
      <c r="AB1730" s="28" t="s">
        <v>6930</v>
      </c>
      <c r="AC1730" s="122">
        <v>3292</v>
      </c>
      <c r="AD1730" s="122">
        <v>3291</v>
      </c>
      <c r="AE1730" s="123">
        <f t="shared" si="868"/>
        <v>1</v>
      </c>
      <c r="AF1730" s="29">
        <f t="shared" si="869"/>
        <v>3.0385900941962928E-2</v>
      </c>
      <c r="AG1730" s="28" t="s">
        <v>6467</v>
      </c>
      <c r="AH1730" s="122">
        <v>838</v>
      </c>
      <c r="AI1730" s="122">
        <v>838</v>
      </c>
      <c r="AJ1730" s="123">
        <f t="shared" si="870"/>
        <v>0</v>
      </c>
      <c r="AK1730" s="124">
        <f t="shared" si="871"/>
        <v>0</v>
      </c>
      <c r="AL1730" s="28" t="s">
        <v>7330</v>
      </c>
      <c r="AM1730" s="122">
        <v>78</v>
      </c>
      <c r="AN1730" s="122">
        <v>74</v>
      </c>
      <c r="AO1730" s="123">
        <f t="shared" si="872"/>
        <v>4</v>
      </c>
      <c r="AP1730" s="29">
        <f t="shared" si="873"/>
        <v>5.4054054054054053</v>
      </c>
      <c r="AQ1730" s="28" t="s">
        <v>6919</v>
      </c>
      <c r="AR1730" s="122">
        <v>9</v>
      </c>
      <c r="AS1730" s="122">
        <v>9</v>
      </c>
      <c r="AT1730" s="123">
        <f t="shared" si="878"/>
        <v>0</v>
      </c>
      <c r="AU1730" s="124">
        <f t="shared" si="879"/>
        <v>0</v>
      </c>
      <c r="AV1730" s="9" t="s">
        <v>12403</v>
      </c>
      <c r="AX1730" s="129"/>
      <c r="AY1730" s="139"/>
      <c r="AZ1730" s="139"/>
    </row>
    <row r="1731" spans="3:52" ht="50" customHeight="1">
      <c r="C1731" s="52" t="s">
        <v>6319</v>
      </c>
      <c r="D1731" s="130" t="s">
        <v>3952</v>
      </c>
      <c r="E1731" s="131" t="s">
        <v>6367</v>
      </c>
      <c r="F1731" s="132" t="s">
        <v>3953</v>
      </c>
      <c r="G1731" s="125">
        <v>4513.482</v>
      </c>
      <c r="H1731" s="122">
        <v>4706.9260000000004</v>
      </c>
      <c r="I1731" s="123">
        <f t="shared" si="874"/>
        <v>-193.44400000000041</v>
      </c>
      <c r="J1731" s="124">
        <f t="shared" si="875"/>
        <v>-4.1097735549698546</v>
      </c>
      <c r="K1731" s="125">
        <v>1913.2729999999999</v>
      </c>
      <c r="L1731" s="122">
        <v>2138.8310000000001</v>
      </c>
      <c r="M1731" s="123">
        <f t="shared" si="876"/>
        <v>-225.55800000000022</v>
      </c>
      <c r="N1731" s="124">
        <f t="shared" si="861"/>
        <v>-10.545854254029429</v>
      </c>
      <c r="O1731" s="125">
        <v>540.87400000000002</v>
      </c>
      <c r="P1731" s="122">
        <v>576.79700000000003</v>
      </c>
      <c r="Q1731" s="123">
        <f t="shared" si="877"/>
        <v>-35.923000000000002</v>
      </c>
      <c r="R1731" s="124">
        <f t="shared" si="863"/>
        <v>-6.2280143620719253</v>
      </c>
      <c r="S1731" s="125">
        <v>2059.335</v>
      </c>
      <c r="T1731" s="122">
        <v>1991.298</v>
      </c>
      <c r="U1731" s="123">
        <f t="shared" si="864"/>
        <v>68.037000000000035</v>
      </c>
      <c r="V1731" s="124">
        <f t="shared" si="865"/>
        <v>3.4167161318898547</v>
      </c>
      <c r="W1731" s="121" t="s">
        <v>7346</v>
      </c>
      <c r="X1731" s="122">
        <v>1795</v>
      </c>
      <c r="Y1731" s="122">
        <v>1715</v>
      </c>
      <c r="Z1731" s="123">
        <f t="shared" si="866"/>
        <v>80</v>
      </c>
      <c r="AA1731" s="124">
        <f t="shared" si="867"/>
        <v>4.6647230320699711</v>
      </c>
      <c r="AB1731" s="28" t="s">
        <v>7437</v>
      </c>
      <c r="AC1731" s="122">
        <v>211</v>
      </c>
      <c r="AD1731" s="122">
        <v>209</v>
      </c>
      <c r="AE1731" s="123">
        <f t="shared" si="868"/>
        <v>2</v>
      </c>
      <c r="AF1731" s="29">
        <f t="shared" si="869"/>
        <v>0.9569377990430622</v>
      </c>
      <c r="AG1731" s="28" t="s">
        <v>6919</v>
      </c>
      <c r="AH1731" s="122">
        <v>53</v>
      </c>
      <c r="AI1731" s="122">
        <v>67</v>
      </c>
      <c r="AJ1731" s="123">
        <f t="shared" si="870"/>
        <v>-14</v>
      </c>
      <c r="AK1731" s="124">
        <f t="shared" si="871"/>
        <v>-20.8955223880597</v>
      </c>
      <c r="AL1731" s="28" t="s">
        <v>8426</v>
      </c>
      <c r="AM1731" s="122" t="s">
        <v>6494</v>
      </c>
      <c r="AN1731" s="122" t="s">
        <v>6494</v>
      </c>
      <c r="AO1731" s="123">
        <v>0</v>
      </c>
      <c r="AP1731" s="29" t="e">
        <v>#DIV/0!</v>
      </c>
      <c r="AQ1731" s="28" t="s">
        <v>6421</v>
      </c>
      <c r="AR1731" s="122" t="s">
        <v>6421</v>
      </c>
      <c r="AS1731" s="122" t="s">
        <v>6421</v>
      </c>
      <c r="AT1731" s="123" t="s">
        <v>6421</v>
      </c>
      <c r="AU1731" s="124" t="s">
        <v>6421</v>
      </c>
      <c r="AV1731" s="9" t="s">
        <v>12403</v>
      </c>
      <c r="AX1731" s="129"/>
      <c r="AY1731" s="139"/>
      <c r="AZ1731" s="139"/>
    </row>
    <row r="1732" spans="3:52" ht="50" customHeight="1">
      <c r="C1732" s="52" t="s">
        <v>6319</v>
      </c>
      <c r="D1732" s="130" t="s">
        <v>3954</v>
      </c>
      <c r="E1732" s="131" t="s">
        <v>6367</v>
      </c>
      <c r="F1732" s="132" t="s">
        <v>3955</v>
      </c>
      <c r="G1732" s="125">
        <v>6376.5219999999999</v>
      </c>
      <c r="H1732" s="122">
        <v>6727.8040000000001</v>
      </c>
      <c r="I1732" s="123">
        <f t="shared" si="874"/>
        <v>-351.28200000000015</v>
      </c>
      <c r="J1732" s="124">
        <f t="shared" si="875"/>
        <v>-5.2213471141549332</v>
      </c>
      <c r="K1732" s="125">
        <v>2883.09</v>
      </c>
      <c r="L1732" s="122">
        <v>3070.4270000000001</v>
      </c>
      <c r="M1732" s="123">
        <f t="shared" si="876"/>
        <v>-187.33699999999999</v>
      </c>
      <c r="N1732" s="124">
        <f t="shared" si="861"/>
        <v>-6.1013337884274721</v>
      </c>
      <c r="O1732" s="125">
        <v>203.55600000000001</v>
      </c>
      <c r="P1732" s="122">
        <v>303.08300000000003</v>
      </c>
      <c r="Q1732" s="123">
        <f t="shared" si="877"/>
        <v>-99.527000000000015</v>
      </c>
      <c r="R1732" s="124">
        <f t="shared" si="863"/>
        <v>-32.838199437117886</v>
      </c>
      <c r="S1732" s="125">
        <v>3289.8760000000002</v>
      </c>
      <c r="T1732" s="122">
        <v>3354.2939999999999</v>
      </c>
      <c r="U1732" s="123">
        <f t="shared" si="864"/>
        <v>-64.417999999999665</v>
      </c>
      <c r="V1732" s="124">
        <f t="shared" si="865"/>
        <v>-1.9204637399106839</v>
      </c>
      <c r="W1732" s="121" t="s">
        <v>7018</v>
      </c>
      <c r="X1732" s="122">
        <v>1747</v>
      </c>
      <c r="Y1732" s="122">
        <v>1747</v>
      </c>
      <c r="Z1732" s="123">
        <f t="shared" si="866"/>
        <v>0</v>
      </c>
      <c r="AA1732" s="124">
        <f t="shared" si="867"/>
        <v>0</v>
      </c>
      <c r="AB1732" s="28" t="s">
        <v>8730</v>
      </c>
      <c r="AC1732" s="122">
        <v>212</v>
      </c>
      <c r="AD1732" s="122">
        <v>275</v>
      </c>
      <c r="AE1732" s="123">
        <f t="shared" si="868"/>
        <v>-63</v>
      </c>
      <c r="AF1732" s="29">
        <f t="shared" si="869"/>
        <v>-22.90909090909091</v>
      </c>
      <c r="AG1732" s="28" t="s">
        <v>9953</v>
      </c>
      <c r="AH1732" s="122">
        <v>202</v>
      </c>
      <c r="AI1732" s="122">
        <v>212</v>
      </c>
      <c r="AJ1732" s="123">
        <f t="shared" si="870"/>
        <v>-10</v>
      </c>
      <c r="AK1732" s="124">
        <f t="shared" si="871"/>
        <v>-4.716981132075472</v>
      </c>
      <c r="AL1732" s="28" t="s">
        <v>9954</v>
      </c>
      <c r="AM1732" s="122">
        <v>202</v>
      </c>
      <c r="AN1732" s="122">
        <v>202</v>
      </c>
      <c r="AO1732" s="123">
        <f t="shared" si="872"/>
        <v>0</v>
      </c>
      <c r="AP1732" s="29">
        <f t="shared" si="873"/>
        <v>0</v>
      </c>
      <c r="AQ1732" s="28" t="s">
        <v>7336</v>
      </c>
      <c r="AR1732" s="122">
        <v>200</v>
      </c>
      <c r="AS1732" s="122">
        <v>200</v>
      </c>
      <c r="AT1732" s="123">
        <f t="shared" si="878"/>
        <v>0</v>
      </c>
      <c r="AU1732" s="124">
        <f t="shared" si="879"/>
        <v>0</v>
      </c>
      <c r="AV1732" s="9" t="s">
        <v>12403</v>
      </c>
      <c r="AX1732" s="129"/>
      <c r="AY1732" s="139"/>
      <c r="AZ1732" s="139"/>
    </row>
    <row r="1733" spans="3:52" ht="50" customHeight="1">
      <c r="C1733" s="52" t="s">
        <v>6319</v>
      </c>
      <c r="D1733" s="130" t="s">
        <v>3956</v>
      </c>
      <c r="E1733" s="131" t="s">
        <v>6367</v>
      </c>
      <c r="F1733" s="132" t="s">
        <v>3957</v>
      </c>
      <c r="G1733" s="125">
        <v>5936.5720000000001</v>
      </c>
      <c r="H1733" s="122">
        <v>5516.9129999999996</v>
      </c>
      <c r="I1733" s="123">
        <f t="shared" si="874"/>
        <v>419.65900000000056</v>
      </c>
      <c r="J1733" s="124">
        <f t="shared" si="875"/>
        <v>7.6067721205681611</v>
      </c>
      <c r="K1733" s="125">
        <v>3954.393</v>
      </c>
      <c r="L1733" s="122">
        <v>3533.29</v>
      </c>
      <c r="M1733" s="123">
        <f t="shared" si="876"/>
        <v>421.10300000000007</v>
      </c>
      <c r="N1733" s="124">
        <f t="shared" si="861"/>
        <v>11.918155600021512</v>
      </c>
      <c r="O1733" s="125">
        <v>551.33799999999997</v>
      </c>
      <c r="P1733" s="122">
        <v>534.32100000000003</v>
      </c>
      <c r="Q1733" s="123">
        <f t="shared" si="877"/>
        <v>17.016999999999939</v>
      </c>
      <c r="R1733" s="124">
        <f t="shared" si="863"/>
        <v>3.1847896676342384</v>
      </c>
      <c r="S1733" s="125">
        <v>1430.8409999999999</v>
      </c>
      <c r="T1733" s="122">
        <v>1449.3019999999999</v>
      </c>
      <c r="U1733" s="123">
        <f t="shared" si="864"/>
        <v>-18.461000000000013</v>
      </c>
      <c r="V1733" s="124">
        <f t="shared" si="865"/>
        <v>-1.2737855878208968</v>
      </c>
      <c r="W1733" s="121" t="s">
        <v>9955</v>
      </c>
      <c r="X1733" s="122">
        <v>962</v>
      </c>
      <c r="Y1733" s="122">
        <v>989</v>
      </c>
      <c r="Z1733" s="123">
        <f t="shared" si="866"/>
        <v>-27</v>
      </c>
      <c r="AA1733" s="124">
        <f>Z1733/Y1733*100</f>
        <v>-2.7300303336703742</v>
      </c>
      <c r="AB1733" s="28" t="s">
        <v>6467</v>
      </c>
      <c r="AC1733" s="122">
        <v>278</v>
      </c>
      <c r="AD1733" s="122">
        <v>278</v>
      </c>
      <c r="AE1733" s="123">
        <f t="shared" si="868"/>
        <v>0</v>
      </c>
      <c r="AF1733" s="29">
        <f t="shared" si="869"/>
        <v>0</v>
      </c>
      <c r="AG1733" s="28" t="s">
        <v>9956</v>
      </c>
      <c r="AH1733" s="122">
        <v>102</v>
      </c>
      <c r="AI1733" s="122">
        <v>102</v>
      </c>
      <c r="AJ1733" s="123">
        <f t="shared" si="870"/>
        <v>0</v>
      </c>
      <c r="AK1733" s="124">
        <f t="shared" si="871"/>
        <v>0</v>
      </c>
      <c r="AL1733" s="28" t="s">
        <v>9957</v>
      </c>
      <c r="AM1733" s="122">
        <v>58</v>
      </c>
      <c r="AN1733" s="122">
        <v>57</v>
      </c>
      <c r="AO1733" s="123">
        <f t="shared" si="872"/>
        <v>1</v>
      </c>
      <c r="AP1733" s="29">
        <f t="shared" si="873"/>
        <v>1.7543859649122806</v>
      </c>
      <c r="AQ1733" s="28" t="s">
        <v>9958</v>
      </c>
      <c r="AR1733" s="122">
        <v>13</v>
      </c>
      <c r="AS1733" s="122">
        <v>13</v>
      </c>
      <c r="AT1733" s="123">
        <f t="shared" si="878"/>
        <v>0</v>
      </c>
      <c r="AU1733" s="124">
        <f t="shared" si="879"/>
        <v>0</v>
      </c>
      <c r="AV1733" s="9" t="s">
        <v>12403</v>
      </c>
      <c r="AX1733" s="129"/>
      <c r="AY1733" s="139"/>
      <c r="AZ1733" s="139"/>
    </row>
    <row r="1734" spans="3:52" ht="50" customHeight="1">
      <c r="C1734" s="52" t="s">
        <v>6319</v>
      </c>
      <c r="D1734" s="130" t="s">
        <v>3958</v>
      </c>
      <c r="E1734" s="131" t="s">
        <v>6367</v>
      </c>
      <c r="F1734" s="132" t="s">
        <v>3959</v>
      </c>
      <c r="G1734" s="125">
        <v>7125.7619999999997</v>
      </c>
      <c r="H1734" s="122">
        <v>7017.0190000000002</v>
      </c>
      <c r="I1734" s="123">
        <f t="shared" si="874"/>
        <v>108.74299999999948</v>
      </c>
      <c r="J1734" s="124">
        <f t="shared" si="875"/>
        <v>1.5497036562106996</v>
      </c>
      <c r="K1734" s="125">
        <v>2864.0740000000001</v>
      </c>
      <c r="L1734" s="122">
        <v>4261.2849999999999</v>
      </c>
      <c r="M1734" s="123">
        <f t="shared" si="876"/>
        <v>-1397.2109999999998</v>
      </c>
      <c r="N1734" s="124">
        <f t="shared" si="861"/>
        <v>-32.78848985693282</v>
      </c>
      <c r="O1734" s="125">
        <v>0.03</v>
      </c>
      <c r="P1734" s="122">
        <v>0.03</v>
      </c>
      <c r="Q1734" s="123">
        <f t="shared" si="877"/>
        <v>0</v>
      </c>
      <c r="R1734" s="124">
        <f t="shared" si="863"/>
        <v>0</v>
      </c>
      <c r="S1734" s="125">
        <v>4261.6580000000004</v>
      </c>
      <c r="T1734" s="122">
        <v>2755.7040000000002</v>
      </c>
      <c r="U1734" s="123">
        <f t="shared" si="864"/>
        <v>1505.9540000000002</v>
      </c>
      <c r="V1734" s="124">
        <f t="shared" si="865"/>
        <v>54.648612477972968</v>
      </c>
      <c r="W1734" s="121" t="s">
        <v>6441</v>
      </c>
      <c r="X1734" s="122">
        <v>2393</v>
      </c>
      <c r="Y1734" s="122">
        <v>876</v>
      </c>
      <c r="Z1734" s="123">
        <f t="shared" si="866"/>
        <v>1517</v>
      </c>
      <c r="AA1734" s="124">
        <f t="shared" ref="AA1734:AA1797" si="880">Z1734/Y1734*100</f>
        <v>173.17351598173516</v>
      </c>
      <c r="AB1734" s="28" t="s">
        <v>9959</v>
      </c>
      <c r="AC1734" s="122">
        <v>1095</v>
      </c>
      <c r="AD1734" s="122">
        <v>1109</v>
      </c>
      <c r="AE1734" s="123">
        <f t="shared" si="868"/>
        <v>-14</v>
      </c>
      <c r="AF1734" s="29">
        <f t="shared" si="869"/>
        <v>-1.2623985572587917</v>
      </c>
      <c r="AG1734" s="28" t="s">
        <v>9960</v>
      </c>
      <c r="AH1734" s="122">
        <v>324</v>
      </c>
      <c r="AI1734" s="122">
        <v>324</v>
      </c>
      <c r="AJ1734" s="123">
        <f t="shared" si="870"/>
        <v>0</v>
      </c>
      <c r="AK1734" s="124">
        <f t="shared" si="871"/>
        <v>0</v>
      </c>
      <c r="AL1734" s="28" t="s">
        <v>9896</v>
      </c>
      <c r="AM1734" s="122">
        <v>261</v>
      </c>
      <c r="AN1734" s="122">
        <v>261</v>
      </c>
      <c r="AO1734" s="123">
        <f t="shared" si="872"/>
        <v>0</v>
      </c>
      <c r="AP1734" s="29">
        <f t="shared" si="873"/>
        <v>0</v>
      </c>
      <c r="AQ1734" s="28" t="s">
        <v>7734</v>
      </c>
      <c r="AR1734" s="122">
        <v>128</v>
      </c>
      <c r="AS1734" s="122">
        <v>128</v>
      </c>
      <c r="AT1734" s="123">
        <f t="shared" si="878"/>
        <v>0</v>
      </c>
      <c r="AU1734" s="124">
        <f t="shared" si="879"/>
        <v>0</v>
      </c>
      <c r="AV1734" s="9" t="s">
        <v>12403</v>
      </c>
      <c r="AX1734" s="129"/>
      <c r="AY1734" s="139"/>
      <c r="AZ1734" s="139"/>
    </row>
    <row r="1735" spans="3:52" ht="50" customHeight="1">
      <c r="C1735" s="52" t="s">
        <v>6319</v>
      </c>
      <c r="D1735" s="130" t="s">
        <v>3960</v>
      </c>
      <c r="E1735" s="131" t="s">
        <v>6367</v>
      </c>
      <c r="F1735" s="132" t="s">
        <v>3961</v>
      </c>
      <c r="G1735" s="125">
        <v>1419.723</v>
      </c>
      <c r="H1735" s="122">
        <v>1452.521</v>
      </c>
      <c r="I1735" s="123">
        <f t="shared" si="874"/>
        <v>-32.798000000000002</v>
      </c>
      <c r="J1735" s="124">
        <f t="shared" si="875"/>
        <v>-2.2580052198901086</v>
      </c>
      <c r="K1735" s="125">
        <v>729.70100000000002</v>
      </c>
      <c r="L1735" s="122">
        <v>828.548</v>
      </c>
      <c r="M1735" s="123">
        <f t="shared" si="876"/>
        <v>-98.84699999999998</v>
      </c>
      <c r="N1735" s="124">
        <f t="shared" si="861"/>
        <v>-11.930147680037848</v>
      </c>
      <c r="O1735" s="125">
        <v>2.5750000000000002</v>
      </c>
      <c r="P1735" s="122">
        <v>2.5750000000000002</v>
      </c>
      <c r="Q1735" s="123">
        <f t="shared" si="877"/>
        <v>0</v>
      </c>
      <c r="R1735" s="124">
        <f t="shared" si="863"/>
        <v>0</v>
      </c>
      <c r="S1735" s="125">
        <v>687.447</v>
      </c>
      <c r="T1735" s="122">
        <v>621.39800000000002</v>
      </c>
      <c r="U1735" s="123">
        <f t="shared" si="864"/>
        <v>66.048999999999978</v>
      </c>
      <c r="V1735" s="124">
        <f t="shared" si="865"/>
        <v>10.629097615376937</v>
      </c>
      <c r="W1735" s="121" t="s">
        <v>9961</v>
      </c>
      <c r="X1735" s="122">
        <v>512</v>
      </c>
      <c r="Y1735" s="122">
        <v>446</v>
      </c>
      <c r="Z1735" s="123">
        <f t="shared" si="866"/>
        <v>66</v>
      </c>
      <c r="AA1735" s="124">
        <f t="shared" si="880"/>
        <v>14.798206278026907</v>
      </c>
      <c r="AB1735" s="28" t="s">
        <v>9962</v>
      </c>
      <c r="AC1735" s="122">
        <v>113</v>
      </c>
      <c r="AD1735" s="122">
        <v>113</v>
      </c>
      <c r="AE1735" s="123">
        <f t="shared" si="868"/>
        <v>0</v>
      </c>
      <c r="AF1735" s="29">
        <f t="shared" si="869"/>
        <v>0</v>
      </c>
      <c r="AG1735" s="28" t="s">
        <v>6467</v>
      </c>
      <c r="AH1735" s="122">
        <v>25</v>
      </c>
      <c r="AI1735" s="122">
        <v>25</v>
      </c>
      <c r="AJ1735" s="123">
        <f t="shared" si="870"/>
        <v>0</v>
      </c>
      <c r="AK1735" s="124">
        <f t="shared" si="871"/>
        <v>0</v>
      </c>
      <c r="AL1735" s="28" t="s">
        <v>9767</v>
      </c>
      <c r="AM1735" s="122">
        <v>11</v>
      </c>
      <c r="AN1735" s="122">
        <v>11</v>
      </c>
      <c r="AO1735" s="123">
        <f t="shared" si="872"/>
        <v>0</v>
      </c>
      <c r="AP1735" s="29">
        <f t="shared" si="873"/>
        <v>0</v>
      </c>
      <c r="AQ1735" s="28" t="s">
        <v>7455</v>
      </c>
      <c r="AR1735" s="122">
        <v>11</v>
      </c>
      <c r="AS1735" s="122">
        <v>11</v>
      </c>
      <c r="AT1735" s="123">
        <f t="shared" si="878"/>
        <v>0</v>
      </c>
      <c r="AU1735" s="124">
        <f t="shared" si="879"/>
        <v>0</v>
      </c>
      <c r="AV1735" s="9" t="s">
        <v>12403</v>
      </c>
      <c r="AX1735" s="129"/>
      <c r="AY1735" s="139"/>
      <c r="AZ1735" s="139"/>
    </row>
    <row r="1736" spans="3:52" ht="50" customHeight="1">
      <c r="C1736" s="52" t="s">
        <v>6319</v>
      </c>
      <c r="D1736" s="130" t="s">
        <v>3962</v>
      </c>
      <c r="E1736" s="131" t="s">
        <v>6367</v>
      </c>
      <c r="F1736" s="132" t="s">
        <v>3963</v>
      </c>
      <c r="G1736" s="125">
        <v>1619.71</v>
      </c>
      <c r="H1736" s="122">
        <v>1715.5550000000001</v>
      </c>
      <c r="I1736" s="123">
        <f t="shared" si="874"/>
        <v>-95.845000000000027</v>
      </c>
      <c r="J1736" s="124">
        <f t="shared" si="875"/>
        <v>-5.5868217573904673</v>
      </c>
      <c r="K1736" s="125">
        <v>1262.0999999999999</v>
      </c>
      <c r="L1736" s="122">
        <v>1350.6</v>
      </c>
      <c r="M1736" s="123">
        <f t="shared" si="876"/>
        <v>-88.5</v>
      </c>
      <c r="N1736" s="124">
        <f t="shared" ref="N1736:N1799" si="881">M1736/L1736*100</f>
        <v>-6.5526432696579304</v>
      </c>
      <c r="O1736" s="125" t="s">
        <v>11840</v>
      </c>
      <c r="P1736" s="122" t="s">
        <v>11840</v>
      </c>
      <c r="Q1736" s="123" t="s">
        <v>11839</v>
      </c>
      <c r="R1736" s="124" t="s">
        <v>11840</v>
      </c>
      <c r="S1736" s="125">
        <v>357.61</v>
      </c>
      <c r="T1736" s="122">
        <v>364.95499999999998</v>
      </c>
      <c r="U1736" s="123">
        <f t="shared" ref="U1736:U1799" si="882">S1736-T1736</f>
        <v>-7.3449999999999704</v>
      </c>
      <c r="V1736" s="124">
        <f t="shared" ref="V1736:V1799" si="883">U1736/T1736*100</f>
        <v>-2.0125768930415999</v>
      </c>
      <c r="W1736" s="121" t="s">
        <v>7378</v>
      </c>
      <c r="X1736" s="122">
        <v>135</v>
      </c>
      <c r="Y1736" s="122">
        <v>124</v>
      </c>
      <c r="Z1736" s="123">
        <f t="shared" ref="Z1736:Z1797" si="884">X1736-Y1736</f>
        <v>11</v>
      </c>
      <c r="AA1736" s="124">
        <f t="shared" si="880"/>
        <v>8.870967741935484</v>
      </c>
      <c r="AB1736" s="28" t="s">
        <v>7166</v>
      </c>
      <c r="AC1736" s="122">
        <v>67</v>
      </c>
      <c r="AD1736" s="122">
        <v>79</v>
      </c>
      <c r="AE1736" s="123">
        <f t="shared" ref="AE1736:AE1797" si="885">AC1736-AD1736</f>
        <v>-12</v>
      </c>
      <c r="AF1736" s="29">
        <f t="shared" ref="AF1736:AF1797" si="886">AE1736/AD1736*100</f>
        <v>-15.18987341772152</v>
      </c>
      <c r="AG1736" s="28" t="s">
        <v>9963</v>
      </c>
      <c r="AH1736" s="122">
        <v>53</v>
      </c>
      <c r="AI1736" s="122">
        <v>54</v>
      </c>
      <c r="AJ1736" s="123">
        <f t="shared" ref="AJ1736:AJ1797" si="887">AH1736-AI1736</f>
        <v>-1</v>
      </c>
      <c r="AK1736" s="124">
        <f t="shared" ref="AK1736:AK1797" si="888">AJ1736/AI1736*100</f>
        <v>-1.8518518518518516</v>
      </c>
      <c r="AL1736" s="28" t="s">
        <v>9964</v>
      </c>
      <c r="AM1736" s="122">
        <v>41</v>
      </c>
      <c r="AN1736" s="122">
        <v>41</v>
      </c>
      <c r="AO1736" s="123">
        <f t="shared" ref="AO1736:AO1797" si="889">AM1736-AN1736</f>
        <v>0</v>
      </c>
      <c r="AP1736" s="29">
        <f t="shared" ref="AP1736:AP1797" si="890">AO1736/AN1736*100</f>
        <v>0</v>
      </c>
      <c r="AQ1736" s="28" t="s">
        <v>9965</v>
      </c>
      <c r="AR1736" s="122">
        <v>25</v>
      </c>
      <c r="AS1736" s="122">
        <v>25</v>
      </c>
      <c r="AT1736" s="123">
        <f t="shared" si="878"/>
        <v>0</v>
      </c>
      <c r="AU1736" s="124">
        <f t="shared" si="879"/>
        <v>0</v>
      </c>
      <c r="AV1736" s="9" t="s">
        <v>12403</v>
      </c>
      <c r="AX1736" s="129"/>
      <c r="AY1736" s="139"/>
      <c r="AZ1736" s="139"/>
    </row>
    <row r="1737" spans="3:52" ht="50" customHeight="1">
      <c r="C1737" s="52" t="s">
        <v>6319</v>
      </c>
      <c r="D1737" s="130" t="s">
        <v>3964</v>
      </c>
      <c r="E1737" s="131" t="s">
        <v>6367</v>
      </c>
      <c r="F1737" s="132" t="s">
        <v>3965</v>
      </c>
      <c r="G1737" s="125">
        <v>3662.8389999999999</v>
      </c>
      <c r="H1737" s="122">
        <v>4047.462</v>
      </c>
      <c r="I1737" s="123">
        <f t="shared" si="874"/>
        <v>-384.62300000000005</v>
      </c>
      <c r="J1737" s="124">
        <f t="shared" si="875"/>
        <v>-9.5028192976240433</v>
      </c>
      <c r="K1737" s="125">
        <v>1382.6410000000001</v>
      </c>
      <c r="L1737" s="122">
        <v>1741.251</v>
      </c>
      <c r="M1737" s="123">
        <f t="shared" si="876"/>
        <v>-358.6099999999999</v>
      </c>
      <c r="N1737" s="124">
        <f t="shared" si="881"/>
        <v>-20.594963046683098</v>
      </c>
      <c r="O1737" s="125">
        <v>25.776</v>
      </c>
      <c r="P1737" s="122">
        <v>25.734999999999999</v>
      </c>
      <c r="Q1737" s="123">
        <f t="shared" si="877"/>
        <v>4.1000000000000369E-2</v>
      </c>
      <c r="R1737" s="124">
        <f t="shared" ref="R1737:R1799" si="891">Q1737/P1737*100</f>
        <v>0.15931610646978966</v>
      </c>
      <c r="S1737" s="125">
        <v>2254.422</v>
      </c>
      <c r="T1737" s="122">
        <v>2280.4760000000001</v>
      </c>
      <c r="U1737" s="123">
        <f t="shared" si="882"/>
        <v>-26.054000000000087</v>
      </c>
      <c r="V1737" s="124">
        <f t="shared" si="883"/>
        <v>-1.142480780328321</v>
      </c>
      <c r="W1737" s="121" t="s">
        <v>7346</v>
      </c>
      <c r="X1737" s="122">
        <v>1069</v>
      </c>
      <c r="Y1737" s="122">
        <v>1082</v>
      </c>
      <c r="Z1737" s="123">
        <f t="shared" si="884"/>
        <v>-13</v>
      </c>
      <c r="AA1737" s="124">
        <f t="shared" si="880"/>
        <v>-1.2014787430683918</v>
      </c>
      <c r="AB1737" s="28" t="s">
        <v>9966</v>
      </c>
      <c r="AC1737" s="122">
        <v>625</v>
      </c>
      <c r="AD1737" s="122">
        <v>628</v>
      </c>
      <c r="AE1737" s="123">
        <f t="shared" si="885"/>
        <v>-3</v>
      </c>
      <c r="AF1737" s="29">
        <f t="shared" si="886"/>
        <v>-0.47770700636942676</v>
      </c>
      <c r="AG1737" s="28" t="s">
        <v>8723</v>
      </c>
      <c r="AH1737" s="122">
        <v>196</v>
      </c>
      <c r="AI1737" s="122">
        <v>165</v>
      </c>
      <c r="AJ1737" s="123">
        <f t="shared" si="887"/>
        <v>31</v>
      </c>
      <c r="AK1737" s="124">
        <f t="shared" si="888"/>
        <v>18.787878787878785</v>
      </c>
      <c r="AL1737" s="28" t="s">
        <v>9967</v>
      </c>
      <c r="AM1737" s="122">
        <v>136</v>
      </c>
      <c r="AN1737" s="122">
        <v>140</v>
      </c>
      <c r="AO1737" s="123">
        <f t="shared" si="889"/>
        <v>-4</v>
      </c>
      <c r="AP1737" s="29">
        <f t="shared" si="890"/>
        <v>-2.8571428571428572</v>
      </c>
      <c r="AQ1737" s="28" t="s">
        <v>9968</v>
      </c>
      <c r="AR1737" s="122">
        <v>99</v>
      </c>
      <c r="AS1737" s="122">
        <v>121</v>
      </c>
      <c r="AT1737" s="123">
        <f t="shared" si="878"/>
        <v>-22</v>
      </c>
      <c r="AU1737" s="124">
        <f t="shared" si="879"/>
        <v>-18.181818181818183</v>
      </c>
      <c r="AV1737" s="9" t="s">
        <v>12403</v>
      </c>
      <c r="AX1737" s="129"/>
      <c r="AY1737" s="139"/>
      <c r="AZ1737" s="139"/>
    </row>
    <row r="1738" spans="3:52" ht="50" customHeight="1">
      <c r="C1738" s="52" t="s">
        <v>6319</v>
      </c>
      <c r="D1738" s="130" t="s">
        <v>3966</v>
      </c>
      <c r="E1738" s="131" t="s">
        <v>6367</v>
      </c>
      <c r="F1738" s="132" t="s">
        <v>3833</v>
      </c>
      <c r="G1738" s="125">
        <v>3085.3870000000002</v>
      </c>
      <c r="H1738" s="122">
        <v>2851.55</v>
      </c>
      <c r="I1738" s="123">
        <f t="shared" si="874"/>
        <v>233.83699999999999</v>
      </c>
      <c r="J1738" s="124">
        <f t="shared" si="875"/>
        <v>8.2003471796040746</v>
      </c>
      <c r="K1738" s="125">
        <v>1991.384</v>
      </c>
      <c r="L1738" s="122">
        <v>1924.058</v>
      </c>
      <c r="M1738" s="123">
        <f t="shared" si="876"/>
        <v>67.326000000000022</v>
      </c>
      <c r="N1738" s="124">
        <f t="shared" si="881"/>
        <v>3.4991668650321364</v>
      </c>
      <c r="O1738" s="125">
        <v>100.167</v>
      </c>
      <c r="P1738" s="122">
        <v>100</v>
      </c>
      <c r="Q1738" s="123">
        <f t="shared" si="877"/>
        <v>0.16700000000000159</v>
      </c>
      <c r="R1738" s="124">
        <f t="shared" si="891"/>
        <v>0.16700000000000159</v>
      </c>
      <c r="S1738" s="125">
        <v>993.83600000000001</v>
      </c>
      <c r="T1738" s="122">
        <v>827.49199999999996</v>
      </c>
      <c r="U1738" s="123">
        <f t="shared" si="882"/>
        <v>166.34400000000005</v>
      </c>
      <c r="V1738" s="124">
        <f t="shared" si="883"/>
        <v>20.102188299101389</v>
      </c>
      <c r="W1738" s="121" t="s">
        <v>8394</v>
      </c>
      <c r="X1738" s="122">
        <v>410</v>
      </c>
      <c r="Y1738" s="122">
        <v>309</v>
      </c>
      <c r="Z1738" s="123">
        <f t="shared" si="884"/>
        <v>101</v>
      </c>
      <c r="AA1738" s="124">
        <f t="shared" si="880"/>
        <v>32.686084142394819</v>
      </c>
      <c r="AB1738" s="28" t="s">
        <v>7378</v>
      </c>
      <c r="AC1738" s="122">
        <v>382</v>
      </c>
      <c r="AD1738" s="122">
        <v>317</v>
      </c>
      <c r="AE1738" s="123">
        <f t="shared" si="885"/>
        <v>65</v>
      </c>
      <c r="AF1738" s="29">
        <f t="shared" si="886"/>
        <v>20.504731861198739</v>
      </c>
      <c r="AG1738" s="28" t="s">
        <v>6981</v>
      </c>
      <c r="AH1738" s="122">
        <v>200</v>
      </c>
      <c r="AI1738" s="122">
        <v>200</v>
      </c>
      <c r="AJ1738" s="123">
        <f t="shared" si="887"/>
        <v>0</v>
      </c>
      <c r="AK1738" s="124">
        <f t="shared" si="888"/>
        <v>0</v>
      </c>
      <c r="AL1738" s="28" t="s">
        <v>10130</v>
      </c>
      <c r="AM1738" s="122">
        <v>2</v>
      </c>
      <c r="AN1738" s="122">
        <v>1</v>
      </c>
      <c r="AO1738" s="123">
        <f t="shared" si="889"/>
        <v>1</v>
      </c>
      <c r="AP1738" s="29">
        <f t="shared" si="890"/>
        <v>100</v>
      </c>
      <c r="AQ1738" s="28" t="s">
        <v>6421</v>
      </c>
      <c r="AR1738" s="122" t="s">
        <v>6421</v>
      </c>
      <c r="AS1738" s="122" t="s">
        <v>6421</v>
      </c>
      <c r="AT1738" s="123" t="s">
        <v>6421</v>
      </c>
      <c r="AU1738" s="124" t="s">
        <v>6421</v>
      </c>
      <c r="AV1738" s="9" t="s">
        <v>12403</v>
      </c>
      <c r="AX1738" s="129"/>
      <c r="AY1738" s="139"/>
      <c r="AZ1738" s="139"/>
    </row>
    <row r="1739" spans="3:52" ht="50" customHeight="1">
      <c r="C1739" s="52" t="s">
        <v>6319</v>
      </c>
      <c r="D1739" s="106" t="s">
        <v>3967</v>
      </c>
      <c r="E1739" s="107" t="s">
        <v>6367</v>
      </c>
      <c r="F1739" s="108" t="s">
        <v>3968</v>
      </c>
      <c r="G1739" s="125">
        <v>853.15599999999995</v>
      </c>
      <c r="H1739" s="122">
        <v>911.80799999999999</v>
      </c>
      <c r="I1739" s="123">
        <f t="shared" si="874"/>
        <v>-58.652000000000044</v>
      </c>
      <c r="J1739" s="124">
        <f t="shared" si="875"/>
        <v>-6.4324945602583048</v>
      </c>
      <c r="K1739" s="125">
        <v>520.84500000000003</v>
      </c>
      <c r="L1739" s="122">
        <v>614.46</v>
      </c>
      <c r="M1739" s="123">
        <f t="shared" si="876"/>
        <v>-93.615000000000009</v>
      </c>
      <c r="N1739" s="124">
        <f t="shared" si="881"/>
        <v>-15.235328581193244</v>
      </c>
      <c r="O1739" s="125">
        <v>2.7E-2</v>
      </c>
      <c r="P1739" s="122">
        <v>2.5249999999999999</v>
      </c>
      <c r="Q1739" s="123">
        <f t="shared" si="877"/>
        <v>-2.4979999999999998</v>
      </c>
      <c r="R1739" s="124">
        <f t="shared" si="891"/>
        <v>-98.930693069306926</v>
      </c>
      <c r="S1739" s="125">
        <v>332.28399999999999</v>
      </c>
      <c r="T1739" s="122">
        <v>294.82299999999998</v>
      </c>
      <c r="U1739" s="123">
        <f t="shared" si="882"/>
        <v>37.461000000000013</v>
      </c>
      <c r="V1739" s="124">
        <f t="shared" si="883"/>
        <v>12.706267828493711</v>
      </c>
      <c r="W1739" s="121" t="s">
        <v>9969</v>
      </c>
      <c r="X1739" s="122">
        <v>160</v>
      </c>
      <c r="Y1739" s="122">
        <v>144</v>
      </c>
      <c r="Z1739" s="123">
        <f t="shared" si="884"/>
        <v>16</v>
      </c>
      <c r="AA1739" s="124">
        <f t="shared" si="880"/>
        <v>11.111111111111111</v>
      </c>
      <c r="AB1739" s="28" t="s">
        <v>9970</v>
      </c>
      <c r="AC1739" s="122">
        <v>118</v>
      </c>
      <c r="AD1739" s="122">
        <v>96</v>
      </c>
      <c r="AE1739" s="123">
        <f t="shared" si="885"/>
        <v>22</v>
      </c>
      <c r="AF1739" s="29">
        <f t="shared" si="886"/>
        <v>22.916666666666664</v>
      </c>
      <c r="AG1739" s="28" t="s">
        <v>9971</v>
      </c>
      <c r="AH1739" s="122">
        <v>23</v>
      </c>
      <c r="AI1739" s="122">
        <v>24</v>
      </c>
      <c r="AJ1739" s="123">
        <f t="shared" si="887"/>
        <v>-1</v>
      </c>
      <c r="AK1739" s="124">
        <f t="shared" si="888"/>
        <v>-4.1666666666666661</v>
      </c>
      <c r="AL1739" s="28" t="s">
        <v>9972</v>
      </c>
      <c r="AM1739" s="122">
        <v>12</v>
      </c>
      <c r="AN1739" s="122">
        <v>12</v>
      </c>
      <c r="AO1739" s="123">
        <f t="shared" si="889"/>
        <v>0</v>
      </c>
      <c r="AP1739" s="29">
        <f t="shared" si="890"/>
        <v>0</v>
      </c>
      <c r="AQ1739" s="28" t="s">
        <v>9973</v>
      </c>
      <c r="AR1739" s="122">
        <v>9</v>
      </c>
      <c r="AS1739" s="122">
        <v>10</v>
      </c>
      <c r="AT1739" s="123">
        <f t="shared" si="878"/>
        <v>-1</v>
      </c>
      <c r="AU1739" s="124">
        <f t="shared" si="879"/>
        <v>-10</v>
      </c>
      <c r="AV1739" s="9" t="s">
        <v>12404</v>
      </c>
      <c r="AX1739" s="129"/>
      <c r="AY1739" s="139"/>
      <c r="AZ1739" s="139"/>
    </row>
    <row r="1740" spans="3:52" ht="50" customHeight="1">
      <c r="C1740" s="52" t="s">
        <v>6319</v>
      </c>
      <c r="D1740" s="106" t="s">
        <v>3969</v>
      </c>
      <c r="E1740" s="107" t="s">
        <v>6367</v>
      </c>
      <c r="F1740" s="108" t="s">
        <v>3970</v>
      </c>
      <c r="G1740" s="125">
        <v>9654.9240000000009</v>
      </c>
      <c r="H1740" s="122">
        <v>9631.7459999999992</v>
      </c>
      <c r="I1740" s="123">
        <f t="shared" si="874"/>
        <v>23.178000000001703</v>
      </c>
      <c r="J1740" s="124">
        <f t="shared" si="875"/>
        <v>0.24064172788611435</v>
      </c>
      <c r="K1740" s="125">
        <v>2664.962</v>
      </c>
      <c r="L1740" s="122">
        <v>2701.0970000000002</v>
      </c>
      <c r="M1740" s="123">
        <f t="shared" si="876"/>
        <v>-36.135000000000218</v>
      </c>
      <c r="N1740" s="124">
        <f t="shared" si="881"/>
        <v>-1.3377897942946964</v>
      </c>
      <c r="O1740" s="125">
        <v>1752.21</v>
      </c>
      <c r="P1740" s="122">
        <v>1840.145</v>
      </c>
      <c r="Q1740" s="123">
        <f t="shared" si="877"/>
        <v>-87.934999999999945</v>
      </c>
      <c r="R1740" s="124">
        <f t="shared" si="891"/>
        <v>-4.7786995046585981</v>
      </c>
      <c r="S1740" s="125">
        <v>5237.7520000000004</v>
      </c>
      <c r="T1740" s="122">
        <v>5090.5039999999999</v>
      </c>
      <c r="U1740" s="123">
        <f t="shared" si="882"/>
        <v>147.2480000000005</v>
      </c>
      <c r="V1740" s="124">
        <f t="shared" si="883"/>
        <v>2.892601597012801</v>
      </c>
      <c r="W1740" s="121" t="s">
        <v>6944</v>
      </c>
      <c r="X1740" s="122">
        <v>1943</v>
      </c>
      <c r="Y1740" s="122">
        <v>1903</v>
      </c>
      <c r="Z1740" s="123">
        <f t="shared" si="884"/>
        <v>40</v>
      </c>
      <c r="AA1740" s="124">
        <f t="shared" si="880"/>
        <v>2.1019442984760905</v>
      </c>
      <c r="AB1740" s="28" t="s">
        <v>6466</v>
      </c>
      <c r="AC1740" s="122">
        <v>1269</v>
      </c>
      <c r="AD1740" s="122">
        <v>1066</v>
      </c>
      <c r="AE1740" s="123">
        <f t="shared" si="885"/>
        <v>203</v>
      </c>
      <c r="AF1740" s="29">
        <f t="shared" si="886"/>
        <v>19.043151969981238</v>
      </c>
      <c r="AG1740" s="28" t="s">
        <v>9893</v>
      </c>
      <c r="AH1740" s="122">
        <v>1184</v>
      </c>
      <c r="AI1740" s="122">
        <v>1179</v>
      </c>
      <c r="AJ1740" s="123">
        <f t="shared" si="887"/>
        <v>5</v>
      </c>
      <c r="AK1740" s="124">
        <f t="shared" si="888"/>
        <v>0.42408821034775229</v>
      </c>
      <c r="AL1740" s="28" t="s">
        <v>6467</v>
      </c>
      <c r="AM1740" s="122">
        <v>566</v>
      </c>
      <c r="AN1740" s="122">
        <v>566</v>
      </c>
      <c r="AO1740" s="123">
        <f t="shared" si="889"/>
        <v>0</v>
      </c>
      <c r="AP1740" s="29">
        <f t="shared" si="890"/>
        <v>0</v>
      </c>
      <c r="AQ1740" s="28" t="s">
        <v>7649</v>
      </c>
      <c r="AR1740" s="122">
        <v>119</v>
      </c>
      <c r="AS1740" s="122">
        <v>149</v>
      </c>
      <c r="AT1740" s="123">
        <f t="shared" si="878"/>
        <v>-30</v>
      </c>
      <c r="AU1740" s="124">
        <f t="shared" si="879"/>
        <v>-20.134228187919462</v>
      </c>
      <c r="AV1740" s="9" t="s">
        <v>12403</v>
      </c>
      <c r="AX1740" s="129"/>
      <c r="AY1740" s="139"/>
      <c r="AZ1740" s="139"/>
    </row>
    <row r="1741" spans="3:52" ht="50" customHeight="1">
      <c r="C1741" s="52" t="s">
        <v>6319</v>
      </c>
      <c r="D1741" s="130" t="s">
        <v>3971</v>
      </c>
      <c r="E1741" s="131" t="s">
        <v>6367</v>
      </c>
      <c r="F1741" s="132" t="s">
        <v>3972</v>
      </c>
      <c r="G1741" s="125">
        <v>6262.2139999999999</v>
      </c>
      <c r="H1741" s="122">
        <v>6106.2</v>
      </c>
      <c r="I1741" s="123">
        <f t="shared" si="874"/>
        <v>156.01400000000012</v>
      </c>
      <c r="J1741" s="124">
        <f t="shared" si="875"/>
        <v>2.5550096623104408</v>
      </c>
      <c r="K1741" s="125">
        <v>3677.4540000000002</v>
      </c>
      <c r="L1741" s="122">
        <v>3367.13</v>
      </c>
      <c r="M1741" s="123">
        <f t="shared" si="876"/>
        <v>310.32400000000007</v>
      </c>
      <c r="N1741" s="124">
        <f t="shared" si="881"/>
        <v>9.2162761758530269</v>
      </c>
      <c r="O1741" s="125">
        <v>398.95400000000001</v>
      </c>
      <c r="P1741" s="122">
        <v>727.00300000000004</v>
      </c>
      <c r="Q1741" s="123">
        <f t="shared" si="877"/>
        <v>-328.04900000000004</v>
      </c>
      <c r="R1741" s="124">
        <f t="shared" si="891"/>
        <v>-45.123472667925718</v>
      </c>
      <c r="S1741" s="125">
        <v>2185.806</v>
      </c>
      <c r="T1741" s="122">
        <v>2012.067</v>
      </c>
      <c r="U1741" s="123">
        <f t="shared" si="882"/>
        <v>173.73900000000003</v>
      </c>
      <c r="V1741" s="124">
        <f t="shared" si="883"/>
        <v>8.6348516227342333</v>
      </c>
      <c r="W1741" s="121" t="s">
        <v>6930</v>
      </c>
      <c r="X1741" s="122">
        <v>1669</v>
      </c>
      <c r="Y1741" s="122">
        <v>1666</v>
      </c>
      <c r="Z1741" s="123">
        <f t="shared" si="884"/>
        <v>3</v>
      </c>
      <c r="AA1741" s="124">
        <f t="shared" si="880"/>
        <v>0.18007202881152462</v>
      </c>
      <c r="AB1741" s="28" t="s">
        <v>9974</v>
      </c>
      <c r="AC1741" s="122">
        <v>335</v>
      </c>
      <c r="AD1741" s="122">
        <v>235</v>
      </c>
      <c r="AE1741" s="123">
        <f t="shared" si="885"/>
        <v>100</v>
      </c>
      <c r="AF1741" s="29">
        <f t="shared" si="886"/>
        <v>42.553191489361701</v>
      </c>
      <c r="AG1741" s="28" t="s">
        <v>7354</v>
      </c>
      <c r="AH1741" s="122">
        <v>136</v>
      </c>
      <c r="AI1741" s="122">
        <v>67</v>
      </c>
      <c r="AJ1741" s="123">
        <f t="shared" si="887"/>
        <v>69</v>
      </c>
      <c r="AK1741" s="124">
        <f t="shared" si="888"/>
        <v>102.98507462686568</v>
      </c>
      <c r="AL1741" s="28" t="s">
        <v>9975</v>
      </c>
      <c r="AM1741" s="122">
        <v>46</v>
      </c>
      <c r="AN1741" s="122">
        <v>44</v>
      </c>
      <c r="AO1741" s="123">
        <f t="shared" si="889"/>
        <v>2</v>
      </c>
      <c r="AP1741" s="29">
        <f t="shared" si="890"/>
        <v>4.5454545454545459</v>
      </c>
      <c r="AQ1741" s="28" t="s">
        <v>6421</v>
      </c>
      <c r="AR1741" s="122" t="s">
        <v>6421</v>
      </c>
      <c r="AS1741" s="122" t="s">
        <v>6421</v>
      </c>
      <c r="AT1741" s="123" t="s">
        <v>6421</v>
      </c>
      <c r="AU1741" s="124" t="s">
        <v>6421</v>
      </c>
      <c r="AV1741" s="9" t="s">
        <v>12405</v>
      </c>
      <c r="AX1741" s="129"/>
      <c r="AY1741" s="139"/>
      <c r="AZ1741" s="139"/>
    </row>
    <row r="1742" spans="3:52" ht="50" customHeight="1">
      <c r="C1742" s="52" t="s">
        <v>6319</v>
      </c>
      <c r="D1742" s="130" t="s">
        <v>3973</v>
      </c>
      <c r="E1742" s="131" t="s">
        <v>6367</v>
      </c>
      <c r="F1742" s="132" t="s">
        <v>3974</v>
      </c>
      <c r="G1742" s="125">
        <v>3402.299</v>
      </c>
      <c r="H1742" s="122">
        <v>3330.223</v>
      </c>
      <c r="I1742" s="123">
        <f t="shared" si="874"/>
        <v>72.076000000000022</v>
      </c>
      <c r="J1742" s="124">
        <f t="shared" si="875"/>
        <v>2.1642995078707949</v>
      </c>
      <c r="K1742" s="125">
        <v>2027.752</v>
      </c>
      <c r="L1742" s="122">
        <v>2218.2049999999999</v>
      </c>
      <c r="M1742" s="123">
        <f t="shared" si="876"/>
        <v>-190.45299999999997</v>
      </c>
      <c r="N1742" s="124">
        <f t="shared" si="881"/>
        <v>-8.5859061718822201</v>
      </c>
      <c r="O1742" s="125">
        <v>265</v>
      </c>
      <c r="P1742" s="122">
        <v>264.803</v>
      </c>
      <c r="Q1742" s="123">
        <f t="shared" si="877"/>
        <v>0.19700000000000273</v>
      </c>
      <c r="R1742" s="124">
        <f t="shared" si="891"/>
        <v>7.4394927549915502E-2</v>
      </c>
      <c r="S1742" s="125">
        <v>1109.547</v>
      </c>
      <c r="T1742" s="122">
        <v>847.21500000000003</v>
      </c>
      <c r="U1742" s="123">
        <f t="shared" si="882"/>
        <v>262.33199999999999</v>
      </c>
      <c r="V1742" s="124">
        <f t="shared" si="883"/>
        <v>30.964041004939713</v>
      </c>
      <c r="W1742" s="121" t="s">
        <v>6930</v>
      </c>
      <c r="X1742" s="122">
        <v>900</v>
      </c>
      <c r="Y1742" s="122">
        <v>700</v>
      </c>
      <c r="Z1742" s="123">
        <f t="shared" si="884"/>
        <v>200</v>
      </c>
      <c r="AA1742" s="124">
        <f t="shared" si="880"/>
        <v>28.571428571428569</v>
      </c>
      <c r="AB1742" s="28" t="s">
        <v>9976</v>
      </c>
      <c r="AC1742" s="122">
        <v>85</v>
      </c>
      <c r="AD1742" s="122">
        <v>62</v>
      </c>
      <c r="AE1742" s="123">
        <f t="shared" si="885"/>
        <v>23</v>
      </c>
      <c r="AF1742" s="29">
        <f t="shared" si="886"/>
        <v>37.096774193548384</v>
      </c>
      <c r="AG1742" s="28" t="s">
        <v>9977</v>
      </c>
      <c r="AH1742" s="122">
        <v>67</v>
      </c>
      <c r="AI1742" s="122">
        <v>81</v>
      </c>
      <c r="AJ1742" s="123">
        <f t="shared" si="887"/>
        <v>-14</v>
      </c>
      <c r="AK1742" s="124">
        <f t="shared" si="888"/>
        <v>-17.283950617283949</v>
      </c>
      <c r="AL1742" s="28" t="s">
        <v>6564</v>
      </c>
      <c r="AM1742" s="122">
        <v>56</v>
      </c>
      <c r="AN1742" s="122">
        <v>2</v>
      </c>
      <c r="AO1742" s="123">
        <f t="shared" si="889"/>
        <v>54</v>
      </c>
      <c r="AP1742" s="29">
        <f t="shared" si="890"/>
        <v>2700</v>
      </c>
      <c r="AQ1742" s="28" t="s">
        <v>9978</v>
      </c>
      <c r="AR1742" s="122">
        <v>1</v>
      </c>
      <c r="AS1742" s="122">
        <v>1</v>
      </c>
      <c r="AT1742" s="123">
        <f t="shared" si="878"/>
        <v>0</v>
      </c>
      <c r="AU1742" s="124">
        <f t="shared" si="879"/>
        <v>0</v>
      </c>
      <c r="AV1742" s="9" t="s">
        <v>12403</v>
      </c>
      <c r="AX1742" s="129"/>
      <c r="AY1742" s="139"/>
      <c r="AZ1742" s="139"/>
    </row>
    <row r="1743" spans="3:52" ht="50" customHeight="1">
      <c r="C1743" s="52" t="s">
        <v>6320</v>
      </c>
      <c r="D1743" s="130" t="s">
        <v>3975</v>
      </c>
      <c r="E1743" s="131" t="s">
        <v>6367</v>
      </c>
      <c r="F1743" s="132" t="s">
        <v>3976</v>
      </c>
      <c r="G1743" s="125">
        <v>24796.571</v>
      </c>
      <c r="H1743" s="122">
        <v>23973.457999999999</v>
      </c>
      <c r="I1743" s="123">
        <f t="shared" si="874"/>
        <v>823.11300000000119</v>
      </c>
      <c r="J1743" s="124">
        <f t="shared" si="875"/>
        <v>3.4334345925398044</v>
      </c>
      <c r="K1743" s="125" t="s">
        <v>11904</v>
      </c>
      <c r="L1743" s="122" t="s">
        <v>11904</v>
      </c>
      <c r="M1743" s="123" t="s">
        <v>11837</v>
      </c>
      <c r="N1743" s="124" t="s">
        <v>11837</v>
      </c>
      <c r="O1743" s="125" t="s">
        <v>11840</v>
      </c>
      <c r="P1743" s="122" t="s">
        <v>11840</v>
      </c>
      <c r="Q1743" s="123" t="s">
        <v>11839</v>
      </c>
      <c r="R1743" s="124" t="s">
        <v>11840</v>
      </c>
      <c r="S1743" s="125">
        <v>24796.571</v>
      </c>
      <c r="T1743" s="122">
        <v>23973.457999999999</v>
      </c>
      <c r="U1743" s="123">
        <f t="shared" si="882"/>
        <v>823.11300000000119</v>
      </c>
      <c r="V1743" s="124">
        <f t="shared" si="883"/>
        <v>3.4334345925398044</v>
      </c>
      <c r="W1743" s="121" t="s">
        <v>6931</v>
      </c>
      <c r="X1743" s="122">
        <v>24796.571</v>
      </c>
      <c r="Y1743" s="122">
        <v>23973.457999999999</v>
      </c>
      <c r="Z1743" s="123">
        <f t="shared" si="884"/>
        <v>823.11300000000119</v>
      </c>
      <c r="AA1743" s="124">
        <f t="shared" si="880"/>
        <v>3.4334345925398044</v>
      </c>
      <c r="AB1743" s="28" t="s">
        <v>11839</v>
      </c>
      <c r="AC1743" s="122" t="s">
        <v>11839</v>
      </c>
      <c r="AD1743" s="122" t="s">
        <v>11839</v>
      </c>
      <c r="AE1743" s="123" t="s">
        <v>11839</v>
      </c>
      <c r="AF1743" s="29" t="s">
        <v>11839</v>
      </c>
      <c r="AG1743" s="28" t="s">
        <v>11839</v>
      </c>
      <c r="AH1743" s="122" t="s">
        <v>11839</v>
      </c>
      <c r="AI1743" s="122" t="s">
        <v>11839</v>
      </c>
      <c r="AJ1743" s="123" t="s">
        <v>11839</v>
      </c>
      <c r="AK1743" s="124" t="s">
        <v>11839</v>
      </c>
      <c r="AL1743" s="28" t="s">
        <v>11839</v>
      </c>
      <c r="AM1743" s="122" t="s">
        <v>11839</v>
      </c>
      <c r="AN1743" s="122" t="s">
        <v>11839</v>
      </c>
      <c r="AO1743" s="123" t="s">
        <v>11839</v>
      </c>
      <c r="AP1743" s="29" t="s">
        <v>11839</v>
      </c>
      <c r="AQ1743" s="28" t="s">
        <v>11839</v>
      </c>
      <c r="AR1743" s="122" t="s">
        <v>11839</v>
      </c>
      <c r="AS1743" s="122" t="s">
        <v>11839</v>
      </c>
      <c r="AT1743" s="123" t="s">
        <v>11839</v>
      </c>
      <c r="AU1743" s="124" t="s">
        <v>11837</v>
      </c>
      <c r="AV1743" s="104"/>
      <c r="AX1743" s="129"/>
      <c r="AY1743" s="139"/>
      <c r="AZ1743" s="139"/>
    </row>
    <row r="1744" spans="3:52" ht="50" customHeight="1">
      <c r="C1744" s="52" t="s">
        <v>6320</v>
      </c>
      <c r="D1744" s="130" t="s">
        <v>3977</v>
      </c>
      <c r="E1744" s="131" t="s">
        <v>6367</v>
      </c>
      <c r="F1744" s="132" t="s">
        <v>3978</v>
      </c>
      <c r="G1744" s="125">
        <v>52.395000000000003</v>
      </c>
      <c r="H1744" s="122">
        <v>52.39</v>
      </c>
      <c r="I1744" s="123">
        <f t="shared" si="874"/>
        <v>5.000000000002558E-3</v>
      </c>
      <c r="J1744" s="124">
        <f t="shared" si="875"/>
        <v>9.5438060698655423E-3</v>
      </c>
      <c r="K1744" s="125" t="s">
        <v>11904</v>
      </c>
      <c r="L1744" s="122" t="s">
        <v>11904</v>
      </c>
      <c r="M1744" s="123" t="s">
        <v>11837</v>
      </c>
      <c r="N1744" s="124" t="s">
        <v>11837</v>
      </c>
      <c r="O1744" s="125" t="s">
        <v>11840</v>
      </c>
      <c r="P1744" s="122" t="s">
        <v>11840</v>
      </c>
      <c r="Q1744" s="123" t="s">
        <v>11839</v>
      </c>
      <c r="R1744" s="124" t="s">
        <v>11840</v>
      </c>
      <c r="S1744" s="125">
        <v>52.395000000000003</v>
      </c>
      <c r="T1744" s="122">
        <v>52.39</v>
      </c>
      <c r="U1744" s="123">
        <f t="shared" si="882"/>
        <v>5.000000000002558E-3</v>
      </c>
      <c r="V1744" s="124">
        <f t="shared" si="883"/>
        <v>9.5438060698655423E-3</v>
      </c>
      <c r="W1744" s="121" t="s">
        <v>7459</v>
      </c>
      <c r="X1744" s="122">
        <v>52</v>
      </c>
      <c r="Y1744" s="122">
        <v>52</v>
      </c>
      <c r="Z1744" s="123">
        <f t="shared" si="884"/>
        <v>0</v>
      </c>
      <c r="AA1744" s="124">
        <f t="shared" si="880"/>
        <v>0</v>
      </c>
      <c r="AB1744" s="28" t="s">
        <v>11839</v>
      </c>
      <c r="AC1744" s="122" t="s">
        <v>11839</v>
      </c>
      <c r="AD1744" s="122" t="s">
        <v>11839</v>
      </c>
      <c r="AE1744" s="123" t="s">
        <v>11839</v>
      </c>
      <c r="AF1744" s="29" t="s">
        <v>11839</v>
      </c>
      <c r="AG1744" s="28" t="s">
        <v>11839</v>
      </c>
      <c r="AH1744" s="122" t="s">
        <v>11839</v>
      </c>
      <c r="AI1744" s="122" t="s">
        <v>11839</v>
      </c>
      <c r="AJ1744" s="123" t="s">
        <v>11839</v>
      </c>
      <c r="AK1744" s="124" t="s">
        <v>11839</v>
      </c>
      <c r="AL1744" s="28" t="s">
        <v>11839</v>
      </c>
      <c r="AM1744" s="122" t="s">
        <v>11839</v>
      </c>
      <c r="AN1744" s="122" t="s">
        <v>11839</v>
      </c>
      <c r="AO1744" s="123" t="s">
        <v>11839</v>
      </c>
      <c r="AP1744" s="29" t="s">
        <v>11839</v>
      </c>
      <c r="AQ1744" s="28" t="s">
        <v>11839</v>
      </c>
      <c r="AR1744" s="122" t="s">
        <v>11839</v>
      </c>
      <c r="AS1744" s="122" t="s">
        <v>11839</v>
      </c>
      <c r="AT1744" s="123" t="s">
        <v>11839</v>
      </c>
      <c r="AU1744" s="124" t="s">
        <v>11837</v>
      </c>
      <c r="AV1744" s="104"/>
      <c r="AX1744" s="129"/>
      <c r="AY1744" s="139"/>
      <c r="AZ1744" s="139"/>
    </row>
    <row r="1745" spans="3:52" ht="50" customHeight="1">
      <c r="C1745" s="52" t="s">
        <v>6320</v>
      </c>
      <c r="D1745" s="130" t="s">
        <v>3979</v>
      </c>
      <c r="E1745" s="131" t="s">
        <v>6367</v>
      </c>
      <c r="F1745" s="132" t="s">
        <v>3980</v>
      </c>
      <c r="G1745" s="125">
        <v>62.883000000000003</v>
      </c>
      <c r="H1745" s="122">
        <v>58.494999999999997</v>
      </c>
      <c r="I1745" s="123">
        <f t="shared" si="874"/>
        <v>4.3880000000000052</v>
      </c>
      <c r="J1745" s="124">
        <f t="shared" si="875"/>
        <v>7.5014958543465351</v>
      </c>
      <c r="K1745" s="125">
        <v>61.866999999999997</v>
      </c>
      <c r="L1745" s="122">
        <v>57.481000000000002</v>
      </c>
      <c r="M1745" s="123">
        <f t="shared" si="876"/>
        <v>4.3859999999999957</v>
      </c>
      <c r="N1745" s="124">
        <f t="shared" si="881"/>
        <v>7.6303474191471894</v>
      </c>
      <c r="O1745" s="125" t="s">
        <v>11840</v>
      </c>
      <c r="P1745" s="122" t="s">
        <v>11840</v>
      </c>
      <c r="Q1745" s="123" t="s">
        <v>11839</v>
      </c>
      <c r="R1745" s="124" t="s">
        <v>11840</v>
      </c>
      <c r="S1745" s="125">
        <v>1.016</v>
      </c>
      <c r="T1745" s="122">
        <v>1.014</v>
      </c>
      <c r="U1745" s="123">
        <f t="shared" si="882"/>
        <v>2.0000000000000018E-3</v>
      </c>
      <c r="V1745" s="124">
        <f t="shared" si="883"/>
        <v>0.19723865877712049</v>
      </c>
      <c r="W1745" s="121" t="s">
        <v>9979</v>
      </c>
      <c r="X1745" s="122">
        <v>1</v>
      </c>
      <c r="Y1745" s="122">
        <v>1</v>
      </c>
      <c r="Z1745" s="123">
        <f t="shared" si="884"/>
        <v>0</v>
      </c>
      <c r="AA1745" s="124">
        <f t="shared" si="880"/>
        <v>0</v>
      </c>
      <c r="AB1745" s="28" t="s">
        <v>11839</v>
      </c>
      <c r="AC1745" s="122" t="s">
        <v>11839</v>
      </c>
      <c r="AD1745" s="122" t="s">
        <v>11839</v>
      </c>
      <c r="AE1745" s="123" t="s">
        <v>11839</v>
      </c>
      <c r="AF1745" s="29" t="s">
        <v>11839</v>
      </c>
      <c r="AG1745" s="28" t="s">
        <v>11839</v>
      </c>
      <c r="AH1745" s="122" t="s">
        <v>11839</v>
      </c>
      <c r="AI1745" s="122" t="s">
        <v>11839</v>
      </c>
      <c r="AJ1745" s="123" t="s">
        <v>11839</v>
      </c>
      <c r="AK1745" s="124" t="s">
        <v>11839</v>
      </c>
      <c r="AL1745" s="28" t="s">
        <v>11839</v>
      </c>
      <c r="AM1745" s="122" t="s">
        <v>11839</v>
      </c>
      <c r="AN1745" s="122" t="s">
        <v>11839</v>
      </c>
      <c r="AO1745" s="123" t="s">
        <v>11839</v>
      </c>
      <c r="AP1745" s="29" t="s">
        <v>11839</v>
      </c>
      <c r="AQ1745" s="28" t="s">
        <v>11839</v>
      </c>
      <c r="AR1745" s="122" t="s">
        <v>11839</v>
      </c>
      <c r="AS1745" s="122" t="s">
        <v>11839</v>
      </c>
      <c r="AT1745" s="123" t="s">
        <v>11839</v>
      </c>
      <c r="AU1745" s="124" t="s">
        <v>11837</v>
      </c>
      <c r="AV1745" s="104"/>
      <c r="AX1745" s="129"/>
      <c r="AY1745" s="139"/>
      <c r="AZ1745" s="139"/>
    </row>
    <row r="1746" spans="3:52" ht="50" customHeight="1">
      <c r="C1746" s="52" t="s">
        <v>6320</v>
      </c>
      <c r="D1746" s="130" t="s">
        <v>3981</v>
      </c>
      <c r="E1746" s="131" t="s">
        <v>6367</v>
      </c>
      <c r="F1746" s="132" t="s">
        <v>3982</v>
      </c>
      <c r="G1746" s="125">
        <v>812.96500000000003</v>
      </c>
      <c r="H1746" s="122">
        <v>795.86199999999997</v>
      </c>
      <c r="I1746" s="123">
        <f t="shared" si="874"/>
        <v>17.103000000000065</v>
      </c>
      <c r="J1746" s="124">
        <f t="shared" si="875"/>
        <v>2.1489906541586437</v>
      </c>
      <c r="K1746" s="125">
        <v>447.97699999999998</v>
      </c>
      <c r="L1746" s="122">
        <v>425.18900000000002</v>
      </c>
      <c r="M1746" s="123">
        <f t="shared" si="876"/>
        <v>22.787999999999954</v>
      </c>
      <c r="N1746" s="124">
        <f t="shared" si="881"/>
        <v>5.359498952230644</v>
      </c>
      <c r="O1746" s="125" t="s">
        <v>11840</v>
      </c>
      <c r="P1746" s="122" t="s">
        <v>11840</v>
      </c>
      <c r="Q1746" s="123" t="s">
        <v>11839</v>
      </c>
      <c r="R1746" s="124" t="s">
        <v>11840</v>
      </c>
      <c r="S1746" s="125">
        <v>364.988</v>
      </c>
      <c r="T1746" s="122">
        <v>370.673</v>
      </c>
      <c r="U1746" s="123">
        <f t="shared" si="882"/>
        <v>-5.6850000000000023</v>
      </c>
      <c r="V1746" s="124">
        <f t="shared" si="883"/>
        <v>-1.5336968163313762</v>
      </c>
      <c r="W1746" s="121" t="s">
        <v>7683</v>
      </c>
      <c r="X1746" s="122">
        <v>340</v>
      </c>
      <c r="Y1746" s="122">
        <v>346</v>
      </c>
      <c r="Z1746" s="123">
        <f t="shared" si="884"/>
        <v>-6</v>
      </c>
      <c r="AA1746" s="124">
        <f t="shared" si="880"/>
        <v>-1.7341040462427744</v>
      </c>
      <c r="AB1746" s="28" t="s">
        <v>9980</v>
      </c>
      <c r="AC1746" s="122">
        <v>25</v>
      </c>
      <c r="AD1746" s="122">
        <v>25</v>
      </c>
      <c r="AE1746" s="123">
        <f t="shared" si="885"/>
        <v>0</v>
      </c>
      <c r="AF1746" s="29">
        <f t="shared" si="886"/>
        <v>0</v>
      </c>
      <c r="AG1746" s="122" t="s">
        <v>6421</v>
      </c>
      <c r="AH1746" s="122" t="s">
        <v>6421</v>
      </c>
      <c r="AI1746" s="122" t="s">
        <v>6421</v>
      </c>
      <c r="AJ1746" s="122" t="s">
        <v>6421</v>
      </c>
      <c r="AK1746" s="122" t="s">
        <v>6421</v>
      </c>
      <c r="AL1746" s="28" t="s">
        <v>6421</v>
      </c>
      <c r="AM1746" s="122" t="s">
        <v>6421</v>
      </c>
      <c r="AN1746" s="122" t="s">
        <v>6421</v>
      </c>
      <c r="AO1746" s="123" t="s">
        <v>6421</v>
      </c>
      <c r="AP1746" s="29" t="s">
        <v>6421</v>
      </c>
      <c r="AQ1746" s="28" t="s">
        <v>6421</v>
      </c>
      <c r="AR1746" s="122" t="s">
        <v>6421</v>
      </c>
      <c r="AS1746" s="122" t="s">
        <v>6421</v>
      </c>
      <c r="AT1746" s="123" t="s">
        <v>6421</v>
      </c>
      <c r="AU1746" s="124" t="s">
        <v>6421</v>
      </c>
      <c r="AV1746" s="104"/>
      <c r="AX1746" s="129"/>
      <c r="AY1746" s="139"/>
      <c r="AZ1746" s="139"/>
    </row>
    <row r="1747" spans="3:52" ht="50" customHeight="1">
      <c r="C1747" s="52" t="s">
        <v>6320</v>
      </c>
      <c r="D1747" s="130" t="s">
        <v>3985</v>
      </c>
      <c r="E1747" s="131" t="s">
        <v>6367</v>
      </c>
      <c r="F1747" s="132" t="s">
        <v>3986</v>
      </c>
      <c r="G1747" s="125">
        <v>97.394999999999996</v>
      </c>
      <c r="H1747" s="122">
        <v>96.450999999999993</v>
      </c>
      <c r="I1747" s="123">
        <f t="shared" si="874"/>
        <v>0.94400000000000261</v>
      </c>
      <c r="J1747" s="124">
        <f t="shared" si="875"/>
        <v>0.97873531637826738</v>
      </c>
      <c r="K1747" s="125">
        <v>97.394999999999996</v>
      </c>
      <c r="L1747" s="122">
        <v>96.450999999999993</v>
      </c>
      <c r="M1747" s="123">
        <f t="shared" si="876"/>
        <v>0.94400000000000261</v>
      </c>
      <c r="N1747" s="124">
        <f t="shared" si="881"/>
        <v>0.97873531637826738</v>
      </c>
      <c r="O1747" s="125" t="s">
        <v>11840</v>
      </c>
      <c r="P1747" s="122" t="s">
        <v>11840</v>
      </c>
      <c r="Q1747" s="123" t="s">
        <v>11839</v>
      </c>
      <c r="R1747" s="124" t="s">
        <v>11840</v>
      </c>
      <c r="S1747" s="125" t="s">
        <v>6421</v>
      </c>
      <c r="T1747" s="122" t="s">
        <v>6421</v>
      </c>
      <c r="U1747" s="123" t="s">
        <v>6421</v>
      </c>
      <c r="V1747" s="124" t="s">
        <v>6421</v>
      </c>
      <c r="W1747" s="121" t="s">
        <v>11839</v>
      </c>
      <c r="X1747" s="122" t="s">
        <v>11840</v>
      </c>
      <c r="Y1747" s="122" t="s">
        <v>11840</v>
      </c>
      <c r="Z1747" s="123" t="s">
        <v>11840</v>
      </c>
      <c r="AA1747" s="124" t="s">
        <v>11840</v>
      </c>
      <c r="AB1747" s="28" t="s">
        <v>11839</v>
      </c>
      <c r="AC1747" s="122" t="s">
        <v>11839</v>
      </c>
      <c r="AD1747" s="122" t="s">
        <v>11839</v>
      </c>
      <c r="AE1747" s="123" t="s">
        <v>11839</v>
      </c>
      <c r="AF1747" s="29" t="s">
        <v>11839</v>
      </c>
      <c r="AG1747" s="28" t="s">
        <v>11839</v>
      </c>
      <c r="AH1747" s="122" t="s">
        <v>11839</v>
      </c>
      <c r="AI1747" s="122" t="s">
        <v>11839</v>
      </c>
      <c r="AJ1747" s="123" t="s">
        <v>11839</v>
      </c>
      <c r="AK1747" s="124" t="s">
        <v>11839</v>
      </c>
      <c r="AL1747" s="28" t="s">
        <v>11839</v>
      </c>
      <c r="AM1747" s="122" t="s">
        <v>11839</v>
      </c>
      <c r="AN1747" s="122" t="s">
        <v>11839</v>
      </c>
      <c r="AO1747" s="123" t="s">
        <v>11839</v>
      </c>
      <c r="AP1747" s="29" t="s">
        <v>11839</v>
      </c>
      <c r="AQ1747" s="28" t="s">
        <v>11839</v>
      </c>
      <c r="AR1747" s="122" t="s">
        <v>11839</v>
      </c>
      <c r="AS1747" s="122" t="s">
        <v>11839</v>
      </c>
      <c r="AT1747" s="123" t="s">
        <v>11839</v>
      </c>
      <c r="AU1747" s="124" t="s">
        <v>11839</v>
      </c>
      <c r="AV1747" s="104"/>
      <c r="AX1747" s="129"/>
      <c r="AY1747" s="139"/>
      <c r="AZ1747" s="139"/>
    </row>
    <row r="1748" spans="3:52" ht="50" customHeight="1">
      <c r="C1748" s="52" t="s">
        <v>6320</v>
      </c>
      <c r="D1748" s="106" t="s">
        <v>3987</v>
      </c>
      <c r="E1748" s="107" t="s">
        <v>6367</v>
      </c>
      <c r="F1748" s="108" t="s">
        <v>3988</v>
      </c>
      <c r="G1748" s="125">
        <v>4.6509999999999998</v>
      </c>
      <c r="H1748" s="122">
        <v>4.6509999999999998</v>
      </c>
      <c r="I1748" s="123">
        <f t="shared" si="874"/>
        <v>0</v>
      </c>
      <c r="J1748" s="124">
        <f t="shared" si="875"/>
        <v>0</v>
      </c>
      <c r="K1748" s="125">
        <v>4.6509999999999998</v>
      </c>
      <c r="L1748" s="122">
        <v>4.6509999999999998</v>
      </c>
      <c r="M1748" s="123">
        <f t="shared" si="876"/>
        <v>0</v>
      </c>
      <c r="N1748" s="124">
        <f t="shared" si="881"/>
        <v>0</v>
      </c>
      <c r="O1748" s="125" t="s">
        <v>11840</v>
      </c>
      <c r="P1748" s="122" t="s">
        <v>11840</v>
      </c>
      <c r="Q1748" s="123" t="s">
        <v>11839</v>
      </c>
      <c r="R1748" s="124" t="s">
        <v>11840</v>
      </c>
      <c r="S1748" s="125" t="s">
        <v>6421</v>
      </c>
      <c r="T1748" s="122" t="s">
        <v>6421</v>
      </c>
      <c r="U1748" s="123" t="s">
        <v>6421</v>
      </c>
      <c r="V1748" s="124" t="s">
        <v>6421</v>
      </c>
      <c r="W1748" s="121" t="s">
        <v>11839</v>
      </c>
      <c r="X1748" s="122" t="s">
        <v>11840</v>
      </c>
      <c r="Y1748" s="122" t="s">
        <v>11840</v>
      </c>
      <c r="Z1748" s="123" t="s">
        <v>11840</v>
      </c>
      <c r="AA1748" s="124" t="s">
        <v>11840</v>
      </c>
      <c r="AB1748" s="28" t="s">
        <v>11839</v>
      </c>
      <c r="AC1748" s="122" t="s">
        <v>11839</v>
      </c>
      <c r="AD1748" s="122" t="s">
        <v>11839</v>
      </c>
      <c r="AE1748" s="123" t="s">
        <v>11839</v>
      </c>
      <c r="AF1748" s="29" t="s">
        <v>11839</v>
      </c>
      <c r="AG1748" s="28" t="s">
        <v>11839</v>
      </c>
      <c r="AH1748" s="122" t="s">
        <v>11839</v>
      </c>
      <c r="AI1748" s="122" t="s">
        <v>11839</v>
      </c>
      <c r="AJ1748" s="123" t="s">
        <v>11839</v>
      </c>
      <c r="AK1748" s="124" t="s">
        <v>11839</v>
      </c>
      <c r="AL1748" s="28" t="s">
        <v>11839</v>
      </c>
      <c r="AM1748" s="122" t="s">
        <v>11839</v>
      </c>
      <c r="AN1748" s="122" t="s">
        <v>11839</v>
      </c>
      <c r="AO1748" s="123" t="s">
        <v>11839</v>
      </c>
      <c r="AP1748" s="29" t="s">
        <v>11839</v>
      </c>
      <c r="AQ1748" s="28" t="s">
        <v>11839</v>
      </c>
      <c r="AR1748" s="122" t="s">
        <v>11839</v>
      </c>
      <c r="AS1748" s="122" t="s">
        <v>11839</v>
      </c>
      <c r="AT1748" s="123" t="s">
        <v>11839</v>
      </c>
      <c r="AU1748" s="124" t="s">
        <v>11839</v>
      </c>
      <c r="AV1748" s="8"/>
      <c r="AX1748" s="129"/>
      <c r="AY1748" s="139"/>
      <c r="AZ1748" s="139"/>
    </row>
    <row r="1749" spans="3:52" ht="50" customHeight="1">
      <c r="C1749" s="52" t="s">
        <v>6320</v>
      </c>
      <c r="D1749" s="130" t="s">
        <v>3991</v>
      </c>
      <c r="E1749" s="131" t="s">
        <v>6367</v>
      </c>
      <c r="F1749" s="132" t="s">
        <v>3992</v>
      </c>
      <c r="G1749" s="125">
        <v>684.98900000000003</v>
      </c>
      <c r="H1749" s="122">
        <v>585.60299999999995</v>
      </c>
      <c r="I1749" s="123">
        <f t="shared" si="874"/>
        <v>99.386000000000081</v>
      </c>
      <c r="J1749" s="124">
        <f t="shared" si="875"/>
        <v>16.971566060966232</v>
      </c>
      <c r="K1749" s="125">
        <v>111.54600000000001</v>
      </c>
      <c r="L1749" s="122">
        <v>102.021</v>
      </c>
      <c r="M1749" s="123">
        <f t="shared" si="876"/>
        <v>9.5250000000000057</v>
      </c>
      <c r="N1749" s="124">
        <f t="shared" si="881"/>
        <v>9.3363131120063567</v>
      </c>
      <c r="O1749" s="125">
        <v>0.36</v>
      </c>
      <c r="P1749" s="122">
        <v>0.35899999999999999</v>
      </c>
      <c r="Q1749" s="123">
        <f t="shared" si="877"/>
        <v>1.0000000000000009E-3</v>
      </c>
      <c r="R1749" s="124">
        <f t="shared" si="891"/>
        <v>0.27855153203342642</v>
      </c>
      <c r="S1749" s="125">
        <v>573.08299999999997</v>
      </c>
      <c r="T1749" s="122">
        <v>483.22300000000001</v>
      </c>
      <c r="U1749" s="123">
        <f t="shared" si="882"/>
        <v>89.859999999999957</v>
      </c>
      <c r="V1749" s="124">
        <f t="shared" si="883"/>
        <v>18.595969148819481</v>
      </c>
      <c r="W1749" s="121" t="s">
        <v>7459</v>
      </c>
      <c r="X1749" s="122">
        <v>519</v>
      </c>
      <c r="Y1749" s="122">
        <v>424</v>
      </c>
      <c r="Z1749" s="123">
        <f t="shared" si="884"/>
        <v>95</v>
      </c>
      <c r="AA1749" s="124">
        <f t="shared" si="880"/>
        <v>22.40566037735849</v>
      </c>
      <c r="AB1749" s="28" t="s">
        <v>9981</v>
      </c>
      <c r="AC1749" s="122">
        <v>54</v>
      </c>
      <c r="AD1749" s="122">
        <v>59</v>
      </c>
      <c r="AE1749" s="123">
        <f t="shared" si="885"/>
        <v>-5</v>
      </c>
      <c r="AF1749" s="29">
        <f t="shared" si="886"/>
        <v>-8.4745762711864394</v>
      </c>
      <c r="AG1749" s="28" t="s">
        <v>9982</v>
      </c>
      <c r="AH1749" s="122" t="s">
        <v>6421</v>
      </c>
      <c r="AI1749" s="122">
        <v>0</v>
      </c>
      <c r="AJ1749" s="123">
        <v>0</v>
      </c>
      <c r="AK1749" s="124" t="s">
        <v>8576</v>
      </c>
      <c r="AL1749" s="28" t="s">
        <v>6421</v>
      </c>
      <c r="AM1749" s="122" t="s">
        <v>6421</v>
      </c>
      <c r="AN1749" s="122" t="s">
        <v>6421</v>
      </c>
      <c r="AO1749" s="123" t="s">
        <v>6421</v>
      </c>
      <c r="AP1749" s="29" t="s">
        <v>6421</v>
      </c>
      <c r="AQ1749" s="28" t="s">
        <v>6421</v>
      </c>
      <c r="AR1749" s="122" t="s">
        <v>6421</v>
      </c>
      <c r="AS1749" s="122" t="s">
        <v>6421</v>
      </c>
      <c r="AT1749" s="123" t="s">
        <v>6421</v>
      </c>
      <c r="AU1749" s="124" t="s">
        <v>6421</v>
      </c>
      <c r="AV1749" s="104"/>
      <c r="AX1749" s="129"/>
      <c r="AY1749" s="139"/>
      <c r="AZ1749" s="139"/>
    </row>
    <row r="1750" spans="3:52" ht="50" customHeight="1">
      <c r="C1750" s="52" t="s">
        <v>6320</v>
      </c>
      <c r="D1750" s="130" t="s">
        <v>3993</v>
      </c>
      <c r="E1750" s="131" t="s">
        <v>6367</v>
      </c>
      <c r="F1750" s="132" t="s">
        <v>3994</v>
      </c>
      <c r="G1750" s="125">
        <v>15.714</v>
      </c>
      <c r="H1750" s="122">
        <v>15.696999999999999</v>
      </c>
      <c r="I1750" s="123">
        <f t="shared" si="874"/>
        <v>1.7000000000001236E-2</v>
      </c>
      <c r="J1750" s="124">
        <f t="shared" si="875"/>
        <v>0.10830094922597462</v>
      </c>
      <c r="K1750" s="125">
        <v>15.714</v>
      </c>
      <c r="L1750" s="122">
        <v>15.696999999999999</v>
      </c>
      <c r="M1750" s="123">
        <f t="shared" si="876"/>
        <v>1.7000000000001236E-2</v>
      </c>
      <c r="N1750" s="124">
        <f t="shared" si="881"/>
        <v>0.10830094922597462</v>
      </c>
      <c r="O1750" s="125" t="s">
        <v>11840</v>
      </c>
      <c r="P1750" s="122" t="s">
        <v>11840</v>
      </c>
      <c r="Q1750" s="123" t="s">
        <v>11839</v>
      </c>
      <c r="R1750" s="124" t="s">
        <v>11840</v>
      </c>
      <c r="S1750" s="125" t="s">
        <v>6421</v>
      </c>
      <c r="T1750" s="122" t="s">
        <v>6421</v>
      </c>
      <c r="U1750" s="123" t="s">
        <v>6421</v>
      </c>
      <c r="V1750" s="124" t="s">
        <v>6421</v>
      </c>
      <c r="W1750" s="121" t="s">
        <v>11839</v>
      </c>
      <c r="X1750" s="122" t="s">
        <v>11840</v>
      </c>
      <c r="Y1750" s="122" t="s">
        <v>11840</v>
      </c>
      <c r="Z1750" s="123" t="s">
        <v>11840</v>
      </c>
      <c r="AA1750" s="124" t="s">
        <v>11840</v>
      </c>
      <c r="AB1750" s="28" t="s">
        <v>11839</v>
      </c>
      <c r="AC1750" s="122" t="s">
        <v>11839</v>
      </c>
      <c r="AD1750" s="122" t="s">
        <v>11839</v>
      </c>
      <c r="AE1750" s="123" t="s">
        <v>11839</v>
      </c>
      <c r="AF1750" s="29" t="s">
        <v>11839</v>
      </c>
      <c r="AG1750" s="28" t="s">
        <v>11839</v>
      </c>
      <c r="AH1750" s="122" t="s">
        <v>11839</v>
      </c>
      <c r="AI1750" s="122" t="s">
        <v>11839</v>
      </c>
      <c r="AJ1750" s="123" t="s">
        <v>11839</v>
      </c>
      <c r="AK1750" s="124" t="s">
        <v>11839</v>
      </c>
      <c r="AL1750" s="28" t="s">
        <v>11839</v>
      </c>
      <c r="AM1750" s="122" t="s">
        <v>11839</v>
      </c>
      <c r="AN1750" s="122" t="s">
        <v>11839</v>
      </c>
      <c r="AO1750" s="123" t="s">
        <v>11839</v>
      </c>
      <c r="AP1750" s="29" t="s">
        <v>11839</v>
      </c>
      <c r="AQ1750" s="28" t="s">
        <v>11839</v>
      </c>
      <c r="AR1750" s="122" t="s">
        <v>11839</v>
      </c>
      <c r="AS1750" s="122" t="s">
        <v>11839</v>
      </c>
      <c r="AT1750" s="123" t="s">
        <v>11839</v>
      </c>
      <c r="AU1750" s="124" t="s">
        <v>11839</v>
      </c>
      <c r="AV1750" s="104"/>
      <c r="AX1750" s="129"/>
      <c r="AY1750" s="139"/>
      <c r="AZ1750" s="139"/>
    </row>
    <row r="1751" spans="3:52" ht="50" customHeight="1">
      <c r="C1751" s="52" t="s">
        <v>6320</v>
      </c>
      <c r="D1751" s="130" t="s">
        <v>3995</v>
      </c>
      <c r="E1751" s="131" t="s">
        <v>6367</v>
      </c>
      <c r="F1751" s="132" t="s">
        <v>3996</v>
      </c>
      <c r="G1751" s="125">
        <v>325.709</v>
      </c>
      <c r="H1751" s="122">
        <v>323.90300000000002</v>
      </c>
      <c r="I1751" s="123">
        <f t="shared" si="874"/>
        <v>1.8059999999999832</v>
      </c>
      <c r="J1751" s="124">
        <f t="shared" si="875"/>
        <v>0.55757433552637159</v>
      </c>
      <c r="K1751" s="125">
        <v>325.709</v>
      </c>
      <c r="L1751" s="122">
        <v>323.90300000000002</v>
      </c>
      <c r="M1751" s="123">
        <f t="shared" si="876"/>
        <v>1.8059999999999832</v>
      </c>
      <c r="N1751" s="124">
        <f t="shared" si="881"/>
        <v>0.55757433552637159</v>
      </c>
      <c r="O1751" s="125" t="s">
        <v>11840</v>
      </c>
      <c r="P1751" s="122" t="s">
        <v>11840</v>
      </c>
      <c r="Q1751" s="123" t="s">
        <v>11839</v>
      </c>
      <c r="R1751" s="124" t="s">
        <v>11840</v>
      </c>
      <c r="S1751" s="125" t="s">
        <v>6421</v>
      </c>
      <c r="T1751" s="122" t="s">
        <v>6421</v>
      </c>
      <c r="U1751" s="123" t="s">
        <v>6421</v>
      </c>
      <c r="V1751" s="124" t="s">
        <v>6421</v>
      </c>
      <c r="W1751" s="121" t="s">
        <v>11839</v>
      </c>
      <c r="X1751" s="122" t="s">
        <v>11840</v>
      </c>
      <c r="Y1751" s="122" t="s">
        <v>11840</v>
      </c>
      <c r="Z1751" s="123" t="s">
        <v>11840</v>
      </c>
      <c r="AA1751" s="124" t="s">
        <v>11840</v>
      </c>
      <c r="AB1751" s="28" t="s">
        <v>11839</v>
      </c>
      <c r="AC1751" s="122" t="s">
        <v>11839</v>
      </c>
      <c r="AD1751" s="122" t="s">
        <v>11839</v>
      </c>
      <c r="AE1751" s="123" t="s">
        <v>11839</v>
      </c>
      <c r="AF1751" s="29" t="s">
        <v>11839</v>
      </c>
      <c r="AG1751" s="28" t="s">
        <v>11839</v>
      </c>
      <c r="AH1751" s="122" t="s">
        <v>11839</v>
      </c>
      <c r="AI1751" s="122" t="s">
        <v>11839</v>
      </c>
      <c r="AJ1751" s="123" t="s">
        <v>11839</v>
      </c>
      <c r="AK1751" s="124" t="s">
        <v>11839</v>
      </c>
      <c r="AL1751" s="28" t="s">
        <v>11839</v>
      </c>
      <c r="AM1751" s="122" t="s">
        <v>11839</v>
      </c>
      <c r="AN1751" s="122" t="s">
        <v>11839</v>
      </c>
      <c r="AO1751" s="123" t="s">
        <v>11839</v>
      </c>
      <c r="AP1751" s="29" t="s">
        <v>11839</v>
      </c>
      <c r="AQ1751" s="28" t="s">
        <v>11839</v>
      </c>
      <c r="AR1751" s="122" t="s">
        <v>11839</v>
      </c>
      <c r="AS1751" s="122" t="s">
        <v>11839</v>
      </c>
      <c r="AT1751" s="123" t="s">
        <v>11839</v>
      </c>
      <c r="AU1751" s="124" t="s">
        <v>11839</v>
      </c>
      <c r="AV1751" s="104"/>
      <c r="AX1751" s="129"/>
      <c r="AY1751" s="139"/>
      <c r="AZ1751" s="139"/>
    </row>
    <row r="1752" spans="3:52" ht="50" customHeight="1">
      <c r="C1752" s="52" t="s">
        <v>6320</v>
      </c>
      <c r="D1752" s="130" t="s">
        <v>3997</v>
      </c>
      <c r="E1752" s="131" t="s">
        <v>6367</v>
      </c>
      <c r="F1752" s="132" t="s">
        <v>3998</v>
      </c>
      <c r="G1752" s="125">
        <v>9.0839999999999996</v>
      </c>
      <c r="H1752" s="122">
        <v>8.7550000000000008</v>
      </c>
      <c r="I1752" s="123">
        <f t="shared" si="874"/>
        <v>0.32899999999999885</v>
      </c>
      <c r="J1752" s="124">
        <f t="shared" si="875"/>
        <v>3.7578526556253431</v>
      </c>
      <c r="K1752" s="125">
        <v>9.0839999999999996</v>
      </c>
      <c r="L1752" s="122">
        <v>8.7550000000000008</v>
      </c>
      <c r="M1752" s="123">
        <f t="shared" si="876"/>
        <v>0.32899999999999885</v>
      </c>
      <c r="N1752" s="124">
        <f t="shared" si="881"/>
        <v>3.7578526556253431</v>
      </c>
      <c r="O1752" s="125" t="s">
        <v>11840</v>
      </c>
      <c r="P1752" s="122" t="s">
        <v>11840</v>
      </c>
      <c r="Q1752" s="123" t="s">
        <v>11839</v>
      </c>
      <c r="R1752" s="124" t="s">
        <v>11840</v>
      </c>
      <c r="S1752" s="125" t="s">
        <v>6421</v>
      </c>
      <c r="T1752" s="122" t="s">
        <v>6421</v>
      </c>
      <c r="U1752" s="123" t="s">
        <v>6421</v>
      </c>
      <c r="V1752" s="124" t="s">
        <v>6421</v>
      </c>
      <c r="W1752" s="121" t="s">
        <v>11839</v>
      </c>
      <c r="X1752" s="122" t="s">
        <v>11840</v>
      </c>
      <c r="Y1752" s="122" t="s">
        <v>11840</v>
      </c>
      <c r="Z1752" s="123" t="s">
        <v>11840</v>
      </c>
      <c r="AA1752" s="124" t="s">
        <v>11840</v>
      </c>
      <c r="AB1752" s="28" t="s">
        <v>11839</v>
      </c>
      <c r="AC1752" s="122" t="s">
        <v>11839</v>
      </c>
      <c r="AD1752" s="122" t="s">
        <v>11839</v>
      </c>
      <c r="AE1752" s="123" t="s">
        <v>11839</v>
      </c>
      <c r="AF1752" s="29" t="s">
        <v>11839</v>
      </c>
      <c r="AG1752" s="28" t="s">
        <v>11839</v>
      </c>
      <c r="AH1752" s="122" t="s">
        <v>11839</v>
      </c>
      <c r="AI1752" s="122" t="s">
        <v>11839</v>
      </c>
      <c r="AJ1752" s="123" t="s">
        <v>11839</v>
      </c>
      <c r="AK1752" s="124" t="s">
        <v>11839</v>
      </c>
      <c r="AL1752" s="28" t="s">
        <v>11839</v>
      </c>
      <c r="AM1752" s="122" t="s">
        <v>11839</v>
      </c>
      <c r="AN1752" s="122" t="s">
        <v>11839</v>
      </c>
      <c r="AO1752" s="123" t="s">
        <v>11839</v>
      </c>
      <c r="AP1752" s="29" t="s">
        <v>11839</v>
      </c>
      <c r="AQ1752" s="28" t="s">
        <v>11839</v>
      </c>
      <c r="AR1752" s="122" t="s">
        <v>11839</v>
      </c>
      <c r="AS1752" s="122" t="s">
        <v>11839</v>
      </c>
      <c r="AT1752" s="123" t="s">
        <v>11839</v>
      </c>
      <c r="AU1752" s="124" t="s">
        <v>11839</v>
      </c>
      <c r="AV1752" s="104"/>
      <c r="AX1752" s="129"/>
      <c r="AY1752" s="139"/>
      <c r="AZ1752" s="139"/>
    </row>
    <row r="1753" spans="3:52" ht="50" customHeight="1">
      <c r="C1753" s="52" t="s">
        <v>6320</v>
      </c>
      <c r="D1753" s="130" t="s">
        <v>3999</v>
      </c>
      <c r="E1753" s="131" t="s">
        <v>6367</v>
      </c>
      <c r="F1753" s="132" t="s">
        <v>4000</v>
      </c>
      <c r="G1753" s="125">
        <v>33.4</v>
      </c>
      <c r="H1753" s="122">
        <v>33.4</v>
      </c>
      <c r="I1753" s="123">
        <f t="shared" si="874"/>
        <v>0</v>
      </c>
      <c r="J1753" s="124">
        <f t="shared" si="875"/>
        <v>0</v>
      </c>
      <c r="K1753" s="125" t="s">
        <v>11904</v>
      </c>
      <c r="L1753" s="122" t="s">
        <v>11904</v>
      </c>
      <c r="M1753" s="123" t="s">
        <v>11837</v>
      </c>
      <c r="N1753" s="124" t="s">
        <v>11837</v>
      </c>
      <c r="O1753" s="125" t="s">
        <v>11840</v>
      </c>
      <c r="P1753" s="122" t="s">
        <v>11840</v>
      </c>
      <c r="Q1753" s="123" t="s">
        <v>11839</v>
      </c>
      <c r="R1753" s="124" t="s">
        <v>11840</v>
      </c>
      <c r="S1753" s="125">
        <v>33.4</v>
      </c>
      <c r="T1753" s="122">
        <v>33.4</v>
      </c>
      <c r="U1753" s="123">
        <f t="shared" si="882"/>
        <v>0</v>
      </c>
      <c r="V1753" s="124">
        <f t="shared" si="883"/>
        <v>0</v>
      </c>
      <c r="W1753" s="121" t="s">
        <v>7459</v>
      </c>
      <c r="X1753" s="122">
        <v>33.4</v>
      </c>
      <c r="Y1753" s="122">
        <v>33.4</v>
      </c>
      <c r="Z1753" s="123">
        <f t="shared" si="884"/>
        <v>0</v>
      </c>
      <c r="AA1753" s="124">
        <f t="shared" si="880"/>
        <v>0</v>
      </c>
      <c r="AB1753" s="28" t="s">
        <v>11839</v>
      </c>
      <c r="AC1753" s="122" t="s">
        <v>11839</v>
      </c>
      <c r="AD1753" s="122" t="s">
        <v>11839</v>
      </c>
      <c r="AE1753" s="123" t="s">
        <v>11839</v>
      </c>
      <c r="AF1753" s="29" t="s">
        <v>11839</v>
      </c>
      <c r="AG1753" s="28" t="s">
        <v>11839</v>
      </c>
      <c r="AH1753" s="122" t="s">
        <v>11839</v>
      </c>
      <c r="AI1753" s="122" t="s">
        <v>11839</v>
      </c>
      <c r="AJ1753" s="123" t="s">
        <v>11839</v>
      </c>
      <c r="AK1753" s="124" t="s">
        <v>11839</v>
      </c>
      <c r="AL1753" s="28" t="s">
        <v>11839</v>
      </c>
      <c r="AM1753" s="122" t="s">
        <v>11839</v>
      </c>
      <c r="AN1753" s="122" t="s">
        <v>11839</v>
      </c>
      <c r="AO1753" s="123" t="s">
        <v>11839</v>
      </c>
      <c r="AP1753" s="29" t="s">
        <v>11839</v>
      </c>
      <c r="AQ1753" s="28" t="s">
        <v>11839</v>
      </c>
      <c r="AR1753" s="122" t="s">
        <v>11839</v>
      </c>
      <c r="AS1753" s="122" t="s">
        <v>11839</v>
      </c>
      <c r="AT1753" s="123" t="s">
        <v>11839</v>
      </c>
      <c r="AU1753" s="124" t="s">
        <v>11837</v>
      </c>
      <c r="AV1753" s="104"/>
      <c r="AX1753" s="129"/>
      <c r="AY1753" s="139"/>
      <c r="AZ1753" s="139"/>
    </row>
    <row r="1754" spans="3:52" ht="50" customHeight="1">
      <c r="C1754" s="52" t="s">
        <v>6320</v>
      </c>
      <c r="D1754" s="130" t="s">
        <v>4003</v>
      </c>
      <c r="E1754" s="131" t="s">
        <v>6367</v>
      </c>
      <c r="F1754" s="132" t="s">
        <v>4004</v>
      </c>
      <c r="G1754" s="125">
        <v>99.677999999999997</v>
      </c>
      <c r="H1754" s="122">
        <v>98.734999999999999</v>
      </c>
      <c r="I1754" s="123">
        <f t="shared" si="874"/>
        <v>0.94299999999999784</v>
      </c>
      <c r="J1754" s="124">
        <f t="shared" si="875"/>
        <v>0.95508178457487003</v>
      </c>
      <c r="K1754" s="125">
        <v>99.677999999999997</v>
      </c>
      <c r="L1754" s="122">
        <v>98.734999999999999</v>
      </c>
      <c r="M1754" s="123">
        <f t="shared" si="876"/>
        <v>0.94299999999999784</v>
      </c>
      <c r="N1754" s="124">
        <f t="shared" si="881"/>
        <v>0.95508178457487003</v>
      </c>
      <c r="O1754" s="125" t="s">
        <v>11840</v>
      </c>
      <c r="P1754" s="122" t="s">
        <v>11840</v>
      </c>
      <c r="Q1754" s="123" t="s">
        <v>11839</v>
      </c>
      <c r="R1754" s="124" t="s">
        <v>11840</v>
      </c>
      <c r="S1754" s="125" t="s">
        <v>6421</v>
      </c>
      <c r="T1754" s="122" t="s">
        <v>6421</v>
      </c>
      <c r="U1754" s="123" t="s">
        <v>6421</v>
      </c>
      <c r="V1754" s="124" t="s">
        <v>6421</v>
      </c>
      <c r="W1754" s="121" t="s">
        <v>11839</v>
      </c>
      <c r="X1754" s="122" t="s">
        <v>11840</v>
      </c>
      <c r="Y1754" s="122" t="s">
        <v>11840</v>
      </c>
      <c r="Z1754" s="123" t="s">
        <v>11840</v>
      </c>
      <c r="AA1754" s="124" t="s">
        <v>11840</v>
      </c>
      <c r="AB1754" s="28" t="s">
        <v>11839</v>
      </c>
      <c r="AC1754" s="122" t="s">
        <v>11839</v>
      </c>
      <c r="AD1754" s="122" t="s">
        <v>11839</v>
      </c>
      <c r="AE1754" s="123" t="s">
        <v>11839</v>
      </c>
      <c r="AF1754" s="29" t="s">
        <v>11839</v>
      </c>
      <c r="AG1754" s="28" t="s">
        <v>11839</v>
      </c>
      <c r="AH1754" s="122" t="s">
        <v>11839</v>
      </c>
      <c r="AI1754" s="122" t="s">
        <v>11839</v>
      </c>
      <c r="AJ1754" s="123" t="s">
        <v>11839</v>
      </c>
      <c r="AK1754" s="124" t="s">
        <v>11839</v>
      </c>
      <c r="AL1754" s="28" t="s">
        <v>11839</v>
      </c>
      <c r="AM1754" s="122" t="s">
        <v>11839</v>
      </c>
      <c r="AN1754" s="122" t="s">
        <v>11839</v>
      </c>
      <c r="AO1754" s="123" t="s">
        <v>11839</v>
      </c>
      <c r="AP1754" s="29" t="s">
        <v>11839</v>
      </c>
      <c r="AQ1754" s="28" t="s">
        <v>11839</v>
      </c>
      <c r="AR1754" s="122" t="s">
        <v>11839</v>
      </c>
      <c r="AS1754" s="122" t="s">
        <v>11839</v>
      </c>
      <c r="AT1754" s="123" t="s">
        <v>11839</v>
      </c>
      <c r="AU1754" s="124" t="s">
        <v>11839</v>
      </c>
      <c r="AV1754" s="104"/>
      <c r="AX1754" s="129"/>
      <c r="AY1754" s="139"/>
      <c r="AZ1754" s="139"/>
    </row>
    <row r="1755" spans="3:52" ht="50" customHeight="1">
      <c r="C1755" s="52" t="s">
        <v>6320</v>
      </c>
      <c r="D1755" s="130" t="s">
        <v>4005</v>
      </c>
      <c r="E1755" s="131" t="s">
        <v>6367</v>
      </c>
      <c r="F1755" s="132" t="s">
        <v>4006</v>
      </c>
      <c r="G1755" s="125">
        <v>835.44500000000005</v>
      </c>
      <c r="H1755" s="122">
        <v>827.17499999999995</v>
      </c>
      <c r="I1755" s="123">
        <f t="shared" si="874"/>
        <v>8.2700000000000955</v>
      </c>
      <c r="J1755" s="124">
        <f t="shared" si="875"/>
        <v>0.99978843654608707</v>
      </c>
      <c r="K1755" s="125">
        <v>54.081000000000003</v>
      </c>
      <c r="L1755" s="122">
        <v>53.829000000000001</v>
      </c>
      <c r="M1755" s="123">
        <f t="shared" si="876"/>
        <v>0.25200000000000244</v>
      </c>
      <c r="N1755" s="124">
        <f t="shared" si="881"/>
        <v>0.46814913893998111</v>
      </c>
      <c r="O1755" s="125" t="s">
        <v>11840</v>
      </c>
      <c r="P1755" s="122" t="s">
        <v>11840</v>
      </c>
      <c r="Q1755" s="123" t="s">
        <v>11839</v>
      </c>
      <c r="R1755" s="124" t="s">
        <v>11840</v>
      </c>
      <c r="S1755" s="125">
        <v>781.36400000000003</v>
      </c>
      <c r="T1755" s="122">
        <v>773.346</v>
      </c>
      <c r="U1755" s="123">
        <f t="shared" si="882"/>
        <v>8.0180000000000291</v>
      </c>
      <c r="V1755" s="124">
        <f t="shared" si="883"/>
        <v>1.036793362867336</v>
      </c>
      <c r="W1755" s="121" t="s">
        <v>9983</v>
      </c>
      <c r="X1755" s="122">
        <v>781.36400000000003</v>
      </c>
      <c r="Y1755" s="122">
        <v>773.346</v>
      </c>
      <c r="Z1755" s="123">
        <f t="shared" si="884"/>
        <v>8.0180000000000291</v>
      </c>
      <c r="AA1755" s="124">
        <f t="shared" si="880"/>
        <v>1.036793362867336</v>
      </c>
      <c r="AB1755" s="28" t="s">
        <v>11839</v>
      </c>
      <c r="AC1755" s="122" t="s">
        <v>11839</v>
      </c>
      <c r="AD1755" s="122" t="s">
        <v>11839</v>
      </c>
      <c r="AE1755" s="123" t="s">
        <v>11839</v>
      </c>
      <c r="AF1755" s="29" t="s">
        <v>11839</v>
      </c>
      <c r="AG1755" s="28" t="s">
        <v>11839</v>
      </c>
      <c r="AH1755" s="122" t="s">
        <v>11839</v>
      </c>
      <c r="AI1755" s="122" t="s">
        <v>11839</v>
      </c>
      <c r="AJ1755" s="123" t="s">
        <v>11839</v>
      </c>
      <c r="AK1755" s="124" t="s">
        <v>11839</v>
      </c>
      <c r="AL1755" s="28" t="s">
        <v>11839</v>
      </c>
      <c r="AM1755" s="122" t="s">
        <v>11839</v>
      </c>
      <c r="AN1755" s="122" t="s">
        <v>11839</v>
      </c>
      <c r="AO1755" s="123" t="s">
        <v>11839</v>
      </c>
      <c r="AP1755" s="29" t="s">
        <v>11839</v>
      </c>
      <c r="AQ1755" s="28" t="s">
        <v>11839</v>
      </c>
      <c r="AR1755" s="122" t="s">
        <v>11839</v>
      </c>
      <c r="AS1755" s="122" t="s">
        <v>11839</v>
      </c>
      <c r="AT1755" s="123" t="s">
        <v>11839</v>
      </c>
      <c r="AU1755" s="124" t="s">
        <v>11837</v>
      </c>
      <c r="AV1755" s="104"/>
      <c r="AX1755" s="129"/>
      <c r="AY1755" s="139"/>
      <c r="AZ1755" s="139"/>
    </row>
    <row r="1756" spans="3:52" ht="50" customHeight="1">
      <c r="C1756" s="52" t="s">
        <v>6320</v>
      </c>
      <c r="D1756" s="130" t="s">
        <v>4007</v>
      </c>
      <c r="E1756" s="131" t="s">
        <v>6367</v>
      </c>
      <c r="F1756" s="132" t="s">
        <v>4008</v>
      </c>
      <c r="G1756" s="125">
        <v>44.383000000000003</v>
      </c>
      <c r="H1756" s="122">
        <v>37.779000000000003</v>
      </c>
      <c r="I1756" s="123">
        <f t="shared" si="874"/>
        <v>6.6039999999999992</v>
      </c>
      <c r="J1756" s="124">
        <f t="shared" si="875"/>
        <v>17.480610921411362</v>
      </c>
      <c r="K1756" s="125">
        <v>34.779000000000003</v>
      </c>
      <c r="L1756" s="122">
        <v>29.776</v>
      </c>
      <c r="M1756" s="123">
        <f t="shared" si="876"/>
        <v>5.0030000000000037</v>
      </c>
      <c r="N1756" s="124">
        <f t="shared" si="881"/>
        <v>16.802122514777015</v>
      </c>
      <c r="O1756" s="125" t="s">
        <v>11840</v>
      </c>
      <c r="P1756" s="122" t="s">
        <v>11840</v>
      </c>
      <c r="Q1756" s="123" t="s">
        <v>11839</v>
      </c>
      <c r="R1756" s="124" t="s">
        <v>11840</v>
      </c>
      <c r="S1756" s="125">
        <v>9.6039999999999992</v>
      </c>
      <c r="T1756" s="122">
        <v>8.0030000000000001</v>
      </c>
      <c r="U1756" s="123">
        <f t="shared" si="882"/>
        <v>1.6009999999999991</v>
      </c>
      <c r="V1756" s="124">
        <f t="shared" si="883"/>
        <v>20.004998125702851</v>
      </c>
      <c r="W1756" s="121" t="s">
        <v>9984</v>
      </c>
      <c r="X1756" s="122">
        <v>9.6037370000000006</v>
      </c>
      <c r="Y1756" s="122">
        <v>8.0029369999999993</v>
      </c>
      <c r="Z1756" s="123">
        <f t="shared" si="884"/>
        <v>1.6008000000000013</v>
      </c>
      <c r="AA1756" s="124">
        <f t="shared" si="880"/>
        <v>20.002656524723381</v>
      </c>
      <c r="AB1756" s="28" t="s">
        <v>11839</v>
      </c>
      <c r="AC1756" s="122" t="s">
        <v>11839</v>
      </c>
      <c r="AD1756" s="122" t="s">
        <v>11839</v>
      </c>
      <c r="AE1756" s="123" t="s">
        <v>11839</v>
      </c>
      <c r="AF1756" s="29" t="s">
        <v>11839</v>
      </c>
      <c r="AG1756" s="28" t="s">
        <v>11839</v>
      </c>
      <c r="AH1756" s="122" t="s">
        <v>11839</v>
      </c>
      <c r="AI1756" s="122" t="s">
        <v>11839</v>
      </c>
      <c r="AJ1756" s="123" t="s">
        <v>11839</v>
      </c>
      <c r="AK1756" s="124" t="s">
        <v>11839</v>
      </c>
      <c r="AL1756" s="28" t="s">
        <v>11839</v>
      </c>
      <c r="AM1756" s="122" t="s">
        <v>11839</v>
      </c>
      <c r="AN1756" s="122" t="s">
        <v>11839</v>
      </c>
      <c r="AO1756" s="123" t="s">
        <v>11839</v>
      </c>
      <c r="AP1756" s="29" t="s">
        <v>11839</v>
      </c>
      <c r="AQ1756" s="28" t="s">
        <v>11839</v>
      </c>
      <c r="AR1756" s="122" t="s">
        <v>11839</v>
      </c>
      <c r="AS1756" s="122" t="s">
        <v>11839</v>
      </c>
      <c r="AT1756" s="123" t="s">
        <v>11839</v>
      </c>
      <c r="AU1756" s="124" t="s">
        <v>11837</v>
      </c>
      <c r="AV1756" s="104"/>
      <c r="AX1756" s="129"/>
      <c r="AY1756" s="139"/>
      <c r="AZ1756" s="139"/>
    </row>
    <row r="1757" spans="3:52" ht="50" customHeight="1">
      <c r="C1757" s="52" t="s">
        <v>6320</v>
      </c>
      <c r="D1757" s="106" t="s">
        <v>4009</v>
      </c>
      <c r="E1757" s="107" t="s">
        <v>6367</v>
      </c>
      <c r="F1757" s="108" t="s">
        <v>4010</v>
      </c>
      <c r="G1757" s="125">
        <v>317.28199999999998</v>
      </c>
      <c r="H1757" s="122">
        <v>298.18200000000002</v>
      </c>
      <c r="I1757" s="123">
        <f t="shared" si="874"/>
        <v>19.099999999999966</v>
      </c>
      <c r="J1757" s="124">
        <f t="shared" si="875"/>
        <v>6.405483899095171</v>
      </c>
      <c r="K1757" s="125">
        <v>317.28199999999998</v>
      </c>
      <c r="L1757" s="122">
        <v>298.18200000000002</v>
      </c>
      <c r="M1757" s="123">
        <f t="shared" si="876"/>
        <v>19.099999999999966</v>
      </c>
      <c r="N1757" s="124">
        <f t="shared" si="881"/>
        <v>6.405483899095171</v>
      </c>
      <c r="O1757" s="125" t="s">
        <v>11840</v>
      </c>
      <c r="P1757" s="122" t="s">
        <v>11840</v>
      </c>
      <c r="Q1757" s="123" t="s">
        <v>11839</v>
      </c>
      <c r="R1757" s="124" t="s">
        <v>11840</v>
      </c>
      <c r="S1757" s="125" t="s">
        <v>6421</v>
      </c>
      <c r="T1757" s="122" t="s">
        <v>6421</v>
      </c>
      <c r="U1757" s="123" t="s">
        <v>6421</v>
      </c>
      <c r="V1757" s="124" t="s">
        <v>6421</v>
      </c>
      <c r="W1757" s="121" t="s">
        <v>11839</v>
      </c>
      <c r="X1757" s="122" t="s">
        <v>11840</v>
      </c>
      <c r="Y1757" s="122" t="s">
        <v>11840</v>
      </c>
      <c r="Z1757" s="123" t="s">
        <v>11840</v>
      </c>
      <c r="AA1757" s="124" t="s">
        <v>11840</v>
      </c>
      <c r="AB1757" s="28" t="s">
        <v>11839</v>
      </c>
      <c r="AC1757" s="122" t="s">
        <v>11839</v>
      </c>
      <c r="AD1757" s="122" t="s">
        <v>11839</v>
      </c>
      <c r="AE1757" s="123" t="s">
        <v>11839</v>
      </c>
      <c r="AF1757" s="29" t="s">
        <v>11839</v>
      </c>
      <c r="AG1757" s="28" t="s">
        <v>11839</v>
      </c>
      <c r="AH1757" s="122" t="s">
        <v>11839</v>
      </c>
      <c r="AI1757" s="122" t="s">
        <v>11839</v>
      </c>
      <c r="AJ1757" s="123" t="s">
        <v>11839</v>
      </c>
      <c r="AK1757" s="124" t="s">
        <v>11839</v>
      </c>
      <c r="AL1757" s="28" t="s">
        <v>11839</v>
      </c>
      <c r="AM1757" s="122" t="s">
        <v>11839</v>
      </c>
      <c r="AN1757" s="122" t="s">
        <v>11839</v>
      </c>
      <c r="AO1757" s="123" t="s">
        <v>11839</v>
      </c>
      <c r="AP1757" s="29" t="s">
        <v>11839</v>
      </c>
      <c r="AQ1757" s="28" t="s">
        <v>11839</v>
      </c>
      <c r="AR1757" s="122" t="s">
        <v>11839</v>
      </c>
      <c r="AS1757" s="122" t="s">
        <v>11839</v>
      </c>
      <c r="AT1757" s="123" t="s">
        <v>11839</v>
      </c>
      <c r="AU1757" s="124" t="s">
        <v>11839</v>
      </c>
      <c r="AV1757" s="8"/>
      <c r="AX1757" s="129"/>
      <c r="AY1757" s="139"/>
      <c r="AZ1757" s="139"/>
    </row>
    <row r="1758" spans="3:52" ht="50" customHeight="1">
      <c r="C1758" s="52" t="s">
        <v>6320</v>
      </c>
      <c r="D1758" s="106" t="s">
        <v>4011</v>
      </c>
      <c r="E1758" s="107" t="s">
        <v>6367</v>
      </c>
      <c r="F1758" s="108" t="s">
        <v>4012</v>
      </c>
      <c r="G1758" s="125">
        <v>93.75</v>
      </c>
      <c r="H1758" s="122">
        <v>84.581000000000003</v>
      </c>
      <c r="I1758" s="123">
        <f t="shared" si="874"/>
        <v>9.1689999999999969</v>
      </c>
      <c r="J1758" s="124">
        <f t="shared" si="875"/>
        <v>10.840496092503042</v>
      </c>
      <c r="K1758" s="125" t="s">
        <v>11904</v>
      </c>
      <c r="L1758" s="122" t="s">
        <v>11904</v>
      </c>
      <c r="M1758" s="123" t="s">
        <v>11837</v>
      </c>
      <c r="N1758" s="124" t="s">
        <v>11837</v>
      </c>
      <c r="O1758" s="125" t="s">
        <v>11840</v>
      </c>
      <c r="P1758" s="122" t="s">
        <v>11840</v>
      </c>
      <c r="Q1758" s="123" t="s">
        <v>11839</v>
      </c>
      <c r="R1758" s="124" t="s">
        <v>11840</v>
      </c>
      <c r="S1758" s="125">
        <v>93.75</v>
      </c>
      <c r="T1758" s="122">
        <v>84.581000000000003</v>
      </c>
      <c r="U1758" s="123">
        <f t="shared" si="882"/>
        <v>9.1689999999999969</v>
      </c>
      <c r="V1758" s="124">
        <f t="shared" si="883"/>
        <v>10.840496092503042</v>
      </c>
      <c r="W1758" s="121" t="s">
        <v>9985</v>
      </c>
      <c r="X1758" s="122">
        <v>94</v>
      </c>
      <c r="Y1758" s="122">
        <v>85</v>
      </c>
      <c r="Z1758" s="123">
        <f t="shared" si="884"/>
        <v>9</v>
      </c>
      <c r="AA1758" s="124">
        <f t="shared" si="880"/>
        <v>10.588235294117647</v>
      </c>
      <c r="AB1758" s="28" t="s">
        <v>11839</v>
      </c>
      <c r="AC1758" s="122" t="s">
        <v>11839</v>
      </c>
      <c r="AD1758" s="122" t="s">
        <v>11839</v>
      </c>
      <c r="AE1758" s="123" t="s">
        <v>11839</v>
      </c>
      <c r="AF1758" s="29" t="s">
        <v>11839</v>
      </c>
      <c r="AG1758" s="28" t="s">
        <v>11839</v>
      </c>
      <c r="AH1758" s="122" t="s">
        <v>11839</v>
      </c>
      <c r="AI1758" s="122" t="s">
        <v>11839</v>
      </c>
      <c r="AJ1758" s="123" t="s">
        <v>11839</v>
      </c>
      <c r="AK1758" s="124" t="s">
        <v>11839</v>
      </c>
      <c r="AL1758" s="28" t="s">
        <v>11839</v>
      </c>
      <c r="AM1758" s="122" t="s">
        <v>11839</v>
      </c>
      <c r="AN1758" s="122" t="s">
        <v>11839</v>
      </c>
      <c r="AO1758" s="123" t="s">
        <v>11839</v>
      </c>
      <c r="AP1758" s="29" t="s">
        <v>11839</v>
      </c>
      <c r="AQ1758" s="28" t="s">
        <v>11839</v>
      </c>
      <c r="AR1758" s="122" t="s">
        <v>11839</v>
      </c>
      <c r="AS1758" s="122" t="s">
        <v>11839</v>
      </c>
      <c r="AT1758" s="123" t="s">
        <v>11839</v>
      </c>
      <c r="AU1758" s="124" t="s">
        <v>11837</v>
      </c>
      <c r="AV1758" s="8"/>
      <c r="AX1758" s="129"/>
      <c r="AY1758" s="139"/>
      <c r="AZ1758" s="139"/>
    </row>
    <row r="1759" spans="3:52" ht="50" customHeight="1">
      <c r="C1759" s="52" t="s">
        <v>6320</v>
      </c>
      <c r="D1759" s="130" t="s">
        <v>4013</v>
      </c>
      <c r="E1759" s="131" t="s">
        <v>6367</v>
      </c>
      <c r="F1759" s="132" t="s">
        <v>4014</v>
      </c>
      <c r="G1759" s="125">
        <v>175.97900000000001</v>
      </c>
      <c r="H1759" s="122">
        <v>175.75800000000001</v>
      </c>
      <c r="I1759" s="123">
        <f t="shared" si="874"/>
        <v>0.22100000000000364</v>
      </c>
      <c r="J1759" s="124">
        <f t="shared" si="875"/>
        <v>0.12574107579740532</v>
      </c>
      <c r="K1759" s="125">
        <v>55.134</v>
      </c>
      <c r="L1759" s="122">
        <v>51.354999999999997</v>
      </c>
      <c r="M1759" s="123">
        <f t="shared" si="876"/>
        <v>3.7790000000000035</v>
      </c>
      <c r="N1759" s="124">
        <f t="shared" si="881"/>
        <v>7.3585824165125189</v>
      </c>
      <c r="O1759" s="125" t="s">
        <v>11840</v>
      </c>
      <c r="P1759" s="122" t="s">
        <v>11840</v>
      </c>
      <c r="Q1759" s="123" t="s">
        <v>11839</v>
      </c>
      <c r="R1759" s="124" t="s">
        <v>11840</v>
      </c>
      <c r="S1759" s="125">
        <v>120.845</v>
      </c>
      <c r="T1759" s="122">
        <v>124.40300000000001</v>
      </c>
      <c r="U1759" s="123">
        <f t="shared" si="882"/>
        <v>-3.5580000000000069</v>
      </c>
      <c r="V1759" s="124">
        <f t="shared" si="883"/>
        <v>-2.8600596448638753</v>
      </c>
      <c r="W1759" s="121" t="s">
        <v>9986</v>
      </c>
      <c r="X1759" s="122">
        <v>67</v>
      </c>
      <c r="Y1759" s="122">
        <v>70</v>
      </c>
      <c r="Z1759" s="123">
        <f t="shared" si="884"/>
        <v>-3</v>
      </c>
      <c r="AA1759" s="124">
        <f t="shared" si="880"/>
        <v>-4.2857142857142856</v>
      </c>
      <c r="AB1759" s="28" t="s">
        <v>9987</v>
      </c>
      <c r="AC1759" s="122">
        <v>54</v>
      </c>
      <c r="AD1759" s="122">
        <v>54</v>
      </c>
      <c r="AE1759" s="123">
        <f t="shared" si="885"/>
        <v>0</v>
      </c>
      <c r="AF1759" s="29">
        <f t="shared" si="886"/>
        <v>0</v>
      </c>
      <c r="AG1759" s="122" t="s">
        <v>6421</v>
      </c>
      <c r="AH1759" s="122" t="s">
        <v>6421</v>
      </c>
      <c r="AI1759" s="122" t="s">
        <v>6421</v>
      </c>
      <c r="AJ1759" s="122" t="s">
        <v>6421</v>
      </c>
      <c r="AK1759" s="122" t="s">
        <v>6421</v>
      </c>
      <c r="AL1759" s="28" t="s">
        <v>6421</v>
      </c>
      <c r="AM1759" s="122" t="s">
        <v>6421</v>
      </c>
      <c r="AN1759" s="122" t="s">
        <v>6421</v>
      </c>
      <c r="AO1759" s="123" t="s">
        <v>6421</v>
      </c>
      <c r="AP1759" s="29" t="s">
        <v>6421</v>
      </c>
      <c r="AQ1759" s="28" t="s">
        <v>6421</v>
      </c>
      <c r="AR1759" s="122" t="s">
        <v>6421</v>
      </c>
      <c r="AS1759" s="122" t="s">
        <v>6421</v>
      </c>
      <c r="AT1759" s="123" t="s">
        <v>6421</v>
      </c>
      <c r="AU1759" s="124" t="s">
        <v>6421</v>
      </c>
      <c r="AV1759" s="104"/>
      <c r="AX1759" s="129"/>
      <c r="AY1759" s="139"/>
      <c r="AZ1759" s="139"/>
    </row>
    <row r="1760" spans="3:52" ht="50" customHeight="1">
      <c r="C1760" s="52" t="s">
        <v>6320</v>
      </c>
      <c r="D1760" s="130" t="s">
        <v>4015</v>
      </c>
      <c r="E1760" s="131" t="s">
        <v>6367</v>
      </c>
      <c r="F1760" s="132" t="s">
        <v>4016</v>
      </c>
      <c r="G1760" s="125">
        <v>44.615000000000002</v>
      </c>
      <c r="H1760" s="122">
        <v>42.704999999999998</v>
      </c>
      <c r="I1760" s="123">
        <f t="shared" si="874"/>
        <v>1.9100000000000037</v>
      </c>
      <c r="J1760" s="124">
        <f t="shared" si="875"/>
        <v>4.4725441985716046</v>
      </c>
      <c r="K1760" s="125">
        <v>44.615000000000002</v>
      </c>
      <c r="L1760" s="122">
        <v>42.704999999999998</v>
      </c>
      <c r="M1760" s="123">
        <f t="shared" si="876"/>
        <v>1.9100000000000037</v>
      </c>
      <c r="N1760" s="124">
        <f t="shared" si="881"/>
        <v>4.4725441985716046</v>
      </c>
      <c r="O1760" s="125" t="s">
        <v>11840</v>
      </c>
      <c r="P1760" s="122" t="s">
        <v>11840</v>
      </c>
      <c r="Q1760" s="123" t="s">
        <v>11839</v>
      </c>
      <c r="R1760" s="124" t="s">
        <v>11840</v>
      </c>
      <c r="S1760" s="125" t="s">
        <v>6421</v>
      </c>
      <c r="T1760" s="122" t="s">
        <v>6421</v>
      </c>
      <c r="U1760" s="123" t="s">
        <v>6421</v>
      </c>
      <c r="V1760" s="124" t="s">
        <v>6421</v>
      </c>
      <c r="W1760" s="121" t="s">
        <v>11839</v>
      </c>
      <c r="X1760" s="122" t="s">
        <v>11840</v>
      </c>
      <c r="Y1760" s="122" t="s">
        <v>11840</v>
      </c>
      <c r="Z1760" s="123" t="s">
        <v>11840</v>
      </c>
      <c r="AA1760" s="124" t="s">
        <v>11840</v>
      </c>
      <c r="AB1760" s="28" t="s">
        <v>11839</v>
      </c>
      <c r="AC1760" s="122" t="s">
        <v>11839</v>
      </c>
      <c r="AD1760" s="122" t="s">
        <v>11839</v>
      </c>
      <c r="AE1760" s="123" t="s">
        <v>11839</v>
      </c>
      <c r="AF1760" s="29" t="s">
        <v>11839</v>
      </c>
      <c r="AG1760" s="28" t="s">
        <v>11839</v>
      </c>
      <c r="AH1760" s="122" t="s">
        <v>11839</v>
      </c>
      <c r="AI1760" s="122" t="s">
        <v>11839</v>
      </c>
      <c r="AJ1760" s="123" t="s">
        <v>11839</v>
      </c>
      <c r="AK1760" s="124" t="s">
        <v>11839</v>
      </c>
      <c r="AL1760" s="28" t="s">
        <v>11839</v>
      </c>
      <c r="AM1760" s="122" t="s">
        <v>11839</v>
      </c>
      <c r="AN1760" s="122" t="s">
        <v>11839</v>
      </c>
      <c r="AO1760" s="123" t="s">
        <v>11839</v>
      </c>
      <c r="AP1760" s="29" t="s">
        <v>11839</v>
      </c>
      <c r="AQ1760" s="28" t="s">
        <v>11839</v>
      </c>
      <c r="AR1760" s="122" t="s">
        <v>11839</v>
      </c>
      <c r="AS1760" s="122" t="s">
        <v>11839</v>
      </c>
      <c r="AT1760" s="123" t="s">
        <v>11839</v>
      </c>
      <c r="AU1760" s="124" t="s">
        <v>11839</v>
      </c>
      <c r="AV1760" s="104"/>
      <c r="AX1760" s="129"/>
      <c r="AY1760" s="139"/>
      <c r="AZ1760" s="139"/>
    </row>
    <row r="1761" spans="3:52" ht="50" customHeight="1">
      <c r="C1761" s="52" t="s">
        <v>6320</v>
      </c>
      <c r="D1761" s="130" t="s">
        <v>4021</v>
      </c>
      <c r="E1761" s="131" t="s">
        <v>6367</v>
      </c>
      <c r="F1761" s="132" t="s">
        <v>4022</v>
      </c>
      <c r="G1761" s="125">
        <v>189.88900000000001</v>
      </c>
      <c r="H1761" s="122">
        <v>184.19300000000001</v>
      </c>
      <c r="I1761" s="123">
        <f t="shared" si="874"/>
        <v>5.695999999999998</v>
      </c>
      <c r="J1761" s="124">
        <f t="shared" si="875"/>
        <v>3.0924085062950262</v>
      </c>
      <c r="K1761" s="125" t="s">
        <v>11904</v>
      </c>
      <c r="L1761" s="122" t="s">
        <v>11904</v>
      </c>
      <c r="M1761" s="123" t="s">
        <v>11837</v>
      </c>
      <c r="N1761" s="124" t="s">
        <v>11837</v>
      </c>
      <c r="O1761" s="125" t="s">
        <v>11840</v>
      </c>
      <c r="P1761" s="122" t="s">
        <v>11840</v>
      </c>
      <c r="Q1761" s="123" t="s">
        <v>11839</v>
      </c>
      <c r="R1761" s="124" t="s">
        <v>11840</v>
      </c>
      <c r="S1761" s="125">
        <v>189.88900000000001</v>
      </c>
      <c r="T1761" s="122">
        <v>184.19300000000001</v>
      </c>
      <c r="U1761" s="123">
        <f t="shared" si="882"/>
        <v>5.695999999999998</v>
      </c>
      <c r="V1761" s="124">
        <f t="shared" si="883"/>
        <v>3.0924085062950262</v>
      </c>
      <c r="W1761" s="121" t="s">
        <v>7683</v>
      </c>
      <c r="X1761" s="122">
        <v>189.88900000000001</v>
      </c>
      <c r="Y1761" s="122">
        <v>184.19300000000001</v>
      </c>
      <c r="Z1761" s="123">
        <f t="shared" si="884"/>
        <v>5.695999999999998</v>
      </c>
      <c r="AA1761" s="124">
        <f t="shared" si="880"/>
        <v>3.0924085062950262</v>
      </c>
      <c r="AB1761" s="28" t="s">
        <v>11839</v>
      </c>
      <c r="AC1761" s="122" t="s">
        <v>11839</v>
      </c>
      <c r="AD1761" s="122" t="s">
        <v>11839</v>
      </c>
      <c r="AE1761" s="123" t="s">
        <v>11839</v>
      </c>
      <c r="AF1761" s="29" t="s">
        <v>11839</v>
      </c>
      <c r="AG1761" s="28" t="s">
        <v>11839</v>
      </c>
      <c r="AH1761" s="122" t="s">
        <v>11839</v>
      </c>
      <c r="AI1761" s="122" t="s">
        <v>11839</v>
      </c>
      <c r="AJ1761" s="123" t="s">
        <v>11839</v>
      </c>
      <c r="AK1761" s="124" t="s">
        <v>11839</v>
      </c>
      <c r="AL1761" s="28" t="s">
        <v>11839</v>
      </c>
      <c r="AM1761" s="122" t="s">
        <v>11839</v>
      </c>
      <c r="AN1761" s="122" t="s">
        <v>11839</v>
      </c>
      <c r="AO1761" s="123" t="s">
        <v>11839</v>
      </c>
      <c r="AP1761" s="29" t="s">
        <v>11839</v>
      </c>
      <c r="AQ1761" s="28" t="s">
        <v>11839</v>
      </c>
      <c r="AR1761" s="122" t="s">
        <v>11839</v>
      </c>
      <c r="AS1761" s="122" t="s">
        <v>11839</v>
      </c>
      <c r="AT1761" s="123" t="s">
        <v>11839</v>
      </c>
      <c r="AU1761" s="124" t="s">
        <v>11837</v>
      </c>
      <c r="AV1761" s="8"/>
      <c r="AX1761" s="129"/>
      <c r="AY1761" s="139"/>
      <c r="AZ1761" s="139"/>
    </row>
    <row r="1762" spans="3:52" ht="50" customHeight="1">
      <c r="C1762" s="52" t="s">
        <v>6320</v>
      </c>
      <c r="D1762" s="130" t="s">
        <v>4023</v>
      </c>
      <c r="E1762" s="131" t="s">
        <v>6367</v>
      </c>
      <c r="F1762" s="132" t="s">
        <v>4024</v>
      </c>
      <c r="G1762" s="125">
        <v>195.386</v>
      </c>
      <c r="H1762" s="122">
        <v>170.36799999999999</v>
      </c>
      <c r="I1762" s="123">
        <f t="shared" si="874"/>
        <v>25.018000000000001</v>
      </c>
      <c r="J1762" s="124">
        <f t="shared" si="875"/>
        <v>14.684682569496621</v>
      </c>
      <c r="K1762" s="125">
        <v>195.386</v>
      </c>
      <c r="L1762" s="122">
        <v>170.36799999999999</v>
      </c>
      <c r="M1762" s="123">
        <f t="shared" si="876"/>
        <v>25.018000000000001</v>
      </c>
      <c r="N1762" s="124">
        <f t="shared" si="881"/>
        <v>14.684682569496621</v>
      </c>
      <c r="O1762" s="125" t="s">
        <v>11840</v>
      </c>
      <c r="P1762" s="122" t="s">
        <v>11840</v>
      </c>
      <c r="Q1762" s="123" t="s">
        <v>11839</v>
      </c>
      <c r="R1762" s="124" t="s">
        <v>11840</v>
      </c>
      <c r="S1762" s="125" t="s">
        <v>6421</v>
      </c>
      <c r="T1762" s="122" t="s">
        <v>6421</v>
      </c>
      <c r="U1762" s="123" t="s">
        <v>6421</v>
      </c>
      <c r="V1762" s="124" t="s">
        <v>6421</v>
      </c>
      <c r="W1762" s="121" t="s">
        <v>11839</v>
      </c>
      <c r="X1762" s="122" t="s">
        <v>11840</v>
      </c>
      <c r="Y1762" s="122" t="s">
        <v>11840</v>
      </c>
      <c r="Z1762" s="123" t="s">
        <v>11840</v>
      </c>
      <c r="AA1762" s="124" t="s">
        <v>11840</v>
      </c>
      <c r="AB1762" s="28" t="s">
        <v>11839</v>
      </c>
      <c r="AC1762" s="122" t="s">
        <v>11839</v>
      </c>
      <c r="AD1762" s="122" t="s">
        <v>11839</v>
      </c>
      <c r="AE1762" s="123" t="s">
        <v>11839</v>
      </c>
      <c r="AF1762" s="29" t="s">
        <v>11839</v>
      </c>
      <c r="AG1762" s="28" t="s">
        <v>11839</v>
      </c>
      <c r="AH1762" s="122" t="s">
        <v>11839</v>
      </c>
      <c r="AI1762" s="122" t="s">
        <v>11839</v>
      </c>
      <c r="AJ1762" s="123" t="s">
        <v>11839</v>
      </c>
      <c r="AK1762" s="124" t="s">
        <v>11839</v>
      </c>
      <c r="AL1762" s="28" t="s">
        <v>11839</v>
      </c>
      <c r="AM1762" s="122" t="s">
        <v>11839</v>
      </c>
      <c r="AN1762" s="122" t="s">
        <v>11839</v>
      </c>
      <c r="AO1762" s="123" t="s">
        <v>11839</v>
      </c>
      <c r="AP1762" s="29" t="s">
        <v>11839</v>
      </c>
      <c r="AQ1762" s="28" t="s">
        <v>11839</v>
      </c>
      <c r="AR1762" s="122" t="s">
        <v>11839</v>
      </c>
      <c r="AS1762" s="122" t="s">
        <v>11839</v>
      </c>
      <c r="AT1762" s="123" t="s">
        <v>11839</v>
      </c>
      <c r="AU1762" s="124" t="s">
        <v>11839</v>
      </c>
      <c r="AV1762" s="105"/>
      <c r="AX1762" s="129"/>
      <c r="AY1762" s="139"/>
      <c r="AZ1762" s="139"/>
    </row>
    <row r="1763" spans="3:52" ht="50" customHeight="1">
      <c r="C1763" s="52" t="s">
        <v>6320</v>
      </c>
      <c r="D1763" s="130" t="s">
        <v>4025</v>
      </c>
      <c r="E1763" s="131" t="s">
        <v>6367</v>
      </c>
      <c r="F1763" s="132" t="s">
        <v>4026</v>
      </c>
      <c r="G1763" s="125">
        <v>41.503</v>
      </c>
      <c r="H1763" s="122">
        <v>24.001000000000001</v>
      </c>
      <c r="I1763" s="123">
        <f t="shared" si="874"/>
        <v>17.501999999999999</v>
      </c>
      <c r="J1763" s="124">
        <f t="shared" si="875"/>
        <v>72.921961584933953</v>
      </c>
      <c r="K1763" s="125" t="s">
        <v>11904</v>
      </c>
      <c r="L1763" s="122" t="s">
        <v>11904</v>
      </c>
      <c r="M1763" s="123" t="s">
        <v>11837</v>
      </c>
      <c r="N1763" s="124" t="s">
        <v>11837</v>
      </c>
      <c r="O1763" s="125" t="s">
        <v>11840</v>
      </c>
      <c r="P1763" s="122" t="s">
        <v>11840</v>
      </c>
      <c r="Q1763" s="123" t="s">
        <v>11839</v>
      </c>
      <c r="R1763" s="124" t="s">
        <v>11840</v>
      </c>
      <c r="S1763" s="125">
        <v>41.503</v>
      </c>
      <c r="T1763" s="122">
        <v>24.001000000000001</v>
      </c>
      <c r="U1763" s="123">
        <f t="shared" si="882"/>
        <v>17.501999999999999</v>
      </c>
      <c r="V1763" s="124">
        <f t="shared" si="883"/>
        <v>72.921961584933953</v>
      </c>
      <c r="W1763" s="121" t="s">
        <v>9988</v>
      </c>
      <c r="X1763" s="122">
        <v>41.503</v>
      </c>
      <c r="Y1763" s="122">
        <v>24.001000000000001</v>
      </c>
      <c r="Z1763" s="123">
        <f t="shared" si="884"/>
        <v>17.501999999999999</v>
      </c>
      <c r="AA1763" s="124">
        <f t="shared" si="880"/>
        <v>72.921961584933953</v>
      </c>
      <c r="AB1763" s="28" t="s">
        <v>11839</v>
      </c>
      <c r="AC1763" s="122" t="s">
        <v>11839</v>
      </c>
      <c r="AD1763" s="122" t="s">
        <v>11839</v>
      </c>
      <c r="AE1763" s="123" t="s">
        <v>11839</v>
      </c>
      <c r="AF1763" s="29" t="s">
        <v>11839</v>
      </c>
      <c r="AG1763" s="28" t="s">
        <v>11839</v>
      </c>
      <c r="AH1763" s="122" t="s">
        <v>11839</v>
      </c>
      <c r="AI1763" s="122" t="s">
        <v>11839</v>
      </c>
      <c r="AJ1763" s="123" t="s">
        <v>11839</v>
      </c>
      <c r="AK1763" s="124" t="s">
        <v>11839</v>
      </c>
      <c r="AL1763" s="28" t="s">
        <v>11839</v>
      </c>
      <c r="AM1763" s="122" t="s">
        <v>11839</v>
      </c>
      <c r="AN1763" s="122" t="s">
        <v>11839</v>
      </c>
      <c r="AO1763" s="123" t="s">
        <v>11839</v>
      </c>
      <c r="AP1763" s="29" t="s">
        <v>11839</v>
      </c>
      <c r="AQ1763" s="28" t="s">
        <v>11839</v>
      </c>
      <c r="AR1763" s="122" t="s">
        <v>11839</v>
      </c>
      <c r="AS1763" s="122" t="s">
        <v>11839</v>
      </c>
      <c r="AT1763" s="123" t="s">
        <v>11839</v>
      </c>
      <c r="AU1763" s="124" t="s">
        <v>11837</v>
      </c>
      <c r="AV1763" s="105"/>
      <c r="AX1763" s="129"/>
      <c r="AY1763" s="139"/>
      <c r="AZ1763" s="139"/>
    </row>
    <row r="1764" spans="3:52" ht="50" customHeight="1">
      <c r="C1764" s="52" t="s">
        <v>6320</v>
      </c>
      <c r="D1764" s="130" t="s">
        <v>4027</v>
      </c>
      <c r="E1764" s="131" t="s">
        <v>6367</v>
      </c>
      <c r="F1764" s="132" t="s">
        <v>4028</v>
      </c>
      <c r="G1764" s="125">
        <v>3046.2139999999999</v>
      </c>
      <c r="H1764" s="122">
        <v>3055.2719999999999</v>
      </c>
      <c r="I1764" s="123">
        <f t="shared" si="874"/>
        <v>-9.0579999999999927</v>
      </c>
      <c r="J1764" s="124">
        <f t="shared" si="875"/>
        <v>-0.29647114888625276</v>
      </c>
      <c r="K1764" s="125">
        <v>15.162000000000001</v>
      </c>
      <c r="L1764" s="122">
        <v>29.244</v>
      </c>
      <c r="M1764" s="123">
        <f t="shared" si="876"/>
        <v>-14.081999999999999</v>
      </c>
      <c r="N1764" s="124">
        <f t="shared" si="881"/>
        <v>-48.153467377923675</v>
      </c>
      <c r="O1764" s="125" t="s">
        <v>11840</v>
      </c>
      <c r="P1764" s="122" t="s">
        <v>11840</v>
      </c>
      <c r="Q1764" s="123" t="s">
        <v>11839</v>
      </c>
      <c r="R1764" s="124" t="s">
        <v>11840</v>
      </c>
      <c r="S1764" s="125">
        <v>3031.0520000000001</v>
      </c>
      <c r="T1764" s="122">
        <v>3026.0279999999998</v>
      </c>
      <c r="U1764" s="123">
        <f t="shared" si="882"/>
        <v>5.024000000000342</v>
      </c>
      <c r="V1764" s="124">
        <f t="shared" si="883"/>
        <v>0.16602622315458887</v>
      </c>
      <c r="W1764" s="121" t="s">
        <v>7217</v>
      </c>
      <c r="X1764" s="122">
        <v>3000</v>
      </c>
      <c r="Y1764" s="122">
        <v>3000</v>
      </c>
      <c r="Z1764" s="123">
        <f t="shared" si="884"/>
        <v>0</v>
      </c>
      <c r="AA1764" s="124">
        <f t="shared" si="880"/>
        <v>0</v>
      </c>
      <c r="AB1764" s="28" t="s">
        <v>9989</v>
      </c>
      <c r="AC1764" s="122">
        <v>31</v>
      </c>
      <c r="AD1764" s="122">
        <v>26</v>
      </c>
      <c r="AE1764" s="123">
        <f t="shared" si="885"/>
        <v>5</v>
      </c>
      <c r="AF1764" s="29">
        <f t="shared" si="886"/>
        <v>19.230769230769234</v>
      </c>
      <c r="AG1764" s="122" t="s">
        <v>6421</v>
      </c>
      <c r="AH1764" s="122" t="s">
        <v>6421</v>
      </c>
      <c r="AI1764" s="122" t="s">
        <v>6421</v>
      </c>
      <c r="AJ1764" s="122" t="s">
        <v>6421</v>
      </c>
      <c r="AK1764" s="122" t="s">
        <v>6421</v>
      </c>
      <c r="AL1764" s="28" t="s">
        <v>6421</v>
      </c>
      <c r="AM1764" s="122" t="s">
        <v>6421</v>
      </c>
      <c r="AN1764" s="122" t="s">
        <v>6421</v>
      </c>
      <c r="AO1764" s="123" t="s">
        <v>6421</v>
      </c>
      <c r="AP1764" s="29" t="s">
        <v>6421</v>
      </c>
      <c r="AQ1764" s="28" t="s">
        <v>6421</v>
      </c>
      <c r="AR1764" s="122" t="s">
        <v>6421</v>
      </c>
      <c r="AS1764" s="122" t="s">
        <v>6421</v>
      </c>
      <c r="AT1764" s="123" t="s">
        <v>6421</v>
      </c>
      <c r="AU1764" s="124" t="s">
        <v>6421</v>
      </c>
      <c r="AV1764" s="105"/>
      <c r="AX1764" s="129"/>
      <c r="AY1764" s="139"/>
      <c r="AZ1764" s="139"/>
    </row>
    <row r="1765" spans="3:52" ht="50" customHeight="1">
      <c r="C1765" s="52" t="s">
        <v>6320</v>
      </c>
      <c r="D1765" s="130" t="s">
        <v>4029</v>
      </c>
      <c r="E1765" s="131" t="s">
        <v>6367</v>
      </c>
      <c r="F1765" s="132" t="s">
        <v>4030</v>
      </c>
      <c r="G1765" s="125">
        <v>6.5380000000000003</v>
      </c>
      <c r="H1765" s="122">
        <v>6.51</v>
      </c>
      <c r="I1765" s="123">
        <f t="shared" si="874"/>
        <v>2.8000000000000469E-2</v>
      </c>
      <c r="J1765" s="124">
        <f t="shared" si="875"/>
        <v>0.43010752688172765</v>
      </c>
      <c r="K1765" s="125" t="s">
        <v>11904</v>
      </c>
      <c r="L1765" s="122" t="s">
        <v>11904</v>
      </c>
      <c r="M1765" s="123" t="s">
        <v>11837</v>
      </c>
      <c r="N1765" s="124" t="s">
        <v>11837</v>
      </c>
      <c r="O1765" s="125" t="s">
        <v>11840</v>
      </c>
      <c r="P1765" s="122" t="s">
        <v>11840</v>
      </c>
      <c r="Q1765" s="123" t="s">
        <v>11839</v>
      </c>
      <c r="R1765" s="124" t="s">
        <v>11840</v>
      </c>
      <c r="S1765" s="125">
        <v>6.5380000000000003</v>
      </c>
      <c r="T1765" s="122">
        <v>6.51</v>
      </c>
      <c r="U1765" s="123">
        <f t="shared" si="882"/>
        <v>2.8000000000000469E-2</v>
      </c>
      <c r="V1765" s="124">
        <f t="shared" si="883"/>
        <v>0.43010752688172765</v>
      </c>
      <c r="W1765" s="121" t="s">
        <v>9768</v>
      </c>
      <c r="X1765" s="122">
        <v>7</v>
      </c>
      <c r="Y1765" s="122">
        <v>7</v>
      </c>
      <c r="Z1765" s="123">
        <f t="shared" si="884"/>
        <v>0</v>
      </c>
      <c r="AA1765" s="124">
        <f t="shared" si="880"/>
        <v>0</v>
      </c>
      <c r="AB1765" s="28" t="s">
        <v>11839</v>
      </c>
      <c r="AC1765" s="122" t="s">
        <v>11839</v>
      </c>
      <c r="AD1765" s="122" t="s">
        <v>11839</v>
      </c>
      <c r="AE1765" s="123" t="s">
        <v>11839</v>
      </c>
      <c r="AF1765" s="29" t="s">
        <v>11839</v>
      </c>
      <c r="AG1765" s="28" t="s">
        <v>11839</v>
      </c>
      <c r="AH1765" s="122" t="s">
        <v>11839</v>
      </c>
      <c r="AI1765" s="122" t="s">
        <v>11839</v>
      </c>
      <c r="AJ1765" s="123" t="s">
        <v>11839</v>
      </c>
      <c r="AK1765" s="124" t="s">
        <v>11839</v>
      </c>
      <c r="AL1765" s="28" t="s">
        <v>11839</v>
      </c>
      <c r="AM1765" s="122" t="s">
        <v>11839</v>
      </c>
      <c r="AN1765" s="122" t="s">
        <v>11839</v>
      </c>
      <c r="AO1765" s="123" t="s">
        <v>11839</v>
      </c>
      <c r="AP1765" s="29" t="s">
        <v>11839</v>
      </c>
      <c r="AQ1765" s="28" t="s">
        <v>11839</v>
      </c>
      <c r="AR1765" s="122" t="s">
        <v>11839</v>
      </c>
      <c r="AS1765" s="122" t="s">
        <v>11839</v>
      </c>
      <c r="AT1765" s="123" t="s">
        <v>11839</v>
      </c>
      <c r="AU1765" s="124" t="s">
        <v>11837</v>
      </c>
      <c r="AV1765" s="105"/>
      <c r="AX1765" s="129"/>
      <c r="AY1765" s="139"/>
      <c r="AZ1765" s="139"/>
    </row>
    <row r="1766" spans="3:52" ht="50" customHeight="1">
      <c r="C1766" s="52" t="s">
        <v>6320</v>
      </c>
      <c r="D1766" s="130" t="s">
        <v>4031</v>
      </c>
      <c r="E1766" s="131" t="s">
        <v>6367</v>
      </c>
      <c r="F1766" s="132" t="s">
        <v>4032</v>
      </c>
      <c r="G1766" s="125">
        <v>40.241999999999997</v>
      </c>
      <c r="H1766" s="122">
        <v>40.673999999999999</v>
      </c>
      <c r="I1766" s="123">
        <f t="shared" si="874"/>
        <v>-0.43200000000000216</v>
      </c>
      <c r="J1766" s="124">
        <f t="shared" si="875"/>
        <v>-1.0621035550966271</v>
      </c>
      <c r="K1766" s="125" t="s">
        <v>11904</v>
      </c>
      <c r="L1766" s="122" t="s">
        <v>11904</v>
      </c>
      <c r="M1766" s="123" t="s">
        <v>11837</v>
      </c>
      <c r="N1766" s="124" t="s">
        <v>11837</v>
      </c>
      <c r="O1766" s="125" t="s">
        <v>11840</v>
      </c>
      <c r="P1766" s="122" t="s">
        <v>11840</v>
      </c>
      <c r="Q1766" s="123" t="s">
        <v>11839</v>
      </c>
      <c r="R1766" s="124" t="s">
        <v>11840</v>
      </c>
      <c r="S1766" s="125">
        <v>40.241999999999997</v>
      </c>
      <c r="T1766" s="122">
        <v>40.673999999999999</v>
      </c>
      <c r="U1766" s="123">
        <f t="shared" si="882"/>
        <v>-0.43200000000000216</v>
      </c>
      <c r="V1766" s="124">
        <f t="shared" si="883"/>
        <v>-1.0621035550966271</v>
      </c>
      <c r="W1766" s="121" t="s">
        <v>7333</v>
      </c>
      <c r="X1766" s="122">
        <v>40.241999999999997</v>
      </c>
      <c r="Y1766" s="122">
        <v>40.673999999999999</v>
      </c>
      <c r="Z1766" s="123">
        <f t="shared" si="884"/>
        <v>-0.43200000000000216</v>
      </c>
      <c r="AA1766" s="124">
        <f t="shared" si="880"/>
        <v>-1.0621035550966271</v>
      </c>
      <c r="AB1766" s="28" t="s">
        <v>11839</v>
      </c>
      <c r="AC1766" s="122" t="s">
        <v>11839</v>
      </c>
      <c r="AD1766" s="122" t="s">
        <v>11839</v>
      </c>
      <c r="AE1766" s="123" t="s">
        <v>11839</v>
      </c>
      <c r="AF1766" s="29" t="s">
        <v>11839</v>
      </c>
      <c r="AG1766" s="28" t="s">
        <v>11839</v>
      </c>
      <c r="AH1766" s="122" t="s">
        <v>11839</v>
      </c>
      <c r="AI1766" s="122" t="s">
        <v>11839</v>
      </c>
      <c r="AJ1766" s="123" t="s">
        <v>11839</v>
      </c>
      <c r="AK1766" s="124" t="s">
        <v>11839</v>
      </c>
      <c r="AL1766" s="28" t="s">
        <v>11839</v>
      </c>
      <c r="AM1766" s="122" t="s">
        <v>11839</v>
      </c>
      <c r="AN1766" s="122" t="s">
        <v>11839</v>
      </c>
      <c r="AO1766" s="123" t="s">
        <v>11839</v>
      </c>
      <c r="AP1766" s="29" t="s">
        <v>11839</v>
      </c>
      <c r="AQ1766" s="28" t="s">
        <v>11839</v>
      </c>
      <c r="AR1766" s="122" t="s">
        <v>11839</v>
      </c>
      <c r="AS1766" s="122" t="s">
        <v>11839</v>
      </c>
      <c r="AT1766" s="123" t="s">
        <v>11839</v>
      </c>
      <c r="AU1766" s="124" t="s">
        <v>11837</v>
      </c>
      <c r="AV1766" s="105"/>
      <c r="AX1766" s="129"/>
      <c r="AY1766" s="139"/>
      <c r="AZ1766" s="139"/>
    </row>
    <row r="1767" spans="3:52" ht="50" customHeight="1">
      <c r="C1767" s="52" t="s">
        <v>6320</v>
      </c>
      <c r="D1767" s="130" t="s">
        <v>4033</v>
      </c>
      <c r="E1767" s="131" t="s">
        <v>6367</v>
      </c>
      <c r="F1767" s="132" t="s">
        <v>4034</v>
      </c>
      <c r="G1767" s="125">
        <v>11</v>
      </c>
      <c r="H1767" s="122">
        <v>11</v>
      </c>
      <c r="I1767" s="123">
        <f t="shared" ref="I1767:I1830" si="892">G1767-H1767</f>
        <v>0</v>
      </c>
      <c r="J1767" s="124">
        <f t="shared" ref="J1767:J1830" si="893">I1767/H1767*100</f>
        <v>0</v>
      </c>
      <c r="K1767" s="125" t="s">
        <v>11904</v>
      </c>
      <c r="L1767" s="122" t="s">
        <v>11904</v>
      </c>
      <c r="M1767" s="123" t="s">
        <v>11837</v>
      </c>
      <c r="N1767" s="124" t="s">
        <v>11837</v>
      </c>
      <c r="O1767" s="125" t="s">
        <v>11840</v>
      </c>
      <c r="P1767" s="122" t="s">
        <v>11840</v>
      </c>
      <c r="Q1767" s="123" t="s">
        <v>11839</v>
      </c>
      <c r="R1767" s="124" t="s">
        <v>11840</v>
      </c>
      <c r="S1767" s="125">
        <v>11</v>
      </c>
      <c r="T1767" s="122">
        <v>11</v>
      </c>
      <c r="U1767" s="123">
        <f t="shared" si="882"/>
        <v>0</v>
      </c>
      <c r="V1767" s="124">
        <f t="shared" si="883"/>
        <v>0</v>
      </c>
      <c r="W1767" s="121" t="s">
        <v>9990</v>
      </c>
      <c r="X1767" s="122">
        <v>11</v>
      </c>
      <c r="Y1767" s="122">
        <v>11</v>
      </c>
      <c r="Z1767" s="123">
        <f t="shared" si="884"/>
        <v>0</v>
      </c>
      <c r="AA1767" s="124">
        <f t="shared" si="880"/>
        <v>0</v>
      </c>
      <c r="AB1767" s="28" t="s">
        <v>11839</v>
      </c>
      <c r="AC1767" s="122" t="s">
        <v>11839</v>
      </c>
      <c r="AD1767" s="122" t="s">
        <v>11839</v>
      </c>
      <c r="AE1767" s="123" t="s">
        <v>11839</v>
      </c>
      <c r="AF1767" s="29" t="s">
        <v>11839</v>
      </c>
      <c r="AG1767" s="28" t="s">
        <v>11839</v>
      </c>
      <c r="AH1767" s="122" t="s">
        <v>11839</v>
      </c>
      <c r="AI1767" s="122" t="s">
        <v>11839</v>
      </c>
      <c r="AJ1767" s="123" t="s">
        <v>11839</v>
      </c>
      <c r="AK1767" s="124" t="s">
        <v>11839</v>
      </c>
      <c r="AL1767" s="28" t="s">
        <v>11839</v>
      </c>
      <c r="AM1767" s="122" t="s">
        <v>11839</v>
      </c>
      <c r="AN1767" s="122" t="s">
        <v>11839</v>
      </c>
      <c r="AO1767" s="123" t="s">
        <v>11839</v>
      </c>
      <c r="AP1767" s="29" t="s">
        <v>11839</v>
      </c>
      <c r="AQ1767" s="28" t="s">
        <v>11839</v>
      </c>
      <c r="AR1767" s="122" t="s">
        <v>11839</v>
      </c>
      <c r="AS1767" s="122" t="s">
        <v>11839</v>
      </c>
      <c r="AT1767" s="123" t="s">
        <v>11839</v>
      </c>
      <c r="AU1767" s="124" t="s">
        <v>11837</v>
      </c>
      <c r="AV1767" s="105"/>
      <c r="AX1767" s="129"/>
      <c r="AY1767" s="139"/>
      <c r="AZ1767" s="139"/>
    </row>
    <row r="1768" spans="3:52" ht="50" customHeight="1">
      <c r="C1768" s="52" t="s">
        <v>6320</v>
      </c>
      <c r="D1768" s="130" t="s">
        <v>4039</v>
      </c>
      <c r="E1768" s="131" t="s">
        <v>6367</v>
      </c>
      <c r="F1768" s="132" t="s">
        <v>4040</v>
      </c>
      <c r="G1768" s="125">
        <v>118.22799999999999</v>
      </c>
      <c r="H1768" s="122">
        <v>87.149000000000001</v>
      </c>
      <c r="I1768" s="123">
        <f t="shared" si="892"/>
        <v>31.078999999999994</v>
      </c>
      <c r="J1768" s="124">
        <f t="shared" si="893"/>
        <v>35.661912356997775</v>
      </c>
      <c r="K1768" s="125">
        <v>27.93</v>
      </c>
      <c r="L1768" s="122">
        <v>16.920000000000002</v>
      </c>
      <c r="M1768" s="123">
        <f t="shared" ref="M1768:M1830" si="894">K1768-L1768</f>
        <v>11.009999999999998</v>
      </c>
      <c r="N1768" s="124">
        <f t="shared" si="881"/>
        <v>65.070921985815588</v>
      </c>
      <c r="O1768" s="125" t="s">
        <v>11840</v>
      </c>
      <c r="P1768" s="122" t="s">
        <v>11840</v>
      </c>
      <c r="Q1768" s="123" t="s">
        <v>11839</v>
      </c>
      <c r="R1768" s="124" t="s">
        <v>11840</v>
      </c>
      <c r="S1768" s="125">
        <v>90.298000000000002</v>
      </c>
      <c r="T1768" s="122">
        <v>70.228999999999999</v>
      </c>
      <c r="U1768" s="123">
        <f t="shared" si="882"/>
        <v>20.069000000000003</v>
      </c>
      <c r="V1768" s="124">
        <f t="shared" si="883"/>
        <v>28.576513975708046</v>
      </c>
      <c r="W1768" s="121" t="s">
        <v>7049</v>
      </c>
      <c r="X1768" s="122">
        <v>90</v>
      </c>
      <c r="Y1768" s="122">
        <v>70</v>
      </c>
      <c r="Z1768" s="123">
        <f t="shared" si="884"/>
        <v>20</v>
      </c>
      <c r="AA1768" s="124">
        <f t="shared" si="880"/>
        <v>28.571428571428569</v>
      </c>
      <c r="AB1768" s="28" t="s">
        <v>11839</v>
      </c>
      <c r="AC1768" s="122" t="s">
        <v>11839</v>
      </c>
      <c r="AD1768" s="122" t="s">
        <v>11839</v>
      </c>
      <c r="AE1768" s="123" t="s">
        <v>11839</v>
      </c>
      <c r="AF1768" s="29" t="s">
        <v>11839</v>
      </c>
      <c r="AG1768" s="28" t="s">
        <v>11839</v>
      </c>
      <c r="AH1768" s="122" t="s">
        <v>11839</v>
      </c>
      <c r="AI1768" s="122" t="s">
        <v>11839</v>
      </c>
      <c r="AJ1768" s="123" t="s">
        <v>11839</v>
      </c>
      <c r="AK1768" s="124" t="s">
        <v>11839</v>
      </c>
      <c r="AL1768" s="28" t="s">
        <v>11839</v>
      </c>
      <c r="AM1768" s="122" t="s">
        <v>11839</v>
      </c>
      <c r="AN1768" s="122" t="s">
        <v>11839</v>
      </c>
      <c r="AO1768" s="123" t="s">
        <v>11839</v>
      </c>
      <c r="AP1768" s="29" t="s">
        <v>11839</v>
      </c>
      <c r="AQ1768" s="28" t="s">
        <v>11839</v>
      </c>
      <c r="AR1768" s="122" t="s">
        <v>11839</v>
      </c>
      <c r="AS1768" s="122" t="s">
        <v>11839</v>
      </c>
      <c r="AT1768" s="123" t="s">
        <v>11839</v>
      </c>
      <c r="AU1768" s="124" t="s">
        <v>11837</v>
      </c>
      <c r="AV1768" s="105"/>
      <c r="AX1768" s="129"/>
      <c r="AY1768" s="139"/>
      <c r="AZ1768" s="139"/>
    </row>
    <row r="1769" spans="3:52" ht="50" customHeight="1">
      <c r="C1769" s="52" t="s">
        <v>6316</v>
      </c>
      <c r="D1769" s="130" t="s">
        <v>4043</v>
      </c>
      <c r="E1769" s="131" t="s">
        <v>6368</v>
      </c>
      <c r="F1769" s="132" t="s">
        <v>4044</v>
      </c>
      <c r="G1769" s="125">
        <v>7389.48</v>
      </c>
      <c r="H1769" s="122">
        <v>7961.098</v>
      </c>
      <c r="I1769" s="123">
        <f t="shared" si="892"/>
        <v>-571.61800000000039</v>
      </c>
      <c r="J1769" s="124">
        <f t="shared" si="893"/>
        <v>-7.1801402268883052</v>
      </c>
      <c r="K1769" s="125">
        <v>1183.08</v>
      </c>
      <c r="L1769" s="122">
        <v>1540.6949999999999</v>
      </c>
      <c r="M1769" s="123">
        <f t="shared" si="894"/>
        <v>-357.61500000000001</v>
      </c>
      <c r="N1769" s="124">
        <f t="shared" si="881"/>
        <v>-23.211278027124123</v>
      </c>
      <c r="O1769" s="125">
        <v>9.1120000000000001</v>
      </c>
      <c r="P1769" s="122">
        <v>109.096</v>
      </c>
      <c r="Q1769" s="123">
        <f t="shared" ref="Q1769:Q1830" si="895">O1769-P1769</f>
        <v>-99.984000000000009</v>
      </c>
      <c r="R1769" s="124">
        <f t="shared" si="891"/>
        <v>-91.647723106255043</v>
      </c>
      <c r="S1769" s="125">
        <v>6197.2879999999996</v>
      </c>
      <c r="T1769" s="122">
        <v>6311.3069999999998</v>
      </c>
      <c r="U1769" s="123">
        <f t="shared" si="882"/>
        <v>-114.01900000000023</v>
      </c>
      <c r="V1769" s="124">
        <f t="shared" si="883"/>
        <v>-1.8065830104604361</v>
      </c>
      <c r="W1769" s="121" t="s">
        <v>9879</v>
      </c>
      <c r="X1769" s="122">
        <v>4000</v>
      </c>
      <c r="Y1769" s="122">
        <v>4000</v>
      </c>
      <c r="Z1769" s="123">
        <f t="shared" si="884"/>
        <v>0</v>
      </c>
      <c r="AA1769" s="124">
        <f t="shared" si="880"/>
        <v>0</v>
      </c>
      <c r="AB1769" s="28" t="s">
        <v>10131</v>
      </c>
      <c r="AC1769" s="122">
        <v>1841</v>
      </c>
      <c r="AD1769" s="122">
        <v>1885</v>
      </c>
      <c r="AE1769" s="123">
        <f t="shared" si="885"/>
        <v>-44</v>
      </c>
      <c r="AF1769" s="29">
        <f t="shared" si="886"/>
        <v>-2.3342175066312998</v>
      </c>
      <c r="AG1769" s="28" t="s">
        <v>10132</v>
      </c>
      <c r="AH1769" s="122">
        <v>225</v>
      </c>
      <c r="AI1769" s="122">
        <v>236</v>
      </c>
      <c r="AJ1769" s="123">
        <f t="shared" si="887"/>
        <v>-11</v>
      </c>
      <c r="AK1769" s="124">
        <f t="shared" si="888"/>
        <v>-4.6610169491525424</v>
      </c>
      <c r="AL1769" s="28" t="s">
        <v>7365</v>
      </c>
      <c r="AM1769" s="122">
        <v>72</v>
      </c>
      <c r="AN1769" s="122">
        <v>93</v>
      </c>
      <c r="AO1769" s="123">
        <f t="shared" si="889"/>
        <v>-21</v>
      </c>
      <c r="AP1769" s="29">
        <f t="shared" si="890"/>
        <v>-22.58064516129032</v>
      </c>
      <c r="AQ1769" s="28" t="s">
        <v>7437</v>
      </c>
      <c r="AR1769" s="122">
        <v>30</v>
      </c>
      <c r="AS1769" s="122">
        <v>44</v>
      </c>
      <c r="AT1769" s="123">
        <f t="shared" si="878"/>
        <v>-14</v>
      </c>
      <c r="AU1769" s="124">
        <f t="shared" si="879"/>
        <v>-31.818181818181817</v>
      </c>
      <c r="AV1769" s="9" t="s">
        <v>12406</v>
      </c>
      <c r="AX1769" s="129"/>
      <c r="AY1769" s="139"/>
      <c r="AZ1769" s="139"/>
    </row>
    <row r="1770" spans="3:52" ht="50" customHeight="1">
      <c r="C1770" s="52" t="s">
        <v>6318</v>
      </c>
      <c r="D1770" s="130" t="s">
        <v>4045</v>
      </c>
      <c r="E1770" s="131" t="s">
        <v>6368</v>
      </c>
      <c r="F1770" s="132" t="s">
        <v>4046</v>
      </c>
      <c r="G1770" s="125">
        <v>3376.0880000000002</v>
      </c>
      <c r="H1770" s="122">
        <v>3705.502</v>
      </c>
      <c r="I1770" s="123">
        <f t="shared" si="892"/>
        <v>-329.41399999999976</v>
      </c>
      <c r="J1770" s="124">
        <f t="shared" si="893"/>
        <v>-8.8898616165906752</v>
      </c>
      <c r="K1770" s="125">
        <v>826.87400000000002</v>
      </c>
      <c r="L1770" s="122">
        <v>1121.787</v>
      </c>
      <c r="M1770" s="123">
        <f t="shared" si="894"/>
        <v>-294.91300000000001</v>
      </c>
      <c r="N1770" s="124">
        <f t="shared" si="881"/>
        <v>-26.289571906253151</v>
      </c>
      <c r="O1770" s="125">
        <v>7.766</v>
      </c>
      <c r="P1770" s="122">
        <v>6.6609999999999996</v>
      </c>
      <c r="Q1770" s="123">
        <f t="shared" si="895"/>
        <v>1.1050000000000004</v>
      </c>
      <c r="R1770" s="124">
        <f t="shared" si="891"/>
        <v>16.589100735625291</v>
      </c>
      <c r="S1770" s="125">
        <v>2541.4479999999999</v>
      </c>
      <c r="T1770" s="122">
        <v>2577.0540000000001</v>
      </c>
      <c r="U1770" s="123">
        <f t="shared" si="882"/>
        <v>-35.606000000000222</v>
      </c>
      <c r="V1770" s="124">
        <f t="shared" si="883"/>
        <v>-1.3816551768026677</v>
      </c>
      <c r="W1770" s="121" t="s">
        <v>7469</v>
      </c>
      <c r="X1770" s="122">
        <v>2262</v>
      </c>
      <c r="Y1770" s="122">
        <v>2322</v>
      </c>
      <c r="Z1770" s="123">
        <f t="shared" si="884"/>
        <v>-60</v>
      </c>
      <c r="AA1770" s="124">
        <f t="shared" si="880"/>
        <v>-2.5839793281653747</v>
      </c>
      <c r="AB1770" s="28" t="s">
        <v>6931</v>
      </c>
      <c r="AC1770" s="122">
        <v>200</v>
      </c>
      <c r="AD1770" s="122">
        <v>200</v>
      </c>
      <c r="AE1770" s="123">
        <f t="shared" si="885"/>
        <v>0</v>
      </c>
      <c r="AF1770" s="29">
        <f t="shared" si="886"/>
        <v>0</v>
      </c>
      <c r="AG1770" s="28" t="s">
        <v>10133</v>
      </c>
      <c r="AH1770" s="122">
        <v>41</v>
      </c>
      <c r="AI1770" s="122">
        <v>30</v>
      </c>
      <c r="AJ1770" s="123">
        <f t="shared" si="887"/>
        <v>11</v>
      </c>
      <c r="AK1770" s="124">
        <f t="shared" si="888"/>
        <v>36.666666666666664</v>
      </c>
      <c r="AL1770" s="28" t="s">
        <v>7333</v>
      </c>
      <c r="AM1770" s="122">
        <v>13</v>
      </c>
      <c r="AN1770" s="122">
        <v>0</v>
      </c>
      <c r="AO1770" s="123">
        <f t="shared" si="889"/>
        <v>13</v>
      </c>
      <c r="AP1770" s="29" t="e">
        <f t="shared" si="890"/>
        <v>#DIV/0!</v>
      </c>
      <c r="AQ1770" s="28" t="s">
        <v>10134</v>
      </c>
      <c r="AR1770" s="122">
        <v>9</v>
      </c>
      <c r="AS1770" s="122">
        <v>9</v>
      </c>
      <c r="AT1770" s="123">
        <f t="shared" si="878"/>
        <v>0</v>
      </c>
      <c r="AU1770" s="124">
        <f t="shared" si="879"/>
        <v>0</v>
      </c>
      <c r="AV1770" s="9" t="s">
        <v>12407</v>
      </c>
      <c r="AX1770" s="129"/>
      <c r="AY1770" s="139"/>
      <c r="AZ1770" s="139"/>
    </row>
    <row r="1771" spans="3:52" ht="50" customHeight="1">
      <c r="C1771" s="52" t="s">
        <v>6318</v>
      </c>
      <c r="D1771" s="130" t="s">
        <v>4047</v>
      </c>
      <c r="E1771" s="131" t="s">
        <v>6368</v>
      </c>
      <c r="F1771" s="132" t="s">
        <v>4048</v>
      </c>
      <c r="G1771" s="125">
        <v>5316.34</v>
      </c>
      <c r="H1771" s="122">
        <v>5107.2070000000003</v>
      </c>
      <c r="I1771" s="123">
        <f t="shared" si="892"/>
        <v>209.13299999999981</v>
      </c>
      <c r="J1771" s="124">
        <f t="shared" si="893"/>
        <v>4.0948604589553508</v>
      </c>
      <c r="K1771" s="125">
        <v>2415.1289999999999</v>
      </c>
      <c r="L1771" s="122">
        <v>2614.5059999999999</v>
      </c>
      <c r="M1771" s="123">
        <f t="shared" si="894"/>
        <v>-199.37699999999995</v>
      </c>
      <c r="N1771" s="124">
        <f t="shared" si="881"/>
        <v>-7.6258000555363026</v>
      </c>
      <c r="O1771" s="125">
        <v>543.11900000000003</v>
      </c>
      <c r="P1771" s="122">
        <v>538.95100000000002</v>
      </c>
      <c r="Q1771" s="123">
        <f t="shared" si="895"/>
        <v>4.1680000000000064</v>
      </c>
      <c r="R1771" s="124">
        <f t="shared" si="891"/>
        <v>0.77335416392213874</v>
      </c>
      <c r="S1771" s="125">
        <v>2358.0920000000001</v>
      </c>
      <c r="T1771" s="122">
        <v>1953.75</v>
      </c>
      <c r="U1771" s="123">
        <f t="shared" si="882"/>
        <v>404.3420000000001</v>
      </c>
      <c r="V1771" s="124">
        <f t="shared" si="883"/>
        <v>20.695687779910436</v>
      </c>
      <c r="W1771" s="121" t="s">
        <v>6988</v>
      </c>
      <c r="X1771" s="122">
        <v>1499</v>
      </c>
      <c r="Y1771" s="122">
        <v>1100</v>
      </c>
      <c r="Z1771" s="123">
        <f t="shared" si="884"/>
        <v>399</v>
      </c>
      <c r="AA1771" s="124">
        <f t="shared" si="880"/>
        <v>36.272727272727273</v>
      </c>
      <c r="AB1771" s="28" t="s">
        <v>7437</v>
      </c>
      <c r="AC1771" s="122">
        <v>430</v>
      </c>
      <c r="AD1771" s="122">
        <v>467</v>
      </c>
      <c r="AE1771" s="123">
        <f t="shared" si="885"/>
        <v>-37</v>
      </c>
      <c r="AF1771" s="29">
        <f t="shared" si="886"/>
        <v>-7.9229122055674521</v>
      </c>
      <c r="AG1771" s="28" t="s">
        <v>9766</v>
      </c>
      <c r="AH1771" s="122">
        <v>127</v>
      </c>
      <c r="AI1771" s="122">
        <v>127</v>
      </c>
      <c r="AJ1771" s="123">
        <f t="shared" si="887"/>
        <v>0</v>
      </c>
      <c r="AK1771" s="124">
        <f t="shared" si="888"/>
        <v>0</v>
      </c>
      <c r="AL1771" s="28" t="s">
        <v>7330</v>
      </c>
      <c r="AM1771" s="122">
        <v>103</v>
      </c>
      <c r="AN1771" s="122">
        <v>91</v>
      </c>
      <c r="AO1771" s="123">
        <f t="shared" si="889"/>
        <v>12</v>
      </c>
      <c r="AP1771" s="29">
        <f t="shared" si="890"/>
        <v>13.186813186813188</v>
      </c>
      <c r="AQ1771" s="28" t="s">
        <v>10135</v>
      </c>
      <c r="AR1771" s="122">
        <v>52</v>
      </c>
      <c r="AS1771" s="122">
        <v>52</v>
      </c>
      <c r="AT1771" s="123">
        <f t="shared" si="878"/>
        <v>0</v>
      </c>
      <c r="AU1771" s="124">
        <f t="shared" si="879"/>
        <v>0</v>
      </c>
      <c r="AV1771" s="9" t="s">
        <v>12408</v>
      </c>
      <c r="AX1771" s="129"/>
      <c r="AY1771" s="139"/>
      <c r="AZ1771" s="139"/>
    </row>
    <row r="1772" spans="3:52" ht="50" customHeight="1">
      <c r="C1772" s="52" t="s">
        <v>6318</v>
      </c>
      <c r="D1772" s="130" t="s">
        <v>4049</v>
      </c>
      <c r="E1772" s="131" t="s">
        <v>6368</v>
      </c>
      <c r="F1772" s="132" t="s">
        <v>4050</v>
      </c>
      <c r="G1772" s="125">
        <v>1768.62</v>
      </c>
      <c r="H1772" s="122">
        <v>2012.431</v>
      </c>
      <c r="I1772" s="123">
        <f t="shared" si="892"/>
        <v>-243.81100000000015</v>
      </c>
      <c r="J1772" s="124">
        <f t="shared" si="893"/>
        <v>-12.115247678057044</v>
      </c>
      <c r="K1772" s="125">
        <v>1017.146</v>
      </c>
      <c r="L1772" s="122">
        <v>1017.018</v>
      </c>
      <c r="M1772" s="123">
        <f t="shared" si="894"/>
        <v>0.12799999999992906</v>
      </c>
      <c r="N1772" s="124">
        <f t="shared" si="881"/>
        <v>1.2585814607010795E-2</v>
      </c>
      <c r="O1772" s="125">
        <v>181.059</v>
      </c>
      <c r="P1772" s="122">
        <v>238.02500000000001</v>
      </c>
      <c r="Q1772" s="123">
        <f t="shared" si="895"/>
        <v>-56.966000000000008</v>
      </c>
      <c r="R1772" s="124">
        <f t="shared" si="891"/>
        <v>-23.932780170150199</v>
      </c>
      <c r="S1772" s="125">
        <v>570.41499999999996</v>
      </c>
      <c r="T1772" s="122">
        <v>757.38800000000003</v>
      </c>
      <c r="U1772" s="123">
        <f t="shared" si="882"/>
        <v>-186.97300000000007</v>
      </c>
      <c r="V1772" s="124">
        <f t="shared" si="883"/>
        <v>-24.686554315621592</v>
      </c>
      <c r="W1772" s="121" t="s">
        <v>10136</v>
      </c>
      <c r="X1772" s="122">
        <v>366</v>
      </c>
      <c r="Y1772" s="122">
        <v>428</v>
      </c>
      <c r="Z1772" s="123">
        <f t="shared" si="884"/>
        <v>-62</v>
      </c>
      <c r="AA1772" s="124">
        <f t="shared" si="880"/>
        <v>-14.485981308411214</v>
      </c>
      <c r="AB1772" s="28" t="s">
        <v>7333</v>
      </c>
      <c r="AC1772" s="122">
        <v>141</v>
      </c>
      <c r="AD1772" s="122">
        <v>223</v>
      </c>
      <c r="AE1772" s="123">
        <f t="shared" si="885"/>
        <v>-82</v>
      </c>
      <c r="AF1772" s="29">
        <f t="shared" si="886"/>
        <v>-36.771300448430495</v>
      </c>
      <c r="AG1772" s="28" t="s">
        <v>10137</v>
      </c>
      <c r="AH1772" s="122">
        <v>36</v>
      </c>
      <c r="AI1772" s="122">
        <v>36</v>
      </c>
      <c r="AJ1772" s="123">
        <f t="shared" si="887"/>
        <v>0</v>
      </c>
      <c r="AK1772" s="124">
        <f t="shared" si="888"/>
        <v>0</v>
      </c>
      <c r="AL1772" s="28" t="s">
        <v>6467</v>
      </c>
      <c r="AM1772" s="122">
        <v>17</v>
      </c>
      <c r="AN1772" s="122">
        <v>17</v>
      </c>
      <c r="AO1772" s="123">
        <f t="shared" si="889"/>
        <v>0</v>
      </c>
      <c r="AP1772" s="29">
        <f t="shared" si="890"/>
        <v>0</v>
      </c>
      <c r="AQ1772" s="28" t="s">
        <v>7437</v>
      </c>
      <c r="AR1772" s="122">
        <v>11</v>
      </c>
      <c r="AS1772" s="122">
        <v>54</v>
      </c>
      <c r="AT1772" s="123">
        <f t="shared" si="878"/>
        <v>-43</v>
      </c>
      <c r="AU1772" s="124">
        <f t="shared" si="879"/>
        <v>-79.629629629629633</v>
      </c>
      <c r="AV1772" s="9" t="s">
        <v>12409</v>
      </c>
      <c r="AX1772" s="129"/>
      <c r="AY1772" s="139"/>
      <c r="AZ1772" s="139"/>
    </row>
    <row r="1773" spans="3:52" ht="50" customHeight="1">
      <c r="C1773" s="52" t="s">
        <v>6317</v>
      </c>
      <c r="D1773" s="130" t="s">
        <v>4051</v>
      </c>
      <c r="E1773" s="131" t="s">
        <v>6368</v>
      </c>
      <c r="F1773" s="132" t="s">
        <v>4052</v>
      </c>
      <c r="G1773" s="125">
        <v>6616.9849999999997</v>
      </c>
      <c r="H1773" s="122">
        <v>6981.21</v>
      </c>
      <c r="I1773" s="123">
        <f t="shared" si="892"/>
        <v>-364.22500000000036</v>
      </c>
      <c r="J1773" s="124">
        <f t="shared" si="893"/>
        <v>-5.2172187915848447</v>
      </c>
      <c r="K1773" s="125">
        <v>2414.3319999999999</v>
      </c>
      <c r="L1773" s="122">
        <v>2713.43</v>
      </c>
      <c r="M1773" s="123">
        <f t="shared" si="894"/>
        <v>-299.09799999999996</v>
      </c>
      <c r="N1773" s="124">
        <f t="shared" si="881"/>
        <v>-11.022875106415126</v>
      </c>
      <c r="O1773" s="125">
        <v>14.468</v>
      </c>
      <c r="P1773" s="122">
        <v>3.734</v>
      </c>
      <c r="Q1773" s="123">
        <f t="shared" si="895"/>
        <v>10.734</v>
      </c>
      <c r="R1773" s="124">
        <f t="shared" si="891"/>
        <v>287.46652383502942</v>
      </c>
      <c r="S1773" s="125">
        <v>4188.1850000000004</v>
      </c>
      <c r="T1773" s="122">
        <v>4264.0460000000003</v>
      </c>
      <c r="U1773" s="123">
        <f t="shared" si="882"/>
        <v>-75.860999999999876</v>
      </c>
      <c r="V1773" s="124">
        <f t="shared" si="883"/>
        <v>-1.7790849348248088</v>
      </c>
      <c r="W1773" s="121" t="s">
        <v>7333</v>
      </c>
      <c r="X1773" s="122">
        <v>3335</v>
      </c>
      <c r="Y1773" s="122">
        <v>3361</v>
      </c>
      <c r="Z1773" s="123">
        <f t="shared" si="884"/>
        <v>-26</v>
      </c>
      <c r="AA1773" s="124">
        <f t="shared" si="880"/>
        <v>-0.77357929187741736</v>
      </c>
      <c r="AB1773" s="28" t="s">
        <v>6931</v>
      </c>
      <c r="AC1773" s="122">
        <v>737</v>
      </c>
      <c r="AD1773" s="122">
        <v>735</v>
      </c>
      <c r="AE1773" s="123">
        <f t="shared" si="885"/>
        <v>2</v>
      </c>
      <c r="AF1773" s="29">
        <f t="shared" si="886"/>
        <v>0.27210884353741494</v>
      </c>
      <c r="AG1773" s="28" t="s">
        <v>10138</v>
      </c>
      <c r="AH1773" s="122">
        <v>51</v>
      </c>
      <c r="AI1773" s="122">
        <v>101</v>
      </c>
      <c r="AJ1773" s="123">
        <f t="shared" si="887"/>
        <v>-50</v>
      </c>
      <c r="AK1773" s="124">
        <f t="shared" si="888"/>
        <v>-49.504950495049506</v>
      </c>
      <c r="AL1773" s="28" t="s">
        <v>7813</v>
      </c>
      <c r="AM1773" s="122">
        <v>37</v>
      </c>
      <c r="AN1773" s="122">
        <v>37</v>
      </c>
      <c r="AO1773" s="123">
        <f t="shared" si="889"/>
        <v>0</v>
      </c>
      <c r="AP1773" s="29">
        <f t="shared" si="890"/>
        <v>0</v>
      </c>
      <c r="AQ1773" s="28" t="s">
        <v>10139</v>
      </c>
      <c r="AR1773" s="122">
        <v>28</v>
      </c>
      <c r="AS1773" s="122">
        <v>30</v>
      </c>
      <c r="AT1773" s="123">
        <f t="shared" si="878"/>
        <v>-2</v>
      </c>
      <c r="AU1773" s="124">
        <f t="shared" si="879"/>
        <v>-6.666666666666667</v>
      </c>
      <c r="AV1773" s="9" t="s">
        <v>12410</v>
      </c>
      <c r="AX1773" s="129"/>
      <c r="AY1773" s="139"/>
      <c r="AZ1773" s="139"/>
    </row>
    <row r="1774" spans="3:52" ht="50" customHeight="1">
      <c r="C1774" s="52" t="s">
        <v>6318</v>
      </c>
      <c r="D1774" s="106" t="s">
        <v>4053</v>
      </c>
      <c r="E1774" s="107" t="s">
        <v>6368</v>
      </c>
      <c r="F1774" s="108" t="s">
        <v>4054</v>
      </c>
      <c r="G1774" s="125">
        <v>1219.2439999999999</v>
      </c>
      <c r="H1774" s="122">
        <v>1479.3589999999999</v>
      </c>
      <c r="I1774" s="123">
        <f t="shared" si="892"/>
        <v>-260.11500000000001</v>
      </c>
      <c r="J1774" s="124">
        <f t="shared" si="893"/>
        <v>-17.582953157414803</v>
      </c>
      <c r="K1774" s="125">
        <v>402.64699999999999</v>
      </c>
      <c r="L1774" s="122">
        <v>732.64700000000005</v>
      </c>
      <c r="M1774" s="123">
        <f t="shared" si="894"/>
        <v>-330.00000000000006</v>
      </c>
      <c r="N1774" s="124">
        <f t="shared" si="881"/>
        <v>-45.042155362678074</v>
      </c>
      <c r="O1774" s="125">
        <v>88.394000000000005</v>
      </c>
      <c r="P1774" s="122">
        <v>88.480999999999995</v>
      </c>
      <c r="Q1774" s="123">
        <f t="shared" si="895"/>
        <v>-8.6999999999989086E-2</v>
      </c>
      <c r="R1774" s="124">
        <f t="shared" si="891"/>
        <v>-9.8326194324192859E-2</v>
      </c>
      <c r="S1774" s="125">
        <v>728.20299999999997</v>
      </c>
      <c r="T1774" s="122">
        <v>658.23099999999999</v>
      </c>
      <c r="U1774" s="123">
        <f t="shared" si="882"/>
        <v>69.97199999999998</v>
      </c>
      <c r="V1774" s="124">
        <f t="shared" si="883"/>
        <v>10.630310635627914</v>
      </c>
      <c r="W1774" s="121" t="s">
        <v>10140</v>
      </c>
      <c r="X1774" s="122">
        <v>475</v>
      </c>
      <c r="Y1774" s="122">
        <v>300</v>
      </c>
      <c r="Z1774" s="123">
        <f t="shared" si="884"/>
        <v>175</v>
      </c>
      <c r="AA1774" s="124">
        <f t="shared" si="880"/>
        <v>58.333333333333336</v>
      </c>
      <c r="AB1774" s="28" t="s">
        <v>10141</v>
      </c>
      <c r="AC1774" s="122">
        <v>103</v>
      </c>
      <c r="AD1774" s="122">
        <v>105</v>
      </c>
      <c r="AE1774" s="123">
        <f t="shared" si="885"/>
        <v>-2</v>
      </c>
      <c r="AF1774" s="29">
        <f t="shared" si="886"/>
        <v>-1.9047619047619049</v>
      </c>
      <c r="AG1774" s="28" t="s">
        <v>10142</v>
      </c>
      <c r="AH1774" s="122">
        <v>99</v>
      </c>
      <c r="AI1774" s="122">
        <v>61</v>
      </c>
      <c r="AJ1774" s="123">
        <f t="shared" si="887"/>
        <v>38</v>
      </c>
      <c r="AK1774" s="124">
        <f t="shared" si="888"/>
        <v>62.295081967213115</v>
      </c>
      <c r="AL1774" s="28" t="s">
        <v>10143</v>
      </c>
      <c r="AM1774" s="122">
        <v>43</v>
      </c>
      <c r="AN1774" s="122">
        <v>45</v>
      </c>
      <c r="AO1774" s="123">
        <f t="shared" si="889"/>
        <v>-2</v>
      </c>
      <c r="AP1774" s="29">
        <f t="shared" si="890"/>
        <v>-4.4444444444444446</v>
      </c>
      <c r="AQ1774" s="28" t="s">
        <v>7574</v>
      </c>
      <c r="AR1774" s="122">
        <v>5</v>
      </c>
      <c r="AS1774" s="122">
        <v>5</v>
      </c>
      <c r="AT1774" s="123">
        <f t="shared" si="878"/>
        <v>0</v>
      </c>
      <c r="AU1774" s="124">
        <f t="shared" si="879"/>
        <v>0</v>
      </c>
      <c r="AV1774" s="9" t="s">
        <v>12411</v>
      </c>
      <c r="AX1774" s="129"/>
      <c r="AY1774" s="139"/>
      <c r="AZ1774" s="139"/>
    </row>
    <row r="1775" spans="3:52" ht="50" customHeight="1">
      <c r="C1775" s="52" t="s">
        <v>6318</v>
      </c>
      <c r="D1775" s="106" t="s">
        <v>4055</v>
      </c>
      <c r="E1775" s="107" t="s">
        <v>6368</v>
      </c>
      <c r="F1775" s="108" t="s">
        <v>4056</v>
      </c>
      <c r="G1775" s="125">
        <v>4992.7420000000002</v>
      </c>
      <c r="H1775" s="122">
        <v>5671.5559999999996</v>
      </c>
      <c r="I1775" s="123">
        <f t="shared" si="892"/>
        <v>-678.8139999999994</v>
      </c>
      <c r="J1775" s="124">
        <f t="shared" si="893"/>
        <v>-11.968743674575363</v>
      </c>
      <c r="K1775" s="125">
        <v>1499.0170000000001</v>
      </c>
      <c r="L1775" s="122">
        <v>2947.473</v>
      </c>
      <c r="M1775" s="123">
        <f t="shared" si="894"/>
        <v>-1448.4559999999999</v>
      </c>
      <c r="N1775" s="124">
        <f t="shared" si="881"/>
        <v>-49.142299183062917</v>
      </c>
      <c r="O1775" s="125">
        <v>931.96400000000006</v>
      </c>
      <c r="P1775" s="122">
        <v>296.86900000000003</v>
      </c>
      <c r="Q1775" s="123">
        <f t="shared" si="895"/>
        <v>635.09500000000003</v>
      </c>
      <c r="R1775" s="124">
        <f t="shared" si="891"/>
        <v>213.93106050143328</v>
      </c>
      <c r="S1775" s="125">
        <v>2561.761</v>
      </c>
      <c r="T1775" s="122">
        <v>2427.2139999999999</v>
      </c>
      <c r="U1775" s="123">
        <f t="shared" si="882"/>
        <v>134.54700000000003</v>
      </c>
      <c r="V1775" s="124">
        <f t="shared" si="883"/>
        <v>5.5432689495034237</v>
      </c>
      <c r="W1775" s="121" t="s">
        <v>6930</v>
      </c>
      <c r="X1775" s="122">
        <v>1740</v>
      </c>
      <c r="Y1775" s="122">
        <v>1740</v>
      </c>
      <c r="Z1775" s="123">
        <f t="shared" si="884"/>
        <v>0</v>
      </c>
      <c r="AA1775" s="124">
        <f t="shared" si="880"/>
        <v>0</v>
      </c>
      <c r="AB1775" s="28" t="s">
        <v>7333</v>
      </c>
      <c r="AC1775" s="122">
        <v>412</v>
      </c>
      <c r="AD1775" s="122">
        <v>212</v>
      </c>
      <c r="AE1775" s="123">
        <f t="shared" si="885"/>
        <v>200</v>
      </c>
      <c r="AF1775" s="29">
        <f t="shared" si="886"/>
        <v>94.339622641509436</v>
      </c>
      <c r="AG1775" s="28" t="s">
        <v>7491</v>
      </c>
      <c r="AH1775" s="122">
        <v>208</v>
      </c>
      <c r="AI1775" s="122">
        <v>205</v>
      </c>
      <c r="AJ1775" s="123">
        <f t="shared" si="887"/>
        <v>3</v>
      </c>
      <c r="AK1775" s="124">
        <f t="shared" si="888"/>
        <v>1.4634146341463417</v>
      </c>
      <c r="AL1775" s="28" t="s">
        <v>10144</v>
      </c>
      <c r="AM1775" s="122">
        <v>77</v>
      </c>
      <c r="AN1775" s="122">
        <v>102</v>
      </c>
      <c r="AO1775" s="123">
        <f t="shared" si="889"/>
        <v>-25</v>
      </c>
      <c r="AP1775" s="29">
        <f t="shared" si="890"/>
        <v>-24.509803921568626</v>
      </c>
      <c r="AQ1775" s="28" t="s">
        <v>10145</v>
      </c>
      <c r="AR1775" s="122">
        <v>63</v>
      </c>
      <c r="AS1775" s="122">
        <v>82</v>
      </c>
      <c r="AT1775" s="123">
        <f t="shared" si="878"/>
        <v>-19</v>
      </c>
      <c r="AU1775" s="124">
        <f t="shared" si="879"/>
        <v>-23.170731707317074</v>
      </c>
      <c r="AV1775" s="9" t="s">
        <v>12412</v>
      </c>
      <c r="AX1775" s="129"/>
      <c r="AY1775" s="139"/>
      <c r="AZ1775" s="139"/>
    </row>
    <row r="1776" spans="3:52" ht="50" customHeight="1">
      <c r="C1776" s="52" t="s">
        <v>6318</v>
      </c>
      <c r="D1776" s="130" t="s">
        <v>4057</v>
      </c>
      <c r="E1776" s="131" t="s">
        <v>6368</v>
      </c>
      <c r="F1776" s="132" t="s">
        <v>4058</v>
      </c>
      <c r="G1776" s="125">
        <v>4296.0940000000001</v>
      </c>
      <c r="H1776" s="122">
        <v>3732.9760000000001</v>
      </c>
      <c r="I1776" s="123">
        <f t="shared" si="892"/>
        <v>563.11799999999994</v>
      </c>
      <c r="J1776" s="124">
        <f t="shared" si="893"/>
        <v>15.084961703477331</v>
      </c>
      <c r="K1776" s="125">
        <v>2005.5509999999999</v>
      </c>
      <c r="L1776" s="122">
        <v>1621.4190000000001</v>
      </c>
      <c r="M1776" s="123">
        <f t="shared" si="894"/>
        <v>384.13199999999983</v>
      </c>
      <c r="N1776" s="124">
        <f t="shared" si="881"/>
        <v>23.69110020297035</v>
      </c>
      <c r="O1776" s="125">
        <v>1004.375</v>
      </c>
      <c r="P1776" s="122">
        <v>852.43200000000002</v>
      </c>
      <c r="Q1776" s="123">
        <f t="shared" si="895"/>
        <v>151.94299999999998</v>
      </c>
      <c r="R1776" s="124">
        <f t="shared" si="891"/>
        <v>17.824647596523828</v>
      </c>
      <c r="S1776" s="125">
        <v>1286.1679999999999</v>
      </c>
      <c r="T1776" s="122">
        <v>1259.125</v>
      </c>
      <c r="U1776" s="123">
        <f t="shared" si="882"/>
        <v>27.042999999999893</v>
      </c>
      <c r="V1776" s="124">
        <f t="shared" si="883"/>
        <v>2.1477613422019171</v>
      </c>
      <c r="W1776" s="121" t="s">
        <v>7333</v>
      </c>
      <c r="X1776" s="122">
        <v>693</v>
      </c>
      <c r="Y1776" s="122">
        <v>705</v>
      </c>
      <c r="Z1776" s="123">
        <f t="shared" si="884"/>
        <v>-12</v>
      </c>
      <c r="AA1776" s="124">
        <f t="shared" si="880"/>
        <v>-1.7021276595744681</v>
      </c>
      <c r="AB1776" s="28" t="s">
        <v>7626</v>
      </c>
      <c r="AC1776" s="122">
        <v>238</v>
      </c>
      <c r="AD1776" s="122">
        <v>243</v>
      </c>
      <c r="AE1776" s="123">
        <f t="shared" si="885"/>
        <v>-5</v>
      </c>
      <c r="AF1776" s="29">
        <f t="shared" si="886"/>
        <v>-2.0576131687242798</v>
      </c>
      <c r="AG1776" s="28" t="s">
        <v>7852</v>
      </c>
      <c r="AH1776" s="122">
        <v>213</v>
      </c>
      <c r="AI1776" s="122">
        <v>172</v>
      </c>
      <c r="AJ1776" s="123">
        <f t="shared" si="887"/>
        <v>41</v>
      </c>
      <c r="AK1776" s="124">
        <f t="shared" si="888"/>
        <v>23.837209302325583</v>
      </c>
      <c r="AL1776" s="28" t="s">
        <v>7437</v>
      </c>
      <c r="AM1776" s="122">
        <v>79</v>
      </c>
      <c r="AN1776" s="122">
        <v>78</v>
      </c>
      <c r="AO1776" s="123">
        <f t="shared" si="889"/>
        <v>1</v>
      </c>
      <c r="AP1776" s="29">
        <f t="shared" si="890"/>
        <v>1.2820512820512819</v>
      </c>
      <c r="AQ1776" s="28" t="s">
        <v>10146</v>
      </c>
      <c r="AR1776" s="122">
        <v>32</v>
      </c>
      <c r="AS1776" s="122">
        <v>40</v>
      </c>
      <c r="AT1776" s="123">
        <f t="shared" ref="AT1776:AT1797" si="896">AR1776-AS1776</f>
        <v>-8</v>
      </c>
      <c r="AU1776" s="124">
        <f t="shared" ref="AU1776:AU1797" si="897">AT1776/AS1776*100</f>
        <v>-20</v>
      </c>
      <c r="AV1776" s="9" t="s">
        <v>12413</v>
      </c>
      <c r="AX1776" s="129"/>
      <c r="AY1776" s="139"/>
      <c r="AZ1776" s="139"/>
    </row>
    <row r="1777" spans="3:52" ht="50" customHeight="1">
      <c r="C1777" s="52" t="s">
        <v>6317</v>
      </c>
      <c r="D1777" s="130" t="s">
        <v>4059</v>
      </c>
      <c r="E1777" s="131" t="s">
        <v>6368</v>
      </c>
      <c r="F1777" s="132" t="s">
        <v>4060</v>
      </c>
      <c r="G1777" s="125">
        <v>11422.48</v>
      </c>
      <c r="H1777" s="122">
        <v>12047.221</v>
      </c>
      <c r="I1777" s="123">
        <f t="shared" si="892"/>
        <v>-624.74099999999999</v>
      </c>
      <c r="J1777" s="124">
        <f t="shared" si="893"/>
        <v>-5.1857685685354324</v>
      </c>
      <c r="K1777" s="125">
        <v>2407.018</v>
      </c>
      <c r="L1777" s="122">
        <v>2405.8240000000001</v>
      </c>
      <c r="M1777" s="123">
        <f t="shared" si="894"/>
        <v>1.19399999999996</v>
      </c>
      <c r="N1777" s="124">
        <f t="shared" si="881"/>
        <v>4.9629565587505975E-2</v>
      </c>
      <c r="O1777" s="125">
        <v>4250.4399999999996</v>
      </c>
      <c r="P1777" s="122">
        <v>4105.0309999999999</v>
      </c>
      <c r="Q1777" s="123">
        <f t="shared" si="895"/>
        <v>145.40899999999965</v>
      </c>
      <c r="R1777" s="124">
        <f t="shared" si="891"/>
        <v>3.5422144193308078</v>
      </c>
      <c r="S1777" s="125">
        <v>4765.0219999999999</v>
      </c>
      <c r="T1777" s="122">
        <v>5536.366</v>
      </c>
      <c r="U1777" s="123">
        <f t="shared" si="882"/>
        <v>-771.34400000000005</v>
      </c>
      <c r="V1777" s="124">
        <f t="shared" si="883"/>
        <v>-13.932315890965302</v>
      </c>
      <c r="W1777" s="121" t="s">
        <v>10147</v>
      </c>
      <c r="X1777" s="122">
        <v>1958</v>
      </c>
      <c r="Y1777" s="122">
        <v>2315</v>
      </c>
      <c r="Z1777" s="123">
        <f t="shared" si="884"/>
        <v>-357</v>
      </c>
      <c r="AA1777" s="124">
        <f t="shared" si="880"/>
        <v>-15.421166306695463</v>
      </c>
      <c r="AB1777" s="28" t="s">
        <v>10148</v>
      </c>
      <c r="AC1777" s="122">
        <v>1510</v>
      </c>
      <c r="AD1777" s="122">
        <v>1585</v>
      </c>
      <c r="AE1777" s="123">
        <f t="shared" si="885"/>
        <v>-75</v>
      </c>
      <c r="AF1777" s="29">
        <f t="shared" si="886"/>
        <v>-4.7318611987381702</v>
      </c>
      <c r="AG1777" s="28" t="s">
        <v>7333</v>
      </c>
      <c r="AH1777" s="122">
        <v>827</v>
      </c>
      <c r="AI1777" s="122">
        <v>1139</v>
      </c>
      <c r="AJ1777" s="123">
        <f t="shared" si="887"/>
        <v>-312</v>
      </c>
      <c r="AK1777" s="124">
        <f t="shared" si="888"/>
        <v>-27.392449517120284</v>
      </c>
      <c r="AL1777" s="28" t="s">
        <v>8387</v>
      </c>
      <c r="AM1777" s="122">
        <v>149</v>
      </c>
      <c r="AN1777" s="122">
        <v>152</v>
      </c>
      <c r="AO1777" s="123">
        <f t="shared" si="889"/>
        <v>-3</v>
      </c>
      <c r="AP1777" s="29">
        <f t="shared" si="890"/>
        <v>-1.9736842105263157</v>
      </c>
      <c r="AQ1777" s="28" t="s">
        <v>10149</v>
      </c>
      <c r="AR1777" s="122">
        <v>135</v>
      </c>
      <c r="AS1777" s="122">
        <v>140</v>
      </c>
      <c r="AT1777" s="123">
        <f t="shared" si="896"/>
        <v>-5</v>
      </c>
      <c r="AU1777" s="124">
        <f t="shared" si="897"/>
        <v>-3.5714285714285712</v>
      </c>
      <c r="AV1777" s="9" t="s">
        <v>12414</v>
      </c>
      <c r="AX1777" s="129"/>
      <c r="AY1777" s="139"/>
      <c r="AZ1777" s="139"/>
    </row>
    <row r="1778" spans="3:52" ht="50" customHeight="1">
      <c r="C1778" s="52" t="s">
        <v>6318</v>
      </c>
      <c r="D1778" s="130" t="s">
        <v>4061</v>
      </c>
      <c r="E1778" s="131" t="s">
        <v>6368</v>
      </c>
      <c r="F1778" s="132" t="s">
        <v>4062</v>
      </c>
      <c r="G1778" s="125">
        <v>4441.6040000000003</v>
      </c>
      <c r="H1778" s="122">
        <v>4019.4850000000001</v>
      </c>
      <c r="I1778" s="123">
        <f t="shared" si="892"/>
        <v>422.11900000000014</v>
      </c>
      <c r="J1778" s="124">
        <f t="shared" si="893"/>
        <v>10.501818018975071</v>
      </c>
      <c r="K1778" s="125">
        <v>1249.4580000000001</v>
      </c>
      <c r="L1778" s="122">
        <v>1153.0920000000001</v>
      </c>
      <c r="M1778" s="123">
        <f t="shared" si="894"/>
        <v>96.365999999999985</v>
      </c>
      <c r="N1778" s="124">
        <f t="shared" si="881"/>
        <v>8.3571822543214225</v>
      </c>
      <c r="O1778" s="125">
        <v>228.583</v>
      </c>
      <c r="P1778" s="122">
        <v>228.56</v>
      </c>
      <c r="Q1778" s="123">
        <f t="shared" si="895"/>
        <v>2.2999999999996135E-2</v>
      </c>
      <c r="R1778" s="124">
        <f t="shared" si="891"/>
        <v>1.0063003150155816E-2</v>
      </c>
      <c r="S1778" s="125">
        <v>2963.5630000000001</v>
      </c>
      <c r="T1778" s="122">
        <v>2637.8330000000001</v>
      </c>
      <c r="U1778" s="123">
        <f t="shared" si="882"/>
        <v>325.73</v>
      </c>
      <c r="V1778" s="124">
        <f t="shared" si="883"/>
        <v>12.348393548795546</v>
      </c>
      <c r="W1778" s="121" t="s">
        <v>9101</v>
      </c>
      <c r="X1778" s="122">
        <v>1367</v>
      </c>
      <c r="Y1778" s="122">
        <v>1119</v>
      </c>
      <c r="Z1778" s="123">
        <f t="shared" si="884"/>
        <v>248</v>
      </c>
      <c r="AA1778" s="124">
        <f t="shared" si="880"/>
        <v>22.162645218945485</v>
      </c>
      <c r="AB1778" s="28" t="s">
        <v>6484</v>
      </c>
      <c r="AC1778" s="122">
        <v>1367</v>
      </c>
      <c r="AD1778" s="122">
        <v>1317</v>
      </c>
      <c r="AE1778" s="123">
        <f t="shared" si="885"/>
        <v>50</v>
      </c>
      <c r="AF1778" s="29">
        <f t="shared" si="886"/>
        <v>3.7965072133637054</v>
      </c>
      <c r="AG1778" s="28" t="s">
        <v>7166</v>
      </c>
      <c r="AH1778" s="122">
        <v>126</v>
      </c>
      <c r="AI1778" s="122">
        <v>126</v>
      </c>
      <c r="AJ1778" s="123">
        <f t="shared" si="887"/>
        <v>0</v>
      </c>
      <c r="AK1778" s="124">
        <f t="shared" si="888"/>
        <v>0</v>
      </c>
      <c r="AL1778" s="28" t="s">
        <v>9922</v>
      </c>
      <c r="AM1778" s="122">
        <v>68</v>
      </c>
      <c r="AN1778" s="122">
        <v>39</v>
      </c>
      <c r="AO1778" s="123">
        <f t="shared" si="889"/>
        <v>29</v>
      </c>
      <c r="AP1778" s="29">
        <f t="shared" si="890"/>
        <v>74.358974358974365</v>
      </c>
      <c r="AQ1778" s="28" t="s">
        <v>10150</v>
      </c>
      <c r="AR1778" s="122">
        <v>15</v>
      </c>
      <c r="AS1778" s="122">
        <v>17</v>
      </c>
      <c r="AT1778" s="123">
        <f t="shared" si="896"/>
        <v>-2</v>
      </c>
      <c r="AU1778" s="124">
        <f t="shared" si="897"/>
        <v>-11.76470588235294</v>
      </c>
      <c r="AV1778" s="9" t="s">
        <v>10151</v>
      </c>
      <c r="AX1778" s="129"/>
      <c r="AY1778" s="139"/>
      <c r="AZ1778" s="139"/>
    </row>
    <row r="1779" spans="3:52" ht="50" customHeight="1">
      <c r="C1779" s="52" t="s">
        <v>6318</v>
      </c>
      <c r="D1779" s="130" t="s">
        <v>4063</v>
      </c>
      <c r="E1779" s="131" t="s">
        <v>6368</v>
      </c>
      <c r="F1779" s="132" t="s">
        <v>4064</v>
      </c>
      <c r="G1779" s="125">
        <v>4361.4380000000001</v>
      </c>
      <c r="H1779" s="122">
        <v>4512.027</v>
      </c>
      <c r="I1779" s="123">
        <f t="shared" si="892"/>
        <v>-150.58899999999994</v>
      </c>
      <c r="J1779" s="124">
        <f t="shared" si="893"/>
        <v>-3.3375021913654317</v>
      </c>
      <c r="K1779" s="125">
        <v>2142.335</v>
      </c>
      <c r="L1779" s="122">
        <v>2230.6819999999998</v>
      </c>
      <c r="M1779" s="123">
        <f t="shared" si="894"/>
        <v>-88.346999999999753</v>
      </c>
      <c r="N1779" s="124">
        <f t="shared" si="881"/>
        <v>-3.9605376292990111</v>
      </c>
      <c r="O1779" s="125">
        <v>1.3029999999999999</v>
      </c>
      <c r="P1779" s="122">
        <v>1.3029999999999999</v>
      </c>
      <c r="Q1779" s="123">
        <f t="shared" si="895"/>
        <v>0</v>
      </c>
      <c r="R1779" s="124">
        <f t="shared" si="891"/>
        <v>0</v>
      </c>
      <c r="S1779" s="125">
        <v>2217.8000000000002</v>
      </c>
      <c r="T1779" s="122">
        <v>2280.0419999999999</v>
      </c>
      <c r="U1779" s="123">
        <f t="shared" si="882"/>
        <v>-62.241999999999734</v>
      </c>
      <c r="V1779" s="124">
        <f t="shared" si="883"/>
        <v>-2.7298619937702786</v>
      </c>
      <c r="W1779" s="121" t="s">
        <v>6930</v>
      </c>
      <c r="X1779" s="122">
        <v>1272</v>
      </c>
      <c r="Y1779" s="122">
        <v>1309</v>
      </c>
      <c r="Z1779" s="123">
        <f t="shared" si="884"/>
        <v>-37</v>
      </c>
      <c r="AA1779" s="124">
        <f t="shared" si="880"/>
        <v>-2.8265851795263561</v>
      </c>
      <c r="AB1779" s="28" t="s">
        <v>10152</v>
      </c>
      <c r="AC1779" s="122">
        <v>313</v>
      </c>
      <c r="AD1779" s="122">
        <v>298</v>
      </c>
      <c r="AE1779" s="123">
        <f t="shared" si="885"/>
        <v>15</v>
      </c>
      <c r="AF1779" s="29">
        <f t="shared" si="886"/>
        <v>5.0335570469798654</v>
      </c>
      <c r="AG1779" s="28" t="s">
        <v>10153</v>
      </c>
      <c r="AH1779" s="122">
        <v>256</v>
      </c>
      <c r="AI1779" s="122">
        <v>254</v>
      </c>
      <c r="AJ1779" s="123">
        <f t="shared" si="887"/>
        <v>2</v>
      </c>
      <c r="AK1779" s="124">
        <f t="shared" si="888"/>
        <v>0.78740157480314954</v>
      </c>
      <c r="AL1779" s="28" t="s">
        <v>10154</v>
      </c>
      <c r="AM1779" s="122">
        <v>234</v>
      </c>
      <c r="AN1779" s="122">
        <v>262</v>
      </c>
      <c r="AO1779" s="123">
        <f t="shared" si="889"/>
        <v>-28</v>
      </c>
      <c r="AP1779" s="29">
        <f t="shared" si="890"/>
        <v>-10.687022900763358</v>
      </c>
      <c r="AQ1779" s="28" t="s">
        <v>8422</v>
      </c>
      <c r="AR1779" s="122">
        <v>45</v>
      </c>
      <c r="AS1779" s="122">
        <v>61</v>
      </c>
      <c r="AT1779" s="123">
        <f t="shared" si="896"/>
        <v>-16</v>
      </c>
      <c r="AU1779" s="124">
        <f t="shared" si="897"/>
        <v>-26.229508196721312</v>
      </c>
      <c r="AV1779" s="9" t="s">
        <v>12415</v>
      </c>
      <c r="AX1779" s="129"/>
      <c r="AY1779" s="139"/>
      <c r="AZ1779" s="139"/>
    </row>
    <row r="1780" spans="3:52" ht="50" customHeight="1">
      <c r="C1780" s="52" t="s">
        <v>6318</v>
      </c>
      <c r="D1780" s="130" t="s">
        <v>4065</v>
      </c>
      <c r="E1780" s="131" t="s">
        <v>6368</v>
      </c>
      <c r="F1780" s="132" t="s">
        <v>4066</v>
      </c>
      <c r="G1780" s="125">
        <v>4529.6189999999997</v>
      </c>
      <c r="H1780" s="122">
        <v>4614.79</v>
      </c>
      <c r="I1780" s="123">
        <f t="shared" si="892"/>
        <v>-85.171000000000276</v>
      </c>
      <c r="J1780" s="124">
        <f t="shared" si="893"/>
        <v>-1.8456094426832053</v>
      </c>
      <c r="K1780" s="125">
        <v>1960.9929999999999</v>
      </c>
      <c r="L1780" s="122">
        <v>2079.5129999999999</v>
      </c>
      <c r="M1780" s="123">
        <f t="shared" si="894"/>
        <v>-118.51999999999998</v>
      </c>
      <c r="N1780" s="124">
        <f t="shared" si="881"/>
        <v>-5.6994113525618735</v>
      </c>
      <c r="O1780" s="125">
        <v>372.57400000000001</v>
      </c>
      <c r="P1780" s="122">
        <v>328.48700000000002</v>
      </c>
      <c r="Q1780" s="123">
        <f t="shared" si="895"/>
        <v>44.086999999999989</v>
      </c>
      <c r="R1780" s="124">
        <f t="shared" si="891"/>
        <v>13.421231281603225</v>
      </c>
      <c r="S1780" s="125">
        <v>2196.0520000000001</v>
      </c>
      <c r="T1780" s="122">
        <v>2206.79</v>
      </c>
      <c r="U1780" s="123">
        <f t="shared" si="882"/>
        <v>-10.737999999999829</v>
      </c>
      <c r="V1780" s="124">
        <f t="shared" si="883"/>
        <v>-0.48658911813085198</v>
      </c>
      <c r="W1780" s="121" t="s">
        <v>6991</v>
      </c>
      <c r="X1780" s="122">
        <v>1895</v>
      </c>
      <c r="Y1780" s="122">
        <v>1969</v>
      </c>
      <c r="Z1780" s="123">
        <f t="shared" si="884"/>
        <v>-74</v>
      </c>
      <c r="AA1780" s="124">
        <f t="shared" si="880"/>
        <v>-3.7582529202640935</v>
      </c>
      <c r="AB1780" s="28" t="s">
        <v>7330</v>
      </c>
      <c r="AC1780" s="122">
        <v>188</v>
      </c>
      <c r="AD1780" s="122">
        <v>131</v>
      </c>
      <c r="AE1780" s="123">
        <f t="shared" si="885"/>
        <v>57</v>
      </c>
      <c r="AF1780" s="29">
        <f t="shared" si="886"/>
        <v>43.511450381679388</v>
      </c>
      <c r="AG1780" s="28" t="s">
        <v>10155</v>
      </c>
      <c r="AH1780" s="122">
        <v>40</v>
      </c>
      <c r="AI1780" s="122">
        <v>31</v>
      </c>
      <c r="AJ1780" s="123">
        <f t="shared" si="887"/>
        <v>9</v>
      </c>
      <c r="AK1780" s="124">
        <f t="shared" si="888"/>
        <v>29.032258064516132</v>
      </c>
      <c r="AL1780" s="28" t="s">
        <v>10156</v>
      </c>
      <c r="AM1780" s="122">
        <v>37</v>
      </c>
      <c r="AN1780" s="122">
        <v>37</v>
      </c>
      <c r="AO1780" s="123">
        <f t="shared" si="889"/>
        <v>0</v>
      </c>
      <c r="AP1780" s="29">
        <f t="shared" si="890"/>
        <v>0</v>
      </c>
      <c r="AQ1780" s="28" t="s">
        <v>10157</v>
      </c>
      <c r="AR1780" s="122">
        <v>7</v>
      </c>
      <c r="AS1780" s="122">
        <v>7</v>
      </c>
      <c r="AT1780" s="123">
        <f t="shared" si="896"/>
        <v>0</v>
      </c>
      <c r="AU1780" s="124">
        <f t="shared" si="897"/>
        <v>0</v>
      </c>
      <c r="AV1780" s="9" t="s">
        <v>10158</v>
      </c>
      <c r="AX1780" s="129"/>
      <c r="AY1780" s="139"/>
      <c r="AZ1780" s="139"/>
    </row>
    <row r="1781" spans="3:52" ht="50" customHeight="1">
      <c r="C1781" s="52" t="s">
        <v>6319</v>
      </c>
      <c r="D1781" s="130" t="s">
        <v>4067</v>
      </c>
      <c r="E1781" s="131" t="s">
        <v>6368</v>
      </c>
      <c r="F1781" s="132" t="s">
        <v>4068</v>
      </c>
      <c r="G1781" s="125">
        <v>1275.923</v>
      </c>
      <c r="H1781" s="122">
        <v>1190.769</v>
      </c>
      <c r="I1781" s="123">
        <f t="shared" si="892"/>
        <v>85.153999999999996</v>
      </c>
      <c r="J1781" s="124">
        <f t="shared" si="893"/>
        <v>7.1511770964813497</v>
      </c>
      <c r="K1781" s="125">
        <v>915.18100000000004</v>
      </c>
      <c r="L1781" s="122">
        <v>832.83600000000001</v>
      </c>
      <c r="M1781" s="123">
        <f t="shared" si="894"/>
        <v>82.345000000000027</v>
      </c>
      <c r="N1781" s="124">
        <f t="shared" si="881"/>
        <v>9.8873007410822797</v>
      </c>
      <c r="O1781" s="125">
        <v>126.715</v>
      </c>
      <c r="P1781" s="122">
        <v>126.697</v>
      </c>
      <c r="Q1781" s="123">
        <f t="shared" si="895"/>
        <v>1.8000000000000682E-2</v>
      </c>
      <c r="R1781" s="124">
        <f t="shared" si="891"/>
        <v>1.4207124083443712E-2</v>
      </c>
      <c r="S1781" s="125">
        <v>234.02699999999999</v>
      </c>
      <c r="T1781" s="122">
        <v>231.23599999999999</v>
      </c>
      <c r="U1781" s="123">
        <f t="shared" si="882"/>
        <v>2.7909999999999968</v>
      </c>
      <c r="V1781" s="124">
        <f t="shared" si="883"/>
        <v>1.2069919908664728</v>
      </c>
      <c r="W1781" s="121" t="s">
        <v>6467</v>
      </c>
      <c r="X1781" s="122">
        <v>164</v>
      </c>
      <c r="Y1781" s="122">
        <v>164</v>
      </c>
      <c r="Z1781" s="123">
        <f t="shared" si="884"/>
        <v>0</v>
      </c>
      <c r="AA1781" s="124">
        <f t="shared" si="880"/>
        <v>0</v>
      </c>
      <c r="AB1781" s="28" t="s">
        <v>10159</v>
      </c>
      <c r="AC1781" s="122">
        <v>49</v>
      </c>
      <c r="AD1781" s="122">
        <v>49</v>
      </c>
      <c r="AE1781" s="123">
        <f t="shared" si="885"/>
        <v>0</v>
      </c>
      <c r="AF1781" s="29">
        <f t="shared" si="886"/>
        <v>0</v>
      </c>
      <c r="AG1781" s="28" t="s">
        <v>7542</v>
      </c>
      <c r="AH1781" s="122">
        <v>10</v>
      </c>
      <c r="AI1781" s="122">
        <v>10</v>
      </c>
      <c r="AJ1781" s="123">
        <f t="shared" si="887"/>
        <v>0</v>
      </c>
      <c r="AK1781" s="124">
        <f t="shared" si="888"/>
        <v>0</v>
      </c>
      <c r="AL1781" s="28" t="s">
        <v>7330</v>
      </c>
      <c r="AM1781" s="122">
        <v>5</v>
      </c>
      <c r="AN1781" s="122">
        <v>3</v>
      </c>
      <c r="AO1781" s="123">
        <f t="shared" si="889"/>
        <v>2</v>
      </c>
      <c r="AP1781" s="29">
        <f t="shared" si="890"/>
        <v>66.666666666666657</v>
      </c>
      <c r="AQ1781" s="28" t="s">
        <v>10160</v>
      </c>
      <c r="AR1781" s="122">
        <v>3</v>
      </c>
      <c r="AS1781" s="122">
        <v>3</v>
      </c>
      <c r="AT1781" s="123">
        <f t="shared" si="896"/>
        <v>0</v>
      </c>
      <c r="AU1781" s="124">
        <f t="shared" si="897"/>
        <v>0</v>
      </c>
      <c r="AV1781" s="9" t="s">
        <v>12416</v>
      </c>
      <c r="AX1781" s="129"/>
      <c r="AY1781" s="139"/>
      <c r="AZ1781" s="139"/>
    </row>
    <row r="1782" spans="3:52" ht="50" customHeight="1">
      <c r="C1782" s="52" t="s">
        <v>6319</v>
      </c>
      <c r="D1782" s="130" t="s">
        <v>4069</v>
      </c>
      <c r="E1782" s="131" t="s">
        <v>6368</v>
      </c>
      <c r="F1782" s="132" t="s">
        <v>4070</v>
      </c>
      <c r="G1782" s="125">
        <v>289.87799999999999</v>
      </c>
      <c r="H1782" s="122">
        <v>315.49700000000001</v>
      </c>
      <c r="I1782" s="123">
        <f t="shared" si="892"/>
        <v>-25.619000000000028</v>
      </c>
      <c r="J1782" s="124">
        <f t="shared" si="893"/>
        <v>-8.1202039956005994</v>
      </c>
      <c r="K1782" s="125">
        <v>93.197000000000003</v>
      </c>
      <c r="L1782" s="122">
        <v>116.967</v>
      </c>
      <c r="M1782" s="123">
        <f t="shared" si="894"/>
        <v>-23.769999999999996</v>
      </c>
      <c r="N1782" s="124">
        <f t="shared" si="881"/>
        <v>-20.321971154257181</v>
      </c>
      <c r="O1782" s="125">
        <v>0.56200000000000006</v>
      </c>
      <c r="P1782" s="122">
        <v>0.56200000000000006</v>
      </c>
      <c r="Q1782" s="123">
        <f t="shared" si="895"/>
        <v>0</v>
      </c>
      <c r="R1782" s="124">
        <f t="shared" si="891"/>
        <v>0</v>
      </c>
      <c r="S1782" s="125">
        <v>196.119</v>
      </c>
      <c r="T1782" s="122">
        <v>197.96799999999999</v>
      </c>
      <c r="U1782" s="123">
        <f t="shared" si="882"/>
        <v>-1.8489999999999895</v>
      </c>
      <c r="V1782" s="124">
        <f t="shared" si="883"/>
        <v>-0.93398933160914377</v>
      </c>
      <c r="W1782" s="121" t="s">
        <v>6993</v>
      </c>
      <c r="X1782" s="122">
        <v>88</v>
      </c>
      <c r="Y1782" s="122">
        <v>88</v>
      </c>
      <c r="Z1782" s="123">
        <f t="shared" si="884"/>
        <v>0</v>
      </c>
      <c r="AA1782" s="124">
        <f t="shared" si="880"/>
        <v>0</v>
      </c>
      <c r="AB1782" s="28" t="s">
        <v>10161</v>
      </c>
      <c r="AC1782" s="122">
        <v>40</v>
      </c>
      <c r="AD1782" s="122">
        <v>38</v>
      </c>
      <c r="AE1782" s="123">
        <f t="shared" si="885"/>
        <v>2</v>
      </c>
      <c r="AF1782" s="29">
        <f t="shared" si="886"/>
        <v>5.2631578947368416</v>
      </c>
      <c r="AG1782" s="28" t="s">
        <v>7333</v>
      </c>
      <c r="AH1782" s="122">
        <v>38</v>
      </c>
      <c r="AI1782" s="122">
        <v>43</v>
      </c>
      <c r="AJ1782" s="123">
        <f t="shared" si="887"/>
        <v>-5</v>
      </c>
      <c r="AK1782" s="124">
        <f t="shared" si="888"/>
        <v>-11.627906976744185</v>
      </c>
      <c r="AL1782" s="28" t="s">
        <v>6988</v>
      </c>
      <c r="AM1782" s="122">
        <v>17</v>
      </c>
      <c r="AN1782" s="122">
        <v>17</v>
      </c>
      <c r="AO1782" s="123">
        <f t="shared" si="889"/>
        <v>0</v>
      </c>
      <c r="AP1782" s="29">
        <f t="shared" si="890"/>
        <v>0</v>
      </c>
      <c r="AQ1782" s="28" t="s">
        <v>10162</v>
      </c>
      <c r="AR1782" s="122">
        <v>6</v>
      </c>
      <c r="AS1782" s="122">
        <v>5</v>
      </c>
      <c r="AT1782" s="123">
        <f t="shared" si="896"/>
        <v>1</v>
      </c>
      <c r="AU1782" s="124">
        <f t="shared" si="897"/>
        <v>20</v>
      </c>
      <c r="AV1782" s="9" t="s">
        <v>12417</v>
      </c>
      <c r="AX1782" s="129"/>
      <c r="AY1782" s="139"/>
      <c r="AZ1782" s="139"/>
    </row>
    <row r="1783" spans="3:52" ht="50" customHeight="1">
      <c r="C1783" s="52" t="s">
        <v>6319</v>
      </c>
      <c r="D1783" s="106" t="s">
        <v>4071</v>
      </c>
      <c r="E1783" s="107" t="s">
        <v>6368</v>
      </c>
      <c r="F1783" s="108" t="s">
        <v>4072</v>
      </c>
      <c r="G1783" s="125">
        <v>1749.221</v>
      </c>
      <c r="H1783" s="122">
        <v>2100.4879999999998</v>
      </c>
      <c r="I1783" s="123">
        <f t="shared" si="892"/>
        <v>-351.26699999999983</v>
      </c>
      <c r="J1783" s="124">
        <f t="shared" si="893"/>
        <v>-16.723113866872836</v>
      </c>
      <c r="K1783" s="125">
        <v>1206.585</v>
      </c>
      <c r="L1783" s="122">
        <v>1305.3019999999999</v>
      </c>
      <c r="M1783" s="123">
        <f t="shared" si="894"/>
        <v>-98.716999999999871</v>
      </c>
      <c r="N1783" s="124">
        <f t="shared" si="881"/>
        <v>-7.5627709143171362</v>
      </c>
      <c r="O1783" s="125">
        <v>75.891999999999996</v>
      </c>
      <c r="P1783" s="122">
        <v>74.867999999999995</v>
      </c>
      <c r="Q1783" s="123">
        <f t="shared" si="895"/>
        <v>1.0240000000000009</v>
      </c>
      <c r="R1783" s="124">
        <f t="shared" si="891"/>
        <v>1.3677405567131498</v>
      </c>
      <c r="S1783" s="125">
        <v>466.74400000000003</v>
      </c>
      <c r="T1783" s="122">
        <v>720.31799999999998</v>
      </c>
      <c r="U1783" s="123">
        <f t="shared" si="882"/>
        <v>-253.57399999999996</v>
      </c>
      <c r="V1783" s="124">
        <f t="shared" si="883"/>
        <v>-35.20306309157899</v>
      </c>
      <c r="W1783" s="121" t="s">
        <v>6930</v>
      </c>
      <c r="X1783" s="122">
        <v>195</v>
      </c>
      <c r="Y1783" s="122">
        <v>195</v>
      </c>
      <c r="Z1783" s="123">
        <v>0</v>
      </c>
      <c r="AA1783" s="124">
        <v>0</v>
      </c>
      <c r="AB1783" s="28" t="s">
        <v>7827</v>
      </c>
      <c r="AC1783" s="122">
        <v>155</v>
      </c>
      <c r="AD1783" s="122">
        <v>398</v>
      </c>
      <c r="AE1783" s="123">
        <v>-243</v>
      </c>
      <c r="AF1783" s="29">
        <v>-61.05527638190955</v>
      </c>
      <c r="AG1783" s="28" t="s">
        <v>10163</v>
      </c>
      <c r="AH1783" s="122">
        <v>43</v>
      </c>
      <c r="AI1783" s="122">
        <v>51</v>
      </c>
      <c r="AJ1783" s="123">
        <v>-8</v>
      </c>
      <c r="AK1783" s="124">
        <v>-15.686274509803921</v>
      </c>
      <c r="AL1783" s="28" t="s">
        <v>9296</v>
      </c>
      <c r="AM1783" s="122">
        <v>37</v>
      </c>
      <c r="AN1783" s="122">
        <v>36</v>
      </c>
      <c r="AO1783" s="123">
        <v>1</v>
      </c>
      <c r="AP1783" s="29">
        <v>2.7777777777777777</v>
      </c>
      <c r="AQ1783" s="28" t="s">
        <v>7454</v>
      </c>
      <c r="AR1783" s="122">
        <v>19</v>
      </c>
      <c r="AS1783" s="122">
        <v>16</v>
      </c>
      <c r="AT1783" s="123">
        <v>3</v>
      </c>
      <c r="AU1783" s="124">
        <v>18.75</v>
      </c>
      <c r="AV1783" s="9" t="s">
        <v>12418</v>
      </c>
      <c r="AX1783" s="129"/>
      <c r="AY1783" s="139"/>
      <c r="AZ1783" s="139"/>
    </row>
    <row r="1784" spans="3:52" ht="50" customHeight="1">
      <c r="C1784" s="52" t="s">
        <v>6319</v>
      </c>
      <c r="D1784" s="130" t="s">
        <v>4073</v>
      </c>
      <c r="E1784" s="131" t="s">
        <v>6368</v>
      </c>
      <c r="F1784" s="132" t="s">
        <v>4074</v>
      </c>
      <c r="G1784" s="125">
        <v>2501.5520000000001</v>
      </c>
      <c r="H1784" s="122">
        <v>2560.8130000000001</v>
      </c>
      <c r="I1784" s="123">
        <f t="shared" si="892"/>
        <v>-59.260999999999967</v>
      </c>
      <c r="J1784" s="124">
        <f t="shared" si="893"/>
        <v>-2.3141478897521983</v>
      </c>
      <c r="K1784" s="125">
        <v>1798.4570000000001</v>
      </c>
      <c r="L1784" s="122">
        <v>1874.03</v>
      </c>
      <c r="M1784" s="123">
        <f t="shared" si="894"/>
        <v>-75.572999999999865</v>
      </c>
      <c r="N1784" s="124">
        <f t="shared" si="881"/>
        <v>-4.0326462223123363</v>
      </c>
      <c r="O1784" s="125">
        <v>227.64</v>
      </c>
      <c r="P1784" s="122">
        <v>216.01900000000001</v>
      </c>
      <c r="Q1784" s="123">
        <f t="shared" si="895"/>
        <v>11.620999999999981</v>
      </c>
      <c r="R1784" s="124">
        <f t="shared" si="891"/>
        <v>5.3796193853318366</v>
      </c>
      <c r="S1784" s="125">
        <v>475.45499999999998</v>
      </c>
      <c r="T1784" s="122">
        <v>470.76400000000001</v>
      </c>
      <c r="U1784" s="123">
        <f t="shared" si="882"/>
        <v>4.6909999999999741</v>
      </c>
      <c r="V1784" s="124">
        <f t="shared" si="883"/>
        <v>0.9964653202028988</v>
      </c>
      <c r="W1784" s="121" t="s">
        <v>7437</v>
      </c>
      <c r="X1784" s="122">
        <v>336</v>
      </c>
      <c r="Y1784" s="122">
        <v>335</v>
      </c>
      <c r="Z1784" s="123">
        <f t="shared" ref="Z1784" si="898">X1784-Y1784</f>
        <v>1</v>
      </c>
      <c r="AA1784" s="124">
        <f t="shared" ref="AA1784" si="899">Z1784/Y1784*100</f>
        <v>0.29850746268656719</v>
      </c>
      <c r="AB1784" s="28" t="s">
        <v>7438</v>
      </c>
      <c r="AC1784" s="122">
        <v>87</v>
      </c>
      <c r="AD1784" s="122">
        <v>87</v>
      </c>
      <c r="AE1784" s="123">
        <f t="shared" ref="AE1784" si="900">AC1784-AD1784</f>
        <v>0</v>
      </c>
      <c r="AF1784" s="29">
        <f t="shared" ref="AF1784" si="901">AE1784/AD1784*100</f>
        <v>0</v>
      </c>
      <c r="AG1784" s="28" t="s">
        <v>10164</v>
      </c>
      <c r="AH1784" s="122">
        <v>32</v>
      </c>
      <c r="AI1784" s="122">
        <v>28</v>
      </c>
      <c r="AJ1784" s="123">
        <f t="shared" ref="AJ1784" si="902">AH1784-AI1784</f>
        <v>4</v>
      </c>
      <c r="AK1784" s="124">
        <f t="shared" ref="AK1784" si="903">AJ1784/AI1784*100</f>
        <v>14.285714285714285</v>
      </c>
      <c r="AL1784" s="28" t="s">
        <v>6917</v>
      </c>
      <c r="AM1784" s="122">
        <v>21</v>
      </c>
      <c r="AN1784" s="122">
        <v>21</v>
      </c>
      <c r="AO1784" s="123">
        <f t="shared" ref="AO1784" si="904">AM1784-AN1784</f>
        <v>0</v>
      </c>
      <c r="AP1784" s="29">
        <f t="shared" ref="AP1784" si="905">AO1784/AN1784*100</f>
        <v>0</v>
      </c>
      <c r="AQ1784" s="28" t="s">
        <v>6421</v>
      </c>
      <c r="AR1784" s="122" t="s">
        <v>6421</v>
      </c>
      <c r="AS1784" s="122" t="s">
        <v>6421</v>
      </c>
      <c r="AT1784" s="123" t="s">
        <v>6421</v>
      </c>
      <c r="AU1784" s="124" t="s">
        <v>6421</v>
      </c>
      <c r="AV1784" s="9" t="s">
        <v>12419</v>
      </c>
      <c r="AX1784" s="129"/>
      <c r="AY1784" s="139"/>
      <c r="AZ1784" s="139"/>
    </row>
    <row r="1785" spans="3:52" ht="50" customHeight="1">
      <c r="C1785" s="52" t="s">
        <v>6319</v>
      </c>
      <c r="D1785" s="130" t="s">
        <v>4075</v>
      </c>
      <c r="E1785" s="131" t="s">
        <v>6368</v>
      </c>
      <c r="F1785" s="132" t="s">
        <v>4076</v>
      </c>
      <c r="G1785" s="125">
        <v>1438.2919999999999</v>
      </c>
      <c r="H1785" s="122">
        <v>1693.268</v>
      </c>
      <c r="I1785" s="123">
        <f t="shared" si="892"/>
        <v>-254.97600000000011</v>
      </c>
      <c r="J1785" s="124">
        <f t="shared" si="893"/>
        <v>-15.058218781669536</v>
      </c>
      <c r="K1785" s="125">
        <v>724.851</v>
      </c>
      <c r="L1785" s="122">
        <v>974.55600000000004</v>
      </c>
      <c r="M1785" s="123">
        <f t="shared" si="894"/>
        <v>-249.70500000000004</v>
      </c>
      <c r="N1785" s="124">
        <f t="shared" si="881"/>
        <v>-25.622437294521816</v>
      </c>
      <c r="O1785" s="125">
        <v>484.67700000000002</v>
      </c>
      <c r="P1785" s="122">
        <v>484.45600000000002</v>
      </c>
      <c r="Q1785" s="123">
        <f t="shared" si="895"/>
        <v>0.22100000000000364</v>
      </c>
      <c r="R1785" s="124">
        <f t="shared" si="891"/>
        <v>4.5618177915022956E-2</v>
      </c>
      <c r="S1785" s="125">
        <v>228.76400000000001</v>
      </c>
      <c r="T1785" s="122">
        <v>234.256</v>
      </c>
      <c r="U1785" s="123">
        <f t="shared" si="882"/>
        <v>-5.4919999999999902</v>
      </c>
      <c r="V1785" s="124">
        <f t="shared" si="883"/>
        <v>-2.3444436855406008</v>
      </c>
      <c r="W1785" s="121" t="s">
        <v>10165</v>
      </c>
      <c r="X1785" s="122">
        <v>93</v>
      </c>
      <c r="Y1785" s="122">
        <v>93</v>
      </c>
      <c r="Z1785" s="123">
        <f t="shared" si="884"/>
        <v>0</v>
      </c>
      <c r="AA1785" s="124">
        <f t="shared" si="880"/>
        <v>0</v>
      </c>
      <c r="AB1785" s="28" t="s">
        <v>6467</v>
      </c>
      <c r="AC1785" s="122">
        <v>66</v>
      </c>
      <c r="AD1785" s="122">
        <v>66</v>
      </c>
      <c r="AE1785" s="123">
        <f t="shared" si="885"/>
        <v>0</v>
      </c>
      <c r="AF1785" s="29">
        <f t="shared" si="886"/>
        <v>0</v>
      </c>
      <c r="AG1785" s="28" t="s">
        <v>10166</v>
      </c>
      <c r="AH1785" s="122">
        <v>36</v>
      </c>
      <c r="AI1785" s="122">
        <v>36</v>
      </c>
      <c r="AJ1785" s="123">
        <f t="shared" si="887"/>
        <v>0</v>
      </c>
      <c r="AK1785" s="124">
        <f t="shared" si="888"/>
        <v>0</v>
      </c>
      <c r="AL1785" s="28" t="s">
        <v>10167</v>
      </c>
      <c r="AM1785" s="122">
        <v>31</v>
      </c>
      <c r="AN1785" s="122">
        <v>36</v>
      </c>
      <c r="AO1785" s="123">
        <f t="shared" si="889"/>
        <v>-5</v>
      </c>
      <c r="AP1785" s="29">
        <f t="shared" si="890"/>
        <v>-13.888888888888889</v>
      </c>
      <c r="AQ1785" s="28" t="s">
        <v>6993</v>
      </c>
      <c r="AR1785" s="122">
        <v>3</v>
      </c>
      <c r="AS1785" s="122">
        <v>3</v>
      </c>
      <c r="AT1785" s="123">
        <f t="shared" si="896"/>
        <v>0</v>
      </c>
      <c r="AU1785" s="124">
        <f t="shared" si="897"/>
        <v>0</v>
      </c>
      <c r="AV1785" s="9" t="s">
        <v>10168</v>
      </c>
      <c r="AX1785" s="129"/>
      <c r="AY1785" s="139"/>
      <c r="AZ1785" s="139"/>
    </row>
    <row r="1786" spans="3:52" ht="50" customHeight="1">
      <c r="C1786" s="52" t="s">
        <v>6319</v>
      </c>
      <c r="D1786" s="130" t="s">
        <v>4077</v>
      </c>
      <c r="E1786" s="131" t="s">
        <v>6368</v>
      </c>
      <c r="F1786" s="132" t="s">
        <v>1099</v>
      </c>
      <c r="G1786" s="125">
        <v>3904.8119999999999</v>
      </c>
      <c r="H1786" s="122">
        <v>4017.306</v>
      </c>
      <c r="I1786" s="123">
        <f t="shared" si="892"/>
        <v>-112.49400000000014</v>
      </c>
      <c r="J1786" s="124">
        <f t="shared" si="893"/>
        <v>-2.8002347842061357</v>
      </c>
      <c r="K1786" s="125">
        <v>769.59900000000005</v>
      </c>
      <c r="L1786" s="122">
        <v>768.31200000000001</v>
      </c>
      <c r="M1786" s="123">
        <f t="shared" si="894"/>
        <v>1.2870000000000346</v>
      </c>
      <c r="N1786" s="124">
        <f t="shared" si="881"/>
        <v>0.16751007403242882</v>
      </c>
      <c r="O1786" s="125">
        <v>1630.6310000000001</v>
      </c>
      <c r="P1786" s="122">
        <v>1628.5920000000001</v>
      </c>
      <c r="Q1786" s="123">
        <f t="shared" si="895"/>
        <v>2.0389999999999873</v>
      </c>
      <c r="R1786" s="124">
        <f t="shared" si="891"/>
        <v>0.12520017291009577</v>
      </c>
      <c r="S1786" s="125">
        <v>1504.5820000000001</v>
      </c>
      <c r="T1786" s="122">
        <v>1620.402</v>
      </c>
      <c r="U1786" s="123">
        <f t="shared" si="882"/>
        <v>-115.81999999999994</v>
      </c>
      <c r="V1786" s="124">
        <f t="shared" si="883"/>
        <v>-7.1476090500999092</v>
      </c>
      <c r="W1786" s="121" t="s">
        <v>7346</v>
      </c>
      <c r="X1786" s="122">
        <v>974</v>
      </c>
      <c r="Y1786" s="122">
        <v>884</v>
      </c>
      <c r="Z1786" s="123">
        <f t="shared" si="884"/>
        <v>90</v>
      </c>
      <c r="AA1786" s="124">
        <f t="shared" si="880"/>
        <v>10.180995475113122</v>
      </c>
      <c r="AB1786" s="28" t="s">
        <v>6467</v>
      </c>
      <c r="AC1786" s="122">
        <v>183</v>
      </c>
      <c r="AD1786" s="122">
        <v>183</v>
      </c>
      <c r="AE1786" s="123">
        <f t="shared" si="885"/>
        <v>0</v>
      </c>
      <c r="AF1786" s="29">
        <f t="shared" si="886"/>
        <v>0</v>
      </c>
      <c r="AG1786" s="28" t="s">
        <v>7556</v>
      </c>
      <c r="AH1786" s="122">
        <v>156</v>
      </c>
      <c r="AI1786" s="122">
        <v>358</v>
      </c>
      <c r="AJ1786" s="123">
        <f t="shared" si="887"/>
        <v>-202</v>
      </c>
      <c r="AK1786" s="124">
        <f t="shared" si="888"/>
        <v>-56.424581005586596</v>
      </c>
      <c r="AL1786" s="28" t="s">
        <v>8277</v>
      </c>
      <c r="AM1786" s="122">
        <v>90</v>
      </c>
      <c r="AN1786" s="122">
        <v>93</v>
      </c>
      <c r="AO1786" s="123">
        <f t="shared" si="889"/>
        <v>-3</v>
      </c>
      <c r="AP1786" s="29">
        <f t="shared" si="890"/>
        <v>-3.225806451612903</v>
      </c>
      <c r="AQ1786" s="28" t="s">
        <v>10169</v>
      </c>
      <c r="AR1786" s="122">
        <v>88</v>
      </c>
      <c r="AS1786" s="122">
        <v>99</v>
      </c>
      <c r="AT1786" s="123">
        <f t="shared" si="896"/>
        <v>-11</v>
      </c>
      <c r="AU1786" s="124">
        <f t="shared" si="897"/>
        <v>-11.111111111111111</v>
      </c>
      <c r="AV1786" s="9" t="s">
        <v>12420</v>
      </c>
      <c r="AX1786" s="129"/>
      <c r="AY1786" s="139"/>
      <c r="AZ1786" s="139"/>
    </row>
    <row r="1787" spans="3:52" ht="50" customHeight="1">
      <c r="C1787" s="52" t="s">
        <v>6319</v>
      </c>
      <c r="D1787" s="130" t="s">
        <v>4078</v>
      </c>
      <c r="E1787" s="131" t="s">
        <v>6368</v>
      </c>
      <c r="F1787" s="132" t="s">
        <v>4079</v>
      </c>
      <c r="G1787" s="125">
        <v>2207.3240000000001</v>
      </c>
      <c r="H1787" s="122">
        <v>2107.2669999999998</v>
      </c>
      <c r="I1787" s="123">
        <f t="shared" si="892"/>
        <v>100.05700000000024</v>
      </c>
      <c r="J1787" s="124">
        <f t="shared" si="893"/>
        <v>4.748188055903702</v>
      </c>
      <c r="K1787" s="125">
        <v>1148.751</v>
      </c>
      <c r="L1787" s="122">
        <v>1147.4870000000001</v>
      </c>
      <c r="M1787" s="123">
        <f t="shared" si="894"/>
        <v>1.2639999999998963</v>
      </c>
      <c r="N1787" s="124">
        <f t="shared" si="881"/>
        <v>0.11015375337584619</v>
      </c>
      <c r="O1787" s="125">
        <v>550.154</v>
      </c>
      <c r="P1787" s="122">
        <v>454.75799999999998</v>
      </c>
      <c r="Q1787" s="123">
        <f t="shared" si="895"/>
        <v>95.396000000000015</v>
      </c>
      <c r="R1787" s="124">
        <f t="shared" si="891"/>
        <v>20.97731100937202</v>
      </c>
      <c r="S1787" s="125">
        <v>508.41899999999998</v>
      </c>
      <c r="T1787" s="122">
        <v>505.02199999999999</v>
      </c>
      <c r="U1787" s="123">
        <f t="shared" si="882"/>
        <v>3.3969999999999914</v>
      </c>
      <c r="V1787" s="124">
        <f t="shared" si="883"/>
        <v>0.67264396402532789</v>
      </c>
      <c r="W1787" s="121" t="s">
        <v>6466</v>
      </c>
      <c r="X1787" s="122">
        <v>209</v>
      </c>
      <c r="Y1787" s="122">
        <v>214</v>
      </c>
      <c r="Z1787" s="123">
        <f t="shared" si="884"/>
        <v>-5</v>
      </c>
      <c r="AA1787" s="124">
        <f t="shared" si="880"/>
        <v>-2.3364485981308412</v>
      </c>
      <c r="AB1787" s="28" t="s">
        <v>6930</v>
      </c>
      <c r="AC1787" s="122">
        <v>164</v>
      </c>
      <c r="AD1787" s="122">
        <v>164</v>
      </c>
      <c r="AE1787" s="123">
        <f t="shared" si="885"/>
        <v>0</v>
      </c>
      <c r="AF1787" s="29">
        <f t="shared" si="886"/>
        <v>0</v>
      </c>
      <c r="AG1787" s="28" t="s">
        <v>10159</v>
      </c>
      <c r="AH1787" s="122">
        <v>68</v>
      </c>
      <c r="AI1787" s="122">
        <v>68</v>
      </c>
      <c r="AJ1787" s="123">
        <f t="shared" si="887"/>
        <v>0</v>
      </c>
      <c r="AK1787" s="124">
        <f t="shared" si="888"/>
        <v>0</v>
      </c>
      <c r="AL1787" s="28" t="s">
        <v>7349</v>
      </c>
      <c r="AM1787" s="122">
        <v>29</v>
      </c>
      <c r="AN1787" s="122">
        <v>20</v>
      </c>
      <c r="AO1787" s="123">
        <f t="shared" si="889"/>
        <v>9</v>
      </c>
      <c r="AP1787" s="29">
        <f t="shared" si="890"/>
        <v>45</v>
      </c>
      <c r="AQ1787" s="28" t="s">
        <v>10170</v>
      </c>
      <c r="AR1787" s="122">
        <v>20</v>
      </c>
      <c r="AS1787" s="122">
        <v>20</v>
      </c>
      <c r="AT1787" s="123">
        <f t="shared" si="896"/>
        <v>0</v>
      </c>
      <c r="AU1787" s="124">
        <f t="shared" si="897"/>
        <v>0</v>
      </c>
      <c r="AV1787" s="9" t="s">
        <v>12421</v>
      </c>
      <c r="AX1787" s="129"/>
      <c r="AY1787" s="139"/>
      <c r="AZ1787" s="139"/>
    </row>
    <row r="1788" spans="3:52" ht="50" customHeight="1">
      <c r="C1788" s="52" t="s">
        <v>6319</v>
      </c>
      <c r="D1788" s="130" t="s">
        <v>4080</v>
      </c>
      <c r="E1788" s="131" t="s">
        <v>6368</v>
      </c>
      <c r="F1788" s="132" t="s">
        <v>4081</v>
      </c>
      <c r="G1788" s="125">
        <v>3104.788</v>
      </c>
      <c r="H1788" s="122">
        <v>3069.0680000000002</v>
      </c>
      <c r="I1788" s="123">
        <f t="shared" si="892"/>
        <v>35.7199999999998</v>
      </c>
      <c r="J1788" s="124">
        <f t="shared" si="893"/>
        <v>1.1638712469062202</v>
      </c>
      <c r="K1788" s="125">
        <v>1920.0350000000001</v>
      </c>
      <c r="L1788" s="122">
        <v>2085.35</v>
      </c>
      <c r="M1788" s="123">
        <f t="shared" si="894"/>
        <v>-165.31499999999983</v>
      </c>
      <c r="N1788" s="124">
        <f t="shared" si="881"/>
        <v>-7.9274462320473704</v>
      </c>
      <c r="O1788" s="125">
        <v>847.47699999999998</v>
      </c>
      <c r="P1788" s="122">
        <v>666.68</v>
      </c>
      <c r="Q1788" s="123">
        <f t="shared" si="895"/>
        <v>180.79700000000003</v>
      </c>
      <c r="R1788" s="124">
        <f t="shared" si="891"/>
        <v>27.119007619847608</v>
      </c>
      <c r="S1788" s="125">
        <v>337.27600000000001</v>
      </c>
      <c r="T1788" s="122">
        <v>317.03800000000001</v>
      </c>
      <c r="U1788" s="123">
        <f t="shared" si="882"/>
        <v>20.238</v>
      </c>
      <c r="V1788" s="124">
        <f t="shared" si="883"/>
        <v>6.3834619193913662</v>
      </c>
      <c r="W1788" s="121" t="s">
        <v>7437</v>
      </c>
      <c r="X1788" s="122">
        <v>278</v>
      </c>
      <c r="Y1788" s="122">
        <v>278</v>
      </c>
      <c r="Z1788" s="123">
        <f t="shared" si="884"/>
        <v>0</v>
      </c>
      <c r="AA1788" s="124">
        <f t="shared" si="880"/>
        <v>0</v>
      </c>
      <c r="AB1788" s="28" t="s">
        <v>7330</v>
      </c>
      <c r="AC1788" s="122">
        <v>59</v>
      </c>
      <c r="AD1788" s="122">
        <v>39</v>
      </c>
      <c r="AE1788" s="123">
        <f t="shared" si="885"/>
        <v>20</v>
      </c>
      <c r="AF1788" s="29">
        <f t="shared" si="886"/>
        <v>51.282051282051277</v>
      </c>
      <c r="AG1788" s="122" t="s">
        <v>6421</v>
      </c>
      <c r="AH1788" s="122" t="s">
        <v>6421</v>
      </c>
      <c r="AI1788" s="122" t="s">
        <v>6421</v>
      </c>
      <c r="AJ1788" s="122" t="s">
        <v>6421</v>
      </c>
      <c r="AK1788" s="122" t="s">
        <v>6421</v>
      </c>
      <c r="AL1788" s="28" t="s">
        <v>6421</v>
      </c>
      <c r="AM1788" s="122" t="s">
        <v>6421</v>
      </c>
      <c r="AN1788" s="122" t="s">
        <v>6421</v>
      </c>
      <c r="AO1788" s="123" t="s">
        <v>6421</v>
      </c>
      <c r="AP1788" s="29" t="s">
        <v>6421</v>
      </c>
      <c r="AQ1788" s="28" t="s">
        <v>6421</v>
      </c>
      <c r="AR1788" s="122" t="s">
        <v>6421</v>
      </c>
      <c r="AS1788" s="122" t="s">
        <v>6421</v>
      </c>
      <c r="AT1788" s="123" t="s">
        <v>6421</v>
      </c>
      <c r="AU1788" s="124" t="s">
        <v>6421</v>
      </c>
      <c r="AV1788" s="9" t="s">
        <v>12422</v>
      </c>
      <c r="AX1788" s="129"/>
      <c r="AY1788" s="139"/>
      <c r="AZ1788" s="139"/>
    </row>
    <row r="1789" spans="3:52" ht="50" customHeight="1">
      <c r="C1789" s="52" t="s">
        <v>6319</v>
      </c>
      <c r="D1789" s="130" t="s">
        <v>4082</v>
      </c>
      <c r="E1789" s="131" t="s">
        <v>6368</v>
      </c>
      <c r="F1789" s="132" t="s">
        <v>4083</v>
      </c>
      <c r="G1789" s="125">
        <v>2139.9609999999998</v>
      </c>
      <c r="H1789" s="122">
        <v>2192.2860000000001</v>
      </c>
      <c r="I1789" s="123">
        <f t="shared" si="892"/>
        <v>-52.325000000000273</v>
      </c>
      <c r="J1789" s="124">
        <f t="shared" si="893"/>
        <v>-2.3867780025051601</v>
      </c>
      <c r="K1789" s="125">
        <v>854.25699999999995</v>
      </c>
      <c r="L1789" s="122">
        <v>927.70100000000002</v>
      </c>
      <c r="M1789" s="123">
        <f t="shared" si="894"/>
        <v>-73.444000000000074</v>
      </c>
      <c r="N1789" s="124">
        <f t="shared" si="881"/>
        <v>-7.9167749091571604</v>
      </c>
      <c r="O1789" s="125">
        <v>2.7E-2</v>
      </c>
      <c r="P1789" s="122">
        <v>83.102999999999994</v>
      </c>
      <c r="Q1789" s="123">
        <f t="shared" si="895"/>
        <v>-83.075999999999993</v>
      </c>
      <c r="R1789" s="124">
        <f t="shared" si="891"/>
        <v>-99.967510198187796</v>
      </c>
      <c r="S1789" s="125">
        <v>1285.6769999999999</v>
      </c>
      <c r="T1789" s="122">
        <v>1181.482</v>
      </c>
      <c r="U1789" s="123">
        <f t="shared" si="882"/>
        <v>104.19499999999994</v>
      </c>
      <c r="V1789" s="124">
        <f t="shared" si="883"/>
        <v>8.8190086687736198</v>
      </c>
      <c r="W1789" s="121" t="s">
        <v>7333</v>
      </c>
      <c r="X1789" s="122">
        <v>629</v>
      </c>
      <c r="Y1789" s="122">
        <v>644</v>
      </c>
      <c r="Z1789" s="123">
        <f t="shared" si="884"/>
        <v>-15</v>
      </c>
      <c r="AA1789" s="124">
        <f t="shared" si="880"/>
        <v>-2.329192546583851</v>
      </c>
      <c r="AB1789" s="28" t="s">
        <v>10171</v>
      </c>
      <c r="AC1789" s="122">
        <v>227</v>
      </c>
      <c r="AD1789" s="122">
        <v>167</v>
      </c>
      <c r="AE1789" s="123">
        <f t="shared" si="885"/>
        <v>60</v>
      </c>
      <c r="AF1789" s="29">
        <f t="shared" si="886"/>
        <v>35.928143712574851</v>
      </c>
      <c r="AG1789" s="28" t="s">
        <v>7492</v>
      </c>
      <c r="AH1789" s="122">
        <v>178</v>
      </c>
      <c r="AI1789" s="122">
        <v>178</v>
      </c>
      <c r="AJ1789" s="123">
        <f t="shared" si="887"/>
        <v>0</v>
      </c>
      <c r="AK1789" s="124">
        <f t="shared" si="888"/>
        <v>0</v>
      </c>
      <c r="AL1789" s="28" t="s">
        <v>6930</v>
      </c>
      <c r="AM1789" s="122">
        <v>126</v>
      </c>
      <c r="AN1789" s="122">
        <v>128</v>
      </c>
      <c r="AO1789" s="123">
        <f t="shared" si="889"/>
        <v>-2</v>
      </c>
      <c r="AP1789" s="29">
        <f t="shared" si="890"/>
        <v>-1.5625</v>
      </c>
      <c r="AQ1789" s="28" t="s">
        <v>10172</v>
      </c>
      <c r="AR1789" s="122">
        <v>100</v>
      </c>
      <c r="AS1789" s="122">
        <v>30</v>
      </c>
      <c r="AT1789" s="123">
        <f t="shared" si="896"/>
        <v>70</v>
      </c>
      <c r="AU1789" s="124">
        <f t="shared" si="897"/>
        <v>233.33333333333334</v>
      </c>
      <c r="AV1789" s="9" t="s">
        <v>12423</v>
      </c>
      <c r="AX1789" s="129"/>
      <c r="AY1789" s="139"/>
      <c r="AZ1789" s="139"/>
    </row>
    <row r="1790" spans="3:52" ht="50" customHeight="1">
      <c r="C1790" s="52" t="s">
        <v>6319</v>
      </c>
      <c r="D1790" s="130" t="s">
        <v>4084</v>
      </c>
      <c r="E1790" s="131" t="s">
        <v>6368</v>
      </c>
      <c r="F1790" s="132" t="s">
        <v>4085</v>
      </c>
      <c r="G1790" s="125">
        <v>2632.7040000000002</v>
      </c>
      <c r="H1790" s="122">
        <v>2623.087</v>
      </c>
      <c r="I1790" s="123">
        <f t="shared" si="892"/>
        <v>9.6170000000001892</v>
      </c>
      <c r="J1790" s="124">
        <f t="shared" si="893"/>
        <v>0.3666290900759368</v>
      </c>
      <c r="K1790" s="125">
        <v>822.37400000000002</v>
      </c>
      <c r="L1790" s="122">
        <v>820.01099999999997</v>
      </c>
      <c r="M1790" s="123">
        <f t="shared" si="894"/>
        <v>2.3630000000000564</v>
      </c>
      <c r="N1790" s="124">
        <f t="shared" si="881"/>
        <v>0.28816686605424274</v>
      </c>
      <c r="O1790" s="125">
        <v>433.76299999999998</v>
      </c>
      <c r="P1790" s="122">
        <v>432.10500000000002</v>
      </c>
      <c r="Q1790" s="123">
        <f t="shared" si="895"/>
        <v>1.6579999999999586</v>
      </c>
      <c r="R1790" s="124">
        <f t="shared" si="891"/>
        <v>0.38370303514191195</v>
      </c>
      <c r="S1790" s="125">
        <v>1376.567</v>
      </c>
      <c r="T1790" s="122">
        <v>1370.971</v>
      </c>
      <c r="U1790" s="123">
        <f t="shared" si="882"/>
        <v>5.5960000000000036</v>
      </c>
      <c r="V1790" s="124">
        <f t="shared" si="883"/>
        <v>0.40817785350674834</v>
      </c>
      <c r="W1790" s="121" t="s">
        <v>10173</v>
      </c>
      <c r="X1790" s="122">
        <v>878</v>
      </c>
      <c r="Y1790" s="122">
        <v>878</v>
      </c>
      <c r="Z1790" s="123">
        <f t="shared" si="884"/>
        <v>0</v>
      </c>
      <c r="AA1790" s="124">
        <f t="shared" si="880"/>
        <v>0</v>
      </c>
      <c r="AB1790" s="28" t="s">
        <v>10174</v>
      </c>
      <c r="AC1790" s="122">
        <v>310</v>
      </c>
      <c r="AD1790" s="122">
        <v>309</v>
      </c>
      <c r="AE1790" s="123">
        <f t="shared" si="885"/>
        <v>1</v>
      </c>
      <c r="AF1790" s="29">
        <f t="shared" si="886"/>
        <v>0.3236245954692557</v>
      </c>
      <c r="AG1790" s="28" t="s">
        <v>8930</v>
      </c>
      <c r="AH1790" s="122">
        <v>123</v>
      </c>
      <c r="AI1790" s="122">
        <v>123</v>
      </c>
      <c r="AJ1790" s="123">
        <f t="shared" si="887"/>
        <v>0</v>
      </c>
      <c r="AK1790" s="124">
        <f t="shared" si="888"/>
        <v>0</v>
      </c>
      <c r="AL1790" s="28" t="s">
        <v>7377</v>
      </c>
      <c r="AM1790" s="122">
        <v>47</v>
      </c>
      <c r="AN1790" s="122">
        <v>43</v>
      </c>
      <c r="AO1790" s="123">
        <f t="shared" si="889"/>
        <v>4</v>
      </c>
      <c r="AP1790" s="29">
        <f t="shared" si="890"/>
        <v>9.3023255813953494</v>
      </c>
      <c r="AQ1790" s="28" t="s">
        <v>7374</v>
      </c>
      <c r="AR1790" s="122">
        <v>13</v>
      </c>
      <c r="AS1790" s="122">
        <v>13</v>
      </c>
      <c r="AT1790" s="123">
        <f t="shared" si="896"/>
        <v>0</v>
      </c>
      <c r="AU1790" s="124">
        <f t="shared" si="897"/>
        <v>0</v>
      </c>
      <c r="AV1790" s="9" t="s">
        <v>10175</v>
      </c>
      <c r="AX1790" s="129"/>
      <c r="AY1790" s="139"/>
      <c r="AZ1790" s="139"/>
    </row>
    <row r="1791" spans="3:52" ht="50" customHeight="1">
      <c r="C1791" s="52" t="s">
        <v>6319</v>
      </c>
      <c r="D1791" s="130" t="s">
        <v>4086</v>
      </c>
      <c r="E1791" s="131" t="s">
        <v>6368</v>
      </c>
      <c r="F1791" s="132" t="s">
        <v>4087</v>
      </c>
      <c r="G1791" s="125">
        <v>500.63499999999999</v>
      </c>
      <c r="H1791" s="122">
        <v>474.66</v>
      </c>
      <c r="I1791" s="123">
        <f t="shared" si="892"/>
        <v>25.974999999999966</v>
      </c>
      <c r="J1791" s="124">
        <f t="shared" si="893"/>
        <v>5.4723380946361537</v>
      </c>
      <c r="K1791" s="125">
        <v>400.05799999999999</v>
      </c>
      <c r="L1791" s="122">
        <v>396.3</v>
      </c>
      <c r="M1791" s="123">
        <f t="shared" si="894"/>
        <v>3.7579999999999814</v>
      </c>
      <c r="N1791" s="124">
        <f t="shared" si="881"/>
        <v>0.94827151148119626</v>
      </c>
      <c r="O1791" s="125">
        <v>23.559000000000001</v>
      </c>
      <c r="P1791" s="122">
        <v>24.731000000000002</v>
      </c>
      <c r="Q1791" s="123">
        <f t="shared" si="895"/>
        <v>-1.1720000000000006</v>
      </c>
      <c r="R1791" s="124">
        <f t="shared" si="891"/>
        <v>-4.7389915490679737</v>
      </c>
      <c r="S1791" s="125">
        <v>77.018000000000001</v>
      </c>
      <c r="T1791" s="122">
        <v>53.628999999999998</v>
      </c>
      <c r="U1791" s="123">
        <f t="shared" si="882"/>
        <v>23.389000000000003</v>
      </c>
      <c r="V1791" s="124">
        <f t="shared" si="883"/>
        <v>43.61259766171289</v>
      </c>
      <c r="W1791" s="121" t="s">
        <v>7333</v>
      </c>
      <c r="X1791" s="122">
        <v>67</v>
      </c>
      <c r="Y1791" s="122">
        <v>54</v>
      </c>
      <c r="Z1791" s="123">
        <f t="shared" si="884"/>
        <v>13</v>
      </c>
      <c r="AA1791" s="124">
        <f t="shared" si="880"/>
        <v>24.074074074074073</v>
      </c>
      <c r="AB1791" s="28" t="s">
        <v>7330</v>
      </c>
      <c r="AC1791" s="122">
        <v>7</v>
      </c>
      <c r="AD1791" s="122">
        <v>5</v>
      </c>
      <c r="AE1791" s="123">
        <f t="shared" si="885"/>
        <v>2</v>
      </c>
      <c r="AF1791" s="29">
        <f t="shared" si="886"/>
        <v>40</v>
      </c>
      <c r="AG1791" s="28" t="s">
        <v>10176</v>
      </c>
      <c r="AH1791" s="122">
        <v>2</v>
      </c>
      <c r="AI1791" s="122">
        <v>2</v>
      </c>
      <c r="AJ1791" s="123">
        <f t="shared" si="887"/>
        <v>0</v>
      </c>
      <c r="AK1791" s="124">
        <f t="shared" si="888"/>
        <v>0</v>
      </c>
      <c r="AL1791" s="28" t="s">
        <v>7819</v>
      </c>
      <c r="AM1791" s="122">
        <v>0</v>
      </c>
      <c r="AN1791" s="122">
        <v>0</v>
      </c>
      <c r="AO1791" s="123">
        <f t="shared" si="889"/>
        <v>0</v>
      </c>
      <c r="AP1791" s="29" t="e">
        <f t="shared" si="890"/>
        <v>#DIV/0!</v>
      </c>
      <c r="AQ1791" s="28" t="s">
        <v>6421</v>
      </c>
      <c r="AR1791" s="122" t="s">
        <v>6421</v>
      </c>
      <c r="AS1791" s="122" t="s">
        <v>6421</v>
      </c>
      <c r="AT1791" s="123" t="s">
        <v>6421</v>
      </c>
      <c r="AU1791" s="124" t="s">
        <v>6421</v>
      </c>
      <c r="AV1791" s="9" t="s">
        <v>10177</v>
      </c>
      <c r="AX1791" s="129"/>
      <c r="AY1791" s="139"/>
      <c r="AZ1791" s="139"/>
    </row>
    <row r="1792" spans="3:52" ht="50" customHeight="1">
      <c r="C1792" s="52" t="s">
        <v>6319</v>
      </c>
      <c r="D1792" s="106" t="s">
        <v>4088</v>
      </c>
      <c r="E1792" s="107" t="s">
        <v>6368</v>
      </c>
      <c r="F1792" s="108" t="s">
        <v>4089</v>
      </c>
      <c r="G1792" s="125">
        <v>5051.6620000000003</v>
      </c>
      <c r="H1792" s="122">
        <v>5205.8310000000001</v>
      </c>
      <c r="I1792" s="123">
        <f t="shared" si="892"/>
        <v>-154.16899999999987</v>
      </c>
      <c r="J1792" s="124">
        <f t="shared" si="893"/>
        <v>-2.9614676312004722</v>
      </c>
      <c r="K1792" s="125">
        <v>385.9</v>
      </c>
      <c r="L1792" s="122">
        <v>667.41700000000003</v>
      </c>
      <c r="M1792" s="123">
        <f t="shared" si="894"/>
        <v>-281.51700000000005</v>
      </c>
      <c r="N1792" s="124">
        <f t="shared" si="881"/>
        <v>-42.180076324097229</v>
      </c>
      <c r="O1792" s="125">
        <v>164.25399999999999</v>
      </c>
      <c r="P1792" s="122">
        <v>163.80600000000001</v>
      </c>
      <c r="Q1792" s="123">
        <f t="shared" si="895"/>
        <v>0.44799999999997908</v>
      </c>
      <c r="R1792" s="124">
        <f t="shared" si="891"/>
        <v>0.27349425539966732</v>
      </c>
      <c r="S1792" s="125">
        <v>4501.5079999999998</v>
      </c>
      <c r="T1792" s="122">
        <v>4374.6080000000002</v>
      </c>
      <c r="U1792" s="123">
        <f t="shared" si="882"/>
        <v>126.89999999999964</v>
      </c>
      <c r="V1792" s="124">
        <f t="shared" si="883"/>
        <v>2.9008313430597581</v>
      </c>
      <c r="W1792" s="121" t="s">
        <v>10178</v>
      </c>
      <c r="X1792" s="122">
        <v>3205</v>
      </c>
      <c r="Y1792" s="122">
        <v>3222</v>
      </c>
      <c r="Z1792" s="123">
        <f t="shared" si="884"/>
        <v>-17</v>
      </c>
      <c r="AA1792" s="124">
        <f t="shared" si="880"/>
        <v>-0.52762259466170081</v>
      </c>
      <c r="AB1792" s="28" t="s">
        <v>7519</v>
      </c>
      <c r="AC1792" s="122">
        <v>847</v>
      </c>
      <c r="AD1792" s="122">
        <v>727</v>
      </c>
      <c r="AE1792" s="123">
        <f t="shared" si="885"/>
        <v>120</v>
      </c>
      <c r="AF1792" s="29">
        <f t="shared" si="886"/>
        <v>16.506189821182943</v>
      </c>
      <c r="AG1792" s="28" t="s">
        <v>10179</v>
      </c>
      <c r="AH1792" s="122">
        <v>150</v>
      </c>
      <c r="AI1792" s="122">
        <v>150</v>
      </c>
      <c r="AJ1792" s="123">
        <f t="shared" si="887"/>
        <v>0</v>
      </c>
      <c r="AK1792" s="124">
        <f t="shared" si="888"/>
        <v>0</v>
      </c>
      <c r="AL1792" s="28" t="s">
        <v>6467</v>
      </c>
      <c r="AM1792" s="122">
        <v>100</v>
      </c>
      <c r="AN1792" s="122">
        <v>100</v>
      </c>
      <c r="AO1792" s="123">
        <f t="shared" si="889"/>
        <v>0</v>
      </c>
      <c r="AP1792" s="29">
        <f t="shared" si="890"/>
        <v>0</v>
      </c>
      <c r="AQ1792" s="28" t="s">
        <v>10144</v>
      </c>
      <c r="AR1792" s="122">
        <v>87</v>
      </c>
      <c r="AS1792" s="122">
        <v>87</v>
      </c>
      <c r="AT1792" s="123">
        <f t="shared" si="896"/>
        <v>0</v>
      </c>
      <c r="AU1792" s="124">
        <f t="shared" si="897"/>
        <v>0</v>
      </c>
      <c r="AV1792" s="9" t="s">
        <v>12424</v>
      </c>
      <c r="AX1792" s="129"/>
      <c r="AY1792" s="139"/>
      <c r="AZ1792" s="139"/>
    </row>
    <row r="1793" spans="3:52" ht="50" customHeight="1">
      <c r="C1793" s="52" t="s">
        <v>6319</v>
      </c>
      <c r="D1793" s="106" t="s">
        <v>4090</v>
      </c>
      <c r="E1793" s="107" t="s">
        <v>6368</v>
      </c>
      <c r="F1793" s="108" t="s">
        <v>4091</v>
      </c>
      <c r="G1793" s="125">
        <v>1077.9860000000001</v>
      </c>
      <c r="H1793" s="122">
        <v>993.75599999999997</v>
      </c>
      <c r="I1793" s="123">
        <f t="shared" si="892"/>
        <v>84.230000000000132</v>
      </c>
      <c r="J1793" s="124">
        <f t="shared" si="893"/>
        <v>8.4759236673791296</v>
      </c>
      <c r="K1793" s="125">
        <v>975.19100000000003</v>
      </c>
      <c r="L1793" s="122">
        <v>950.02</v>
      </c>
      <c r="M1793" s="123">
        <f t="shared" si="894"/>
        <v>25.171000000000049</v>
      </c>
      <c r="N1793" s="124">
        <f t="shared" si="881"/>
        <v>2.649523167933312</v>
      </c>
      <c r="O1793" s="125">
        <v>7.6130000000000004</v>
      </c>
      <c r="P1793" s="122">
        <v>0.747</v>
      </c>
      <c r="Q1793" s="123">
        <f t="shared" si="895"/>
        <v>6.8660000000000005</v>
      </c>
      <c r="R1793" s="124">
        <f t="shared" si="891"/>
        <v>919.14323962516744</v>
      </c>
      <c r="S1793" s="125">
        <v>95.182000000000002</v>
      </c>
      <c r="T1793" s="122">
        <v>42.988999999999997</v>
      </c>
      <c r="U1793" s="123">
        <f t="shared" si="882"/>
        <v>52.193000000000005</v>
      </c>
      <c r="V1793" s="124">
        <f t="shared" si="883"/>
        <v>121.41012817232317</v>
      </c>
      <c r="W1793" s="121" t="s">
        <v>7333</v>
      </c>
      <c r="X1793" s="122">
        <v>62</v>
      </c>
      <c r="Y1793" s="122">
        <v>11</v>
      </c>
      <c r="Z1793" s="123">
        <f t="shared" si="884"/>
        <v>51</v>
      </c>
      <c r="AA1793" s="124">
        <f t="shared" si="880"/>
        <v>463.63636363636368</v>
      </c>
      <c r="AB1793" s="28" t="s">
        <v>9800</v>
      </c>
      <c r="AC1793" s="122">
        <v>20</v>
      </c>
      <c r="AD1793" s="122">
        <v>18</v>
      </c>
      <c r="AE1793" s="123">
        <f t="shared" si="885"/>
        <v>2</v>
      </c>
      <c r="AF1793" s="29">
        <f t="shared" si="886"/>
        <v>11.111111111111111</v>
      </c>
      <c r="AG1793" s="28" t="s">
        <v>7351</v>
      </c>
      <c r="AH1793" s="122">
        <v>12</v>
      </c>
      <c r="AI1793" s="122">
        <v>13</v>
      </c>
      <c r="AJ1793" s="123">
        <f t="shared" si="887"/>
        <v>-1</v>
      </c>
      <c r="AK1793" s="124">
        <f t="shared" si="888"/>
        <v>-7.6923076923076925</v>
      </c>
      <c r="AL1793" s="28" t="s">
        <v>10180</v>
      </c>
      <c r="AM1793" s="122">
        <v>2</v>
      </c>
      <c r="AN1793" s="122">
        <v>1</v>
      </c>
      <c r="AO1793" s="123">
        <f t="shared" si="889"/>
        <v>1</v>
      </c>
      <c r="AP1793" s="29">
        <f t="shared" si="890"/>
        <v>100</v>
      </c>
      <c r="AQ1793" s="28" t="s">
        <v>6993</v>
      </c>
      <c r="AR1793" s="122">
        <v>0</v>
      </c>
      <c r="AS1793" s="122">
        <v>0</v>
      </c>
      <c r="AT1793" s="123">
        <f t="shared" si="896"/>
        <v>0</v>
      </c>
      <c r="AU1793" s="124" t="e">
        <f t="shared" si="897"/>
        <v>#DIV/0!</v>
      </c>
      <c r="AV1793" s="9" t="s">
        <v>10181</v>
      </c>
      <c r="AX1793" s="129"/>
      <c r="AY1793" s="139"/>
      <c r="AZ1793" s="139"/>
    </row>
    <row r="1794" spans="3:52" ht="50" customHeight="1">
      <c r="C1794" s="52" t="s">
        <v>6319</v>
      </c>
      <c r="D1794" s="130" t="s">
        <v>4092</v>
      </c>
      <c r="E1794" s="131" t="s">
        <v>6368</v>
      </c>
      <c r="F1794" s="132" t="s">
        <v>4093</v>
      </c>
      <c r="G1794" s="125">
        <v>7005.6620000000003</v>
      </c>
      <c r="H1794" s="122">
        <v>6673.549</v>
      </c>
      <c r="I1794" s="123">
        <f t="shared" si="892"/>
        <v>332.11300000000028</v>
      </c>
      <c r="J1794" s="124">
        <f t="shared" si="893"/>
        <v>4.9765574509155517</v>
      </c>
      <c r="K1794" s="125">
        <v>3620.1550000000002</v>
      </c>
      <c r="L1794" s="122">
        <v>3226.3409999999999</v>
      </c>
      <c r="M1794" s="123">
        <f t="shared" si="894"/>
        <v>393.81400000000031</v>
      </c>
      <c r="N1794" s="124">
        <f t="shared" si="881"/>
        <v>12.206211308724042</v>
      </c>
      <c r="O1794" s="125">
        <v>1390.5509999999999</v>
      </c>
      <c r="P1794" s="122">
        <v>1387.7239999999999</v>
      </c>
      <c r="Q1794" s="123">
        <f t="shared" si="895"/>
        <v>2.8269999999999982</v>
      </c>
      <c r="R1794" s="124">
        <f t="shared" si="891"/>
        <v>0.2037148597271502</v>
      </c>
      <c r="S1794" s="125">
        <v>1994.9559999999999</v>
      </c>
      <c r="T1794" s="122">
        <v>2059.4839999999999</v>
      </c>
      <c r="U1794" s="123">
        <f t="shared" si="882"/>
        <v>-64.52800000000002</v>
      </c>
      <c r="V1794" s="124">
        <f t="shared" si="883"/>
        <v>-3.1332120084448349</v>
      </c>
      <c r="W1794" s="121" t="s">
        <v>7333</v>
      </c>
      <c r="X1794" s="122">
        <v>1422</v>
      </c>
      <c r="Y1794" s="122">
        <v>1466</v>
      </c>
      <c r="Z1794" s="123">
        <f t="shared" si="884"/>
        <v>-44</v>
      </c>
      <c r="AA1794" s="124">
        <f t="shared" si="880"/>
        <v>-3.0013642564802185</v>
      </c>
      <c r="AB1794" s="28" t="s">
        <v>6930</v>
      </c>
      <c r="AC1794" s="122">
        <v>275</v>
      </c>
      <c r="AD1794" s="122">
        <v>275</v>
      </c>
      <c r="AE1794" s="123">
        <f t="shared" si="885"/>
        <v>0</v>
      </c>
      <c r="AF1794" s="29">
        <f t="shared" si="886"/>
        <v>0</v>
      </c>
      <c r="AG1794" s="28" t="s">
        <v>7626</v>
      </c>
      <c r="AH1794" s="122">
        <v>145</v>
      </c>
      <c r="AI1794" s="122">
        <v>168</v>
      </c>
      <c r="AJ1794" s="123">
        <f t="shared" si="887"/>
        <v>-23</v>
      </c>
      <c r="AK1794" s="124">
        <f t="shared" si="888"/>
        <v>-13.690476190476192</v>
      </c>
      <c r="AL1794" s="28" t="s">
        <v>10182</v>
      </c>
      <c r="AM1794" s="122">
        <v>58</v>
      </c>
      <c r="AN1794" s="122">
        <v>58</v>
      </c>
      <c r="AO1794" s="123">
        <v>0</v>
      </c>
      <c r="AP1794" s="29">
        <v>0</v>
      </c>
      <c r="AQ1794" s="28" t="s">
        <v>10183</v>
      </c>
      <c r="AR1794" s="122">
        <v>48</v>
      </c>
      <c r="AS1794" s="122">
        <v>49</v>
      </c>
      <c r="AT1794" s="123">
        <f t="shared" si="896"/>
        <v>-1</v>
      </c>
      <c r="AU1794" s="124">
        <f t="shared" si="897"/>
        <v>-2.0408163265306123</v>
      </c>
      <c r="AV1794" s="9" t="s">
        <v>12425</v>
      </c>
      <c r="AX1794" s="129"/>
      <c r="AY1794" s="139"/>
      <c r="AZ1794" s="139"/>
    </row>
    <row r="1795" spans="3:52" ht="50" customHeight="1">
      <c r="C1795" s="52" t="s">
        <v>6319</v>
      </c>
      <c r="D1795" s="130" t="s">
        <v>4094</v>
      </c>
      <c r="E1795" s="131" t="s">
        <v>6368</v>
      </c>
      <c r="F1795" s="132" t="s">
        <v>4095</v>
      </c>
      <c r="G1795" s="125">
        <v>2833.7260000000001</v>
      </c>
      <c r="H1795" s="122">
        <v>2774.6889999999999</v>
      </c>
      <c r="I1795" s="123">
        <f t="shared" si="892"/>
        <v>59.037000000000262</v>
      </c>
      <c r="J1795" s="124">
        <f t="shared" si="893"/>
        <v>2.1276979149735435</v>
      </c>
      <c r="K1795" s="125">
        <v>1814.903</v>
      </c>
      <c r="L1795" s="122">
        <v>1813.33</v>
      </c>
      <c r="M1795" s="123">
        <f t="shared" si="894"/>
        <v>1.5730000000000928</v>
      </c>
      <c r="N1795" s="124">
        <f t="shared" si="881"/>
        <v>8.6746482989863552E-2</v>
      </c>
      <c r="O1795" s="125">
        <v>248.32599999999999</v>
      </c>
      <c r="P1795" s="122">
        <v>228.303</v>
      </c>
      <c r="Q1795" s="123">
        <f t="shared" si="895"/>
        <v>20.022999999999996</v>
      </c>
      <c r="R1795" s="124">
        <f t="shared" si="891"/>
        <v>8.7703621941016969</v>
      </c>
      <c r="S1795" s="125">
        <v>770.49699999999996</v>
      </c>
      <c r="T1795" s="122">
        <v>733.05600000000004</v>
      </c>
      <c r="U1795" s="123">
        <f t="shared" si="882"/>
        <v>37.440999999999917</v>
      </c>
      <c r="V1795" s="124">
        <f t="shared" si="883"/>
        <v>5.1075224812292532</v>
      </c>
      <c r="W1795" s="121" t="s">
        <v>6930</v>
      </c>
      <c r="X1795" s="122">
        <v>291</v>
      </c>
      <c r="Y1795" s="122">
        <v>291</v>
      </c>
      <c r="Z1795" s="123">
        <f t="shared" si="884"/>
        <v>0</v>
      </c>
      <c r="AA1795" s="124">
        <f t="shared" si="880"/>
        <v>0</v>
      </c>
      <c r="AB1795" s="28" t="s">
        <v>10184</v>
      </c>
      <c r="AC1795" s="122">
        <v>275</v>
      </c>
      <c r="AD1795" s="122">
        <v>238</v>
      </c>
      <c r="AE1795" s="123">
        <f t="shared" si="885"/>
        <v>37</v>
      </c>
      <c r="AF1795" s="29">
        <f t="shared" si="886"/>
        <v>15.546218487394958</v>
      </c>
      <c r="AG1795" s="28" t="s">
        <v>6993</v>
      </c>
      <c r="AH1795" s="122">
        <v>76</v>
      </c>
      <c r="AI1795" s="122">
        <v>95</v>
      </c>
      <c r="AJ1795" s="123">
        <f t="shared" si="887"/>
        <v>-19</v>
      </c>
      <c r="AK1795" s="124">
        <f t="shared" si="888"/>
        <v>-20</v>
      </c>
      <c r="AL1795" s="28" t="s">
        <v>8892</v>
      </c>
      <c r="AM1795" s="122">
        <v>46</v>
      </c>
      <c r="AN1795" s="122">
        <v>46</v>
      </c>
      <c r="AO1795" s="123">
        <f t="shared" si="889"/>
        <v>0</v>
      </c>
      <c r="AP1795" s="29">
        <f t="shared" si="890"/>
        <v>0</v>
      </c>
      <c r="AQ1795" s="28" t="s">
        <v>10185</v>
      </c>
      <c r="AR1795" s="122">
        <v>36</v>
      </c>
      <c r="AS1795" s="122">
        <v>17</v>
      </c>
      <c r="AT1795" s="123">
        <f t="shared" si="896"/>
        <v>19</v>
      </c>
      <c r="AU1795" s="124">
        <f t="shared" si="897"/>
        <v>111.76470588235294</v>
      </c>
      <c r="AV1795" s="9" t="s">
        <v>12426</v>
      </c>
      <c r="AX1795" s="129"/>
      <c r="AY1795" s="139"/>
      <c r="AZ1795" s="139"/>
    </row>
    <row r="1796" spans="3:52" ht="50" customHeight="1">
      <c r="C1796" s="52" t="s">
        <v>6319</v>
      </c>
      <c r="D1796" s="130" t="s">
        <v>4096</v>
      </c>
      <c r="E1796" s="131" t="s">
        <v>6368</v>
      </c>
      <c r="F1796" s="132" t="s">
        <v>4097</v>
      </c>
      <c r="G1796" s="125">
        <v>194.06200000000001</v>
      </c>
      <c r="H1796" s="122">
        <v>193.916</v>
      </c>
      <c r="I1796" s="123">
        <f t="shared" si="892"/>
        <v>0.14600000000001501</v>
      </c>
      <c r="J1796" s="124">
        <f t="shared" si="893"/>
        <v>7.5290331896292736E-2</v>
      </c>
      <c r="K1796" s="125">
        <v>121.09699999999999</v>
      </c>
      <c r="L1796" s="122">
        <v>120.96</v>
      </c>
      <c r="M1796" s="123">
        <f t="shared" si="894"/>
        <v>0.13700000000000045</v>
      </c>
      <c r="N1796" s="124">
        <f t="shared" si="881"/>
        <v>0.11326058201058238</v>
      </c>
      <c r="O1796" s="125">
        <v>0.45</v>
      </c>
      <c r="P1796" s="122">
        <v>0.45</v>
      </c>
      <c r="Q1796" s="123">
        <f t="shared" si="895"/>
        <v>0</v>
      </c>
      <c r="R1796" s="124">
        <f t="shared" si="891"/>
        <v>0</v>
      </c>
      <c r="S1796" s="125">
        <v>72.515000000000001</v>
      </c>
      <c r="T1796" s="122">
        <v>72.506</v>
      </c>
      <c r="U1796" s="123">
        <f t="shared" si="882"/>
        <v>9.0000000000003411E-3</v>
      </c>
      <c r="V1796" s="124">
        <f t="shared" si="883"/>
        <v>1.2412765840068878E-2</v>
      </c>
      <c r="W1796" s="121" t="s">
        <v>8944</v>
      </c>
      <c r="X1796" s="122">
        <v>70</v>
      </c>
      <c r="Y1796" s="122">
        <v>70</v>
      </c>
      <c r="Z1796" s="123">
        <v>0</v>
      </c>
      <c r="AA1796" s="124">
        <v>0</v>
      </c>
      <c r="AB1796" s="28" t="s">
        <v>8442</v>
      </c>
      <c r="AC1796" s="122">
        <v>1</v>
      </c>
      <c r="AD1796" s="122">
        <v>1</v>
      </c>
      <c r="AE1796" s="123">
        <v>0</v>
      </c>
      <c r="AF1796" s="29">
        <v>0</v>
      </c>
      <c r="AG1796" s="28" t="s">
        <v>10186</v>
      </c>
      <c r="AH1796" s="122">
        <v>1</v>
      </c>
      <c r="AI1796" s="122">
        <v>1</v>
      </c>
      <c r="AJ1796" s="123">
        <v>0</v>
      </c>
      <c r="AK1796" s="124">
        <v>0</v>
      </c>
      <c r="AL1796" s="28" t="s">
        <v>10187</v>
      </c>
      <c r="AM1796" s="122">
        <v>1</v>
      </c>
      <c r="AN1796" s="122">
        <v>1</v>
      </c>
      <c r="AO1796" s="123">
        <v>0</v>
      </c>
      <c r="AP1796" s="29">
        <v>0</v>
      </c>
      <c r="AQ1796" s="28" t="s">
        <v>6421</v>
      </c>
      <c r="AR1796" s="122" t="s">
        <v>6421</v>
      </c>
      <c r="AS1796" s="122" t="s">
        <v>6421</v>
      </c>
      <c r="AT1796" s="123" t="s">
        <v>6421</v>
      </c>
      <c r="AU1796" s="124" t="s">
        <v>6421</v>
      </c>
      <c r="AV1796" s="9" t="s">
        <v>12427</v>
      </c>
      <c r="AX1796" s="129"/>
      <c r="AY1796" s="139"/>
      <c r="AZ1796" s="139"/>
    </row>
    <row r="1797" spans="3:52" ht="50" customHeight="1">
      <c r="C1797" s="52" t="s">
        <v>6319</v>
      </c>
      <c r="D1797" s="130" t="s">
        <v>4098</v>
      </c>
      <c r="E1797" s="131" t="s">
        <v>6368</v>
      </c>
      <c r="F1797" s="132" t="s">
        <v>4099</v>
      </c>
      <c r="G1797" s="125">
        <v>1344.6189999999999</v>
      </c>
      <c r="H1797" s="122">
        <v>1500.2529999999999</v>
      </c>
      <c r="I1797" s="123">
        <f t="shared" si="892"/>
        <v>-155.63400000000001</v>
      </c>
      <c r="J1797" s="124">
        <f t="shared" si="893"/>
        <v>-10.373850277253238</v>
      </c>
      <c r="K1797" s="125">
        <v>713.06500000000005</v>
      </c>
      <c r="L1797" s="122">
        <v>812.42700000000002</v>
      </c>
      <c r="M1797" s="123">
        <f t="shared" si="894"/>
        <v>-99.361999999999966</v>
      </c>
      <c r="N1797" s="124">
        <f t="shared" si="881"/>
        <v>-12.230268073316122</v>
      </c>
      <c r="O1797" s="125">
        <v>220.86600000000001</v>
      </c>
      <c r="P1797" s="122">
        <v>234.56</v>
      </c>
      <c r="Q1797" s="123">
        <f t="shared" si="895"/>
        <v>-13.693999999999988</v>
      </c>
      <c r="R1797" s="124">
        <f t="shared" si="891"/>
        <v>-5.8381650750341008</v>
      </c>
      <c r="S1797" s="125">
        <v>410.68799999999999</v>
      </c>
      <c r="T1797" s="122">
        <v>453.26600000000002</v>
      </c>
      <c r="U1797" s="123">
        <f t="shared" si="882"/>
        <v>-42.578000000000031</v>
      </c>
      <c r="V1797" s="124">
        <f t="shared" si="883"/>
        <v>-9.3936011083999311</v>
      </c>
      <c r="W1797" s="121" t="s">
        <v>6467</v>
      </c>
      <c r="X1797" s="122">
        <v>137</v>
      </c>
      <c r="Y1797" s="122">
        <v>156</v>
      </c>
      <c r="Z1797" s="123">
        <f t="shared" si="884"/>
        <v>-19</v>
      </c>
      <c r="AA1797" s="124">
        <f t="shared" si="880"/>
        <v>-12.179487179487179</v>
      </c>
      <c r="AB1797" s="28" t="s">
        <v>10188</v>
      </c>
      <c r="AC1797" s="122">
        <v>79</v>
      </c>
      <c r="AD1797" s="122">
        <v>120</v>
      </c>
      <c r="AE1797" s="123">
        <f t="shared" si="885"/>
        <v>-41</v>
      </c>
      <c r="AF1797" s="29">
        <f t="shared" si="886"/>
        <v>-34.166666666666664</v>
      </c>
      <c r="AG1797" s="28" t="s">
        <v>7469</v>
      </c>
      <c r="AH1797" s="122">
        <v>70</v>
      </c>
      <c r="AI1797" s="122">
        <v>70</v>
      </c>
      <c r="AJ1797" s="123">
        <f t="shared" si="887"/>
        <v>0</v>
      </c>
      <c r="AK1797" s="124">
        <f t="shared" si="888"/>
        <v>0</v>
      </c>
      <c r="AL1797" s="28" t="s">
        <v>10189</v>
      </c>
      <c r="AM1797" s="122">
        <v>46</v>
      </c>
      <c r="AN1797" s="122">
        <v>26</v>
      </c>
      <c r="AO1797" s="123">
        <f t="shared" si="889"/>
        <v>20</v>
      </c>
      <c r="AP1797" s="29">
        <f t="shared" si="890"/>
        <v>76.923076923076934</v>
      </c>
      <c r="AQ1797" s="28" t="s">
        <v>10190</v>
      </c>
      <c r="AR1797" s="122">
        <v>37</v>
      </c>
      <c r="AS1797" s="122">
        <v>38</v>
      </c>
      <c r="AT1797" s="123">
        <f t="shared" si="896"/>
        <v>-1</v>
      </c>
      <c r="AU1797" s="124">
        <f t="shared" si="897"/>
        <v>-2.6315789473684208</v>
      </c>
      <c r="AV1797" s="9" t="s">
        <v>12428</v>
      </c>
      <c r="AX1797" s="129"/>
      <c r="AY1797" s="139"/>
      <c r="AZ1797" s="139"/>
    </row>
    <row r="1798" spans="3:52" ht="50" customHeight="1">
      <c r="C1798" s="52" t="s">
        <v>6319</v>
      </c>
      <c r="D1798" s="130" t="s">
        <v>4100</v>
      </c>
      <c r="E1798" s="131" t="s">
        <v>6368</v>
      </c>
      <c r="F1798" s="132" t="s">
        <v>4101</v>
      </c>
      <c r="G1798" s="125">
        <v>3562.16</v>
      </c>
      <c r="H1798" s="122">
        <v>4063.5830000000001</v>
      </c>
      <c r="I1798" s="123">
        <f t="shared" si="892"/>
        <v>-501.42300000000023</v>
      </c>
      <c r="J1798" s="124">
        <f t="shared" si="893"/>
        <v>-12.33943049766672</v>
      </c>
      <c r="K1798" s="125">
        <v>1446.3679999999999</v>
      </c>
      <c r="L1798" s="122">
        <v>1688.6949999999999</v>
      </c>
      <c r="M1798" s="123">
        <f t="shared" si="894"/>
        <v>-242.327</v>
      </c>
      <c r="N1798" s="124">
        <f t="shared" si="881"/>
        <v>-14.349956623309716</v>
      </c>
      <c r="O1798" s="125">
        <v>610.50099999999998</v>
      </c>
      <c r="P1798" s="122">
        <v>820.82799999999997</v>
      </c>
      <c r="Q1798" s="123">
        <f t="shared" si="895"/>
        <v>-210.327</v>
      </c>
      <c r="R1798" s="124">
        <f t="shared" si="891"/>
        <v>-25.623760398037103</v>
      </c>
      <c r="S1798" s="125">
        <v>1505.2909999999999</v>
      </c>
      <c r="T1798" s="122">
        <v>1554.06</v>
      </c>
      <c r="U1798" s="123">
        <f t="shared" si="882"/>
        <v>-48.769000000000005</v>
      </c>
      <c r="V1798" s="124">
        <f t="shared" si="883"/>
        <v>-3.1381671235344841</v>
      </c>
      <c r="W1798" s="121" t="s">
        <v>10191</v>
      </c>
      <c r="X1798" s="122">
        <v>416</v>
      </c>
      <c r="Y1798" s="122">
        <v>411</v>
      </c>
      <c r="Z1798" s="123">
        <v>5</v>
      </c>
      <c r="AA1798" s="124">
        <v>1.2165450121654502</v>
      </c>
      <c r="AB1798" s="28" t="s">
        <v>10192</v>
      </c>
      <c r="AC1798" s="122">
        <v>337</v>
      </c>
      <c r="AD1798" s="122">
        <v>448</v>
      </c>
      <c r="AE1798" s="123">
        <v>-111</v>
      </c>
      <c r="AF1798" s="29">
        <v>-24.776785714285715</v>
      </c>
      <c r="AG1798" s="28" t="s">
        <v>6930</v>
      </c>
      <c r="AH1798" s="122">
        <v>310</v>
      </c>
      <c r="AI1798" s="122">
        <v>308</v>
      </c>
      <c r="AJ1798" s="123">
        <v>2</v>
      </c>
      <c r="AK1798" s="124">
        <v>0.64935064935064934</v>
      </c>
      <c r="AL1798" s="28" t="s">
        <v>7333</v>
      </c>
      <c r="AM1798" s="122">
        <v>253</v>
      </c>
      <c r="AN1798" s="122">
        <v>287</v>
      </c>
      <c r="AO1798" s="123">
        <v>-34</v>
      </c>
      <c r="AP1798" s="29">
        <v>-11.846689895470384</v>
      </c>
      <c r="AQ1798" s="28" t="s">
        <v>10193</v>
      </c>
      <c r="AR1798" s="122">
        <v>85</v>
      </c>
      <c r="AS1798" s="122">
        <v>0</v>
      </c>
      <c r="AT1798" s="123">
        <v>85</v>
      </c>
      <c r="AU1798" s="124" t="e">
        <v>#DIV/0!</v>
      </c>
      <c r="AV1798" s="9" t="s">
        <v>12429</v>
      </c>
      <c r="AX1798" s="129"/>
      <c r="AY1798" s="139"/>
      <c r="AZ1798" s="139"/>
    </row>
    <row r="1799" spans="3:52" ht="50" customHeight="1">
      <c r="C1799" s="52" t="s">
        <v>6319</v>
      </c>
      <c r="D1799" s="130" t="s">
        <v>4102</v>
      </c>
      <c r="E1799" s="131" t="s">
        <v>6368</v>
      </c>
      <c r="F1799" s="132" t="s">
        <v>4103</v>
      </c>
      <c r="G1799" s="125">
        <v>1766.502</v>
      </c>
      <c r="H1799" s="122">
        <v>1787.6089999999999</v>
      </c>
      <c r="I1799" s="123">
        <f t="shared" si="892"/>
        <v>-21.106999999999971</v>
      </c>
      <c r="J1799" s="124">
        <f t="shared" si="893"/>
        <v>-1.1807391884914415</v>
      </c>
      <c r="K1799" s="125">
        <v>980.63400000000001</v>
      </c>
      <c r="L1799" s="122">
        <v>1094.961</v>
      </c>
      <c r="M1799" s="123">
        <f t="shared" si="894"/>
        <v>-114.327</v>
      </c>
      <c r="N1799" s="124">
        <f t="shared" si="881"/>
        <v>-10.441193795943416</v>
      </c>
      <c r="O1799" s="125">
        <v>37.526000000000003</v>
      </c>
      <c r="P1799" s="122">
        <v>37.51</v>
      </c>
      <c r="Q1799" s="123">
        <f t="shared" si="895"/>
        <v>1.6000000000005343E-2</v>
      </c>
      <c r="R1799" s="124">
        <f t="shared" si="891"/>
        <v>4.265529192216834E-2</v>
      </c>
      <c r="S1799" s="125">
        <v>748.34199999999998</v>
      </c>
      <c r="T1799" s="122">
        <v>655.13800000000003</v>
      </c>
      <c r="U1799" s="123">
        <f t="shared" si="882"/>
        <v>93.203999999999951</v>
      </c>
      <c r="V1799" s="124">
        <f t="shared" si="883"/>
        <v>14.226620956195479</v>
      </c>
      <c r="W1799" s="121" t="s">
        <v>7333</v>
      </c>
      <c r="X1799" s="122">
        <v>450</v>
      </c>
      <c r="Y1799" s="122">
        <v>366</v>
      </c>
      <c r="Z1799" s="123">
        <f t="shared" ref="Z1799:Z1825" si="906">X1799-Y1799</f>
        <v>84</v>
      </c>
      <c r="AA1799" s="124">
        <f t="shared" ref="AA1799:AA1825" si="907">Z1799/Y1799*100</f>
        <v>22.950819672131146</v>
      </c>
      <c r="AB1799" s="28" t="s">
        <v>9762</v>
      </c>
      <c r="AC1799" s="122">
        <v>39</v>
      </c>
      <c r="AD1799" s="122">
        <v>30</v>
      </c>
      <c r="AE1799" s="123">
        <f t="shared" ref="AE1799:AE1862" si="908">AC1799-AD1799</f>
        <v>9</v>
      </c>
      <c r="AF1799" s="29">
        <f t="shared" ref="AF1799:AF1862" si="909">AE1799/AD1799*100</f>
        <v>30</v>
      </c>
      <c r="AG1799" s="28" t="s">
        <v>7522</v>
      </c>
      <c r="AH1799" s="122">
        <v>35</v>
      </c>
      <c r="AI1799" s="122">
        <v>35</v>
      </c>
      <c r="AJ1799" s="123">
        <f t="shared" ref="AJ1799:AJ1856" si="910">AH1799-AI1799</f>
        <v>0</v>
      </c>
      <c r="AK1799" s="124">
        <f t="shared" ref="AK1799:AK1856" si="911">AJ1799/AI1799*100</f>
        <v>0</v>
      </c>
      <c r="AL1799" s="28" t="s">
        <v>6930</v>
      </c>
      <c r="AM1799" s="122">
        <v>28</v>
      </c>
      <c r="AN1799" s="122">
        <v>28</v>
      </c>
      <c r="AO1799" s="123">
        <f t="shared" ref="AO1799:AO1850" si="912">AM1799-AN1799</f>
        <v>0</v>
      </c>
      <c r="AP1799" s="29">
        <f t="shared" ref="AP1799:AP1855" si="913">AO1799/AN1799*100</f>
        <v>0</v>
      </c>
      <c r="AQ1799" s="28" t="s">
        <v>10194</v>
      </c>
      <c r="AR1799" s="122">
        <v>3</v>
      </c>
      <c r="AS1799" s="122">
        <v>3</v>
      </c>
      <c r="AT1799" s="123">
        <f t="shared" ref="AT1799:AT1855" si="914">AR1799-AS1799</f>
        <v>0</v>
      </c>
      <c r="AU1799" s="124">
        <f t="shared" ref="AU1799:AU1855" si="915">AT1799/AS1799*100</f>
        <v>0</v>
      </c>
      <c r="AV1799" s="9" t="s">
        <v>10195</v>
      </c>
      <c r="AX1799" s="129"/>
      <c r="AY1799" s="139"/>
      <c r="AZ1799" s="139"/>
    </row>
    <row r="1800" spans="3:52" ht="50" customHeight="1">
      <c r="C1800" s="52" t="s">
        <v>6319</v>
      </c>
      <c r="D1800" s="130" t="s">
        <v>4104</v>
      </c>
      <c r="E1800" s="131" t="s">
        <v>6368</v>
      </c>
      <c r="F1800" s="132" t="s">
        <v>4105</v>
      </c>
      <c r="G1800" s="125">
        <v>920.06200000000001</v>
      </c>
      <c r="H1800" s="122">
        <v>1019.119</v>
      </c>
      <c r="I1800" s="123">
        <f t="shared" si="892"/>
        <v>-99.057000000000016</v>
      </c>
      <c r="J1800" s="124">
        <f t="shared" si="893"/>
        <v>-9.7198658841607326</v>
      </c>
      <c r="K1800" s="125">
        <v>620.63800000000003</v>
      </c>
      <c r="L1800" s="122">
        <v>717.51800000000003</v>
      </c>
      <c r="M1800" s="123">
        <f t="shared" si="894"/>
        <v>-96.88</v>
      </c>
      <c r="N1800" s="124">
        <f t="shared" ref="N1800:N1862" si="916">M1800/L1800*100</f>
        <v>-13.502100295741709</v>
      </c>
      <c r="O1800" s="125">
        <v>1.25</v>
      </c>
      <c r="P1800" s="122">
        <v>1.24</v>
      </c>
      <c r="Q1800" s="123">
        <f t="shared" si="895"/>
        <v>1.0000000000000009E-2</v>
      </c>
      <c r="R1800" s="124">
        <f t="shared" ref="R1800:R1855" si="917">Q1800/P1800*100</f>
        <v>0.80645161290322642</v>
      </c>
      <c r="S1800" s="125">
        <v>298.17399999999998</v>
      </c>
      <c r="T1800" s="122">
        <v>300.36099999999999</v>
      </c>
      <c r="U1800" s="123">
        <f t="shared" ref="U1800:U1863" si="918">S1800-T1800</f>
        <v>-2.1870000000000118</v>
      </c>
      <c r="V1800" s="124">
        <f t="shared" ref="V1800:V1863" si="919">U1800/T1800*100</f>
        <v>-0.72812382433139178</v>
      </c>
      <c r="W1800" s="121" t="s">
        <v>7626</v>
      </c>
      <c r="X1800" s="122">
        <v>108</v>
      </c>
      <c r="Y1800" s="122">
        <v>108</v>
      </c>
      <c r="Z1800" s="123">
        <f t="shared" si="906"/>
        <v>0</v>
      </c>
      <c r="AA1800" s="124">
        <f t="shared" si="907"/>
        <v>0</v>
      </c>
      <c r="AB1800" s="28" t="s">
        <v>6930</v>
      </c>
      <c r="AC1800" s="122">
        <v>73</v>
      </c>
      <c r="AD1800" s="122">
        <v>73</v>
      </c>
      <c r="AE1800" s="123">
        <f t="shared" si="908"/>
        <v>0</v>
      </c>
      <c r="AF1800" s="29">
        <f t="shared" si="909"/>
        <v>0</v>
      </c>
      <c r="AG1800" s="28" t="s">
        <v>10196</v>
      </c>
      <c r="AH1800" s="122">
        <v>34</v>
      </c>
      <c r="AI1800" s="122">
        <v>33</v>
      </c>
      <c r="AJ1800" s="123">
        <f t="shared" si="910"/>
        <v>1</v>
      </c>
      <c r="AK1800" s="124">
        <f t="shared" si="911"/>
        <v>3.0303030303030303</v>
      </c>
      <c r="AL1800" s="28" t="s">
        <v>10197</v>
      </c>
      <c r="AM1800" s="122">
        <v>24</v>
      </c>
      <c r="AN1800" s="122">
        <v>24</v>
      </c>
      <c r="AO1800" s="123">
        <f t="shared" si="912"/>
        <v>0</v>
      </c>
      <c r="AP1800" s="29">
        <f t="shared" si="913"/>
        <v>0</v>
      </c>
      <c r="AQ1800" s="28" t="s">
        <v>7330</v>
      </c>
      <c r="AR1800" s="122">
        <v>19</v>
      </c>
      <c r="AS1800" s="122">
        <v>20</v>
      </c>
      <c r="AT1800" s="123">
        <f t="shared" si="914"/>
        <v>-1</v>
      </c>
      <c r="AU1800" s="124">
        <f t="shared" si="915"/>
        <v>-5</v>
      </c>
      <c r="AV1800" s="9" t="s">
        <v>10198</v>
      </c>
      <c r="AX1800" s="129"/>
      <c r="AY1800" s="139"/>
      <c r="AZ1800" s="139"/>
    </row>
    <row r="1801" spans="3:52" ht="50" customHeight="1">
      <c r="C1801" s="52" t="s">
        <v>6319</v>
      </c>
      <c r="D1801" s="130" t="s">
        <v>4106</v>
      </c>
      <c r="E1801" s="131" t="s">
        <v>6368</v>
      </c>
      <c r="F1801" s="132" t="s">
        <v>4107</v>
      </c>
      <c r="G1801" s="125">
        <v>1725.67</v>
      </c>
      <c r="H1801" s="122">
        <v>1667.5329999999999</v>
      </c>
      <c r="I1801" s="123">
        <f t="shared" si="892"/>
        <v>58.137000000000171</v>
      </c>
      <c r="J1801" s="124">
        <f t="shared" si="893"/>
        <v>3.4864077652436367</v>
      </c>
      <c r="K1801" s="125">
        <v>1468.0619999999999</v>
      </c>
      <c r="L1801" s="122">
        <v>1402.7929999999999</v>
      </c>
      <c r="M1801" s="123">
        <f t="shared" si="894"/>
        <v>65.269000000000005</v>
      </c>
      <c r="N1801" s="124">
        <f t="shared" si="916"/>
        <v>4.6527891142884243</v>
      </c>
      <c r="O1801" s="125">
        <v>35.609000000000002</v>
      </c>
      <c r="P1801" s="122">
        <v>35.545000000000002</v>
      </c>
      <c r="Q1801" s="123">
        <f t="shared" si="895"/>
        <v>6.4000000000000057E-2</v>
      </c>
      <c r="R1801" s="124">
        <f t="shared" si="917"/>
        <v>0.18005345336896905</v>
      </c>
      <c r="S1801" s="125">
        <v>221.999</v>
      </c>
      <c r="T1801" s="122">
        <v>229.19499999999999</v>
      </c>
      <c r="U1801" s="123">
        <f t="shared" si="918"/>
        <v>-7.195999999999998</v>
      </c>
      <c r="V1801" s="124">
        <f t="shared" si="919"/>
        <v>-3.1396845480922351</v>
      </c>
      <c r="W1801" s="121" t="s">
        <v>7626</v>
      </c>
      <c r="X1801" s="122">
        <v>80</v>
      </c>
      <c r="Y1801" s="122">
        <v>86</v>
      </c>
      <c r="Z1801" s="123">
        <f t="shared" si="906"/>
        <v>-6</v>
      </c>
      <c r="AA1801" s="124">
        <f t="shared" si="907"/>
        <v>-6.9767441860465116</v>
      </c>
      <c r="AB1801" s="28" t="s">
        <v>10199</v>
      </c>
      <c r="AC1801" s="122">
        <v>51</v>
      </c>
      <c r="AD1801" s="122">
        <v>51</v>
      </c>
      <c r="AE1801" s="123">
        <f t="shared" si="908"/>
        <v>0</v>
      </c>
      <c r="AF1801" s="29">
        <f t="shared" si="909"/>
        <v>0</v>
      </c>
      <c r="AG1801" s="28" t="s">
        <v>7491</v>
      </c>
      <c r="AH1801" s="122">
        <v>31</v>
      </c>
      <c r="AI1801" s="122">
        <v>31</v>
      </c>
      <c r="AJ1801" s="123">
        <f t="shared" si="910"/>
        <v>0</v>
      </c>
      <c r="AK1801" s="124">
        <f t="shared" si="911"/>
        <v>0</v>
      </c>
      <c r="AL1801" s="28" t="s">
        <v>6467</v>
      </c>
      <c r="AM1801" s="122">
        <v>21</v>
      </c>
      <c r="AN1801" s="122">
        <v>21</v>
      </c>
      <c r="AO1801" s="123">
        <f t="shared" si="912"/>
        <v>0</v>
      </c>
      <c r="AP1801" s="29">
        <f t="shared" si="913"/>
        <v>0</v>
      </c>
      <c r="AQ1801" s="28" t="s">
        <v>10200</v>
      </c>
      <c r="AR1801" s="122">
        <v>20</v>
      </c>
      <c r="AS1801" s="122">
        <v>19</v>
      </c>
      <c r="AT1801" s="123">
        <f t="shared" si="914"/>
        <v>1</v>
      </c>
      <c r="AU1801" s="124">
        <f t="shared" si="915"/>
        <v>5.2631578947368416</v>
      </c>
      <c r="AV1801" s="9" t="s">
        <v>12430</v>
      </c>
      <c r="AX1801" s="129"/>
      <c r="AY1801" s="139"/>
      <c r="AZ1801" s="139"/>
    </row>
    <row r="1802" spans="3:52" ht="50" customHeight="1">
      <c r="C1802" s="52" t="s">
        <v>6319</v>
      </c>
      <c r="D1802" s="130" t="s">
        <v>4108</v>
      </c>
      <c r="E1802" s="131" t="s">
        <v>6368</v>
      </c>
      <c r="F1802" s="132" t="s">
        <v>4109</v>
      </c>
      <c r="G1802" s="125">
        <v>1026.29</v>
      </c>
      <c r="H1802" s="122">
        <v>1145.0719999999999</v>
      </c>
      <c r="I1802" s="123">
        <f t="shared" si="892"/>
        <v>-118.78199999999993</v>
      </c>
      <c r="J1802" s="124">
        <f t="shared" si="893"/>
        <v>-10.373321502927322</v>
      </c>
      <c r="K1802" s="125">
        <v>751.77300000000002</v>
      </c>
      <c r="L1802" s="122">
        <v>871.76599999999996</v>
      </c>
      <c r="M1802" s="123">
        <f t="shared" si="894"/>
        <v>-119.99299999999994</v>
      </c>
      <c r="N1802" s="124">
        <f t="shared" si="916"/>
        <v>-13.764358784352677</v>
      </c>
      <c r="O1802" s="125">
        <v>164.87700000000001</v>
      </c>
      <c r="P1802" s="122">
        <v>164.875</v>
      </c>
      <c r="Q1802" s="123">
        <f t="shared" si="895"/>
        <v>2.0000000000095497E-3</v>
      </c>
      <c r="R1802" s="124">
        <f t="shared" si="917"/>
        <v>1.2130401819618194E-3</v>
      </c>
      <c r="S1802" s="125">
        <v>109.64</v>
      </c>
      <c r="T1802" s="122">
        <v>108.431</v>
      </c>
      <c r="U1802" s="123">
        <f t="shared" si="918"/>
        <v>1.2090000000000032</v>
      </c>
      <c r="V1802" s="124">
        <f t="shared" si="919"/>
        <v>1.1149947893130223</v>
      </c>
      <c r="W1802" s="121" t="s">
        <v>6467</v>
      </c>
      <c r="X1802" s="122">
        <v>84</v>
      </c>
      <c r="Y1802" s="122">
        <v>84</v>
      </c>
      <c r="Z1802" s="123">
        <f t="shared" si="906"/>
        <v>0</v>
      </c>
      <c r="AA1802" s="124">
        <f t="shared" si="907"/>
        <v>0</v>
      </c>
      <c r="AB1802" s="28" t="s">
        <v>10201</v>
      </c>
      <c r="AC1802" s="122">
        <v>18</v>
      </c>
      <c r="AD1802" s="122">
        <v>17</v>
      </c>
      <c r="AE1802" s="123">
        <f t="shared" si="908"/>
        <v>1</v>
      </c>
      <c r="AF1802" s="29">
        <f t="shared" si="909"/>
        <v>5.8823529411764701</v>
      </c>
      <c r="AG1802" s="28" t="s">
        <v>6930</v>
      </c>
      <c r="AH1802" s="122">
        <v>7</v>
      </c>
      <c r="AI1802" s="122">
        <v>7</v>
      </c>
      <c r="AJ1802" s="123">
        <f t="shared" si="910"/>
        <v>0</v>
      </c>
      <c r="AK1802" s="124">
        <f t="shared" si="911"/>
        <v>0</v>
      </c>
      <c r="AL1802" s="28" t="s">
        <v>6421</v>
      </c>
      <c r="AM1802" s="122" t="s">
        <v>6421</v>
      </c>
      <c r="AN1802" s="122" t="s">
        <v>6421</v>
      </c>
      <c r="AO1802" s="123" t="s">
        <v>6421</v>
      </c>
      <c r="AP1802" s="29" t="s">
        <v>6421</v>
      </c>
      <c r="AQ1802" s="28" t="s">
        <v>6421</v>
      </c>
      <c r="AR1802" s="122" t="s">
        <v>6421</v>
      </c>
      <c r="AS1802" s="122" t="s">
        <v>6421</v>
      </c>
      <c r="AT1802" s="123" t="s">
        <v>6421</v>
      </c>
      <c r="AU1802" s="124" t="s">
        <v>6421</v>
      </c>
      <c r="AV1802" s="9" t="s">
        <v>12431</v>
      </c>
      <c r="AX1802" s="129"/>
      <c r="AY1802" s="139"/>
      <c r="AZ1802" s="139"/>
    </row>
    <row r="1803" spans="3:52" ht="50" customHeight="1">
      <c r="C1803" s="52" t="s">
        <v>6319</v>
      </c>
      <c r="D1803" s="130" t="s">
        <v>4110</v>
      </c>
      <c r="E1803" s="131" t="s">
        <v>6368</v>
      </c>
      <c r="F1803" s="132" t="s">
        <v>4111</v>
      </c>
      <c r="G1803" s="125">
        <v>6042.8109999999997</v>
      </c>
      <c r="H1803" s="122">
        <v>6080.0330000000004</v>
      </c>
      <c r="I1803" s="123">
        <f t="shared" si="892"/>
        <v>-37.222000000000662</v>
      </c>
      <c r="J1803" s="124">
        <f t="shared" si="893"/>
        <v>-0.61220062456898927</v>
      </c>
      <c r="K1803" s="125">
        <v>1573.884</v>
      </c>
      <c r="L1803" s="122">
        <v>1672.8230000000001</v>
      </c>
      <c r="M1803" s="123">
        <f t="shared" si="894"/>
        <v>-98.939000000000078</v>
      </c>
      <c r="N1803" s="124">
        <f t="shared" si="916"/>
        <v>-5.9144930455882108</v>
      </c>
      <c r="O1803" s="125">
        <v>732.93700000000001</v>
      </c>
      <c r="P1803" s="122">
        <v>760.20100000000002</v>
      </c>
      <c r="Q1803" s="123">
        <f t="shared" si="895"/>
        <v>-27.26400000000001</v>
      </c>
      <c r="R1803" s="124">
        <f t="shared" si="917"/>
        <v>-3.5864199073666061</v>
      </c>
      <c r="S1803" s="125">
        <v>3735.99</v>
      </c>
      <c r="T1803" s="122">
        <v>3647.009</v>
      </c>
      <c r="U1803" s="123">
        <f t="shared" si="918"/>
        <v>88.980999999999767</v>
      </c>
      <c r="V1803" s="124">
        <f t="shared" si="919"/>
        <v>2.4398349441967313</v>
      </c>
      <c r="W1803" s="121" t="s">
        <v>10202</v>
      </c>
      <c r="X1803" s="122">
        <v>2269</v>
      </c>
      <c r="Y1803" s="122">
        <v>2250</v>
      </c>
      <c r="Z1803" s="123">
        <f t="shared" si="906"/>
        <v>19</v>
      </c>
      <c r="AA1803" s="124">
        <f t="shared" si="907"/>
        <v>0.84444444444444433</v>
      </c>
      <c r="AB1803" s="28" t="s">
        <v>7333</v>
      </c>
      <c r="AC1803" s="122">
        <v>407</v>
      </c>
      <c r="AD1803" s="122">
        <v>347</v>
      </c>
      <c r="AE1803" s="123">
        <f t="shared" si="908"/>
        <v>60</v>
      </c>
      <c r="AF1803" s="29">
        <f t="shared" si="909"/>
        <v>17.291066282420751</v>
      </c>
      <c r="AG1803" s="28" t="s">
        <v>6993</v>
      </c>
      <c r="AH1803" s="122">
        <v>329</v>
      </c>
      <c r="AI1803" s="122">
        <v>327</v>
      </c>
      <c r="AJ1803" s="123">
        <f t="shared" si="910"/>
        <v>2</v>
      </c>
      <c r="AK1803" s="124">
        <f t="shared" si="911"/>
        <v>0.6116207951070336</v>
      </c>
      <c r="AL1803" s="28" t="s">
        <v>10203</v>
      </c>
      <c r="AM1803" s="122">
        <v>317</v>
      </c>
      <c r="AN1803" s="122">
        <v>311</v>
      </c>
      <c r="AO1803" s="123">
        <f t="shared" si="912"/>
        <v>6</v>
      </c>
      <c r="AP1803" s="29">
        <f t="shared" si="913"/>
        <v>1.929260450160772</v>
      </c>
      <c r="AQ1803" s="28" t="s">
        <v>7582</v>
      </c>
      <c r="AR1803" s="122">
        <v>194</v>
      </c>
      <c r="AS1803" s="122">
        <v>193</v>
      </c>
      <c r="AT1803" s="123">
        <f t="shared" si="914"/>
        <v>1</v>
      </c>
      <c r="AU1803" s="124">
        <f t="shared" si="915"/>
        <v>0.5181347150259068</v>
      </c>
      <c r="AV1803" s="9" t="s">
        <v>12432</v>
      </c>
      <c r="AX1803" s="129"/>
      <c r="AY1803" s="139"/>
      <c r="AZ1803" s="139"/>
    </row>
    <row r="1804" spans="3:52" ht="50" customHeight="1">
      <c r="C1804" s="52" t="s">
        <v>6319</v>
      </c>
      <c r="D1804" s="130" t="s">
        <v>4112</v>
      </c>
      <c r="E1804" s="131" t="s">
        <v>6368</v>
      </c>
      <c r="F1804" s="132" t="s">
        <v>4113</v>
      </c>
      <c r="G1804" s="125">
        <v>2680.3620000000001</v>
      </c>
      <c r="H1804" s="122">
        <v>2704.9540000000002</v>
      </c>
      <c r="I1804" s="123">
        <f t="shared" si="892"/>
        <v>-24.592000000000098</v>
      </c>
      <c r="J1804" s="124">
        <f t="shared" si="893"/>
        <v>-0.90914669898268496</v>
      </c>
      <c r="K1804" s="125">
        <v>1864.152</v>
      </c>
      <c r="L1804" s="122">
        <v>1862.963</v>
      </c>
      <c r="M1804" s="123">
        <f t="shared" si="894"/>
        <v>1.1890000000000782</v>
      </c>
      <c r="N1804" s="124">
        <f t="shared" si="916"/>
        <v>6.3823060361374764E-2</v>
      </c>
      <c r="O1804" s="125">
        <v>108.02200000000001</v>
      </c>
      <c r="P1804" s="122">
        <v>107.886</v>
      </c>
      <c r="Q1804" s="123">
        <f t="shared" si="895"/>
        <v>0.13600000000000989</v>
      </c>
      <c r="R1804" s="124">
        <f t="shared" si="917"/>
        <v>0.12605898819124806</v>
      </c>
      <c r="S1804" s="125">
        <v>708.18799999999999</v>
      </c>
      <c r="T1804" s="122">
        <v>734.10500000000002</v>
      </c>
      <c r="U1804" s="123">
        <f t="shared" si="918"/>
        <v>-25.91700000000003</v>
      </c>
      <c r="V1804" s="124">
        <f t="shared" si="919"/>
        <v>-3.5304213974840155</v>
      </c>
      <c r="W1804" s="121" t="s">
        <v>7153</v>
      </c>
      <c r="X1804" s="122">
        <v>300</v>
      </c>
      <c r="Y1804" s="122">
        <v>300</v>
      </c>
      <c r="Z1804" s="123">
        <f t="shared" si="906"/>
        <v>0</v>
      </c>
      <c r="AA1804" s="124">
        <f t="shared" si="907"/>
        <v>0</v>
      </c>
      <c r="AB1804" s="28" t="s">
        <v>10204</v>
      </c>
      <c r="AC1804" s="122">
        <v>255</v>
      </c>
      <c r="AD1804" s="122">
        <v>254</v>
      </c>
      <c r="AE1804" s="123">
        <f t="shared" si="908"/>
        <v>1</v>
      </c>
      <c r="AF1804" s="29">
        <f t="shared" si="909"/>
        <v>0.39370078740157477</v>
      </c>
      <c r="AG1804" s="28" t="s">
        <v>10205</v>
      </c>
      <c r="AH1804" s="122">
        <v>60</v>
      </c>
      <c r="AI1804" s="122">
        <v>60</v>
      </c>
      <c r="AJ1804" s="123">
        <f t="shared" si="910"/>
        <v>0</v>
      </c>
      <c r="AK1804" s="124">
        <f t="shared" si="911"/>
        <v>0</v>
      </c>
      <c r="AL1804" s="28" t="s">
        <v>10206</v>
      </c>
      <c r="AM1804" s="122">
        <v>36</v>
      </c>
      <c r="AN1804" s="122">
        <v>63</v>
      </c>
      <c r="AO1804" s="123">
        <f t="shared" si="912"/>
        <v>-27</v>
      </c>
      <c r="AP1804" s="29">
        <f t="shared" si="913"/>
        <v>-42.857142857142854</v>
      </c>
      <c r="AQ1804" s="28" t="s">
        <v>10207</v>
      </c>
      <c r="AR1804" s="122">
        <v>15</v>
      </c>
      <c r="AS1804" s="122">
        <v>14</v>
      </c>
      <c r="AT1804" s="123">
        <f t="shared" si="914"/>
        <v>1</v>
      </c>
      <c r="AU1804" s="124">
        <f t="shared" si="915"/>
        <v>7.1428571428571423</v>
      </c>
      <c r="AV1804" s="9" t="s">
        <v>10208</v>
      </c>
      <c r="AX1804" s="129"/>
      <c r="AY1804" s="139"/>
      <c r="AZ1804" s="139"/>
    </row>
    <row r="1805" spans="3:52" ht="50" customHeight="1">
      <c r="C1805" s="52" t="s">
        <v>6319</v>
      </c>
      <c r="D1805" s="130" t="s">
        <v>4114</v>
      </c>
      <c r="E1805" s="131" t="s">
        <v>6368</v>
      </c>
      <c r="F1805" s="132" t="s">
        <v>4115</v>
      </c>
      <c r="G1805" s="125">
        <v>1990.152</v>
      </c>
      <c r="H1805" s="122">
        <v>2082.143</v>
      </c>
      <c r="I1805" s="123">
        <f t="shared" si="892"/>
        <v>-91.990999999999985</v>
      </c>
      <c r="J1805" s="124">
        <f t="shared" si="893"/>
        <v>-4.4180923212286567</v>
      </c>
      <c r="K1805" s="125">
        <v>1687.2349999999999</v>
      </c>
      <c r="L1805" s="122">
        <v>1779.2349999999999</v>
      </c>
      <c r="M1805" s="123">
        <f t="shared" si="894"/>
        <v>-92</v>
      </c>
      <c r="N1805" s="124">
        <f t="shared" si="916"/>
        <v>-5.170761591358084</v>
      </c>
      <c r="O1805" s="125">
        <v>62.783999999999999</v>
      </c>
      <c r="P1805" s="122">
        <v>62.777000000000001</v>
      </c>
      <c r="Q1805" s="123">
        <f t="shared" si="895"/>
        <v>6.9999999999978968E-3</v>
      </c>
      <c r="R1805" s="124">
        <f t="shared" si="917"/>
        <v>1.115058062665928E-2</v>
      </c>
      <c r="S1805" s="125">
        <v>240.13300000000001</v>
      </c>
      <c r="T1805" s="122">
        <v>240.131</v>
      </c>
      <c r="U1805" s="123">
        <f t="shared" si="918"/>
        <v>2.0000000000095497E-3</v>
      </c>
      <c r="V1805" s="124">
        <f t="shared" si="919"/>
        <v>8.3287872036911083E-4</v>
      </c>
      <c r="W1805" s="121" t="s">
        <v>10209</v>
      </c>
      <c r="X1805" s="122">
        <v>131</v>
      </c>
      <c r="Y1805" s="122">
        <v>131</v>
      </c>
      <c r="Z1805" s="123">
        <f t="shared" si="906"/>
        <v>0</v>
      </c>
      <c r="AA1805" s="124">
        <f t="shared" si="907"/>
        <v>0</v>
      </c>
      <c r="AB1805" s="28" t="s">
        <v>7834</v>
      </c>
      <c r="AC1805" s="122">
        <v>69</v>
      </c>
      <c r="AD1805" s="122">
        <v>69</v>
      </c>
      <c r="AE1805" s="123">
        <f t="shared" si="908"/>
        <v>0</v>
      </c>
      <c r="AF1805" s="29">
        <f t="shared" si="909"/>
        <v>0</v>
      </c>
      <c r="AG1805" s="28" t="s">
        <v>10210</v>
      </c>
      <c r="AH1805" s="122">
        <v>22</v>
      </c>
      <c r="AI1805" s="122">
        <v>22</v>
      </c>
      <c r="AJ1805" s="123">
        <f t="shared" si="910"/>
        <v>0</v>
      </c>
      <c r="AK1805" s="124">
        <f t="shared" si="911"/>
        <v>0</v>
      </c>
      <c r="AL1805" s="28" t="s">
        <v>10211</v>
      </c>
      <c r="AM1805" s="122">
        <v>12</v>
      </c>
      <c r="AN1805" s="122">
        <v>12</v>
      </c>
      <c r="AO1805" s="123">
        <f t="shared" si="912"/>
        <v>0</v>
      </c>
      <c r="AP1805" s="29">
        <f t="shared" si="913"/>
        <v>0</v>
      </c>
      <c r="AQ1805" s="28" t="s">
        <v>7374</v>
      </c>
      <c r="AR1805" s="122">
        <v>6</v>
      </c>
      <c r="AS1805" s="122">
        <v>6</v>
      </c>
      <c r="AT1805" s="123">
        <f t="shared" si="914"/>
        <v>0</v>
      </c>
      <c r="AU1805" s="124">
        <f t="shared" si="915"/>
        <v>0</v>
      </c>
      <c r="AV1805" s="9" t="s">
        <v>10212</v>
      </c>
      <c r="AX1805" s="129"/>
      <c r="AY1805" s="139"/>
      <c r="AZ1805" s="139"/>
    </row>
    <row r="1806" spans="3:52" ht="50" customHeight="1">
      <c r="C1806" s="52" t="s">
        <v>6319</v>
      </c>
      <c r="D1806" s="130" t="s">
        <v>4116</v>
      </c>
      <c r="E1806" s="131" t="s">
        <v>6368</v>
      </c>
      <c r="F1806" s="132" t="s">
        <v>2749</v>
      </c>
      <c r="G1806" s="125">
        <v>5968.1639999999998</v>
      </c>
      <c r="H1806" s="122">
        <v>6290.9859999999999</v>
      </c>
      <c r="I1806" s="123">
        <f t="shared" si="892"/>
        <v>-322.82200000000012</v>
      </c>
      <c r="J1806" s="124">
        <f t="shared" si="893"/>
        <v>-5.1315008489925127</v>
      </c>
      <c r="K1806" s="125">
        <v>1853.778</v>
      </c>
      <c r="L1806" s="122">
        <v>1991.0060000000001</v>
      </c>
      <c r="M1806" s="123">
        <f t="shared" si="894"/>
        <v>-137.22800000000007</v>
      </c>
      <c r="N1806" s="124">
        <f t="shared" si="916"/>
        <v>-6.8923951007681579</v>
      </c>
      <c r="O1806" s="125">
        <v>184.709</v>
      </c>
      <c r="P1806" s="122">
        <v>180.33699999999999</v>
      </c>
      <c r="Q1806" s="123">
        <f t="shared" si="895"/>
        <v>4.3720000000000141</v>
      </c>
      <c r="R1806" s="124">
        <f t="shared" si="917"/>
        <v>2.4243499670062238</v>
      </c>
      <c r="S1806" s="125">
        <v>3929.6770000000001</v>
      </c>
      <c r="T1806" s="122">
        <v>4119.643</v>
      </c>
      <c r="U1806" s="123">
        <f t="shared" si="918"/>
        <v>-189.96599999999989</v>
      </c>
      <c r="V1806" s="124">
        <f t="shared" si="919"/>
        <v>-4.6112248075864803</v>
      </c>
      <c r="W1806" s="121" t="s">
        <v>10213</v>
      </c>
      <c r="X1806" s="122">
        <v>3336</v>
      </c>
      <c r="Y1806" s="122">
        <v>3496</v>
      </c>
      <c r="Z1806" s="123">
        <f t="shared" si="906"/>
        <v>-160</v>
      </c>
      <c r="AA1806" s="124">
        <f t="shared" si="907"/>
        <v>-4.5766590389016013</v>
      </c>
      <c r="AB1806" s="28" t="s">
        <v>10214</v>
      </c>
      <c r="AC1806" s="122">
        <v>247</v>
      </c>
      <c r="AD1806" s="122">
        <v>251</v>
      </c>
      <c r="AE1806" s="123">
        <f t="shared" si="908"/>
        <v>-4</v>
      </c>
      <c r="AF1806" s="29">
        <f t="shared" si="909"/>
        <v>-1.593625498007968</v>
      </c>
      <c r="AG1806" s="28" t="s">
        <v>6467</v>
      </c>
      <c r="AH1806" s="122">
        <v>238</v>
      </c>
      <c r="AI1806" s="122">
        <v>238</v>
      </c>
      <c r="AJ1806" s="123">
        <f t="shared" si="910"/>
        <v>0</v>
      </c>
      <c r="AK1806" s="124">
        <f t="shared" si="911"/>
        <v>0</v>
      </c>
      <c r="AL1806" s="28" t="s">
        <v>7626</v>
      </c>
      <c r="AM1806" s="122">
        <v>50</v>
      </c>
      <c r="AN1806" s="122">
        <v>56</v>
      </c>
      <c r="AO1806" s="123">
        <f t="shared" si="912"/>
        <v>-6</v>
      </c>
      <c r="AP1806" s="29">
        <f t="shared" si="913"/>
        <v>-10.714285714285714</v>
      </c>
      <c r="AQ1806" s="28" t="s">
        <v>10215</v>
      </c>
      <c r="AR1806" s="122">
        <v>38</v>
      </c>
      <c r="AS1806" s="122">
        <v>59</v>
      </c>
      <c r="AT1806" s="123">
        <f t="shared" si="914"/>
        <v>-21</v>
      </c>
      <c r="AU1806" s="124">
        <f t="shared" si="915"/>
        <v>-35.593220338983052</v>
      </c>
      <c r="AV1806" s="9" t="s">
        <v>12433</v>
      </c>
      <c r="AX1806" s="129"/>
      <c r="AY1806" s="139"/>
      <c r="AZ1806" s="139"/>
    </row>
    <row r="1807" spans="3:52" ht="50" customHeight="1">
      <c r="C1807" s="52" t="s">
        <v>6319</v>
      </c>
      <c r="D1807" s="130" t="s">
        <v>4117</v>
      </c>
      <c r="E1807" s="131" t="s">
        <v>6368</v>
      </c>
      <c r="F1807" s="132" t="s">
        <v>4118</v>
      </c>
      <c r="G1807" s="125">
        <v>1591.7339999999999</v>
      </c>
      <c r="H1807" s="122">
        <v>1570.9290000000001</v>
      </c>
      <c r="I1807" s="123">
        <f t="shared" si="892"/>
        <v>20.804999999999836</v>
      </c>
      <c r="J1807" s="124">
        <f t="shared" si="893"/>
        <v>1.3243755764900791</v>
      </c>
      <c r="K1807" s="125">
        <v>1117.6500000000001</v>
      </c>
      <c r="L1807" s="122">
        <v>1117.538</v>
      </c>
      <c r="M1807" s="123">
        <f t="shared" si="894"/>
        <v>0.11200000000008004</v>
      </c>
      <c r="N1807" s="124">
        <f t="shared" si="916"/>
        <v>1.0022030570779699E-2</v>
      </c>
      <c r="O1807" s="125">
        <v>273.87700000000001</v>
      </c>
      <c r="P1807" s="122">
        <v>255.89599999999999</v>
      </c>
      <c r="Q1807" s="123">
        <f t="shared" si="895"/>
        <v>17.981000000000023</v>
      </c>
      <c r="R1807" s="124">
        <f t="shared" si="917"/>
        <v>7.0266827148529183</v>
      </c>
      <c r="S1807" s="125">
        <v>200.20699999999999</v>
      </c>
      <c r="T1807" s="122">
        <v>197.495</v>
      </c>
      <c r="U1807" s="123">
        <f t="shared" si="918"/>
        <v>2.7119999999999891</v>
      </c>
      <c r="V1807" s="124">
        <f t="shared" si="919"/>
        <v>1.3731993215018046</v>
      </c>
      <c r="W1807" s="121" t="s">
        <v>6930</v>
      </c>
      <c r="X1807" s="122">
        <v>60</v>
      </c>
      <c r="Y1807" s="122">
        <v>60</v>
      </c>
      <c r="Z1807" s="123">
        <f t="shared" si="906"/>
        <v>0</v>
      </c>
      <c r="AA1807" s="124">
        <f t="shared" si="907"/>
        <v>0</v>
      </c>
      <c r="AB1807" s="28" t="s">
        <v>10216</v>
      </c>
      <c r="AC1807" s="122">
        <v>30</v>
      </c>
      <c r="AD1807" s="122">
        <v>27</v>
      </c>
      <c r="AE1807" s="123">
        <f t="shared" si="908"/>
        <v>3</v>
      </c>
      <c r="AF1807" s="29">
        <f t="shared" si="909"/>
        <v>11.111111111111111</v>
      </c>
      <c r="AG1807" s="28" t="s">
        <v>10217</v>
      </c>
      <c r="AH1807" s="122">
        <v>27</v>
      </c>
      <c r="AI1807" s="122">
        <v>27</v>
      </c>
      <c r="AJ1807" s="123">
        <f t="shared" si="910"/>
        <v>0</v>
      </c>
      <c r="AK1807" s="124">
        <f t="shared" si="911"/>
        <v>0</v>
      </c>
      <c r="AL1807" s="28" t="s">
        <v>10218</v>
      </c>
      <c r="AM1807" s="122">
        <v>20</v>
      </c>
      <c r="AN1807" s="122">
        <v>20</v>
      </c>
      <c r="AO1807" s="123">
        <f t="shared" si="912"/>
        <v>0</v>
      </c>
      <c r="AP1807" s="29">
        <f t="shared" si="913"/>
        <v>0</v>
      </c>
      <c r="AQ1807" s="28" t="s">
        <v>10219</v>
      </c>
      <c r="AR1807" s="122">
        <v>17</v>
      </c>
      <c r="AS1807" s="122">
        <v>17</v>
      </c>
      <c r="AT1807" s="123">
        <f t="shared" si="914"/>
        <v>0</v>
      </c>
      <c r="AU1807" s="124">
        <f t="shared" si="915"/>
        <v>0</v>
      </c>
      <c r="AV1807" s="9" t="s">
        <v>10220</v>
      </c>
      <c r="AX1807" s="129"/>
      <c r="AY1807" s="139"/>
      <c r="AZ1807" s="139"/>
    </row>
    <row r="1808" spans="3:52" ht="50" customHeight="1">
      <c r="C1808" s="52" t="s">
        <v>6320</v>
      </c>
      <c r="D1808" s="130" t="s">
        <v>4121</v>
      </c>
      <c r="E1808" s="131" t="s">
        <v>6368</v>
      </c>
      <c r="F1808" s="132" t="s">
        <v>4122</v>
      </c>
      <c r="G1808" s="125">
        <v>86.918999999999997</v>
      </c>
      <c r="H1808" s="122">
        <v>44.581000000000003</v>
      </c>
      <c r="I1808" s="123">
        <f t="shared" si="892"/>
        <v>42.337999999999994</v>
      </c>
      <c r="J1808" s="124">
        <f t="shared" si="893"/>
        <v>94.968708642695304</v>
      </c>
      <c r="K1808" s="125">
        <v>78.412000000000006</v>
      </c>
      <c r="L1808" s="122">
        <v>36.073999999999998</v>
      </c>
      <c r="M1808" s="123">
        <f t="shared" si="894"/>
        <v>42.338000000000008</v>
      </c>
      <c r="N1808" s="124">
        <f t="shared" si="916"/>
        <v>117.36430670288853</v>
      </c>
      <c r="O1808" s="125" t="s">
        <v>11840</v>
      </c>
      <c r="P1808" s="122" t="s">
        <v>11840</v>
      </c>
      <c r="Q1808" s="123" t="s">
        <v>11839</v>
      </c>
      <c r="R1808" s="124" t="s">
        <v>11840</v>
      </c>
      <c r="S1808" s="125">
        <v>8.5069999999999997</v>
      </c>
      <c r="T1808" s="122">
        <v>8.5069999999999997</v>
      </c>
      <c r="U1808" s="123">
        <f t="shared" si="918"/>
        <v>0</v>
      </c>
      <c r="V1808" s="124">
        <f t="shared" si="919"/>
        <v>0</v>
      </c>
      <c r="W1808" s="121" t="s">
        <v>7459</v>
      </c>
      <c r="X1808" s="122">
        <v>9</v>
      </c>
      <c r="Y1808" s="122">
        <v>9</v>
      </c>
      <c r="Z1808" s="123">
        <f t="shared" si="906"/>
        <v>0</v>
      </c>
      <c r="AA1808" s="124">
        <f t="shared" si="907"/>
        <v>0</v>
      </c>
      <c r="AB1808" s="28" t="s">
        <v>11839</v>
      </c>
      <c r="AC1808" s="122" t="s">
        <v>11839</v>
      </c>
      <c r="AD1808" s="122" t="s">
        <v>11839</v>
      </c>
      <c r="AE1808" s="123" t="s">
        <v>11839</v>
      </c>
      <c r="AF1808" s="29" t="s">
        <v>11839</v>
      </c>
      <c r="AG1808" s="28" t="s">
        <v>11839</v>
      </c>
      <c r="AH1808" s="122" t="s">
        <v>11839</v>
      </c>
      <c r="AI1808" s="122" t="s">
        <v>11839</v>
      </c>
      <c r="AJ1808" s="123" t="s">
        <v>11839</v>
      </c>
      <c r="AK1808" s="124" t="s">
        <v>11839</v>
      </c>
      <c r="AL1808" s="28" t="s">
        <v>11839</v>
      </c>
      <c r="AM1808" s="122" t="s">
        <v>11839</v>
      </c>
      <c r="AN1808" s="122" t="s">
        <v>11839</v>
      </c>
      <c r="AO1808" s="123" t="s">
        <v>11839</v>
      </c>
      <c r="AP1808" s="29" t="s">
        <v>11839</v>
      </c>
      <c r="AQ1808" s="28" t="s">
        <v>11839</v>
      </c>
      <c r="AR1808" s="122" t="s">
        <v>11839</v>
      </c>
      <c r="AS1808" s="122" t="s">
        <v>11839</v>
      </c>
      <c r="AT1808" s="123" t="s">
        <v>11839</v>
      </c>
      <c r="AU1808" s="124" t="s">
        <v>11837</v>
      </c>
      <c r="AV1808" s="104"/>
      <c r="AX1808" s="129"/>
      <c r="AY1808" s="139"/>
      <c r="AZ1808" s="139"/>
    </row>
    <row r="1809" spans="3:52" ht="50" customHeight="1">
      <c r="C1809" s="52" t="s">
        <v>6320</v>
      </c>
      <c r="D1809" s="106" t="s">
        <v>4123</v>
      </c>
      <c r="E1809" s="107" t="s">
        <v>6368</v>
      </c>
      <c r="F1809" s="108" t="s">
        <v>4124</v>
      </c>
      <c r="G1809" s="125">
        <v>1506.164</v>
      </c>
      <c r="H1809" s="122">
        <v>1466.0129999999999</v>
      </c>
      <c r="I1809" s="123">
        <f t="shared" si="892"/>
        <v>40.151000000000067</v>
      </c>
      <c r="J1809" s="124">
        <f t="shared" si="893"/>
        <v>2.73878881019473</v>
      </c>
      <c r="K1809" s="125">
        <v>245.05600000000001</v>
      </c>
      <c r="L1809" s="122">
        <v>218.09200000000001</v>
      </c>
      <c r="M1809" s="123">
        <f t="shared" si="894"/>
        <v>26.963999999999999</v>
      </c>
      <c r="N1809" s="124">
        <f t="shared" si="916"/>
        <v>12.363589677750673</v>
      </c>
      <c r="O1809" s="125" t="s">
        <v>11840</v>
      </c>
      <c r="P1809" s="122" t="s">
        <v>11840</v>
      </c>
      <c r="Q1809" s="123" t="s">
        <v>11839</v>
      </c>
      <c r="R1809" s="124" t="s">
        <v>11840</v>
      </c>
      <c r="S1809" s="125">
        <v>1261.1079999999999</v>
      </c>
      <c r="T1809" s="122">
        <v>1247.921</v>
      </c>
      <c r="U1809" s="123">
        <f t="shared" si="918"/>
        <v>13.186999999999898</v>
      </c>
      <c r="V1809" s="124">
        <f t="shared" si="919"/>
        <v>1.0567175326002125</v>
      </c>
      <c r="W1809" s="121" t="s">
        <v>10221</v>
      </c>
      <c r="X1809" s="122">
        <v>1261</v>
      </c>
      <c r="Y1809" s="122">
        <v>1248</v>
      </c>
      <c r="Z1809" s="123">
        <f t="shared" si="906"/>
        <v>13</v>
      </c>
      <c r="AA1809" s="124">
        <f t="shared" si="907"/>
        <v>1.0416666666666665</v>
      </c>
      <c r="AB1809" s="28" t="s">
        <v>11839</v>
      </c>
      <c r="AC1809" s="122" t="s">
        <v>11839</v>
      </c>
      <c r="AD1809" s="122" t="s">
        <v>11839</v>
      </c>
      <c r="AE1809" s="123" t="s">
        <v>11839</v>
      </c>
      <c r="AF1809" s="29" t="s">
        <v>11839</v>
      </c>
      <c r="AG1809" s="28" t="s">
        <v>11839</v>
      </c>
      <c r="AH1809" s="122" t="s">
        <v>11839</v>
      </c>
      <c r="AI1809" s="122" t="s">
        <v>11839</v>
      </c>
      <c r="AJ1809" s="123" t="s">
        <v>11839</v>
      </c>
      <c r="AK1809" s="124" t="s">
        <v>11839</v>
      </c>
      <c r="AL1809" s="28" t="s">
        <v>11839</v>
      </c>
      <c r="AM1809" s="122" t="s">
        <v>11839</v>
      </c>
      <c r="AN1809" s="122" t="s">
        <v>11839</v>
      </c>
      <c r="AO1809" s="123" t="s">
        <v>11839</v>
      </c>
      <c r="AP1809" s="29" t="s">
        <v>11839</v>
      </c>
      <c r="AQ1809" s="28" t="s">
        <v>11839</v>
      </c>
      <c r="AR1809" s="122" t="s">
        <v>11839</v>
      </c>
      <c r="AS1809" s="122" t="s">
        <v>11839</v>
      </c>
      <c r="AT1809" s="123" t="s">
        <v>11839</v>
      </c>
      <c r="AU1809" s="124" t="s">
        <v>11837</v>
      </c>
      <c r="AV1809" s="8"/>
      <c r="AX1809" s="129"/>
      <c r="AY1809" s="139"/>
      <c r="AZ1809" s="139"/>
    </row>
    <row r="1810" spans="3:52" ht="50" customHeight="1">
      <c r="C1810" s="52" t="s">
        <v>6320</v>
      </c>
      <c r="D1810" s="106" t="s">
        <v>4125</v>
      </c>
      <c r="E1810" s="107" t="s">
        <v>6368</v>
      </c>
      <c r="F1810" s="108" t="s">
        <v>4126</v>
      </c>
      <c r="G1810" s="125">
        <v>71.176000000000002</v>
      </c>
      <c r="H1810" s="122">
        <v>65.825000000000003</v>
      </c>
      <c r="I1810" s="123">
        <f t="shared" si="892"/>
        <v>5.3509999999999991</v>
      </c>
      <c r="J1810" s="124">
        <f t="shared" si="893"/>
        <v>8.1291302696543841</v>
      </c>
      <c r="K1810" s="125">
        <v>71.176000000000002</v>
      </c>
      <c r="L1810" s="122">
        <v>65.825000000000003</v>
      </c>
      <c r="M1810" s="123">
        <f t="shared" si="894"/>
        <v>5.3509999999999991</v>
      </c>
      <c r="N1810" s="124">
        <f t="shared" si="916"/>
        <v>8.1291302696543841</v>
      </c>
      <c r="O1810" s="125" t="s">
        <v>11840</v>
      </c>
      <c r="P1810" s="122" t="s">
        <v>11840</v>
      </c>
      <c r="Q1810" s="123" t="s">
        <v>11839</v>
      </c>
      <c r="R1810" s="124" t="s">
        <v>11840</v>
      </c>
      <c r="S1810" s="125" t="s">
        <v>6421</v>
      </c>
      <c r="T1810" s="122" t="s">
        <v>6421</v>
      </c>
      <c r="U1810" s="123" t="s">
        <v>6421</v>
      </c>
      <c r="V1810" s="124" t="s">
        <v>6421</v>
      </c>
      <c r="W1810" s="121" t="s">
        <v>11839</v>
      </c>
      <c r="X1810" s="122" t="s">
        <v>11840</v>
      </c>
      <c r="Y1810" s="122" t="s">
        <v>11840</v>
      </c>
      <c r="Z1810" s="123" t="s">
        <v>11840</v>
      </c>
      <c r="AA1810" s="124" t="s">
        <v>11840</v>
      </c>
      <c r="AB1810" s="28" t="s">
        <v>11839</v>
      </c>
      <c r="AC1810" s="122" t="s">
        <v>11839</v>
      </c>
      <c r="AD1810" s="122" t="s">
        <v>11839</v>
      </c>
      <c r="AE1810" s="123" t="s">
        <v>11839</v>
      </c>
      <c r="AF1810" s="29" t="s">
        <v>11839</v>
      </c>
      <c r="AG1810" s="28" t="s">
        <v>11839</v>
      </c>
      <c r="AH1810" s="122" t="s">
        <v>11839</v>
      </c>
      <c r="AI1810" s="122" t="s">
        <v>11839</v>
      </c>
      <c r="AJ1810" s="123" t="s">
        <v>11839</v>
      </c>
      <c r="AK1810" s="124" t="s">
        <v>11839</v>
      </c>
      <c r="AL1810" s="28" t="s">
        <v>11839</v>
      </c>
      <c r="AM1810" s="122" t="s">
        <v>11839</v>
      </c>
      <c r="AN1810" s="122" t="s">
        <v>11839</v>
      </c>
      <c r="AO1810" s="123" t="s">
        <v>11839</v>
      </c>
      <c r="AP1810" s="29" t="s">
        <v>11839</v>
      </c>
      <c r="AQ1810" s="28" t="s">
        <v>11839</v>
      </c>
      <c r="AR1810" s="122" t="s">
        <v>11839</v>
      </c>
      <c r="AS1810" s="122" t="s">
        <v>11839</v>
      </c>
      <c r="AT1810" s="123" t="s">
        <v>11839</v>
      </c>
      <c r="AU1810" s="124" t="s">
        <v>11839</v>
      </c>
      <c r="AV1810" s="8"/>
      <c r="AX1810" s="129"/>
      <c r="AY1810" s="139"/>
      <c r="AZ1810" s="139"/>
    </row>
    <row r="1811" spans="3:52" ht="50" customHeight="1">
      <c r="C1811" s="52" t="s">
        <v>6320</v>
      </c>
      <c r="D1811" s="130" t="s">
        <v>4127</v>
      </c>
      <c r="E1811" s="131" t="s">
        <v>6368</v>
      </c>
      <c r="F1811" s="132" t="s">
        <v>4128</v>
      </c>
      <c r="G1811" s="125">
        <v>7886.0450000000001</v>
      </c>
      <c r="H1811" s="122">
        <v>7106.5959999999995</v>
      </c>
      <c r="I1811" s="123">
        <f t="shared" si="892"/>
        <v>779.44900000000052</v>
      </c>
      <c r="J1811" s="124">
        <f t="shared" si="893"/>
        <v>10.96796553511696</v>
      </c>
      <c r="K1811" s="125" t="s">
        <v>11904</v>
      </c>
      <c r="L1811" s="122" t="s">
        <v>11904</v>
      </c>
      <c r="M1811" s="123" t="s">
        <v>11837</v>
      </c>
      <c r="N1811" s="124" t="s">
        <v>11837</v>
      </c>
      <c r="O1811" s="125" t="s">
        <v>11840</v>
      </c>
      <c r="P1811" s="122" t="s">
        <v>11840</v>
      </c>
      <c r="Q1811" s="123" t="s">
        <v>11839</v>
      </c>
      <c r="R1811" s="124" t="s">
        <v>11840</v>
      </c>
      <c r="S1811" s="125">
        <v>7886.0450000000001</v>
      </c>
      <c r="T1811" s="122">
        <v>7106.5959999999995</v>
      </c>
      <c r="U1811" s="123">
        <f t="shared" si="918"/>
        <v>779.44900000000052</v>
      </c>
      <c r="V1811" s="124">
        <f t="shared" si="919"/>
        <v>10.96796553511696</v>
      </c>
      <c r="W1811" s="121" t="s">
        <v>10222</v>
      </c>
      <c r="X1811" s="122">
        <v>5896</v>
      </c>
      <c r="Y1811" s="122">
        <v>5101</v>
      </c>
      <c r="Z1811" s="123">
        <f t="shared" si="906"/>
        <v>795</v>
      </c>
      <c r="AA1811" s="124">
        <f t="shared" si="907"/>
        <v>15.585179376592825</v>
      </c>
      <c r="AB1811" s="28" t="s">
        <v>10223</v>
      </c>
      <c r="AC1811" s="122">
        <v>1649</v>
      </c>
      <c r="AD1811" s="122">
        <v>1673</v>
      </c>
      <c r="AE1811" s="123">
        <f t="shared" si="908"/>
        <v>-24</v>
      </c>
      <c r="AF1811" s="29">
        <f t="shared" si="909"/>
        <v>-1.434548714883443</v>
      </c>
      <c r="AG1811" s="28" t="s">
        <v>10224</v>
      </c>
      <c r="AH1811" s="122">
        <v>302</v>
      </c>
      <c r="AI1811" s="122">
        <v>296</v>
      </c>
      <c r="AJ1811" s="123">
        <f t="shared" si="910"/>
        <v>6</v>
      </c>
      <c r="AK1811" s="124">
        <f t="shared" si="911"/>
        <v>2.0270270270270272</v>
      </c>
      <c r="AL1811" s="28" t="s">
        <v>10225</v>
      </c>
      <c r="AM1811" s="122">
        <v>38</v>
      </c>
      <c r="AN1811" s="122">
        <v>36</v>
      </c>
      <c r="AO1811" s="123">
        <f t="shared" si="912"/>
        <v>2</v>
      </c>
      <c r="AP1811" s="29">
        <f t="shared" si="913"/>
        <v>5.5555555555555554</v>
      </c>
      <c r="AQ1811" s="28" t="s">
        <v>6421</v>
      </c>
      <c r="AR1811" s="122" t="s">
        <v>6421</v>
      </c>
      <c r="AS1811" s="122" t="s">
        <v>6421</v>
      </c>
      <c r="AT1811" s="123" t="s">
        <v>6421</v>
      </c>
      <c r="AU1811" s="124" t="s">
        <v>6421</v>
      </c>
      <c r="AV1811" s="104"/>
      <c r="AX1811" s="129"/>
      <c r="AY1811" s="139"/>
      <c r="AZ1811" s="139"/>
    </row>
    <row r="1812" spans="3:52" ht="50" customHeight="1">
      <c r="C1812" s="52" t="s">
        <v>6320</v>
      </c>
      <c r="D1812" s="130" t="s">
        <v>4133</v>
      </c>
      <c r="E1812" s="131" t="s">
        <v>6368</v>
      </c>
      <c r="F1812" s="132" t="s">
        <v>4134</v>
      </c>
      <c r="G1812" s="125">
        <v>64.921000000000006</v>
      </c>
      <c r="H1812" s="122">
        <v>55.966000000000001</v>
      </c>
      <c r="I1812" s="123">
        <f t="shared" si="892"/>
        <v>8.9550000000000054</v>
      </c>
      <c r="J1812" s="124">
        <f t="shared" si="893"/>
        <v>16.000786191616349</v>
      </c>
      <c r="K1812" s="125">
        <v>64.921000000000006</v>
      </c>
      <c r="L1812" s="122">
        <v>55.966000000000001</v>
      </c>
      <c r="M1812" s="123">
        <f t="shared" si="894"/>
        <v>8.9550000000000054</v>
      </c>
      <c r="N1812" s="124">
        <f t="shared" si="916"/>
        <v>16.000786191616349</v>
      </c>
      <c r="O1812" s="125" t="s">
        <v>11840</v>
      </c>
      <c r="P1812" s="122" t="s">
        <v>11840</v>
      </c>
      <c r="Q1812" s="123" t="s">
        <v>11839</v>
      </c>
      <c r="R1812" s="124" t="s">
        <v>11840</v>
      </c>
      <c r="S1812" s="125" t="s">
        <v>6421</v>
      </c>
      <c r="T1812" s="122" t="s">
        <v>6421</v>
      </c>
      <c r="U1812" s="123" t="s">
        <v>6421</v>
      </c>
      <c r="V1812" s="124" t="s">
        <v>6421</v>
      </c>
      <c r="W1812" s="121" t="s">
        <v>11839</v>
      </c>
      <c r="X1812" s="122" t="s">
        <v>11840</v>
      </c>
      <c r="Y1812" s="122" t="s">
        <v>11840</v>
      </c>
      <c r="Z1812" s="123" t="s">
        <v>11840</v>
      </c>
      <c r="AA1812" s="124" t="s">
        <v>11840</v>
      </c>
      <c r="AB1812" s="28" t="s">
        <v>11839</v>
      </c>
      <c r="AC1812" s="122" t="s">
        <v>11839</v>
      </c>
      <c r="AD1812" s="122" t="s">
        <v>11839</v>
      </c>
      <c r="AE1812" s="123" t="s">
        <v>11839</v>
      </c>
      <c r="AF1812" s="29" t="s">
        <v>11839</v>
      </c>
      <c r="AG1812" s="28" t="s">
        <v>11839</v>
      </c>
      <c r="AH1812" s="122" t="s">
        <v>11839</v>
      </c>
      <c r="AI1812" s="122" t="s">
        <v>11839</v>
      </c>
      <c r="AJ1812" s="123" t="s">
        <v>11839</v>
      </c>
      <c r="AK1812" s="124" t="s">
        <v>11839</v>
      </c>
      <c r="AL1812" s="28" t="s">
        <v>11839</v>
      </c>
      <c r="AM1812" s="122" t="s">
        <v>11839</v>
      </c>
      <c r="AN1812" s="122" t="s">
        <v>11839</v>
      </c>
      <c r="AO1812" s="123" t="s">
        <v>11839</v>
      </c>
      <c r="AP1812" s="29" t="s">
        <v>11839</v>
      </c>
      <c r="AQ1812" s="28" t="s">
        <v>11839</v>
      </c>
      <c r="AR1812" s="122" t="s">
        <v>11839</v>
      </c>
      <c r="AS1812" s="122" t="s">
        <v>11839</v>
      </c>
      <c r="AT1812" s="123" t="s">
        <v>11839</v>
      </c>
      <c r="AU1812" s="124" t="s">
        <v>11839</v>
      </c>
      <c r="AV1812" s="104"/>
      <c r="AX1812" s="129"/>
      <c r="AY1812" s="139"/>
      <c r="AZ1812" s="139"/>
    </row>
    <row r="1813" spans="3:52" ht="50" customHeight="1">
      <c r="C1813" s="52" t="s">
        <v>6320</v>
      </c>
      <c r="D1813" s="130" t="s">
        <v>4135</v>
      </c>
      <c r="E1813" s="131" t="s">
        <v>6368</v>
      </c>
      <c r="F1813" s="132" t="s">
        <v>4136</v>
      </c>
      <c r="G1813" s="125">
        <v>337.43200000000002</v>
      </c>
      <c r="H1813" s="122">
        <v>339.75299999999999</v>
      </c>
      <c r="I1813" s="123">
        <f t="shared" si="892"/>
        <v>-2.3209999999999695</v>
      </c>
      <c r="J1813" s="124">
        <f t="shared" si="893"/>
        <v>-0.68314334236930052</v>
      </c>
      <c r="K1813" s="125">
        <v>197.88499999999999</v>
      </c>
      <c r="L1813" s="122">
        <v>188.709</v>
      </c>
      <c r="M1813" s="123">
        <f t="shared" si="894"/>
        <v>9.1759999999999877</v>
      </c>
      <c r="N1813" s="124">
        <f t="shared" si="916"/>
        <v>4.8625131816712432</v>
      </c>
      <c r="O1813" s="125" t="s">
        <v>11840</v>
      </c>
      <c r="P1813" s="122" t="s">
        <v>11840</v>
      </c>
      <c r="Q1813" s="123" t="s">
        <v>11839</v>
      </c>
      <c r="R1813" s="124" t="s">
        <v>11840</v>
      </c>
      <c r="S1813" s="125">
        <v>139.547</v>
      </c>
      <c r="T1813" s="122">
        <v>151.04400000000001</v>
      </c>
      <c r="U1813" s="123">
        <f t="shared" si="918"/>
        <v>-11.497000000000014</v>
      </c>
      <c r="V1813" s="124">
        <f t="shared" si="919"/>
        <v>-7.6116893090755102</v>
      </c>
      <c r="W1813" s="121" t="s">
        <v>7683</v>
      </c>
      <c r="X1813" s="122">
        <v>139</v>
      </c>
      <c r="Y1813" s="122">
        <v>150</v>
      </c>
      <c r="Z1813" s="123">
        <f t="shared" si="906"/>
        <v>-11</v>
      </c>
      <c r="AA1813" s="124">
        <f t="shared" si="907"/>
        <v>-7.333333333333333</v>
      </c>
      <c r="AB1813" s="28" t="s">
        <v>10226</v>
      </c>
      <c r="AC1813" s="122">
        <v>1</v>
      </c>
      <c r="AD1813" s="122">
        <v>1</v>
      </c>
      <c r="AE1813" s="123">
        <f t="shared" si="908"/>
        <v>0</v>
      </c>
      <c r="AF1813" s="29">
        <f t="shared" si="909"/>
        <v>0</v>
      </c>
      <c r="AG1813" s="122" t="s">
        <v>6421</v>
      </c>
      <c r="AH1813" s="122" t="s">
        <v>6421</v>
      </c>
      <c r="AI1813" s="122" t="s">
        <v>6421</v>
      </c>
      <c r="AJ1813" s="122" t="s">
        <v>6421</v>
      </c>
      <c r="AK1813" s="122" t="s">
        <v>6421</v>
      </c>
      <c r="AL1813" s="28" t="s">
        <v>6421</v>
      </c>
      <c r="AM1813" s="122" t="s">
        <v>6421</v>
      </c>
      <c r="AN1813" s="122" t="s">
        <v>6421</v>
      </c>
      <c r="AO1813" s="123" t="s">
        <v>6421</v>
      </c>
      <c r="AP1813" s="29" t="s">
        <v>6421</v>
      </c>
      <c r="AQ1813" s="28" t="s">
        <v>6421</v>
      </c>
      <c r="AR1813" s="122" t="s">
        <v>6421</v>
      </c>
      <c r="AS1813" s="122" t="s">
        <v>6421</v>
      </c>
      <c r="AT1813" s="123" t="s">
        <v>6421</v>
      </c>
      <c r="AU1813" s="124" t="s">
        <v>6421</v>
      </c>
      <c r="AV1813" s="104"/>
      <c r="AX1813" s="129"/>
      <c r="AY1813" s="139"/>
      <c r="AZ1813" s="139"/>
    </row>
    <row r="1814" spans="3:52" ht="50" customHeight="1">
      <c r="C1814" s="52" t="s">
        <v>6320</v>
      </c>
      <c r="D1814" s="130" t="s">
        <v>4137</v>
      </c>
      <c r="E1814" s="131" t="s">
        <v>6368</v>
      </c>
      <c r="F1814" s="132" t="s">
        <v>4138</v>
      </c>
      <c r="G1814" s="125">
        <v>58.515000000000001</v>
      </c>
      <c r="H1814" s="122">
        <v>54.51</v>
      </c>
      <c r="I1814" s="123">
        <f t="shared" si="892"/>
        <v>4.0050000000000026</v>
      </c>
      <c r="J1814" s="124">
        <f t="shared" si="893"/>
        <v>7.347275729224001</v>
      </c>
      <c r="K1814" s="125">
        <v>58.515000000000001</v>
      </c>
      <c r="L1814" s="122">
        <v>54.51</v>
      </c>
      <c r="M1814" s="123">
        <f t="shared" si="894"/>
        <v>4.0050000000000026</v>
      </c>
      <c r="N1814" s="124">
        <f t="shared" si="916"/>
        <v>7.347275729224001</v>
      </c>
      <c r="O1814" s="125" t="s">
        <v>11840</v>
      </c>
      <c r="P1814" s="122" t="s">
        <v>11840</v>
      </c>
      <c r="Q1814" s="123" t="s">
        <v>11839</v>
      </c>
      <c r="R1814" s="124" t="s">
        <v>11840</v>
      </c>
      <c r="S1814" s="125" t="s">
        <v>6421</v>
      </c>
      <c r="T1814" s="122" t="s">
        <v>6421</v>
      </c>
      <c r="U1814" s="123" t="s">
        <v>6421</v>
      </c>
      <c r="V1814" s="124" t="s">
        <v>6421</v>
      </c>
      <c r="W1814" s="121" t="s">
        <v>11839</v>
      </c>
      <c r="X1814" s="122" t="s">
        <v>11840</v>
      </c>
      <c r="Y1814" s="122" t="s">
        <v>11840</v>
      </c>
      <c r="Z1814" s="123" t="s">
        <v>11840</v>
      </c>
      <c r="AA1814" s="124" t="s">
        <v>11840</v>
      </c>
      <c r="AB1814" s="28" t="s">
        <v>11839</v>
      </c>
      <c r="AC1814" s="122" t="s">
        <v>11839</v>
      </c>
      <c r="AD1814" s="122" t="s">
        <v>11839</v>
      </c>
      <c r="AE1814" s="123" t="s">
        <v>11839</v>
      </c>
      <c r="AF1814" s="29" t="s">
        <v>11839</v>
      </c>
      <c r="AG1814" s="28" t="s">
        <v>11839</v>
      </c>
      <c r="AH1814" s="122" t="s">
        <v>11839</v>
      </c>
      <c r="AI1814" s="122" t="s">
        <v>11839</v>
      </c>
      <c r="AJ1814" s="123" t="s">
        <v>11839</v>
      </c>
      <c r="AK1814" s="124" t="s">
        <v>11839</v>
      </c>
      <c r="AL1814" s="28" t="s">
        <v>11839</v>
      </c>
      <c r="AM1814" s="122" t="s">
        <v>11839</v>
      </c>
      <c r="AN1814" s="122" t="s">
        <v>11839</v>
      </c>
      <c r="AO1814" s="123" t="s">
        <v>11839</v>
      </c>
      <c r="AP1814" s="29" t="s">
        <v>11839</v>
      </c>
      <c r="AQ1814" s="28" t="s">
        <v>11839</v>
      </c>
      <c r="AR1814" s="122" t="s">
        <v>11839</v>
      </c>
      <c r="AS1814" s="122" t="s">
        <v>11839</v>
      </c>
      <c r="AT1814" s="123" t="s">
        <v>11839</v>
      </c>
      <c r="AU1814" s="124" t="s">
        <v>11839</v>
      </c>
      <c r="AV1814" s="104"/>
      <c r="AX1814" s="129"/>
      <c r="AY1814" s="139"/>
      <c r="AZ1814" s="139"/>
    </row>
    <row r="1815" spans="3:52" ht="50" customHeight="1">
      <c r="C1815" s="52" t="s">
        <v>6320</v>
      </c>
      <c r="D1815" s="130" t="s">
        <v>4141</v>
      </c>
      <c r="E1815" s="131" t="s">
        <v>6368</v>
      </c>
      <c r="F1815" s="132" t="s">
        <v>4142</v>
      </c>
      <c r="G1815" s="125">
        <v>1000</v>
      </c>
      <c r="H1815" s="122">
        <v>1000</v>
      </c>
      <c r="I1815" s="123">
        <f t="shared" si="892"/>
        <v>0</v>
      </c>
      <c r="J1815" s="124">
        <f t="shared" si="893"/>
        <v>0</v>
      </c>
      <c r="K1815" s="125" t="s">
        <v>11904</v>
      </c>
      <c r="L1815" s="122" t="s">
        <v>11904</v>
      </c>
      <c r="M1815" s="123" t="s">
        <v>11837</v>
      </c>
      <c r="N1815" s="124" t="s">
        <v>11837</v>
      </c>
      <c r="O1815" s="125" t="s">
        <v>11840</v>
      </c>
      <c r="P1815" s="122" t="s">
        <v>11840</v>
      </c>
      <c r="Q1815" s="123" t="s">
        <v>11839</v>
      </c>
      <c r="R1815" s="124" t="s">
        <v>11840</v>
      </c>
      <c r="S1815" s="125">
        <v>1000</v>
      </c>
      <c r="T1815" s="122">
        <v>1000</v>
      </c>
      <c r="U1815" s="123">
        <f t="shared" si="918"/>
        <v>0</v>
      </c>
      <c r="V1815" s="124">
        <f t="shared" si="919"/>
        <v>0</v>
      </c>
      <c r="W1815" s="121" t="s">
        <v>10227</v>
      </c>
      <c r="X1815" s="122">
        <v>1000</v>
      </c>
      <c r="Y1815" s="122">
        <v>1000</v>
      </c>
      <c r="Z1815" s="123">
        <f t="shared" si="906"/>
        <v>0</v>
      </c>
      <c r="AA1815" s="124">
        <f t="shared" si="907"/>
        <v>0</v>
      </c>
      <c r="AB1815" s="28" t="s">
        <v>11839</v>
      </c>
      <c r="AC1815" s="122" t="s">
        <v>11839</v>
      </c>
      <c r="AD1815" s="122" t="s">
        <v>11839</v>
      </c>
      <c r="AE1815" s="123" t="s">
        <v>11839</v>
      </c>
      <c r="AF1815" s="29" t="s">
        <v>11839</v>
      </c>
      <c r="AG1815" s="28" t="s">
        <v>11839</v>
      </c>
      <c r="AH1815" s="122" t="s">
        <v>11839</v>
      </c>
      <c r="AI1815" s="122" t="s">
        <v>11839</v>
      </c>
      <c r="AJ1815" s="123" t="s">
        <v>11839</v>
      </c>
      <c r="AK1815" s="124" t="s">
        <v>11839</v>
      </c>
      <c r="AL1815" s="28" t="s">
        <v>11839</v>
      </c>
      <c r="AM1815" s="122" t="s">
        <v>11839</v>
      </c>
      <c r="AN1815" s="122" t="s">
        <v>11839</v>
      </c>
      <c r="AO1815" s="123" t="s">
        <v>11839</v>
      </c>
      <c r="AP1815" s="29" t="s">
        <v>11839</v>
      </c>
      <c r="AQ1815" s="28" t="s">
        <v>11839</v>
      </c>
      <c r="AR1815" s="122" t="s">
        <v>11839</v>
      </c>
      <c r="AS1815" s="122" t="s">
        <v>11839</v>
      </c>
      <c r="AT1815" s="123" t="s">
        <v>11839</v>
      </c>
      <c r="AU1815" s="124" t="s">
        <v>11837</v>
      </c>
      <c r="AV1815" s="104"/>
      <c r="AX1815" s="129"/>
      <c r="AY1815" s="139"/>
      <c r="AZ1815" s="139"/>
    </row>
    <row r="1816" spans="3:52" ht="50" customHeight="1">
      <c r="C1816" s="52" t="s">
        <v>6320</v>
      </c>
      <c r="D1816" s="130" t="s">
        <v>4143</v>
      </c>
      <c r="E1816" s="131" t="s">
        <v>6368</v>
      </c>
      <c r="F1816" s="132" t="s">
        <v>4144</v>
      </c>
      <c r="G1816" s="125">
        <v>279.21100000000001</v>
      </c>
      <c r="H1816" s="122">
        <v>274.72399999999999</v>
      </c>
      <c r="I1816" s="123">
        <f t="shared" si="892"/>
        <v>4.4870000000000232</v>
      </c>
      <c r="J1816" s="124">
        <f t="shared" si="893"/>
        <v>1.6332755783986921</v>
      </c>
      <c r="K1816" s="125" t="s">
        <v>11904</v>
      </c>
      <c r="L1816" s="122" t="s">
        <v>11904</v>
      </c>
      <c r="M1816" s="123" t="s">
        <v>11837</v>
      </c>
      <c r="N1816" s="124" t="s">
        <v>11837</v>
      </c>
      <c r="O1816" s="125" t="s">
        <v>11840</v>
      </c>
      <c r="P1816" s="122" t="s">
        <v>11840</v>
      </c>
      <c r="Q1816" s="123" t="s">
        <v>11839</v>
      </c>
      <c r="R1816" s="124" t="s">
        <v>11840</v>
      </c>
      <c r="S1816" s="125">
        <v>279.21100000000001</v>
      </c>
      <c r="T1816" s="122">
        <v>274.72399999999999</v>
      </c>
      <c r="U1816" s="123">
        <f t="shared" si="918"/>
        <v>4.4870000000000232</v>
      </c>
      <c r="V1816" s="124">
        <f t="shared" si="919"/>
        <v>1.6332755783986921</v>
      </c>
      <c r="W1816" s="121" t="s">
        <v>10228</v>
      </c>
      <c r="X1816" s="122">
        <v>279</v>
      </c>
      <c r="Y1816" s="122">
        <v>275</v>
      </c>
      <c r="Z1816" s="123">
        <f t="shared" si="906"/>
        <v>4</v>
      </c>
      <c r="AA1816" s="124">
        <f t="shared" si="907"/>
        <v>1.4545454545454546</v>
      </c>
      <c r="AB1816" s="28" t="s">
        <v>11839</v>
      </c>
      <c r="AC1816" s="122" t="s">
        <v>11839</v>
      </c>
      <c r="AD1816" s="122" t="s">
        <v>11839</v>
      </c>
      <c r="AE1816" s="123" t="s">
        <v>11839</v>
      </c>
      <c r="AF1816" s="29" t="s">
        <v>11839</v>
      </c>
      <c r="AG1816" s="28" t="s">
        <v>11839</v>
      </c>
      <c r="AH1816" s="122" t="s">
        <v>11839</v>
      </c>
      <c r="AI1816" s="122" t="s">
        <v>11839</v>
      </c>
      <c r="AJ1816" s="123" t="s">
        <v>11839</v>
      </c>
      <c r="AK1816" s="124" t="s">
        <v>11839</v>
      </c>
      <c r="AL1816" s="28" t="s">
        <v>11839</v>
      </c>
      <c r="AM1816" s="122" t="s">
        <v>11839</v>
      </c>
      <c r="AN1816" s="122" t="s">
        <v>11839</v>
      </c>
      <c r="AO1816" s="123" t="s">
        <v>11839</v>
      </c>
      <c r="AP1816" s="29" t="s">
        <v>11839</v>
      </c>
      <c r="AQ1816" s="28" t="s">
        <v>11839</v>
      </c>
      <c r="AR1816" s="122" t="s">
        <v>11839</v>
      </c>
      <c r="AS1816" s="122" t="s">
        <v>11839</v>
      </c>
      <c r="AT1816" s="123" t="s">
        <v>11839</v>
      </c>
      <c r="AU1816" s="124" t="s">
        <v>11837</v>
      </c>
      <c r="AV1816" s="104"/>
      <c r="AX1816" s="129"/>
      <c r="AY1816" s="139"/>
      <c r="AZ1816" s="139"/>
    </row>
    <row r="1817" spans="3:52" ht="50" customHeight="1">
      <c r="C1817" s="52" t="s">
        <v>6320</v>
      </c>
      <c r="D1817" s="130" t="s">
        <v>4145</v>
      </c>
      <c r="E1817" s="131" t="s">
        <v>6368</v>
      </c>
      <c r="F1817" s="132" t="s">
        <v>4146</v>
      </c>
      <c r="G1817" s="125">
        <v>41.847000000000001</v>
      </c>
      <c r="H1817" s="122">
        <v>41.843000000000004</v>
      </c>
      <c r="I1817" s="123">
        <f t="shared" si="892"/>
        <v>3.9999999999977831E-3</v>
      </c>
      <c r="J1817" s="124">
        <f t="shared" si="893"/>
        <v>9.5595440097454368E-3</v>
      </c>
      <c r="K1817" s="125">
        <v>41.847000000000001</v>
      </c>
      <c r="L1817" s="122">
        <v>41.843000000000004</v>
      </c>
      <c r="M1817" s="123">
        <f t="shared" si="894"/>
        <v>3.9999999999977831E-3</v>
      </c>
      <c r="N1817" s="124">
        <f t="shared" si="916"/>
        <v>9.5595440097454368E-3</v>
      </c>
      <c r="O1817" s="125" t="s">
        <v>11840</v>
      </c>
      <c r="P1817" s="122" t="s">
        <v>11840</v>
      </c>
      <c r="Q1817" s="123" t="s">
        <v>11839</v>
      </c>
      <c r="R1817" s="124" t="s">
        <v>11840</v>
      </c>
      <c r="S1817" s="125" t="s">
        <v>6421</v>
      </c>
      <c r="T1817" s="122" t="s">
        <v>6421</v>
      </c>
      <c r="U1817" s="123" t="s">
        <v>6421</v>
      </c>
      <c r="V1817" s="124" t="s">
        <v>6421</v>
      </c>
      <c r="W1817" s="121" t="s">
        <v>11839</v>
      </c>
      <c r="X1817" s="122" t="s">
        <v>11840</v>
      </c>
      <c r="Y1817" s="122" t="s">
        <v>11840</v>
      </c>
      <c r="Z1817" s="123" t="s">
        <v>11840</v>
      </c>
      <c r="AA1817" s="124" t="s">
        <v>11840</v>
      </c>
      <c r="AB1817" s="28" t="s">
        <v>11839</v>
      </c>
      <c r="AC1817" s="122" t="s">
        <v>11839</v>
      </c>
      <c r="AD1817" s="122" t="s">
        <v>11839</v>
      </c>
      <c r="AE1817" s="123" t="s">
        <v>11839</v>
      </c>
      <c r="AF1817" s="29" t="s">
        <v>11839</v>
      </c>
      <c r="AG1817" s="28" t="s">
        <v>11839</v>
      </c>
      <c r="AH1817" s="122" t="s">
        <v>11839</v>
      </c>
      <c r="AI1817" s="122" t="s">
        <v>11839</v>
      </c>
      <c r="AJ1817" s="123" t="s">
        <v>11839</v>
      </c>
      <c r="AK1817" s="124" t="s">
        <v>11839</v>
      </c>
      <c r="AL1817" s="28" t="s">
        <v>11839</v>
      </c>
      <c r="AM1817" s="122" t="s">
        <v>11839</v>
      </c>
      <c r="AN1817" s="122" t="s">
        <v>11839</v>
      </c>
      <c r="AO1817" s="123" t="s">
        <v>11839</v>
      </c>
      <c r="AP1817" s="29" t="s">
        <v>11839</v>
      </c>
      <c r="AQ1817" s="28" t="s">
        <v>11839</v>
      </c>
      <c r="AR1817" s="122" t="s">
        <v>11839</v>
      </c>
      <c r="AS1817" s="122" t="s">
        <v>11839</v>
      </c>
      <c r="AT1817" s="123" t="s">
        <v>11839</v>
      </c>
      <c r="AU1817" s="124" t="s">
        <v>11839</v>
      </c>
      <c r="AV1817" s="104"/>
      <c r="AX1817" s="129"/>
      <c r="AY1817" s="139"/>
      <c r="AZ1817" s="139"/>
    </row>
    <row r="1818" spans="3:52" ht="50" customHeight="1">
      <c r="C1818" s="52" t="s">
        <v>6320</v>
      </c>
      <c r="D1818" s="106" t="s">
        <v>4147</v>
      </c>
      <c r="E1818" s="107" t="s">
        <v>6368</v>
      </c>
      <c r="F1818" s="108" t="s">
        <v>4148</v>
      </c>
      <c r="G1818" s="125">
        <v>212.2</v>
      </c>
      <c r="H1818" s="122">
        <v>233.43600000000001</v>
      </c>
      <c r="I1818" s="123">
        <f t="shared" si="892"/>
        <v>-21.236000000000018</v>
      </c>
      <c r="J1818" s="124">
        <f t="shared" si="893"/>
        <v>-9.0971401154920493</v>
      </c>
      <c r="K1818" s="125">
        <v>212.2</v>
      </c>
      <c r="L1818" s="122">
        <v>233.43600000000001</v>
      </c>
      <c r="M1818" s="123">
        <f t="shared" si="894"/>
        <v>-21.236000000000018</v>
      </c>
      <c r="N1818" s="124">
        <f t="shared" si="916"/>
        <v>-9.0971401154920493</v>
      </c>
      <c r="O1818" s="125" t="s">
        <v>11840</v>
      </c>
      <c r="P1818" s="122" t="s">
        <v>11840</v>
      </c>
      <c r="Q1818" s="123" t="s">
        <v>11839</v>
      </c>
      <c r="R1818" s="124" t="s">
        <v>11840</v>
      </c>
      <c r="S1818" s="125" t="s">
        <v>6421</v>
      </c>
      <c r="T1818" s="122" t="s">
        <v>6421</v>
      </c>
      <c r="U1818" s="123" t="s">
        <v>6421</v>
      </c>
      <c r="V1818" s="124" t="s">
        <v>6421</v>
      </c>
      <c r="W1818" s="121" t="s">
        <v>11839</v>
      </c>
      <c r="X1818" s="122" t="s">
        <v>11840</v>
      </c>
      <c r="Y1818" s="122" t="s">
        <v>11840</v>
      </c>
      <c r="Z1818" s="123" t="s">
        <v>11840</v>
      </c>
      <c r="AA1818" s="124" t="s">
        <v>11840</v>
      </c>
      <c r="AB1818" s="28" t="s">
        <v>11839</v>
      </c>
      <c r="AC1818" s="122" t="s">
        <v>11839</v>
      </c>
      <c r="AD1818" s="122" t="s">
        <v>11839</v>
      </c>
      <c r="AE1818" s="123" t="s">
        <v>11839</v>
      </c>
      <c r="AF1818" s="29" t="s">
        <v>11839</v>
      </c>
      <c r="AG1818" s="28" t="s">
        <v>11839</v>
      </c>
      <c r="AH1818" s="122" t="s">
        <v>11839</v>
      </c>
      <c r="AI1818" s="122" t="s">
        <v>11839</v>
      </c>
      <c r="AJ1818" s="123" t="s">
        <v>11839</v>
      </c>
      <c r="AK1818" s="124" t="s">
        <v>11839</v>
      </c>
      <c r="AL1818" s="28" t="s">
        <v>11839</v>
      </c>
      <c r="AM1818" s="122" t="s">
        <v>11839</v>
      </c>
      <c r="AN1818" s="122" t="s">
        <v>11839</v>
      </c>
      <c r="AO1818" s="123" t="s">
        <v>11839</v>
      </c>
      <c r="AP1818" s="29" t="s">
        <v>11839</v>
      </c>
      <c r="AQ1818" s="28" t="s">
        <v>11839</v>
      </c>
      <c r="AR1818" s="122" t="s">
        <v>11839</v>
      </c>
      <c r="AS1818" s="122" t="s">
        <v>11839</v>
      </c>
      <c r="AT1818" s="123" t="s">
        <v>11839</v>
      </c>
      <c r="AU1818" s="124" t="s">
        <v>11839</v>
      </c>
      <c r="AV1818" s="8"/>
      <c r="AX1818" s="129"/>
      <c r="AY1818" s="139"/>
      <c r="AZ1818" s="139"/>
    </row>
    <row r="1819" spans="3:52" ht="50" customHeight="1">
      <c r="C1819" s="52" t="s">
        <v>6320</v>
      </c>
      <c r="D1819" s="130" t="s">
        <v>4149</v>
      </c>
      <c r="E1819" s="131" t="s">
        <v>6368</v>
      </c>
      <c r="F1819" s="132" t="s">
        <v>4150</v>
      </c>
      <c r="G1819" s="125">
        <v>902.2</v>
      </c>
      <c r="H1819" s="122">
        <v>885.2</v>
      </c>
      <c r="I1819" s="123">
        <f t="shared" si="892"/>
        <v>17</v>
      </c>
      <c r="J1819" s="124">
        <f t="shared" si="893"/>
        <v>1.9204699502937188</v>
      </c>
      <c r="K1819" s="125" t="s">
        <v>11904</v>
      </c>
      <c r="L1819" s="122" t="s">
        <v>11904</v>
      </c>
      <c r="M1819" s="123" t="s">
        <v>11837</v>
      </c>
      <c r="N1819" s="124" t="s">
        <v>11837</v>
      </c>
      <c r="O1819" s="125" t="s">
        <v>11840</v>
      </c>
      <c r="P1819" s="122" t="s">
        <v>11840</v>
      </c>
      <c r="Q1819" s="123" t="s">
        <v>11839</v>
      </c>
      <c r="R1819" s="124" t="s">
        <v>11840</v>
      </c>
      <c r="S1819" s="125">
        <v>902.2</v>
      </c>
      <c r="T1819" s="122">
        <v>885.2</v>
      </c>
      <c r="U1819" s="123">
        <f t="shared" si="918"/>
        <v>17</v>
      </c>
      <c r="V1819" s="124">
        <f t="shared" si="919"/>
        <v>1.9204699502937188</v>
      </c>
      <c r="W1819" s="121" t="s">
        <v>10229</v>
      </c>
      <c r="X1819" s="122">
        <v>902</v>
      </c>
      <c r="Y1819" s="122">
        <v>885</v>
      </c>
      <c r="Z1819" s="123">
        <f t="shared" si="906"/>
        <v>17</v>
      </c>
      <c r="AA1819" s="124">
        <f t="shared" si="907"/>
        <v>1.9209039548022599</v>
      </c>
      <c r="AB1819" s="28" t="s">
        <v>11839</v>
      </c>
      <c r="AC1819" s="122" t="s">
        <v>11839</v>
      </c>
      <c r="AD1819" s="122" t="s">
        <v>11839</v>
      </c>
      <c r="AE1819" s="123" t="s">
        <v>11839</v>
      </c>
      <c r="AF1819" s="29" t="s">
        <v>11839</v>
      </c>
      <c r="AG1819" s="28" t="s">
        <v>11839</v>
      </c>
      <c r="AH1819" s="122" t="s">
        <v>11839</v>
      </c>
      <c r="AI1819" s="122" t="s">
        <v>11839</v>
      </c>
      <c r="AJ1819" s="123" t="s">
        <v>11839</v>
      </c>
      <c r="AK1819" s="124" t="s">
        <v>11839</v>
      </c>
      <c r="AL1819" s="28" t="s">
        <v>11839</v>
      </c>
      <c r="AM1819" s="122" t="s">
        <v>11839</v>
      </c>
      <c r="AN1819" s="122" t="s">
        <v>11839</v>
      </c>
      <c r="AO1819" s="123" t="s">
        <v>11839</v>
      </c>
      <c r="AP1819" s="29" t="s">
        <v>11839</v>
      </c>
      <c r="AQ1819" s="28" t="s">
        <v>11839</v>
      </c>
      <c r="AR1819" s="122" t="s">
        <v>11839</v>
      </c>
      <c r="AS1819" s="122" t="s">
        <v>11839</v>
      </c>
      <c r="AT1819" s="123" t="s">
        <v>11839</v>
      </c>
      <c r="AU1819" s="124" t="s">
        <v>11837</v>
      </c>
      <c r="AV1819" s="104"/>
      <c r="AX1819" s="129"/>
      <c r="AY1819" s="139"/>
      <c r="AZ1819" s="139"/>
    </row>
    <row r="1820" spans="3:52" ht="50" customHeight="1">
      <c r="C1820" s="52" t="s">
        <v>6320</v>
      </c>
      <c r="D1820" s="130" t="s">
        <v>4151</v>
      </c>
      <c r="E1820" s="131" t="s">
        <v>6368</v>
      </c>
      <c r="F1820" s="132" t="s">
        <v>4152</v>
      </c>
      <c r="G1820" s="125">
        <v>326.60399999999998</v>
      </c>
      <c r="H1820" s="122">
        <v>326.60399999999998</v>
      </c>
      <c r="I1820" s="123">
        <f t="shared" si="892"/>
        <v>0</v>
      </c>
      <c r="J1820" s="124">
        <f t="shared" si="893"/>
        <v>0</v>
      </c>
      <c r="K1820" s="125" t="s">
        <v>11904</v>
      </c>
      <c r="L1820" s="122" t="s">
        <v>11904</v>
      </c>
      <c r="M1820" s="123" t="s">
        <v>11837</v>
      </c>
      <c r="N1820" s="124" t="s">
        <v>11837</v>
      </c>
      <c r="O1820" s="125" t="s">
        <v>11840</v>
      </c>
      <c r="P1820" s="122" t="s">
        <v>11840</v>
      </c>
      <c r="Q1820" s="123" t="s">
        <v>11839</v>
      </c>
      <c r="R1820" s="124" t="s">
        <v>11840</v>
      </c>
      <c r="S1820" s="125">
        <v>326.60399999999998</v>
      </c>
      <c r="T1820" s="122">
        <v>326.60399999999998</v>
      </c>
      <c r="U1820" s="123">
        <f t="shared" si="918"/>
        <v>0</v>
      </c>
      <c r="V1820" s="124">
        <f t="shared" si="919"/>
        <v>0</v>
      </c>
      <c r="W1820" s="121" t="s">
        <v>7217</v>
      </c>
      <c r="X1820" s="122">
        <v>327</v>
      </c>
      <c r="Y1820" s="122">
        <v>327</v>
      </c>
      <c r="Z1820" s="123">
        <f t="shared" si="906"/>
        <v>0</v>
      </c>
      <c r="AA1820" s="124">
        <f t="shared" si="907"/>
        <v>0</v>
      </c>
      <c r="AB1820" s="28" t="s">
        <v>11839</v>
      </c>
      <c r="AC1820" s="122" t="s">
        <v>11839</v>
      </c>
      <c r="AD1820" s="122" t="s">
        <v>11839</v>
      </c>
      <c r="AE1820" s="123" t="s">
        <v>11839</v>
      </c>
      <c r="AF1820" s="29" t="s">
        <v>11839</v>
      </c>
      <c r="AG1820" s="28" t="s">
        <v>11839</v>
      </c>
      <c r="AH1820" s="122" t="s">
        <v>11839</v>
      </c>
      <c r="AI1820" s="122" t="s">
        <v>11839</v>
      </c>
      <c r="AJ1820" s="123" t="s">
        <v>11839</v>
      </c>
      <c r="AK1820" s="124" t="s">
        <v>11839</v>
      </c>
      <c r="AL1820" s="28" t="s">
        <v>11839</v>
      </c>
      <c r="AM1820" s="122" t="s">
        <v>11839</v>
      </c>
      <c r="AN1820" s="122" t="s">
        <v>11839</v>
      </c>
      <c r="AO1820" s="123" t="s">
        <v>11839</v>
      </c>
      <c r="AP1820" s="29" t="s">
        <v>11839</v>
      </c>
      <c r="AQ1820" s="28" t="s">
        <v>11839</v>
      </c>
      <c r="AR1820" s="122" t="s">
        <v>11839</v>
      </c>
      <c r="AS1820" s="122" t="s">
        <v>11839</v>
      </c>
      <c r="AT1820" s="123" t="s">
        <v>11839</v>
      </c>
      <c r="AU1820" s="124" t="s">
        <v>11837</v>
      </c>
      <c r="AV1820" s="104"/>
      <c r="AX1820" s="129"/>
      <c r="AY1820" s="139"/>
      <c r="AZ1820" s="139"/>
    </row>
    <row r="1821" spans="3:52" ht="50" customHeight="1">
      <c r="C1821" s="52" t="s">
        <v>6320</v>
      </c>
      <c r="D1821" s="130" t="s">
        <v>4153</v>
      </c>
      <c r="E1821" s="131" t="s">
        <v>6368</v>
      </c>
      <c r="F1821" s="132" t="s">
        <v>4154</v>
      </c>
      <c r="G1821" s="125">
        <v>73.988</v>
      </c>
      <c r="H1821" s="122">
        <v>80.019000000000005</v>
      </c>
      <c r="I1821" s="123">
        <f t="shared" si="892"/>
        <v>-6.0310000000000059</v>
      </c>
      <c r="J1821" s="124">
        <f t="shared" si="893"/>
        <v>-7.536959972006656</v>
      </c>
      <c r="K1821" s="125">
        <v>73.988</v>
      </c>
      <c r="L1821" s="122">
        <v>80.019000000000005</v>
      </c>
      <c r="M1821" s="123">
        <f t="shared" si="894"/>
        <v>-6.0310000000000059</v>
      </c>
      <c r="N1821" s="124">
        <f t="shared" si="916"/>
        <v>-7.536959972006656</v>
      </c>
      <c r="O1821" s="125" t="s">
        <v>11840</v>
      </c>
      <c r="P1821" s="122" t="s">
        <v>11840</v>
      </c>
      <c r="Q1821" s="123" t="s">
        <v>11839</v>
      </c>
      <c r="R1821" s="124" t="s">
        <v>11840</v>
      </c>
      <c r="S1821" s="125" t="s">
        <v>6421</v>
      </c>
      <c r="T1821" s="122" t="s">
        <v>6421</v>
      </c>
      <c r="U1821" s="123" t="s">
        <v>6421</v>
      </c>
      <c r="V1821" s="124" t="s">
        <v>6421</v>
      </c>
      <c r="W1821" s="121" t="s">
        <v>11839</v>
      </c>
      <c r="X1821" s="122" t="s">
        <v>11840</v>
      </c>
      <c r="Y1821" s="122" t="s">
        <v>11840</v>
      </c>
      <c r="Z1821" s="123" t="s">
        <v>11840</v>
      </c>
      <c r="AA1821" s="124" t="s">
        <v>11840</v>
      </c>
      <c r="AB1821" s="28" t="s">
        <v>11839</v>
      </c>
      <c r="AC1821" s="122" t="s">
        <v>11839</v>
      </c>
      <c r="AD1821" s="122" t="s">
        <v>11839</v>
      </c>
      <c r="AE1821" s="123" t="s">
        <v>11839</v>
      </c>
      <c r="AF1821" s="29" t="s">
        <v>11839</v>
      </c>
      <c r="AG1821" s="28" t="s">
        <v>11839</v>
      </c>
      <c r="AH1821" s="122" t="s">
        <v>11839</v>
      </c>
      <c r="AI1821" s="122" t="s">
        <v>11839</v>
      </c>
      <c r="AJ1821" s="123" t="s">
        <v>11839</v>
      </c>
      <c r="AK1821" s="124" t="s">
        <v>11839</v>
      </c>
      <c r="AL1821" s="28" t="s">
        <v>11839</v>
      </c>
      <c r="AM1821" s="122" t="s">
        <v>11839</v>
      </c>
      <c r="AN1821" s="122" t="s">
        <v>11839</v>
      </c>
      <c r="AO1821" s="123" t="s">
        <v>11839</v>
      </c>
      <c r="AP1821" s="29" t="s">
        <v>11839</v>
      </c>
      <c r="AQ1821" s="28" t="s">
        <v>11839</v>
      </c>
      <c r="AR1821" s="122" t="s">
        <v>11839</v>
      </c>
      <c r="AS1821" s="122" t="s">
        <v>11839</v>
      </c>
      <c r="AT1821" s="123" t="s">
        <v>11839</v>
      </c>
      <c r="AU1821" s="124" t="s">
        <v>11839</v>
      </c>
      <c r="AV1821" s="104"/>
      <c r="AX1821" s="129"/>
      <c r="AY1821" s="139"/>
      <c r="AZ1821" s="139"/>
    </row>
    <row r="1822" spans="3:52" ht="50" customHeight="1">
      <c r="C1822" s="52" t="s">
        <v>6320</v>
      </c>
      <c r="D1822" s="130" t="s">
        <v>4155</v>
      </c>
      <c r="E1822" s="131" t="s">
        <v>6368</v>
      </c>
      <c r="F1822" s="132" t="s">
        <v>4156</v>
      </c>
      <c r="G1822" s="125">
        <v>26.390999999999998</v>
      </c>
      <c r="H1822" s="122">
        <v>29.588999999999999</v>
      </c>
      <c r="I1822" s="123">
        <f t="shared" si="892"/>
        <v>-3.1980000000000004</v>
      </c>
      <c r="J1822" s="124">
        <f t="shared" si="893"/>
        <v>-10.808070566764679</v>
      </c>
      <c r="K1822" s="125">
        <v>26.390999999999998</v>
      </c>
      <c r="L1822" s="122">
        <v>29.588999999999999</v>
      </c>
      <c r="M1822" s="123">
        <f t="shared" si="894"/>
        <v>-3.1980000000000004</v>
      </c>
      <c r="N1822" s="124">
        <f t="shared" si="916"/>
        <v>-10.808070566764679</v>
      </c>
      <c r="O1822" s="125" t="s">
        <v>11840</v>
      </c>
      <c r="P1822" s="122" t="s">
        <v>11840</v>
      </c>
      <c r="Q1822" s="123" t="s">
        <v>11839</v>
      </c>
      <c r="R1822" s="124" t="s">
        <v>11840</v>
      </c>
      <c r="S1822" s="125" t="s">
        <v>6421</v>
      </c>
      <c r="T1822" s="122" t="s">
        <v>6421</v>
      </c>
      <c r="U1822" s="123" t="s">
        <v>6421</v>
      </c>
      <c r="V1822" s="124" t="s">
        <v>6421</v>
      </c>
      <c r="W1822" s="121" t="s">
        <v>11839</v>
      </c>
      <c r="X1822" s="122" t="s">
        <v>11840</v>
      </c>
      <c r="Y1822" s="122" t="s">
        <v>11840</v>
      </c>
      <c r="Z1822" s="123" t="s">
        <v>11840</v>
      </c>
      <c r="AA1822" s="124" t="s">
        <v>11840</v>
      </c>
      <c r="AB1822" s="28" t="s">
        <v>11839</v>
      </c>
      <c r="AC1822" s="122" t="s">
        <v>11839</v>
      </c>
      <c r="AD1822" s="122" t="s">
        <v>11839</v>
      </c>
      <c r="AE1822" s="123" t="s">
        <v>11839</v>
      </c>
      <c r="AF1822" s="29" t="s">
        <v>11839</v>
      </c>
      <c r="AG1822" s="28" t="s">
        <v>11839</v>
      </c>
      <c r="AH1822" s="122" t="s">
        <v>11839</v>
      </c>
      <c r="AI1822" s="122" t="s">
        <v>11839</v>
      </c>
      <c r="AJ1822" s="123" t="s">
        <v>11839</v>
      </c>
      <c r="AK1822" s="124" t="s">
        <v>11839</v>
      </c>
      <c r="AL1822" s="28" t="s">
        <v>11839</v>
      </c>
      <c r="AM1822" s="122" t="s">
        <v>11839</v>
      </c>
      <c r="AN1822" s="122" t="s">
        <v>11839</v>
      </c>
      <c r="AO1822" s="123" t="s">
        <v>11839</v>
      </c>
      <c r="AP1822" s="29" t="s">
        <v>11839</v>
      </c>
      <c r="AQ1822" s="28" t="s">
        <v>11839</v>
      </c>
      <c r="AR1822" s="122" t="s">
        <v>11839</v>
      </c>
      <c r="AS1822" s="122" t="s">
        <v>11839</v>
      </c>
      <c r="AT1822" s="123" t="s">
        <v>11839</v>
      </c>
      <c r="AU1822" s="124" t="s">
        <v>11839</v>
      </c>
      <c r="AV1822" s="105"/>
      <c r="AX1822" s="129"/>
      <c r="AY1822" s="139"/>
      <c r="AZ1822" s="139"/>
    </row>
    <row r="1823" spans="3:52" ht="50" customHeight="1">
      <c r="C1823" s="52" t="s">
        <v>6320</v>
      </c>
      <c r="D1823" s="130" t="s">
        <v>4159</v>
      </c>
      <c r="E1823" s="131" t="s">
        <v>6368</v>
      </c>
      <c r="F1823" s="132" t="s">
        <v>4160</v>
      </c>
      <c r="G1823" s="125">
        <v>226.19399999999999</v>
      </c>
      <c r="H1823" s="122">
        <v>134.559</v>
      </c>
      <c r="I1823" s="123">
        <f t="shared" si="892"/>
        <v>91.634999999999991</v>
      </c>
      <c r="J1823" s="124">
        <f t="shared" si="893"/>
        <v>68.100238557064188</v>
      </c>
      <c r="K1823" s="125">
        <v>122.267</v>
      </c>
      <c r="L1823" s="122">
        <v>30.760999999999999</v>
      </c>
      <c r="M1823" s="123">
        <f t="shared" si="894"/>
        <v>91.506</v>
      </c>
      <c r="N1823" s="124">
        <f t="shared" si="916"/>
        <v>297.47407431487926</v>
      </c>
      <c r="O1823" s="125" t="s">
        <v>11840</v>
      </c>
      <c r="P1823" s="122" t="s">
        <v>11840</v>
      </c>
      <c r="Q1823" s="123" t="s">
        <v>11839</v>
      </c>
      <c r="R1823" s="124" t="s">
        <v>11840</v>
      </c>
      <c r="S1823" s="125">
        <v>103.92700000000001</v>
      </c>
      <c r="T1823" s="122">
        <v>103.798</v>
      </c>
      <c r="U1823" s="123">
        <f t="shared" si="918"/>
        <v>0.12900000000000489</v>
      </c>
      <c r="V1823" s="124">
        <f t="shared" si="919"/>
        <v>0.12427985124954707</v>
      </c>
      <c r="W1823" s="121" t="s">
        <v>10230</v>
      </c>
      <c r="X1823" s="122">
        <v>103.92700000000001</v>
      </c>
      <c r="Y1823" s="122">
        <v>103.798</v>
      </c>
      <c r="Z1823" s="123">
        <f t="shared" si="906"/>
        <v>0.12900000000000489</v>
      </c>
      <c r="AA1823" s="124">
        <f t="shared" si="907"/>
        <v>0.12427985124954707</v>
      </c>
      <c r="AB1823" s="28" t="s">
        <v>11839</v>
      </c>
      <c r="AC1823" s="122" t="s">
        <v>11839</v>
      </c>
      <c r="AD1823" s="122" t="s">
        <v>11839</v>
      </c>
      <c r="AE1823" s="123" t="s">
        <v>11839</v>
      </c>
      <c r="AF1823" s="29" t="s">
        <v>11839</v>
      </c>
      <c r="AG1823" s="28" t="s">
        <v>11839</v>
      </c>
      <c r="AH1823" s="122" t="s">
        <v>11839</v>
      </c>
      <c r="AI1823" s="122" t="s">
        <v>11839</v>
      </c>
      <c r="AJ1823" s="123" t="s">
        <v>11839</v>
      </c>
      <c r="AK1823" s="124" t="s">
        <v>11839</v>
      </c>
      <c r="AL1823" s="28" t="s">
        <v>11839</v>
      </c>
      <c r="AM1823" s="122" t="s">
        <v>11839</v>
      </c>
      <c r="AN1823" s="122" t="s">
        <v>11839</v>
      </c>
      <c r="AO1823" s="123" t="s">
        <v>11839</v>
      </c>
      <c r="AP1823" s="29" t="s">
        <v>11839</v>
      </c>
      <c r="AQ1823" s="28" t="s">
        <v>11839</v>
      </c>
      <c r="AR1823" s="122" t="s">
        <v>11839</v>
      </c>
      <c r="AS1823" s="122" t="s">
        <v>11839</v>
      </c>
      <c r="AT1823" s="123" t="s">
        <v>11839</v>
      </c>
      <c r="AU1823" s="124" t="s">
        <v>11837</v>
      </c>
      <c r="AV1823" s="105"/>
      <c r="AX1823" s="129"/>
      <c r="AY1823" s="139"/>
      <c r="AZ1823" s="139"/>
    </row>
    <row r="1824" spans="3:52" ht="50" customHeight="1">
      <c r="C1824" s="52" t="s">
        <v>6320</v>
      </c>
      <c r="D1824" s="130" t="s">
        <v>4161</v>
      </c>
      <c r="E1824" s="131" t="s">
        <v>6368</v>
      </c>
      <c r="F1824" s="132" t="s">
        <v>4162</v>
      </c>
      <c r="G1824" s="125">
        <v>1192.7429999999999</v>
      </c>
      <c r="H1824" s="122">
        <v>1137.4169999999999</v>
      </c>
      <c r="I1824" s="123">
        <f t="shared" si="892"/>
        <v>55.326000000000022</v>
      </c>
      <c r="J1824" s="124">
        <f t="shared" si="893"/>
        <v>4.8641791005409649</v>
      </c>
      <c r="K1824" s="125">
        <v>1192.7429999999999</v>
      </c>
      <c r="L1824" s="122">
        <v>1137.4169999999999</v>
      </c>
      <c r="M1824" s="123">
        <f t="shared" si="894"/>
        <v>55.326000000000022</v>
      </c>
      <c r="N1824" s="124">
        <f t="shared" si="916"/>
        <v>4.8641791005409649</v>
      </c>
      <c r="O1824" s="125" t="s">
        <v>11840</v>
      </c>
      <c r="P1824" s="122" t="s">
        <v>11840</v>
      </c>
      <c r="Q1824" s="123" t="s">
        <v>11839</v>
      </c>
      <c r="R1824" s="124" t="s">
        <v>11840</v>
      </c>
      <c r="S1824" s="125" t="s">
        <v>6421</v>
      </c>
      <c r="T1824" s="122" t="s">
        <v>6421</v>
      </c>
      <c r="U1824" s="123" t="s">
        <v>6421</v>
      </c>
      <c r="V1824" s="124" t="s">
        <v>6421</v>
      </c>
      <c r="W1824" s="121" t="s">
        <v>11839</v>
      </c>
      <c r="X1824" s="122" t="s">
        <v>11840</v>
      </c>
      <c r="Y1824" s="122" t="s">
        <v>11840</v>
      </c>
      <c r="Z1824" s="123" t="s">
        <v>11840</v>
      </c>
      <c r="AA1824" s="124" t="s">
        <v>11840</v>
      </c>
      <c r="AB1824" s="28" t="s">
        <v>11839</v>
      </c>
      <c r="AC1824" s="122" t="s">
        <v>11839</v>
      </c>
      <c r="AD1824" s="122" t="s">
        <v>11839</v>
      </c>
      <c r="AE1824" s="123" t="s">
        <v>11839</v>
      </c>
      <c r="AF1824" s="29" t="s">
        <v>11839</v>
      </c>
      <c r="AG1824" s="28" t="s">
        <v>11839</v>
      </c>
      <c r="AH1824" s="122" t="s">
        <v>11839</v>
      </c>
      <c r="AI1824" s="122" t="s">
        <v>11839</v>
      </c>
      <c r="AJ1824" s="123" t="s">
        <v>11839</v>
      </c>
      <c r="AK1824" s="124" t="s">
        <v>11839</v>
      </c>
      <c r="AL1824" s="28" t="s">
        <v>11839</v>
      </c>
      <c r="AM1824" s="122" t="s">
        <v>11839</v>
      </c>
      <c r="AN1824" s="122" t="s">
        <v>11839</v>
      </c>
      <c r="AO1824" s="123" t="s">
        <v>11839</v>
      </c>
      <c r="AP1824" s="29" t="s">
        <v>11839</v>
      </c>
      <c r="AQ1824" s="28" t="s">
        <v>11839</v>
      </c>
      <c r="AR1824" s="122" t="s">
        <v>11839</v>
      </c>
      <c r="AS1824" s="122" t="s">
        <v>11839</v>
      </c>
      <c r="AT1824" s="123" t="s">
        <v>11839</v>
      </c>
      <c r="AU1824" s="124" t="s">
        <v>11839</v>
      </c>
      <c r="AV1824" s="105"/>
      <c r="AX1824" s="129"/>
      <c r="AY1824" s="139"/>
      <c r="AZ1824" s="139"/>
    </row>
    <row r="1825" spans="3:52" ht="50" customHeight="1">
      <c r="C1825" s="52" t="s">
        <v>6320</v>
      </c>
      <c r="D1825" s="130" t="s">
        <v>4163</v>
      </c>
      <c r="E1825" s="131" t="s">
        <v>6368</v>
      </c>
      <c r="F1825" s="132" t="s">
        <v>4164</v>
      </c>
      <c r="G1825" s="125">
        <v>376.19200000000001</v>
      </c>
      <c r="H1825" s="122">
        <v>200.238</v>
      </c>
      <c r="I1825" s="123">
        <f t="shared" si="892"/>
        <v>175.95400000000001</v>
      </c>
      <c r="J1825" s="124">
        <f t="shared" si="893"/>
        <v>87.872431806150686</v>
      </c>
      <c r="K1825" s="125">
        <v>46.082000000000001</v>
      </c>
      <c r="L1825" s="122">
        <v>35.225999999999999</v>
      </c>
      <c r="M1825" s="123">
        <f t="shared" si="894"/>
        <v>10.856000000000002</v>
      </c>
      <c r="N1825" s="124">
        <f t="shared" si="916"/>
        <v>30.818145687844211</v>
      </c>
      <c r="O1825" s="125" t="s">
        <v>11840</v>
      </c>
      <c r="P1825" s="122" t="s">
        <v>11840</v>
      </c>
      <c r="Q1825" s="123" t="s">
        <v>11839</v>
      </c>
      <c r="R1825" s="124" t="s">
        <v>11840</v>
      </c>
      <c r="S1825" s="125">
        <v>330.11</v>
      </c>
      <c r="T1825" s="122">
        <v>165.012</v>
      </c>
      <c r="U1825" s="123">
        <f t="shared" si="918"/>
        <v>165.09800000000001</v>
      </c>
      <c r="V1825" s="124">
        <f t="shared" si="919"/>
        <v>100.05211742176327</v>
      </c>
      <c r="W1825" s="121" t="s">
        <v>10230</v>
      </c>
      <c r="X1825" s="122">
        <v>330</v>
      </c>
      <c r="Y1825" s="122">
        <v>165</v>
      </c>
      <c r="Z1825" s="123">
        <f t="shared" si="906"/>
        <v>165</v>
      </c>
      <c r="AA1825" s="124">
        <f t="shared" si="907"/>
        <v>100</v>
      </c>
      <c r="AB1825" s="28" t="s">
        <v>11839</v>
      </c>
      <c r="AC1825" s="122" t="s">
        <v>11839</v>
      </c>
      <c r="AD1825" s="122" t="s">
        <v>11839</v>
      </c>
      <c r="AE1825" s="123" t="s">
        <v>11839</v>
      </c>
      <c r="AF1825" s="29" t="s">
        <v>11839</v>
      </c>
      <c r="AG1825" s="28" t="s">
        <v>11839</v>
      </c>
      <c r="AH1825" s="122" t="s">
        <v>11839</v>
      </c>
      <c r="AI1825" s="122" t="s">
        <v>11839</v>
      </c>
      <c r="AJ1825" s="123" t="s">
        <v>11839</v>
      </c>
      <c r="AK1825" s="124" t="s">
        <v>11839</v>
      </c>
      <c r="AL1825" s="28" t="s">
        <v>11839</v>
      </c>
      <c r="AM1825" s="122" t="s">
        <v>11839</v>
      </c>
      <c r="AN1825" s="122" t="s">
        <v>11839</v>
      </c>
      <c r="AO1825" s="123" t="s">
        <v>11839</v>
      </c>
      <c r="AP1825" s="29" t="s">
        <v>11839</v>
      </c>
      <c r="AQ1825" s="28" t="s">
        <v>11839</v>
      </c>
      <c r="AR1825" s="122" t="s">
        <v>11839</v>
      </c>
      <c r="AS1825" s="122" t="s">
        <v>11839</v>
      </c>
      <c r="AT1825" s="123" t="s">
        <v>11839</v>
      </c>
      <c r="AU1825" s="124" t="s">
        <v>11837</v>
      </c>
      <c r="AV1825" s="105"/>
      <c r="AX1825" s="129"/>
      <c r="AY1825" s="139"/>
      <c r="AZ1825" s="139"/>
    </row>
    <row r="1826" spans="3:52" ht="50" customHeight="1">
      <c r="C1826" s="52" t="s">
        <v>6316</v>
      </c>
      <c r="D1826" s="130" t="s">
        <v>4167</v>
      </c>
      <c r="E1826" s="131" t="s">
        <v>6369</v>
      </c>
      <c r="F1826" s="132" t="s">
        <v>4168</v>
      </c>
      <c r="G1826" s="125">
        <v>10328.839</v>
      </c>
      <c r="H1826" s="122">
        <v>14227.582</v>
      </c>
      <c r="I1826" s="123">
        <f t="shared" si="892"/>
        <v>-3898.7430000000004</v>
      </c>
      <c r="J1826" s="124">
        <f t="shared" si="893"/>
        <v>-27.402709750680053</v>
      </c>
      <c r="K1826" s="125">
        <v>7306.9480000000003</v>
      </c>
      <c r="L1826" s="122">
        <v>11055.36</v>
      </c>
      <c r="M1826" s="123">
        <f t="shared" si="894"/>
        <v>-3748.4120000000003</v>
      </c>
      <c r="N1826" s="124">
        <f t="shared" si="916"/>
        <v>-33.905833912238052</v>
      </c>
      <c r="O1826" s="125">
        <v>1589.1759999999999</v>
      </c>
      <c r="P1826" s="122">
        <v>1588.86</v>
      </c>
      <c r="Q1826" s="123">
        <f t="shared" si="895"/>
        <v>0.31600000000003092</v>
      </c>
      <c r="R1826" s="124">
        <f t="shared" si="917"/>
        <v>1.9888473496722868E-2</v>
      </c>
      <c r="S1826" s="125">
        <v>1432.7149999999999</v>
      </c>
      <c r="T1826" s="122">
        <v>1583.3620000000001</v>
      </c>
      <c r="U1826" s="123">
        <f t="shared" si="918"/>
        <v>-150.64700000000016</v>
      </c>
      <c r="V1826" s="124">
        <f t="shared" si="919"/>
        <v>-9.5143751081559458</v>
      </c>
      <c r="W1826" s="121" t="s">
        <v>8973</v>
      </c>
      <c r="X1826" s="122">
        <v>245</v>
      </c>
      <c r="Y1826" s="122">
        <v>298</v>
      </c>
      <c r="Z1826" s="123">
        <f>X1826-Y1826</f>
        <v>-53</v>
      </c>
      <c r="AA1826" s="124">
        <f>Z1826/Y1826*100</f>
        <v>-17.785234899328859</v>
      </c>
      <c r="AB1826" s="28" t="s">
        <v>10231</v>
      </c>
      <c r="AC1826" s="122">
        <v>176</v>
      </c>
      <c r="AD1826" s="122">
        <v>175</v>
      </c>
      <c r="AE1826" s="123">
        <f t="shared" si="908"/>
        <v>1</v>
      </c>
      <c r="AF1826" s="29">
        <f t="shared" si="909"/>
        <v>0.5714285714285714</v>
      </c>
      <c r="AG1826" s="28" t="s">
        <v>10232</v>
      </c>
      <c r="AH1826" s="122">
        <v>160</v>
      </c>
      <c r="AI1826" s="122">
        <v>205</v>
      </c>
      <c r="AJ1826" s="123">
        <f t="shared" si="910"/>
        <v>-45</v>
      </c>
      <c r="AK1826" s="124">
        <f t="shared" si="911"/>
        <v>-21.951219512195124</v>
      </c>
      <c r="AL1826" s="28" t="s">
        <v>10233</v>
      </c>
      <c r="AM1826" s="122">
        <v>135</v>
      </c>
      <c r="AN1826" s="122">
        <v>138</v>
      </c>
      <c r="AO1826" s="123">
        <f t="shared" si="912"/>
        <v>-3</v>
      </c>
      <c r="AP1826" s="29">
        <f t="shared" si="913"/>
        <v>-2.1739130434782608</v>
      </c>
      <c r="AQ1826" s="28" t="s">
        <v>9896</v>
      </c>
      <c r="AR1826" s="122">
        <v>105</v>
      </c>
      <c r="AS1826" s="122">
        <v>129</v>
      </c>
      <c r="AT1826" s="123">
        <f t="shared" si="914"/>
        <v>-24</v>
      </c>
      <c r="AU1826" s="124">
        <f t="shared" si="915"/>
        <v>-18.604651162790699</v>
      </c>
      <c r="AV1826" s="9" t="s">
        <v>12434</v>
      </c>
      <c r="AX1826" s="129"/>
      <c r="AY1826" s="139"/>
      <c r="AZ1826" s="139"/>
    </row>
    <row r="1827" spans="3:52" ht="50" customHeight="1">
      <c r="C1827" s="52" t="s">
        <v>6318</v>
      </c>
      <c r="D1827" s="106" t="s">
        <v>4169</v>
      </c>
      <c r="E1827" s="107" t="s">
        <v>6369</v>
      </c>
      <c r="F1827" s="108" t="s">
        <v>4170</v>
      </c>
      <c r="G1827" s="125">
        <v>3254.8789999999999</v>
      </c>
      <c r="H1827" s="122">
        <v>3727.39</v>
      </c>
      <c r="I1827" s="123">
        <f t="shared" si="892"/>
        <v>-472.51099999999997</v>
      </c>
      <c r="J1827" s="124">
        <f t="shared" si="893"/>
        <v>-12.676725537172123</v>
      </c>
      <c r="K1827" s="125">
        <v>2603.1390000000001</v>
      </c>
      <c r="L1827" s="122">
        <v>2215.5010000000002</v>
      </c>
      <c r="M1827" s="123">
        <f t="shared" si="894"/>
        <v>387.63799999999992</v>
      </c>
      <c r="N1827" s="124">
        <f t="shared" si="916"/>
        <v>17.496629430544147</v>
      </c>
      <c r="O1827" s="125">
        <v>2.1629999999999998</v>
      </c>
      <c r="P1827" s="122">
        <v>763.30899999999997</v>
      </c>
      <c r="Q1827" s="123">
        <f t="shared" si="895"/>
        <v>-761.14599999999996</v>
      </c>
      <c r="R1827" s="124">
        <f t="shared" si="917"/>
        <v>-99.716628521345868</v>
      </c>
      <c r="S1827" s="125">
        <v>649.577</v>
      </c>
      <c r="T1827" s="122">
        <v>748.58</v>
      </c>
      <c r="U1827" s="123">
        <f t="shared" si="918"/>
        <v>-99.003000000000043</v>
      </c>
      <c r="V1827" s="124">
        <f t="shared" si="919"/>
        <v>-13.225440166715655</v>
      </c>
      <c r="W1827" s="121" t="s">
        <v>6930</v>
      </c>
      <c r="X1827" s="122">
        <v>431</v>
      </c>
      <c r="Y1827" s="122">
        <v>522</v>
      </c>
      <c r="Z1827" s="123">
        <f t="shared" ref="Z1827:Z1890" si="920">X1827-Y1827</f>
        <v>-91</v>
      </c>
      <c r="AA1827" s="124">
        <f t="shared" ref="AA1827:AA1866" si="921">Z1827/Y1827*100</f>
        <v>-17.432950191570882</v>
      </c>
      <c r="AB1827" s="28" t="s">
        <v>6991</v>
      </c>
      <c r="AC1827" s="122">
        <v>71</v>
      </c>
      <c r="AD1827" s="122">
        <v>71</v>
      </c>
      <c r="AE1827" s="123">
        <f t="shared" si="908"/>
        <v>0</v>
      </c>
      <c r="AF1827" s="29">
        <f t="shared" si="909"/>
        <v>0</v>
      </c>
      <c r="AG1827" s="28" t="s">
        <v>10234</v>
      </c>
      <c r="AH1827" s="122">
        <v>49</v>
      </c>
      <c r="AI1827" s="122">
        <v>52</v>
      </c>
      <c r="AJ1827" s="123">
        <f t="shared" si="910"/>
        <v>-3</v>
      </c>
      <c r="AK1827" s="124">
        <f t="shared" si="911"/>
        <v>-5.7692307692307692</v>
      </c>
      <c r="AL1827" s="28" t="s">
        <v>10235</v>
      </c>
      <c r="AM1827" s="122">
        <v>42</v>
      </c>
      <c r="AN1827" s="122">
        <v>47</v>
      </c>
      <c r="AO1827" s="123">
        <f t="shared" si="912"/>
        <v>-5</v>
      </c>
      <c r="AP1827" s="29">
        <f t="shared" si="913"/>
        <v>-10.638297872340425</v>
      </c>
      <c r="AQ1827" s="28" t="s">
        <v>10236</v>
      </c>
      <c r="AR1827" s="122">
        <v>22</v>
      </c>
      <c r="AS1827" s="122">
        <v>22</v>
      </c>
      <c r="AT1827" s="123">
        <f t="shared" si="914"/>
        <v>0</v>
      </c>
      <c r="AU1827" s="124">
        <f t="shared" si="915"/>
        <v>0</v>
      </c>
      <c r="AV1827" s="9" t="s">
        <v>10237</v>
      </c>
      <c r="AX1827" s="129"/>
      <c r="AY1827" s="139"/>
      <c r="AZ1827" s="139"/>
    </row>
    <row r="1828" spans="3:52" ht="50" customHeight="1">
      <c r="C1828" s="52" t="s">
        <v>6318</v>
      </c>
      <c r="D1828" s="106" t="s">
        <v>4171</v>
      </c>
      <c r="E1828" s="107" t="s">
        <v>6369</v>
      </c>
      <c r="F1828" s="108" t="s">
        <v>4172</v>
      </c>
      <c r="G1828" s="125">
        <v>3391.2</v>
      </c>
      <c r="H1828" s="122">
        <v>3255.2629999999999</v>
      </c>
      <c r="I1828" s="123">
        <f t="shared" si="892"/>
        <v>135.9369999999999</v>
      </c>
      <c r="J1828" s="124">
        <f t="shared" si="893"/>
        <v>4.175914511362059</v>
      </c>
      <c r="K1828" s="125">
        <v>1205.8130000000001</v>
      </c>
      <c r="L1828" s="122">
        <v>1045.6099999999999</v>
      </c>
      <c r="M1828" s="123">
        <f t="shared" si="894"/>
        <v>160.2030000000002</v>
      </c>
      <c r="N1828" s="124">
        <f t="shared" si="916"/>
        <v>15.321486978892723</v>
      </c>
      <c r="O1828" s="125">
        <v>5.86</v>
      </c>
      <c r="P1828" s="122">
        <v>5.859</v>
      </c>
      <c r="Q1828" s="123">
        <f t="shared" si="895"/>
        <v>1.000000000000334E-3</v>
      </c>
      <c r="R1828" s="124">
        <f t="shared" si="917"/>
        <v>1.7067759003248577E-2</v>
      </c>
      <c r="S1828" s="125">
        <v>2179.527</v>
      </c>
      <c r="T1828" s="122">
        <v>2203.7939999999999</v>
      </c>
      <c r="U1828" s="123">
        <f t="shared" si="918"/>
        <v>-24.266999999999825</v>
      </c>
      <c r="V1828" s="124">
        <f t="shared" si="919"/>
        <v>-1.1011464773930697</v>
      </c>
      <c r="W1828" s="121" t="s">
        <v>7337</v>
      </c>
      <c r="X1828" s="122">
        <v>931</v>
      </c>
      <c r="Y1828" s="122">
        <v>928</v>
      </c>
      <c r="Z1828" s="123">
        <f t="shared" si="920"/>
        <v>3</v>
      </c>
      <c r="AA1828" s="124">
        <f t="shared" si="921"/>
        <v>0.32327586206896552</v>
      </c>
      <c r="AB1828" s="28" t="s">
        <v>10238</v>
      </c>
      <c r="AC1828" s="122">
        <v>656</v>
      </c>
      <c r="AD1828" s="122">
        <v>694</v>
      </c>
      <c r="AE1828" s="123">
        <f t="shared" si="908"/>
        <v>-38</v>
      </c>
      <c r="AF1828" s="29">
        <f t="shared" si="909"/>
        <v>-5.4755043227665707</v>
      </c>
      <c r="AG1828" s="28" t="s">
        <v>10239</v>
      </c>
      <c r="AH1828" s="122">
        <v>122</v>
      </c>
      <c r="AI1828" s="122">
        <v>133</v>
      </c>
      <c r="AJ1828" s="123">
        <f t="shared" si="910"/>
        <v>-11</v>
      </c>
      <c r="AK1828" s="124">
        <f t="shared" si="911"/>
        <v>-8.2706766917293226</v>
      </c>
      <c r="AL1828" s="28" t="s">
        <v>9974</v>
      </c>
      <c r="AM1828" s="122">
        <v>89</v>
      </c>
      <c r="AN1828" s="122">
        <v>94</v>
      </c>
      <c r="AO1828" s="123">
        <f t="shared" si="912"/>
        <v>-5</v>
      </c>
      <c r="AP1828" s="29">
        <f t="shared" si="913"/>
        <v>-5.3191489361702127</v>
      </c>
      <c r="AQ1828" s="28" t="s">
        <v>9800</v>
      </c>
      <c r="AR1828" s="122">
        <v>87</v>
      </c>
      <c r="AS1828" s="122">
        <v>71</v>
      </c>
      <c r="AT1828" s="123">
        <f t="shared" si="914"/>
        <v>16</v>
      </c>
      <c r="AU1828" s="124">
        <f t="shared" si="915"/>
        <v>22.535211267605636</v>
      </c>
      <c r="AV1828" s="9" t="s">
        <v>12435</v>
      </c>
      <c r="AX1828" s="129"/>
      <c r="AY1828" s="139"/>
      <c r="AZ1828" s="139"/>
    </row>
    <row r="1829" spans="3:52" ht="50" customHeight="1">
      <c r="C1829" s="52" t="s">
        <v>6318</v>
      </c>
      <c r="D1829" s="130" t="s">
        <v>4173</v>
      </c>
      <c r="E1829" s="131" t="s">
        <v>6369</v>
      </c>
      <c r="F1829" s="132" t="s">
        <v>4174</v>
      </c>
      <c r="G1829" s="125">
        <v>5593.6629999999996</v>
      </c>
      <c r="H1829" s="122">
        <v>5235.97</v>
      </c>
      <c r="I1829" s="123">
        <f t="shared" si="892"/>
        <v>357.6929999999993</v>
      </c>
      <c r="J1829" s="124">
        <f t="shared" si="893"/>
        <v>6.8314562535690477</v>
      </c>
      <c r="K1829" s="125">
        <v>2681.9</v>
      </c>
      <c r="L1829" s="122">
        <v>2852.6869999999999</v>
      </c>
      <c r="M1829" s="123">
        <f t="shared" si="894"/>
        <v>-170.78699999999981</v>
      </c>
      <c r="N1829" s="124">
        <f t="shared" si="916"/>
        <v>-5.9868818415760234</v>
      </c>
      <c r="O1829" s="125">
        <v>1118.8530000000001</v>
      </c>
      <c r="P1829" s="122">
        <v>1104.8979999999999</v>
      </c>
      <c r="Q1829" s="123">
        <f t="shared" si="895"/>
        <v>13.955000000000155</v>
      </c>
      <c r="R1829" s="124">
        <f t="shared" si="917"/>
        <v>1.2630125133722891</v>
      </c>
      <c r="S1829" s="125">
        <v>1792.91</v>
      </c>
      <c r="T1829" s="122">
        <v>1278.385</v>
      </c>
      <c r="U1829" s="123">
        <f t="shared" si="918"/>
        <v>514.52500000000009</v>
      </c>
      <c r="V1829" s="124">
        <f t="shared" si="919"/>
        <v>40.24804734098101</v>
      </c>
      <c r="W1829" s="121" t="s">
        <v>9264</v>
      </c>
      <c r="X1829" s="122">
        <v>1130</v>
      </c>
      <c r="Y1829" s="122">
        <v>867</v>
      </c>
      <c r="Z1829" s="123">
        <f t="shared" si="920"/>
        <v>263</v>
      </c>
      <c r="AA1829" s="124">
        <f t="shared" si="921"/>
        <v>30.334486735870819</v>
      </c>
      <c r="AB1829" s="28" t="s">
        <v>7333</v>
      </c>
      <c r="AC1829" s="122">
        <v>200</v>
      </c>
      <c r="AD1829" s="122" t="s">
        <v>6421</v>
      </c>
      <c r="AE1829" s="123">
        <v>200</v>
      </c>
      <c r="AF1829" s="29" t="s">
        <v>11832</v>
      </c>
      <c r="AG1829" s="28" t="s">
        <v>10240</v>
      </c>
      <c r="AH1829" s="122">
        <v>175</v>
      </c>
      <c r="AI1829" s="122">
        <v>140</v>
      </c>
      <c r="AJ1829" s="123">
        <f t="shared" si="910"/>
        <v>35</v>
      </c>
      <c r="AK1829" s="124">
        <f t="shared" si="911"/>
        <v>25</v>
      </c>
      <c r="AL1829" s="28" t="s">
        <v>10241</v>
      </c>
      <c r="AM1829" s="122">
        <v>166</v>
      </c>
      <c r="AN1829" s="122">
        <v>166</v>
      </c>
      <c r="AO1829" s="123">
        <f t="shared" si="912"/>
        <v>0</v>
      </c>
      <c r="AP1829" s="29">
        <f t="shared" si="913"/>
        <v>0</v>
      </c>
      <c r="AQ1829" s="28" t="s">
        <v>7438</v>
      </c>
      <c r="AR1829" s="122">
        <v>67</v>
      </c>
      <c r="AS1829" s="122">
        <v>70</v>
      </c>
      <c r="AT1829" s="123">
        <f t="shared" si="914"/>
        <v>-3</v>
      </c>
      <c r="AU1829" s="124">
        <f t="shared" si="915"/>
        <v>-4.2857142857142856</v>
      </c>
      <c r="AV1829" s="9" t="s">
        <v>12436</v>
      </c>
      <c r="AX1829" s="129"/>
      <c r="AY1829" s="139"/>
      <c r="AZ1829" s="139"/>
    </row>
    <row r="1830" spans="3:52" ht="50" customHeight="1">
      <c r="C1830" s="52" t="s">
        <v>6318</v>
      </c>
      <c r="D1830" s="130" t="s">
        <v>4175</v>
      </c>
      <c r="E1830" s="131" t="s">
        <v>6369</v>
      </c>
      <c r="F1830" s="132" t="s">
        <v>4176</v>
      </c>
      <c r="G1830" s="125">
        <v>3320.6570000000002</v>
      </c>
      <c r="H1830" s="122">
        <v>3695.4279999999999</v>
      </c>
      <c r="I1830" s="123">
        <f t="shared" si="892"/>
        <v>-374.77099999999973</v>
      </c>
      <c r="J1830" s="124">
        <f t="shared" si="893"/>
        <v>-10.141477523036567</v>
      </c>
      <c r="K1830" s="125">
        <v>1812.778</v>
      </c>
      <c r="L1830" s="122">
        <v>2240.7779999999998</v>
      </c>
      <c r="M1830" s="123">
        <f t="shared" si="894"/>
        <v>-427.99999999999977</v>
      </c>
      <c r="N1830" s="124">
        <f t="shared" si="916"/>
        <v>-19.100508841125709</v>
      </c>
      <c r="O1830" s="125">
        <v>89.64</v>
      </c>
      <c r="P1830" s="122">
        <v>86.257000000000005</v>
      </c>
      <c r="Q1830" s="123">
        <f t="shared" si="895"/>
        <v>3.3829999999999956</v>
      </c>
      <c r="R1830" s="124">
        <f t="shared" si="917"/>
        <v>3.9220005332900465</v>
      </c>
      <c r="S1830" s="125">
        <v>1418.239</v>
      </c>
      <c r="T1830" s="122">
        <v>1368.393</v>
      </c>
      <c r="U1830" s="123">
        <f t="shared" si="918"/>
        <v>49.846000000000004</v>
      </c>
      <c r="V1830" s="124">
        <f t="shared" si="919"/>
        <v>3.6426669823654465</v>
      </c>
      <c r="W1830" s="121" t="s">
        <v>7153</v>
      </c>
      <c r="X1830" s="122">
        <v>821</v>
      </c>
      <c r="Y1830" s="122">
        <v>707</v>
      </c>
      <c r="Z1830" s="123">
        <f t="shared" si="920"/>
        <v>114</v>
      </c>
      <c r="AA1830" s="124">
        <f t="shared" si="921"/>
        <v>16.124469589816123</v>
      </c>
      <c r="AB1830" s="28" t="s">
        <v>10242</v>
      </c>
      <c r="AC1830" s="122">
        <v>263</v>
      </c>
      <c r="AD1830" s="122">
        <v>286</v>
      </c>
      <c r="AE1830" s="123">
        <f t="shared" si="908"/>
        <v>-23</v>
      </c>
      <c r="AF1830" s="29">
        <f t="shared" si="909"/>
        <v>-8.0419580419580416</v>
      </c>
      <c r="AG1830" s="28" t="s">
        <v>10243</v>
      </c>
      <c r="AH1830" s="122">
        <v>118</v>
      </c>
      <c r="AI1830" s="122">
        <v>120</v>
      </c>
      <c r="AJ1830" s="123">
        <f t="shared" si="910"/>
        <v>-2</v>
      </c>
      <c r="AK1830" s="124">
        <f t="shared" si="911"/>
        <v>-1.6666666666666667</v>
      </c>
      <c r="AL1830" s="28" t="s">
        <v>7168</v>
      </c>
      <c r="AM1830" s="122">
        <v>117</v>
      </c>
      <c r="AN1830" s="122">
        <v>153</v>
      </c>
      <c r="AO1830" s="123">
        <f t="shared" si="912"/>
        <v>-36</v>
      </c>
      <c r="AP1830" s="29">
        <f t="shared" si="913"/>
        <v>-23.52941176470588</v>
      </c>
      <c r="AQ1830" s="28" t="s">
        <v>10244</v>
      </c>
      <c r="AR1830" s="122">
        <v>69</v>
      </c>
      <c r="AS1830" s="122">
        <v>74</v>
      </c>
      <c r="AT1830" s="123">
        <f t="shared" si="914"/>
        <v>-5</v>
      </c>
      <c r="AU1830" s="124">
        <f t="shared" si="915"/>
        <v>-6.756756756756757</v>
      </c>
      <c r="AV1830" s="9" t="s">
        <v>12437</v>
      </c>
      <c r="AX1830" s="129"/>
      <c r="AY1830" s="139"/>
      <c r="AZ1830" s="139"/>
    </row>
    <row r="1831" spans="3:52" ht="50" customHeight="1">
      <c r="C1831" s="52" t="s">
        <v>6318</v>
      </c>
      <c r="D1831" s="130" t="s">
        <v>4177</v>
      </c>
      <c r="E1831" s="131" t="s">
        <v>6369</v>
      </c>
      <c r="F1831" s="132" t="s">
        <v>4178</v>
      </c>
      <c r="G1831" s="125">
        <v>22836.637999999999</v>
      </c>
      <c r="H1831" s="122">
        <v>22917.764999999999</v>
      </c>
      <c r="I1831" s="123">
        <f t="shared" ref="I1831:I1894" si="922">G1831-H1831</f>
        <v>-81.127000000000407</v>
      </c>
      <c r="J1831" s="124">
        <f t="shared" ref="J1831:J1894" si="923">I1831/H1831*100</f>
        <v>-0.35399176141303662</v>
      </c>
      <c r="K1831" s="125">
        <v>3564.154</v>
      </c>
      <c r="L1831" s="122">
        <v>3563.799</v>
      </c>
      <c r="M1831" s="123">
        <f t="shared" ref="M1831:M1894" si="924">K1831-L1831</f>
        <v>0.35500000000001819</v>
      </c>
      <c r="N1831" s="124">
        <f t="shared" si="916"/>
        <v>9.9612800834171129E-3</v>
      </c>
      <c r="O1831" s="125">
        <v>9324.875</v>
      </c>
      <c r="P1831" s="122">
        <v>9315.3340000000007</v>
      </c>
      <c r="Q1831" s="123">
        <f t="shared" ref="Q1831:Q1894" si="925">O1831-P1831</f>
        <v>9.5409999999992579</v>
      </c>
      <c r="R1831" s="124">
        <f t="shared" si="917"/>
        <v>0.10242252183334764</v>
      </c>
      <c r="S1831" s="125">
        <v>9947.6090000000004</v>
      </c>
      <c r="T1831" s="122">
        <v>10038.632</v>
      </c>
      <c r="U1831" s="123">
        <f t="shared" si="918"/>
        <v>-91.022999999999229</v>
      </c>
      <c r="V1831" s="124">
        <f t="shared" si="919"/>
        <v>-0.90672713174463648</v>
      </c>
      <c r="W1831" s="121" t="s">
        <v>6930</v>
      </c>
      <c r="X1831" s="122">
        <v>3665</v>
      </c>
      <c r="Y1831" s="122">
        <v>3665</v>
      </c>
      <c r="Z1831" s="123">
        <f t="shared" si="920"/>
        <v>0</v>
      </c>
      <c r="AA1831" s="124">
        <f t="shared" si="921"/>
        <v>0</v>
      </c>
      <c r="AB1831" s="28" t="s">
        <v>7469</v>
      </c>
      <c r="AC1831" s="122">
        <v>2009</v>
      </c>
      <c r="AD1831" s="122">
        <v>2006</v>
      </c>
      <c r="AE1831" s="123">
        <f t="shared" si="908"/>
        <v>3</v>
      </c>
      <c r="AF1831" s="29">
        <f t="shared" si="909"/>
        <v>0.14955134596211367</v>
      </c>
      <c r="AG1831" s="28" t="s">
        <v>10245</v>
      </c>
      <c r="AH1831" s="122">
        <v>1007</v>
      </c>
      <c r="AI1831" s="122">
        <v>1063</v>
      </c>
      <c r="AJ1831" s="123">
        <f t="shared" si="910"/>
        <v>-56</v>
      </c>
      <c r="AK1831" s="124">
        <f t="shared" si="911"/>
        <v>-5.2681091251175918</v>
      </c>
      <c r="AL1831" s="28" t="s">
        <v>6467</v>
      </c>
      <c r="AM1831" s="122">
        <v>828</v>
      </c>
      <c r="AN1831" s="122">
        <v>828</v>
      </c>
      <c r="AO1831" s="123">
        <f t="shared" si="912"/>
        <v>0</v>
      </c>
      <c r="AP1831" s="29">
        <f t="shared" si="913"/>
        <v>0</v>
      </c>
      <c r="AQ1831" s="28" t="s">
        <v>10246</v>
      </c>
      <c r="AR1831" s="122">
        <v>769</v>
      </c>
      <c r="AS1831" s="122">
        <v>774</v>
      </c>
      <c r="AT1831" s="123">
        <f t="shared" si="914"/>
        <v>-5</v>
      </c>
      <c r="AU1831" s="124">
        <f t="shared" si="915"/>
        <v>-0.64599483204134367</v>
      </c>
      <c r="AV1831" s="9" t="s">
        <v>10247</v>
      </c>
      <c r="AX1831" s="129"/>
      <c r="AY1831" s="139"/>
      <c r="AZ1831" s="139"/>
    </row>
    <row r="1832" spans="3:52" ht="50" customHeight="1">
      <c r="C1832" s="52" t="s">
        <v>6318</v>
      </c>
      <c r="D1832" s="130" t="s">
        <v>4179</v>
      </c>
      <c r="E1832" s="131" t="s">
        <v>6369</v>
      </c>
      <c r="F1832" s="132" t="s">
        <v>4180</v>
      </c>
      <c r="G1832" s="125">
        <v>7923.9080000000004</v>
      </c>
      <c r="H1832" s="122">
        <v>7827.4679999999998</v>
      </c>
      <c r="I1832" s="123">
        <f t="shared" si="922"/>
        <v>96.440000000000509</v>
      </c>
      <c r="J1832" s="124">
        <f t="shared" si="923"/>
        <v>1.2320714693436052</v>
      </c>
      <c r="K1832" s="125">
        <v>2220</v>
      </c>
      <c r="L1832" s="122">
        <v>2060</v>
      </c>
      <c r="M1832" s="123">
        <f t="shared" si="924"/>
        <v>160</v>
      </c>
      <c r="N1832" s="124">
        <f t="shared" si="916"/>
        <v>7.7669902912621351</v>
      </c>
      <c r="O1832" s="125">
        <v>1965</v>
      </c>
      <c r="P1832" s="122">
        <v>1843</v>
      </c>
      <c r="Q1832" s="123">
        <f t="shared" si="925"/>
        <v>122</v>
      </c>
      <c r="R1832" s="124">
        <f t="shared" si="917"/>
        <v>6.6196418882257193</v>
      </c>
      <c r="S1832" s="125">
        <v>3738.9079999999999</v>
      </c>
      <c r="T1832" s="122">
        <v>3924.4679999999998</v>
      </c>
      <c r="U1832" s="123">
        <f t="shared" si="918"/>
        <v>-185.55999999999995</v>
      </c>
      <c r="V1832" s="124">
        <f t="shared" si="919"/>
        <v>-4.7282841903666935</v>
      </c>
      <c r="W1832" s="121" t="s">
        <v>6931</v>
      </c>
      <c r="X1832" s="122">
        <v>1140</v>
      </c>
      <c r="Y1832" s="122">
        <v>1110</v>
      </c>
      <c r="Z1832" s="123">
        <f t="shared" si="920"/>
        <v>30</v>
      </c>
      <c r="AA1832" s="124">
        <f t="shared" si="921"/>
        <v>2.7027027027027026</v>
      </c>
      <c r="AB1832" s="28" t="s">
        <v>10248</v>
      </c>
      <c r="AC1832" s="122">
        <v>1081</v>
      </c>
      <c r="AD1832" s="122">
        <v>1112</v>
      </c>
      <c r="AE1832" s="123">
        <f t="shared" si="908"/>
        <v>-31</v>
      </c>
      <c r="AF1832" s="29">
        <f t="shared" si="909"/>
        <v>-2.7877697841726619</v>
      </c>
      <c r="AG1832" s="28" t="s">
        <v>7351</v>
      </c>
      <c r="AH1832" s="122">
        <v>298</v>
      </c>
      <c r="AI1832" s="122">
        <v>298</v>
      </c>
      <c r="AJ1832" s="123">
        <f t="shared" si="910"/>
        <v>0</v>
      </c>
      <c r="AK1832" s="124">
        <f t="shared" si="911"/>
        <v>0</v>
      </c>
      <c r="AL1832" s="28" t="s">
        <v>10249</v>
      </c>
      <c r="AM1832" s="122">
        <v>267</v>
      </c>
      <c r="AN1832" s="122">
        <v>263</v>
      </c>
      <c r="AO1832" s="123">
        <f t="shared" si="912"/>
        <v>4</v>
      </c>
      <c r="AP1832" s="29">
        <f t="shared" si="913"/>
        <v>1.520912547528517</v>
      </c>
      <c r="AQ1832" s="28" t="s">
        <v>10250</v>
      </c>
      <c r="AR1832" s="122">
        <v>246</v>
      </c>
      <c r="AS1832" s="122">
        <v>245</v>
      </c>
      <c r="AT1832" s="123">
        <f t="shared" si="914"/>
        <v>1</v>
      </c>
      <c r="AU1832" s="124">
        <f t="shared" si="915"/>
        <v>0.40816326530612246</v>
      </c>
      <c r="AV1832" s="9" t="s">
        <v>10251</v>
      </c>
      <c r="AX1832" s="129"/>
      <c r="AY1832" s="139"/>
      <c r="AZ1832" s="139"/>
    </row>
    <row r="1833" spans="3:52" ht="50" customHeight="1">
      <c r="C1833" s="52" t="s">
        <v>6318</v>
      </c>
      <c r="D1833" s="130" t="s">
        <v>4181</v>
      </c>
      <c r="E1833" s="131" t="s">
        <v>6369</v>
      </c>
      <c r="F1833" s="132" t="s">
        <v>4182</v>
      </c>
      <c r="G1833" s="125">
        <v>11662.835999999999</v>
      </c>
      <c r="H1833" s="122">
        <v>10824.066000000001</v>
      </c>
      <c r="I1833" s="123">
        <f t="shared" si="922"/>
        <v>838.76999999999862</v>
      </c>
      <c r="J1833" s="124">
        <f t="shared" si="923"/>
        <v>7.7491212636729907</v>
      </c>
      <c r="K1833" s="125">
        <v>5201.0020000000004</v>
      </c>
      <c r="L1833" s="122">
        <v>4866.4799999999996</v>
      </c>
      <c r="M1833" s="123">
        <f t="shared" si="924"/>
        <v>334.52200000000084</v>
      </c>
      <c r="N1833" s="124">
        <f t="shared" si="916"/>
        <v>6.8740033864312782</v>
      </c>
      <c r="O1833" s="125">
        <v>1940.7270000000001</v>
      </c>
      <c r="P1833" s="122">
        <v>1858.7380000000001</v>
      </c>
      <c r="Q1833" s="123">
        <f t="shared" si="925"/>
        <v>81.989000000000033</v>
      </c>
      <c r="R1833" s="124">
        <f t="shared" si="917"/>
        <v>4.4110035949122484</v>
      </c>
      <c r="S1833" s="125">
        <v>4521.107</v>
      </c>
      <c r="T1833" s="122">
        <v>4098.848</v>
      </c>
      <c r="U1833" s="123">
        <f t="shared" si="918"/>
        <v>422.25900000000001</v>
      </c>
      <c r="V1833" s="124">
        <f t="shared" si="919"/>
        <v>10.301894581111572</v>
      </c>
      <c r="W1833" s="121" t="s">
        <v>8855</v>
      </c>
      <c r="X1833" s="122">
        <v>2230</v>
      </c>
      <c r="Y1833" s="122">
        <v>2467</v>
      </c>
      <c r="Z1833" s="123">
        <f t="shared" si="920"/>
        <v>-237</v>
      </c>
      <c r="AA1833" s="124">
        <f t="shared" si="921"/>
        <v>-9.606809890555331</v>
      </c>
      <c r="AB1833" s="28" t="s">
        <v>6466</v>
      </c>
      <c r="AC1833" s="122">
        <v>1775</v>
      </c>
      <c r="AD1833" s="122">
        <v>1074</v>
      </c>
      <c r="AE1833" s="123">
        <f t="shared" si="908"/>
        <v>701</v>
      </c>
      <c r="AF1833" s="29">
        <f t="shared" si="909"/>
        <v>65.270018621973918</v>
      </c>
      <c r="AG1833" s="28" t="s">
        <v>10252</v>
      </c>
      <c r="AH1833" s="122">
        <v>416</v>
      </c>
      <c r="AI1833" s="122">
        <v>455</v>
      </c>
      <c r="AJ1833" s="123">
        <f t="shared" si="910"/>
        <v>-39</v>
      </c>
      <c r="AK1833" s="124">
        <f t="shared" si="911"/>
        <v>-8.5714285714285712</v>
      </c>
      <c r="AL1833" s="28" t="s">
        <v>10253</v>
      </c>
      <c r="AM1833" s="122">
        <v>46</v>
      </c>
      <c r="AN1833" s="122">
        <v>48</v>
      </c>
      <c r="AO1833" s="123">
        <f t="shared" si="912"/>
        <v>-2</v>
      </c>
      <c r="AP1833" s="29">
        <f t="shared" si="913"/>
        <v>-4.1666666666666661</v>
      </c>
      <c r="AQ1833" s="28" t="s">
        <v>10254</v>
      </c>
      <c r="AR1833" s="122">
        <v>44</v>
      </c>
      <c r="AS1833" s="122">
        <v>44</v>
      </c>
      <c r="AT1833" s="123">
        <f t="shared" si="914"/>
        <v>0</v>
      </c>
      <c r="AU1833" s="124">
        <f t="shared" si="915"/>
        <v>0</v>
      </c>
      <c r="AV1833" s="9" t="s">
        <v>10255</v>
      </c>
      <c r="AX1833" s="129"/>
      <c r="AY1833" s="139"/>
      <c r="AZ1833" s="139"/>
    </row>
    <row r="1834" spans="3:52" ht="50" customHeight="1">
      <c r="C1834" s="52" t="s">
        <v>6318</v>
      </c>
      <c r="D1834" s="130" t="s">
        <v>4183</v>
      </c>
      <c r="E1834" s="131" t="s">
        <v>6369</v>
      </c>
      <c r="F1834" s="132" t="s">
        <v>4184</v>
      </c>
      <c r="G1834" s="125">
        <v>6308.9610000000002</v>
      </c>
      <c r="H1834" s="122">
        <v>6092.777</v>
      </c>
      <c r="I1834" s="123">
        <f t="shared" si="922"/>
        <v>216.1840000000002</v>
      </c>
      <c r="J1834" s="124">
        <f t="shared" si="923"/>
        <v>3.5482014194840907</v>
      </c>
      <c r="K1834" s="125">
        <v>1473.212</v>
      </c>
      <c r="L1834" s="122">
        <v>1519.2929999999999</v>
      </c>
      <c r="M1834" s="123">
        <f t="shared" si="924"/>
        <v>-46.080999999999904</v>
      </c>
      <c r="N1834" s="124">
        <f t="shared" si="916"/>
        <v>-3.0330555067389837</v>
      </c>
      <c r="O1834" s="125">
        <v>2040.203</v>
      </c>
      <c r="P1834" s="122">
        <v>2039.9770000000001</v>
      </c>
      <c r="Q1834" s="123">
        <f t="shared" si="925"/>
        <v>0.2259999999998854</v>
      </c>
      <c r="R1834" s="124">
        <f t="shared" si="917"/>
        <v>1.1078556277834769E-2</v>
      </c>
      <c r="S1834" s="125">
        <v>2795.5459999999998</v>
      </c>
      <c r="T1834" s="122">
        <v>2533.5070000000001</v>
      </c>
      <c r="U1834" s="123">
        <f t="shared" si="918"/>
        <v>262.03899999999976</v>
      </c>
      <c r="V1834" s="124">
        <f t="shared" si="919"/>
        <v>10.342935701381514</v>
      </c>
      <c r="W1834" s="121" t="s">
        <v>7333</v>
      </c>
      <c r="X1834" s="122">
        <v>1136</v>
      </c>
      <c r="Y1834" s="122">
        <v>1073</v>
      </c>
      <c r="Z1834" s="123">
        <f t="shared" si="920"/>
        <v>63</v>
      </c>
      <c r="AA1834" s="124">
        <f t="shared" si="921"/>
        <v>5.871388630009319</v>
      </c>
      <c r="AB1834" s="28" t="s">
        <v>10256</v>
      </c>
      <c r="AC1834" s="122">
        <v>711</v>
      </c>
      <c r="AD1834" s="122">
        <v>711</v>
      </c>
      <c r="AE1834" s="123">
        <f t="shared" si="908"/>
        <v>0</v>
      </c>
      <c r="AF1834" s="29">
        <f t="shared" si="909"/>
        <v>0</v>
      </c>
      <c r="AG1834" s="28" t="s">
        <v>10257</v>
      </c>
      <c r="AH1834" s="122">
        <v>409</v>
      </c>
      <c r="AI1834" s="122">
        <v>209</v>
      </c>
      <c r="AJ1834" s="123">
        <f t="shared" si="910"/>
        <v>200</v>
      </c>
      <c r="AK1834" s="124">
        <f t="shared" si="911"/>
        <v>95.693779904306226</v>
      </c>
      <c r="AL1834" s="28" t="s">
        <v>6467</v>
      </c>
      <c r="AM1834" s="122">
        <v>299</v>
      </c>
      <c r="AN1834" s="122">
        <v>299</v>
      </c>
      <c r="AO1834" s="123">
        <f t="shared" si="912"/>
        <v>0</v>
      </c>
      <c r="AP1834" s="29">
        <f t="shared" si="913"/>
        <v>0</v>
      </c>
      <c r="AQ1834" s="28" t="s">
        <v>10258</v>
      </c>
      <c r="AR1834" s="122">
        <v>201</v>
      </c>
      <c r="AS1834" s="122">
        <v>201</v>
      </c>
      <c r="AT1834" s="123">
        <f t="shared" si="914"/>
        <v>0</v>
      </c>
      <c r="AU1834" s="124">
        <f t="shared" si="915"/>
        <v>0</v>
      </c>
      <c r="AV1834" s="9" t="s">
        <v>10259</v>
      </c>
      <c r="AX1834" s="129"/>
      <c r="AY1834" s="139"/>
      <c r="AZ1834" s="139"/>
    </row>
    <row r="1835" spans="3:52" ht="50" customHeight="1">
      <c r="C1835" s="52" t="s">
        <v>6319</v>
      </c>
      <c r="D1835" s="130" t="s">
        <v>4185</v>
      </c>
      <c r="E1835" s="131" t="s">
        <v>6369</v>
      </c>
      <c r="F1835" s="132" t="s">
        <v>4186</v>
      </c>
      <c r="G1835" s="125">
        <v>3714.8389999999999</v>
      </c>
      <c r="H1835" s="122">
        <v>3558.3389999999999</v>
      </c>
      <c r="I1835" s="123">
        <f t="shared" si="922"/>
        <v>156.5</v>
      </c>
      <c r="J1835" s="124">
        <f t="shared" si="923"/>
        <v>4.3981194596692443</v>
      </c>
      <c r="K1835" s="125">
        <v>2377.6889999999999</v>
      </c>
      <c r="L1835" s="122">
        <v>2204.4960000000001</v>
      </c>
      <c r="M1835" s="123">
        <f t="shared" si="924"/>
        <v>173.19299999999976</v>
      </c>
      <c r="N1835" s="124">
        <f t="shared" si="916"/>
        <v>7.8563535610860598</v>
      </c>
      <c r="O1835" s="125">
        <v>30.902000000000001</v>
      </c>
      <c r="P1835" s="122">
        <v>30.893000000000001</v>
      </c>
      <c r="Q1835" s="123">
        <f t="shared" si="925"/>
        <v>9.0000000000003411E-3</v>
      </c>
      <c r="R1835" s="124">
        <f t="shared" si="917"/>
        <v>2.9132813258668115E-2</v>
      </c>
      <c r="S1835" s="125">
        <v>1306.248</v>
      </c>
      <c r="T1835" s="122">
        <v>1322.95</v>
      </c>
      <c r="U1835" s="123">
        <f t="shared" si="918"/>
        <v>-16.701999999999998</v>
      </c>
      <c r="V1835" s="124">
        <f t="shared" si="919"/>
        <v>-1.2624815752673946</v>
      </c>
      <c r="W1835" s="121" t="s">
        <v>6944</v>
      </c>
      <c r="X1835" s="122">
        <v>1152</v>
      </c>
      <c r="Y1835" s="122">
        <v>1158</v>
      </c>
      <c r="Z1835" s="123">
        <f t="shared" si="920"/>
        <v>-6</v>
      </c>
      <c r="AA1835" s="124">
        <f t="shared" si="921"/>
        <v>-0.5181347150259068</v>
      </c>
      <c r="AB1835" s="28" t="s">
        <v>10260</v>
      </c>
      <c r="AC1835" s="122">
        <v>63</v>
      </c>
      <c r="AD1835" s="122">
        <v>69</v>
      </c>
      <c r="AE1835" s="123">
        <f t="shared" si="908"/>
        <v>-6</v>
      </c>
      <c r="AF1835" s="29">
        <f t="shared" si="909"/>
        <v>-8.695652173913043</v>
      </c>
      <c r="AG1835" s="28" t="s">
        <v>10261</v>
      </c>
      <c r="AH1835" s="122">
        <v>37</v>
      </c>
      <c r="AI1835" s="122">
        <v>37</v>
      </c>
      <c r="AJ1835" s="123">
        <f t="shared" si="910"/>
        <v>0</v>
      </c>
      <c r="AK1835" s="124">
        <f t="shared" si="911"/>
        <v>0</v>
      </c>
      <c r="AL1835" s="28" t="s">
        <v>10262</v>
      </c>
      <c r="AM1835" s="122">
        <v>21</v>
      </c>
      <c r="AN1835" s="122">
        <v>21</v>
      </c>
      <c r="AO1835" s="123">
        <f t="shared" si="912"/>
        <v>0</v>
      </c>
      <c r="AP1835" s="29">
        <f t="shared" si="913"/>
        <v>0</v>
      </c>
      <c r="AQ1835" s="28" t="s">
        <v>7437</v>
      </c>
      <c r="AR1835" s="122">
        <v>12</v>
      </c>
      <c r="AS1835" s="122">
        <v>12</v>
      </c>
      <c r="AT1835" s="123">
        <f t="shared" si="914"/>
        <v>0</v>
      </c>
      <c r="AU1835" s="124">
        <f t="shared" si="915"/>
        <v>0</v>
      </c>
      <c r="AV1835" s="9" t="s">
        <v>10263</v>
      </c>
      <c r="AX1835" s="129"/>
      <c r="AY1835" s="139"/>
      <c r="AZ1835" s="139"/>
    </row>
    <row r="1836" spans="3:52" ht="50" customHeight="1">
      <c r="C1836" s="52" t="s">
        <v>6319</v>
      </c>
      <c r="D1836" s="130" t="s">
        <v>4187</v>
      </c>
      <c r="E1836" s="131" t="s">
        <v>6369</v>
      </c>
      <c r="F1836" s="132" t="s">
        <v>4188</v>
      </c>
      <c r="G1836" s="125">
        <v>2382.2840000000001</v>
      </c>
      <c r="H1836" s="122">
        <v>2427.6579999999999</v>
      </c>
      <c r="I1836" s="123">
        <f t="shared" si="922"/>
        <v>-45.373999999999796</v>
      </c>
      <c r="J1836" s="124">
        <f t="shared" si="923"/>
        <v>-1.8690441569611451</v>
      </c>
      <c r="K1836" s="125">
        <v>800.61900000000003</v>
      </c>
      <c r="L1836" s="122">
        <v>849.72199999999998</v>
      </c>
      <c r="M1836" s="123">
        <f t="shared" si="924"/>
        <v>-49.102999999999952</v>
      </c>
      <c r="N1836" s="124">
        <f t="shared" si="916"/>
        <v>-5.7787135086534134</v>
      </c>
      <c r="O1836" s="125">
        <v>32.786999999999999</v>
      </c>
      <c r="P1836" s="122">
        <v>3.4969999999999999</v>
      </c>
      <c r="Q1836" s="123">
        <f t="shared" si="925"/>
        <v>29.29</v>
      </c>
      <c r="R1836" s="124">
        <f t="shared" si="917"/>
        <v>837.57506434086372</v>
      </c>
      <c r="S1836" s="125">
        <v>1548.8779999999999</v>
      </c>
      <c r="T1836" s="122">
        <v>1574.4390000000001</v>
      </c>
      <c r="U1836" s="123">
        <f t="shared" si="918"/>
        <v>-25.561000000000149</v>
      </c>
      <c r="V1836" s="124">
        <f t="shared" si="919"/>
        <v>-1.62349890977041</v>
      </c>
      <c r="W1836" s="121" t="s">
        <v>7346</v>
      </c>
      <c r="X1836" s="122">
        <v>562</v>
      </c>
      <c r="Y1836" s="122">
        <v>625</v>
      </c>
      <c r="Z1836" s="123">
        <f t="shared" si="920"/>
        <v>-63</v>
      </c>
      <c r="AA1836" s="124">
        <f t="shared" si="921"/>
        <v>-10.08</v>
      </c>
      <c r="AB1836" s="28" t="s">
        <v>7153</v>
      </c>
      <c r="AC1836" s="122">
        <v>231</v>
      </c>
      <c r="AD1836" s="122">
        <v>231</v>
      </c>
      <c r="AE1836" s="123">
        <f t="shared" si="908"/>
        <v>0</v>
      </c>
      <c r="AF1836" s="29">
        <f t="shared" si="909"/>
        <v>0</v>
      </c>
      <c r="AG1836" s="28" t="s">
        <v>10264</v>
      </c>
      <c r="AH1836" s="122">
        <v>208</v>
      </c>
      <c r="AI1836" s="122">
        <v>171</v>
      </c>
      <c r="AJ1836" s="123">
        <f t="shared" si="910"/>
        <v>37</v>
      </c>
      <c r="AK1836" s="124">
        <f t="shared" si="911"/>
        <v>21.637426900584796</v>
      </c>
      <c r="AL1836" s="28" t="s">
        <v>10265</v>
      </c>
      <c r="AM1836" s="122">
        <v>171</v>
      </c>
      <c r="AN1836" s="122">
        <v>159</v>
      </c>
      <c r="AO1836" s="123">
        <f t="shared" si="912"/>
        <v>12</v>
      </c>
      <c r="AP1836" s="29">
        <f t="shared" si="913"/>
        <v>7.5471698113207548</v>
      </c>
      <c r="AQ1836" s="28" t="s">
        <v>6981</v>
      </c>
      <c r="AR1836" s="122">
        <v>147</v>
      </c>
      <c r="AS1836" s="122">
        <v>171</v>
      </c>
      <c r="AT1836" s="123">
        <f t="shared" si="914"/>
        <v>-24</v>
      </c>
      <c r="AU1836" s="124">
        <f t="shared" si="915"/>
        <v>-14.035087719298245</v>
      </c>
      <c r="AV1836" s="9" t="s">
        <v>11968</v>
      </c>
      <c r="AX1836" s="129"/>
      <c r="AY1836" s="139"/>
      <c r="AZ1836" s="139"/>
    </row>
    <row r="1837" spans="3:52" ht="50" customHeight="1">
      <c r="C1837" s="52" t="s">
        <v>6319</v>
      </c>
      <c r="D1837" s="130" t="s">
        <v>4189</v>
      </c>
      <c r="E1837" s="131" t="s">
        <v>6369</v>
      </c>
      <c r="F1837" s="132" t="s">
        <v>4190</v>
      </c>
      <c r="G1837" s="125">
        <v>634.928</v>
      </c>
      <c r="H1837" s="122">
        <v>652.76099999999997</v>
      </c>
      <c r="I1837" s="123">
        <f t="shared" si="922"/>
        <v>-17.83299999999997</v>
      </c>
      <c r="J1837" s="124">
        <f t="shared" si="923"/>
        <v>-2.7319340463048452</v>
      </c>
      <c r="K1837" s="125">
        <v>307.50200000000001</v>
      </c>
      <c r="L1837" s="122">
        <v>359.25200000000001</v>
      </c>
      <c r="M1837" s="123">
        <f t="shared" si="924"/>
        <v>-51.75</v>
      </c>
      <c r="N1837" s="124">
        <f t="shared" si="916"/>
        <v>-14.40493024395132</v>
      </c>
      <c r="O1837" s="125">
        <v>36.295000000000002</v>
      </c>
      <c r="P1837" s="122">
        <v>36.271999999999998</v>
      </c>
      <c r="Q1837" s="123">
        <f t="shared" si="925"/>
        <v>2.300000000000324E-2</v>
      </c>
      <c r="R1837" s="124">
        <f t="shared" si="917"/>
        <v>6.3409792677556351E-2</v>
      </c>
      <c r="S1837" s="125">
        <v>291.13099999999997</v>
      </c>
      <c r="T1837" s="122">
        <v>257.23700000000002</v>
      </c>
      <c r="U1837" s="123">
        <f t="shared" si="918"/>
        <v>33.893999999999949</v>
      </c>
      <c r="V1837" s="124">
        <f t="shared" si="919"/>
        <v>13.17617605554409</v>
      </c>
      <c r="W1837" s="121" t="s">
        <v>10266</v>
      </c>
      <c r="X1837" s="122">
        <v>128</v>
      </c>
      <c r="Y1837" s="122">
        <v>69</v>
      </c>
      <c r="Z1837" s="123">
        <f t="shared" si="920"/>
        <v>59</v>
      </c>
      <c r="AA1837" s="124">
        <f t="shared" si="921"/>
        <v>85.507246376811594</v>
      </c>
      <c r="AB1837" s="28" t="s">
        <v>10267</v>
      </c>
      <c r="AC1837" s="122">
        <v>101</v>
      </c>
      <c r="AD1837" s="122">
        <v>101</v>
      </c>
      <c r="AE1837" s="123">
        <f t="shared" si="908"/>
        <v>0</v>
      </c>
      <c r="AF1837" s="29">
        <f t="shared" si="909"/>
        <v>0</v>
      </c>
      <c r="AG1837" s="28" t="s">
        <v>10268</v>
      </c>
      <c r="AH1837" s="122">
        <v>30</v>
      </c>
      <c r="AI1837" s="122">
        <v>30</v>
      </c>
      <c r="AJ1837" s="123">
        <f t="shared" si="910"/>
        <v>0</v>
      </c>
      <c r="AK1837" s="124">
        <f t="shared" si="911"/>
        <v>0</v>
      </c>
      <c r="AL1837" s="28" t="s">
        <v>10269</v>
      </c>
      <c r="AM1837" s="122">
        <v>21</v>
      </c>
      <c r="AN1837" s="122">
        <v>21</v>
      </c>
      <c r="AO1837" s="123">
        <f t="shared" si="912"/>
        <v>0</v>
      </c>
      <c r="AP1837" s="29">
        <f t="shared" si="913"/>
        <v>0</v>
      </c>
      <c r="AQ1837" s="28" t="s">
        <v>10270</v>
      </c>
      <c r="AR1837" s="122">
        <v>6</v>
      </c>
      <c r="AS1837" s="122">
        <v>6</v>
      </c>
      <c r="AT1837" s="123">
        <f t="shared" si="914"/>
        <v>0</v>
      </c>
      <c r="AU1837" s="124">
        <f t="shared" si="915"/>
        <v>0</v>
      </c>
      <c r="AV1837" s="9" t="s">
        <v>12438</v>
      </c>
      <c r="AX1837" s="129"/>
      <c r="AY1837" s="139"/>
      <c r="AZ1837" s="139"/>
    </row>
    <row r="1838" spans="3:52" ht="50" customHeight="1">
      <c r="C1838" s="52" t="s">
        <v>6319</v>
      </c>
      <c r="D1838" s="130" t="s">
        <v>4191</v>
      </c>
      <c r="E1838" s="131" t="s">
        <v>6369</v>
      </c>
      <c r="F1838" s="132" t="s">
        <v>4192</v>
      </c>
      <c r="G1838" s="125">
        <v>8573.5920000000006</v>
      </c>
      <c r="H1838" s="122">
        <v>1883.895</v>
      </c>
      <c r="I1838" s="123">
        <f t="shared" si="922"/>
        <v>6689.6970000000001</v>
      </c>
      <c r="J1838" s="124">
        <f t="shared" si="923"/>
        <v>355.09924916197559</v>
      </c>
      <c r="K1838" s="125">
        <v>892.15099999999995</v>
      </c>
      <c r="L1838" s="122">
        <v>1201.9259999999999</v>
      </c>
      <c r="M1838" s="123">
        <f t="shared" si="924"/>
        <v>-309.77499999999998</v>
      </c>
      <c r="N1838" s="124">
        <f t="shared" si="916"/>
        <v>-25.77321731953548</v>
      </c>
      <c r="O1838" s="125">
        <v>40.624000000000002</v>
      </c>
      <c r="P1838" s="122">
        <v>40.619</v>
      </c>
      <c r="Q1838" s="123">
        <f t="shared" si="925"/>
        <v>5.000000000002558E-3</v>
      </c>
      <c r="R1838" s="124">
        <f t="shared" si="917"/>
        <v>1.2309510327685461E-2</v>
      </c>
      <c r="S1838" s="125">
        <v>7640.817</v>
      </c>
      <c r="T1838" s="122">
        <v>641.35</v>
      </c>
      <c r="U1838" s="123">
        <f t="shared" si="918"/>
        <v>6999.4669999999996</v>
      </c>
      <c r="V1838" s="124">
        <f t="shared" si="919"/>
        <v>1091.3646215015201</v>
      </c>
      <c r="W1838" s="121" t="s">
        <v>8981</v>
      </c>
      <c r="X1838" s="122">
        <v>7276</v>
      </c>
      <c r="Y1838" s="122">
        <v>317</v>
      </c>
      <c r="Z1838" s="123">
        <f t="shared" si="920"/>
        <v>6959</v>
      </c>
      <c r="AA1838" s="124">
        <f t="shared" si="921"/>
        <v>2195.2681388012616</v>
      </c>
      <c r="AB1838" s="28" t="s">
        <v>6467</v>
      </c>
      <c r="AC1838" s="122">
        <v>145</v>
      </c>
      <c r="AD1838" s="122">
        <v>145</v>
      </c>
      <c r="AE1838" s="123">
        <f t="shared" si="908"/>
        <v>0</v>
      </c>
      <c r="AF1838" s="29">
        <f t="shared" si="909"/>
        <v>0</v>
      </c>
      <c r="AG1838" s="28" t="s">
        <v>7333</v>
      </c>
      <c r="AH1838" s="122">
        <v>100</v>
      </c>
      <c r="AI1838" s="122">
        <v>60</v>
      </c>
      <c r="AJ1838" s="123">
        <f t="shared" si="910"/>
        <v>40</v>
      </c>
      <c r="AK1838" s="124">
        <f t="shared" si="911"/>
        <v>66.666666666666657</v>
      </c>
      <c r="AL1838" s="28" t="s">
        <v>10271</v>
      </c>
      <c r="AM1838" s="122">
        <v>61</v>
      </c>
      <c r="AN1838" s="122">
        <v>61</v>
      </c>
      <c r="AO1838" s="123">
        <f t="shared" si="912"/>
        <v>0</v>
      </c>
      <c r="AP1838" s="29">
        <f t="shared" si="913"/>
        <v>0</v>
      </c>
      <c r="AQ1838" s="28" t="s">
        <v>10272</v>
      </c>
      <c r="AR1838" s="122">
        <v>41</v>
      </c>
      <c r="AS1838" s="122">
        <v>41</v>
      </c>
      <c r="AT1838" s="123">
        <f t="shared" si="914"/>
        <v>0</v>
      </c>
      <c r="AU1838" s="124">
        <f t="shared" si="915"/>
        <v>0</v>
      </c>
      <c r="AV1838" s="9" t="s">
        <v>10273</v>
      </c>
      <c r="AX1838" s="129"/>
      <c r="AY1838" s="139"/>
      <c r="AZ1838" s="139"/>
    </row>
    <row r="1839" spans="3:52" ht="50" customHeight="1">
      <c r="C1839" s="52" t="s">
        <v>6319</v>
      </c>
      <c r="D1839" s="130" t="s">
        <v>4193</v>
      </c>
      <c r="E1839" s="131" t="s">
        <v>6369</v>
      </c>
      <c r="F1839" s="132" t="s">
        <v>4194</v>
      </c>
      <c r="G1839" s="125">
        <v>3971.8020000000001</v>
      </c>
      <c r="H1839" s="122">
        <v>2804.877</v>
      </c>
      <c r="I1839" s="123">
        <f t="shared" si="922"/>
        <v>1166.9250000000002</v>
      </c>
      <c r="J1839" s="124">
        <f t="shared" si="923"/>
        <v>41.603428599542873</v>
      </c>
      <c r="K1839" s="125">
        <v>460.79</v>
      </c>
      <c r="L1839" s="122">
        <v>300.44600000000003</v>
      </c>
      <c r="M1839" s="123">
        <f t="shared" si="924"/>
        <v>160.34399999999999</v>
      </c>
      <c r="N1839" s="124">
        <f t="shared" si="916"/>
        <v>53.368658594223248</v>
      </c>
      <c r="O1839" s="125">
        <v>101.158</v>
      </c>
      <c r="P1839" s="122">
        <v>101.158</v>
      </c>
      <c r="Q1839" s="123">
        <f t="shared" si="925"/>
        <v>0</v>
      </c>
      <c r="R1839" s="124">
        <f t="shared" si="917"/>
        <v>0</v>
      </c>
      <c r="S1839" s="125">
        <v>3409.8539999999998</v>
      </c>
      <c r="T1839" s="122">
        <v>2403.2730000000001</v>
      </c>
      <c r="U1839" s="123">
        <f t="shared" si="918"/>
        <v>1006.5809999999997</v>
      </c>
      <c r="V1839" s="124">
        <f t="shared" si="919"/>
        <v>41.883756027717183</v>
      </c>
      <c r="W1839" s="121" t="s">
        <v>9943</v>
      </c>
      <c r="X1839" s="122">
        <v>3158</v>
      </c>
      <c r="Y1839" s="122">
        <v>2174</v>
      </c>
      <c r="Z1839" s="123">
        <f t="shared" si="920"/>
        <v>984</v>
      </c>
      <c r="AA1839" s="124">
        <f t="shared" si="921"/>
        <v>45.262189512419504</v>
      </c>
      <c r="AB1839" s="28" t="s">
        <v>8426</v>
      </c>
      <c r="AC1839" s="122">
        <v>243</v>
      </c>
      <c r="AD1839" s="122">
        <v>219</v>
      </c>
      <c r="AE1839" s="123">
        <f t="shared" si="908"/>
        <v>24</v>
      </c>
      <c r="AF1839" s="29">
        <f t="shared" si="909"/>
        <v>10.95890410958904</v>
      </c>
      <c r="AG1839" s="28" t="s">
        <v>10274</v>
      </c>
      <c r="AH1839" s="122">
        <v>7</v>
      </c>
      <c r="AI1839" s="122">
        <v>8</v>
      </c>
      <c r="AJ1839" s="123">
        <f t="shared" si="910"/>
        <v>-1</v>
      </c>
      <c r="AK1839" s="124">
        <f t="shared" si="911"/>
        <v>-12.5</v>
      </c>
      <c r="AL1839" s="28" t="s">
        <v>10275</v>
      </c>
      <c r="AM1839" s="122">
        <v>1</v>
      </c>
      <c r="AN1839" s="122">
        <v>1</v>
      </c>
      <c r="AO1839" s="123">
        <f t="shared" si="912"/>
        <v>0</v>
      </c>
      <c r="AP1839" s="29">
        <f t="shared" si="913"/>
        <v>0</v>
      </c>
      <c r="AQ1839" s="28" t="s">
        <v>7337</v>
      </c>
      <c r="AR1839" s="122">
        <v>1</v>
      </c>
      <c r="AS1839" s="122">
        <v>1</v>
      </c>
      <c r="AT1839" s="123">
        <f t="shared" si="914"/>
        <v>0</v>
      </c>
      <c r="AU1839" s="124">
        <f t="shared" si="915"/>
        <v>0</v>
      </c>
      <c r="AV1839" s="9" t="s">
        <v>10276</v>
      </c>
      <c r="AX1839" s="129"/>
      <c r="AY1839" s="139"/>
      <c r="AZ1839" s="139"/>
    </row>
    <row r="1840" spans="3:52" ht="50" customHeight="1">
      <c r="C1840" s="52" t="s">
        <v>6319</v>
      </c>
      <c r="D1840" s="130" t="s">
        <v>4195</v>
      </c>
      <c r="E1840" s="131" t="s">
        <v>6369</v>
      </c>
      <c r="F1840" s="132" t="s">
        <v>4196</v>
      </c>
      <c r="G1840" s="125">
        <v>3694.3510000000001</v>
      </c>
      <c r="H1840" s="122">
        <v>3674.7249999999999</v>
      </c>
      <c r="I1840" s="123">
        <f t="shared" si="922"/>
        <v>19.626000000000204</v>
      </c>
      <c r="J1840" s="124">
        <f t="shared" si="923"/>
        <v>0.53408078155508787</v>
      </c>
      <c r="K1840" s="125">
        <v>709.13499999999999</v>
      </c>
      <c r="L1840" s="122">
        <v>704.27499999999998</v>
      </c>
      <c r="M1840" s="123">
        <f t="shared" si="924"/>
        <v>4.8600000000000136</v>
      </c>
      <c r="N1840" s="124">
        <f t="shared" si="916"/>
        <v>0.69007134996982911</v>
      </c>
      <c r="O1840" s="125">
        <v>312.01600000000002</v>
      </c>
      <c r="P1840" s="122">
        <v>309.87799999999999</v>
      </c>
      <c r="Q1840" s="123">
        <f t="shared" si="925"/>
        <v>2.1380000000000337</v>
      </c>
      <c r="R1840" s="124">
        <f t="shared" si="917"/>
        <v>0.68994894765037651</v>
      </c>
      <c r="S1840" s="125">
        <v>2673.2</v>
      </c>
      <c r="T1840" s="122">
        <v>2660.5720000000001</v>
      </c>
      <c r="U1840" s="123">
        <f t="shared" si="918"/>
        <v>12.627999999999702</v>
      </c>
      <c r="V1840" s="124">
        <f t="shared" si="919"/>
        <v>0.47463477778461555</v>
      </c>
      <c r="W1840" s="121" t="s">
        <v>7354</v>
      </c>
      <c r="X1840" s="122">
        <v>1069</v>
      </c>
      <c r="Y1840" s="122">
        <v>1063</v>
      </c>
      <c r="Z1840" s="123">
        <f t="shared" si="920"/>
        <v>6</v>
      </c>
      <c r="AA1840" s="124">
        <f t="shared" si="921"/>
        <v>0.56444026340545628</v>
      </c>
      <c r="AB1840" s="28" t="s">
        <v>7443</v>
      </c>
      <c r="AC1840" s="122">
        <v>600</v>
      </c>
      <c r="AD1840" s="122">
        <v>595</v>
      </c>
      <c r="AE1840" s="123">
        <f t="shared" si="908"/>
        <v>5</v>
      </c>
      <c r="AF1840" s="29">
        <f t="shared" si="909"/>
        <v>0.84033613445378152</v>
      </c>
      <c r="AG1840" s="28" t="s">
        <v>7219</v>
      </c>
      <c r="AH1840" s="122">
        <v>559</v>
      </c>
      <c r="AI1840" s="122">
        <v>578</v>
      </c>
      <c r="AJ1840" s="123">
        <f t="shared" si="910"/>
        <v>-19</v>
      </c>
      <c r="AK1840" s="124">
        <f t="shared" si="911"/>
        <v>-3.2871972318339098</v>
      </c>
      <c r="AL1840" s="28" t="s">
        <v>10277</v>
      </c>
      <c r="AM1840" s="122">
        <v>285</v>
      </c>
      <c r="AN1840" s="122">
        <v>266</v>
      </c>
      <c r="AO1840" s="123">
        <f t="shared" si="912"/>
        <v>19</v>
      </c>
      <c r="AP1840" s="29">
        <f t="shared" si="913"/>
        <v>7.1428571428571423</v>
      </c>
      <c r="AQ1840" s="28" t="s">
        <v>10278</v>
      </c>
      <c r="AR1840" s="122">
        <v>142</v>
      </c>
      <c r="AS1840" s="122">
        <v>141</v>
      </c>
      <c r="AT1840" s="123">
        <f t="shared" si="914"/>
        <v>1</v>
      </c>
      <c r="AU1840" s="124">
        <f t="shared" si="915"/>
        <v>0.70921985815602839</v>
      </c>
      <c r="AV1840" s="9" t="s">
        <v>12439</v>
      </c>
      <c r="AX1840" s="129"/>
      <c r="AY1840" s="139"/>
      <c r="AZ1840" s="139"/>
    </row>
    <row r="1841" spans="3:52" ht="50" customHeight="1">
      <c r="C1841" s="52" t="s">
        <v>6319</v>
      </c>
      <c r="D1841" s="130" t="s">
        <v>4197</v>
      </c>
      <c r="E1841" s="131" t="s">
        <v>6369</v>
      </c>
      <c r="F1841" s="132" t="s">
        <v>4198</v>
      </c>
      <c r="G1841" s="125">
        <v>12176.592000000001</v>
      </c>
      <c r="H1841" s="122">
        <v>12786.003000000001</v>
      </c>
      <c r="I1841" s="123">
        <f t="shared" si="922"/>
        <v>-609.41100000000006</v>
      </c>
      <c r="J1841" s="124">
        <f t="shared" si="923"/>
        <v>-4.7662353903717998</v>
      </c>
      <c r="K1841" s="125">
        <v>4095.2350000000001</v>
      </c>
      <c r="L1841" s="122">
        <v>4082.2020000000002</v>
      </c>
      <c r="M1841" s="123">
        <f t="shared" si="924"/>
        <v>13.032999999999902</v>
      </c>
      <c r="N1841" s="124">
        <f t="shared" si="916"/>
        <v>0.31926396586939843</v>
      </c>
      <c r="O1841" s="125">
        <v>1220.923</v>
      </c>
      <c r="P1841" s="122">
        <v>1846.47</v>
      </c>
      <c r="Q1841" s="123">
        <f t="shared" si="925"/>
        <v>-625.54700000000003</v>
      </c>
      <c r="R1841" s="124">
        <f t="shared" si="917"/>
        <v>-33.87799422682199</v>
      </c>
      <c r="S1841" s="125">
        <v>6860.4340000000002</v>
      </c>
      <c r="T1841" s="122">
        <v>6857.3310000000001</v>
      </c>
      <c r="U1841" s="123">
        <f t="shared" si="918"/>
        <v>3.1030000000000655</v>
      </c>
      <c r="V1841" s="124">
        <f t="shared" si="919"/>
        <v>4.5250841763363407E-2</v>
      </c>
      <c r="W1841" s="121" t="s">
        <v>7572</v>
      </c>
      <c r="X1841" s="122">
        <v>2956</v>
      </c>
      <c r="Y1841" s="122">
        <v>2948</v>
      </c>
      <c r="Z1841" s="123">
        <f t="shared" si="920"/>
        <v>8</v>
      </c>
      <c r="AA1841" s="124">
        <f t="shared" si="921"/>
        <v>0.27137042062415195</v>
      </c>
      <c r="AB1841" s="28" t="s">
        <v>10279</v>
      </c>
      <c r="AC1841" s="122">
        <v>1411</v>
      </c>
      <c r="AD1841" s="122">
        <v>1394</v>
      </c>
      <c r="AE1841" s="123">
        <f t="shared" si="908"/>
        <v>17</v>
      </c>
      <c r="AF1841" s="29">
        <f t="shared" si="909"/>
        <v>1.2195121951219512</v>
      </c>
      <c r="AG1841" s="28" t="s">
        <v>10280</v>
      </c>
      <c r="AH1841" s="122">
        <v>651</v>
      </c>
      <c r="AI1841" s="122">
        <v>671</v>
      </c>
      <c r="AJ1841" s="123">
        <f t="shared" si="910"/>
        <v>-20</v>
      </c>
      <c r="AK1841" s="124">
        <f t="shared" si="911"/>
        <v>-2.9806259314456036</v>
      </c>
      <c r="AL1841" s="28" t="s">
        <v>7378</v>
      </c>
      <c r="AM1841" s="122">
        <v>611</v>
      </c>
      <c r="AN1841" s="122">
        <v>518</v>
      </c>
      <c r="AO1841" s="123">
        <f t="shared" si="912"/>
        <v>93</v>
      </c>
      <c r="AP1841" s="29">
        <f t="shared" si="913"/>
        <v>17.953667953667953</v>
      </c>
      <c r="AQ1841" s="28" t="s">
        <v>6981</v>
      </c>
      <c r="AR1841" s="122">
        <v>576</v>
      </c>
      <c r="AS1841" s="122">
        <v>597</v>
      </c>
      <c r="AT1841" s="123">
        <f t="shared" si="914"/>
        <v>-21</v>
      </c>
      <c r="AU1841" s="124">
        <f t="shared" si="915"/>
        <v>-3.5175879396984926</v>
      </c>
      <c r="AV1841" s="9" t="s">
        <v>10281</v>
      </c>
      <c r="AX1841" s="129"/>
      <c r="AY1841" s="139"/>
      <c r="AZ1841" s="139"/>
    </row>
    <row r="1842" spans="3:52" ht="50" customHeight="1">
      <c r="C1842" s="52" t="s">
        <v>6319</v>
      </c>
      <c r="D1842" s="130" t="s">
        <v>4199</v>
      </c>
      <c r="E1842" s="131" t="s">
        <v>6369</v>
      </c>
      <c r="F1842" s="132" t="s">
        <v>2570</v>
      </c>
      <c r="G1842" s="125">
        <v>1338.347</v>
      </c>
      <c r="H1842" s="122">
        <v>1443.519</v>
      </c>
      <c r="I1842" s="123">
        <f t="shared" si="922"/>
        <v>-105.17200000000003</v>
      </c>
      <c r="J1842" s="124">
        <f t="shared" si="923"/>
        <v>-7.2858064216681617</v>
      </c>
      <c r="K1842" s="125">
        <v>1111.45</v>
      </c>
      <c r="L1842" s="122">
        <v>1209.0540000000001</v>
      </c>
      <c r="M1842" s="123">
        <f t="shared" si="924"/>
        <v>-97.604000000000042</v>
      </c>
      <c r="N1842" s="124">
        <f t="shared" si="916"/>
        <v>-8.0727577097466305</v>
      </c>
      <c r="O1842" s="125">
        <v>61.948999999999998</v>
      </c>
      <c r="P1842" s="122">
        <v>61.835000000000001</v>
      </c>
      <c r="Q1842" s="123">
        <f t="shared" si="925"/>
        <v>0.11399999999999721</v>
      </c>
      <c r="R1842" s="124">
        <f t="shared" si="917"/>
        <v>0.18436160750383634</v>
      </c>
      <c r="S1842" s="125">
        <v>164.94800000000001</v>
      </c>
      <c r="T1842" s="122">
        <v>172.63</v>
      </c>
      <c r="U1842" s="123">
        <f t="shared" si="918"/>
        <v>-7.6819999999999879</v>
      </c>
      <c r="V1842" s="124">
        <f t="shared" si="919"/>
        <v>-4.4499797254243116</v>
      </c>
      <c r="W1842" s="121" t="s">
        <v>7583</v>
      </c>
      <c r="X1842" s="122">
        <v>64</v>
      </c>
      <c r="Y1842" s="122">
        <v>64</v>
      </c>
      <c r="Z1842" s="123">
        <f t="shared" si="920"/>
        <v>0</v>
      </c>
      <c r="AA1842" s="124">
        <f t="shared" si="921"/>
        <v>0</v>
      </c>
      <c r="AB1842" s="28" t="s">
        <v>7819</v>
      </c>
      <c r="AC1842" s="122">
        <v>58</v>
      </c>
      <c r="AD1842" s="122">
        <v>68</v>
      </c>
      <c r="AE1842" s="123">
        <f t="shared" si="908"/>
        <v>-10</v>
      </c>
      <c r="AF1842" s="29">
        <f t="shared" si="909"/>
        <v>-14.705882352941178</v>
      </c>
      <c r="AG1842" s="28" t="s">
        <v>8305</v>
      </c>
      <c r="AH1842" s="122">
        <v>22</v>
      </c>
      <c r="AI1842" s="122">
        <v>20</v>
      </c>
      <c r="AJ1842" s="123">
        <f t="shared" si="910"/>
        <v>2</v>
      </c>
      <c r="AK1842" s="124">
        <f t="shared" si="911"/>
        <v>10</v>
      </c>
      <c r="AL1842" s="28" t="s">
        <v>10282</v>
      </c>
      <c r="AM1842" s="122">
        <v>11</v>
      </c>
      <c r="AN1842" s="122">
        <v>11</v>
      </c>
      <c r="AO1842" s="123">
        <f t="shared" si="912"/>
        <v>0</v>
      </c>
      <c r="AP1842" s="29">
        <f t="shared" si="913"/>
        <v>0</v>
      </c>
      <c r="AQ1842" s="28" t="s">
        <v>10283</v>
      </c>
      <c r="AR1842" s="122">
        <v>10</v>
      </c>
      <c r="AS1842" s="122">
        <v>10</v>
      </c>
      <c r="AT1842" s="123">
        <f t="shared" si="914"/>
        <v>0</v>
      </c>
      <c r="AU1842" s="124">
        <f t="shared" si="915"/>
        <v>0</v>
      </c>
      <c r="AV1842" s="9" t="s">
        <v>10284</v>
      </c>
      <c r="AX1842" s="129"/>
      <c r="AY1842" s="139"/>
      <c r="AZ1842" s="139"/>
    </row>
    <row r="1843" spans="3:52" ht="50" customHeight="1">
      <c r="C1843" s="52" t="s">
        <v>6319</v>
      </c>
      <c r="D1843" s="130" t="s">
        <v>4200</v>
      </c>
      <c r="E1843" s="131" t="s">
        <v>6369</v>
      </c>
      <c r="F1843" s="132" t="s">
        <v>301</v>
      </c>
      <c r="G1843" s="125">
        <v>1421.806</v>
      </c>
      <c r="H1843" s="122">
        <v>1488.6020000000001</v>
      </c>
      <c r="I1843" s="123">
        <f>G1843-H1843</f>
        <v>-66.796000000000049</v>
      </c>
      <c r="J1843" s="124">
        <f>I1843/H1843*100</f>
        <v>-4.4871631235212668</v>
      </c>
      <c r="K1843" s="125">
        <v>1206.1559999999999</v>
      </c>
      <c r="L1843" s="122">
        <v>1242.5350000000001</v>
      </c>
      <c r="M1843" s="123">
        <f t="shared" si="924"/>
        <v>-36.379000000000133</v>
      </c>
      <c r="N1843" s="124">
        <f t="shared" si="916"/>
        <v>-2.9278048505676004</v>
      </c>
      <c r="O1843" s="125">
        <v>3.738</v>
      </c>
      <c r="P1843" s="122">
        <v>3.73</v>
      </c>
      <c r="Q1843" s="123">
        <f t="shared" si="925"/>
        <v>8.0000000000000071E-3</v>
      </c>
      <c r="R1843" s="124">
        <f t="shared" si="917"/>
        <v>0.21447721179624685</v>
      </c>
      <c r="S1843" s="125">
        <v>211.91200000000001</v>
      </c>
      <c r="T1843" s="122">
        <v>242.33699999999999</v>
      </c>
      <c r="U1843" s="123">
        <f t="shared" si="918"/>
        <v>-30.424999999999983</v>
      </c>
      <c r="V1843" s="124">
        <f t="shared" si="919"/>
        <v>-12.554830669687247</v>
      </c>
      <c r="W1843" s="121" t="s">
        <v>8711</v>
      </c>
      <c r="X1843" s="122">
        <v>198</v>
      </c>
      <c r="Y1843" s="122">
        <v>228</v>
      </c>
      <c r="Z1843" s="123">
        <f t="shared" si="920"/>
        <v>-30</v>
      </c>
      <c r="AA1843" s="124">
        <f>Z1843/Y1843*100</f>
        <v>-13.157894736842104</v>
      </c>
      <c r="AB1843" s="28" t="s">
        <v>10285</v>
      </c>
      <c r="AC1843" s="122">
        <v>10</v>
      </c>
      <c r="AD1843" s="122">
        <v>10</v>
      </c>
      <c r="AE1843" s="123">
        <f t="shared" si="908"/>
        <v>0</v>
      </c>
      <c r="AF1843" s="29">
        <f t="shared" si="909"/>
        <v>0</v>
      </c>
      <c r="AG1843" s="28" t="s">
        <v>7819</v>
      </c>
      <c r="AH1843" s="122">
        <v>4</v>
      </c>
      <c r="AI1843" s="122">
        <v>4</v>
      </c>
      <c r="AJ1843" s="123">
        <f t="shared" si="910"/>
        <v>0</v>
      </c>
      <c r="AK1843" s="124">
        <f t="shared" si="911"/>
        <v>0</v>
      </c>
      <c r="AL1843" s="28" t="s">
        <v>6421</v>
      </c>
      <c r="AM1843" s="122" t="s">
        <v>6421</v>
      </c>
      <c r="AN1843" s="122" t="s">
        <v>6421</v>
      </c>
      <c r="AO1843" s="123" t="s">
        <v>6421</v>
      </c>
      <c r="AP1843" s="29" t="s">
        <v>6421</v>
      </c>
      <c r="AQ1843" s="28" t="s">
        <v>6421</v>
      </c>
      <c r="AR1843" s="122" t="s">
        <v>6421</v>
      </c>
      <c r="AS1843" s="122" t="s">
        <v>6421</v>
      </c>
      <c r="AT1843" s="123" t="s">
        <v>6421</v>
      </c>
      <c r="AU1843" s="124" t="s">
        <v>6421</v>
      </c>
      <c r="AV1843" s="9" t="s">
        <v>10286</v>
      </c>
      <c r="AX1843" s="129"/>
      <c r="AY1843" s="139"/>
      <c r="AZ1843" s="139"/>
    </row>
    <row r="1844" spans="3:52" ht="50" customHeight="1">
      <c r="C1844" s="52" t="s">
        <v>6319</v>
      </c>
      <c r="D1844" s="106" t="s">
        <v>4201</v>
      </c>
      <c r="E1844" s="107" t="s">
        <v>6369</v>
      </c>
      <c r="F1844" s="108" t="s">
        <v>4202</v>
      </c>
      <c r="G1844" s="125">
        <v>923.803</v>
      </c>
      <c r="H1844" s="122">
        <v>1039.0029999999999</v>
      </c>
      <c r="I1844" s="123">
        <f t="shared" ref="I1844:I1845" si="926">G1844-H1844</f>
        <v>-115.19999999999993</v>
      </c>
      <c r="J1844" s="124">
        <f t="shared" ref="J1844:J1845" si="927">I1844/H1844*100</f>
        <v>-11.087552201485456</v>
      </c>
      <c r="K1844" s="125">
        <v>887.20600000000002</v>
      </c>
      <c r="L1844" s="122">
        <v>995.02700000000004</v>
      </c>
      <c r="M1844" s="123">
        <f t="shared" si="924"/>
        <v>-107.82100000000003</v>
      </c>
      <c r="N1844" s="124">
        <f t="shared" si="916"/>
        <v>-10.835987365166977</v>
      </c>
      <c r="O1844" s="125">
        <v>0.52700000000000002</v>
      </c>
      <c r="P1844" s="122">
        <v>0.52600000000000002</v>
      </c>
      <c r="Q1844" s="123">
        <f t="shared" si="925"/>
        <v>1.0000000000000009E-3</v>
      </c>
      <c r="R1844" s="124">
        <f t="shared" si="917"/>
        <v>0.19011406844106479</v>
      </c>
      <c r="S1844" s="125">
        <v>36.07</v>
      </c>
      <c r="T1844" s="122">
        <v>43.45</v>
      </c>
      <c r="U1844" s="123">
        <f t="shared" si="918"/>
        <v>-7.3800000000000026</v>
      </c>
      <c r="V1844" s="124">
        <f t="shared" si="919"/>
        <v>-16.985040276179522</v>
      </c>
      <c r="W1844" s="121" t="s">
        <v>10287</v>
      </c>
      <c r="X1844" s="122">
        <v>13</v>
      </c>
      <c r="Y1844" s="122">
        <v>15</v>
      </c>
      <c r="Z1844" s="123">
        <f t="shared" si="920"/>
        <v>-2</v>
      </c>
      <c r="AA1844" s="124">
        <f t="shared" ref="AA1844" si="928">Z1844/Y1844*100</f>
        <v>-13.333333333333334</v>
      </c>
      <c r="AB1844" s="28" t="s">
        <v>10288</v>
      </c>
      <c r="AC1844" s="122">
        <v>20</v>
      </c>
      <c r="AD1844" s="122">
        <v>22</v>
      </c>
      <c r="AE1844" s="123">
        <f t="shared" si="908"/>
        <v>-2</v>
      </c>
      <c r="AF1844" s="29">
        <f t="shared" si="909"/>
        <v>-9.0909090909090917</v>
      </c>
      <c r="AG1844" s="28" t="s">
        <v>7596</v>
      </c>
      <c r="AH1844" s="122">
        <v>3</v>
      </c>
      <c r="AI1844" s="122">
        <v>7</v>
      </c>
      <c r="AJ1844" s="123">
        <f t="shared" si="910"/>
        <v>-4</v>
      </c>
      <c r="AK1844" s="124">
        <f t="shared" si="911"/>
        <v>-57.142857142857139</v>
      </c>
      <c r="AL1844" s="28" t="s">
        <v>6421</v>
      </c>
      <c r="AM1844" s="122" t="s">
        <v>6421</v>
      </c>
      <c r="AN1844" s="122" t="s">
        <v>6421</v>
      </c>
      <c r="AO1844" s="123" t="s">
        <v>6421</v>
      </c>
      <c r="AP1844" s="29" t="s">
        <v>6421</v>
      </c>
      <c r="AQ1844" s="28" t="s">
        <v>6421</v>
      </c>
      <c r="AR1844" s="122" t="s">
        <v>6421</v>
      </c>
      <c r="AS1844" s="122" t="s">
        <v>6421</v>
      </c>
      <c r="AT1844" s="123" t="s">
        <v>6421</v>
      </c>
      <c r="AU1844" s="124" t="s">
        <v>6421</v>
      </c>
      <c r="AV1844" s="9" t="s">
        <v>11969</v>
      </c>
      <c r="AX1844" s="129"/>
      <c r="AY1844" s="139"/>
      <c r="AZ1844" s="139"/>
    </row>
    <row r="1845" spans="3:52" ht="50" customHeight="1">
      <c r="C1845" s="52" t="s">
        <v>6319</v>
      </c>
      <c r="D1845" s="53" t="s">
        <v>4203</v>
      </c>
      <c r="E1845" s="67" t="s">
        <v>6369</v>
      </c>
      <c r="F1845" s="54" t="s">
        <v>4204</v>
      </c>
      <c r="G1845" s="125">
        <v>6844.5320000000002</v>
      </c>
      <c r="H1845" s="122">
        <v>6585.4970000000003</v>
      </c>
      <c r="I1845" s="123">
        <f t="shared" si="926"/>
        <v>259.03499999999985</v>
      </c>
      <c r="J1845" s="124">
        <f t="shared" si="927"/>
        <v>3.933416111190998</v>
      </c>
      <c r="K1845" s="125">
        <v>2536.0100000000002</v>
      </c>
      <c r="L1845" s="122">
        <v>2501.31</v>
      </c>
      <c r="M1845" s="123">
        <f t="shared" si="924"/>
        <v>34.700000000000273</v>
      </c>
      <c r="N1845" s="124">
        <f t="shared" si="916"/>
        <v>1.3872730689119011</v>
      </c>
      <c r="O1845" s="125">
        <v>142.15899999999999</v>
      </c>
      <c r="P1845" s="122">
        <v>141.88900000000001</v>
      </c>
      <c r="Q1845" s="123">
        <f t="shared" si="925"/>
        <v>0.26999999999998181</v>
      </c>
      <c r="R1845" s="124">
        <f t="shared" si="917"/>
        <v>0.19028959256882619</v>
      </c>
      <c r="S1845" s="125">
        <v>4166.3630000000003</v>
      </c>
      <c r="T1845" s="122">
        <v>3942.2979999999998</v>
      </c>
      <c r="U1845" s="123">
        <f t="shared" si="918"/>
        <v>224.06500000000051</v>
      </c>
      <c r="V1845" s="124">
        <f t="shared" si="919"/>
        <v>5.6836139733729034</v>
      </c>
      <c r="W1845" s="121" t="s">
        <v>10289</v>
      </c>
      <c r="X1845" s="122">
        <v>1947</v>
      </c>
      <c r="Y1845" s="122">
        <v>1956</v>
      </c>
      <c r="Z1845" s="123">
        <f t="shared" si="920"/>
        <v>-9</v>
      </c>
      <c r="AA1845" s="124">
        <f t="shared" si="921"/>
        <v>-0.46012269938650308</v>
      </c>
      <c r="AB1845" s="28" t="s">
        <v>7453</v>
      </c>
      <c r="AC1845" s="122">
        <v>823</v>
      </c>
      <c r="AD1845" s="122">
        <v>523</v>
      </c>
      <c r="AE1845" s="123">
        <f t="shared" si="908"/>
        <v>300</v>
      </c>
      <c r="AF1845" s="29">
        <f t="shared" si="909"/>
        <v>57.361376673040155</v>
      </c>
      <c r="AG1845" s="28" t="s">
        <v>6466</v>
      </c>
      <c r="AH1845" s="122">
        <v>745</v>
      </c>
      <c r="AI1845" s="122">
        <v>743</v>
      </c>
      <c r="AJ1845" s="123">
        <f>AH1845-AI1845</f>
        <v>2</v>
      </c>
      <c r="AK1845" s="124">
        <f t="shared" si="911"/>
        <v>0.26917900403768508</v>
      </c>
      <c r="AL1845" s="28" t="s">
        <v>7437</v>
      </c>
      <c r="AM1845" s="122">
        <v>398</v>
      </c>
      <c r="AN1845" s="122">
        <v>467</v>
      </c>
      <c r="AO1845" s="123">
        <f>AM1845-AN1845</f>
        <v>-69</v>
      </c>
      <c r="AP1845" s="29">
        <f t="shared" si="913"/>
        <v>-14.775160599571734</v>
      </c>
      <c r="AQ1845" s="28" t="s">
        <v>8747</v>
      </c>
      <c r="AR1845" s="122">
        <v>156</v>
      </c>
      <c r="AS1845" s="122">
        <v>154</v>
      </c>
      <c r="AT1845" s="123">
        <f t="shared" si="914"/>
        <v>2</v>
      </c>
      <c r="AU1845" s="124">
        <f t="shared" si="915"/>
        <v>1.2987012987012987</v>
      </c>
      <c r="AV1845" s="9" t="s">
        <v>10290</v>
      </c>
      <c r="AX1845" s="129"/>
      <c r="AY1845" s="139"/>
      <c r="AZ1845" s="139"/>
    </row>
    <row r="1846" spans="3:52" ht="50" customHeight="1">
      <c r="C1846" s="52" t="s">
        <v>6319</v>
      </c>
      <c r="D1846" s="130" t="s">
        <v>4205</v>
      </c>
      <c r="E1846" s="131" t="s">
        <v>6369</v>
      </c>
      <c r="F1846" s="132" t="s">
        <v>4206</v>
      </c>
      <c r="G1846" s="125">
        <v>5589.9369999999999</v>
      </c>
      <c r="H1846" s="122">
        <v>5450.5720000000001</v>
      </c>
      <c r="I1846" s="123">
        <f t="shared" si="922"/>
        <v>139.36499999999978</v>
      </c>
      <c r="J1846" s="124">
        <f t="shared" si="923"/>
        <v>2.5568876073923943</v>
      </c>
      <c r="K1846" s="125">
        <v>1483.202</v>
      </c>
      <c r="L1846" s="122">
        <v>1482.605</v>
      </c>
      <c r="M1846" s="123">
        <f t="shared" si="924"/>
        <v>0.59699999999997999</v>
      </c>
      <c r="N1846" s="124">
        <f t="shared" si="916"/>
        <v>4.0266962542280647E-2</v>
      </c>
      <c r="O1846" s="125">
        <v>483.56900000000002</v>
      </c>
      <c r="P1846" s="122">
        <v>483.48899999999998</v>
      </c>
      <c r="Q1846" s="123">
        <f t="shared" si="925"/>
        <v>8.0000000000040927E-2</v>
      </c>
      <c r="R1846" s="124">
        <f t="shared" si="917"/>
        <v>1.6546395057600263E-2</v>
      </c>
      <c r="S1846" s="125">
        <v>3623.1660000000002</v>
      </c>
      <c r="T1846" s="122">
        <v>3484.4780000000001</v>
      </c>
      <c r="U1846" s="123">
        <f t="shared" si="918"/>
        <v>138.6880000000001</v>
      </c>
      <c r="V1846" s="124">
        <f t="shared" si="919"/>
        <v>3.9801657522303224</v>
      </c>
      <c r="W1846" s="121" t="s">
        <v>10291</v>
      </c>
      <c r="X1846" s="122">
        <v>1117</v>
      </c>
      <c r="Y1846" s="122">
        <v>1016</v>
      </c>
      <c r="Z1846" s="123">
        <f t="shared" si="920"/>
        <v>101</v>
      </c>
      <c r="AA1846" s="124">
        <f t="shared" si="921"/>
        <v>9.9409448818897648</v>
      </c>
      <c r="AB1846" s="28" t="s">
        <v>6441</v>
      </c>
      <c r="AC1846" s="122">
        <v>943</v>
      </c>
      <c r="AD1846" s="122">
        <v>943</v>
      </c>
      <c r="AE1846" s="123">
        <f t="shared" si="908"/>
        <v>0</v>
      </c>
      <c r="AF1846" s="29">
        <f t="shared" si="909"/>
        <v>0</v>
      </c>
      <c r="AG1846" s="28" t="s">
        <v>7142</v>
      </c>
      <c r="AH1846" s="122">
        <v>781</v>
      </c>
      <c r="AI1846" s="122">
        <v>768</v>
      </c>
      <c r="AJ1846" s="123">
        <f t="shared" si="910"/>
        <v>13</v>
      </c>
      <c r="AK1846" s="124">
        <f t="shared" si="911"/>
        <v>1.6927083333333333</v>
      </c>
      <c r="AL1846" s="28" t="s">
        <v>7437</v>
      </c>
      <c r="AM1846" s="122">
        <v>322</v>
      </c>
      <c r="AN1846" s="122">
        <v>322</v>
      </c>
      <c r="AO1846" s="123">
        <f t="shared" si="912"/>
        <v>0</v>
      </c>
      <c r="AP1846" s="29">
        <f t="shared" si="913"/>
        <v>0</v>
      </c>
      <c r="AQ1846" s="28" t="s">
        <v>9763</v>
      </c>
      <c r="AR1846" s="122">
        <v>151</v>
      </c>
      <c r="AS1846" s="122">
        <v>151</v>
      </c>
      <c r="AT1846" s="123">
        <f t="shared" si="914"/>
        <v>0</v>
      </c>
      <c r="AU1846" s="124">
        <f t="shared" si="915"/>
        <v>0</v>
      </c>
      <c r="AV1846" s="9" t="s">
        <v>11970</v>
      </c>
      <c r="AX1846" s="129"/>
      <c r="AY1846" s="139"/>
      <c r="AZ1846" s="139"/>
    </row>
    <row r="1847" spans="3:52" ht="50" customHeight="1">
      <c r="C1847" s="52" t="s">
        <v>6319</v>
      </c>
      <c r="D1847" s="130" t="s">
        <v>4207</v>
      </c>
      <c r="E1847" s="131" t="s">
        <v>6369</v>
      </c>
      <c r="F1847" s="132" t="s">
        <v>4208</v>
      </c>
      <c r="G1847" s="125">
        <v>7718.1610000000001</v>
      </c>
      <c r="H1847" s="122">
        <v>7824.3819999999996</v>
      </c>
      <c r="I1847" s="123">
        <f t="shared" si="922"/>
        <v>-106.22099999999955</v>
      </c>
      <c r="J1847" s="124">
        <f t="shared" si="923"/>
        <v>-1.3575640862115315</v>
      </c>
      <c r="K1847" s="125">
        <v>3522.0329999999999</v>
      </c>
      <c r="L1847" s="122">
        <v>3594.7020000000002</v>
      </c>
      <c r="M1847" s="123">
        <f t="shared" si="924"/>
        <v>-72.669000000000324</v>
      </c>
      <c r="N1847" s="124">
        <f t="shared" si="916"/>
        <v>-2.0215583934356816</v>
      </c>
      <c r="O1847" s="125">
        <v>1035.6199999999999</v>
      </c>
      <c r="P1847" s="122">
        <v>1033.251</v>
      </c>
      <c r="Q1847" s="123">
        <f t="shared" si="925"/>
        <v>2.3689999999999145</v>
      </c>
      <c r="R1847" s="124">
        <f t="shared" si="917"/>
        <v>0.22927633266262648</v>
      </c>
      <c r="S1847" s="125">
        <v>3160.5079999999998</v>
      </c>
      <c r="T1847" s="122">
        <v>3196.4290000000001</v>
      </c>
      <c r="U1847" s="123">
        <f t="shared" si="918"/>
        <v>-35.921000000000276</v>
      </c>
      <c r="V1847" s="124">
        <f t="shared" si="919"/>
        <v>-1.1237853241852165</v>
      </c>
      <c r="W1847" s="121" t="s">
        <v>10292</v>
      </c>
      <c r="X1847" s="122">
        <v>1891</v>
      </c>
      <c r="Y1847" s="122">
        <v>1874</v>
      </c>
      <c r="Z1847" s="123">
        <f t="shared" si="920"/>
        <v>17</v>
      </c>
      <c r="AA1847" s="124">
        <f t="shared" si="921"/>
        <v>0.90715048025613654</v>
      </c>
      <c r="AB1847" s="28" t="s">
        <v>10293</v>
      </c>
      <c r="AC1847" s="122">
        <v>544</v>
      </c>
      <c r="AD1847" s="122">
        <v>535</v>
      </c>
      <c r="AE1847" s="123">
        <f t="shared" si="908"/>
        <v>9</v>
      </c>
      <c r="AF1847" s="29">
        <f t="shared" si="909"/>
        <v>1.6822429906542056</v>
      </c>
      <c r="AG1847" s="28" t="s">
        <v>10294</v>
      </c>
      <c r="AH1847" s="122">
        <v>213</v>
      </c>
      <c r="AI1847" s="122">
        <v>274</v>
      </c>
      <c r="AJ1847" s="123">
        <f t="shared" si="910"/>
        <v>-61</v>
      </c>
      <c r="AK1847" s="124">
        <f t="shared" si="911"/>
        <v>-22.262773722627738</v>
      </c>
      <c r="AL1847" s="28" t="s">
        <v>10295</v>
      </c>
      <c r="AM1847" s="122">
        <v>174</v>
      </c>
      <c r="AN1847" s="122">
        <v>174</v>
      </c>
      <c r="AO1847" s="123">
        <f t="shared" si="912"/>
        <v>0</v>
      </c>
      <c r="AP1847" s="29">
        <f t="shared" si="913"/>
        <v>0</v>
      </c>
      <c r="AQ1847" s="28" t="s">
        <v>10296</v>
      </c>
      <c r="AR1847" s="122">
        <v>119</v>
      </c>
      <c r="AS1847" s="122">
        <v>119</v>
      </c>
      <c r="AT1847" s="123">
        <f t="shared" si="914"/>
        <v>0</v>
      </c>
      <c r="AU1847" s="124">
        <f t="shared" si="915"/>
        <v>0</v>
      </c>
      <c r="AV1847" s="9" t="s">
        <v>10297</v>
      </c>
      <c r="AX1847" s="129"/>
      <c r="AY1847" s="139"/>
      <c r="AZ1847" s="139"/>
    </row>
    <row r="1848" spans="3:52" ht="50" customHeight="1">
      <c r="C1848" s="52" t="s">
        <v>6319</v>
      </c>
      <c r="D1848" s="130" t="s">
        <v>4209</v>
      </c>
      <c r="E1848" s="131" t="s">
        <v>6369</v>
      </c>
      <c r="F1848" s="132" t="s">
        <v>4210</v>
      </c>
      <c r="G1848" s="125">
        <v>5157.3919999999998</v>
      </c>
      <c r="H1848" s="122">
        <v>5080.3969999999999</v>
      </c>
      <c r="I1848" s="123">
        <f t="shared" si="922"/>
        <v>76.994999999999891</v>
      </c>
      <c r="J1848" s="124">
        <f t="shared" si="923"/>
        <v>1.5155311681350865</v>
      </c>
      <c r="K1848" s="125">
        <v>2482.2339999999999</v>
      </c>
      <c r="L1848" s="122">
        <v>2548.6979999999999</v>
      </c>
      <c r="M1848" s="123">
        <f t="shared" si="924"/>
        <v>-66.463999999999942</v>
      </c>
      <c r="N1848" s="124">
        <f t="shared" si="916"/>
        <v>-2.607762865588624</v>
      </c>
      <c r="O1848" s="125">
        <v>201.84200000000001</v>
      </c>
      <c r="P1848" s="122">
        <v>101.669</v>
      </c>
      <c r="Q1848" s="123">
        <f t="shared" si="925"/>
        <v>100.17300000000002</v>
      </c>
      <c r="R1848" s="124">
        <f t="shared" si="917"/>
        <v>98.528558360955671</v>
      </c>
      <c r="S1848" s="125">
        <v>2473.3159999999998</v>
      </c>
      <c r="T1848" s="122">
        <v>2430.0300000000002</v>
      </c>
      <c r="U1848" s="123">
        <f t="shared" si="918"/>
        <v>43.285999999999603</v>
      </c>
      <c r="V1848" s="124">
        <f t="shared" si="919"/>
        <v>1.7812948811331382</v>
      </c>
      <c r="W1848" s="121" t="s">
        <v>7374</v>
      </c>
      <c r="X1848" s="122">
        <v>1175</v>
      </c>
      <c r="Y1848" s="122">
        <v>1172</v>
      </c>
      <c r="Z1848" s="123">
        <f t="shared" si="920"/>
        <v>3</v>
      </c>
      <c r="AA1848" s="124">
        <f t="shared" si="921"/>
        <v>0.25597269624573377</v>
      </c>
      <c r="AB1848" s="28" t="s">
        <v>10298</v>
      </c>
      <c r="AC1848" s="122">
        <v>421</v>
      </c>
      <c r="AD1848" s="122">
        <v>334</v>
      </c>
      <c r="AE1848" s="123">
        <f t="shared" si="908"/>
        <v>87</v>
      </c>
      <c r="AF1848" s="29">
        <f t="shared" si="909"/>
        <v>26.047904191616766</v>
      </c>
      <c r="AG1848" s="28" t="s">
        <v>7572</v>
      </c>
      <c r="AH1848" s="122">
        <v>258</v>
      </c>
      <c r="AI1848" s="122">
        <v>225</v>
      </c>
      <c r="AJ1848" s="123">
        <f t="shared" si="910"/>
        <v>33</v>
      </c>
      <c r="AK1848" s="124">
        <f t="shared" si="911"/>
        <v>14.666666666666666</v>
      </c>
      <c r="AL1848" s="28" t="s">
        <v>10299</v>
      </c>
      <c r="AM1848" s="122">
        <v>127</v>
      </c>
      <c r="AN1848" s="122">
        <v>127</v>
      </c>
      <c r="AO1848" s="123">
        <f t="shared" si="912"/>
        <v>0</v>
      </c>
      <c r="AP1848" s="29">
        <f t="shared" si="913"/>
        <v>0</v>
      </c>
      <c r="AQ1848" s="28" t="s">
        <v>6981</v>
      </c>
      <c r="AR1848" s="122">
        <v>106</v>
      </c>
      <c r="AS1848" s="122">
        <v>106</v>
      </c>
      <c r="AT1848" s="123">
        <f t="shared" si="914"/>
        <v>0</v>
      </c>
      <c r="AU1848" s="124">
        <f t="shared" si="915"/>
        <v>0</v>
      </c>
      <c r="AV1848" s="9" t="s">
        <v>10300</v>
      </c>
      <c r="AX1848" s="129"/>
      <c r="AY1848" s="139"/>
      <c r="AZ1848" s="139"/>
    </row>
    <row r="1849" spans="3:52" ht="50" customHeight="1">
      <c r="C1849" s="52" t="s">
        <v>6319</v>
      </c>
      <c r="D1849" s="130" t="s">
        <v>4211</v>
      </c>
      <c r="E1849" s="131" t="s">
        <v>6369</v>
      </c>
      <c r="F1849" s="132" t="s">
        <v>4212</v>
      </c>
      <c r="G1849" s="125">
        <v>2047.556</v>
      </c>
      <c r="H1849" s="122">
        <v>1895.5129999999999</v>
      </c>
      <c r="I1849" s="123">
        <f t="shared" si="922"/>
        <v>152.04300000000012</v>
      </c>
      <c r="J1849" s="124">
        <f t="shared" si="923"/>
        <v>8.0212058688070265</v>
      </c>
      <c r="K1849" s="125">
        <v>1051.548</v>
      </c>
      <c r="L1849" s="122">
        <v>1051.5139999999999</v>
      </c>
      <c r="M1849" s="123">
        <f t="shared" si="924"/>
        <v>3.4000000000105501E-2</v>
      </c>
      <c r="N1849" s="124">
        <f t="shared" si="916"/>
        <v>3.2334329357579174E-3</v>
      </c>
      <c r="O1849" s="125">
        <v>431.57400000000001</v>
      </c>
      <c r="P1849" s="122">
        <v>371.57299999999998</v>
      </c>
      <c r="Q1849" s="123">
        <f t="shared" si="925"/>
        <v>60.001000000000033</v>
      </c>
      <c r="R1849" s="124">
        <f t="shared" si="917"/>
        <v>16.147836360553654</v>
      </c>
      <c r="S1849" s="125">
        <v>564.43399999999997</v>
      </c>
      <c r="T1849" s="122">
        <v>472.42599999999999</v>
      </c>
      <c r="U1849" s="123">
        <f t="shared" si="918"/>
        <v>92.007999999999981</v>
      </c>
      <c r="V1849" s="124">
        <f t="shared" si="919"/>
        <v>19.475642746165533</v>
      </c>
      <c r="W1849" s="121" t="s">
        <v>10301</v>
      </c>
      <c r="X1849" s="122">
        <v>215</v>
      </c>
      <c r="Y1849" s="122">
        <v>205</v>
      </c>
      <c r="Z1849" s="123">
        <f t="shared" si="920"/>
        <v>10</v>
      </c>
      <c r="AA1849" s="124">
        <f t="shared" si="921"/>
        <v>4.8780487804878048</v>
      </c>
      <c r="AB1849" s="28" t="s">
        <v>10302</v>
      </c>
      <c r="AC1849" s="122">
        <v>80</v>
      </c>
      <c r="AD1849" s="122">
        <v>69</v>
      </c>
      <c r="AE1849" s="123">
        <f t="shared" si="908"/>
        <v>11</v>
      </c>
      <c r="AF1849" s="29">
        <f t="shared" si="909"/>
        <v>15.942028985507244</v>
      </c>
      <c r="AG1849" s="28" t="s">
        <v>10303</v>
      </c>
      <c r="AH1849" s="122">
        <v>76</v>
      </c>
      <c r="AI1849" s="122">
        <v>56</v>
      </c>
      <c r="AJ1849" s="123">
        <f t="shared" si="910"/>
        <v>20</v>
      </c>
      <c r="AK1849" s="124">
        <f t="shared" si="911"/>
        <v>35.714285714285715</v>
      </c>
      <c r="AL1849" s="28" t="s">
        <v>10304</v>
      </c>
      <c r="AM1849" s="122">
        <v>66</v>
      </c>
      <c r="AN1849" s="122">
        <v>16</v>
      </c>
      <c r="AO1849" s="123">
        <f t="shared" si="912"/>
        <v>50</v>
      </c>
      <c r="AP1849" s="29">
        <f t="shared" si="913"/>
        <v>312.5</v>
      </c>
      <c r="AQ1849" s="28" t="s">
        <v>10305</v>
      </c>
      <c r="AR1849" s="122">
        <v>45</v>
      </c>
      <c r="AS1849" s="122">
        <v>40</v>
      </c>
      <c r="AT1849" s="123">
        <f t="shared" si="914"/>
        <v>5</v>
      </c>
      <c r="AU1849" s="124">
        <f t="shared" si="915"/>
        <v>12.5</v>
      </c>
      <c r="AV1849" s="9" t="s">
        <v>12440</v>
      </c>
      <c r="AX1849" s="129"/>
      <c r="AY1849" s="139"/>
      <c r="AZ1849" s="139"/>
    </row>
    <row r="1850" spans="3:52" ht="50" customHeight="1">
      <c r="C1850" s="52" t="s">
        <v>6319</v>
      </c>
      <c r="D1850" s="130" t="s">
        <v>4213</v>
      </c>
      <c r="E1850" s="131" t="s">
        <v>6369</v>
      </c>
      <c r="F1850" s="132" t="s">
        <v>4214</v>
      </c>
      <c r="G1850" s="125">
        <v>2786.5079999999998</v>
      </c>
      <c r="H1850" s="122">
        <v>3007.8490000000002</v>
      </c>
      <c r="I1850" s="123">
        <f t="shared" si="922"/>
        <v>-221.34100000000035</v>
      </c>
      <c r="J1850" s="124">
        <f t="shared" si="923"/>
        <v>-7.358780311112703</v>
      </c>
      <c r="K1850" s="125">
        <v>1416.6679999999999</v>
      </c>
      <c r="L1850" s="122">
        <v>1666.6679999999999</v>
      </c>
      <c r="M1850" s="123">
        <f t="shared" si="924"/>
        <v>-250</v>
      </c>
      <c r="N1850" s="124">
        <f t="shared" si="916"/>
        <v>-14.999988000009601</v>
      </c>
      <c r="O1850" s="125">
        <v>43.103000000000002</v>
      </c>
      <c r="P1850" s="122">
        <v>43.103000000000002</v>
      </c>
      <c r="Q1850" s="123">
        <f t="shared" si="925"/>
        <v>0</v>
      </c>
      <c r="R1850" s="124">
        <f t="shared" si="917"/>
        <v>0</v>
      </c>
      <c r="S1850" s="125">
        <v>1326.7370000000001</v>
      </c>
      <c r="T1850" s="122">
        <v>1298.078</v>
      </c>
      <c r="U1850" s="123">
        <f t="shared" si="918"/>
        <v>28.659000000000106</v>
      </c>
      <c r="V1850" s="124">
        <f t="shared" si="919"/>
        <v>2.2078026127859887</v>
      </c>
      <c r="W1850" s="121" t="s">
        <v>6930</v>
      </c>
      <c r="X1850" s="122">
        <v>961</v>
      </c>
      <c r="Y1850" s="122">
        <v>961</v>
      </c>
      <c r="Z1850" s="123">
        <f t="shared" si="920"/>
        <v>0</v>
      </c>
      <c r="AA1850" s="124">
        <f t="shared" si="921"/>
        <v>0</v>
      </c>
      <c r="AB1850" s="28" t="s">
        <v>10306</v>
      </c>
      <c r="AC1850" s="122">
        <v>170</v>
      </c>
      <c r="AD1850" s="122">
        <v>171</v>
      </c>
      <c r="AE1850" s="123">
        <f t="shared" si="908"/>
        <v>-1</v>
      </c>
      <c r="AF1850" s="29">
        <f t="shared" si="909"/>
        <v>-0.58479532163742687</v>
      </c>
      <c r="AG1850" s="28" t="s">
        <v>7354</v>
      </c>
      <c r="AH1850" s="122">
        <v>44</v>
      </c>
      <c r="AI1850" s="122">
        <v>22</v>
      </c>
      <c r="AJ1850" s="123">
        <f t="shared" si="910"/>
        <v>22</v>
      </c>
      <c r="AK1850" s="124">
        <f t="shared" si="911"/>
        <v>100</v>
      </c>
      <c r="AL1850" s="28" t="s">
        <v>10307</v>
      </c>
      <c r="AM1850" s="122">
        <v>36</v>
      </c>
      <c r="AN1850" s="122">
        <v>36</v>
      </c>
      <c r="AO1850" s="123">
        <f t="shared" si="912"/>
        <v>0</v>
      </c>
      <c r="AP1850" s="29">
        <f t="shared" si="913"/>
        <v>0</v>
      </c>
      <c r="AQ1850" s="28" t="s">
        <v>10308</v>
      </c>
      <c r="AR1850" s="122">
        <v>35</v>
      </c>
      <c r="AS1850" s="122">
        <v>28</v>
      </c>
      <c r="AT1850" s="123">
        <f t="shared" si="914"/>
        <v>7</v>
      </c>
      <c r="AU1850" s="124">
        <f t="shared" si="915"/>
        <v>25</v>
      </c>
      <c r="AV1850" s="9" t="s">
        <v>10309</v>
      </c>
      <c r="AX1850" s="129"/>
      <c r="AY1850" s="139"/>
      <c r="AZ1850" s="139"/>
    </row>
    <row r="1851" spans="3:52" ht="50" customHeight="1">
      <c r="C1851" s="52" t="s">
        <v>6319</v>
      </c>
      <c r="D1851" s="130" t="s">
        <v>4215</v>
      </c>
      <c r="E1851" s="131" t="s">
        <v>6369</v>
      </c>
      <c r="F1851" s="132" t="s">
        <v>4216</v>
      </c>
      <c r="G1851" s="125">
        <f>ROUND(3956.755,0)</f>
        <v>3957</v>
      </c>
      <c r="H1851" s="122">
        <f>ROUND(3842.211,0)</f>
        <v>3842</v>
      </c>
      <c r="I1851" s="123">
        <f t="shared" si="922"/>
        <v>115</v>
      </c>
      <c r="J1851" s="124">
        <f t="shared" si="923"/>
        <v>2.993232691306611</v>
      </c>
      <c r="K1851" s="125">
        <f>ROUND(927.309,0)</f>
        <v>927</v>
      </c>
      <c r="L1851" s="122">
        <f>ROUND(976.774,0)</f>
        <v>977</v>
      </c>
      <c r="M1851" s="123">
        <f t="shared" si="924"/>
        <v>-50</v>
      </c>
      <c r="N1851" s="124">
        <f t="shared" si="916"/>
        <v>-5.1177072671443193</v>
      </c>
      <c r="O1851" s="125">
        <f>ROUND(1226.225,0)</f>
        <v>1226</v>
      </c>
      <c r="P1851" s="122">
        <f>ROUND(1225.585,0)</f>
        <v>1226</v>
      </c>
      <c r="Q1851" s="123">
        <f t="shared" si="925"/>
        <v>0</v>
      </c>
      <c r="R1851" s="124">
        <f t="shared" si="917"/>
        <v>0</v>
      </c>
      <c r="S1851" s="125">
        <f>ROUND(1803.221,0)</f>
        <v>1803</v>
      </c>
      <c r="T1851" s="122">
        <f>ROUND(1639.852,0)</f>
        <v>1640</v>
      </c>
      <c r="U1851" s="123">
        <f t="shared" si="918"/>
        <v>163</v>
      </c>
      <c r="V1851" s="124">
        <f t="shared" si="919"/>
        <v>9.9390243902439028</v>
      </c>
      <c r="W1851" s="121" t="s">
        <v>7572</v>
      </c>
      <c r="X1851" s="122">
        <v>453</v>
      </c>
      <c r="Y1851" s="122">
        <v>486</v>
      </c>
      <c r="Z1851" s="123">
        <f t="shared" si="920"/>
        <v>-33</v>
      </c>
      <c r="AA1851" s="124">
        <f t="shared" si="921"/>
        <v>-6.7901234567901234</v>
      </c>
      <c r="AB1851" s="28" t="s">
        <v>10310</v>
      </c>
      <c r="AC1851" s="122">
        <v>430</v>
      </c>
      <c r="AD1851" s="122">
        <v>292</v>
      </c>
      <c r="AE1851" s="123">
        <f t="shared" si="908"/>
        <v>138</v>
      </c>
      <c r="AF1851" s="29">
        <f t="shared" si="909"/>
        <v>47.260273972602739</v>
      </c>
      <c r="AG1851" s="28" t="s">
        <v>10311</v>
      </c>
      <c r="AH1851" s="122">
        <v>350</v>
      </c>
      <c r="AI1851" s="122">
        <v>295</v>
      </c>
      <c r="AJ1851" s="123">
        <f t="shared" si="910"/>
        <v>55</v>
      </c>
      <c r="AK1851" s="124">
        <f t="shared" si="911"/>
        <v>18.64406779661017</v>
      </c>
      <c r="AL1851" s="28" t="s">
        <v>7166</v>
      </c>
      <c r="AM1851" s="122">
        <v>343</v>
      </c>
      <c r="AN1851" s="122">
        <v>348</v>
      </c>
      <c r="AO1851" s="123">
        <f>AM1851-AN1851</f>
        <v>-5</v>
      </c>
      <c r="AP1851" s="29">
        <f t="shared" si="913"/>
        <v>-1.4367816091954022</v>
      </c>
      <c r="AQ1851" s="28" t="s">
        <v>7392</v>
      </c>
      <c r="AR1851" s="122">
        <v>103</v>
      </c>
      <c r="AS1851" s="122">
        <v>100</v>
      </c>
      <c r="AT1851" s="123">
        <f t="shared" si="914"/>
        <v>3</v>
      </c>
      <c r="AU1851" s="124">
        <f t="shared" si="915"/>
        <v>3</v>
      </c>
      <c r="AV1851" s="9" t="s">
        <v>12441</v>
      </c>
      <c r="AX1851" s="129"/>
      <c r="AY1851" s="139"/>
      <c r="AZ1851" s="139"/>
    </row>
    <row r="1852" spans="3:52" ht="50" customHeight="1">
      <c r="C1852" s="52" t="s">
        <v>6319</v>
      </c>
      <c r="D1852" s="106" t="s">
        <v>4217</v>
      </c>
      <c r="E1852" s="107" t="s">
        <v>6369</v>
      </c>
      <c r="F1852" s="108" t="s">
        <v>4218</v>
      </c>
      <c r="G1852" s="125">
        <v>1503.319</v>
      </c>
      <c r="H1852" s="122">
        <v>1505.1590000000001</v>
      </c>
      <c r="I1852" s="123">
        <f t="shared" si="922"/>
        <v>-1.8400000000001455</v>
      </c>
      <c r="J1852" s="124">
        <f t="shared" si="923"/>
        <v>-0.12224622116335519</v>
      </c>
      <c r="K1852" s="125">
        <v>547.45699999999999</v>
      </c>
      <c r="L1852" s="122">
        <v>587.45699999999999</v>
      </c>
      <c r="M1852" s="123">
        <f t="shared" si="924"/>
        <v>-40</v>
      </c>
      <c r="N1852" s="124">
        <f t="shared" si="916"/>
        <v>-6.809008999807646</v>
      </c>
      <c r="O1852" s="125">
        <v>339.08199999999999</v>
      </c>
      <c r="P1852" s="122">
        <v>296.42500000000001</v>
      </c>
      <c r="Q1852" s="123">
        <f t="shared" si="925"/>
        <v>42.656999999999982</v>
      </c>
      <c r="R1852" s="124">
        <f t="shared" si="917"/>
        <v>14.390486632369059</v>
      </c>
      <c r="S1852" s="125">
        <v>616.78</v>
      </c>
      <c r="T1852" s="122">
        <v>621.27700000000004</v>
      </c>
      <c r="U1852" s="123">
        <f t="shared" si="918"/>
        <v>-4.4970000000000709</v>
      </c>
      <c r="V1852" s="124">
        <f t="shared" si="919"/>
        <v>-0.72383172079443958</v>
      </c>
      <c r="W1852" s="121" t="s">
        <v>10312</v>
      </c>
      <c r="X1852" s="122">
        <v>287</v>
      </c>
      <c r="Y1852" s="122">
        <v>287</v>
      </c>
      <c r="Z1852" s="123">
        <f t="shared" si="920"/>
        <v>0</v>
      </c>
      <c r="AA1852" s="124">
        <f t="shared" si="921"/>
        <v>0</v>
      </c>
      <c r="AB1852" s="28" t="s">
        <v>6467</v>
      </c>
      <c r="AC1852" s="122">
        <v>132</v>
      </c>
      <c r="AD1852" s="122">
        <v>132</v>
      </c>
      <c r="AE1852" s="123">
        <f t="shared" si="908"/>
        <v>0</v>
      </c>
      <c r="AF1852" s="29">
        <f t="shared" si="909"/>
        <v>0</v>
      </c>
      <c r="AG1852" s="28" t="s">
        <v>10313</v>
      </c>
      <c r="AH1852" s="122">
        <v>70</v>
      </c>
      <c r="AI1852" s="122">
        <v>75</v>
      </c>
      <c r="AJ1852" s="123">
        <f>AH1852-AI1852</f>
        <v>-5</v>
      </c>
      <c r="AK1852" s="124">
        <f t="shared" si="911"/>
        <v>-6.666666666666667</v>
      </c>
      <c r="AL1852" s="28" t="s">
        <v>7437</v>
      </c>
      <c r="AM1852" s="122">
        <v>60</v>
      </c>
      <c r="AN1852" s="122">
        <v>60</v>
      </c>
      <c r="AO1852" s="123">
        <f t="shared" ref="AO1852:AO1855" si="929">AM1852-AN1852</f>
        <v>0</v>
      </c>
      <c r="AP1852" s="29">
        <f t="shared" si="913"/>
        <v>0</v>
      </c>
      <c r="AQ1852" s="28" t="s">
        <v>7626</v>
      </c>
      <c r="AR1852" s="122">
        <v>58</v>
      </c>
      <c r="AS1852" s="122">
        <v>58</v>
      </c>
      <c r="AT1852" s="123">
        <f t="shared" si="914"/>
        <v>0</v>
      </c>
      <c r="AU1852" s="124">
        <f t="shared" si="915"/>
        <v>0</v>
      </c>
      <c r="AV1852" s="9" t="s">
        <v>10314</v>
      </c>
      <c r="AX1852" s="129"/>
      <c r="AY1852" s="139"/>
      <c r="AZ1852" s="139"/>
    </row>
    <row r="1853" spans="3:52" ht="50" customHeight="1">
      <c r="C1853" s="52" t="s">
        <v>6319</v>
      </c>
      <c r="D1853" s="130" t="s">
        <v>10315</v>
      </c>
      <c r="E1853" s="131" t="s">
        <v>6369</v>
      </c>
      <c r="F1853" s="132" t="s">
        <v>4220</v>
      </c>
      <c r="G1853" s="125">
        <v>3108.75</v>
      </c>
      <c r="H1853" s="122">
        <v>3175.9879999999998</v>
      </c>
      <c r="I1853" s="123">
        <f t="shared" si="922"/>
        <v>-67.237999999999829</v>
      </c>
      <c r="J1853" s="124">
        <f t="shared" si="923"/>
        <v>-2.1170734902020989</v>
      </c>
      <c r="K1853" s="125">
        <v>1180.57</v>
      </c>
      <c r="L1853" s="122">
        <v>1249.9559999999999</v>
      </c>
      <c r="M1853" s="123">
        <f t="shared" si="924"/>
        <v>-69.385999999999967</v>
      </c>
      <c r="N1853" s="124">
        <f t="shared" si="916"/>
        <v>-5.5510753978540022</v>
      </c>
      <c r="O1853" s="125">
        <v>276.67399999999998</v>
      </c>
      <c r="P1853" s="122">
        <v>316.51600000000002</v>
      </c>
      <c r="Q1853" s="123">
        <f t="shared" si="925"/>
        <v>-39.842000000000041</v>
      </c>
      <c r="R1853" s="124">
        <f t="shared" si="917"/>
        <v>-12.587673292977303</v>
      </c>
      <c r="S1853" s="125">
        <v>1651.5060000000001</v>
      </c>
      <c r="T1853" s="122">
        <v>1609.5160000000001</v>
      </c>
      <c r="U1853" s="123">
        <f t="shared" si="918"/>
        <v>41.990000000000009</v>
      </c>
      <c r="V1853" s="124">
        <f t="shared" si="919"/>
        <v>2.6088588122143554</v>
      </c>
      <c r="W1853" s="121" t="s">
        <v>10316</v>
      </c>
      <c r="X1853" s="122">
        <v>760</v>
      </c>
      <c r="Y1853" s="122">
        <v>759</v>
      </c>
      <c r="Z1853" s="123">
        <f t="shared" si="920"/>
        <v>1</v>
      </c>
      <c r="AA1853" s="124">
        <f t="shared" si="921"/>
        <v>0.13175230566534915</v>
      </c>
      <c r="AB1853" s="28" t="s">
        <v>7572</v>
      </c>
      <c r="AC1853" s="122">
        <v>401</v>
      </c>
      <c r="AD1853" s="122">
        <v>401</v>
      </c>
      <c r="AE1853" s="123">
        <f t="shared" si="908"/>
        <v>0</v>
      </c>
      <c r="AF1853" s="29">
        <f t="shared" si="909"/>
        <v>0</v>
      </c>
      <c r="AG1853" s="28" t="s">
        <v>10317</v>
      </c>
      <c r="AH1853" s="122">
        <v>198</v>
      </c>
      <c r="AI1853" s="122">
        <v>139</v>
      </c>
      <c r="AJ1853" s="123">
        <f t="shared" ref="AJ1853:AJ1855" si="930">AH1853-AI1853</f>
        <v>59</v>
      </c>
      <c r="AK1853" s="124">
        <f t="shared" si="911"/>
        <v>42.446043165467628</v>
      </c>
      <c r="AL1853" s="28" t="s">
        <v>7166</v>
      </c>
      <c r="AM1853" s="122">
        <v>165</v>
      </c>
      <c r="AN1853" s="122">
        <v>165</v>
      </c>
      <c r="AO1853" s="123">
        <f t="shared" si="929"/>
        <v>0</v>
      </c>
      <c r="AP1853" s="29">
        <f t="shared" si="913"/>
        <v>0</v>
      </c>
      <c r="AQ1853" s="28" t="s">
        <v>6432</v>
      </c>
      <c r="AR1853" s="122">
        <v>80</v>
      </c>
      <c r="AS1853" s="122">
        <v>100</v>
      </c>
      <c r="AT1853" s="123">
        <f t="shared" si="914"/>
        <v>-20</v>
      </c>
      <c r="AU1853" s="124">
        <f t="shared" si="915"/>
        <v>-20</v>
      </c>
      <c r="AV1853" s="9" t="s">
        <v>12442</v>
      </c>
      <c r="AX1853" s="129"/>
      <c r="AY1853" s="139"/>
      <c r="AZ1853" s="139"/>
    </row>
    <row r="1854" spans="3:52" ht="50" customHeight="1">
      <c r="C1854" s="52" t="s">
        <v>6319</v>
      </c>
      <c r="D1854" s="130" t="s">
        <v>4221</v>
      </c>
      <c r="E1854" s="131" t="s">
        <v>6369</v>
      </c>
      <c r="F1854" s="132" t="s">
        <v>4222</v>
      </c>
      <c r="G1854" s="125">
        <v>1949.3130000000001</v>
      </c>
      <c r="H1854" s="122">
        <v>1751.152</v>
      </c>
      <c r="I1854" s="123">
        <f t="shared" si="922"/>
        <v>198.16100000000006</v>
      </c>
      <c r="J1854" s="124">
        <f t="shared" si="923"/>
        <v>11.316036529096278</v>
      </c>
      <c r="K1854" s="125">
        <v>512.24</v>
      </c>
      <c r="L1854" s="122">
        <v>669.18399999999997</v>
      </c>
      <c r="M1854" s="123">
        <f t="shared" si="924"/>
        <v>-156.94399999999996</v>
      </c>
      <c r="N1854" s="124">
        <f t="shared" si="916"/>
        <v>-23.453041315990813</v>
      </c>
      <c r="O1854" s="125">
        <v>74.55</v>
      </c>
      <c r="P1854" s="122">
        <v>74.545000000000002</v>
      </c>
      <c r="Q1854" s="123">
        <f t="shared" si="925"/>
        <v>4.9999999999954525E-3</v>
      </c>
      <c r="R1854" s="124">
        <f t="shared" si="917"/>
        <v>6.7073579716888498E-3</v>
      </c>
      <c r="S1854" s="125">
        <v>1362.5229999999999</v>
      </c>
      <c r="T1854" s="122">
        <v>1007.423</v>
      </c>
      <c r="U1854" s="123">
        <f t="shared" si="918"/>
        <v>355.09999999999991</v>
      </c>
      <c r="V1854" s="124">
        <f t="shared" si="919"/>
        <v>35.24835148691264</v>
      </c>
      <c r="W1854" s="121" t="s">
        <v>10318</v>
      </c>
      <c r="X1854" s="122">
        <v>730</v>
      </c>
      <c r="Y1854" s="122">
        <v>375</v>
      </c>
      <c r="Z1854" s="123">
        <f t="shared" si="920"/>
        <v>355</v>
      </c>
      <c r="AA1854" s="124">
        <f t="shared" si="921"/>
        <v>94.666666666666671</v>
      </c>
      <c r="AB1854" s="28" t="s">
        <v>7336</v>
      </c>
      <c r="AC1854" s="122">
        <v>256</v>
      </c>
      <c r="AD1854" s="122">
        <v>256</v>
      </c>
      <c r="AE1854" s="123">
        <f t="shared" si="908"/>
        <v>0</v>
      </c>
      <c r="AF1854" s="29">
        <f t="shared" si="909"/>
        <v>0</v>
      </c>
      <c r="AG1854" s="28" t="s">
        <v>10319</v>
      </c>
      <c r="AH1854" s="122">
        <v>222</v>
      </c>
      <c r="AI1854" s="122">
        <v>222</v>
      </c>
      <c r="AJ1854" s="123">
        <f t="shared" si="930"/>
        <v>0</v>
      </c>
      <c r="AK1854" s="124">
        <f t="shared" si="911"/>
        <v>0</v>
      </c>
      <c r="AL1854" s="28" t="s">
        <v>6993</v>
      </c>
      <c r="AM1854" s="122">
        <v>45</v>
      </c>
      <c r="AN1854" s="122">
        <v>45</v>
      </c>
      <c r="AO1854" s="123">
        <f t="shared" si="929"/>
        <v>0</v>
      </c>
      <c r="AP1854" s="29">
        <f t="shared" si="913"/>
        <v>0</v>
      </c>
      <c r="AQ1854" s="28" t="s">
        <v>9761</v>
      </c>
      <c r="AR1854" s="122">
        <v>10</v>
      </c>
      <c r="AS1854" s="122">
        <v>10</v>
      </c>
      <c r="AT1854" s="123">
        <f t="shared" si="914"/>
        <v>0</v>
      </c>
      <c r="AU1854" s="124">
        <f t="shared" si="915"/>
        <v>0</v>
      </c>
      <c r="AV1854" s="9" t="s">
        <v>10320</v>
      </c>
      <c r="AX1854" s="129"/>
      <c r="AY1854" s="139"/>
      <c r="AZ1854" s="139"/>
    </row>
    <row r="1855" spans="3:52" ht="50" customHeight="1">
      <c r="C1855" s="52" t="s">
        <v>6319</v>
      </c>
      <c r="D1855" s="130" t="s">
        <v>4223</v>
      </c>
      <c r="E1855" s="131" t="s">
        <v>6369</v>
      </c>
      <c r="F1855" s="132" t="s">
        <v>4224</v>
      </c>
      <c r="G1855" s="125">
        <v>3537.0320000000002</v>
      </c>
      <c r="H1855" s="122">
        <v>3587.2240000000002</v>
      </c>
      <c r="I1855" s="123">
        <f t="shared" si="922"/>
        <v>-50.192000000000007</v>
      </c>
      <c r="J1855" s="124">
        <f t="shared" si="923"/>
        <v>-1.3991877842030496</v>
      </c>
      <c r="K1855" s="125">
        <v>1032.1079999999999</v>
      </c>
      <c r="L1855" s="122">
        <v>1136.943</v>
      </c>
      <c r="M1855" s="123">
        <f t="shared" si="924"/>
        <v>-104.83500000000004</v>
      </c>
      <c r="N1855" s="124">
        <f t="shared" si="916"/>
        <v>-9.2207788780967945</v>
      </c>
      <c r="O1855" s="125">
        <v>598.96299999999997</v>
      </c>
      <c r="P1855" s="122">
        <v>592.52599999999995</v>
      </c>
      <c r="Q1855" s="123">
        <f t="shared" si="925"/>
        <v>6.4370000000000118</v>
      </c>
      <c r="R1855" s="124">
        <f t="shared" si="917"/>
        <v>1.0863658303601889</v>
      </c>
      <c r="S1855" s="125">
        <v>1905.961</v>
      </c>
      <c r="T1855" s="122">
        <v>1857.7550000000001</v>
      </c>
      <c r="U1855" s="123">
        <f t="shared" si="918"/>
        <v>48.205999999999904</v>
      </c>
      <c r="V1855" s="124">
        <f t="shared" si="919"/>
        <v>2.5948523890394535</v>
      </c>
      <c r="W1855" s="121" t="s">
        <v>10248</v>
      </c>
      <c r="X1855" s="122">
        <v>850</v>
      </c>
      <c r="Y1855" s="122">
        <v>950</v>
      </c>
      <c r="Z1855" s="123">
        <f t="shared" si="920"/>
        <v>-100</v>
      </c>
      <c r="AA1855" s="124">
        <f t="shared" si="921"/>
        <v>-10.526315789473683</v>
      </c>
      <c r="AB1855" s="28" t="s">
        <v>10321</v>
      </c>
      <c r="AC1855" s="122">
        <v>300</v>
      </c>
      <c r="AD1855" s="122">
        <v>200</v>
      </c>
      <c r="AE1855" s="123">
        <f t="shared" si="908"/>
        <v>100</v>
      </c>
      <c r="AF1855" s="29">
        <f t="shared" si="909"/>
        <v>50</v>
      </c>
      <c r="AG1855" s="28" t="s">
        <v>10322</v>
      </c>
      <c r="AH1855" s="122">
        <v>269</v>
      </c>
      <c r="AI1855" s="122">
        <v>216</v>
      </c>
      <c r="AJ1855" s="123">
        <f t="shared" si="930"/>
        <v>53</v>
      </c>
      <c r="AK1855" s="124">
        <f t="shared" si="911"/>
        <v>24.537037037037038</v>
      </c>
      <c r="AL1855" s="28" t="s">
        <v>7437</v>
      </c>
      <c r="AM1855" s="122">
        <v>256</v>
      </c>
      <c r="AN1855" s="122">
        <v>243</v>
      </c>
      <c r="AO1855" s="123">
        <f t="shared" si="929"/>
        <v>13</v>
      </c>
      <c r="AP1855" s="29">
        <f t="shared" si="913"/>
        <v>5.3497942386831276</v>
      </c>
      <c r="AQ1855" s="28" t="s">
        <v>10323</v>
      </c>
      <c r="AR1855" s="122">
        <v>54</v>
      </c>
      <c r="AS1855" s="122">
        <v>50</v>
      </c>
      <c r="AT1855" s="123">
        <f t="shared" si="914"/>
        <v>4</v>
      </c>
      <c r="AU1855" s="124">
        <f t="shared" si="915"/>
        <v>8</v>
      </c>
      <c r="AV1855" s="9" t="s">
        <v>10324</v>
      </c>
      <c r="AX1855" s="129"/>
      <c r="AY1855" s="139"/>
      <c r="AZ1855" s="139"/>
    </row>
    <row r="1856" spans="3:52" ht="50" customHeight="1">
      <c r="C1856" s="52" t="s">
        <v>6320</v>
      </c>
      <c r="D1856" s="130" t="s">
        <v>4225</v>
      </c>
      <c r="E1856" s="131" t="s">
        <v>6369</v>
      </c>
      <c r="F1856" s="132" t="s">
        <v>4226</v>
      </c>
      <c r="G1856" s="125">
        <v>15373</v>
      </c>
      <c r="H1856" s="122">
        <v>13411.5</v>
      </c>
      <c r="I1856" s="123">
        <f t="shared" si="922"/>
        <v>1961.5</v>
      </c>
      <c r="J1856" s="124">
        <f t="shared" si="923"/>
        <v>14.625507959586923</v>
      </c>
      <c r="K1856" s="125">
        <v>31</v>
      </c>
      <c r="L1856" s="122">
        <v>31</v>
      </c>
      <c r="M1856" s="123">
        <f t="shared" si="924"/>
        <v>0</v>
      </c>
      <c r="N1856" s="124">
        <f t="shared" si="916"/>
        <v>0</v>
      </c>
      <c r="O1856" s="125" t="s">
        <v>11840</v>
      </c>
      <c r="P1856" s="122" t="s">
        <v>11840</v>
      </c>
      <c r="Q1856" s="123" t="s">
        <v>11839</v>
      </c>
      <c r="R1856" s="124" t="s">
        <v>11840</v>
      </c>
      <c r="S1856" s="125">
        <v>15342</v>
      </c>
      <c r="T1856" s="122">
        <v>13380.5</v>
      </c>
      <c r="U1856" s="123">
        <f t="shared" si="918"/>
        <v>1961.5</v>
      </c>
      <c r="V1856" s="124">
        <f t="shared" si="919"/>
        <v>14.659392399387167</v>
      </c>
      <c r="W1856" s="121" t="s">
        <v>6931</v>
      </c>
      <c r="X1856" s="122">
        <v>14887</v>
      </c>
      <c r="Y1856" s="122">
        <v>12927</v>
      </c>
      <c r="Z1856" s="123">
        <f t="shared" si="920"/>
        <v>1960</v>
      </c>
      <c r="AA1856" s="124">
        <f t="shared" si="921"/>
        <v>15.162063897269281</v>
      </c>
      <c r="AB1856" s="28" t="s">
        <v>10325</v>
      </c>
      <c r="AC1856" s="122">
        <v>445</v>
      </c>
      <c r="AD1856" s="122">
        <v>445</v>
      </c>
      <c r="AE1856" s="123">
        <f t="shared" si="908"/>
        <v>0</v>
      </c>
      <c r="AF1856" s="29">
        <f t="shared" si="909"/>
        <v>0</v>
      </c>
      <c r="AG1856" s="28" t="s">
        <v>10326</v>
      </c>
      <c r="AH1856" s="122">
        <v>10</v>
      </c>
      <c r="AI1856" s="122">
        <v>9</v>
      </c>
      <c r="AJ1856" s="123">
        <f t="shared" si="910"/>
        <v>1</v>
      </c>
      <c r="AK1856" s="124">
        <f t="shared" si="911"/>
        <v>11.111111111111111</v>
      </c>
      <c r="AL1856" s="28" t="s">
        <v>6421</v>
      </c>
      <c r="AM1856" s="122" t="s">
        <v>6421</v>
      </c>
      <c r="AN1856" s="122" t="s">
        <v>6421</v>
      </c>
      <c r="AO1856" s="123" t="s">
        <v>6421</v>
      </c>
      <c r="AP1856" s="29" t="s">
        <v>6421</v>
      </c>
      <c r="AQ1856" s="28" t="s">
        <v>6421</v>
      </c>
      <c r="AR1856" s="122" t="s">
        <v>6421</v>
      </c>
      <c r="AS1856" s="122" t="s">
        <v>6421</v>
      </c>
      <c r="AT1856" s="123" t="s">
        <v>6421</v>
      </c>
      <c r="AU1856" s="124" t="s">
        <v>6421</v>
      </c>
      <c r="AV1856" s="104"/>
      <c r="AX1856" s="129"/>
      <c r="AY1856" s="139"/>
      <c r="AZ1856" s="139"/>
    </row>
    <row r="1857" spans="3:52" ht="50" customHeight="1">
      <c r="C1857" s="52" t="s">
        <v>6320</v>
      </c>
      <c r="D1857" s="130" t="s">
        <v>4227</v>
      </c>
      <c r="E1857" s="131" t="s">
        <v>6369</v>
      </c>
      <c r="F1857" s="132" t="s">
        <v>4228</v>
      </c>
      <c r="G1857" s="125">
        <v>7.5430000000000001</v>
      </c>
      <c r="H1857" s="122">
        <v>7.5430000000000001</v>
      </c>
      <c r="I1857" s="123">
        <f t="shared" si="922"/>
        <v>0</v>
      </c>
      <c r="J1857" s="124">
        <f t="shared" si="923"/>
        <v>0</v>
      </c>
      <c r="K1857" s="125" t="s">
        <v>11904</v>
      </c>
      <c r="L1857" s="122" t="s">
        <v>11904</v>
      </c>
      <c r="M1857" s="123" t="s">
        <v>11837</v>
      </c>
      <c r="N1857" s="124" t="s">
        <v>11837</v>
      </c>
      <c r="O1857" s="125" t="s">
        <v>11840</v>
      </c>
      <c r="P1857" s="122" t="s">
        <v>11840</v>
      </c>
      <c r="Q1857" s="123" t="s">
        <v>11839</v>
      </c>
      <c r="R1857" s="124" t="s">
        <v>11840</v>
      </c>
      <c r="S1857" s="125">
        <v>7.5430000000000001</v>
      </c>
      <c r="T1857" s="122">
        <v>7.5430000000000001</v>
      </c>
      <c r="U1857" s="123">
        <f t="shared" si="918"/>
        <v>0</v>
      </c>
      <c r="V1857" s="124">
        <f t="shared" si="919"/>
        <v>0</v>
      </c>
      <c r="W1857" s="121" t="s">
        <v>8484</v>
      </c>
      <c r="X1857" s="122">
        <v>7</v>
      </c>
      <c r="Y1857" s="122">
        <v>7</v>
      </c>
      <c r="Z1857" s="123">
        <f t="shared" si="920"/>
        <v>0</v>
      </c>
      <c r="AA1857" s="124">
        <f t="shared" si="921"/>
        <v>0</v>
      </c>
      <c r="AB1857" s="28" t="s">
        <v>10327</v>
      </c>
      <c r="AC1857" s="122">
        <v>1</v>
      </c>
      <c r="AD1857" s="122">
        <v>1</v>
      </c>
      <c r="AE1857" s="123">
        <f t="shared" si="908"/>
        <v>0</v>
      </c>
      <c r="AF1857" s="29">
        <f t="shared" si="909"/>
        <v>0</v>
      </c>
      <c r="AG1857" s="122" t="s">
        <v>6421</v>
      </c>
      <c r="AH1857" s="122" t="s">
        <v>6421</v>
      </c>
      <c r="AI1857" s="122" t="s">
        <v>6421</v>
      </c>
      <c r="AJ1857" s="122" t="s">
        <v>6421</v>
      </c>
      <c r="AK1857" s="122" t="s">
        <v>6421</v>
      </c>
      <c r="AL1857" s="28" t="s">
        <v>6421</v>
      </c>
      <c r="AM1857" s="122" t="s">
        <v>6421</v>
      </c>
      <c r="AN1857" s="122" t="s">
        <v>6421</v>
      </c>
      <c r="AO1857" s="123" t="s">
        <v>6421</v>
      </c>
      <c r="AP1857" s="29" t="s">
        <v>6421</v>
      </c>
      <c r="AQ1857" s="28" t="s">
        <v>6421</v>
      </c>
      <c r="AR1857" s="122" t="s">
        <v>6421</v>
      </c>
      <c r="AS1857" s="122" t="s">
        <v>6421</v>
      </c>
      <c r="AT1857" s="123" t="s">
        <v>6421</v>
      </c>
      <c r="AU1857" s="124" t="s">
        <v>6421</v>
      </c>
      <c r="AV1857" s="104"/>
      <c r="AX1857" s="129"/>
      <c r="AY1857" s="139"/>
      <c r="AZ1857" s="139"/>
    </row>
    <row r="1858" spans="3:52" ht="50" customHeight="1">
      <c r="C1858" s="52" t="s">
        <v>6320</v>
      </c>
      <c r="D1858" s="130" t="s">
        <v>4233</v>
      </c>
      <c r="E1858" s="131" t="s">
        <v>6369</v>
      </c>
      <c r="F1858" s="132" t="s">
        <v>4234</v>
      </c>
      <c r="G1858" s="125">
        <v>58.966000000000001</v>
      </c>
      <c r="H1858" s="122">
        <v>79.685000000000002</v>
      </c>
      <c r="I1858" s="123">
        <f t="shared" si="922"/>
        <v>-20.719000000000001</v>
      </c>
      <c r="J1858" s="124">
        <f t="shared" si="923"/>
        <v>-26.001129447198345</v>
      </c>
      <c r="K1858" s="125">
        <v>46.933</v>
      </c>
      <c r="L1858" s="122">
        <v>33.933</v>
      </c>
      <c r="M1858" s="123">
        <f t="shared" si="924"/>
        <v>13</v>
      </c>
      <c r="N1858" s="124">
        <f t="shared" si="916"/>
        <v>38.310788907553118</v>
      </c>
      <c r="O1858" s="125" t="s">
        <v>11840</v>
      </c>
      <c r="P1858" s="122" t="s">
        <v>11840</v>
      </c>
      <c r="Q1858" s="123" t="s">
        <v>11839</v>
      </c>
      <c r="R1858" s="124" t="s">
        <v>11840</v>
      </c>
      <c r="S1858" s="125">
        <v>12.032999999999999</v>
      </c>
      <c r="T1858" s="122">
        <v>45.752000000000002</v>
      </c>
      <c r="U1858" s="123">
        <f t="shared" si="918"/>
        <v>-33.719000000000001</v>
      </c>
      <c r="V1858" s="124">
        <f t="shared" si="919"/>
        <v>-73.699510403916761</v>
      </c>
      <c r="W1858" s="121" t="s">
        <v>6931</v>
      </c>
      <c r="X1858" s="122">
        <v>12</v>
      </c>
      <c r="Y1858" s="122">
        <v>46</v>
      </c>
      <c r="Z1858" s="123">
        <f t="shared" si="920"/>
        <v>-34</v>
      </c>
      <c r="AA1858" s="124">
        <f t="shared" si="921"/>
        <v>-73.91304347826086</v>
      </c>
      <c r="AB1858" s="28" t="s">
        <v>11839</v>
      </c>
      <c r="AC1858" s="122" t="s">
        <v>11839</v>
      </c>
      <c r="AD1858" s="122" t="s">
        <v>11839</v>
      </c>
      <c r="AE1858" s="123" t="s">
        <v>11839</v>
      </c>
      <c r="AF1858" s="29" t="s">
        <v>11839</v>
      </c>
      <c r="AG1858" s="28" t="s">
        <v>11839</v>
      </c>
      <c r="AH1858" s="122" t="s">
        <v>11839</v>
      </c>
      <c r="AI1858" s="122" t="s">
        <v>11839</v>
      </c>
      <c r="AJ1858" s="123" t="s">
        <v>11839</v>
      </c>
      <c r="AK1858" s="124" t="s">
        <v>11839</v>
      </c>
      <c r="AL1858" s="28" t="s">
        <v>11839</v>
      </c>
      <c r="AM1858" s="122" t="s">
        <v>11839</v>
      </c>
      <c r="AN1858" s="122" t="s">
        <v>11839</v>
      </c>
      <c r="AO1858" s="123" t="s">
        <v>11839</v>
      </c>
      <c r="AP1858" s="29" t="s">
        <v>11839</v>
      </c>
      <c r="AQ1858" s="28" t="s">
        <v>11839</v>
      </c>
      <c r="AR1858" s="122" t="s">
        <v>11839</v>
      </c>
      <c r="AS1858" s="122" t="s">
        <v>11839</v>
      </c>
      <c r="AT1858" s="123" t="s">
        <v>11839</v>
      </c>
      <c r="AU1858" s="124" t="s">
        <v>11837</v>
      </c>
      <c r="AV1858" s="104"/>
      <c r="AX1858" s="129"/>
      <c r="AY1858" s="139"/>
      <c r="AZ1858" s="139"/>
    </row>
    <row r="1859" spans="3:52" ht="50" customHeight="1">
      <c r="C1859" s="52" t="s">
        <v>6320</v>
      </c>
      <c r="D1859" s="130" t="s">
        <v>4235</v>
      </c>
      <c r="E1859" s="131" t="s">
        <v>6369</v>
      </c>
      <c r="F1859" s="132" t="s">
        <v>4236</v>
      </c>
      <c r="G1859" s="125">
        <v>252</v>
      </c>
      <c r="H1859" s="122">
        <v>256</v>
      </c>
      <c r="I1859" s="123">
        <f t="shared" si="922"/>
        <v>-4</v>
      </c>
      <c r="J1859" s="124">
        <f t="shared" si="923"/>
        <v>-1.5625</v>
      </c>
      <c r="K1859" s="125">
        <v>39</v>
      </c>
      <c r="L1859" s="122">
        <v>48.783999999999999</v>
      </c>
      <c r="M1859" s="123">
        <f t="shared" si="924"/>
        <v>-9.7839999999999989</v>
      </c>
      <c r="N1859" s="124">
        <f t="shared" si="916"/>
        <v>-20.055755985569039</v>
      </c>
      <c r="O1859" s="125" t="s">
        <v>11840</v>
      </c>
      <c r="P1859" s="122" t="s">
        <v>11840</v>
      </c>
      <c r="Q1859" s="123" t="s">
        <v>11839</v>
      </c>
      <c r="R1859" s="124" t="s">
        <v>11840</v>
      </c>
      <c r="S1859" s="125">
        <v>213.24</v>
      </c>
      <c r="T1859" s="122">
        <v>206.84</v>
      </c>
      <c r="U1859" s="123">
        <f t="shared" si="918"/>
        <v>6.4000000000000057</v>
      </c>
      <c r="V1859" s="124">
        <f t="shared" si="919"/>
        <v>3.094179075614004</v>
      </c>
      <c r="W1859" s="121" t="s">
        <v>7459</v>
      </c>
      <c r="X1859" s="122">
        <v>213</v>
      </c>
      <c r="Y1859" s="122">
        <v>207</v>
      </c>
      <c r="Z1859" s="123">
        <f t="shared" si="920"/>
        <v>6</v>
      </c>
      <c r="AA1859" s="124">
        <f t="shared" si="921"/>
        <v>2.8985507246376812</v>
      </c>
      <c r="AB1859" s="28" t="s">
        <v>11839</v>
      </c>
      <c r="AC1859" s="122" t="s">
        <v>11839</v>
      </c>
      <c r="AD1859" s="122" t="s">
        <v>11839</v>
      </c>
      <c r="AE1859" s="123" t="s">
        <v>11839</v>
      </c>
      <c r="AF1859" s="29" t="s">
        <v>11839</v>
      </c>
      <c r="AG1859" s="28" t="s">
        <v>11839</v>
      </c>
      <c r="AH1859" s="122" t="s">
        <v>11839</v>
      </c>
      <c r="AI1859" s="122" t="s">
        <v>11839</v>
      </c>
      <c r="AJ1859" s="123" t="s">
        <v>11839</v>
      </c>
      <c r="AK1859" s="124" t="s">
        <v>11839</v>
      </c>
      <c r="AL1859" s="28" t="s">
        <v>11839</v>
      </c>
      <c r="AM1859" s="122" t="s">
        <v>11839</v>
      </c>
      <c r="AN1859" s="122" t="s">
        <v>11839</v>
      </c>
      <c r="AO1859" s="123" t="s">
        <v>11839</v>
      </c>
      <c r="AP1859" s="29" t="s">
        <v>11839</v>
      </c>
      <c r="AQ1859" s="28" t="s">
        <v>11839</v>
      </c>
      <c r="AR1859" s="122" t="s">
        <v>11839</v>
      </c>
      <c r="AS1859" s="122" t="s">
        <v>11839</v>
      </c>
      <c r="AT1859" s="123" t="s">
        <v>11839</v>
      </c>
      <c r="AU1859" s="124" t="s">
        <v>11837</v>
      </c>
      <c r="AV1859" s="104"/>
      <c r="AX1859" s="129"/>
      <c r="AY1859" s="139"/>
      <c r="AZ1859" s="139"/>
    </row>
    <row r="1860" spans="3:52" ht="50" customHeight="1">
      <c r="C1860" s="52" t="s">
        <v>6320</v>
      </c>
      <c r="D1860" s="109" t="s">
        <v>4239</v>
      </c>
      <c r="E1860" s="110" t="s">
        <v>6369</v>
      </c>
      <c r="F1860" s="111" t="s">
        <v>4240</v>
      </c>
      <c r="G1860" s="125">
        <v>58.753</v>
      </c>
      <c r="H1860" s="122">
        <v>51.671999999999997</v>
      </c>
      <c r="I1860" s="123">
        <f t="shared" si="922"/>
        <v>7.0810000000000031</v>
      </c>
      <c r="J1860" s="124">
        <f t="shared" si="923"/>
        <v>13.703746710017036</v>
      </c>
      <c r="K1860" s="125" t="s">
        <v>11904</v>
      </c>
      <c r="L1860" s="122" t="s">
        <v>11904</v>
      </c>
      <c r="M1860" s="123" t="s">
        <v>11837</v>
      </c>
      <c r="N1860" s="124" t="s">
        <v>11837</v>
      </c>
      <c r="O1860" s="125" t="s">
        <v>11840</v>
      </c>
      <c r="P1860" s="122" t="s">
        <v>11840</v>
      </c>
      <c r="Q1860" s="123" t="s">
        <v>11839</v>
      </c>
      <c r="R1860" s="124" t="s">
        <v>11840</v>
      </c>
      <c r="S1860" s="125">
        <v>58.753</v>
      </c>
      <c r="T1860" s="122">
        <v>51.671999999999997</v>
      </c>
      <c r="U1860" s="123">
        <f t="shared" si="918"/>
        <v>7.0810000000000031</v>
      </c>
      <c r="V1860" s="124">
        <f t="shared" si="919"/>
        <v>13.703746710017036</v>
      </c>
      <c r="W1860" s="121" t="s">
        <v>7459</v>
      </c>
      <c r="X1860" s="122">
        <v>59</v>
      </c>
      <c r="Y1860" s="122">
        <v>52</v>
      </c>
      <c r="Z1860" s="123">
        <f t="shared" si="920"/>
        <v>7</v>
      </c>
      <c r="AA1860" s="124">
        <f t="shared" si="921"/>
        <v>13.461538461538462</v>
      </c>
      <c r="AB1860" s="28" t="s">
        <v>11839</v>
      </c>
      <c r="AC1860" s="122" t="s">
        <v>11839</v>
      </c>
      <c r="AD1860" s="122" t="s">
        <v>11839</v>
      </c>
      <c r="AE1860" s="123" t="s">
        <v>11839</v>
      </c>
      <c r="AF1860" s="29" t="s">
        <v>11839</v>
      </c>
      <c r="AG1860" s="28" t="s">
        <v>11839</v>
      </c>
      <c r="AH1860" s="122" t="s">
        <v>11839</v>
      </c>
      <c r="AI1860" s="122" t="s">
        <v>11839</v>
      </c>
      <c r="AJ1860" s="123" t="s">
        <v>11839</v>
      </c>
      <c r="AK1860" s="124" t="s">
        <v>11839</v>
      </c>
      <c r="AL1860" s="28" t="s">
        <v>11839</v>
      </c>
      <c r="AM1860" s="122" t="s">
        <v>11839</v>
      </c>
      <c r="AN1860" s="122" t="s">
        <v>11839</v>
      </c>
      <c r="AO1860" s="123" t="s">
        <v>11839</v>
      </c>
      <c r="AP1860" s="29" t="s">
        <v>11839</v>
      </c>
      <c r="AQ1860" s="28" t="s">
        <v>11839</v>
      </c>
      <c r="AR1860" s="122" t="s">
        <v>11839</v>
      </c>
      <c r="AS1860" s="122" t="s">
        <v>11839</v>
      </c>
      <c r="AT1860" s="123" t="s">
        <v>11839</v>
      </c>
      <c r="AU1860" s="124" t="s">
        <v>11837</v>
      </c>
      <c r="AV1860" s="104"/>
      <c r="AX1860" s="129"/>
      <c r="AY1860" s="139"/>
      <c r="AZ1860" s="139"/>
    </row>
    <row r="1861" spans="3:52" ht="50" customHeight="1">
      <c r="C1861" s="52" t="s">
        <v>6320</v>
      </c>
      <c r="D1861" s="106" t="s">
        <v>4243</v>
      </c>
      <c r="E1861" s="107" t="s">
        <v>6369</v>
      </c>
      <c r="F1861" s="108" t="s">
        <v>4244</v>
      </c>
      <c r="G1861" s="125">
        <v>367.18</v>
      </c>
      <c r="H1861" s="122">
        <v>347.685</v>
      </c>
      <c r="I1861" s="123">
        <f t="shared" si="922"/>
        <v>19.495000000000005</v>
      </c>
      <c r="J1861" s="124">
        <f t="shared" si="923"/>
        <v>5.6070868746135165</v>
      </c>
      <c r="K1861" s="125">
        <v>367.18</v>
      </c>
      <c r="L1861" s="122">
        <v>347.685</v>
      </c>
      <c r="M1861" s="123">
        <f t="shared" si="924"/>
        <v>19.495000000000005</v>
      </c>
      <c r="N1861" s="124">
        <f t="shared" si="916"/>
        <v>5.6070868746135165</v>
      </c>
      <c r="O1861" s="125" t="s">
        <v>11840</v>
      </c>
      <c r="P1861" s="122" t="s">
        <v>11840</v>
      </c>
      <c r="Q1861" s="123" t="s">
        <v>11839</v>
      </c>
      <c r="R1861" s="124" t="s">
        <v>11840</v>
      </c>
      <c r="S1861" s="125" t="s">
        <v>6421</v>
      </c>
      <c r="T1861" s="122" t="s">
        <v>6421</v>
      </c>
      <c r="U1861" s="123" t="s">
        <v>6421</v>
      </c>
      <c r="V1861" s="124" t="s">
        <v>6421</v>
      </c>
      <c r="W1861" s="121" t="s">
        <v>11839</v>
      </c>
      <c r="X1861" s="122" t="s">
        <v>11840</v>
      </c>
      <c r="Y1861" s="122" t="s">
        <v>11840</v>
      </c>
      <c r="Z1861" s="123" t="s">
        <v>11840</v>
      </c>
      <c r="AA1861" s="124" t="s">
        <v>11840</v>
      </c>
      <c r="AB1861" s="28" t="s">
        <v>11839</v>
      </c>
      <c r="AC1861" s="122" t="s">
        <v>11839</v>
      </c>
      <c r="AD1861" s="122" t="s">
        <v>11839</v>
      </c>
      <c r="AE1861" s="123" t="s">
        <v>11839</v>
      </c>
      <c r="AF1861" s="29" t="s">
        <v>11839</v>
      </c>
      <c r="AG1861" s="28" t="s">
        <v>11839</v>
      </c>
      <c r="AH1861" s="122" t="s">
        <v>11839</v>
      </c>
      <c r="AI1861" s="122" t="s">
        <v>11839</v>
      </c>
      <c r="AJ1861" s="123" t="s">
        <v>11839</v>
      </c>
      <c r="AK1861" s="124" t="s">
        <v>11839</v>
      </c>
      <c r="AL1861" s="28" t="s">
        <v>11839</v>
      </c>
      <c r="AM1861" s="122" t="s">
        <v>11839</v>
      </c>
      <c r="AN1861" s="122" t="s">
        <v>11839</v>
      </c>
      <c r="AO1861" s="123" t="s">
        <v>11839</v>
      </c>
      <c r="AP1861" s="29" t="s">
        <v>11839</v>
      </c>
      <c r="AQ1861" s="28" t="s">
        <v>11839</v>
      </c>
      <c r="AR1861" s="122" t="s">
        <v>11839</v>
      </c>
      <c r="AS1861" s="122" t="s">
        <v>11839</v>
      </c>
      <c r="AT1861" s="123" t="s">
        <v>11839</v>
      </c>
      <c r="AU1861" s="124" t="s">
        <v>11839</v>
      </c>
      <c r="AV1861" s="58"/>
      <c r="AX1861" s="129"/>
      <c r="AY1861" s="139"/>
      <c r="AZ1861" s="139"/>
    </row>
    <row r="1862" spans="3:52" ht="50" customHeight="1">
      <c r="C1862" s="52" t="s">
        <v>6320</v>
      </c>
      <c r="D1862" s="106" t="s">
        <v>4245</v>
      </c>
      <c r="E1862" s="107" t="s">
        <v>6369</v>
      </c>
      <c r="F1862" s="108" t="s">
        <v>4246</v>
      </c>
      <c r="G1862" s="125">
        <v>218.86099999999999</v>
      </c>
      <c r="H1862" s="122">
        <v>202.49</v>
      </c>
      <c r="I1862" s="123">
        <f t="shared" si="922"/>
        <v>16.370999999999981</v>
      </c>
      <c r="J1862" s="124">
        <f t="shared" si="923"/>
        <v>8.0848436959849757</v>
      </c>
      <c r="K1862" s="125">
        <v>93.052999999999997</v>
      </c>
      <c r="L1862" s="122">
        <v>88.95</v>
      </c>
      <c r="M1862" s="123">
        <f t="shared" si="924"/>
        <v>4.1029999999999944</v>
      </c>
      <c r="N1862" s="124">
        <f t="shared" si="916"/>
        <v>4.6127037661607586</v>
      </c>
      <c r="O1862" s="125" t="s">
        <v>11840</v>
      </c>
      <c r="P1862" s="122" t="s">
        <v>11840</v>
      </c>
      <c r="Q1862" s="123" t="s">
        <v>11839</v>
      </c>
      <c r="R1862" s="124" t="s">
        <v>11840</v>
      </c>
      <c r="S1862" s="125">
        <v>125.80800000000001</v>
      </c>
      <c r="T1862" s="122">
        <v>113.54</v>
      </c>
      <c r="U1862" s="123">
        <f t="shared" si="918"/>
        <v>12.268000000000001</v>
      </c>
      <c r="V1862" s="124">
        <f t="shared" si="919"/>
        <v>10.80500264224062</v>
      </c>
      <c r="W1862" s="121" t="s">
        <v>7459</v>
      </c>
      <c r="X1862" s="122">
        <v>124</v>
      </c>
      <c r="Y1862" s="122">
        <v>112</v>
      </c>
      <c r="Z1862" s="123">
        <f t="shared" si="920"/>
        <v>12</v>
      </c>
      <c r="AA1862" s="124">
        <f t="shared" si="921"/>
        <v>10.714285714285714</v>
      </c>
      <c r="AB1862" s="28" t="s">
        <v>10328</v>
      </c>
      <c r="AC1862" s="122">
        <v>2</v>
      </c>
      <c r="AD1862" s="122">
        <v>2</v>
      </c>
      <c r="AE1862" s="123">
        <f t="shared" si="908"/>
        <v>0</v>
      </c>
      <c r="AF1862" s="29">
        <f t="shared" si="909"/>
        <v>0</v>
      </c>
      <c r="AG1862" s="122" t="s">
        <v>6421</v>
      </c>
      <c r="AH1862" s="122" t="s">
        <v>6421</v>
      </c>
      <c r="AI1862" s="122" t="s">
        <v>6421</v>
      </c>
      <c r="AJ1862" s="122" t="s">
        <v>6421</v>
      </c>
      <c r="AK1862" s="122" t="s">
        <v>6421</v>
      </c>
      <c r="AL1862" s="28" t="s">
        <v>6421</v>
      </c>
      <c r="AM1862" s="122" t="s">
        <v>6421</v>
      </c>
      <c r="AN1862" s="122" t="s">
        <v>6421</v>
      </c>
      <c r="AO1862" s="123" t="s">
        <v>6421</v>
      </c>
      <c r="AP1862" s="29" t="s">
        <v>6421</v>
      </c>
      <c r="AQ1862" s="28" t="s">
        <v>6421</v>
      </c>
      <c r="AR1862" s="122" t="s">
        <v>6421</v>
      </c>
      <c r="AS1862" s="122" t="s">
        <v>6421</v>
      </c>
      <c r="AT1862" s="123" t="s">
        <v>6421</v>
      </c>
      <c r="AU1862" s="124" t="s">
        <v>6421</v>
      </c>
      <c r="AV1862" s="58"/>
      <c r="AX1862" s="129"/>
      <c r="AY1862" s="139"/>
      <c r="AZ1862" s="139"/>
    </row>
    <row r="1863" spans="3:52" ht="50" customHeight="1">
      <c r="C1863" s="52" t="s">
        <v>6320</v>
      </c>
      <c r="D1863" s="130" t="s">
        <v>4247</v>
      </c>
      <c r="E1863" s="131" t="s">
        <v>6369</v>
      </c>
      <c r="F1863" s="132" t="s">
        <v>4248</v>
      </c>
      <c r="G1863" s="125">
        <v>28.696999999999999</v>
      </c>
      <c r="H1863" s="122">
        <v>28.692</v>
      </c>
      <c r="I1863" s="123">
        <f t="shared" si="922"/>
        <v>4.9999999999990052E-3</v>
      </c>
      <c r="J1863" s="124">
        <f t="shared" si="923"/>
        <v>1.7426460337372805E-2</v>
      </c>
      <c r="K1863" s="125" t="s">
        <v>11904</v>
      </c>
      <c r="L1863" s="122" t="s">
        <v>11904</v>
      </c>
      <c r="M1863" s="123" t="s">
        <v>11837</v>
      </c>
      <c r="N1863" s="124" t="s">
        <v>11837</v>
      </c>
      <c r="O1863" s="125" t="s">
        <v>11840</v>
      </c>
      <c r="P1863" s="122" t="s">
        <v>11840</v>
      </c>
      <c r="Q1863" s="123" t="s">
        <v>11839</v>
      </c>
      <c r="R1863" s="124" t="s">
        <v>11840</v>
      </c>
      <c r="S1863" s="125">
        <v>28.696999999999999</v>
      </c>
      <c r="T1863" s="122">
        <v>28.692</v>
      </c>
      <c r="U1863" s="123">
        <f t="shared" si="918"/>
        <v>4.9999999999990052E-3</v>
      </c>
      <c r="V1863" s="124">
        <f t="shared" si="919"/>
        <v>1.7426460337372805E-2</v>
      </c>
      <c r="W1863" s="121" t="s">
        <v>10329</v>
      </c>
      <c r="X1863" s="122">
        <v>19</v>
      </c>
      <c r="Y1863" s="122">
        <v>19</v>
      </c>
      <c r="Z1863" s="123">
        <f t="shared" si="920"/>
        <v>0</v>
      </c>
      <c r="AA1863" s="124">
        <f t="shared" si="921"/>
        <v>0</v>
      </c>
      <c r="AB1863" s="28" t="s">
        <v>10330</v>
      </c>
      <c r="AC1863" s="122">
        <v>10</v>
      </c>
      <c r="AD1863" s="122">
        <v>10</v>
      </c>
      <c r="AE1863" s="123">
        <f t="shared" ref="AE1863:AE1926" si="931">AC1863-AD1863</f>
        <v>0</v>
      </c>
      <c r="AF1863" s="29">
        <f t="shared" ref="AF1863:AF1926" si="932">AE1863/AD1863*100</f>
        <v>0</v>
      </c>
      <c r="AG1863" s="122" t="s">
        <v>6421</v>
      </c>
      <c r="AH1863" s="122" t="s">
        <v>6421</v>
      </c>
      <c r="AI1863" s="122" t="s">
        <v>6421</v>
      </c>
      <c r="AJ1863" s="122" t="s">
        <v>6421</v>
      </c>
      <c r="AK1863" s="122" t="s">
        <v>6421</v>
      </c>
      <c r="AL1863" s="28" t="s">
        <v>6421</v>
      </c>
      <c r="AM1863" s="122" t="s">
        <v>6421</v>
      </c>
      <c r="AN1863" s="122" t="s">
        <v>6421</v>
      </c>
      <c r="AO1863" s="123" t="s">
        <v>6421</v>
      </c>
      <c r="AP1863" s="29" t="s">
        <v>6421</v>
      </c>
      <c r="AQ1863" s="28" t="s">
        <v>6421</v>
      </c>
      <c r="AR1863" s="122" t="s">
        <v>6421</v>
      </c>
      <c r="AS1863" s="122" t="s">
        <v>6421</v>
      </c>
      <c r="AT1863" s="123" t="s">
        <v>6421</v>
      </c>
      <c r="AU1863" s="124" t="s">
        <v>6421</v>
      </c>
      <c r="AV1863" s="58"/>
      <c r="AX1863" s="129"/>
      <c r="AY1863" s="139"/>
      <c r="AZ1863" s="139"/>
    </row>
    <row r="1864" spans="3:52" ht="50" customHeight="1">
      <c r="C1864" s="52" t="s">
        <v>6320</v>
      </c>
      <c r="D1864" s="130" t="s">
        <v>4249</v>
      </c>
      <c r="E1864" s="131" t="s">
        <v>6369</v>
      </c>
      <c r="F1864" s="132" t="s">
        <v>4250</v>
      </c>
      <c r="G1864" s="125">
        <v>16.798999999999999</v>
      </c>
      <c r="H1864" s="122">
        <v>63.994999999999997</v>
      </c>
      <c r="I1864" s="123">
        <f t="shared" si="922"/>
        <v>-47.195999999999998</v>
      </c>
      <c r="J1864" s="124">
        <f t="shared" si="923"/>
        <v>-73.749511680600051</v>
      </c>
      <c r="K1864" s="125" t="s">
        <v>11904</v>
      </c>
      <c r="L1864" s="122" t="s">
        <v>11904</v>
      </c>
      <c r="M1864" s="123" t="s">
        <v>11837</v>
      </c>
      <c r="N1864" s="124" t="s">
        <v>11837</v>
      </c>
      <c r="O1864" s="125" t="s">
        <v>11840</v>
      </c>
      <c r="P1864" s="122" t="s">
        <v>11840</v>
      </c>
      <c r="Q1864" s="123" t="s">
        <v>11839</v>
      </c>
      <c r="R1864" s="124" t="s">
        <v>11840</v>
      </c>
      <c r="S1864" s="125">
        <v>16.798999999999999</v>
      </c>
      <c r="T1864" s="122">
        <v>63.994999999999997</v>
      </c>
      <c r="U1864" s="123">
        <f t="shared" ref="U1864:U1927" si="933">S1864-T1864</f>
        <v>-47.195999999999998</v>
      </c>
      <c r="V1864" s="124">
        <f t="shared" ref="V1864:V1927" si="934">U1864/T1864*100</f>
        <v>-73.749511680600051</v>
      </c>
      <c r="W1864" s="121" t="s">
        <v>10331</v>
      </c>
      <c r="X1864" s="122">
        <v>17</v>
      </c>
      <c r="Y1864" s="122">
        <v>64</v>
      </c>
      <c r="Z1864" s="123">
        <f t="shared" si="920"/>
        <v>-47</v>
      </c>
      <c r="AA1864" s="124">
        <f t="shared" si="921"/>
        <v>-73.4375</v>
      </c>
      <c r="AB1864" s="28" t="s">
        <v>11839</v>
      </c>
      <c r="AC1864" s="122" t="s">
        <v>11839</v>
      </c>
      <c r="AD1864" s="122" t="s">
        <v>11839</v>
      </c>
      <c r="AE1864" s="123" t="s">
        <v>11839</v>
      </c>
      <c r="AF1864" s="29" t="s">
        <v>11839</v>
      </c>
      <c r="AG1864" s="28" t="s">
        <v>11839</v>
      </c>
      <c r="AH1864" s="122" t="s">
        <v>11839</v>
      </c>
      <c r="AI1864" s="122" t="s">
        <v>11839</v>
      </c>
      <c r="AJ1864" s="123" t="s">
        <v>11839</v>
      </c>
      <c r="AK1864" s="124" t="s">
        <v>11839</v>
      </c>
      <c r="AL1864" s="28" t="s">
        <v>11839</v>
      </c>
      <c r="AM1864" s="122" t="s">
        <v>11839</v>
      </c>
      <c r="AN1864" s="122" t="s">
        <v>11839</v>
      </c>
      <c r="AO1864" s="123" t="s">
        <v>11839</v>
      </c>
      <c r="AP1864" s="29" t="s">
        <v>11839</v>
      </c>
      <c r="AQ1864" s="28" t="s">
        <v>11839</v>
      </c>
      <c r="AR1864" s="122" t="s">
        <v>11839</v>
      </c>
      <c r="AS1864" s="122" t="s">
        <v>11839</v>
      </c>
      <c r="AT1864" s="123" t="s">
        <v>11839</v>
      </c>
      <c r="AU1864" s="124" t="s">
        <v>11837</v>
      </c>
      <c r="AV1864" s="58"/>
      <c r="AX1864" s="129"/>
      <c r="AY1864" s="139"/>
      <c r="AZ1864" s="139"/>
    </row>
    <row r="1865" spans="3:52" ht="50" customHeight="1">
      <c r="C1865" s="52" t="s">
        <v>6320</v>
      </c>
      <c r="D1865" s="130" t="s">
        <v>4253</v>
      </c>
      <c r="E1865" s="131" t="s">
        <v>6369</v>
      </c>
      <c r="F1865" s="132" t="s">
        <v>4254</v>
      </c>
      <c r="G1865" s="125">
        <v>111.746</v>
      </c>
      <c r="H1865" s="122">
        <v>107.128</v>
      </c>
      <c r="I1865" s="123">
        <f t="shared" si="922"/>
        <v>4.617999999999995</v>
      </c>
      <c r="J1865" s="124">
        <f t="shared" si="923"/>
        <v>4.3107310880442045</v>
      </c>
      <c r="K1865" s="125">
        <v>111.746</v>
      </c>
      <c r="L1865" s="122">
        <v>107.128</v>
      </c>
      <c r="M1865" s="123">
        <f t="shared" si="924"/>
        <v>4.617999999999995</v>
      </c>
      <c r="N1865" s="124">
        <f t="shared" ref="N1865:N1927" si="935">M1865/L1865*100</f>
        <v>4.3107310880442045</v>
      </c>
      <c r="O1865" s="125" t="s">
        <v>11840</v>
      </c>
      <c r="P1865" s="122" t="s">
        <v>11840</v>
      </c>
      <c r="Q1865" s="123" t="s">
        <v>11839</v>
      </c>
      <c r="R1865" s="124" t="s">
        <v>11840</v>
      </c>
      <c r="S1865" s="125" t="s">
        <v>6421</v>
      </c>
      <c r="T1865" s="122" t="s">
        <v>6421</v>
      </c>
      <c r="U1865" s="123" t="s">
        <v>6421</v>
      </c>
      <c r="V1865" s="124" t="s">
        <v>6421</v>
      </c>
      <c r="W1865" s="121" t="s">
        <v>11839</v>
      </c>
      <c r="X1865" s="122" t="s">
        <v>11840</v>
      </c>
      <c r="Y1865" s="122" t="s">
        <v>11840</v>
      </c>
      <c r="Z1865" s="123" t="s">
        <v>11840</v>
      </c>
      <c r="AA1865" s="124" t="s">
        <v>11840</v>
      </c>
      <c r="AB1865" s="28" t="s">
        <v>11839</v>
      </c>
      <c r="AC1865" s="122" t="s">
        <v>11839</v>
      </c>
      <c r="AD1865" s="122" t="s">
        <v>11839</v>
      </c>
      <c r="AE1865" s="123" t="s">
        <v>11839</v>
      </c>
      <c r="AF1865" s="29" t="s">
        <v>11839</v>
      </c>
      <c r="AG1865" s="28" t="s">
        <v>11839</v>
      </c>
      <c r="AH1865" s="122" t="s">
        <v>11839</v>
      </c>
      <c r="AI1865" s="122" t="s">
        <v>11839</v>
      </c>
      <c r="AJ1865" s="123" t="s">
        <v>11839</v>
      </c>
      <c r="AK1865" s="124" t="s">
        <v>11839</v>
      </c>
      <c r="AL1865" s="28" t="s">
        <v>11839</v>
      </c>
      <c r="AM1865" s="122" t="s">
        <v>11839</v>
      </c>
      <c r="AN1865" s="122" t="s">
        <v>11839</v>
      </c>
      <c r="AO1865" s="123" t="s">
        <v>11839</v>
      </c>
      <c r="AP1865" s="29" t="s">
        <v>11839</v>
      </c>
      <c r="AQ1865" s="28" t="s">
        <v>11839</v>
      </c>
      <c r="AR1865" s="122" t="s">
        <v>11839</v>
      </c>
      <c r="AS1865" s="122" t="s">
        <v>11839</v>
      </c>
      <c r="AT1865" s="123" t="s">
        <v>11839</v>
      </c>
      <c r="AU1865" s="124" t="s">
        <v>11839</v>
      </c>
      <c r="AV1865" s="58"/>
      <c r="AX1865" s="129"/>
      <c r="AY1865" s="139"/>
      <c r="AZ1865" s="139"/>
    </row>
    <row r="1866" spans="3:52" ht="50" customHeight="1">
      <c r="C1866" s="52" t="s">
        <v>6320</v>
      </c>
      <c r="D1866" s="130" t="s">
        <v>4255</v>
      </c>
      <c r="E1866" s="131" t="s">
        <v>6369</v>
      </c>
      <c r="F1866" s="132" t="s">
        <v>4256</v>
      </c>
      <c r="G1866" s="125">
        <v>88.888000000000005</v>
      </c>
      <c r="H1866" s="122">
        <v>68.861000000000004</v>
      </c>
      <c r="I1866" s="123">
        <f t="shared" si="922"/>
        <v>20.027000000000001</v>
      </c>
      <c r="J1866" s="124">
        <f t="shared" si="923"/>
        <v>29.083225628439902</v>
      </c>
      <c r="K1866" s="125">
        <v>67.504999999999995</v>
      </c>
      <c r="L1866" s="122">
        <v>47.5</v>
      </c>
      <c r="M1866" s="123">
        <f t="shared" si="924"/>
        <v>20.004999999999995</v>
      </c>
      <c r="N1866" s="124">
        <f t="shared" si="935"/>
        <v>42.115789473684202</v>
      </c>
      <c r="O1866" s="125" t="s">
        <v>11840</v>
      </c>
      <c r="P1866" s="122" t="s">
        <v>11840</v>
      </c>
      <c r="Q1866" s="123" t="s">
        <v>11839</v>
      </c>
      <c r="R1866" s="124" t="s">
        <v>11840</v>
      </c>
      <c r="S1866" s="125">
        <v>21.382999999999999</v>
      </c>
      <c r="T1866" s="122">
        <v>21.361000000000001</v>
      </c>
      <c r="U1866" s="123">
        <f t="shared" si="933"/>
        <v>2.1999999999998465E-2</v>
      </c>
      <c r="V1866" s="124">
        <f t="shared" si="934"/>
        <v>0.10299143298533994</v>
      </c>
      <c r="W1866" s="121" t="s">
        <v>6931</v>
      </c>
      <c r="X1866" s="122">
        <v>21</v>
      </c>
      <c r="Y1866" s="122">
        <v>21</v>
      </c>
      <c r="Z1866" s="123">
        <f t="shared" si="920"/>
        <v>0</v>
      </c>
      <c r="AA1866" s="124">
        <f t="shared" si="921"/>
        <v>0</v>
      </c>
      <c r="AB1866" s="28" t="s">
        <v>11839</v>
      </c>
      <c r="AC1866" s="122" t="s">
        <v>11839</v>
      </c>
      <c r="AD1866" s="122" t="s">
        <v>11839</v>
      </c>
      <c r="AE1866" s="123" t="s">
        <v>11839</v>
      </c>
      <c r="AF1866" s="29" t="s">
        <v>11839</v>
      </c>
      <c r="AG1866" s="28" t="s">
        <v>11839</v>
      </c>
      <c r="AH1866" s="122" t="s">
        <v>11839</v>
      </c>
      <c r="AI1866" s="122" t="s">
        <v>11839</v>
      </c>
      <c r="AJ1866" s="123" t="s">
        <v>11839</v>
      </c>
      <c r="AK1866" s="124" t="s">
        <v>11839</v>
      </c>
      <c r="AL1866" s="28" t="s">
        <v>11839</v>
      </c>
      <c r="AM1866" s="122" t="s">
        <v>11839</v>
      </c>
      <c r="AN1866" s="122" t="s">
        <v>11839</v>
      </c>
      <c r="AO1866" s="123" t="s">
        <v>11839</v>
      </c>
      <c r="AP1866" s="29" t="s">
        <v>11839</v>
      </c>
      <c r="AQ1866" s="28" t="s">
        <v>11839</v>
      </c>
      <c r="AR1866" s="122" t="s">
        <v>11839</v>
      </c>
      <c r="AS1866" s="122" t="s">
        <v>11839</v>
      </c>
      <c r="AT1866" s="123" t="s">
        <v>11839</v>
      </c>
      <c r="AU1866" s="124" t="s">
        <v>11837</v>
      </c>
      <c r="AV1866" s="58"/>
      <c r="AX1866" s="129"/>
      <c r="AY1866" s="139"/>
      <c r="AZ1866" s="139"/>
    </row>
    <row r="1867" spans="3:52" ht="50" customHeight="1">
      <c r="C1867" s="52" t="s">
        <v>6320</v>
      </c>
      <c r="D1867" s="130" t="s">
        <v>4257</v>
      </c>
      <c r="E1867" s="131" t="s">
        <v>6369</v>
      </c>
      <c r="F1867" s="132" t="s">
        <v>11844</v>
      </c>
      <c r="G1867" s="125">
        <v>76.787000000000006</v>
      </c>
      <c r="H1867" s="122">
        <v>49.786999999999999</v>
      </c>
      <c r="I1867" s="123">
        <f t="shared" si="922"/>
        <v>27.000000000000007</v>
      </c>
      <c r="J1867" s="124">
        <f t="shared" si="923"/>
        <v>54.231024162934119</v>
      </c>
      <c r="K1867" s="125">
        <v>76.466999999999999</v>
      </c>
      <c r="L1867" s="122">
        <v>49.466999999999999</v>
      </c>
      <c r="M1867" s="123">
        <f t="shared" si="924"/>
        <v>27</v>
      </c>
      <c r="N1867" s="124">
        <f t="shared" si="935"/>
        <v>54.581842440414817</v>
      </c>
      <c r="O1867" s="125" t="s">
        <v>11840</v>
      </c>
      <c r="P1867" s="122" t="s">
        <v>11840</v>
      </c>
      <c r="Q1867" s="123" t="s">
        <v>11839</v>
      </c>
      <c r="R1867" s="124" t="s">
        <v>11840</v>
      </c>
      <c r="S1867" s="125">
        <v>0.32</v>
      </c>
      <c r="T1867" s="122">
        <v>0.32</v>
      </c>
      <c r="U1867" s="123">
        <f t="shared" si="933"/>
        <v>0</v>
      </c>
      <c r="V1867" s="124">
        <f t="shared" si="934"/>
        <v>0</v>
      </c>
      <c r="W1867" s="121" t="s">
        <v>10332</v>
      </c>
      <c r="X1867" s="122">
        <v>0.32</v>
      </c>
      <c r="Y1867" s="122">
        <v>0.32</v>
      </c>
      <c r="Z1867" s="123">
        <f t="shared" si="920"/>
        <v>0</v>
      </c>
      <c r="AA1867" s="124">
        <f>Z1867/Y1867*100</f>
        <v>0</v>
      </c>
      <c r="AB1867" s="28" t="s">
        <v>11839</v>
      </c>
      <c r="AC1867" s="122" t="s">
        <v>11839</v>
      </c>
      <c r="AD1867" s="122" t="s">
        <v>11839</v>
      </c>
      <c r="AE1867" s="123" t="s">
        <v>11839</v>
      </c>
      <c r="AF1867" s="29" t="s">
        <v>11839</v>
      </c>
      <c r="AG1867" s="28" t="s">
        <v>11839</v>
      </c>
      <c r="AH1867" s="122" t="s">
        <v>11839</v>
      </c>
      <c r="AI1867" s="122" t="s">
        <v>11839</v>
      </c>
      <c r="AJ1867" s="123" t="s">
        <v>11839</v>
      </c>
      <c r="AK1867" s="124" t="s">
        <v>11839</v>
      </c>
      <c r="AL1867" s="28" t="s">
        <v>11839</v>
      </c>
      <c r="AM1867" s="122" t="s">
        <v>11839</v>
      </c>
      <c r="AN1867" s="122" t="s">
        <v>11839</v>
      </c>
      <c r="AO1867" s="123" t="s">
        <v>11839</v>
      </c>
      <c r="AP1867" s="29" t="s">
        <v>11839</v>
      </c>
      <c r="AQ1867" s="28" t="s">
        <v>11839</v>
      </c>
      <c r="AR1867" s="122" t="s">
        <v>11839</v>
      </c>
      <c r="AS1867" s="122" t="s">
        <v>11839</v>
      </c>
      <c r="AT1867" s="123" t="s">
        <v>11839</v>
      </c>
      <c r="AU1867" s="124" t="s">
        <v>11839</v>
      </c>
      <c r="AV1867" s="58"/>
      <c r="AX1867" s="129"/>
      <c r="AY1867" s="139"/>
      <c r="AZ1867" s="139"/>
    </row>
    <row r="1868" spans="3:52" ht="50" customHeight="1">
      <c r="C1868" s="52" t="s">
        <v>6320</v>
      </c>
      <c r="D1868" s="130" t="s">
        <v>4261</v>
      </c>
      <c r="E1868" s="131" t="s">
        <v>6369</v>
      </c>
      <c r="F1868" s="132" t="s">
        <v>4262</v>
      </c>
      <c r="G1868" s="125">
        <v>56.731999999999999</v>
      </c>
      <c r="H1868" s="122">
        <v>53.710999999999999</v>
      </c>
      <c r="I1868" s="123">
        <f t="shared" si="922"/>
        <v>3.0210000000000008</v>
      </c>
      <c r="J1868" s="124">
        <f t="shared" si="923"/>
        <v>5.6245461823462621</v>
      </c>
      <c r="K1868" s="125">
        <v>56.731999999999999</v>
      </c>
      <c r="L1868" s="122">
        <v>53.710999999999999</v>
      </c>
      <c r="M1868" s="123">
        <f t="shared" si="924"/>
        <v>3.0210000000000008</v>
      </c>
      <c r="N1868" s="124">
        <f t="shared" si="935"/>
        <v>5.6245461823462621</v>
      </c>
      <c r="O1868" s="125" t="s">
        <v>11840</v>
      </c>
      <c r="P1868" s="122" t="s">
        <v>11840</v>
      </c>
      <c r="Q1868" s="123" t="s">
        <v>11839</v>
      </c>
      <c r="R1868" s="124" t="s">
        <v>11840</v>
      </c>
      <c r="S1868" s="125" t="s">
        <v>6421</v>
      </c>
      <c r="T1868" s="122" t="s">
        <v>6421</v>
      </c>
      <c r="U1868" s="123" t="s">
        <v>6421</v>
      </c>
      <c r="V1868" s="124" t="s">
        <v>6421</v>
      </c>
      <c r="W1868" s="121" t="s">
        <v>11839</v>
      </c>
      <c r="X1868" s="122" t="s">
        <v>11839</v>
      </c>
      <c r="Y1868" s="122" t="s">
        <v>11839</v>
      </c>
      <c r="Z1868" s="123" t="s">
        <v>11839</v>
      </c>
      <c r="AA1868" s="124" t="s">
        <v>11839</v>
      </c>
      <c r="AB1868" s="28" t="s">
        <v>11839</v>
      </c>
      <c r="AC1868" s="122" t="s">
        <v>11839</v>
      </c>
      <c r="AD1868" s="122" t="s">
        <v>11839</v>
      </c>
      <c r="AE1868" s="123" t="s">
        <v>11839</v>
      </c>
      <c r="AF1868" s="29" t="s">
        <v>11839</v>
      </c>
      <c r="AG1868" s="28" t="s">
        <v>11839</v>
      </c>
      <c r="AH1868" s="122" t="s">
        <v>11839</v>
      </c>
      <c r="AI1868" s="122" t="s">
        <v>11839</v>
      </c>
      <c r="AJ1868" s="123" t="s">
        <v>11839</v>
      </c>
      <c r="AK1868" s="124" t="s">
        <v>11839</v>
      </c>
      <c r="AL1868" s="28" t="s">
        <v>11839</v>
      </c>
      <c r="AM1868" s="122" t="s">
        <v>11839</v>
      </c>
      <c r="AN1868" s="122" t="s">
        <v>11839</v>
      </c>
      <c r="AO1868" s="123" t="s">
        <v>11839</v>
      </c>
      <c r="AP1868" s="29" t="s">
        <v>11839</v>
      </c>
      <c r="AQ1868" s="28" t="s">
        <v>11839</v>
      </c>
      <c r="AR1868" s="122" t="s">
        <v>11839</v>
      </c>
      <c r="AS1868" s="122" t="s">
        <v>11839</v>
      </c>
      <c r="AT1868" s="123" t="s">
        <v>11839</v>
      </c>
      <c r="AU1868" s="124" t="s">
        <v>11839</v>
      </c>
      <c r="AV1868" s="58"/>
      <c r="AX1868" s="129"/>
      <c r="AY1868" s="139"/>
      <c r="AZ1868" s="139"/>
    </row>
    <row r="1869" spans="3:52" ht="50" customHeight="1">
      <c r="C1869" s="52" t="s">
        <v>6320</v>
      </c>
      <c r="D1869" s="130" t="s">
        <v>4267</v>
      </c>
      <c r="E1869" s="131" t="s">
        <v>6369</v>
      </c>
      <c r="F1869" s="132" t="s">
        <v>4268</v>
      </c>
      <c r="G1869" s="125">
        <v>2076.1289999999999</v>
      </c>
      <c r="H1869" s="122">
        <v>2076.1120000000001</v>
      </c>
      <c r="I1869" s="123">
        <f t="shared" si="922"/>
        <v>1.6999999999825377E-2</v>
      </c>
      <c r="J1869" s="124">
        <f t="shared" si="923"/>
        <v>8.1883829002603792E-4</v>
      </c>
      <c r="K1869" s="125" t="s">
        <v>11904</v>
      </c>
      <c r="L1869" s="122" t="s">
        <v>11904</v>
      </c>
      <c r="M1869" s="123" t="s">
        <v>11837</v>
      </c>
      <c r="N1869" s="124" t="s">
        <v>11837</v>
      </c>
      <c r="O1869" s="125" t="s">
        <v>11840</v>
      </c>
      <c r="P1869" s="122" t="s">
        <v>11840</v>
      </c>
      <c r="Q1869" s="123" t="s">
        <v>11839</v>
      </c>
      <c r="R1869" s="124" t="s">
        <v>11840</v>
      </c>
      <c r="S1869" s="125">
        <v>2076.1289999999999</v>
      </c>
      <c r="T1869" s="122">
        <v>2076.1120000000001</v>
      </c>
      <c r="U1869" s="123">
        <f t="shared" si="933"/>
        <v>1.6999999999825377E-2</v>
      </c>
      <c r="V1869" s="124">
        <f t="shared" si="934"/>
        <v>8.1883829002603792E-4</v>
      </c>
      <c r="W1869" s="121" t="s">
        <v>7221</v>
      </c>
      <c r="X1869" s="122">
        <v>2062</v>
      </c>
      <c r="Y1869" s="122">
        <v>2062</v>
      </c>
      <c r="Z1869" s="123">
        <f t="shared" si="920"/>
        <v>0</v>
      </c>
      <c r="AA1869" s="124">
        <f t="shared" ref="AA1869:AA1931" si="936">Z1869/Y1869*100</f>
        <v>0</v>
      </c>
      <c r="AB1869" s="28" t="s">
        <v>10333</v>
      </c>
      <c r="AC1869" s="122">
        <v>14</v>
      </c>
      <c r="AD1869" s="122">
        <v>14</v>
      </c>
      <c r="AE1869" s="123">
        <f t="shared" si="931"/>
        <v>0</v>
      </c>
      <c r="AF1869" s="29">
        <f t="shared" si="932"/>
        <v>0</v>
      </c>
      <c r="AG1869" s="122" t="s">
        <v>6421</v>
      </c>
      <c r="AH1869" s="122" t="s">
        <v>6421</v>
      </c>
      <c r="AI1869" s="122" t="s">
        <v>6421</v>
      </c>
      <c r="AJ1869" s="122" t="s">
        <v>6421</v>
      </c>
      <c r="AK1869" s="122" t="s">
        <v>6421</v>
      </c>
      <c r="AL1869" s="28" t="s">
        <v>6421</v>
      </c>
      <c r="AM1869" s="122" t="s">
        <v>6421</v>
      </c>
      <c r="AN1869" s="122" t="s">
        <v>6421</v>
      </c>
      <c r="AO1869" s="123" t="s">
        <v>6421</v>
      </c>
      <c r="AP1869" s="29" t="s">
        <v>6421</v>
      </c>
      <c r="AQ1869" s="28" t="s">
        <v>6421</v>
      </c>
      <c r="AR1869" s="122" t="s">
        <v>6421</v>
      </c>
      <c r="AS1869" s="122" t="s">
        <v>6421</v>
      </c>
      <c r="AT1869" s="123" t="s">
        <v>6421</v>
      </c>
      <c r="AU1869" s="124" t="s">
        <v>6421</v>
      </c>
      <c r="AV1869" s="58"/>
      <c r="AX1869" s="129"/>
      <c r="AY1869" s="139"/>
      <c r="AZ1869" s="139"/>
    </row>
    <row r="1870" spans="3:52" ht="50" customHeight="1">
      <c r="C1870" s="52" t="s">
        <v>6320</v>
      </c>
      <c r="D1870" s="130" t="s">
        <v>4269</v>
      </c>
      <c r="E1870" s="131" t="s">
        <v>6369</v>
      </c>
      <c r="F1870" s="132" t="s">
        <v>4270</v>
      </c>
      <c r="G1870" s="125">
        <v>55.042999999999999</v>
      </c>
      <c r="H1870" s="122">
        <v>48.033999999999999</v>
      </c>
      <c r="I1870" s="123">
        <f t="shared" si="922"/>
        <v>7.0090000000000003</v>
      </c>
      <c r="J1870" s="124">
        <f t="shared" si="923"/>
        <v>14.591747512178873</v>
      </c>
      <c r="K1870" s="125" t="s">
        <v>11904</v>
      </c>
      <c r="L1870" s="122" t="s">
        <v>11904</v>
      </c>
      <c r="M1870" s="123" t="s">
        <v>11837</v>
      </c>
      <c r="N1870" s="124" t="s">
        <v>11837</v>
      </c>
      <c r="O1870" s="125" t="s">
        <v>11840</v>
      </c>
      <c r="P1870" s="122" t="s">
        <v>11840</v>
      </c>
      <c r="Q1870" s="123" t="s">
        <v>11839</v>
      </c>
      <c r="R1870" s="124" t="s">
        <v>11840</v>
      </c>
      <c r="S1870" s="125">
        <v>55.042999999999999</v>
      </c>
      <c r="T1870" s="122">
        <v>48.033999999999999</v>
      </c>
      <c r="U1870" s="123">
        <f t="shared" si="933"/>
        <v>7.0090000000000003</v>
      </c>
      <c r="V1870" s="124">
        <f t="shared" si="934"/>
        <v>14.591747512178873</v>
      </c>
      <c r="W1870" s="121" t="s">
        <v>10334</v>
      </c>
      <c r="X1870" s="122">
        <v>55</v>
      </c>
      <c r="Y1870" s="122">
        <v>48</v>
      </c>
      <c r="Z1870" s="123">
        <f t="shared" si="920"/>
        <v>7</v>
      </c>
      <c r="AA1870" s="124">
        <f t="shared" si="936"/>
        <v>14.583333333333334</v>
      </c>
      <c r="AB1870" s="28" t="s">
        <v>11839</v>
      </c>
      <c r="AC1870" s="122" t="s">
        <v>11839</v>
      </c>
      <c r="AD1870" s="122" t="s">
        <v>11839</v>
      </c>
      <c r="AE1870" s="123" t="s">
        <v>11839</v>
      </c>
      <c r="AF1870" s="29" t="s">
        <v>11839</v>
      </c>
      <c r="AG1870" s="28" t="s">
        <v>11839</v>
      </c>
      <c r="AH1870" s="122" t="s">
        <v>11839</v>
      </c>
      <c r="AI1870" s="122" t="s">
        <v>11839</v>
      </c>
      <c r="AJ1870" s="123" t="s">
        <v>11839</v>
      </c>
      <c r="AK1870" s="124" t="s">
        <v>11839</v>
      </c>
      <c r="AL1870" s="28" t="s">
        <v>11839</v>
      </c>
      <c r="AM1870" s="122" t="s">
        <v>11839</v>
      </c>
      <c r="AN1870" s="122" t="s">
        <v>11839</v>
      </c>
      <c r="AO1870" s="123" t="s">
        <v>11839</v>
      </c>
      <c r="AP1870" s="29" t="s">
        <v>11839</v>
      </c>
      <c r="AQ1870" s="28" t="s">
        <v>11839</v>
      </c>
      <c r="AR1870" s="122" t="s">
        <v>11839</v>
      </c>
      <c r="AS1870" s="122" t="s">
        <v>11839</v>
      </c>
      <c r="AT1870" s="123" t="s">
        <v>11839</v>
      </c>
      <c r="AU1870" s="124" t="s">
        <v>11837</v>
      </c>
      <c r="AV1870" s="58"/>
      <c r="AX1870" s="129"/>
      <c r="AY1870" s="139"/>
      <c r="AZ1870" s="139"/>
    </row>
    <row r="1871" spans="3:52" ht="50" customHeight="1">
      <c r="C1871" s="52" t="s">
        <v>6320</v>
      </c>
      <c r="D1871" s="130" t="s">
        <v>4271</v>
      </c>
      <c r="E1871" s="131" t="s">
        <v>6369</v>
      </c>
      <c r="F1871" s="132" t="s">
        <v>4272</v>
      </c>
      <c r="G1871" s="125">
        <v>63.076000000000001</v>
      </c>
      <c r="H1871" s="122">
        <v>68.146000000000001</v>
      </c>
      <c r="I1871" s="123">
        <f t="shared" si="922"/>
        <v>-5.07</v>
      </c>
      <c r="J1871" s="124">
        <f t="shared" si="923"/>
        <v>-7.4399084318962236</v>
      </c>
      <c r="K1871" s="125">
        <v>63.076000000000001</v>
      </c>
      <c r="L1871" s="122">
        <v>68.146000000000001</v>
      </c>
      <c r="M1871" s="123">
        <f t="shared" si="924"/>
        <v>-5.07</v>
      </c>
      <c r="N1871" s="124">
        <f t="shared" si="935"/>
        <v>-7.4399084318962236</v>
      </c>
      <c r="O1871" s="125" t="s">
        <v>11840</v>
      </c>
      <c r="P1871" s="122" t="s">
        <v>11840</v>
      </c>
      <c r="Q1871" s="123" t="s">
        <v>11839</v>
      </c>
      <c r="R1871" s="124" t="s">
        <v>11840</v>
      </c>
      <c r="S1871" s="125" t="s">
        <v>6421</v>
      </c>
      <c r="T1871" s="122" t="s">
        <v>6421</v>
      </c>
      <c r="U1871" s="123" t="s">
        <v>6421</v>
      </c>
      <c r="V1871" s="124" t="s">
        <v>6421</v>
      </c>
      <c r="W1871" s="121" t="s">
        <v>11839</v>
      </c>
      <c r="X1871" s="122" t="s">
        <v>11839</v>
      </c>
      <c r="Y1871" s="122" t="s">
        <v>11839</v>
      </c>
      <c r="Z1871" s="123" t="s">
        <v>11839</v>
      </c>
      <c r="AA1871" s="124" t="s">
        <v>11839</v>
      </c>
      <c r="AB1871" s="28" t="s">
        <v>11839</v>
      </c>
      <c r="AC1871" s="122" t="s">
        <v>11839</v>
      </c>
      <c r="AD1871" s="122" t="s">
        <v>11839</v>
      </c>
      <c r="AE1871" s="123" t="s">
        <v>11839</v>
      </c>
      <c r="AF1871" s="29" t="s">
        <v>11839</v>
      </c>
      <c r="AG1871" s="28" t="s">
        <v>11839</v>
      </c>
      <c r="AH1871" s="122" t="s">
        <v>11839</v>
      </c>
      <c r="AI1871" s="122" t="s">
        <v>11839</v>
      </c>
      <c r="AJ1871" s="123" t="s">
        <v>11839</v>
      </c>
      <c r="AK1871" s="124" t="s">
        <v>11839</v>
      </c>
      <c r="AL1871" s="28" t="s">
        <v>11839</v>
      </c>
      <c r="AM1871" s="122" t="s">
        <v>11839</v>
      </c>
      <c r="AN1871" s="122" t="s">
        <v>11839</v>
      </c>
      <c r="AO1871" s="123" t="s">
        <v>11839</v>
      </c>
      <c r="AP1871" s="29" t="s">
        <v>11839</v>
      </c>
      <c r="AQ1871" s="28" t="s">
        <v>11839</v>
      </c>
      <c r="AR1871" s="122" t="s">
        <v>11839</v>
      </c>
      <c r="AS1871" s="122" t="s">
        <v>11839</v>
      </c>
      <c r="AT1871" s="123" t="s">
        <v>11839</v>
      </c>
      <c r="AU1871" s="124" t="s">
        <v>11839</v>
      </c>
      <c r="AV1871" s="58"/>
      <c r="AX1871" s="129"/>
      <c r="AY1871" s="139"/>
      <c r="AZ1871" s="139"/>
    </row>
    <row r="1872" spans="3:52" ht="50" customHeight="1">
      <c r="C1872" s="52" t="s">
        <v>6320</v>
      </c>
      <c r="D1872" s="130" t="s">
        <v>4277</v>
      </c>
      <c r="E1872" s="131" t="s">
        <v>6369</v>
      </c>
      <c r="F1872" s="132" t="s">
        <v>4278</v>
      </c>
      <c r="G1872" s="125">
        <v>415.69499999999999</v>
      </c>
      <c r="H1872" s="122">
        <v>360.41199999999998</v>
      </c>
      <c r="I1872" s="123">
        <f t="shared" si="922"/>
        <v>55.283000000000015</v>
      </c>
      <c r="J1872" s="124">
        <f t="shared" si="923"/>
        <v>15.338834445024032</v>
      </c>
      <c r="K1872" s="125">
        <v>188.94</v>
      </c>
      <c r="L1872" s="122">
        <v>133.79300000000001</v>
      </c>
      <c r="M1872" s="123">
        <f t="shared" si="924"/>
        <v>55.146999999999991</v>
      </c>
      <c r="N1872" s="124">
        <f t="shared" si="935"/>
        <v>41.218150426404961</v>
      </c>
      <c r="O1872" s="125" t="s">
        <v>11840</v>
      </c>
      <c r="P1872" s="122" t="s">
        <v>11840</v>
      </c>
      <c r="Q1872" s="123" t="s">
        <v>11839</v>
      </c>
      <c r="R1872" s="124" t="s">
        <v>11840</v>
      </c>
      <c r="S1872" s="125">
        <v>226.755</v>
      </c>
      <c r="T1872" s="122">
        <v>226.619</v>
      </c>
      <c r="U1872" s="123">
        <f t="shared" si="933"/>
        <v>0.13599999999999568</v>
      </c>
      <c r="V1872" s="124">
        <f t="shared" si="934"/>
        <v>6.0012620301031994E-2</v>
      </c>
      <c r="W1872" s="121" t="s">
        <v>10335</v>
      </c>
      <c r="X1872" s="122">
        <v>227</v>
      </c>
      <c r="Y1872" s="122">
        <v>227</v>
      </c>
      <c r="Z1872" s="123">
        <f t="shared" si="920"/>
        <v>0</v>
      </c>
      <c r="AA1872" s="124">
        <f t="shared" si="936"/>
        <v>0</v>
      </c>
      <c r="AB1872" s="28" t="s">
        <v>11839</v>
      </c>
      <c r="AC1872" s="122" t="s">
        <v>11839</v>
      </c>
      <c r="AD1872" s="122" t="s">
        <v>11839</v>
      </c>
      <c r="AE1872" s="123" t="s">
        <v>11839</v>
      </c>
      <c r="AF1872" s="29" t="s">
        <v>11839</v>
      </c>
      <c r="AG1872" s="28" t="s">
        <v>11839</v>
      </c>
      <c r="AH1872" s="122" t="s">
        <v>11839</v>
      </c>
      <c r="AI1872" s="122" t="s">
        <v>11839</v>
      </c>
      <c r="AJ1872" s="123" t="s">
        <v>11839</v>
      </c>
      <c r="AK1872" s="124" t="s">
        <v>11839</v>
      </c>
      <c r="AL1872" s="28" t="s">
        <v>11839</v>
      </c>
      <c r="AM1872" s="122" t="s">
        <v>11839</v>
      </c>
      <c r="AN1872" s="122" t="s">
        <v>11839</v>
      </c>
      <c r="AO1872" s="123" t="s">
        <v>11839</v>
      </c>
      <c r="AP1872" s="29" t="s">
        <v>11839</v>
      </c>
      <c r="AQ1872" s="28" t="s">
        <v>11839</v>
      </c>
      <c r="AR1872" s="122" t="s">
        <v>11839</v>
      </c>
      <c r="AS1872" s="122" t="s">
        <v>11839</v>
      </c>
      <c r="AT1872" s="123" t="s">
        <v>11839</v>
      </c>
      <c r="AU1872" s="124" t="s">
        <v>11837</v>
      </c>
      <c r="AV1872" s="58"/>
      <c r="AX1872" s="129"/>
      <c r="AY1872" s="139"/>
      <c r="AZ1872" s="139"/>
    </row>
    <row r="1873" spans="3:52" ht="50" customHeight="1">
      <c r="C1873" s="52" t="s">
        <v>6320</v>
      </c>
      <c r="D1873" s="130" t="s">
        <v>4281</v>
      </c>
      <c r="E1873" s="131" t="s">
        <v>6369</v>
      </c>
      <c r="F1873" s="132" t="s">
        <v>4282</v>
      </c>
      <c r="G1873" s="125">
        <v>28.948</v>
      </c>
      <c r="H1873" s="122">
        <v>26.943000000000001</v>
      </c>
      <c r="I1873" s="123">
        <f t="shared" si="922"/>
        <v>2.004999999999999</v>
      </c>
      <c r="J1873" s="124">
        <f t="shared" si="923"/>
        <v>7.4416360464684663</v>
      </c>
      <c r="K1873" s="125">
        <v>24.95</v>
      </c>
      <c r="L1873" s="122">
        <v>22.946999999999999</v>
      </c>
      <c r="M1873" s="123">
        <f t="shared" si="924"/>
        <v>2.0030000000000001</v>
      </c>
      <c r="N1873" s="124">
        <f t="shared" si="935"/>
        <v>8.7288098662134495</v>
      </c>
      <c r="O1873" s="125">
        <v>1.486</v>
      </c>
      <c r="P1873" s="122">
        <v>1.4850000000000001</v>
      </c>
      <c r="Q1873" s="123">
        <f t="shared" si="925"/>
        <v>9.9999999999988987E-4</v>
      </c>
      <c r="R1873" s="124">
        <f t="shared" ref="R1873:R1927" si="937">Q1873/P1873*100</f>
        <v>6.7340067340059914E-2</v>
      </c>
      <c r="S1873" s="125">
        <v>2.512</v>
      </c>
      <c r="T1873" s="122">
        <v>2.5110000000000001</v>
      </c>
      <c r="U1873" s="123">
        <f t="shared" si="933"/>
        <v>9.9999999999988987E-4</v>
      </c>
      <c r="V1873" s="124">
        <f t="shared" si="934"/>
        <v>3.9824771007562321E-2</v>
      </c>
      <c r="W1873" s="121" t="s">
        <v>10336</v>
      </c>
      <c r="X1873" s="122">
        <v>3</v>
      </c>
      <c r="Y1873" s="122">
        <v>3</v>
      </c>
      <c r="Z1873" s="123">
        <f t="shared" si="920"/>
        <v>0</v>
      </c>
      <c r="AA1873" s="124">
        <f t="shared" si="936"/>
        <v>0</v>
      </c>
      <c r="AB1873" s="28" t="s">
        <v>11839</v>
      </c>
      <c r="AC1873" s="122" t="s">
        <v>11839</v>
      </c>
      <c r="AD1873" s="122" t="s">
        <v>11839</v>
      </c>
      <c r="AE1873" s="123" t="s">
        <v>11839</v>
      </c>
      <c r="AF1873" s="29" t="s">
        <v>11839</v>
      </c>
      <c r="AG1873" s="28" t="s">
        <v>11839</v>
      </c>
      <c r="AH1873" s="122" t="s">
        <v>11839</v>
      </c>
      <c r="AI1873" s="122" t="s">
        <v>11839</v>
      </c>
      <c r="AJ1873" s="123" t="s">
        <v>11839</v>
      </c>
      <c r="AK1873" s="124" t="s">
        <v>11839</v>
      </c>
      <c r="AL1873" s="28" t="s">
        <v>11839</v>
      </c>
      <c r="AM1873" s="122" t="s">
        <v>11839</v>
      </c>
      <c r="AN1873" s="122" t="s">
        <v>11839</v>
      </c>
      <c r="AO1873" s="123" t="s">
        <v>11839</v>
      </c>
      <c r="AP1873" s="29" t="s">
        <v>11839</v>
      </c>
      <c r="AQ1873" s="28" t="s">
        <v>11839</v>
      </c>
      <c r="AR1873" s="122" t="s">
        <v>11839</v>
      </c>
      <c r="AS1873" s="122" t="s">
        <v>11839</v>
      </c>
      <c r="AT1873" s="123" t="s">
        <v>11839</v>
      </c>
      <c r="AU1873" s="124" t="s">
        <v>11837</v>
      </c>
      <c r="AV1873" s="58"/>
      <c r="AX1873" s="129"/>
      <c r="AY1873" s="139"/>
      <c r="AZ1873" s="139"/>
    </row>
    <row r="1874" spans="3:52" ht="50" customHeight="1">
      <c r="C1874" s="52" t="s">
        <v>6320</v>
      </c>
      <c r="D1874" s="130" t="s">
        <v>4283</v>
      </c>
      <c r="E1874" s="131" t="s">
        <v>6369</v>
      </c>
      <c r="F1874" s="132" t="s">
        <v>4284</v>
      </c>
      <c r="G1874" s="125">
        <v>57.13</v>
      </c>
      <c r="H1874" s="122">
        <v>57.107999999999997</v>
      </c>
      <c r="I1874" s="123">
        <f t="shared" si="922"/>
        <v>2.2000000000005571E-2</v>
      </c>
      <c r="J1874" s="124">
        <f t="shared" si="923"/>
        <v>3.8523499334603861E-2</v>
      </c>
      <c r="K1874" s="125" t="s">
        <v>11904</v>
      </c>
      <c r="L1874" s="122" t="s">
        <v>11904</v>
      </c>
      <c r="M1874" s="123" t="s">
        <v>11837</v>
      </c>
      <c r="N1874" s="124" t="s">
        <v>11837</v>
      </c>
      <c r="O1874" s="125" t="s">
        <v>11840</v>
      </c>
      <c r="P1874" s="122" t="s">
        <v>11840</v>
      </c>
      <c r="Q1874" s="123" t="s">
        <v>11839</v>
      </c>
      <c r="R1874" s="124" t="s">
        <v>11840</v>
      </c>
      <c r="S1874" s="125">
        <v>57.13</v>
      </c>
      <c r="T1874" s="122">
        <v>57.107999999999997</v>
      </c>
      <c r="U1874" s="123">
        <f t="shared" si="933"/>
        <v>2.2000000000005571E-2</v>
      </c>
      <c r="V1874" s="124">
        <f t="shared" si="934"/>
        <v>3.8523499334603861E-2</v>
      </c>
      <c r="W1874" s="121" t="s">
        <v>10337</v>
      </c>
      <c r="X1874" s="122">
        <v>54</v>
      </c>
      <c r="Y1874" s="122">
        <v>54</v>
      </c>
      <c r="Z1874" s="123">
        <f t="shared" si="920"/>
        <v>0</v>
      </c>
      <c r="AA1874" s="124">
        <f t="shared" si="936"/>
        <v>0</v>
      </c>
      <c r="AB1874" s="28" t="s">
        <v>10338</v>
      </c>
      <c r="AC1874" s="122">
        <v>3</v>
      </c>
      <c r="AD1874" s="122">
        <v>3</v>
      </c>
      <c r="AE1874" s="123">
        <f t="shared" si="931"/>
        <v>0</v>
      </c>
      <c r="AF1874" s="29">
        <f t="shared" si="932"/>
        <v>0</v>
      </c>
      <c r="AG1874" s="122" t="s">
        <v>6421</v>
      </c>
      <c r="AH1874" s="122" t="s">
        <v>6421</v>
      </c>
      <c r="AI1874" s="122" t="s">
        <v>6421</v>
      </c>
      <c r="AJ1874" s="122" t="s">
        <v>6421</v>
      </c>
      <c r="AK1874" s="122" t="s">
        <v>6421</v>
      </c>
      <c r="AL1874" s="28" t="s">
        <v>6421</v>
      </c>
      <c r="AM1874" s="122" t="s">
        <v>6421</v>
      </c>
      <c r="AN1874" s="122" t="s">
        <v>6421</v>
      </c>
      <c r="AO1874" s="123" t="s">
        <v>6421</v>
      </c>
      <c r="AP1874" s="29" t="s">
        <v>6421</v>
      </c>
      <c r="AQ1874" s="28" t="s">
        <v>6421</v>
      </c>
      <c r="AR1874" s="122" t="s">
        <v>6421</v>
      </c>
      <c r="AS1874" s="122" t="s">
        <v>6421</v>
      </c>
      <c r="AT1874" s="123" t="s">
        <v>6421</v>
      </c>
      <c r="AU1874" s="124" t="s">
        <v>6421</v>
      </c>
      <c r="AV1874" s="58"/>
      <c r="AX1874" s="129"/>
      <c r="AY1874" s="139"/>
      <c r="AZ1874" s="139"/>
    </row>
    <row r="1875" spans="3:52" ht="50" customHeight="1">
      <c r="C1875" s="52" t="s">
        <v>6320</v>
      </c>
      <c r="D1875" s="130" t="s">
        <v>4285</v>
      </c>
      <c r="E1875" s="131" t="s">
        <v>6369</v>
      </c>
      <c r="F1875" s="132" t="s">
        <v>4286</v>
      </c>
      <c r="G1875" s="125">
        <v>182.89699999999999</v>
      </c>
      <c r="H1875" s="122">
        <v>148.61600000000001</v>
      </c>
      <c r="I1875" s="123">
        <f t="shared" si="922"/>
        <v>34.280999999999977</v>
      </c>
      <c r="J1875" s="124">
        <f t="shared" si="923"/>
        <v>23.066829951014679</v>
      </c>
      <c r="K1875" s="125" t="s">
        <v>11904</v>
      </c>
      <c r="L1875" s="122" t="s">
        <v>11904</v>
      </c>
      <c r="M1875" s="123" t="s">
        <v>11837</v>
      </c>
      <c r="N1875" s="124" t="s">
        <v>11837</v>
      </c>
      <c r="O1875" s="125" t="s">
        <v>11840</v>
      </c>
      <c r="P1875" s="122" t="s">
        <v>11840</v>
      </c>
      <c r="Q1875" s="123" t="s">
        <v>11839</v>
      </c>
      <c r="R1875" s="124" t="s">
        <v>11840</v>
      </c>
      <c r="S1875" s="125">
        <v>182.89699999999999</v>
      </c>
      <c r="T1875" s="122">
        <v>148.61600000000001</v>
      </c>
      <c r="U1875" s="123">
        <f t="shared" si="933"/>
        <v>34.280999999999977</v>
      </c>
      <c r="V1875" s="124">
        <f t="shared" si="934"/>
        <v>23.066829951014679</v>
      </c>
      <c r="W1875" s="121" t="s">
        <v>9673</v>
      </c>
      <c r="X1875" s="122">
        <v>183</v>
      </c>
      <c r="Y1875" s="122">
        <v>149</v>
      </c>
      <c r="Z1875" s="123">
        <f t="shared" si="920"/>
        <v>34</v>
      </c>
      <c r="AA1875" s="124">
        <f t="shared" si="936"/>
        <v>22.818791946308725</v>
      </c>
      <c r="AB1875" s="28" t="s">
        <v>11839</v>
      </c>
      <c r="AC1875" s="122" t="s">
        <v>11839</v>
      </c>
      <c r="AD1875" s="122" t="s">
        <v>11839</v>
      </c>
      <c r="AE1875" s="123" t="s">
        <v>11839</v>
      </c>
      <c r="AF1875" s="29" t="s">
        <v>11839</v>
      </c>
      <c r="AG1875" s="28" t="s">
        <v>11839</v>
      </c>
      <c r="AH1875" s="122" t="s">
        <v>11839</v>
      </c>
      <c r="AI1875" s="122" t="s">
        <v>11839</v>
      </c>
      <c r="AJ1875" s="123" t="s">
        <v>11839</v>
      </c>
      <c r="AK1875" s="124" t="s">
        <v>11839</v>
      </c>
      <c r="AL1875" s="28" t="s">
        <v>11839</v>
      </c>
      <c r="AM1875" s="122" t="s">
        <v>11839</v>
      </c>
      <c r="AN1875" s="122" t="s">
        <v>11839</v>
      </c>
      <c r="AO1875" s="123" t="s">
        <v>11839</v>
      </c>
      <c r="AP1875" s="29" t="s">
        <v>11839</v>
      </c>
      <c r="AQ1875" s="28" t="s">
        <v>11839</v>
      </c>
      <c r="AR1875" s="122" t="s">
        <v>11839</v>
      </c>
      <c r="AS1875" s="122" t="s">
        <v>11839</v>
      </c>
      <c r="AT1875" s="123" t="s">
        <v>11839</v>
      </c>
      <c r="AU1875" s="124" t="s">
        <v>11837</v>
      </c>
      <c r="AV1875" s="58"/>
      <c r="AX1875" s="129"/>
      <c r="AY1875" s="139"/>
      <c r="AZ1875" s="139"/>
    </row>
    <row r="1876" spans="3:52" ht="50" customHeight="1">
      <c r="C1876" s="52" t="s">
        <v>6320</v>
      </c>
      <c r="D1876" s="130" t="s">
        <v>4287</v>
      </c>
      <c r="E1876" s="131" t="s">
        <v>6369</v>
      </c>
      <c r="F1876" s="132" t="s">
        <v>4288</v>
      </c>
      <c r="G1876" s="125">
        <v>51.213999999999999</v>
      </c>
      <c r="H1876" s="122">
        <v>51.167999999999999</v>
      </c>
      <c r="I1876" s="123">
        <f t="shared" si="922"/>
        <v>4.5999999999999375E-2</v>
      </c>
      <c r="J1876" s="124">
        <f t="shared" si="923"/>
        <v>8.989993746091185E-2</v>
      </c>
      <c r="K1876" s="125" t="s">
        <v>11904</v>
      </c>
      <c r="L1876" s="122" t="s">
        <v>11904</v>
      </c>
      <c r="M1876" s="123" t="s">
        <v>11837</v>
      </c>
      <c r="N1876" s="124" t="s">
        <v>11837</v>
      </c>
      <c r="O1876" s="125" t="s">
        <v>11840</v>
      </c>
      <c r="P1876" s="122" t="s">
        <v>11840</v>
      </c>
      <c r="Q1876" s="123" t="s">
        <v>11839</v>
      </c>
      <c r="R1876" s="124" t="s">
        <v>11840</v>
      </c>
      <c r="S1876" s="125">
        <v>51.213999999999999</v>
      </c>
      <c r="T1876" s="122">
        <v>51.167999999999999</v>
      </c>
      <c r="U1876" s="123">
        <f t="shared" si="933"/>
        <v>4.5999999999999375E-2</v>
      </c>
      <c r="V1876" s="124">
        <f t="shared" si="934"/>
        <v>8.989993746091185E-2</v>
      </c>
      <c r="W1876" s="121" t="s">
        <v>10339</v>
      </c>
      <c r="X1876" s="122">
        <v>14</v>
      </c>
      <c r="Y1876" s="122">
        <v>14</v>
      </c>
      <c r="Z1876" s="123">
        <f t="shared" si="920"/>
        <v>0</v>
      </c>
      <c r="AA1876" s="124">
        <f t="shared" si="936"/>
        <v>0</v>
      </c>
      <c r="AB1876" s="28" t="s">
        <v>10340</v>
      </c>
      <c r="AC1876" s="122">
        <v>37</v>
      </c>
      <c r="AD1876" s="122">
        <v>37</v>
      </c>
      <c r="AE1876" s="123">
        <f t="shared" si="931"/>
        <v>0</v>
      </c>
      <c r="AF1876" s="29">
        <f t="shared" si="932"/>
        <v>0</v>
      </c>
      <c r="AG1876" s="122" t="s">
        <v>6421</v>
      </c>
      <c r="AH1876" s="122" t="s">
        <v>6421</v>
      </c>
      <c r="AI1876" s="122" t="s">
        <v>6421</v>
      </c>
      <c r="AJ1876" s="122" t="s">
        <v>6421</v>
      </c>
      <c r="AK1876" s="122" t="s">
        <v>6421</v>
      </c>
      <c r="AL1876" s="28" t="s">
        <v>6421</v>
      </c>
      <c r="AM1876" s="122" t="s">
        <v>6421</v>
      </c>
      <c r="AN1876" s="122" t="s">
        <v>6421</v>
      </c>
      <c r="AO1876" s="123" t="s">
        <v>6421</v>
      </c>
      <c r="AP1876" s="29" t="s">
        <v>6421</v>
      </c>
      <c r="AQ1876" s="28" t="s">
        <v>6421</v>
      </c>
      <c r="AR1876" s="122" t="s">
        <v>6421</v>
      </c>
      <c r="AS1876" s="122" t="s">
        <v>6421</v>
      </c>
      <c r="AT1876" s="123" t="s">
        <v>6421</v>
      </c>
      <c r="AU1876" s="124" t="s">
        <v>6421</v>
      </c>
      <c r="AV1876" s="58"/>
      <c r="AX1876" s="129"/>
      <c r="AY1876" s="139"/>
      <c r="AZ1876" s="139"/>
    </row>
    <row r="1877" spans="3:52" ht="50" customHeight="1">
      <c r="C1877" s="52" t="s">
        <v>6320</v>
      </c>
      <c r="D1877" s="130" t="s">
        <v>4289</v>
      </c>
      <c r="E1877" s="131" t="s">
        <v>6369</v>
      </c>
      <c r="F1877" s="132" t="s">
        <v>4290</v>
      </c>
      <c r="G1877" s="125">
        <v>54.158000000000001</v>
      </c>
      <c r="H1877" s="122">
        <v>43.686999999999998</v>
      </c>
      <c r="I1877" s="123">
        <f t="shared" si="922"/>
        <v>10.471000000000004</v>
      </c>
      <c r="J1877" s="124">
        <f t="shared" si="923"/>
        <v>23.968228534804414</v>
      </c>
      <c r="K1877" s="125" t="s">
        <v>11904</v>
      </c>
      <c r="L1877" s="122" t="s">
        <v>11904</v>
      </c>
      <c r="M1877" s="123" t="s">
        <v>11837</v>
      </c>
      <c r="N1877" s="124" t="s">
        <v>11837</v>
      </c>
      <c r="O1877" s="125" t="s">
        <v>11840</v>
      </c>
      <c r="P1877" s="122" t="s">
        <v>11840</v>
      </c>
      <c r="Q1877" s="123" t="s">
        <v>11839</v>
      </c>
      <c r="R1877" s="124" t="s">
        <v>11840</v>
      </c>
      <c r="S1877" s="125">
        <v>54.158000000000001</v>
      </c>
      <c r="T1877" s="122">
        <v>43.686999999999998</v>
      </c>
      <c r="U1877" s="123">
        <f t="shared" si="933"/>
        <v>10.471000000000004</v>
      </c>
      <c r="V1877" s="124">
        <f t="shared" si="934"/>
        <v>23.968228534804414</v>
      </c>
      <c r="W1877" s="121" t="s">
        <v>10341</v>
      </c>
      <c r="X1877" s="122">
        <v>54</v>
      </c>
      <c r="Y1877" s="122">
        <v>44</v>
      </c>
      <c r="Z1877" s="123">
        <f t="shared" si="920"/>
        <v>10</v>
      </c>
      <c r="AA1877" s="124">
        <f t="shared" si="936"/>
        <v>22.727272727272727</v>
      </c>
      <c r="AB1877" s="28" t="s">
        <v>11839</v>
      </c>
      <c r="AC1877" s="122" t="s">
        <v>11839</v>
      </c>
      <c r="AD1877" s="122" t="s">
        <v>11839</v>
      </c>
      <c r="AE1877" s="123" t="s">
        <v>11839</v>
      </c>
      <c r="AF1877" s="29" t="s">
        <v>11839</v>
      </c>
      <c r="AG1877" s="28" t="s">
        <v>11839</v>
      </c>
      <c r="AH1877" s="122" t="s">
        <v>11839</v>
      </c>
      <c r="AI1877" s="122" t="s">
        <v>11839</v>
      </c>
      <c r="AJ1877" s="123" t="s">
        <v>11839</v>
      </c>
      <c r="AK1877" s="124" t="s">
        <v>11839</v>
      </c>
      <c r="AL1877" s="28" t="s">
        <v>11839</v>
      </c>
      <c r="AM1877" s="122" t="s">
        <v>11839</v>
      </c>
      <c r="AN1877" s="122" t="s">
        <v>11839</v>
      </c>
      <c r="AO1877" s="123" t="s">
        <v>11839</v>
      </c>
      <c r="AP1877" s="29" t="s">
        <v>11839</v>
      </c>
      <c r="AQ1877" s="28" t="s">
        <v>11839</v>
      </c>
      <c r="AR1877" s="122" t="s">
        <v>11839</v>
      </c>
      <c r="AS1877" s="122" t="s">
        <v>11839</v>
      </c>
      <c r="AT1877" s="123" t="s">
        <v>11839</v>
      </c>
      <c r="AU1877" s="124" t="s">
        <v>11837</v>
      </c>
      <c r="AV1877" s="58"/>
      <c r="AX1877" s="129"/>
      <c r="AY1877" s="139"/>
      <c r="AZ1877" s="139"/>
    </row>
    <row r="1878" spans="3:52" ht="50" customHeight="1">
      <c r="C1878" s="52" t="s">
        <v>6320</v>
      </c>
      <c r="D1878" s="106" t="s">
        <v>4291</v>
      </c>
      <c r="E1878" s="107" t="s">
        <v>6369</v>
      </c>
      <c r="F1878" s="108" t="s">
        <v>4292</v>
      </c>
      <c r="G1878" s="125">
        <v>242.01499999999999</v>
      </c>
      <c r="H1878" s="122">
        <v>237.52699999999999</v>
      </c>
      <c r="I1878" s="123">
        <f t="shared" si="922"/>
        <v>4.4879999999999995</v>
      </c>
      <c r="J1878" s="124">
        <f t="shared" si="923"/>
        <v>1.8894694076883891</v>
      </c>
      <c r="K1878" s="125" t="s">
        <v>11904</v>
      </c>
      <c r="L1878" s="122" t="s">
        <v>11904</v>
      </c>
      <c r="M1878" s="123" t="s">
        <v>11837</v>
      </c>
      <c r="N1878" s="124" t="s">
        <v>11837</v>
      </c>
      <c r="O1878" s="125" t="s">
        <v>11840</v>
      </c>
      <c r="P1878" s="122" t="s">
        <v>11840</v>
      </c>
      <c r="Q1878" s="123" t="s">
        <v>11839</v>
      </c>
      <c r="R1878" s="124" t="s">
        <v>11840</v>
      </c>
      <c r="S1878" s="125">
        <v>242.01499999999999</v>
      </c>
      <c r="T1878" s="122">
        <v>237.52699999999999</v>
      </c>
      <c r="U1878" s="123">
        <f t="shared" si="933"/>
        <v>4.4879999999999995</v>
      </c>
      <c r="V1878" s="124">
        <f t="shared" si="934"/>
        <v>1.8894694076883891</v>
      </c>
      <c r="W1878" s="121" t="s">
        <v>10342</v>
      </c>
      <c r="X1878" s="122">
        <v>236</v>
      </c>
      <c r="Y1878" s="122">
        <v>229</v>
      </c>
      <c r="Z1878" s="123">
        <f t="shared" si="920"/>
        <v>7</v>
      </c>
      <c r="AA1878" s="124">
        <f t="shared" si="936"/>
        <v>3.0567685589519651</v>
      </c>
      <c r="AB1878" s="28" t="s">
        <v>10343</v>
      </c>
      <c r="AC1878" s="122">
        <v>6</v>
      </c>
      <c r="AD1878" s="122">
        <v>8</v>
      </c>
      <c r="AE1878" s="123">
        <f t="shared" si="931"/>
        <v>-2</v>
      </c>
      <c r="AF1878" s="29">
        <f t="shared" si="932"/>
        <v>-25</v>
      </c>
      <c r="AG1878" s="122" t="s">
        <v>6421</v>
      </c>
      <c r="AH1878" s="122" t="s">
        <v>6421</v>
      </c>
      <c r="AI1878" s="122" t="s">
        <v>6421</v>
      </c>
      <c r="AJ1878" s="122" t="s">
        <v>6421</v>
      </c>
      <c r="AK1878" s="122" t="s">
        <v>6421</v>
      </c>
      <c r="AL1878" s="28" t="s">
        <v>6421</v>
      </c>
      <c r="AM1878" s="122" t="s">
        <v>6421</v>
      </c>
      <c r="AN1878" s="122" t="s">
        <v>6421</v>
      </c>
      <c r="AO1878" s="123" t="s">
        <v>6421</v>
      </c>
      <c r="AP1878" s="29" t="s">
        <v>6421</v>
      </c>
      <c r="AQ1878" s="28" t="s">
        <v>6421</v>
      </c>
      <c r="AR1878" s="122" t="s">
        <v>6421</v>
      </c>
      <c r="AS1878" s="122" t="s">
        <v>6421</v>
      </c>
      <c r="AT1878" s="123" t="s">
        <v>6421</v>
      </c>
      <c r="AU1878" s="124" t="s">
        <v>6421</v>
      </c>
      <c r="AV1878" s="58"/>
      <c r="AX1878" s="129"/>
      <c r="AY1878" s="139"/>
      <c r="AZ1878" s="139"/>
    </row>
    <row r="1879" spans="3:52" ht="50" customHeight="1">
      <c r="C1879" s="52" t="s">
        <v>6320</v>
      </c>
      <c r="D1879" s="106" t="s">
        <v>4293</v>
      </c>
      <c r="E1879" s="107" t="s">
        <v>6369</v>
      </c>
      <c r="F1879" s="108" t="s">
        <v>4294</v>
      </c>
      <c r="G1879" s="125">
        <v>78.760999999999996</v>
      </c>
      <c r="H1879" s="122">
        <v>56.962000000000003</v>
      </c>
      <c r="I1879" s="123">
        <f t="shared" si="922"/>
        <v>21.798999999999992</v>
      </c>
      <c r="J1879" s="124">
        <f t="shared" si="923"/>
        <v>38.269372564165565</v>
      </c>
      <c r="K1879" s="125">
        <v>78.760999999999996</v>
      </c>
      <c r="L1879" s="122">
        <v>56.962000000000003</v>
      </c>
      <c r="M1879" s="123">
        <f t="shared" si="924"/>
        <v>21.798999999999992</v>
      </c>
      <c r="N1879" s="124">
        <f t="shared" si="935"/>
        <v>38.269372564165565</v>
      </c>
      <c r="O1879" s="125" t="s">
        <v>11840</v>
      </c>
      <c r="P1879" s="122" t="s">
        <v>11840</v>
      </c>
      <c r="Q1879" s="123" t="s">
        <v>11839</v>
      </c>
      <c r="R1879" s="124" t="s">
        <v>11840</v>
      </c>
      <c r="S1879" s="125" t="s">
        <v>6421</v>
      </c>
      <c r="T1879" s="122" t="s">
        <v>6421</v>
      </c>
      <c r="U1879" s="123" t="s">
        <v>6421</v>
      </c>
      <c r="V1879" s="124" t="s">
        <v>6421</v>
      </c>
      <c r="W1879" s="121" t="s">
        <v>11839</v>
      </c>
      <c r="X1879" s="122" t="s">
        <v>11839</v>
      </c>
      <c r="Y1879" s="122" t="s">
        <v>11839</v>
      </c>
      <c r="Z1879" s="123" t="s">
        <v>11839</v>
      </c>
      <c r="AA1879" s="124" t="s">
        <v>11839</v>
      </c>
      <c r="AB1879" s="28" t="s">
        <v>11839</v>
      </c>
      <c r="AC1879" s="122" t="s">
        <v>11839</v>
      </c>
      <c r="AD1879" s="122" t="s">
        <v>11839</v>
      </c>
      <c r="AE1879" s="123" t="s">
        <v>11839</v>
      </c>
      <c r="AF1879" s="29" t="s">
        <v>11839</v>
      </c>
      <c r="AG1879" s="28" t="s">
        <v>11839</v>
      </c>
      <c r="AH1879" s="122" t="s">
        <v>11839</v>
      </c>
      <c r="AI1879" s="122" t="s">
        <v>11839</v>
      </c>
      <c r="AJ1879" s="123" t="s">
        <v>11839</v>
      </c>
      <c r="AK1879" s="124" t="s">
        <v>11839</v>
      </c>
      <c r="AL1879" s="28" t="s">
        <v>11839</v>
      </c>
      <c r="AM1879" s="122" t="s">
        <v>11839</v>
      </c>
      <c r="AN1879" s="122" t="s">
        <v>11839</v>
      </c>
      <c r="AO1879" s="123" t="s">
        <v>11839</v>
      </c>
      <c r="AP1879" s="29" t="s">
        <v>11839</v>
      </c>
      <c r="AQ1879" s="28" t="s">
        <v>11839</v>
      </c>
      <c r="AR1879" s="122" t="s">
        <v>11839</v>
      </c>
      <c r="AS1879" s="122" t="s">
        <v>11839</v>
      </c>
      <c r="AT1879" s="123" t="s">
        <v>11839</v>
      </c>
      <c r="AU1879" s="124" t="s">
        <v>11839</v>
      </c>
      <c r="AV1879" s="58"/>
      <c r="AX1879" s="129"/>
      <c r="AY1879" s="139"/>
      <c r="AZ1879" s="139"/>
    </row>
    <row r="1880" spans="3:52" ht="50" customHeight="1">
      <c r="C1880" s="52" t="s">
        <v>6320</v>
      </c>
      <c r="D1880" s="130" t="s">
        <v>4295</v>
      </c>
      <c r="E1880" s="131" t="s">
        <v>6369</v>
      </c>
      <c r="F1880" s="132" t="s">
        <v>4296</v>
      </c>
      <c r="G1880" s="125">
        <v>473.24400000000003</v>
      </c>
      <c r="H1880" s="122">
        <v>524.44899999999996</v>
      </c>
      <c r="I1880" s="123">
        <f t="shared" si="922"/>
        <v>-51.204999999999927</v>
      </c>
      <c r="J1880" s="124">
        <f t="shared" si="923"/>
        <v>-9.7635804434749485</v>
      </c>
      <c r="K1880" s="125">
        <v>473.24400000000003</v>
      </c>
      <c r="L1880" s="122">
        <v>524.44899999999996</v>
      </c>
      <c r="M1880" s="123">
        <f t="shared" si="924"/>
        <v>-51.204999999999927</v>
      </c>
      <c r="N1880" s="124">
        <f t="shared" si="935"/>
        <v>-9.7635804434749485</v>
      </c>
      <c r="O1880" s="125" t="s">
        <v>11840</v>
      </c>
      <c r="P1880" s="122" t="s">
        <v>11840</v>
      </c>
      <c r="Q1880" s="123" t="s">
        <v>11839</v>
      </c>
      <c r="R1880" s="124" t="s">
        <v>11840</v>
      </c>
      <c r="S1880" s="125" t="s">
        <v>6421</v>
      </c>
      <c r="T1880" s="122" t="s">
        <v>6421</v>
      </c>
      <c r="U1880" s="123" t="s">
        <v>6421</v>
      </c>
      <c r="V1880" s="124" t="s">
        <v>6421</v>
      </c>
      <c r="W1880" s="121" t="s">
        <v>11839</v>
      </c>
      <c r="X1880" s="122" t="s">
        <v>11839</v>
      </c>
      <c r="Y1880" s="122" t="s">
        <v>11839</v>
      </c>
      <c r="Z1880" s="123" t="s">
        <v>11839</v>
      </c>
      <c r="AA1880" s="124" t="s">
        <v>11839</v>
      </c>
      <c r="AB1880" s="28" t="s">
        <v>11839</v>
      </c>
      <c r="AC1880" s="122" t="s">
        <v>11839</v>
      </c>
      <c r="AD1880" s="122" t="s">
        <v>11839</v>
      </c>
      <c r="AE1880" s="123" t="s">
        <v>11839</v>
      </c>
      <c r="AF1880" s="29" t="s">
        <v>11839</v>
      </c>
      <c r="AG1880" s="28" t="s">
        <v>11839</v>
      </c>
      <c r="AH1880" s="122" t="s">
        <v>11839</v>
      </c>
      <c r="AI1880" s="122" t="s">
        <v>11839</v>
      </c>
      <c r="AJ1880" s="123" t="s">
        <v>11839</v>
      </c>
      <c r="AK1880" s="124" t="s">
        <v>11839</v>
      </c>
      <c r="AL1880" s="28" t="s">
        <v>11839</v>
      </c>
      <c r="AM1880" s="122" t="s">
        <v>11839</v>
      </c>
      <c r="AN1880" s="122" t="s">
        <v>11839</v>
      </c>
      <c r="AO1880" s="123" t="s">
        <v>11839</v>
      </c>
      <c r="AP1880" s="29" t="s">
        <v>11839</v>
      </c>
      <c r="AQ1880" s="28" t="s">
        <v>11839</v>
      </c>
      <c r="AR1880" s="122" t="s">
        <v>11839</v>
      </c>
      <c r="AS1880" s="122" t="s">
        <v>11839</v>
      </c>
      <c r="AT1880" s="123" t="s">
        <v>11839</v>
      </c>
      <c r="AU1880" s="124" t="s">
        <v>11839</v>
      </c>
      <c r="AV1880" s="58"/>
      <c r="AX1880" s="129"/>
      <c r="AY1880" s="139"/>
      <c r="AZ1880" s="139"/>
    </row>
    <row r="1881" spans="3:52" ht="50" customHeight="1">
      <c r="C1881" s="52" t="s">
        <v>6320</v>
      </c>
      <c r="D1881" s="130" t="s">
        <v>4297</v>
      </c>
      <c r="E1881" s="131" t="s">
        <v>6369</v>
      </c>
      <c r="F1881" s="132" t="s">
        <v>4298</v>
      </c>
      <c r="G1881" s="125">
        <v>160</v>
      </c>
      <c r="H1881" s="122">
        <v>188</v>
      </c>
      <c r="I1881" s="123">
        <f t="shared" si="922"/>
        <v>-28</v>
      </c>
      <c r="J1881" s="124">
        <f t="shared" si="923"/>
        <v>-14.893617021276595</v>
      </c>
      <c r="K1881" s="125">
        <v>160</v>
      </c>
      <c r="L1881" s="122">
        <v>188</v>
      </c>
      <c r="M1881" s="123">
        <f t="shared" si="924"/>
        <v>-28</v>
      </c>
      <c r="N1881" s="124">
        <f t="shared" si="935"/>
        <v>-14.893617021276595</v>
      </c>
      <c r="O1881" s="125" t="s">
        <v>11840</v>
      </c>
      <c r="P1881" s="122" t="s">
        <v>11840</v>
      </c>
      <c r="Q1881" s="123" t="s">
        <v>11839</v>
      </c>
      <c r="R1881" s="124" t="s">
        <v>11840</v>
      </c>
      <c r="S1881" s="125" t="s">
        <v>6421</v>
      </c>
      <c r="T1881" s="122" t="s">
        <v>6421</v>
      </c>
      <c r="U1881" s="123" t="s">
        <v>6421</v>
      </c>
      <c r="V1881" s="124" t="s">
        <v>6421</v>
      </c>
      <c r="W1881" s="121" t="s">
        <v>11839</v>
      </c>
      <c r="X1881" s="122" t="s">
        <v>11839</v>
      </c>
      <c r="Y1881" s="122" t="s">
        <v>11839</v>
      </c>
      <c r="Z1881" s="123" t="s">
        <v>11839</v>
      </c>
      <c r="AA1881" s="124" t="s">
        <v>11839</v>
      </c>
      <c r="AB1881" s="28" t="s">
        <v>11839</v>
      </c>
      <c r="AC1881" s="122" t="s">
        <v>11839</v>
      </c>
      <c r="AD1881" s="122" t="s">
        <v>11839</v>
      </c>
      <c r="AE1881" s="123" t="s">
        <v>11839</v>
      </c>
      <c r="AF1881" s="29" t="s">
        <v>11839</v>
      </c>
      <c r="AG1881" s="28" t="s">
        <v>11839</v>
      </c>
      <c r="AH1881" s="122" t="s">
        <v>11839</v>
      </c>
      <c r="AI1881" s="122" t="s">
        <v>11839</v>
      </c>
      <c r="AJ1881" s="123" t="s">
        <v>11839</v>
      </c>
      <c r="AK1881" s="124" t="s">
        <v>11839</v>
      </c>
      <c r="AL1881" s="28" t="s">
        <v>11839</v>
      </c>
      <c r="AM1881" s="122" t="s">
        <v>11839</v>
      </c>
      <c r="AN1881" s="122" t="s">
        <v>11839</v>
      </c>
      <c r="AO1881" s="123" t="s">
        <v>11839</v>
      </c>
      <c r="AP1881" s="29" t="s">
        <v>11839</v>
      </c>
      <c r="AQ1881" s="28" t="s">
        <v>11839</v>
      </c>
      <c r="AR1881" s="122" t="s">
        <v>11839</v>
      </c>
      <c r="AS1881" s="122" t="s">
        <v>11839</v>
      </c>
      <c r="AT1881" s="123" t="s">
        <v>11839</v>
      </c>
      <c r="AU1881" s="124" t="s">
        <v>11839</v>
      </c>
      <c r="AV1881" s="58"/>
      <c r="AX1881" s="129"/>
      <c r="AY1881" s="139"/>
      <c r="AZ1881" s="139"/>
    </row>
    <row r="1882" spans="3:52" ht="50" customHeight="1">
      <c r="C1882" s="52" t="s">
        <v>6321</v>
      </c>
      <c r="D1882" s="130" t="s">
        <v>4299</v>
      </c>
      <c r="E1882" s="131" t="s">
        <v>6369</v>
      </c>
      <c r="F1882" s="132" t="s">
        <v>4300</v>
      </c>
      <c r="G1882" s="125">
        <v>74.879000000000005</v>
      </c>
      <c r="H1882" s="122">
        <v>70.174999999999997</v>
      </c>
      <c r="I1882" s="123">
        <f t="shared" si="922"/>
        <v>4.7040000000000077</v>
      </c>
      <c r="J1882" s="124">
        <f t="shared" si="923"/>
        <v>6.703241895261856</v>
      </c>
      <c r="K1882" s="125">
        <v>74.879000000000005</v>
      </c>
      <c r="L1882" s="122">
        <v>70.174999999999997</v>
      </c>
      <c r="M1882" s="123">
        <f t="shared" si="924"/>
        <v>4.7040000000000077</v>
      </c>
      <c r="N1882" s="124">
        <f t="shared" si="935"/>
        <v>6.703241895261856</v>
      </c>
      <c r="O1882" s="125" t="s">
        <v>11840</v>
      </c>
      <c r="P1882" s="122" t="s">
        <v>11840</v>
      </c>
      <c r="Q1882" s="123" t="s">
        <v>11839</v>
      </c>
      <c r="R1882" s="124" t="s">
        <v>11840</v>
      </c>
      <c r="S1882" s="125" t="s">
        <v>6421</v>
      </c>
      <c r="T1882" s="122" t="s">
        <v>6421</v>
      </c>
      <c r="U1882" s="123" t="s">
        <v>6421</v>
      </c>
      <c r="V1882" s="124" t="s">
        <v>6421</v>
      </c>
      <c r="W1882" s="121" t="s">
        <v>11839</v>
      </c>
      <c r="X1882" s="122" t="s">
        <v>11839</v>
      </c>
      <c r="Y1882" s="122" t="s">
        <v>11839</v>
      </c>
      <c r="Z1882" s="123" t="s">
        <v>11839</v>
      </c>
      <c r="AA1882" s="124" t="s">
        <v>11839</v>
      </c>
      <c r="AB1882" s="28" t="s">
        <v>11839</v>
      </c>
      <c r="AC1882" s="122" t="s">
        <v>11839</v>
      </c>
      <c r="AD1882" s="122" t="s">
        <v>11839</v>
      </c>
      <c r="AE1882" s="123" t="s">
        <v>11839</v>
      </c>
      <c r="AF1882" s="29" t="s">
        <v>11839</v>
      </c>
      <c r="AG1882" s="28" t="s">
        <v>11839</v>
      </c>
      <c r="AH1882" s="122" t="s">
        <v>11839</v>
      </c>
      <c r="AI1882" s="122" t="s">
        <v>11839</v>
      </c>
      <c r="AJ1882" s="123" t="s">
        <v>11839</v>
      </c>
      <c r="AK1882" s="124" t="s">
        <v>11839</v>
      </c>
      <c r="AL1882" s="28" t="s">
        <v>11839</v>
      </c>
      <c r="AM1882" s="122" t="s">
        <v>11839</v>
      </c>
      <c r="AN1882" s="122" t="s">
        <v>11839</v>
      </c>
      <c r="AO1882" s="123" t="s">
        <v>11839</v>
      </c>
      <c r="AP1882" s="29" t="s">
        <v>11839</v>
      </c>
      <c r="AQ1882" s="28" t="s">
        <v>11839</v>
      </c>
      <c r="AR1882" s="122" t="s">
        <v>11839</v>
      </c>
      <c r="AS1882" s="122" t="s">
        <v>11839</v>
      </c>
      <c r="AT1882" s="123" t="s">
        <v>11839</v>
      </c>
      <c r="AU1882" s="124" t="s">
        <v>11839</v>
      </c>
      <c r="AV1882" s="58"/>
      <c r="AX1882" s="129"/>
      <c r="AY1882" s="139"/>
      <c r="AZ1882" s="139"/>
    </row>
    <row r="1883" spans="3:52" ht="50" customHeight="1">
      <c r="C1883" s="52" t="s">
        <v>6320</v>
      </c>
      <c r="D1883" s="130" t="s">
        <v>4301</v>
      </c>
      <c r="E1883" s="131" t="s">
        <v>6369</v>
      </c>
      <c r="F1883" s="132" t="s">
        <v>4302</v>
      </c>
      <c r="G1883" s="125">
        <v>67.724000000000004</v>
      </c>
      <c r="H1883" s="122">
        <v>74.847999999999999</v>
      </c>
      <c r="I1883" s="123">
        <f t="shared" si="922"/>
        <v>-7.1239999999999952</v>
      </c>
      <c r="J1883" s="124">
        <f t="shared" si="923"/>
        <v>-9.5179563916203449</v>
      </c>
      <c r="K1883" s="125">
        <v>67.724000000000004</v>
      </c>
      <c r="L1883" s="122">
        <v>74.847999999999999</v>
      </c>
      <c r="M1883" s="123">
        <f t="shared" si="924"/>
        <v>-7.1239999999999952</v>
      </c>
      <c r="N1883" s="124">
        <f t="shared" si="935"/>
        <v>-9.5179563916203449</v>
      </c>
      <c r="O1883" s="125" t="s">
        <v>11840</v>
      </c>
      <c r="P1883" s="122" t="s">
        <v>11840</v>
      </c>
      <c r="Q1883" s="123" t="s">
        <v>11839</v>
      </c>
      <c r="R1883" s="124" t="s">
        <v>11840</v>
      </c>
      <c r="S1883" s="125" t="s">
        <v>6421</v>
      </c>
      <c r="T1883" s="122" t="s">
        <v>6421</v>
      </c>
      <c r="U1883" s="123" t="s">
        <v>6421</v>
      </c>
      <c r="V1883" s="124" t="s">
        <v>6421</v>
      </c>
      <c r="W1883" s="121" t="s">
        <v>11839</v>
      </c>
      <c r="X1883" s="122" t="s">
        <v>11839</v>
      </c>
      <c r="Y1883" s="122" t="s">
        <v>11839</v>
      </c>
      <c r="Z1883" s="123" t="s">
        <v>11839</v>
      </c>
      <c r="AA1883" s="124" t="s">
        <v>11839</v>
      </c>
      <c r="AB1883" s="28" t="s">
        <v>11839</v>
      </c>
      <c r="AC1883" s="122" t="s">
        <v>11839</v>
      </c>
      <c r="AD1883" s="122" t="s">
        <v>11839</v>
      </c>
      <c r="AE1883" s="123" t="s">
        <v>11839</v>
      </c>
      <c r="AF1883" s="29" t="s">
        <v>11839</v>
      </c>
      <c r="AG1883" s="28" t="s">
        <v>11839</v>
      </c>
      <c r="AH1883" s="122" t="s">
        <v>11839</v>
      </c>
      <c r="AI1883" s="122" t="s">
        <v>11839</v>
      </c>
      <c r="AJ1883" s="123" t="s">
        <v>11839</v>
      </c>
      <c r="AK1883" s="124" t="s">
        <v>11839</v>
      </c>
      <c r="AL1883" s="28" t="s">
        <v>11839</v>
      </c>
      <c r="AM1883" s="122" t="s">
        <v>11839</v>
      </c>
      <c r="AN1883" s="122" t="s">
        <v>11839</v>
      </c>
      <c r="AO1883" s="123" t="s">
        <v>11839</v>
      </c>
      <c r="AP1883" s="29" t="s">
        <v>11839</v>
      </c>
      <c r="AQ1883" s="28" t="s">
        <v>11839</v>
      </c>
      <c r="AR1883" s="122" t="s">
        <v>11839</v>
      </c>
      <c r="AS1883" s="122" t="s">
        <v>11839</v>
      </c>
      <c r="AT1883" s="123" t="s">
        <v>11839</v>
      </c>
      <c r="AU1883" s="124" t="s">
        <v>11839</v>
      </c>
      <c r="AV1883" s="58"/>
      <c r="AX1883" s="129"/>
      <c r="AY1883" s="139"/>
      <c r="AZ1883" s="139"/>
    </row>
    <row r="1884" spans="3:52" ht="50" customHeight="1">
      <c r="C1884" s="52" t="s">
        <v>6320</v>
      </c>
      <c r="D1884" s="130" t="s">
        <v>4305</v>
      </c>
      <c r="E1884" s="131" t="s">
        <v>6369</v>
      </c>
      <c r="F1884" s="132" t="s">
        <v>4306</v>
      </c>
      <c r="G1884" s="125">
        <v>156.13300000000001</v>
      </c>
      <c r="H1884" s="122">
        <v>160.155</v>
      </c>
      <c r="I1884" s="123">
        <f t="shared" si="922"/>
        <v>-4.0219999999999914</v>
      </c>
      <c r="J1884" s="124">
        <f t="shared" si="923"/>
        <v>-2.5113171614997918</v>
      </c>
      <c r="K1884" s="125" t="s">
        <v>11904</v>
      </c>
      <c r="L1884" s="122" t="s">
        <v>11904</v>
      </c>
      <c r="M1884" s="123" t="s">
        <v>11837</v>
      </c>
      <c r="N1884" s="124" t="s">
        <v>11837</v>
      </c>
      <c r="O1884" s="125" t="s">
        <v>11840</v>
      </c>
      <c r="P1884" s="122" t="s">
        <v>11840</v>
      </c>
      <c r="Q1884" s="123" t="s">
        <v>11839</v>
      </c>
      <c r="R1884" s="124" t="s">
        <v>11840</v>
      </c>
      <c r="S1884" s="125">
        <v>156.13300000000001</v>
      </c>
      <c r="T1884" s="122">
        <v>160.155</v>
      </c>
      <c r="U1884" s="123">
        <f t="shared" si="933"/>
        <v>-4.0219999999999914</v>
      </c>
      <c r="V1884" s="124">
        <f t="shared" si="934"/>
        <v>-2.5113171614997918</v>
      </c>
      <c r="W1884" s="121" t="s">
        <v>10344</v>
      </c>
      <c r="X1884" s="122">
        <v>99</v>
      </c>
      <c r="Y1884" s="122">
        <v>103</v>
      </c>
      <c r="Z1884" s="123">
        <f t="shared" si="920"/>
        <v>-4</v>
      </c>
      <c r="AA1884" s="124">
        <f t="shared" si="936"/>
        <v>-3.8834951456310676</v>
      </c>
      <c r="AB1884" s="28" t="s">
        <v>10345</v>
      </c>
      <c r="AC1884" s="122">
        <v>57</v>
      </c>
      <c r="AD1884" s="122">
        <v>57</v>
      </c>
      <c r="AE1884" s="123">
        <f t="shared" si="931"/>
        <v>0</v>
      </c>
      <c r="AF1884" s="29">
        <f t="shared" si="932"/>
        <v>0</v>
      </c>
      <c r="AG1884" s="122" t="s">
        <v>6421</v>
      </c>
      <c r="AH1884" s="122" t="s">
        <v>6421</v>
      </c>
      <c r="AI1884" s="122" t="s">
        <v>6421</v>
      </c>
      <c r="AJ1884" s="122" t="s">
        <v>6421</v>
      </c>
      <c r="AK1884" s="122" t="s">
        <v>6421</v>
      </c>
      <c r="AL1884" s="28" t="s">
        <v>6421</v>
      </c>
      <c r="AM1884" s="122" t="s">
        <v>6421</v>
      </c>
      <c r="AN1884" s="122" t="s">
        <v>6421</v>
      </c>
      <c r="AO1884" s="123" t="s">
        <v>6421</v>
      </c>
      <c r="AP1884" s="29" t="s">
        <v>6421</v>
      </c>
      <c r="AQ1884" s="28" t="s">
        <v>6421</v>
      </c>
      <c r="AR1884" s="122" t="s">
        <v>6421</v>
      </c>
      <c r="AS1884" s="122" t="s">
        <v>6421</v>
      </c>
      <c r="AT1884" s="123" t="s">
        <v>6421</v>
      </c>
      <c r="AU1884" s="124" t="s">
        <v>6421</v>
      </c>
      <c r="AV1884" s="105"/>
      <c r="AX1884" s="129"/>
      <c r="AY1884" s="139"/>
      <c r="AZ1884" s="139"/>
    </row>
    <row r="1885" spans="3:52" ht="50" customHeight="1">
      <c r="C1885" s="52" t="s">
        <v>6316</v>
      </c>
      <c r="D1885" s="130" t="s">
        <v>4307</v>
      </c>
      <c r="E1885" s="131" t="s">
        <v>6370</v>
      </c>
      <c r="F1885" s="132" t="s">
        <v>4308</v>
      </c>
      <c r="G1885" s="125">
        <v>12901.89</v>
      </c>
      <c r="H1885" s="122">
        <v>13477.909</v>
      </c>
      <c r="I1885" s="123">
        <f t="shared" si="922"/>
        <v>-576.01900000000023</v>
      </c>
      <c r="J1885" s="124">
        <f t="shared" si="923"/>
        <v>-4.2738009286158576</v>
      </c>
      <c r="K1885" s="125">
        <v>3424.3620000000001</v>
      </c>
      <c r="L1885" s="122">
        <v>3411.337</v>
      </c>
      <c r="M1885" s="123">
        <f t="shared" si="924"/>
        <v>13.025000000000091</v>
      </c>
      <c r="N1885" s="124">
        <f t="shared" si="935"/>
        <v>0.38181510651102751</v>
      </c>
      <c r="O1885" s="125">
        <v>1008.095</v>
      </c>
      <c r="P1885" s="122">
        <v>999.34500000000003</v>
      </c>
      <c r="Q1885" s="123">
        <f t="shared" si="925"/>
        <v>8.75</v>
      </c>
      <c r="R1885" s="124">
        <f t="shared" si="937"/>
        <v>0.87557350064292105</v>
      </c>
      <c r="S1885" s="125">
        <v>8469.4330000000009</v>
      </c>
      <c r="T1885" s="122">
        <v>9067.2270000000008</v>
      </c>
      <c r="U1885" s="123">
        <f t="shared" si="933"/>
        <v>-597.79399999999987</v>
      </c>
      <c r="V1885" s="124">
        <f t="shared" si="934"/>
        <v>-6.5929087250159268</v>
      </c>
      <c r="W1885" s="121" t="s">
        <v>6466</v>
      </c>
      <c r="X1885" s="122">
        <v>3593</v>
      </c>
      <c r="Y1885" s="122">
        <v>3817</v>
      </c>
      <c r="Z1885" s="123">
        <f t="shared" si="920"/>
        <v>-224</v>
      </c>
      <c r="AA1885" s="124">
        <f t="shared" si="936"/>
        <v>-5.8684831019124966</v>
      </c>
      <c r="AB1885" s="28" t="s">
        <v>6930</v>
      </c>
      <c r="AC1885" s="122">
        <v>2326</v>
      </c>
      <c r="AD1885" s="122">
        <v>2886</v>
      </c>
      <c r="AE1885" s="123">
        <f t="shared" si="931"/>
        <v>-560</v>
      </c>
      <c r="AF1885" s="29">
        <f t="shared" si="932"/>
        <v>-19.404019404019405</v>
      </c>
      <c r="AG1885" s="28" t="s">
        <v>7491</v>
      </c>
      <c r="AH1885" s="122">
        <v>873</v>
      </c>
      <c r="AI1885" s="122">
        <v>645</v>
      </c>
      <c r="AJ1885" s="123">
        <f t="shared" ref="AJ1885:AJ1925" si="938">AH1885-AI1885</f>
        <v>228</v>
      </c>
      <c r="AK1885" s="124">
        <f t="shared" ref="AK1885:AK1925" si="939">AJ1885/AI1885*100</f>
        <v>35.348837209302324</v>
      </c>
      <c r="AL1885" s="28" t="s">
        <v>10346</v>
      </c>
      <c r="AM1885" s="122">
        <v>331</v>
      </c>
      <c r="AN1885" s="122">
        <v>331</v>
      </c>
      <c r="AO1885" s="123">
        <f t="shared" ref="AO1885:AO1926" si="940">AM1885-AN1885</f>
        <v>0</v>
      </c>
      <c r="AP1885" s="29">
        <f t="shared" ref="AP1885:AP1926" si="941">AO1885/AN1885*100</f>
        <v>0</v>
      </c>
      <c r="AQ1885" s="28" t="s">
        <v>7349</v>
      </c>
      <c r="AR1885" s="122">
        <v>254</v>
      </c>
      <c r="AS1885" s="122">
        <v>234</v>
      </c>
      <c r="AT1885" s="123">
        <f t="shared" ref="AT1885:AT1926" si="942">AR1885-AS1885</f>
        <v>20</v>
      </c>
      <c r="AU1885" s="124">
        <f t="shared" ref="AU1885:AU1926" si="943">AT1885/AS1885*100</f>
        <v>8.5470085470085468</v>
      </c>
      <c r="AV1885" s="9" t="s">
        <v>12443</v>
      </c>
      <c r="AX1885" s="129"/>
      <c r="AY1885" s="139"/>
      <c r="AZ1885" s="139"/>
    </row>
    <row r="1886" spans="3:52" ht="50" customHeight="1">
      <c r="C1886" s="52" t="s">
        <v>6317</v>
      </c>
      <c r="D1886" s="130" t="s">
        <v>4309</v>
      </c>
      <c r="E1886" s="131" t="s">
        <v>6370</v>
      </c>
      <c r="F1886" s="132" t="s">
        <v>4310</v>
      </c>
      <c r="G1886" s="125">
        <v>7936.0140000000001</v>
      </c>
      <c r="H1886" s="122">
        <v>7101.241</v>
      </c>
      <c r="I1886" s="123">
        <f t="shared" si="922"/>
        <v>834.77300000000014</v>
      </c>
      <c r="J1886" s="124">
        <f t="shared" si="923"/>
        <v>11.755311501186908</v>
      </c>
      <c r="K1886" s="125">
        <v>2296.3719999999998</v>
      </c>
      <c r="L1886" s="122">
        <v>1956.6969999999999</v>
      </c>
      <c r="M1886" s="123">
        <f t="shared" si="924"/>
        <v>339.67499999999995</v>
      </c>
      <c r="N1886" s="124">
        <f t="shared" si="935"/>
        <v>17.359611631233655</v>
      </c>
      <c r="O1886" s="125">
        <v>1665.376</v>
      </c>
      <c r="P1886" s="122">
        <v>1486.2840000000001</v>
      </c>
      <c r="Q1886" s="123">
        <f t="shared" si="925"/>
        <v>179.09199999999987</v>
      </c>
      <c r="R1886" s="124">
        <f t="shared" si="937"/>
        <v>12.049648653958453</v>
      </c>
      <c r="S1886" s="125">
        <v>3974.2660000000001</v>
      </c>
      <c r="T1886" s="122">
        <v>3658.26</v>
      </c>
      <c r="U1886" s="123">
        <f t="shared" si="933"/>
        <v>316.00599999999986</v>
      </c>
      <c r="V1886" s="124">
        <f t="shared" si="934"/>
        <v>8.6381503775018693</v>
      </c>
      <c r="W1886" s="121" t="s">
        <v>6944</v>
      </c>
      <c r="X1886" s="122">
        <v>2149</v>
      </c>
      <c r="Y1886" s="122">
        <v>2149</v>
      </c>
      <c r="Z1886" s="123">
        <f t="shared" si="920"/>
        <v>0</v>
      </c>
      <c r="AA1886" s="124">
        <f t="shared" si="936"/>
        <v>0</v>
      </c>
      <c r="AB1886" s="28" t="s">
        <v>10347</v>
      </c>
      <c r="AC1886" s="122">
        <v>970</v>
      </c>
      <c r="AD1886" s="122">
        <v>676</v>
      </c>
      <c r="AE1886" s="123">
        <f t="shared" si="931"/>
        <v>294</v>
      </c>
      <c r="AF1886" s="29">
        <f t="shared" si="932"/>
        <v>43.491124260355029</v>
      </c>
      <c r="AG1886" s="28" t="s">
        <v>7827</v>
      </c>
      <c r="AH1886" s="122">
        <v>545</v>
      </c>
      <c r="AI1886" s="122">
        <v>500</v>
      </c>
      <c r="AJ1886" s="123">
        <f t="shared" si="938"/>
        <v>45</v>
      </c>
      <c r="AK1886" s="124">
        <f t="shared" si="939"/>
        <v>9</v>
      </c>
      <c r="AL1886" s="28" t="s">
        <v>7354</v>
      </c>
      <c r="AM1886" s="122">
        <v>92</v>
      </c>
      <c r="AN1886" s="122">
        <v>92</v>
      </c>
      <c r="AO1886" s="123">
        <f t="shared" si="940"/>
        <v>0</v>
      </c>
      <c r="AP1886" s="29">
        <f t="shared" si="941"/>
        <v>0</v>
      </c>
      <c r="AQ1886" s="28" t="s">
        <v>10348</v>
      </c>
      <c r="AR1886" s="122">
        <v>70</v>
      </c>
      <c r="AS1886" s="122">
        <v>70</v>
      </c>
      <c r="AT1886" s="123">
        <f t="shared" si="942"/>
        <v>0</v>
      </c>
      <c r="AU1886" s="124">
        <f t="shared" si="943"/>
        <v>0</v>
      </c>
      <c r="AV1886" s="9" t="s">
        <v>12444</v>
      </c>
      <c r="AX1886" s="129"/>
      <c r="AY1886" s="139"/>
      <c r="AZ1886" s="139"/>
    </row>
    <row r="1887" spans="3:52" ht="50" customHeight="1">
      <c r="C1887" s="52" t="s">
        <v>6318</v>
      </c>
      <c r="D1887" s="130" t="s">
        <v>4311</v>
      </c>
      <c r="E1887" s="131" t="s">
        <v>6370</v>
      </c>
      <c r="F1887" s="132" t="s">
        <v>4312</v>
      </c>
      <c r="G1887" s="125">
        <v>5209.8050000000003</v>
      </c>
      <c r="H1887" s="122">
        <v>5550.9970000000003</v>
      </c>
      <c r="I1887" s="123">
        <f t="shared" si="922"/>
        <v>-341.19200000000001</v>
      </c>
      <c r="J1887" s="124">
        <f t="shared" si="923"/>
        <v>-6.1464994486576012</v>
      </c>
      <c r="K1887" s="125">
        <v>1311.434</v>
      </c>
      <c r="L1887" s="122">
        <v>1711.2719999999999</v>
      </c>
      <c r="M1887" s="123">
        <f t="shared" si="924"/>
        <v>-399.83799999999997</v>
      </c>
      <c r="N1887" s="124">
        <f t="shared" si="935"/>
        <v>-23.364958931134268</v>
      </c>
      <c r="O1887" s="125">
        <v>1597.6869999999999</v>
      </c>
      <c r="P1887" s="122">
        <v>1461.165</v>
      </c>
      <c r="Q1887" s="123">
        <f t="shared" si="925"/>
        <v>136.52199999999993</v>
      </c>
      <c r="R1887" s="124">
        <f t="shared" si="937"/>
        <v>9.3433664233676517</v>
      </c>
      <c r="S1887" s="125">
        <v>2300.6840000000002</v>
      </c>
      <c r="T1887" s="122">
        <v>2378.56</v>
      </c>
      <c r="U1887" s="123">
        <f t="shared" si="933"/>
        <v>-77.875999999999749</v>
      </c>
      <c r="V1887" s="124">
        <f t="shared" si="934"/>
        <v>-3.2740817973900072</v>
      </c>
      <c r="W1887" s="121" t="s">
        <v>10349</v>
      </c>
      <c r="X1887" s="122">
        <v>876</v>
      </c>
      <c r="Y1887" s="122">
        <v>964</v>
      </c>
      <c r="Z1887" s="123">
        <f t="shared" si="920"/>
        <v>-88</v>
      </c>
      <c r="AA1887" s="124">
        <f t="shared" si="936"/>
        <v>-9.1286307053941904</v>
      </c>
      <c r="AB1887" s="28" t="s">
        <v>10350</v>
      </c>
      <c r="AC1887" s="122">
        <v>602</v>
      </c>
      <c r="AD1887" s="122">
        <v>535</v>
      </c>
      <c r="AE1887" s="123">
        <f t="shared" si="931"/>
        <v>67</v>
      </c>
      <c r="AF1887" s="29">
        <f t="shared" si="932"/>
        <v>12.523364485981309</v>
      </c>
      <c r="AG1887" s="28" t="s">
        <v>7491</v>
      </c>
      <c r="AH1887" s="122">
        <v>244</v>
      </c>
      <c r="AI1887" s="122">
        <v>244</v>
      </c>
      <c r="AJ1887" s="123">
        <f t="shared" si="938"/>
        <v>0</v>
      </c>
      <c r="AK1887" s="124">
        <f t="shared" si="939"/>
        <v>0</v>
      </c>
      <c r="AL1887" s="28" t="s">
        <v>7596</v>
      </c>
      <c r="AM1887" s="122">
        <v>169</v>
      </c>
      <c r="AN1887" s="122">
        <v>170</v>
      </c>
      <c r="AO1887" s="123">
        <f t="shared" si="940"/>
        <v>-1</v>
      </c>
      <c r="AP1887" s="29">
        <f t="shared" si="941"/>
        <v>-0.58823529411764708</v>
      </c>
      <c r="AQ1887" s="28" t="s">
        <v>10351</v>
      </c>
      <c r="AR1887" s="122">
        <v>153</v>
      </c>
      <c r="AS1887" s="122">
        <v>198</v>
      </c>
      <c r="AT1887" s="123">
        <f t="shared" si="942"/>
        <v>-45</v>
      </c>
      <c r="AU1887" s="124">
        <f t="shared" si="943"/>
        <v>-22.727272727272727</v>
      </c>
      <c r="AV1887" s="9" t="s">
        <v>12445</v>
      </c>
      <c r="AX1887" s="129"/>
      <c r="AY1887" s="139"/>
      <c r="AZ1887" s="139"/>
    </row>
    <row r="1888" spans="3:52" ht="50" customHeight="1">
      <c r="C1888" s="52" t="s">
        <v>6318</v>
      </c>
      <c r="D1888" s="130" t="s">
        <v>4313</v>
      </c>
      <c r="E1888" s="131" t="s">
        <v>6370</v>
      </c>
      <c r="F1888" s="132" t="s">
        <v>4314</v>
      </c>
      <c r="G1888" s="125">
        <v>3771.5430000000001</v>
      </c>
      <c r="H1888" s="122">
        <v>4120.0829999999996</v>
      </c>
      <c r="I1888" s="123">
        <f t="shared" si="922"/>
        <v>-348.53999999999951</v>
      </c>
      <c r="J1888" s="124">
        <f t="shared" si="923"/>
        <v>-8.4595383151261654</v>
      </c>
      <c r="K1888" s="125">
        <v>2581.625</v>
      </c>
      <c r="L1888" s="122">
        <v>2581.625</v>
      </c>
      <c r="M1888" s="123">
        <f t="shared" si="924"/>
        <v>0</v>
      </c>
      <c r="N1888" s="124">
        <f t="shared" si="935"/>
        <v>0</v>
      </c>
      <c r="O1888" s="125">
        <v>374.02800000000002</v>
      </c>
      <c r="P1888" s="122">
        <v>554.02800000000002</v>
      </c>
      <c r="Q1888" s="123">
        <f t="shared" si="925"/>
        <v>-180</v>
      </c>
      <c r="R1888" s="124">
        <f t="shared" si="937"/>
        <v>-32.489332669106972</v>
      </c>
      <c r="S1888" s="125">
        <v>815.89</v>
      </c>
      <c r="T1888" s="122">
        <v>984.43</v>
      </c>
      <c r="U1888" s="123">
        <f t="shared" si="933"/>
        <v>-168.53999999999996</v>
      </c>
      <c r="V1888" s="124">
        <f t="shared" si="934"/>
        <v>-17.120567231799107</v>
      </c>
      <c r="W1888" s="121" t="s">
        <v>10352</v>
      </c>
      <c r="X1888" s="122">
        <v>682</v>
      </c>
      <c r="Y1888" s="122">
        <v>832</v>
      </c>
      <c r="Z1888" s="123">
        <f t="shared" si="920"/>
        <v>-150</v>
      </c>
      <c r="AA1888" s="124">
        <f t="shared" si="936"/>
        <v>-18.028846153846153</v>
      </c>
      <c r="AB1888" s="28" t="s">
        <v>7491</v>
      </c>
      <c r="AC1888" s="122">
        <v>75</v>
      </c>
      <c r="AD1888" s="122">
        <v>75</v>
      </c>
      <c r="AE1888" s="123">
        <f t="shared" si="931"/>
        <v>0</v>
      </c>
      <c r="AF1888" s="29">
        <f t="shared" si="932"/>
        <v>0</v>
      </c>
      <c r="AG1888" s="28" t="s">
        <v>10353</v>
      </c>
      <c r="AH1888" s="122">
        <v>23</v>
      </c>
      <c r="AI1888" s="122">
        <v>21</v>
      </c>
      <c r="AJ1888" s="123">
        <f t="shared" si="938"/>
        <v>2</v>
      </c>
      <c r="AK1888" s="124">
        <f t="shared" si="939"/>
        <v>9.5238095238095237</v>
      </c>
      <c r="AL1888" s="28" t="s">
        <v>10354</v>
      </c>
      <c r="AM1888" s="122">
        <v>20</v>
      </c>
      <c r="AN1888" s="122">
        <v>40</v>
      </c>
      <c r="AO1888" s="123">
        <f t="shared" si="940"/>
        <v>-20</v>
      </c>
      <c r="AP1888" s="29">
        <f t="shared" si="941"/>
        <v>-50</v>
      </c>
      <c r="AQ1888" s="28" t="s">
        <v>10355</v>
      </c>
      <c r="AR1888" s="122">
        <v>10</v>
      </c>
      <c r="AS1888" s="122">
        <v>10</v>
      </c>
      <c r="AT1888" s="123">
        <f t="shared" si="942"/>
        <v>0</v>
      </c>
      <c r="AU1888" s="124">
        <f t="shared" si="943"/>
        <v>0</v>
      </c>
      <c r="AV1888" s="9" t="s">
        <v>10356</v>
      </c>
      <c r="AX1888" s="129"/>
      <c r="AY1888" s="139"/>
      <c r="AZ1888" s="139"/>
    </row>
    <row r="1889" spans="3:52" ht="50" customHeight="1">
      <c r="C1889" s="52" t="s">
        <v>6319</v>
      </c>
      <c r="D1889" s="130" t="s">
        <v>4315</v>
      </c>
      <c r="E1889" s="131" t="s">
        <v>6370</v>
      </c>
      <c r="F1889" s="132" t="s">
        <v>4316</v>
      </c>
      <c r="G1889" s="125">
        <v>2520.5419999999999</v>
      </c>
      <c r="H1889" s="122">
        <v>2595.2950000000001</v>
      </c>
      <c r="I1889" s="123">
        <f t="shared" si="922"/>
        <v>-74.753000000000156</v>
      </c>
      <c r="J1889" s="124">
        <f t="shared" si="923"/>
        <v>-2.8803276698795379</v>
      </c>
      <c r="K1889" s="125">
        <v>720.49099999999999</v>
      </c>
      <c r="L1889" s="122">
        <v>689.44</v>
      </c>
      <c r="M1889" s="123">
        <f t="shared" si="924"/>
        <v>31.050999999999931</v>
      </c>
      <c r="N1889" s="124">
        <f t="shared" si="935"/>
        <v>4.5038001856579148</v>
      </c>
      <c r="O1889" s="125">
        <v>106.337</v>
      </c>
      <c r="P1889" s="122">
        <v>106.32599999999999</v>
      </c>
      <c r="Q1889" s="123">
        <f t="shared" si="925"/>
        <v>1.1000000000009891E-2</v>
      </c>
      <c r="R1889" s="124">
        <f t="shared" si="937"/>
        <v>1.0345541071807358E-2</v>
      </c>
      <c r="S1889" s="125">
        <v>1693.7139999999999</v>
      </c>
      <c r="T1889" s="122">
        <v>1799.529</v>
      </c>
      <c r="U1889" s="123">
        <f t="shared" si="933"/>
        <v>-105.81500000000005</v>
      </c>
      <c r="V1889" s="124">
        <f t="shared" si="934"/>
        <v>-5.8801497502957742</v>
      </c>
      <c r="W1889" s="121" t="s">
        <v>7470</v>
      </c>
      <c r="X1889" s="122">
        <v>808</v>
      </c>
      <c r="Y1889" s="122">
        <v>887</v>
      </c>
      <c r="Z1889" s="123">
        <f t="shared" si="920"/>
        <v>-79</v>
      </c>
      <c r="AA1889" s="124">
        <f t="shared" si="936"/>
        <v>-8.9064261555806095</v>
      </c>
      <c r="AB1889" s="28" t="s">
        <v>10357</v>
      </c>
      <c r="AC1889" s="122">
        <v>636</v>
      </c>
      <c r="AD1889" s="122">
        <v>659</v>
      </c>
      <c r="AE1889" s="123">
        <f t="shared" si="931"/>
        <v>-23</v>
      </c>
      <c r="AF1889" s="29">
        <f t="shared" si="932"/>
        <v>-3.4901365705614569</v>
      </c>
      <c r="AG1889" s="28" t="s">
        <v>6467</v>
      </c>
      <c r="AH1889" s="122">
        <v>158</v>
      </c>
      <c r="AI1889" s="122">
        <v>160</v>
      </c>
      <c r="AJ1889" s="123">
        <f t="shared" si="938"/>
        <v>-2</v>
      </c>
      <c r="AK1889" s="124">
        <f t="shared" si="939"/>
        <v>-1.25</v>
      </c>
      <c r="AL1889" s="28" t="s">
        <v>8972</v>
      </c>
      <c r="AM1889" s="122">
        <v>13</v>
      </c>
      <c r="AN1889" s="122">
        <v>14</v>
      </c>
      <c r="AO1889" s="123">
        <f t="shared" si="940"/>
        <v>-1</v>
      </c>
      <c r="AP1889" s="29">
        <f t="shared" si="941"/>
        <v>-7.1428571428571423</v>
      </c>
      <c r="AQ1889" s="28" t="s">
        <v>10358</v>
      </c>
      <c r="AR1889" s="122">
        <v>11</v>
      </c>
      <c r="AS1889" s="122">
        <v>11</v>
      </c>
      <c r="AT1889" s="123">
        <f t="shared" si="942"/>
        <v>0</v>
      </c>
      <c r="AU1889" s="124">
        <f t="shared" si="943"/>
        <v>0</v>
      </c>
      <c r="AV1889" s="9" t="s">
        <v>12446</v>
      </c>
      <c r="AX1889" s="129"/>
      <c r="AY1889" s="139"/>
      <c r="AZ1889" s="139"/>
    </row>
    <row r="1890" spans="3:52" ht="50" customHeight="1">
      <c r="C1890" s="52" t="s">
        <v>6319</v>
      </c>
      <c r="D1890" s="130" t="s">
        <v>4317</v>
      </c>
      <c r="E1890" s="131" t="s">
        <v>6370</v>
      </c>
      <c r="F1890" s="132" t="s">
        <v>4318</v>
      </c>
      <c r="G1890" s="125">
        <v>1938.1880000000001</v>
      </c>
      <c r="H1890" s="122">
        <v>1931.04</v>
      </c>
      <c r="I1890" s="123">
        <f t="shared" si="922"/>
        <v>7.1480000000001382</v>
      </c>
      <c r="J1890" s="124">
        <f t="shared" si="923"/>
        <v>0.37016322810506974</v>
      </c>
      <c r="K1890" s="125">
        <v>1185.549</v>
      </c>
      <c r="L1890" s="122">
        <v>1184.549</v>
      </c>
      <c r="M1890" s="123">
        <f t="shared" si="924"/>
        <v>1</v>
      </c>
      <c r="N1890" s="124">
        <f t="shared" si="935"/>
        <v>8.4420315242341171E-2</v>
      </c>
      <c r="O1890" s="125">
        <v>135.03100000000001</v>
      </c>
      <c r="P1890" s="122">
        <v>134.881</v>
      </c>
      <c r="Q1890" s="123">
        <f t="shared" si="925"/>
        <v>0.15000000000000568</v>
      </c>
      <c r="R1890" s="124">
        <f t="shared" si="937"/>
        <v>0.11120913990851616</v>
      </c>
      <c r="S1890" s="125">
        <v>617.60799999999995</v>
      </c>
      <c r="T1890" s="122">
        <v>611.61</v>
      </c>
      <c r="U1890" s="123">
        <f t="shared" si="933"/>
        <v>5.9979999999999336</v>
      </c>
      <c r="V1890" s="124">
        <f t="shared" si="934"/>
        <v>0.98069030918394617</v>
      </c>
      <c r="W1890" s="121" t="s">
        <v>6466</v>
      </c>
      <c r="X1890" s="122">
        <v>183</v>
      </c>
      <c r="Y1890" s="122">
        <v>183</v>
      </c>
      <c r="Z1890" s="123">
        <f t="shared" si="920"/>
        <v>0</v>
      </c>
      <c r="AA1890" s="124">
        <f t="shared" si="936"/>
        <v>0</v>
      </c>
      <c r="AB1890" s="28" t="s">
        <v>10359</v>
      </c>
      <c r="AC1890" s="122">
        <v>142</v>
      </c>
      <c r="AD1890" s="122">
        <v>142</v>
      </c>
      <c r="AE1890" s="123">
        <f t="shared" si="931"/>
        <v>0</v>
      </c>
      <c r="AF1890" s="29">
        <f t="shared" si="932"/>
        <v>0</v>
      </c>
      <c r="AG1890" s="28" t="s">
        <v>10360</v>
      </c>
      <c r="AH1890" s="122">
        <v>116</v>
      </c>
      <c r="AI1890" s="122">
        <v>116</v>
      </c>
      <c r="AJ1890" s="123">
        <f t="shared" si="938"/>
        <v>0</v>
      </c>
      <c r="AK1890" s="124">
        <f t="shared" si="939"/>
        <v>0</v>
      </c>
      <c r="AL1890" s="28" t="s">
        <v>7336</v>
      </c>
      <c r="AM1890" s="122">
        <v>70</v>
      </c>
      <c r="AN1890" s="122">
        <v>70</v>
      </c>
      <c r="AO1890" s="123">
        <f t="shared" si="940"/>
        <v>0</v>
      </c>
      <c r="AP1890" s="29">
        <f t="shared" si="941"/>
        <v>0</v>
      </c>
      <c r="AQ1890" s="28" t="s">
        <v>7330</v>
      </c>
      <c r="AR1890" s="122">
        <v>33</v>
      </c>
      <c r="AS1890" s="122">
        <v>26</v>
      </c>
      <c r="AT1890" s="123">
        <f t="shared" si="942"/>
        <v>7</v>
      </c>
      <c r="AU1890" s="124">
        <f t="shared" si="943"/>
        <v>26.923076923076923</v>
      </c>
      <c r="AV1890" s="9" t="s">
        <v>12447</v>
      </c>
      <c r="AX1890" s="129"/>
      <c r="AY1890" s="139"/>
      <c r="AZ1890" s="139"/>
    </row>
    <row r="1891" spans="3:52" ht="50" customHeight="1">
      <c r="C1891" s="52" t="s">
        <v>6319</v>
      </c>
      <c r="D1891" s="130" t="s">
        <v>4319</v>
      </c>
      <c r="E1891" s="131" t="s">
        <v>6370</v>
      </c>
      <c r="F1891" s="132" t="s">
        <v>4320</v>
      </c>
      <c r="G1891" s="125">
        <v>2620.1379999999999</v>
      </c>
      <c r="H1891" s="122">
        <v>2687.46</v>
      </c>
      <c r="I1891" s="123">
        <f t="shared" si="922"/>
        <v>-67.322000000000116</v>
      </c>
      <c r="J1891" s="124">
        <f t="shared" si="923"/>
        <v>-2.5050419355078817</v>
      </c>
      <c r="K1891" s="125">
        <v>1555.6110000000001</v>
      </c>
      <c r="L1891" s="122">
        <v>1554.68</v>
      </c>
      <c r="M1891" s="123">
        <f t="shared" si="924"/>
        <v>0.93100000000004002</v>
      </c>
      <c r="N1891" s="124">
        <f t="shared" si="935"/>
        <v>5.9883705971649472E-2</v>
      </c>
      <c r="O1891" s="125">
        <v>14.558999999999999</v>
      </c>
      <c r="P1891" s="122">
        <v>14.555</v>
      </c>
      <c r="Q1891" s="123">
        <f t="shared" si="925"/>
        <v>3.9999999999995595E-3</v>
      </c>
      <c r="R1891" s="124">
        <f t="shared" si="937"/>
        <v>2.7481964960491649E-2</v>
      </c>
      <c r="S1891" s="125">
        <v>1049.9680000000001</v>
      </c>
      <c r="T1891" s="122">
        <v>1118.2249999999999</v>
      </c>
      <c r="U1891" s="123">
        <f t="shared" si="933"/>
        <v>-68.256999999999834</v>
      </c>
      <c r="V1891" s="124">
        <f t="shared" si="934"/>
        <v>-6.1040488273826679</v>
      </c>
      <c r="W1891" s="121" t="s">
        <v>7443</v>
      </c>
      <c r="X1891" s="122">
        <v>607</v>
      </c>
      <c r="Y1891" s="122">
        <v>633</v>
      </c>
      <c r="Z1891" s="123">
        <f t="shared" ref="Z1891:Z1941" si="944">X1891-Y1891</f>
        <v>-26</v>
      </c>
      <c r="AA1891" s="124">
        <f t="shared" si="936"/>
        <v>-4.1074249605055293</v>
      </c>
      <c r="AB1891" s="28" t="s">
        <v>10361</v>
      </c>
      <c r="AC1891" s="122">
        <v>148</v>
      </c>
      <c r="AD1891" s="122">
        <v>148</v>
      </c>
      <c r="AE1891" s="123">
        <f t="shared" si="931"/>
        <v>0</v>
      </c>
      <c r="AF1891" s="29">
        <f t="shared" si="932"/>
        <v>0</v>
      </c>
      <c r="AG1891" s="28" t="s">
        <v>7049</v>
      </c>
      <c r="AH1891" s="122">
        <v>97</v>
      </c>
      <c r="AI1891" s="122">
        <v>120</v>
      </c>
      <c r="AJ1891" s="123">
        <f t="shared" si="938"/>
        <v>-23</v>
      </c>
      <c r="AK1891" s="124">
        <f t="shared" si="939"/>
        <v>-19.166666666666668</v>
      </c>
      <c r="AL1891" s="28" t="s">
        <v>8937</v>
      </c>
      <c r="AM1891" s="122">
        <v>51</v>
      </c>
      <c r="AN1891" s="122">
        <v>61</v>
      </c>
      <c r="AO1891" s="123">
        <f t="shared" si="940"/>
        <v>-10</v>
      </c>
      <c r="AP1891" s="29">
        <f t="shared" si="941"/>
        <v>-16.393442622950818</v>
      </c>
      <c r="AQ1891" s="28" t="s">
        <v>6467</v>
      </c>
      <c r="AR1891" s="122">
        <v>49</v>
      </c>
      <c r="AS1891" s="122">
        <v>49</v>
      </c>
      <c r="AT1891" s="123">
        <f t="shared" si="942"/>
        <v>0</v>
      </c>
      <c r="AU1891" s="124">
        <f t="shared" si="943"/>
        <v>0</v>
      </c>
      <c r="AV1891" s="9" t="s">
        <v>12448</v>
      </c>
      <c r="AX1891" s="129"/>
      <c r="AY1891" s="139"/>
      <c r="AZ1891" s="139"/>
    </row>
    <row r="1892" spans="3:52" ht="50" customHeight="1">
      <c r="C1892" s="52" t="s">
        <v>6319</v>
      </c>
      <c r="D1892" s="130" t="s">
        <v>4321</v>
      </c>
      <c r="E1892" s="131" t="s">
        <v>6370</v>
      </c>
      <c r="F1892" s="132" t="s">
        <v>4322</v>
      </c>
      <c r="G1892" s="125">
        <v>6507.7460000000001</v>
      </c>
      <c r="H1892" s="122">
        <v>6578.1419999999998</v>
      </c>
      <c r="I1892" s="123">
        <f t="shared" si="922"/>
        <v>-70.395999999999731</v>
      </c>
      <c r="J1892" s="124">
        <f t="shared" si="923"/>
        <v>-1.0701502035073085</v>
      </c>
      <c r="K1892" s="125">
        <v>3391.3</v>
      </c>
      <c r="L1892" s="122">
        <v>3739</v>
      </c>
      <c r="M1892" s="123">
        <f t="shared" si="924"/>
        <v>-347.69999999999982</v>
      </c>
      <c r="N1892" s="124">
        <f t="shared" si="935"/>
        <v>-9.2992778817865691</v>
      </c>
      <c r="O1892" s="125">
        <v>851.7</v>
      </c>
      <c r="P1892" s="122">
        <v>851.2</v>
      </c>
      <c r="Q1892" s="123">
        <f t="shared" si="925"/>
        <v>0.5</v>
      </c>
      <c r="R1892" s="124">
        <f t="shared" si="937"/>
        <v>5.8740601503759399E-2</v>
      </c>
      <c r="S1892" s="125">
        <v>2264.7460000000001</v>
      </c>
      <c r="T1892" s="122">
        <v>1987.942</v>
      </c>
      <c r="U1892" s="123">
        <f t="shared" si="933"/>
        <v>276.80400000000009</v>
      </c>
      <c r="V1892" s="124">
        <f t="shared" si="934"/>
        <v>13.924148692466886</v>
      </c>
      <c r="W1892" s="121" t="s">
        <v>7346</v>
      </c>
      <c r="X1892" s="122">
        <v>1687</v>
      </c>
      <c r="Y1892" s="122">
        <v>1686</v>
      </c>
      <c r="Z1892" s="123">
        <f t="shared" si="944"/>
        <v>1</v>
      </c>
      <c r="AA1892" s="124">
        <f t="shared" si="936"/>
        <v>5.9311981020166077E-2</v>
      </c>
      <c r="AB1892" s="28" t="s">
        <v>6974</v>
      </c>
      <c r="AC1892" s="122">
        <v>249</v>
      </c>
      <c r="AD1892" s="122">
        <v>0</v>
      </c>
      <c r="AE1892" s="123">
        <f t="shared" si="931"/>
        <v>249</v>
      </c>
      <c r="AF1892" s="29" t="e">
        <f t="shared" si="932"/>
        <v>#DIV/0!</v>
      </c>
      <c r="AG1892" s="28" t="s">
        <v>10362</v>
      </c>
      <c r="AH1892" s="122">
        <v>199</v>
      </c>
      <c r="AI1892" s="122">
        <v>199</v>
      </c>
      <c r="AJ1892" s="123">
        <f t="shared" si="938"/>
        <v>0</v>
      </c>
      <c r="AK1892" s="124">
        <f t="shared" si="939"/>
        <v>0</v>
      </c>
      <c r="AL1892" s="28" t="s">
        <v>9352</v>
      </c>
      <c r="AM1892" s="122">
        <v>67</v>
      </c>
      <c r="AN1892" s="122">
        <v>48</v>
      </c>
      <c r="AO1892" s="123">
        <f t="shared" si="940"/>
        <v>19</v>
      </c>
      <c r="AP1892" s="29">
        <f t="shared" si="941"/>
        <v>39.583333333333329</v>
      </c>
      <c r="AQ1892" s="28" t="s">
        <v>10363</v>
      </c>
      <c r="AR1892" s="122">
        <v>56</v>
      </c>
      <c r="AS1892" s="122">
        <v>48</v>
      </c>
      <c r="AT1892" s="123">
        <f t="shared" si="942"/>
        <v>8</v>
      </c>
      <c r="AU1892" s="124">
        <f t="shared" si="943"/>
        <v>16.666666666666664</v>
      </c>
      <c r="AV1892" s="9" t="s">
        <v>12449</v>
      </c>
      <c r="AX1892" s="129"/>
      <c r="AY1892" s="139"/>
      <c r="AZ1892" s="139"/>
    </row>
    <row r="1893" spans="3:52" ht="50" customHeight="1">
      <c r="C1893" s="52" t="s">
        <v>6319</v>
      </c>
      <c r="D1893" s="130" t="s">
        <v>4323</v>
      </c>
      <c r="E1893" s="131" t="s">
        <v>6370</v>
      </c>
      <c r="F1893" s="132" t="s">
        <v>4324</v>
      </c>
      <c r="G1893" s="125">
        <v>2769.0990000000002</v>
      </c>
      <c r="H1893" s="122">
        <v>2696.5349999999999</v>
      </c>
      <c r="I1893" s="123">
        <f t="shared" si="922"/>
        <v>72.564000000000306</v>
      </c>
      <c r="J1893" s="124">
        <f t="shared" si="923"/>
        <v>2.6910090171275476</v>
      </c>
      <c r="K1893" s="125">
        <v>874.26700000000005</v>
      </c>
      <c r="L1893" s="122">
        <v>898.17499999999995</v>
      </c>
      <c r="M1893" s="123">
        <f t="shared" si="924"/>
        <v>-23.907999999999902</v>
      </c>
      <c r="N1893" s="124">
        <f t="shared" si="935"/>
        <v>-2.6618420686391744</v>
      </c>
      <c r="O1893" s="125">
        <v>920.86800000000005</v>
      </c>
      <c r="P1893" s="122">
        <v>872.71900000000005</v>
      </c>
      <c r="Q1893" s="123">
        <f t="shared" si="925"/>
        <v>48.149000000000001</v>
      </c>
      <c r="R1893" s="124">
        <f t="shared" si="937"/>
        <v>5.5171252144160947</v>
      </c>
      <c r="S1893" s="125">
        <v>973.96400000000006</v>
      </c>
      <c r="T1893" s="122">
        <v>925.64099999999996</v>
      </c>
      <c r="U1893" s="123">
        <f t="shared" si="933"/>
        <v>48.323000000000093</v>
      </c>
      <c r="V1893" s="124">
        <f t="shared" si="934"/>
        <v>5.2204904493210753</v>
      </c>
      <c r="W1893" s="121" t="s">
        <v>10364</v>
      </c>
      <c r="X1893" s="122">
        <v>382</v>
      </c>
      <c r="Y1893" s="122">
        <v>382</v>
      </c>
      <c r="Z1893" s="123">
        <f t="shared" si="944"/>
        <v>0</v>
      </c>
      <c r="AA1893" s="124">
        <f t="shared" si="936"/>
        <v>0</v>
      </c>
      <c r="AB1893" s="28" t="s">
        <v>7330</v>
      </c>
      <c r="AC1893" s="122">
        <v>265</v>
      </c>
      <c r="AD1893" s="122">
        <v>293</v>
      </c>
      <c r="AE1893" s="123">
        <f t="shared" si="931"/>
        <v>-28</v>
      </c>
      <c r="AF1893" s="29">
        <f t="shared" si="932"/>
        <v>-9.5563139931740615</v>
      </c>
      <c r="AG1893" s="28" t="s">
        <v>10365</v>
      </c>
      <c r="AH1893" s="122">
        <v>90</v>
      </c>
      <c r="AI1893" s="122">
        <v>50</v>
      </c>
      <c r="AJ1893" s="123">
        <f t="shared" si="938"/>
        <v>40</v>
      </c>
      <c r="AK1893" s="124">
        <f t="shared" si="939"/>
        <v>80</v>
      </c>
      <c r="AL1893" s="28" t="s">
        <v>10366</v>
      </c>
      <c r="AM1893" s="122">
        <v>73</v>
      </c>
      <c r="AN1893" s="122">
        <v>78</v>
      </c>
      <c r="AO1893" s="123">
        <f t="shared" si="940"/>
        <v>-5</v>
      </c>
      <c r="AP1893" s="29">
        <f t="shared" si="941"/>
        <v>-6.4102564102564097</v>
      </c>
      <c r="AQ1893" s="28" t="s">
        <v>10367</v>
      </c>
      <c r="AR1893" s="122">
        <v>56</v>
      </c>
      <c r="AS1893" s="122">
        <v>64</v>
      </c>
      <c r="AT1893" s="123">
        <f t="shared" si="942"/>
        <v>-8</v>
      </c>
      <c r="AU1893" s="124">
        <f t="shared" si="943"/>
        <v>-12.5</v>
      </c>
      <c r="AV1893" s="9" t="s">
        <v>12450</v>
      </c>
      <c r="AX1893" s="129"/>
      <c r="AY1893" s="139"/>
      <c r="AZ1893" s="139"/>
    </row>
    <row r="1894" spans="3:52" ht="50" customHeight="1">
      <c r="C1894" s="52" t="s">
        <v>6319</v>
      </c>
      <c r="D1894" s="106" t="s">
        <v>4325</v>
      </c>
      <c r="E1894" s="131" t="s">
        <v>6370</v>
      </c>
      <c r="F1894" s="108" t="s">
        <v>4326</v>
      </c>
      <c r="G1894" s="125">
        <v>5888.83</v>
      </c>
      <c r="H1894" s="122">
        <v>6168.8869999999997</v>
      </c>
      <c r="I1894" s="123">
        <f t="shared" si="922"/>
        <v>-280.05699999999979</v>
      </c>
      <c r="J1894" s="124">
        <f t="shared" si="923"/>
        <v>-4.5398302805676254</v>
      </c>
      <c r="K1894" s="125">
        <v>2580.85</v>
      </c>
      <c r="L1894" s="122">
        <v>2860.84</v>
      </c>
      <c r="M1894" s="123">
        <f t="shared" si="924"/>
        <v>-279.99000000000024</v>
      </c>
      <c r="N1894" s="124">
        <f t="shared" si="935"/>
        <v>-9.7869856405810953</v>
      </c>
      <c r="O1894" s="125">
        <v>1148.2529999999999</v>
      </c>
      <c r="P1894" s="122">
        <v>1148.011</v>
      </c>
      <c r="Q1894" s="123">
        <f t="shared" si="925"/>
        <v>0.2419999999999618</v>
      </c>
      <c r="R1894" s="124">
        <f t="shared" si="937"/>
        <v>2.1079937387356203E-2</v>
      </c>
      <c r="S1894" s="125">
        <v>2159.7269999999999</v>
      </c>
      <c r="T1894" s="122">
        <v>2160.0360000000001</v>
      </c>
      <c r="U1894" s="123">
        <f t="shared" si="933"/>
        <v>-0.30900000000019645</v>
      </c>
      <c r="V1894" s="124">
        <f t="shared" si="934"/>
        <v>-1.4305317133612425E-2</v>
      </c>
      <c r="W1894" s="121" t="s">
        <v>10368</v>
      </c>
      <c r="X1894" s="122">
        <v>1620</v>
      </c>
      <c r="Y1894" s="122">
        <v>1620</v>
      </c>
      <c r="Z1894" s="123">
        <f t="shared" si="944"/>
        <v>0</v>
      </c>
      <c r="AA1894" s="124">
        <f t="shared" si="936"/>
        <v>0</v>
      </c>
      <c r="AB1894" s="28" t="s">
        <v>10369</v>
      </c>
      <c r="AC1894" s="122">
        <v>132</v>
      </c>
      <c r="AD1894" s="122">
        <v>103</v>
      </c>
      <c r="AE1894" s="123">
        <f t="shared" si="931"/>
        <v>29</v>
      </c>
      <c r="AF1894" s="29">
        <f t="shared" si="932"/>
        <v>28.155339805825243</v>
      </c>
      <c r="AG1894" s="28" t="s">
        <v>8740</v>
      </c>
      <c r="AH1894" s="122">
        <v>112</v>
      </c>
      <c r="AI1894" s="122">
        <v>97</v>
      </c>
      <c r="AJ1894" s="123">
        <f t="shared" si="938"/>
        <v>15</v>
      </c>
      <c r="AK1894" s="124">
        <f t="shared" si="939"/>
        <v>15.463917525773196</v>
      </c>
      <c r="AL1894" s="28" t="s">
        <v>10370</v>
      </c>
      <c r="AM1894" s="122">
        <v>99</v>
      </c>
      <c r="AN1894" s="122">
        <v>99</v>
      </c>
      <c r="AO1894" s="123">
        <f t="shared" si="940"/>
        <v>0</v>
      </c>
      <c r="AP1894" s="29">
        <f t="shared" si="941"/>
        <v>0</v>
      </c>
      <c r="AQ1894" s="28" t="s">
        <v>10371</v>
      </c>
      <c r="AR1894" s="122">
        <v>57</v>
      </c>
      <c r="AS1894" s="122">
        <v>59</v>
      </c>
      <c r="AT1894" s="123">
        <f t="shared" si="942"/>
        <v>-2</v>
      </c>
      <c r="AU1894" s="124">
        <f t="shared" si="943"/>
        <v>-3.3898305084745761</v>
      </c>
      <c r="AV1894" s="9" t="s">
        <v>10372</v>
      </c>
      <c r="AX1894" s="129"/>
      <c r="AY1894" s="139"/>
      <c r="AZ1894" s="139"/>
    </row>
    <row r="1895" spans="3:52" ht="50" customHeight="1">
      <c r="C1895" s="52" t="s">
        <v>6319</v>
      </c>
      <c r="D1895" s="106" t="s">
        <v>4327</v>
      </c>
      <c r="E1895" s="131" t="s">
        <v>6370</v>
      </c>
      <c r="F1895" s="108" t="s">
        <v>4328</v>
      </c>
      <c r="G1895" s="125">
        <v>3295.788</v>
      </c>
      <c r="H1895" s="122">
        <v>3842.232</v>
      </c>
      <c r="I1895" s="123">
        <f t="shared" ref="I1895:I1958" si="945">G1895-H1895</f>
        <v>-546.44399999999996</v>
      </c>
      <c r="J1895" s="124">
        <f t="shared" ref="J1895:J1958" si="946">I1895/H1895*100</f>
        <v>-14.222045935799816</v>
      </c>
      <c r="K1895" s="125">
        <v>972.20399999999995</v>
      </c>
      <c r="L1895" s="122">
        <v>1368.2629999999999</v>
      </c>
      <c r="M1895" s="123">
        <f t="shared" ref="M1895:M1957" si="947">K1895-L1895</f>
        <v>-396.05899999999997</v>
      </c>
      <c r="N1895" s="124">
        <f t="shared" si="935"/>
        <v>-28.946116353361891</v>
      </c>
      <c r="O1895" s="125">
        <v>285.51600000000002</v>
      </c>
      <c r="P1895" s="122">
        <v>265.024</v>
      </c>
      <c r="Q1895" s="123">
        <f t="shared" ref="Q1895:Q1958" si="948">O1895-P1895</f>
        <v>20.492000000000019</v>
      </c>
      <c r="R1895" s="124">
        <f t="shared" si="937"/>
        <v>7.7321299203091112</v>
      </c>
      <c r="S1895" s="125">
        <v>2038.068</v>
      </c>
      <c r="T1895" s="122">
        <v>2208.9450000000002</v>
      </c>
      <c r="U1895" s="123">
        <f t="shared" si="933"/>
        <v>-170.87700000000018</v>
      </c>
      <c r="V1895" s="124">
        <f t="shared" si="934"/>
        <v>-7.7356837766445139</v>
      </c>
      <c r="W1895" s="121" t="s">
        <v>6930</v>
      </c>
      <c r="X1895" s="122">
        <v>1047</v>
      </c>
      <c r="Y1895" s="122">
        <v>1081</v>
      </c>
      <c r="Z1895" s="123">
        <f t="shared" si="944"/>
        <v>-34</v>
      </c>
      <c r="AA1895" s="124">
        <f t="shared" si="936"/>
        <v>-3.1452358926919519</v>
      </c>
      <c r="AB1895" s="28" t="s">
        <v>10370</v>
      </c>
      <c r="AC1895" s="122">
        <v>641</v>
      </c>
      <c r="AD1895" s="122">
        <v>691</v>
      </c>
      <c r="AE1895" s="123">
        <f t="shared" si="931"/>
        <v>-50</v>
      </c>
      <c r="AF1895" s="29">
        <f t="shared" si="932"/>
        <v>-7.2358900144717797</v>
      </c>
      <c r="AG1895" s="28" t="s">
        <v>10373</v>
      </c>
      <c r="AH1895" s="122">
        <v>155</v>
      </c>
      <c r="AI1895" s="122">
        <v>151</v>
      </c>
      <c r="AJ1895" s="123">
        <f t="shared" si="938"/>
        <v>4</v>
      </c>
      <c r="AK1895" s="124">
        <f t="shared" si="939"/>
        <v>2.6490066225165565</v>
      </c>
      <c r="AL1895" s="28" t="s">
        <v>10374</v>
      </c>
      <c r="AM1895" s="122">
        <v>42</v>
      </c>
      <c r="AN1895" s="122">
        <v>32</v>
      </c>
      <c r="AO1895" s="123">
        <f t="shared" si="940"/>
        <v>10</v>
      </c>
      <c r="AP1895" s="29">
        <f t="shared" si="941"/>
        <v>31.25</v>
      </c>
      <c r="AQ1895" s="28" t="s">
        <v>10375</v>
      </c>
      <c r="AR1895" s="122">
        <v>34</v>
      </c>
      <c r="AS1895" s="122">
        <v>132</v>
      </c>
      <c r="AT1895" s="123">
        <f t="shared" si="942"/>
        <v>-98</v>
      </c>
      <c r="AU1895" s="124">
        <f t="shared" si="943"/>
        <v>-74.242424242424249</v>
      </c>
      <c r="AV1895" s="9" t="s">
        <v>12451</v>
      </c>
      <c r="AX1895" s="129"/>
      <c r="AY1895" s="139"/>
      <c r="AZ1895" s="139"/>
    </row>
    <row r="1896" spans="3:52" ht="50" customHeight="1">
      <c r="C1896" s="52" t="s">
        <v>6319</v>
      </c>
      <c r="D1896" s="130" t="s">
        <v>4329</v>
      </c>
      <c r="E1896" s="131" t="s">
        <v>6370</v>
      </c>
      <c r="F1896" s="132" t="s">
        <v>4330</v>
      </c>
      <c r="G1896" s="125">
        <v>3057.49</v>
      </c>
      <c r="H1896" s="122">
        <v>2940.3029999999999</v>
      </c>
      <c r="I1896" s="123">
        <f t="shared" si="945"/>
        <v>117.1869999999999</v>
      </c>
      <c r="J1896" s="124">
        <f t="shared" si="946"/>
        <v>3.9855416261521315</v>
      </c>
      <c r="K1896" s="125">
        <v>1551.691</v>
      </c>
      <c r="L1896" s="122">
        <v>1450.0630000000001</v>
      </c>
      <c r="M1896" s="123">
        <f t="shared" si="947"/>
        <v>101.62799999999993</v>
      </c>
      <c r="N1896" s="124">
        <f t="shared" si="935"/>
        <v>7.0085230779628134</v>
      </c>
      <c r="O1896" s="125">
        <v>44.048999999999999</v>
      </c>
      <c r="P1896" s="122">
        <v>44.036000000000001</v>
      </c>
      <c r="Q1896" s="123">
        <f t="shared" si="948"/>
        <v>1.2999999999998124E-2</v>
      </c>
      <c r="R1896" s="124">
        <f t="shared" si="937"/>
        <v>2.9521300753924343E-2</v>
      </c>
      <c r="S1896" s="125">
        <v>1461.75</v>
      </c>
      <c r="T1896" s="122">
        <v>1510</v>
      </c>
      <c r="U1896" s="123">
        <f t="shared" si="933"/>
        <v>-48.25</v>
      </c>
      <c r="V1896" s="124">
        <f t="shared" si="934"/>
        <v>-3.1953642384105958</v>
      </c>
      <c r="W1896" s="121" t="s">
        <v>7346</v>
      </c>
      <c r="X1896" s="122">
        <v>1140</v>
      </c>
      <c r="Y1896" s="122">
        <v>1140</v>
      </c>
      <c r="Z1896" s="123">
        <f t="shared" si="944"/>
        <v>0</v>
      </c>
      <c r="AA1896" s="124">
        <f t="shared" si="936"/>
        <v>0</v>
      </c>
      <c r="AB1896" s="28" t="s">
        <v>10376</v>
      </c>
      <c r="AC1896" s="122">
        <v>110</v>
      </c>
      <c r="AD1896" s="122">
        <v>167</v>
      </c>
      <c r="AE1896" s="123">
        <f t="shared" si="931"/>
        <v>-57</v>
      </c>
      <c r="AF1896" s="29">
        <f t="shared" si="932"/>
        <v>-34.131736526946113</v>
      </c>
      <c r="AG1896" s="28" t="s">
        <v>10377</v>
      </c>
      <c r="AH1896" s="122">
        <v>89</v>
      </c>
      <c r="AI1896" s="122">
        <v>95</v>
      </c>
      <c r="AJ1896" s="123">
        <f t="shared" si="938"/>
        <v>-6</v>
      </c>
      <c r="AK1896" s="124">
        <f t="shared" si="939"/>
        <v>-6.3157894736842106</v>
      </c>
      <c r="AL1896" s="28" t="s">
        <v>10378</v>
      </c>
      <c r="AM1896" s="122">
        <v>80</v>
      </c>
      <c r="AN1896" s="122">
        <v>0</v>
      </c>
      <c r="AO1896" s="123">
        <f t="shared" si="940"/>
        <v>80</v>
      </c>
      <c r="AP1896" s="29" t="e">
        <f t="shared" si="941"/>
        <v>#DIV/0!</v>
      </c>
      <c r="AQ1896" s="28" t="s">
        <v>10371</v>
      </c>
      <c r="AR1896" s="122">
        <v>18</v>
      </c>
      <c r="AS1896" s="122">
        <v>18</v>
      </c>
      <c r="AT1896" s="123">
        <f t="shared" si="942"/>
        <v>0</v>
      </c>
      <c r="AU1896" s="124">
        <f t="shared" si="943"/>
        <v>0</v>
      </c>
      <c r="AV1896" s="9" t="s">
        <v>12452</v>
      </c>
      <c r="AX1896" s="129"/>
      <c r="AY1896" s="139"/>
      <c r="AZ1896" s="139"/>
    </row>
    <row r="1897" spans="3:52" ht="50" customHeight="1">
      <c r="C1897" s="52" t="s">
        <v>6319</v>
      </c>
      <c r="D1897" s="130" t="s">
        <v>4331</v>
      </c>
      <c r="E1897" s="131" t="s">
        <v>6370</v>
      </c>
      <c r="F1897" s="132" t="s">
        <v>4332</v>
      </c>
      <c r="G1897" s="125">
        <v>745.71299999999997</v>
      </c>
      <c r="H1897" s="122">
        <v>782.63699999999994</v>
      </c>
      <c r="I1897" s="123">
        <f t="shared" si="945"/>
        <v>-36.923999999999978</v>
      </c>
      <c r="J1897" s="124">
        <f t="shared" si="946"/>
        <v>-4.7178960360933591</v>
      </c>
      <c r="K1897" s="125">
        <v>324.28500000000003</v>
      </c>
      <c r="L1897" s="122">
        <v>484.25799999999998</v>
      </c>
      <c r="M1897" s="123">
        <f t="shared" si="947"/>
        <v>-159.97299999999996</v>
      </c>
      <c r="N1897" s="124">
        <f t="shared" si="935"/>
        <v>-33.034663340615943</v>
      </c>
      <c r="O1897" s="125">
        <v>78.031999999999996</v>
      </c>
      <c r="P1897" s="122">
        <v>77.831999999999994</v>
      </c>
      <c r="Q1897" s="123">
        <f t="shared" si="948"/>
        <v>0.20000000000000284</v>
      </c>
      <c r="R1897" s="124">
        <f t="shared" si="937"/>
        <v>0.25696371672320234</v>
      </c>
      <c r="S1897" s="125">
        <v>343.39600000000002</v>
      </c>
      <c r="T1897" s="122">
        <v>220.547</v>
      </c>
      <c r="U1897" s="123">
        <f t="shared" si="933"/>
        <v>122.84900000000002</v>
      </c>
      <c r="V1897" s="124">
        <f t="shared" si="934"/>
        <v>55.701959219576793</v>
      </c>
      <c r="W1897" s="121" t="s">
        <v>10379</v>
      </c>
      <c r="X1897" s="122">
        <v>157</v>
      </c>
      <c r="Y1897" s="122">
        <v>119</v>
      </c>
      <c r="Z1897" s="123">
        <f t="shared" si="944"/>
        <v>38</v>
      </c>
      <c r="AA1897" s="124">
        <f t="shared" si="936"/>
        <v>31.932773109243694</v>
      </c>
      <c r="AB1897" s="28" t="s">
        <v>10370</v>
      </c>
      <c r="AC1897" s="122">
        <v>140</v>
      </c>
      <c r="AD1897" s="122">
        <v>55</v>
      </c>
      <c r="AE1897" s="123">
        <f t="shared" si="931"/>
        <v>85</v>
      </c>
      <c r="AF1897" s="29">
        <f t="shared" si="932"/>
        <v>154.54545454545453</v>
      </c>
      <c r="AG1897" s="28" t="s">
        <v>6467</v>
      </c>
      <c r="AH1897" s="122">
        <v>26</v>
      </c>
      <c r="AI1897" s="122">
        <v>26</v>
      </c>
      <c r="AJ1897" s="123">
        <f t="shared" si="938"/>
        <v>0</v>
      </c>
      <c r="AK1897" s="124">
        <f t="shared" si="939"/>
        <v>0</v>
      </c>
      <c r="AL1897" s="28" t="s">
        <v>7445</v>
      </c>
      <c r="AM1897" s="122">
        <v>14</v>
      </c>
      <c r="AN1897" s="122">
        <v>14</v>
      </c>
      <c r="AO1897" s="123">
        <f t="shared" si="940"/>
        <v>0</v>
      </c>
      <c r="AP1897" s="29">
        <f t="shared" si="941"/>
        <v>0</v>
      </c>
      <c r="AQ1897" s="28" t="s">
        <v>7354</v>
      </c>
      <c r="AR1897" s="122">
        <v>5</v>
      </c>
      <c r="AS1897" s="122">
        <v>5</v>
      </c>
      <c r="AT1897" s="123">
        <f t="shared" si="942"/>
        <v>0</v>
      </c>
      <c r="AU1897" s="124">
        <f t="shared" si="943"/>
        <v>0</v>
      </c>
      <c r="AV1897" s="9" t="s">
        <v>12453</v>
      </c>
      <c r="AX1897" s="129"/>
      <c r="AY1897" s="139"/>
      <c r="AZ1897" s="139"/>
    </row>
    <row r="1898" spans="3:52" ht="50" customHeight="1">
      <c r="C1898" s="52" t="s">
        <v>6319</v>
      </c>
      <c r="D1898" s="130" t="s">
        <v>4333</v>
      </c>
      <c r="E1898" s="131" t="s">
        <v>6370</v>
      </c>
      <c r="F1898" s="132" t="s">
        <v>4334</v>
      </c>
      <c r="G1898" s="125">
        <v>5927.5529999999999</v>
      </c>
      <c r="H1898" s="122">
        <v>5912.3130000000001</v>
      </c>
      <c r="I1898" s="123">
        <f t="shared" si="945"/>
        <v>15.239999999999782</v>
      </c>
      <c r="J1898" s="124">
        <f t="shared" si="946"/>
        <v>0.25776713783589911</v>
      </c>
      <c r="K1898" s="125">
        <v>1846.423</v>
      </c>
      <c r="L1898" s="122">
        <v>1836.672</v>
      </c>
      <c r="M1898" s="123">
        <f t="shared" si="947"/>
        <v>9.7509999999999764</v>
      </c>
      <c r="N1898" s="124">
        <f t="shared" si="935"/>
        <v>0.53090589936580812</v>
      </c>
      <c r="O1898" s="125">
        <v>683.97500000000002</v>
      </c>
      <c r="P1898" s="122">
        <v>681.22500000000002</v>
      </c>
      <c r="Q1898" s="123">
        <f t="shared" si="948"/>
        <v>2.75</v>
      </c>
      <c r="R1898" s="124">
        <f t="shared" si="937"/>
        <v>0.40368453888216077</v>
      </c>
      <c r="S1898" s="125">
        <v>3397.1550000000002</v>
      </c>
      <c r="T1898" s="122">
        <v>3394.4160000000002</v>
      </c>
      <c r="U1898" s="123">
        <f t="shared" si="933"/>
        <v>2.7390000000000327</v>
      </c>
      <c r="V1898" s="124">
        <f t="shared" si="934"/>
        <v>8.0691347200815472E-2</v>
      </c>
      <c r="W1898" s="121" t="s">
        <v>10380</v>
      </c>
      <c r="X1898" s="122">
        <v>1444</v>
      </c>
      <c r="Y1898" s="122">
        <v>1360</v>
      </c>
      <c r="Z1898" s="123">
        <f t="shared" si="944"/>
        <v>84</v>
      </c>
      <c r="AA1898" s="124">
        <f t="shared" si="936"/>
        <v>6.1764705882352944</v>
      </c>
      <c r="AB1898" s="28" t="s">
        <v>10381</v>
      </c>
      <c r="AC1898" s="122">
        <v>876</v>
      </c>
      <c r="AD1898" s="122">
        <v>875</v>
      </c>
      <c r="AE1898" s="123">
        <f t="shared" si="931"/>
        <v>1</v>
      </c>
      <c r="AF1898" s="29">
        <f t="shared" si="932"/>
        <v>0.1142857142857143</v>
      </c>
      <c r="AG1898" s="28" t="s">
        <v>10382</v>
      </c>
      <c r="AH1898" s="122">
        <v>410</v>
      </c>
      <c r="AI1898" s="122">
        <v>497</v>
      </c>
      <c r="AJ1898" s="123">
        <f t="shared" si="938"/>
        <v>-87</v>
      </c>
      <c r="AK1898" s="124">
        <f t="shared" si="939"/>
        <v>-17.505030181086521</v>
      </c>
      <c r="AL1898" s="28" t="s">
        <v>10383</v>
      </c>
      <c r="AM1898" s="122">
        <v>285</v>
      </c>
      <c r="AN1898" s="122">
        <v>284</v>
      </c>
      <c r="AO1898" s="123">
        <f t="shared" si="940"/>
        <v>1</v>
      </c>
      <c r="AP1898" s="29">
        <f t="shared" si="941"/>
        <v>0.35211267605633806</v>
      </c>
      <c r="AQ1898" s="28" t="s">
        <v>10384</v>
      </c>
      <c r="AR1898" s="122">
        <v>128</v>
      </c>
      <c r="AS1898" s="122">
        <v>128</v>
      </c>
      <c r="AT1898" s="123">
        <f t="shared" si="942"/>
        <v>0</v>
      </c>
      <c r="AU1898" s="124">
        <f t="shared" si="943"/>
        <v>0</v>
      </c>
      <c r="AV1898" s="9" t="s">
        <v>12454</v>
      </c>
      <c r="AX1898" s="129"/>
      <c r="AY1898" s="139"/>
      <c r="AZ1898" s="139"/>
    </row>
    <row r="1899" spans="3:52" ht="50" customHeight="1">
      <c r="C1899" s="52" t="s">
        <v>6319</v>
      </c>
      <c r="D1899" s="130" t="s">
        <v>4335</v>
      </c>
      <c r="E1899" s="131" t="s">
        <v>6370</v>
      </c>
      <c r="F1899" s="132" t="s">
        <v>671</v>
      </c>
      <c r="G1899" s="125">
        <v>3433.6219999999998</v>
      </c>
      <c r="H1899" s="122">
        <v>3634.1439999999998</v>
      </c>
      <c r="I1899" s="123">
        <f t="shared" si="945"/>
        <v>-200.52199999999993</v>
      </c>
      <c r="J1899" s="124">
        <f t="shared" si="946"/>
        <v>-5.5177230181302654</v>
      </c>
      <c r="K1899" s="125">
        <v>820.995</v>
      </c>
      <c r="L1899" s="122">
        <v>820.38900000000001</v>
      </c>
      <c r="M1899" s="123">
        <f t="shared" si="947"/>
        <v>0.60599999999999454</v>
      </c>
      <c r="N1899" s="124">
        <f t="shared" si="935"/>
        <v>7.3867397051885691E-2</v>
      </c>
      <c r="O1899" s="125">
        <v>1247.021</v>
      </c>
      <c r="P1899" s="122">
        <v>1405.981</v>
      </c>
      <c r="Q1899" s="123">
        <f t="shared" si="948"/>
        <v>-158.96000000000004</v>
      </c>
      <c r="R1899" s="124">
        <f t="shared" si="937"/>
        <v>-11.305984931517569</v>
      </c>
      <c r="S1899" s="125">
        <v>1365.606</v>
      </c>
      <c r="T1899" s="122">
        <v>1407.7739999999999</v>
      </c>
      <c r="U1899" s="123">
        <f t="shared" si="933"/>
        <v>-42.167999999999893</v>
      </c>
      <c r="V1899" s="124">
        <f t="shared" si="934"/>
        <v>-2.995367154102853</v>
      </c>
      <c r="W1899" s="121" t="s">
        <v>6930</v>
      </c>
      <c r="X1899" s="122">
        <v>944</v>
      </c>
      <c r="Y1899" s="122">
        <v>965</v>
      </c>
      <c r="Z1899" s="123">
        <f t="shared" si="944"/>
        <v>-21</v>
      </c>
      <c r="AA1899" s="124">
        <f t="shared" si="936"/>
        <v>-2.1761658031088085</v>
      </c>
      <c r="AB1899" s="28" t="s">
        <v>7333</v>
      </c>
      <c r="AC1899" s="122">
        <v>285</v>
      </c>
      <c r="AD1899" s="122">
        <v>292</v>
      </c>
      <c r="AE1899" s="123">
        <f t="shared" si="931"/>
        <v>-7</v>
      </c>
      <c r="AF1899" s="29">
        <f t="shared" si="932"/>
        <v>-2.3972602739726026</v>
      </c>
      <c r="AG1899" s="28" t="s">
        <v>10385</v>
      </c>
      <c r="AH1899" s="122">
        <v>105</v>
      </c>
      <c r="AI1899" s="122">
        <v>120</v>
      </c>
      <c r="AJ1899" s="123">
        <f t="shared" si="938"/>
        <v>-15</v>
      </c>
      <c r="AK1899" s="124">
        <f t="shared" si="939"/>
        <v>-12.5</v>
      </c>
      <c r="AL1899" s="28" t="s">
        <v>10386</v>
      </c>
      <c r="AM1899" s="122">
        <v>28</v>
      </c>
      <c r="AN1899" s="122">
        <v>28</v>
      </c>
      <c r="AO1899" s="123">
        <f t="shared" si="940"/>
        <v>0</v>
      </c>
      <c r="AP1899" s="29">
        <f t="shared" si="941"/>
        <v>0</v>
      </c>
      <c r="AQ1899" s="28" t="s">
        <v>7582</v>
      </c>
      <c r="AR1899" s="122">
        <v>3</v>
      </c>
      <c r="AS1899" s="122">
        <v>3</v>
      </c>
      <c r="AT1899" s="123">
        <f t="shared" si="942"/>
        <v>0</v>
      </c>
      <c r="AU1899" s="124">
        <f t="shared" si="943"/>
        <v>0</v>
      </c>
      <c r="AV1899" s="9" t="s">
        <v>12455</v>
      </c>
      <c r="AX1899" s="129"/>
      <c r="AY1899" s="139"/>
      <c r="AZ1899" s="139"/>
    </row>
    <row r="1900" spans="3:52" ht="50" customHeight="1">
      <c r="C1900" s="52" t="s">
        <v>6319</v>
      </c>
      <c r="D1900" s="130" t="s">
        <v>4336</v>
      </c>
      <c r="E1900" s="131" t="s">
        <v>6370</v>
      </c>
      <c r="F1900" s="132" t="s">
        <v>4337</v>
      </c>
      <c r="G1900" s="125">
        <v>3896.0369999999998</v>
      </c>
      <c r="H1900" s="122">
        <v>3910.268</v>
      </c>
      <c r="I1900" s="123">
        <f t="shared" si="945"/>
        <v>-14.231000000000222</v>
      </c>
      <c r="J1900" s="124">
        <f t="shared" si="946"/>
        <v>-0.36393924917678844</v>
      </c>
      <c r="K1900" s="125">
        <v>997.19899999999996</v>
      </c>
      <c r="L1900" s="122">
        <v>996.76900000000001</v>
      </c>
      <c r="M1900" s="123">
        <f t="shared" si="947"/>
        <v>0.42999999999994998</v>
      </c>
      <c r="N1900" s="124">
        <f t="shared" si="935"/>
        <v>4.3139383347591063E-2</v>
      </c>
      <c r="O1900" s="125">
        <v>721.30100000000004</v>
      </c>
      <c r="P1900" s="122">
        <v>719.51099999999997</v>
      </c>
      <c r="Q1900" s="123">
        <f t="shared" si="948"/>
        <v>1.7900000000000773</v>
      </c>
      <c r="R1900" s="124">
        <f t="shared" si="937"/>
        <v>0.24878007424487983</v>
      </c>
      <c r="S1900" s="125">
        <v>2177.5369999999998</v>
      </c>
      <c r="T1900" s="122">
        <v>2193.9879999999998</v>
      </c>
      <c r="U1900" s="123">
        <f t="shared" si="933"/>
        <v>-16.451000000000022</v>
      </c>
      <c r="V1900" s="124">
        <f t="shared" si="934"/>
        <v>-0.74982178571624014</v>
      </c>
      <c r="W1900" s="121" t="s">
        <v>6930</v>
      </c>
      <c r="X1900" s="122">
        <v>1100</v>
      </c>
      <c r="Y1900" s="122">
        <v>1100</v>
      </c>
      <c r="Z1900" s="123">
        <f t="shared" si="944"/>
        <v>0</v>
      </c>
      <c r="AA1900" s="124">
        <f t="shared" si="936"/>
        <v>0</v>
      </c>
      <c r="AB1900" s="28" t="s">
        <v>6466</v>
      </c>
      <c r="AC1900" s="122">
        <v>628</v>
      </c>
      <c r="AD1900" s="122">
        <v>626</v>
      </c>
      <c r="AE1900" s="123">
        <f t="shared" si="931"/>
        <v>2</v>
      </c>
      <c r="AF1900" s="29">
        <f t="shared" si="932"/>
        <v>0.31948881789137379</v>
      </c>
      <c r="AG1900" s="28" t="s">
        <v>10360</v>
      </c>
      <c r="AH1900" s="122">
        <v>205</v>
      </c>
      <c r="AI1900" s="122">
        <v>205</v>
      </c>
      <c r="AJ1900" s="123">
        <f t="shared" si="938"/>
        <v>0</v>
      </c>
      <c r="AK1900" s="124">
        <f t="shared" si="939"/>
        <v>0</v>
      </c>
      <c r="AL1900" s="28" t="s">
        <v>10387</v>
      </c>
      <c r="AM1900" s="122">
        <v>52</v>
      </c>
      <c r="AN1900" s="122">
        <v>66</v>
      </c>
      <c r="AO1900" s="123">
        <f t="shared" si="940"/>
        <v>-14</v>
      </c>
      <c r="AP1900" s="29">
        <f t="shared" si="941"/>
        <v>-21.212121212121211</v>
      </c>
      <c r="AQ1900" s="28" t="s">
        <v>10388</v>
      </c>
      <c r="AR1900" s="122">
        <v>48</v>
      </c>
      <c r="AS1900" s="122">
        <v>41</v>
      </c>
      <c r="AT1900" s="123">
        <f t="shared" si="942"/>
        <v>7</v>
      </c>
      <c r="AU1900" s="124">
        <f t="shared" si="943"/>
        <v>17.073170731707318</v>
      </c>
      <c r="AV1900" s="9" t="s">
        <v>12456</v>
      </c>
      <c r="AX1900" s="129"/>
      <c r="AY1900" s="139"/>
      <c r="AZ1900" s="139"/>
    </row>
    <row r="1901" spans="3:52" ht="50" customHeight="1">
      <c r="C1901" s="52" t="s">
        <v>6319</v>
      </c>
      <c r="D1901" s="130" t="s">
        <v>4338</v>
      </c>
      <c r="E1901" s="131" t="s">
        <v>6370</v>
      </c>
      <c r="F1901" s="132" t="s">
        <v>4339</v>
      </c>
      <c r="G1901" s="125">
        <v>5013.97</v>
      </c>
      <c r="H1901" s="122">
        <v>5100.4089999999997</v>
      </c>
      <c r="I1901" s="123">
        <f t="shared" si="945"/>
        <v>-86.438999999999396</v>
      </c>
      <c r="J1901" s="124">
        <f t="shared" si="946"/>
        <v>-1.6947464409226671</v>
      </c>
      <c r="K1901" s="125">
        <v>2073.48</v>
      </c>
      <c r="L1901" s="122">
        <v>2065.3159999999998</v>
      </c>
      <c r="M1901" s="123">
        <f t="shared" si="947"/>
        <v>8.1640000000002146</v>
      </c>
      <c r="N1901" s="124">
        <f t="shared" si="935"/>
        <v>0.39529059959832857</v>
      </c>
      <c r="O1901" s="125">
        <v>729.92700000000002</v>
      </c>
      <c r="P1901" s="122">
        <v>729.404</v>
      </c>
      <c r="Q1901" s="123">
        <f t="shared" si="948"/>
        <v>0.52300000000002456</v>
      </c>
      <c r="R1901" s="124">
        <f t="shared" si="937"/>
        <v>7.1702376186588576E-2</v>
      </c>
      <c r="S1901" s="125">
        <v>2210.5630000000001</v>
      </c>
      <c r="T1901" s="122">
        <v>2305.6889999999999</v>
      </c>
      <c r="U1901" s="123">
        <f t="shared" si="933"/>
        <v>-95.125999999999749</v>
      </c>
      <c r="V1901" s="124">
        <f t="shared" si="934"/>
        <v>-4.1257081939498237</v>
      </c>
      <c r="W1901" s="121" t="s">
        <v>10370</v>
      </c>
      <c r="X1901" s="122">
        <v>1302</v>
      </c>
      <c r="Y1901" s="122">
        <v>1301</v>
      </c>
      <c r="Z1901" s="123">
        <f t="shared" si="944"/>
        <v>1</v>
      </c>
      <c r="AA1901" s="124">
        <f t="shared" si="936"/>
        <v>7.6863950807071479E-2</v>
      </c>
      <c r="AB1901" s="28" t="s">
        <v>10389</v>
      </c>
      <c r="AC1901" s="122">
        <v>726</v>
      </c>
      <c r="AD1901" s="122">
        <v>800</v>
      </c>
      <c r="AE1901" s="123">
        <f t="shared" si="931"/>
        <v>-74</v>
      </c>
      <c r="AF1901" s="29">
        <f t="shared" si="932"/>
        <v>-9.25</v>
      </c>
      <c r="AG1901" s="28" t="s">
        <v>10390</v>
      </c>
      <c r="AH1901" s="122">
        <v>64</v>
      </c>
      <c r="AI1901" s="122">
        <v>71</v>
      </c>
      <c r="AJ1901" s="123">
        <f t="shared" si="938"/>
        <v>-7</v>
      </c>
      <c r="AK1901" s="124">
        <f t="shared" si="939"/>
        <v>-9.8591549295774641</v>
      </c>
      <c r="AL1901" s="28" t="s">
        <v>10391</v>
      </c>
      <c r="AM1901" s="122">
        <v>27</v>
      </c>
      <c r="AN1901" s="122">
        <v>24</v>
      </c>
      <c r="AO1901" s="123">
        <f t="shared" si="940"/>
        <v>3</v>
      </c>
      <c r="AP1901" s="29">
        <f t="shared" si="941"/>
        <v>12.5</v>
      </c>
      <c r="AQ1901" s="28" t="s">
        <v>10392</v>
      </c>
      <c r="AR1901" s="122">
        <v>26</v>
      </c>
      <c r="AS1901" s="122">
        <v>45</v>
      </c>
      <c r="AT1901" s="123">
        <f t="shared" si="942"/>
        <v>-19</v>
      </c>
      <c r="AU1901" s="124">
        <f t="shared" si="943"/>
        <v>-42.222222222222221</v>
      </c>
      <c r="AV1901" s="9" t="s">
        <v>12457</v>
      </c>
      <c r="AX1901" s="129"/>
      <c r="AY1901" s="139"/>
      <c r="AZ1901" s="139"/>
    </row>
    <row r="1902" spans="3:52" ht="50" customHeight="1">
      <c r="C1902" s="52" t="s">
        <v>6319</v>
      </c>
      <c r="D1902" s="130" t="s">
        <v>4340</v>
      </c>
      <c r="E1902" s="131" t="s">
        <v>6370</v>
      </c>
      <c r="F1902" s="132" t="s">
        <v>3614</v>
      </c>
      <c r="G1902" s="125">
        <v>2246.5149999999999</v>
      </c>
      <c r="H1902" s="122">
        <v>2110.7240000000002</v>
      </c>
      <c r="I1902" s="123">
        <f t="shared" si="945"/>
        <v>135.79099999999971</v>
      </c>
      <c r="J1902" s="124">
        <f t="shared" si="946"/>
        <v>6.4333849427968648</v>
      </c>
      <c r="K1902" s="125">
        <v>1565.826</v>
      </c>
      <c r="L1902" s="122">
        <v>1571.56</v>
      </c>
      <c r="M1902" s="123">
        <f t="shared" si="947"/>
        <v>-5.7339999999999236</v>
      </c>
      <c r="N1902" s="124">
        <f t="shared" si="935"/>
        <v>-0.36486039349435739</v>
      </c>
      <c r="O1902" s="125">
        <v>235.935</v>
      </c>
      <c r="P1902" s="122">
        <v>235.845</v>
      </c>
      <c r="Q1902" s="123">
        <f t="shared" si="948"/>
        <v>9.0000000000003411E-2</v>
      </c>
      <c r="R1902" s="124">
        <f t="shared" si="937"/>
        <v>3.8160656363290892E-2</v>
      </c>
      <c r="S1902" s="125">
        <v>444.75400000000002</v>
      </c>
      <c r="T1902" s="122">
        <v>303.31900000000002</v>
      </c>
      <c r="U1902" s="123">
        <f t="shared" si="933"/>
        <v>141.435</v>
      </c>
      <c r="V1902" s="124">
        <f t="shared" si="934"/>
        <v>46.629126431248949</v>
      </c>
      <c r="W1902" s="121" t="s">
        <v>10393</v>
      </c>
      <c r="X1902" s="122">
        <v>358</v>
      </c>
      <c r="Y1902" s="122">
        <v>220</v>
      </c>
      <c r="Z1902" s="123">
        <f t="shared" si="944"/>
        <v>138</v>
      </c>
      <c r="AA1902" s="124">
        <f t="shared" si="936"/>
        <v>62.727272727272734</v>
      </c>
      <c r="AB1902" s="28" t="s">
        <v>10394</v>
      </c>
      <c r="AC1902" s="122">
        <v>26</v>
      </c>
      <c r="AD1902" s="122">
        <v>25</v>
      </c>
      <c r="AE1902" s="123">
        <f t="shared" si="931"/>
        <v>1</v>
      </c>
      <c r="AF1902" s="29">
        <f t="shared" si="932"/>
        <v>4</v>
      </c>
      <c r="AG1902" s="28" t="s">
        <v>10395</v>
      </c>
      <c r="AH1902" s="122">
        <v>24</v>
      </c>
      <c r="AI1902" s="122">
        <v>25</v>
      </c>
      <c r="AJ1902" s="123">
        <f t="shared" si="938"/>
        <v>-1</v>
      </c>
      <c r="AK1902" s="124">
        <f t="shared" si="939"/>
        <v>-4</v>
      </c>
      <c r="AL1902" s="28" t="s">
        <v>9350</v>
      </c>
      <c r="AM1902" s="122">
        <v>12</v>
      </c>
      <c r="AN1902" s="122">
        <v>12</v>
      </c>
      <c r="AO1902" s="123">
        <f t="shared" si="940"/>
        <v>0</v>
      </c>
      <c r="AP1902" s="29">
        <f t="shared" si="941"/>
        <v>0</v>
      </c>
      <c r="AQ1902" s="28" t="s">
        <v>10396</v>
      </c>
      <c r="AR1902" s="122">
        <v>12</v>
      </c>
      <c r="AS1902" s="122">
        <v>8</v>
      </c>
      <c r="AT1902" s="123">
        <f t="shared" si="942"/>
        <v>4</v>
      </c>
      <c r="AU1902" s="124">
        <f t="shared" si="943"/>
        <v>50</v>
      </c>
      <c r="AV1902" s="9" t="s">
        <v>12458</v>
      </c>
      <c r="AX1902" s="129"/>
      <c r="AY1902" s="139"/>
      <c r="AZ1902" s="139"/>
    </row>
    <row r="1903" spans="3:52" ht="50" customHeight="1">
      <c r="C1903" s="52" t="s">
        <v>6319</v>
      </c>
      <c r="D1903" s="130" t="s">
        <v>4341</v>
      </c>
      <c r="E1903" s="131" t="s">
        <v>6370</v>
      </c>
      <c r="F1903" s="132" t="s">
        <v>4342</v>
      </c>
      <c r="G1903" s="125">
        <v>1462.059</v>
      </c>
      <c r="H1903" s="122">
        <v>1453.3489999999999</v>
      </c>
      <c r="I1903" s="123">
        <f t="shared" si="945"/>
        <v>8.7100000000000364</v>
      </c>
      <c r="J1903" s="124">
        <f t="shared" si="946"/>
        <v>0.59930546620254577</v>
      </c>
      <c r="K1903" s="125">
        <v>898.98</v>
      </c>
      <c r="L1903" s="122">
        <v>898.67200000000003</v>
      </c>
      <c r="M1903" s="123">
        <f t="shared" si="947"/>
        <v>0.30799999999999272</v>
      </c>
      <c r="N1903" s="124">
        <f t="shared" si="935"/>
        <v>3.4272793633271396E-2</v>
      </c>
      <c r="O1903" s="125">
        <v>89.581999999999994</v>
      </c>
      <c r="P1903" s="122">
        <v>89.504999999999995</v>
      </c>
      <c r="Q1903" s="123">
        <f t="shared" si="948"/>
        <v>7.6999999999998181E-2</v>
      </c>
      <c r="R1903" s="124">
        <f t="shared" si="937"/>
        <v>8.6028713479691848E-2</v>
      </c>
      <c r="S1903" s="125">
        <v>473.49700000000001</v>
      </c>
      <c r="T1903" s="122">
        <v>465.17200000000003</v>
      </c>
      <c r="U1903" s="123">
        <f t="shared" si="933"/>
        <v>8.3249999999999886</v>
      </c>
      <c r="V1903" s="124">
        <f t="shared" si="934"/>
        <v>1.7896605986602778</v>
      </c>
      <c r="W1903" s="121" t="s">
        <v>10397</v>
      </c>
      <c r="X1903" s="122">
        <v>201</v>
      </c>
      <c r="Y1903" s="122">
        <v>201</v>
      </c>
      <c r="Z1903" s="123">
        <f t="shared" si="944"/>
        <v>0</v>
      </c>
      <c r="AA1903" s="124">
        <f t="shared" si="936"/>
        <v>0</v>
      </c>
      <c r="AB1903" s="28" t="s">
        <v>10370</v>
      </c>
      <c r="AC1903" s="122">
        <v>125</v>
      </c>
      <c r="AD1903" s="122">
        <v>125</v>
      </c>
      <c r="AE1903" s="123">
        <f t="shared" si="931"/>
        <v>0</v>
      </c>
      <c r="AF1903" s="29">
        <f t="shared" si="932"/>
        <v>0</v>
      </c>
      <c r="AG1903" s="28" t="s">
        <v>7330</v>
      </c>
      <c r="AH1903" s="122">
        <v>56</v>
      </c>
      <c r="AI1903" s="122">
        <v>48</v>
      </c>
      <c r="AJ1903" s="123">
        <f t="shared" si="938"/>
        <v>8</v>
      </c>
      <c r="AK1903" s="124">
        <f t="shared" si="939"/>
        <v>16.666666666666664</v>
      </c>
      <c r="AL1903" s="28" t="s">
        <v>7437</v>
      </c>
      <c r="AM1903" s="122">
        <v>35</v>
      </c>
      <c r="AN1903" s="122">
        <v>35</v>
      </c>
      <c r="AO1903" s="123">
        <f t="shared" si="940"/>
        <v>0</v>
      </c>
      <c r="AP1903" s="29">
        <f t="shared" si="941"/>
        <v>0</v>
      </c>
      <c r="AQ1903" s="28" t="s">
        <v>10398</v>
      </c>
      <c r="AR1903" s="122">
        <v>19</v>
      </c>
      <c r="AS1903" s="122">
        <v>19</v>
      </c>
      <c r="AT1903" s="123">
        <f t="shared" si="942"/>
        <v>0</v>
      </c>
      <c r="AU1903" s="124">
        <f t="shared" si="943"/>
        <v>0</v>
      </c>
      <c r="AV1903" s="9" t="s">
        <v>12459</v>
      </c>
      <c r="AX1903" s="129"/>
      <c r="AY1903" s="139"/>
      <c r="AZ1903" s="139"/>
    </row>
    <row r="1904" spans="3:52" ht="50" customHeight="1">
      <c r="C1904" s="52" t="s">
        <v>6320</v>
      </c>
      <c r="D1904" s="130" t="s">
        <v>4343</v>
      </c>
      <c r="E1904" s="131" t="s">
        <v>6370</v>
      </c>
      <c r="F1904" s="132" t="s">
        <v>4344</v>
      </c>
      <c r="G1904" s="125">
        <v>12.718999999999999</v>
      </c>
      <c r="H1904" s="122">
        <v>12.478</v>
      </c>
      <c r="I1904" s="123">
        <f t="shared" si="945"/>
        <v>0.24099999999999966</v>
      </c>
      <c r="J1904" s="124">
        <f t="shared" si="946"/>
        <v>1.9313992627023535</v>
      </c>
      <c r="K1904" s="125">
        <v>12.718999999999999</v>
      </c>
      <c r="L1904" s="122">
        <v>12.478</v>
      </c>
      <c r="M1904" s="123">
        <f t="shared" si="947"/>
        <v>0.24099999999999966</v>
      </c>
      <c r="N1904" s="124">
        <f t="shared" si="935"/>
        <v>1.9313992627023535</v>
      </c>
      <c r="O1904" s="125" t="s">
        <v>11840</v>
      </c>
      <c r="P1904" s="122" t="s">
        <v>11840</v>
      </c>
      <c r="Q1904" s="123" t="s">
        <v>11839</v>
      </c>
      <c r="R1904" s="124" t="s">
        <v>11840</v>
      </c>
      <c r="S1904" s="125" t="s">
        <v>6421</v>
      </c>
      <c r="T1904" s="122" t="s">
        <v>6421</v>
      </c>
      <c r="U1904" s="123" t="s">
        <v>6421</v>
      </c>
      <c r="V1904" s="124" t="s">
        <v>6421</v>
      </c>
      <c r="W1904" s="121" t="s">
        <v>11839</v>
      </c>
      <c r="X1904" s="122" t="s">
        <v>11839</v>
      </c>
      <c r="Y1904" s="122" t="s">
        <v>11839</v>
      </c>
      <c r="Z1904" s="123" t="s">
        <v>11839</v>
      </c>
      <c r="AA1904" s="124" t="s">
        <v>11839</v>
      </c>
      <c r="AB1904" s="28" t="s">
        <v>11839</v>
      </c>
      <c r="AC1904" s="122" t="s">
        <v>11839</v>
      </c>
      <c r="AD1904" s="122" t="s">
        <v>11839</v>
      </c>
      <c r="AE1904" s="123" t="s">
        <v>11839</v>
      </c>
      <c r="AF1904" s="29" t="s">
        <v>11839</v>
      </c>
      <c r="AG1904" s="28" t="s">
        <v>11839</v>
      </c>
      <c r="AH1904" s="122" t="s">
        <v>11839</v>
      </c>
      <c r="AI1904" s="122" t="s">
        <v>11839</v>
      </c>
      <c r="AJ1904" s="123" t="s">
        <v>11839</v>
      </c>
      <c r="AK1904" s="124" t="s">
        <v>11839</v>
      </c>
      <c r="AL1904" s="28" t="s">
        <v>11839</v>
      </c>
      <c r="AM1904" s="122" t="s">
        <v>11839</v>
      </c>
      <c r="AN1904" s="122" t="s">
        <v>11839</v>
      </c>
      <c r="AO1904" s="123" t="s">
        <v>11839</v>
      </c>
      <c r="AP1904" s="29" t="s">
        <v>11839</v>
      </c>
      <c r="AQ1904" s="28" t="s">
        <v>11839</v>
      </c>
      <c r="AR1904" s="122" t="s">
        <v>11839</v>
      </c>
      <c r="AS1904" s="122" t="s">
        <v>11839</v>
      </c>
      <c r="AT1904" s="123" t="s">
        <v>11839</v>
      </c>
      <c r="AU1904" s="124" t="s">
        <v>11839</v>
      </c>
      <c r="AV1904" s="104"/>
      <c r="AX1904" s="129"/>
      <c r="AY1904" s="139"/>
      <c r="AZ1904" s="139"/>
    </row>
    <row r="1905" spans="3:52" ht="50" customHeight="1">
      <c r="C1905" s="52" t="s">
        <v>6320</v>
      </c>
      <c r="D1905" s="130" t="s">
        <v>4345</v>
      </c>
      <c r="E1905" s="131" t="s">
        <v>6370</v>
      </c>
      <c r="F1905" s="132" t="s">
        <v>4346</v>
      </c>
      <c r="G1905" s="125">
        <v>5413.3879999999999</v>
      </c>
      <c r="H1905" s="122">
        <v>4662.0029999999997</v>
      </c>
      <c r="I1905" s="123">
        <f t="shared" si="945"/>
        <v>751.38500000000022</v>
      </c>
      <c r="J1905" s="124">
        <f t="shared" si="946"/>
        <v>16.117213995786795</v>
      </c>
      <c r="K1905" s="125">
        <v>23.757999999999999</v>
      </c>
      <c r="L1905" s="122">
        <v>23.756</v>
      </c>
      <c r="M1905" s="123">
        <f t="shared" si="947"/>
        <v>1.9999999999988916E-3</v>
      </c>
      <c r="N1905" s="124">
        <f t="shared" si="935"/>
        <v>8.4189257450702614E-3</v>
      </c>
      <c r="O1905" s="125" t="s">
        <v>11840</v>
      </c>
      <c r="P1905" s="122" t="s">
        <v>11840</v>
      </c>
      <c r="Q1905" s="123" t="s">
        <v>11839</v>
      </c>
      <c r="R1905" s="124" t="s">
        <v>11840</v>
      </c>
      <c r="S1905" s="125">
        <v>5389.63</v>
      </c>
      <c r="T1905" s="122">
        <v>4638.2470000000003</v>
      </c>
      <c r="U1905" s="123">
        <f t="shared" si="933"/>
        <v>751.38299999999981</v>
      </c>
      <c r="V1905" s="124">
        <f t="shared" si="934"/>
        <v>16.1997194198584</v>
      </c>
      <c r="W1905" s="121" t="s">
        <v>6931</v>
      </c>
      <c r="X1905" s="122">
        <v>5388</v>
      </c>
      <c r="Y1905" s="122">
        <v>4638</v>
      </c>
      <c r="Z1905" s="123">
        <f t="shared" si="944"/>
        <v>750</v>
      </c>
      <c r="AA1905" s="124">
        <f t="shared" si="936"/>
        <v>16.170763260025872</v>
      </c>
      <c r="AB1905" s="28" t="s">
        <v>10399</v>
      </c>
      <c r="AC1905" s="122">
        <v>2</v>
      </c>
      <c r="AD1905" s="122">
        <v>0</v>
      </c>
      <c r="AE1905" s="123">
        <f t="shared" si="931"/>
        <v>2</v>
      </c>
      <c r="AF1905" s="29" t="e">
        <f t="shared" si="932"/>
        <v>#DIV/0!</v>
      </c>
      <c r="AG1905" s="122" t="s">
        <v>6421</v>
      </c>
      <c r="AH1905" s="122" t="s">
        <v>6421</v>
      </c>
      <c r="AI1905" s="122" t="s">
        <v>6421</v>
      </c>
      <c r="AJ1905" s="122" t="s">
        <v>6421</v>
      </c>
      <c r="AK1905" s="122" t="s">
        <v>6421</v>
      </c>
      <c r="AL1905" s="28" t="s">
        <v>6421</v>
      </c>
      <c r="AM1905" s="122" t="s">
        <v>6421</v>
      </c>
      <c r="AN1905" s="122" t="s">
        <v>6421</v>
      </c>
      <c r="AO1905" s="123" t="s">
        <v>6421</v>
      </c>
      <c r="AP1905" s="29" t="s">
        <v>6421</v>
      </c>
      <c r="AQ1905" s="28" t="s">
        <v>6421</v>
      </c>
      <c r="AR1905" s="122" t="s">
        <v>6421</v>
      </c>
      <c r="AS1905" s="122" t="s">
        <v>6421</v>
      </c>
      <c r="AT1905" s="123" t="s">
        <v>6421</v>
      </c>
      <c r="AU1905" s="124" t="s">
        <v>6421</v>
      </c>
      <c r="AV1905" s="104"/>
      <c r="AX1905" s="129"/>
      <c r="AY1905" s="139"/>
      <c r="AZ1905" s="139"/>
    </row>
    <row r="1906" spans="3:52" ht="50" customHeight="1">
      <c r="C1906" s="52" t="s">
        <v>6320</v>
      </c>
      <c r="D1906" s="130" t="s">
        <v>4347</v>
      </c>
      <c r="E1906" s="131" t="s">
        <v>6370</v>
      </c>
      <c r="F1906" s="132" t="s">
        <v>4348</v>
      </c>
      <c r="G1906" s="125">
        <v>14</v>
      </c>
      <c r="H1906" s="122">
        <v>14</v>
      </c>
      <c r="I1906" s="123">
        <f t="shared" si="945"/>
        <v>0</v>
      </c>
      <c r="J1906" s="124">
        <f t="shared" si="946"/>
        <v>0</v>
      </c>
      <c r="K1906" s="125" t="s">
        <v>11904</v>
      </c>
      <c r="L1906" s="122" t="s">
        <v>11904</v>
      </c>
      <c r="M1906" s="123" t="s">
        <v>11837</v>
      </c>
      <c r="N1906" s="124" t="s">
        <v>11837</v>
      </c>
      <c r="O1906" s="125" t="s">
        <v>11840</v>
      </c>
      <c r="P1906" s="122" t="s">
        <v>11840</v>
      </c>
      <c r="Q1906" s="123" t="s">
        <v>11839</v>
      </c>
      <c r="R1906" s="124" t="s">
        <v>11840</v>
      </c>
      <c r="S1906" s="125">
        <v>14</v>
      </c>
      <c r="T1906" s="122">
        <v>14</v>
      </c>
      <c r="U1906" s="123">
        <f t="shared" si="933"/>
        <v>0</v>
      </c>
      <c r="V1906" s="124">
        <f t="shared" si="934"/>
        <v>0</v>
      </c>
      <c r="W1906" s="121" t="s">
        <v>10400</v>
      </c>
      <c r="X1906" s="122">
        <v>14</v>
      </c>
      <c r="Y1906" s="122">
        <v>14</v>
      </c>
      <c r="Z1906" s="123">
        <f t="shared" si="944"/>
        <v>0</v>
      </c>
      <c r="AA1906" s="124">
        <f t="shared" si="936"/>
        <v>0</v>
      </c>
      <c r="AB1906" s="28" t="s">
        <v>6421</v>
      </c>
      <c r="AC1906" s="122" t="s">
        <v>6421</v>
      </c>
      <c r="AD1906" s="122" t="s">
        <v>6421</v>
      </c>
      <c r="AE1906" s="123" t="s">
        <v>6421</v>
      </c>
      <c r="AF1906" s="29" t="s">
        <v>6421</v>
      </c>
      <c r="AG1906" s="28" t="s">
        <v>6421</v>
      </c>
      <c r="AH1906" s="122" t="s">
        <v>6421</v>
      </c>
      <c r="AI1906" s="122" t="s">
        <v>6421</v>
      </c>
      <c r="AJ1906" s="123" t="s">
        <v>6421</v>
      </c>
      <c r="AK1906" s="29" t="s">
        <v>6421</v>
      </c>
      <c r="AL1906" s="28" t="s">
        <v>6421</v>
      </c>
      <c r="AM1906" s="122" t="s">
        <v>6421</v>
      </c>
      <c r="AN1906" s="122" t="s">
        <v>6421</v>
      </c>
      <c r="AO1906" s="123" t="s">
        <v>6421</v>
      </c>
      <c r="AP1906" s="29" t="s">
        <v>6421</v>
      </c>
      <c r="AQ1906" s="28" t="s">
        <v>6421</v>
      </c>
      <c r="AR1906" s="122" t="s">
        <v>6421</v>
      </c>
      <c r="AS1906" s="122" t="s">
        <v>6421</v>
      </c>
      <c r="AT1906" s="123" t="s">
        <v>6421</v>
      </c>
      <c r="AU1906" s="29" t="s">
        <v>6421</v>
      </c>
      <c r="AV1906" s="104"/>
      <c r="AX1906" s="129"/>
      <c r="AY1906" s="139"/>
      <c r="AZ1906" s="139"/>
    </row>
    <row r="1907" spans="3:52" ht="50" customHeight="1">
      <c r="C1907" s="52" t="s">
        <v>6320</v>
      </c>
      <c r="D1907" s="130" t="s">
        <v>4353</v>
      </c>
      <c r="E1907" s="131" t="s">
        <v>6370</v>
      </c>
      <c r="F1907" s="132" t="s">
        <v>4354</v>
      </c>
      <c r="G1907" s="125">
        <v>1327.106</v>
      </c>
      <c r="H1907" s="122">
        <v>1387.778</v>
      </c>
      <c r="I1907" s="123">
        <f t="shared" si="945"/>
        <v>-60.672000000000025</v>
      </c>
      <c r="J1907" s="124">
        <f t="shared" si="946"/>
        <v>-4.3718808051431877</v>
      </c>
      <c r="K1907" s="125">
        <v>26.436</v>
      </c>
      <c r="L1907" s="122">
        <v>26.428000000000001</v>
      </c>
      <c r="M1907" s="123">
        <f t="shared" si="947"/>
        <v>7.9999999999991189E-3</v>
      </c>
      <c r="N1907" s="124">
        <f t="shared" si="935"/>
        <v>3.0270924776748597E-2</v>
      </c>
      <c r="O1907" s="125" t="s">
        <v>11840</v>
      </c>
      <c r="P1907" s="122" t="s">
        <v>11840</v>
      </c>
      <c r="Q1907" s="123" t="s">
        <v>11839</v>
      </c>
      <c r="R1907" s="124" t="s">
        <v>11840</v>
      </c>
      <c r="S1907" s="125">
        <v>1300.67</v>
      </c>
      <c r="T1907" s="122">
        <v>1361.35</v>
      </c>
      <c r="U1907" s="123">
        <f t="shared" si="933"/>
        <v>-60.679999999999836</v>
      </c>
      <c r="V1907" s="124">
        <f t="shared" si="934"/>
        <v>-4.457340140301894</v>
      </c>
      <c r="W1907" s="121" t="s">
        <v>10401</v>
      </c>
      <c r="X1907" s="122">
        <v>825</v>
      </c>
      <c r="Y1907" s="122">
        <v>825</v>
      </c>
      <c r="Z1907" s="123">
        <f t="shared" si="944"/>
        <v>0</v>
      </c>
      <c r="AA1907" s="124">
        <f t="shared" si="936"/>
        <v>0</v>
      </c>
      <c r="AB1907" s="28" t="s">
        <v>10402</v>
      </c>
      <c r="AC1907" s="122">
        <v>281</v>
      </c>
      <c r="AD1907" s="122">
        <v>342</v>
      </c>
      <c r="AE1907" s="123">
        <f t="shared" si="931"/>
        <v>-61</v>
      </c>
      <c r="AF1907" s="29">
        <f t="shared" si="932"/>
        <v>-17.836257309941519</v>
      </c>
      <c r="AG1907" s="28" t="s">
        <v>10403</v>
      </c>
      <c r="AH1907" s="122">
        <v>132</v>
      </c>
      <c r="AI1907" s="122">
        <v>132</v>
      </c>
      <c r="AJ1907" s="123">
        <f t="shared" si="938"/>
        <v>0</v>
      </c>
      <c r="AK1907" s="124">
        <f t="shared" si="939"/>
        <v>0</v>
      </c>
      <c r="AL1907" s="28" t="s">
        <v>10404</v>
      </c>
      <c r="AM1907" s="122">
        <v>62</v>
      </c>
      <c r="AN1907" s="122">
        <v>62</v>
      </c>
      <c r="AO1907" s="123">
        <f t="shared" si="940"/>
        <v>0</v>
      </c>
      <c r="AP1907" s="29">
        <f t="shared" si="941"/>
        <v>0</v>
      </c>
      <c r="AQ1907" s="28" t="s">
        <v>6421</v>
      </c>
      <c r="AR1907" s="122" t="s">
        <v>6421</v>
      </c>
      <c r="AS1907" s="122" t="s">
        <v>6421</v>
      </c>
      <c r="AT1907" s="123" t="s">
        <v>6421</v>
      </c>
      <c r="AU1907" s="124" t="s">
        <v>6421</v>
      </c>
      <c r="AV1907" s="104"/>
      <c r="AX1907" s="129"/>
      <c r="AY1907" s="139"/>
      <c r="AZ1907" s="139"/>
    </row>
    <row r="1908" spans="3:52" ht="50" customHeight="1">
      <c r="C1908" s="52" t="s">
        <v>6320</v>
      </c>
      <c r="D1908" s="109" t="s">
        <v>4355</v>
      </c>
      <c r="E1908" s="131" t="s">
        <v>6370</v>
      </c>
      <c r="F1908" s="111" t="s">
        <v>4356</v>
      </c>
      <c r="G1908" s="125">
        <v>1347.2170000000001</v>
      </c>
      <c r="H1908" s="122">
        <v>1373.0029999999999</v>
      </c>
      <c r="I1908" s="123">
        <f t="shared" si="945"/>
        <v>-25.785999999999831</v>
      </c>
      <c r="J1908" s="124">
        <f t="shared" si="946"/>
        <v>-1.8780730996217656</v>
      </c>
      <c r="K1908" s="125">
        <v>6.3E-2</v>
      </c>
      <c r="L1908" s="122">
        <v>6.3E-2</v>
      </c>
      <c r="M1908" s="123">
        <f t="shared" si="947"/>
        <v>0</v>
      </c>
      <c r="N1908" s="124">
        <f t="shared" si="935"/>
        <v>0</v>
      </c>
      <c r="O1908" s="125">
        <v>15.067</v>
      </c>
      <c r="P1908" s="122">
        <v>20.734000000000002</v>
      </c>
      <c r="Q1908" s="123">
        <f t="shared" si="948"/>
        <v>-5.6670000000000016</v>
      </c>
      <c r="R1908" s="124">
        <f t="shared" si="937"/>
        <v>-27.331918587826763</v>
      </c>
      <c r="S1908" s="125">
        <v>1332.087</v>
      </c>
      <c r="T1908" s="122">
        <v>1352.2059999999999</v>
      </c>
      <c r="U1908" s="123">
        <f t="shared" si="933"/>
        <v>-20.118999999999915</v>
      </c>
      <c r="V1908" s="124">
        <f t="shared" si="934"/>
        <v>-1.4878650146501284</v>
      </c>
      <c r="W1908" s="121" t="s">
        <v>10405</v>
      </c>
      <c r="X1908" s="122">
        <v>1332</v>
      </c>
      <c r="Y1908" s="122">
        <v>1352</v>
      </c>
      <c r="Z1908" s="123">
        <f t="shared" si="944"/>
        <v>-20</v>
      </c>
      <c r="AA1908" s="124">
        <f t="shared" si="936"/>
        <v>-1.4792899408284024</v>
      </c>
      <c r="AB1908" s="28" t="s">
        <v>6421</v>
      </c>
      <c r="AC1908" s="122" t="s">
        <v>6421</v>
      </c>
      <c r="AD1908" s="122" t="s">
        <v>6421</v>
      </c>
      <c r="AE1908" s="123" t="s">
        <v>6421</v>
      </c>
      <c r="AF1908" s="29" t="s">
        <v>6421</v>
      </c>
      <c r="AG1908" s="28" t="s">
        <v>6421</v>
      </c>
      <c r="AH1908" s="122" t="s">
        <v>6421</v>
      </c>
      <c r="AI1908" s="122" t="s">
        <v>6421</v>
      </c>
      <c r="AJ1908" s="123" t="s">
        <v>6421</v>
      </c>
      <c r="AK1908" s="29" t="s">
        <v>6421</v>
      </c>
      <c r="AL1908" s="28" t="s">
        <v>6421</v>
      </c>
      <c r="AM1908" s="122" t="s">
        <v>6421</v>
      </c>
      <c r="AN1908" s="122" t="s">
        <v>6421</v>
      </c>
      <c r="AO1908" s="123" t="s">
        <v>6421</v>
      </c>
      <c r="AP1908" s="29" t="s">
        <v>6421</v>
      </c>
      <c r="AQ1908" s="28" t="s">
        <v>6421</v>
      </c>
      <c r="AR1908" s="122" t="s">
        <v>6421</v>
      </c>
      <c r="AS1908" s="122" t="s">
        <v>6421</v>
      </c>
      <c r="AT1908" s="123" t="s">
        <v>6421</v>
      </c>
      <c r="AU1908" s="29" t="s">
        <v>6421</v>
      </c>
      <c r="AV1908" s="60"/>
      <c r="AX1908" s="129"/>
      <c r="AY1908" s="139"/>
      <c r="AZ1908" s="139"/>
    </row>
    <row r="1909" spans="3:52" ht="50" customHeight="1">
      <c r="C1909" s="52" t="s">
        <v>6320</v>
      </c>
      <c r="D1909" s="109" t="s">
        <v>4359</v>
      </c>
      <c r="E1909" s="131" t="s">
        <v>6370</v>
      </c>
      <c r="F1909" s="111" t="s">
        <v>4360</v>
      </c>
      <c r="G1909" s="125">
        <v>690.26</v>
      </c>
      <c r="H1909" s="122">
        <v>690.04700000000003</v>
      </c>
      <c r="I1909" s="123">
        <f t="shared" si="945"/>
        <v>0.21299999999996544</v>
      </c>
      <c r="J1909" s="124">
        <f t="shared" si="946"/>
        <v>3.0867462651089774E-2</v>
      </c>
      <c r="K1909" s="125">
        <v>216.13</v>
      </c>
      <c r="L1909" s="122">
        <v>212.91800000000001</v>
      </c>
      <c r="M1909" s="123">
        <f t="shared" si="947"/>
        <v>3.2119999999999891</v>
      </c>
      <c r="N1909" s="124">
        <f t="shared" si="935"/>
        <v>1.5085619816079376</v>
      </c>
      <c r="O1909" s="125" t="s">
        <v>11840</v>
      </c>
      <c r="P1909" s="122" t="s">
        <v>11840</v>
      </c>
      <c r="Q1909" s="123" t="s">
        <v>11839</v>
      </c>
      <c r="R1909" s="124" t="s">
        <v>11840</v>
      </c>
      <c r="S1909" s="125">
        <v>474.13</v>
      </c>
      <c r="T1909" s="122">
        <v>477.12900000000002</v>
      </c>
      <c r="U1909" s="123">
        <f t="shared" si="933"/>
        <v>-2.9990000000000236</v>
      </c>
      <c r="V1909" s="124">
        <f t="shared" si="934"/>
        <v>-0.62855118846266389</v>
      </c>
      <c r="W1909" s="121" t="s">
        <v>10406</v>
      </c>
      <c r="X1909" s="122">
        <v>474</v>
      </c>
      <c r="Y1909" s="122">
        <v>477</v>
      </c>
      <c r="Z1909" s="123">
        <f t="shared" si="944"/>
        <v>-3</v>
      </c>
      <c r="AA1909" s="124">
        <f t="shared" si="936"/>
        <v>-0.62893081761006298</v>
      </c>
      <c r="AB1909" s="28" t="s">
        <v>6421</v>
      </c>
      <c r="AC1909" s="122" t="s">
        <v>6421</v>
      </c>
      <c r="AD1909" s="122" t="s">
        <v>6421</v>
      </c>
      <c r="AE1909" s="123" t="s">
        <v>6421</v>
      </c>
      <c r="AF1909" s="29" t="s">
        <v>6421</v>
      </c>
      <c r="AG1909" s="28" t="s">
        <v>6421</v>
      </c>
      <c r="AH1909" s="122" t="s">
        <v>6421</v>
      </c>
      <c r="AI1909" s="122" t="s">
        <v>6421</v>
      </c>
      <c r="AJ1909" s="123" t="s">
        <v>6421</v>
      </c>
      <c r="AK1909" s="29" t="s">
        <v>6421</v>
      </c>
      <c r="AL1909" s="28" t="s">
        <v>6421</v>
      </c>
      <c r="AM1909" s="122" t="s">
        <v>6421</v>
      </c>
      <c r="AN1909" s="122" t="s">
        <v>6421</v>
      </c>
      <c r="AO1909" s="123" t="s">
        <v>6421</v>
      </c>
      <c r="AP1909" s="29" t="s">
        <v>6421</v>
      </c>
      <c r="AQ1909" s="28" t="s">
        <v>6421</v>
      </c>
      <c r="AR1909" s="122" t="s">
        <v>6421</v>
      </c>
      <c r="AS1909" s="122" t="s">
        <v>6421</v>
      </c>
      <c r="AT1909" s="123" t="s">
        <v>6421</v>
      </c>
      <c r="AU1909" s="29" t="s">
        <v>6421</v>
      </c>
      <c r="AV1909" s="105"/>
      <c r="AX1909" s="129"/>
      <c r="AY1909" s="139"/>
      <c r="AZ1909" s="139"/>
    </row>
    <row r="1910" spans="3:52" ht="50" customHeight="1">
      <c r="C1910" s="52" t="s">
        <v>6316</v>
      </c>
      <c r="D1910" s="130" t="s">
        <v>4365</v>
      </c>
      <c r="E1910" s="131" t="s">
        <v>6371</v>
      </c>
      <c r="F1910" s="132" t="s">
        <v>4366</v>
      </c>
      <c r="G1910" s="125">
        <v>13750.481</v>
      </c>
      <c r="H1910" s="122">
        <v>13402.206</v>
      </c>
      <c r="I1910" s="123">
        <f t="shared" si="945"/>
        <v>348.27499999999964</v>
      </c>
      <c r="J1910" s="124">
        <f t="shared" si="946"/>
        <v>2.5986393583265293</v>
      </c>
      <c r="K1910" s="125">
        <v>3694.8139999999999</v>
      </c>
      <c r="L1910" s="122">
        <v>3070.7759999999998</v>
      </c>
      <c r="M1910" s="123">
        <f t="shared" si="947"/>
        <v>624.03800000000001</v>
      </c>
      <c r="N1910" s="124">
        <f t="shared" si="935"/>
        <v>20.321833959885062</v>
      </c>
      <c r="O1910" s="125">
        <v>1335.7570000000001</v>
      </c>
      <c r="P1910" s="122">
        <v>1939.88</v>
      </c>
      <c r="Q1910" s="123">
        <f t="shared" si="948"/>
        <v>-604.12300000000005</v>
      </c>
      <c r="R1910" s="124">
        <f t="shared" si="937"/>
        <v>-31.142287151782583</v>
      </c>
      <c r="S1910" s="125">
        <v>8719.91</v>
      </c>
      <c r="T1910" s="122">
        <v>8391.5499999999993</v>
      </c>
      <c r="U1910" s="123">
        <f t="shared" si="933"/>
        <v>328.36000000000058</v>
      </c>
      <c r="V1910" s="124">
        <f t="shared" si="934"/>
        <v>3.9129838945129398</v>
      </c>
      <c r="W1910" s="121" t="s">
        <v>10407</v>
      </c>
      <c r="X1910" s="122">
        <v>3022</v>
      </c>
      <c r="Y1910" s="122">
        <v>2539</v>
      </c>
      <c r="Z1910" s="123">
        <f t="shared" si="944"/>
        <v>483</v>
      </c>
      <c r="AA1910" s="124">
        <f t="shared" si="936"/>
        <v>19.023237495076803</v>
      </c>
      <c r="AB1910" s="28" t="s">
        <v>10408</v>
      </c>
      <c r="AC1910" s="122">
        <v>2003</v>
      </c>
      <c r="AD1910" s="122">
        <v>2001</v>
      </c>
      <c r="AE1910" s="123">
        <f t="shared" si="931"/>
        <v>2</v>
      </c>
      <c r="AF1910" s="29">
        <f t="shared" si="932"/>
        <v>9.9950024987506242E-2</v>
      </c>
      <c r="AG1910" s="28" t="s">
        <v>10409</v>
      </c>
      <c r="AH1910" s="122">
        <v>1499</v>
      </c>
      <c r="AI1910" s="122">
        <v>1514</v>
      </c>
      <c r="AJ1910" s="123">
        <f t="shared" si="938"/>
        <v>-15</v>
      </c>
      <c r="AK1910" s="124">
        <f t="shared" si="939"/>
        <v>-0.99075297225891679</v>
      </c>
      <c r="AL1910" s="28" t="s">
        <v>10410</v>
      </c>
      <c r="AM1910" s="122">
        <v>331</v>
      </c>
      <c r="AN1910" s="122">
        <v>404</v>
      </c>
      <c r="AO1910" s="123">
        <f t="shared" si="940"/>
        <v>-73</v>
      </c>
      <c r="AP1910" s="29">
        <f t="shared" si="941"/>
        <v>-18.06930693069307</v>
      </c>
      <c r="AQ1910" s="28" t="s">
        <v>10411</v>
      </c>
      <c r="AR1910" s="122">
        <v>320</v>
      </c>
      <c r="AS1910" s="122">
        <v>320</v>
      </c>
      <c r="AT1910" s="123">
        <f t="shared" si="942"/>
        <v>0</v>
      </c>
      <c r="AU1910" s="124">
        <f t="shared" si="943"/>
        <v>0</v>
      </c>
      <c r="AV1910" s="9" t="s">
        <v>12460</v>
      </c>
      <c r="AX1910" s="129"/>
      <c r="AY1910" s="139"/>
      <c r="AZ1910" s="139"/>
    </row>
    <row r="1911" spans="3:52" ht="50" customHeight="1">
      <c r="C1911" s="52" t="s">
        <v>6318</v>
      </c>
      <c r="D1911" s="106" t="s">
        <v>4367</v>
      </c>
      <c r="E1911" s="131" t="s">
        <v>6371</v>
      </c>
      <c r="F1911" s="108" t="s">
        <v>4368</v>
      </c>
      <c r="G1911" s="125">
        <v>15387.012000000001</v>
      </c>
      <c r="H1911" s="122">
        <v>15097.441000000001</v>
      </c>
      <c r="I1911" s="123">
        <f t="shared" si="945"/>
        <v>289.57099999999991</v>
      </c>
      <c r="J1911" s="124">
        <f t="shared" si="946"/>
        <v>1.9180137878995511</v>
      </c>
      <c r="K1911" s="125">
        <v>3674.7429999999999</v>
      </c>
      <c r="L1911" s="122">
        <v>3440.6550000000002</v>
      </c>
      <c r="M1911" s="123">
        <f t="shared" si="947"/>
        <v>234.08799999999974</v>
      </c>
      <c r="N1911" s="124">
        <f t="shared" si="935"/>
        <v>6.8035882702566735</v>
      </c>
      <c r="O1911" s="125">
        <v>4606.8320000000003</v>
      </c>
      <c r="P1911" s="122">
        <v>3852.0839999999998</v>
      </c>
      <c r="Q1911" s="123">
        <f t="shared" si="948"/>
        <v>754.7480000000005</v>
      </c>
      <c r="R1911" s="124">
        <f t="shared" si="937"/>
        <v>19.593238361364925</v>
      </c>
      <c r="S1911" s="125">
        <v>7105.4369999999999</v>
      </c>
      <c r="T1911" s="122">
        <v>7804.7020000000002</v>
      </c>
      <c r="U1911" s="123">
        <f t="shared" si="933"/>
        <v>-699.26500000000033</v>
      </c>
      <c r="V1911" s="124">
        <f t="shared" si="934"/>
        <v>-8.9595349060092264</v>
      </c>
      <c r="W1911" s="121" t="s">
        <v>8937</v>
      </c>
      <c r="X1911" s="122">
        <v>2749</v>
      </c>
      <c r="Y1911" s="122">
        <v>2943</v>
      </c>
      <c r="Z1911" s="123">
        <f t="shared" si="944"/>
        <v>-194</v>
      </c>
      <c r="AA1911" s="124">
        <f t="shared" si="936"/>
        <v>-6.5919130139313626</v>
      </c>
      <c r="AB1911" s="28" t="s">
        <v>7330</v>
      </c>
      <c r="AC1911" s="122">
        <v>2092</v>
      </c>
      <c r="AD1911" s="122">
        <v>2029</v>
      </c>
      <c r="AE1911" s="123">
        <f t="shared" si="931"/>
        <v>63</v>
      </c>
      <c r="AF1911" s="29">
        <f t="shared" si="932"/>
        <v>3.104977821586989</v>
      </c>
      <c r="AG1911" s="28" t="s">
        <v>6930</v>
      </c>
      <c r="AH1911" s="122">
        <v>677</v>
      </c>
      <c r="AI1911" s="122">
        <v>994</v>
      </c>
      <c r="AJ1911" s="123">
        <f t="shared" si="938"/>
        <v>-317</v>
      </c>
      <c r="AK1911" s="124">
        <f t="shared" si="939"/>
        <v>-31.891348088531185</v>
      </c>
      <c r="AL1911" s="28" t="s">
        <v>10412</v>
      </c>
      <c r="AM1911" s="122">
        <v>413</v>
      </c>
      <c r="AN1911" s="122">
        <v>500</v>
      </c>
      <c r="AO1911" s="123">
        <f t="shared" si="940"/>
        <v>-87</v>
      </c>
      <c r="AP1911" s="29">
        <f t="shared" si="941"/>
        <v>-17.399999999999999</v>
      </c>
      <c r="AQ1911" s="28" t="s">
        <v>6919</v>
      </c>
      <c r="AR1911" s="122">
        <v>355</v>
      </c>
      <c r="AS1911" s="122">
        <v>307</v>
      </c>
      <c r="AT1911" s="123">
        <f t="shared" si="942"/>
        <v>48</v>
      </c>
      <c r="AU1911" s="124">
        <f t="shared" si="943"/>
        <v>15.635179153094461</v>
      </c>
      <c r="AV1911" s="9" t="s">
        <v>12461</v>
      </c>
      <c r="AX1911" s="129"/>
      <c r="AY1911" s="139"/>
      <c r="AZ1911" s="139"/>
    </row>
    <row r="1912" spans="3:52" ht="50" customHeight="1">
      <c r="C1912" s="52" t="s">
        <v>6317</v>
      </c>
      <c r="D1912" s="106" t="s">
        <v>4369</v>
      </c>
      <c r="E1912" s="131" t="s">
        <v>6371</v>
      </c>
      <c r="F1912" s="108" t="s">
        <v>4370</v>
      </c>
      <c r="G1912" s="125">
        <v>11064.307000000001</v>
      </c>
      <c r="H1912" s="122">
        <v>10872.096</v>
      </c>
      <c r="I1912" s="123">
        <f t="shared" si="945"/>
        <v>192.21100000000115</v>
      </c>
      <c r="J1912" s="124">
        <f t="shared" si="946"/>
        <v>1.767929569422503</v>
      </c>
      <c r="K1912" s="125">
        <v>2774.5590000000002</v>
      </c>
      <c r="L1912" s="122">
        <v>3060.1660000000002</v>
      </c>
      <c r="M1912" s="123">
        <f t="shared" si="947"/>
        <v>-285.60699999999997</v>
      </c>
      <c r="N1912" s="124">
        <f t="shared" si="935"/>
        <v>-9.3330557884768321</v>
      </c>
      <c r="O1912" s="125">
        <v>2283.3319999999999</v>
      </c>
      <c r="P1912" s="122">
        <v>1932.444</v>
      </c>
      <c r="Q1912" s="123">
        <f t="shared" si="948"/>
        <v>350.88799999999992</v>
      </c>
      <c r="R1912" s="124">
        <f t="shared" si="937"/>
        <v>18.157731867003648</v>
      </c>
      <c r="S1912" s="125">
        <v>6006.4160000000002</v>
      </c>
      <c r="T1912" s="122">
        <v>5879.4859999999999</v>
      </c>
      <c r="U1912" s="123">
        <f t="shared" si="933"/>
        <v>126.93000000000029</v>
      </c>
      <c r="V1912" s="124">
        <f t="shared" si="934"/>
        <v>2.1588621862523407</v>
      </c>
      <c r="W1912" s="121" t="s">
        <v>6388</v>
      </c>
      <c r="X1912" s="122">
        <v>4000</v>
      </c>
      <c r="Y1912" s="122">
        <v>3800</v>
      </c>
      <c r="Z1912" s="123">
        <f t="shared" si="944"/>
        <v>200</v>
      </c>
      <c r="AA1912" s="124">
        <f t="shared" si="936"/>
        <v>5.2631578947368416</v>
      </c>
      <c r="AB1912" s="28" t="s">
        <v>6441</v>
      </c>
      <c r="AC1912" s="122">
        <v>1135</v>
      </c>
      <c r="AD1912" s="122">
        <v>1133</v>
      </c>
      <c r="AE1912" s="123">
        <f t="shared" si="931"/>
        <v>2</v>
      </c>
      <c r="AF1912" s="29">
        <f t="shared" si="932"/>
        <v>0.17652250661959401</v>
      </c>
      <c r="AG1912" s="28" t="s">
        <v>10413</v>
      </c>
      <c r="AH1912" s="122">
        <v>357</v>
      </c>
      <c r="AI1912" s="122">
        <v>394</v>
      </c>
      <c r="AJ1912" s="123">
        <f t="shared" si="938"/>
        <v>-37</v>
      </c>
      <c r="AK1912" s="124">
        <f t="shared" si="939"/>
        <v>-9.3908629441624374</v>
      </c>
      <c r="AL1912" s="28" t="s">
        <v>10414</v>
      </c>
      <c r="AM1912" s="122">
        <v>112</v>
      </c>
      <c r="AN1912" s="122">
        <v>111</v>
      </c>
      <c r="AO1912" s="123">
        <f t="shared" si="940"/>
        <v>1</v>
      </c>
      <c r="AP1912" s="29">
        <f t="shared" si="941"/>
        <v>0.90090090090090091</v>
      </c>
      <c r="AQ1912" s="28" t="s">
        <v>10415</v>
      </c>
      <c r="AR1912" s="122">
        <v>83</v>
      </c>
      <c r="AS1912" s="122">
        <v>81</v>
      </c>
      <c r="AT1912" s="123">
        <f t="shared" si="942"/>
        <v>2</v>
      </c>
      <c r="AU1912" s="124">
        <f t="shared" si="943"/>
        <v>2.4691358024691357</v>
      </c>
      <c r="AV1912" s="9" t="s">
        <v>12461</v>
      </c>
      <c r="AX1912" s="129"/>
      <c r="AY1912" s="139"/>
      <c r="AZ1912" s="139"/>
    </row>
    <row r="1913" spans="3:52" ht="50" customHeight="1">
      <c r="C1913" s="52" t="s">
        <v>6318</v>
      </c>
      <c r="D1913" s="130" t="s">
        <v>4371</v>
      </c>
      <c r="E1913" s="131" t="s">
        <v>6371</v>
      </c>
      <c r="F1913" s="132" t="s">
        <v>4372</v>
      </c>
      <c r="G1913" s="125">
        <v>3864.5889999999999</v>
      </c>
      <c r="H1913" s="122">
        <v>3671.1460000000002</v>
      </c>
      <c r="I1913" s="123">
        <f t="shared" si="945"/>
        <v>193.44299999999976</v>
      </c>
      <c r="J1913" s="124">
        <f t="shared" si="946"/>
        <v>5.2692810364937746</v>
      </c>
      <c r="K1913" s="125">
        <v>1057.5260000000001</v>
      </c>
      <c r="L1913" s="122">
        <v>1057.415</v>
      </c>
      <c r="M1913" s="123">
        <f t="shared" si="947"/>
        <v>0.11100000000010368</v>
      </c>
      <c r="N1913" s="124">
        <f t="shared" si="935"/>
        <v>1.0497297655140478E-2</v>
      </c>
      <c r="O1913" s="125">
        <v>203.83199999999999</v>
      </c>
      <c r="P1913" s="122">
        <v>195.22200000000001</v>
      </c>
      <c r="Q1913" s="123">
        <f t="shared" si="948"/>
        <v>8.6099999999999852</v>
      </c>
      <c r="R1913" s="124">
        <f t="shared" si="937"/>
        <v>4.4103635860712345</v>
      </c>
      <c r="S1913" s="125">
        <v>2603.2310000000002</v>
      </c>
      <c r="T1913" s="122">
        <v>2418.509</v>
      </c>
      <c r="U1913" s="123">
        <f t="shared" si="933"/>
        <v>184.72200000000021</v>
      </c>
      <c r="V1913" s="124">
        <f t="shared" si="934"/>
        <v>7.6378462929019575</v>
      </c>
      <c r="W1913" s="121" t="s">
        <v>9879</v>
      </c>
      <c r="X1913" s="122">
        <v>1603</v>
      </c>
      <c r="Y1913" s="122">
        <v>1705</v>
      </c>
      <c r="Z1913" s="123">
        <f t="shared" si="944"/>
        <v>-102</v>
      </c>
      <c r="AA1913" s="124">
        <f t="shared" si="936"/>
        <v>-5.9824046920821115</v>
      </c>
      <c r="AB1913" s="28" t="s">
        <v>10416</v>
      </c>
      <c r="AC1913" s="122">
        <v>300</v>
      </c>
      <c r="AD1913" s="122">
        <v>0</v>
      </c>
      <c r="AE1913" s="123">
        <f t="shared" si="931"/>
        <v>300</v>
      </c>
      <c r="AF1913" s="29" t="e">
        <f t="shared" si="932"/>
        <v>#DIV/0!</v>
      </c>
      <c r="AG1913" s="28" t="s">
        <v>7330</v>
      </c>
      <c r="AH1913" s="122">
        <v>182</v>
      </c>
      <c r="AI1913" s="122">
        <v>172</v>
      </c>
      <c r="AJ1913" s="123">
        <f t="shared" si="938"/>
        <v>10</v>
      </c>
      <c r="AK1913" s="124">
        <f t="shared" si="939"/>
        <v>5.8139534883720927</v>
      </c>
      <c r="AL1913" s="28" t="s">
        <v>6988</v>
      </c>
      <c r="AM1913" s="122">
        <v>100</v>
      </c>
      <c r="AN1913" s="122">
        <v>100</v>
      </c>
      <c r="AO1913" s="123">
        <f t="shared" si="940"/>
        <v>0</v>
      </c>
      <c r="AP1913" s="29">
        <f t="shared" si="941"/>
        <v>0</v>
      </c>
      <c r="AQ1913" s="28" t="s">
        <v>10417</v>
      </c>
      <c r="AR1913" s="122">
        <v>86</v>
      </c>
      <c r="AS1913" s="122">
        <v>80</v>
      </c>
      <c r="AT1913" s="123">
        <f t="shared" si="942"/>
        <v>6</v>
      </c>
      <c r="AU1913" s="124">
        <f t="shared" si="943"/>
        <v>7.5</v>
      </c>
      <c r="AV1913" s="9" t="s">
        <v>12460</v>
      </c>
      <c r="AX1913" s="129"/>
      <c r="AY1913" s="139"/>
      <c r="AZ1913" s="139"/>
    </row>
    <row r="1914" spans="3:52" ht="50" customHeight="1">
      <c r="C1914" s="52" t="s">
        <v>6318</v>
      </c>
      <c r="D1914" s="130" t="s">
        <v>4373</v>
      </c>
      <c r="E1914" s="131" t="s">
        <v>6371</v>
      </c>
      <c r="F1914" s="132" t="s">
        <v>4374</v>
      </c>
      <c r="G1914" s="125">
        <v>6310.625</v>
      </c>
      <c r="H1914" s="122">
        <v>7546</v>
      </c>
      <c r="I1914" s="123">
        <f t="shared" si="945"/>
        <v>-1235.375</v>
      </c>
      <c r="J1914" s="124">
        <f t="shared" si="946"/>
        <v>-16.371256294725683</v>
      </c>
      <c r="K1914" s="125">
        <v>1435.431</v>
      </c>
      <c r="L1914" s="122">
        <v>1784.442</v>
      </c>
      <c r="M1914" s="123">
        <f t="shared" si="947"/>
        <v>-349.01099999999997</v>
      </c>
      <c r="N1914" s="124">
        <f t="shared" si="935"/>
        <v>-19.558551076470962</v>
      </c>
      <c r="O1914" s="125">
        <v>1635.462</v>
      </c>
      <c r="P1914" s="122">
        <v>2330.0329999999999</v>
      </c>
      <c r="Q1914" s="123">
        <f t="shared" si="948"/>
        <v>-694.57099999999991</v>
      </c>
      <c r="R1914" s="124">
        <f t="shared" si="937"/>
        <v>-29.809491968568686</v>
      </c>
      <c r="S1914" s="125">
        <v>3239.732</v>
      </c>
      <c r="T1914" s="122">
        <v>3431.2469999999998</v>
      </c>
      <c r="U1914" s="123">
        <f t="shared" si="933"/>
        <v>-191.51499999999987</v>
      </c>
      <c r="V1914" s="124">
        <f t="shared" si="934"/>
        <v>-5.5814985047710026</v>
      </c>
      <c r="W1914" s="121" t="s">
        <v>10418</v>
      </c>
      <c r="X1914" s="122">
        <v>1313</v>
      </c>
      <c r="Y1914" s="122">
        <v>1311</v>
      </c>
      <c r="Z1914" s="123">
        <f t="shared" si="944"/>
        <v>2</v>
      </c>
      <c r="AA1914" s="124">
        <f t="shared" si="936"/>
        <v>0.15255530129672007</v>
      </c>
      <c r="AB1914" s="28" t="s">
        <v>10419</v>
      </c>
      <c r="AC1914" s="122">
        <v>540</v>
      </c>
      <c r="AD1914" s="122">
        <v>575</v>
      </c>
      <c r="AE1914" s="123">
        <f t="shared" si="931"/>
        <v>-35</v>
      </c>
      <c r="AF1914" s="29">
        <f t="shared" si="932"/>
        <v>-6.0869565217391308</v>
      </c>
      <c r="AG1914" s="28" t="s">
        <v>10420</v>
      </c>
      <c r="AH1914" s="122">
        <v>508</v>
      </c>
      <c r="AI1914" s="122">
        <v>507</v>
      </c>
      <c r="AJ1914" s="123">
        <f t="shared" si="938"/>
        <v>1</v>
      </c>
      <c r="AK1914" s="124">
        <f t="shared" si="939"/>
        <v>0.19723865877712032</v>
      </c>
      <c r="AL1914" s="28" t="s">
        <v>10421</v>
      </c>
      <c r="AM1914" s="122">
        <v>306</v>
      </c>
      <c r="AN1914" s="122">
        <v>337</v>
      </c>
      <c r="AO1914" s="123">
        <f t="shared" si="940"/>
        <v>-31</v>
      </c>
      <c r="AP1914" s="29">
        <f t="shared" si="941"/>
        <v>-9.1988130563798212</v>
      </c>
      <c r="AQ1914" s="28" t="s">
        <v>10422</v>
      </c>
      <c r="AR1914" s="122">
        <v>160</v>
      </c>
      <c r="AS1914" s="122">
        <v>205</v>
      </c>
      <c r="AT1914" s="123">
        <f t="shared" si="942"/>
        <v>-45</v>
      </c>
      <c r="AU1914" s="124">
        <f t="shared" si="943"/>
        <v>-21.951219512195124</v>
      </c>
      <c r="AV1914" s="9" t="s">
        <v>12461</v>
      </c>
      <c r="AX1914" s="129"/>
      <c r="AY1914" s="139"/>
      <c r="AZ1914" s="139"/>
    </row>
    <row r="1915" spans="3:52" ht="50" customHeight="1">
      <c r="C1915" s="52" t="s">
        <v>6318</v>
      </c>
      <c r="D1915" s="130" t="s">
        <v>4375</v>
      </c>
      <c r="E1915" s="131" t="s">
        <v>6371</v>
      </c>
      <c r="F1915" s="132" t="s">
        <v>4376</v>
      </c>
      <c r="G1915" s="125">
        <v>7100.701</v>
      </c>
      <c r="H1915" s="122">
        <v>7745.1189999999997</v>
      </c>
      <c r="I1915" s="123">
        <f t="shared" si="945"/>
        <v>-644.41799999999967</v>
      </c>
      <c r="J1915" s="124">
        <f t="shared" si="946"/>
        <v>-8.3203111533857612</v>
      </c>
      <c r="K1915" s="125">
        <v>1404.296</v>
      </c>
      <c r="L1915" s="122">
        <v>1713.6679999999999</v>
      </c>
      <c r="M1915" s="123">
        <v>-309.37199999999984</v>
      </c>
      <c r="N1915" s="124">
        <f t="shared" si="935"/>
        <v>-18.053205171596822</v>
      </c>
      <c r="O1915" s="125">
        <v>396.52</v>
      </c>
      <c r="P1915" s="122">
        <v>396.37900000000002</v>
      </c>
      <c r="Q1915" s="123">
        <v>0.14099999999996271</v>
      </c>
      <c r="R1915" s="124">
        <f t="shared" si="937"/>
        <v>3.5572015671860191E-2</v>
      </c>
      <c r="S1915" s="125">
        <v>5299.8850000000002</v>
      </c>
      <c r="T1915" s="122">
        <v>5635.0720000000001</v>
      </c>
      <c r="U1915" s="123">
        <f t="shared" si="933"/>
        <v>-335.1869999999999</v>
      </c>
      <c r="V1915" s="124">
        <f t="shared" si="934"/>
        <v>-5.9482292329184059</v>
      </c>
      <c r="W1915" s="121" t="s">
        <v>6930</v>
      </c>
      <c r="X1915" s="122">
        <v>1385</v>
      </c>
      <c r="Y1915" s="122">
        <v>1556</v>
      </c>
      <c r="Z1915" s="123">
        <f t="shared" si="944"/>
        <v>-171</v>
      </c>
      <c r="AA1915" s="124">
        <f t="shared" si="936"/>
        <v>-10.989717223650386</v>
      </c>
      <c r="AB1915" s="28" t="s">
        <v>10423</v>
      </c>
      <c r="AC1915" s="122">
        <v>1243</v>
      </c>
      <c r="AD1915" s="122">
        <v>1262</v>
      </c>
      <c r="AE1915" s="123">
        <f t="shared" si="931"/>
        <v>-19</v>
      </c>
      <c r="AF1915" s="29">
        <f t="shared" si="932"/>
        <v>-1.5055467511885896</v>
      </c>
      <c r="AG1915" s="28" t="s">
        <v>10424</v>
      </c>
      <c r="AH1915" s="122">
        <v>836</v>
      </c>
      <c r="AI1915" s="122">
        <v>871</v>
      </c>
      <c r="AJ1915" s="123">
        <f t="shared" si="938"/>
        <v>-35</v>
      </c>
      <c r="AK1915" s="124">
        <f t="shared" si="939"/>
        <v>-4.0183696900114816</v>
      </c>
      <c r="AL1915" s="28" t="s">
        <v>7487</v>
      </c>
      <c r="AM1915" s="122">
        <v>647</v>
      </c>
      <c r="AN1915" s="122">
        <v>796</v>
      </c>
      <c r="AO1915" s="123">
        <f t="shared" si="940"/>
        <v>-149</v>
      </c>
      <c r="AP1915" s="29">
        <f t="shared" si="941"/>
        <v>-18.718592964824122</v>
      </c>
      <c r="AQ1915" s="28" t="s">
        <v>10425</v>
      </c>
      <c r="AR1915" s="122">
        <v>646</v>
      </c>
      <c r="AS1915" s="122">
        <v>601</v>
      </c>
      <c r="AT1915" s="123">
        <f t="shared" si="942"/>
        <v>45</v>
      </c>
      <c r="AU1915" s="124">
        <f t="shared" si="943"/>
        <v>7.4875207986688856</v>
      </c>
      <c r="AV1915" s="9" t="s">
        <v>12461</v>
      </c>
      <c r="AX1915" s="129"/>
      <c r="AY1915" s="139"/>
      <c r="AZ1915" s="139"/>
    </row>
    <row r="1916" spans="3:52" ht="50" customHeight="1">
      <c r="C1916" s="52" t="s">
        <v>6318</v>
      </c>
      <c r="D1916" s="130" t="s">
        <v>4377</v>
      </c>
      <c r="E1916" s="131" t="s">
        <v>6371</v>
      </c>
      <c r="F1916" s="132" t="s">
        <v>4378</v>
      </c>
      <c r="G1916" s="125">
        <v>5833.6170000000002</v>
      </c>
      <c r="H1916" s="122">
        <v>5547.4070000000002</v>
      </c>
      <c r="I1916" s="123">
        <f t="shared" si="945"/>
        <v>286.21000000000004</v>
      </c>
      <c r="J1916" s="124">
        <f t="shared" si="946"/>
        <v>5.1593474212366246</v>
      </c>
      <c r="K1916" s="125">
        <v>634.74099999999999</v>
      </c>
      <c r="L1916" s="122">
        <v>634.70600000000002</v>
      </c>
      <c r="M1916" s="123">
        <f t="shared" si="947"/>
        <v>3.4999999999968168E-2</v>
      </c>
      <c r="N1916" s="124">
        <f t="shared" si="935"/>
        <v>5.5143641307893992E-3</v>
      </c>
      <c r="O1916" s="125">
        <v>1929.367</v>
      </c>
      <c r="P1916" s="122">
        <v>1756.5719999999999</v>
      </c>
      <c r="Q1916" s="123">
        <f t="shared" si="948"/>
        <v>172.79500000000007</v>
      </c>
      <c r="R1916" s="124">
        <f t="shared" si="937"/>
        <v>9.8370576327073458</v>
      </c>
      <c r="S1916" s="125">
        <v>3269.509</v>
      </c>
      <c r="T1916" s="122">
        <v>3156.1289999999999</v>
      </c>
      <c r="U1916" s="123">
        <f t="shared" si="933"/>
        <v>113.38000000000011</v>
      </c>
      <c r="V1916" s="124">
        <f t="shared" si="934"/>
        <v>3.5923753433398984</v>
      </c>
      <c r="W1916" s="121" t="s">
        <v>8855</v>
      </c>
      <c r="X1916" s="122">
        <v>2480</v>
      </c>
      <c r="Y1916" s="122">
        <v>2409</v>
      </c>
      <c r="Z1916" s="123">
        <f t="shared" si="944"/>
        <v>71</v>
      </c>
      <c r="AA1916" s="124">
        <f t="shared" si="936"/>
        <v>2.9472810294728102</v>
      </c>
      <c r="AB1916" s="28" t="s">
        <v>10426</v>
      </c>
      <c r="AC1916" s="122">
        <v>317</v>
      </c>
      <c r="AD1916" s="122">
        <v>299</v>
      </c>
      <c r="AE1916" s="123">
        <f t="shared" si="931"/>
        <v>18</v>
      </c>
      <c r="AF1916" s="29">
        <f t="shared" si="932"/>
        <v>6.0200668896321075</v>
      </c>
      <c r="AG1916" s="28" t="s">
        <v>10427</v>
      </c>
      <c r="AH1916" s="122">
        <v>248</v>
      </c>
      <c r="AI1916" s="122">
        <v>253</v>
      </c>
      <c r="AJ1916" s="123">
        <f t="shared" si="938"/>
        <v>-5</v>
      </c>
      <c r="AK1916" s="124">
        <f t="shared" si="939"/>
        <v>-1.9762845849802373</v>
      </c>
      <c r="AL1916" s="28" t="s">
        <v>10428</v>
      </c>
      <c r="AM1916" s="122">
        <v>72</v>
      </c>
      <c r="AN1916" s="122">
        <v>72</v>
      </c>
      <c r="AO1916" s="123">
        <f t="shared" si="940"/>
        <v>0</v>
      </c>
      <c r="AP1916" s="29">
        <f t="shared" si="941"/>
        <v>0</v>
      </c>
      <c r="AQ1916" s="28" t="s">
        <v>7853</v>
      </c>
      <c r="AR1916" s="122">
        <v>62</v>
      </c>
      <c r="AS1916" s="122">
        <v>45</v>
      </c>
      <c r="AT1916" s="123">
        <f t="shared" si="942"/>
        <v>17</v>
      </c>
      <c r="AU1916" s="124">
        <f t="shared" si="943"/>
        <v>37.777777777777779</v>
      </c>
      <c r="AV1916" s="9" t="s">
        <v>12462</v>
      </c>
      <c r="AX1916" s="129"/>
      <c r="AY1916" s="139"/>
      <c r="AZ1916" s="139"/>
    </row>
    <row r="1917" spans="3:52" ht="50" customHeight="1">
      <c r="C1917" s="52" t="s">
        <v>6318</v>
      </c>
      <c r="D1917" s="130" t="s">
        <v>4379</v>
      </c>
      <c r="E1917" s="131" t="s">
        <v>6371</v>
      </c>
      <c r="F1917" s="132" t="s">
        <v>4380</v>
      </c>
      <c r="G1917" s="125">
        <v>11076.41</v>
      </c>
      <c r="H1917" s="122">
        <v>11283.907999999999</v>
      </c>
      <c r="I1917" s="123">
        <f t="shared" si="945"/>
        <v>-207.49799999999959</v>
      </c>
      <c r="J1917" s="124">
        <f t="shared" si="946"/>
        <v>-1.8388841879958575</v>
      </c>
      <c r="K1917" s="125">
        <v>1439.96</v>
      </c>
      <c r="L1917" s="122">
        <v>1439.4939999999999</v>
      </c>
      <c r="M1917" s="123">
        <f t="shared" si="947"/>
        <v>0.46600000000012187</v>
      </c>
      <c r="N1917" s="124">
        <f t="shared" si="935"/>
        <v>3.2372486443161409E-2</v>
      </c>
      <c r="O1917" s="125">
        <v>4159.3440000000001</v>
      </c>
      <c r="P1917" s="122">
        <v>4158.5680000000002</v>
      </c>
      <c r="Q1917" s="123">
        <f t="shared" si="948"/>
        <v>0.77599999999983993</v>
      </c>
      <c r="R1917" s="124">
        <f t="shared" si="937"/>
        <v>1.8660269592798286E-2</v>
      </c>
      <c r="S1917" s="125">
        <v>5477.1059999999998</v>
      </c>
      <c r="T1917" s="122">
        <v>5685.8459999999995</v>
      </c>
      <c r="U1917" s="123">
        <f t="shared" si="933"/>
        <v>-208.73999999999978</v>
      </c>
      <c r="V1917" s="124">
        <f t="shared" si="934"/>
        <v>-3.6712214857736174</v>
      </c>
      <c r="W1917" s="121" t="s">
        <v>6930</v>
      </c>
      <c r="X1917" s="122">
        <v>3516</v>
      </c>
      <c r="Y1917" s="122">
        <v>3585</v>
      </c>
      <c r="Z1917" s="123">
        <f t="shared" si="944"/>
        <v>-69</v>
      </c>
      <c r="AA1917" s="124">
        <f t="shared" si="936"/>
        <v>-1.9246861924686192</v>
      </c>
      <c r="AB1917" s="28" t="s">
        <v>10429</v>
      </c>
      <c r="AC1917" s="122">
        <v>894</v>
      </c>
      <c r="AD1917" s="122">
        <v>1045</v>
      </c>
      <c r="AE1917" s="123">
        <f t="shared" si="931"/>
        <v>-151</v>
      </c>
      <c r="AF1917" s="29">
        <f t="shared" si="932"/>
        <v>-14.44976076555024</v>
      </c>
      <c r="AG1917" s="28" t="s">
        <v>6467</v>
      </c>
      <c r="AH1917" s="122">
        <v>306</v>
      </c>
      <c r="AI1917" s="122">
        <v>306</v>
      </c>
      <c r="AJ1917" s="123">
        <f>AH1917-AI1917</f>
        <v>0</v>
      </c>
      <c r="AK1917" s="124">
        <f t="shared" si="939"/>
        <v>0</v>
      </c>
      <c r="AL1917" s="28" t="s">
        <v>10430</v>
      </c>
      <c r="AM1917" s="122">
        <v>157</v>
      </c>
      <c r="AN1917" s="122">
        <v>167</v>
      </c>
      <c r="AO1917" s="123">
        <f t="shared" si="940"/>
        <v>-10</v>
      </c>
      <c r="AP1917" s="29">
        <f t="shared" si="941"/>
        <v>-5.9880239520958085</v>
      </c>
      <c r="AQ1917" s="28" t="s">
        <v>10431</v>
      </c>
      <c r="AR1917" s="122">
        <v>114</v>
      </c>
      <c r="AS1917" s="122">
        <v>84</v>
      </c>
      <c r="AT1917" s="123">
        <f t="shared" si="942"/>
        <v>30</v>
      </c>
      <c r="AU1917" s="124">
        <f t="shared" si="943"/>
        <v>35.714285714285715</v>
      </c>
      <c r="AV1917" s="9" t="s">
        <v>12461</v>
      </c>
      <c r="AX1917" s="129"/>
      <c r="AY1917" s="139"/>
      <c r="AZ1917" s="139"/>
    </row>
    <row r="1918" spans="3:52" ht="50" customHeight="1">
      <c r="C1918" s="52" t="s">
        <v>6319</v>
      </c>
      <c r="D1918" s="130" t="s">
        <v>4381</v>
      </c>
      <c r="E1918" s="131" t="s">
        <v>6371</v>
      </c>
      <c r="F1918" s="132" t="s">
        <v>4382</v>
      </c>
      <c r="G1918" s="125">
        <v>3125.585</v>
      </c>
      <c r="H1918" s="122">
        <v>3031.7449999999999</v>
      </c>
      <c r="I1918" s="123">
        <f t="shared" si="945"/>
        <v>93.840000000000146</v>
      </c>
      <c r="J1918" s="124">
        <f t="shared" si="946"/>
        <v>3.0952471266547863</v>
      </c>
      <c r="K1918" s="125">
        <v>688.90700000000004</v>
      </c>
      <c r="L1918" s="122">
        <v>688.84299999999996</v>
      </c>
      <c r="M1918" s="123">
        <f t="shared" si="947"/>
        <v>6.4000000000078217E-2</v>
      </c>
      <c r="N1918" s="124">
        <f t="shared" si="935"/>
        <v>9.2909414772420155E-3</v>
      </c>
      <c r="O1918" s="125">
        <v>582.63300000000004</v>
      </c>
      <c r="P1918" s="122">
        <v>563.55600000000004</v>
      </c>
      <c r="Q1918" s="123">
        <f t="shared" si="948"/>
        <v>19.076999999999998</v>
      </c>
      <c r="R1918" s="124">
        <f t="shared" si="937"/>
        <v>3.3851116836658637</v>
      </c>
      <c r="S1918" s="125">
        <v>1854.0450000000001</v>
      </c>
      <c r="T1918" s="122">
        <v>1779.346</v>
      </c>
      <c r="U1918" s="123">
        <f t="shared" si="933"/>
        <v>74.699000000000069</v>
      </c>
      <c r="V1918" s="124">
        <f t="shared" si="934"/>
        <v>4.1981154873757021</v>
      </c>
      <c r="W1918" s="121" t="s">
        <v>6930</v>
      </c>
      <c r="X1918" s="122">
        <v>694</v>
      </c>
      <c r="Y1918" s="122">
        <v>748</v>
      </c>
      <c r="Z1918" s="123">
        <f t="shared" si="944"/>
        <v>-54</v>
      </c>
      <c r="AA1918" s="124">
        <f t="shared" si="936"/>
        <v>-7.2192513368983953</v>
      </c>
      <c r="AB1918" s="28" t="s">
        <v>7330</v>
      </c>
      <c r="AC1918" s="122">
        <v>594</v>
      </c>
      <c r="AD1918" s="122">
        <v>406</v>
      </c>
      <c r="AE1918" s="123">
        <f t="shared" si="931"/>
        <v>188</v>
      </c>
      <c r="AF1918" s="29">
        <f t="shared" si="932"/>
        <v>46.305418719211822</v>
      </c>
      <c r="AG1918" s="28" t="s">
        <v>10432</v>
      </c>
      <c r="AH1918" s="122">
        <v>184</v>
      </c>
      <c r="AI1918" s="122">
        <v>203</v>
      </c>
      <c r="AJ1918" s="123">
        <f t="shared" ref="AJ1918" si="949">AH1918-AI1918</f>
        <v>-19</v>
      </c>
      <c r="AK1918" s="124">
        <f t="shared" si="939"/>
        <v>-9.3596059113300498</v>
      </c>
      <c r="AL1918" s="28" t="s">
        <v>10433</v>
      </c>
      <c r="AM1918" s="122">
        <v>68</v>
      </c>
      <c r="AN1918" s="122">
        <v>101</v>
      </c>
      <c r="AO1918" s="123">
        <f t="shared" si="940"/>
        <v>-33</v>
      </c>
      <c r="AP1918" s="29">
        <f t="shared" si="941"/>
        <v>-32.673267326732677</v>
      </c>
      <c r="AQ1918" s="28" t="s">
        <v>7437</v>
      </c>
      <c r="AR1918" s="122">
        <v>61</v>
      </c>
      <c r="AS1918" s="122">
        <v>61</v>
      </c>
      <c r="AT1918" s="123">
        <f t="shared" si="942"/>
        <v>0</v>
      </c>
      <c r="AU1918" s="124">
        <f t="shared" si="943"/>
        <v>0</v>
      </c>
      <c r="AV1918" s="9" t="s">
        <v>12461</v>
      </c>
      <c r="AX1918" s="129"/>
      <c r="AY1918" s="139"/>
      <c r="AZ1918" s="139"/>
    </row>
    <row r="1919" spans="3:52" ht="50" customHeight="1">
      <c r="C1919" s="52" t="s">
        <v>6319</v>
      </c>
      <c r="D1919" s="130" t="s">
        <v>4383</v>
      </c>
      <c r="E1919" s="131" t="s">
        <v>6371</v>
      </c>
      <c r="F1919" s="132" t="s">
        <v>4384</v>
      </c>
      <c r="G1919" s="125">
        <v>3314.7939999999999</v>
      </c>
      <c r="H1919" s="122">
        <v>3423.56</v>
      </c>
      <c r="I1919" s="123">
        <f t="shared" si="945"/>
        <v>-108.76600000000008</v>
      </c>
      <c r="J1919" s="124">
        <f t="shared" si="946"/>
        <v>-3.1769853602682612</v>
      </c>
      <c r="K1919" s="125">
        <v>620.12099999999998</v>
      </c>
      <c r="L1919" s="122">
        <v>620.12099999999998</v>
      </c>
      <c r="M1919" s="123">
        <f t="shared" si="947"/>
        <v>0</v>
      </c>
      <c r="N1919" s="124">
        <f t="shared" si="935"/>
        <v>0</v>
      </c>
      <c r="O1919" s="125">
        <v>950.36199999999997</v>
      </c>
      <c r="P1919" s="122">
        <v>977.20799999999997</v>
      </c>
      <c r="Q1919" s="123">
        <f t="shared" si="948"/>
        <v>-26.846000000000004</v>
      </c>
      <c r="R1919" s="124">
        <f t="shared" si="937"/>
        <v>-2.7472145131845016</v>
      </c>
      <c r="S1919" s="125">
        <v>1744.3109999999999</v>
      </c>
      <c r="T1919" s="122">
        <v>1826.231</v>
      </c>
      <c r="U1919" s="123">
        <f t="shared" si="933"/>
        <v>-81.920000000000073</v>
      </c>
      <c r="V1919" s="124">
        <f t="shared" si="934"/>
        <v>-4.4857413985415908</v>
      </c>
      <c r="W1919" s="121" t="s">
        <v>7346</v>
      </c>
      <c r="X1919" s="122">
        <v>1133</v>
      </c>
      <c r="Y1919" s="122">
        <v>1193</v>
      </c>
      <c r="Z1919" s="123">
        <f t="shared" si="944"/>
        <v>-60</v>
      </c>
      <c r="AA1919" s="124">
        <f t="shared" si="936"/>
        <v>-5.0293378038558254</v>
      </c>
      <c r="AB1919" s="28" t="s">
        <v>7330</v>
      </c>
      <c r="AC1919" s="122">
        <v>195</v>
      </c>
      <c r="AD1919" s="122">
        <v>162</v>
      </c>
      <c r="AE1919" s="123">
        <f t="shared" si="931"/>
        <v>33</v>
      </c>
      <c r="AF1919" s="29">
        <f t="shared" si="932"/>
        <v>20.37037037037037</v>
      </c>
      <c r="AG1919" s="28" t="s">
        <v>10434</v>
      </c>
      <c r="AH1919" s="122">
        <v>103</v>
      </c>
      <c r="AI1919" s="122">
        <v>124</v>
      </c>
      <c r="AJ1919" s="123">
        <f t="shared" si="938"/>
        <v>-21</v>
      </c>
      <c r="AK1919" s="124">
        <f t="shared" si="939"/>
        <v>-16.93548387096774</v>
      </c>
      <c r="AL1919" s="28" t="s">
        <v>10435</v>
      </c>
      <c r="AM1919" s="122">
        <v>91</v>
      </c>
      <c r="AN1919" s="122">
        <v>104</v>
      </c>
      <c r="AO1919" s="123">
        <f t="shared" si="940"/>
        <v>-13</v>
      </c>
      <c r="AP1919" s="29">
        <f t="shared" si="941"/>
        <v>-12.5</v>
      </c>
      <c r="AQ1919" s="28" t="s">
        <v>7437</v>
      </c>
      <c r="AR1919" s="122">
        <v>91</v>
      </c>
      <c r="AS1919" s="122">
        <v>91</v>
      </c>
      <c r="AT1919" s="123">
        <f t="shared" si="942"/>
        <v>0</v>
      </c>
      <c r="AU1919" s="124">
        <f t="shared" si="943"/>
        <v>0</v>
      </c>
      <c r="AV1919" s="9" t="s">
        <v>12461</v>
      </c>
      <c r="AX1919" s="129"/>
      <c r="AY1919" s="139"/>
      <c r="AZ1919" s="139"/>
    </row>
    <row r="1920" spans="3:52" ht="50" customHeight="1">
      <c r="C1920" s="52" t="s">
        <v>6319</v>
      </c>
      <c r="D1920" s="106" t="s">
        <v>4385</v>
      </c>
      <c r="E1920" s="131" t="s">
        <v>6371</v>
      </c>
      <c r="F1920" s="108" t="s">
        <v>4386</v>
      </c>
      <c r="G1920" s="125">
        <v>2170.9450000000002</v>
      </c>
      <c r="H1920" s="122">
        <v>2084.4580000000001</v>
      </c>
      <c r="I1920" s="123">
        <f t="shared" si="945"/>
        <v>86.48700000000008</v>
      </c>
      <c r="J1920" s="124">
        <f t="shared" si="946"/>
        <v>4.1491361303513949</v>
      </c>
      <c r="K1920" s="125">
        <v>609.88499999999999</v>
      </c>
      <c r="L1920" s="122">
        <v>607.58500000000004</v>
      </c>
      <c r="M1920" s="123">
        <f t="shared" si="947"/>
        <v>2.2999999999999545</v>
      </c>
      <c r="N1920" s="124">
        <f t="shared" si="935"/>
        <v>0.37854785750141207</v>
      </c>
      <c r="O1920" s="125">
        <v>888.92899999999997</v>
      </c>
      <c r="P1920" s="122">
        <v>862.86099999999999</v>
      </c>
      <c r="Q1920" s="123">
        <f t="shared" si="948"/>
        <v>26.067999999999984</v>
      </c>
      <c r="R1920" s="124">
        <f t="shared" si="937"/>
        <v>3.0211123228422636</v>
      </c>
      <c r="S1920" s="125">
        <v>672.13099999999997</v>
      </c>
      <c r="T1920" s="122">
        <v>614.01199999999994</v>
      </c>
      <c r="U1920" s="123">
        <f t="shared" si="933"/>
        <v>58.119000000000028</v>
      </c>
      <c r="V1920" s="124">
        <f t="shared" si="934"/>
        <v>9.4654501866413074</v>
      </c>
      <c r="W1920" s="121" t="s">
        <v>7644</v>
      </c>
      <c r="X1920" s="122">
        <v>441</v>
      </c>
      <c r="Y1920" s="122">
        <v>387</v>
      </c>
      <c r="Z1920" s="123">
        <f t="shared" si="944"/>
        <v>54</v>
      </c>
      <c r="AA1920" s="124">
        <f t="shared" si="936"/>
        <v>13.953488372093023</v>
      </c>
      <c r="AB1920" s="28" t="s">
        <v>6974</v>
      </c>
      <c r="AC1920" s="122">
        <v>102</v>
      </c>
      <c r="AD1920" s="122">
        <v>107</v>
      </c>
      <c r="AE1920" s="123">
        <f t="shared" si="931"/>
        <v>-5</v>
      </c>
      <c r="AF1920" s="29">
        <f t="shared" si="932"/>
        <v>-4.6728971962616823</v>
      </c>
      <c r="AG1920" s="28" t="s">
        <v>10436</v>
      </c>
      <c r="AH1920" s="122">
        <v>39</v>
      </c>
      <c r="AI1920" s="122">
        <v>47</v>
      </c>
      <c r="AJ1920" s="123">
        <f t="shared" si="938"/>
        <v>-8</v>
      </c>
      <c r="AK1920" s="124">
        <f t="shared" si="939"/>
        <v>-17.021276595744681</v>
      </c>
      <c r="AL1920" s="28" t="s">
        <v>10437</v>
      </c>
      <c r="AM1920" s="122">
        <v>36</v>
      </c>
      <c r="AN1920" s="122">
        <v>36</v>
      </c>
      <c r="AO1920" s="123">
        <f t="shared" si="940"/>
        <v>0</v>
      </c>
      <c r="AP1920" s="29">
        <f t="shared" si="941"/>
        <v>0</v>
      </c>
      <c r="AQ1920" s="28" t="s">
        <v>7599</v>
      </c>
      <c r="AR1920" s="122">
        <v>26</v>
      </c>
      <c r="AS1920" s="122">
        <v>15</v>
      </c>
      <c r="AT1920" s="123">
        <f t="shared" si="942"/>
        <v>11</v>
      </c>
      <c r="AU1920" s="124">
        <f t="shared" si="943"/>
        <v>73.333333333333329</v>
      </c>
      <c r="AV1920" s="9" t="s">
        <v>12461</v>
      </c>
      <c r="AX1920" s="129"/>
      <c r="AY1920" s="139"/>
      <c r="AZ1920" s="139"/>
    </row>
    <row r="1921" spans="3:52" ht="50" customHeight="1">
      <c r="C1921" s="52" t="s">
        <v>6319</v>
      </c>
      <c r="D1921" s="130" t="s">
        <v>4387</v>
      </c>
      <c r="E1921" s="131" t="s">
        <v>6371</v>
      </c>
      <c r="F1921" s="132" t="s">
        <v>997</v>
      </c>
      <c r="G1921" s="125">
        <v>3772.19</v>
      </c>
      <c r="H1921" s="122">
        <v>3852.2449999999999</v>
      </c>
      <c r="I1921" s="123">
        <f t="shared" si="945"/>
        <v>-80.054999999999836</v>
      </c>
      <c r="J1921" s="124">
        <f t="shared" si="946"/>
        <v>-2.0781388515008739</v>
      </c>
      <c r="K1921" s="125">
        <v>1150.51</v>
      </c>
      <c r="L1921" s="122">
        <v>1168.3389999999999</v>
      </c>
      <c r="M1921" s="123">
        <f t="shared" si="947"/>
        <v>-17.828999999999951</v>
      </c>
      <c r="N1921" s="124">
        <f t="shared" si="935"/>
        <v>-1.5260125699818248</v>
      </c>
      <c r="O1921" s="125">
        <v>574.18499999999995</v>
      </c>
      <c r="P1921" s="122">
        <v>609.81399999999996</v>
      </c>
      <c r="Q1921" s="123">
        <f t="shared" si="948"/>
        <v>-35.629000000000019</v>
      </c>
      <c r="R1921" s="124">
        <f t="shared" si="937"/>
        <v>-5.8426011865913248</v>
      </c>
      <c r="S1921" s="125">
        <v>2047.4949999999999</v>
      </c>
      <c r="T1921" s="122">
        <v>2074.0920000000001</v>
      </c>
      <c r="U1921" s="123">
        <f t="shared" si="933"/>
        <v>-26.597000000000207</v>
      </c>
      <c r="V1921" s="124">
        <f t="shared" si="934"/>
        <v>-1.2823442740244988</v>
      </c>
      <c r="W1921" s="121" t="s">
        <v>7374</v>
      </c>
      <c r="X1921" s="122">
        <v>1169</v>
      </c>
      <c r="Y1921" s="122">
        <v>1167</v>
      </c>
      <c r="Z1921" s="123">
        <f t="shared" si="944"/>
        <v>2</v>
      </c>
      <c r="AA1921" s="124">
        <f t="shared" si="936"/>
        <v>0.17137960582690662</v>
      </c>
      <c r="AB1921" s="28" t="s">
        <v>7373</v>
      </c>
      <c r="AC1921" s="122">
        <v>481</v>
      </c>
      <c r="AD1921" s="122">
        <v>508</v>
      </c>
      <c r="AE1921" s="123">
        <f t="shared" si="931"/>
        <v>-27</v>
      </c>
      <c r="AF1921" s="29">
        <f t="shared" si="932"/>
        <v>-5.3149606299212602</v>
      </c>
      <c r="AG1921" s="28" t="s">
        <v>10438</v>
      </c>
      <c r="AH1921" s="122">
        <v>168</v>
      </c>
      <c r="AI1921" s="122">
        <v>217</v>
      </c>
      <c r="AJ1921" s="123">
        <f t="shared" si="938"/>
        <v>-49</v>
      </c>
      <c r="AK1921" s="124">
        <f t="shared" si="939"/>
        <v>-22.58064516129032</v>
      </c>
      <c r="AL1921" s="28" t="s">
        <v>10439</v>
      </c>
      <c r="AM1921" s="122">
        <v>58</v>
      </c>
      <c r="AN1921" s="122">
        <v>93</v>
      </c>
      <c r="AO1921" s="123">
        <f t="shared" si="940"/>
        <v>-35</v>
      </c>
      <c r="AP1921" s="29">
        <f t="shared" si="941"/>
        <v>-37.634408602150536</v>
      </c>
      <c r="AQ1921" s="28" t="s">
        <v>10440</v>
      </c>
      <c r="AR1921" s="122">
        <v>30</v>
      </c>
      <c r="AS1921" s="122">
        <v>30</v>
      </c>
      <c r="AT1921" s="123">
        <f t="shared" si="942"/>
        <v>0</v>
      </c>
      <c r="AU1921" s="124">
        <f t="shared" si="943"/>
        <v>0</v>
      </c>
      <c r="AV1921" s="9" t="s">
        <v>12461</v>
      </c>
      <c r="AX1921" s="129"/>
      <c r="AY1921" s="139"/>
      <c r="AZ1921" s="139"/>
    </row>
    <row r="1922" spans="3:52" ht="50" customHeight="1">
      <c r="C1922" s="52" t="s">
        <v>6319</v>
      </c>
      <c r="D1922" s="130" t="s">
        <v>4388</v>
      </c>
      <c r="E1922" s="131" t="s">
        <v>6371</v>
      </c>
      <c r="F1922" s="132" t="s">
        <v>4389</v>
      </c>
      <c r="G1922" s="125">
        <v>4808.692</v>
      </c>
      <c r="H1922" s="122">
        <v>4864.9129999999996</v>
      </c>
      <c r="I1922" s="123">
        <f t="shared" si="945"/>
        <v>-56.220999999999549</v>
      </c>
      <c r="J1922" s="124">
        <f t="shared" si="946"/>
        <v>-1.1556424544488166</v>
      </c>
      <c r="K1922" s="125">
        <v>488.79</v>
      </c>
      <c r="L1922" s="122">
        <v>491.03300000000002</v>
      </c>
      <c r="M1922" s="123">
        <f t="shared" si="947"/>
        <v>-2.242999999999995</v>
      </c>
      <c r="N1922" s="124">
        <f t="shared" si="935"/>
        <v>-0.45679210969527401</v>
      </c>
      <c r="O1922" s="125">
        <v>1886.5429999999999</v>
      </c>
      <c r="P1922" s="122">
        <v>1964.6079999999999</v>
      </c>
      <c r="Q1922" s="123">
        <f t="shared" si="948"/>
        <v>-78.065000000000055</v>
      </c>
      <c r="R1922" s="124">
        <f t="shared" si="937"/>
        <v>-3.9735662279701627</v>
      </c>
      <c r="S1922" s="125">
        <v>2433.3589999999999</v>
      </c>
      <c r="T1922" s="122">
        <v>2409.2719999999999</v>
      </c>
      <c r="U1922" s="123">
        <f t="shared" si="933"/>
        <v>24.086999999999989</v>
      </c>
      <c r="V1922" s="124">
        <f t="shared" si="934"/>
        <v>0.99976258388426009</v>
      </c>
      <c r="W1922" s="121" t="s">
        <v>7374</v>
      </c>
      <c r="X1922" s="122">
        <v>1565</v>
      </c>
      <c r="Y1922" s="122">
        <v>1565</v>
      </c>
      <c r="Z1922" s="123">
        <f t="shared" si="944"/>
        <v>0</v>
      </c>
      <c r="AA1922" s="124">
        <f t="shared" si="936"/>
        <v>0</v>
      </c>
      <c r="AB1922" s="28" t="s">
        <v>10441</v>
      </c>
      <c r="AC1922" s="122">
        <v>302</v>
      </c>
      <c r="AD1922" s="122">
        <v>302</v>
      </c>
      <c r="AE1922" s="123">
        <f t="shared" si="931"/>
        <v>0</v>
      </c>
      <c r="AF1922" s="29">
        <f t="shared" si="932"/>
        <v>0</v>
      </c>
      <c r="AG1922" s="28" t="s">
        <v>10442</v>
      </c>
      <c r="AH1922" s="122">
        <v>135</v>
      </c>
      <c r="AI1922" s="122">
        <v>135</v>
      </c>
      <c r="AJ1922" s="123">
        <f t="shared" si="938"/>
        <v>0</v>
      </c>
      <c r="AK1922" s="124">
        <f t="shared" si="939"/>
        <v>0</v>
      </c>
      <c r="AL1922" s="28" t="s">
        <v>10443</v>
      </c>
      <c r="AM1922" s="122">
        <v>100</v>
      </c>
      <c r="AN1922" s="122">
        <v>115</v>
      </c>
      <c r="AO1922" s="123">
        <f t="shared" si="940"/>
        <v>-15</v>
      </c>
      <c r="AP1922" s="29">
        <f t="shared" si="941"/>
        <v>-13.043478260869565</v>
      </c>
      <c r="AQ1922" s="28" t="s">
        <v>9320</v>
      </c>
      <c r="AR1922" s="122">
        <v>65</v>
      </c>
      <c r="AS1922" s="122">
        <v>91</v>
      </c>
      <c r="AT1922" s="123">
        <f t="shared" si="942"/>
        <v>-26</v>
      </c>
      <c r="AU1922" s="124">
        <f t="shared" si="943"/>
        <v>-28.571428571428569</v>
      </c>
      <c r="AV1922" s="9" t="s">
        <v>12461</v>
      </c>
      <c r="AX1922" s="129"/>
      <c r="AY1922" s="139"/>
      <c r="AZ1922" s="139"/>
    </row>
    <row r="1923" spans="3:52" ht="50" customHeight="1">
      <c r="C1923" s="52" t="s">
        <v>6319</v>
      </c>
      <c r="D1923" s="130" t="s">
        <v>4390</v>
      </c>
      <c r="E1923" s="131" t="s">
        <v>6371</v>
      </c>
      <c r="F1923" s="132" t="s">
        <v>4391</v>
      </c>
      <c r="G1923" s="125">
        <v>3075.8319999999999</v>
      </c>
      <c r="H1923" s="122">
        <v>3482.1909999999998</v>
      </c>
      <c r="I1923" s="123">
        <f t="shared" si="945"/>
        <v>-406.35899999999992</v>
      </c>
      <c r="J1923" s="124">
        <f t="shared" si="946"/>
        <v>-11.669635582884453</v>
      </c>
      <c r="K1923" s="125">
        <v>1324.81</v>
      </c>
      <c r="L1923" s="122">
        <v>1341.9649999999999</v>
      </c>
      <c r="M1923" s="123">
        <f t="shared" si="947"/>
        <v>-17.154999999999973</v>
      </c>
      <c r="N1923" s="124">
        <f t="shared" si="935"/>
        <v>-1.278349286307763</v>
      </c>
      <c r="O1923" s="125">
        <v>401.81900000000002</v>
      </c>
      <c r="P1923" s="122">
        <v>764.47400000000005</v>
      </c>
      <c r="Q1923" s="123">
        <f t="shared" si="948"/>
        <v>-362.65500000000003</v>
      </c>
      <c r="R1923" s="124">
        <f t="shared" si="937"/>
        <v>-47.438500197521435</v>
      </c>
      <c r="S1923" s="125">
        <v>1349.203</v>
      </c>
      <c r="T1923" s="122">
        <v>1375.752</v>
      </c>
      <c r="U1923" s="123">
        <f t="shared" si="933"/>
        <v>-26.548999999999978</v>
      </c>
      <c r="V1923" s="124">
        <f t="shared" si="934"/>
        <v>-1.9297809488919497</v>
      </c>
      <c r="W1923" s="121" t="s">
        <v>10444</v>
      </c>
      <c r="X1923" s="122">
        <v>1002</v>
      </c>
      <c r="Y1923" s="122">
        <v>1002</v>
      </c>
      <c r="Z1923" s="123">
        <f t="shared" si="944"/>
        <v>0</v>
      </c>
      <c r="AA1923" s="124">
        <f t="shared" si="936"/>
        <v>0</v>
      </c>
      <c r="AB1923" s="28" t="s">
        <v>10445</v>
      </c>
      <c r="AC1923" s="122">
        <v>95</v>
      </c>
      <c r="AD1923" s="122">
        <v>105</v>
      </c>
      <c r="AE1923" s="123">
        <f t="shared" si="931"/>
        <v>-10</v>
      </c>
      <c r="AF1923" s="29">
        <f t="shared" si="932"/>
        <v>-9.5238095238095237</v>
      </c>
      <c r="AG1923" s="28" t="s">
        <v>10446</v>
      </c>
      <c r="AH1923" s="122">
        <v>59</v>
      </c>
      <c r="AI1923" s="122">
        <v>72</v>
      </c>
      <c r="AJ1923" s="123">
        <f t="shared" si="938"/>
        <v>-13</v>
      </c>
      <c r="AK1923" s="124">
        <f t="shared" si="939"/>
        <v>-18.055555555555554</v>
      </c>
      <c r="AL1923" s="28" t="s">
        <v>10447</v>
      </c>
      <c r="AM1923" s="122">
        <v>44</v>
      </c>
      <c r="AN1923" s="122">
        <v>30</v>
      </c>
      <c r="AO1923" s="123">
        <f t="shared" si="940"/>
        <v>14</v>
      </c>
      <c r="AP1923" s="29">
        <f t="shared" si="941"/>
        <v>46.666666666666664</v>
      </c>
      <c r="AQ1923" s="28" t="s">
        <v>10448</v>
      </c>
      <c r="AR1923" s="122">
        <v>20</v>
      </c>
      <c r="AS1923" s="122">
        <v>17</v>
      </c>
      <c r="AT1923" s="123">
        <f t="shared" si="942"/>
        <v>3</v>
      </c>
      <c r="AU1923" s="124">
        <f t="shared" si="943"/>
        <v>17.647058823529413</v>
      </c>
      <c r="AV1923" s="9" t="s">
        <v>12461</v>
      </c>
      <c r="AX1923" s="129"/>
      <c r="AY1923" s="139"/>
      <c r="AZ1923" s="139"/>
    </row>
    <row r="1924" spans="3:52" ht="50" customHeight="1">
      <c r="C1924" s="52" t="s">
        <v>6319</v>
      </c>
      <c r="D1924" s="130" t="s">
        <v>4392</v>
      </c>
      <c r="E1924" s="131" t="s">
        <v>6371</v>
      </c>
      <c r="F1924" s="132" t="s">
        <v>4393</v>
      </c>
      <c r="G1924" s="125">
        <v>3196.23</v>
      </c>
      <c r="H1924" s="122">
        <v>3314.087</v>
      </c>
      <c r="I1924" s="123">
        <f t="shared" si="945"/>
        <v>-117.85699999999997</v>
      </c>
      <c r="J1924" s="124">
        <f t="shared" si="946"/>
        <v>-3.5562433937310631</v>
      </c>
      <c r="K1924" s="125">
        <v>1268.9169999999999</v>
      </c>
      <c r="L1924" s="122">
        <v>1267.7550000000001</v>
      </c>
      <c r="M1924" s="123">
        <f t="shared" si="947"/>
        <v>1.1619999999998072</v>
      </c>
      <c r="N1924" s="124">
        <f t="shared" si="935"/>
        <v>9.1658088510777475E-2</v>
      </c>
      <c r="O1924" s="125">
        <v>509.32499999999999</v>
      </c>
      <c r="P1924" s="122">
        <v>509.30799999999999</v>
      </c>
      <c r="Q1924" s="123">
        <f t="shared" si="948"/>
        <v>1.6999999999995907E-2</v>
      </c>
      <c r="R1924" s="124">
        <f t="shared" si="937"/>
        <v>3.3378623544094944E-3</v>
      </c>
      <c r="S1924" s="125">
        <v>1417.9880000000001</v>
      </c>
      <c r="T1924" s="122">
        <v>1537.0239999999999</v>
      </c>
      <c r="U1924" s="123">
        <f t="shared" si="933"/>
        <v>-119.03599999999983</v>
      </c>
      <c r="V1924" s="124">
        <f t="shared" si="934"/>
        <v>-7.7445765323117826</v>
      </c>
      <c r="W1924" s="121" t="s">
        <v>7242</v>
      </c>
      <c r="X1924" s="122">
        <v>907.84699999999998</v>
      </c>
      <c r="Y1924" s="122">
        <v>963.77300000000002</v>
      </c>
      <c r="Z1924" s="123">
        <f t="shared" si="944"/>
        <v>-55.926000000000045</v>
      </c>
      <c r="AA1924" s="124">
        <f t="shared" si="936"/>
        <v>-5.8028187135352454</v>
      </c>
      <c r="AB1924" s="28" t="s">
        <v>6467</v>
      </c>
      <c r="AC1924" s="122">
        <v>285.952</v>
      </c>
      <c r="AD1924" s="122">
        <v>285.86599999999999</v>
      </c>
      <c r="AE1924" s="123">
        <f t="shared" si="931"/>
        <v>8.6000000000012733E-2</v>
      </c>
      <c r="AF1924" s="29">
        <f t="shared" si="932"/>
        <v>3.0084025382526334E-2</v>
      </c>
      <c r="AG1924" s="28" t="s">
        <v>7626</v>
      </c>
      <c r="AH1924" s="122">
        <v>154.143</v>
      </c>
      <c r="AI1924" s="122">
        <v>223.56700000000001</v>
      </c>
      <c r="AJ1924" s="123">
        <f t="shared" si="938"/>
        <v>-69.424000000000007</v>
      </c>
      <c r="AK1924" s="124">
        <f t="shared" si="939"/>
        <v>-31.052883475647125</v>
      </c>
      <c r="AL1924" s="28" t="s">
        <v>6961</v>
      </c>
      <c r="AM1924" s="122">
        <v>50.476999999999997</v>
      </c>
      <c r="AN1924" s="122">
        <v>50.462000000000003</v>
      </c>
      <c r="AO1924" s="123">
        <f t="shared" si="940"/>
        <v>1.4999999999993463E-2</v>
      </c>
      <c r="AP1924" s="29">
        <f t="shared" si="941"/>
        <v>2.9725337877994255E-2</v>
      </c>
      <c r="AQ1924" s="28" t="s">
        <v>7330</v>
      </c>
      <c r="AR1924" s="122">
        <v>18.457999999999998</v>
      </c>
      <c r="AS1924" s="122">
        <v>15.500999999999999</v>
      </c>
      <c r="AT1924" s="123">
        <f t="shared" si="942"/>
        <v>2.956999999999999</v>
      </c>
      <c r="AU1924" s="124">
        <f t="shared" si="943"/>
        <v>19.076188632991414</v>
      </c>
      <c r="AV1924" s="9" t="s">
        <v>12462</v>
      </c>
      <c r="AX1924" s="129"/>
      <c r="AY1924" s="139"/>
      <c r="AZ1924" s="139"/>
    </row>
    <row r="1925" spans="3:52" ht="50" customHeight="1">
      <c r="C1925" s="52" t="s">
        <v>6319</v>
      </c>
      <c r="D1925" s="130" t="s">
        <v>4394</v>
      </c>
      <c r="E1925" s="131" t="s">
        <v>6371</v>
      </c>
      <c r="F1925" s="132" t="s">
        <v>4395</v>
      </c>
      <c r="G1925" s="125">
        <v>1082.173</v>
      </c>
      <c r="H1925" s="122">
        <v>1040.49</v>
      </c>
      <c r="I1925" s="123">
        <f t="shared" si="945"/>
        <v>41.682999999999993</v>
      </c>
      <c r="J1925" s="124">
        <f t="shared" si="946"/>
        <v>4.0060932829724454</v>
      </c>
      <c r="K1925" s="125">
        <v>282.73700000000002</v>
      </c>
      <c r="L1925" s="122">
        <v>282.73700000000002</v>
      </c>
      <c r="M1925" s="123">
        <f t="shared" si="947"/>
        <v>0</v>
      </c>
      <c r="N1925" s="124">
        <f t="shared" si="935"/>
        <v>0</v>
      </c>
      <c r="O1925" s="125">
        <v>434.36700000000002</v>
      </c>
      <c r="P1925" s="122">
        <v>432.21600000000001</v>
      </c>
      <c r="Q1925" s="123">
        <f t="shared" si="948"/>
        <v>2.1510000000000105</v>
      </c>
      <c r="R1925" s="124">
        <f t="shared" si="937"/>
        <v>0.49766783275029397</v>
      </c>
      <c r="S1925" s="125">
        <v>365.06900000000002</v>
      </c>
      <c r="T1925" s="122">
        <v>325.53699999999998</v>
      </c>
      <c r="U1925" s="123">
        <f t="shared" si="933"/>
        <v>39.532000000000039</v>
      </c>
      <c r="V1925" s="124">
        <f t="shared" si="934"/>
        <v>12.14362729889384</v>
      </c>
      <c r="W1925" s="121" t="s">
        <v>6988</v>
      </c>
      <c r="X1925" s="122">
        <v>80</v>
      </c>
      <c r="Y1925" s="122">
        <v>60</v>
      </c>
      <c r="Z1925" s="123">
        <f t="shared" si="944"/>
        <v>20</v>
      </c>
      <c r="AA1925" s="124">
        <f t="shared" si="936"/>
        <v>33.333333333333329</v>
      </c>
      <c r="AB1925" s="28" t="s">
        <v>10449</v>
      </c>
      <c r="AC1925" s="122">
        <v>52</v>
      </c>
      <c r="AD1925" s="122">
        <v>46</v>
      </c>
      <c r="AE1925" s="123">
        <f t="shared" si="931"/>
        <v>6</v>
      </c>
      <c r="AF1925" s="29">
        <f t="shared" si="932"/>
        <v>13.043478260869565</v>
      </c>
      <c r="AG1925" s="28" t="s">
        <v>7597</v>
      </c>
      <c r="AH1925" s="122">
        <v>48</v>
      </c>
      <c r="AI1925" s="122">
        <v>48</v>
      </c>
      <c r="AJ1925" s="123">
        <f t="shared" si="938"/>
        <v>0</v>
      </c>
      <c r="AK1925" s="124">
        <f t="shared" si="939"/>
        <v>0</v>
      </c>
      <c r="AL1925" s="28" t="s">
        <v>7437</v>
      </c>
      <c r="AM1925" s="122">
        <v>43</v>
      </c>
      <c r="AN1925" s="122">
        <v>43</v>
      </c>
      <c r="AO1925" s="123">
        <f t="shared" si="940"/>
        <v>0</v>
      </c>
      <c r="AP1925" s="29">
        <f t="shared" si="941"/>
        <v>0</v>
      </c>
      <c r="AQ1925" s="28" t="s">
        <v>10450</v>
      </c>
      <c r="AR1925" s="122">
        <v>37</v>
      </c>
      <c r="AS1925" s="122">
        <v>35</v>
      </c>
      <c r="AT1925" s="123">
        <f t="shared" si="942"/>
        <v>2</v>
      </c>
      <c r="AU1925" s="124">
        <f t="shared" si="943"/>
        <v>5.7142857142857144</v>
      </c>
      <c r="AV1925" s="9" t="s">
        <v>12460</v>
      </c>
      <c r="AX1925" s="129"/>
      <c r="AY1925" s="139"/>
      <c r="AZ1925" s="139"/>
    </row>
    <row r="1926" spans="3:52" ht="50" customHeight="1">
      <c r="C1926" s="52" t="s">
        <v>6319</v>
      </c>
      <c r="D1926" s="130" t="s">
        <v>4396</v>
      </c>
      <c r="E1926" s="131" t="s">
        <v>6371</v>
      </c>
      <c r="F1926" s="132" t="s">
        <v>4397</v>
      </c>
      <c r="G1926" s="125">
        <v>2389.5720000000001</v>
      </c>
      <c r="H1926" s="122">
        <v>2327.502</v>
      </c>
      <c r="I1926" s="123">
        <f t="shared" si="945"/>
        <v>62.070000000000164</v>
      </c>
      <c r="J1926" s="124">
        <f t="shared" si="946"/>
        <v>2.6668075902834953</v>
      </c>
      <c r="K1926" s="125">
        <v>936.98800000000006</v>
      </c>
      <c r="L1926" s="122">
        <v>931.77800000000002</v>
      </c>
      <c r="M1926" s="123">
        <f t="shared" si="947"/>
        <v>5.2100000000000364</v>
      </c>
      <c r="N1926" s="124">
        <f t="shared" si="935"/>
        <v>0.559146062688756</v>
      </c>
      <c r="O1926" s="125">
        <v>865.81100000000004</v>
      </c>
      <c r="P1926" s="122">
        <v>845.21100000000001</v>
      </c>
      <c r="Q1926" s="123">
        <f t="shared" si="948"/>
        <v>20.600000000000023</v>
      </c>
      <c r="R1926" s="124">
        <f t="shared" si="937"/>
        <v>2.4372612282613479</v>
      </c>
      <c r="S1926" s="125">
        <v>586.77300000000002</v>
      </c>
      <c r="T1926" s="122">
        <v>550.51300000000003</v>
      </c>
      <c r="U1926" s="123">
        <f t="shared" si="933"/>
        <v>36.259999999999991</v>
      </c>
      <c r="V1926" s="124">
        <f t="shared" si="934"/>
        <v>6.5865837863955958</v>
      </c>
      <c r="W1926" s="121" t="s">
        <v>6988</v>
      </c>
      <c r="X1926" s="122">
        <v>441</v>
      </c>
      <c r="Y1926" s="122">
        <v>473</v>
      </c>
      <c r="Z1926" s="123">
        <f t="shared" si="944"/>
        <v>-32</v>
      </c>
      <c r="AA1926" s="124">
        <f t="shared" si="936"/>
        <v>-6.7653276955602539</v>
      </c>
      <c r="AB1926" s="28" t="s">
        <v>10451</v>
      </c>
      <c r="AC1926" s="122">
        <v>71</v>
      </c>
      <c r="AD1926" s="122">
        <v>59</v>
      </c>
      <c r="AE1926" s="123">
        <f t="shared" si="931"/>
        <v>12</v>
      </c>
      <c r="AF1926" s="29">
        <f t="shared" si="932"/>
        <v>20.33898305084746</v>
      </c>
      <c r="AG1926" s="28" t="s">
        <v>10452</v>
      </c>
      <c r="AH1926" s="122">
        <v>57</v>
      </c>
      <c r="AI1926" s="122" t="s">
        <v>6494</v>
      </c>
      <c r="AJ1926" s="123">
        <v>57</v>
      </c>
      <c r="AK1926" s="124" t="s">
        <v>11832</v>
      </c>
      <c r="AL1926" s="28" t="s">
        <v>10453</v>
      </c>
      <c r="AM1926" s="122">
        <v>10</v>
      </c>
      <c r="AN1926" s="122">
        <v>10</v>
      </c>
      <c r="AO1926" s="123">
        <f t="shared" si="940"/>
        <v>0</v>
      </c>
      <c r="AP1926" s="29">
        <f t="shared" si="941"/>
        <v>0</v>
      </c>
      <c r="AQ1926" s="28" t="s">
        <v>10454</v>
      </c>
      <c r="AR1926" s="122">
        <v>7</v>
      </c>
      <c r="AS1926" s="122">
        <v>8</v>
      </c>
      <c r="AT1926" s="123">
        <f t="shared" si="942"/>
        <v>-1</v>
      </c>
      <c r="AU1926" s="124">
        <f t="shared" si="943"/>
        <v>-12.5</v>
      </c>
      <c r="AV1926" s="9" t="s">
        <v>12461</v>
      </c>
      <c r="AX1926" s="129"/>
      <c r="AY1926" s="139"/>
      <c r="AZ1926" s="139"/>
    </row>
    <row r="1927" spans="3:52" ht="50" customHeight="1">
      <c r="C1927" s="52" t="s">
        <v>6319</v>
      </c>
      <c r="D1927" s="130" t="s">
        <v>4398</v>
      </c>
      <c r="E1927" s="131" t="s">
        <v>6371</v>
      </c>
      <c r="F1927" s="132" t="s">
        <v>4399</v>
      </c>
      <c r="G1927" s="125">
        <v>657.20899999999995</v>
      </c>
      <c r="H1927" s="122">
        <v>746.55899999999997</v>
      </c>
      <c r="I1927" s="123">
        <f t="shared" si="945"/>
        <v>-89.350000000000023</v>
      </c>
      <c r="J1927" s="124">
        <f t="shared" si="946"/>
        <v>-11.968243635131319</v>
      </c>
      <c r="K1927" s="125">
        <v>215.96299999999999</v>
      </c>
      <c r="L1927" s="122">
        <v>335.90100000000001</v>
      </c>
      <c r="M1927" s="123">
        <f t="shared" si="947"/>
        <v>-119.93800000000002</v>
      </c>
      <c r="N1927" s="124">
        <f t="shared" si="935"/>
        <v>-35.706353955480935</v>
      </c>
      <c r="O1927" s="125">
        <v>326.30399999999997</v>
      </c>
      <c r="P1927" s="122">
        <v>315.214</v>
      </c>
      <c r="Q1927" s="123">
        <f t="shared" si="948"/>
        <v>11.089999999999975</v>
      </c>
      <c r="R1927" s="124">
        <f t="shared" si="937"/>
        <v>3.5182447480124535</v>
      </c>
      <c r="S1927" s="125">
        <v>114.94199999999999</v>
      </c>
      <c r="T1927" s="122">
        <v>95.444000000000003</v>
      </c>
      <c r="U1927" s="123">
        <f t="shared" si="933"/>
        <v>19.49799999999999</v>
      </c>
      <c r="V1927" s="124">
        <f t="shared" si="934"/>
        <v>20.42873307908301</v>
      </c>
      <c r="W1927" s="121" t="s">
        <v>6467</v>
      </c>
      <c r="X1927" s="122">
        <v>45</v>
      </c>
      <c r="Y1927" s="122">
        <v>47</v>
      </c>
      <c r="Z1927" s="123">
        <f t="shared" si="944"/>
        <v>-2</v>
      </c>
      <c r="AA1927" s="124">
        <f t="shared" si="936"/>
        <v>-4.2553191489361701</v>
      </c>
      <c r="AB1927" s="28" t="s">
        <v>10455</v>
      </c>
      <c r="AC1927" s="122">
        <v>38</v>
      </c>
      <c r="AD1927" s="122">
        <v>19</v>
      </c>
      <c r="AE1927" s="123">
        <f t="shared" ref="AE1927" si="950">AC1927-AD1927</f>
        <v>19</v>
      </c>
      <c r="AF1927" s="29">
        <f t="shared" ref="AF1927" si="951">AE1927/AD1927*100</f>
        <v>100</v>
      </c>
      <c r="AG1927" s="28" t="s">
        <v>6930</v>
      </c>
      <c r="AH1927" s="122">
        <v>14</v>
      </c>
      <c r="AI1927" s="122">
        <v>14</v>
      </c>
      <c r="AJ1927" s="123">
        <f t="shared" ref="AJ1927" si="952">AH1927-AI1927</f>
        <v>0</v>
      </c>
      <c r="AK1927" s="124">
        <f t="shared" ref="AK1927" si="953">AJ1927/AI1927*100</f>
        <v>0</v>
      </c>
      <c r="AL1927" s="28" t="s">
        <v>10456</v>
      </c>
      <c r="AM1927" s="122">
        <v>10</v>
      </c>
      <c r="AN1927" s="122">
        <v>9</v>
      </c>
      <c r="AO1927" s="123">
        <f t="shared" ref="AO1927" si="954">AM1927-AN1927</f>
        <v>1</v>
      </c>
      <c r="AP1927" s="29">
        <f t="shared" ref="AP1927" si="955">AO1927/AN1927*100</f>
        <v>11.111111111111111</v>
      </c>
      <c r="AQ1927" s="28" t="s">
        <v>6995</v>
      </c>
      <c r="AR1927" s="122">
        <v>6</v>
      </c>
      <c r="AS1927" s="122">
        <v>6</v>
      </c>
      <c r="AT1927" s="123">
        <f t="shared" ref="AT1927" si="956">AR1927-AS1927</f>
        <v>0</v>
      </c>
      <c r="AU1927" s="124">
        <f t="shared" ref="AU1927" si="957">AT1927/AS1927*100</f>
        <v>0</v>
      </c>
      <c r="AV1927" s="9" t="s">
        <v>12462</v>
      </c>
      <c r="AX1927" s="129"/>
      <c r="AY1927" s="139"/>
      <c r="AZ1927" s="139"/>
    </row>
    <row r="1928" spans="3:52" ht="50" customHeight="1">
      <c r="C1928" s="52" t="s">
        <v>6319</v>
      </c>
      <c r="D1928" s="130" t="s">
        <v>4400</v>
      </c>
      <c r="E1928" s="131" t="s">
        <v>6371</v>
      </c>
      <c r="F1928" s="132" t="s">
        <v>4401</v>
      </c>
      <c r="G1928" s="125">
        <v>5501.1289999999999</v>
      </c>
      <c r="H1928" s="122">
        <v>5493.5069999999996</v>
      </c>
      <c r="I1928" s="123">
        <f t="shared" si="945"/>
        <v>7.6220000000002983</v>
      </c>
      <c r="J1928" s="124">
        <f t="shared" si="946"/>
        <v>0.13874561368539803</v>
      </c>
      <c r="K1928" s="125">
        <v>1444.537</v>
      </c>
      <c r="L1928" s="122">
        <v>1374.3420000000001</v>
      </c>
      <c r="M1928" s="123">
        <f t="shared" si="947"/>
        <v>70.194999999999936</v>
      </c>
      <c r="N1928" s="124">
        <f t="shared" ref="N1928:N1991" si="958">M1928/L1928*100</f>
        <v>5.1075350967954067</v>
      </c>
      <c r="O1928" s="125">
        <v>1650.7619999999999</v>
      </c>
      <c r="P1928" s="122">
        <v>1610.875</v>
      </c>
      <c r="Q1928" s="123">
        <f t="shared" si="948"/>
        <v>39.886999999999944</v>
      </c>
      <c r="R1928" s="124">
        <f t="shared" ref="R1928:R1991" si="959">Q1928/P1928*100</f>
        <v>2.476107705439587</v>
      </c>
      <c r="S1928" s="125">
        <v>2405.83</v>
      </c>
      <c r="T1928" s="122">
        <v>2508.29</v>
      </c>
      <c r="U1928" s="123">
        <f t="shared" ref="U1928:U1991" si="960">S1928-T1928</f>
        <v>-102.46000000000004</v>
      </c>
      <c r="V1928" s="124">
        <f t="shared" ref="V1928:V1991" si="961">U1928/T1928*100</f>
        <v>-4.0848546220732072</v>
      </c>
      <c r="W1928" s="121" t="s">
        <v>6930</v>
      </c>
      <c r="X1928" s="122">
        <v>1967</v>
      </c>
      <c r="Y1928" s="122">
        <v>2082</v>
      </c>
      <c r="Z1928" s="123">
        <f t="shared" si="944"/>
        <v>-115</v>
      </c>
      <c r="AA1928" s="124">
        <f t="shared" si="936"/>
        <v>-5.5235350624399615</v>
      </c>
      <c r="AB1928" s="28" t="s">
        <v>7333</v>
      </c>
      <c r="AC1928" s="122">
        <v>238</v>
      </c>
      <c r="AD1928" s="122">
        <v>238</v>
      </c>
      <c r="AE1928" s="123">
        <f t="shared" ref="AE1928:AE1941" si="962">AC1928-AD1928</f>
        <v>0</v>
      </c>
      <c r="AF1928" s="29">
        <f t="shared" ref="AF1928:AF1941" si="963">AE1928/AD1928*100</f>
        <v>0</v>
      </c>
      <c r="AG1928" s="28" t="s">
        <v>10457</v>
      </c>
      <c r="AH1928" s="122">
        <v>79</v>
      </c>
      <c r="AI1928" s="122">
        <v>65</v>
      </c>
      <c r="AJ1928" s="123">
        <f t="shared" ref="AJ1928:AJ1941" si="964">AH1928-AI1928</f>
        <v>14</v>
      </c>
      <c r="AK1928" s="124">
        <f t="shared" ref="AK1928:AK1941" si="965">AJ1928/AI1928*100</f>
        <v>21.53846153846154</v>
      </c>
      <c r="AL1928" s="28" t="s">
        <v>7626</v>
      </c>
      <c r="AM1928" s="122">
        <v>50</v>
      </c>
      <c r="AN1928" s="122">
        <v>50</v>
      </c>
      <c r="AO1928" s="123">
        <f t="shared" ref="AO1928:AO1941" si="966">AM1928-AN1928</f>
        <v>0</v>
      </c>
      <c r="AP1928" s="29">
        <f t="shared" ref="AP1928:AP1941" si="967">AO1928/AN1928*100</f>
        <v>0</v>
      </c>
      <c r="AQ1928" s="28" t="s">
        <v>10458</v>
      </c>
      <c r="AR1928" s="122">
        <v>47</v>
      </c>
      <c r="AS1928" s="122">
        <v>49</v>
      </c>
      <c r="AT1928" s="123">
        <f t="shared" ref="AT1928:AT1941" si="968">AR1928-AS1928</f>
        <v>-2</v>
      </c>
      <c r="AU1928" s="124">
        <f t="shared" ref="AU1928:AU1941" si="969">AT1928/AS1928*100</f>
        <v>-4.0816326530612246</v>
      </c>
      <c r="AV1928" s="9" t="s">
        <v>12461</v>
      </c>
      <c r="AX1928" s="129"/>
      <c r="AY1928" s="139"/>
      <c r="AZ1928" s="139"/>
    </row>
    <row r="1929" spans="3:52" ht="50" customHeight="1">
      <c r="C1929" s="52" t="s">
        <v>6320</v>
      </c>
      <c r="D1929" s="106" t="s">
        <v>4402</v>
      </c>
      <c r="E1929" s="131" t="s">
        <v>6371</v>
      </c>
      <c r="F1929" s="108" t="s">
        <v>4403</v>
      </c>
      <c r="G1929" s="125">
        <v>205.63300000000001</v>
      </c>
      <c r="H1929" s="122">
        <v>182.82300000000001</v>
      </c>
      <c r="I1929" s="123">
        <f t="shared" si="945"/>
        <v>22.810000000000002</v>
      </c>
      <c r="J1929" s="124">
        <f t="shared" si="946"/>
        <v>12.476548355513255</v>
      </c>
      <c r="K1929" s="125" t="s">
        <v>11904</v>
      </c>
      <c r="L1929" s="122" t="s">
        <v>11904</v>
      </c>
      <c r="M1929" s="123" t="s">
        <v>11837</v>
      </c>
      <c r="N1929" s="124" t="s">
        <v>11837</v>
      </c>
      <c r="O1929" s="125" t="s">
        <v>11840</v>
      </c>
      <c r="P1929" s="122" t="s">
        <v>11840</v>
      </c>
      <c r="Q1929" s="123" t="s">
        <v>11839</v>
      </c>
      <c r="R1929" s="124" t="s">
        <v>11840</v>
      </c>
      <c r="S1929" s="125">
        <v>205.63300000000001</v>
      </c>
      <c r="T1929" s="122">
        <v>182.82300000000001</v>
      </c>
      <c r="U1929" s="123">
        <f t="shared" si="960"/>
        <v>22.810000000000002</v>
      </c>
      <c r="V1929" s="124">
        <f t="shared" si="961"/>
        <v>12.476548355513255</v>
      </c>
      <c r="W1929" s="121" t="s">
        <v>10459</v>
      </c>
      <c r="X1929" s="122">
        <v>136</v>
      </c>
      <c r="Y1929" s="122">
        <v>114</v>
      </c>
      <c r="Z1929" s="123">
        <f t="shared" si="944"/>
        <v>22</v>
      </c>
      <c r="AA1929" s="124">
        <f t="shared" si="936"/>
        <v>19.298245614035086</v>
      </c>
      <c r="AB1929" s="28" t="s">
        <v>10460</v>
      </c>
      <c r="AC1929" s="122">
        <v>70</v>
      </c>
      <c r="AD1929" s="122">
        <v>69</v>
      </c>
      <c r="AE1929" s="123">
        <f t="shared" si="962"/>
        <v>1</v>
      </c>
      <c r="AF1929" s="29">
        <f t="shared" si="963"/>
        <v>1.4492753623188406</v>
      </c>
      <c r="AG1929" s="122" t="s">
        <v>6421</v>
      </c>
      <c r="AH1929" s="122" t="s">
        <v>6421</v>
      </c>
      <c r="AI1929" s="122" t="s">
        <v>6421</v>
      </c>
      <c r="AJ1929" s="122" t="s">
        <v>6421</v>
      </c>
      <c r="AK1929" s="122" t="s">
        <v>6421</v>
      </c>
      <c r="AL1929" s="28" t="s">
        <v>6421</v>
      </c>
      <c r="AM1929" s="122" t="s">
        <v>6421</v>
      </c>
      <c r="AN1929" s="122" t="s">
        <v>6421</v>
      </c>
      <c r="AO1929" s="123" t="s">
        <v>6421</v>
      </c>
      <c r="AP1929" s="29" t="s">
        <v>6421</v>
      </c>
      <c r="AQ1929" s="28" t="s">
        <v>6421</v>
      </c>
      <c r="AR1929" s="122" t="s">
        <v>6421</v>
      </c>
      <c r="AS1929" s="122" t="s">
        <v>6421</v>
      </c>
      <c r="AT1929" s="123" t="s">
        <v>6421</v>
      </c>
      <c r="AU1929" s="124" t="s">
        <v>6421</v>
      </c>
      <c r="AV1929" s="8"/>
      <c r="AX1929" s="129"/>
      <c r="AY1929" s="139"/>
      <c r="AZ1929" s="139"/>
    </row>
    <row r="1930" spans="3:52" ht="50" customHeight="1">
      <c r="C1930" s="52" t="s">
        <v>6320</v>
      </c>
      <c r="D1930" s="106" t="s">
        <v>4404</v>
      </c>
      <c r="E1930" s="131" t="s">
        <v>6371</v>
      </c>
      <c r="F1930" s="108" t="s">
        <v>4405</v>
      </c>
      <c r="G1930" s="125">
        <v>41.658999999999999</v>
      </c>
      <c r="H1930" s="122">
        <v>41.652000000000001</v>
      </c>
      <c r="I1930" s="123">
        <f t="shared" si="945"/>
        <v>6.9999999999978968E-3</v>
      </c>
      <c r="J1930" s="124">
        <f t="shared" si="946"/>
        <v>1.6805915682315129E-2</v>
      </c>
      <c r="K1930" s="125">
        <v>41.658999999999999</v>
      </c>
      <c r="L1930" s="122">
        <v>41.652000000000001</v>
      </c>
      <c r="M1930" s="123">
        <f t="shared" si="947"/>
        <v>6.9999999999978968E-3</v>
      </c>
      <c r="N1930" s="124">
        <f t="shared" si="958"/>
        <v>1.6805915682315129E-2</v>
      </c>
      <c r="O1930" s="125" t="s">
        <v>11840</v>
      </c>
      <c r="P1930" s="122" t="s">
        <v>11840</v>
      </c>
      <c r="Q1930" s="123" t="s">
        <v>11839</v>
      </c>
      <c r="R1930" s="124" t="s">
        <v>11840</v>
      </c>
      <c r="S1930" s="125" t="s">
        <v>6421</v>
      </c>
      <c r="T1930" s="122" t="s">
        <v>6421</v>
      </c>
      <c r="U1930" s="123" t="s">
        <v>6421</v>
      </c>
      <c r="V1930" s="124" t="s">
        <v>6421</v>
      </c>
      <c r="W1930" s="121" t="s">
        <v>11839</v>
      </c>
      <c r="X1930" s="122" t="s">
        <v>11839</v>
      </c>
      <c r="Y1930" s="122" t="s">
        <v>11839</v>
      </c>
      <c r="Z1930" s="123" t="s">
        <v>11839</v>
      </c>
      <c r="AA1930" s="124" t="s">
        <v>11839</v>
      </c>
      <c r="AB1930" s="28" t="s">
        <v>11839</v>
      </c>
      <c r="AC1930" s="122" t="s">
        <v>11839</v>
      </c>
      <c r="AD1930" s="122" t="s">
        <v>11839</v>
      </c>
      <c r="AE1930" s="123" t="s">
        <v>11839</v>
      </c>
      <c r="AF1930" s="29" t="s">
        <v>11839</v>
      </c>
      <c r="AG1930" s="28" t="s">
        <v>11839</v>
      </c>
      <c r="AH1930" s="122" t="s">
        <v>11839</v>
      </c>
      <c r="AI1930" s="122" t="s">
        <v>11839</v>
      </c>
      <c r="AJ1930" s="123" t="s">
        <v>11839</v>
      </c>
      <c r="AK1930" s="124" t="s">
        <v>11839</v>
      </c>
      <c r="AL1930" s="28" t="s">
        <v>11839</v>
      </c>
      <c r="AM1930" s="122" t="s">
        <v>11839</v>
      </c>
      <c r="AN1930" s="122" t="s">
        <v>11839</v>
      </c>
      <c r="AO1930" s="123" t="s">
        <v>11839</v>
      </c>
      <c r="AP1930" s="29" t="s">
        <v>11839</v>
      </c>
      <c r="AQ1930" s="28" t="s">
        <v>11839</v>
      </c>
      <c r="AR1930" s="122" t="s">
        <v>11839</v>
      </c>
      <c r="AS1930" s="122" t="s">
        <v>11839</v>
      </c>
      <c r="AT1930" s="123" t="s">
        <v>11839</v>
      </c>
      <c r="AU1930" s="124" t="s">
        <v>11839</v>
      </c>
      <c r="AV1930" s="8"/>
      <c r="AX1930" s="129"/>
      <c r="AY1930" s="139"/>
      <c r="AZ1930" s="139"/>
    </row>
    <row r="1931" spans="3:52" ht="50" customHeight="1">
      <c r="C1931" s="52" t="s">
        <v>6320</v>
      </c>
      <c r="D1931" s="130" t="s">
        <v>4408</v>
      </c>
      <c r="E1931" s="131" t="s">
        <v>6371</v>
      </c>
      <c r="F1931" s="132" t="s">
        <v>4409</v>
      </c>
      <c r="G1931" s="125">
        <v>964.51400000000001</v>
      </c>
      <c r="H1931" s="122">
        <v>965.346</v>
      </c>
      <c r="I1931" s="123">
        <f t="shared" si="945"/>
        <v>-0.83199999999999363</v>
      </c>
      <c r="J1931" s="124">
        <f t="shared" si="946"/>
        <v>-8.6186714400846298E-2</v>
      </c>
      <c r="K1931" s="125" t="s">
        <v>11904</v>
      </c>
      <c r="L1931" s="122" t="s">
        <v>11904</v>
      </c>
      <c r="M1931" s="123" t="s">
        <v>11837</v>
      </c>
      <c r="N1931" s="124" t="s">
        <v>11837</v>
      </c>
      <c r="O1931" s="125" t="s">
        <v>11840</v>
      </c>
      <c r="P1931" s="122" t="s">
        <v>11840</v>
      </c>
      <c r="Q1931" s="123" t="s">
        <v>11839</v>
      </c>
      <c r="R1931" s="124" t="s">
        <v>11840</v>
      </c>
      <c r="S1931" s="125">
        <v>964.51400000000001</v>
      </c>
      <c r="T1931" s="122">
        <v>965.346</v>
      </c>
      <c r="U1931" s="123">
        <f t="shared" si="960"/>
        <v>-0.83199999999999363</v>
      </c>
      <c r="V1931" s="124">
        <f t="shared" si="961"/>
        <v>-8.6186714400846298E-2</v>
      </c>
      <c r="W1931" s="121" t="s">
        <v>10461</v>
      </c>
      <c r="X1931" s="122">
        <v>914</v>
      </c>
      <c r="Y1931" s="122">
        <v>923</v>
      </c>
      <c r="Z1931" s="123">
        <f t="shared" si="944"/>
        <v>-9</v>
      </c>
      <c r="AA1931" s="124">
        <f t="shared" si="936"/>
        <v>-0.97508125677139756</v>
      </c>
      <c r="AB1931" s="28" t="s">
        <v>10462</v>
      </c>
      <c r="AC1931" s="122">
        <v>50</v>
      </c>
      <c r="AD1931" s="122">
        <v>42</v>
      </c>
      <c r="AE1931" s="123">
        <f t="shared" si="962"/>
        <v>8</v>
      </c>
      <c r="AF1931" s="29">
        <f t="shared" si="963"/>
        <v>19.047619047619047</v>
      </c>
      <c r="AG1931" s="122" t="s">
        <v>6421</v>
      </c>
      <c r="AH1931" s="122" t="s">
        <v>6421</v>
      </c>
      <c r="AI1931" s="122" t="s">
        <v>6421</v>
      </c>
      <c r="AJ1931" s="122" t="s">
        <v>6421</v>
      </c>
      <c r="AK1931" s="122" t="s">
        <v>6421</v>
      </c>
      <c r="AL1931" s="28" t="s">
        <v>6421</v>
      </c>
      <c r="AM1931" s="122" t="s">
        <v>6421</v>
      </c>
      <c r="AN1931" s="122" t="s">
        <v>6421</v>
      </c>
      <c r="AO1931" s="123" t="s">
        <v>6421</v>
      </c>
      <c r="AP1931" s="29" t="s">
        <v>6421</v>
      </c>
      <c r="AQ1931" s="28" t="s">
        <v>6421</v>
      </c>
      <c r="AR1931" s="122" t="s">
        <v>6421</v>
      </c>
      <c r="AS1931" s="122" t="s">
        <v>6421</v>
      </c>
      <c r="AT1931" s="123" t="s">
        <v>6421</v>
      </c>
      <c r="AU1931" s="124" t="s">
        <v>6421</v>
      </c>
      <c r="AV1931" s="104"/>
      <c r="AX1931" s="129"/>
      <c r="AY1931" s="139"/>
      <c r="AZ1931" s="139"/>
    </row>
    <row r="1932" spans="3:52" ht="50" customHeight="1">
      <c r="C1932" s="52" t="s">
        <v>6320</v>
      </c>
      <c r="D1932" s="130" t="s">
        <v>4410</v>
      </c>
      <c r="E1932" s="131" t="s">
        <v>6371</v>
      </c>
      <c r="F1932" s="132" t="s">
        <v>4411</v>
      </c>
      <c r="G1932" s="125">
        <v>177.845</v>
      </c>
      <c r="H1932" s="122">
        <v>201.95699999999999</v>
      </c>
      <c r="I1932" s="123">
        <f t="shared" si="945"/>
        <v>-24.111999999999995</v>
      </c>
      <c r="J1932" s="124">
        <f t="shared" si="946"/>
        <v>-11.939175170952231</v>
      </c>
      <c r="K1932" s="125">
        <v>112.61799999999999</v>
      </c>
      <c r="L1932" s="122">
        <v>136.73699999999999</v>
      </c>
      <c r="M1932" s="123">
        <f t="shared" si="947"/>
        <v>-24.119</v>
      </c>
      <c r="N1932" s="124">
        <f t="shared" si="958"/>
        <v>-17.638971163620674</v>
      </c>
      <c r="O1932" s="125" t="s">
        <v>11840</v>
      </c>
      <c r="P1932" s="122" t="s">
        <v>11840</v>
      </c>
      <c r="Q1932" s="123" t="s">
        <v>11839</v>
      </c>
      <c r="R1932" s="124" t="s">
        <v>11840</v>
      </c>
      <c r="S1932" s="125">
        <v>65.227000000000004</v>
      </c>
      <c r="T1932" s="122">
        <v>65.22</v>
      </c>
      <c r="U1932" s="123">
        <f t="shared" si="960"/>
        <v>7.0000000000050022E-3</v>
      </c>
      <c r="V1932" s="124">
        <f t="shared" si="961"/>
        <v>1.0732904017180318E-2</v>
      </c>
      <c r="W1932" s="121" t="s">
        <v>7049</v>
      </c>
      <c r="X1932" s="122">
        <v>65</v>
      </c>
      <c r="Y1932" s="122">
        <v>65</v>
      </c>
      <c r="Z1932" s="123">
        <f t="shared" si="944"/>
        <v>0</v>
      </c>
      <c r="AA1932" s="124">
        <f t="shared" ref="AA1932:AA1941" si="970">Z1932/Y1932*100</f>
        <v>0</v>
      </c>
      <c r="AB1932" s="28" t="s">
        <v>6421</v>
      </c>
      <c r="AC1932" s="122" t="s">
        <v>6421</v>
      </c>
      <c r="AD1932" s="122" t="s">
        <v>6421</v>
      </c>
      <c r="AE1932" s="123" t="s">
        <v>6421</v>
      </c>
      <c r="AF1932" s="29" t="s">
        <v>6421</v>
      </c>
      <c r="AG1932" s="28" t="s">
        <v>6421</v>
      </c>
      <c r="AH1932" s="122" t="s">
        <v>6421</v>
      </c>
      <c r="AI1932" s="122" t="s">
        <v>6421</v>
      </c>
      <c r="AJ1932" s="123" t="s">
        <v>6421</v>
      </c>
      <c r="AK1932" s="29" t="s">
        <v>6421</v>
      </c>
      <c r="AL1932" s="28" t="s">
        <v>6421</v>
      </c>
      <c r="AM1932" s="122" t="s">
        <v>6421</v>
      </c>
      <c r="AN1932" s="122" t="s">
        <v>6421</v>
      </c>
      <c r="AO1932" s="123" t="s">
        <v>6421</v>
      </c>
      <c r="AP1932" s="29" t="s">
        <v>6421</v>
      </c>
      <c r="AQ1932" s="28" t="s">
        <v>6421</v>
      </c>
      <c r="AR1932" s="122" t="s">
        <v>6421</v>
      </c>
      <c r="AS1932" s="122" t="s">
        <v>6421</v>
      </c>
      <c r="AT1932" s="123" t="s">
        <v>6421</v>
      </c>
      <c r="AU1932" s="29" t="s">
        <v>6421</v>
      </c>
      <c r="AV1932" s="104"/>
      <c r="AX1932" s="129"/>
      <c r="AY1932" s="139"/>
      <c r="AZ1932" s="139"/>
    </row>
    <row r="1933" spans="3:52" ht="50" customHeight="1">
      <c r="C1933" s="52" t="s">
        <v>6320</v>
      </c>
      <c r="D1933" s="130" t="s">
        <v>4412</v>
      </c>
      <c r="E1933" s="131" t="s">
        <v>6371</v>
      </c>
      <c r="F1933" s="132" t="s">
        <v>4413</v>
      </c>
      <c r="G1933" s="125">
        <v>1E-3</v>
      </c>
      <c r="H1933" s="122">
        <v>4.8559999999999999</v>
      </c>
      <c r="I1933" s="123">
        <f t="shared" si="945"/>
        <v>-4.8549999999999995</v>
      </c>
      <c r="J1933" s="124">
        <f t="shared" si="946"/>
        <v>-99.979406919275121</v>
      </c>
      <c r="K1933" s="125">
        <v>1E-3</v>
      </c>
      <c r="L1933" s="122">
        <v>4.8559999999999999</v>
      </c>
      <c r="M1933" s="123">
        <f t="shared" si="947"/>
        <v>-4.8549999999999995</v>
      </c>
      <c r="N1933" s="124">
        <f t="shared" si="958"/>
        <v>-99.979406919275121</v>
      </c>
      <c r="O1933" s="125" t="s">
        <v>11840</v>
      </c>
      <c r="P1933" s="122" t="s">
        <v>11840</v>
      </c>
      <c r="Q1933" s="123" t="s">
        <v>11839</v>
      </c>
      <c r="R1933" s="124" t="s">
        <v>11840</v>
      </c>
      <c r="S1933" s="125" t="s">
        <v>6421</v>
      </c>
      <c r="T1933" s="122" t="s">
        <v>6421</v>
      </c>
      <c r="U1933" s="123" t="s">
        <v>6421</v>
      </c>
      <c r="V1933" s="124" t="s">
        <v>6421</v>
      </c>
      <c r="W1933" s="121" t="s">
        <v>11839</v>
      </c>
      <c r="X1933" s="122" t="s">
        <v>11839</v>
      </c>
      <c r="Y1933" s="122" t="s">
        <v>11839</v>
      </c>
      <c r="Z1933" s="123" t="s">
        <v>11839</v>
      </c>
      <c r="AA1933" s="124" t="s">
        <v>11839</v>
      </c>
      <c r="AB1933" s="28" t="s">
        <v>11839</v>
      </c>
      <c r="AC1933" s="122" t="s">
        <v>11839</v>
      </c>
      <c r="AD1933" s="122" t="s">
        <v>11839</v>
      </c>
      <c r="AE1933" s="123" t="s">
        <v>11839</v>
      </c>
      <c r="AF1933" s="29" t="s">
        <v>11839</v>
      </c>
      <c r="AG1933" s="28" t="s">
        <v>11839</v>
      </c>
      <c r="AH1933" s="122" t="s">
        <v>11839</v>
      </c>
      <c r="AI1933" s="122" t="s">
        <v>11839</v>
      </c>
      <c r="AJ1933" s="123" t="s">
        <v>11839</v>
      </c>
      <c r="AK1933" s="124" t="s">
        <v>11839</v>
      </c>
      <c r="AL1933" s="28" t="s">
        <v>11839</v>
      </c>
      <c r="AM1933" s="122" t="s">
        <v>11839</v>
      </c>
      <c r="AN1933" s="122" t="s">
        <v>11839</v>
      </c>
      <c r="AO1933" s="123" t="s">
        <v>11839</v>
      </c>
      <c r="AP1933" s="29" t="s">
        <v>11839</v>
      </c>
      <c r="AQ1933" s="28" t="s">
        <v>11839</v>
      </c>
      <c r="AR1933" s="122" t="s">
        <v>11839</v>
      </c>
      <c r="AS1933" s="122" t="s">
        <v>11839</v>
      </c>
      <c r="AT1933" s="123" t="s">
        <v>11839</v>
      </c>
      <c r="AU1933" s="124" t="s">
        <v>11839</v>
      </c>
      <c r="AV1933" s="104"/>
      <c r="AX1933" s="129"/>
      <c r="AY1933" s="139"/>
      <c r="AZ1933" s="139"/>
    </row>
    <row r="1934" spans="3:52" ht="50" customHeight="1">
      <c r="C1934" s="52" t="s">
        <v>6320</v>
      </c>
      <c r="D1934" s="130" t="s">
        <v>4414</v>
      </c>
      <c r="E1934" s="131" t="s">
        <v>6371</v>
      </c>
      <c r="F1934" s="132" t="s">
        <v>4415</v>
      </c>
      <c r="G1934" s="125">
        <v>10.047000000000001</v>
      </c>
      <c r="H1934" s="122">
        <v>7.3890000000000002</v>
      </c>
      <c r="I1934" s="123">
        <f t="shared" si="945"/>
        <v>2.6580000000000004</v>
      </c>
      <c r="J1934" s="124">
        <f t="shared" si="946"/>
        <v>35.972391392610639</v>
      </c>
      <c r="K1934" s="125" t="s">
        <v>11904</v>
      </c>
      <c r="L1934" s="122" t="s">
        <v>11904</v>
      </c>
      <c r="M1934" s="123" t="s">
        <v>11837</v>
      </c>
      <c r="N1934" s="124" t="s">
        <v>11837</v>
      </c>
      <c r="O1934" s="125" t="s">
        <v>11840</v>
      </c>
      <c r="P1934" s="122" t="s">
        <v>11840</v>
      </c>
      <c r="Q1934" s="123" t="s">
        <v>11839</v>
      </c>
      <c r="R1934" s="124" t="s">
        <v>11840</v>
      </c>
      <c r="S1934" s="125">
        <v>10.047000000000001</v>
      </c>
      <c r="T1934" s="122">
        <v>7.3890000000000002</v>
      </c>
      <c r="U1934" s="123">
        <f t="shared" si="960"/>
        <v>2.6580000000000004</v>
      </c>
      <c r="V1934" s="124">
        <f t="shared" si="961"/>
        <v>35.972391392610639</v>
      </c>
      <c r="W1934" s="121" t="s">
        <v>10463</v>
      </c>
      <c r="X1934" s="122">
        <v>10</v>
      </c>
      <c r="Y1934" s="122">
        <v>7</v>
      </c>
      <c r="Z1934" s="123">
        <f t="shared" si="944"/>
        <v>3</v>
      </c>
      <c r="AA1934" s="124">
        <f t="shared" si="970"/>
        <v>42.857142857142854</v>
      </c>
      <c r="AB1934" s="28" t="s">
        <v>6421</v>
      </c>
      <c r="AC1934" s="122" t="s">
        <v>6421</v>
      </c>
      <c r="AD1934" s="122" t="s">
        <v>6421</v>
      </c>
      <c r="AE1934" s="123" t="s">
        <v>6421</v>
      </c>
      <c r="AF1934" s="29" t="s">
        <v>6421</v>
      </c>
      <c r="AG1934" s="28" t="s">
        <v>6421</v>
      </c>
      <c r="AH1934" s="122" t="s">
        <v>6421</v>
      </c>
      <c r="AI1934" s="122" t="s">
        <v>6421</v>
      </c>
      <c r="AJ1934" s="123" t="s">
        <v>6421</v>
      </c>
      <c r="AK1934" s="29" t="s">
        <v>6421</v>
      </c>
      <c r="AL1934" s="28" t="s">
        <v>6421</v>
      </c>
      <c r="AM1934" s="122" t="s">
        <v>6421</v>
      </c>
      <c r="AN1934" s="122" t="s">
        <v>6421</v>
      </c>
      <c r="AO1934" s="123" t="s">
        <v>6421</v>
      </c>
      <c r="AP1934" s="29" t="s">
        <v>6421</v>
      </c>
      <c r="AQ1934" s="28" t="s">
        <v>6421</v>
      </c>
      <c r="AR1934" s="122" t="s">
        <v>6421</v>
      </c>
      <c r="AS1934" s="122" t="s">
        <v>6421</v>
      </c>
      <c r="AT1934" s="123" t="s">
        <v>6421</v>
      </c>
      <c r="AU1934" s="29" t="s">
        <v>6421</v>
      </c>
      <c r="AV1934" s="104"/>
      <c r="AX1934" s="129"/>
      <c r="AY1934" s="139"/>
      <c r="AZ1934" s="139"/>
    </row>
    <row r="1935" spans="3:52" ht="50" customHeight="1">
      <c r="C1935" s="52" t="s">
        <v>6320</v>
      </c>
      <c r="D1935" s="130" t="s">
        <v>4416</v>
      </c>
      <c r="E1935" s="131" t="s">
        <v>6371</v>
      </c>
      <c r="F1935" s="132" t="s">
        <v>4417</v>
      </c>
      <c r="G1935" s="125">
        <v>69.629000000000005</v>
      </c>
      <c r="H1935" s="122">
        <v>51.442999999999998</v>
      </c>
      <c r="I1935" s="123">
        <f t="shared" si="945"/>
        <v>18.186000000000007</v>
      </c>
      <c r="J1935" s="124">
        <f t="shared" si="946"/>
        <v>35.351748537215968</v>
      </c>
      <c r="K1935" s="125" t="s">
        <v>11904</v>
      </c>
      <c r="L1935" s="122" t="s">
        <v>11904</v>
      </c>
      <c r="M1935" s="123" t="s">
        <v>11837</v>
      </c>
      <c r="N1935" s="124" t="s">
        <v>11837</v>
      </c>
      <c r="O1935" s="125" t="s">
        <v>11840</v>
      </c>
      <c r="P1935" s="122" t="s">
        <v>11840</v>
      </c>
      <c r="Q1935" s="123" t="s">
        <v>11839</v>
      </c>
      <c r="R1935" s="124" t="s">
        <v>11840</v>
      </c>
      <c r="S1935" s="125">
        <v>69.629000000000005</v>
      </c>
      <c r="T1935" s="122">
        <v>51.442999999999998</v>
      </c>
      <c r="U1935" s="123">
        <f t="shared" si="960"/>
        <v>18.186000000000007</v>
      </c>
      <c r="V1935" s="124">
        <f t="shared" si="961"/>
        <v>35.351748537215968</v>
      </c>
      <c r="W1935" s="121" t="s">
        <v>10464</v>
      </c>
      <c r="X1935" s="122">
        <v>64</v>
      </c>
      <c r="Y1935" s="122">
        <v>33</v>
      </c>
      <c r="Z1935" s="123">
        <f t="shared" si="944"/>
        <v>31</v>
      </c>
      <c r="AA1935" s="124">
        <f t="shared" si="970"/>
        <v>93.939393939393938</v>
      </c>
      <c r="AB1935" s="28" t="s">
        <v>10465</v>
      </c>
      <c r="AC1935" s="122">
        <v>6</v>
      </c>
      <c r="AD1935" s="122">
        <v>15</v>
      </c>
      <c r="AE1935" s="123">
        <f t="shared" si="962"/>
        <v>-9</v>
      </c>
      <c r="AF1935" s="29">
        <f t="shared" si="963"/>
        <v>-60</v>
      </c>
      <c r="AG1935" s="28" t="s">
        <v>10466</v>
      </c>
      <c r="AH1935" s="122">
        <v>0</v>
      </c>
      <c r="AI1935" s="122">
        <v>3</v>
      </c>
      <c r="AJ1935" s="123">
        <f t="shared" si="964"/>
        <v>-3</v>
      </c>
      <c r="AK1935" s="124">
        <f t="shared" si="965"/>
        <v>-100</v>
      </c>
      <c r="AL1935" s="28" t="s">
        <v>6421</v>
      </c>
      <c r="AM1935" s="122" t="s">
        <v>6421</v>
      </c>
      <c r="AN1935" s="122" t="s">
        <v>6421</v>
      </c>
      <c r="AO1935" s="123" t="s">
        <v>6421</v>
      </c>
      <c r="AP1935" s="29" t="s">
        <v>6421</v>
      </c>
      <c r="AQ1935" s="28" t="s">
        <v>6421</v>
      </c>
      <c r="AR1935" s="122" t="s">
        <v>6421</v>
      </c>
      <c r="AS1935" s="122" t="s">
        <v>6421</v>
      </c>
      <c r="AT1935" s="123" t="s">
        <v>6421</v>
      </c>
      <c r="AU1935" s="124" t="s">
        <v>6421</v>
      </c>
      <c r="AV1935" s="104"/>
      <c r="AX1935" s="129"/>
      <c r="AY1935" s="139"/>
      <c r="AZ1935" s="139"/>
    </row>
    <row r="1936" spans="3:52" ht="50" customHeight="1">
      <c r="C1936" s="52" t="s">
        <v>6320</v>
      </c>
      <c r="D1936" s="130" t="s">
        <v>4418</v>
      </c>
      <c r="E1936" s="131" t="s">
        <v>6371</v>
      </c>
      <c r="F1936" s="132" t="s">
        <v>4419</v>
      </c>
      <c r="G1936" s="125">
        <v>10664.337</v>
      </c>
      <c r="H1936" s="122">
        <v>10563.81</v>
      </c>
      <c r="I1936" s="123">
        <f t="shared" si="945"/>
        <v>100.52700000000004</v>
      </c>
      <c r="J1936" s="124">
        <f t="shared" si="946"/>
        <v>0.95161688822498736</v>
      </c>
      <c r="K1936" s="125">
        <v>238.756</v>
      </c>
      <c r="L1936" s="122">
        <v>233.863</v>
      </c>
      <c r="M1936" s="123">
        <f t="shared" si="947"/>
        <v>4.8930000000000007</v>
      </c>
      <c r="N1936" s="124">
        <f t="shared" si="958"/>
        <v>2.0922505911580713</v>
      </c>
      <c r="O1936" s="125" t="s">
        <v>11840</v>
      </c>
      <c r="P1936" s="122" t="s">
        <v>11840</v>
      </c>
      <c r="Q1936" s="123" t="s">
        <v>11839</v>
      </c>
      <c r="R1936" s="124" t="s">
        <v>11840</v>
      </c>
      <c r="S1936" s="125">
        <v>10425.581</v>
      </c>
      <c r="T1936" s="122">
        <v>10329.947</v>
      </c>
      <c r="U1936" s="123">
        <f t="shared" si="960"/>
        <v>95.634000000000015</v>
      </c>
      <c r="V1936" s="124">
        <f t="shared" si="961"/>
        <v>0.92579371414006295</v>
      </c>
      <c r="W1936" s="121" t="s">
        <v>8901</v>
      </c>
      <c r="X1936" s="122">
        <v>9530.0559169999997</v>
      </c>
      <c r="Y1936" s="122">
        <v>9472.4329170000001</v>
      </c>
      <c r="Z1936" s="123">
        <f t="shared" si="944"/>
        <v>57.622999999999593</v>
      </c>
      <c r="AA1936" s="124">
        <f t="shared" si="970"/>
        <v>0.60832312569439961</v>
      </c>
      <c r="AB1936" s="28" t="s">
        <v>10467</v>
      </c>
      <c r="AC1936" s="122">
        <v>604.59897999999998</v>
      </c>
      <c r="AD1936" s="122">
        <v>567.01397999999995</v>
      </c>
      <c r="AE1936" s="123">
        <f t="shared" si="962"/>
        <v>37.585000000000036</v>
      </c>
      <c r="AF1936" s="29">
        <f t="shared" si="963"/>
        <v>6.6285843604773271</v>
      </c>
      <c r="AG1936" s="28" t="s">
        <v>10468</v>
      </c>
      <c r="AH1936" s="122">
        <v>290.92585300000002</v>
      </c>
      <c r="AI1936" s="122">
        <v>290.49985299999997</v>
      </c>
      <c r="AJ1936" s="123">
        <f t="shared" si="964"/>
        <v>0.42600000000004457</v>
      </c>
      <c r="AK1936" s="124">
        <f t="shared" si="965"/>
        <v>0.14664379193336274</v>
      </c>
      <c r="AL1936" s="28" t="s">
        <v>6421</v>
      </c>
      <c r="AM1936" s="122" t="s">
        <v>6421</v>
      </c>
      <c r="AN1936" s="122" t="s">
        <v>6421</v>
      </c>
      <c r="AO1936" s="123" t="s">
        <v>6421</v>
      </c>
      <c r="AP1936" s="29" t="s">
        <v>6421</v>
      </c>
      <c r="AQ1936" s="28" t="s">
        <v>6421</v>
      </c>
      <c r="AR1936" s="122" t="s">
        <v>6421</v>
      </c>
      <c r="AS1936" s="122" t="s">
        <v>6421</v>
      </c>
      <c r="AT1936" s="123" t="s">
        <v>6421</v>
      </c>
      <c r="AU1936" s="124" t="s">
        <v>6421</v>
      </c>
      <c r="AV1936" s="104"/>
      <c r="AX1936" s="129"/>
      <c r="AY1936" s="139"/>
      <c r="AZ1936" s="139"/>
    </row>
    <row r="1937" spans="3:52" ht="50" customHeight="1">
      <c r="C1937" s="52" t="s">
        <v>6320</v>
      </c>
      <c r="D1937" s="130" t="s">
        <v>4420</v>
      </c>
      <c r="E1937" s="131" t="s">
        <v>6371</v>
      </c>
      <c r="F1937" s="132" t="s">
        <v>4421</v>
      </c>
      <c r="G1937" s="125">
        <v>16.175999999999998</v>
      </c>
      <c r="H1937" s="122">
        <v>117.015</v>
      </c>
      <c r="I1937" s="123">
        <f t="shared" si="945"/>
        <v>-100.839</v>
      </c>
      <c r="J1937" s="124">
        <f t="shared" si="946"/>
        <v>-86.176131265222409</v>
      </c>
      <c r="K1937" s="125">
        <v>0</v>
      </c>
      <c r="L1937" s="122">
        <v>2.637</v>
      </c>
      <c r="M1937" s="123">
        <f t="shared" si="947"/>
        <v>-2.637</v>
      </c>
      <c r="N1937" s="124">
        <f t="shared" si="958"/>
        <v>-100</v>
      </c>
      <c r="O1937" s="125" t="s">
        <v>11840</v>
      </c>
      <c r="P1937" s="122" t="s">
        <v>11840</v>
      </c>
      <c r="Q1937" s="123" t="s">
        <v>11839</v>
      </c>
      <c r="R1937" s="124" t="s">
        <v>11840</v>
      </c>
      <c r="S1937" s="125">
        <v>16.175999999999998</v>
      </c>
      <c r="T1937" s="122">
        <v>114.378</v>
      </c>
      <c r="U1937" s="123">
        <f t="shared" si="960"/>
        <v>-98.201999999999998</v>
      </c>
      <c r="V1937" s="124">
        <f t="shared" si="961"/>
        <v>-85.8574201332424</v>
      </c>
      <c r="W1937" s="121" t="s">
        <v>10469</v>
      </c>
      <c r="X1937" s="122">
        <v>16</v>
      </c>
      <c r="Y1937" s="122">
        <v>114</v>
      </c>
      <c r="Z1937" s="123">
        <f t="shared" si="944"/>
        <v>-98</v>
      </c>
      <c r="AA1937" s="124">
        <f t="shared" si="970"/>
        <v>-85.964912280701753</v>
      </c>
      <c r="AB1937" s="28" t="s">
        <v>6421</v>
      </c>
      <c r="AC1937" s="122" t="s">
        <v>6421</v>
      </c>
      <c r="AD1937" s="122" t="s">
        <v>6421</v>
      </c>
      <c r="AE1937" s="123" t="s">
        <v>6421</v>
      </c>
      <c r="AF1937" s="29" t="s">
        <v>6421</v>
      </c>
      <c r="AG1937" s="28" t="s">
        <v>6421</v>
      </c>
      <c r="AH1937" s="122" t="s">
        <v>6421</v>
      </c>
      <c r="AI1937" s="122" t="s">
        <v>6421</v>
      </c>
      <c r="AJ1937" s="123" t="s">
        <v>6421</v>
      </c>
      <c r="AK1937" s="29" t="s">
        <v>6421</v>
      </c>
      <c r="AL1937" s="28" t="s">
        <v>6421</v>
      </c>
      <c r="AM1937" s="122" t="s">
        <v>6421</v>
      </c>
      <c r="AN1937" s="122" t="s">
        <v>6421</v>
      </c>
      <c r="AO1937" s="123" t="s">
        <v>6421</v>
      </c>
      <c r="AP1937" s="29" t="s">
        <v>6421</v>
      </c>
      <c r="AQ1937" s="28" t="s">
        <v>6421</v>
      </c>
      <c r="AR1937" s="122" t="s">
        <v>6421</v>
      </c>
      <c r="AS1937" s="122" t="s">
        <v>6421</v>
      </c>
      <c r="AT1937" s="123" t="s">
        <v>6421</v>
      </c>
      <c r="AU1937" s="29" t="s">
        <v>6421</v>
      </c>
      <c r="AV1937" s="104"/>
      <c r="AX1937" s="129"/>
      <c r="AY1937" s="139"/>
      <c r="AZ1937" s="139"/>
    </row>
    <row r="1938" spans="3:52" ht="50" customHeight="1">
      <c r="C1938" s="52" t="s">
        <v>6320</v>
      </c>
      <c r="D1938" s="130" t="s">
        <v>4422</v>
      </c>
      <c r="E1938" s="131" t="s">
        <v>6371</v>
      </c>
      <c r="F1938" s="132" t="s">
        <v>4423</v>
      </c>
      <c r="G1938" s="125">
        <v>34.686999999999998</v>
      </c>
      <c r="H1938" s="122">
        <v>39.411999999999999</v>
      </c>
      <c r="I1938" s="123">
        <f t="shared" si="945"/>
        <v>-4.7250000000000014</v>
      </c>
      <c r="J1938" s="124">
        <f t="shared" si="946"/>
        <v>-11.988734395615552</v>
      </c>
      <c r="K1938" s="125" t="s">
        <v>11904</v>
      </c>
      <c r="L1938" s="122" t="s">
        <v>11904</v>
      </c>
      <c r="M1938" s="123" t="s">
        <v>11837</v>
      </c>
      <c r="N1938" s="124" t="s">
        <v>11837</v>
      </c>
      <c r="O1938" s="125" t="s">
        <v>11840</v>
      </c>
      <c r="P1938" s="122" t="s">
        <v>11840</v>
      </c>
      <c r="Q1938" s="123" t="s">
        <v>11839</v>
      </c>
      <c r="R1938" s="124" t="s">
        <v>11840</v>
      </c>
      <c r="S1938" s="125">
        <v>34.686999999999998</v>
      </c>
      <c r="T1938" s="122">
        <v>39.411999999999999</v>
      </c>
      <c r="U1938" s="123">
        <f t="shared" si="960"/>
        <v>-4.7250000000000014</v>
      </c>
      <c r="V1938" s="124">
        <f t="shared" si="961"/>
        <v>-11.988734395615552</v>
      </c>
      <c r="W1938" s="121" t="s">
        <v>10470</v>
      </c>
      <c r="X1938" s="122">
        <v>34.686999999999998</v>
      </c>
      <c r="Y1938" s="122">
        <v>39.411999999999999</v>
      </c>
      <c r="Z1938" s="123">
        <f t="shared" si="944"/>
        <v>-4.7250000000000014</v>
      </c>
      <c r="AA1938" s="124">
        <f t="shared" si="970"/>
        <v>-11.988734395615552</v>
      </c>
      <c r="AB1938" s="28" t="s">
        <v>6421</v>
      </c>
      <c r="AC1938" s="122" t="s">
        <v>6421</v>
      </c>
      <c r="AD1938" s="122" t="s">
        <v>6421</v>
      </c>
      <c r="AE1938" s="123" t="s">
        <v>6421</v>
      </c>
      <c r="AF1938" s="29" t="s">
        <v>6421</v>
      </c>
      <c r="AG1938" s="28" t="s">
        <v>6421</v>
      </c>
      <c r="AH1938" s="122" t="s">
        <v>6421</v>
      </c>
      <c r="AI1938" s="122" t="s">
        <v>6421</v>
      </c>
      <c r="AJ1938" s="123" t="s">
        <v>6421</v>
      </c>
      <c r="AK1938" s="29" t="s">
        <v>6421</v>
      </c>
      <c r="AL1938" s="28" t="s">
        <v>6421</v>
      </c>
      <c r="AM1938" s="122" t="s">
        <v>6421</v>
      </c>
      <c r="AN1938" s="122" t="s">
        <v>6421</v>
      </c>
      <c r="AO1938" s="123" t="s">
        <v>6421</v>
      </c>
      <c r="AP1938" s="29" t="s">
        <v>6421</v>
      </c>
      <c r="AQ1938" s="28" t="s">
        <v>6421</v>
      </c>
      <c r="AR1938" s="122" t="s">
        <v>6421</v>
      </c>
      <c r="AS1938" s="122" t="s">
        <v>6421</v>
      </c>
      <c r="AT1938" s="123" t="s">
        <v>6421</v>
      </c>
      <c r="AU1938" s="29" t="s">
        <v>6421</v>
      </c>
      <c r="AV1938" s="104"/>
      <c r="AX1938" s="129"/>
      <c r="AY1938" s="139"/>
      <c r="AZ1938" s="139"/>
    </row>
    <row r="1939" spans="3:52" ht="50" customHeight="1">
      <c r="C1939" s="52" t="s">
        <v>6320</v>
      </c>
      <c r="D1939" s="130" t="s">
        <v>4424</v>
      </c>
      <c r="E1939" s="131" t="s">
        <v>6371</v>
      </c>
      <c r="F1939" s="132" t="s">
        <v>4425</v>
      </c>
      <c r="G1939" s="125">
        <v>1025.3499999999999</v>
      </c>
      <c r="H1939" s="122">
        <v>1028.6210000000001</v>
      </c>
      <c r="I1939" s="123">
        <f t="shared" si="945"/>
        <v>-3.2710000000001855</v>
      </c>
      <c r="J1939" s="124">
        <f t="shared" si="946"/>
        <v>-0.31799856312482294</v>
      </c>
      <c r="K1939" s="125">
        <v>193.88</v>
      </c>
      <c r="L1939" s="122">
        <v>193.535</v>
      </c>
      <c r="M1939" s="123">
        <f t="shared" si="947"/>
        <v>0.34499999999999886</v>
      </c>
      <c r="N1939" s="124">
        <f t="shared" si="958"/>
        <v>0.17826232981114468</v>
      </c>
      <c r="O1939" s="125" t="s">
        <v>11840</v>
      </c>
      <c r="P1939" s="122" t="s">
        <v>11840</v>
      </c>
      <c r="Q1939" s="123" t="s">
        <v>11839</v>
      </c>
      <c r="R1939" s="124" t="s">
        <v>11840</v>
      </c>
      <c r="S1939" s="125">
        <v>831.47</v>
      </c>
      <c r="T1939" s="122">
        <v>835.08600000000001</v>
      </c>
      <c r="U1939" s="123">
        <f t="shared" si="960"/>
        <v>-3.6159999999999854</v>
      </c>
      <c r="V1939" s="124">
        <f t="shared" si="961"/>
        <v>-0.43300929485106754</v>
      </c>
      <c r="W1939" s="121" t="s">
        <v>10471</v>
      </c>
      <c r="X1939" s="122">
        <v>831</v>
      </c>
      <c r="Y1939" s="122">
        <v>835</v>
      </c>
      <c r="Z1939" s="123">
        <f t="shared" si="944"/>
        <v>-4</v>
      </c>
      <c r="AA1939" s="124">
        <f t="shared" si="970"/>
        <v>-0.47904191616766467</v>
      </c>
      <c r="AB1939" s="28" t="s">
        <v>6421</v>
      </c>
      <c r="AC1939" s="122" t="s">
        <v>6421</v>
      </c>
      <c r="AD1939" s="122" t="s">
        <v>6421</v>
      </c>
      <c r="AE1939" s="123" t="s">
        <v>6421</v>
      </c>
      <c r="AF1939" s="29" t="s">
        <v>6421</v>
      </c>
      <c r="AG1939" s="28" t="s">
        <v>6421</v>
      </c>
      <c r="AH1939" s="122" t="s">
        <v>6421</v>
      </c>
      <c r="AI1939" s="122" t="s">
        <v>6421</v>
      </c>
      <c r="AJ1939" s="123" t="s">
        <v>6421</v>
      </c>
      <c r="AK1939" s="29" t="s">
        <v>6421</v>
      </c>
      <c r="AL1939" s="28" t="s">
        <v>6421</v>
      </c>
      <c r="AM1939" s="122" t="s">
        <v>6421</v>
      </c>
      <c r="AN1939" s="122" t="s">
        <v>6421</v>
      </c>
      <c r="AO1939" s="123" t="s">
        <v>6421</v>
      </c>
      <c r="AP1939" s="29" t="s">
        <v>6421</v>
      </c>
      <c r="AQ1939" s="28" t="s">
        <v>6421</v>
      </c>
      <c r="AR1939" s="122" t="s">
        <v>6421</v>
      </c>
      <c r="AS1939" s="122" t="s">
        <v>6421</v>
      </c>
      <c r="AT1939" s="123" t="s">
        <v>6421</v>
      </c>
      <c r="AU1939" s="29" t="s">
        <v>6421</v>
      </c>
      <c r="AV1939" s="104"/>
      <c r="AX1939" s="129"/>
      <c r="AY1939" s="139"/>
      <c r="AZ1939" s="139"/>
    </row>
    <row r="1940" spans="3:52" ht="50" customHeight="1">
      <c r="C1940" s="52" t="s">
        <v>6320</v>
      </c>
      <c r="D1940" s="130" t="s">
        <v>4426</v>
      </c>
      <c r="E1940" s="131" t="s">
        <v>6371</v>
      </c>
      <c r="F1940" s="132" t="s">
        <v>4427</v>
      </c>
      <c r="G1940" s="125">
        <v>134.00899999999999</v>
      </c>
      <c r="H1940" s="122">
        <v>134.989</v>
      </c>
      <c r="I1940" s="123">
        <f t="shared" si="945"/>
        <v>-0.98000000000001819</v>
      </c>
      <c r="J1940" s="124">
        <f t="shared" si="946"/>
        <v>-0.72598508026581288</v>
      </c>
      <c r="K1940" s="125">
        <v>113.471</v>
      </c>
      <c r="L1940" s="122">
        <v>113.46</v>
      </c>
      <c r="M1940" s="123">
        <f t="shared" si="947"/>
        <v>1.1000000000009891E-2</v>
      </c>
      <c r="N1940" s="124">
        <f t="shared" si="958"/>
        <v>9.6950467125065144E-3</v>
      </c>
      <c r="O1940" s="125" t="s">
        <v>11840</v>
      </c>
      <c r="P1940" s="122" t="s">
        <v>11840</v>
      </c>
      <c r="Q1940" s="123" t="s">
        <v>11839</v>
      </c>
      <c r="R1940" s="124" t="s">
        <v>11840</v>
      </c>
      <c r="S1940" s="125">
        <v>20.538</v>
      </c>
      <c r="T1940" s="122">
        <v>21.529</v>
      </c>
      <c r="U1940" s="123">
        <f t="shared" si="960"/>
        <v>-0.99099999999999966</v>
      </c>
      <c r="V1940" s="124">
        <f t="shared" si="961"/>
        <v>-4.6030935017882841</v>
      </c>
      <c r="W1940" s="121" t="s">
        <v>10472</v>
      </c>
      <c r="X1940" s="122">
        <v>14</v>
      </c>
      <c r="Y1940" s="122">
        <v>14</v>
      </c>
      <c r="Z1940" s="123">
        <f t="shared" si="944"/>
        <v>0</v>
      </c>
      <c r="AA1940" s="124">
        <f t="shared" si="970"/>
        <v>0</v>
      </c>
      <c r="AB1940" s="28" t="s">
        <v>6961</v>
      </c>
      <c r="AC1940" s="122">
        <v>5</v>
      </c>
      <c r="AD1940" s="122">
        <v>5</v>
      </c>
      <c r="AE1940" s="123">
        <f t="shared" si="962"/>
        <v>0</v>
      </c>
      <c r="AF1940" s="29">
        <f t="shared" si="963"/>
        <v>0</v>
      </c>
      <c r="AG1940" s="28" t="s">
        <v>10473</v>
      </c>
      <c r="AH1940" s="122">
        <v>1</v>
      </c>
      <c r="AI1940" s="122">
        <v>1</v>
      </c>
      <c r="AJ1940" s="123">
        <f t="shared" si="964"/>
        <v>0</v>
      </c>
      <c r="AK1940" s="124">
        <f t="shared" si="965"/>
        <v>0</v>
      </c>
      <c r="AL1940" s="28" t="s">
        <v>10474</v>
      </c>
      <c r="AM1940" s="122">
        <v>0</v>
      </c>
      <c r="AN1940" s="122">
        <v>1</v>
      </c>
      <c r="AO1940" s="123">
        <f t="shared" si="966"/>
        <v>-1</v>
      </c>
      <c r="AP1940" s="29">
        <f t="shared" si="967"/>
        <v>-100</v>
      </c>
      <c r="AQ1940" s="28" t="s">
        <v>6421</v>
      </c>
      <c r="AR1940" s="122" t="s">
        <v>6421</v>
      </c>
      <c r="AS1940" s="122" t="s">
        <v>6421</v>
      </c>
      <c r="AT1940" s="123" t="s">
        <v>6421</v>
      </c>
      <c r="AU1940" s="124" t="s">
        <v>6421</v>
      </c>
      <c r="AV1940" s="104"/>
      <c r="AX1940" s="129"/>
      <c r="AY1940" s="139"/>
      <c r="AZ1940" s="139"/>
    </row>
    <row r="1941" spans="3:52" ht="50" customHeight="1">
      <c r="C1941" s="52" t="s">
        <v>6315</v>
      </c>
      <c r="D1941" s="130" t="s">
        <v>6066</v>
      </c>
      <c r="E1941" s="131" t="s">
        <v>6372</v>
      </c>
      <c r="F1941" s="132" t="s">
        <v>6067</v>
      </c>
      <c r="G1941" s="125">
        <v>51613.510999999999</v>
      </c>
      <c r="H1941" s="122">
        <v>50012.336000000003</v>
      </c>
      <c r="I1941" s="123">
        <f t="shared" si="945"/>
        <v>1601.1749999999956</v>
      </c>
      <c r="J1941" s="124">
        <f t="shared" si="946"/>
        <v>3.2015601110893832</v>
      </c>
      <c r="K1941" s="125">
        <v>20050.019</v>
      </c>
      <c r="L1941" s="122">
        <v>19743.666000000001</v>
      </c>
      <c r="M1941" s="123">
        <f t="shared" si="947"/>
        <v>306.35299999999916</v>
      </c>
      <c r="N1941" s="124">
        <f t="shared" si="958"/>
        <v>1.5516520589438616</v>
      </c>
      <c r="O1941" s="125">
        <v>1411.53</v>
      </c>
      <c r="P1941" s="122">
        <v>1401.56</v>
      </c>
      <c r="Q1941" s="123">
        <f t="shared" si="948"/>
        <v>9.9700000000000273</v>
      </c>
      <c r="R1941" s="124">
        <f t="shared" si="959"/>
        <v>0.7113502097662624</v>
      </c>
      <c r="S1941" s="125">
        <v>30151.962</v>
      </c>
      <c r="T1941" s="122">
        <v>28867.11</v>
      </c>
      <c r="U1941" s="123">
        <f t="shared" si="960"/>
        <v>1284.851999999999</v>
      </c>
      <c r="V1941" s="124">
        <f t="shared" si="961"/>
        <v>4.4509200955689669</v>
      </c>
      <c r="W1941" s="121" t="s">
        <v>6959</v>
      </c>
      <c r="X1941" s="122">
        <v>16142</v>
      </c>
      <c r="Y1941" s="122">
        <v>15840</v>
      </c>
      <c r="Z1941" s="123">
        <f t="shared" si="944"/>
        <v>302</v>
      </c>
      <c r="AA1941" s="124">
        <f t="shared" si="970"/>
        <v>1.9065656565656568</v>
      </c>
      <c r="AB1941" s="28" t="s">
        <v>7469</v>
      </c>
      <c r="AC1941" s="122">
        <v>8004</v>
      </c>
      <c r="AD1941" s="122">
        <v>7000</v>
      </c>
      <c r="AE1941" s="123">
        <f t="shared" si="962"/>
        <v>1004</v>
      </c>
      <c r="AF1941" s="29">
        <f t="shared" si="963"/>
        <v>14.342857142857143</v>
      </c>
      <c r="AG1941" s="28" t="s">
        <v>6930</v>
      </c>
      <c r="AH1941" s="122">
        <v>3558</v>
      </c>
      <c r="AI1941" s="122">
        <v>3563</v>
      </c>
      <c r="AJ1941" s="123">
        <f t="shared" si="964"/>
        <v>-5</v>
      </c>
      <c r="AK1941" s="124">
        <f t="shared" si="965"/>
        <v>-0.14033118158854899</v>
      </c>
      <c r="AL1941" s="28" t="s">
        <v>7215</v>
      </c>
      <c r="AM1941" s="122">
        <v>921</v>
      </c>
      <c r="AN1941" s="122">
        <v>849</v>
      </c>
      <c r="AO1941" s="123">
        <f t="shared" si="966"/>
        <v>72</v>
      </c>
      <c r="AP1941" s="29">
        <f t="shared" si="967"/>
        <v>8.4805653710247348</v>
      </c>
      <c r="AQ1941" s="28" t="s">
        <v>6467</v>
      </c>
      <c r="AR1941" s="122">
        <v>412</v>
      </c>
      <c r="AS1941" s="122">
        <v>425</v>
      </c>
      <c r="AT1941" s="123">
        <f t="shared" si="968"/>
        <v>-13</v>
      </c>
      <c r="AU1941" s="124">
        <f t="shared" si="969"/>
        <v>-3.0588235294117649</v>
      </c>
      <c r="AV1941" s="9" t="s">
        <v>12463</v>
      </c>
      <c r="AX1941" s="129"/>
      <c r="AY1941" s="139"/>
      <c r="AZ1941" s="139"/>
    </row>
    <row r="1942" spans="3:52" ht="50" customHeight="1">
      <c r="C1942" s="52" t="s">
        <v>6316</v>
      </c>
      <c r="D1942" s="130" t="s">
        <v>4430</v>
      </c>
      <c r="E1942" s="131" t="s">
        <v>6372</v>
      </c>
      <c r="F1942" s="132" t="s">
        <v>4431</v>
      </c>
      <c r="G1942" s="125">
        <v>31676.388999999999</v>
      </c>
      <c r="H1942" s="122">
        <v>32260.106</v>
      </c>
      <c r="I1942" s="123">
        <f t="shared" si="945"/>
        <v>-583.71700000000055</v>
      </c>
      <c r="J1942" s="124">
        <f t="shared" si="946"/>
        <v>-1.8094081897933025</v>
      </c>
      <c r="K1942" s="125">
        <v>9253.7369999999992</v>
      </c>
      <c r="L1942" s="122">
        <v>11069.736999999999</v>
      </c>
      <c r="M1942" s="123">
        <f t="shared" si="947"/>
        <v>-1816</v>
      </c>
      <c r="N1942" s="124">
        <f t="shared" si="958"/>
        <v>-16.405087130796332</v>
      </c>
      <c r="O1942" s="125">
        <v>4325.8339999999998</v>
      </c>
      <c r="P1942" s="122">
        <v>4074.4059999999999</v>
      </c>
      <c r="Q1942" s="123">
        <f t="shared" si="948"/>
        <v>251.42799999999988</v>
      </c>
      <c r="R1942" s="124">
        <f t="shared" si="959"/>
        <v>6.1709117844417047</v>
      </c>
      <c r="S1942" s="125">
        <v>18096.817999999999</v>
      </c>
      <c r="T1942" s="122">
        <v>17115.963</v>
      </c>
      <c r="U1942" s="123">
        <f t="shared" si="960"/>
        <v>980.85499999999956</v>
      </c>
      <c r="V1942" s="124">
        <f t="shared" si="961"/>
        <v>5.7306445450951236</v>
      </c>
      <c r="W1942" s="121" t="s">
        <v>6930</v>
      </c>
      <c r="X1942" s="122">
        <v>4000</v>
      </c>
      <c r="Y1942" s="122">
        <v>4000</v>
      </c>
      <c r="Z1942" s="123">
        <v>0</v>
      </c>
      <c r="AA1942" s="124">
        <v>0</v>
      </c>
      <c r="AB1942" s="28" t="s">
        <v>7333</v>
      </c>
      <c r="AC1942" s="122">
        <v>3136</v>
      </c>
      <c r="AD1942" s="122">
        <v>3452</v>
      </c>
      <c r="AE1942" s="123">
        <v>-316</v>
      </c>
      <c r="AF1942" s="29">
        <v>-9.1541135573580537</v>
      </c>
      <c r="AG1942" s="28" t="s">
        <v>6962</v>
      </c>
      <c r="AH1942" s="122">
        <v>2118</v>
      </c>
      <c r="AI1942" s="122">
        <v>2217</v>
      </c>
      <c r="AJ1942" s="123">
        <v>-99</v>
      </c>
      <c r="AK1942" s="124">
        <v>-4.465493910690121</v>
      </c>
      <c r="AL1942" s="28" t="s">
        <v>8412</v>
      </c>
      <c r="AM1942" s="122">
        <v>1897</v>
      </c>
      <c r="AN1942" s="122">
        <v>2066</v>
      </c>
      <c r="AO1942" s="123">
        <v>-169</v>
      </c>
      <c r="AP1942" s="29">
        <v>-8.1800580832526606</v>
      </c>
      <c r="AQ1942" s="28" t="s">
        <v>7649</v>
      </c>
      <c r="AR1942" s="122">
        <v>1482</v>
      </c>
      <c r="AS1942" s="122" t="s">
        <v>6421</v>
      </c>
      <c r="AT1942" s="123">
        <v>1482</v>
      </c>
      <c r="AU1942" s="124" t="s">
        <v>9259</v>
      </c>
      <c r="AV1942" s="9" t="s">
        <v>12464</v>
      </c>
      <c r="AX1942" s="129"/>
      <c r="AY1942" s="139"/>
      <c r="AZ1942" s="139"/>
    </row>
    <row r="1943" spans="3:52" ht="50" customHeight="1">
      <c r="C1943" s="52" t="s">
        <v>6317</v>
      </c>
      <c r="D1943" s="130" t="s">
        <v>4432</v>
      </c>
      <c r="E1943" s="131" t="s">
        <v>6372</v>
      </c>
      <c r="F1943" s="132" t="s">
        <v>4433</v>
      </c>
      <c r="G1943" s="125">
        <v>8617.8739999999998</v>
      </c>
      <c r="H1943" s="122">
        <v>11526.653</v>
      </c>
      <c r="I1943" s="123">
        <f t="shared" si="945"/>
        <v>-2908.7790000000005</v>
      </c>
      <c r="J1943" s="124">
        <f t="shared" si="946"/>
        <v>-25.235243916859478</v>
      </c>
      <c r="K1943" s="125">
        <v>4920.1880000000001</v>
      </c>
      <c r="L1943" s="122">
        <v>4717.6279999999997</v>
      </c>
      <c r="M1943" s="123">
        <f t="shared" si="947"/>
        <v>202.5600000000004</v>
      </c>
      <c r="N1943" s="124">
        <f t="shared" si="958"/>
        <v>4.2936831814632352</v>
      </c>
      <c r="O1943" s="125">
        <v>644.47699999999998</v>
      </c>
      <c r="P1943" s="122">
        <v>651.673</v>
      </c>
      <c r="Q1943" s="123">
        <f t="shared" si="948"/>
        <v>-7.1960000000000264</v>
      </c>
      <c r="R1943" s="124">
        <f t="shared" si="959"/>
        <v>-1.1042347926030427</v>
      </c>
      <c r="S1943" s="125">
        <v>3053.2089999999998</v>
      </c>
      <c r="T1943" s="122">
        <v>6157.3519999999999</v>
      </c>
      <c r="U1943" s="123">
        <f t="shared" si="960"/>
        <v>-3104.143</v>
      </c>
      <c r="V1943" s="124">
        <f t="shared" si="961"/>
        <v>-50.413603120302362</v>
      </c>
      <c r="W1943" s="121" t="s">
        <v>7337</v>
      </c>
      <c r="X1943" s="122">
        <v>1194</v>
      </c>
      <c r="Y1943" s="122">
        <v>2383</v>
      </c>
      <c r="Z1943" s="123">
        <f t="shared" ref="Z1943:Z2006" si="971">X1943-Y1943</f>
        <v>-1189</v>
      </c>
      <c r="AA1943" s="124">
        <f t="shared" ref="AA1943:AA2006" si="972">Z1943/Y1943*100</f>
        <v>-49.895090222408726</v>
      </c>
      <c r="AB1943" s="28" t="s">
        <v>10475</v>
      </c>
      <c r="AC1943" s="122">
        <v>526</v>
      </c>
      <c r="AD1943" s="122">
        <v>2091</v>
      </c>
      <c r="AE1943" s="123">
        <f t="shared" ref="AE1943:AE2006" si="973">AC1943-AD1943</f>
        <v>-1565</v>
      </c>
      <c r="AF1943" s="29">
        <f t="shared" ref="AF1943:AF2006" si="974">AE1943/AD1943*100</f>
        <v>-74.844571975131515</v>
      </c>
      <c r="AG1943" s="28" t="s">
        <v>10476</v>
      </c>
      <c r="AH1943" s="122">
        <v>478</v>
      </c>
      <c r="AI1943" s="122">
        <v>384</v>
      </c>
      <c r="AJ1943" s="123">
        <f t="shared" ref="AJ1943:AJ2005" si="975">AH1943-AI1943</f>
        <v>94</v>
      </c>
      <c r="AK1943" s="124">
        <f t="shared" ref="AK1943:AK2005" si="976">AJ1943/AI1943*100</f>
        <v>24.479166666666664</v>
      </c>
      <c r="AL1943" s="28" t="s">
        <v>10179</v>
      </c>
      <c r="AM1943" s="122">
        <v>186</v>
      </c>
      <c r="AN1943" s="122">
        <v>188</v>
      </c>
      <c r="AO1943" s="123">
        <f t="shared" ref="AO1943:AO2006" si="977">AM1943-AN1943</f>
        <v>-2</v>
      </c>
      <c r="AP1943" s="29">
        <f t="shared" ref="AP1943:AP2006" si="978">AO1943/AN1943*100</f>
        <v>-1.0638297872340425</v>
      </c>
      <c r="AQ1943" s="28" t="s">
        <v>10477</v>
      </c>
      <c r="AR1943" s="122">
        <v>169</v>
      </c>
      <c r="AS1943" s="122">
        <v>168</v>
      </c>
      <c r="AT1943" s="123">
        <f t="shared" ref="AT1943:AT2006" si="979">AR1943-AS1943</f>
        <v>1</v>
      </c>
      <c r="AU1943" s="124">
        <f t="shared" ref="AU1943:AU2006" si="980">AT1943/AS1943*100</f>
        <v>0.59523809523809523</v>
      </c>
      <c r="AV1943" s="9" t="s">
        <v>12465</v>
      </c>
      <c r="AX1943" s="129"/>
      <c r="AY1943" s="139"/>
      <c r="AZ1943" s="139"/>
    </row>
    <row r="1944" spans="3:52" ht="50" customHeight="1">
      <c r="C1944" s="52" t="s">
        <v>6318</v>
      </c>
      <c r="D1944" s="130" t="s">
        <v>4434</v>
      </c>
      <c r="E1944" s="131" t="s">
        <v>6372</v>
      </c>
      <c r="F1944" s="132" t="s">
        <v>4435</v>
      </c>
      <c r="G1944" s="125">
        <v>3740.953</v>
      </c>
      <c r="H1944" s="122">
        <v>2764.6120000000001</v>
      </c>
      <c r="I1944" s="123">
        <f t="shared" si="945"/>
        <v>976.34099999999989</v>
      </c>
      <c r="J1944" s="124">
        <f t="shared" si="946"/>
        <v>35.315660931805255</v>
      </c>
      <c r="K1944" s="125">
        <v>2715.86</v>
      </c>
      <c r="L1944" s="122">
        <v>2255.6149999999998</v>
      </c>
      <c r="M1944" s="123">
        <f t="shared" si="947"/>
        <v>460.24500000000035</v>
      </c>
      <c r="N1944" s="124">
        <f t="shared" si="958"/>
        <v>20.404412987145427</v>
      </c>
      <c r="O1944" s="125">
        <v>8.5389999999999997</v>
      </c>
      <c r="P1944" s="122">
        <v>8.5380000000000003</v>
      </c>
      <c r="Q1944" s="123">
        <f t="shared" si="948"/>
        <v>9.9999999999944578E-4</v>
      </c>
      <c r="R1944" s="124">
        <f t="shared" si="959"/>
        <v>1.1712344811424757E-2</v>
      </c>
      <c r="S1944" s="125">
        <v>1016.554</v>
      </c>
      <c r="T1944" s="122">
        <v>500.459</v>
      </c>
      <c r="U1944" s="123">
        <f t="shared" si="960"/>
        <v>516.09500000000003</v>
      </c>
      <c r="V1944" s="124">
        <f t="shared" si="961"/>
        <v>103.12433186334945</v>
      </c>
      <c r="W1944" s="121" t="s">
        <v>10478</v>
      </c>
      <c r="X1944" s="122">
        <v>806</v>
      </c>
      <c r="Y1944" s="122">
        <v>286</v>
      </c>
      <c r="Z1944" s="123">
        <f t="shared" si="971"/>
        <v>520</v>
      </c>
      <c r="AA1944" s="124">
        <f t="shared" si="972"/>
        <v>181.81818181818181</v>
      </c>
      <c r="AB1944" s="28" t="s">
        <v>10479</v>
      </c>
      <c r="AC1944" s="122">
        <v>75</v>
      </c>
      <c r="AD1944" s="122">
        <v>78</v>
      </c>
      <c r="AE1944" s="123">
        <f t="shared" si="973"/>
        <v>-3</v>
      </c>
      <c r="AF1944" s="29">
        <f t="shared" si="974"/>
        <v>-3.8461538461538463</v>
      </c>
      <c r="AG1944" s="28" t="s">
        <v>10480</v>
      </c>
      <c r="AH1944" s="122">
        <v>75</v>
      </c>
      <c r="AI1944" s="122">
        <v>76</v>
      </c>
      <c r="AJ1944" s="123">
        <f t="shared" si="975"/>
        <v>-1</v>
      </c>
      <c r="AK1944" s="124">
        <f t="shared" si="976"/>
        <v>-1.3157894736842104</v>
      </c>
      <c r="AL1944" s="28" t="s">
        <v>10481</v>
      </c>
      <c r="AM1944" s="122">
        <v>20</v>
      </c>
      <c r="AN1944" s="122">
        <v>20</v>
      </c>
      <c r="AO1944" s="123">
        <f t="shared" si="977"/>
        <v>0</v>
      </c>
      <c r="AP1944" s="29">
        <f t="shared" si="978"/>
        <v>0</v>
      </c>
      <c r="AQ1944" s="28" t="s">
        <v>10482</v>
      </c>
      <c r="AR1944" s="122">
        <v>14</v>
      </c>
      <c r="AS1944" s="122">
        <v>14</v>
      </c>
      <c r="AT1944" s="123">
        <f t="shared" si="979"/>
        <v>0</v>
      </c>
      <c r="AU1944" s="124">
        <f t="shared" si="980"/>
        <v>0</v>
      </c>
      <c r="AV1944" s="9" t="s">
        <v>12466</v>
      </c>
      <c r="AX1944" s="129"/>
      <c r="AY1944" s="139"/>
      <c r="AZ1944" s="139"/>
    </row>
    <row r="1945" spans="3:52" ht="50" customHeight="1">
      <c r="C1945" s="52" t="s">
        <v>6318</v>
      </c>
      <c r="D1945" s="130" t="s">
        <v>4436</v>
      </c>
      <c r="E1945" s="131" t="s">
        <v>6372</v>
      </c>
      <c r="F1945" s="132" t="s">
        <v>4437</v>
      </c>
      <c r="G1945" s="125">
        <v>1460.7950000000001</v>
      </c>
      <c r="H1945" s="122">
        <v>1545.1279999999999</v>
      </c>
      <c r="I1945" s="123">
        <f t="shared" si="945"/>
        <v>-84.332999999999856</v>
      </c>
      <c r="J1945" s="124">
        <f t="shared" si="946"/>
        <v>-5.4579944185853773</v>
      </c>
      <c r="K1945" s="125">
        <v>614.53700000000003</v>
      </c>
      <c r="L1945" s="122">
        <v>863.13499999999999</v>
      </c>
      <c r="M1945" s="123">
        <f t="shared" si="947"/>
        <v>-248.59799999999996</v>
      </c>
      <c r="N1945" s="124">
        <f t="shared" si="958"/>
        <v>-28.801751753781268</v>
      </c>
      <c r="O1945" s="125">
        <v>3.04</v>
      </c>
      <c r="P1945" s="122">
        <v>3.0369999999999999</v>
      </c>
      <c r="Q1945" s="123">
        <f t="shared" si="948"/>
        <v>3.0000000000001137E-3</v>
      </c>
      <c r="R1945" s="124">
        <f t="shared" si="959"/>
        <v>9.8781692459667877E-2</v>
      </c>
      <c r="S1945" s="125">
        <v>843.21799999999996</v>
      </c>
      <c r="T1945" s="122">
        <v>678.95600000000002</v>
      </c>
      <c r="U1945" s="123">
        <f t="shared" si="960"/>
        <v>164.26199999999994</v>
      </c>
      <c r="V1945" s="124">
        <f t="shared" si="961"/>
        <v>24.193320332981806</v>
      </c>
      <c r="W1945" s="121" t="s">
        <v>10483</v>
      </c>
      <c r="X1945" s="122">
        <v>443</v>
      </c>
      <c r="Y1945" s="122">
        <v>290</v>
      </c>
      <c r="Z1945" s="123">
        <f t="shared" si="971"/>
        <v>153</v>
      </c>
      <c r="AA1945" s="124">
        <f t="shared" si="972"/>
        <v>52.758620689655174</v>
      </c>
      <c r="AB1945" s="28" t="s">
        <v>10484</v>
      </c>
      <c r="AC1945" s="122">
        <v>86</v>
      </c>
      <c r="AD1945" s="122">
        <v>43</v>
      </c>
      <c r="AE1945" s="123">
        <f t="shared" si="973"/>
        <v>43</v>
      </c>
      <c r="AF1945" s="29">
        <f t="shared" si="974"/>
        <v>100</v>
      </c>
      <c r="AG1945" s="28" t="s">
        <v>10485</v>
      </c>
      <c r="AH1945" s="122">
        <v>63</v>
      </c>
      <c r="AI1945" s="122">
        <v>57</v>
      </c>
      <c r="AJ1945" s="123">
        <f t="shared" si="975"/>
        <v>6</v>
      </c>
      <c r="AK1945" s="124">
        <f t="shared" si="976"/>
        <v>10.526315789473683</v>
      </c>
      <c r="AL1945" s="28" t="s">
        <v>10486</v>
      </c>
      <c r="AM1945" s="122">
        <v>10</v>
      </c>
      <c r="AN1945" s="122">
        <v>8</v>
      </c>
      <c r="AO1945" s="123">
        <f t="shared" si="977"/>
        <v>2</v>
      </c>
      <c r="AP1945" s="29">
        <f t="shared" si="978"/>
        <v>25</v>
      </c>
      <c r="AQ1945" s="28" t="s">
        <v>8854</v>
      </c>
      <c r="AR1945" s="122">
        <v>17</v>
      </c>
      <c r="AS1945" s="122">
        <v>16</v>
      </c>
      <c r="AT1945" s="123">
        <f t="shared" si="979"/>
        <v>1</v>
      </c>
      <c r="AU1945" s="124">
        <f t="shared" si="980"/>
        <v>6.25</v>
      </c>
      <c r="AV1945" s="9" t="s">
        <v>10487</v>
      </c>
      <c r="AX1945" s="129"/>
      <c r="AY1945" s="139"/>
      <c r="AZ1945" s="139"/>
    </row>
    <row r="1946" spans="3:52" ht="50" customHeight="1">
      <c r="C1946" s="52" t="s">
        <v>6318</v>
      </c>
      <c r="D1946" s="106" t="s">
        <v>4438</v>
      </c>
      <c r="E1946" s="131" t="s">
        <v>6372</v>
      </c>
      <c r="F1946" s="108" t="s">
        <v>4439</v>
      </c>
      <c r="G1946" s="125">
        <v>15280.483</v>
      </c>
      <c r="H1946" s="122">
        <v>16457.671999999999</v>
      </c>
      <c r="I1946" s="123">
        <f t="shared" si="945"/>
        <v>-1177.1889999999985</v>
      </c>
      <c r="J1946" s="124">
        <f t="shared" si="946"/>
        <v>-7.1528281764273745</v>
      </c>
      <c r="K1946" s="125">
        <v>6641.7219999999998</v>
      </c>
      <c r="L1946" s="122">
        <v>7012.17</v>
      </c>
      <c r="M1946" s="123">
        <f t="shared" si="947"/>
        <v>-370.44800000000032</v>
      </c>
      <c r="N1946" s="124">
        <f t="shared" si="958"/>
        <v>-5.2829295353649481</v>
      </c>
      <c r="O1946" s="125">
        <v>909.495</v>
      </c>
      <c r="P1946" s="122">
        <v>1011.671</v>
      </c>
      <c r="Q1946" s="123">
        <f t="shared" si="948"/>
        <v>-102.17600000000004</v>
      </c>
      <c r="R1946" s="124">
        <f t="shared" si="959"/>
        <v>-10.099726096725126</v>
      </c>
      <c r="S1946" s="125">
        <v>7729.2659999999996</v>
      </c>
      <c r="T1946" s="122">
        <v>8433.8310000000001</v>
      </c>
      <c r="U1946" s="123">
        <f t="shared" si="960"/>
        <v>-704.56500000000051</v>
      </c>
      <c r="V1946" s="124">
        <f t="shared" si="961"/>
        <v>-8.354032704710356</v>
      </c>
      <c r="W1946" s="121" t="s">
        <v>7333</v>
      </c>
      <c r="X1946" s="122">
        <v>3158</v>
      </c>
      <c r="Y1946" s="122">
        <v>3450</v>
      </c>
      <c r="Z1946" s="123">
        <f t="shared" si="971"/>
        <v>-292</v>
      </c>
      <c r="AA1946" s="124">
        <f t="shared" si="972"/>
        <v>-8.4637681159420293</v>
      </c>
      <c r="AB1946" s="28" t="s">
        <v>6930</v>
      </c>
      <c r="AC1946" s="122">
        <v>1103</v>
      </c>
      <c r="AD1946" s="122">
        <v>1206</v>
      </c>
      <c r="AE1946" s="123">
        <f t="shared" si="973"/>
        <v>-103</v>
      </c>
      <c r="AF1946" s="29">
        <f t="shared" si="974"/>
        <v>-8.5406301824212267</v>
      </c>
      <c r="AG1946" s="28" t="s">
        <v>8318</v>
      </c>
      <c r="AH1946" s="122">
        <v>730</v>
      </c>
      <c r="AI1946" s="122">
        <v>755</v>
      </c>
      <c r="AJ1946" s="123">
        <f t="shared" si="975"/>
        <v>-25</v>
      </c>
      <c r="AK1946" s="124">
        <f t="shared" si="976"/>
        <v>-3.3112582781456954</v>
      </c>
      <c r="AL1946" s="28" t="s">
        <v>10488</v>
      </c>
      <c r="AM1946" s="122">
        <v>611</v>
      </c>
      <c r="AN1946" s="122">
        <v>610</v>
      </c>
      <c r="AO1946" s="123">
        <f t="shared" si="977"/>
        <v>1</v>
      </c>
      <c r="AP1946" s="29">
        <f t="shared" si="978"/>
        <v>0.16393442622950818</v>
      </c>
      <c r="AQ1946" s="28" t="s">
        <v>7337</v>
      </c>
      <c r="AR1946" s="122">
        <v>563</v>
      </c>
      <c r="AS1946" s="122">
        <v>579</v>
      </c>
      <c r="AT1946" s="123">
        <f t="shared" si="979"/>
        <v>-16</v>
      </c>
      <c r="AU1946" s="124">
        <f t="shared" si="980"/>
        <v>-2.7633851468048358</v>
      </c>
      <c r="AV1946" s="9" t="s">
        <v>12467</v>
      </c>
      <c r="AX1946" s="129"/>
      <c r="AY1946" s="139"/>
      <c r="AZ1946" s="139"/>
    </row>
    <row r="1947" spans="3:52" ht="50" customHeight="1">
      <c r="C1947" s="52" t="s">
        <v>6318</v>
      </c>
      <c r="D1947" s="106" t="s">
        <v>4440</v>
      </c>
      <c r="E1947" s="131" t="s">
        <v>6372</v>
      </c>
      <c r="F1947" s="108" t="s">
        <v>4441</v>
      </c>
      <c r="G1947" s="125">
        <v>11853.794</v>
      </c>
      <c r="H1947" s="122">
        <v>11922.316999999999</v>
      </c>
      <c r="I1947" s="123">
        <f t="shared" si="945"/>
        <v>-68.522999999999229</v>
      </c>
      <c r="J1947" s="124">
        <f t="shared" si="946"/>
        <v>-0.57474566395105275</v>
      </c>
      <c r="K1947" s="125">
        <v>4930.7349999999997</v>
      </c>
      <c r="L1947" s="122">
        <v>5097.576</v>
      </c>
      <c r="M1947" s="123">
        <f t="shared" si="947"/>
        <v>-166.84100000000035</v>
      </c>
      <c r="N1947" s="124">
        <f t="shared" si="958"/>
        <v>-3.2729477696850493</v>
      </c>
      <c r="O1947" s="125">
        <v>879.36300000000006</v>
      </c>
      <c r="P1947" s="122">
        <v>878.47199999999998</v>
      </c>
      <c r="Q1947" s="123">
        <f t="shared" si="948"/>
        <v>0.8910000000000764</v>
      </c>
      <c r="R1947" s="124">
        <f t="shared" si="959"/>
        <v>0.10142611261372889</v>
      </c>
      <c r="S1947" s="125">
        <v>6043.6959999999999</v>
      </c>
      <c r="T1947" s="122">
        <v>5946.2690000000002</v>
      </c>
      <c r="U1947" s="123">
        <f t="shared" si="960"/>
        <v>97.42699999999968</v>
      </c>
      <c r="V1947" s="124">
        <f t="shared" si="961"/>
        <v>1.6384559797076061</v>
      </c>
      <c r="W1947" s="121" t="s">
        <v>8855</v>
      </c>
      <c r="X1947" s="122">
        <v>2462</v>
      </c>
      <c r="Y1947" s="122">
        <v>2459</v>
      </c>
      <c r="Z1947" s="123">
        <f t="shared" si="971"/>
        <v>3</v>
      </c>
      <c r="AA1947" s="124">
        <f t="shared" si="972"/>
        <v>0.12200081333875558</v>
      </c>
      <c r="AB1947" s="28" t="s">
        <v>10489</v>
      </c>
      <c r="AC1947" s="122">
        <v>996</v>
      </c>
      <c r="AD1947" s="122">
        <v>796</v>
      </c>
      <c r="AE1947" s="123">
        <f t="shared" si="973"/>
        <v>200</v>
      </c>
      <c r="AF1947" s="29">
        <f t="shared" si="974"/>
        <v>25.125628140703515</v>
      </c>
      <c r="AG1947" s="28" t="s">
        <v>7491</v>
      </c>
      <c r="AH1947" s="122">
        <v>915</v>
      </c>
      <c r="AI1947" s="122">
        <v>904</v>
      </c>
      <c r="AJ1947" s="123">
        <f t="shared" si="975"/>
        <v>11</v>
      </c>
      <c r="AK1947" s="124">
        <f t="shared" si="976"/>
        <v>1.2168141592920354</v>
      </c>
      <c r="AL1947" s="28" t="s">
        <v>10490</v>
      </c>
      <c r="AM1947" s="122">
        <v>495</v>
      </c>
      <c r="AN1947" s="122">
        <v>476</v>
      </c>
      <c r="AO1947" s="123">
        <f t="shared" si="977"/>
        <v>19</v>
      </c>
      <c r="AP1947" s="29">
        <f t="shared" si="978"/>
        <v>3.9915966386554618</v>
      </c>
      <c r="AQ1947" s="28" t="s">
        <v>10491</v>
      </c>
      <c r="AR1947" s="122">
        <v>220</v>
      </c>
      <c r="AS1947" s="122">
        <v>224</v>
      </c>
      <c r="AT1947" s="123">
        <f t="shared" si="979"/>
        <v>-4</v>
      </c>
      <c r="AU1947" s="124">
        <f t="shared" si="980"/>
        <v>-1.7857142857142856</v>
      </c>
      <c r="AV1947" s="9" t="s">
        <v>12468</v>
      </c>
      <c r="AX1947" s="129"/>
      <c r="AY1947" s="139"/>
      <c r="AZ1947" s="139"/>
    </row>
    <row r="1948" spans="3:52" ht="50" customHeight="1">
      <c r="C1948" s="52" t="s">
        <v>6318</v>
      </c>
      <c r="D1948" s="130" t="s">
        <v>4442</v>
      </c>
      <c r="E1948" s="131" t="s">
        <v>6372</v>
      </c>
      <c r="F1948" s="132" t="s">
        <v>4443</v>
      </c>
      <c r="G1948" s="125">
        <v>7170.6530000000002</v>
      </c>
      <c r="H1948" s="122">
        <v>7919.277</v>
      </c>
      <c r="I1948" s="123">
        <f t="shared" si="945"/>
        <v>-748.6239999999998</v>
      </c>
      <c r="J1948" s="124">
        <f t="shared" si="946"/>
        <v>-9.4531861936386345</v>
      </c>
      <c r="K1948" s="125">
        <v>1070.33</v>
      </c>
      <c r="L1948" s="122">
        <v>2968.1370000000002</v>
      </c>
      <c r="M1948" s="123">
        <f t="shared" si="947"/>
        <v>-1897.8070000000002</v>
      </c>
      <c r="N1948" s="124">
        <f t="shared" si="958"/>
        <v>-63.939332989009614</v>
      </c>
      <c r="O1948" s="125">
        <v>1744.482</v>
      </c>
      <c r="P1948" s="122">
        <v>987.77800000000002</v>
      </c>
      <c r="Q1948" s="123">
        <f t="shared" si="948"/>
        <v>756.70399999999995</v>
      </c>
      <c r="R1948" s="124">
        <f t="shared" si="959"/>
        <v>76.606686927629482</v>
      </c>
      <c r="S1948" s="125">
        <v>4355.8410000000003</v>
      </c>
      <c r="T1948" s="122">
        <v>3963.3620000000001</v>
      </c>
      <c r="U1948" s="123">
        <f t="shared" si="960"/>
        <v>392.47900000000027</v>
      </c>
      <c r="V1948" s="124">
        <f t="shared" si="961"/>
        <v>9.9026785844946854</v>
      </c>
      <c r="W1948" s="121" t="s">
        <v>6930</v>
      </c>
      <c r="X1948" s="122">
        <v>1521</v>
      </c>
      <c r="Y1948" s="122">
        <v>1583</v>
      </c>
      <c r="Z1948" s="123">
        <v>-62</v>
      </c>
      <c r="AA1948" s="124">
        <v>-3.9166140240050535</v>
      </c>
      <c r="AB1948" s="28" t="s">
        <v>7437</v>
      </c>
      <c r="AC1948" s="122">
        <v>497</v>
      </c>
      <c r="AD1948" s="122">
        <v>422</v>
      </c>
      <c r="AE1948" s="123">
        <v>75</v>
      </c>
      <c r="AF1948" s="29">
        <v>17.772511848341232</v>
      </c>
      <c r="AG1948" s="28" t="s">
        <v>7438</v>
      </c>
      <c r="AH1948" s="122">
        <v>448</v>
      </c>
      <c r="AI1948" s="122">
        <v>249</v>
      </c>
      <c r="AJ1948" s="123">
        <v>199</v>
      </c>
      <c r="AK1948" s="124">
        <v>79.91967871485943</v>
      </c>
      <c r="AL1948" s="28" t="s">
        <v>10492</v>
      </c>
      <c r="AM1948" s="122">
        <v>433</v>
      </c>
      <c r="AN1948" s="122">
        <v>487</v>
      </c>
      <c r="AO1948" s="123">
        <v>-54</v>
      </c>
      <c r="AP1948" s="29">
        <v>-11.088295687885012</v>
      </c>
      <c r="AQ1948" s="28" t="s">
        <v>10493</v>
      </c>
      <c r="AR1948" s="122">
        <v>363</v>
      </c>
      <c r="AS1948" s="122">
        <v>280</v>
      </c>
      <c r="AT1948" s="123">
        <v>83</v>
      </c>
      <c r="AU1948" s="124">
        <v>29.642857142857142</v>
      </c>
      <c r="AV1948" s="9" t="s">
        <v>12469</v>
      </c>
      <c r="AX1948" s="129"/>
      <c r="AY1948" s="139"/>
      <c r="AZ1948" s="139"/>
    </row>
    <row r="1949" spans="3:52" ht="50" customHeight="1">
      <c r="C1949" s="52" t="s">
        <v>6318</v>
      </c>
      <c r="D1949" s="130" t="s">
        <v>4444</v>
      </c>
      <c r="E1949" s="131" t="s">
        <v>6372</v>
      </c>
      <c r="F1949" s="132" t="s">
        <v>4445</v>
      </c>
      <c r="G1949" s="125">
        <v>11007.744000000001</v>
      </c>
      <c r="H1949" s="122">
        <v>12696.800999999999</v>
      </c>
      <c r="I1949" s="123">
        <f t="shared" si="945"/>
        <v>-1689.0569999999989</v>
      </c>
      <c r="J1949" s="124">
        <f t="shared" si="946"/>
        <v>-13.303012309951137</v>
      </c>
      <c r="K1949" s="125">
        <v>5106.7120000000004</v>
      </c>
      <c r="L1949" s="122">
        <v>6076.2520000000004</v>
      </c>
      <c r="M1949" s="123">
        <f t="shared" si="947"/>
        <v>-969.54</v>
      </c>
      <c r="N1949" s="124">
        <f t="shared" si="958"/>
        <v>-15.956217747387697</v>
      </c>
      <c r="O1949" s="125">
        <v>631.06799999999998</v>
      </c>
      <c r="P1949" s="122">
        <v>614.16999999999996</v>
      </c>
      <c r="Q1949" s="123">
        <f t="shared" si="948"/>
        <v>16.898000000000025</v>
      </c>
      <c r="R1949" s="124">
        <f t="shared" si="959"/>
        <v>2.7513554878942355</v>
      </c>
      <c r="S1949" s="125">
        <v>5269.9639999999999</v>
      </c>
      <c r="T1949" s="122">
        <v>6006.3789999999999</v>
      </c>
      <c r="U1949" s="123">
        <f t="shared" si="960"/>
        <v>-736.41499999999996</v>
      </c>
      <c r="V1949" s="124">
        <f t="shared" si="961"/>
        <v>-12.260548327036972</v>
      </c>
      <c r="W1949" s="121" t="s">
        <v>7556</v>
      </c>
      <c r="X1949" s="122">
        <v>2105</v>
      </c>
      <c r="Y1949" s="122">
        <v>2812</v>
      </c>
      <c r="Z1949" s="123">
        <f t="shared" si="971"/>
        <v>-707</v>
      </c>
      <c r="AA1949" s="124">
        <f t="shared" si="972"/>
        <v>-25.142247510668565</v>
      </c>
      <c r="AB1949" s="28" t="s">
        <v>6466</v>
      </c>
      <c r="AC1949" s="122">
        <v>1913</v>
      </c>
      <c r="AD1949" s="122">
        <v>1940</v>
      </c>
      <c r="AE1949" s="123">
        <f t="shared" si="973"/>
        <v>-27</v>
      </c>
      <c r="AF1949" s="29">
        <f t="shared" si="974"/>
        <v>-1.3917525773195878</v>
      </c>
      <c r="AG1949" s="28" t="s">
        <v>10494</v>
      </c>
      <c r="AH1949" s="122">
        <v>217</v>
      </c>
      <c r="AI1949" s="122">
        <v>247</v>
      </c>
      <c r="AJ1949" s="123">
        <f t="shared" si="975"/>
        <v>-30</v>
      </c>
      <c r="AK1949" s="124">
        <f t="shared" si="976"/>
        <v>-12.145748987854251</v>
      </c>
      <c r="AL1949" s="28" t="s">
        <v>7454</v>
      </c>
      <c r="AM1949" s="122">
        <v>172</v>
      </c>
      <c r="AN1949" s="122">
        <v>176</v>
      </c>
      <c r="AO1949" s="123">
        <f t="shared" si="977"/>
        <v>-4</v>
      </c>
      <c r="AP1949" s="29">
        <f t="shared" si="978"/>
        <v>-2.2727272727272729</v>
      </c>
      <c r="AQ1949" s="28" t="s">
        <v>10495</v>
      </c>
      <c r="AR1949" s="122">
        <v>143</v>
      </c>
      <c r="AS1949" s="122">
        <v>157</v>
      </c>
      <c r="AT1949" s="123">
        <f t="shared" si="979"/>
        <v>-14</v>
      </c>
      <c r="AU1949" s="124">
        <f t="shared" si="980"/>
        <v>-8.9171974522292992</v>
      </c>
      <c r="AV1949" s="9" t="s">
        <v>12470</v>
      </c>
      <c r="AX1949" s="129"/>
      <c r="AY1949" s="139"/>
      <c r="AZ1949" s="139"/>
    </row>
    <row r="1950" spans="3:52" ht="50" customHeight="1">
      <c r="C1950" s="52" t="s">
        <v>6318</v>
      </c>
      <c r="D1950" s="130" t="s">
        <v>4446</v>
      </c>
      <c r="E1950" s="131" t="s">
        <v>6372</v>
      </c>
      <c r="F1950" s="132" t="s">
        <v>4447</v>
      </c>
      <c r="G1950" s="125">
        <v>12593.846</v>
      </c>
      <c r="H1950" s="122">
        <v>11690.539000000001</v>
      </c>
      <c r="I1950" s="123">
        <f t="shared" si="945"/>
        <v>903.30699999999888</v>
      </c>
      <c r="J1950" s="124">
        <f t="shared" si="946"/>
        <v>7.7268208078344278</v>
      </c>
      <c r="K1950" s="125">
        <v>4562.9669999999996</v>
      </c>
      <c r="L1950" s="122">
        <v>4247.8829999999998</v>
      </c>
      <c r="M1950" s="123">
        <f t="shared" si="947"/>
        <v>315.08399999999983</v>
      </c>
      <c r="N1950" s="124">
        <f t="shared" si="958"/>
        <v>7.4174359322043442</v>
      </c>
      <c r="O1950" s="125">
        <v>1808.3720000000001</v>
      </c>
      <c r="P1950" s="122">
        <v>1602.9839999999999</v>
      </c>
      <c r="Q1950" s="123">
        <f t="shared" si="948"/>
        <v>205.38800000000015</v>
      </c>
      <c r="R1950" s="124">
        <f t="shared" si="959"/>
        <v>12.81285402723921</v>
      </c>
      <c r="S1950" s="125">
        <v>6222.5069999999996</v>
      </c>
      <c r="T1950" s="122">
        <v>5839.6719999999996</v>
      </c>
      <c r="U1950" s="123">
        <f t="shared" si="960"/>
        <v>382.83500000000004</v>
      </c>
      <c r="V1950" s="124">
        <f t="shared" si="961"/>
        <v>6.5557620359499653</v>
      </c>
      <c r="W1950" s="121" t="s">
        <v>7607</v>
      </c>
      <c r="X1950" s="122">
        <v>2721</v>
      </c>
      <c r="Y1950" s="122">
        <v>2271</v>
      </c>
      <c r="Z1950" s="123">
        <v>450</v>
      </c>
      <c r="AA1950" s="124">
        <v>19.815059445178335</v>
      </c>
      <c r="AB1950" s="28" t="s">
        <v>8937</v>
      </c>
      <c r="AC1950" s="122">
        <v>1539</v>
      </c>
      <c r="AD1950" s="122">
        <v>1534</v>
      </c>
      <c r="AE1950" s="123">
        <v>5</v>
      </c>
      <c r="AF1950" s="29">
        <v>0.32594524119947849</v>
      </c>
      <c r="AG1950" s="28" t="s">
        <v>7343</v>
      </c>
      <c r="AH1950" s="122">
        <v>1431</v>
      </c>
      <c r="AI1950" s="122">
        <v>1486</v>
      </c>
      <c r="AJ1950" s="123">
        <v>-55</v>
      </c>
      <c r="AK1950" s="124">
        <v>-3.7012113055181697</v>
      </c>
      <c r="AL1950" s="28" t="s">
        <v>10496</v>
      </c>
      <c r="AM1950" s="122">
        <v>244</v>
      </c>
      <c r="AN1950" s="122">
        <v>250</v>
      </c>
      <c r="AO1950" s="123">
        <f t="shared" si="977"/>
        <v>-6</v>
      </c>
      <c r="AP1950" s="29">
        <f t="shared" si="978"/>
        <v>-2.4</v>
      </c>
      <c r="AQ1950" s="28" t="s">
        <v>6467</v>
      </c>
      <c r="AR1950" s="122">
        <v>150</v>
      </c>
      <c r="AS1950" s="122">
        <v>150</v>
      </c>
      <c r="AT1950" s="123">
        <v>0</v>
      </c>
      <c r="AU1950" s="124">
        <v>0</v>
      </c>
      <c r="AV1950" s="9" t="s">
        <v>12471</v>
      </c>
      <c r="AX1950" s="129"/>
      <c r="AY1950" s="139"/>
      <c r="AZ1950" s="139"/>
    </row>
    <row r="1951" spans="3:52" ht="50" customHeight="1">
      <c r="C1951" s="52" t="s">
        <v>6318</v>
      </c>
      <c r="D1951" s="130" t="s">
        <v>4448</v>
      </c>
      <c r="E1951" s="131" t="s">
        <v>6372</v>
      </c>
      <c r="F1951" s="132" t="s">
        <v>4449</v>
      </c>
      <c r="G1951" s="125">
        <v>10108.578</v>
      </c>
      <c r="H1951" s="122">
        <v>9895.6419999999998</v>
      </c>
      <c r="I1951" s="123">
        <f t="shared" si="945"/>
        <v>212.93599999999969</v>
      </c>
      <c r="J1951" s="124">
        <f t="shared" si="946"/>
        <v>2.1518159205840277</v>
      </c>
      <c r="K1951" s="125">
        <v>3544.0120000000002</v>
      </c>
      <c r="L1951" s="122">
        <v>3949.9250000000002</v>
      </c>
      <c r="M1951" s="123">
        <f t="shared" si="947"/>
        <v>-405.91300000000001</v>
      </c>
      <c r="N1951" s="124">
        <f t="shared" si="958"/>
        <v>-10.276473603929189</v>
      </c>
      <c r="O1951" s="125">
        <v>831.82299999999998</v>
      </c>
      <c r="P1951" s="122">
        <v>1030.1420000000001</v>
      </c>
      <c r="Q1951" s="123">
        <f t="shared" si="948"/>
        <v>-198.31900000000007</v>
      </c>
      <c r="R1951" s="124">
        <f t="shared" si="959"/>
        <v>-19.251617738137078</v>
      </c>
      <c r="S1951" s="125">
        <v>5732.7430000000004</v>
      </c>
      <c r="T1951" s="122">
        <v>4915.5749999999998</v>
      </c>
      <c r="U1951" s="123">
        <f t="shared" si="960"/>
        <v>817.16800000000057</v>
      </c>
      <c r="V1951" s="124">
        <f t="shared" si="961"/>
        <v>16.624057205922004</v>
      </c>
      <c r="W1951" s="121" t="s">
        <v>8937</v>
      </c>
      <c r="X1951" s="122">
        <v>1892</v>
      </c>
      <c r="Y1951" s="122">
        <v>1936</v>
      </c>
      <c r="Z1951" s="123">
        <f t="shared" ref="Z1951" si="981">X1951-Y1951</f>
        <v>-44</v>
      </c>
      <c r="AA1951" s="124">
        <f t="shared" ref="AA1951" si="982">Z1951/Y1951*100</f>
        <v>-2.2727272727272729</v>
      </c>
      <c r="AB1951" s="28" t="s">
        <v>10497</v>
      </c>
      <c r="AC1951" s="122">
        <v>1749</v>
      </c>
      <c r="AD1951" s="122">
        <v>1583</v>
      </c>
      <c r="AE1951" s="123">
        <f t="shared" ref="AE1951" si="983">AC1951-AD1951</f>
        <v>166</v>
      </c>
      <c r="AF1951" s="29">
        <f t="shared" ref="AF1951" si="984">AE1951/AD1951*100</f>
        <v>10.486418193303853</v>
      </c>
      <c r="AG1951" s="28" t="s">
        <v>7850</v>
      </c>
      <c r="AH1951" s="122">
        <v>922</v>
      </c>
      <c r="AI1951" s="122">
        <v>758</v>
      </c>
      <c r="AJ1951" s="123">
        <f t="shared" ref="AJ1951" si="985">AH1951-AI1951</f>
        <v>164</v>
      </c>
      <c r="AK1951" s="124">
        <f t="shared" ref="AK1951" si="986">AJ1951/AI1951*100</f>
        <v>21.635883905013191</v>
      </c>
      <c r="AL1951" s="28" t="s">
        <v>10498</v>
      </c>
      <c r="AM1951" s="122">
        <v>578</v>
      </c>
      <c r="AN1951" s="122">
        <v>301</v>
      </c>
      <c r="AO1951" s="123">
        <f t="shared" si="977"/>
        <v>277</v>
      </c>
      <c r="AP1951" s="29">
        <f t="shared" si="978"/>
        <v>92.026578073089709</v>
      </c>
      <c r="AQ1951" s="28" t="s">
        <v>10499</v>
      </c>
      <c r="AR1951" s="122">
        <v>190</v>
      </c>
      <c r="AS1951" s="122">
        <v>89</v>
      </c>
      <c r="AT1951" s="123">
        <f t="shared" ref="AT1951" si="987">AR1951-AS1951</f>
        <v>101</v>
      </c>
      <c r="AU1951" s="124">
        <f t="shared" ref="AU1951" si="988">AT1951/AS1951*100</f>
        <v>113.48314606741575</v>
      </c>
      <c r="AV1951" s="9" t="s">
        <v>12472</v>
      </c>
      <c r="AX1951" s="129"/>
      <c r="AY1951" s="139"/>
      <c r="AZ1951" s="139"/>
    </row>
    <row r="1952" spans="3:52" ht="50" customHeight="1">
      <c r="C1952" s="52" t="s">
        <v>6318</v>
      </c>
      <c r="D1952" s="130" t="s">
        <v>4450</v>
      </c>
      <c r="E1952" s="131" t="s">
        <v>6372</v>
      </c>
      <c r="F1952" s="132" t="s">
        <v>4451</v>
      </c>
      <c r="G1952" s="125">
        <v>10464.662</v>
      </c>
      <c r="H1952" s="122">
        <v>11637.895</v>
      </c>
      <c r="I1952" s="123">
        <f t="shared" si="945"/>
        <v>-1173.2330000000002</v>
      </c>
      <c r="J1952" s="124">
        <f t="shared" si="946"/>
        <v>-10.081144399395253</v>
      </c>
      <c r="K1952" s="125">
        <v>6265.71</v>
      </c>
      <c r="L1952" s="122">
        <v>7478.9390000000003</v>
      </c>
      <c r="M1952" s="123">
        <f t="shared" si="947"/>
        <v>-1213.2290000000003</v>
      </c>
      <c r="N1952" s="124">
        <f t="shared" si="958"/>
        <v>-16.221940037216513</v>
      </c>
      <c r="O1952" s="125">
        <v>110.547</v>
      </c>
      <c r="P1952" s="122">
        <v>110.452</v>
      </c>
      <c r="Q1952" s="123">
        <f t="shared" si="948"/>
        <v>9.4999999999998863E-2</v>
      </c>
      <c r="R1952" s="124">
        <f t="shared" si="959"/>
        <v>8.6010212581029644E-2</v>
      </c>
      <c r="S1952" s="125">
        <v>4088.4050000000002</v>
      </c>
      <c r="T1952" s="122">
        <v>4048.5039999999999</v>
      </c>
      <c r="U1952" s="123">
        <f t="shared" si="960"/>
        <v>39.901000000000295</v>
      </c>
      <c r="V1952" s="124">
        <f t="shared" si="961"/>
        <v>0.9855739305185397</v>
      </c>
      <c r="W1952" s="121" t="s">
        <v>6930</v>
      </c>
      <c r="X1952" s="122">
        <v>2444</v>
      </c>
      <c r="Y1952" s="122">
        <v>2444</v>
      </c>
      <c r="Z1952" s="123">
        <f t="shared" si="971"/>
        <v>0</v>
      </c>
      <c r="AA1952" s="124">
        <f t="shared" si="972"/>
        <v>0</v>
      </c>
      <c r="AB1952" s="28" t="s">
        <v>6466</v>
      </c>
      <c r="AC1952" s="122">
        <v>890</v>
      </c>
      <c r="AD1952" s="122">
        <v>890</v>
      </c>
      <c r="AE1952" s="123">
        <f t="shared" si="973"/>
        <v>0</v>
      </c>
      <c r="AF1952" s="29">
        <f t="shared" si="974"/>
        <v>0</v>
      </c>
      <c r="AG1952" s="28" t="s">
        <v>10500</v>
      </c>
      <c r="AH1952" s="122">
        <v>353</v>
      </c>
      <c r="AI1952" s="122">
        <v>353</v>
      </c>
      <c r="AJ1952" s="123">
        <f t="shared" si="975"/>
        <v>0</v>
      </c>
      <c r="AK1952" s="124">
        <f t="shared" si="976"/>
        <v>0</v>
      </c>
      <c r="AL1952" s="28" t="s">
        <v>10501</v>
      </c>
      <c r="AM1952" s="122">
        <v>139</v>
      </c>
      <c r="AN1952" s="122">
        <v>139</v>
      </c>
      <c r="AO1952" s="123">
        <f t="shared" si="977"/>
        <v>0</v>
      </c>
      <c r="AP1952" s="29">
        <f t="shared" si="978"/>
        <v>0</v>
      </c>
      <c r="AQ1952" s="28" t="s">
        <v>10502</v>
      </c>
      <c r="AR1952" s="122">
        <v>84</v>
      </c>
      <c r="AS1952" s="122">
        <v>85</v>
      </c>
      <c r="AT1952" s="123">
        <f>AR1952-AS1952</f>
        <v>-1</v>
      </c>
      <c r="AU1952" s="124">
        <f t="shared" si="980"/>
        <v>-1.1764705882352942</v>
      </c>
      <c r="AV1952" s="9" t="s">
        <v>12473</v>
      </c>
      <c r="AX1952" s="129"/>
      <c r="AY1952" s="139"/>
      <c r="AZ1952" s="139"/>
    </row>
    <row r="1953" spans="3:52" ht="50" customHeight="1">
      <c r="C1953" s="52" t="s">
        <v>6318</v>
      </c>
      <c r="D1953" s="130" t="s">
        <v>4452</v>
      </c>
      <c r="E1953" s="131" t="s">
        <v>6372</v>
      </c>
      <c r="F1953" s="132" t="s">
        <v>4453</v>
      </c>
      <c r="G1953" s="125">
        <v>28184.981</v>
      </c>
      <c r="H1953" s="122">
        <v>27407.517</v>
      </c>
      <c r="I1953" s="123">
        <f t="shared" si="945"/>
        <v>777.46399999999994</v>
      </c>
      <c r="J1953" s="124">
        <f t="shared" si="946"/>
        <v>2.8366816300798061</v>
      </c>
      <c r="K1953" s="125">
        <v>11866.976000000001</v>
      </c>
      <c r="L1953" s="122">
        <v>12320.831</v>
      </c>
      <c r="M1953" s="123">
        <f t="shared" si="947"/>
        <v>-453.85499999999956</v>
      </c>
      <c r="N1953" s="124">
        <f t="shared" si="958"/>
        <v>-3.6836395207433621</v>
      </c>
      <c r="O1953" s="125">
        <v>2188.864</v>
      </c>
      <c r="P1953" s="122">
        <v>1286.8510000000001</v>
      </c>
      <c r="Q1953" s="123">
        <f t="shared" si="948"/>
        <v>902.01299999999992</v>
      </c>
      <c r="R1953" s="124">
        <f t="shared" si="959"/>
        <v>70.094595256171829</v>
      </c>
      <c r="S1953" s="125">
        <v>14129.141</v>
      </c>
      <c r="T1953" s="122">
        <v>13799.834999999999</v>
      </c>
      <c r="U1953" s="123">
        <f t="shared" si="960"/>
        <v>329.30600000000049</v>
      </c>
      <c r="V1953" s="124">
        <f t="shared" si="961"/>
        <v>2.3863038942132317</v>
      </c>
      <c r="W1953" s="121" t="s">
        <v>7827</v>
      </c>
      <c r="X1953" s="122">
        <v>9143</v>
      </c>
      <c r="Y1953" s="122">
        <v>9246</v>
      </c>
      <c r="Z1953" s="123">
        <f t="shared" si="971"/>
        <v>-103</v>
      </c>
      <c r="AA1953" s="124">
        <f t="shared" si="972"/>
        <v>-1.1139952411853775</v>
      </c>
      <c r="AB1953" s="28" t="s">
        <v>7607</v>
      </c>
      <c r="AC1953" s="122">
        <v>2406</v>
      </c>
      <c r="AD1953" s="122">
        <v>2001</v>
      </c>
      <c r="AE1953" s="123">
        <f t="shared" si="973"/>
        <v>405</v>
      </c>
      <c r="AF1953" s="29">
        <f t="shared" si="974"/>
        <v>20.239880059970012</v>
      </c>
      <c r="AG1953" s="28" t="s">
        <v>10503</v>
      </c>
      <c r="AH1953" s="122">
        <v>972</v>
      </c>
      <c r="AI1953" s="122">
        <v>984</v>
      </c>
      <c r="AJ1953" s="123">
        <f t="shared" si="975"/>
        <v>-12</v>
      </c>
      <c r="AK1953" s="124">
        <f t="shared" si="976"/>
        <v>-1.2195121951219512</v>
      </c>
      <c r="AL1953" s="28" t="s">
        <v>10504</v>
      </c>
      <c r="AM1953" s="122">
        <v>654</v>
      </c>
      <c r="AN1953" s="122">
        <v>590</v>
      </c>
      <c r="AO1953" s="123">
        <f t="shared" si="977"/>
        <v>64</v>
      </c>
      <c r="AP1953" s="29">
        <f t="shared" si="978"/>
        <v>10.847457627118644</v>
      </c>
      <c r="AQ1953" s="28" t="s">
        <v>6962</v>
      </c>
      <c r="AR1953" s="122">
        <v>383</v>
      </c>
      <c r="AS1953" s="122">
        <v>397</v>
      </c>
      <c r="AT1953" s="123">
        <f>AR1953-AS1953</f>
        <v>-14</v>
      </c>
      <c r="AU1953" s="124">
        <f t="shared" si="980"/>
        <v>-3.5264483627204033</v>
      </c>
      <c r="AV1953" s="9" t="s">
        <v>10505</v>
      </c>
      <c r="AX1953" s="129"/>
      <c r="AY1953" s="139"/>
      <c r="AZ1953" s="139"/>
    </row>
    <row r="1954" spans="3:52" ht="50" customHeight="1">
      <c r="C1954" s="52" t="s">
        <v>6318</v>
      </c>
      <c r="D1954" s="130" t="s">
        <v>4454</v>
      </c>
      <c r="E1954" s="131" t="s">
        <v>6372</v>
      </c>
      <c r="F1954" s="132" t="s">
        <v>4455</v>
      </c>
      <c r="G1954" s="125">
        <v>16048.695</v>
      </c>
      <c r="H1954" s="122">
        <v>16064.999</v>
      </c>
      <c r="I1954" s="123">
        <f t="shared" si="945"/>
        <v>-16.304000000000087</v>
      </c>
      <c r="J1954" s="124">
        <f t="shared" si="946"/>
        <v>-0.10148771251090702</v>
      </c>
      <c r="K1954" s="125">
        <v>6909.35</v>
      </c>
      <c r="L1954" s="122">
        <v>6984.1360000000004</v>
      </c>
      <c r="M1954" s="123">
        <f t="shared" si="947"/>
        <v>-74.786000000000058</v>
      </c>
      <c r="N1954" s="124">
        <f t="shared" si="958"/>
        <v>-1.0707981631514629</v>
      </c>
      <c r="O1954" s="125">
        <v>1542.367</v>
      </c>
      <c r="P1954" s="122">
        <v>1454.605</v>
      </c>
      <c r="Q1954" s="123">
        <f t="shared" si="948"/>
        <v>87.761999999999944</v>
      </c>
      <c r="R1954" s="124">
        <f t="shared" si="959"/>
        <v>6.0333905080760717</v>
      </c>
      <c r="S1954" s="125">
        <v>7596.9780000000001</v>
      </c>
      <c r="T1954" s="122">
        <v>7626.2579999999998</v>
      </c>
      <c r="U1954" s="123">
        <f t="shared" si="960"/>
        <v>-29.279999999999745</v>
      </c>
      <c r="V1954" s="124">
        <f t="shared" si="961"/>
        <v>-0.38393665674567717</v>
      </c>
      <c r="W1954" s="121" t="s">
        <v>10506</v>
      </c>
      <c r="X1954" s="122">
        <v>3647</v>
      </c>
      <c r="Y1954" s="122">
        <v>3643</v>
      </c>
      <c r="Z1954" s="123">
        <f t="shared" si="971"/>
        <v>4</v>
      </c>
      <c r="AA1954" s="124">
        <f t="shared" si="972"/>
        <v>0.10979961570134504</v>
      </c>
      <c r="AB1954" s="28" t="s">
        <v>10507</v>
      </c>
      <c r="AC1954" s="122">
        <v>2792</v>
      </c>
      <c r="AD1954" s="122">
        <v>2847</v>
      </c>
      <c r="AE1954" s="123">
        <f t="shared" si="973"/>
        <v>-55</v>
      </c>
      <c r="AF1954" s="29">
        <f t="shared" si="974"/>
        <v>-1.9318580962416578</v>
      </c>
      <c r="AG1954" s="28" t="s">
        <v>10508</v>
      </c>
      <c r="AH1954" s="122">
        <v>800</v>
      </c>
      <c r="AI1954" s="122">
        <v>796</v>
      </c>
      <c r="AJ1954" s="123">
        <f t="shared" si="975"/>
        <v>4</v>
      </c>
      <c r="AK1954" s="124">
        <f t="shared" si="976"/>
        <v>0.50251256281407031</v>
      </c>
      <c r="AL1954" s="28" t="s">
        <v>10509</v>
      </c>
      <c r="AM1954" s="122">
        <v>96</v>
      </c>
      <c r="AN1954" s="122">
        <v>86</v>
      </c>
      <c r="AO1954" s="123">
        <f t="shared" si="977"/>
        <v>10</v>
      </c>
      <c r="AP1954" s="29">
        <f t="shared" si="978"/>
        <v>11.627906976744185</v>
      </c>
      <c r="AQ1954" s="28" t="s">
        <v>10510</v>
      </c>
      <c r="AR1954" s="122">
        <v>55</v>
      </c>
      <c r="AS1954" s="122">
        <v>56</v>
      </c>
      <c r="AT1954" s="123">
        <f>AR1954-AS1954</f>
        <v>-1</v>
      </c>
      <c r="AU1954" s="124">
        <f t="shared" si="980"/>
        <v>-1.7857142857142856</v>
      </c>
      <c r="AV1954" s="9" t="s">
        <v>12474</v>
      </c>
      <c r="AX1954" s="129"/>
      <c r="AY1954" s="139"/>
      <c r="AZ1954" s="139"/>
    </row>
    <row r="1955" spans="3:52" ht="50" customHeight="1">
      <c r="C1955" s="52" t="s">
        <v>6318</v>
      </c>
      <c r="D1955" s="106" t="s">
        <v>4456</v>
      </c>
      <c r="E1955" s="131" t="s">
        <v>6372</v>
      </c>
      <c r="F1955" s="108" t="s">
        <v>4457</v>
      </c>
      <c r="G1955" s="125">
        <v>9946.74</v>
      </c>
      <c r="H1955" s="122">
        <v>10210.906999999999</v>
      </c>
      <c r="I1955" s="123">
        <f t="shared" si="945"/>
        <v>-264.16699999999946</v>
      </c>
      <c r="J1955" s="124">
        <f t="shared" si="946"/>
        <v>-2.5871061209351871</v>
      </c>
      <c r="K1955" s="125">
        <v>6447.0029999999997</v>
      </c>
      <c r="L1955" s="122">
        <v>6668.1580000000004</v>
      </c>
      <c r="M1955" s="123">
        <f t="shared" si="947"/>
        <v>-221.15500000000065</v>
      </c>
      <c r="N1955" s="124">
        <f t="shared" si="958"/>
        <v>-3.3165830803649321</v>
      </c>
      <c r="O1955" s="125">
        <v>135.559</v>
      </c>
      <c r="P1955" s="122">
        <v>135.54900000000001</v>
      </c>
      <c r="Q1955" s="123">
        <f t="shared" si="948"/>
        <v>9.9999999999909051E-3</v>
      </c>
      <c r="R1955" s="124">
        <f t="shared" si="959"/>
        <v>7.3774059565108602E-3</v>
      </c>
      <c r="S1955" s="125">
        <v>3364.1779999999999</v>
      </c>
      <c r="T1955" s="122">
        <v>3407.2</v>
      </c>
      <c r="U1955" s="123">
        <f t="shared" si="960"/>
        <v>-43.021999999999935</v>
      </c>
      <c r="V1955" s="124">
        <f t="shared" si="961"/>
        <v>-1.2626790326367674</v>
      </c>
      <c r="W1955" s="121" t="s">
        <v>6980</v>
      </c>
      <c r="X1955" s="122">
        <v>1878</v>
      </c>
      <c r="Y1955" s="122">
        <v>1853</v>
      </c>
      <c r="Z1955" s="123">
        <f t="shared" si="971"/>
        <v>25</v>
      </c>
      <c r="AA1955" s="124">
        <f t="shared" si="972"/>
        <v>1.3491635186184565</v>
      </c>
      <c r="AB1955" s="28" t="s">
        <v>7172</v>
      </c>
      <c r="AC1955" s="122">
        <v>689</v>
      </c>
      <c r="AD1955" s="122">
        <v>731</v>
      </c>
      <c r="AE1955" s="123">
        <f t="shared" si="973"/>
        <v>-42</v>
      </c>
      <c r="AF1955" s="29">
        <f t="shared" si="974"/>
        <v>-5.7455540355677153</v>
      </c>
      <c r="AG1955" s="28" t="s">
        <v>10511</v>
      </c>
      <c r="AH1955" s="122">
        <v>256</v>
      </c>
      <c r="AI1955" s="122">
        <v>218</v>
      </c>
      <c r="AJ1955" s="123">
        <f t="shared" si="975"/>
        <v>38</v>
      </c>
      <c r="AK1955" s="124">
        <f t="shared" si="976"/>
        <v>17.431192660550458</v>
      </c>
      <c r="AL1955" s="28" t="s">
        <v>10512</v>
      </c>
      <c r="AM1955" s="122">
        <v>185</v>
      </c>
      <c r="AN1955" s="122">
        <v>185</v>
      </c>
      <c r="AO1955" s="123">
        <f t="shared" si="977"/>
        <v>0</v>
      </c>
      <c r="AP1955" s="29">
        <f t="shared" si="978"/>
        <v>0</v>
      </c>
      <c r="AQ1955" s="28" t="s">
        <v>10513</v>
      </c>
      <c r="AR1955" s="122">
        <v>133</v>
      </c>
      <c r="AS1955" s="122">
        <v>196</v>
      </c>
      <c r="AT1955" s="123">
        <f t="shared" si="979"/>
        <v>-63</v>
      </c>
      <c r="AU1955" s="124">
        <f t="shared" si="980"/>
        <v>-32.142857142857146</v>
      </c>
      <c r="AV1955" s="9" t="s">
        <v>12475</v>
      </c>
      <c r="AX1955" s="129"/>
      <c r="AY1955" s="139"/>
      <c r="AZ1955" s="139"/>
    </row>
    <row r="1956" spans="3:52" ht="50" customHeight="1">
      <c r="C1956" s="52" t="s">
        <v>6319</v>
      </c>
      <c r="D1956" s="130" t="s">
        <v>4458</v>
      </c>
      <c r="E1956" s="131" t="s">
        <v>6372</v>
      </c>
      <c r="F1956" s="132" t="s">
        <v>4459</v>
      </c>
      <c r="G1956" s="125">
        <v>4060.788</v>
      </c>
      <c r="H1956" s="122">
        <v>4127.9570000000003</v>
      </c>
      <c r="I1956" s="123">
        <f t="shared" si="945"/>
        <v>-67.169000000000324</v>
      </c>
      <c r="J1956" s="124">
        <f t="shared" si="946"/>
        <v>-1.6271729574702527</v>
      </c>
      <c r="K1956" s="125">
        <v>2237.5929999999998</v>
      </c>
      <c r="L1956" s="122">
        <v>2300.0340000000001</v>
      </c>
      <c r="M1956" s="123">
        <f t="shared" si="947"/>
        <v>-62.441000000000258</v>
      </c>
      <c r="N1956" s="124">
        <f t="shared" si="958"/>
        <v>-2.7147859553380624</v>
      </c>
      <c r="O1956" s="125">
        <v>419.69799999999998</v>
      </c>
      <c r="P1956" s="122">
        <v>419.57299999999998</v>
      </c>
      <c r="Q1956" s="123">
        <f t="shared" si="948"/>
        <v>0.125</v>
      </c>
      <c r="R1956" s="124">
        <f t="shared" si="959"/>
        <v>2.9792193491954916E-2</v>
      </c>
      <c r="S1956" s="125">
        <v>1403.4970000000001</v>
      </c>
      <c r="T1956" s="122">
        <v>1408.35</v>
      </c>
      <c r="U1956" s="123">
        <f t="shared" si="960"/>
        <v>-4.8529999999998381</v>
      </c>
      <c r="V1956" s="124">
        <f t="shared" si="961"/>
        <v>-0.3445876380161067</v>
      </c>
      <c r="W1956" s="121" t="s">
        <v>7346</v>
      </c>
      <c r="X1956" s="122">
        <v>1104</v>
      </c>
      <c r="Y1956" s="122">
        <v>1104</v>
      </c>
      <c r="Z1956" s="123">
        <f t="shared" si="971"/>
        <v>0</v>
      </c>
      <c r="AA1956" s="124">
        <f t="shared" si="972"/>
        <v>0</v>
      </c>
      <c r="AB1956" s="28" t="s">
        <v>6930</v>
      </c>
      <c r="AC1956" s="122">
        <v>104</v>
      </c>
      <c r="AD1956" s="122">
        <v>104</v>
      </c>
      <c r="AE1956" s="123">
        <f t="shared" si="973"/>
        <v>0</v>
      </c>
      <c r="AF1956" s="29">
        <f t="shared" si="974"/>
        <v>0</v>
      </c>
      <c r="AG1956" s="28" t="s">
        <v>7354</v>
      </c>
      <c r="AH1956" s="122">
        <v>64</v>
      </c>
      <c r="AI1956" s="122">
        <v>64</v>
      </c>
      <c r="AJ1956" s="123">
        <f t="shared" si="975"/>
        <v>0</v>
      </c>
      <c r="AK1956" s="124">
        <f t="shared" si="976"/>
        <v>0</v>
      </c>
      <c r="AL1956" s="28" t="s">
        <v>6467</v>
      </c>
      <c r="AM1956" s="122">
        <v>64</v>
      </c>
      <c r="AN1956" s="122">
        <v>64</v>
      </c>
      <c r="AO1956" s="123">
        <f t="shared" si="977"/>
        <v>0</v>
      </c>
      <c r="AP1956" s="29">
        <f t="shared" si="978"/>
        <v>0</v>
      </c>
      <c r="AQ1956" s="28" t="s">
        <v>10514</v>
      </c>
      <c r="AR1956" s="122">
        <v>42</v>
      </c>
      <c r="AS1956" s="122">
        <v>42</v>
      </c>
      <c r="AT1956" s="123">
        <f t="shared" si="979"/>
        <v>0</v>
      </c>
      <c r="AU1956" s="124">
        <f t="shared" si="980"/>
        <v>0</v>
      </c>
      <c r="AV1956" s="9" t="s">
        <v>12476</v>
      </c>
      <c r="AX1956" s="129"/>
      <c r="AY1956" s="139"/>
      <c r="AZ1956" s="139"/>
    </row>
    <row r="1957" spans="3:52" ht="50" customHeight="1">
      <c r="C1957" s="52" t="s">
        <v>6319</v>
      </c>
      <c r="D1957" s="130" t="s">
        <v>4460</v>
      </c>
      <c r="E1957" s="131" t="s">
        <v>6372</v>
      </c>
      <c r="F1957" s="132" t="s">
        <v>4461</v>
      </c>
      <c r="G1957" s="125">
        <v>1889.0319999999999</v>
      </c>
      <c r="H1957" s="122">
        <v>1924.057</v>
      </c>
      <c r="I1957" s="123">
        <f t="shared" si="945"/>
        <v>-35.025000000000091</v>
      </c>
      <c r="J1957" s="124">
        <f t="shared" si="946"/>
        <v>-1.8203722654786263</v>
      </c>
      <c r="K1957" s="125">
        <v>939.42</v>
      </c>
      <c r="L1957" s="122">
        <v>999.1</v>
      </c>
      <c r="M1957" s="123">
        <f t="shared" si="947"/>
        <v>-59.680000000000064</v>
      </c>
      <c r="N1957" s="124">
        <f t="shared" si="958"/>
        <v>-5.9733760384345977</v>
      </c>
      <c r="O1957" s="125">
        <v>360.91399999999999</v>
      </c>
      <c r="P1957" s="122">
        <v>339.33300000000003</v>
      </c>
      <c r="Q1957" s="123">
        <f t="shared" si="948"/>
        <v>21.58099999999996</v>
      </c>
      <c r="R1957" s="124">
        <f t="shared" si="959"/>
        <v>6.359829430087836</v>
      </c>
      <c r="S1957" s="125">
        <v>588.69799999999998</v>
      </c>
      <c r="T1957" s="122">
        <v>585.62400000000002</v>
      </c>
      <c r="U1957" s="123">
        <f t="shared" si="960"/>
        <v>3.0739999999999554</v>
      </c>
      <c r="V1957" s="124">
        <f t="shared" si="961"/>
        <v>0.52491018127671596</v>
      </c>
      <c r="W1957" s="121" t="s">
        <v>7437</v>
      </c>
      <c r="X1957" s="122">
        <v>180</v>
      </c>
      <c r="Y1957" s="122">
        <v>180</v>
      </c>
      <c r="Z1957" s="123">
        <f t="shared" si="971"/>
        <v>0</v>
      </c>
      <c r="AA1957" s="124">
        <f t="shared" si="972"/>
        <v>0</v>
      </c>
      <c r="AB1957" s="28" t="s">
        <v>7354</v>
      </c>
      <c r="AC1957" s="122">
        <v>165</v>
      </c>
      <c r="AD1957" s="122">
        <v>172</v>
      </c>
      <c r="AE1957" s="123">
        <f t="shared" si="973"/>
        <v>-7</v>
      </c>
      <c r="AF1957" s="29">
        <f t="shared" si="974"/>
        <v>-4.0697674418604652</v>
      </c>
      <c r="AG1957" s="28" t="s">
        <v>6466</v>
      </c>
      <c r="AH1957" s="122">
        <v>122</v>
      </c>
      <c r="AI1957" s="122">
        <v>112</v>
      </c>
      <c r="AJ1957" s="123">
        <f t="shared" si="975"/>
        <v>10</v>
      </c>
      <c r="AK1957" s="124">
        <f t="shared" si="976"/>
        <v>8.9285714285714288</v>
      </c>
      <c r="AL1957" s="28" t="s">
        <v>10515</v>
      </c>
      <c r="AM1957" s="122">
        <v>100</v>
      </c>
      <c r="AN1957" s="122">
        <v>100</v>
      </c>
      <c r="AO1957" s="123">
        <f t="shared" si="977"/>
        <v>0</v>
      </c>
      <c r="AP1957" s="29">
        <f t="shared" si="978"/>
        <v>0</v>
      </c>
      <c r="AQ1957" s="28" t="s">
        <v>10516</v>
      </c>
      <c r="AR1957" s="122">
        <v>21</v>
      </c>
      <c r="AS1957" s="122">
        <v>21</v>
      </c>
      <c r="AT1957" s="123">
        <f t="shared" si="979"/>
        <v>0</v>
      </c>
      <c r="AU1957" s="124">
        <f t="shared" si="980"/>
        <v>0</v>
      </c>
      <c r="AV1957" s="9" t="s">
        <v>12477</v>
      </c>
      <c r="AX1957" s="129"/>
      <c r="AY1957" s="139"/>
      <c r="AZ1957" s="139"/>
    </row>
    <row r="1958" spans="3:52" ht="50" customHeight="1">
      <c r="C1958" s="52" t="s">
        <v>6319</v>
      </c>
      <c r="D1958" s="130" t="s">
        <v>4462</v>
      </c>
      <c r="E1958" s="131" t="s">
        <v>6372</v>
      </c>
      <c r="F1958" s="73" t="s">
        <v>4463</v>
      </c>
      <c r="G1958" s="125">
        <v>2122.4720000000002</v>
      </c>
      <c r="H1958" s="122">
        <v>2182.23</v>
      </c>
      <c r="I1958" s="123">
        <f t="shared" si="945"/>
        <v>-59.757999999999811</v>
      </c>
      <c r="J1958" s="124">
        <f t="shared" si="946"/>
        <v>-2.7383914619448824</v>
      </c>
      <c r="K1958" s="125">
        <v>812</v>
      </c>
      <c r="L1958" s="122">
        <v>686</v>
      </c>
      <c r="M1958" s="123">
        <f>K1958-L1958</f>
        <v>126</v>
      </c>
      <c r="N1958" s="124">
        <f t="shared" si="958"/>
        <v>18.367346938775512</v>
      </c>
      <c r="O1958" s="125">
        <v>111.97</v>
      </c>
      <c r="P1958" s="122">
        <v>131.97</v>
      </c>
      <c r="Q1958" s="123">
        <f t="shared" si="948"/>
        <v>-20</v>
      </c>
      <c r="R1958" s="124">
        <f t="shared" si="959"/>
        <v>-15.154959460483445</v>
      </c>
      <c r="S1958" s="125">
        <v>1198.989</v>
      </c>
      <c r="T1958" s="122">
        <v>1364.09</v>
      </c>
      <c r="U1958" s="123">
        <f t="shared" si="960"/>
        <v>-165.10099999999989</v>
      </c>
      <c r="V1958" s="124">
        <f t="shared" si="961"/>
        <v>-12.103380275495011</v>
      </c>
      <c r="W1958" s="121" t="s">
        <v>10517</v>
      </c>
      <c r="X1958" s="122">
        <v>422</v>
      </c>
      <c r="Y1958" s="122">
        <v>431</v>
      </c>
      <c r="Z1958" s="123">
        <f t="shared" si="971"/>
        <v>-9</v>
      </c>
      <c r="AA1958" s="124">
        <f t="shared" si="972"/>
        <v>-2.0881670533642689</v>
      </c>
      <c r="AB1958" s="28" t="s">
        <v>10518</v>
      </c>
      <c r="AC1958" s="122">
        <v>277</v>
      </c>
      <c r="AD1958" s="122">
        <v>427</v>
      </c>
      <c r="AE1958" s="123">
        <f t="shared" si="973"/>
        <v>-150</v>
      </c>
      <c r="AF1958" s="29">
        <f t="shared" si="974"/>
        <v>-35.128805620608901</v>
      </c>
      <c r="AG1958" s="28" t="s">
        <v>10519</v>
      </c>
      <c r="AH1958" s="122">
        <v>113</v>
      </c>
      <c r="AI1958" s="122">
        <v>120</v>
      </c>
      <c r="AJ1958" s="123">
        <f t="shared" si="975"/>
        <v>-7</v>
      </c>
      <c r="AK1958" s="124">
        <f t="shared" si="976"/>
        <v>-5.833333333333333</v>
      </c>
      <c r="AL1958" s="28" t="s">
        <v>10520</v>
      </c>
      <c r="AM1958" s="122">
        <v>101</v>
      </c>
      <c r="AN1958" s="122">
        <v>101</v>
      </c>
      <c r="AO1958" s="123">
        <f t="shared" si="977"/>
        <v>0</v>
      </c>
      <c r="AP1958" s="29">
        <f t="shared" si="978"/>
        <v>0</v>
      </c>
      <c r="AQ1958" s="28" t="s">
        <v>10521</v>
      </c>
      <c r="AR1958" s="122">
        <v>100</v>
      </c>
      <c r="AS1958" s="122">
        <v>100</v>
      </c>
      <c r="AT1958" s="123">
        <f t="shared" si="979"/>
        <v>0</v>
      </c>
      <c r="AU1958" s="124">
        <f t="shared" si="980"/>
        <v>0</v>
      </c>
      <c r="AV1958" s="9" t="s">
        <v>12478</v>
      </c>
      <c r="AX1958" s="129"/>
      <c r="AY1958" s="139"/>
      <c r="AZ1958" s="139"/>
    </row>
    <row r="1959" spans="3:52" ht="50" customHeight="1">
      <c r="C1959" s="52" t="s">
        <v>6319</v>
      </c>
      <c r="D1959" s="130" t="s">
        <v>4464</v>
      </c>
      <c r="E1959" s="131" t="s">
        <v>6372</v>
      </c>
      <c r="F1959" s="132" t="s">
        <v>4465</v>
      </c>
      <c r="G1959" s="125">
        <v>7785.1660000000002</v>
      </c>
      <c r="H1959" s="122">
        <v>8978.18</v>
      </c>
      <c r="I1959" s="123">
        <f t="shared" ref="I1959:I2019" si="989">G1959-H1959</f>
        <v>-1193.0140000000001</v>
      </c>
      <c r="J1959" s="124">
        <f t="shared" ref="J1959:J2022" si="990">I1959/H1959*100</f>
        <v>-13.287926951787558</v>
      </c>
      <c r="K1959" s="125">
        <v>3167.9670000000001</v>
      </c>
      <c r="L1959" s="122">
        <v>4353.0290000000005</v>
      </c>
      <c r="M1959" s="123">
        <f t="shared" ref="M1959:M2018" si="991">K1959-L1959</f>
        <v>-1185.0620000000004</v>
      </c>
      <c r="N1959" s="124">
        <f t="shared" si="958"/>
        <v>-27.223848037768651</v>
      </c>
      <c r="O1959" s="125">
        <v>1176.9549999999999</v>
      </c>
      <c r="P1959" s="122">
        <v>1049.1790000000001</v>
      </c>
      <c r="Q1959" s="123">
        <f t="shared" ref="Q1959:Q2022" si="992">O1959-P1959</f>
        <v>127.77599999999984</v>
      </c>
      <c r="R1959" s="124">
        <f t="shared" si="959"/>
        <v>12.178665413623397</v>
      </c>
      <c r="S1959" s="125">
        <v>3440.2440000000001</v>
      </c>
      <c r="T1959" s="122">
        <v>3575.9720000000002</v>
      </c>
      <c r="U1959" s="123">
        <f t="shared" si="960"/>
        <v>-135.72800000000007</v>
      </c>
      <c r="V1959" s="124">
        <f t="shared" si="961"/>
        <v>-3.795555446183585</v>
      </c>
      <c r="W1959" s="121" t="s">
        <v>10522</v>
      </c>
      <c r="X1959" s="122">
        <v>607</v>
      </c>
      <c r="Y1959" s="122">
        <v>607</v>
      </c>
      <c r="Z1959" s="123">
        <f t="shared" si="971"/>
        <v>0</v>
      </c>
      <c r="AA1959" s="124">
        <f t="shared" si="972"/>
        <v>0</v>
      </c>
      <c r="AB1959" s="28" t="s">
        <v>10523</v>
      </c>
      <c r="AC1959" s="122">
        <v>525</v>
      </c>
      <c r="AD1959" s="122">
        <v>582</v>
      </c>
      <c r="AE1959" s="123">
        <f t="shared" si="973"/>
        <v>-57</v>
      </c>
      <c r="AF1959" s="29">
        <f t="shared" si="974"/>
        <v>-9.7938144329896915</v>
      </c>
      <c r="AG1959" s="28" t="s">
        <v>6467</v>
      </c>
      <c r="AH1959" s="122">
        <v>506</v>
      </c>
      <c r="AI1959" s="122">
        <v>505</v>
      </c>
      <c r="AJ1959" s="123">
        <f t="shared" si="975"/>
        <v>1</v>
      </c>
      <c r="AK1959" s="124">
        <f t="shared" si="976"/>
        <v>0.19801980198019803</v>
      </c>
      <c r="AL1959" s="28" t="s">
        <v>10524</v>
      </c>
      <c r="AM1959" s="122">
        <v>482</v>
      </c>
      <c r="AN1959" s="122">
        <v>497</v>
      </c>
      <c r="AO1959" s="123">
        <f t="shared" si="977"/>
        <v>-15</v>
      </c>
      <c r="AP1959" s="29">
        <f t="shared" si="978"/>
        <v>-3.0181086519114686</v>
      </c>
      <c r="AQ1959" s="28" t="s">
        <v>10525</v>
      </c>
      <c r="AR1959" s="122">
        <v>283</v>
      </c>
      <c r="AS1959" s="122">
        <v>284</v>
      </c>
      <c r="AT1959" s="123">
        <f t="shared" si="979"/>
        <v>-1</v>
      </c>
      <c r="AU1959" s="124">
        <f t="shared" si="980"/>
        <v>-0.35211267605633806</v>
      </c>
      <c r="AV1959" s="9" t="s">
        <v>12479</v>
      </c>
      <c r="AX1959" s="129"/>
      <c r="AY1959" s="139"/>
      <c r="AZ1959" s="139"/>
    </row>
    <row r="1960" spans="3:52" ht="50" customHeight="1">
      <c r="C1960" s="52" t="s">
        <v>6319</v>
      </c>
      <c r="D1960" s="130" t="s">
        <v>4466</v>
      </c>
      <c r="E1960" s="131" t="s">
        <v>6372</v>
      </c>
      <c r="F1960" s="132" t="s">
        <v>4467</v>
      </c>
      <c r="G1960" s="125">
        <v>2066.73</v>
      </c>
      <c r="H1960" s="122">
        <v>2219.8249999999998</v>
      </c>
      <c r="I1960" s="123">
        <f t="shared" si="989"/>
        <v>-153.0949999999998</v>
      </c>
      <c r="J1960" s="124">
        <f t="shared" si="990"/>
        <v>-6.8967148311240667</v>
      </c>
      <c r="K1960" s="125">
        <v>717.447</v>
      </c>
      <c r="L1960" s="122">
        <v>715.375</v>
      </c>
      <c r="M1960" s="123">
        <f t="shared" si="991"/>
        <v>2.0720000000000027</v>
      </c>
      <c r="N1960" s="124">
        <f t="shared" si="958"/>
        <v>0.28963830159007553</v>
      </c>
      <c r="O1960" s="125">
        <v>30.344000000000001</v>
      </c>
      <c r="P1960" s="122">
        <v>30.238</v>
      </c>
      <c r="Q1960" s="123">
        <f t="shared" si="992"/>
        <v>0.10600000000000165</v>
      </c>
      <c r="R1960" s="124">
        <f t="shared" si="959"/>
        <v>0.35055228520405335</v>
      </c>
      <c r="S1960" s="125">
        <v>1318.9390000000001</v>
      </c>
      <c r="T1960" s="122">
        <v>1474.212</v>
      </c>
      <c r="U1960" s="123">
        <f t="shared" si="960"/>
        <v>-155.27299999999991</v>
      </c>
      <c r="V1960" s="124">
        <f t="shared" si="961"/>
        <v>-10.532609963831518</v>
      </c>
      <c r="W1960" s="121" t="s">
        <v>8471</v>
      </c>
      <c r="X1960" s="122">
        <v>360</v>
      </c>
      <c r="Y1960" s="122">
        <v>359</v>
      </c>
      <c r="Z1960" s="123">
        <f t="shared" si="971"/>
        <v>1</v>
      </c>
      <c r="AA1960" s="124">
        <f t="shared" si="972"/>
        <v>0.2785515320334262</v>
      </c>
      <c r="AB1960" s="28" t="s">
        <v>7175</v>
      </c>
      <c r="AC1960" s="122">
        <v>430</v>
      </c>
      <c r="AD1960" s="122">
        <v>356</v>
      </c>
      <c r="AE1960" s="123">
        <f t="shared" si="973"/>
        <v>74</v>
      </c>
      <c r="AF1960" s="29">
        <f t="shared" si="974"/>
        <v>20.786516853932586</v>
      </c>
      <c r="AG1960" s="28" t="s">
        <v>10526</v>
      </c>
      <c r="AH1960" s="122">
        <v>348</v>
      </c>
      <c r="AI1960" s="122">
        <v>347</v>
      </c>
      <c r="AJ1960" s="123">
        <f t="shared" si="975"/>
        <v>1</v>
      </c>
      <c r="AK1960" s="124">
        <f t="shared" si="976"/>
        <v>0.28818443804034583</v>
      </c>
      <c r="AL1960" s="28" t="s">
        <v>10527</v>
      </c>
      <c r="AM1960" s="122">
        <v>73</v>
      </c>
      <c r="AN1960" s="122">
        <v>305</v>
      </c>
      <c r="AO1960" s="123">
        <f t="shared" si="977"/>
        <v>-232</v>
      </c>
      <c r="AP1960" s="29">
        <f t="shared" si="978"/>
        <v>-76.065573770491795</v>
      </c>
      <c r="AQ1960" s="28" t="s">
        <v>6981</v>
      </c>
      <c r="AR1960" s="122">
        <v>101</v>
      </c>
      <c r="AS1960" s="122">
        <v>101</v>
      </c>
      <c r="AT1960" s="123">
        <f t="shared" si="979"/>
        <v>0</v>
      </c>
      <c r="AU1960" s="124">
        <f t="shared" si="980"/>
        <v>0</v>
      </c>
      <c r="AV1960" s="9" t="s">
        <v>12480</v>
      </c>
      <c r="AX1960" s="129"/>
      <c r="AY1960" s="139"/>
      <c r="AZ1960" s="139"/>
    </row>
    <row r="1961" spans="3:52" ht="50" customHeight="1">
      <c r="C1961" s="52" t="s">
        <v>6319</v>
      </c>
      <c r="D1961" s="130" t="s">
        <v>4468</v>
      </c>
      <c r="E1961" s="131" t="s">
        <v>6372</v>
      </c>
      <c r="F1961" s="132" t="s">
        <v>4469</v>
      </c>
      <c r="G1961" s="125">
        <v>10155.663</v>
      </c>
      <c r="H1961" s="122">
        <v>10126.806</v>
      </c>
      <c r="I1961" s="123">
        <f t="shared" si="989"/>
        <v>28.856999999999971</v>
      </c>
      <c r="J1961" s="124">
        <f t="shared" si="990"/>
        <v>0.28495657959676496</v>
      </c>
      <c r="K1961" s="125">
        <v>5112.7650000000003</v>
      </c>
      <c r="L1961" s="122">
        <v>5297.33</v>
      </c>
      <c r="M1961" s="123">
        <f t="shared" si="991"/>
        <v>-184.5649999999996</v>
      </c>
      <c r="N1961" s="124">
        <f t="shared" si="958"/>
        <v>-3.4841136950123857</v>
      </c>
      <c r="O1961" s="125">
        <v>1374.0630000000001</v>
      </c>
      <c r="P1961" s="122">
        <v>979.31299999999999</v>
      </c>
      <c r="Q1961" s="123">
        <f t="shared" si="992"/>
        <v>394.75000000000011</v>
      </c>
      <c r="R1961" s="124">
        <f t="shared" si="959"/>
        <v>40.308869585107118</v>
      </c>
      <c r="S1961" s="125">
        <v>3668.835</v>
      </c>
      <c r="T1961" s="122">
        <v>3850.163</v>
      </c>
      <c r="U1961" s="123">
        <f t="shared" si="960"/>
        <v>-181.32799999999997</v>
      </c>
      <c r="V1961" s="124">
        <f t="shared" si="961"/>
        <v>-4.7096187875682141</v>
      </c>
      <c r="W1961" s="121" t="s">
        <v>10528</v>
      </c>
      <c r="X1961" s="122">
        <v>1581</v>
      </c>
      <c r="Y1961" s="122">
        <v>1730</v>
      </c>
      <c r="Z1961" s="123">
        <f t="shared" si="971"/>
        <v>-149</v>
      </c>
      <c r="AA1961" s="124">
        <f t="shared" si="972"/>
        <v>-8.6127167630057802</v>
      </c>
      <c r="AB1961" s="28" t="s">
        <v>10529</v>
      </c>
      <c r="AC1961" s="122">
        <v>1011</v>
      </c>
      <c r="AD1961" s="122">
        <v>1000</v>
      </c>
      <c r="AE1961" s="123">
        <f t="shared" si="973"/>
        <v>11</v>
      </c>
      <c r="AF1961" s="29">
        <f t="shared" si="974"/>
        <v>1.0999999999999999</v>
      </c>
      <c r="AG1961" s="28" t="s">
        <v>10530</v>
      </c>
      <c r="AH1961" s="122">
        <v>686</v>
      </c>
      <c r="AI1961" s="122">
        <v>707</v>
      </c>
      <c r="AJ1961" s="123">
        <f t="shared" si="975"/>
        <v>-21</v>
      </c>
      <c r="AK1961" s="124">
        <f t="shared" si="976"/>
        <v>-2.9702970297029703</v>
      </c>
      <c r="AL1961" s="28" t="s">
        <v>10531</v>
      </c>
      <c r="AM1961" s="122">
        <v>125</v>
      </c>
      <c r="AN1961" s="122">
        <v>125</v>
      </c>
      <c r="AO1961" s="123">
        <f t="shared" si="977"/>
        <v>0</v>
      </c>
      <c r="AP1961" s="29">
        <f t="shared" si="978"/>
        <v>0</v>
      </c>
      <c r="AQ1961" s="28" t="s">
        <v>10532</v>
      </c>
      <c r="AR1961" s="122">
        <v>44</v>
      </c>
      <c r="AS1961" s="122">
        <v>49</v>
      </c>
      <c r="AT1961" s="123">
        <f t="shared" si="979"/>
        <v>-5</v>
      </c>
      <c r="AU1961" s="124">
        <f t="shared" si="980"/>
        <v>-10.204081632653061</v>
      </c>
      <c r="AV1961" s="9" t="s">
        <v>12481</v>
      </c>
      <c r="AX1961" s="129"/>
      <c r="AY1961" s="139"/>
      <c r="AZ1961" s="139"/>
    </row>
    <row r="1962" spans="3:52" ht="50" customHeight="1">
      <c r="C1962" s="52" t="s">
        <v>6319</v>
      </c>
      <c r="D1962" s="130" t="s">
        <v>4470</v>
      </c>
      <c r="E1962" s="131" t="s">
        <v>6372</v>
      </c>
      <c r="F1962" s="132" t="s">
        <v>4471</v>
      </c>
      <c r="G1962" s="125">
        <v>2386.2370000000001</v>
      </c>
      <c r="H1962" s="122">
        <v>2302.6849999999999</v>
      </c>
      <c r="I1962" s="123">
        <f t="shared" si="989"/>
        <v>83.552000000000135</v>
      </c>
      <c r="J1962" s="124">
        <f t="shared" si="990"/>
        <v>3.6284598197321882</v>
      </c>
      <c r="K1962" s="125">
        <v>2243.837</v>
      </c>
      <c r="L1962" s="122">
        <v>2160.306</v>
      </c>
      <c r="M1962" s="123">
        <f t="shared" si="991"/>
        <v>83.530999999999949</v>
      </c>
      <c r="N1962" s="124">
        <f t="shared" si="958"/>
        <v>3.8666281536041631</v>
      </c>
      <c r="O1962" s="125">
        <v>0.98899999999999999</v>
      </c>
      <c r="P1962" s="122">
        <v>0.98899999999999999</v>
      </c>
      <c r="Q1962" s="123">
        <f t="shared" si="992"/>
        <v>0</v>
      </c>
      <c r="R1962" s="124">
        <f t="shared" si="959"/>
        <v>0</v>
      </c>
      <c r="S1962" s="125">
        <v>141.411</v>
      </c>
      <c r="T1962" s="122">
        <v>141.38999999999999</v>
      </c>
      <c r="U1962" s="123">
        <f t="shared" si="960"/>
        <v>2.1000000000015007E-2</v>
      </c>
      <c r="V1962" s="124">
        <f t="shared" si="961"/>
        <v>1.4852535540006373E-2</v>
      </c>
      <c r="W1962" s="121" t="s">
        <v>10533</v>
      </c>
      <c r="X1962" s="122">
        <v>128</v>
      </c>
      <c r="Y1962" s="122">
        <v>128</v>
      </c>
      <c r="Z1962" s="123">
        <f t="shared" si="971"/>
        <v>0</v>
      </c>
      <c r="AA1962" s="124">
        <f t="shared" si="972"/>
        <v>0</v>
      </c>
      <c r="AB1962" s="28" t="s">
        <v>10534</v>
      </c>
      <c r="AC1962" s="122">
        <v>11</v>
      </c>
      <c r="AD1962" s="122">
        <v>11</v>
      </c>
      <c r="AE1962" s="123">
        <f t="shared" si="973"/>
        <v>0</v>
      </c>
      <c r="AF1962" s="29">
        <f t="shared" si="974"/>
        <v>0</v>
      </c>
      <c r="AG1962" s="28" t="s">
        <v>10535</v>
      </c>
      <c r="AH1962" s="122">
        <v>2</v>
      </c>
      <c r="AI1962" s="122">
        <v>2</v>
      </c>
      <c r="AJ1962" s="123">
        <f t="shared" si="975"/>
        <v>0</v>
      </c>
      <c r="AK1962" s="124">
        <f t="shared" si="976"/>
        <v>0</v>
      </c>
      <c r="AL1962" s="28" t="s">
        <v>6421</v>
      </c>
      <c r="AM1962" s="122" t="s">
        <v>6421</v>
      </c>
      <c r="AN1962" s="122" t="s">
        <v>6421</v>
      </c>
      <c r="AO1962" s="123" t="s">
        <v>6421</v>
      </c>
      <c r="AP1962" s="29" t="s">
        <v>6421</v>
      </c>
      <c r="AQ1962" s="28" t="s">
        <v>6421</v>
      </c>
      <c r="AR1962" s="122" t="s">
        <v>6421</v>
      </c>
      <c r="AS1962" s="122" t="s">
        <v>6421</v>
      </c>
      <c r="AT1962" s="123" t="s">
        <v>6421</v>
      </c>
      <c r="AU1962" s="124" t="s">
        <v>6421</v>
      </c>
      <c r="AV1962" s="9" t="s">
        <v>12482</v>
      </c>
      <c r="AX1962" s="129"/>
      <c r="AY1962" s="139"/>
      <c r="AZ1962" s="139"/>
    </row>
    <row r="1963" spans="3:52" ht="50" customHeight="1">
      <c r="C1963" s="52" t="s">
        <v>6319</v>
      </c>
      <c r="D1963" s="130" t="s">
        <v>4472</v>
      </c>
      <c r="E1963" s="131" t="s">
        <v>6372</v>
      </c>
      <c r="F1963" s="132" t="s">
        <v>4473</v>
      </c>
      <c r="G1963" s="125">
        <v>4402.6239999999998</v>
      </c>
      <c r="H1963" s="122">
        <v>4236.88</v>
      </c>
      <c r="I1963" s="123">
        <f t="shared" si="989"/>
        <v>165.74399999999969</v>
      </c>
      <c r="J1963" s="124">
        <f t="shared" si="990"/>
        <v>3.9119351975982251</v>
      </c>
      <c r="K1963" s="125">
        <v>1727.0250000000001</v>
      </c>
      <c r="L1963" s="122">
        <v>1707.932</v>
      </c>
      <c r="M1963" s="123">
        <f t="shared" si="991"/>
        <v>19.093000000000075</v>
      </c>
      <c r="N1963" s="124">
        <f t="shared" si="958"/>
        <v>1.1179016494801943</v>
      </c>
      <c r="O1963" s="125">
        <v>338.96100000000001</v>
      </c>
      <c r="P1963" s="122">
        <v>329.24400000000003</v>
      </c>
      <c r="Q1963" s="123">
        <f t="shared" si="992"/>
        <v>9.7169999999999845</v>
      </c>
      <c r="R1963" s="124">
        <f t="shared" si="959"/>
        <v>2.9513066297335664</v>
      </c>
      <c r="S1963" s="125">
        <v>2336.6379999999999</v>
      </c>
      <c r="T1963" s="122">
        <v>2199.7040000000002</v>
      </c>
      <c r="U1963" s="123">
        <f t="shared" si="960"/>
        <v>136.93399999999974</v>
      </c>
      <c r="V1963" s="124">
        <f t="shared" si="961"/>
        <v>6.2251102875659514</v>
      </c>
      <c r="W1963" s="121" t="s">
        <v>10536</v>
      </c>
      <c r="X1963" s="122">
        <v>1503</v>
      </c>
      <c r="Y1963" s="122">
        <v>1502</v>
      </c>
      <c r="Z1963" s="123">
        <f t="shared" si="971"/>
        <v>1</v>
      </c>
      <c r="AA1963" s="124">
        <f t="shared" si="972"/>
        <v>6.6577896138482029E-2</v>
      </c>
      <c r="AB1963" s="28" t="s">
        <v>10537</v>
      </c>
      <c r="AC1963" s="122">
        <v>250</v>
      </c>
      <c r="AD1963" s="122">
        <v>220</v>
      </c>
      <c r="AE1963" s="123">
        <f t="shared" si="973"/>
        <v>30</v>
      </c>
      <c r="AF1963" s="29">
        <f t="shared" si="974"/>
        <v>13.636363636363635</v>
      </c>
      <c r="AG1963" s="28" t="s">
        <v>10538</v>
      </c>
      <c r="AH1963" s="122">
        <v>194</v>
      </c>
      <c r="AI1963" s="122">
        <v>164</v>
      </c>
      <c r="AJ1963" s="123">
        <f t="shared" si="975"/>
        <v>30</v>
      </c>
      <c r="AK1963" s="124">
        <f t="shared" si="976"/>
        <v>18.292682926829269</v>
      </c>
      <c r="AL1963" s="28" t="s">
        <v>10539</v>
      </c>
      <c r="AM1963" s="122">
        <v>162</v>
      </c>
      <c r="AN1963" s="122">
        <v>162</v>
      </c>
      <c r="AO1963" s="123">
        <f t="shared" si="977"/>
        <v>0</v>
      </c>
      <c r="AP1963" s="29">
        <f t="shared" si="978"/>
        <v>0</v>
      </c>
      <c r="AQ1963" s="28" t="s">
        <v>10540</v>
      </c>
      <c r="AR1963" s="122">
        <v>75</v>
      </c>
      <c r="AS1963" s="122">
        <v>0</v>
      </c>
      <c r="AT1963" s="123">
        <f t="shared" si="979"/>
        <v>75</v>
      </c>
      <c r="AU1963" s="124" t="e">
        <f t="shared" si="980"/>
        <v>#DIV/0!</v>
      </c>
      <c r="AV1963" s="9" t="s">
        <v>12483</v>
      </c>
      <c r="AX1963" s="129"/>
      <c r="AY1963" s="139"/>
      <c r="AZ1963" s="139"/>
    </row>
    <row r="1964" spans="3:52" ht="50" customHeight="1">
      <c r="C1964" s="52" t="s">
        <v>6319</v>
      </c>
      <c r="D1964" s="106" t="s">
        <v>4474</v>
      </c>
      <c r="E1964" s="131" t="s">
        <v>6372</v>
      </c>
      <c r="F1964" s="108" t="s">
        <v>4475</v>
      </c>
      <c r="G1964" s="125">
        <v>1388.28</v>
      </c>
      <c r="H1964" s="122">
        <v>1439.405</v>
      </c>
      <c r="I1964" s="123">
        <f t="shared" si="989"/>
        <v>-51.125</v>
      </c>
      <c r="J1964" s="124">
        <f t="shared" si="990"/>
        <v>-3.5518148123703894</v>
      </c>
      <c r="K1964" s="125">
        <v>94.728999999999999</v>
      </c>
      <c r="L1964" s="122">
        <v>94.677000000000007</v>
      </c>
      <c r="M1964" s="123">
        <f t="shared" si="991"/>
        <v>5.1999999999992497E-2</v>
      </c>
      <c r="N1964" s="124">
        <f t="shared" si="958"/>
        <v>5.4923582285024336E-2</v>
      </c>
      <c r="O1964" s="125">
        <v>216.90799999999999</v>
      </c>
      <c r="P1964" s="122">
        <v>228.477</v>
      </c>
      <c r="Q1964" s="123">
        <f t="shared" si="992"/>
        <v>-11.569000000000017</v>
      </c>
      <c r="R1964" s="124">
        <f t="shared" si="959"/>
        <v>-5.0635293705712243</v>
      </c>
      <c r="S1964" s="125">
        <v>1076.643</v>
      </c>
      <c r="T1964" s="122">
        <v>1116.251</v>
      </c>
      <c r="U1964" s="123">
        <f t="shared" si="960"/>
        <v>-39.607999999999947</v>
      </c>
      <c r="V1964" s="124">
        <f t="shared" si="961"/>
        <v>-3.5483058917752324</v>
      </c>
      <c r="W1964" s="121" t="s">
        <v>6466</v>
      </c>
      <c r="X1964" s="122">
        <v>935</v>
      </c>
      <c r="Y1964" s="122">
        <v>930</v>
      </c>
      <c r="Z1964" s="123">
        <f t="shared" si="971"/>
        <v>5</v>
      </c>
      <c r="AA1964" s="124">
        <f t="shared" si="972"/>
        <v>0.53763440860215062</v>
      </c>
      <c r="AB1964" s="28" t="s">
        <v>8458</v>
      </c>
      <c r="AC1964" s="122">
        <v>57</v>
      </c>
      <c r="AD1964" s="122">
        <v>68</v>
      </c>
      <c r="AE1964" s="123">
        <f t="shared" si="973"/>
        <v>-11</v>
      </c>
      <c r="AF1964" s="29">
        <f t="shared" si="974"/>
        <v>-16.176470588235293</v>
      </c>
      <c r="AG1964" s="28" t="s">
        <v>10541</v>
      </c>
      <c r="AH1964" s="122">
        <v>48</v>
      </c>
      <c r="AI1964" s="122">
        <v>19</v>
      </c>
      <c r="AJ1964" s="123">
        <f t="shared" si="975"/>
        <v>29</v>
      </c>
      <c r="AK1964" s="124">
        <f t="shared" si="976"/>
        <v>152.63157894736844</v>
      </c>
      <c r="AL1964" s="28" t="s">
        <v>10542</v>
      </c>
      <c r="AM1964" s="122">
        <v>21</v>
      </c>
      <c r="AN1964" s="122">
        <v>78</v>
      </c>
      <c r="AO1964" s="123">
        <f t="shared" si="977"/>
        <v>-57</v>
      </c>
      <c r="AP1964" s="29">
        <f t="shared" si="978"/>
        <v>-73.076923076923066</v>
      </c>
      <c r="AQ1964" s="28" t="s">
        <v>10543</v>
      </c>
      <c r="AR1964" s="122">
        <v>11</v>
      </c>
      <c r="AS1964" s="122">
        <v>16</v>
      </c>
      <c r="AT1964" s="123">
        <f t="shared" si="979"/>
        <v>-5</v>
      </c>
      <c r="AU1964" s="124">
        <f t="shared" si="980"/>
        <v>-31.25</v>
      </c>
      <c r="AV1964" s="9" t="s">
        <v>12484</v>
      </c>
      <c r="AX1964" s="129"/>
      <c r="AY1964" s="139"/>
      <c r="AZ1964" s="139"/>
    </row>
    <row r="1965" spans="3:52" ht="50" customHeight="1">
      <c r="C1965" s="52" t="s">
        <v>6319</v>
      </c>
      <c r="D1965" s="106" t="s">
        <v>4476</v>
      </c>
      <c r="E1965" s="131" t="s">
        <v>6372</v>
      </c>
      <c r="F1965" s="108" t="s">
        <v>4477</v>
      </c>
      <c r="G1965" s="125">
        <v>1523.7940000000001</v>
      </c>
      <c r="H1965" s="122">
        <v>1655.521</v>
      </c>
      <c r="I1965" s="123">
        <f t="shared" si="989"/>
        <v>-131.72699999999986</v>
      </c>
      <c r="J1965" s="124">
        <f t="shared" si="990"/>
        <v>-7.9568305083414756</v>
      </c>
      <c r="K1965" s="125">
        <v>627.85599999999999</v>
      </c>
      <c r="L1965" s="122">
        <v>748.19600000000003</v>
      </c>
      <c r="M1965" s="123">
        <f t="shared" si="991"/>
        <v>-120.34000000000003</v>
      </c>
      <c r="N1965" s="124">
        <f t="shared" si="958"/>
        <v>-16.084020764612486</v>
      </c>
      <c r="O1965" s="125">
        <v>146.09</v>
      </c>
      <c r="P1965" s="122">
        <v>145.98599999999999</v>
      </c>
      <c r="Q1965" s="123">
        <f t="shared" si="992"/>
        <v>0.10400000000001342</v>
      </c>
      <c r="R1965" s="124">
        <f t="shared" si="959"/>
        <v>7.123970791720674E-2</v>
      </c>
      <c r="S1965" s="125">
        <v>749.84799999999996</v>
      </c>
      <c r="T1965" s="122">
        <v>761.33900000000006</v>
      </c>
      <c r="U1965" s="123">
        <f t="shared" si="960"/>
        <v>-11.491000000000099</v>
      </c>
      <c r="V1965" s="124">
        <f t="shared" si="961"/>
        <v>-1.5093145103561092</v>
      </c>
      <c r="W1965" s="121" t="s">
        <v>10544</v>
      </c>
      <c r="X1965" s="122">
        <v>400</v>
      </c>
      <c r="Y1965" s="122">
        <v>400</v>
      </c>
      <c r="Z1965" s="123">
        <f t="shared" si="971"/>
        <v>0</v>
      </c>
      <c r="AA1965" s="124">
        <f t="shared" si="972"/>
        <v>0</v>
      </c>
      <c r="AB1965" s="28" t="s">
        <v>10545</v>
      </c>
      <c r="AC1965" s="122">
        <v>187</v>
      </c>
      <c r="AD1965" s="122">
        <v>182</v>
      </c>
      <c r="AE1965" s="123">
        <f t="shared" si="973"/>
        <v>5</v>
      </c>
      <c r="AF1965" s="29">
        <f t="shared" si="974"/>
        <v>2.7472527472527473</v>
      </c>
      <c r="AG1965" s="28" t="s">
        <v>6466</v>
      </c>
      <c r="AH1965" s="122">
        <v>127</v>
      </c>
      <c r="AI1965" s="122">
        <v>143</v>
      </c>
      <c r="AJ1965" s="123">
        <f t="shared" si="975"/>
        <v>-16</v>
      </c>
      <c r="AK1965" s="124">
        <f t="shared" si="976"/>
        <v>-11.188811188811188</v>
      </c>
      <c r="AL1965" s="28" t="s">
        <v>6917</v>
      </c>
      <c r="AM1965" s="122">
        <v>19</v>
      </c>
      <c r="AN1965" s="122">
        <v>20</v>
      </c>
      <c r="AO1965" s="123">
        <f t="shared" si="977"/>
        <v>-1</v>
      </c>
      <c r="AP1965" s="29">
        <f t="shared" si="978"/>
        <v>-5</v>
      </c>
      <c r="AQ1965" s="28" t="s">
        <v>10546</v>
      </c>
      <c r="AR1965" s="122">
        <v>17</v>
      </c>
      <c r="AS1965" s="122">
        <v>17</v>
      </c>
      <c r="AT1965" s="123">
        <f t="shared" si="979"/>
        <v>0</v>
      </c>
      <c r="AU1965" s="124">
        <f t="shared" si="980"/>
        <v>0</v>
      </c>
      <c r="AV1965" s="9" t="s">
        <v>10547</v>
      </c>
      <c r="AX1965" s="129"/>
      <c r="AY1965" s="139"/>
      <c r="AZ1965" s="139"/>
    </row>
    <row r="1966" spans="3:52" ht="50" customHeight="1">
      <c r="C1966" s="52" t="s">
        <v>6319</v>
      </c>
      <c r="D1966" s="130" t="s">
        <v>4478</v>
      </c>
      <c r="E1966" s="131" t="s">
        <v>6372</v>
      </c>
      <c r="F1966" s="132" t="s">
        <v>4479</v>
      </c>
      <c r="G1966" s="125">
        <v>7165.5190000000002</v>
      </c>
      <c r="H1966" s="122">
        <v>6930.8770000000004</v>
      </c>
      <c r="I1966" s="123">
        <f t="shared" si="989"/>
        <v>234.64199999999983</v>
      </c>
      <c r="J1966" s="124">
        <f t="shared" si="990"/>
        <v>3.3854590118970491</v>
      </c>
      <c r="K1966" s="125">
        <v>3339.9679999999998</v>
      </c>
      <c r="L1966" s="122">
        <v>3386.3069999999998</v>
      </c>
      <c r="M1966" s="123">
        <f t="shared" si="991"/>
        <v>-46.338999999999942</v>
      </c>
      <c r="N1966" s="124">
        <f t="shared" si="958"/>
        <v>-1.3684228866431762</v>
      </c>
      <c r="O1966" s="125">
        <v>235.46600000000001</v>
      </c>
      <c r="P1966" s="122">
        <v>235.245</v>
      </c>
      <c r="Q1966" s="123">
        <f t="shared" si="992"/>
        <v>0.22100000000000364</v>
      </c>
      <c r="R1966" s="124">
        <f t="shared" si="959"/>
        <v>9.3944610937534756E-2</v>
      </c>
      <c r="S1966" s="125">
        <v>3590.085</v>
      </c>
      <c r="T1966" s="122">
        <v>3309.3249999999998</v>
      </c>
      <c r="U1966" s="123">
        <f t="shared" si="960"/>
        <v>280.76000000000022</v>
      </c>
      <c r="V1966" s="124">
        <f t="shared" si="961"/>
        <v>8.4839053281258341</v>
      </c>
      <c r="W1966" s="121" t="s">
        <v>8200</v>
      </c>
      <c r="X1966" s="122">
        <v>1637</v>
      </c>
      <c r="Y1966" s="122">
        <v>1637</v>
      </c>
      <c r="Z1966" s="123">
        <v>0</v>
      </c>
      <c r="AA1966" s="124">
        <v>0</v>
      </c>
      <c r="AB1966" s="28" t="s">
        <v>10548</v>
      </c>
      <c r="AC1966" s="122">
        <v>627</v>
      </c>
      <c r="AD1966" s="122">
        <v>553</v>
      </c>
      <c r="AE1966" s="123">
        <v>74</v>
      </c>
      <c r="AF1966" s="29">
        <v>13.381555153707053</v>
      </c>
      <c r="AG1966" s="28" t="s">
        <v>6443</v>
      </c>
      <c r="AH1966" s="122">
        <v>465</v>
      </c>
      <c r="AI1966" s="122">
        <v>329</v>
      </c>
      <c r="AJ1966" s="123">
        <v>136</v>
      </c>
      <c r="AK1966" s="124">
        <v>41.337386018237083</v>
      </c>
      <c r="AL1966" s="28" t="s">
        <v>6532</v>
      </c>
      <c r="AM1966" s="122">
        <v>295</v>
      </c>
      <c r="AN1966" s="122">
        <v>295</v>
      </c>
      <c r="AO1966" s="123">
        <v>0</v>
      </c>
      <c r="AP1966" s="29">
        <v>0</v>
      </c>
      <c r="AQ1966" s="28" t="s">
        <v>10549</v>
      </c>
      <c r="AR1966" s="122">
        <v>100</v>
      </c>
      <c r="AS1966" s="122">
        <v>0</v>
      </c>
      <c r="AT1966" s="123">
        <v>100</v>
      </c>
      <c r="AU1966" s="124" t="e">
        <v>#DIV/0!</v>
      </c>
      <c r="AV1966" s="9" t="s">
        <v>12485</v>
      </c>
      <c r="AX1966" s="129"/>
      <c r="AY1966" s="139"/>
      <c r="AZ1966" s="139"/>
    </row>
    <row r="1967" spans="3:52" ht="50" customHeight="1">
      <c r="C1967" s="52" t="s">
        <v>6319</v>
      </c>
      <c r="D1967" s="130" t="s">
        <v>4480</v>
      </c>
      <c r="E1967" s="131" t="s">
        <v>6372</v>
      </c>
      <c r="F1967" s="132" t="s">
        <v>4481</v>
      </c>
      <c r="G1967" s="125">
        <v>3675.7040000000002</v>
      </c>
      <c r="H1967" s="122">
        <v>3633.9940000000001</v>
      </c>
      <c r="I1967" s="123">
        <f t="shared" si="989"/>
        <v>41.710000000000036</v>
      </c>
      <c r="J1967" s="124">
        <f t="shared" si="990"/>
        <v>1.1477729462404185</v>
      </c>
      <c r="K1967" s="125">
        <v>2548.9580000000001</v>
      </c>
      <c r="L1967" s="122">
        <v>2545.7930000000001</v>
      </c>
      <c r="M1967" s="123">
        <f t="shared" si="991"/>
        <v>3.1649999999999636</v>
      </c>
      <c r="N1967" s="124">
        <f t="shared" si="958"/>
        <v>0.12432275522793737</v>
      </c>
      <c r="O1967" s="125">
        <v>3.488</v>
      </c>
      <c r="P1967" s="122">
        <v>3.488</v>
      </c>
      <c r="Q1967" s="123">
        <f t="shared" si="992"/>
        <v>0</v>
      </c>
      <c r="R1967" s="124">
        <f t="shared" si="959"/>
        <v>0</v>
      </c>
      <c r="S1967" s="125">
        <v>1123.258</v>
      </c>
      <c r="T1967" s="122">
        <v>1084.713</v>
      </c>
      <c r="U1967" s="123">
        <f t="shared" si="960"/>
        <v>38.545000000000073</v>
      </c>
      <c r="V1967" s="124">
        <f t="shared" si="961"/>
        <v>3.5534745135349231</v>
      </c>
      <c r="W1967" s="121" t="s">
        <v>7377</v>
      </c>
      <c r="X1967" s="122">
        <v>301</v>
      </c>
      <c r="Y1967" s="122">
        <v>366</v>
      </c>
      <c r="Z1967" s="123">
        <f t="shared" si="971"/>
        <v>-65</v>
      </c>
      <c r="AA1967" s="124">
        <f t="shared" si="972"/>
        <v>-17.759562841530055</v>
      </c>
      <c r="AB1967" s="28" t="s">
        <v>10550</v>
      </c>
      <c r="AC1967" s="122">
        <v>263</v>
      </c>
      <c r="AD1967" s="122">
        <v>257</v>
      </c>
      <c r="AE1967" s="123">
        <f t="shared" si="973"/>
        <v>6</v>
      </c>
      <c r="AF1967" s="29">
        <f t="shared" si="974"/>
        <v>2.3346303501945527</v>
      </c>
      <c r="AG1967" s="28" t="s">
        <v>10551</v>
      </c>
      <c r="AH1967" s="122">
        <v>235</v>
      </c>
      <c r="AI1967" s="122">
        <v>235</v>
      </c>
      <c r="AJ1967" s="123">
        <f t="shared" si="975"/>
        <v>0</v>
      </c>
      <c r="AK1967" s="124">
        <f t="shared" si="976"/>
        <v>0</v>
      </c>
      <c r="AL1967" s="28" t="s">
        <v>10552</v>
      </c>
      <c r="AM1967" s="122">
        <v>121</v>
      </c>
      <c r="AN1967" s="122">
        <v>82</v>
      </c>
      <c r="AO1967" s="123">
        <f t="shared" si="977"/>
        <v>39</v>
      </c>
      <c r="AP1967" s="29">
        <f t="shared" si="978"/>
        <v>47.560975609756099</v>
      </c>
      <c r="AQ1967" s="28" t="s">
        <v>7534</v>
      </c>
      <c r="AR1967" s="122">
        <v>87</v>
      </c>
      <c r="AS1967" s="122">
        <v>37</v>
      </c>
      <c r="AT1967" s="123">
        <f t="shared" si="979"/>
        <v>50</v>
      </c>
      <c r="AU1967" s="124">
        <f t="shared" si="980"/>
        <v>135.13513513513513</v>
      </c>
      <c r="AV1967" s="9" t="s">
        <v>10553</v>
      </c>
      <c r="AX1967" s="129"/>
      <c r="AY1967" s="139"/>
      <c r="AZ1967" s="139"/>
    </row>
    <row r="1968" spans="3:52" ht="50" customHeight="1">
      <c r="C1968" s="52" t="s">
        <v>6320</v>
      </c>
      <c r="D1968" s="130" t="s">
        <v>4484</v>
      </c>
      <c r="E1968" s="131" t="s">
        <v>6372</v>
      </c>
      <c r="F1968" s="132" t="s">
        <v>4485</v>
      </c>
      <c r="G1968" s="125">
        <v>462.06599999999997</v>
      </c>
      <c r="H1968" s="122">
        <v>393.45100000000002</v>
      </c>
      <c r="I1968" s="123">
        <f t="shared" si="989"/>
        <v>68.614999999999952</v>
      </c>
      <c r="J1968" s="124">
        <f t="shared" si="990"/>
        <v>17.439274522113287</v>
      </c>
      <c r="K1968" s="125">
        <v>158.85499999999999</v>
      </c>
      <c r="L1968" s="122">
        <v>162.804</v>
      </c>
      <c r="M1968" s="123">
        <f t="shared" si="991"/>
        <v>-3.9490000000000123</v>
      </c>
      <c r="N1968" s="124">
        <f t="shared" si="958"/>
        <v>-2.4256160782290435</v>
      </c>
      <c r="O1968" s="125" t="s">
        <v>11840</v>
      </c>
      <c r="P1968" s="122" t="s">
        <v>11840</v>
      </c>
      <c r="Q1968" s="123" t="s">
        <v>11839</v>
      </c>
      <c r="R1968" s="124" t="s">
        <v>11840</v>
      </c>
      <c r="S1968" s="125">
        <v>303.21100000000001</v>
      </c>
      <c r="T1968" s="122">
        <v>230.64699999999999</v>
      </c>
      <c r="U1968" s="123">
        <f t="shared" si="960"/>
        <v>72.564000000000021</v>
      </c>
      <c r="V1968" s="124">
        <f t="shared" si="961"/>
        <v>31.461063876833439</v>
      </c>
      <c r="W1968" s="121" t="s">
        <v>10554</v>
      </c>
      <c r="X1968" s="122">
        <v>303</v>
      </c>
      <c r="Y1968" s="122">
        <v>231</v>
      </c>
      <c r="Z1968" s="123">
        <f t="shared" si="971"/>
        <v>72</v>
      </c>
      <c r="AA1968" s="124">
        <f t="shared" si="972"/>
        <v>31.168831168831169</v>
      </c>
      <c r="AB1968" s="28" t="s">
        <v>6421</v>
      </c>
      <c r="AC1968" s="122" t="s">
        <v>6421</v>
      </c>
      <c r="AD1968" s="122" t="s">
        <v>6421</v>
      </c>
      <c r="AE1968" s="123" t="s">
        <v>6421</v>
      </c>
      <c r="AF1968" s="29" t="s">
        <v>6421</v>
      </c>
      <c r="AG1968" s="28" t="s">
        <v>6421</v>
      </c>
      <c r="AH1968" s="122" t="s">
        <v>6421</v>
      </c>
      <c r="AI1968" s="122" t="s">
        <v>6421</v>
      </c>
      <c r="AJ1968" s="123" t="s">
        <v>6421</v>
      </c>
      <c r="AK1968" s="29" t="s">
        <v>6421</v>
      </c>
      <c r="AL1968" s="28" t="s">
        <v>6421</v>
      </c>
      <c r="AM1968" s="122" t="s">
        <v>6421</v>
      </c>
      <c r="AN1968" s="122" t="s">
        <v>6421</v>
      </c>
      <c r="AO1968" s="123" t="s">
        <v>6421</v>
      </c>
      <c r="AP1968" s="29" t="s">
        <v>6421</v>
      </c>
      <c r="AQ1968" s="28" t="s">
        <v>6421</v>
      </c>
      <c r="AR1968" s="122" t="s">
        <v>6421</v>
      </c>
      <c r="AS1968" s="122" t="s">
        <v>6421</v>
      </c>
      <c r="AT1968" s="123" t="s">
        <v>6421</v>
      </c>
      <c r="AU1968" s="29" t="s">
        <v>6421</v>
      </c>
      <c r="AV1968" s="104"/>
      <c r="AX1968" s="129"/>
      <c r="AY1968" s="139"/>
      <c r="AZ1968" s="139"/>
    </row>
    <row r="1969" spans="3:52" ht="50" customHeight="1">
      <c r="C1969" s="52" t="s">
        <v>6320</v>
      </c>
      <c r="D1969" s="130" t="s">
        <v>4496</v>
      </c>
      <c r="E1969" s="131" t="s">
        <v>6372</v>
      </c>
      <c r="F1969" s="132" t="s">
        <v>4497</v>
      </c>
      <c r="G1969" s="125">
        <v>5.2889999999999997</v>
      </c>
      <c r="H1969" s="122">
        <v>5.2830000000000004</v>
      </c>
      <c r="I1969" s="123">
        <f t="shared" si="989"/>
        <v>5.9999999999993392E-3</v>
      </c>
      <c r="J1969" s="124">
        <f t="shared" si="990"/>
        <v>0.11357183418510958</v>
      </c>
      <c r="K1969" s="125" t="s">
        <v>11904</v>
      </c>
      <c r="L1969" s="122" t="s">
        <v>11904</v>
      </c>
      <c r="M1969" s="123" t="s">
        <v>11837</v>
      </c>
      <c r="N1969" s="124" t="s">
        <v>11837</v>
      </c>
      <c r="O1969" s="125" t="s">
        <v>11840</v>
      </c>
      <c r="P1969" s="122" t="s">
        <v>11840</v>
      </c>
      <c r="Q1969" s="123" t="s">
        <v>11839</v>
      </c>
      <c r="R1969" s="124" t="s">
        <v>11840</v>
      </c>
      <c r="S1969" s="125">
        <v>5.2889999999999997</v>
      </c>
      <c r="T1969" s="122">
        <v>5.2830000000000004</v>
      </c>
      <c r="U1969" s="123">
        <f t="shared" si="960"/>
        <v>5.9999999999993392E-3</v>
      </c>
      <c r="V1969" s="124">
        <f t="shared" si="961"/>
        <v>0.11357183418510958</v>
      </c>
      <c r="W1969" s="121" t="s">
        <v>10555</v>
      </c>
      <c r="X1969" s="122">
        <v>5</v>
      </c>
      <c r="Y1969" s="122">
        <v>5</v>
      </c>
      <c r="Z1969" s="123">
        <f t="shared" si="971"/>
        <v>0</v>
      </c>
      <c r="AA1969" s="124">
        <f t="shared" si="972"/>
        <v>0</v>
      </c>
      <c r="AB1969" s="28" t="s">
        <v>6421</v>
      </c>
      <c r="AC1969" s="122" t="s">
        <v>6421</v>
      </c>
      <c r="AD1969" s="122" t="s">
        <v>6421</v>
      </c>
      <c r="AE1969" s="123" t="s">
        <v>6421</v>
      </c>
      <c r="AF1969" s="29" t="s">
        <v>6421</v>
      </c>
      <c r="AG1969" s="28" t="s">
        <v>6421</v>
      </c>
      <c r="AH1969" s="122" t="s">
        <v>6421</v>
      </c>
      <c r="AI1969" s="122" t="s">
        <v>6421</v>
      </c>
      <c r="AJ1969" s="123" t="s">
        <v>6421</v>
      </c>
      <c r="AK1969" s="29" t="s">
        <v>6421</v>
      </c>
      <c r="AL1969" s="28" t="s">
        <v>6421</v>
      </c>
      <c r="AM1969" s="122" t="s">
        <v>6421</v>
      </c>
      <c r="AN1969" s="122" t="s">
        <v>6421</v>
      </c>
      <c r="AO1969" s="123" t="s">
        <v>6421</v>
      </c>
      <c r="AP1969" s="29" t="s">
        <v>6421</v>
      </c>
      <c r="AQ1969" s="28" t="s">
        <v>6421</v>
      </c>
      <c r="AR1969" s="122" t="s">
        <v>6421</v>
      </c>
      <c r="AS1969" s="122" t="s">
        <v>6421</v>
      </c>
      <c r="AT1969" s="123" t="s">
        <v>6421</v>
      </c>
      <c r="AU1969" s="29" t="s">
        <v>6421</v>
      </c>
      <c r="AV1969" s="104"/>
      <c r="AX1969" s="129"/>
      <c r="AY1969" s="139"/>
      <c r="AZ1969" s="139"/>
    </row>
    <row r="1970" spans="3:52" ht="50" customHeight="1">
      <c r="C1970" s="52" t="s">
        <v>6320</v>
      </c>
      <c r="D1970" s="130" t="s">
        <v>4498</v>
      </c>
      <c r="E1970" s="131" t="s">
        <v>6372</v>
      </c>
      <c r="F1970" s="132" t="s">
        <v>4499</v>
      </c>
      <c r="G1970" s="125">
        <v>27.045000000000002</v>
      </c>
      <c r="H1970" s="122">
        <v>27.018000000000001</v>
      </c>
      <c r="I1970" s="123">
        <f t="shared" si="989"/>
        <v>2.7000000000001023E-2</v>
      </c>
      <c r="J1970" s="124">
        <f t="shared" si="990"/>
        <v>9.9933377748171667E-2</v>
      </c>
      <c r="K1970" s="125" t="s">
        <v>11904</v>
      </c>
      <c r="L1970" s="122" t="s">
        <v>11904</v>
      </c>
      <c r="M1970" s="123" t="s">
        <v>11837</v>
      </c>
      <c r="N1970" s="124" t="s">
        <v>11837</v>
      </c>
      <c r="O1970" s="125" t="s">
        <v>11840</v>
      </c>
      <c r="P1970" s="122" t="s">
        <v>11840</v>
      </c>
      <c r="Q1970" s="123" t="s">
        <v>11839</v>
      </c>
      <c r="R1970" s="124" t="s">
        <v>11840</v>
      </c>
      <c r="S1970" s="125">
        <v>27.045000000000002</v>
      </c>
      <c r="T1970" s="122">
        <v>27.018000000000001</v>
      </c>
      <c r="U1970" s="123">
        <f t="shared" si="960"/>
        <v>2.7000000000001023E-2</v>
      </c>
      <c r="V1970" s="124">
        <f t="shared" si="961"/>
        <v>9.9933377748171667E-2</v>
      </c>
      <c r="W1970" s="121" t="s">
        <v>10556</v>
      </c>
      <c r="X1970" s="122">
        <v>27</v>
      </c>
      <c r="Y1970" s="122">
        <v>27</v>
      </c>
      <c r="Z1970" s="123">
        <f t="shared" si="971"/>
        <v>0</v>
      </c>
      <c r="AA1970" s="124">
        <f t="shared" si="972"/>
        <v>0</v>
      </c>
      <c r="AB1970" s="28" t="s">
        <v>6421</v>
      </c>
      <c r="AC1970" s="122" t="s">
        <v>6421</v>
      </c>
      <c r="AD1970" s="122" t="s">
        <v>6421</v>
      </c>
      <c r="AE1970" s="123" t="s">
        <v>6421</v>
      </c>
      <c r="AF1970" s="29" t="s">
        <v>6421</v>
      </c>
      <c r="AG1970" s="28" t="s">
        <v>6421</v>
      </c>
      <c r="AH1970" s="122" t="s">
        <v>6421</v>
      </c>
      <c r="AI1970" s="122" t="s">
        <v>6421</v>
      </c>
      <c r="AJ1970" s="123" t="s">
        <v>6421</v>
      </c>
      <c r="AK1970" s="29" t="s">
        <v>6421</v>
      </c>
      <c r="AL1970" s="28" t="s">
        <v>6421</v>
      </c>
      <c r="AM1970" s="122" t="s">
        <v>6421</v>
      </c>
      <c r="AN1970" s="122" t="s">
        <v>6421</v>
      </c>
      <c r="AO1970" s="123" t="s">
        <v>6421</v>
      </c>
      <c r="AP1970" s="29" t="s">
        <v>6421</v>
      </c>
      <c r="AQ1970" s="28" t="s">
        <v>6421</v>
      </c>
      <c r="AR1970" s="122" t="s">
        <v>6421</v>
      </c>
      <c r="AS1970" s="122" t="s">
        <v>6421</v>
      </c>
      <c r="AT1970" s="123" t="s">
        <v>6421</v>
      </c>
      <c r="AU1970" s="29" t="s">
        <v>6421</v>
      </c>
      <c r="AV1970" s="104"/>
      <c r="AX1970" s="129"/>
      <c r="AY1970" s="139"/>
      <c r="AZ1970" s="139"/>
    </row>
    <row r="1971" spans="3:52" ht="50" customHeight="1">
      <c r="C1971" s="52" t="s">
        <v>6320</v>
      </c>
      <c r="D1971" s="130" t="s">
        <v>4506</v>
      </c>
      <c r="E1971" s="131" t="s">
        <v>6372</v>
      </c>
      <c r="F1971" s="132" t="s">
        <v>4507</v>
      </c>
      <c r="G1971" s="125">
        <v>151.47300000000001</v>
      </c>
      <c r="H1971" s="122">
        <v>142.50399999999999</v>
      </c>
      <c r="I1971" s="123">
        <f t="shared" si="989"/>
        <v>8.9690000000000225</v>
      </c>
      <c r="J1971" s="124">
        <f t="shared" si="990"/>
        <v>6.2938584180093349</v>
      </c>
      <c r="K1971" s="125" t="s">
        <v>11904</v>
      </c>
      <c r="L1971" s="122" t="s">
        <v>11904</v>
      </c>
      <c r="M1971" s="123" t="s">
        <v>11837</v>
      </c>
      <c r="N1971" s="124" t="s">
        <v>11837</v>
      </c>
      <c r="O1971" s="125" t="s">
        <v>11840</v>
      </c>
      <c r="P1971" s="122" t="s">
        <v>11840</v>
      </c>
      <c r="Q1971" s="123" t="s">
        <v>11839</v>
      </c>
      <c r="R1971" s="124" t="s">
        <v>11840</v>
      </c>
      <c r="S1971" s="125">
        <v>151.47300000000001</v>
      </c>
      <c r="T1971" s="122">
        <v>142.50399999999999</v>
      </c>
      <c r="U1971" s="123">
        <f t="shared" si="960"/>
        <v>8.9690000000000225</v>
      </c>
      <c r="V1971" s="124">
        <f t="shared" si="961"/>
        <v>6.2938584180093349</v>
      </c>
      <c r="W1971" s="121" t="s">
        <v>10557</v>
      </c>
      <c r="X1971" s="122">
        <v>151.47300000000001</v>
      </c>
      <c r="Y1971" s="122">
        <v>142.50399999999999</v>
      </c>
      <c r="Z1971" s="123">
        <f t="shared" si="971"/>
        <v>8.9690000000000225</v>
      </c>
      <c r="AA1971" s="124">
        <f t="shared" si="972"/>
        <v>6.2938584180093349</v>
      </c>
      <c r="AB1971" s="28" t="s">
        <v>6421</v>
      </c>
      <c r="AC1971" s="122" t="s">
        <v>6421</v>
      </c>
      <c r="AD1971" s="122" t="s">
        <v>6421</v>
      </c>
      <c r="AE1971" s="123" t="s">
        <v>6421</v>
      </c>
      <c r="AF1971" s="29" t="s">
        <v>6421</v>
      </c>
      <c r="AG1971" s="28" t="s">
        <v>6421</v>
      </c>
      <c r="AH1971" s="122" t="s">
        <v>6421</v>
      </c>
      <c r="AI1971" s="122" t="s">
        <v>6421</v>
      </c>
      <c r="AJ1971" s="123" t="s">
        <v>6421</v>
      </c>
      <c r="AK1971" s="29" t="s">
        <v>6421</v>
      </c>
      <c r="AL1971" s="28" t="s">
        <v>6421</v>
      </c>
      <c r="AM1971" s="122" t="s">
        <v>6421</v>
      </c>
      <c r="AN1971" s="122" t="s">
        <v>6421</v>
      </c>
      <c r="AO1971" s="123" t="s">
        <v>6421</v>
      </c>
      <c r="AP1971" s="29" t="s">
        <v>6421</v>
      </c>
      <c r="AQ1971" s="28" t="s">
        <v>6421</v>
      </c>
      <c r="AR1971" s="122" t="s">
        <v>6421</v>
      </c>
      <c r="AS1971" s="122" t="s">
        <v>6421</v>
      </c>
      <c r="AT1971" s="123" t="s">
        <v>6421</v>
      </c>
      <c r="AU1971" s="29" t="s">
        <v>6421</v>
      </c>
      <c r="AV1971" s="104"/>
      <c r="AX1971" s="129"/>
      <c r="AY1971" s="139"/>
      <c r="AZ1971" s="139"/>
    </row>
    <row r="1972" spans="3:52" ht="50" customHeight="1">
      <c r="C1972" s="52" t="s">
        <v>6320</v>
      </c>
      <c r="D1972" s="130" t="s">
        <v>4510</v>
      </c>
      <c r="E1972" s="131" t="s">
        <v>6372</v>
      </c>
      <c r="F1972" s="132" t="s">
        <v>4511</v>
      </c>
      <c r="G1972" s="125">
        <v>63.212000000000003</v>
      </c>
      <c r="H1972" s="122">
        <v>60.212000000000003</v>
      </c>
      <c r="I1972" s="123">
        <f t="shared" si="989"/>
        <v>3</v>
      </c>
      <c r="J1972" s="124">
        <f t="shared" si="990"/>
        <v>4.9823955357736001</v>
      </c>
      <c r="K1972" s="125">
        <v>63.212000000000003</v>
      </c>
      <c r="L1972" s="122">
        <v>60.212000000000003</v>
      </c>
      <c r="M1972" s="123">
        <f t="shared" si="991"/>
        <v>3</v>
      </c>
      <c r="N1972" s="124">
        <f t="shared" si="958"/>
        <v>4.9823955357736001</v>
      </c>
      <c r="O1972" s="125" t="s">
        <v>11840</v>
      </c>
      <c r="P1972" s="122" t="s">
        <v>11840</v>
      </c>
      <c r="Q1972" s="123" t="s">
        <v>11839</v>
      </c>
      <c r="R1972" s="124" t="s">
        <v>11840</v>
      </c>
      <c r="S1972" s="125" t="s">
        <v>6421</v>
      </c>
      <c r="T1972" s="122" t="s">
        <v>6421</v>
      </c>
      <c r="U1972" s="123" t="s">
        <v>6421</v>
      </c>
      <c r="V1972" s="124" t="s">
        <v>6421</v>
      </c>
      <c r="W1972" s="121" t="s">
        <v>11839</v>
      </c>
      <c r="X1972" s="122" t="s">
        <v>11839</v>
      </c>
      <c r="Y1972" s="122" t="s">
        <v>11839</v>
      </c>
      <c r="Z1972" s="123" t="s">
        <v>11839</v>
      </c>
      <c r="AA1972" s="124" t="s">
        <v>11839</v>
      </c>
      <c r="AB1972" s="28" t="s">
        <v>11839</v>
      </c>
      <c r="AC1972" s="122" t="s">
        <v>11839</v>
      </c>
      <c r="AD1972" s="122" t="s">
        <v>11839</v>
      </c>
      <c r="AE1972" s="123" t="s">
        <v>11839</v>
      </c>
      <c r="AF1972" s="29" t="s">
        <v>11839</v>
      </c>
      <c r="AG1972" s="28" t="s">
        <v>11839</v>
      </c>
      <c r="AH1972" s="122" t="s">
        <v>11839</v>
      </c>
      <c r="AI1972" s="122" t="s">
        <v>11839</v>
      </c>
      <c r="AJ1972" s="123" t="s">
        <v>11839</v>
      </c>
      <c r="AK1972" s="124" t="s">
        <v>11839</v>
      </c>
      <c r="AL1972" s="28" t="s">
        <v>11839</v>
      </c>
      <c r="AM1972" s="122" t="s">
        <v>11839</v>
      </c>
      <c r="AN1972" s="122" t="s">
        <v>11839</v>
      </c>
      <c r="AO1972" s="123" t="s">
        <v>11839</v>
      </c>
      <c r="AP1972" s="29" t="s">
        <v>11839</v>
      </c>
      <c r="AQ1972" s="28" t="s">
        <v>11839</v>
      </c>
      <c r="AR1972" s="122" t="s">
        <v>11839</v>
      </c>
      <c r="AS1972" s="122" t="s">
        <v>11839</v>
      </c>
      <c r="AT1972" s="123" t="s">
        <v>11839</v>
      </c>
      <c r="AU1972" s="124" t="s">
        <v>11839</v>
      </c>
      <c r="AV1972" s="104"/>
      <c r="AX1972" s="129"/>
      <c r="AY1972" s="139"/>
      <c r="AZ1972" s="139"/>
    </row>
    <row r="1973" spans="3:52" ht="50" customHeight="1">
      <c r="C1973" s="52" t="s">
        <v>6320</v>
      </c>
      <c r="D1973" s="130" t="s">
        <v>4512</v>
      </c>
      <c r="E1973" s="131" t="s">
        <v>6372</v>
      </c>
      <c r="F1973" s="132" t="s">
        <v>4513</v>
      </c>
      <c r="G1973" s="125">
        <v>7.4619999999999997</v>
      </c>
      <c r="H1973" s="122">
        <v>7.4550000000000001</v>
      </c>
      <c r="I1973" s="123">
        <f t="shared" si="989"/>
        <v>6.9999999999996732E-3</v>
      </c>
      <c r="J1973" s="124">
        <f t="shared" si="990"/>
        <v>9.3896713615019098E-2</v>
      </c>
      <c r="K1973" s="125" t="s">
        <v>11904</v>
      </c>
      <c r="L1973" s="122" t="s">
        <v>11904</v>
      </c>
      <c r="M1973" s="123" t="s">
        <v>11837</v>
      </c>
      <c r="N1973" s="124" t="s">
        <v>11837</v>
      </c>
      <c r="O1973" s="125" t="s">
        <v>11840</v>
      </c>
      <c r="P1973" s="122" t="s">
        <v>11840</v>
      </c>
      <c r="Q1973" s="123" t="s">
        <v>11839</v>
      </c>
      <c r="R1973" s="124" t="s">
        <v>11840</v>
      </c>
      <c r="S1973" s="125">
        <v>7.4619999999999997</v>
      </c>
      <c r="T1973" s="122">
        <v>7.4550000000000001</v>
      </c>
      <c r="U1973" s="123">
        <f t="shared" si="960"/>
        <v>6.9999999999996732E-3</v>
      </c>
      <c r="V1973" s="124">
        <f t="shared" si="961"/>
        <v>9.3896713615019098E-2</v>
      </c>
      <c r="W1973" s="121" t="s">
        <v>10558</v>
      </c>
      <c r="X1973" s="122">
        <v>7</v>
      </c>
      <c r="Y1973" s="122">
        <v>7</v>
      </c>
      <c r="Z1973" s="123">
        <f t="shared" si="971"/>
        <v>0</v>
      </c>
      <c r="AA1973" s="124">
        <f t="shared" si="972"/>
        <v>0</v>
      </c>
      <c r="AB1973" s="28" t="s">
        <v>6421</v>
      </c>
      <c r="AC1973" s="122" t="s">
        <v>6421</v>
      </c>
      <c r="AD1973" s="122" t="s">
        <v>6421</v>
      </c>
      <c r="AE1973" s="123" t="s">
        <v>6421</v>
      </c>
      <c r="AF1973" s="29" t="s">
        <v>6421</v>
      </c>
      <c r="AG1973" s="28" t="s">
        <v>6421</v>
      </c>
      <c r="AH1973" s="122" t="s">
        <v>6421</v>
      </c>
      <c r="AI1973" s="122" t="s">
        <v>6421</v>
      </c>
      <c r="AJ1973" s="123" t="s">
        <v>6421</v>
      </c>
      <c r="AK1973" s="29" t="s">
        <v>6421</v>
      </c>
      <c r="AL1973" s="28" t="s">
        <v>6421</v>
      </c>
      <c r="AM1973" s="122" t="s">
        <v>6421</v>
      </c>
      <c r="AN1973" s="122" t="s">
        <v>6421</v>
      </c>
      <c r="AO1973" s="123" t="s">
        <v>6421</v>
      </c>
      <c r="AP1973" s="29" t="s">
        <v>6421</v>
      </c>
      <c r="AQ1973" s="28" t="s">
        <v>6421</v>
      </c>
      <c r="AR1973" s="122" t="s">
        <v>6421</v>
      </c>
      <c r="AS1973" s="122" t="s">
        <v>6421</v>
      </c>
      <c r="AT1973" s="123" t="s">
        <v>6421</v>
      </c>
      <c r="AU1973" s="29" t="s">
        <v>6421</v>
      </c>
      <c r="AV1973" s="104"/>
      <c r="AX1973" s="129"/>
      <c r="AY1973" s="139"/>
      <c r="AZ1973" s="139"/>
    </row>
    <row r="1974" spans="3:52" ht="50" customHeight="1">
      <c r="C1974" s="52" t="s">
        <v>6320</v>
      </c>
      <c r="D1974" s="130" t="s">
        <v>4514</v>
      </c>
      <c r="E1974" s="131" t="s">
        <v>6372</v>
      </c>
      <c r="F1974" s="132" t="s">
        <v>4515</v>
      </c>
      <c r="G1974" s="125">
        <v>66.537000000000006</v>
      </c>
      <c r="H1974" s="122">
        <v>85.442999999999998</v>
      </c>
      <c r="I1974" s="123">
        <f t="shared" si="989"/>
        <v>-18.905999999999992</v>
      </c>
      <c r="J1974" s="124">
        <f t="shared" si="990"/>
        <v>-22.127032056458681</v>
      </c>
      <c r="K1974" s="125" t="s">
        <v>11904</v>
      </c>
      <c r="L1974" s="122" t="s">
        <v>11904</v>
      </c>
      <c r="M1974" s="123" t="s">
        <v>11837</v>
      </c>
      <c r="N1974" s="124" t="s">
        <v>11837</v>
      </c>
      <c r="O1974" s="125" t="s">
        <v>11840</v>
      </c>
      <c r="P1974" s="122" t="s">
        <v>11840</v>
      </c>
      <c r="Q1974" s="123" t="s">
        <v>11839</v>
      </c>
      <c r="R1974" s="124" t="s">
        <v>11840</v>
      </c>
      <c r="S1974" s="125">
        <v>66.537000000000006</v>
      </c>
      <c r="T1974" s="122">
        <v>85.442999999999998</v>
      </c>
      <c r="U1974" s="123">
        <f t="shared" si="960"/>
        <v>-18.905999999999992</v>
      </c>
      <c r="V1974" s="124">
        <f t="shared" si="961"/>
        <v>-22.127032056458681</v>
      </c>
      <c r="W1974" s="121" t="s">
        <v>10559</v>
      </c>
      <c r="X1974" s="122">
        <v>36</v>
      </c>
      <c r="Y1974" s="122">
        <v>55</v>
      </c>
      <c r="Z1974" s="123">
        <f t="shared" si="971"/>
        <v>-19</v>
      </c>
      <c r="AA1974" s="124">
        <f t="shared" si="972"/>
        <v>-34.545454545454547</v>
      </c>
      <c r="AB1974" s="28" t="s">
        <v>10560</v>
      </c>
      <c r="AC1974" s="122">
        <v>30</v>
      </c>
      <c r="AD1974" s="122">
        <v>31</v>
      </c>
      <c r="AE1974" s="123">
        <f t="shared" si="973"/>
        <v>-1</v>
      </c>
      <c r="AF1974" s="29">
        <f t="shared" si="974"/>
        <v>-3.225806451612903</v>
      </c>
      <c r="AG1974" s="122" t="s">
        <v>6421</v>
      </c>
      <c r="AH1974" s="122" t="s">
        <v>6421</v>
      </c>
      <c r="AI1974" s="122" t="s">
        <v>6421</v>
      </c>
      <c r="AJ1974" s="122" t="s">
        <v>6421</v>
      </c>
      <c r="AK1974" s="122" t="s">
        <v>6421</v>
      </c>
      <c r="AL1974" s="28" t="s">
        <v>6421</v>
      </c>
      <c r="AM1974" s="122" t="s">
        <v>6421</v>
      </c>
      <c r="AN1974" s="122" t="s">
        <v>6421</v>
      </c>
      <c r="AO1974" s="123" t="s">
        <v>6421</v>
      </c>
      <c r="AP1974" s="29" t="s">
        <v>6421</v>
      </c>
      <c r="AQ1974" s="28" t="s">
        <v>6421</v>
      </c>
      <c r="AR1974" s="122" t="s">
        <v>6421</v>
      </c>
      <c r="AS1974" s="122" t="s">
        <v>6421</v>
      </c>
      <c r="AT1974" s="123" t="s">
        <v>6421</v>
      </c>
      <c r="AU1974" s="124" t="s">
        <v>6421</v>
      </c>
      <c r="AV1974" s="104"/>
      <c r="AX1974" s="129"/>
      <c r="AY1974" s="139"/>
      <c r="AZ1974" s="139"/>
    </row>
    <row r="1975" spans="3:52" ht="50" customHeight="1">
      <c r="C1975" s="52" t="s">
        <v>6320</v>
      </c>
      <c r="D1975" s="130" t="s">
        <v>4516</v>
      </c>
      <c r="E1975" s="131" t="s">
        <v>6372</v>
      </c>
      <c r="F1975" s="132" t="s">
        <v>4517</v>
      </c>
      <c r="G1975" s="125">
        <v>15</v>
      </c>
      <c r="H1975" s="122" t="s">
        <v>11840</v>
      </c>
      <c r="I1975" s="123">
        <v>15</v>
      </c>
      <c r="J1975" s="124" t="s">
        <v>11842</v>
      </c>
      <c r="K1975" s="125" t="s">
        <v>11904</v>
      </c>
      <c r="L1975" s="122" t="s">
        <v>11904</v>
      </c>
      <c r="M1975" s="123" t="s">
        <v>11837</v>
      </c>
      <c r="N1975" s="124" t="s">
        <v>11837</v>
      </c>
      <c r="O1975" s="125" t="s">
        <v>11840</v>
      </c>
      <c r="P1975" s="122" t="s">
        <v>11840</v>
      </c>
      <c r="Q1975" s="123" t="s">
        <v>11840</v>
      </c>
      <c r="R1975" s="124" t="s">
        <v>11840</v>
      </c>
      <c r="S1975" s="125">
        <v>15</v>
      </c>
      <c r="T1975" s="122" t="s">
        <v>11839</v>
      </c>
      <c r="U1975" s="123">
        <v>15</v>
      </c>
      <c r="V1975" s="124" t="s">
        <v>11842</v>
      </c>
      <c r="W1975" s="121" t="s">
        <v>10561</v>
      </c>
      <c r="X1975" s="122">
        <v>15</v>
      </c>
      <c r="Y1975" s="122" t="s">
        <v>11839</v>
      </c>
      <c r="Z1975" s="123">
        <v>15</v>
      </c>
      <c r="AA1975" s="124" t="s">
        <v>11842</v>
      </c>
      <c r="AB1975" s="28" t="s">
        <v>11839</v>
      </c>
      <c r="AC1975" s="122" t="s">
        <v>11839</v>
      </c>
      <c r="AD1975" s="122" t="s">
        <v>11839</v>
      </c>
      <c r="AE1975" s="123" t="s">
        <v>11839</v>
      </c>
      <c r="AF1975" s="29" t="s">
        <v>11839</v>
      </c>
      <c r="AG1975" s="28" t="s">
        <v>11839</v>
      </c>
      <c r="AH1975" s="122" t="s">
        <v>11839</v>
      </c>
      <c r="AI1975" s="122" t="s">
        <v>11839</v>
      </c>
      <c r="AJ1975" s="123" t="s">
        <v>11839</v>
      </c>
      <c r="AK1975" s="124" t="s">
        <v>11839</v>
      </c>
      <c r="AL1975" s="28" t="s">
        <v>11839</v>
      </c>
      <c r="AM1975" s="122" t="s">
        <v>11839</v>
      </c>
      <c r="AN1975" s="122" t="s">
        <v>11839</v>
      </c>
      <c r="AO1975" s="123" t="s">
        <v>11839</v>
      </c>
      <c r="AP1975" s="29" t="s">
        <v>11839</v>
      </c>
      <c r="AQ1975" s="28" t="s">
        <v>11839</v>
      </c>
      <c r="AR1975" s="122" t="s">
        <v>11839</v>
      </c>
      <c r="AS1975" s="122" t="s">
        <v>11839</v>
      </c>
      <c r="AT1975" s="123" t="s">
        <v>11839</v>
      </c>
      <c r="AU1975" s="124" t="s">
        <v>11839</v>
      </c>
      <c r="AV1975" s="104"/>
      <c r="AX1975" s="129"/>
      <c r="AY1975" s="139"/>
      <c r="AZ1975" s="139"/>
    </row>
    <row r="1976" spans="3:52" ht="50" customHeight="1">
      <c r="C1976" s="52" t="s">
        <v>6320</v>
      </c>
      <c r="D1976" s="130" t="s">
        <v>4526</v>
      </c>
      <c r="E1976" s="131" t="s">
        <v>6372</v>
      </c>
      <c r="F1976" s="132" t="s">
        <v>4527</v>
      </c>
      <c r="G1976" s="125">
        <v>72.393000000000001</v>
      </c>
      <c r="H1976" s="122">
        <v>84.498999999999995</v>
      </c>
      <c r="I1976" s="123">
        <f t="shared" si="989"/>
        <v>-12.105999999999995</v>
      </c>
      <c r="J1976" s="124">
        <f t="shared" si="990"/>
        <v>-14.326796766825636</v>
      </c>
      <c r="K1976" s="125">
        <v>72.393000000000001</v>
      </c>
      <c r="L1976" s="122">
        <v>84.498999999999995</v>
      </c>
      <c r="M1976" s="123">
        <f t="shared" si="991"/>
        <v>-12.105999999999995</v>
      </c>
      <c r="N1976" s="124">
        <f t="shared" si="958"/>
        <v>-14.326796766825636</v>
      </c>
      <c r="O1976" s="125" t="s">
        <v>11840</v>
      </c>
      <c r="P1976" s="122" t="s">
        <v>11840</v>
      </c>
      <c r="Q1976" s="123" t="s">
        <v>11839</v>
      </c>
      <c r="R1976" s="124" t="s">
        <v>11840</v>
      </c>
      <c r="S1976" s="125" t="s">
        <v>6421</v>
      </c>
      <c r="T1976" s="122" t="s">
        <v>6421</v>
      </c>
      <c r="U1976" s="123" t="s">
        <v>6421</v>
      </c>
      <c r="V1976" s="124" t="s">
        <v>6421</v>
      </c>
      <c r="W1976" s="121" t="s">
        <v>11840</v>
      </c>
      <c r="X1976" s="122" t="s">
        <v>11839</v>
      </c>
      <c r="Y1976" s="122" t="s">
        <v>11837</v>
      </c>
      <c r="Z1976" s="123" t="s">
        <v>11845</v>
      </c>
      <c r="AA1976" s="124" t="s">
        <v>11839</v>
      </c>
      <c r="AB1976" s="28" t="s">
        <v>11839</v>
      </c>
      <c r="AC1976" s="122" t="s">
        <v>11839</v>
      </c>
      <c r="AD1976" s="122" t="s">
        <v>11839</v>
      </c>
      <c r="AE1976" s="123" t="s">
        <v>11839</v>
      </c>
      <c r="AF1976" s="29" t="s">
        <v>11839</v>
      </c>
      <c r="AG1976" s="28" t="s">
        <v>11839</v>
      </c>
      <c r="AH1976" s="122" t="s">
        <v>11839</v>
      </c>
      <c r="AI1976" s="122" t="s">
        <v>11839</v>
      </c>
      <c r="AJ1976" s="123" t="s">
        <v>11839</v>
      </c>
      <c r="AK1976" s="124" t="s">
        <v>11839</v>
      </c>
      <c r="AL1976" s="28" t="s">
        <v>11839</v>
      </c>
      <c r="AM1976" s="122" t="s">
        <v>11839</v>
      </c>
      <c r="AN1976" s="122" t="s">
        <v>11839</v>
      </c>
      <c r="AO1976" s="123" t="s">
        <v>11839</v>
      </c>
      <c r="AP1976" s="29" t="s">
        <v>11839</v>
      </c>
      <c r="AQ1976" s="28" t="s">
        <v>11839</v>
      </c>
      <c r="AR1976" s="122" t="s">
        <v>11839</v>
      </c>
      <c r="AS1976" s="122" t="s">
        <v>11839</v>
      </c>
      <c r="AT1976" s="123" t="s">
        <v>11839</v>
      </c>
      <c r="AU1976" s="124" t="s">
        <v>11839</v>
      </c>
      <c r="AV1976" s="104"/>
      <c r="AX1976" s="129"/>
      <c r="AY1976" s="139"/>
      <c r="AZ1976" s="139"/>
    </row>
    <row r="1977" spans="3:52" ht="50" customHeight="1">
      <c r="C1977" s="52" t="s">
        <v>6320</v>
      </c>
      <c r="D1977" s="130" t="s">
        <v>4530</v>
      </c>
      <c r="E1977" s="131" t="s">
        <v>6372</v>
      </c>
      <c r="F1977" s="132" t="s">
        <v>4531</v>
      </c>
      <c r="G1977" s="125">
        <v>70.867000000000004</v>
      </c>
      <c r="H1977" s="122">
        <v>80.813000000000002</v>
      </c>
      <c r="I1977" s="123">
        <f t="shared" si="989"/>
        <v>-9.945999999999998</v>
      </c>
      <c r="J1977" s="124">
        <f t="shared" si="990"/>
        <v>-12.307425785455308</v>
      </c>
      <c r="K1977" s="125" t="s">
        <v>11904</v>
      </c>
      <c r="L1977" s="122" t="s">
        <v>11904</v>
      </c>
      <c r="M1977" s="123" t="s">
        <v>11837</v>
      </c>
      <c r="N1977" s="124" t="s">
        <v>11837</v>
      </c>
      <c r="O1977" s="125" t="s">
        <v>11840</v>
      </c>
      <c r="P1977" s="122" t="s">
        <v>11840</v>
      </c>
      <c r="Q1977" s="123" t="s">
        <v>11839</v>
      </c>
      <c r="R1977" s="124" t="s">
        <v>11840</v>
      </c>
      <c r="S1977" s="125">
        <v>70.867000000000004</v>
      </c>
      <c r="T1977" s="122">
        <v>80.813000000000002</v>
      </c>
      <c r="U1977" s="123">
        <f t="shared" si="960"/>
        <v>-9.945999999999998</v>
      </c>
      <c r="V1977" s="124">
        <f t="shared" si="961"/>
        <v>-12.307425785455308</v>
      </c>
      <c r="W1977" s="121" t="s">
        <v>10562</v>
      </c>
      <c r="X1977" s="122">
        <v>71</v>
      </c>
      <c r="Y1977" s="122">
        <v>81</v>
      </c>
      <c r="Z1977" s="123">
        <f t="shared" si="971"/>
        <v>-10</v>
      </c>
      <c r="AA1977" s="124">
        <f t="shared" si="972"/>
        <v>-12.345679012345679</v>
      </c>
      <c r="AB1977" s="28" t="s">
        <v>6421</v>
      </c>
      <c r="AC1977" s="122" t="s">
        <v>6421</v>
      </c>
      <c r="AD1977" s="122" t="s">
        <v>6421</v>
      </c>
      <c r="AE1977" s="123" t="s">
        <v>6421</v>
      </c>
      <c r="AF1977" s="29" t="s">
        <v>6421</v>
      </c>
      <c r="AG1977" s="28" t="s">
        <v>6421</v>
      </c>
      <c r="AH1977" s="122" t="s">
        <v>6421</v>
      </c>
      <c r="AI1977" s="122" t="s">
        <v>6421</v>
      </c>
      <c r="AJ1977" s="123" t="s">
        <v>6421</v>
      </c>
      <c r="AK1977" s="29" t="s">
        <v>6421</v>
      </c>
      <c r="AL1977" s="28" t="s">
        <v>6421</v>
      </c>
      <c r="AM1977" s="122" t="s">
        <v>6421</v>
      </c>
      <c r="AN1977" s="122" t="s">
        <v>6421</v>
      </c>
      <c r="AO1977" s="123" t="s">
        <v>6421</v>
      </c>
      <c r="AP1977" s="29" t="s">
        <v>6421</v>
      </c>
      <c r="AQ1977" s="28" t="s">
        <v>6421</v>
      </c>
      <c r="AR1977" s="122" t="s">
        <v>6421</v>
      </c>
      <c r="AS1977" s="122" t="s">
        <v>6421</v>
      </c>
      <c r="AT1977" s="123" t="s">
        <v>6421</v>
      </c>
      <c r="AU1977" s="29" t="s">
        <v>6421</v>
      </c>
      <c r="AV1977" s="104"/>
      <c r="AX1977" s="129"/>
      <c r="AY1977" s="139"/>
      <c r="AZ1977" s="139"/>
    </row>
    <row r="1978" spans="3:52" ht="50" customHeight="1">
      <c r="C1978" s="52" t="s">
        <v>6320</v>
      </c>
      <c r="D1978" s="130" t="s">
        <v>4532</v>
      </c>
      <c r="E1978" s="131" t="s">
        <v>6372</v>
      </c>
      <c r="F1978" s="132" t="s">
        <v>4533</v>
      </c>
      <c r="G1978" s="125">
        <v>156.42500000000001</v>
      </c>
      <c r="H1978" s="122">
        <v>156.18700000000001</v>
      </c>
      <c r="I1978" s="123">
        <f t="shared" si="989"/>
        <v>0.23799999999999955</v>
      </c>
      <c r="J1978" s="124">
        <f t="shared" si="990"/>
        <v>0.15238144019668701</v>
      </c>
      <c r="K1978" s="125" t="s">
        <v>11904</v>
      </c>
      <c r="L1978" s="122" t="s">
        <v>11904</v>
      </c>
      <c r="M1978" s="123" t="s">
        <v>11837</v>
      </c>
      <c r="N1978" s="124" t="s">
        <v>11837</v>
      </c>
      <c r="O1978" s="125" t="s">
        <v>11840</v>
      </c>
      <c r="P1978" s="122" t="s">
        <v>11840</v>
      </c>
      <c r="Q1978" s="123" t="s">
        <v>11839</v>
      </c>
      <c r="R1978" s="124" t="s">
        <v>11840</v>
      </c>
      <c r="S1978" s="125">
        <v>156.42500000000001</v>
      </c>
      <c r="T1978" s="122">
        <v>156.18700000000001</v>
      </c>
      <c r="U1978" s="123">
        <f t="shared" si="960"/>
        <v>0.23799999999999955</v>
      </c>
      <c r="V1978" s="124">
        <f t="shared" si="961"/>
        <v>0.15238144019668701</v>
      </c>
      <c r="W1978" s="121" t="s">
        <v>10563</v>
      </c>
      <c r="X1978" s="122">
        <v>156.42500000000001</v>
      </c>
      <c r="Y1978" s="122">
        <v>156.18700000000001</v>
      </c>
      <c r="Z1978" s="123">
        <f t="shared" si="971"/>
        <v>0.23799999999999955</v>
      </c>
      <c r="AA1978" s="124">
        <f t="shared" si="972"/>
        <v>0.15238144019668701</v>
      </c>
      <c r="AB1978" s="28" t="s">
        <v>6421</v>
      </c>
      <c r="AC1978" s="122" t="s">
        <v>6421</v>
      </c>
      <c r="AD1978" s="122" t="s">
        <v>6421</v>
      </c>
      <c r="AE1978" s="123" t="s">
        <v>6421</v>
      </c>
      <c r="AF1978" s="29" t="s">
        <v>6421</v>
      </c>
      <c r="AG1978" s="28" t="s">
        <v>6421</v>
      </c>
      <c r="AH1978" s="122" t="s">
        <v>6421</v>
      </c>
      <c r="AI1978" s="122" t="s">
        <v>6421</v>
      </c>
      <c r="AJ1978" s="123" t="s">
        <v>6421</v>
      </c>
      <c r="AK1978" s="29" t="s">
        <v>6421</v>
      </c>
      <c r="AL1978" s="28" t="s">
        <v>6421</v>
      </c>
      <c r="AM1978" s="122" t="s">
        <v>6421</v>
      </c>
      <c r="AN1978" s="122" t="s">
        <v>6421</v>
      </c>
      <c r="AO1978" s="123" t="s">
        <v>6421</v>
      </c>
      <c r="AP1978" s="29" t="s">
        <v>6421</v>
      </c>
      <c r="AQ1978" s="28" t="s">
        <v>6421</v>
      </c>
      <c r="AR1978" s="122" t="s">
        <v>6421</v>
      </c>
      <c r="AS1978" s="122" t="s">
        <v>6421</v>
      </c>
      <c r="AT1978" s="123" t="s">
        <v>6421</v>
      </c>
      <c r="AU1978" s="29" t="s">
        <v>6421</v>
      </c>
      <c r="AV1978" s="104"/>
      <c r="AX1978" s="129"/>
      <c r="AY1978" s="139"/>
      <c r="AZ1978" s="139"/>
    </row>
    <row r="1979" spans="3:52" ht="50" customHeight="1">
      <c r="C1979" s="52" t="s">
        <v>6320</v>
      </c>
      <c r="D1979" s="106" t="s">
        <v>4536</v>
      </c>
      <c r="E1979" s="131" t="s">
        <v>6372</v>
      </c>
      <c r="F1979" s="108" t="s">
        <v>4537</v>
      </c>
      <c r="G1979" s="125">
        <v>54.615000000000002</v>
      </c>
      <c r="H1979" s="122">
        <v>12.984</v>
      </c>
      <c r="I1979" s="123">
        <f t="shared" si="989"/>
        <v>41.631</v>
      </c>
      <c r="J1979" s="124">
        <f t="shared" si="990"/>
        <v>320.63308687615529</v>
      </c>
      <c r="K1979" s="125" t="s">
        <v>11904</v>
      </c>
      <c r="L1979" s="122" t="s">
        <v>11904</v>
      </c>
      <c r="M1979" s="123" t="s">
        <v>11837</v>
      </c>
      <c r="N1979" s="124" t="s">
        <v>11837</v>
      </c>
      <c r="O1979" s="125" t="s">
        <v>11840</v>
      </c>
      <c r="P1979" s="122" t="s">
        <v>11840</v>
      </c>
      <c r="Q1979" s="123" t="s">
        <v>11839</v>
      </c>
      <c r="R1979" s="124" t="s">
        <v>11840</v>
      </c>
      <c r="S1979" s="125">
        <v>54.615000000000002</v>
      </c>
      <c r="T1979" s="122">
        <v>12.984</v>
      </c>
      <c r="U1979" s="123">
        <f t="shared" si="960"/>
        <v>41.631</v>
      </c>
      <c r="V1979" s="124">
        <f t="shared" si="961"/>
        <v>320.63308687615529</v>
      </c>
      <c r="W1979" s="121" t="s">
        <v>10564</v>
      </c>
      <c r="X1979" s="122">
        <v>29</v>
      </c>
      <c r="Y1979" s="122">
        <v>13</v>
      </c>
      <c r="Z1979" s="123">
        <f t="shared" si="971"/>
        <v>16</v>
      </c>
      <c r="AA1979" s="124">
        <f t="shared" si="972"/>
        <v>123.07692307692308</v>
      </c>
      <c r="AB1979" s="28" t="s">
        <v>10565</v>
      </c>
      <c r="AC1979" s="122">
        <v>25</v>
      </c>
      <c r="AD1979" s="122">
        <v>0</v>
      </c>
      <c r="AE1979" s="123">
        <f t="shared" si="973"/>
        <v>25</v>
      </c>
      <c r="AF1979" s="29" t="e">
        <f t="shared" si="974"/>
        <v>#DIV/0!</v>
      </c>
      <c r="AG1979" s="122" t="s">
        <v>6421</v>
      </c>
      <c r="AH1979" s="122" t="s">
        <v>6421</v>
      </c>
      <c r="AI1979" s="122" t="s">
        <v>6421</v>
      </c>
      <c r="AJ1979" s="122" t="s">
        <v>6421</v>
      </c>
      <c r="AK1979" s="122" t="s">
        <v>6421</v>
      </c>
      <c r="AL1979" s="28" t="s">
        <v>6421</v>
      </c>
      <c r="AM1979" s="122" t="s">
        <v>6421</v>
      </c>
      <c r="AN1979" s="122" t="s">
        <v>6421</v>
      </c>
      <c r="AO1979" s="123" t="s">
        <v>6421</v>
      </c>
      <c r="AP1979" s="29" t="s">
        <v>6421</v>
      </c>
      <c r="AQ1979" s="28" t="s">
        <v>6421</v>
      </c>
      <c r="AR1979" s="122" t="s">
        <v>6421</v>
      </c>
      <c r="AS1979" s="122" t="s">
        <v>6421</v>
      </c>
      <c r="AT1979" s="123" t="s">
        <v>6421</v>
      </c>
      <c r="AU1979" s="124" t="s">
        <v>6421</v>
      </c>
      <c r="AV1979" s="104"/>
      <c r="AX1979" s="129"/>
      <c r="AY1979" s="139"/>
      <c r="AZ1979" s="139"/>
    </row>
    <row r="1980" spans="3:52" ht="50" customHeight="1">
      <c r="C1980" s="52" t="s">
        <v>6320</v>
      </c>
      <c r="D1980" s="53" t="s">
        <v>4538</v>
      </c>
      <c r="E1980" s="131" t="s">
        <v>6372</v>
      </c>
      <c r="F1980" s="54" t="s">
        <v>4539</v>
      </c>
      <c r="G1980" s="125">
        <v>23.501999999999999</v>
      </c>
      <c r="H1980" s="122">
        <v>25.687000000000001</v>
      </c>
      <c r="I1980" s="123">
        <f t="shared" si="989"/>
        <v>-2.1850000000000023</v>
      </c>
      <c r="J1980" s="124">
        <f t="shared" si="990"/>
        <v>-8.5062482968038395</v>
      </c>
      <c r="K1980" s="125">
        <v>23.501999999999999</v>
      </c>
      <c r="L1980" s="122">
        <v>25.687000000000001</v>
      </c>
      <c r="M1980" s="123">
        <f t="shared" si="991"/>
        <v>-2.1850000000000023</v>
      </c>
      <c r="N1980" s="124">
        <f t="shared" si="958"/>
        <v>-8.5062482968038395</v>
      </c>
      <c r="O1980" s="125" t="s">
        <v>11840</v>
      </c>
      <c r="P1980" s="122" t="s">
        <v>11840</v>
      </c>
      <c r="Q1980" s="123" t="s">
        <v>11839</v>
      </c>
      <c r="R1980" s="124" t="s">
        <v>11840</v>
      </c>
      <c r="S1980" s="125" t="s">
        <v>6421</v>
      </c>
      <c r="T1980" s="122" t="s">
        <v>6421</v>
      </c>
      <c r="U1980" s="123" t="s">
        <v>6421</v>
      </c>
      <c r="V1980" s="124" t="s">
        <v>6421</v>
      </c>
      <c r="W1980" s="121" t="s">
        <v>11840</v>
      </c>
      <c r="X1980" s="122" t="s">
        <v>11839</v>
      </c>
      <c r="Y1980" s="122" t="s">
        <v>11837</v>
      </c>
      <c r="Z1980" s="123" t="s">
        <v>11845</v>
      </c>
      <c r="AA1980" s="124" t="s">
        <v>11839</v>
      </c>
      <c r="AB1980" s="28" t="s">
        <v>11839</v>
      </c>
      <c r="AC1980" s="122" t="s">
        <v>11839</v>
      </c>
      <c r="AD1980" s="122" t="s">
        <v>11839</v>
      </c>
      <c r="AE1980" s="123" t="s">
        <v>11839</v>
      </c>
      <c r="AF1980" s="29" t="s">
        <v>11839</v>
      </c>
      <c r="AG1980" s="28" t="s">
        <v>11839</v>
      </c>
      <c r="AH1980" s="122" t="s">
        <v>11839</v>
      </c>
      <c r="AI1980" s="122" t="s">
        <v>11839</v>
      </c>
      <c r="AJ1980" s="123" t="s">
        <v>11839</v>
      </c>
      <c r="AK1980" s="124" t="s">
        <v>11839</v>
      </c>
      <c r="AL1980" s="28" t="s">
        <v>11839</v>
      </c>
      <c r="AM1980" s="122" t="s">
        <v>11839</v>
      </c>
      <c r="AN1980" s="122" t="s">
        <v>11839</v>
      </c>
      <c r="AO1980" s="123" t="s">
        <v>11839</v>
      </c>
      <c r="AP1980" s="29" t="s">
        <v>11839</v>
      </c>
      <c r="AQ1980" s="28" t="s">
        <v>11839</v>
      </c>
      <c r="AR1980" s="122" t="s">
        <v>11839</v>
      </c>
      <c r="AS1980" s="122" t="s">
        <v>11839</v>
      </c>
      <c r="AT1980" s="123" t="s">
        <v>11839</v>
      </c>
      <c r="AU1980" s="124" t="s">
        <v>11839</v>
      </c>
      <c r="AV1980" s="58"/>
      <c r="AX1980" s="129"/>
      <c r="AY1980" s="139"/>
      <c r="AZ1980" s="139"/>
    </row>
    <row r="1981" spans="3:52" ht="50" customHeight="1">
      <c r="C1981" s="52" t="s">
        <v>6320</v>
      </c>
      <c r="D1981" s="130" t="s">
        <v>4540</v>
      </c>
      <c r="E1981" s="131" t="s">
        <v>6372</v>
      </c>
      <c r="F1981" s="132" t="s">
        <v>4541</v>
      </c>
      <c r="G1981" s="125">
        <v>200.80500000000001</v>
      </c>
      <c r="H1981" s="122">
        <v>200.714</v>
      </c>
      <c r="I1981" s="123">
        <f t="shared" si="989"/>
        <v>9.1000000000008185E-2</v>
      </c>
      <c r="J1981" s="124">
        <f t="shared" si="990"/>
        <v>4.5338142830100639E-2</v>
      </c>
      <c r="K1981" s="125" t="s">
        <v>11904</v>
      </c>
      <c r="L1981" s="122" t="s">
        <v>11904</v>
      </c>
      <c r="M1981" s="123" t="s">
        <v>11837</v>
      </c>
      <c r="N1981" s="124" t="s">
        <v>11837</v>
      </c>
      <c r="O1981" s="125" t="s">
        <v>11840</v>
      </c>
      <c r="P1981" s="122" t="s">
        <v>11840</v>
      </c>
      <c r="Q1981" s="123" t="s">
        <v>11839</v>
      </c>
      <c r="R1981" s="124" t="s">
        <v>11840</v>
      </c>
      <c r="S1981" s="125">
        <v>200.80500000000001</v>
      </c>
      <c r="T1981" s="122">
        <v>200.714</v>
      </c>
      <c r="U1981" s="123">
        <f t="shared" si="960"/>
        <v>9.1000000000008185E-2</v>
      </c>
      <c r="V1981" s="124">
        <f t="shared" si="961"/>
        <v>4.5338142830100639E-2</v>
      </c>
      <c r="W1981" s="121" t="s">
        <v>10566</v>
      </c>
      <c r="X1981" s="122">
        <v>101</v>
      </c>
      <c r="Y1981" s="122">
        <v>101</v>
      </c>
      <c r="Z1981" s="123">
        <f t="shared" si="971"/>
        <v>0</v>
      </c>
      <c r="AA1981" s="124">
        <f t="shared" si="972"/>
        <v>0</v>
      </c>
      <c r="AB1981" s="28" t="s">
        <v>10567</v>
      </c>
      <c r="AC1981" s="122">
        <v>100</v>
      </c>
      <c r="AD1981" s="122">
        <v>100</v>
      </c>
      <c r="AE1981" s="123">
        <f t="shared" si="973"/>
        <v>0</v>
      </c>
      <c r="AF1981" s="29">
        <f t="shared" si="974"/>
        <v>0</v>
      </c>
      <c r="AG1981" s="122" t="s">
        <v>6421</v>
      </c>
      <c r="AH1981" s="122" t="s">
        <v>6421</v>
      </c>
      <c r="AI1981" s="122" t="s">
        <v>6421</v>
      </c>
      <c r="AJ1981" s="122" t="s">
        <v>6421</v>
      </c>
      <c r="AK1981" s="122" t="s">
        <v>6421</v>
      </c>
      <c r="AL1981" s="28" t="s">
        <v>6421</v>
      </c>
      <c r="AM1981" s="122" t="s">
        <v>6421</v>
      </c>
      <c r="AN1981" s="122" t="s">
        <v>6421</v>
      </c>
      <c r="AO1981" s="123" t="s">
        <v>6421</v>
      </c>
      <c r="AP1981" s="29" t="s">
        <v>6421</v>
      </c>
      <c r="AQ1981" s="28" t="s">
        <v>6421</v>
      </c>
      <c r="AR1981" s="122" t="s">
        <v>6421</v>
      </c>
      <c r="AS1981" s="122" t="s">
        <v>6421</v>
      </c>
      <c r="AT1981" s="123" t="s">
        <v>6421</v>
      </c>
      <c r="AU1981" s="124" t="s">
        <v>6421</v>
      </c>
      <c r="AV1981" s="104"/>
      <c r="AX1981" s="129"/>
      <c r="AY1981" s="139"/>
      <c r="AZ1981" s="139"/>
    </row>
    <row r="1982" spans="3:52" ht="50" customHeight="1">
      <c r="C1982" s="52" t="s">
        <v>6320</v>
      </c>
      <c r="D1982" s="130" t="s">
        <v>4544</v>
      </c>
      <c r="E1982" s="131" t="s">
        <v>6372</v>
      </c>
      <c r="F1982" s="132" t="s">
        <v>4545</v>
      </c>
      <c r="G1982" s="125">
        <v>113.831</v>
      </c>
      <c r="H1982" s="122">
        <v>118.459</v>
      </c>
      <c r="I1982" s="123">
        <f t="shared" si="989"/>
        <v>-4.6280000000000001</v>
      </c>
      <c r="J1982" s="124">
        <f t="shared" si="990"/>
        <v>-3.9068369646882046</v>
      </c>
      <c r="K1982" s="125" t="s">
        <v>11904</v>
      </c>
      <c r="L1982" s="122" t="s">
        <v>11904</v>
      </c>
      <c r="M1982" s="123" t="s">
        <v>11837</v>
      </c>
      <c r="N1982" s="124" t="s">
        <v>11837</v>
      </c>
      <c r="O1982" s="125" t="s">
        <v>11840</v>
      </c>
      <c r="P1982" s="122" t="s">
        <v>11840</v>
      </c>
      <c r="Q1982" s="123" t="s">
        <v>11839</v>
      </c>
      <c r="R1982" s="124" t="s">
        <v>11840</v>
      </c>
      <c r="S1982" s="125">
        <v>113.831</v>
      </c>
      <c r="T1982" s="122">
        <v>118.459</v>
      </c>
      <c r="U1982" s="123">
        <f t="shared" si="960"/>
        <v>-4.6280000000000001</v>
      </c>
      <c r="V1982" s="124">
        <f t="shared" si="961"/>
        <v>-3.9068369646882046</v>
      </c>
      <c r="W1982" s="121" t="s">
        <v>10568</v>
      </c>
      <c r="X1982" s="122">
        <v>114</v>
      </c>
      <c r="Y1982" s="122">
        <v>118</v>
      </c>
      <c r="Z1982" s="123">
        <f t="shared" si="971"/>
        <v>-4</v>
      </c>
      <c r="AA1982" s="124">
        <f t="shared" si="972"/>
        <v>-3.3898305084745761</v>
      </c>
      <c r="AB1982" s="28" t="s">
        <v>6421</v>
      </c>
      <c r="AC1982" s="122" t="s">
        <v>6421</v>
      </c>
      <c r="AD1982" s="122" t="s">
        <v>6421</v>
      </c>
      <c r="AE1982" s="123" t="s">
        <v>6421</v>
      </c>
      <c r="AF1982" s="29" t="s">
        <v>6421</v>
      </c>
      <c r="AG1982" s="28" t="s">
        <v>6421</v>
      </c>
      <c r="AH1982" s="122" t="s">
        <v>6421</v>
      </c>
      <c r="AI1982" s="122" t="s">
        <v>6421</v>
      </c>
      <c r="AJ1982" s="123" t="s">
        <v>6421</v>
      </c>
      <c r="AK1982" s="29" t="s">
        <v>6421</v>
      </c>
      <c r="AL1982" s="28" t="s">
        <v>6421</v>
      </c>
      <c r="AM1982" s="122" t="s">
        <v>6421</v>
      </c>
      <c r="AN1982" s="122" t="s">
        <v>6421</v>
      </c>
      <c r="AO1982" s="123" t="s">
        <v>6421</v>
      </c>
      <c r="AP1982" s="29" t="s">
        <v>6421</v>
      </c>
      <c r="AQ1982" s="28" t="s">
        <v>6421</v>
      </c>
      <c r="AR1982" s="122" t="s">
        <v>6421</v>
      </c>
      <c r="AS1982" s="122" t="s">
        <v>6421</v>
      </c>
      <c r="AT1982" s="123" t="s">
        <v>6421</v>
      </c>
      <c r="AU1982" s="29" t="s">
        <v>6421</v>
      </c>
      <c r="AV1982" s="104"/>
      <c r="AX1982" s="129"/>
      <c r="AY1982" s="139"/>
      <c r="AZ1982" s="139"/>
    </row>
    <row r="1983" spans="3:52" ht="50" customHeight="1">
      <c r="C1983" s="52" t="s">
        <v>6320</v>
      </c>
      <c r="D1983" s="130" t="s">
        <v>4552</v>
      </c>
      <c r="E1983" s="131" t="s">
        <v>6372</v>
      </c>
      <c r="F1983" s="132" t="s">
        <v>4553</v>
      </c>
      <c r="G1983" s="125">
        <v>8.9079999999999995</v>
      </c>
      <c r="H1983" s="122">
        <v>13.212999999999999</v>
      </c>
      <c r="I1983" s="123">
        <f t="shared" si="989"/>
        <v>-4.3049999999999997</v>
      </c>
      <c r="J1983" s="124">
        <f t="shared" si="990"/>
        <v>-32.581548474986754</v>
      </c>
      <c r="K1983" s="125">
        <v>8.9079999999999995</v>
      </c>
      <c r="L1983" s="122">
        <v>13.212999999999999</v>
      </c>
      <c r="M1983" s="123">
        <f t="shared" si="991"/>
        <v>-4.3049999999999997</v>
      </c>
      <c r="N1983" s="124">
        <f t="shared" si="958"/>
        <v>-32.581548474986754</v>
      </c>
      <c r="O1983" s="125" t="s">
        <v>11840</v>
      </c>
      <c r="P1983" s="122" t="s">
        <v>11840</v>
      </c>
      <c r="Q1983" s="123" t="s">
        <v>11839</v>
      </c>
      <c r="R1983" s="124" t="s">
        <v>11840</v>
      </c>
      <c r="S1983" s="125" t="s">
        <v>6421</v>
      </c>
      <c r="T1983" s="122" t="s">
        <v>6421</v>
      </c>
      <c r="U1983" s="123" t="s">
        <v>6421</v>
      </c>
      <c r="V1983" s="124" t="s">
        <v>6421</v>
      </c>
      <c r="W1983" s="121" t="s">
        <v>11840</v>
      </c>
      <c r="X1983" s="122" t="s">
        <v>11839</v>
      </c>
      <c r="Y1983" s="122" t="s">
        <v>11837</v>
      </c>
      <c r="Z1983" s="123" t="s">
        <v>11845</v>
      </c>
      <c r="AA1983" s="124" t="s">
        <v>11839</v>
      </c>
      <c r="AB1983" s="28" t="s">
        <v>11839</v>
      </c>
      <c r="AC1983" s="122" t="s">
        <v>11839</v>
      </c>
      <c r="AD1983" s="122" t="s">
        <v>11839</v>
      </c>
      <c r="AE1983" s="123" t="s">
        <v>11839</v>
      </c>
      <c r="AF1983" s="29" t="s">
        <v>11839</v>
      </c>
      <c r="AG1983" s="28" t="s">
        <v>11839</v>
      </c>
      <c r="AH1983" s="122" t="s">
        <v>11839</v>
      </c>
      <c r="AI1983" s="122" t="s">
        <v>11839</v>
      </c>
      <c r="AJ1983" s="123" t="s">
        <v>11839</v>
      </c>
      <c r="AK1983" s="124" t="s">
        <v>11839</v>
      </c>
      <c r="AL1983" s="28" t="s">
        <v>11839</v>
      </c>
      <c r="AM1983" s="122" t="s">
        <v>11839</v>
      </c>
      <c r="AN1983" s="122" t="s">
        <v>11839</v>
      </c>
      <c r="AO1983" s="123" t="s">
        <v>11839</v>
      </c>
      <c r="AP1983" s="29" t="s">
        <v>11839</v>
      </c>
      <c r="AQ1983" s="28" t="s">
        <v>11839</v>
      </c>
      <c r="AR1983" s="122" t="s">
        <v>11839</v>
      </c>
      <c r="AS1983" s="122" t="s">
        <v>11839</v>
      </c>
      <c r="AT1983" s="123" t="s">
        <v>11839</v>
      </c>
      <c r="AU1983" s="124" t="s">
        <v>11839</v>
      </c>
      <c r="AV1983" s="104"/>
      <c r="AX1983" s="129"/>
      <c r="AY1983" s="139"/>
      <c r="AZ1983" s="139"/>
    </row>
    <row r="1984" spans="3:52" ht="50" customHeight="1">
      <c r="C1984" s="52" t="s">
        <v>6320</v>
      </c>
      <c r="D1984" s="130" t="s">
        <v>4554</v>
      </c>
      <c r="E1984" s="131" t="s">
        <v>6372</v>
      </c>
      <c r="F1984" s="132" t="s">
        <v>4555</v>
      </c>
      <c r="G1984" s="125">
        <v>31.969000000000001</v>
      </c>
      <c r="H1984" s="122">
        <v>30.95</v>
      </c>
      <c r="I1984" s="123">
        <f t="shared" si="989"/>
        <v>1.0190000000000019</v>
      </c>
      <c r="J1984" s="124">
        <f t="shared" si="990"/>
        <v>3.2924071082391015</v>
      </c>
      <c r="K1984" s="125" t="s">
        <v>11904</v>
      </c>
      <c r="L1984" s="122" t="s">
        <v>11904</v>
      </c>
      <c r="M1984" s="123" t="s">
        <v>11837</v>
      </c>
      <c r="N1984" s="124" t="s">
        <v>11837</v>
      </c>
      <c r="O1984" s="125" t="s">
        <v>11840</v>
      </c>
      <c r="P1984" s="122" t="s">
        <v>11840</v>
      </c>
      <c r="Q1984" s="123" t="s">
        <v>11839</v>
      </c>
      <c r="R1984" s="124" t="s">
        <v>11840</v>
      </c>
      <c r="S1984" s="125">
        <v>31.969000000000001</v>
      </c>
      <c r="T1984" s="122">
        <v>30.95</v>
      </c>
      <c r="U1984" s="123">
        <f t="shared" si="960"/>
        <v>1.0190000000000019</v>
      </c>
      <c r="V1984" s="124">
        <f t="shared" si="961"/>
        <v>3.2924071082391015</v>
      </c>
      <c r="W1984" s="121" t="s">
        <v>10569</v>
      </c>
      <c r="X1984" s="122">
        <v>32</v>
      </c>
      <c r="Y1984" s="122">
        <v>31</v>
      </c>
      <c r="Z1984" s="123">
        <f t="shared" si="971"/>
        <v>1</v>
      </c>
      <c r="AA1984" s="124">
        <f t="shared" si="972"/>
        <v>3.225806451612903</v>
      </c>
      <c r="AB1984" s="28" t="s">
        <v>6421</v>
      </c>
      <c r="AC1984" s="122" t="s">
        <v>6421</v>
      </c>
      <c r="AD1984" s="122" t="s">
        <v>6421</v>
      </c>
      <c r="AE1984" s="123" t="s">
        <v>6421</v>
      </c>
      <c r="AF1984" s="29" t="s">
        <v>6421</v>
      </c>
      <c r="AG1984" s="28" t="s">
        <v>6421</v>
      </c>
      <c r="AH1984" s="122" t="s">
        <v>6421</v>
      </c>
      <c r="AI1984" s="122" t="s">
        <v>6421</v>
      </c>
      <c r="AJ1984" s="123" t="s">
        <v>6421</v>
      </c>
      <c r="AK1984" s="29" t="s">
        <v>6421</v>
      </c>
      <c r="AL1984" s="28" t="s">
        <v>6421</v>
      </c>
      <c r="AM1984" s="122" t="s">
        <v>6421</v>
      </c>
      <c r="AN1984" s="122" t="s">
        <v>6421</v>
      </c>
      <c r="AO1984" s="123" t="s">
        <v>6421</v>
      </c>
      <c r="AP1984" s="29" t="s">
        <v>6421</v>
      </c>
      <c r="AQ1984" s="28" t="s">
        <v>6421</v>
      </c>
      <c r="AR1984" s="122" t="s">
        <v>6421</v>
      </c>
      <c r="AS1984" s="122" t="s">
        <v>6421</v>
      </c>
      <c r="AT1984" s="123" t="s">
        <v>6421</v>
      </c>
      <c r="AU1984" s="29" t="s">
        <v>6421</v>
      </c>
      <c r="AV1984" s="104"/>
      <c r="AX1984" s="129"/>
      <c r="AY1984" s="139"/>
      <c r="AZ1984" s="139"/>
    </row>
    <row r="1985" spans="3:52" ht="50" customHeight="1">
      <c r="C1985" s="52" t="s">
        <v>6320</v>
      </c>
      <c r="D1985" s="130" t="s">
        <v>4556</v>
      </c>
      <c r="E1985" s="131" t="s">
        <v>6372</v>
      </c>
      <c r="F1985" s="132" t="s">
        <v>4557</v>
      </c>
      <c r="G1985" s="125">
        <v>4.97</v>
      </c>
      <c r="H1985" s="122">
        <v>4.9649999999999999</v>
      </c>
      <c r="I1985" s="123">
        <f t="shared" si="989"/>
        <v>4.9999999999998934E-3</v>
      </c>
      <c r="J1985" s="124">
        <f t="shared" si="990"/>
        <v>0.1007049345417904</v>
      </c>
      <c r="K1985" s="125">
        <v>4.97</v>
      </c>
      <c r="L1985" s="122">
        <v>4.9649999999999999</v>
      </c>
      <c r="M1985" s="123">
        <f t="shared" si="991"/>
        <v>4.9999999999998934E-3</v>
      </c>
      <c r="N1985" s="124">
        <f t="shared" si="958"/>
        <v>0.1007049345417904</v>
      </c>
      <c r="O1985" s="125" t="s">
        <v>11840</v>
      </c>
      <c r="P1985" s="122" t="s">
        <v>11840</v>
      </c>
      <c r="Q1985" s="123" t="s">
        <v>11839</v>
      </c>
      <c r="R1985" s="124" t="s">
        <v>11840</v>
      </c>
      <c r="S1985" s="125" t="s">
        <v>6421</v>
      </c>
      <c r="T1985" s="122" t="s">
        <v>6421</v>
      </c>
      <c r="U1985" s="123" t="s">
        <v>6421</v>
      </c>
      <c r="V1985" s="124" t="s">
        <v>6421</v>
      </c>
      <c r="W1985" s="121" t="s">
        <v>11840</v>
      </c>
      <c r="X1985" s="122" t="s">
        <v>11839</v>
      </c>
      <c r="Y1985" s="122" t="s">
        <v>11837</v>
      </c>
      <c r="Z1985" s="123" t="s">
        <v>11845</v>
      </c>
      <c r="AA1985" s="124" t="s">
        <v>11839</v>
      </c>
      <c r="AB1985" s="28" t="s">
        <v>11839</v>
      </c>
      <c r="AC1985" s="122" t="s">
        <v>11839</v>
      </c>
      <c r="AD1985" s="122" t="s">
        <v>11839</v>
      </c>
      <c r="AE1985" s="123" t="s">
        <v>11839</v>
      </c>
      <c r="AF1985" s="29" t="s">
        <v>11839</v>
      </c>
      <c r="AG1985" s="28" t="s">
        <v>11839</v>
      </c>
      <c r="AH1985" s="122" t="s">
        <v>11839</v>
      </c>
      <c r="AI1985" s="122" t="s">
        <v>11839</v>
      </c>
      <c r="AJ1985" s="123" t="s">
        <v>11839</v>
      </c>
      <c r="AK1985" s="124" t="s">
        <v>11839</v>
      </c>
      <c r="AL1985" s="28" t="s">
        <v>11839</v>
      </c>
      <c r="AM1985" s="122" t="s">
        <v>11839</v>
      </c>
      <c r="AN1985" s="122" t="s">
        <v>11839</v>
      </c>
      <c r="AO1985" s="123" t="s">
        <v>11839</v>
      </c>
      <c r="AP1985" s="29" t="s">
        <v>11839</v>
      </c>
      <c r="AQ1985" s="28" t="s">
        <v>11839</v>
      </c>
      <c r="AR1985" s="122" t="s">
        <v>11839</v>
      </c>
      <c r="AS1985" s="122" t="s">
        <v>11839</v>
      </c>
      <c r="AT1985" s="123" t="s">
        <v>11839</v>
      </c>
      <c r="AU1985" s="124" t="s">
        <v>11839</v>
      </c>
      <c r="AV1985" s="104"/>
      <c r="AX1985" s="129"/>
      <c r="AY1985" s="139"/>
      <c r="AZ1985" s="139"/>
    </row>
    <row r="1986" spans="3:52" ht="50" customHeight="1">
      <c r="C1986" s="52" t="s">
        <v>6320</v>
      </c>
      <c r="D1986" s="130" t="s">
        <v>4558</v>
      </c>
      <c r="E1986" s="131" t="s">
        <v>6372</v>
      </c>
      <c r="F1986" s="132" t="s">
        <v>4559</v>
      </c>
      <c r="G1986" s="125">
        <v>690.30799999999999</v>
      </c>
      <c r="H1986" s="122">
        <v>709.82799999999997</v>
      </c>
      <c r="I1986" s="123">
        <f t="shared" si="989"/>
        <v>-19.519999999999982</v>
      </c>
      <c r="J1986" s="124">
        <f t="shared" si="990"/>
        <v>-2.7499619626162932</v>
      </c>
      <c r="K1986" s="125" t="s">
        <v>11904</v>
      </c>
      <c r="L1986" s="122" t="s">
        <v>11904</v>
      </c>
      <c r="M1986" s="123" t="s">
        <v>11837</v>
      </c>
      <c r="N1986" s="124" t="s">
        <v>11837</v>
      </c>
      <c r="O1986" s="125" t="s">
        <v>11840</v>
      </c>
      <c r="P1986" s="122" t="s">
        <v>11840</v>
      </c>
      <c r="Q1986" s="123" t="s">
        <v>11839</v>
      </c>
      <c r="R1986" s="124" t="s">
        <v>11840</v>
      </c>
      <c r="S1986" s="125">
        <v>690.30799999999999</v>
      </c>
      <c r="T1986" s="122">
        <v>709.82799999999997</v>
      </c>
      <c r="U1986" s="123">
        <f t="shared" si="960"/>
        <v>-19.519999999999982</v>
      </c>
      <c r="V1986" s="124">
        <f t="shared" si="961"/>
        <v>-2.7499619626162932</v>
      </c>
      <c r="W1986" s="121" t="s">
        <v>10570</v>
      </c>
      <c r="X1986" s="122">
        <v>690</v>
      </c>
      <c r="Y1986" s="122">
        <v>710</v>
      </c>
      <c r="Z1986" s="123">
        <f t="shared" si="971"/>
        <v>-20</v>
      </c>
      <c r="AA1986" s="124">
        <f t="shared" si="972"/>
        <v>-2.8169014084507045</v>
      </c>
      <c r="AB1986" s="28" t="s">
        <v>6421</v>
      </c>
      <c r="AC1986" s="122" t="s">
        <v>6421</v>
      </c>
      <c r="AD1986" s="122" t="s">
        <v>6421</v>
      </c>
      <c r="AE1986" s="123" t="s">
        <v>6421</v>
      </c>
      <c r="AF1986" s="29" t="s">
        <v>6421</v>
      </c>
      <c r="AG1986" s="28" t="s">
        <v>6421</v>
      </c>
      <c r="AH1986" s="122" t="s">
        <v>6421</v>
      </c>
      <c r="AI1986" s="122" t="s">
        <v>6421</v>
      </c>
      <c r="AJ1986" s="123" t="s">
        <v>6421</v>
      </c>
      <c r="AK1986" s="29" t="s">
        <v>6421</v>
      </c>
      <c r="AL1986" s="28" t="s">
        <v>6421</v>
      </c>
      <c r="AM1986" s="122" t="s">
        <v>6421</v>
      </c>
      <c r="AN1986" s="122" t="s">
        <v>6421</v>
      </c>
      <c r="AO1986" s="123" t="s">
        <v>6421</v>
      </c>
      <c r="AP1986" s="29" t="s">
        <v>6421</v>
      </c>
      <c r="AQ1986" s="28" t="s">
        <v>6421</v>
      </c>
      <c r="AR1986" s="122" t="s">
        <v>6421</v>
      </c>
      <c r="AS1986" s="122" t="s">
        <v>6421</v>
      </c>
      <c r="AT1986" s="123" t="s">
        <v>6421</v>
      </c>
      <c r="AU1986" s="29" t="s">
        <v>6421</v>
      </c>
      <c r="AV1986" s="74"/>
      <c r="AX1986" s="129"/>
      <c r="AY1986" s="139"/>
      <c r="AZ1986" s="139"/>
    </row>
    <row r="1987" spans="3:52" ht="50" customHeight="1">
      <c r="C1987" s="52" t="s">
        <v>6320</v>
      </c>
      <c r="D1987" s="130" t="s">
        <v>4562</v>
      </c>
      <c r="E1987" s="131" t="s">
        <v>6372</v>
      </c>
      <c r="F1987" s="132" t="s">
        <v>4563</v>
      </c>
      <c r="G1987" s="125">
        <v>14303.427</v>
      </c>
      <c r="H1987" s="122">
        <v>14616.277</v>
      </c>
      <c r="I1987" s="123">
        <f t="shared" si="989"/>
        <v>-312.85000000000036</v>
      </c>
      <c r="J1987" s="124">
        <f t="shared" si="990"/>
        <v>-2.1404219419213275</v>
      </c>
      <c r="K1987" s="125">
        <v>1371.521</v>
      </c>
      <c r="L1987" s="122">
        <v>1362.8889999999999</v>
      </c>
      <c r="M1987" s="123">
        <f t="shared" si="991"/>
        <v>8.6320000000000618</v>
      </c>
      <c r="N1987" s="124">
        <f t="shared" si="958"/>
        <v>0.6333604570878526</v>
      </c>
      <c r="O1987" s="125" t="s">
        <v>11840</v>
      </c>
      <c r="P1987" s="122" t="s">
        <v>11840</v>
      </c>
      <c r="Q1987" s="123" t="s">
        <v>11839</v>
      </c>
      <c r="R1987" s="124" t="s">
        <v>11840</v>
      </c>
      <c r="S1987" s="125">
        <v>12931.906000000001</v>
      </c>
      <c r="T1987" s="122">
        <v>13253.388000000001</v>
      </c>
      <c r="U1987" s="123">
        <f t="shared" si="960"/>
        <v>-321.48199999999997</v>
      </c>
      <c r="V1987" s="124">
        <f t="shared" si="961"/>
        <v>-2.4256590088511705</v>
      </c>
      <c r="W1987" s="121" t="s">
        <v>10571</v>
      </c>
      <c r="X1987" s="122">
        <v>5739</v>
      </c>
      <c r="Y1987" s="122">
        <v>6139</v>
      </c>
      <c r="Z1987" s="123">
        <f t="shared" si="971"/>
        <v>-400</v>
      </c>
      <c r="AA1987" s="124">
        <f t="shared" si="972"/>
        <v>-6.5157191725036645</v>
      </c>
      <c r="AB1987" s="28" t="s">
        <v>10572</v>
      </c>
      <c r="AC1987" s="122">
        <v>4790</v>
      </c>
      <c r="AD1987" s="122">
        <v>4669</v>
      </c>
      <c r="AE1987" s="123">
        <f t="shared" si="973"/>
        <v>121</v>
      </c>
      <c r="AF1987" s="29">
        <f t="shared" si="974"/>
        <v>2.5915613621760549</v>
      </c>
      <c r="AG1987" s="28" t="s">
        <v>10573</v>
      </c>
      <c r="AH1987" s="122">
        <v>1691</v>
      </c>
      <c r="AI1987" s="122">
        <v>1771</v>
      </c>
      <c r="AJ1987" s="123">
        <f t="shared" si="975"/>
        <v>-80</v>
      </c>
      <c r="AK1987" s="124">
        <f t="shared" si="976"/>
        <v>-4.5172219085262562</v>
      </c>
      <c r="AL1987" s="28" t="s">
        <v>10574</v>
      </c>
      <c r="AM1987" s="122">
        <v>712</v>
      </c>
      <c r="AN1987" s="122">
        <v>674</v>
      </c>
      <c r="AO1987" s="123">
        <f t="shared" si="977"/>
        <v>38</v>
      </c>
      <c r="AP1987" s="29">
        <f t="shared" si="978"/>
        <v>5.637982195845697</v>
      </c>
      <c r="AQ1987" s="28" t="s">
        <v>6421</v>
      </c>
      <c r="AR1987" s="122" t="s">
        <v>6421</v>
      </c>
      <c r="AS1987" s="122" t="s">
        <v>6421</v>
      </c>
      <c r="AT1987" s="123" t="s">
        <v>6421</v>
      </c>
      <c r="AU1987" s="124" t="s">
        <v>6421</v>
      </c>
      <c r="AV1987" s="104"/>
      <c r="AX1987" s="129"/>
      <c r="AY1987" s="139"/>
      <c r="AZ1987" s="139"/>
    </row>
    <row r="1988" spans="3:52" ht="50" customHeight="1">
      <c r="C1988" s="52" t="s">
        <v>6321</v>
      </c>
      <c r="D1988" s="106" t="s">
        <v>4564</v>
      </c>
      <c r="E1988" s="131" t="s">
        <v>6372</v>
      </c>
      <c r="F1988" s="108" t="s">
        <v>4565</v>
      </c>
      <c r="G1988" s="125">
        <v>10.439</v>
      </c>
      <c r="H1988" s="122">
        <v>19.992999999999999</v>
      </c>
      <c r="I1988" s="123">
        <f t="shared" si="989"/>
        <v>-9.5539999999999985</v>
      </c>
      <c r="J1988" s="124">
        <f t="shared" si="990"/>
        <v>-47.786725353873848</v>
      </c>
      <c r="K1988" s="125">
        <v>10.439</v>
      </c>
      <c r="L1988" s="122">
        <v>19.992999999999999</v>
      </c>
      <c r="M1988" s="123">
        <f t="shared" si="991"/>
        <v>-9.5539999999999985</v>
      </c>
      <c r="N1988" s="124">
        <f t="shared" si="958"/>
        <v>-47.786725353873848</v>
      </c>
      <c r="O1988" s="125" t="s">
        <v>11840</v>
      </c>
      <c r="P1988" s="122" t="s">
        <v>11840</v>
      </c>
      <c r="Q1988" s="123" t="s">
        <v>11839</v>
      </c>
      <c r="R1988" s="124" t="s">
        <v>11840</v>
      </c>
      <c r="S1988" s="125" t="s">
        <v>6421</v>
      </c>
      <c r="T1988" s="122" t="s">
        <v>6421</v>
      </c>
      <c r="U1988" s="123" t="s">
        <v>6421</v>
      </c>
      <c r="V1988" s="124" t="s">
        <v>6421</v>
      </c>
      <c r="W1988" s="121" t="s">
        <v>11840</v>
      </c>
      <c r="X1988" s="122" t="s">
        <v>11839</v>
      </c>
      <c r="Y1988" s="122" t="s">
        <v>11837</v>
      </c>
      <c r="Z1988" s="123" t="s">
        <v>11845</v>
      </c>
      <c r="AA1988" s="124" t="s">
        <v>11839</v>
      </c>
      <c r="AB1988" s="28" t="s">
        <v>11839</v>
      </c>
      <c r="AC1988" s="122" t="s">
        <v>11839</v>
      </c>
      <c r="AD1988" s="122" t="s">
        <v>11839</v>
      </c>
      <c r="AE1988" s="123" t="s">
        <v>11839</v>
      </c>
      <c r="AF1988" s="29" t="s">
        <v>11839</v>
      </c>
      <c r="AG1988" s="28" t="s">
        <v>11839</v>
      </c>
      <c r="AH1988" s="122" t="s">
        <v>11839</v>
      </c>
      <c r="AI1988" s="122" t="s">
        <v>11839</v>
      </c>
      <c r="AJ1988" s="123" t="s">
        <v>11839</v>
      </c>
      <c r="AK1988" s="124" t="s">
        <v>11839</v>
      </c>
      <c r="AL1988" s="28" t="s">
        <v>11839</v>
      </c>
      <c r="AM1988" s="122" t="s">
        <v>11839</v>
      </c>
      <c r="AN1988" s="122" t="s">
        <v>11839</v>
      </c>
      <c r="AO1988" s="123" t="s">
        <v>11839</v>
      </c>
      <c r="AP1988" s="29" t="s">
        <v>11839</v>
      </c>
      <c r="AQ1988" s="28" t="s">
        <v>11839</v>
      </c>
      <c r="AR1988" s="122" t="s">
        <v>11839</v>
      </c>
      <c r="AS1988" s="122" t="s">
        <v>11839</v>
      </c>
      <c r="AT1988" s="123" t="s">
        <v>11839</v>
      </c>
      <c r="AU1988" s="124" t="s">
        <v>11839</v>
      </c>
      <c r="AV1988" s="104"/>
      <c r="AX1988" s="129"/>
      <c r="AY1988" s="139"/>
      <c r="AZ1988" s="139"/>
    </row>
    <row r="1989" spans="3:52" ht="50" customHeight="1">
      <c r="C1989" s="52" t="s">
        <v>6315</v>
      </c>
      <c r="D1989" s="130" t="s">
        <v>6068</v>
      </c>
      <c r="E1989" s="131" t="s">
        <v>6373</v>
      </c>
      <c r="F1989" s="132" t="s">
        <v>6069</v>
      </c>
      <c r="G1989" s="125">
        <v>8579.2469999999994</v>
      </c>
      <c r="H1989" s="122">
        <v>9460.75</v>
      </c>
      <c r="I1989" s="123">
        <f t="shared" si="989"/>
        <v>-881.50300000000061</v>
      </c>
      <c r="J1989" s="124">
        <f t="shared" si="990"/>
        <v>-9.3174748302195987</v>
      </c>
      <c r="K1989" s="125">
        <v>3450.8719999999998</v>
      </c>
      <c r="L1989" s="122">
        <v>4171.5079999999998</v>
      </c>
      <c r="M1989" s="123">
        <f t="shared" si="991"/>
        <v>-720.63599999999997</v>
      </c>
      <c r="N1989" s="124">
        <f t="shared" si="958"/>
        <v>-17.275191609365244</v>
      </c>
      <c r="O1989" s="125" t="s">
        <v>11840</v>
      </c>
      <c r="P1989" s="122" t="s">
        <v>11840</v>
      </c>
      <c r="Q1989" s="123" t="s">
        <v>11839</v>
      </c>
      <c r="R1989" s="124" t="s">
        <v>11840</v>
      </c>
      <c r="S1989" s="125">
        <v>5128.375</v>
      </c>
      <c r="T1989" s="122">
        <v>5289.2420000000002</v>
      </c>
      <c r="U1989" s="123">
        <f t="shared" si="960"/>
        <v>-160.86700000000019</v>
      </c>
      <c r="V1989" s="124">
        <f t="shared" si="961"/>
        <v>-3.0413998830078142</v>
      </c>
      <c r="W1989" s="121" t="s">
        <v>10575</v>
      </c>
      <c r="X1989" s="122">
        <v>2817</v>
      </c>
      <c r="Y1989" s="122">
        <v>3044</v>
      </c>
      <c r="Z1989" s="123">
        <f t="shared" si="971"/>
        <v>-227</v>
      </c>
      <c r="AA1989" s="124">
        <f t="shared" si="972"/>
        <v>-7.4572930354796325</v>
      </c>
      <c r="AB1989" s="28" t="s">
        <v>10576</v>
      </c>
      <c r="AC1989" s="122">
        <v>979</v>
      </c>
      <c r="AD1989" s="122">
        <v>979</v>
      </c>
      <c r="AE1989" s="123">
        <f t="shared" si="973"/>
        <v>0</v>
      </c>
      <c r="AF1989" s="29">
        <f t="shared" si="974"/>
        <v>0</v>
      </c>
      <c r="AG1989" s="28" t="s">
        <v>10577</v>
      </c>
      <c r="AH1989" s="122">
        <v>412</v>
      </c>
      <c r="AI1989" s="122">
        <v>414</v>
      </c>
      <c r="AJ1989" s="123">
        <f t="shared" si="975"/>
        <v>-2</v>
      </c>
      <c r="AK1989" s="124">
        <f t="shared" si="976"/>
        <v>-0.48309178743961351</v>
      </c>
      <c r="AL1989" s="28" t="s">
        <v>10578</v>
      </c>
      <c r="AM1989" s="122">
        <v>392</v>
      </c>
      <c r="AN1989" s="122">
        <v>399</v>
      </c>
      <c r="AO1989" s="123">
        <f t="shared" si="977"/>
        <v>-7</v>
      </c>
      <c r="AP1989" s="29">
        <f t="shared" si="978"/>
        <v>-1.7543859649122806</v>
      </c>
      <c r="AQ1989" s="28" t="s">
        <v>10579</v>
      </c>
      <c r="AR1989" s="122">
        <v>319</v>
      </c>
      <c r="AS1989" s="122">
        <v>293</v>
      </c>
      <c r="AT1989" s="123">
        <f t="shared" si="979"/>
        <v>26</v>
      </c>
      <c r="AU1989" s="124">
        <f t="shared" si="980"/>
        <v>8.8737201365187719</v>
      </c>
      <c r="AV1989" s="9" t="s">
        <v>12486</v>
      </c>
      <c r="AX1989" s="129"/>
      <c r="AY1989" s="139"/>
      <c r="AZ1989" s="139"/>
    </row>
    <row r="1990" spans="3:52" ht="50" customHeight="1">
      <c r="C1990" s="52" t="s">
        <v>6316</v>
      </c>
      <c r="D1990" s="130" t="s">
        <v>4568</v>
      </c>
      <c r="E1990" s="131" t="s">
        <v>6373</v>
      </c>
      <c r="F1990" s="132" t="s">
        <v>4569</v>
      </c>
      <c r="G1990" s="125">
        <v>10782.157999999999</v>
      </c>
      <c r="H1990" s="122">
        <v>13289.138999999999</v>
      </c>
      <c r="I1990" s="123">
        <f t="shared" si="989"/>
        <v>-2506.9809999999998</v>
      </c>
      <c r="J1990" s="124">
        <f t="shared" si="990"/>
        <v>-18.864886581440679</v>
      </c>
      <c r="K1990" s="125">
        <v>5371.4979999999996</v>
      </c>
      <c r="L1990" s="122">
        <v>7658.509</v>
      </c>
      <c r="M1990" s="123">
        <f t="shared" si="991"/>
        <v>-2287.0110000000004</v>
      </c>
      <c r="N1990" s="124">
        <f t="shared" si="958"/>
        <v>-29.862353102934268</v>
      </c>
      <c r="O1990" s="125">
        <v>676.38199999999995</v>
      </c>
      <c r="P1990" s="122">
        <v>876.28800000000001</v>
      </c>
      <c r="Q1990" s="123">
        <f t="shared" si="992"/>
        <v>-199.90600000000006</v>
      </c>
      <c r="R1990" s="124">
        <f t="shared" si="959"/>
        <v>-22.812819529652359</v>
      </c>
      <c r="S1990" s="125">
        <v>4734.2780000000002</v>
      </c>
      <c r="T1990" s="122">
        <v>4754.3419999999996</v>
      </c>
      <c r="U1990" s="123">
        <f t="shared" si="960"/>
        <v>-20.063999999999396</v>
      </c>
      <c r="V1990" s="124">
        <f t="shared" si="961"/>
        <v>-0.42201423456704207</v>
      </c>
      <c r="W1990" s="121" t="s">
        <v>6930</v>
      </c>
      <c r="X1990" s="122">
        <v>4000</v>
      </c>
      <c r="Y1990" s="122">
        <v>4000</v>
      </c>
      <c r="Z1990" s="123">
        <f t="shared" si="971"/>
        <v>0</v>
      </c>
      <c r="AA1990" s="124">
        <f t="shared" si="972"/>
        <v>0</v>
      </c>
      <c r="AB1990" s="28" t="s">
        <v>10580</v>
      </c>
      <c r="AC1990" s="122">
        <v>380</v>
      </c>
      <c r="AD1990" s="122">
        <v>383</v>
      </c>
      <c r="AE1990" s="123">
        <f t="shared" si="973"/>
        <v>-3</v>
      </c>
      <c r="AF1990" s="29">
        <f t="shared" si="974"/>
        <v>-0.7832898172323759</v>
      </c>
      <c r="AG1990" s="28" t="s">
        <v>10581</v>
      </c>
      <c r="AH1990" s="122">
        <v>176</v>
      </c>
      <c r="AI1990" s="122">
        <v>180</v>
      </c>
      <c r="AJ1990" s="123">
        <f t="shared" si="975"/>
        <v>-4</v>
      </c>
      <c r="AK1990" s="124">
        <f t="shared" si="976"/>
        <v>-2.2222222222222223</v>
      </c>
      <c r="AL1990" s="28" t="s">
        <v>10582</v>
      </c>
      <c r="AM1990" s="122">
        <v>69</v>
      </c>
      <c r="AN1990" s="122">
        <v>83</v>
      </c>
      <c r="AO1990" s="123">
        <f t="shared" si="977"/>
        <v>-14</v>
      </c>
      <c r="AP1990" s="29">
        <f t="shared" si="978"/>
        <v>-16.867469879518072</v>
      </c>
      <c r="AQ1990" s="28" t="s">
        <v>7438</v>
      </c>
      <c r="AR1990" s="122">
        <v>47</v>
      </c>
      <c r="AS1990" s="122">
        <v>47</v>
      </c>
      <c r="AT1990" s="123">
        <f t="shared" si="979"/>
        <v>0</v>
      </c>
      <c r="AU1990" s="124">
        <f t="shared" si="980"/>
        <v>0</v>
      </c>
      <c r="AV1990" s="9" t="s">
        <v>10583</v>
      </c>
      <c r="AX1990" s="129"/>
      <c r="AY1990" s="139"/>
      <c r="AZ1990" s="139"/>
    </row>
    <row r="1991" spans="3:52" ht="50" customHeight="1">
      <c r="C1991" s="52" t="s">
        <v>6318</v>
      </c>
      <c r="D1991" s="130" t="s">
        <v>4570</v>
      </c>
      <c r="E1991" s="131" t="s">
        <v>6373</v>
      </c>
      <c r="F1991" s="132" t="s">
        <v>4571</v>
      </c>
      <c r="G1991" s="125">
        <v>2238.0100000000002</v>
      </c>
      <c r="H1991" s="122">
        <v>2421.7939999999999</v>
      </c>
      <c r="I1991" s="123">
        <f t="shared" si="989"/>
        <v>-183.78399999999965</v>
      </c>
      <c r="J1991" s="124">
        <f t="shared" si="990"/>
        <v>-7.5887544522779251</v>
      </c>
      <c r="K1991" s="125">
        <v>1091.1010000000001</v>
      </c>
      <c r="L1991" s="122">
        <v>1212.154</v>
      </c>
      <c r="M1991" s="123">
        <f t="shared" si="991"/>
        <v>-121.05299999999988</v>
      </c>
      <c r="N1991" s="124">
        <f t="shared" si="958"/>
        <v>-9.9866023624060869</v>
      </c>
      <c r="O1991" s="125">
        <v>39.265000000000001</v>
      </c>
      <c r="P1991" s="122">
        <v>39.122</v>
      </c>
      <c r="Q1991" s="123">
        <f t="shared" si="992"/>
        <v>0.14300000000000068</v>
      </c>
      <c r="R1991" s="124">
        <f t="shared" si="959"/>
        <v>0.36552323500843692</v>
      </c>
      <c r="S1991" s="125">
        <v>1107.644</v>
      </c>
      <c r="T1991" s="122">
        <v>1170.518</v>
      </c>
      <c r="U1991" s="123">
        <f t="shared" si="960"/>
        <v>-62.874000000000024</v>
      </c>
      <c r="V1991" s="124">
        <f t="shared" si="961"/>
        <v>-5.3714680167242213</v>
      </c>
      <c r="W1991" s="121" t="s">
        <v>10584</v>
      </c>
      <c r="X1991" s="122">
        <v>541</v>
      </c>
      <c r="Y1991" s="122">
        <v>626</v>
      </c>
      <c r="Z1991" s="123">
        <f t="shared" si="971"/>
        <v>-85</v>
      </c>
      <c r="AA1991" s="124">
        <f t="shared" si="972"/>
        <v>-13.578274760383385</v>
      </c>
      <c r="AB1991" s="28" t="s">
        <v>7576</v>
      </c>
      <c r="AC1991" s="122">
        <v>355</v>
      </c>
      <c r="AD1991" s="122">
        <v>354</v>
      </c>
      <c r="AE1991" s="123">
        <f t="shared" si="973"/>
        <v>1</v>
      </c>
      <c r="AF1991" s="29">
        <f t="shared" si="974"/>
        <v>0.2824858757062147</v>
      </c>
      <c r="AG1991" s="28" t="s">
        <v>10585</v>
      </c>
      <c r="AH1991" s="122">
        <v>90</v>
      </c>
      <c r="AI1991" s="122">
        <v>90</v>
      </c>
      <c r="AJ1991" s="123">
        <f t="shared" si="975"/>
        <v>0</v>
      </c>
      <c r="AK1991" s="124">
        <f t="shared" si="976"/>
        <v>0</v>
      </c>
      <c r="AL1991" s="28" t="s">
        <v>8855</v>
      </c>
      <c r="AM1991" s="122">
        <v>78</v>
      </c>
      <c r="AN1991" s="122">
        <v>58</v>
      </c>
      <c r="AO1991" s="123">
        <f t="shared" si="977"/>
        <v>20</v>
      </c>
      <c r="AP1991" s="29">
        <f t="shared" si="978"/>
        <v>34.482758620689658</v>
      </c>
      <c r="AQ1991" s="28" t="s">
        <v>10586</v>
      </c>
      <c r="AR1991" s="122">
        <v>32</v>
      </c>
      <c r="AS1991" s="122">
        <v>32</v>
      </c>
      <c r="AT1991" s="123">
        <f t="shared" si="979"/>
        <v>0</v>
      </c>
      <c r="AU1991" s="124">
        <f t="shared" si="980"/>
        <v>0</v>
      </c>
      <c r="AV1991" s="9" t="s">
        <v>10587</v>
      </c>
      <c r="AX1991" s="129"/>
      <c r="AY1991" s="139"/>
      <c r="AZ1991" s="139"/>
    </row>
    <row r="1992" spans="3:52" ht="50" customHeight="1">
      <c r="C1992" s="52" t="s">
        <v>6318</v>
      </c>
      <c r="D1992" s="130" t="s">
        <v>4572</v>
      </c>
      <c r="E1992" s="131" t="s">
        <v>6373</v>
      </c>
      <c r="F1992" s="132" t="s">
        <v>4573</v>
      </c>
      <c r="G1992" s="125">
        <v>14810.93</v>
      </c>
      <c r="H1992" s="122">
        <v>15223.022000000001</v>
      </c>
      <c r="I1992" s="123">
        <f t="shared" si="989"/>
        <v>-412.09200000000055</v>
      </c>
      <c r="J1992" s="124">
        <f t="shared" si="990"/>
        <v>-2.7070314947978171</v>
      </c>
      <c r="K1992" s="125">
        <v>5863.6120000000001</v>
      </c>
      <c r="L1992" s="122">
        <v>5858.5110000000004</v>
      </c>
      <c r="M1992" s="123">
        <f t="shared" si="991"/>
        <v>5.100999999999658</v>
      </c>
      <c r="N1992" s="124">
        <f t="shared" ref="N1992:N2055" si="993">M1992/L1992*100</f>
        <v>8.7069905646667861E-2</v>
      </c>
      <c r="O1992" s="125">
        <v>1172.2529999999999</v>
      </c>
      <c r="P1992" s="122">
        <v>1470.973</v>
      </c>
      <c r="Q1992" s="123">
        <f t="shared" si="992"/>
        <v>-298.72000000000003</v>
      </c>
      <c r="R1992" s="124">
        <f t="shared" ref="R1992:R2055" si="994">Q1992/P1992*100</f>
        <v>-20.307646707315499</v>
      </c>
      <c r="S1992" s="125">
        <v>7775.0649999999996</v>
      </c>
      <c r="T1992" s="122">
        <v>7893.5379999999996</v>
      </c>
      <c r="U1992" s="123">
        <f t="shared" ref="U1992:U2055" si="995">S1992-T1992</f>
        <v>-118.47299999999996</v>
      </c>
      <c r="V1992" s="124">
        <f t="shared" ref="V1992:V2055" si="996">U1992/T1992*100</f>
        <v>-1.5008859145290738</v>
      </c>
      <c r="W1992" s="121" t="s">
        <v>10588</v>
      </c>
      <c r="X1992" s="122">
        <v>3003</v>
      </c>
      <c r="Y1992" s="122">
        <v>3000</v>
      </c>
      <c r="Z1992" s="123">
        <f t="shared" si="971"/>
        <v>3</v>
      </c>
      <c r="AA1992" s="124">
        <f t="shared" si="972"/>
        <v>0.1</v>
      </c>
      <c r="AB1992" s="28" t="s">
        <v>10589</v>
      </c>
      <c r="AC1992" s="122">
        <v>2799</v>
      </c>
      <c r="AD1992" s="122">
        <v>2997</v>
      </c>
      <c r="AE1992" s="123">
        <f t="shared" si="973"/>
        <v>-198</v>
      </c>
      <c r="AF1992" s="29">
        <f t="shared" si="974"/>
        <v>-6.606606606606606</v>
      </c>
      <c r="AG1992" s="28" t="s">
        <v>6467</v>
      </c>
      <c r="AH1992" s="122">
        <v>761</v>
      </c>
      <c r="AI1992" s="122">
        <v>761</v>
      </c>
      <c r="AJ1992" s="123">
        <f t="shared" si="975"/>
        <v>0</v>
      </c>
      <c r="AK1992" s="124">
        <f t="shared" si="976"/>
        <v>0</v>
      </c>
      <c r="AL1992" s="28" t="s">
        <v>10590</v>
      </c>
      <c r="AM1992" s="122">
        <v>202</v>
      </c>
      <c r="AN1992" s="122">
        <v>180</v>
      </c>
      <c r="AO1992" s="123">
        <f t="shared" si="977"/>
        <v>22</v>
      </c>
      <c r="AP1992" s="29">
        <f t="shared" si="978"/>
        <v>12.222222222222221</v>
      </c>
      <c r="AQ1992" s="28" t="s">
        <v>10591</v>
      </c>
      <c r="AR1992" s="122">
        <v>196</v>
      </c>
      <c r="AS1992" s="122">
        <v>199</v>
      </c>
      <c r="AT1992" s="123">
        <f t="shared" si="979"/>
        <v>-3</v>
      </c>
      <c r="AU1992" s="124">
        <f t="shared" si="980"/>
        <v>-1.5075376884422109</v>
      </c>
      <c r="AV1992" s="9" t="s">
        <v>10592</v>
      </c>
      <c r="AX1992" s="129"/>
      <c r="AY1992" s="139"/>
      <c r="AZ1992" s="139"/>
    </row>
    <row r="1993" spans="3:52" ht="50" customHeight="1">
      <c r="C1993" s="52" t="s">
        <v>6317</v>
      </c>
      <c r="D1993" s="130" t="s">
        <v>4574</v>
      </c>
      <c r="E1993" s="131" t="s">
        <v>6373</v>
      </c>
      <c r="F1993" s="132" t="s">
        <v>4575</v>
      </c>
      <c r="G1993" s="125">
        <v>15281.132</v>
      </c>
      <c r="H1993" s="122">
        <v>15631.57</v>
      </c>
      <c r="I1993" s="123">
        <f t="shared" si="989"/>
        <v>-350.4380000000001</v>
      </c>
      <c r="J1993" s="124">
        <f t="shared" si="990"/>
        <v>-2.2418605424790994</v>
      </c>
      <c r="K1993" s="125">
        <v>5319.058</v>
      </c>
      <c r="L1993" s="122">
        <v>5188.1390000000001</v>
      </c>
      <c r="M1993" s="123">
        <f t="shared" si="991"/>
        <v>130.91899999999987</v>
      </c>
      <c r="N1993" s="124">
        <f t="shared" si="993"/>
        <v>2.5234289212374583</v>
      </c>
      <c r="O1993" s="125">
        <v>1821.855</v>
      </c>
      <c r="P1993" s="122">
        <v>1759.94</v>
      </c>
      <c r="Q1993" s="123">
        <f t="shared" si="992"/>
        <v>61.914999999999964</v>
      </c>
      <c r="R1993" s="124">
        <f t="shared" si="994"/>
        <v>3.5180176596929416</v>
      </c>
      <c r="S1993" s="125">
        <v>8140.2190000000001</v>
      </c>
      <c r="T1993" s="122">
        <v>8683.491</v>
      </c>
      <c r="U1993" s="123">
        <f t="shared" si="995"/>
        <v>-543.27199999999993</v>
      </c>
      <c r="V1993" s="124">
        <f t="shared" si="996"/>
        <v>-6.2563777632751618</v>
      </c>
      <c r="W1993" s="121" t="s">
        <v>8777</v>
      </c>
      <c r="X1993" s="122">
        <v>4000</v>
      </c>
      <c r="Y1993" s="122">
        <v>4000</v>
      </c>
      <c r="Z1993" s="123">
        <f t="shared" si="971"/>
        <v>0</v>
      </c>
      <c r="AA1993" s="124">
        <f t="shared" si="972"/>
        <v>0</v>
      </c>
      <c r="AB1993" s="28" t="s">
        <v>9364</v>
      </c>
      <c r="AC1993" s="122">
        <v>836</v>
      </c>
      <c r="AD1993" s="122">
        <v>1100</v>
      </c>
      <c r="AE1993" s="123">
        <f t="shared" si="973"/>
        <v>-264</v>
      </c>
      <c r="AF1993" s="29">
        <f t="shared" si="974"/>
        <v>-24</v>
      </c>
      <c r="AG1993" s="28" t="s">
        <v>8798</v>
      </c>
      <c r="AH1993" s="122">
        <v>800</v>
      </c>
      <c r="AI1993" s="122">
        <v>821</v>
      </c>
      <c r="AJ1993" s="123">
        <f t="shared" si="975"/>
        <v>-21</v>
      </c>
      <c r="AK1993" s="124">
        <f t="shared" si="976"/>
        <v>-2.5578562728380025</v>
      </c>
      <c r="AL1993" s="28" t="s">
        <v>8784</v>
      </c>
      <c r="AM1993" s="122">
        <v>786</v>
      </c>
      <c r="AN1993" s="122">
        <v>785</v>
      </c>
      <c r="AO1993" s="123">
        <f t="shared" si="977"/>
        <v>1</v>
      </c>
      <c r="AP1993" s="29">
        <f t="shared" si="978"/>
        <v>0.12738853503184713</v>
      </c>
      <c r="AQ1993" s="28" t="s">
        <v>8808</v>
      </c>
      <c r="AR1993" s="122">
        <v>752</v>
      </c>
      <c r="AS1993" s="122">
        <v>922</v>
      </c>
      <c r="AT1993" s="123">
        <f t="shared" si="979"/>
        <v>-170</v>
      </c>
      <c r="AU1993" s="124">
        <f t="shared" si="980"/>
        <v>-18.43817787418655</v>
      </c>
      <c r="AV1993" s="9" t="s">
        <v>10593</v>
      </c>
      <c r="AX1993" s="129"/>
      <c r="AY1993" s="139"/>
      <c r="AZ1993" s="139"/>
    </row>
    <row r="1994" spans="3:52" ht="50" customHeight="1">
      <c r="C1994" s="52" t="s">
        <v>6316</v>
      </c>
      <c r="D1994" s="130" t="s">
        <v>4576</v>
      </c>
      <c r="E1994" s="131" t="s">
        <v>6373</v>
      </c>
      <c r="F1994" s="132" t="s">
        <v>4577</v>
      </c>
      <c r="G1994" s="125">
        <v>40566.03</v>
      </c>
      <c r="H1994" s="122">
        <v>40250.034</v>
      </c>
      <c r="I1994" s="123">
        <f t="shared" si="989"/>
        <v>315.99599999999919</v>
      </c>
      <c r="J1994" s="124">
        <f t="shared" si="990"/>
        <v>0.78508256663832687</v>
      </c>
      <c r="K1994" s="125">
        <v>20531.967000000001</v>
      </c>
      <c r="L1994" s="122">
        <v>19661.112000000001</v>
      </c>
      <c r="M1994" s="123">
        <f t="shared" si="991"/>
        <v>870.85499999999956</v>
      </c>
      <c r="N1994" s="124">
        <f t="shared" si="993"/>
        <v>4.4293272933901173</v>
      </c>
      <c r="O1994" s="125">
        <v>3474.5529999999999</v>
      </c>
      <c r="P1994" s="122">
        <v>3473.1320000000001</v>
      </c>
      <c r="Q1994" s="123">
        <f t="shared" si="992"/>
        <v>1.4209999999998217</v>
      </c>
      <c r="R1994" s="124">
        <f t="shared" si="994"/>
        <v>4.0914079856447197E-2</v>
      </c>
      <c r="S1994" s="125">
        <v>16559.509999999998</v>
      </c>
      <c r="T1994" s="122">
        <v>17115.79</v>
      </c>
      <c r="U1994" s="123">
        <f t="shared" si="995"/>
        <v>-556.28000000000247</v>
      </c>
      <c r="V1994" s="124">
        <f t="shared" si="996"/>
        <v>-3.250098301042502</v>
      </c>
      <c r="W1994" s="121" t="s">
        <v>10594</v>
      </c>
      <c r="X1994" s="122">
        <v>6767</v>
      </c>
      <c r="Y1994" s="122">
        <v>6853</v>
      </c>
      <c r="Z1994" s="123">
        <f t="shared" si="971"/>
        <v>-86</v>
      </c>
      <c r="AA1994" s="124">
        <f t="shared" si="972"/>
        <v>-1.2549248504304684</v>
      </c>
      <c r="AB1994" s="28" t="s">
        <v>10595</v>
      </c>
      <c r="AC1994" s="122">
        <v>3211</v>
      </c>
      <c r="AD1994" s="122">
        <v>3594</v>
      </c>
      <c r="AE1994" s="123">
        <f t="shared" si="973"/>
        <v>-383</v>
      </c>
      <c r="AF1994" s="29">
        <f t="shared" si="974"/>
        <v>-10.656649972175849</v>
      </c>
      <c r="AG1994" s="28" t="s">
        <v>10596</v>
      </c>
      <c r="AH1994" s="122">
        <v>3078</v>
      </c>
      <c r="AI1994" s="122">
        <v>3018</v>
      </c>
      <c r="AJ1994" s="123">
        <f t="shared" si="975"/>
        <v>60</v>
      </c>
      <c r="AK1994" s="124">
        <f t="shared" si="976"/>
        <v>1.9880715705765408</v>
      </c>
      <c r="AL1994" s="28" t="s">
        <v>10597</v>
      </c>
      <c r="AM1994" s="122">
        <v>1145</v>
      </c>
      <c r="AN1994" s="122">
        <v>1201</v>
      </c>
      <c r="AO1994" s="123">
        <f t="shared" si="977"/>
        <v>-56</v>
      </c>
      <c r="AP1994" s="29">
        <f t="shared" si="978"/>
        <v>-4.6627810158201495</v>
      </c>
      <c r="AQ1994" s="28" t="s">
        <v>10598</v>
      </c>
      <c r="AR1994" s="122">
        <v>594</v>
      </c>
      <c r="AS1994" s="122">
        <v>594</v>
      </c>
      <c r="AT1994" s="123">
        <f t="shared" si="979"/>
        <v>0</v>
      </c>
      <c r="AU1994" s="124">
        <f t="shared" si="980"/>
        <v>0</v>
      </c>
      <c r="AV1994" s="9" t="s">
        <v>12487</v>
      </c>
      <c r="AX1994" s="129"/>
      <c r="AY1994" s="139"/>
      <c r="AZ1994" s="139"/>
    </row>
    <row r="1995" spans="3:52" ht="50" customHeight="1">
      <c r="C1995" s="52" t="s">
        <v>6318</v>
      </c>
      <c r="D1995" s="130" t="s">
        <v>4578</v>
      </c>
      <c r="E1995" s="131" t="s">
        <v>6373</v>
      </c>
      <c r="F1995" s="132" t="s">
        <v>2073</v>
      </c>
      <c r="G1995" s="125">
        <v>3622.6419999999998</v>
      </c>
      <c r="H1995" s="122">
        <v>4400.9930000000004</v>
      </c>
      <c r="I1995" s="123">
        <f t="shared" si="989"/>
        <v>-778.35100000000057</v>
      </c>
      <c r="J1995" s="124">
        <f t="shared" si="990"/>
        <v>-17.685804090122399</v>
      </c>
      <c r="K1995" s="125">
        <v>3163.0909999999999</v>
      </c>
      <c r="L1995" s="122">
        <v>4048.5439999999999</v>
      </c>
      <c r="M1995" s="123">
        <f t="shared" si="991"/>
        <v>-885.45299999999997</v>
      </c>
      <c r="N1995" s="124">
        <f t="shared" si="993"/>
        <v>-21.870899760506493</v>
      </c>
      <c r="O1995" s="125">
        <v>2.5409999999999999</v>
      </c>
      <c r="P1995" s="122">
        <v>2.5409999999999999</v>
      </c>
      <c r="Q1995" s="123">
        <f t="shared" si="992"/>
        <v>0</v>
      </c>
      <c r="R1995" s="124">
        <f t="shared" si="994"/>
        <v>0</v>
      </c>
      <c r="S1995" s="125">
        <v>457.01</v>
      </c>
      <c r="T1995" s="122">
        <v>349.90800000000002</v>
      </c>
      <c r="U1995" s="123">
        <f t="shared" si="995"/>
        <v>107.10199999999998</v>
      </c>
      <c r="V1995" s="124">
        <f t="shared" si="996"/>
        <v>30.608617122214977</v>
      </c>
      <c r="W1995" s="121" t="s">
        <v>7106</v>
      </c>
      <c r="X1995" s="122">
        <v>385</v>
      </c>
      <c r="Y1995" s="122">
        <v>256</v>
      </c>
      <c r="Z1995" s="123">
        <f t="shared" si="971"/>
        <v>129</v>
      </c>
      <c r="AA1995" s="124">
        <f t="shared" si="972"/>
        <v>50.390625</v>
      </c>
      <c r="AB1995" s="28" t="s">
        <v>10599</v>
      </c>
      <c r="AC1995" s="122">
        <v>27</v>
      </c>
      <c r="AD1995" s="122">
        <v>27</v>
      </c>
      <c r="AE1995" s="123">
        <f t="shared" si="973"/>
        <v>0</v>
      </c>
      <c r="AF1995" s="29">
        <f t="shared" si="974"/>
        <v>0</v>
      </c>
      <c r="AG1995" s="28" t="s">
        <v>6418</v>
      </c>
      <c r="AH1995" s="122">
        <v>22</v>
      </c>
      <c r="AI1995" s="122">
        <v>22</v>
      </c>
      <c r="AJ1995" s="123">
        <f t="shared" si="975"/>
        <v>0</v>
      </c>
      <c r="AK1995" s="124">
        <f t="shared" si="976"/>
        <v>0</v>
      </c>
      <c r="AL1995" s="28" t="s">
        <v>10600</v>
      </c>
      <c r="AM1995" s="122">
        <v>17</v>
      </c>
      <c r="AN1995" s="122">
        <v>39</v>
      </c>
      <c r="AO1995" s="123">
        <f t="shared" si="977"/>
        <v>-22</v>
      </c>
      <c r="AP1995" s="29">
        <f t="shared" si="978"/>
        <v>-56.410256410256409</v>
      </c>
      <c r="AQ1995" s="28" t="s">
        <v>6722</v>
      </c>
      <c r="AR1995" s="122">
        <v>6</v>
      </c>
      <c r="AS1995" s="122">
        <v>6</v>
      </c>
      <c r="AT1995" s="123">
        <f t="shared" si="979"/>
        <v>0</v>
      </c>
      <c r="AU1995" s="124">
        <f t="shared" si="980"/>
        <v>0</v>
      </c>
      <c r="AV1995" s="9" t="s">
        <v>12488</v>
      </c>
      <c r="AX1995" s="129"/>
      <c r="AY1995" s="139"/>
      <c r="AZ1995" s="139"/>
    </row>
    <row r="1996" spans="3:52" ht="50" customHeight="1">
      <c r="C1996" s="52" t="s">
        <v>6318</v>
      </c>
      <c r="D1996" s="130" t="s">
        <v>4579</v>
      </c>
      <c r="E1996" s="131" t="s">
        <v>6373</v>
      </c>
      <c r="F1996" s="132" t="s">
        <v>4580</v>
      </c>
      <c r="G1996" s="125">
        <v>15277.040999999999</v>
      </c>
      <c r="H1996" s="122">
        <v>16198.673000000001</v>
      </c>
      <c r="I1996" s="123">
        <f t="shared" si="989"/>
        <v>-921.63200000000143</v>
      </c>
      <c r="J1996" s="124">
        <f t="shared" si="990"/>
        <v>-5.689552471366027</v>
      </c>
      <c r="K1996" s="125">
        <v>3126.8270000000002</v>
      </c>
      <c r="L1996" s="122">
        <v>4184.5360000000001</v>
      </c>
      <c r="M1996" s="123">
        <f t="shared" si="991"/>
        <v>-1057.7089999999998</v>
      </c>
      <c r="N1996" s="124">
        <f t="shared" si="993"/>
        <v>-25.276613703407016</v>
      </c>
      <c r="O1996" s="125">
        <v>2E-3</v>
      </c>
      <c r="P1996" s="122" t="s">
        <v>6494</v>
      </c>
      <c r="Q1996" s="123">
        <v>0</v>
      </c>
      <c r="R1996" s="124" t="s">
        <v>11823</v>
      </c>
      <c r="S1996" s="125">
        <v>12150.212</v>
      </c>
      <c r="T1996" s="122">
        <v>12014.137000000001</v>
      </c>
      <c r="U1996" s="123">
        <f t="shared" si="995"/>
        <v>136.07499999999891</v>
      </c>
      <c r="V1996" s="124">
        <f t="shared" si="996"/>
        <v>1.1326240078667231</v>
      </c>
      <c r="W1996" s="121" t="s">
        <v>8855</v>
      </c>
      <c r="X1996" s="122">
        <v>4061</v>
      </c>
      <c r="Y1996" s="122">
        <v>4061</v>
      </c>
      <c r="Z1996" s="123">
        <f t="shared" si="971"/>
        <v>0</v>
      </c>
      <c r="AA1996" s="124">
        <f t="shared" si="972"/>
        <v>0</v>
      </c>
      <c r="AB1996" s="28" t="s">
        <v>6561</v>
      </c>
      <c r="AC1996" s="122">
        <v>1991</v>
      </c>
      <c r="AD1996" s="122">
        <v>1848</v>
      </c>
      <c r="AE1996" s="123">
        <f t="shared" si="973"/>
        <v>143</v>
      </c>
      <c r="AF1996" s="29">
        <f t="shared" si="974"/>
        <v>7.7380952380952381</v>
      </c>
      <c r="AG1996" s="28" t="s">
        <v>10601</v>
      </c>
      <c r="AH1996" s="122">
        <v>1051</v>
      </c>
      <c r="AI1996" s="122">
        <v>938</v>
      </c>
      <c r="AJ1996" s="123">
        <f t="shared" si="975"/>
        <v>113</v>
      </c>
      <c r="AK1996" s="124">
        <f t="shared" si="976"/>
        <v>12.046908315565032</v>
      </c>
      <c r="AL1996" s="28" t="s">
        <v>6403</v>
      </c>
      <c r="AM1996" s="122">
        <v>988</v>
      </c>
      <c r="AN1996" s="122">
        <v>949</v>
      </c>
      <c r="AO1996" s="123">
        <f t="shared" si="977"/>
        <v>39</v>
      </c>
      <c r="AP1996" s="29">
        <f t="shared" si="978"/>
        <v>4.10958904109589</v>
      </c>
      <c r="AQ1996" s="28" t="s">
        <v>6418</v>
      </c>
      <c r="AR1996" s="122">
        <v>765</v>
      </c>
      <c r="AS1996" s="122">
        <v>764</v>
      </c>
      <c r="AT1996" s="123">
        <f t="shared" si="979"/>
        <v>1</v>
      </c>
      <c r="AU1996" s="124">
        <f t="shared" si="980"/>
        <v>0.13089005235602094</v>
      </c>
      <c r="AV1996" s="9" t="s">
        <v>12489</v>
      </c>
      <c r="AX1996" s="129"/>
      <c r="AY1996" s="139"/>
      <c r="AZ1996" s="139"/>
    </row>
    <row r="1997" spans="3:52" ht="50" customHeight="1">
      <c r="C1997" s="52" t="s">
        <v>6318</v>
      </c>
      <c r="D1997" s="106" t="s">
        <v>4581</v>
      </c>
      <c r="E1997" s="131" t="s">
        <v>6373</v>
      </c>
      <c r="F1997" s="108" t="s">
        <v>4582</v>
      </c>
      <c r="G1997" s="125">
        <v>6857.24</v>
      </c>
      <c r="H1997" s="122">
        <v>7969.7830000000004</v>
      </c>
      <c r="I1997" s="123">
        <f t="shared" si="989"/>
        <v>-1112.5430000000006</v>
      </c>
      <c r="J1997" s="124">
        <f t="shared" si="990"/>
        <v>-13.959514330565845</v>
      </c>
      <c r="K1997" s="125">
        <v>3575.7809999999999</v>
      </c>
      <c r="L1997" s="122">
        <v>4374.7280000000001</v>
      </c>
      <c r="M1997" s="123">
        <f t="shared" si="991"/>
        <v>-798.94700000000012</v>
      </c>
      <c r="N1997" s="124">
        <f t="shared" si="993"/>
        <v>-18.262781137478719</v>
      </c>
      <c r="O1997" s="125">
        <v>0.73099999999999998</v>
      </c>
      <c r="P1997" s="122">
        <v>2.254</v>
      </c>
      <c r="Q1997" s="123">
        <f t="shared" si="992"/>
        <v>-1.5230000000000001</v>
      </c>
      <c r="R1997" s="124">
        <f t="shared" si="994"/>
        <v>-67.568766637089624</v>
      </c>
      <c r="S1997" s="125">
        <v>3280.7280000000001</v>
      </c>
      <c r="T1997" s="122">
        <v>3592.8009999999999</v>
      </c>
      <c r="U1997" s="123">
        <f t="shared" si="995"/>
        <v>-312.07299999999987</v>
      </c>
      <c r="V1997" s="124">
        <f t="shared" si="996"/>
        <v>-8.6860641599687796</v>
      </c>
      <c r="W1997" s="121" t="s">
        <v>6930</v>
      </c>
      <c r="X1997" s="122">
        <v>3050</v>
      </c>
      <c r="Y1997" s="122">
        <v>3272</v>
      </c>
      <c r="Z1997" s="123">
        <f t="shared" si="971"/>
        <v>-222</v>
      </c>
      <c r="AA1997" s="124">
        <f t="shared" si="972"/>
        <v>-6.7848410757946205</v>
      </c>
      <c r="AB1997" s="28" t="s">
        <v>7591</v>
      </c>
      <c r="AC1997" s="122">
        <v>195</v>
      </c>
      <c r="AD1997" s="122">
        <v>285</v>
      </c>
      <c r="AE1997" s="123">
        <f t="shared" si="973"/>
        <v>-90</v>
      </c>
      <c r="AF1997" s="29">
        <f t="shared" si="974"/>
        <v>-31.578947368421051</v>
      </c>
      <c r="AG1997" s="28" t="s">
        <v>10602</v>
      </c>
      <c r="AH1997" s="122">
        <v>20</v>
      </c>
      <c r="AI1997" s="122">
        <v>21</v>
      </c>
      <c r="AJ1997" s="123">
        <f t="shared" si="975"/>
        <v>-1</v>
      </c>
      <c r="AK1997" s="124">
        <f t="shared" si="976"/>
        <v>-4.7619047619047619</v>
      </c>
      <c r="AL1997" s="28" t="s">
        <v>10603</v>
      </c>
      <c r="AM1997" s="122">
        <v>8</v>
      </c>
      <c r="AN1997" s="122">
        <v>8</v>
      </c>
      <c r="AO1997" s="123">
        <f t="shared" si="977"/>
        <v>0</v>
      </c>
      <c r="AP1997" s="29">
        <f t="shared" si="978"/>
        <v>0</v>
      </c>
      <c r="AQ1997" s="28" t="s">
        <v>10604</v>
      </c>
      <c r="AR1997" s="122">
        <v>4</v>
      </c>
      <c r="AS1997" s="122">
        <v>4</v>
      </c>
      <c r="AT1997" s="123">
        <f t="shared" si="979"/>
        <v>0</v>
      </c>
      <c r="AU1997" s="124">
        <f t="shared" si="980"/>
        <v>0</v>
      </c>
      <c r="AV1997" s="9" t="s">
        <v>12490</v>
      </c>
      <c r="AX1997" s="129"/>
      <c r="AY1997" s="139"/>
      <c r="AZ1997" s="139"/>
    </row>
    <row r="1998" spans="3:52" ht="50" customHeight="1">
      <c r="C1998" s="52" t="s">
        <v>6318</v>
      </c>
      <c r="D1998" s="106" t="s">
        <v>4583</v>
      </c>
      <c r="E1998" s="131" t="s">
        <v>6373</v>
      </c>
      <c r="F1998" s="108" t="s">
        <v>4584</v>
      </c>
      <c r="G1998" s="125">
        <v>4303.4040000000005</v>
      </c>
      <c r="H1998" s="122">
        <v>4161.4170000000004</v>
      </c>
      <c r="I1998" s="123">
        <f t="shared" si="989"/>
        <v>141.98700000000008</v>
      </c>
      <c r="J1998" s="124">
        <f t="shared" si="990"/>
        <v>3.4119868304474186</v>
      </c>
      <c r="K1998" s="125">
        <v>782.27700000000004</v>
      </c>
      <c r="L1998" s="122">
        <v>915.72299999999996</v>
      </c>
      <c r="M1998" s="123">
        <f t="shared" si="991"/>
        <v>-133.44599999999991</v>
      </c>
      <c r="N1998" s="124">
        <f t="shared" si="993"/>
        <v>-14.572747435632818</v>
      </c>
      <c r="O1998" s="125">
        <v>659.27200000000005</v>
      </c>
      <c r="P1998" s="122">
        <v>659.13800000000003</v>
      </c>
      <c r="Q1998" s="123">
        <f t="shared" si="992"/>
        <v>0.13400000000001455</v>
      </c>
      <c r="R1998" s="124">
        <f t="shared" si="994"/>
        <v>2.0329581969180131E-2</v>
      </c>
      <c r="S1998" s="125">
        <v>2861.855</v>
      </c>
      <c r="T1998" s="122">
        <v>2586.556</v>
      </c>
      <c r="U1998" s="123">
        <f t="shared" si="995"/>
        <v>275.29899999999998</v>
      </c>
      <c r="V1998" s="124">
        <f t="shared" si="996"/>
        <v>10.643457941757301</v>
      </c>
      <c r="W1998" s="121" t="s">
        <v>10605</v>
      </c>
      <c r="X1998" s="122">
        <v>979</v>
      </c>
      <c r="Y1998" s="122">
        <v>823</v>
      </c>
      <c r="Z1998" s="123">
        <f t="shared" si="971"/>
        <v>156</v>
      </c>
      <c r="AA1998" s="124">
        <f t="shared" si="972"/>
        <v>18.955042527339003</v>
      </c>
      <c r="AB1998" s="28" t="s">
        <v>10606</v>
      </c>
      <c r="AC1998" s="122">
        <v>618</v>
      </c>
      <c r="AD1998" s="122">
        <v>277</v>
      </c>
      <c r="AE1998" s="123">
        <f t="shared" si="973"/>
        <v>341</v>
      </c>
      <c r="AF1998" s="29">
        <f t="shared" si="974"/>
        <v>123.10469314079423</v>
      </c>
      <c r="AG1998" s="28" t="s">
        <v>10607</v>
      </c>
      <c r="AH1998" s="122">
        <v>459</v>
      </c>
      <c r="AI1998" s="122">
        <v>679</v>
      </c>
      <c r="AJ1998" s="123">
        <f t="shared" si="975"/>
        <v>-220</v>
      </c>
      <c r="AK1998" s="124">
        <f t="shared" si="976"/>
        <v>-32.400589101620028</v>
      </c>
      <c r="AL1998" s="28" t="s">
        <v>10608</v>
      </c>
      <c r="AM1998" s="122">
        <v>270</v>
      </c>
      <c r="AN1998" s="122">
        <v>272</v>
      </c>
      <c r="AO1998" s="123">
        <f t="shared" si="977"/>
        <v>-2</v>
      </c>
      <c r="AP1998" s="29">
        <f t="shared" si="978"/>
        <v>-0.73529411764705876</v>
      </c>
      <c r="AQ1998" s="28" t="s">
        <v>10609</v>
      </c>
      <c r="AR1998" s="122">
        <v>173</v>
      </c>
      <c r="AS1998" s="122">
        <v>174</v>
      </c>
      <c r="AT1998" s="123">
        <f t="shared" si="979"/>
        <v>-1</v>
      </c>
      <c r="AU1998" s="124">
        <f t="shared" si="980"/>
        <v>-0.57471264367816088</v>
      </c>
      <c r="AV1998" s="9" t="s">
        <v>12491</v>
      </c>
      <c r="AX1998" s="129"/>
      <c r="AY1998" s="139"/>
      <c r="AZ1998" s="139"/>
    </row>
    <row r="1999" spans="3:52" ht="50" customHeight="1">
      <c r="C1999" s="52" t="s">
        <v>6317</v>
      </c>
      <c r="D1999" s="130" t="s">
        <v>4585</v>
      </c>
      <c r="E1999" s="131" t="s">
        <v>6373</v>
      </c>
      <c r="F1999" s="132" t="s">
        <v>4586</v>
      </c>
      <c r="G1999" s="125">
        <v>26929.522000000001</v>
      </c>
      <c r="H1999" s="122">
        <v>27434.649000000001</v>
      </c>
      <c r="I1999" s="123">
        <f t="shared" si="989"/>
        <v>-505.12700000000041</v>
      </c>
      <c r="J1999" s="124">
        <f t="shared" si="990"/>
        <v>-1.8412008843269705</v>
      </c>
      <c r="K1999" s="125">
        <v>12824.28</v>
      </c>
      <c r="L1999" s="122">
        <v>13389.61</v>
      </c>
      <c r="M1999" s="123">
        <f t="shared" si="991"/>
        <v>-565.32999999999993</v>
      </c>
      <c r="N1999" s="124">
        <f t="shared" si="993"/>
        <v>-4.2221543420607466</v>
      </c>
      <c r="O1999" s="125">
        <v>2161.8560000000002</v>
      </c>
      <c r="P1999" s="122">
        <v>2160.8229999999999</v>
      </c>
      <c r="Q1999" s="123">
        <f t="shared" si="992"/>
        <v>1.0330000000003565</v>
      </c>
      <c r="R1999" s="124">
        <f t="shared" si="994"/>
        <v>4.7805859156458283E-2</v>
      </c>
      <c r="S1999" s="125">
        <v>11943.386</v>
      </c>
      <c r="T1999" s="122">
        <v>11884.216</v>
      </c>
      <c r="U1999" s="123">
        <f t="shared" si="995"/>
        <v>59.170000000000073</v>
      </c>
      <c r="V1999" s="124">
        <f t="shared" si="996"/>
        <v>0.49788728175253694</v>
      </c>
      <c r="W1999" s="121" t="s">
        <v>6930</v>
      </c>
      <c r="X1999" s="122">
        <v>6740</v>
      </c>
      <c r="Y1999" s="122">
        <v>6473</v>
      </c>
      <c r="Z1999" s="123">
        <f t="shared" si="971"/>
        <v>267</v>
      </c>
      <c r="AA1999" s="124">
        <f t="shared" si="972"/>
        <v>4.1248262011432102</v>
      </c>
      <c r="AB1999" s="28" t="s">
        <v>10610</v>
      </c>
      <c r="AC1999" s="122">
        <v>3293</v>
      </c>
      <c r="AD1999" s="122">
        <v>3491</v>
      </c>
      <c r="AE1999" s="123">
        <f t="shared" si="973"/>
        <v>-198</v>
      </c>
      <c r="AF1999" s="29">
        <f t="shared" si="974"/>
        <v>-5.6717272987682614</v>
      </c>
      <c r="AG1999" s="28" t="s">
        <v>8702</v>
      </c>
      <c r="AH1999" s="122">
        <v>904</v>
      </c>
      <c r="AI1999" s="122">
        <v>886</v>
      </c>
      <c r="AJ1999" s="123">
        <f t="shared" si="975"/>
        <v>18</v>
      </c>
      <c r="AK1999" s="124">
        <f t="shared" si="976"/>
        <v>2.0316027088036117</v>
      </c>
      <c r="AL1999" s="28" t="s">
        <v>10611</v>
      </c>
      <c r="AM1999" s="122">
        <v>517</v>
      </c>
      <c r="AN1999" s="122">
        <v>516</v>
      </c>
      <c r="AO1999" s="123">
        <f t="shared" si="977"/>
        <v>1</v>
      </c>
      <c r="AP1999" s="29">
        <f t="shared" si="978"/>
        <v>0.19379844961240311</v>
      </c>
      <c r="AQ1999" s="28" t="s">
        <v>10612</v>
      </c>
      <c r="AR1999" s="122">
        <v>182</v>
      </c>
      <c r="AS1999" s="122">
        <v>205</v>
      </c>
      <c r="AT1999" s="123">
        <f t="shared" si="979"/>
        <v>-23</v>
      </c>
      <c r="AU1999" s="124">
        <f t="shared" si="980"/>
        <v>-11.219512195121952</v>
      </c>
      <c r="AV1999" s="9" t="s">
        <v>10613</v>
      </c>
      <c r="AX1999" s="129"/>
      <c r="AY1999" s="139"/>
      <c r="AZ1999" s="139"/>
    </row>
    <row r="2000" spans="3:52" ht="50" customHeight="1">
      <c r="C2000" s="52" t="s">
        <v>6317</v>
      </c>
      <c r="D2000" s="130" t="s">
        <v>4587</v>
      </c>
      <c r="E2000" s="131" t="s">
        <v>6373</v>
      </c>
      <c r="F2000" s="132" t="s">
        <v>4588</v>
      </c>
      <c r="G2000" s="125">
        <v>9652.1579999999994</v>
      </c>
      <c r="H2000" s="122">
        <v>11223.159</v>
      </c>
      <c r="I2000" s="123">
        <f t="shared" si="989"/>
        <v>-1571.0010000000002</v>
      </c>
      <c r="J2000" s="124">
        <f t="shared" si="990"/>
        <v>-13.997850337859424</v>
      </c>
      <c r="K2000" s="125">
        <v>5517.7309999999998</v>
      </c>
      <c r="L2000" s="122">
        <v>6353.8959999999997</v>
      </c>
      <c r="M2000" s="123">
        <f t="shared" si="991"/>
        <v>-836.16499999999996</v>
      </c>
      <c r="N2000" s="124">
        <f t="shared" si="993"/>
        <v>-13.159878600468122</v>
      </c>
      <c r="O2000" s="125">
        <v>0.16500000000000001</v>
      </c>
      <c r="P2000" s="122">
        <v>0.16400000000000001</v>
      </c>
      <c r="Q2000" s="123">
        <f t="shared" si="992"/>
        <v>1.0000000000000009E-3</v>
      </c>
      <c r="R2000" s="124">
        <f t="shared" si="994"/>
        <v>0.60975609756097615</v>
      </c>
      <c r="S2000" s="125">
        <v>4134.2619999999997</v>
      </c>
      <c r="T2000" s="122">
        <v>4869.0990000000002</v>
      </c>
      <c r="U2000" s="123">
        <f t="shared" si="995"/>
        <v>-734.83700000000044</v>
      </c>
      <c r="V2000" s="124">
        <f t="shared" si="996"/>
        <v>-15.091847588229371</v>
      </c>
      <c r="W2000" s="121" t="s">
        <v>10614</v>
      </c>
      <c r="X2000" s="122">
        <v>1537</v>
      </c>
      <c r="Y2000" s="122">
        <v>2129</v>
      </c>
      <c r="Z2000" s="123">
        <f t="shared" si="971"/>
        <v>-592</v>
      </c>
      <c r="AA2000" s="124">
        <f t="shared" si="972"/>
        <v>-27.806481916392674</v>
      </c>
      <c r="AB2000" s="28" t="s">
        <v>10615</v>
      </c>
      <c r="AC2000" s="122">
        <v>694</v>
      </c>
      <c r="AD2000" s="122">
        <v>768</v>
      </c>
      <c r="AE2000" s="123">
        <f t="shared" si="973"/>
        <v>-74</v>
      </c>
      <c r="AF2000" s="29">
        <f t="shared" si="974"/>
        <v>-9.6354166666666679</v>
      </c>
      <c r="AG2000" s="28" t="s">
        <v>10616</v>
      </c>
      <c r="AH2000" s="122">
        <v>507</v>
      </c>
      <c r="AI2000" s="122" t="s">
        <v>6494</v>
      </c>
      <c r="AJ2000" s="123">
        <v>507</v>
      </c>
      <c r="AK2000" s="124" t="s">
        <v>11827</v>
      </c>
      <c r="AL2000" s="28" t="s">
        <v>10617</v>
      </c>
      <c r="AM2000" s="122">
        <v>351</v>
      </c>
      <c r="AN2000" s="122">
        <v>307</v>
      </c>
      <c r="AO2000" s="123">
        <f t="shared" si="977"/>
        <v>44</v>
      </c>
      <c r="AP2000" s="29">
        <f t="shared" si="978"/>
        <v>14.332247557003258</v>
      </c>
      <c r="AQ2000" s="28" t="s">
        <v>10618</v>
      </c>
      <c r="AR2000" s="122">
        <v>283</v>
      </c>
      <c r="AS2000" s="122">
        <v>282</v>
      </c>
      <c r="AT2000" s="123">
        <f t="shared" si="979"/>
        <v>1</v>
      </c>
      <c r="AU2000" s="124">
        <f t="shared" si="980"/>
        <v>0.3546099290780142</v>
      </c>
      <c r="AV2000" s="9" t="s">
        <v>12492</v>
      </c>
      <c r="AX2000" s="129"/>
      <c r="AY2000" s="139"/>
      <c r="AZ2000" s="139"/>
    </row>
    <row r="2001" spans="3:52" ht="50" customHeight="1">
      <c r="C2001" s="52" t="s">
        <v>6318</v>
      </c>
      <c r="D2001" s="130" t="s">
        <v>4589</v>
      </c>
      <c r="E2001" s="131" t="s">
        <v>6373</v>
      </c>
      <c r="F2001" s="132" t="s">
        <v>4590</v>
      </c>
      <c r="G2001" s="125">
        <v>7474.55</v>
      </c>
      <c r="H2001" s="122">
        <v>8660.6319999999996</v>
      </c>
      <c r="I2001" s="123">
        <f t="shared" si="989"/>
        <v>-1186.0819999999994</v>
      </c>
      <c r="J2001" s="124">
        <f t="shared" si="990"/>
        <v>-13.695097540225696</v>
      </c>
      <c r="K2001" s="125">
        <v>1219.836</v>
      </c>
      <c r="L2001" s="122">
        <v>2319.8589999999999</v>
      </c>
      <c r="M2001" s="123">
        <f t="shared" si="991"/>
        <v>-1100.0229999999999</v>
      </c>
      <c r="N2001" s="124">
        <f t="shared" si="993"/>
        <v>-47.417666332307263</v>
      </c>
      <c r="O2001" s="125">
        <v>640.40200000000004</v>
      </c>
      <c r="P2001" s="122">
        <v>601.42200000000003</v>
      </c>
      <c r="Q2001" s="123">
        <f t="shared" si="992"/>
        <v>38.980000000000018</v>
      </c>
      <c r="R2001" s="124">
        <f t="shared" si="994"/>
        <v>6.481305971514181</v>
      </c>
      <c r="S2001" s="125">
        <v>5614.3119999999999</v>
      </c>
      <c r="T2001" s="122">
        <v>5739.3509999999997</v>
      </c>
      <c r="U2001" s="123">
        <f t="shared" si="995"/>
        <v>-125.03899999999976</v>
      </c>
      <c r="V2001" s="124">
        <f t="shared" si="996"/>
        <v>-2.1786261199219172</v>
      </c>
      <c r="W2001" s="121" t="s">
        <v>6388</v>
      </c>
      <c r="X2001" s="122">
        <v>3386</v>
      </c>
      <c r="Y2001" s="122">
        <v>3386</v>
      </c>
      <c r="Z2001" s="123">
        <f t="shared" si="971"/>
        <v>0</v>
      </c>
      <c r="AA2001" s="124">
        <f t="shared" si="972"/>
        <v>0</v>
      </c>
      <c r="AB2001" s="28" t="s">
        <v>6561</v>
      </c>
      <c r="AC2001" s="122">
        <v>1028</v>
      </c>
      <c r="AD2001" s="122">
        <v>1258</v>
      </c>
      <c r="AE2001" s="123">
        <f t="shared" si="973"/>
        <v>-230</v>
      </c>
      <c r="AF2001" s="29">
        <f t="shared" si="974"/>
        <v>-18.282988871224166</v>
      </c>
      <c r="AG2001" s="28" t="s">
        <v>10619</v>
      </c>
      <c r="AH2001" s="122">
        <v>253</v>
      </c>
      <c r="AI2001" s="122">
        <v>210</v>
      </c>
      <c r="AJ2001" s="123">
        <f t="shared" si="975"/>
        <v>43</v>
      </c>
      <c r="AK2001" s="124">
        <f t="shared" si="976"/>
        <v>20.476190476190474</v>
      </c>
      <c r="AL2001" s="28" t="s">
        <v>6418</v>
      </c>
      <c r="AM2001" s="122">
        <v>231</v>
      </c>
      <c r="AN2001" s="122">
        <v>231</v>
      </c>
      <c r="AO2001" s="123">
        <f t="shared" si="977"/>
        <v>0</v>
      </c>
      <c r="AP2001" s="29">
        <f t="shared" si="978"/>
        <v>0</v>
      </c>
      <c r="AQ2001" s="28" t="s">
        <v>10620</v>
      </c>
      <c r="AR2001" s="122">
        <v>185</v>
      </c>
      <c r="AS2001" s="122">
        <v>175</v>
      </c>
      <c r="AT2001" s="123">
        <f t="shared" si="979"/>
        <v>10</v>
      </c>
      <c r="AU2001" s="124">
        <f t="shared" si="980"/>
        <v>5.7142857142857144</v>
      </c>
      <c r="AV2001" s="9" t="s">
        <v>12493</v>
      </c>
      <c r="AX2001" s="129"/>
      <c r="AY2001" s="139"/>
      <c r="AZ2001" s="139"/>
    </row>
    <row r="2002" spans="3:52" ht="50" customHeight="1">
      <c r="C2002" s="52" t="s">
        <v>6318</v>
      </c>
      <c r="D2002" s="130" t="s">
        <v>4591</v>
      </c>
      <c r="E2002" s="131" t="s">
        <v>6373</v>
      </c>
      <c r="F2002" s="132" t="s">
        <v>4592</v>
      </c>
      <c r="G2002" s="125">
        <v>9882.7279999999992</v>
      </c>
      <c r="H2002" s="122">
        <v>10188.293</v>
      </c>
      <c r="I2002" s="123">
        <f t="shared" si="989"/>
        <v>-305.56500000000051</v>
      </c>
      <c r="J2002" s="124">
        <f t="shared" si="990"/>
        <v>-2.999177585489547</v>
      </c>
      <c r="K2002" s="125">
        <v>5538.65</v>
      </c>
      <c r="L2002" s="122">
        <v>5948.5709999999999</v>
      </c>
      <c r="M2002" s="123">
        <f t="shared" si="991"/>
        <v>-409.92100000000028</v>
      </c>
      <c r="N2002" s="124">
        <f t="shared" si="993"/>
        <v>-6.8910835896554028</v>
      </c>
      <c r="O2002" s="125">
        <v>943.928</v>
      </c>
      <c r="P2002" s="122">
        <v>942.50800000000004</v>
      </c>
      <c r="Q2002" s="123">
        <f t="shared" si="992"/>
        <v>1.4199999999999591</v>
      </c>
      <c r="R2002" s="124">
        <f t="shared" si="994"/>
        <v>0.15066185114608674</v>
      </c>
      <c r="S2002" s="125">
        <v>3400.15</v>
      </c>
      <c r="T2002" s="122">
        <v>3297.2139999999999</v>
      </c>
      <c r="U2002" s="123">
        <f t="shared" si="995"/>
        <v>102.93600000000015</v>
      </c>
      <c r="V2002" s="124">
        <f t="shared" si="996"/>
        <v>3.1219083747673082</v>
      </c>
      <c r="W2002" s="121" t="s">
        <v>6388</v>
      </c>
      <c r="X2002" s="122">
        <v>2323</v>
      </c>
      <c r="Y2002" s="122">
        <v>2366</v>
      </c>
      <c r="Z2002" s="123">
        <f t="shared" si="971"/>
        <v>-43</v>
      </c>
      <c r="AA2002" s="124">
        <f t="shared" si="972"/>
        <v>-1.8174133558748946</v>
      </c>
      <c r="AB2002" s="28" t="s">
        <v>6418</v>
      </c>
      <c r="AC2002" s="122">
        <v>462</v>
      </c>
      <c r="AD2002" s="122">
        <v>463</v>
      </c>
      <c r="AE2002" s="123">
        <f t="shared" si="973"/>
        <v>-1</v>
      </c>
      <c r="AF2002" s="29">
        <f t="shared" si="974"/>
        <v>-0.21598272138228944</v>
      </c>
      <c r="AG2002" s="28" t="s">
        <v>6441</v>
      </c>
      <c r="AH2002" s="122">
        <v>249</v>
      </c>
      <c r="AI2002" s="122">
        <v>74</v>
      </c>
      <c r="AJ2002" s="123">
        <f t="shared" si="975"/>
        <v>175</v>
      </c>
      <c r="AK2002" s="124">
        <f t="shared" si="976"/>
        <v>236.48648648648648</v>
      </c>
      <c r="AL2002" s="28" t="s">
        <v>10621</v>
      </c>
      <c r="AM2002" s="122">
        <v>211</v>
      </c>
      <c r="AN2002" s="122">
        <v>212</v>
      </c>
      <c r="AO2002" s="123">
        <f t="shared" si="977"/>
        <v>-1</v>
      </c>
      <c r="AP2002" s="29">
        <f t="shared" si="978"/>
        <v>-0.47169811320754718</v>
      </c>
      <c r="AQ2002" s="28" t="s">
        <v>10622</v>
      </c>
      <c r="AR2002" s="122">
        <v>43</v>
      </c>
      <c r="AS2002" s="122">
        <v>43</v>
      </c>
      <c r="AT2002" s="123">
        <f t="shared" si="979"/>
        <v>0</v>
      </c>
      <c r="AU2002" s="124">
        <f t="shared" si="980"/>
        <v>0</v>
      </c>
      <c r="AV2002" s="9" t="s">
        <v>10623</v>
      </c>
      <c r="AX2002" s="129"/>
      <c r="AY2002" s="139"/>
      <c r="AZ2002" s="139"/>
    </row>
    <row r="2003" spans="3:52" ht="50" customHeight="1">
      <c r="C2003" s="52" t="s">
        <v>6319</v>
      </c>
      <c r="D2003" s="130" t="s">
        <v>4593</v>
      </c>
      <c r="E2003" s="131" t="s">
        <v>6373</v>
      </c>
      <c r="F2003" s="132" t="s">
        <v>4594</v>
      </c>
      <c r="G2003" s="125">
        <v>1403.0809999999999</v>
      </c>
      <c r="H2003" s="122">
        <v>1514.925</v>
      </c>
      <c r="I2003" s="123">
        <f t="shared" si="989"/>
        <v>-111.84400000000005</v>
      </c>
      <c r="J2003" s="124">
        <f t="shared" si="990"/>
        <v>-7.3828077297556032</v>
      </c>
      <c r="K2003" s="125">
        <v>1373.6320000000001</v>
      </c>
      <c r="L2003" s="122">
        <v>1505.2080000000001</v>
      </c>
      <c r="M2003" s="123">
        <f t="shared" si="991"/>
        <v>-131.57600000000002</v>
      </c>
      <c r="N2003" s="124">
        <f t="shared" si="993"/>
        <v>-8.7413832506869493</v>
      </c>
      <c r="O2003" s="125" t="s">
        <v>11840</v>
      </c>
      <c r="P2003" s="122" t="s">
        <v>11840</v>
      </c>
      <c r="Q2003" s="123" t="s">
        <v>11839</v>
      </c>
      <c r="R2003" s="124" t="s">
        <v>11840</v>
      </c>
      <c r="S2003" s="125">
        <v>29.449000000000002</v>
      </c>
      <c r="T2003" s="122">
        <v>9.7170000000000005</v>
      </c>
      <c r="U2003" s="123">
        <f t="shared" si="995"/>
        <v>19.731999999999999</v>
      </c>
      <c r="V2003" s="124">
        <f t="shared" si="996"/>
        <v>203.0667901615725</v>
      </c>
      <c r="W2003" s="121" t="s">
        <v>10624</v>
      </c>
      <c r="X2003" s="122">
        <v>25</v>
      </c>
      <c r="Y2003" s="122">
        <v>7</v>
      </c>
      <c r="Z2003" s="123">
        <f t="shared" si="971"/>
        <v>18</v>
      </c>
      <c r="AA2003" s="124">
        <f t="shared" si="972"/>
        <v>257.14285714285717</v>
      </c>
      <c r="AB2003" s="28" t="s">
        <v>10625</v>
      </c>
      <c r="AC2003" s="122">
        <v>3</v>
      </c>
      <c r="AD2003" s="122">
        <v>0</v>
      </c>
      <c r="AE2003" s="123">
        <f t="shared" si="973"/>
        <v>3</v>
      </c>
      <c r="AF2003" s="29" t="e">
        <f t="shared" si="974"/>
        <v>#DIV/0!</v>
      </c>
      <c r="AG2003" s="28" t="s">
        <v>10626</v>
      </c>
      <c r="AH2003" s="122">
        <v>2</v>
      </c>
      <c r="AI2003" s="122">
        <v>2</v>
      </c>
      <c r="AJ2003" s="123">
        <f t="shared" si="975"/>
        <v>0</v>
      </c>
      <c r="AK2003" s="124">
        <f t="shared" si="976"/>
        <v>0</v>
      </c>
      <c r="AL2003" s="28" t="s">
        <v>6421</v>
      </c>
      <c r="AM2003" s="122" t="s">
        <v>6421</v>
      </c>
      <c r="AN2003" s="122" t="s">
        <v>6421</v>
      </c>
      <c r="AO2003" s="123" t="s">
        <v>6421</v>
      </c>
      <c r="AP2003" s="29" t="s">
        <v>6421</v>
      </c>
      <c r="AQ2003" s="28" t="s">
        <v>6421</v>
      </c>
      <c r="AR2003" s="122" t="s">
        <v>6421</v>
      </c>
      <c r="AS2003" s="122" t="s">
        <v>6421</v>
      </c>
      <c r="AT2003" s="123" t="s">
        <v>6421</v>
      </c>
      <c r="AU2003" s="124" t="s">
        <v>6421</v>
      </c>
      <c r="AV2003" s="9" t="s">
        <v>12494</v>
      </c>
      <c r="AX2003" s="129"/>
      <c r="AY2003" s="139"/>
      <c r="AZ2003" s="139"/>
    </row>
    <row r="2004" spans="3:52" ht="50" customHeight="1">
      <c r="C2004" s="52" t="s">
        <v>6319</v>
      </c>
      <c r="D2004" s="130" t="s">
        <v>4595</v>
      </c>
      <c r="E2004" s="131" t="s">
        <v>6373</v>
      </c>
      <c r="F2004" s="132" t="s">
        <v>4596</v>
      </c>
      <c r="G2004" s="125">
        <v>2412.9830000000002</v>
      </c>
      <c r="H2004" s="122">
        <v>2444.86</v>
      </c>
      <c r="I2004" s="123">
        <f t="shared" si="989"/>
        <v>-31.876999999999953</v>
      </c>
      <c r="J2004" s="124">
        <f t="shared" si="990"/>
        <v>-1.3038374385445364</v>
      </c>
      <c r="K2004" s="125">
        <v>1988.8710000000001</v>
      </c>
      <c r="L2004" s="122">
        <v>2008.8050000000001</v>
      </c>
      <c r="M2004" s="123">
        <f t="shared" si="991"/>
        <v>-19.933999999999969</v>
      </c>
      <c r="N2004" s="124">
        <f t="shared" si="993"/>
        <v>-0.99233126162071328</v>
      </c>
      <c r="O2004" s="125">
        <v>0.35099999999999998</v>
      </c>
      <c r="P2004" s="122">
        <v>0.35099999999999998</v>
      </c>
      <c r="Q2004" s="123">
        <f t="shared" si="992"/>
        <v>0</v>
      </c>
      <c r="R2004" s="124">
        <f t="shared" si="994"/>
        <v>0</v>
      </c>
      <c r="S2004" s="125">
        <v>423.76100000000002</v>
      </c>
      <c r="T2004" s="122">
        <v>435.70400000000001</v>
      </c>
      <c r="U2004" s="123">
        <f t="shared" si="995"/>
        <v>-11.942999999999984</v>
      </c>
      <c r="V2004" s="124">
        <f t="shared" si="996"/>
        <v>-2.7410811009309031</v>
      </c>
      <c r="W2004" s="121" t="s">
        <v>10627</v>
      </c>
      <c r="X2004" s="122">
        <v>351</v>
      </c>
      <c r="Y2004" s="122">
        <v>351</v>
      </c>
      <c r="Z2004" s="123">
        <f t="shared" si="971"/>
        <v>0</v>
      </c>
      <c r="AA2004" s="124">
        <f t="shared" si="972"/>
        <v>0</v>
      </c>
      <c r="AB2004" s="28" t="s">
        <v>10628</v>
      </c>
      <c r="AC2004" s="122">
        <v>41</v>
      </c>
      <c r="AD2004" s="122">
        <v>42</v>
      </c>
      <c r="AE2004" s="123">
        <f t="shared" si="973"/>
        <v>-1</v>
      </c>
      <c r="AF2004" s="29">
        <f t="shared" si="974"/>
        <v>-2.3809523809523809</v>
      </c>
      <c r="AG2004" s="28" t="s">
        <v>10629</v>
      </c>
      <c r="AH2004" s="122">
        <v>32</v>
      </c>
      <c r="AI2004" s="122">
        <v>43</v>
      </c>
      <c r="AJ2004" s="123">
        <f t="shared" si="975"/>
        <v>-11</v>
      </c>
      <c r="AK2004" s="124">
        <f t="shared" si="976"/>
        <v>-25.581395348837212</v>
      </c>
      <c r="AL2004" s="28" t="s">
        <v>6421</v>
      </c>
      <c r="AM2004" s="122" t="s">
        <v>6421</v>
      </c>
      <c r="AN2004" s="122" t="s">
        <v>6421</v>
      </c>
      <c r="AO2004" s="123" t="s">
        <v>6421</v>
      </c>
      <c r="AP2004" s="29" t="s">
        <v>6421</v>
      </c>
      <c r="AQ2004" s="28" t="s">
        <v>6421</v>
      </c>
      <c r="AR2004" s="122" t="s">
        <v>6421</v>
      </c>
      <c r="AS2004" s="122" t="s">
        <v>6421</v>
      </c>
      <c r="AT2004" s="123" t="s">
        <v>6421</v>
      </c>
      <c r="AU2004" s="124" t="s">
        <v>6421</v>
      </c>
      <c r="AV2004" s="9" t="s">
        <v>12495</v>
      </c>
      <c r="AX2004" s="129"/>
      <c r="AY2004" s="139"/>
      <c r="AZ2004" s="139"/>
    </row>
    <row r="2005" spans="3:52" ht="50" customHeight="1">
      <c r="C2005" s="52" t="s">
        <v>6319</v>
      </c>
      <c r="D2005" s="130" t="s">
        <v>4597</v>
      </c>
      <c r="E2005" s="131" t="s">
        <v>6373</v>
      </c>
      <c r="F2005" s="132" t="s">
        <v>4598</v>
      </c>
      <c r="G2005" s="125">
        <v>2389.7550000000001</v>
      </c>
      <c r="H2005" s="122">
        <v>2608.241</v>
      </c>
      <c r="I2005" s="123">
        <f t="shared" si="989"/>
        <v>-218.48599999999988</v>
      </c>
      <c r="J2005" s="124">
        <f t="shared" si="990"/>
        <v>-8.376756595728688</v>
      </c>
      <c r="K2005" s="125">
        <v>1412.633</v>
      </c>
      <c r="L2005" s="122">
        <v>1525.421</v>
      </c>
      <c r="M2005" s="123">
        <f t="shared" si="991"/>
        <v>-112.78800000000001</v>
      </c>
      <c r="N2005" s="124">
        <f t="shared" si="993"/>
        <v>-7.3938932268534403</v>
      </c>
      <c r="O2005" s="125">
        <v>42.619</v>
      </c>
      <c r="P2005" s="122">
        <v>50.195</v>
      </c>
      <c r="Q2005" s="123">
        <f t="shared" si="992"/>
        <v>-7.5760000000000005</v>
      </c>
      <c r="R2005" s="124">
        <f t="shared" si="994"/>
        <v>-15.093136766610222</v>
      </c>
      <c r="S2005" s="125">
        <v>934.50300000000004</v>
      </c>
      <c r="T2005" s="122">
        <v>1032.625</v>
      </c>
      <c r="U2005" s="123">
        <f t="shared" si="995"/>
        <v>-98.121999999999957</v>
      </c>
      <c r="V2005" s="124">
        <f t="shared" si="996"/>
        <v>-9.5021910180365534</v>
      </c>
      <c r="W2005" s="121" t="s">
        <v>6959</v>
      </c>
      <c r="X2005" s="122">
        <v>419</v>
      </c>
      <c r="Y2005" s="122">
        <v>548</v>
      </c>
      <c r="Z2005" s="123">
        <f t="shared" si="971"/>
        <v>-129</v>
      </c>
      <c r="AA2005" s="124">
        <f t="shared" si="972"/>
        <v>-23.540145985401459</v>
      </c>
      <c r="AB2005" s="28" t="s">
        <v>10630</v>
      </c>
      <c r="AC2005" s="122">
        <v>315</v>
      </c>
      <c r="AD2005" s="122">
        <v>273</v>
      </c>
      <c r="AE2005" s="123">
        <f t="shared" si="973"/>
        <v>42</v>
      </c>
      <c r="AF2005" s="29">
        <f t="shared" si="974"/>
        <v>15.384615384615385</v>
      </c>
      <c r="AG2005" s="28" t="s">
        <v>6467</v>
      </c>
      <c r="AH2005" s="122">
        <v>171</v>
      </c>
      <c r="AI2005" s="122">
        <v>181</v>
      </c>
      <c r="AJ2005" s="123">
        <f t="shared" si="975"/>
        <v>-10</v>
      </c>
      <c r="AK2005" s="124">
        <f t="shared" si="976"/>
        <v>-5.5248618784530388</v>
      </c>
      <c r="AL2005" s="28" t="s">
        <v>10631</v>
      </c>
      <c r="AM2005" s="122">
        <v>19</v>
      </c>
      <c r="AN2005" s="122">
        <v>19</v>
      </c>
      <c r="AO2005" s="123">
        <f t="shared" si="977"/>
        <v>0</v>
      </c>
      <c r="AP2005" s="29">
        <f t="shared" si="978"/>
        <v>0</v>
      </c>
      <c r="AQ2005" s="28" t="s">
        <v>10603</v>
      </c>
      <c r="AR2005" s="122">
        <v>11</v>
      </c>
      <c r="AS2005" s="122">
        <v>11</v>
      </c>
      <c r="AT2005" s="123">
        <f t="shared" si="979"/>
        <v>0</v>
      </c>
      <c r="AU2005" s="124">
        <f t="shared" si="980"/>
        <v>0</v>
      </c>
      <c r="AV2005" s="9" t="s">
        <v>12496</v>
      </c>
      <c r="AX2005" s="129"/>
      <c r="AY2005" s="139"/>
      <c r="AZ2005" s="139"/>
    </row>
    <row r="2006" spans="3:52" ht="50" customHeight="1">
      <c r="C2006" s="52" t="s">
        <v>6319</v>
      </c>
      <c r="D2006" s="130" t="s">
        <v>4599</v>
      </c>
      <c r="E2006" s="131" t="s">
        <v>6373</v>
      </c>
      <c r="F2006" s="132" t="s">
        <v>4600</v>
      </c>
      <c r="G2006" s="125">
        <v>4287.6130000000003</v>
      </c>
      <c r="H2006" s="122">
        <v>5011.6790000000001</v>
      </c>
      <c r="I2006" s="123">
        <f t="shared" si="989"/>
        <v>-724.0659999999998</v>
      </c>
      <c r="J2006" s="124">
        <f t="shared" si="990"/>
        <v>-14.447573358150029</v>
      </c>
      <c r="K2006" s="125">
        <v>1323.711</v>
      </c>
      <c r="L2006" s="122">
        <v>2184.6179999999999</v>
      </c>
      <c r="M2006" s="123">
        <f t="shared" si="991"/>
        <v>-860.90699999999993</v>
      </c>
      <c r="N2006" s="124">
        <f t="shared" si="993"/>
        <v>-39.407667610538773</v>
      </c>
      <c r="O2006" s="125">
        <v>46.789000000000001</v>
      </c>
      <c r="P2006" s="122">
        <v>46.789000000000001</v>
      </c>
      <c r="Q2006" s="123">
        <f t="shared" si="992"/>
        <v>0</v>
      </c>
      <c r="R2006" s="124">
        <f t="shared" si="994"/>
        <v>0</v>
      </c>
      <c r="S2006" s="125">
        <v>2917.1129999999998</v>
      </c>
      <c r="T2006" s="122">
        <v>2780.2719999999999</v>
      </c>
      <c r="U2006" s="123">
        <f t="shared" si="995"/>
        <v>136.84099999999989</v>
      </c>
      <c r="V2006" s="124">
        <f t="shared" si="996"/>
        <v>4.9218565665517584</v>
      </c>
      <c r="W2006" s="121" t="s">
        <v>10589</v>
      </c>
      <c r="X2006" s="122">
        <v>2503</v>
      </c>
      <c r="Y2006" s="122">
        <v>2472</v>
      </c>
      <c r="Z2006" s="123">
        <f t="shared" si="971"/>
        <v>31</v>
      </c>
      <c r="AA2006" s="124">
        <f t="shared" si="972"/>
        <v>1.2540453074433657</v>
      </c>
      <c r="AB2006" s="28" t="s">
        <v>6467</v>
      </c>
      <c r="AC2006" s="122">
        <v>201</v>
      </c>
      <c r="AD2006" s="122">
        <v>201</v>
      </c>
      <c r="AE2006" s="123">
        <f t="shared" si="973"/>
        <v>0</v>
      </c>
      <c r="AF2006" s="29">
        <f t="shared" si="974"/>
        <v>0</v>
      </c>
      <c r="AG2006" s="28" t="s">
        <v>10632</v>
      </c>
      <c r="AH2006" s="122">
        <v>123</v>
      </c>
      <c r="AI2006" s="122" t="s">
        <v>6494</v>
      </c>
      <c r="AJ2006" s="123">
        <v>123</v>
      </c>
      <c r="AK2006" s="124" t="s">
        <v>11832</v>
      </c>
      <c r="AL2006" s="28" t="s">
        <v>7493</v>
      </c>
      <c r="AM2006" s="122">
        <v>41</v>
      </c>
      <c r="AN2006" s="122">
        <v>56</v>
      </c>
      <c r="AO2006" s="123">
        <f t="shared" si="977"/>
        <v>-15</v>
      </c>
      <c r="AP2006" s="29">
        <f t="shared" si="978"/>
        <v>-26.785714285714285</v>
      </c>
      <c r="AQ2006" s="28" t="s">
        <v>10633</v>
      </c>
      <c r="AR2006" s="122">
        <v>30</v>
      </c>
      <c r="AS2006" s="122">
        <v>30</v>
      </c>
      <c r="AT2006" s="123">
        <f t="shared" si="979"/>
        <v>0</v>
      </c>
      <c r="AU2006" s="124">
        <f t="shared" si="980"/>
        <v>0</v>
      </c>
      <c r="AV2006" s="9" t="s">
        <v>12497</v>
      </c>
      <c r="AX2006" s="129"/>
      <c r="AY2006" s="139"/>
      <c r="AZ2006" s="139"/>
    </row>
    <row r="2007" spans="3:52" ht="50" customHeight="1">
      <c r="C2007" s="52" t="s">
        <v>6319</v>
      </c>
      <c r="D2007" s="130" t="s">
        <v>4601</v>
      </c>
      <c r="E2007" s="131" t="s">
        <v>6373</v>
      </c>
      <c r="F2007" s="132" t="s">
        <v>4602</v>
      </c>
      <c r="G2007" s="125">
        <v>4648.7820000000002</v>
      </c>
      <c r="H2007" s="122">
        <v>5125.9660000000003</v>
      </c>
      <c r="I2007" s="123">
        <f t="shared" si="989"/>
        <v>-477.1840000000002</v>
      </c>
      <c r="J2007" s="124">
        <f t="shared" si="990"/>
        <v>-9.3091526553238975</v>
      </c>
      <c r="K2007" s="125">
        <v>2677.6979999999999</v>
      </c>
      <c r="L2007" s="122">
        <v>3093.5369999999998</v>
      </c>
      <c r="M2007" s="123">
        <f t="shared" si="991"/>
        <v>-415.83899999999994</v>
      </c>
      <c r="N2007" s="124">
        <f t="shared" si="993"/>
        <v>-13.442186080205278</v>
      </c>
      <c r="O2007" s="125">
        <v>315.03300000000002</v>
      </c>
      <c r="P2007" s="122">
        <v>314.46800000000002</v>
      </c>
      <c r="Q2007" s="123">
        <f t="shared" si="992"/>
        <v>0.56499999999999773</v>
      </c>
      <c r="R2007" s="124">
        <f t="shared" si="994"/>
        <v>0.17966851953139831</v>
      </c>
      <c r="S2007" s="125">
        <v>1656.0509999999999</v>
      </c>
      <c r="T2007" s="122">
        <v>1717.961</v>
      </c>
      <c r="U2007" s="123">
        <f t="shared" si="995"/>
        <v>-61.910000000000082</v>
      </c>
      <c r="V2007" s="124">
        <f t="shared" si="996"/>
        <v>-3.6036906542115963</v>
      </c>
      <c r="W2007" s="121" t="s">
        <v>6526</v>
      </c>
      <c r="X2007" s="122">
        <v>924</v>
      </c>
      <c r="Y2007" s="122">
        <v>1006</v>
      </c>
      <c r="Z2007" s="123">
        <f t="shared" ref="Z2007:Z2051" si="997">X2007-Y2007</f>
        <v>-82</v>
      </c>
      <c r="AA2007" s="124">
        <f t="shared" ref="AA2007:AA2051" si="998">Z2007/Y2007*100</f>
        <v>-8.1510934393638177</v>
      </c>
      <c r="AB2007" s="28" t="s">
        <v>6388</v>
      </c>
      <c r="AC2007" s="122">
        <v>341</v>
      </c>
      <c r="AD2007" s="122">
        <v>300</v>
      </c>
      <c r="AE2007" s="123">
        <f t="shared" ref="AE2007:AE2051" si="999">AC2007-AD2007</f>
        <v>41</v>
      </c>
      <c r="AF2007" s="29">
        <f t="shared" ref="AF2007:AF2051" si="1000">AE2007/AD2007*100</f>
        <v>13.666666666666666</v>
      </c>
      <c r="AG2007" s="28" t="s">
        <v>6451</v>
      </c>
      <c r="AH2007" s="122">
        <v>207</v>
      </c>
      <c r="AI2007" s="122">
        <v>227</v>
      </c>
      <c r="AJ2007" s="123">
        <f t="shared" ref="AJ2007:AJ2051" si="1001">AH2007-AI2007</f>
        <v>-20</v>
      </c>
      <c r="AK2007" s="124">
        <f t="shared" ref="AK2007:AK2051" si="1002">AJ2007/AI2007*100</f>
        <v>-8.8105726872246706</v>
      </c>
      <c r="AL2007" s="28" t="s">
        <v>10634</v>
      </c>
      <c r="AM2007" s="122">
        <v>176</v>
      </c>
      <c r="AN2007" s="122">
        <v>177</v>
      </c>
      <c r="AO2007" s="123">
        <f t="shared" ref="AO2007:AO2051" si="1003">AM2007-AN2007</f>
        <v>-1</v>
      </c>
      <c r="AP2007" s="29">
        <f t="shared" ref="AP2007:AP2051" si="1004">AO2007/AN2007*100</f>
        <v>-0.56497175141242939</v>
      </c>
      <c r="AQ2007" s="28" t="s">
        <v>10635</v>
      </c>
      <c r="AR2007" s="122">
        <v>3</v>
      </c>
      <c r="AS2007" s="122">
        <v>6</v>
      </c>
      <c r="AT2007" s="123">
        <f t="shared" ref="AT2007:AT2051" si="1005">AR2007-AS2007</f>
        <v>-3</v>
      </c>
      <c r="AU2007" s="124">
        <f t="shared" ref="AU2007:AU2051" si="1006">AT2007/AS2007*100</f>
        <v>-50</v>
      </c>
      <c r="AV2007" s="9" t="s">
        <v>12498</v>
      </c>
      <c r="AX2007" s="129"/>
      <c r="AY2007" s="139"/>
      <c r="AZ2007" s="139"/>
    </row>
    <row r="2008" spans="3:52" ht="50" customHeight="1">
      <c r="C2008" s="52" t="s">
        <v>6319</v>
      </c>
      <c r="D2008" s="130" t="s">
        <v>4603</v>
      </c>
      <c r="E2008" s="131" t="s">
        <v>6373</v>
      </c>
      <c r="F2008" s="132" t="s">
        <v>4604</v>
      </c>
      <c r="G2008" s="125">
        <v>2661.884</v>
      </c>
      <c r="H2008" s="122">
        <v>2857.154</v>
      </c>
      <c r="I2008" s="123">
        <f t="shared" si="989"/>
        <v>-195.26999999999998</v>
      </c>
      <c r="J2008" s="124">
        <f t="shared" si="990"/>
        <v>-6.8344233457489505</v>
      </c>
      <c r="K2008" s="125">
        <v>1262.405</v>
      </c>
      <c r="L2008" s="122">
        <v>1495.068</v>
      </c>
      <c r="M2008" s="123">
        <f t="shared" si="991"/>
        <v>-232.66300000000001</v>
      </c>
      <c r="N2008" s="124">
        <f t="shared" si="993"/>
        <v>-15.562034636551649</v>
      </c>
      <c r="O2008" s="125">
        <v>216.46799999999999</v>
      </c>
      <c r="P2008" s="122">
        <v>215.99799999999999</v>
      </c>
      <c r="Q2008" s="123">
        <f t="shared" si="992"/>
        <v>0.46999999999999886</v>
      </c>
      <c r="R2008" s="124">
        <f t="shared" si="994"/>
        <v>0.21759460735747502</v>
      </c>
      <c r="S2008" s="125">
        <v>1183.011</v>
      </c>
      <c r="T2008" s="122">
        <v>1146.088</v>
      </c>
      <c r="U2008" s="123">
        <f t="shared" si="995"/>
        <v>36.923000000000002</v>
      </c>
      <c r="V2008" s="124">
        <f t="shared" si="996"/>
        <v>3.2216548816495774</v>
      </c>
      <c r="W2008" s="121" t="s">
        <v>10636</v>
      </c>
      <c r="X2008" s="122">
        <v>714</v>
      </c>
      <c r="Y2008" s="122">
        <v>664</v>
      </c>
      <c r="Z2008" s="123">
        <f t="shared" si="997"/>
        <v>50</v>
      </c>
      <c r="AA2008" s="124">
        <f t="shared" si="998"/>
        <v>7.5301204819277112</v>
      </c>
      <c r="AB2008" s="28" t="s">
        <v>10637</v>
      </c>
      <c r="AC2008" s="122">
        <v>287</v>
      </c>
      <c r="AD2008" s="122">
        <v>319</v>
      </c>
      <c r="AE2008" s="123">
        <f t="shared" si="999"/>
        <v>-32</v>
      </c>
      <c r="AF2008" s="29">
        <f t="shared" si="1000"/>
        <v>-10.031347962382444</v>
      </c>
      <c r="AG2008" s="28" t="s">
        <v>10638</v>
      </c>
      <c r="AH2008" s="122">
        <v>74</v>
      </c>
      <c r="AI2008" s="122">
        <v>54</v>
      </c>
      <c r="AJ2008" s="123">
        <f t="shared" si="1001"/>
        <v>20</v>
      </c>
      <c r="AK2008" s="124">
        <f t="shared" si="1002"/>
        <v>37.037037037037038</v>
      </c>
      <c r="AL2008" s="28" t="s">
        <v>10639</v>
      </c>
      <c r="AM2008" s="122">
        <v>38</v>
      </c>
      <c r="AN2008" s="122">
        <v>39</v>
      </c>
      <c r="AO2008" s="123">
        <f t="shared" si="1003"/>
        <v>-1</v>
      </c>
      <c r="AP2008" s="29">
        <f t="shared" si="1004"/>
        <v>-2.5641025641025639</v>
      </c>
      <c r="AQ2008" s="28" t="s">
        <v>10640</v>
      </c>
      <c r="AR2008" s="122">
        <v>34</v>
      </c>
      <c r="AS2008" s="122">
        <v>34</v>
      </c>
      <c r="AT2008" s="123">
        <f t="shared" si="1005"/>
        <v>0</v>
      </c>
      <c r="AU2008" s="124">
        <f t="shared" si="1006"/>
        <v>0</v>
      </c>
      <c r="AV2008" s="9" t="s">
        <v>10641</v>
      </c>
      <c r="AX2008" s="129"/>
      <c r="AY2008" s="139"/>
      <c r="AZ2008" s="139"/>
    </row>
    <row r="2009" spans="3:52" ht="50" customHeight="1">
      <c r="C2009" s="52" t="s">
        <v>6319</v>
      </c>
      <c r="D2009" s="130" t="s">
        <v>4605</v>
      </c>
      <c r="E2009" s="131" t="s">
        <v>6373</v>
      </c>
      <c r="F2009" s="132" t="s">
        <v>4606</v>
      </c>
      <c r="G2009" s="125">
        <v>5859.0309999999999</v>
      </c>
      <c r="H2009" s="122">
        <v>5897.24</v>
      </c>
      <c r="I2009" s="123">
        <f t="shared" si="989"/>
        <v>-38.208999999999833</v>
      </c>
      <c r="J2009" s="124">
        <f t="shared" si="990"/>
        <v>-0.6479132611187578</v>
      </c>
      <c r="K2009" s="125">
        <v>2296.6170000000002</v>
      </c>
      <c r="L2009" s="122">
        <v>2372.712</v>
      </c>
      <c r="M2009" s="123">
        <f t="shared" si="991"/>
        <v>-76.0949999999998</v>
      </c>
      <c r="N2009" s="124">
        <f t="shared" si="993"/>
        <v>-3.2070896088526464</v>
      </c>
      <c r="O2009" s="125">
        <v>571.33900000000006</v>
      </c>
      <c r="P2009" s="122">
        <v>569.80799999999999</v>
      </c>
      <c r="Q2009" s="123">
        <f t="shared" si="992"/>
        <v>1.5310000000000628</v>
      </c>
      <c r="R2009" s="124">
        <f t="shared" si="994"/>
        <v>0.268686996321579</v>
      </c>
      <c r="S2009" s="125">
        <v>2991.0749999999998</v>
      </c>
      <c r="T2009" s="122">
        <v>2954.72</v>
      </c>
      <c r="U2009" s="123">
        <f t="shared" si="995"/>
        <v>36.355000000000018</v>
      </c>
      <c r="V2009" s="124">
        <f t="shared" si="996"/>
        <v>1.2304042345806039</v>
      </c>
      <c r="W2009" s="121" t="s">
        <v>6930</v>
      </c>
      <c r="X2009" s="122">
        <v>1557</v>
      </c>
      <c r="Y2009" s="122">
        <v>1541</v>
      </c>
      <c r="Z2009" s="123">
        <f t="shared" si="997"/>
        <v>16</v>
      </c>
      <c r="AA2009" s="124">
        <f t="shared" si="998"/>
        <v>1.0382868267358858</v>
      </c>
      <c r="AB2009" s="28" t="s">
        <v>7591</v>
      </c>
      <c r="AC2009" s="122">
        <v>597</v>
      </c>
      <c r="AD2009" s="122">
        <v>517</v>
      </c>
      <c r="AE2009" s="123">
        <f t="shared" si="999"/>
        <v>80</v>
      </c>
      <c r="AF2009" s="29">
        <f t="shared" si="1000"/>
        <v>15.473887814313347</v>
      </c>
      <c r="AG2009" s="28" t="s">
        <v>7354</v>
      </c>
      <c r="AH2009" s="122">
        <v>485</v>
      </c>
      <c r="AI2009" s="122">
        <v>554</v>
      </c>
      <c r="AJ2009" s="123">
        <f t="shared" si="1001"/>
        <v>-69</v>
      </c>
      <c r="AK2009" s="124">
        <f t="shared" si="1002"/>
        <v>-12.454873646209386</v>
      </c>
      <c r="AL2009" s="28" t="s">
        <v>10642</v>
      </c>
      <c r="AM2009" s="122">
        <v>108</v>
      </c>
      <c r="AN2009" s="122">
        <v>109</v>
      </c>
      <c r="AO2009" s="123">
        <f t="shared" si="1003"/>
        <v>-1</v>
      </c>
      <c r="AP2009" s="29">
        <f t="shared" si="1004"/>
        <v>-0.91743119266055051</v>
      </c>
      <c r="AQ2009" s="28" t="s">
        <v>10643</v>
      </c>
      <c r="AR2009" s="122">
        <v>95</v>
      </c>
      <c r="AS2009" s="122">
        <v>82</v>
      </c>
      <c r="AT2009" s="123">
        <f t="shared" si="1005"/>
        <v>13</v>
      </c>
      <c r="AU2009" s="124">
        <f t="shared" si="1006"/>
        <v>15.853658536585366</v>
      </c>
      <c r="AV2009" s="9" t="s">
        <v>10644</v>
      </c>
      <c r="AX2009" s="129"/>
      <c r="AY2009" s="139"/>
      <c r="AZ2009" s="139"/>
    </row>
    <row r="2010" spans="3:52" ht="50" customHeight="1">
      <c r="C2010" s="52" t="s">
        <v>6319</v>
      </c>
      <c r="D2010" s="130" t="s">
        <v>4607</v>
      </c>
      <c r="E2010" s="131" t="s">
        <v>6373</v>
      </c>
      <c r="F2010" s="132" t="s">
        <v>4608</v>
      </c>
      <c r="G2010" s="125">
        <v>4678.1499999999996</v>
      </c>
      <c r="H2010" s="122">
        <v>5449.8860000000004</v>
      </c>
      <c r="I2010" s="123">
        <f t="shared" si="989"/>
        <v>-771.73600000000079</v>
      </c>
      <c r="J2010" s="124">
        <f t="shared" si="990"/>
        <v>-14.16058978114406</v>
      </c>
      <c r="K2010" s="125">
        <v>2355.1289999999999</v>
      </c>
      <c r="L2010" s="122">
        <v>3112.5079999999998</v>
      </c>
      <c r="M2010" s="123">
        <f t="shared" si="991"/>
        <v>-757.37899999999991</v>
      </c>
      <c r="N2010" s="124">
        <f t="shared" si="993"/>
        <v>-24.333399303712632</v>
      </c>
      <c r="O2010" s="125">
        <v>21.512</v>
      </c>
      <c r="P2010" s="122">
        <v>21.512</v>
      </c>
      <c r="Q2010" s="123">
        <f t="shared" si="992"/>
        <v>0</v>
      </c>
      <c r="R2010" s="124">
        <f t="shared" si="994"/>
        <v>0</v>
      </c>
      <c r="S2010" s="125">
        <v>2301.509</v>
      </c>
      <c r="T2010" s="122">
        <v>2315.866</v>
      </c>
      <c r="U2010" s="123">
        <f t="shared" si="995"/>
        <v>-14.356999999999971</v>
      </c>
      <c r="V2010" s="124">
        <f t="shared" si="996"/>
        <v>-0.61994087740827708</v>
      </c>
      <c r="W2010" s="121" t="s">
        <v>8937</v>
      </c>
      <c r="X2010" s="122">
        <v>1660</v>
      </c>
      <c r="Y2010" s="122">
        <v>1660</v>
      </c>
      <c r="Z2010" s="123">
        <f t="shared" si="997"/>
        <v>0</v>
      </c>
      <c r="AA2010" s="124">
        <f t="shared" si="998"/>
        <v>0</v>
      </c>
      <c r="AB2010" s="28" t="s">
        <v>7333</v>
      </c>
      <c r="AC2010" s="122">
        <v>311</v>
      </c>
      <c r="AD2010" s="122">
        <v>311</v>
      </c>
      <c r="AE2010" s="123">
        <f t="shared" si="999"/>
        <v>0</v>
      </c>
      <c r="AF2010" s="29">
        <f t="shared" si="1000"/>
        <v>0</v>
      </c>
      <c r="AG2010" s="28" t="s">
        <v>10645</v>
      </c>
      <c r="AH2010" s="122">
        <v>220</v>
      </c>
      <c r="AI2010" s="122">
        <v>220</v>
      </c>
      <c r="AJ2010" s="123">
        <f t="shared" si="1001"/>
        <v>0</v>
      </c>
      <c r="AK2010" s="124">
        <f t="shared" si="1002"/>
        <v>0</v>
      </c>
      <c r="AL2010" s="28" t="s">
        <v>10646</v>
      </c>
      <c r="AM2010" s="122">
        <v>25</v>
      </c>
      <c r="AN2010" s="122">
        <v>20</v>
      </c>
      <c r="AO2010" s="123">
        <f t="shared" si="1003"/>
        <v>5</v>
      </c>
      <c r="AP2010" s="29">
        <f t="shared" si="1004"/>
        <v>25</v>
      </c>
      <c r="AQ2010" s="28" t="s">
        <v>6467</v>
      </c>
      <c r="AR2010" s="122">
        <v>23</v>
      </c>
      <c r="AS2010" s="122">
        <v>25</v>
      </c>
      <c r="AT2010" s="123">
        <f t="shared" si="1005"/>
        <v>-2</v>
      </c>
      <c r="AU2010" s="124">
        <f t="shared" si="1006"/>
        <v>-8</v>
      </c>
      <c r="AV2010" s="9" t="s">
        <v>12499</v>
      </c>
      <c r="AX2010" s="129"/>
      <c r="AY2010" s="139"/>
      <c r="AZ2010" s="139"/>
    </row>
    <row r="2011" spans="3:52" ht="50" customHeight="1">
      <c r="C2011" s="52" t="s">
        <v>6319</v>
      </c>
      <c r="D2011" s="130" t="s">
        <v>4609</v>
      </c>
      <c r="E2011" s="131" t="s">
        <v>6373</v>
      </c>
      <c r="F2011" s="132" t="s">
        <v>4610</v>
      </c>
      <c r="G2011" s="125">
        <v>10263.978999999999</v>
      </c>
      <c r="H2011" s="122">
        <v>11499.287</v>
      </c>
      <c r="I2011" s="123">
        <f t="shared" si="989"/>
        <v>-1235.3080000000009</v>
      </c>
      <c r="J2011" s="124">
        <f t="shared" si="990"/>
        <v>-10.742474729085384</v>
      </c>
      <c r="K2011" s="125">
        <v>4799.7209999999995</v>
      </c>
      <c r="L2011" s="122">
        <v>4971.3220000000001</v>
      </c>
      <c r="M2011" s="123">
        <f t="shared" si="991"/>
        <v>-171.60100000000057</v>
      </c>
      <c r="N2011" s="124">
        <f t="shared" si="993"/>
        <v>-3.4518182487475277</v>
      </c>
      <c r="O2011" s="125">
        <v>23.134</v>
      </c>
      <c r="P2011" s="122">
        <v>920.45899999999995</v>
      </c>
      <c r="Q2011" s="123">
        <f t="shared" si="992"/>
        <v>-897.32499999999993</v>
      </c>
      <c r="R2011" s="124">
        <f t="shared" si="994"/>
        <v>-97.486688706395398</v>
      </c>
      <c r="S2011" s="125">
        <v>5441.1239999999998</v>
      </c>
      <c r="T2011" s="122">
        <v>5607.5060000000003</v>
      </c>
      <c r="U2011" s="123">
        <f t="shared" si="995"/>
        <v>-166.38200000000052</v>
      </c>
      <c r="V2011" s="124">
        <f t="shared" si="996"/>
        <v>-2.9671301287952345</v>
      </c>
      <c r="W2011" s="121" t="s">
        <v>10647</v>
      </c>
      <c r="X2011" s="122">
        <v>1537.357</v>
      </c>
      <c r="Y2011" s="122">
        <v>1697.6120000000001</v>
      </c>
      <c r="Z2011" s="123">
        <f t="shared" si="997"/>
        <v>-160.25500000000011</v>
      </c>
      <c r="AA2011" s="124">
        <f t="shared" si="998"/>
        <v>-9.4400251647608577</v>
      </c>
      <c r="AB2011" s="28" t="s">
        <v>6831</v>
      </c>
      <c r="AC2011" s="122">
        <v>1281.1479999999999</v>
      </c>
      <c r="AD2011" s="122">
        <v>1277.3019999999999</v>
      </c>
      <c r="AE2011" s="123">
        <f t="shared" si="999"/>
        <v>3.8460000000000036</v>
      </c>
      <c r="AF2011" s="29">
        <f t="shared" si="1000"/>
        <v>0.30110341955152375</v>
      </c>
      <c r="AG2011" s="28" t="s">
        <v>10648</v>
      </c>
      <c r="AH2011" s="122">
        <v>648.30999999999995</v>
      </c>
      <c r="AI2011" s="122">
        <v>644.26300000000003</v>
      </c>
      <c r="AJ2011" s="123">
        <f t="shared" si="1001"/>
        <v>4.0469999999999118</v>
      </c>
      <c r="AK2011" s="124">
        <f t="shared" si="1002"/>
        <v>0.62815961804417009</v>
      </c>
      <c r="AL2011" s="28" t="s">
        <v>8223</v>
      </c>
      <c r="AM2011" s="122">
        <v>416.322</v>
      </c>
      <c r="AN2011" s="122">
        <v>371.4</v>
      </c>
      <c r="AO2011" s="123">
        <f t="shared" si="1003"/>
        <v>44.922000000000025</v>
      </c>
      <c r="AP2011" s="29">
        <f t="shared" si="1004"/>
        <v>12.09531502423264</v>
      </c>
      <c r="AQ2011" s="28" t="s">
        <v>10649</v>
      </c>
      <c r="AR2011" s="122">
        <v>294.34300000000002</v>
      </c>
      <c r="AS2011" s="122">
        <v>303.15100000000001</v>
      </c>
      <c r="AT2011" s="123">
        <f t="shared" si="1005"/>
        <v>-8.8079999999999927</v>
      </c>
      <c r="AU2011" s="124">
        <f t="shared" si="1006"/>
        <v>-2.9054827462221775</v>
      </c>
      <c r="AV2011" s="9" t="s">
        <v>12500</v>
      </c>
      <c r="AX2011" s="129"/>
      <c r="AY2011" s="139"/>
      <c r="AZ2011" s="139"/>
    </row>
    <row r="2012" spans="3:52" ht="50" customHeight="1">
      <c r="C2012" s="52" t="s">
        <v>6320</v>
      </c>
      <c r="D2012" s="130" t="s">
        <v>4611</v>
      </c>
      <c r="E2012" s="131" t="s">
        <v>6373</v>
      </c>
      <c r="F2012" s="132" t="s">
        <v>4612</v>
      </c>
      <c r="G2012" s="125">
        <v>192.273</v>
      </c>
      <c r="H2012" s="122">
        <v>173.203</v>
      </c>
      <c r="I2012" s="123">
        <f t="shared" si="989"/>
        <v>19.069999999999993</v>
      </c>
      <c r="J2012" s="124">
        <f t="shared" si="990"/>
        <v>11.01020190181463</v>
      </c>
      <c r="K2012" s="125">
        <v>192.273</v>
      </c>
      <c r="L2012" s="122">
        <v>173.203</v>
      </c>
      <c r="M2012" s="123">
        <f t="shared" si="991"/>
        <v>19.069999999999993</v>
      </c>
      <c r="N2012" s="124">
        <f t="shared" si="993"/>
        <v>11.01020190181463</v>
      </c>
      <c r="O2012" s="125" t="s">
        <v>11840</v>
      </c>
      <c r="P2012" s="122" t="s">
        <v>11840</v>
      </c>
      <c r="Q2012" s="123" t="s">
        <v>11839</v>
      </c>
      <c r="R2012" s="124" t="s">
        <v>11840</v>
      </c>
      <c r="S2012" s="125" t="s">
        <v>6421</v>
      </c>
      <c r="T2012" s="122" t="s">
        <v>6421</v>
      </c>
      <c r="U2012" s="123" t="s">
        <v>6421</v>
      </c>
      <c r="V2012" s="124" t="s">
        <v>6421</v>
      </c>
      <c r="W2012" s="121" t="s">
        <v>11840</v>
      </c>
      <c r="X2012" s="122" t="s">
        <v>11839</v>
      </c>
      <c r="Y2012" s="122" t="s">
        <v>11837</v>
      </c>
      <c r="Z2012" s="123" t="s">
        <v>11845</v>
      </c>
      <c r="AA2012" s="124" t="s">
        <v>11839</v>
      </c>
      <c r="AB2012" s="28" t="s">
        <v>11839</v>
      </c>
      <c r="AC2012" s="122" t="s">
        <v>11839</v>
      </c>
      <c r="AD2012" s="122" t="s">
        <v>11839</v>
      </c>
      <c r="AE2012" s="123" t="s">
        <v>11839</v>
      </c>
      <c r="AF2012" s="29" t="s">
        <v>11839</v>
      </c>
      <c r="AG2012" s="28" t="s">
        <v>11839</v>
      </c>
      <c r="AH2012" s="122" t="s">
        <v>11839</v>
      </c>
      <c r="AI2012" s="122" t="s">
        <v>11839</v>
      </c>
      <c r="AJ2012" s="123" t="s">
        <v>11839</v>
      </c>
      <c r="AK2012" s="124" t="s">
        <v>11839</v>
      </c>
      <c r="AL2012" s="28" t="s">
        <v>11839</v>
      </c>
      <c r="AM2012" s="122" t="s">
        <v>11839</v>
      </c>
      <c r="AN2012" s="122" t="s">
        <v>11839</v>
      </c>
      <c r="AO2012" s="123" t="s">
        <v>11839</v>
      </c>
      <c r="AP2012" s="29" t="s">
        <v>11839</v>
      </c>
      <c r="AQ2012" s="28" t="s">
        <v>11839</v>
      </c>
      <c r="AR2012" s="122" t="s">
        <v>11839</v>
      </c>
      <c r="AS2012" s="122" t="s">
        <v>11839</v>
      </c>
      <c r="AT2012" s="123" t="s">
        <v>11839</v>
      </c>
      <c r="AU2012" s="124" t="s">
        <v>11839</v>
      </c>
      <c r="AV2012" s="104"/>
      <c r="AX2012" s="129"/>
      <c r="AY2012" s="139"/>
      <c r="AZ2012" s="139"/>
    </row>
    <row r="2013" spans="3:52" ht="50" customHeight="1">
      <c r="C2013" s="52" t="s">
        <v>6320</v>
      </c>
      <c r="D2013" s="130" t="s">
        <v>4613</v>
      </c>
      <c r="E2013" s="131" t="s">
        <v>6373</v>
      </c>
      <c r="F2013" s="132" t="s">
        <v>4614</v>
      </c>
      <c r="G2013" s="125">
        <v>93.078999999999994</v>
      </c>
      <c r="H2013" s="122">
        <v>83.046999999999997</v>
      </c>
      <c r="I2013" s="123">
        <f t="shared" si="989"/>
        <v>10.031999999999996</v>
      </c>
      <c r="J2013" s="124">
        <f t="shared" si="990"/>
        <v>12.079906558936502</v>
      </c>
      <c r="K2013" s="125">
        <v>93.078999999999994</v>
      </c>
      <c r="L2013" s="122">
        <v>83.046999999999997</v>
      </c>
      <c r="M2013" s="123">
        <f t="shared" si="991"/>
        <v>10.031999999999996</v>
      </c>
      <c r="N2013" s="124">
        <f t="shared" si="993"/>
        <v>12.079906558936502</v>
      </c>
      <c r="O2013" s="125" t="s">
        <v>11840</v>
      </c>
      <c r="P2013" s="122" t="s">
        <v>11840</v>
      </c>
      <c r="Q2013" s="123" t="s">
        <v>11839</v>
      </c>
      <c r="R2013" s="124" t="s">
        <v>11840</v>
      </c>
      <c r="S2013" s="125" t="s">
        <v>6421</v>
      </c>
      <c r="T2013" s="122" t="s">
        <v>6421</v>
      </c>
      <c r="U2013" s="123" t="s">
        <v>6421</v>
      </c>
      <c r="V2013" s="124" t="s">
        <v>6421</v>
      </c>
      <c r="W2013" s="121" t="s">
        <v>11840</v>
      </c>
      <c r="X2013" s="122" t="s">
        <v>11839</v>
      </c>
      <c r="Y2013" s="122" t="s">
        <v>11837</v>
      </c>
      <c r="Z2013" s="123" t="s">
        <v>11845</v>
      </c>
      <c r="AA2013" s="124" t="s">
        <v>11839</v>
      </c>
      <c r="AB2013" s="28" t="s">
        <v>11839</v>
      </c>
      <c r="AC2013" s="122" t="s">
        <v>11839</v>
      </c>
      <c r="AD2013" s="122" t="s">
        <v>11839</v>
      </c>
      <c r="AE2013" s="123" t="s">
        <v>11839</v>
      </c>
      <c r="AF2013" s="29" t="s">
        <v>11839</v>
      </c>
      <c r="AG2013" s="28" t="s">
        <v>11839</v>
      </c>
      <c r="AH2013" s="122" t="s">
        <v>11839</v>
      </c>
      <c r="AI2013" s="122" t="s">
        <v>11839</v>
      </c>
      <c r="AJ2013" s="123" t="s">
        <v>11839</v>
      </c>
      <c r="AK2013" s="124" t="s">
        <v>11839</v>
      </c>
      <c r="AL2013" s="28" t="s">
        <v>11839</v>
      </c>
      <c r="AM2013" s="122" t="s">
        <v>11839</v>
      </c>
      <c r="AN2013" s="122" t="s">
        <v>11839</v>
      </c>
      <c r="AO2013" s="123" t="s">
        <v>11839</v>
      </c>
      <c r="AP2013" s="29" t="s">
        <v>11839</v>
      </c>
      <c r="AQ2013" s="28" t="s">
        <v>11839</v>
      </c>
      <c r="AR2013" s="122" t="s">
        <v>11839</v>
      </c>
      <c r="AS2013" s="122" t="s">
        <v>11840</v>
      </c>
      <c r="AT2013" s="123" t="s">
        <v>11839</v>
      </c>
      <c r="AU2013" s="124" t="s">
        <v>11839</v>
      </c>
      <c r="AV2013" s="104"/>
      <c r="AX2013" s="129"/>
      <c r="AY2013" s="139"/>
      <c r="AZ2013" s="139"/>
    </row>
    <row r="2014" spans="3:52" ht="50" customHeight="1">
      <c r="C2014" s="52" t="s">
        <v>6320</v>
      </c>
      <c r="D2014" s="106" t="s">
        <v>4617</v>
      </c>
      <c r="E2014" s="131" t="s">
        <v>6373</v>
      </c>
      <c r="F2014" s="108" t="s">
        <v>4618</v>
      </c>
      <c r="G2014" s="125">
        <v>7509.8490000000002</v>
      </c>
      <c r="H2014" s="122">
        <v>6229.7060000000001</v>
      </c>
      <c r="I2014" s="123">
        <f t="shared" si="989"/>
        <v>1280.143</v>
      </c>
      <c r="J2014" s="124">
        <f t="shared" si="990"/>
        <v>20.54901146217815</v>
      </c>
      <c r="K2014" s="125" t="s">
        <v>11904</v>
      </c>
      <c r="L2014" s="122" t="s">
        <v>11904</v>
      </c>
      <c r="M2014" s="123" t="s">
        <v>11837</v>
      </c>
      <c r="N2014" s="124" t="s">
        <v>11837</v>
      </c>
      <c r="O2014" s="125" t="s">
        <v>11840</v>
      </c>
      <c r="P2014" s="122" t="s">
        <v>11840</v>
      </c>
      <c r="Q2014" s="123" t="s">
        <v>11839</v>
      </c>
      <c r="R2014" s="124" t="s">
        <v>11840</v>
      </c>
      <c r="S2014" s="125">
        <v>7509.8490000000002</v>
      </c>
      <c r="T2014" s="122">
        <v>6229.7060000000001</v>
      </c>
      <c r="U2014" s="123">
        <f t="shared" si="995"/>
        <v>1280.143</v>
      </c>
      <c r="V2014" s="124">
        <f t="shared" si="996"/>
        <v>20.54901146217815</v>
      </c>
      <c r="W2014" s="121" t="s">
        <v>6931</v>
      </c>
      <c r="X2014" s="122">
        <v>7321</v>
      </c>
      <c r="Y2014" s="122">
        <v>6047</v>
      </c>
      <c r="Z2014" s="123">
        <f t="shared" si="997"/>
        <v>1274</v>
      </c>
      <c r="AA2014" s="124">
        <f t="shared" si="998"/>
        <v>21.068298329750291</v>
      </c>
      <c r="AB2014" s="28" t="s">
        <v>10650</v>
      </c>
      <c r="AC2014" s="122">
        <v>189</v>
      </c>
      <c r="AD2014" s="122">
        <v>183</v>
      </c>
      <c r="AE2014" s="123">
        <f t="shared" si="999"/>
        <v>6</v>
      </c>
      <c r="AF2014" s="29">
        <f t="shared" si="1000"/>
        <v>3.278688524590164</v>
      </c>
      <c r="AG2014" s="122" t="s">
        <v>6421</v>
      </c>
      <c r="AH2014" s="122" t="s">
        <v>6421</v>
      </c>
      <c r="AI2014" s="122" t="s">
        <v>6421</v>
      </c>
      <c r="AJ2014" s="122" t="s">
        <v>6421</v>
      </c>
      <c r="AK2014" s="122" t="s">
        <v>6421</v>
      </c>
      <c r="AL2014" s="28" t="s">
        <v>6421</v>
      </c>
      <c r="AM2014" s="122" t="s">
        <v>6421</v>
      </c>
      <c r="AN2014" s="122" t="s">
        <v>6421</v>
      </c>
      <c r="AO2014" s="123" t="s">
        <v>6421</v>
      </c>
      <c r="AP2014" s="29" t="s">
        <v>6421</v>
      </c>
      <c r="AQ2014" s="28" t="s">
        <v>6421</v>
      </c>
      <c r="AR2014" s="122" t="s">
        <v>6421</v>
      </c>
      <c r="AS2014" s="122" t="s">
        <v>6421</v>
      </c>
      <c r="AT2014" s="123" t="s">
        <v>6421</v>
      </c>
      <c r="AU2014" s="124" t="s">
        <v>6421</v>
      </c>
      <c r="AV2014" s="8"/>
      <c r="AX2014" s="129"/>
      <c r="AY2014" s="139"/>
      <c r="AZ2014" s="139"/>
    </row>
    <row r="2015" spans="3:52" ht="50" customHeight="1">
      <c r="C2015" s="52" t="s">
        <v>6320</v>
      </c>
      <c r="D2015" s="106" t="s">
        <v>4619</v>
      </c>
      <c r="E2015" s="131" t="s">
        <v>6373</v>
      </c>
      <c r="F2015" s="108" t="s">
        <v>4620</v>
      </c>
      <c r="G2015" s="125">
        <v>328.983</v>
      </c>
      <c r="H2015" s="122">
        <v>455.46300000000002</v>
      </c>
      <c r="I2015" s="123">
        <f t="shared" si="989"/>
        <v>-126.48000000000002</v>
      </c>
      <c r="J2015" s="124">
        <f t="shared" si="990"/>
        <v>-27.769544397678846</v>
      </c>
      <c r="K2015" s="125" t="s">
        <v>11904</v>
      </c>
      <c r="L2015" s="122" t="s">
        <v>11904</v>
      </c>
      <c r="M2015" s="123" t="s">
        <v>11837</v>
      </c>
      <c r="N2015" s="124" t="s">
        <v>11837</v>
      </c>
      <c r="O2015" s="125" t="s">
        <v>11840</v>
      </c>
      <c r="P2015" s="122" t="s">
        <v>11840</v>
      </c>
      <c r="Q2015" s="123" t="s">
        <v>11839</v>
      </c>
      <c r="R2015" s="124" t="s">
        <v>11840</v>
      </c>
      <c r="S2015" s="125">
        <v>328.983</v>
      </c>
      <c r="T2015" s="122">
        <v>455.46300000000002</v>
      </c>
      <c r="U2015" s="123">
        <f t="shared" si="995"/>
        <v>-126.48000000000002</v>
      </c>
      <c r="V2015" s="124">
        <f t="shared" si="996"/>
        <v>-27.769544397678846</v>
      </c>
      <c r="W2015" s="121" t="s">
        <v>10651</v>
      </c>
      <c r="X2015" s="122">
        <v>328.983</v>
      </c>
      <c r="Y2015" s="122">
        <v>455.46300000000002</v>
      </c>
      <c r="Z2015" s="123">
        <f t="shared" si="997"/>
        <v>-126.48000000000002</v>
      </c>
      <c r="AA2015" s="124">
        <f t="shared" si="998"/>
        <v>-27.769544397678846</v>
      </c>
      <c r="AB2015" s="28" t="s">
        <v>6421</v>
      </c>
      <c r="AC2015" s="122" t="s">
        <v>6421</v>
      </c>
      <c r="AD2015" s="122" t="s">
        <v>6421</v>
      </c>
      <c r="AE2015" s="123" t="s">
        <v>6421</v>
      </c>
      <c r="AF2015" s="29" t="s">
        <v>6421</v>
      </c>
      <c r="AG2015" s="28" t="s">
        <v>6421</v>
      </c>
      <c r="AH2015" s="122" t="s">
        <v>6421</v>
      </c>
      <c r="AI2015" s="122" t="s">
        <v>6421</v>
      </c>
      <c r="AJ2015" s="123" t="s">
        <v>6421</v>
      </c>
      <c r="AK2015" s="29" t="s">
        <v>6421</v>
      </c>
      <c r="AL2015" s="28" t="s">
        <v>6421</v>
      </c>
      <c r="AM2015" s="122" t="s">
        <v>6421</v>
      </c>
      <c r="AN2015" s="122" t="s">
        <v>6421</v>
      </c>
      <c r="AO2015" s="123" t="s">
        <v>6421</v>
      </c>
      <c r="AP2015" s="29" t="s">
        <v>6421</v>
      </c>
      <c r="AQ2015" s="28" t="s">
        <v>6421</v>
      </c>
      <c r="AR2015" s="122" t="s">
        <v>6421</v>
      </c>
      <c r="AS2015" s="122" t="s">
        <v>6421</v>
      </c>
      <c r="AT2015" s="123" t="s">
        <v>6421</v>
      </c>
      <c r="AU2015" s="29" t="s">
        <v>6421</v>
      </c>
      <c r="AV2015" s="8"/>
      <c r="AX2015" s="129"/>
      <c r="AY2015" s="139"/>
      <c r="AZ2015" s="139"/>
    </row>
    <row r="2016" spans="3:52" ht="50" customHeight="1">
      <c r="C2016" s="52" t="s">
        <v>6320</v>
      </c>
      <c r="D2016" s="130" t="s">
        <v>4623</v>
      </c>
      <c r="E2016" s="131" t="s">
        <v>6373</v>
      </c>
      <c r="F2016" s="132" t="s">
        <v>4624</v>
      </c>
      <c r="G2016" s="125">
        <v>31.603999999999999</v>
      </c>
      <c r="H2016" s="122">
        <v>27.733000000000001</v>
      </c>
      <c r="I2016" s="123">
        <f t="shared" si="989"/>
        <v>3.8709999999999987</v>
      </c>
      <c r="J2016" s="124">
        <f t="shared" si="990"/>
        <v>13.95810045793819</v>
      </c>
      <c r="K2016" s="125">
        <v>31.603999999999999</v>
      </c>
      <c r="L2016" s="122">
        <v>27.733000000000001</v>
      </c>
      <c r="M2016" s="123">
        <f t="shared" si="991"/>
        <v>3.8709999999999987</v>
      </c>
      <c r="N2016" s="124">
        <f t="shared" si="993"/>
        <v>13.95810045793819</v>
      </c>
      <c r="O2016" s="125" t="s">
        <v>11840</v>
      </c>
      <c r="P2016" s="122" t="s">
        <v>11840</v>
      </c>
      <c r="Q2016" s="123" t="s">
        <v>11839</v>
      </c>
      <c r="R2016" s="124" t="s">
        <v>11840</v>
      </c>
      <c r="S2016" s="125" t="s">
        <v>6421</v>
      </c>
      <c r="T2016" s="122" t="s">
        <v>6421</v>
      </c>
      <c r="U2016" s="123" t="s">
        <v>6421</v>
      </c>
      <c r="V2016" s="124" t="s">
        <v>6421</v>
      </c>
      <c r="W2016" s="121" t="s">
        <v>11840</v>
      </c>
      <c r="X2016" s="122" t="s">
        <v>11839</v>
      </c>
      <c r="Y2016" s="122" t="s">
        <v>11837</v>
      </c>
      <c r="Z2016" s="123" t="s">
        <v>11845</v>
      </c>
      <c r="AA2016" s="124" t="s">
        <v>11839</v>
      </c>
      <c r="AB2016" s="28" t="s">
        <v>11839</v>
      </c>
      <c r="AC2016" s="122" t="s">
        <v>11839</v>
      </c>
      <c r="AD2016" s="122" t="s">
        <v>11839</v>
      </c>
      <c r="AE2016" s="123" t="s">
        <v>11839</v>
      </c>
      <c r="AF2016" s="29" t="s">
        <v>11839</v>
      </c>
      <c r="AG2016" s="28" t="s">
        <v>11839</v>
      </c>
      <c r="AH2016" s="122" t="s">
        <v>11839</v>
      </c>
      <c r="AI2016" s="122" t="s">
        <v>11839</v>
      </c>
      <c r="AJ2016" s="123" t="s">
        <v>11839</v>
      </c>
      <c r="AK2016" s="124" t="s">
        <v>11839</v>
      </c>
      <c r="AL2016" s="28" t="s">
        <v>11839</v>
      </c>
      <c r="AM2016" s="122" t="s">
        <v>11839</v>
      </c>
      <c r="AN2016" s="122" t="s">
        <v>11839</v>
      </c>
      <c r="AO2016" s="123" t="s">
        <v>11839</v>
      </c>
      <c r="AP2016" s="29" t="s">
        <v>11839</v>
      </c>
      <c r="AQ2016" s="28" t="s">
        <v>11839</v>
      </c>
      <c r="AR2016" s="122" t="s">
        <v>11839</v>
      </c>
      <c r="AS2016" s="122" t="s">
        <v>11839</v>
      </c>
      <c r="AT2016" s="123" t="s">
        <v>11839</v>
      </c>
      <c r="AU2016" s="124" t="s">
        <v>11839</v>
      </c>
      <c r="AV2016" s="104"/>
      <c r="AX2016" s="129"/>
      <c r="AY2016" s="139"/>
      <c r="AZ2016" s="139"/>
    </row>
    <row r="2017" spans="3:52" ht="50" customHeight="1">
      <c r="C2017" s="52" t="s">
        <v>6320</v>
      </c>
      <c r="D2017" s="130" t="s">
        <v>4625</v>
      </c>
      <c r="E2017" s="131" t="s">
        <v>6373</v>
      </c>
      <c r="F2017" s="132" t="s">
        <v>4626</v>
      </c>
      <c r="G2017" s="125">
        <v>82.403000000000006</v>
      </c>
      <c r="H2017" s="122">
        <v>42.000999999999998</v>
      </c>
      <c r="I2017" s="123">
        <f t="shared" si="989"/>
        <v>40.402000000000008</v>
      </c>
      <c r="J2017" s="124">
        <f t="shared" si="990"/>
        <v>96.19294778695749</v>
      </c>
      <c r="K2017" s="125" t="s">
        <v>11904</v>
      </c>
      <c r="L2017" s="122" t="s">
        <v>11904</v>
      </c>
      <c r="M2017" s="123" t="s">
        <v>11837</v>
      </c>
      <c r="N2017" s="124" t="s">
        <v>11837</v>
      </c>
      <c r="O2017" s="125" t="s">
        <v>11840</v>
      </c>
      <c r="P2017" s="122" t="s">
        <v>11840</v>
      </c>
      <c r="Q2017" s="123" t="s">
        <v>11839</v>
      </c>
      <c r="R2017" s="124" t="s">
        <v>11840</v>
      </c>
      <c r="S2017" s="125">
        <v>82.403000000000006</v>
      </c>
      <c r="T2017" s="122">
        <v>42.000999999999998</v>
      </c>
      <c r="U2017" s="123">
        <f t="shared" si="995"/>
        <v>40.402000000000008</v>
      </c>
      <c r="V2017" s="124">
        <f t="shared" si="996"/>
        <v>96.19294778695749</v>
      </c>
      <c r="W2017" s="121" t="s">
        <v>10652</v>
      </c>
      <c r="X2017" s="122">
        <v>82.403000000000006</v>
      </c>
      <c r="Y2017" s="122">
        <v>42.000999999999998</v>
      </c>
      <c r="Z2017" s="123">
        <f t="shared" si="997"/>
        <v>40.402000000000008</v>
      </c>
      <c r="AA2017" s="124">
        <f t="shared" si="998"/>
        <v>96.19294778695749</v>
      </c>
      <c r="AB2017" s="28" t="s">
        <v>6421</v>
      </c>
      <c r="AC2017" s="122" t="s">
        <v>6421</v>
      </c>
      <c r="AD2017" s="122" t="s">
        <v>6421</v>
      </c>
      <c r="AE2017" s="123" t="s">
        <v>6421</v>
      </c>
      <c r="AF2017" s="29" t="s">
        <v>6421</v>
      </c>
      <c r="AG2017" s="28" t="s">
        <v>6421</v>
      </c>
      <c r="AH2017" s="122" t="s">
        <v>6421</v>
      </c>
      <c r="AI2017" s="122" t="s">
        <v>6421</v>
      </c>
      <c r="AJ2017" s="123" t="s">
        <v>6421</v>
      </c>
      <c r="AK2017" s="29" t="s">
        <v>6421</v>
      </c>
      <c r="AL2017" s="28" t="s">
        <v>6421</v>
      </c>
      <c r="AM2017" s="122" t="s">
        <v>6421</v>
      </c>
      <c r="AN2017" s="122" t="s">
        <v>6421</v>
      </c>
      <c r="AO2017" s="123" t="s">
        <v>6421</v>
      </c>
      <c r="AP2017" s="29" t="s">
        <v>6421</v>
      </c>
      <c r="AQ2017" s="28" t="s">
        <v>6421</v>
      </c>
      <c r="AR2017" s="122" t="s">
        <v>6421</v>
      </c>
      <c r="AS2017" s="122" t="s">
        <v>6421</v>
      </c>
      <c r="AT2017" s="123" t="s">
        <v>6421</v>
      </c>
      <c r="AU2017" s="29" t="s">
        <v>6421</v>
      </c>
      <c r="AV2017" s="104"/>
      <c r="AX2017" s="129"/>
      <c r="AY2017" s="139"/>
      <c r="AZ2017" s="139"/>
    </row>
    <row r="2018" spans="3:52" ht="50" customHeight="1">
      <c r="C2018" s="52" t="s">
        <v>6320</v>
      </c>
      <c r="D2018" s="130" t="s">
        <v>4627</v>
      </c>
      <c r="E2018" s="131" t="s">
        <v>6373</v>
      </c>
      <c r="F2018" s="132" t="s">
        <v>4628</v>
      </c>
      <c r="G2018" s="125">
        <v>287.40899999999999</v>
      </c>
      <c r="H2018" s="122">
        <v>332.923</v>
      </c>
      <c r="I2018" s="123">
        <f t="shared" si="989"/>
        <v>-45.51400000000001</v>
      </c>
      <c r="J2018" s="124">
        <f t="shared" si="990"/>
        <v>-13.671029036744233</v>
      </c>
      <c r="K2018" s="125">
        <v>287.40899999999999</v>
      </c>
      <c r="L2018" s="122">
        <v>332.923</v>
      </c>
      <c r="M2018" s="123">
        <f t="shared" si="991"/>
        <v>-45.51400000000001</v>
      </c>
      <c r="N2018" s="124">
        <f t="shared" si="993"/>
        <v>-13.671029036744233</v>
      </c>
      <c r="O2018" s="125" t="s">
        <v>11840</v>
      </c>
      <c r="P2018" s="122" t="s">
        <v>11840</v>
      </c>
      <c r="Q2018" s="123" t="s">
        <v>11839</v>
      </c>
      <c r="R2018" s="124" t="s">
        <v>11840</v>
      </c>
      <c r="S2018" s="125" t="s">
        <v>6421</v>
      </c>
      <c r="T2018" s="122" t="s">
        <v>6421</v>
      </c>
      <c r="U2018" s="123" t="s">
        <v>6421</v>
      </c>
      <c r="V2018" s="124" t="s">
        <v>6421</v>
      </c>
      <c r="W2018" s="121" t="s">
        <v>11840</v>
      </c>
      <c r="X2018" s="122" t="s">
        <v>11839</v>
      </c>
      <c r="Y2018" s="122" t="s">
        <v>11837</v>
      </c>
      <c r="Z2018" s="123" t="s">
        <v>11845</v>
      </c>
      <c r="AA2018" s="124" t="s">
        <v>11839</v>
      </c>
      <c r="AB2018" s="28" t="s">
        <v>11839</v>
      </c>
      <c r="AC2018" s="122" t="s">
        <v>11839</v>
      </c>
      <c r="AD2018" s="122" t="s">
        <v>11839</v>
      </c>
      <c r="AE2018" s="123" t="s">
        <v>11839</v>
      </c>
      <c r="AF2018" s="29" t="s">
        <v>11839</v>
      </c>
      <c r="AG2018" s="28" t="s">
        <v>11839</v>
      </c>
      <c r="AH2018" s="122" t="s">
        <v>11839</v>
      </c>
      <c r="AI2018" s="122" t="s">
        <v>11839</v>
      </c>
      <c r="AJ2018" s="123" t="s">
        <v>11839</v>
      </c>
      <c r="AK2018" s="124" t="s">
        <v>11839</v>
      </c>
      <c r="AL2018" s="28" t="s">
        <v>11839</v>
      </c>
      <c r="AM2018" s="122" t="s">
        <v>11839</v>
      </c>
      <c r="AN2018" s="122" t="s">
        <v>11839</v>
      </c>
      <c r="AO2018" s="123" t="s">
        <v>11839</v>
      </c>
      <c r="AP2018" s="29" t="s">
        <v>11839</v>
      </c>
      <c r="AQ2018" s="28" t="s">
        <v>11839</v>
      </c>
      <c r="AR2018" s="122" t="s">
        <v>11839</v>
      </c>
      <c r="AS2018" s="122" t="s">
        <v>11839</v>
      </c>
      <c r="AT2018" s="123" t="s">
        <v>11839</v>
      </c>
      <c r="AU2018" s="124" t="s">
        <v>11839</v>
      </c>
      <c r="AV2018" s="104"/>
      <c r="AX2018" s="129"/>
      <c r="AY2018" s="139"/>
      <c r="AZ2018" s="139"/>
    </row>
    <row r="2019" spans="3:52" ht="50" customHeight="1">
      <c r="C2019" s="52" t="s">
        <v>6320</v>
      </c>
      <c r="D2019" s="130" t="s">
        <v>4629</v>
      </c>
      <c r="E2019" s="131" t="s">
        <v>6373</v>
      </c>
      <c r="F2019" s="132" t="s">
        <v>4630</v>
      </c>
      <c r="G2019" s="125">
        <v>73.953000000000003</v>
      </c>
      <c r="H2019" s="122">
        <v>81.741</v>
      </c>
      <c r="I2019" s="123">
        <f t="shared" si="989"/>
        <v>-7.7879999999999967</v>
      </c>
      <c r="J2019" s="124">
        <f t="shared" si="990"/>
        <v>-9.5276544206701619</v>
      </c>
      <c r="K2019" s="125" t="s">
        <v>11904</v>
      </c>
      <c r="L2019" s="122" t="s">
        <v>11904</v>
      </c>
      <c r="M2019" s="123" t="s">
        <v>11837</v>
      </c>
      <c r="N2019" s="124" t="s">
        <v>11837</v>
      </c>
      <c r="O2019" s="125" t="s">
        <v>11840</v>
      </c>
      <c r="P2019" s="122" t="s">
        <v>11840</v>
      </c>
      <c r="Q2019" s="123" t="s">
        <v>11839</v>
      </c>
      <c r="R2019" s="124" t="s">
        <v>11840</v>
      </c>
      <c r="S2019" s="125">
        <v>73.953000000000003</v>
      </c>
      <c r="T2019" s="122">
        <v>81.741</v>
      </c>
      <c r="U2019" s="123">
        <f t="shared" si="995"/>
        <v>-7.7879999999999967</v>
      </c>
      <c r="V2019" s="124">
        <f t="shared" si="996"/>
        <v>-9.5276544206701619</v>
      </c>
      <c r="W2019" s="121" t="s">
        <v>10653</v>
      </c>
      <c r="X2019" s="122">
        <v>74</v>
      </c>
      <c r="Y2019" s="122">
        <v>82</v>
      </c>
      <c r="Z2019" s="123">
        <f t="shared" si="997"/>
        <v>-8</v>
      </c>
      <c r="AA2019" s="124">
        <f t="shared" si="998"/>
        <v>-9.7560975609756095</v>
      </c>
      <c r="AB2019" s="28" t="s">
        <v>6421</v>
      </c>
      <c r="AC2019" s="122" t="s">
        <v>6421</v>
      </c>
      <c r="AD2019" s="122" t="s">
        <v>6421</v>
      </c>
      <c r="AE2019" s="123" t="s">
        <v>6421</v>
      </c>
      <c r="AF2019" s="29" t="s">
        <v>6421</v>
      </c>
      <c r="AG2019" s="28" t="s">
        <v>6421</v>
      </c>
      <c r="AH2019" s="122" t="s">
        <v>6421</v>
      </c>
      <c r="AI2019" s="122" t="s">
        <v>6421</v>
      </c>
      <c r="AJ2019" s="123" t="s">
        <v>6421</v>
      </c>
      <c r="AK2019" s="29" t="s">
        <v>6421</v>
      </c>
      <c r="AL2019" s="28" t="s">
        <v>6421</v>
      </c>
      <c r="AM2019" s="122" t="s">
        <v>6421</v>
      </c>
      <c r="AN2019" s="122" t="s">
        <v>6421</v>
      </c>
      <c r="AO2019" s="123" t="s">
        <v>6421</v>
      </c>
      <c r="AP2019" s="29" t="s">
        <v>6421</v>
      </c>
      <c r="AQ2019" s="28" t="s">
        <v>6421</v>
      </c>
      <c r="AR2019" s="122" t="s">
        <v>6421</v>
      </c>
      <c r="AS2019" s="122" t="s">
        <v>6421</v>
      </c>
      <c r="AT2019" s="123" t="s">
        <v>6421</v>
      </c>
      <c r="AU2019" s="29" t="s">
        <v>6421</v>
      </c>
      <c r="AV2019" s="104"/>
      <c r="AX2019" s="129"/>
      <c r="AY2019" s="139"/>
      <c r="AZ2019" s="139"/>
    </row>
    <row r="2020" spans="3:52" ht="50" customHeight="1">
      <c r="C2020" s="52" t="s">
        <v>6321</v>
      </c>
      <c r="D2020" s="130" t="s">
        <v>4631</v>
      </c>
      <c r="E2020" s="131" t="s">
        <v>6373</v>
      </c>
      <c r="F2020" s="132" t="s">
        <v>4632</v>
      </c>
      <c r="G2020" s="125">
        <v>248.25800000000001</v>
      </c>
      <c r="H2020" s="122">
        <v>243.721</v>
      </c>
      <c r="I2020" s="123">
        <v>4</v>
      </c>
      <c r="J2020" s="124">
        <f t="shared" si="990"/>
        <v>1.6412209042306571</v>
      </c>
      <c r="K2020" s="125">
        <v>248.25800000000001</v>
      </c>
      <c r="L2020" s="122">
        <v>243.721</v>
      </c>
      <c r="M2020" s="123">
        <v>4</v>
      </c>
      <c r="N2020" s="124">
        <f t="shared" si="993"/>
        <v>1.6412209042306571</v>
      </c>
      <c r="O2020" s="125" t="s">
        <v>11840</v>
      </c>
      <c r="P2020" s="122" t="s">
        <v>11840</v>
      </c>
      <c r="Q2020" s="123" t="s">
        <v>11839</v>
      </c>
      <c r="R2020" s="124" t="s">
        <v>11840</v>
      </c>
      <c r="S2020" s="125" t="s">
        <v>6421</v>
      </c>
      <c r="T2020" s="122" t="s">
        <v>6421</v>
      </c>
      <c r="U2020" s="123" t="s">
        <v>6421</v>
      </c>
      <c r="V2020" s="124" t="s">
        <v>6421</v>
      </c>
      <c r="W2020" s="121" t="s">
        <v>11840</v>
      </c>
      <c r="X2020" s="122" t="s">
        <v>11839</v>
      </c>
      <c r="Y2020" s="122" t="s">
        <v>11837</v>
      </c>
      <c r="Z2020" s="123" t="s">
        <v>11845</v>
      </c>
      <c r="AA2020" s="124" t="s">
        <v>11839</v>
      </c>
      <c r="AB2020" s="28" t="s">
        <v>11839</v>
      </c>
      <c r="AC2020" s="122" t="s">
        <v>11839</v>
      </c>
      <c r="AD2020" s="122" t="s">
        <v>11839</v>
      </c>
      <c r="AE2020" s="123" t="s">
        <v>11839</v>
      </c>
      <c r="AF2020" s="29" t="s">
        <v>11839</v>
      </c>
      <c r="AG2020" s="28" t="s">
        <v>11839</v>
      </c>
      <c r="AH2020" s="122" t="s">
        <v>11839</v>
      </c>
      <c r="AI2020" s="122" t="s">
        <v>11839</v>
      </c>
      <c r="AJ2020" s="123" t="s">
        <v>11839</v>
      </c>
      <c r="AK2020" s="124" t="s">
        <v>11839</v>
      </c>
      <c r="AL2020" s="28" t="s">
        <v>6494</v>
      </c>
      <c r="AM2020" s="122" t="s">
        <v>6494</v>
      </c>
      <c r="AN2020" s="122" t="s">
        <v>6494</v>
      </c>
      <c r="AO2020" s="123" t="s">
        <v>6494</v>
      </c>
      <c r="AP2020" s="29" t="s">
        <v>6494</v>
      </c>
      <c r="AQ2020" s="28" t="s">
        <v>6494</v>
      </c>
      <c r="AR2020" s="122" t="s">
        <v>6494</v>
      </c>
      <c r="AS2020" s="122" t="s">
        <v>6494</v>
      </c>
      <c r="AT2020" s="123" t="s">
        <v>6494</v>
      </c>
      <c r="AU2020" s="124" t="s">
        <v>6494</v>
      </c>
      <c r="AV2020" s="104"/>
      <c r="AX2020" s="129"/>
      <c r="AY2020" s="139"/>
      <c r="AZ2020" s="139"/>
    </row>
    <row r="2021" spans="3:52" ht="50" customHeight="1">
      <c r="C2021" s="52" t="s">
        <v>6316</v>
      </c>
      <c r="D2021" s="130" t="s">
        <v>4635</v>
      </c>
      <c r="E2021" s="131" t="s">
        <v>6374</v>
      </c>
      <c r="F2021" s="132" t="s">
        <v>4636</v>
      </c>
      <c r="G2021" s="125">
        <v>14089.166999999999</v>
      </c>
      <c r="H2021" s="122">
        <v>16170.839</v>
      </c>
      <c r="I2021" s="123">
        <f t="shared" ref="I2021:I2081" si="1007">G2021-H2021</f>
        <v>-2081.6720000000005</v>
      </c>
      <c r="J2021" s="124">
        <f t="shared" si="990"/>
        <v>-12.872999353960548</v>
      </c>
      <c r="K2021" s="125">
        <v>6869.63</v>
      </c>
      <c r="L2021" s="122">
        <v>8504.4349999999995</v>
      </c>
      <c r="M2021" s="123">
        <f t="shared" ref="M2021:M2081" si="1008">K2021-L2021</f>
        <v>-1634.8049999999994</v>
      </c>
      <c r="N2021" s="124">
        <f t="shared" si="993"/>
        <v>-19.222970132642551</v>
      </c>
      <c r="O2021" s="125">
        <v>5.9269999999999996</v>
      </c>
      <c r="P2021" s="122">
        <v>5.8129999999999997</v>
      </c>
      <c r="Q2021" s="123">
        <f t="shared" si="992"/>
        <v>0.11399999999999988</v>
      </c>
      <c r="R2021" s="124">
        <f t="shared" si="994"/>
        <v>1.9611216239463252</v>
      </c>
      <c r="S2021" s="125">
        <v>7213.61</v>
      </c>
      <c r="T2021" s="122">
        <v>7660.5910000000003</v>
      </c>
      <c r="U2021" s="123">
        <f t="shared" si="995"/>
        <v>-446.98100000000068</v>
      </c>
      <c r="V2021" s="124">
        <f t="shared" si="996"/>
        <v>-5.8348109173300164</v>
      </c>
      <c r="W2021" s="121" t="s">
        <v>6514</v>
      </c>
      <c r="X2021" s="122">
        <v>2407</v>
      </c>
      <c r="Y2021" s="122">
        <v>2895</v>
      </c>
      <c r="Z2021" s="123">
        <f t="shared" si="997"/>
        <v>-488</v>
      </c>
      <c r="AA2021" s="124">
        <f t="shared" si="998"/>
        <v>-16.8566493955095</v>
      </c>
      <c r="AB2021" s="28" t="s">
        <v>6441</v>
      </c>
      <c r="AC2021" s="122">
        <v>1718</v>
      </c>
      <c r="AD2021" s="122">
        <v>1724</v>
      </c>
      <c r="AE2021" s="123">
        <f t="shared" si="999"/>
        <v>-6</v>
      </c>
      <c r="AF2021" s="29">
        <f t="shared" si="1000"/>
        <v>-0.34802784222737815</v>
      </c>
      <c r="AG2021" s="28" t="s">
        <v>10654</v>
      </c>
      <c r="AH2021" s="122">
        <v>1188</v>
      </c>
      <c r="AI2021" s="122">
        <v>1198</v>
      </c>
      <c r="AJ2021" s="123">
        <f t="shared" si="1001"/>
        <v>-10</v>
      </c>
      <c r="AK2021" s="124">
        <f t="shared" si="1002"/>
        <v>-0.8347245409015025</v>
      </c>
      <c r="AL2021" s="28" t="s">
        <v>10655</v>
      </c>
      <c r="AM2021" s="122">
        <v>991</v>
      </c>
      <c r="AN2021" s="122">
        <v>720</v>
      </c>
      <c r="AO2021" s="123">
        <f t="shared" si="1003"/>
        <v>271</v>
      </c>
      <c r="AP2021" s="29">
        <f t="shared" si="1004"/>
        <v>37.638888888888886</v>
      </c>
      <c r="AQ2021" s="28" t="s">
        <v>6418</v>
      </c>
      <c r="AR2021" s="122">
        <v>351</v>
      </c>
      <c r="AS2021" s="122">
        <v>522</v>
      </c>
      <c r="AT2021" s="123">
        <f t="shared" si="1005"/>
        <v>-171</v>
      </c>
      <c r="AU2021" s="124">
        <f t="shared" si="1006"/>
        <v>-32.758620689655174</v>
      </c>
      <c r="AV2021" s="9" t="s">
        <v>12501</v>
      </c>
      <c r="AX2021" s="129"/>
      <c r="AY2021" s="139"/>
      <c r="AZ2021" s="139"/>
    </row>
    <row r="2022" spans="3:52" ht="50" customHeight="1">
      <c r="C2022" s="52" t="s">
        <v>6317</v>
      </c>
      <c r="D2022" s="130" t="s">
        <v>4637</v>
      </c>
      <c r="E2022" s="131" t="s">
        <v>6374</v>
      </c>
      <c r="F2022" s="132" t="s">
        <v>4638</v>
      </c>
      <c r="G2022" s="125">
        <v>13022.44</v>
      </c>
      <c r="H2022" s="122">
        <v>13265.003000000001</v>
      </c>
      <c r="I2022" s="123">
        <f t="shared" si="1007"/>
        <v>-242.5630000000001</v>
      </c>
      <c r="J2022" s="124">
        <f t="shared" si="990"/>
        <v>-1.828593630924924</v>
      </c>
      <c r="K2022" s="125">
        <v>3630.56</v>
      </c>
      <c r="L2022" s="122">
        <v>3550.973</v>
      </c>
      <c r="M2022" s="123">
        <f t="shared" si="1008"/>
        <v>79.586999999999989</v>
      </c>
      <c r="N2022" s="124">
        <f t="shared" si="993"/>
        <v>2.2412730257312568</v>
      </c>
      <c r="O2022" s="125">
        <v>402.49299999999999</v>
      </c>
      <c r="P2022" s="122">
        <v>402.452</v>
      </c>
      <c r="Q2022" s="123">
        <f t="shared" si="992"/>
        <v>4.0999999999996817E-2</v>
      </c>
      <c r="R2022" s="124">
        <f t="shared" si="994"/>
        <v>1.0187550316558699E-2</v>
      </c>
      <c r="S2022" s="125">
        <v>8989.3870000000006</v>
      </c>
      <c r="T2022" s="122">
        <v>9311.5779999999995</v>
      </c>
      <c r="U2022" s="123">
        <f t="shared" si="995"/>
        <v>-322.19099999999889</v>
      </c>
      <c r="V2022" s="124">
        <f t="shared" si="996"/>
        <v>-3.4601117017974712</v>
      </c>
      <c r="W2022" s="121" t="s">
        <v>6532</v>
      </c>
      <c r="X2022" s="122">
        <v>4563</v>
      </c>
      <c r="Y2022" s="122">
        <v>4755</v>
      </c>
      <c r="Z2022" s="123">
        <f t="shared" si="997"/>
        <v>-192</v>
      </c>
      <c r="AA2022" s="124">
        <f t="shared" si="998"/>
        <v>-4.037854889589906</v>
      </c>
      <c r="AB2022" s="28" t="s">
        <v>6473</v>
      </c>
      <c r="AC2022" s="122">
        <v>2411</v>
      </c>
      <c r="AD2022" s="122">
        <v>2405</v>
      </c>
      <c r="AE2022" s="123">
        <f t="shared" si="999"/>
        <v>6</v>
      </c>
      <c r="AF2022" s="29">
        <f t="shared" si="1000"/>
        <v>0.24948024948024949</v>
      </c>
      <c r="AG2022" s="28" t="s">
        <v>10657</v>
      </c>
      <c r="AH2022" s="122">
        <v>725</v>
      </c>
      <c r="AI2022" s="122">
        <v>749</v>
      </c>
      <c r="AJ2022" s="123">
        <f t="shared" si="1001"/>
        <v>-24</v>
      </c>
      <c r="AK2022" s="124">
        <f t="shared" si="1002"/>
        <v>-3.2042723631508681</v>
      </c>
      <c r="AL2022" s="28" t="s">
        <v>10658</v>
      </c>
      <c r="AM2022" s="122">
        <v>512</v>
      </c>
      <c r="AN2022" s="122">
        <v>574</v>
      </c>
      <c r="AO2022" s="123">
        <f t="shared" si="1003"/>
        <v>-62</v>
      </c>
      <c r="AP2022" s="29">
        <f t="shared" si="1004"/>
        <v>-10.801393728222997</v>
      </c>
      <c r="AQ2022" s="28" t="s">
        <v>10659</v>
      </c>
      <c r="AR2022" s="122">
        <v>229</v>
      </c>
      <c r="AS2022" s="122">
        <v>217</v>
      </c>
      <c r="AT2022" s="123">
        <f t="shared" si="1005"/>
        <v>12</v>
      </c>
      <c r="AU2022" s="124">
        <f t="shared" si="1006"/>
        <v>5.5299539170506913</v>
      </c>
      <c r="AV2022" s="9" t="s">
        <v>12501</v>
      </c>
      <c r="AX2022" s="129"/>
      <c r="AY2022" s="139"/>
      <c r="AZ2022" s="139"/>
    </row>
    <row r="2023" spans="3:52" ht="50" customHeight="1">
      <c r="C2023" s="52" t="s">
        <v>6317</v>
      </c>
      <c r="D2023" s="106" t="s">
        <v>4639</v>
      </c>
      <c r="E2023" s="131" t="s">
        <v>6374</v>
      </c>
      <c r="F2023" s="108" t="s">
        <v>4640</v>
      </c>
      <c r="G2023" s="125">
        <v>26838.735000000001</v>
      </c>
      <c r="H2023" s="122">
        <v>27671.432000000001</v>
      </c>
      <c r="I2023" s="123">
        <f t="shared" si="1007"/>
        <v>-832.69700000000012</v>
      </c>
      <c r="J2023" s="124">
        <f t="shared" ref="J2023:J2081" si="1009">I2023/H2023*100</f>
        <v>-3.0092298801160711</v>
      </c>
      <c r="K2023" s="125">
        <v>5965.5169999999998</v>
      </c>
      <c r="L2023" s="122">
        <v>5574.7889999999998</v>
      </c>
      <c r="M2023" s="123">
        <f t="shared" si="1008"/>
        <v>390.72800000000007</v>
      </c>
      <c r="N2023" s="124">
        <f t="shared" si="993"/>
        <v>7.0088392583109433</v>
      </c>
      <c r="O2023" s="125">
        <v>5815.6970000000001</v>
      </c>
      <c r="P2023" s="122">
        <v>6718.3649999999998</v>
      </c>
      <c r="Q2023" s="123">
        <f t="shared" ref="Q2023:Q2076" si="1010">O2023-P2023</f>
        <v>-902.66799999999967</v>
      </c>
      <c r="R2023" s="124">
        <f t="shared" si="994"/>
        <v>-13.435828508870829</v>
      </c>
      <c r="S2023" s="125">
        <v>15057.521000000001</v>
      </c>
      <c r="T2023" s="122">
        <v>15378.278</v>
      </c>
      <c r="U2023" s="123">
        <f t="shared" si="995"/>
        <v>-320.75699999999961</v>
      </c>
      <c r="V2023" s="124">
        <f t="shared" si="996"/>
        <v>-2.0857796952298533</v>
      </c>
      <c r="W2023" s="121" t="s">
        <v>6532</v>
      </c>
      <c r="X2023" s="122">
        <v>5030</v>
      </c>
      <c r="Y2023" s="122">
        <v>5030</v>
      </c>
      <c r="Z2023" s="123">
        <f t="shared" si="997"/>
        <v>0</v>
      </c>
      <c r="AA2023" s="124">
        <f t="shared" si="998"/>
        <v>0</v>
      </c>
      <c r="AB2023" s="28" t="s">
        <v>6473</v>
      </c>
      <c r="AC2023" s="122">
        <v>4006</v>
      </c>
      <c r="AD2023" s="122">
        <v>4005</v>
      </c>
      <c r="AE2023" s="123">
        <f t="shared" si="999"/>
        <v>1</v>
      </c>
      <c r="AF2023" s="29">
        <f t="shared" si="1000"/>
        <v>2.4968789013732832E-2</v>
      </c>
      <c r="AG2023" s="28" t="s">
        <v>6388</v>
      </c>
      <c r="AH2023" s="122">
        <v>1958</v>
      </c>
      <c r="AI2023" s="122">
        <v>2081</v>
      </c>
      <c r="AJ2023" s="123">
        <f t="shared" si="1001"/>
        <v>-123</v>
      </c>
      <c r="AK2023" s="124">
        <f t="shared" si="1002"/>
        <v>-5.910619894281596</v>
      </c>
      <c r="AL2023" s="28" t="s">
        <v>6484</v>
      </c>
      <c r="AM2023" s="122">
        <v>1681</v>
      </c>
      <c r="AN2023" s="122">
        <v>1680</v>
      </c>
      <c r="AO2023" s="123">
        <f t="shared" si="1003"/>
        <v>1</v>
      </c>
      <c r="AP2023" s="29">
        <f t="shared" si="1004"/>
        <v>5.9523809523809527E-2</v>
      </c>
      <c r="AQ2023" s="28" t="s">
        <v>7170</v>
      </c>
      <c r="AR2023" s="122">
        <v>991</v>
      </c>
      <c r="AS2023" s="122">
        <v>1191</v>
      </c>
      <c r="AT2023" s="123">
        <f t="shared" si="1005"/>
        <v>-200</v>
      </c>
      <c r="AU2023" s="124">
        <f t="shared" si="1006"/>
        <v>-16.792611251049539</v>
      </c>
      <c r="AV2023" s="9" t="s">
        <v>12501</v>
      </c>
      <c r="AX2023" s="129"/>
      <c r="AY2023" s="139"/>
      <c r="AZ2023" s="139"/>
    </row>
    <row r="2024" spans="3:52" ht="50" customHeight="1">
      <c r="C2024" s="52" t="s">
        <v>6318</v>
      </c>
      <c r="D2024" s="130" t="s">
        <v>4641</v>
      </c>
      <c r="E2024" s="131" t="s">
        <v>6374</v>
      </c>
      <c r="F2024" s="132" t="s">
        <v>4642</v>
      </c>
      <c r="G2024" s="125">
        <v>11884.278</v>
      </c>
      <c r="H2024" s="122">
        <v>11545.873</v>
      </c>
      <c r="I2024" s="123">
        <f t="shared" si="1007"/>
        <v>338.40500000000065</v>
      </c>
      <c r="J2024" s="124">
        <f t="shared" si="1009"/>
        <v>2.9309606991173442</v>
      </c>
      <c r="K2024" s="125">
        <v>4241.9570000000003</v>
      </c>
      <c r="L2024" s="122">
        <v>4227.4769999999999</v>
      </c>
      <c r="M2024" s="123">
        <f t="shared" si="1008"/>
        <v>14.480000000000473</v>
      </c>
      <c r="N2024" s="124">
        <f t="shared" si="993"/>
        <v>0.34252108290596195</v>
      </c>
      <c r="O2024" s="125">
        <v>883.92499999999995</v>
      </c>
      <c r="P2024" s="122">
        <v>883.02</v>
      </c>
      <c r="Q2024" s="123">
        <f t="shared" si="1010"/>
        <v>0.90499999999997272</v>
      </c>
      <c r="R2024" s="124">
        <f t="shared" si="994"/>
        <v>0.10248918484292234</v>
      </c>
      <c r="S2024" s="125">
        <v>6758.3959999999997</v>
      </c>
      <c r="T2024" s="122">
        <v>6435.3760000000002</v>
      </c>
      <c r="U2024" s="123">
        <f t="shared" si="995"/>
        <v>323.01999999999953</v>
      </c>
      <c r="V2024" s="124">
        <f t="shared" si="996"/>
        <v>5.0194425314076367</v>
      </c>
      <c r="W2024" s="121" t="s">
        <v>10660</v>
      </c>
      <c r="X2024" s="122">
        <v>3340</v>
      </c>
      <c r="Y2024" s="122">
        <v>3446</v>
      </c>
      <c r="Z2024" s="123">
        <f t="shared" si="997"/>
        <v>-106</v>
      </c>
      <c r="AA2024" s="124">
        <f t="shared" si="998"/>
        <v>-3.0760301799187464</v>
      </c>
      <c r="AB2024" s="28" t="s">
        <v>10661</v>
      </c>
      <c r="AC2024" s="122">
        <v>931</v>
      </c>
      <c r="AD2024" s="122">
        <v>930</v>
      </c>
      <c r="AE2024" s="123">
        <f t="shared" si="999"/>
        <v>1</v>
      </c>
      <c r="AF2024" s="29">
        <f t="shared" si="1000"/>
        <v>0.10752688172043011</v>
      </c>
      <c r="AG2024" s="28" t="s">
        <v>10662</v>
      </c>
      <c r="AH2024" s="122">
        <v>908</v>
      </c>
      <c r="AI2024" s="122">
        <v>807</v>
      </c>
      <c r="AJ2024" s="123">
        <f t="shared" si="1001"/>
        <v>101</v>
      </c>
      <c r="AK2024" s="124">
        <f t="shared" si="1002"/>
        <v>12.515489467162331</v>
      </c>
      <c r="AL2024" s="28" t="s">
        <v>10663</v>
      </c>
      <c r="AM2024" s="122">
        <v>626</v>
      </c>
      <c r="AN2024" s="122">
        <v>218</v>
      </c>
      <c r="AO2024" s="123">
        <f t="shared" si="1003"/>
        <v>408</v>
      </c>
      <c r="AP2024" s="29">
        <f t="shared" si="1004"/>
        <v>187.1559633027523</v>
      </c>
      <c r="AQ2024" s="28" t="s">
        <v>10664</v>
      </c>
      <c r="AR2024" s="122">
        <v>465</v>
      </c>
      <c r="AS2024" s="122">
        <v>532</v>
      </c>
      <c r="AT2024" s="123">
        <f t="shared" si="1005"/>
        <v>-67</v>
      </c>
      <c r="AU2024" s="124">
        <f t="shared" si="1006"/>
        <v>-12.593984962406015</v>
      </c>
      <c r="AV2024" s="9" t="s">
        <v>10656</v>
      </c>
      <c r="AX2024" s="129"/>
      <c r="AY2024" s="139"/>
      <c r="AZ2024" s="139"/>
    </row>
    <row r="2025" spans="3:52" ht="50" customHeight="1">
      <c r="C2025" s="52" t="s">
        <v>6317</v>
      </c>
      <c r="D2025" s="130" t="s">
        <v>4643</v>
      </c>
      <c r="E2025" s="131" t="s">
        <v>6374</v>
      </c>
      <c r="F2025" s="132" t="s">
        <v>4644</v>
      </c>
      <c r="G2025" s="125">
        <v>8994.91</v>
      </c>
      <c r="H2025" s="122">
        <v>8892.2739999999994</v>
      </c>
      <c r="I2025" s="123">
        <f t="shared" si="1007"/>
        <v>102.63600000000042</v>
      </c>
      <c r="J2025" s="124">
        <f t="shared" si="1009"/>
        <v>1.1542154459028189</v>
      </c>
      <c r="K2025" s="125">
        <v>3162.837</v>
      </c>
      <c r="L2025" s="122">
        <v>3689.2109999999998</v>
      </c>
      <c r="M2025" s="123">
        <f t="shared" si="1008"/>
        <v>-526.3739999999998</v>
      </c>
      <c r="N2025" s="124">
        <f t="shared" si="993"/>
        <v>-14.267928833563595</v>
      </c>
      <c r="O2025" s="125">
        <v>1389.251</v>
      </c>
      <c r="P2025" s="122">
        <v>1089.145</v>
      </c>
      <c r="Q2025" s="123">
        <f t="shared" si="1010"/>
        <v>300.10599999999999</v>
      </c>
      <c r="R2025" s="124">
        <f t="shared" si="994"/>
        <v>27.554274224276842</v>
      </c>
      <c r="S2025" s="125">
        <v>4442.8220000000001</v>
      </c>
      <c r="T2025" s="122">
        <v>4113.9179999999997</v>
      </c>
      <c r="U2025" s="123">
        <f t="shared" si="995"/>
        <v>328.90400000000045</v>
      </c>
      <c r="V2025" s="124">
        <f t="shared" si="996"/>
        <v>7.9949089894353866</v>
      </c>
      <c r="W2025" s="121" t="s">
        <v>7153</v>
      </c>
      <c r="X2025" s="122">
        <v>3723</v>
      </c>
      <c r="Y2025" s="122">
        <v>3418</v>
      </c>
      <c r="Z2025" s="123">
        <f t="shared" si="997"/>
        <v>305</v>
      </c>
      <c r="AA2025" s="124">
        <f t="shared" si="998"/>
        <v>8.9233469865418371</v>
      </c>
      <c r="AB2025" s="28" t="s">
        <v>10665</v>
      </c>
      <c r="AC2025" s="122">
        <v>320</v>
      </c>
      <c r="AD2025" s="122">
        <v>320</v>
      </c>
      <c r="AE2025" s="123">
        <f t="shared" si="999"/>
        <v>0</v>
      </c>
      <c r="AF2025" s="29">
        <f t="shared" si="1000"/>
        <v>0</v>
      </c>
      <c r="AG2025" s="28" t="s">
        <v>10666</v>
      </c>
      <c r="AH2025" s="122">
        <v>129</v>
      </c>
      <c r="AI2025" s="122">
        <v>129</v>
      </c>
      <c r="AJ2025" s="123">
        <f t="shared" si="1001"/>
        <v>0</v>
      </c>
      <c r="AK2025" s="124">
        <f t="shared" si="1002"/>
        <v>0</v>
      </c>
      <c r="AL2025" s="28" t="s">
        <v>7151</v>
      </c>
      <c r="AM2025" s="122">
        <v>107</v>
      </c>
      <c r="AN2025" s="122">
        <v>105</v>
      </c>
      <c r="AO2025" s="123">
        <f t="shared" si="1003"/>
        <v>2</v>
      </c>
      <c r="AP2025" s="29">
        <f t="shared" si="1004"/>
        <v>1.9047619047619049</v>
      </c>
      <c r="AQ2025" s="28" t="s">
        <v>7365</v>
      </c>
      <c r="AR2025" s="122">
        <v>77</v>
      </c>
      <c r="AS2025" s="122">
        <v>77</v>
      </c>
      <c r="AT2025" s="123">
        <f t="shared" si="1005"/>
        <v>0</v>
      </c>
      <c r="AU2025" s="124">
        <f t="shared" si="1006"/>
        <v>0</v>
      </c>
      <c r="AV2025" s="9" t="s">
        <v>12502</v>
      </c>
      <c r="AX2025" s="129"/>
      <c r="AY2025" s="139"/>
      <c r="AZ2025" s="139"/>
    </row>
    <row r="2026" spans="3:52" ht="50" customHeight="1">
      <c r="C2026" s="52" t="s">
        <v>6318</v>
      </c>
      <c r="D2026" s="130" t="s">
        <v>4645</v>
      </c>
      <c r="E2026" s="131" t="s">
        <v>6374</v>
      </c>
      <c r="F2026" s="132" t="s">
        <v>4646</v>
      </c>
      <c r="G2026" s="125">
        <v>4000.3879999999999</v>
      </c>
      <c r="H2026" s="122">
        <v>4624.3760000000002</v>
      </c>
      <c r="I2026" s="123">
        <f t="shared" si="1007"/>
        <v>-623.98800000000028</v>
      </c>
      <c r="J2026" s="124">
        <f t="shared" si="1009"/>
        <v>-13.493452954517545</v>
      </c>
      <c r="K2026" s="125">
        <v>1923.748</v>
      </c>
      <c r="L2026" s="122">
        <v>1912.943</v>
      </c>
      <c r="M2026" s="123">
        <f t="shared" si="1008"/>
        <v>10.805000000000064</v>
      </c>
      <c r="N2026" s="124">
        <f t="shared" si="993"/>
        <v>0.56483648493447336</v>
      </c>
      <c r="O2026" s="125">
        <v>799.08900000000006</v>
      </c>
      <c r="P2026" s="122">
        <v>763.36900000000003</v>
      </c>
      <c r="Q2026" s="123">
        <f t="shared" si="1010"/>
        <v>35.720000000000027</v>
      </c>
      <c r="R2026" s="124">
        <f t="shared" si="994"/>
        <v>4.6792573447441574</v>
      </c>
      <c r="S2026" s="125">
        <v>1277.5509999999999</v>
      </c>
      <c r="T2026" s="122">
        <v>1948.0640000000001</v>
      </c>
      <c r="U2026" s="123">
        <f t="shared" si="995"/>
        <v>-670.51300000000015</v>
      </c>
      <c r="V2026" s="124">
        <f t="shared" si="996"/>
        <v>-34.419454391642169</v>
      </c>
      <c r="W2026" s="121" t="s">
        <v>6508</v>
      </c>
      <c r="X2026" s="122">
        <v>986</v>
      </c>
      <c r="Y2026" s="122">
        <v>1620</v>
      </c>
      <c r="Z2026" s="123">
        <f t="shared" si="997"/>
        <v>-634</v>
      </c>
      <c r="AA2026" s="124">
        <f t="shared" si="998"/>
        <v>-39.135802469135797</v>
      </c>
      <c r="AB2026" s="28" t="s">
        <v>10667</v>
      </c>
      <c r="AC2026" s="122">
        <v>281</v>
      </c>
      <c r="AD2026" s="122">
        <v>281</v>
      </c>
      <c r="AE2026" s="123">
        <f t="shared" si="999"/>
        <v>0</v>
      </c>
      <c r="AF2026" s="29">
        <f t="shared" si="1000"/>
        <v>0</v>
      </c>
      <c r="AG2026" s="28" t="s">
        <v>6552</v>
      </c>
      <c r="AH2026" s="122">
        <v>11</v>
      </c>
      <c r="AI2026" s="122">
        <v>6</v>
      </c>
      <c r="AJ2026" s="123">
        <f t="shared" si="1001"/>
        <v>5</v>
      </c>
      <c r="AK2026" s="124">
        <f t="shared" si="1002"/>
        <v>83.333333333333343</v>
      </c>
      <c r="AL2026" s="28" t="s">
        <v>10668</v>
      </c>
      <c r="AM2026" s="122">
        <v>0</v>
      </c>
      <c r="AN2026" s="122">
        <v>40</v>
      </c>
      <c r="AO2026" s="123">
        <f t="shared" si="1003"/>
        <v>-40</v>
      </c>
      <c r="AP2026" s="29">
        <f t="shared" si="1004"/>
        <v>-100</v>
      </c>
      <c r="AQ2026" s="28" t="s">
        <v>6421</v>
      </c>
      <c r="AR2026" s="122" t="s">
        <v>6421</v>
      </c>
      <c r="AS2026" s="122" t="s">
        <v>6421</v>
      </c>
      <c r="AT2026" s="123" t="s">
        <v>6421</v>
      </c>
      <c r="AU2026" s="124" t="s">
        <v>6421</v>
      </c>
      <c r="AV2026" s="9" t="s">
        <v>12502</v>
      </c>
      <c r="AX2026" s="129"/>
      <c r="AY2026" s="139"/>
      <c r="AZ2026" s="139"/>
    </row>
    <row r="2027" spans="3:52" ht="50" customHeight="1">
      <c r="C2027" s="52" t="s">
        <v>6317</v>
      </c>
      <c r="D2027" s="130" t="s">
        <v>4647</v>
      </c>
      <c r="E2027" s="131" t="s">
        <v>6374</v>
      </c>
      <c r="F2027" s="132" t="s">
        <v>4648</v>
      </c>
      <c r="G2027" s="125">
        <v>18683.172999999999</v>
      </c>
      <c r="H2027" s="122">
        <v>18268.769</v>
      </c>
      <c r="I2027" s="123">
        <f t="shared" si="1007"/>
        <v>414.40399999999863</v>
      </c>
      <c r="J2027" s="124">
        <f t="shared" si="1009"/>
        <v>2.2683739665217653</v>
      </c>
      <c r="K2027" s="125">
        <v>8762.5570000000007</v>
      </c>
      <c r="L2027" s="122">
        <v>9592.2170000000006</v>
      </c>
      <c r="M2027" s="123">
        <f t="shared" si="1008"/>
        <v>-829.65999999999985</v>
      </c>
      <c r="N2027" s="124">
        <f t="shared" si="993"/>
        <v>-8.6493039096175561</v>
      </c>
      <c r="O2027" s="125">
        <v>3695.3090000000002</v>
      </c>
      <c r="P2027" s="122">
        <v>3694.9589999999998</v>
      </c>
      <c r="Q2027" s="123">
        <f t="shared" si="1010"/>
        <v>0.3500000000003638</v>
      </c>
      <c r="R2027" s="124">
        <f t="shared" si="994"/>
        <v>9.4723649166435619E-3</v>
      </c>
      <c r="S2027" s="125">
        <v>6225.3069999999998</v>
      </c>
      <c r="T2027" s="122">
        <v>4981.5929999999998</v>
      </c>
      <c r="U2027" s="123">
        <f t="shared" si="995"/>
        <v>1243.7139999999999</v>
      </c>
      <c r="V2027" s="124">
        <f t="shared" si="996"/>
        <v>24.966190533831245</v>
      </c>
      <c r="W2027" s="121" t="s">
        <v>6502</v>
      </c>
      <c r="X2027" s="122">
        <v>1562</v>
      </c>
      <c r="Y2027" s="122">
        <v>1562</v>
      </c>
      <c r="Z2027" s="123">
        <f t="shared" si="997"/>
        <v>0</v>
      </c>
      <c r="AA2027" s="124">
        <f t="shared" si="998"/>
        <v>0</v>
      </c>
      <c r="AB2027" s="28" t="s">
        <v>7192</v>
      </c>
      <c r="AC2027" s="122">
        <v>1013</v>
      </c>
      <c r="AD2027" s="122">
        <v>778</v>
      </c>
      <c r="AE2027" s="123">
        <f t="shared" si="999"/>
        <v>235</v>
      </c>
      <c r="AF2027" s="29">
        <f t="shared" si="1000"/>
        <v>30.205655526992288</v>
      </c>
      <c r="AG2027" s="28" t="s">
        <v>10669</v>
      </c>
      <c r="AH2027" s="122">
        <v>980</v>
      </c>
      <c r="AI2027" s="122">
        <v>0</v>
      </c>
      <c r="AJ2027" s="123">
        <f t="shared" si="1001"/>
        <v>980</v>
      </c>
      <c r="AK2027" s="124" t="e">
        <f t="shared" si="1002"/>
        <v>#DIV/0!</v>
      </c>
      <c r="AL2027" s="28" t="s">
        <v>10670</v>
      </c>
      <c r="AM2027" s="122">
        <v>792</v>
      </c>
      <c r="AN2027" s="122">
        <v>866</v>
      </c>
      <c r="AO2027" s="123">
        <f t="shared" si="1003"/>
        <v>-74</v>
      </c>
      <c r="AP2027" s="29">
        <f t="shared" si="1004"/>
        <v>-8.5450346420323324</v>
      </c>
      <c r="AQ2027" s="28" t="s">
        <v>10671</v>
      </c>
      <c r="AR2027" s="122">
        <v>328</v>
      </c>
      <c r="AS2027" s="122">
        <v>171</v>
      </c>
      <c r="AT2027" s="123">
        <f t="shared" si="1005"/>
        <v>157</v>
      </c>
      <c r="AU2027" s="124">
        <f t="shared" si="1006"/>
        <v>91.812865497076018</v>
      </c>
      <c r="AV2027" s="9" t="s">
        <v>10656</v>
      </c>
      <c r="AX2027" s="129"/>
      <c r="AY2027" s="139"/>
      <c r="AZ2027" s="139"/>
    </row>
    <row r="2028" spans="3:52" ht="50" customHeight="1">
      <c r="C2028" s="52" t="s">
        <v>6318</v>
      </c>
      <c r="D2028" s="130" t="s">
        <v>4649</v>
      </c>
      <c r="E2028" s="131" t="s">
        <v>6374</v>
      </c>
      <c r="F2028" s="132" t="s">
        <v>4650</v>
      </c>
      <c r="G2028" s="125">
        <v>4232.7079999999996</v>
      </c>
      <c r="H2028" s="122">
        <v>5201.402</v>
      </c>
      <c r="I2028" s="123">
        <f t="shared" si="1007"/>
        <v>-968.69400000000041</v>
      </c>
      <c r="J2028" s="124">
        <f t="shared" si="1009"/>
        <v>-18.623709530622712</v>
      </c>
      <c r="K2028" s="125">
        <v>1771.4090000000001</v>
      </c>
      <c r="L2028" s="122">
        <v>2111.1179999999999</v>
      </c>
      <c r="M2028" s="123">
        <f t="shared" si="1008"/>
        <v>-339.70899999999983</v>
      </c>
      <c r="N2028" s="124">
        <f t="shared" si="993"/>
        <v>-16.091426438503191</v>
      </c>
      <c r="O2028" s="125">
        <v>275.32900000000001</v>
      </c>
      <c r="P2028" s="122">
        <v>954.81399999999996</v>
      </c>
      <c r="Q2028" s="123">
        <f t="shared" si="1010"/>
        <v>-679.4849999999999</v>
      </c>
      <c r="R2028" s="124">
        <f t="shared" si="994"/>
        <v>-71.16412201748193</v>
      </c>
      <c r="S2028" s="125">
        <v>2185.9699999999998</v>
      </c>
      <c r="T2028" s="122">
        <v>2135.4699999999998</v>
      </c>
      <c r="U2028" s="123">
        <f t="shared" si="995"/>
        <v>50.5</v>
      </c>
      <c r="V2028" s="124">
        <f t="shared" si="996"/>
        <v>2.3648189859843503</v>
      </c>
      <c r="W2028" s="121" t="s">
        <v>10672</v>
      </c>
      <c r="X2028" s="122">
        <v>1434</v>
      </c>
      <c r="Y2028" s="122">
        <v>1434</v>
      </c>
      <c r="Z2028" s="123">
        <f t="shared" si="997"/>
        <v>0</v>
      </c>
      <c r="AA2028" s="124">
        <f t="shared" si="998"/>
        <v>0</v>
      </c>
      <c r="AB2028" s="28" t="s">
        <v>10673</v>
      </c>
      <c r="AC2028" s="122">
        <v>601</v>
      </c>
      <c r="AD2028" s="122">
        <v>550</v>
      </c>
      <c r="AE2028" s="123">
        <f t="shared" si="999"/>
        <v>51</v>
      </c>
      <c r="AF2028" s="29">
        <f t="shared" si="1000"/>
        <v>9.2727272727272734</v>
      </c>
      <c r="AG2028" s="28" t="s">
        <v>10674</v>
      </c>
      <c r="AH2028" s="122">
        <v>100</v>
      </c>
      <c r="AI2028" s="122">
        <v>100</v>
      </c>
      <c r="AJ2028" s="123">
        <f t="shared" si="1001"/>
        <v>0</v>
      </c>
      <c r="AK2028" s="124">
        <f t="shared" si="1002"/>
        <v>0</v>
      </c>
      <c r="AL2028" s="28" t="s">
        <v>10675</v>
      </c>
      <c r="AM2028" s="122">
        <v>52</v>
      </c>
      <c r="AN2028" s="122">
        <v>52</v>
      </c>
      <c r="AO2028" s="123">
        <f t="shared" si="1003"/>
        <v>0</v>
      </c>
      <c r="AP2028" s="29">
        <f t="shared" si="1004"/>
        <v>0</v>
      </c>
      <c r="AQ2028" s="28" t="s">
        <v>6421</v>
      </c>
      <c r="AR2028" s="122" t="s">
        <v>6421</v>
      </c>
      <c r="AS2028" s="122" t="s">
        <v>6421</v>
      </c>
      <c r="AT2028" s="123" t="s">
        <v>6421</v>
      </c>
      <c r="AU2028" s="124" t="s">
        <v>6421</v>
      </c>
      <c r="AV2028" s="9" t="s">
        <v>10656</v>
      </c>
      <c r="AX2028" s="129"/>
      <c r="AY2028" s="139"/>
      <c r="AZ2028" s="139"/>
    </row>
    <row r="2029" spans="3:52" ht="50" customHeight="1">
      <c r="C2029" s="52" t="s">
        <v>6318</v>
      </c>
      <c r="D2029" s="130" t="s">
        <v>4651</v>
      </c>
      <c r="E2029" s="131" t="s">
        <v>6374</v>
      </c>
      <c r="F2029" s="132" t="s">
        <v>4652</v>
      </c>
      <c r="G2029" s="125">
        <v>6601.2079999999996</v>
      </c>
      <c r="H2029" s="122">
        <v>6385.7569999999996</v>
      </c>
      <c r="I2029" s="123">
        <f t="shared" si="1007"/>
        <v>215.45100000000002</v>
      </c>
      <c r="J2029" s="124">
        <f t="shared" si="1009"/>
        <v>3.3739304517851219</v>
      </c>
      <c r="K2029" s="125">
        <v>2324.9070000000002</v>
      </c>
      <c r="L2029" s="122">
        <v>2002.9190000000001</v>
      </c>
      <c r="M2029" s="123">
        <f t="shared" si="1008"/>
        <v>321.98800000000006</v>
      </c>
      <c r="N2029" s="124">
        <f t="shared" si="993"/>
        <v>16.075937169700826</v>
      </c>
      <c r="O2029" s="125">
        <v>85.906000000000006</v>
      </c>
      <c r="P2029" s="122">
        <v>85.841999999999999</v>
      </c>
      <c r="Q2029" s="123">
        <f t="shared" si="1010"/>
        <v>6.4000000000007162E-2</v>
      </c>
      <c r="R2029" s="124">
        <f t="shared" si="994"/>
        <v>7.4555578854182292E-2</v>
      </c>
      <c r="S2029" s="125">
        <v>4190.3950000000004</v>
      </c>
      <c r="T2029" s="122">
        <v>4296.9960000000001</v>
      </c>
      <c r="U2029" s="123">
        <f t="shared" si="995"/>
        <v>-106.60099999999966</v>
      </c>
      <c r="V2029" s="124">
        <f t="shared" si="996"/>
        <v>-2.4808261399358917</v>
      </c>
      <c r="W2029" s="121" t="s">
        <v>6710</v>
      </c>
      <c r="X2029" s="122">
        <v>2300</v>
      </c>
      <c r="Y2029" s="122">
        <v>2353</v>
      </c>
      <c r="Z2029" s="123">
        <f t="shared" si="997"/>
        <v>-53</v>
      </c>
      <c r="AA2029" s="124">
        <f t="shared" si="998"/>
        <v>-2.252443688907777</v>
      </c>
      <c r="AB2029" s="28" t="s">
        <v>6532</v>
      </c>
      <c r="AC2029" s="122">
        <v>953</v>
      </c>
      <c r="AD2029" s="122">
        <v>993</v>
      </c>
      <c r="AE2029" s="123">
        <f t="shared" si="999"/>
        <v>-40</v>
      </c>
      <c r="AF2029" s="29">
        <f t="shared" si="1000"/>
        <v>-4.0281973816717018</v>
      </c>
      <c r="AG2029" s="28" t="s">
        <v>6484</v>
      </c>
      <c r="AH2029" s="122">
        <v>550</v>
      </c>
      <c r="AI2029" s="122">
        <v>550</v>
      </c>
      <c r="AJ2029" s="123">
        <f t="shared" si="1001"/>
        <v>0</v>
      </c>
      <c r="AK2029" s="124">
        <f t="shared" si="1002"/>
        <v>0</v>
      </c>
      <c r="AL2029" s="28" t="s">
        <v>6486</v>
      </c>
      <c r="AM2029" s="122">
        <v>260</v>
      </c>
      <c r="AN2029" s="122">
        <v>260</v>
      </c>
      <c r="AO2029" s="123">
        <f t="shared" si="1003"/>
        <v>0</v>
      </c>
      <c r="AP2029" s="29">
        <f t="shared" si="1004"/>
        <v>0</v>
      </c>
      <c r="AQ2029" s="28" t="s">
        <v>10676</v>
      </c>
      <c r="AR2029" s="122">
        <v>111</v>
      </c>
      <c r="AS2029" s="122">
        <v>124</v>
      </c>
      <c r="AT2029" s="123">
        <f t="shared" si="1005"/>
        <v>-13</v>
      </c>
      <c r="AU2029" s="124">
        <f t="shared" si="1006"/>
        <v>-10.483870967741936</v>
      </c>
      <c r="AV2029" s="9" t="s">
        <v>10656</v>
      </c>
      <c r="AX2029" s="129"/>
      <c r="AY2029" s="139"/>
      <c r="AZ2029" s="139"/>
    </row>
    <row r="2030" spans="3:52" ht="50" customHeight="1">
      <c r="C2030" s="52" t="s">
        <v>6318</v>
      </c>
      <c r="D2030" s="130" t="s">
        <v>4653</v>
      </c>
      <c r="E2030" s="131" t="s">
        <v>6374</v>
      </c>
      <c r="F2030" s="132" t="s">
        <v>4654</v>
      </c>
      <c r="G2030" s="125">
        <v>5543.7280000000001</v>
      </c>
      <c r="H2030" s="122">
        <v>5365.6409999999996</v>
      </c>
      <c r="I2030" s="123">
        <f t="shared" si="1007"/>
        <v>178.08700000000044</v>
      </c>
      <c r="J2030" s="124">
        <f t="shared" si="1009"/>
        <v>3.3190256299294054</v>
      </c>
      <c r="K2030" s="125">
        <v>2280.2240000000002</v>
      </c>
      <c r="L2030" s="122">
        <v>2203.62</v>
      </c>
      <c r="M2030" s="123">
        <f t="shared" si="1008"/>
        <v>76.604000000000269</v>
      </c>
      <c r="N2030" s="124">
        <f t="shared" si="993"/>
        <v>3.4762799393724992</v>
      </c>
      <c r="O2030" s="125">
        <v>276.77999999999997</v>
      </c>
      <c r="P2030" s="122">
        <v>276.70999999999998</v>
      </c>
      <c r="Q2030" s="123">
        <f t="shared" si="1010"/>
        <v>6.9999999999993179E-2</v>
      </c>
      <c r="R2030" s="124">
        <f t="shared" si="994"/>
        <v>2.5297242600554076E-2</v>
      </c>
      <c r="S2030" s="125">
        <v>2986.7240000000002</v>
      </c>
      <c r="T2030" s="122">
        <v>2885.3110000000001</v>
      </c>
      <c r="U2030" s="123">
        <f t="shared" si="995"/>
        <v>101.41300000000001</v>
      </c>
      <c r="V2030" s="124">
        <f t="shared" si="996"/>
        <v>3.5148030836190629</v>
      </c>
      <c r="W2030" s="121" t="s">
        <v>10677</v>
      </c>
      <c r="X2030" s="122">
        <v>1236</v>
      </c>
      <c r="Y2030" s="122">
        <v>1236</v>
      </c>
      <c r="Z2030" s="123">
        <f t="shared" si="997"/>
        <v>0</v>
      </c>
      <c r="AA2030" s="124">
        <f t="shared" si="998"/>
        <v>0</v>
      </c>
      <c r="AB2030" s="28" t="s">
        <v>10678</v>
      </c>
      <c r="AC2030" s="122">
        <v>844</v>
      </c>
      <c r="AD2030" s="122">
        <v>864</v>
      </c>
      <c r="AE2030" s="123">
        <f t="shared" si="999"/>
        <v>-20</v>
      </c>
      <c r="AF2030" s="29">
        <f t="shared" si="1000"/>
        <v>-2.3148148148148149</v>
      </c>
      <c r="AG2030" s="28" t="s">
        <v>10679</v>
      </c>
      <c r="AH2030" s="122">
        <v>320</v>
      </c>
      <c r="AI2030" s="122">
        <v>240</v>
      </c>
      <c r="AJ2030" s="123">
        <f t="shared" si="1001"/>
        <v>80</v>
      </c>
      <c r="AK2030" s="124">
        <f t="shared" si="1002"/>
        <v>33.333333333333329</v>
      </c>
      <c r="AL2030" s="28" t="s">
        <v>10680</v>
      </c>
      <c r="AM2030" s="122">
        <v>219</v>
      </c>
      <c r="AN2030" s="122">
        <v>236</v>
      </c>
      <c r="AO2030" s="123">
        <f t="shared" si="1003"/>
        <v>-17</v>
      </c>
      <c r="AP2030" s="29">
        <f t="shared" si="1004"/>
        <v>-7.2033898305084749</v>
      </c>
      <c r="AQ2030" s="28" t="s">
        <v>10681</v>
      </c>
      <c r="AR2030" s="122">
        <v>164</v>
      </c>
      <c r="AS2030" s="122">
        <v>164</v>
      </c>
      <c r="AT2030" s="123">
        <f t="shared" si="1005"/>
        <v>0</v>
      </c>
      <c r="AU2030" s="124">
        <f t="shared" si="1006"/>
        <v>0</v>
      </c>
      <c r="AV2030" s="9" t="s">
        <v>12501</v>
      </c>
      <c r="AX2030" s="129"/>
      <c r="AY2030" s="139"/>
      <c r="AZ2030" s="139"/>
    </row>
    <row r="2031" spans="3:52" ht="50" customHeight="1">
      <c r="C2031" s="52" t="s">
        <v>6318</v>
      </c>
      <c r="D2031" s="130" t="s">
        <v>4655</v>
      </c>
      <c r="E2031" s="131" t="s">
        <v>6374</v>
      </c>
      <c r="F2031" s="132" t="s">
        <v>4656</v>
      </c>
      <c r="G2031" s="125">
        <v>5567.5510000000004</v>
      </c>
      <c r="H2031" s="122">
        <v>6534.25</v>
      </c>
      <c r="I2031" s="123">
        <f t="shared" si="1007"/>
        <v>-966.69899999999961</v>
      </c>
      <c r="J2031" s="124">
        <f t="shared" si="1009"/>
        <v>-14.794337529173196</v>
      </c>
      <c r="K2031" s="125">
        <v>2449.982</v>
      </c>
      <c r="L2031" s="122">
        <v>2445.864</v>
      </c>
      <c r="M2031" s="123">
        <f t="shared" si="1008"/>
        <v>4.1179999999999382</v>
      </c>
      <c r="N2031" s="124">
        <f t="shared" si="993"/>
        <v>0.16836586171593915</v>
      </c>
      <c r="O2031" s="125">
        <v>286.23099999999999</v>
      </c>
      <c r="P2031" s="122">
        <v>1357.242</v>
      </c>
      <c r="Q2031" s="123">
        <f t="shared" si="1010"/>
        <v>-1071.011</v>
      </c>
      <c r="R2031" s="124">
        <f t="shared" si="994"/>
        <v>-78.91083535581717</v>
      </c>
      <c r="S2031" s="125">
        <v>2831.3380000000002</v>
      </c>
      <c r="T2031" s="122">
        <v>2731.1439999999998</v>
      </c>
      <c r="U2031" s="123">
        <f t="shared" si="995"/>
        <v>100.19400000000041</v>
      </c>
      <c r="V2031" s="124">
        <f t="shared" si="996"/>
        <v>3.6685725835034848</v>
      </c>
      <c r="W2031" s="121" t="s">
        <v>10682</v>
      </c>
      <c r="X2031" s="122">
        <v>1195</v>
      </c>
      <c r="Y2031" s="122">
        <v>1194</v>
      </c>
      <c r="Z2031" s="123">
        <f t="shared" si="997"/>
        <v>1</v>
      </c>
      <c r="AA2031" s="124">
        <f t="shared" si="998"/>
        <v>8.3752093802345065E-2</v>
      </c>
      <c r="AB2031" s="28" t="s">
        <v>6658</v>
      </c>
      <c r="AC2031" s="122">
        <v>751</v>
      </c>
      <c r="AD2031" s="122">
        <v>650</v>
      </c>
      <c r="AE2031" s="123">
        <f t="shared" si="999"/>
        <v>101</v>
      </c>
      <c r="AF2031" s="29">
        <f t="shared" si="1000"/>
        <v>15.538461538461537</v>
      </c>
      <c r="AG2031" s="28" t="s">
        <v>6418</v>
      </c>
      <c r="AH2031" s="122">
        <v>280</v>
      </c>
      <c r="AI2031" s="122">
        <v>280</v>
      </c>
      <c r="AJ2031" s="123">
        <f t="shared" si="1001"/>
        <v>0</v>
      </c>
      <c r="AK2031" s="124">
        <f t="shared" si="1002"/>
        <v>0</v>
      </c>
      <c r="AL2031" s="28" t="s">
        <v>10683</v>
      </c>
      <c r="AM2031" s="122">
        <v>200</v>
      </c>
      <c r="AN2031" s="122">
        <v>202</v>
      </c>
      <c r="AO2031" s="123">
        <f t="shared" si="1003"/>
        <v>-2</v>
      </c>
      <c r="AP2031" s="29">
        <f t="shared" si="1004"/>
        <v>-0.99009900990099009</v>
      </c>
      <c r="AQ2031" s="28" t="s">
        <v>10684</v>
      </c>
      <c r="AR2031" s="122">
        <v>197</v>
      </c>
      <c r="AS2031" s="122">
        <v>194</v>
      </c>
      <c r="AT2031" s="123">
        <f t="shared" si="1005"/>
        <v>3</v>
      </c>
      <c r="AU2031" s="124">
        <f t="shared" si="1006"/>
        <v>1.5463917525773196</v>
      </c>
      <c r="AV2031" s="9" t="s">
        <v>12501</v>
      </c>
      <c r="AX2031" s="129"/>
      <c r="AY2031" s="139"/>
      <c r="AZ2031" s="139"/>
    </row>
    <row r="2032" spans="3:52" ht="50" customHeight="1">
      <c r="C2032" s="52" t="s">
        <v>6317</v>
      </c>
      <c r="D2032" s="106" t="s">
        <v>4657</v>
      </c>
      <c r="E2032" s="131" t="s">
        <v>6374</v>
      </c>
      <c r="F2032" s="108" t="s">
        <v>4658</v>
      </c>
      <c r="G2032" s="125">
        <v>9216.9719999999998</v>
      </c>
      <c r="H2032" s="122">
        <v>10074.512000000001</v>
      </c>
      <c r="I2032" s="123">
        <f t="shared" si="1007"/>
        <v>-857.54000000000087</v>
      </c>
      <c r="J2032" s="124">
        <f t="shared" si="1009"/>
        <v>-8.5119755676503317</v>
      </c>
      <c r="K2032" s="125">
        <v>3492.1129999999998</v>
      </c>
      <c r="L2032" s="122">
        <v>3494.732</v>
      </c>
      <c r="M2032" s="123">
        <f t="shared" si="1008"/>
        <v>-2.6190000000001419</v>
      </c>
      <c r="N2032" s="124">
        <f t="shared" si="993"/>
        <v>-7.4941368894671803E-2</v>
      </c>
      <c r="O2032" s="125">
        <v>955.08299999999997</v>
      </c>
      <c r="P2032" s="122">
        <v>1124.97</v>
      </c>
      <c r="Q2032" s="123">
        <f t="shared" si="1010"/>
        <v>-169.88700000000006</v>
      </c>
      <c r="R2032" s="124">
        <f t="shared" si="994"/>
        <v>-15.101469372516604</v>
      </c>
      <c r="S2032" s="125">
        <v>4769.7759999999998</v>
      </c>
      <c r="T2032" s="122">
        <v>5454.81</v>
      </c>
      <c r="U2032" s="123">
        <f t="shared" si="995"/>
        <v>-685.03400000000056</v>
      </c>
      <c r="V2032" s="124">
        <f t="shared" si="996"/>
        <v>-12.558347586808715</v>
      </c>
      <c r="W2032" s="121" t="s">
        <v>6388</v>
      </c>
      <c r="X2032" s="122">
        <v>3609</v>
      </c>
      <c r="Y2032" s="122">
        <v>3670</v>
      </c>
      <c r="Z2032" s="123">
        <f t="shared" si="997"/>
        <v>-61</v>
      </c>
      <c r="AA2032" s="124">
        <f t="shared" si="998"/>
        <v>-1.6621253405994549</v>
      </c>
      <c r="AB2032" s="28" t="s">
        <v>10685</v>
      </c>
      <c r="AC2032" s="122">
        <v>368</v>
      </c>
      <c r="AD2032" s="122">
        <v>252</v>
      </c>
      <c r="AE2032" s="123">
        <f t="shared" si="999"/>
        <v>116</v>
      </c>
      <c r="AF2032" s="29">
        <f t="shared" si="1000"/>
        <v>46.031746031746032</v>
      </c>
      <c r="AG2032" s="28" t="s">
        <v>10686</v>
      </c>
      <c r="AH2032" s="122">
        <v>201</v>
      </c>
      <c r="AI2032" s="122">
        <v>186</v>
      </c>
      <c r="AJ2032" s="123">
        <f t="shared" si="1001"/>
        <v>15</v>
      </c>
      <c r="AK2032" s="124">
        <f t="shared" si="1002"/>
        <v>8.064516129032258</v>
      </c>
      <c r="AL2032" s="28" t="s">
        <v>10687</v>
      </c>
      <c r="AM2032" s="122">
        <v>178</v>
      </c>
      <c r="AN2032" s="122">
        <v>178</v>
      </c>
      <c r="AO2032" s="123">
        <f t="shared" si="1003"/>
        <v>0</v>
      </c>
      <c r="AP2032" s="29">
        <f t="shared" si="1004"/>
        <v>0</v>
      </c>
      <c r="AQ2032" s="28" t="s">
        <v>10688</v>
      </c>
      <c r="AR2032" s="122">
        <v>100</v>
      </c>
      <c r="AS2032" s="122">
        <v>100</v>
      </c>
      <c r="AT2032" s="123">
        <f t="shared" si="1005"/>
        <v>0</v>
      </c>
      <c r="AU2032" s="124">
        <f t="shared" si="1006"/>
        <v>0</v>
      </c>
      <c r="AV2032" s="9" t="s">
        <v>12501</v>
      </c>
      <c r="AX2032" s="129"/>
      <c r="AY2032" s="139"/>
      <c r="AZ2032" s="139"/>
    </row>
    <row r="2033" spans="3:52" ht="50" customHeight="1">
      <c r="C2033" s="52" t="s">
        <v>6318</v>
      </c>
      <c r="D2033" s="130" t="s">
        <v>4659</v>
      </c>
      <c r="E2033" s="131" t="s">
        <v>6374</v>
      </c>
      <c r="F2033" s="132" t="s">
        <v>4660</v>
      </c>
      <c r="G2033" s="125">
        <v>8074.55</v>
      </c>
      <c r="H2033" s="122">
        <v>7598.7579999999998</v>
      </c>
      <c r="I2033" s="123">
        <f t="shared" si="1007"/>
        <v>475.79200000000037</v>
      </c>
      <c r="J2033" s="124">
        <f t="shared" si="1009"/>
        <v>6.2614443044508112</v>
      </c>
      <c r="K2033" s="125">
        <v>4079.152</v>
      </c>
      <c r="L2033" s="122">
        <v>3575.7649999999999</v>
      </c>
      <c r="M2033" s="123">
        <f t="shared" si="1008"/>
        <v>503.38700000000017</v>
      </c>
      <c r="N2033" s="124">
        <f t="shared" si="993"/>
        <v>14.077742804686554</v>
      </c>
      <c r="O2033" s="125">
        <v>567.32500000000005</v>
      </c>
      <c r="P2033" s="122">
        <v>567.31899999999996</v>
      </c>
      <c r="Q2033" s="123">
        <f t="shared" si="1010"/>
        <v>6.0000000000854925E-3</v>
      </c>
      <c r="R2033" s="124">
        <f t="shared" si="994"/>
        <v>1.0576060382404772E-3</v>
      </c>
      <c r="S2033" s="125">
        <v>3428.0729999999999</v>
      </c>
      <c r="T2033" s="122">
        <v>3455.674</v>
      </c>
      <c r="U2033" s="123">
        <f t="shared" si="995"/>
        <v>-27.601000000000113</v>
      </c>
      <c r="V2033" s="124">
        <f t="shared" si="996"/>
        <v>-0.79871538808348563</v>
      </c>
      <c r="W2033" s="121" t="s">
        <v>10689</v>
      </c>
      <c r="X2033" s="122">
        <v>1343</v>
      </c>
      <c r="Y2033" s="122">
        <v>1386</v>
      </c>
      <c r="Z2033" s="123">
        <f t="shared" si="997"/>
        <v>-43</v>
      </c>
      <c r="AA2033" s="124">
        <f t="shared" si="998"/>
        <v>-3.1024531024531026</v>
      </c>
      <c r="AB2033" s="28" t="s">
        <v>10690</v>
      </c>
      <c r="AC2033" s="122">
        <v>776</v>
      </c>
      <c r="AD2033" s="122">
        <v>872</v>
      </c>
      <c r="AE2033" s="123">
        <f t="shared" si="999"/>
        <v>-96</v>
      </c>
      <c r="AF2033" s="29">
        <f t="shared" si="1000"/>
        <v>-11.009174311926607</v>
      </c>
      <c r="AG2033" s="28" t="s">
        <v>6613</v>
      </c>
      <c r="AH2033" s="122">
        <v>738</v>
      </c>
      <c r="AI2033" s="122">
        <v>668</v>
      </c>
      <c r="AJ2033" s="123">
        <f t="shared" si="1001"/>
        <v>70</v>
      </c>
      <c r="AK2033" s="124">
        <f t="shared" si="1002"/>
        <v>10.479041916167663</v>
      </c>
      <c r="AL2033" s="28" t="s">
        <v>6531</v>
      </c>
      <c r="AM2033" s="122">
        <v>154</v>
      </c>
      <c r="AN2033" s="122">
        <v>154</v>
      </c>
      <c r="AO2033" s="123">
        <f t="shared" si="1003"/>
        <v>0</v>
      </c>
      <c r="AP2033" s="29">
        <f t="shared" si="1004"/>
        <v>0</v>
      </c>
      <c r="AQ2033" s="28" t="s">
        <v>7125</v>
      </c>
      <c r="AR2033" s="122">
        <v>131</v>
      </c>
      <c r="AS2033" s="122">
        <v>67</v>
      </c>
      <c r="AT2033" s="123">
        <f t="shared" si="1005"/>
        <v>64</v>
      </c>
      <c r="AU2033" s="124">
        <f t="shared" si="1006"/>
        <v>95.522388059701484</v>
      </c>
      <c r="AV2033" s="9" t="s">
        <v>10656</v>
      </c>
      <c r="AX2033" s="129"/>
      <c r="AY2033" s="139"/>
      <c r="AZ2033" s="139"/>
    </row>
    <row r="2034" spans="3:52" ht="50" customHeight="1">
      <c r="C2034" s="52" t="s">
        <v>6319</v>
      </c>
      <c r="D2034" s="130" t="s">
        <v>4661</v>
      </c>
      <c r="E2034" s="131" t="s">
        <v>6374</v>
      </c>
      <c r="F2034" s="132" t="s">
        <v>4662</v>
      </c>
      <c r="G2034" s="125">
        <v>7824.8810000000003</v>
      </c>
      <c r="H2034" s="122">
        <v>7202.8069999999998</v>
      </c>
      <c r="I2034" s="123">
        <f t="shared" si="1007"/>
        <v>622.07400000000052</v>
      </c>
      <c r="J2034" s="124">
        <f t="shared" si="1009"/>
        <v>8.6365496118388361</v>
      </c>
      <c r="K2034" s="125">
        <v>5790.4070000000002</v>
      </c>
      <c r="L2034" s="122">
        <v>5884.6130000000003</v>
      </c>
      <c r="M2034" s="123">
        <f t="shared" si="1008"/>
        <v>-94.206000000000131</v>
      </c>
      <c r="N2034" s="124">
        <f t="shared" si="993"/>
        <v>-1.6008869232352261</v>
      </c>
      <c r="O2034" s="125">
        <v>658.39200000000005</v>
      </c>
      <c r="P2034" s="122">
        <v>468.56200000000001</v>
      </c>
      <c r="Q2034" s="123">
        <f t="shared" si="1010"/>
        <v>189.83000000000004</v>
      </c>
      <c r="R2034" s="124">
        <f t="shared" si="994"/>
        <v>40.513315206952342</v>
      </c>
      <c r="S2034" s="125">
        <v>1376.0820000000001</v>
      </c>
      <c r="T2034" s="122">
        <v>849.63199999999995</v>
      </c>
      <c r="U2034" s="123">
        <f t="shared" si="995"/>
        <v>526.45000000000016</v>
      </c>
      <c r="V2034" s="124">
        <f t="shared" si="996"/>
        <v>61.962120070807146</v>
      </c>
      <c r="W2034" s="121" t="s">
        <v>6780</v>
      </c>
      <c r="X2034" s="122">
        <v>500</v>
      </c>
      <c r="Y2034" s="122" t="s">
        <v>11846</v>
      </c>
      <c r="Z2034" s="123">
        <v>500</v>
      </c>
      <c r="AA2034" s="124" t="s">
        <v>11838</v>
      </c>
      <c r="AB2034" s="28" t="s">
        <v>6741</v>
      </c>
      <c r="AC2034" s="122">
        <v>281</v>
      </c>
      <c r="AD2034" s="122">
        <v>281</v>
      </c>
      <c r="AE2034" s="123">
        <f t="shared" si="999"/>
        <v>0</v>
      </c>
      <c r="AF2034" s="29" t="s">
        <v>11839</v>
      </c>
      <c r="AG2034" s="28" t="s">
        <v>7950</v>
      </c>
      <c r="AH2034" s="122">
        <v>199</v>
      </c>
      <c r="AI2034" s="122">
        <v>273</v>
      </c>
      <c r="AJ2034" s="123">
        <f t="shared" si="1001"/>
        <v>-74</v>
      </c>
      <c r="AK2034" s="124">
        <f t="shared" si="1002"/>
        <v>-27.106227106227106</v>
      </c>
      <c r="AL2034" s="28" t="s">
        <v>10691</v>
      </c>
      <c r="AM2034" s="122">
        <v>92</v>
      </c>
      <c r="AN2034" s="122">
        <v>49</v>
      </c>
      <c r="AO2034" s="123">
        <f t="shared" si="1003"/>
        <v>43</v>
      </c>
      <c r="AP2034" s="29">
        <f t="shared" si="1004"/>
        <v>87.755102040816325</v>
      </c>
      <c r="AQ2034" s="28" t="s">
        <v>6396</v>
      </c>
      <c r="AR2034" s="122">
        <v>70</v>
      </c>
      <c r="AS2034" s="122">
        <v>33</v>
      </c>
      <c r="AT2034" s="123">
        <f t="shared" si="1005"/>
        <v>37</v>
      </c>
      <c r="AU2034" s="124">
        <f t="shared" si="1006"/>
        <v>112.12121212121211</v>
      </c>
      <c r="AV2034" s="9" t="s">
        <v>10656</v>
      </c>
      <c r="AX2034" s="129"/>
      <c r="AY2034" s="139"/>
      <c r="AZ2034" s="139"/>
    </row>
    <row r="2035" spans="3:52" ht="50" customHeight="1">
      <c r="C2035" s="52" t="s">
        <v>6319</v>
      </c>
      <c r="D2035" s="130" t="s">
        <v>4663</v>
      </c>
      <c r="E2035" s="131" t="s">
        <v>6374</v>
      </c>
      <c r="F2035" s="132" t="s">
        <v>4664</v>
      </c>
      <c r="G2035" s="125">
        <v>1493.4749999999999</v>
      </c>
      <c r="H2035" s="122">
        <v>1845.5260000000001</v>
      </c>
      <c r="I2035" s="123">
        <f t="shared" si="1007"/>
        <v>-352.05100000000016</v>
      </c>
      <c r="J2035" s="124">
        <f t="shared" si="1009"/>
        <v>-19.075916567959496</v>
      </c>
      <c r="K2035" s="125">
        <v>1161.788</v>
      </c>
      <c r="L2035" s="122">
        <v>1274.454</v>
      </c>
      <c r="M2035" s="123">
        <f t="shared" si="1008"/>
        <v>-112.66599999999994</v>
      </c>
      <c r="N2035" s="124">
        <f t="shared" si="993"/>
        <v>-8.8403347629651563</v>
      </c>
      <c r="O2035" s="125">
        <v>137.94</v>
      </c>
      <c r="P2035" s="122">
        <v>137.94</v>
      </c>
      <c r="Q2035" s="123">
        <f t="shared" si="1010"/>
        <v>0</v>
      </c>
      <c r="R2035" s="124">
        <f t="shared" si="994"/>
        <v>0</v>
      </c>
      <c r="S2035" s="125">
        <v>193.74700000000001</v>
      </c>
      <c r="T2035" s="122">
        <v>433.13200000000001</v>
      </c>
      <c r="U2035" s="123">
        <f t="shared" si="995"/>
        <v>-239.38499999999999</v>
      </c>
      <c r="V2035" s="124">
        <f t="shared" si="996"/>
        <v>-55.268370843068624</v>
      </c>
      <c r="W2035" s="121" t="s">
        <v>6410</v>
      </c>
      <c r="X2035" s="122">
        <v>120</v>
      </c>
      <c r="Y2035" s="122">
        <v>120</v>
      </c>
      <c r="Z2035" s="123">
        <f t="shared" si="997"/>
        <v>0</v>
      </c>
      <c r="AA2035" s="124">
        <f t="shared" si="998"/>
        <v>0</v>
      </c>
      <c r="AB2035" s="28" t="s">
        <v>10692</v>
      </c>
      <c r="AC2035" s="122">
        <v>54</v>
      </c>
      <c r="AD2035" s="122">
        <v>301</v>
      </c>
      <c r="AE2035" s="123">
        <f t="shared" si="999"/>
        <v>-247</v>
      </c>
      <c r="AF2035" s="29">
        <f t="shared" si="1000"/>
        <v>-82.059800664451828</v>
      </c>
      <c r="AG2035" s="28" t="s">
        <v>10693</v>
      </c>
      <c r="AH2035" s="122">
        <v>8</v>
      </c>
      <c r="AI2035" s="122">
        <v>3</v>
      </c>
      <c r="AJ2035" s="123">
        <f t="shared" si="1001"/>
        <v>5</v>
      </c>
      <c r="AK2035" s="124">
        <f t="shared" si="1002"/>
        <v>166.66666666666669</v>
      </c>
      <c r="AL2035" s="28" t="s">
        <v>10694</v>
      </c>
      <c r="AM2035" s="122">
        <v>5</v>
      </c>
      <c r="AN2035" s="122">
        <v>3</v>
      </c>
      <c r="AO2035" s="123">
        <f t="shared" si="1003"/>
        <v>2</v>
      </c>
      <c r="AP2035" s="29">
        <f t="shared" si="1004"/>
        <v>66.666666666666657</v>
      </c>
      <c r="AQ2035" s="28" t="s">
        <v>10695</v>
      </c>
      <c r="AR2035" s="122">
        <v>4</v>
      </c>
      <c r="AS2035" s="122">
        <v>4</v>
      </c>
      <c r="AT2035" s="123">
        <f t="shared" si="1005"/>
        <v>0</v>
      </c>
      <c r="AU2035" s="124">
        <f t="shared" si="1006"/>
        <v>0</v>
      </c>
      <c r="AV2035" s="9" t="s">
        <v>12502</v>
      </c>
      <c r="AX2035" s="129"/>
      <c r="AY2035" s="139"/>
      <c r="AZ2035" s="139"/>
    </row>
    <row r="2036" spans="3:52" ht="50" customHeight="1">
      <c r="C2036" s="52" t="s">
        <v>6319</v>
      </c>
      <c r="D2036" s="130" t="s">
        <v>4665</v>
      </c>
      <c r="E2036" s="131" t="s">
        <v>6374</v>
      </c>
      <c r="F2036" s="132" t="s">
        <v>4666</v>
      </c>
      <c r="G2036" s="125">
        <v>2942.5320000000002</v>
      </c>
      <c r="H2036" s="122">
        <v>3268.57</v>
      </c>
      <c r="I2036" s="123">
        <f t="shared" si="1007"/>
        <v>-326.03800000000001</v>
      </c>
      <c r="J2036" s="124">
        <f t="shared" si="1009"/>
        <v>-9.9749431708667711</v>
      </c>
      <c r="K2036" s="125">
        <v>431.99400000000003</v>
      </c>
      <c r="L2036" s="122">
        <v>377.90899999999999</v>
      </c>
      <c r="M2036" s="123">
        <f t="shared" si="1008"/>
        <v>54.085000000000036</v>
      </c>
      <c r="N2036" s="124">
        <f t="shared" si="993"/>
        <v>14.311646454569759</v>
      </c>
      <c r="O2036" s="125">
        <v>85.701999999999998</v>
      </c>
      <c r="P2036" s="122">
        <v>85.680999999999997</v>
      </c>
      <c r="Q2036" s="123">
        <f t="shared" si="1010"/>
        <v>2.1000000000000796E-2</v>
      </c>
      <c r="R2036" s="124">
        <f t="shared" si="994"/>
        <v>2.4509517862770971E-2</v>
      </c>
      <c r="S2036" s="125">
        <v>2424.8359999999998</v>
      </c>
      <c r="T2036" s="122">
        <v>2804.98</v>
      </c>
      <c r="U2036" s="123">
        <f t="shared" si="995"/>
        <v>-380.14400000000023</v>
      </c>
      <c r="V2036" s="124">
        <f t="shared" si="996"/>
        <v>-13.552467397272002</v>
      </c>
      <c r="W2036" s="121" t="s">
        <v>7747</v>
      </c>
      <c r="X2036" s="122">
        <v>855</v>
      </c>
      <c r="Y2036" s="122">
        <v>907</v>
      </c>
      <c r="Z2036" s="123">
        <f t="shared" si="997"/>
        <v>-52</v>
      </c>
      <c r="AA2036" s="124">
        <f t="shared" si="998"/>
        <v>-5.7331863285556786</v>
      </c>
      <c r="AB2036" s="28" t="s">
        <v>6417</v>
      </c>
      <c r="AC2036" s="122">
        <v>416</v>
      </c>
      <c r="AD2036" s="122">
        <v>730</v>
      </c>
      <c r="AE2036" s="123">
        <f t="shared" si="999"/>
        <v>-314</v>
      </c>
      <c r="AF2036" s="29">
        <f t="shared" si="1000"/>
        <v>-43.013698630136986</v>
      </c>
      <c r="AG2036" s="28" t="s">
        <v>10696</v>
      </c>
      <c r="AH2036" s="122">
        <v>353</v>
      </c>
      <c r="AI2036" s="122">
        <v>374</v>
      </c>
      <c r="AJ2036" s="123">
        <f t="shared" si="1001"/>
        <v>-21</v>
      </c>
      <c r="AK2036" s="124">
        <f t="shared" si="1002"/>
        <v>-5.6149732620320858</v>
      </c>
      <c r="AL2036" s="28" t="s">
        <v>6675</v>
      </c>
      <c r="AM2036" s="122">
        <v>317</v>
      </c>
      <c r="AN2036" s="122">
        <v>317</v>
      </c>
      <c r="AO2036" s="123">
        <f t="shared" si="1003"/>
        <v>0</v>
      </c>
      <c r="AP2036" s="29">
        <f t="shared" si="1004"/>
        <v>0</v>
      </c>
      <c r="AQ2036" s="28" t="s">
        <v>10697</v>
      </c>
      <c r="AR2036" s="122">
        <v>142</v>
      </c>
      <c r="AS2036" s="122">
        <v>142</v>
      </c>
      <c r="AT2036" s="123">
        <f t="shared" si="1005"/>
        <v>0</v>
      </c>
      <c r="AU2036" s="124">
        <f t="shared" si="1006"/>
        <v>0</v>
      </c>
      <c r="AV2036" s="9" t="s">
        <v>10656</v>
      </c>
      <c r="AX2036" s="129"/>
      <c r="AY2036" s="139"/>
      <c r="AZ2036" s="139"/>
    </row>
    <row r="2037" spans="3:52" ht="50" customHeight="1">
      <c r="C2037" s="52" t="s">
        <v>6319</v>
      </c>
      <c r="D2037" s="130" t="s">
        <v>4667</v>
      </c>
      <c r="E2037" s="131" t="s">
        <v>6374</v>
      </c>
      <c r="F2037" s="132" t="s">
        <v>4668</v>
      </c>
      <c r="G2037" s="125">
        <v>1155.3140000000001</v>
      </c>
      <c r="H2037" s="122">
        <v>1155.1500000000001</v>
      </c>
      <c r="I2037" s="123">
        <f t="shared" si="1007"/>
        <v>0.16399999999998727</v>
      </c>
      <c r="J2037" s="124">
        <f t="shared" si="1009"/>
        <v>1.419729039518567E-2</v>
      </c>
      <c r="K2037" s="125">
        <v>796.43499999999995</v>
      </c>
      <c r="L2037" s="122">
        <v>796.34500000000003</v>
      </c>
      <c r="M2037" s="123">
        <f t="shared" si="1008"/>
        <v>8.9999999999918145E-2</v>
      </c>
      <c r="N2037" s="124">
        <f t="shared" si="993"/>
        <v>1.1301634341889275E-2</v>
      </c>
      <c r="O2037" s="125">
        <v>26.163</v>
      </c>
      <c r="P2037" s="122">
        <v>26.157</v>
      </c>
      <c r="Q2037" s="123">
        <f t="shared" si="1010"/>
        <v>6.0000000000002274E-3</v>
      </c>
      <c r="R2037" s="124">
        <f t="shared" si="994"/>
        <v>2.2938410368162354E-2</v>
      </c>
      <c r="S2037" s="125">
        <v>332.71600000000001</v>
      </c>
      <c r="T2037" s="122">
        <v>332.64800000000002</v>
      </c>
      <c r="U2037" s="123">
        <f t="shared" si="995"/>
        <v>6.7999999999983629E-2</v>
      </c>
      <c r="V2037" s="124">
        <f t="shared" si="996"/>
        <v>2.0442028811230979E-2</v>
      </c>
      <c r="W2037" s="121" t="s">
        <v>6441</v>
      </c>
      <c r="X2037" s="122">
        <v>322</v>
      </c>
      <c r="Y2037" s="122">
        <v>322</v>
      </c>
      <c r="Z2037" s="123">
        <f t="shared" si="997"/>
        <v>0</v>
      </c>
      <c r="AA2037" s="124">
        <f t="shared" si="998"/>
        <v>0</v>
      </c>
      <c r="AB2037" s="28" t="s">
        <v>6418</v>
      </c>
      <c r="AC2037" s="122">
        <v>11</v>
      </c>
      <c r="AD2037" s="122">
        <v>11</v>
      </c>
      <c r="AE2037" s="123">
        <f t="shared" si="999"/>
        <v>0</v>
      </c>
      <c r="AF2037" s="29">
        <f t="shared" si="1000"/>
        <v>0</v>
      </c>
      <c r="AG2037" s="122" t="s">
        <v>6421</v>
      </c>
      <c r="AH2037" s="122" t="s">
        <v>6421</v>
      </c>
      <c r="AI2037" s="122" t="s">
        <v>6421</v>
      </c>
      <c r="AJ2037" s="122" t="s">
        <v>6421</v>
      </c>
      <c r="AK2037" s="122" t="s">
        <v>6421</v>
      </c>
      <c r="AL2037" s="28" t="s">
        <v>6421</v>
      </c>
      <c r="AM2037" s="122" t="s">
        <v>6421</v>
      </c>
      <c r="AN2037" s="122" t="s">
        <v>6421</v>
      </c>
      <c r="AO2037" s="123" t="s">
        <v>6421</v>
      </c>
      <c r="AP2037" s="29" t="s">
        <v>6421</v>
      </c>
      <c r="AQ2037" s="28" t="s">
        <v>6421</v>
      </c>
      <c r="AR2037" s="122" t="s">
        <v>6421</v>
      </c>
      <c r="AS2037" s="122" t="s">
        <v>6421</v>
      </c>
      <c r="AT2037" s="123" t="s">
        <v>6421</v>
      </c>
      <c r="AU2037" s="124" t="s">
        <v>6421</v>
      </c>
      <c r="AV2037" s="9" t="s">
        <v>12501</v>
      </c>
      <c r="AX2037" s="129"/>
      <c r="AY2037" s="139"/>
      <c r="AZ2037" s="139"/>
    </row>
    <row r="2038" spans="3:52" ht="50" customHeight="1">
      <c r="C2038" s="52" t="s">
        <v>6319</v>
      </c>
      <c r="D2038" s="130" t="s">
        <v>4669</v>
      </c>
      <c r="E2038" s="131" t="s">
        <v>6374</v>
      </c>
      <c r="F2038" s="132" t="s">
        <v>4670</v>
      </c>
      <c r="G2038" s="125">
        <v>568.59</v>
      </c>
      <c r="H2038" s="122">
        <v>521.80999999999995</v>
      </c>
      <c r="I2038" s="123">
        <f t="shared" si="1007"/>
        <v>46.780000000000086</v>
      </c>
      <c r="J2038" s="124">
        <f t="shared" si="1009"/>
        <v>8.9649489277706618</v>
      </c>
      <c r="K2038" s="125">
        <v>421.11200000000002</v>
      </c>
      <c r="L2038" s="122">
        <v>379.34699999999998</v>
      </c>
      <c r="M2038" s="123">
        <f t="shared" si="1008"/>
        <v>41.765000000000043</v>
      </c>
      <c r="N2038" s="124">
        <f t="shared" si="993"/>
        <v>11.00970878905067</v>
      </c>
      <c r="O2038" s="125">
        <v>5.3179999999999996</v>
      </c>
      <c r="P2038" s="122">
        <v>5.3170000000000002</v>
      </c>
      <c r="Q2038" s="123">
        <f t="shared" si="1010"/>
        <v>9.9999999999944578E-4</v>
      </c>
      <c r="R2038" s="124">
        <f t="shared" si="994"/>
        <v>1.8807598269690536E-2</v>
      </c>
      <c r="S2038" s="125">
        <v>142.16</v>
      </c>
      <c r="T2038" s="122">
        <v>137.14599999999999</v>
      </c>
      <c r="U2038" s="123">
        <f t="shared" si="995"/>
        <v>5.01400000000001</v>
      </c>
      <c r="V2038" s="124">
        <f t="shared" si="996"/>
        <v>3.6559578842984926</v>
      </c>
      <c r="W2038" s="121" t="s">
        <v>6417</v>
      </c>
      <c r="X2038" s="122">
        <v>78</v>
      </c>
      <c r="Y2038" s="122">
        <v>78</v>
      </c>
      <c r="Z2038" s="123">
        <f t="shared" si="997"/>
        <v>0</v>
      </c>
      <c r="AA2038" s="124">
        <f t="shared" si="998"/>
        <v>0</v>
      </c>
      <c r="AB2038" s="28" t="s">
        <v>6675</v>
      </c>
      <c r="AC2038" s="122">
        <v>30</v>
      </c>
      <c r="AD2038" s="122">
        <v>25</v>
      </c>
      <c r="AE2038" s="123">
        <f t="shared" si="999"/>
        <v>5</v>
      </c>
      <c r="AF2038" s="29">
        <f t="shared" si="1000"/>
        <v>20</v>
      </c>
      <c r="AG2038" s="28" t="s">
        <v>10698</v>
      </c>
      <c r="AH2038" s="122">
        <v>23</v>
      </c>
      <c r="AI2038" s="122">
        <v>23</v>
      </c>
      <c r="AJ2038" s="123">
        <f t="shared" si="1001"/>
        <v>0</v>
      </c>
      <c r="AK2038" s="124">
        <f t="shared" si="1002"/>
        <v>0</v>
      </c>
      <c r="AL2038" s="28" t="s">
        <v>10699</v>
      </c>
      <c r="AM2038" s="122">
        <v>5</v>
      </c>
      <c r="AN2038" s="122">
        <v>5</v>
      </c>
      <c r="AO2038" s="123">
        <f t="shared" si="1003"/>
        <v>0</v>
      </c>
      <c r="AP2038" s="29">
        <f t="shared" si="1004"/>
        <v>0</v>
      </c>
      <c r="AQ2038" s="28" t="s">
        <v>10700</v>
      </c>
      <c r="AR2038" s="122">
        <v>5</v>
      </c>
      <c r="AS2038" s="122">
        <v>5</v>
      </c>
      <c r="AT2038" s="123">
        <f t="shared" si="1005"/>
        <v>0</v>
      </c>
      <c r="AU2038" s="124">
        <f t="shared" si="1006"/>
        <v>0</v>
      </c>
      <c r="AV2038" s="9" t="s">
        <v>12501</v>
      </c>
      <c r="AX2038" s="129"/>
      <c r="AY2038" s="139"/>
      <c r="AZ2038" s="139"/>
    </row>
    <row r="2039" spans="3:52" ht="50" customHeight="1">
      <c r="C2039" s="52" t="s">
        <v>6319</v>
      </c>
      <c r="D2039" s="130" t="s">
        <v>4671</v>
      </c>
      <c r="E2039" s="131" t="s">
        <v>6374</v>
      </c>
      <c r="F2039" s="132" t="s">
        <v>4672</v>
      </c>
      <c r="G2039" s="125">
        <v>1999.396</v>
      </c>
      <c r="H2039" s="122">
        <v>1896.029</v>
      </c>
      <c r="I2039" s="123">
        <f t="shared" si="1007"/>
        <v>103.36699999999996</v>
      </c>
      <c r="J2039" s="124">
        <f t="shared" si="1009"/>
        <v>5.4517626048968637</v>
      </c>
      <c r="K2039" s="125">
        <v>304.12799999999999</v>
      </c>
      <c r="L2039" s="122">
        <v>304.12799999999999</v>
      </c>
      <c r="M2039" s="123">
        <f t="shared" si="1008"/>
        <v>0</v>
      </c>
      <c r="N2039" s="124">
        <f t="shared" si="993"/>
        <v>0</v>
      </c>
      <c r="O2039" s="125">
        <v>0.81899999999999995</v>
      </c>
      <c r="P2039" s="122">
        <v>0.81899999999999995</v>
      </c>
      <c r="Q2039" s="123">
        <f t="shared" si="1010"/>
        <v>0</v>
      </c>
      <c r="R2039" s="124">
        <f t="shared" si="994"/>
        <v>0</v>
      </c>
      <c r="S2039" s="125">
        <v>1694.4490000000001</v>
      </c>
      <c r="T2039" s="122">
        <v>1591.0820000000001</v>
      </c>
      <c r="U2039" s="123">
        <f t="shared" si="995"/>
        <v>103.36699999999996</v>
      </c>
      <c r="V2039" s="124">
        <f t="shared" si="996"/>
        <v>6.4966481928649786</v>
      </c>
      <c r="W2039" s="121" t="s">
        <v>6441</v>
      </c>
      <c r="X2039" s="122">
        <v>1472</v>
      </c>
      <c r="Y2039" s="122">
        <v>1371</v>
      </c>
      <c r="Z2039" s="123">
        <f t="shared" si="997"/>
        <v>101</v>
      </c>
      <c r="AA2039" s="124">
        <f t="shared" si="998"/>
        <v>7.3668854850474101</v>
      </c>
      <c r="AB2039" s="28" t="s">
        <v>6418</v>
      </c>
      <c r="AC2039" s="122">
        <v>150</v>
      </c>
      <c r="AD2039" s="122">
        <v>150</v>
      </c>
      <c r="AE2039" s="123">
        <f t="shared" si="999"/>
        <v>0</v>
      </c>
      <c r="AF2039" s="29">
        <f t="shared" si="1000"/>
        <v>0</v>
      </c>
      <c r="AG2039" s="28" t="s">
        <v>6417</v>
      </c>
      <c r="AH2039" s="122">
        <v>53</v>
      </c>
      <c r="AI2039" s="122">
        <v>52</v>
      </c>
      <c r="AJ2039" s="123">
        <f t="shared" si="1001"/>
        <v>1</v>
      </c>
      <c r="AK2039" s="124">
        <f t="shared" si="1002"/>
        <v>1.9230769230769231</v>
      </c>
      <c r="AL2039" s="28" t="s">
        <v>7088</v>
      </c>
      <c r="AM2039" s="122">
        <v>11</v>
      </c>
      <c r="AN2039" s="122">
        <v>11</v>
      </c>
      <c r="AO2039" s="123">
        <f t="shared" si="1003"/>
        <v>0</v>
      </c>
      <c r="AP2039" s="29">
        <f t="shared" si="1004"/>
        <v>0</v>
      </c>
      <c r="AQ2039" s="28" t="s">
        <v>10701</v>
      </c>
      <c r="AR2039" s="122">
        <v>9</v>
      </c>
      <c r="AS2039" s="122">
        <v>8</v>
      </c>
      <c r="AT2039" s="123">
        <f t="shared" si="1005"/>
        <v>1</v>
      </c>
      <c r="AU2039" s="124">
        <f t="shared" si="1006"/>
        <v>12.5</v>
      </c>
      <c r="AV2039" s="9" t="s">
        <v>12501</v>
      </c>
      <c r="AX2039" s="129"/>
      <c r="AY2039" s="139"/>
      <c r="AZ2039" s="139"/>
    </row>
    <row r="2040" spans="3:52" ht="50" customHeight="1">
      <c r="C2040" s="52" t="s">
        <v>6320</v>
      </c>
      <c r="D2040" s="130" t="s">
        <v>4673</v>
      </c>
      <c r="E2040" s="131" t="s">
        <v>6374</v>
      </c>
      <c r="F2040" s="75" t="s">
        <v>4674</v>
      </c>
      <c r="G2040" s="125">
        <v>346.62200000000001</v>
      </c>
      <c r="H2040" s="122">
        <v>289.42099999999999</v>
      </c>
      <c r="I2040" s="123">
        <f t="shared" si="1007"/>
        <v>57.201000000000022</v>
      </c>
      <c r="J2040" s="124">
        <f t="shared" si="1009"/>
        <v>19.763942492079021</v>
      </c>
      <c r="K2040" s="125" t="s">
        <v>11904</v>
      </c>
      <c r="L2040" s="122" t="s">
        <v>11904</v>
      </c>
      <c r="M2040" s="123" t="s">
        <v>11837</v>
      </c>
      <c r="N2040" s="124" t="s">
        <v>11837</v>
      </c>
      <c r="O2040" s="125" t="s">
        <v>11840</v>
      </c>
      <c r="P2040" s="122" t="s">
        <v>11840</v>
      </c>
      <c r="Q2040" s="123" t="s">
        <v>11839</v>
      </c>
      <c r="R2040" s="124" t="s">
        <v>11840</v>
      </c>
      <c r="S2040" s="125">
        <v>346.62200000000001</v>
      </c>
      <c r="T2040" s="122">
        <v>289.42099999999999</v>
      </c>
      <c r="U2040" s="123">
        <f t="shared" si="995"/>
        <v>57.201000000000022</v>
      </c>
      <c r="V2040" s="124">
        <f t="shared" si="996"/>
        <v>19.763942492079021</v>
      </c>
      <c r="W2040" s="121" t="s">
        <v>10702</v>
      </c>
      <c r="X2040" s="122">
        <v>336</v>
      </c>
      <c r="Y2040" s="122">
        <v>289</v>
      </c>
      <c r="Z2040" s="123">
        <f t="shared" si="997"/>
        <v>47</v>
      </c>
      <c r="AA2040" s="124">
        <f t="shared" si="998"/>
        <v>16.262975778546711</v>
      </c>
      <c r="AB2040" s="28" t="s">
        <v>10703</v>
      </c>
      <c r="AC2040" s="122">
        <v>10</v>
      </c>
      <c r="AD2040" s="122">
        <v>0</v>
      </c>
      <c r="AE2040" s="123">
        <f t="shared" si="999"/>
        <v>10</v>
      </c>
      <c r="AF2040" s="29" t="e">
        <f t="shared" si="1000"/>
        <v>#DIV/0!</v>
      </c>
      <c r="AG2040" s="122" t="s">
        <v>6421</v>
      </c>
      <c r="AH2040" s="122" t="s">
        <v>6421</v>
      </c>
      <c r="AI2040" s="122" t="s">
        <v>6421</v>
      </c>
      <c r="AJ2040" s="122" t="s">
        <v>6421</v>
      </c>
      <c r="AK2040" s="122" t="s">
        <v>6421</v>
      </c>
      <c r="AL2040" s="28" t="s">
        <v>6421</v>
      </c>
      <c r="AM2040" s="122" t="s">
        <v>6421</v>
      </c>
      <c r="AN2040" s="122" t="s">
        <v>6421</v>
      </c>
      <c r="AO2040" s="123" t="s">
        <v>6421</v>
      </c>
      <c r="AP2040" s="29" t="s">
        <v>6421</v>
      </c>
      <c r="AQ2040" s="28" t="s">
        <v>6421</v>
      </c>
      <c r="AR2040" s="122" t="s">
        <v>6421</v>
      </c>
      <c r="AS2040" s="122" t="s">
        <v>6421</v>
      </c>
      <c r="AT2040" s="123" t="s">
        <v>6421</v>
      </c>
      <c r="AU2040" s="124" t="s">
        <v>6421</v>
      </c>
      <c r="AV2040" s="76"/>
      <c r="AX2040" s="129"/>
      <c r="AY2040" s="139"/>
      <c r="AZ2040" s="139"/>
    </row>
    <row r="2041" spans="3:52" ht="50" customHeight="1">
      <c r="C2041" s="52" t="s">
        <v>6320</v>
      </c>
      <c r="D2041" s="130" t="s">
        <v>4675</v>
      </c>
      <c r="E2041" s="131" t="s">
        <v>6374</v>
      </c>
      <c r="F2041" s="75" t="s">
        <v>4676</v>
      </c>
      <c r="G2041" s="125">
        <v>0</v>
      </c>
      <c r="H2041" s="122">
        <v>1.9430000000000001</v>
      </c>
      <c r="I2041" s="123">
        <f t="shared" si="1007"/>
        <v>-1.9430000000000001</v>
      </c>
      <c r="J2041" s="124">
        <f t="shared" si="1009"/>
        <v>-100</v>
      </c>
      <c r="K2041" s="125" t="s">
        <v>11904</v>
      </c>
      <c r="L2041" s="122" t="s">
        <v>11904</v>
      </c>
      <c r="M2041" s="123" t="s">
        <v>11837</v>
      </c>
      <c r="N2041" s="124" t="s">
        <v>11837</v>
      </c>
      <c r="O2041" s="125" t="s">
        <v>11840</v>
      </c>
      <c r="P2041" s="122" t="s">
        <v>11840</v>
      </c>
      <c r="Q2041" s="123" t="s">
        <v>11839</v>
      </c>
      <c r="R2041" s="124" t="s">
        <v>11840</v>
      </c>
      <c r="S2041" s="125">
        <v>0</v>
      </c>
      <c r="T2041" s="122">
        <v>1.9430000000000001</v>
      </c>
      <c r="U2041" s="123">
        <f t="shared" si="995"/>
        <v>-1.9430000000000001</v>
      </c>
      <c r="V2041" s="124">
        <f t="shared" si="996"/>
        <v>-100</v>
      </c>
      <c r="W2041" s="121" t="s">
        <v>10704</v>
      </c>
      <c r="X2041" s="122">
        <v>0</v>
      </c>
      <c r="Y2041" s="122">
        <v>2</v>
      </c>
      <c r="Z2041" s="123">
        <f t="shared" si="997"/>
        <v>-2</v>
      </c>
      <c r="AA2041" s="124">
        <f t="shared" si="998"/>
        <v>-100</v>
      </c>
      <c r="AB2041" s="28" t="s">
        <v>6421</v>
      </c>
      <c r="AC2041" s="122" t="s">
        <v>6421</v>
      </c>
      <c r="AD2041" s="122" t="s">
        <v>6421</v>
      </c>
      <c r="AE2041" s="123" t="s">
        <v>6421</v>
      </c>
      <c r="AF2041" s="29" t="s">
        <v>6421</v>
      </c>
      <c r="AG2041" s="28" t="s">
        <v>6421</v>
      </c>
      <c r="AH2041" s="122" t="s">
        <v>6421</v>
      </c>
      <c r="AI2041" s="122" t="s">
        <v>6421</v>
      </c>
      <c r="AJ2041" s="123" t="s">
        <v>6421</v>
      </c>
      <c r="AK2041" s="29" t="s">
        <v>6421</v>
      </c>
      <c r="AL2041" s="28" t="s">
        <v>6421</v>
      </c>
      <c r="AM2041" s="122" t="s">
        <v>6421</v>
      </c>
      <c r="AN2041" s="122" t="s">
        <v>6421</v>
      </c>
      <c r="AO2041" s="123" t="s">
        <v>6421</v>
      </c>
      <c r="AP2041" s="29" t="s">
        <v>6421</v>
      </c>
      <c r="AQ2041" s="28" t="s">
        <v>6421</v>
      </c>
      <c r="AR2041" s="122" t="s">
        <v>6421</v>
      </c>
      <c r="AS2041" s="122" t="s">
        <v>6421</v>
      </c>
      <c r="AT2041" s="123" t="s">
        <v>6421</v>
      </c>
      <c r="AU2041" s="29" t="s">
        <v>6421</v>
      </c>
      <c r="AV2041" s="76"/>
      <c r="AX2041" s="129"/>
      <c r="AY2041" s="139"/>
      <c r="AZ2041" s="139"/>
    </row>
    <row r="2042" spans="3:52" ht="50" customHeight="1">
      <c r="C2042" s="52" t="s">
        <v>6320</v>
      </c>
      <c r="D2042" s="130" t="s">
        <v>4679</v>
      </c>
      <c r="E2042" s="131" t="s">
        <v>6374</v>
      </c>
      <c r="F2042" s="75" t="s">
        <v>4680</v>
      </c>
      <c r="G2042" s="125">
        <v>84.385999999999996</v>
      </c>
      <c r="H2042" s="122">
        <v>64.38</v>
      </c>
      <c r="I2042" s="123">
        <f t="shared" si="1007"/>
        <v>20.006</v>
      </c>
      <c r="J2042" s="124">
        <f t="shared" si="1009"/>
        <v>31.0748679714197</v>
      </c>
      <c r="K2042" s="125">
        <v>84.385999999999996</v>
      </c>
      <c r="L2042" s="122">
        <v>64.38</v>
      </c>
      <c r="M2042" s="123">
        <f t="shared" si="1008"/>
        <v>20.006</v>
      </c>
      <c r="N2042" s="124">
        <f t="shared" si="993"/>
        <v>31.0748679714197</v>
      </c>
      <c r="O2042" s="125" t="s">
        <v>11840</v>
      </c>
      <c r="P2042" s="122" t="s">
        <v>11840</v>
      </c>
      <c r="Q2042" s="123" t="s">
        <v>11839</v>
      </c>
      <c r="R2042" s="124" t="s">
        <v>11840</v>
      </c>
      <c r="S2042" s="125" t="s">
        <v>6421</v>
      </c>
      <c r="T2042" s="122" t="s">
        <v>6421</v>
      </c>
      <c r="U2042" s="123" t="s">
        <v>6421</v>
      </c>
      <c r="V2042" s="124" t="s">
        <v>6421</v>
      </c>
      <c r="W2042" s="121" t="s">
        <v>6421</v>
      </c>
      <c r="X2042" s="122" t="s">
        <v>6421</v>
      </c>
      <c r="Y2042" s="122" t="s">
        <v>6421</v>
      </c>
      <c r="Z2042" s="123" t="s">
        <v>6421</v>
      </c>
      <c r="AA2042" s="124" t="s">
        <v>6421</v>
      </c>
      <c r="AB2042" s="28" t="s">
        <v>6421</v>
      </c>
      <c r="AC2042" s="122" t="s">
        <v>6421</v>
      </c>
      <c r="AD2042" s="122" t="s">
        <v>6421</v>
      </c>
      <c r="AE2042" s="123" t="s">
        <v>6421</v>
      </c>
      <c r="AF2042" s="29" t="s">
        <v>6421</v>
      </c>
      <c r="AG2042" s="28" t="s">
        <v>6421</v>
      </c>
      <c r="AH2042" s="122" t="s">
        <v>6421</v>
      </c>
      <c r="AI2042" s="122" t="s">
        <v>6421</v>
      </c>
      <c r="AJ2042" s="123" t="s">
        <v>6421</v>
      </c>
      <c r="AK2042" s="29" t="s">
        <v>6421</v>
      </c>
      <c r="AL2042" s="28" t="s">
        <v>6421</v>
      </c>
      <c r="AM2042" s="122" t="s">
        <v>6421</v>
      </c>
      <c r="AN2042" s="122" t="s">
        <v>6421</v>
      </c>
      <c r="AO2042" s="123" t="s">
        <v>6421</v>
      </c>
      <c r="AP2042" s="29" t="s">
        <v>6421</v>
      </c>
      <c r="AQ2042" s="28" t="s">
        <v>6421</v>
      </c>
      <c r="AR2042" s="122" t="s">
        <v>6421</v>
      </c>
      <c r="AS2042" s="122" t="s">
        <v>6421</v>
      </c>
      <c r="AT2042" s="123" t="s">
        <v>6421</v>
      </c>
      <c r="AU2042" s="29" t="s">
        <v>6421</v>
      </c>
      <c r="AV2042" s="76"/>
      <c r="AX2042" s="129"/>
      <c r="AY2042" s="139"/>
      <c r="AZ2042" s="139"/>
    </row>
    <row r="2043" spans="3:52" ht="50" customHeight="1">
      <c r="C2043" s="52" t="s">
        <v>6320</v>
      </c>
      <c r="D2043" s="130" t="s">
        <v>4681</v>
      </c>
      <c r="E2043" s="131" t="s">
        <v>6374</v>
      </c>
      <c r="F2043" s="75" t="s">
        <v>4682</v>
      </c>
      <c r="G2043" s="125">
        <v>176.09299999999999</v>
      </c>
      <c r="H2043" s="122">
        <v>179.86699999999999</v>
      </c>
      <c r="I2043" s="123">
        <f t="shared" si="1007"/>
        <v>-3.7740000000000009</v>
      </c>
      <c r="J2043" s="124">
        <f t="shared" si="1009"/>
        <v>-2.0982170159061981</v>
      </c>
      <c r="K2043" s="125">
        <v>176.09299999999999</v>
      </c>
      <c r="L2043" s="122">
        <v>179.86699999999999</v>
      </c>
      <c r="M2043" s="123">
        <f t="shared" si="1008"/>
        <v>-3.7740000000000009</v>
      </c>
      <c r="N2043" s="124">
        <f t="shared" si="993"/>
        <v>-2.0982170159061981</v>
      </c>
      <c r="O2043" s="125" t="s">
        <v>11840</v>
      </c>
      <c r="P2043" s="122" t="s">
        <v>11840</v>
      </c>
      <c r="Q2043" s="123" t="s">
        <v>11839</v>
      </c>
      <c r="R2043" s="124" t="s">
        <v>11840</v>
      </c>
      <c r="S2043" s="125" t="s">
        <v>6421</v>
      </c>
      <c r="T2043" s="122" t="s">
        <v>6421</v>
      </c>
      <c r="U2043" s="123" t="s">
        <v>6421</v>
      </c>
      <c r="V2043" s="124" t="s">
        <v>6421</v>
      </c>
      <c r="W2043" s="121" t="s">
        <v>6421</v>
      </c>
      <c r="X2043" s="122" t="s">
        <v>6421</v>
      </c>
      <c r="Y2043" s="122" t="s">
        <v>6421</v>
      </c>
      <c r="Z2043" s="123" t="s">
        <v>6421</v>
      </c>
      <c r="AA2043" s="124" t="s">
        <v>6421</v>
      </c>
      <c r="AB2043" s="28" t="s">
        <v>6421</v>
      </c>
      <c r="AC2043" s="122" t="s">
        <v>6421</v>
      </c>
      <c r="AD2043" s="122" t="s">
        <v>6421</v>
      </c>
      <c r="AE2043" s="123" t="s">
        <v>6421</v>
      </c>
      <c r="AF2043" s="29" t="s">
        <v>6421</v>
      </c>
      <c r="AG2043" s="28" t="s">
        <v>6421</v>
      </c>
      <c r="AH2043" s="122" t="s">
        <v>6421</v>
      </c>
      <c r="AI2043" s="122" t="s">
        <v>6421</v>
      </c>
      <c r="AJ2043" s="123" t="s">
        <v>6421</v>
      </c>
      <c r="AK2043" s="29" t="s">
        <v>6421</v>
      </c>
      <c r="AL2043" s="28" t="s">
        <v>6421</v>
      </c>
      <c r="AM2043" s="122" t="s">
        <v>6421</v>
      </c>
      <c r="AN2043" s="122" t="s">
        <v>6421</v>
      </c>
      <c r="AO2043" s="123" t="s">
        <v>6421</v>
      </c>
      <c r="AP2043" s="29" t="s">
        <v>6421</v>
      </c>
      <c r="AQ2043" s="28" t="s">
        <v>6421</v>
      </c>
      <c r="AR2043" s="122" t="s">
        <v>6421</v>
      </c>
      <c r="AS2043" s="122" t="s">
        <v>6421</v>
      </c>
      <c r="AT2043" s="123" t="s">
        <v>6421</v>
      </c>
      <c r="AU2043" s="29" t="s">
        <v>6421</v>
      </c>
      <c r="AV2043" s="77"/>
      <c r="AX2043" s="129"/>
      <c r="AY2043" s="139"/>
      <c r="AZ2043" s="139"/>
    </row>
    <row r="2044" spans="3:52" ht="50" customHeight="1">
      <c r="C2044" s="52" t="s">
        <v>6320</v>
      </c>
      <c r="D2044" s="130" t="s">
        <v>4683</v>
      </c>
      <c r="E2044" s="131" t="s">
        <v>6374</v>
      </c>
      <c r="F2044" s="75" t="s">
        <v>4684</v>
      </c>
      <c r="G2044" s="125">
        <v>0</v>
      </c>
      <c r="H2044" s="122">
        <v>69.376000000000005</v>
      </c>
      <c r="I2044" s="123">
        <f t="shared" si="1007"/>
        <v>-69.376000000000005</v>
      </c>
      <c r="J2044" s="124">
        <f t="shared" si="1009"/>
        <v>-100</v>
      </c>
      <c r="K2044" s="125" t="s">
        <v>11904</v>
      </c>
      <c r="L2044" s="122" t="s">
        <v>11904</v>
      </c>
      <c r="M2044" s="123" t="s">
        <v>11837</v>
      </c>
      <c r="N2044" s="124" t="s">
        <v>11837</v>
      </c>
      <c r="O2044" s="125" t="s">
        <v>11840</v>
      </c>
      <c r="P2044" s="122" t="s">
        <v>11840</v>
      </c>
      <c r="Q2044" s="123" t="s">
        <v>11839</v>
      </c>
      <c r="R2044" s="124" t="s">
        <v>11840</v>
      </c>
      <c r="S2044" s="125">
        <v>0</v>
      </c>
      <c r="T2044" s="122">
        <v>69.376000000000005</v>
      </c>
      <c r="U2044" s="123">
        <f t="shared" si="995"/>
        <v>-69.376000000000005</v>
      </c>
      <c r="V2044" s="124">
        <f t="shared" si="996"/>
        <v>-100</v>
      </c>
      <c r="W2044" s="121" t="s">
        <v>10705</v>
      </c>
      <c r="X2044" s="122">
        <v>0</v>
      </c>
      <c r="Y2044" s="122">
        <v>69</v>
      </c>
      <c r="Z2044" s="123">
        <f t="shared" si="997"/>
        <v>-69</v>
      </c>
      <c r="AA2044" s="124">
        <f t="shared" si="998"/>
        <v>-100</v>
      </c>
      <c r="AB2044" s="28" t="s">
        <v>6421</v>
      </c>
      <c r="AC2044" s="122" t="s">
        <v>6421</v>
      </c>
      <c r="AD2044" s="122" t="s">
        <v>6421</v>
      </c>
      <c r="AE2044" s="123" t="s">
        <v>6421</v>
      </c>
      <c r="AF2044" s="29" t="s">
        <v>6421</v>
      </c>
      <c r="AG2044" s="28" t="s">
        <v>6421</v>
      </c>
      <c r="AH2044" s="122" t="s">
        <v>6421</v>
      </c>
      <c r="AI2044" s="122" t="s">
        <v>6421</v>
      </c>
      <c r="AJ2044" s="123" t="s">
        <v>6421</v>
      </c>
      <c r="AK2044" s="29" t="s">
        <v>6421</v>
      </c>
      <c r="AL2044" s="28" t="s">
        <v>6421</v>
      </c>
      <c r="AM2044" s="122" t="s">
        <v>6421</v>
      </c>
      <c r="AN2044" s="122" t="s">
        <v>6421</v>
      </c>
      <c r="AO2044" s="123" t="s">
        <v>6421</v>
      </c>
      <c r="AP2044" s="29" t="s">
        <v>6421</v>
      </c>
      <c r="AQ2044" s="28" t="s">
        <v>6421</v>
      </c>
      <c r="AR2044" s="122" t="s">
        <v>6421</v>
      </c>
      <c r="AS2044" s="122" t="s">
        <v>6421</v>
      </c>
      <c r="AT2044" s="123" t="s">
        <v>6421</v>
      </c>
      <c r="AU2044" s="29" t="s">
        <v>6421</v>
      </c>
      <c r="AV2044" s="77"/>
      <c r="AX2044" s="129"/>
      <c r="AY2044" s="139"/>
      <c r="AZ2044" s="139"/>
    </row>
    <row r="2045" spans="3:52" ht="50" customHeight="1">
      <c r="C2045" s="52" t="s">
        <v>6320</v>
      </c>
      <c r="D2045" s="130" t="s">
        <v>4685</v>
      </c>
      <c r="E2045" s="131" t="s">
        <v>6374</v>
      </c>
      <c r="F2045" s="75" t="s">
        <v>4686</v>
      </c>
      <c r="G2045" s="125">
        <v>715.13800000000003</v>
      </c>
      <c r="H2045" s="122">
        <v>722.43600000000004</v>
      </c>
      <c r="I2045" s="123">
        <f t="shared" si="1007"/>
        <v>-7.2980000000000018</v>
      </c>
      <c r="J2045" s="124">
        <f t="shared" si="1009"/>
        <v>-1.0101932904783264</v>
      </c>
      <c r="K2045" s="125" t="s">
        <v>11904</v>
      </c>
      <c r="L2045" s="122" t="s">
        <v>11904</v>
      </c>
      <c r="M2045" s="123" t="s">
        <v>11837</v>
      </c>
      <c r="N2045" s="124" t="s">
        <v>11837</v>
      </c>
      <c r="O2045" s="125" t="s">
        <v>11840</v>
      </c>
      <c r="P2045" s="122" t="s">
        <v>11840</v>
      </c>
      <c r="Q2045" s="123" t="s">
        <v>11839</v>
      </c>
      <c r="R2045" s="124" t="s">
        <v>11840</v>
      </c>
      <c r="S2045" s="125">
        <v>715.13800000000003</v>
      </c>
      <c r="T2045" s="122">
        <v>722.43600000000004</v>
      </c>
      <c r="U2045" s="123">
        <f t="shared" si="995"/>
        <v>-7.2980000000000018</v>
      </c>
      <c r="V2045" s="124">
        <f t="shared" si="996"/>
        <v>-1.0101932904783264</v>
      </c>
      <c r="W2045" s="121" t="s">
        <v>10706</v>
      </c>
      <c r="X2045" s="122">
        <v>715</v>
      </c>
      <c r="Y2045" s="122">
        <v>722</v>
      </c>
      <c r="Z2045" s="123">
        <f t="shared" si="997"/>
        <v>-7</v>
      </c>
      <c r="AA2045" s="124">
        <f t="shared" si="998"/>
        <v>-0.96952908587257614</v>
      </c>
      <c r="AB2045" s="28" t="s">
        <v>10667</v>
      </c>
      <c r="AC2045" s="122">
        <v>0</v>
      </c>
      <c r="AD2045" s="122">
        <v>0</v>
      </c>
      <c r="AE2045" s="123">
        <f t="shared" si="999"/>
        <v>0</v>
      </c>
      <c r="AF2045" s="29" t="e">
        <f t="shared" si="1000"/>
        <v>#DIV/0!</v>
      </c>
      <c r="AG2045" s="122" t="s">
        <v>6421</v>
      </c>
      <c r="AH2045" s="122" t="s">
        <v>6421</v>
      </c>
      <c r="AI2045" s="122" t="s">
        <v>6421</v>
      </c>
      <c r="AJ2045" s="122" t="s">
        <v>6421</v>
      </c>
      <c r="AK2045" s="122" t="s">
        <v>6421</v>
      </c>
      <c r="AL2045" s="28" t="s">
        <v>6421</v>
      </c>
      <c r="AM2045" s="122" t="s">
        <v>6421</v>
      </c>
      <c r="AN2045" s="122" t="s">
        <v>6421</v>
      </c>
      <c r="AO2045" s="123" t="s">
        <v>6421</v>
      </c>
      <c r="AP2045" s="29" t="s">
        <v>6421</v>
      </c>
      <c r="AQ2045" s="28" t="s">
        <v>6421</v>
      </c>
      <c r="AR2045" s="122" t="s">
        <v>6421</v>
      </c>
      <c r="AS2045" s="122" t="s">
        <v>6421</v>
      </c>
      <c r="AT2045" s="123" t="s">
        <v>6421</v>
      </c>
      <c r="AU2045" s="124" t="s">
        <v>6421</v>
      </c>
      <c r="AV2045" s="77"/>
      <c r="AX2045" s="129"/>
      <c r="AY2045" s="139"/>
      <c r="AZ2045" s="139"/>
    </row>
    <row r="2046" spans="3:52" ht="50" customHeight="1">
      <c r="C2046" s="52" t="s">
        <v>6320</v>
      </c>
      <c r="D2046" s="130" t="s">
        <v>4687</v>
      </c>
      <c r="E2046" s="131" t="s">
        <v>6374</v>
      </c>
      <c r="F2046" s="75" t="s">
        <v>4688</v>
      </c>
      <c r="G2046" s="125">
        <v>223.37700000000001</v>
      </c>
      <c r="H2046" s="122">
        <v>230.31700000000001</v>
      </c>
      <c r="I2046" s="123">
        <f t="shared" si="1007"/>
        <v>-6.9399999999999977</v>
      </c>
      <c r="J2046" s="124">
        <f t="shared" si="1009"/>
        <v>-3.0132382759414189</v>
      </c>
      <c r="K2046" s="125" t="s">
        <v>11904</v>
      </c>
      <c r="L2046" s="122" t="s">
        <v>11904</v>
      </c>
      <c r="M2046" s="123" t="s">
        <v>11837</v>
      </c>
      <c r="N2046" s="124" t="s">
        <v>11837</v>
      </c>
      <c r="O2046" s="125" t="s">
        <v>11840</v>
      </c>
      <c r="P2046" s="122" t="s">
        <v>11840</v>
      </c>
      <c r="Q2046" s="123" t="s">
        <v>11839</v>
      </c>
      <c r="R2046" s="124" t="s">
        <v>11840</v>
      </c>
      <c r="S2046" s="125">
        <v>223.37700000000001</v>
      </c>
      <c r="T2046" s="122">
        <v>230.31700000000001</v>
      </c>
      <c r="U2046" s="123">
        <f t="shared" si="995"/>
        <v>-6.9399999999999977</v>
      </c>
      <c r="V2046" s="124">
        <f t="shared" si="996"/>
        <v>-3.0132382759414189</v>
      </c>
      <c r="W2046" s="121" t="s">
        <v>6504</v>
      </c>
      <c r="X2046" s="122">
        <v>132</v>
      </c>
      <c r="Y2046" s="122">
        <v>142</v>
      </c>
      <c r="Z2046" s="123">
        <f t="shared" si="997"/>
        <v>-10</v>
      </c>
      <c r="AA2046" s="124">
        <f t="shared" si="998"/>
        <v>-7.042253521126761</v>
      </c>
      <c r="AB2046" s="28" t="s">
        <v>6897</v>
      </c>
      <c r="AC2046" s="122">
        <v>91</v>
      </c>
      <c r="AD2046" s="122">
        <v>88</v>
      </c>
      <c r="AE2046" s="123">
        <f t="shared" si="999"/>
        <v>3</v>
      </c>
      <c r="AF2046" s="29">
        <f t="shared" si="1000"/>
        <v>3.4090909090909087</v>
      </c>
      <c r="AG2046" s="122" t="s">
        <v>6421</v>
      </c>
      <c r="AH2046" s="122" t="s">
        <v>6421</v>
      </c>
      <c r="AI2046" s="122" t="s">
        <v>6421</v>
      </c>
      <c r="AJ2046" s="122" t="s">
        <v>6421</v>
      </c>
      <c r="AK2046" s="122" t="s">
        <v>6421</v>
      </c>
      <c r="AL2046" s="28" t="s">
        <v>6421</v>
      </c>
      <c r="AM2046" s="122" t="s">
        <v>6421</v>
      </c>
      <c r="AN2046" s="122" t="s">
        <v>6421</v>
      </c>
      <c r="AO2046" s="123" t="s">
        <v>6421</v>
      </c>
      <c r="AP2046" s="29" t="s">
        <v>6421</v>
      </c>
      <c r="AQ2046" s="28" t="s">
        <v>6421</v>
      </c>
      <c r="AR2046" s="122" t="s">
        <v>6421</v>
      </c>
      <c r="AS2046" s="122" t="s">
        <v>6421</v>
      </c>
      <c r="AT2046" s="123" t="s">
        <v>6421</v>
      </c>
      <c r="AU2046" s="124" t="s">
        <v>6421</v>
      </c>
      <c r="AV2046" s="77"/>
      <c r="AX2046" s="129"/>
      <c r="AY2046" s="139"/>
      <c r="AZ2046" s="139"/>
    </row>
    <row r="2047" spans="3:52" ht="50" customHeight="1">
      <c r="C2047" s="52" t="s">
        <v>6320</v>
      </c>
      <c r="D2047" s="130" t="s">
        <v>4689</v>
      </c>
      <c r="E2047" s="131" t="s">
        <v>6374</v>
      </c>
      <c r="F2047" s="132" t="s">
        <v>4690</v>
      </c>
      <c r="G2047" s="125">
        <v>425.11500000000001</v>
      </c>
      <c r="H2047" s="122">
        <v>406.38299999999998</v>
      </c>
      <c r="I2047" s="123">
        <f t="shared" si="1007"/>
        <v>18.732000000000028</v>
      </c>
      <c r="J2047" s="124">
        <f t="shared" si="1009"/>
        <v>4.60944478484583</v>
      </c>
      <c r="K2047" s="125" t="s">
        <v>11904</v>
      </c>
      <c r="L2047" s="122" t="s">
        <v>11904</v>
      </c>
      <c r="M2047" s="123" t="s">
        <v>11837</v>
      </c>
      <c r="N2047" s="124" t="s">
        <v>11837</v>
      </c>
      <c r="O2047" s="125" t="s">
        <v>11840</v>
      </c>
      <c r="P2047" s="122" t="s">
        <v>11840</v>
      </c>
      <c r="Q2047" s="123" t="s">
        <v>11839</v>
      </c>
      <c r="R2047" s="124" t="s">
        <v>11840</v>
      </c>
      <c r="S2047" s="125">
        <v>425.11500000000001</v>
      </c>
      <c r="T2047" s="122">
        <v>406.38299999999998</v>
      </c>
      <c r="U2047" s="123">
        <f t="shared" si="995"/>
        <v>18.732000000000028</v>
      </c>
      <c r="V2047" s="124">
        <f t="shared" si="996"/>
        <v>4.60944478484583</v>
      </c>
      <c r="W2047" s="121" t="s">
        <v>6504</v>
      </c>
      <c r="X2047" s="122">
        <v>385</v>
      </c>
      <c r="Y2047" s="122">
        <v>378</v>
      </c>
      <c r="Z2047" s="123">
        <f t="shared" si="997"/>
        <v>7</v>
      </c>
      <c r="AA2047" s="124">
        <f t="shared" si="998"/>
        <v>1.8518518518518516</v>
      </c>
      <c r="AB2047" s="28" t="s">
        <v>6897</v>
      </c>
      <c r="AC2047" s="122">
        <v>40</v>
      </c>
      <c r="AD2047" s="122">
        <v>28</v>
      </c>
      <c r="AE2047" s="123">
        <f t="shared" si="999"/>
        <v>12</v>
      </c>
      <c r="AF2047" s="29">
        <f t="shared" si="1000"/>
        <v>42.857142857142854</v>
      </c>
      <c r="AG2047" s="122" t="s">
        <v>6421</v>
      </c>
      <c r="AH2047" s="122" t="s">
        <v>6421</v>
      </c>
      <c r="AI2047" s="122" t="s">
        <v>6421</v>
      </c>
      <c r="AJ2047" s="122" t="s">
        <v>6421</v>
      </c>
      <c r="AK2047" s="122" t="s">
        <v>6421</v>
      </c>
      <c r="AL2047" s="28" t="s">
        <v>6421</v>
      </c>
      <c r="AM2047" s="122" t="s">
        <v>6421</v>
      </c>
      <c r="AN2047" s="122" t="s">
        <v>6421</v>
      </c>
      <c r="AO2047" s="123" t="s">
        <v>6421</v>
      </c>
      <c r="AP2047" s="29" t="s">
        <v>6421</v>
      </c>
      <c r="AQ2047" s="28" t="s">
        <v>6421</v>
      </c>
      <c r="AR2047" s="122" t="s">
        <v>6421</v>
      </c>
      <c r="AS2047" s="122" t="s">
        <v>6421</v>
      </c>
      <c r="AT2047" s="123" t="s">
        <v>6421</v>
      </c>
      <c r="AU2047" s="124" t="s">
        <v>6421</v>
      </c>
      <c r="AV2047" s="77"/>
      <c r="AX2047" s="129"/>
      <c r="AY2047" s="139"/>
      <c r="AZ2047" s="139"/>
    </row>
    <row r="2048" spans="3:52" ht="50" customHeight="1">
      <c r="C2048" s="52" t="s">
        <v>6320</v>
      </c>
      <c r="D2048" s="130" t="s">
        <v>4691</v>
      </c>
      <c r="E2048" s="131" t="s">
        <v>6374</v>
      </c>
      <c r="F2048" s="75" t="s">
        <v>4692</v>
      </c>
      <c r="G2048" s="125">
        <v>364.24400000000003</v>
      </c>
      <c r="H2048" s="122">
        <v>340.11500000000001</v>
      </c>
      <c r="I2048" s="123">
        <f t="shared" si="1007"/>
        <v>24.129000000000019</v>
      </c>
      <c r="J2048" s="124">
        <f t="shared" si="1009"/>
        <v>7.0943651412022453</v>
      </c>
      <c r="K2048" s="125">
        <v>279.76100000000002</v>
      </c>
      <c r="L2048" s="122">
        <v>239.76400000000001</v>
      </c>
      <c r="M2048" s="123">
        <f t="shared" si="1008"/>
        <v>39.997000000000014</v>
      </c>
      <c r="N2048" s="124">
        <f t="shared" si="993"/>
        <v>16.681820456782511</v>
      </c>
      <c r="O2048" s="125" t="s">
        <v>11840</v>
      </c>
      <c r="P2048" s="122" t="s">
        <v>11840</v>
      </c>
      <c r="Q2048" s="123" t="s">
        <v>11839</v>
      </c>
      <c r="R2048" s="124" t="s">
        <v>11840</v>
      </c>
      <c r="S2048" s="125">
        <v>84.483000000000004</v>
      </c>
      <c r="T2048" s="122">
        <v>100.351</v>
      </c>
      <c r="U2048" s="123">
        <f t="shared" si="995"/>
        <v>-15.867999999999995</v>
      </c>
      <c r="V2048" s="124">
        <f t="shared" si="996"/>
        <v>-15.812498131558225</v>
      </c>
      <c r="W2048" s="121" t="s">
        <v>10707</v>
      </c>
      <c r="X2048" s="122">
        <v>84</v>
      </c>
      <c r="Y2048" s="122">
        <v>100</v>
      </c>
      <c r="Z2048" s="123">
        <f t="shared" si="997"/>
        <v>-16</v>
      </c>
      <c r="AA2048" s="124">
        <f t="shared" si="998"/>
        <v>-16</v>
      </c>
      <c r="AB2048" s="28" t="s">
        <v>6421</v>
      </c>
      <c r="AC2048" s="122" t="s">
        <v>6421</v>
      </c>
      <c r="AD2048" s="122" t="s">
        <v>6421</v>
      </c>
      <c r="AE2048" s="123" t="s">
        <v>6421</v>
      </c>
      <c r="AF2048" s="29" t="s">
        <v>6421</v>
      </c>
      <c r="AG2048" s="28" t="s">
        <v>6421</v>
      </c>
      <c r="AH2048" s="122" t="s">
        <v>6421</v>
      </c>
      <c r="AI2048" s="122" t="s">
        <v>6421</v>
      </c>
      <c r="AJ2048" s="123" t="s">
        <v>6421</v>
      </c>
      <c r="AK2048" s="29" t="s">
        <v>6421</v>
      </c>
      <c r="AL2048" s="28" t="s">
        <v>6421</v>
      </c>
      <c r="AM2048" s="122" t="s">
        <v>6421</v>
      </c>
      <c r="AN2048" s="122" t="s">
        <v>6421</v>
      </c>
      <c r="AO2048" s="123" t="s">
        <v>6421</v>
      </c>
      <c r="AP2048" s="29" t="s">
        <v>6421</v>
      </c>
      <c r="AQ2048" s="28" t="s">
        <v>6421</v>
      </c>
      <c r="AR2048" s="122" t="s">
        <v>6421</v>
      </c>
      <c r="AS2048" s="122" t="s">
        <v>6421</v>
      </c>
      <c r="AT2048" s="123" t="s">
        <v>6421</v>
      </c>
      <c r="AU2048" s="29" t="s">
        <v>6421</v>
      </c>
      <c r="AV2048" s="77"/>
      <c r="AX2048" s="129"/>
      <c r="AY2048" s="139"/>
      <c r="AZ2048" s="139"/>
    </row>
    <row r="2049" spans="3:52" ht="50" customHeight="1">
      <c r="C2049" s="52" t="s">
        <v>6320</v>
      </c>
      <c r="D2049" s="106" t="s">
        <v>4693</v>
      </c>
      <c r="E2049" s="131" t="s">
        <v>6374</v>
      </c>
      <c r="F2049" s="78" t="s">
        <v>4694</v>
      </c>
      <c r="G2049" s="125">
        <v>462.92399999999998</v>
      </c>
      <c r="H2049" s="122">
        <v>412.92200000000003</v>
      </c>
      <c r="I2049" s="123">
        <f t="shared" si="1007"/>
        <v>50.001999999999953</v>
      </c>
      <c r="J2049" s="124">
        <f t="shared" si="1009"/>
        <v>12.109308779866403</v>
      </c>
      <c r="K2049" s="125" t="s">
        <v>11904</v>
      </c>
      <c r="L2049" s="122" t="s">
        <v>11904</v>
      </c>
      <c r="M2049" s="123" t="s">
        <v>11837</v>
      </c>
      <c r="N2049" s="124" t="s">
        <v>11837</v>
      </c>
      <c r="O2049" s="125" t="s">
        <v>11840</v>
      </c>
      <c r="P2049" s="122" t="s">
        <v>11840</v>
      </c>
      <c r="Q2049" s="123" t="s">
        <v>11839</v>
      </c>
      <c r="R2049" s="124" t="s">
        <v>11840</v>
      </c>
      <c r="S2049" s="125">
        <v>462.92399999999998</v>
      </c>
      <c r="T2049" s="122">
        <v>412.92200000000003</v>
      </c>
      <c r="U2049" s="123">
        <f t="shared" si="995"/>
        <v>50.001999999999953</v>
      </c>
      <c r="V2049" s="124">
        <f t="shared" si="996"/>
        <v>12.109308779866403</v>
      </c>
      <c r="W2049" s="121" t="s">
        <v>10708</v>
      </c>
      <c r="X2049" s="122">
        <v>463</v>
      </c>
      <c r="Y2049" s="122">
        <v>413</v>
      </c>
      <c r="Z2049" s="123">
        <f t="shared" si="997"/>
        <v>50</v>
      </c>
      <c r="AA2049" s="124">
        <f t="shared" si="998"/>
        <v>12.106537530266344</v>
      </c>
      <c r="AB2049" s="28" t="s">
        <v>6421</v>
      </c>
      <c r="AC2049" s="122" t="s">
        <v>6421</v>
      </c>
      <c r="AD2049" s="122" t="s">
        <v>6421</v>
      </c>
      <c r="AE2049" s="123" t="s">
        <v>6421</v>
      </c>
      <c r="AF2049" s="29" t="s">
        <v>6421</v>
      </c>
      <c r="AG2049" s="28" t="s">
        <v>6421</v>
      </c>
      <c r="AH2049" s="122" t="s">
        <v>6421</v>
      </c>
      <c r="AI2049" s="122" t="s">
        <v>6421</v>
      </c>
      <c r="AJ2049" s="123" t="s">
        <v>6421</v>
      </c>
      <c r="AK2049" s="29" t="s">
        <v>6421</v>
      </c>
      <c r="AL2049" s="28" t="s">
        <v>6421</v>
      </c>
      <c r="AM2049" s="122" t="s">
        <v>6421</v>
      </c>
      <c r="AN2049" s="122" t="s">
        <v>6421</v>
      </c>
      <c r="AO2049" s="123" t="s">
        <v>6421</v>
      </c>
      <c r="AP2049" s="29" t="s">
        <v>6421</v>
      </c>
      <c r="AQ2049" s="28" t="s">
        <v>6421</v>
      </c>
      <c r="AR2049" s="122" t="s">
        <v>6421</v>
      </c>
      <c r="AS2049" s="122" t="s">
        <v>6421</v>
      </c>
      <c r="AT2049" s="123" t="s">
        <v>6421</v>
      </c>
      <c r="AU2049" s="29" t="s">
        <v>6421</v>
      </c>
      <c r="AV2049" s="77"/>
      <c r="AX2049" s="129"/>
      <c r="AY2049" s="139"/>
      <c r="AZ2049" s="139"/>
    </row>
    <row r="2050" spans="3:52" ht="50" customHeight="1">
      <c r="C2050" s="52" t="s">
        <v>6320</v>
      </c>
      <c r="D2050" s="130" t="s">
        <v>4695</v>
      </c>
      <c r="E2050" s="131" t="s">
        <v>6374</v>
      </c>
      <c r="F2050" s="75" t="s">
        <v>4696</v>
      </c>
      <c r="G2050" s="125">
        <v>231.65</v>
      </c>
      <c r="H2050" s="122">
        <v>231.05699999999999</v>
      </c>
      <c r="I2050" s="123">
        <f t="shared" si="1007"/>
        <v>0.59300000000001774</v>
      </c>
      <c r="J2050" s="124">
        <f t="shared" si="1009"/>
        <v>0.25664662832115787</v>
      </c>
      <c r="K2050" s="125" t="s">
        <v>11904</v>
      </c>
      <c r="L2050" s="122" t="s">
        <v>11904</v>
      </c>
      <c r="M2050" s="123" t="s">
        <v>11837</v>
      </c>
      <c r="N2050" s="124" t="s">
        <v>11837</v>
      </c>
      <c r="O2050" s="125" t="s">
        <v>11840</v>
      </c>
      <c r="P2050" s="122" t="s">
        <v>11840</v>
      </c>
      <c r="Q2050" s="123" t="s">
        <v>11839</v>
      </c>
      <c r="R2050" s="124" t="s">
        <v>11840</v>
      </c>
      <c r="S2050" s="125">
        <v>231.65</v>
      </c>
      <c r="T2050" s="122">
        <v>231.05699999999999</v>
      </c>
      <c r="U2050" s="123">
        <f t="shared" si="995"/>
        <v>0.59300000000001774</v>
      </c>
      <c r="V2050" s="124">
        <f t="shared" si="996"/>
        <v>0.25664662832115787</v>
      </c>
      <c r="W2050" s="121" t="s">
        <v>10709</v>
      </c>
      <c r="X2050" s="122">
        <v>176</v>
      </c>
      <c r="Y2050" s="122">
        <v>175</v>
      </c>
      <c r="Z2050" s="123">
        <f t="shared" si="997"/>
        <v>1</v>
      </c>
      <c r="AA2050" s="124">
        <f t="shared" si="998"/>
        <v>0.5714285714285714</v>
      </c>
      <c r="AB2050" s="28" t="s">
        <v>10710</v>
      </c>
      <c r="AC2050" s="122">
        <v>56</v>
      </c>
      <c r="AD2050" s="122">
        <v>56</v>
      </c>
      <c r="AE2050" s="123">
        <f t="shared" si="999"/>
        <v>0</v>
      </c>
      <c r="AF2050" s="29">
        <f t="shared" si="1000"/>
        <v>0</v>
      </c>
      <c r="AG2050" s="122" t="s">
        <v>6421</v>
      </c>
      <c r="AH2050" s="122" t="s">
        <v>6421</v>
      </c>
      <c r="AI2050" s="122" t="s">
        <v>6421</v>
      </c>
      <c r="AJ2050" s="122" t="s">
        <v>6421</v>
      </c>
      <c r="AK2050" s="122" t="s">
        <v>6421</v>
      </c>
      <c r="AL2050" s="28" t="s">
        <v>6421</v>
      </c>
      <c r="AM2050" s="122" t="s">
        <v>6421</v>
      </c>
      <c r="AN2050" s="122" t="s">
        <v>6421</v>
      </c>
      <c r="AO2050" s="123" t="s">
        <v>6421</v>
      </c>
      <c r="AP2050" s="29" t="s">
        <v>6421</v>
      </c>
      <c r="AQ2050" s="28" t="s">
        <v>6421</v>
      </c>
      <c r="AR2050" s="122" t="s">
        <v>6421</v>
      </c>
      <c r="AS2050" s="122" t="s">
        <v>6421</v>
      </c>
      <c r="AT2050" s="123" t="s">
        <v>6421</v>
      </c>
      <c r="AU2050" s="124" t="s">
        <v>6421</v>
      </c>
      <c r="AV2050" s="77"/>
      <c r="AX2050" s="129"/>
      <c r="AY2050" s="139"/>
      <c r="AZ2050" s="139"/>
    </row>
    <row r="2051" spans="3:52" ht="50" customHeight="1">
      <c r="C2051" s="52" t="s">
        <v>6320</v>
      </c>
      <c r="D2051" s="130" t="s">
        <v>4697</v>
      </c>
      <c r="E2051" s="131" t="s">
        <v>6374</v>
      </c>
      <c r="F2051" s="75" t="s">
        <v>4698</v>
      </c>
      <c r="G2051" s="125">
        <v>3230.4029999999998</v>
      </c>
      <c r="H2051" s="122">
        <v>3261.7710000000002</v>
      </c>
      <c r="I2051" s="123">
        <f t="shared" si="1007"/>
        <v>-31.368000000000393</v>
      </c>
      <c r="J2051" s="124">
        <f t="shared" si="1009"/>
        <v>-0.96168615148029679</v>
      </c>
      <c r="K2051" s="125">
        <v>100.572</v>
      </c>
      <c r="L2051" s="122">
        <v>99.941999999999993</v>
      </c>
      <c r="M2051" s="123">
        <f t="shared" si="1008"/>
        <v>0.63000000000000966</v>
      </c>
      <c r="N2051" s="124">
        <f t="shared" si="993"/>
        <v>0.63036561205500163</v>
      </c>
      <c r="O2051" s="125" t="s">
        <v>11840</v>
      </c>
      <c r="P2051" s="122" t="s">
        <v>11840</v>
      </c>
      <c r="Q2051" s="123" t="s">
        <v>11839</v>
      </c>
      <c r="R2051" s="124" t="s">
        <v>11840</v>
      </c>
      <c r="S2051" s="125">
        <v>3129.8310000000001</v>
      </c>
      <c r="T2051" s="122">
        <v>3161.8290000000002</v>
      </c>
      <c r="U2051" s="123">
        <f t="shared" si="995"/>
        <v>-31.998000000000047</v>
      </c>
      <c r="V2051" s="124">
        <f t="shared" si="996"/>
        <v>-1.0120091883526923</v>
      </c>
      <c r="W2051" s="121" t="s">
        <v>10711</v>
      </c>
      <c r="X2051" s="122">
        <v>1921</v>
      </c>
      <c r="Y2051" s="122">
        <v>1888</v>
      </c>
      <c r="Z2051" s="123">
        <f t="shared" si="997"/>
        <v>33</v>
      </c>
      <c r="AA2051" s="124">
        <f t="shared" si="998"/>
        <v>1.7478813559322033</v>
      </c>
      <c r="AB2051" s="28" t="s">
        <v>10712</v>
      </c>
      <c r="AC2051" s="122">
        <v>843</v>
      </c>
      <c r="AD2051" s="122">
        <v>900</v>
      </c>
      <c r="AE2051" s="123">
        <f t="shared" si="999"/>
        <v>-57</v>
      </c>
      <c r="AF2051" s="29">
        <f t="shared" si="1000"/>
        <v>-6.3333333333333339</v>
      </c>
      <c r="AG2051" s="28" t="s">
        <v>7134</v>
      </c>
      <c r="AH2051" s="122">
        <v>292</v>
      </c>
      <c r="AI2051" s="122">
        <v>302</v>
      </c>
      <c r="AJ2051" s="123">
        <f t="shared" si="1001"/>
        <v>-10</v>
      </c>
      <c r="AK2051" s="124">
        <f t="shared" si="1002"/>
        <v>-3.3112582781456954</v>
      </c>
      <c r="AL2051" s="28" t="s">
        <v>10713</v>
      </c>
      <c r="AM2051" s="122">
        <v>68</v>
      </c>
      <c r="AN2051" s="122">
        <v>67</v>
      </c>
      <c r="AO2051" s="123">
        <f t="shared" si="1003"/>
        <v>1</v>
      </c>
      <c r="AP2051" s="29">
        <f t="shared" si="1004"/>
        <v>1.4925373134328357</v>
      </c>
      <c r="AQ2051" s="28" t="s">
        <v>10714</v>
      </c>
      <c r="AR2051" s="122">
        <v>5</v>
      </c>
      <c r="AS2051" s="122">
        <v>5</v>
      </c>
      <c r="AT2051" s="123">
        <f t="shared" si="1005"/>
        <v>0</v>
      </c>
      <c r="AU2051" s="124">
        <f t="shared" si="1006"/>
        <v>0</v>
      </c>
      <c r="AV2051" s="77"/>
      <c r="AX2051" s="129"/>
      <c r="AY2051" s="139"/>
      <c r="AZ2051" s="139"/>
    </row>
    <row r="2052" spans="3:52" ht="50" customHeight="1">
      <c r="C2052" s="52" t="s">
        <v>6321</v>
      </c>
      <c r="D2052" s="130" t="s">
        <v>4699</v>
      </c>
      <c r="E2052" s="131" t="s">
        <v>6374</v>
      </c>
      <c r="F2052" s="75" t="s">
        <v>4700</v>
      </c>
      <c r="G2052" s="125">
        <v>9.0830000000000002</v>
      </c>
      <c r="H2052" s="122">
        <v>10.073</v>
      </c>
      <c r="I2052" s="123">
        <f t="shared" si="1007"/>
        <v>-0.99000000000000021</v>
      </c>
      <c r="J2052" s="124">
        <f t="shared" si="1009"/>
        <v>-9.8282537476422149</v>
      </c>
      <c r="K2052" s="125">
        <v>9.0830000000000002</v>
      </c>
      <c r="L2052" s="122">
        <v>10.073</v>
      </c>
      <c r="M2052" s="123">
        <f t="shared" si="1008"/>
        <v>-0.99000000000000021</v>
      </c>
      <c r="N2052" s="124">
        <f t="shared" si="993"/>
        <v>-9.8282537476422149</v>
      </c>
      <c r="O2052" s="125" t="s">
        <v>11840</v>
      </c>
      <c r="P2052" s="122" t="s">
        <v>11840</v>
      </c>
      <c r="Q2052" s="123" t="s">
        <v>11839</v>
      </c>
      <c r="R2052" s="124" t="s">
        <v>11840</v>
      </c>
      <c r="S2052" s="125" t="s">
        <v>6421</v>
      </c>
      <c r="T2052" s="122" t="s">
        <v>6421</v>
      </c>
      <c r="U2052" s="123" t="s">
        <v>6421</v>
      </c>
      <c r="V2052" s="124" t="s">
        <v>6421</v>
      </c>
      <c r="W2052" s="121" t="s">
        <v>6421</v>
      </c>
      <c r="X2052" s="122" t="s">
        <v>6421</v>
      </c>
      <c r="Y2052" s="122" t="s">
        <v>6421</v>
      </c>
      <c r="Z2052" s="123" t="s">
        <v>6421</v>
      </c>
      <c r="AA2052" s="124" t="s">
        <v>6421</v>
      </c>
      <c r="AB2052" s="28" t="s">
        <v>6421</v>
      </c>
      <c r="AC2052" s="122" t="s">
        <v>6421</v>
      </c>
      <c r="AD2052" s="122" t="s">
        <v>6421</v>
      </c>
      <c r="AE2052" s="123" t="s">
        <v>6421</v>
      </c>
      <c r="AF2052" s="29" t="s">
        <v>6421</v>
      </c>
      <c r="AG2052" s="28" t="s">
        <v>6421</v>
      </c>
      <c r="AH2052" s="122" t="s">
        <v>6421</v>
      </c>
      <c r="AI2052" s="122" t="s">
        <v>6421</v>
      </c>
      <c r="AJ2052" s="123" t="s">
        <v>6421</v>
      </c>
      <c r="AK2052" s="29" t="s">
        <v>6421</v>
      </c>
      <c r="AL2052" s="28" t="s">
        <v>6421</v>
      </c>
      <c r="AM2052" s="122" t="s">
        <v>6421</v>
      </c>
      <c r="AN2052" s="122" t="s">
        <v>6421</v>
      </c>
      <c r="AO2052" s="123" t="s">
        <v>6421</v>
      </c>
      <c r="AP2052" s="29" t="s">
        <v>6421</v>
      </c>
      <c r="AQ2052" s="28" t="s">
        <v>6421</v>
      </c>
      <c r="AR2052" s="122" t="s">
        <v>6421</v>
      </c>
      <c r="AS2052" s="122" t="s">
        <v>6421</v>
      </c>
      <c r="AT2052" s="123" t="s">
        <v>6421</v>
      </c>
      <c r="AU2052" s="29" t="s">
        <v>6421</v>
      </c>
      <c r="AV2052" s="77"/>
      <c r="AX2052" s="129"/>
      <c r="AY2052" s="139"/>
      <c r="AZ2052" s="139"/>
    </row>
    <row r="2053" spans="3:52" ht="50" customHeight="1">
      <c r="C2053" s="52" t="s">
        <v>6317</v>
      </c>
      <c r="D2053" s="130" t="s">
        <v>4705</v>
      </c>
      <c r="E2053" s="131" t="s">
        <v>6375</v>
      </c>
      <c r="F2053" s="132" t="s">
        <v>4706</v>
      </c>
      <c r="G2053" s="125">
        <v>8439.1949999999997</v>
      </c>
      <c r="H2053" s="122">
        <v>8347.5310000000009</v>
      </c>
      <c r="I2053" s="123">
        <f t="shared" si="1007"/>
        <v>91.66399999999885</v>
      </c>
      <c r="J2053" s="124">
        <f t="shared" si="1009"/>
        <v>1.098097149923718</v>
      </c>
      <c r="K2053" s="125">
        <v>4867.2820000000002</v>
      </c>
      <c r="L2053" s="122">
        <v>4760.576</v>
      </c>
      <c r="M2053" s="123">
        <f t="shared" si="1008"/>
        <v>106.70600000000013</v>
      </c>
      <c r="N2053" s="124">
        <f t="shared" si="993"/>
        <v>2.2414514546138982</v>
      </c>
      <c r="O2053" s="125">
        <v>910.83600000000001</v>
      </c>
      <c r="P2053" s="122">
        <v>908.92</v>
      </c>
      <c r="Q2053" s="123">
        <f t="shared" si="1010"/>
        <v>1.9160000000000537</v>
      </c>
      <c r="R2053" s="124">
        <f t="shared" si="994"/>
        <v>0.21079963033050803</v>
      </c>
      <c r="S2053" s="125">
        <v>2661.0770000000002</v>
      </c>
      <c r="T2053" s="122">
        <v>2678.0349999999999</v>
      </c>
      <c r="U2053" s="123">
        <f t="shared" si="995"/>
        <v>-16.957999999999629</v>
      </c>
      <c r="V2053" s="124">
        <f t="shared" si="996"/>
        <v>-0.63322548062290551</v>
      </c>
      <c r="W2053" s="121" t="s">
        <v>10715</v>
      </c>
      <c r="X2053" s="122">
        <v>1636</v>
      </c>
      <c r="Y2053" s="122">
        <v>1634</v>
      </c>
      <c r="Z2053" s="123">
        <v>2</v>
      </c>
      <c r="AA2053" s="124">
        <v>0</v>
      </c>
      <c r="AB2053" s="28" t="s">
        <v>10716</v>
      </c>
      <c r="AC2053" s="122">
        <v>346</v>
      </c>
      <c r="AD2053" s="122">
        <v>349</v>
      </c>
      <c r="AE2053" s="123">
        <v>-3</v>
      </c>
      <c r="AF2053" s="29">
        <v>-1</v>
      </c>
      <c r="AG2053" s="28" t="s">
        <v>6566</v>
      </c>
      <c r="AH2053" s="122">
        <v>292</v>
      </c>
      <c r="AI2053" s="122">
        <v>324</v>
      </c>
      <c r="AJ2053" s="123">
        <v>-32</v>
      </c>
      <c r="AK2053" s="124">
        <v>-10</v>
      </c>
      <c r="AL2053" s="28" t="s">
        <v>9134</v>
      </c>
      <c r="AM2053" s="122">
        <v>156</v>
      </c>
      <c r="AN2053" s="122">
        <v>162</v>
      </c>
      <c r="AO2053" s="123">
        <v>-6</v>
      </c>
      <c r="AP2053" s="29">
        <v>-4</v>
      </c>
      <c r="AQ2053" s="28" t="s">
        <v>6501</v>
      </c>
      <c r="AR2053" s="122">
        <v>100</v>
      </c>
      <c r="AS2053" s="122">
        <v>100</v>
      </c>
      <c r="AT2053" s="123">
        <v>0</v>
      </c>
      <c r="AU2053" s="124">
        <v>0</v>
      </c>
      <c r="AV2053" s="9" t="s">
        <v>12503</v>
      </c>
      <c r="AX2053" s="129"/>
      <c r="AY2053" s="139"/>
      <c r="AZ2053" s="139"/>
    </row>
    <row r="2054" spans="3:52" ht="50" customHeight="1">
      <c r="C2054" s="52" t="s">
        <v>6318</v>
      </c>
      <c r="D2054" s="130" t="s">
        <v>4707</v>
      </c>
      <c r="E2054" s="131" t="s">
        <v>6375</v>
      </c>
      <c r="F2054" s="132" t="s">
        <v>4708</v>
      </c>
      <c r="G2054" s="125">
        <v>3465.6179999999999</v>
      </c>
      <c r="H2054" s="122">
        <v>2995.3359999999998</v>
      </c>
      <c r="I2054" s="123">
        <f t="shared" si="1007"/>
        <v>470.28200000000015</v>
      </c>
      <c r="J2054" s="124">
        <f t="shared" si="1009"/>
        <v>15.700475672846057</v>
      </c>
      <c r="K2054" s="125">
        <v>1860.884</v>
      </c>
      <c r="L2054" s="122">
        <v>1158.5419999999999</v>
      </c>
      <c r="M2054" s="123">
        <f t="shared" si="1008"/>
        <v>702.3420000000001</v>
      </c>
      <c r="N2054" s="124">
        <f t="shared" si="993"/>
        <v>60.622920878138217</v>
      </c>
      <c r="O2054" s="125">
        <v>185.60599999999999</v>
      </c>
      <c r="P2054" s="122">
        <v>285.45100000000002</v>
      </c>
      <c r="Q2054" s="123">
        <f t="shared" si="1010"/>
        <v>-99.845000000000027</v>
      </c>
      <c r="R2054" s="124">
        <f t="shared" si="994"/>
        <v>-34.977982210607081</v>
      </c>
      <c r="S2054" s="125">
        <v>1419.1279999999999</v>
      </c>
      <c r="T2054" s="122">
        <v>1551.3430000000001</v>
      </c>
      <c r="U2054" s="123">
        <f t="shared" si="995"/>
        <v>-132.21500000000015</v>
      </c>
      <c r="V2054" s="124">
        <f t="shared" si="996"/>
        <v>-8.5226155659966967</v>
      </c>
      <c r="W2054" s="121" t="s">
        <v>10717</v>
      </c>
      <c r="X2054" s="122">
        <v>648</v>
      </c>
      <c r="Y2054" s="122">
        <v>731</v>
      </c>
      <c r="Z2054" s="123">
        <v>-83</v>
      </c>
      <c r="AA2054" s="124">
        <v>-11</v>
      </c>
      <c r="AB2054" s="28" t="s">
        <v>10718</v>
      </c>
      <c r="AC2054" s="122">
        <v>351</v>
      </c>
      <c r="AD2054" s="122">
        <v>367</v>
      </c>
      <c r="AE2054" s="123">
        <v>-16</v>
      </c>
      <c r="AF2054" s="29">
        <v>-4</v>
      </c>
      <c r="AG2054" s="28" t="s">
        <v>10719</v>
      </c>
      <c r="AH2054" s="122">
        <v>189</v>
      </c>
      <c r="AI2054" s="122">
        <v>191</v>
      </c>
      <c r="AJ2054" s="123">
        <v>-2</v>
      </c>
      <c r="AK2054" s="124">
        <v>-1</v>
      </c>
      <c r="AL2054" s="28" t="s">
        <v>10720</v>
      </c>
      <c r="AM2054" s="122">
        <v>116</v>
      </c>
      <c r="AN2054" s="122">
        <v>124</v>
      </c>
      <c r="AO2054" s="123">
        <v>-8</v>
      </c>
      <c r="AP2054" s="29">
        <v>-6</v>
      </c>
      <c r="AQ2054" s="28" t="s">
        <v>10721</v>
      </c>
      <c r="AR2054" s="122">
        <v>59</v>
      </c>
      <c r="AS2054" s="122">
        <v>59</v>
      </c>
      <c r="AT2054" s="123">
        <v>0</v>
      </c>
      <c r="AU2054" s="124">
        <v>0</v>
      </c>
      <c r="AV2054" s="9" t="s">
        <v>12504</v>
      </c>
      <c r="AX2054" s="129"/>
      <c r="AY2054" s="139"/>
      <c r="AZ2054" s="139"/>
    </row>
    <row r="2055" spans="3:52" ht="50" customHeight="1">
      <c r="C2055" s="52" t="s">
        <v>6318</v>
      </c>
      <c r="D2055" s="106" t="s">
        <v>4709</v>
      </c>
      <c r="E2055" s="131" t="s">
        <v>6375</v>
      </c>
      <c r="F2055" s="108" t="s">
        <v>4710</v>
      </c>
      <c r="G2055" s="125">
        <v>2434.2449999999999</v>
      </c>
      <c r="H2055" s="122">
        <v>2969.2939999999999</v>
      </c>
      <c r="I2055" s="123">
        <f t="shared" si="1007"/>
        <v>-535.04899999999998</v>
      </c>
      <c r="J2055" s="124">
        <f t="shared" si="1009"/>
        <v>-18.019401244875045</v>
      </c>
      <c r="K2055" s="125">
        <v>1289.788</v>
      </c>
      <c r="L2055" s="122">
        <v>1637.0820000000001</v>
      </c>
      <c r="M2055" s="123">
        <f t="shared" si="1008"/>
        <v>-347.2940000000001</v>
      </c>
      <c r="N2055" s="124">
        <f t="shared" si="993"/>
        <v>-21.214209184390278</v>
      </c>
      <c r="O2055" s="125">
        <v>923.94399999999996</v>
      </c>
      <c r="P2055" s="122">
        <v>1112.8340000000001</v>
      </c>
      <c r="Q2055" s="123">
        <f t="shared" si="1010"/>
        <v>-188.8900000000001</v>
      </c>
      <c r="R2055" s="124">
        <f t="shared" si="994"/>
        <v>-16.973780456024894</v>
      </c>
      <c r="S2055" s="125">
        <v>220.51300000000001</v>
      </c>
      <c r="T2055" s="122">
        <v>219.37799999999999</v>
      </c>
      <c r="U2055" s="123">
        <f t="shared" si="995"/>
        <v>1.1350000000000193</v>
      </c>
      <c r="V2055" s="124">
        <f t="shared" si="996"/>
        <v>0.51737184220843446</v>
      </c>
      <c r="W2055" s="121" t="s">
        <v>10722</v>
      </c>
      <c r="X2055" s="122">
        <v>113</v>
      </c>
      <c r="Y2055" s="122">
        <v>112</v>
      </c>
      <c r="Z2055" s="123">
        <v>1</v>
      </c>
      <c r="AA2055" s="124">
        <v>1</v>
      </c>
      <c r="AB2055" s="28" t="s">
        <v>6418</v>
      </c>
      <c r="AC2055" s="122">
        <v>80</v>
      </c>
      <c r="AD2055" s="122">
        <v>80</v>
      </c>
      <c r="AE2055" s="123">
        <v>0</v>
      </c>
      <c r="AF2055" s="29">
        <v>0</v>
      </c>
      <c r="AG2055" s="28" t="s">
        <v>6392</v>
      </c>
      <c r="AH2055" s="122">
        <v>27</v>
      </c>
      <c r="AI2055" s="122">
        <v>27</v>
      </c>
      <c r="AJ2055" s="123">
        <v>0</v>
      </c>
      <c r="AK2055" s="124">
        <v>0</v>
      </c>
      <c r="AL2055" s="28" t="s">
        <v>6421</v>
      </c>
      <c r="AM2055" s="122" t="s">
        <v>6421</v>
      </c>
      <c r="AN2055" s="122" t="s">
        <v>6421</v>
      </c>
      <c r="AO2055" s="123" t="s">
        <v>6421</v>
      </c>
      <c r="AP2055" s="29" t="s">
        <v>6421</v>
      </c>
      <c r="AQ2055" s="28" t="s">
        <v>6421</v>
      </c>
      <c r="AR2055" s="122" t="s">
        <v>6421</v>
      </c>
      <c r="AS2055" s="122" t="s">
        <v>6421</v>
      </c>
      <c r="AT2055" s="123" t="s">
        <v>6421</v>
      </c>
      <c r="AU2055" s="124" t="s">
        <v>6421</v>
      </c>
      <c r="AV2055" s="9" t="s">
        <v>12505</v>
      </c>
      <c r="AX2055" s="129"/>
      <c r="AY2055" s="139"/>
      <c r="AZ2055" s="139"/>
    </row>
    <row r="2056" spans="3:52" ht="50" customHeight="1">
      <c r="C2056" s="52" t="s">
        <v>6318</v>
      </c>
      <c r="D2056" s="106" t="s">
        <v>4711</v>
      </c>
      <c r="E2056" s="131" t="s">
        <v>6375</v>
      </c>
      <c r="F2056" s="108" t="s">
        <v>4712</v>
      </c>
      <c r="G2056" s="125">
        <v>17919.362000000001</v>
      </c>
      <c r="H2056" s="122">
        <v>18584.349999999999</v>
      </c>
      <c r="I2056" s="123">
        <f t="shared" si="1007"/>
        <v>-664.98799999999756</v>
      </c>
      <c r="J2056" s="124">
        <f t="shared" si="1009"/>
        <v>-3.5782150034841016</v>
      </c>
      <c r="K2056" s="125">
        <v>9362.7199999999993</v>
      </c>
      <c r="L2056" s="122">
        <v>10823.589</v>
      </c>
      <c r="M2056" s="123">
        <f t="shared" si="1008"/>
        <v>-1460.8690000000006</v>
      </c>
      <c r="N2056" s="124">
        <f t="shared" ref="N2056:N2119" si="1011">M2056/L2056*100</f>
        <v>-13.497084931809594</v>
      </c>
      <c r="O2056" s="125">
        <v>3609.1570000000002</v>
      </c>
      <c r="P2056" s="122">
        <v>3603.7089999999998</v>
      </c>
      <c r="Q2056" s="123">
        <f t="shared" si="1010"/>
        <v>5.4480000000003201</v>
      </c>
      <c r="R2056" s="124">
        <f t="shared" ref="R2056:R2109" si="1012">Q2056/P2056*100</f>
        <v>0.15117757843378365</v>
      </c>
      <c r="S2056" s="125">
        <v>4947.4849999999997</v>
      </c>
      <c r="T2056" s="122">
        <v>4157.0519999999997</v>
      </c>
      <c r="U2056" s="123">
        <f t="shared" ref="U2056:U2119" si="1013">S2056-T2056</f>
        <v>790.43299999999999</v>
      </c>
      <c r="V2056" s="124">
        <f t="shared" ref="V2056:V2119" si="1014">U2056/T2056*100</f>
        <v>19.014267803241335</v>
      </c>
      <c r="W2056" s="121" t="s">
        <v>10723</v>
      </c>
      <c r="X2056" s="122">
        <v>1353</v>
      </c>
      <c r="Y2056" s="122">
        <v>1350</v>
      </c>
      <c r="Z2056" s="123">
        <f t="shared" ref="Z2056" si="1015">X2056-Y2056</f>
        <v>3</v>
      </c>
      <c r="AA2056" s="124">
        <f t="shared" ref="AA2056" si="1016">Z2056/Y2056*100</f>
        <v>0.22222222222222221</v>
      </c>
      <c r="AB2056" s="28" t="s">
        <v>10724</v>
      </c>
      <c r="AC2056" s="122">
        <v>1000</v>
      </c>
      <c r="AD2056" s="122">
        <v>0</v>
      </c>
      <c r="AE2056" s="123">
        <f t="shared" ref="AE2056" si="1017">AC2056-AD2056</f>
        <v>1000</v>
      </c>
      <c r="AF2056" s="29" t="e">
        <f t="shared" ref="AF2056" si="1018">AE2056/AD2056*100</f>
        <v>#DIV/0!</v>
      </c>
      <c r="AG2056" s="28" t="s">
        <v>10725</v>
      </c>
      <c r="AH2056" s="122">
        <v>546</v>
      </c>
      <c r="AI2056" s="122">
        <v>570</v>
      </c>
      <c r="AJ2056" s="123">
        <f t="shared" ref="AJ2056" si="1019">AH2056-AI2056</f>
        <v>-24</v>
      </c>
      <c r="AK2056" s="124">
        <f t="shared" ref="AK2056" si="1020">AJ2056/AI2056*100</f>
        <v>-4.2105263157894735</v>
      </c>
      <c r="AL2056" s="28" t="s">
        <v>10726</v>
      </c>
      <c r="AM2056" s="122">
        <v>508</v>
      </c>
      <c r="AN2056" s="122">
        <v>597</v>
      </c>
      <c r="AO2056" s="123">
        <f t="shared" ref="AO2056" si="1021">AM2056-AN2056</f>
        <v>-89</v>
      </c>
      <c r="AP2056" s="29">
        <f t="shared" ref="AP2056" si="1022">AO2056/AN2056*100</f>
        <v>-14.907872696817421</v>
      </c>
      <c r="AQ2056" s="28" t="s">
        <v>10727</v>
      </c>
      <c r="AR2056" s="122">
        <v>451</v>
      </c>
      <c r="AS2056" s="122">
        <v>451</v>
      </c>
      <c r="AT2056" s="123">
        <f t="shared" ref="AT2056" si="1023">AR2056-AS2056</f>
        <v>0</v>
      </c>
      <c r="AU2056" s="124">
        <f t="shared" ref="AU2056" si="1024">AT2056/AS2056*100</f>
        <v>0</v>
      </c>
      <c r="AV2056" s="9" t="s">
        <v>11971</v>
      </c>
      <c r="AX2056" s="129"/>
      <c r="AY2056" s="139"/>
      <c r="AZ2056" s="139"/>
    </row>
    <row r="2057" spans="3:52" ht="50" customHeight="1">
      <c r="C2057" s="52" t="s">
        <v>6318</v>
      </c>
      <c r="D2057" s="130" t="s">
        <v>4713</v>
      </c>
      <c r="E2057" s="131" t="s">
        <v>6375</v>
      </c>
      <c r="F2057" s="132" t="s">
        <v>4714</v>
      </c>
      <c r="G2057" s="125">
        <v>11176.996999999999</v>
      </c>
      <c r="H2057" s="122">
        <v>11662.474</v>
      </c>
      <c r="I2057" s="123">
        <f t="shared" si="1007"/>
        <v>-485.47700000000077</v>
      </c>
      <c r="J2057" s="124">
        <f t="shared" si="1009"/>
        <v>-4.1627273938617204</v>
      </c>
      <c r="K2057" s="125">
        <v>2885</v>
      </c>
      <c r="L2057" s="122">
        <v>2885</v>
      </c>
      <c r="M2057" s="123">
        <f t="shared" si="1008"/>
        <v>0</v>
      </c>
      <c r="N2057" s="124">
        <f t="shared" si="1011"/>
        <v>0</v>
      </c>
      <c r="O2057" s="125">
        <v>4030</v>
      </c>
      <c r="P2057" s="122">
        <v>4425</v>
      </c>
      <c r="Q2057" s="123">
        <f t="shared" si="1010"/>
        <v>-395</v>
      </c>
      <c r="R2057" s="124">
        <f t="shared" si="1012"/>
        <v>-8.9265536723163841</v>
      </c>
      <c r="S2057" s="125">
        <v>4261.9970000000003</v>
      </c>
      <c r="T2057" s="122">
        <v>4352.4740000000002</v>
      </c>
      <c r="U2057" s="123">
        <f t="shared" si="1013"/>
        <v>-90.476999999999862</v>
      </c>
      <c r="V2057" s="124">
        <f t="shared" si="1014"/>
        <v>-2.0787487759834948</v>
      </c>
      <c r="W2057" s="121" t="s">
        <v>10636</v>
      </c>
      <c r="X2057" s="122">
        <v>3046</v>
      </c>
      <c r="Y2057" s="122">
        <v>3066</v>
      </c>
      <c r="Z2057" s="123">
        <v>-20</v>
      </c>
      <c r="AA2057" s="124">
        <v>-0.65231572080887146</v>
      </c>
      <c r="AB2057" s="28" t="s">
        <v>10728</v>
      </c>
      <c r="AC2057" s="122">
        <v>724</v>
      </c>
      <c r="AD2057" s="122">
        <v>724</v>
      </c>
      <c r="AE2057" s="123">
        <v>0</v>
      </c>
      <c r="AF2057" s="29">
        <v>0</v>
      </c>
      <c r="AG2057" s="28" t="s">
        <v>10729</v>
      </c>
      <c r="AH2057" s="122">
        <v>200</v>
      </c>
      <c r="AI2057" s="122" t="s">
        <v>6494</v>
      </c>
      <c r="AJ2057" s="123">
        <v>200</v>
      </c>
      <c r="AK2057" s="124" t="s">
        <v>7180</v>
      </c>
      <c r="AL2057" s="28" t="s">
        <v>10730</v>
      </c>
      <c r="AM2057" s="122">
        <v>100</v>
      </c>
      <c r="AN2057" s="122" t="s">
        <v>6421</v>
      </c>
      <c r="AO2057" s="123">
        <v>100</v>
      </c>
      <c r="AP2057" s="29" t="s">
        <v>11832</v>
      </c>
      <c r="AQ2057" s="28" t="s">
        <v>10731</v>
      </c>
      <c r="AR2057" s="122">
        <v>81</v>
      </c>
      <c r="AS2057" s="122">
        <v>81</v>
      </c>
      <c r="AT2057" s="123">
        <v>0</v>
      </c>
      <c r="AU2057" s="124">
        <v>0</v>
      </c>
      <c r="AV2057" s="9" t="s">
        <v>12506</v>
      </c>
      <c r="AX2057" s="129"/>
      <c r="AY2057" s="139"/>
      <c r="AZ2057" s="139"/>
    </row>
    <row r="2058" spans="3:52" ht="50" customHeight="1">
      <c r="C2058" s="52" t="s">
        <v>6318</v>
      </c>
      <c r="D2058" s="130" t="s">
        <v>4715</v>
      </c>
      <c r="E2058" s="131" t="s">
        <v>6375</v>
      </c>
      <c r="F2058" s="132" t="s">
        <v>4716</v>
      </c>
      <c r="G2058" s="125">
        <v>14129.458000000001</v>
      </c>
      <c r="H2058" s="122">
        <v>14099.621999999999</v>
      </c>
      <c r="I2058" s="123">
        <f t="shared" si="1007"/>
        <v>29.83600000000115</v>
      </c>
      <c r="J2058" s="124">
        <f t="shared" si="1009"/>
        <v>0.2116085097884266</v>
      </c>
      <c r="K2058" s="125">
        <v>3593.0749999999998</v>
      </c>
      <c r="L2058" s="122">
        <v>4423.42</v>
      </c>
      <c r="M2058" s="123">
        <f t="shared" si="1008"/>
        <v>-830.34500000000025</v>
      </c>
      <c r="N2058" s="124">
        <f t="shared" si="1011"/>
        <v>-18.771561371065832</v>
      </c>
      <c r="O2058" s="125">
        <v>3493.4</v>
      </c>
      <c r="P2058" s="122">
        <v>3577.7359999999999</v>
      </c>
      <c r="Q2058" s="123">
        <f t="shared" si="1010"/>
        <v>-84.335999999999785</v>
      </c>
      <c r="R2058" s="124">
        <f t="shared" si="1012"/>
        <v>-2.3572449168971601</v>
      </c>
      <c r="S2058" s="125">
        <v>7042.9830000000002</v>
      </c>
      <c r="T2058" s="122">
        <v>6098.4660000000003</v>
      </c>
      <c r="U2058" s="123">
        <f t="shared" si="1013"/>
        <v>944.51699999999983</v>
      </c>
      <c r="V2058" s="124">
        <f t="shared" si="1014"/>
        <v>15.487780041735084</v>
      </c>
      <c r="W2058" s="121" t="s">
        <v>8937</v>
      </c>
      <c r="X2058" s="122">
        <v>2341</v>
      </c>
      <c r="Y2058" s="122">
        <v>2337</v>
      </c>
      <c r="Z2058" s="123">
        <v>4</v>
      </c>
      <c r="AA2058" s="124">
        <v>0.17115960633290545</v>
      </c>
      <c r="AB2058" s="28" t="s">
        <v>7443</v>
      </c>
      <c r="AC2058" s="122">
        <v>1209</v>
      </c>
      <c r="AD2058" s="122">
        <v>1269</v>
      </c>
      <c r="AE2058" s="123">
        <v>-60</v>
      </c>
      <c r="AF2058" s="29">
        <v>-4.7281323877068555</v>
      </c>
      <c r="AG2058" s="28" t="s">
        <v>7644</v>
      </c>
      <c r="AH2058" s="122">
        <v>1000</v>
      </c>
      <c r="AI2058" s="122" t="s">
        <v>6494</v>
      </c>
      <c r="AJ2058" s="123">
        <v>1000</v>
      </c>
      <c r="AK2058" s="124" t="s">
        <v>7180</v>
      </c>
      <c r="AL2058" s="28" t="s">
        <v>10732</v>
      </c>
      <c r="AM2058" s="122">
        <v>754</v>
      </c>
      <c r="AN2058" s="122">
        <v>743</v>
      </c>
      <c r="AO2058" s="123">
        <v>11</v>
      </c>
      <c r="AP2058" s="29">
        <v>1.4804845222072678</v>
      </c>
      <c r="AQ2058" s="28" t="s">
        <v>6467</v>
      </c>
      <c r="AR2058" s="122">
        <v>588</v>
      </c>
      <c r="AS2058" s="122">
        <v>588</v>
      </c>
      <c r="AT2058" s="123">
        <v>0</v>
      </c>
      <c r="AU2058" s="124">
        <v>0</v>
      </c>
      <c r="AV2058" s="9" t="s">
        <v>12507</v>
      </c>
      <c r="AX2058" s="129"/>
      <c r="AY2058" s="139"/>
      <c r="AZ2058" s="139"/>
    </row>
    <row r="2059" spans="3:52" ht="50" customHeight="1">
      <c r="C2059" s="52" t="s">
        <v>6318</v>
      </c>
      <c r="D2059" s="130" t="s">
        <v>4717</v>
      </c>
      <c r="E2059" s="131" t="s">
        <v>6375</v>
      </c>
      <c r="F2059" s="132" t="s">
        <v>4718</v>
      </c>
      <c r="G2059" s="125">
        <v>8219.3469999999998</v>
      </c>
      <c r="H2059" s="122">
        <v>8654.7739999999994</v>
      </c>
      <c r="I2059" s="123">
        <f t="shared" si="1007"/>
        <v>-435.42699999999968</v>
      </c>
      <c r="J2059" s="124">
        <f t="shared" si="1009"/>
        <v>-5.0310614696582459</v>
      </c>
      <c r="K2059" s="125">
        <v>3828.0630000000001</v>
      </c>
      <c r="L2059" s="122">
        <v>3829.2190000000001</v>
      </c>
      <c r="M2059" s="123">
        <f t="shared" si="1008"/>
        <v>-1.1559999999999491</v>
      </c>
      <c r="N2059" s="124">
        <f t="shared" si="1011"/>
        <v>-3.0188923642130393E-2</v>
      </c>
      <c r="O2059" s="125">
        <v>1033.18</v>
      </c>
      <c r="P2059" s="122">
        <v>1469.329</v>
      </c>
      <c r="Q2059" s="123">
        <f t="shared" si="1010"/>
        <v>-436.14899999999989</v>
      </c>
      <c r="R2059" s="124">
        <f t="shared" si="1012"/>
        <v>-29.683549429705664</v>
      </c>
      <c r="S2059" s="125">
        <v>3358.1039999999998</v>
      </c>
      <c r="T2059" s="122">
        <v>3356.2260000000001</v>
      </c>
      <c r="U2059" s="123">
        <f t="shared" si="1013"/>
        <v>1.8779999999997017</v>
      </c>
      <c r="V2059" s="124">
        <f t="shared" si="1014"/>
        <v>5.5955707392759055E-2</v>
      </c>
      <c r="W2059" s="121" t="s">
        <v>6930</v>
      </c>
      <c r="X2059" s="122">
        <v>2304</v>
      </c>
      <c r="Y2059" s="122">
        <v>2302</v>
      </c>
      <c r="Z2059" s="123">
        <v>2</v>
      </c>
      <c r="AA2059" s="124">
        <v>8.6880973066898348E-2</v>
      </c>
      <c r="AB2059" s="28" t="s">
        <v>7346</v>
      </c>
      <c r="AC2059" s="122">
        <v>535</v>
      </c>
      <c r="AD2059" s="122" t="s">
        <v>6421</v>
      </c>
      <c r="AE2059" s="123">
        <v>535</v>
      </c>
      <c r="AF2059" s="29" t="s">
        <v>9259</v>
      </c>
      <c r="AG2059" s="28" t="s">
        <v>10733</v>
      </c>
      <c r="AH2059" s="122">
        <v>346</v>
      </c>
      <c r="AI2059" s="122" t="s">
        <v>6494</v>
      </c>
      <c r="AJ2059" s="123">
        <v>346</v>
      </c>
      <c r="AK2059" s="124" t="s">
        <v>7180</v>
      </c>
      <c r="AL2059" s="28" t="s">
        <v>10734</v>
      </c>
      <c r="AM2059" s="122">
        <v>113</v>
      </c>
      <c r="AN2059" s="122">
        <v>109</v>
      </c>
      <c r="AO2059" s="123">
        <v>4</v>
      </c>
      <c r="AP2059" s="29">
        <v>3.669724770642202</v>
      </c>
      <c r="AQ2059" s="28" t="s">
        <v>6467</v>
      </c>
      <c r="AR2059" s="122">
        <v>43</v>
      </c>
      <c r="AS2059" s="122">
        <v>43</v>
      </c>
      <c r="AT2059" s="123">
        <v>0</v>
      </c>
      <c r="AU2059" s="124">
        <v>0</v>
      </c>
      <c r="AV2059" s="9" t="s">
        <v>12508</v>
      </c>
      <c r="AX2059" s="129"/>
      <c r="AY2059" s="139"/>
      <c r="AZ2059" s="139"/>
    </row>
    <row r="2060" spans="3:52" ht="50" customHeight="1">
      <c r="C2060" s="52" t="s">
        <v>6318</v>
      </c>
      <c r="D2060" s="130" t="s">
        <v>4719</v>
      </c>
      <c r="E2060" s="131" t="s">
        <v>6375</v>
      </c>
      <c r="F2060" s="132" t="s">
        <v>4720</v>
      </c>
      <c r="G2060" s="125">
        <v>22691.814999999999</v>
      </c>
      <c r="H2060" s="122">
        <v>22743.934000000001</v>
      </c>
      <c r="I2060" s="123">
        <f t="shared" si="1007"/>
        <v>-52.119000000002416</v>
      </c>
      <c r="J2060" s="124">
        <f t="shared" si="1009"/>
        <v>-0.22915560694118445</v>
      </c>
      <c r="K2060" s="125">
        <v>7951.8630000000003</v>
      </c>
      <c r="L2060" s="122">
        <v>7939.2060000000001</v>
      </c>
      <c r="M2060" s="123">
        <f t="shared" si="1008"/>
        <v>12.657000000000153</v>
      </c>
      <c r="N2060" s="124">
        <f t="shared" si="1011"/>
        <v>0.1594240028536878</v>
      </c>
      <c r="O2060" s="125">
        <v>8512.8520000000008</v>
      </c>
      <c r="P2060" s="122">
        <v>8500.66</v>
      </c>
      <c r="Q2060" s="123">
        <f t="shared" si="1010"/>
        <v>12.192000000000917</v>
      </c>
      <c r="R2060" s="124">
        <f t="shared" si="1012"/>
        <v>0.1434241576536518</v>
      </c>
      <c r="S2060" s="125">
        <v>6227.1</v>
      </c>
      <c r="T2060" s="122">
        <v>6304.0680000000002</v>
      </c>
      <c r="U2060" s="123">
        <f t="shared" si="1013"/>
        <v>-76.967999999999847</v>
      </c>
      <c r="V2060" s="124">
        <f t="shared" si="1014"/>
        <v>-1.2209259164082598</v>
      </c>
      <c r="W2060" s="121" t="s">
        <v>6526</v>
      </c>
      <c r="X2060" s="122">
        <v>3082.0970000000002</v>
      </c>
      <c r="Y2060" s="122">
        <v>3161.953</v>
      </c>
      <c r="Z2060" s="123">
        <v>-79.855999999999767</v>
      </c>
      <c r="AA2060" s="124">
        <v>-2.5255277355482439</v>
      </c>
      <c r="AB2060" s="28" t="s">
        <v>6930</v>
      </c>
      <c r="AC2060" s="122">
        <v>1354.1610000000001</v>
      </c>
      <c r="AD2060" s="122">
        <v>1353.107</v>
      </c>
      <c r="AE2060" s="123">
        <v>1.0540000000000873</v>
      </c>
      <c r="AF2060" s="29">
        <v>7.7894800632920189E-2</v>
      </c>
      <c r="AG2060" s="28" t="s">
        <v>6418</v>
      </c>
      <c r="AH2060" s="122">
        <v>565.70899999999995</v>
      </c>
      <c r="AI2060" s="122">
        <v>552.73099999999999</v>
      </c>
      <c r="AJ2060" s="123">
        <v>12.977999999999952</v>
      </c>
      <c r="AK2060" s="124">
        <v>2.3479775876511271</v>
      </c>
      <c r="AL2060" s="28" t="s">
        <v>10735</v>
      </c>
      <c r="AM2060" s="122">
        <v>339.322</v>
      </c>
      <c r="AN2060" s="122">
        <v>319.64699999999999</v>
      </c>
      <c r="AO2060" s="123">
        <v>19.675000000000011</v>
      </c>
      <c r="AP2060" s="29">
        <v>6.1552274853197471</v>
      </c>
      <c r="AQ2060" s="28" t="s">
        <v>10736</v>
      </c>
      <c r="AR2060" s="122">
        <v>317.33600000000001</v>
      </c>
      <c r="AS2060" s="122">
        <v>342.476</v>
      </c>
      <c r="AT2060" s="123">
        <v>-25.139999999999986</v>
      </c>
      <c r="AU2060" s="124">
        <v>-7.3406603674418021</v>
      </c>
      <c r="AV2060" s="9" t="s">
        <v>12509</v>
      </c>
      <c r="AX2060" s="129"/>
      <c r="AY2060" s="139"/>
      <c r="AZ2060" s="139"/>
    </row>
    <row r="2061" spans="3:52" ht="50" customHeight="1">
      <c r="C2061" s="52" t="s">
        <v>6319</v>
      </c>
      <c r="D2061" s="130" t="s">
        <v>4721</v>
      </c>
      <c r="E2061" s="131" t="s">
        <v>6375</v>
      </c>
      <c r="F2061" s="132" t="s">
        <v>4722</v>
      </c>
      <c r="G2061" s="125">
        <v>3192.9839999999999</v>
      </c>
      <c r="H2061" s="122">
        <v>3190.5450000000001</v>
      </c>
      <c r="I2061" s="123">
        <v>2.4389999999998508</v>
      </c>
      <c r="J2061" s="124">
        <v>7.6444619963042387E-2</v>
      </c>
      <c r="K2061" s="125">
        <v>2178.654</v>
      </c>
      <c r="L2061" s="122">
        <v>2320.4569999999999</v>
      </c>
      <c r="M2061" s="123">
        <v>-141.80299999999988</v>
      </c>
      <c r="N2061" s="124">
        <v>-6.1109945153045233</v>
      </c>
      <c r="O2061" s="125">
        <v>379.42700000000002</v>
      </c>
      <c r="P2061" s="122">
        <v>379.18299999999999</v>
      </c>
      <c r="Q2061" s="123">
        <v>0.24400000000002819</v>
      </c>
      <c r="R2061" s="124">
        <v>6.4348876400057015E-2</v>
      </c>
      <c r="S2061" s="125">
        <v>634.90300000000002</v>
      </c>
      <c r="T2061" s="122">
        <v>490.90499999999997</v>
      </c>
      <c r="U2061" s="123">
        <v>143.99800000000005</v>
      </c>
      <c r="V2061" s="124">
        <v>29.333170369012347</v>
      </c>
      <c r="W2061" s="121" t="s">
        <v>10737</v>
      </c>
      <c r="X2061" s="122">
        <v>300</v>
      </c>
      <c r="Y2061" s="122">
        <v>200</v>
      </c>
      <c r="Z2061" s="123">
        <v>100</v>
      </c>
      <c r="AA2061" s="124">
        <v>50</v>
      </c>
      <c r="AB2061" s="28" t="s">
        <v>10738</v>
      </c>
      <c r="AC2061" s="122">
        <v>155</v>
      </c>
      <c r="AD2061" s="122">
        <v>155</v>
      </c>
      <c r="AE2061" s="123">
        <v>0</v>
      </c>
      <c r="AF2061" s="29">
        <v>0</v>
      </c>
      <c r="AG2061" s="28" t="s">
        <v>10739</v>
      </c>
      <c r="AH2061" s="122">
        <v>60</v>
      </c>
      <c r="AI2061" s="122">
        <v>0</v>
      </c>
      <c r="AJ2061" s="123">
        <v>60</v>
      </c>
      <c r="AK2061" s="124" t="e">
        <v>#DIV/0!</v>
      </c>
      <c r="AL2061" s="28" t="s">
        <v>10740</v>
      </c>
      <c r="AM2061" s="122">
        <v>55</v>
      </c>
      <c r="AN2061" s="122">
        <v>55</v>
      </c>
      <c r="AO2061" s="123">
        <v>0</v>
      </c>
      <c r="AP2061" s="29">
        <v>0</v>
      </c>
      <c r="AQ2061" s="28" t="s">
        <v>10741</v>
      </c>
      <c r="AR2061" s="122">
        <v>44</v>
      </c>
      <c r="AS2061" s="122">
        <v>58</v>
      </c>
      <c r="AT2061" s="123">
        <v>-14</v>
      </c>
      <c r="AU2061" s="124">
        <v>-24.137931034482758</v>
      </c>
      <c r="AV2061" s="9" t="s">
        <v>11972</v>
      </c>
      <c r="AX2061" s="129"/>
      <c r="AY2061" s="139"/>
      <c r="AZ2061" s="139"/>
    </row>
    <row r="2062" spans="3:52" ht="50" customHeight="1">
      <c r="C2062" s="52" t="s">
        <v>6319</v>
      </c>
      <c r="D2062" s="130" t="s">
        <v>4723</v>
      </c>
      <c r="E2062" s="131" t="s">
        <v>6375</v>
      </c>
      <c r="F2062" s="132" t="s">
        <v>4724</v>
      </c>
      <c r="G2062" s="125">
        <v>4800.7529999999997</v>
      </c>
      <c r="H2062" s="122">
        <v>5005.7160000000003</v>
      </c>
      <c r="I2062" s="123">
        <f t="shared" si="1007"/>
        <v>-204.96300000000065</v>
      </c>
      <c r="J2062" s="124">
        <f t="shared" si="1009"/>
        <v>-4.0945790771989587</v>
      </c>
      <c r="K2062" s="125">
        <v>2656</v>
      </c>
      <c r="L2062" s="122">
        <v>2999</v>
      </c>
      <c r="M2062" s="123">
        <f t="shared" si="1008"/>
        <v>-343</v>
      </c>
      <c r="N2062" s="124">
        <f t="shared" si="1011"/>
        <v>-11.437145715238414</v>
      </c>
      <c r="O2062" s="125">
        <v>1256</v>
      </c>
      <c r="P2062" s="122">
        <v>1254</v>
      </c>
      <c r="Q2062" s="123">
        <f t="shared" si="1010"/>
        <v>2</v>
      </c>
      <c r="R2062" s="124">
        <f t="shared" si="1012"/>
        <v>0.15948963317384371</v>
      </c>
      <c r="S2062" s="125">
        <v>888.75300000000004</v>
      </c>
      <c r="T2062" s="122">
        <v>752.71600000000001</v>
      </c>
      <c r="U2062" s="123">
        <f t="shared" si="1013"/>
        <v>136.03700000000003</v>
      </c>
      <c r="V2062" s="124">
        <f t="shared" si="1014"/>
        <v>18.072818964921701</v>
      </c>
      <c r="W2062" s="121" t="s">
        <v>10742</v>
      </c>
      <c r="X2062" s="122">
        <v>283</v>
      </c>
      <c r="Y2062" s="122">
        <v>100</v>
      </c>
      <c r="Z2062" s="123">
        <v>183</v>
      </c>
      <c r="AA2062" s="124">
        <v>183</v>
      </c>
      <c r="AB2062" s="28" t="s">
        <v>10743</v>
      </c>
      <c r="AC2062" s="122">
        <v>141</v>
      </c>
      <c r="AD2062" s="122">
        <v>127</v>
      </c>
      <c r="AE2062" s="123">
        <v>14</v>
      </c>
      <c r="AF2062" s="29">
        <v>11.023622047244094</v>
      </c>
      <c r="AG2062" s="28" t="s">
        <v>10744</v>
      </c>
      <c r="AH2062" s="122">
        <v>117</v>
      </c>
      <c r="AI2062" s="122">
        <v>117</v>
      </c>
      <c r="AJ2062" s="123">
        <v>0</v>
      </c>
      <c r="AK2062" s="124">
        <v>0</v>
      </c>
      <c r="AL2062" s="28" t="s">
        <v>10745</v>
      </c>
      <c r="AM2062" s="122">
        <v>89</v>
      </c>
      <c r="AN2062" s="122">
        <v>88</v>
      </c>
      <c r="AO2062" s="123">
        <v>1</v>
      </c>
      <c r="AP2062" s="29">
        <v>1.1363636363636365</v>
      </c>
      <c r="AQ2062" s="28" t="s">
        <v>10746</v>
      </c>
      <c r="AR2062" s="122">
        <v>80</v>
      </c>
      <c r="AS2062" s="122">
        <v>82</v>
      </c>
      <c r="AT2062" s="123">
        <v>-2</v>
      </c>
      <c r="AU2062" s="124">
        <v>-2.4390243902439024</v>
      </c>
      <c r="AV2062" s="9" t="s">
        <v>11973</v>
      </c>
      <c r="AX2062" s="129"/>
      <c r="AY2062" s="139"/>
      <c r="AZ2062" s="139"/>
    </row>
    <row r="2063" spans="3:52" ht="50" customHeight="1">
      <c r="C2063" s="52" t="s">
        <v>6319</v>
      </c>
      <c r="D2063" s="130" t="s">
        <v>4725</v>
      </c>
      <c r="E2063" s="131" t="s">
        <v>6375</v>
      </c>
      <c r="F2063" s="132" t="s">
        <v>4726</v>
      </c>
      <c r="G2063" s="125">
        <v>3794.7139999999999</v>
      </c>
      <c r="H2063" s="122">
        <v>3704.1559999999999</v>
      </c>
      <c r="I2063" s="123">
        <f t="shared" si="1007"/>
        <v>90.557999999999993</v>
      </c>
      <c r="J2063" s="124">
        <f t="shared" si="1009"/>
        <v>2.4447674449996164</v>
      </c>
      <c r="K2063" s="125">
        <v>1401.8330000000001</v>
      </c>
      <c r="L2063" s="122">
        <v>1400.3340000000001</v>
      </c>
      <c r="M2063" s="123">
        <f t="shared" si="1008"/>
        <v>1.4990000000000236</v>
      </c>
      <c r="N2063" s="124">
        <f t="shared" si="1011"/>
        <v>0.10704589048041563</v>
      </c>
      <c r="O2063" s="125">
        <v>832.50599999999997</v>
      </c>
      <c r="P2063" s="122">
        <v>874.15300000000002</v>
      </c>
      <c r="Q2063" s="123">
        <f t="shared" si="1010"/>
        <v>-41.647000000000048</v>
      </c>
      <c r="R2063" s="124">
        <f t="shared" si="1012"/>
        <v>-4.7642689552057877</v>
      </c>
      <c r="S2063" s="125">
        <v>1560.375</v>
      </c>
      <c r="T2063" s="122">
        <v>1429.6690000000001</v>
      </c>
      <c r="U2063" s="123">
        <f t="shared" si="1013"/>
        <v>130.7059999999999</v>
      </c>
      <c r="V2063" s="124">
        <f t="shared" si="1014"/>
        <v>9.1423958972321486</v>
      </c>
      <c r="W2063" s="121" t="s">
        <v>6729</v>
      </c>
      <c r="X2063" s="122">
        <v>749</v>
      </c>
      <c r="Y2063" s="122">
        <v>792</v>
      </c>
      <c r="Z2063" s="123">
        <v>-43</v>
      </c>
      <c r="AA2063" s="124">
        <v>-5.4292929292929299</v>
      </c>
      <c r="AB2063" s="28" t="s">
        <v>6540</v>
      </c>
      <c r="AC2063" s="122">
        <v>398</v>
      </c>
      <c r="AD2063" s="122">
        <v>397</v>
      </c>
      <c r="AE2063" s="123">
        <v>1</v>
      </c>
      <c r="AF2063" s="29">
        <v>0.25188916876574308</v>
      </c>
      <c r="AG2063" s="28" t="s">
        <v>10747</v>
      </c>
      <c r="AH2063" s="122">
        <v>215</v>
      </c>
      <c r="AI2063" s="122">
        <v>48</v>
      </c>
      <c r="AJ2063" s="123">
        <v>167</v>
      </c>
      <c r="AK2063" s="124">
        <v>347.91666666666663</v>
      </c>
      <c r="AL2063" s="28" t="s">
        <v>6388</v>
      </c>
      <c r="AM2063" s="122">
        <v>147</v>
      </c>
      <c r="AN2063" s="122">
        <v>147</v>
      </c>
      <c r="AO2063" s="123">
        <v>0</v>
      </c>
      <c r="AP2063" s="29">
        <v>0</v>
      </c>
      <c r="AQ2063" s="28" t="s">
        <v>9623</v>
      </c>
      <c r="AR2063" s="122">
        <v>25</v>
      </c>
      <c r="AS2063" s="122">
        <v>20</v>
      </c>
      <c r="AT2063" s="123">
        <v>5</v>
      </c>
      <c r="AU2063" s="124">
        <v>25</v>
      </c>
      <c r="AV2063" s="9" t="s">
        <v>12510</v>
      </c>
      <c r="AX2063" s="129"/>
      <c r="AY2063" s="139"/>
      <c r="AZ2063" s="139"/>
    </row>
    <row r="2064" spans="3:52" ht="50" customHeight="1">
      <c r="C2064" s="52" t="s">
        <v>6319</v>
      </c>
      <c r="D2064" s="130" t="s">
        <v>4727</v>
      </c>
      <c r="E2064" s="131" t="s">
        <v>6375</v>
      </c>
      <c r="F2064" s="132" t="s">
        <v>4728</v>
      </c>
      <c r="G2064" s="125">
        <v>4772.2610000000004</v>
      </c>
      <c r="H2064" s="122">
        <v>5067.9290000000001</v>
      </c>
      <c r="I2064" s="123">
        <f t="shared" si="1007"/>
        <v>-295.66799999999967</v>
      </c>
      <c r="J2064" s="124">
        <f t="shared" si="1009"/>
        <v>-5.8340990964948336</v>
      </c>
      <c r="K2064" s="125">
        <v>2810</v>
      </c>
      <c r="L2064" s="122">
        <v>2810</v>
      </c>
      <c r="M2064" s="123">
        <f t="shared" si="1008"/>
        <v>0</v>
      </c>
      <c r="N2064" s="124">
        <f t="shared" si="1011"/>
        <v>0</v>
      </c>
      <c r="O2064" s="125">
        <v>851</v>
      </c>
      <c r="P2064" s="122">
        <v>1130</v>
      </c>
      <c r="Q2064" s="123">
        <f t="shared" si="1010"/>
        <v>-279</v>
      </c>
      <c r="R2064" s="124">
        <f t="shared" si="1012"/>
        <v>-24.690265486725664</v>
      </c>
      <c r="S2064" s="125">
        <v>1111.261</v>
      </c>
      <c r="T2064" s="122">
        <v>1127.9290000000001</v>
      </c>
      <c r="U2064" s="123">
        <f t="shared" si="1013"/>
        <v>-16.66800000000012</v>
      </c>
      <c r="V2064" s="124">
        <f t="shared" si="1014"/>
        <v>-1.4777525890370866</v>
      </c>
      <c r="W2064" s="121" t="s">
        <v>10748</v>
      </c>
      <c r="X2064" s="122">
        <v>462</v>
      </c>
      <c r="Y2064" s="122">
        <v>462</v>
      </c>
      <c r="Z2064" s="123">
        <v>0</v>
      </c>
      <c r="AA2064" s="124">
        <v>0</v>
      </c>
      <c r="AB2064" s="28" t="s">
        <v>6418</v>
      </c>
      <c r="AC2064" s="122">
        <v>300</v>
      </c>
      <c r="AD2064" s="122">
        <v>300</v>
      </c>
      <c r="AE2064" s="123">
        <v>0</v>
      </c>
      <c r="AF2064" s="29">
        <v>0</v>
      </c>
      <c r="AG2064" s="28" t="s">
        <v>10749</v>
      </c>
      <c r="AH2064" s="122">
        <v>211</v>
      </c>
      <c r="AI2064" s="122">
        <v>211</v>
      </c>
      <c r="AJ2064" s="123">
        <v>0</v>
      </c>
      <c r="AK2064" s="124">
        <v>0</v>
      </c>
      <c r="AL2064" s="28" t="s">
        <v>10750</v>
      </c>
      <c r="AM2064" s="122">
        <v>80</v>
      </c>
      <c r="AN2064" s="122">
        <v>80</v>
      </c>
      <c r="AO2064" s="123">
        <v>0</v>
      </c>
      <c r="AP2064" s="29">
        <v>0</v>
      </c>
      <c r="AQ2064" s="28" t="s">
        <v>6501</v>
      </c>
      <c r="AR2064" s="122">
        <v>37</v>
      </c>
      <c r="AS2064" s="122">
        <v>39</v>
      </c>
      <c r="AT2064" s="123">
        <v>-2</v>
      </c>
      <c r="AU2064" s="124">
        <v>-5.1282051282051277</v>
      </c>
      <c r="AV2064" s="9" t="s">
        <v>12511</v>
      </c>
      <c r="AX2064" s="129"/>
      <c r="AY2064" s="139"/>
      <c r="AZ2064" s="139"/>
    </row>
    <row r="2065" spans="3:52" ht="50" customHeight="1">
      <c r="C2065" s="52" t="s">
        <v>6319</v>
      </c>
      <c r="D2065" s="130" t="s">
        <v>4729</v>
      </c>
      <c r="E2065" s="131" t="s">
        <v>6375</v>
      </c>
      <c r="F2065" s="132" t="s">
        <v>4730</v>
      </c>
      <c r="G2065" s="125">
        <v>8739.0280000000002</v>
      </c>
      <c r="H2065" s="122">
        <v>8626.9439999999995</v>
      </c>
      <c r="I2065" s="123">
        <f t="shared" si="1007"/>
        <v>112.08400000000074</v>
      </c>
      <c r="J2065" s="124">
        <f t="shared" si="1009"/>
        <v>1.2992318021306357</v>
      </c>
      <c r="K2065" s="125">
        <v>3915.3429999999998</v>
      </c>
      <c r="L2065" s="122">
        <v>4434.9430000000002</v>
      </c>
      <c r="M2065" s="123">
        <f t="shared" si="1008"/>
        <v>-519.60000000000036</v>
      </c>
      <c r="N2065" s="124">
        <f t="shared" si="1011"/>
        <v>-11.716046857873943</v>
      </c>
      <c r="O2065" s="125">
        <v>928.49199999999996</v>
      </c>
      <c r="P2065" s="122">
        <v>925.68499999999995</v>
      </c>
      <c r="Q2065" s="123">
        <f t="shared" si="1010"/>
        <v>2.8070000000000164</v>
      </c>
      <c r="R2065" s="124">
        <f t="shared" si="1012"/>
        <v>0.30323490172142969</v>
      </c>
      <c r="S2065" s="125">
        <v>3895.1930000000002</v>
      </c>
      <c r="T2065" s="122">
        <v>3266.3159999999998</v>
      </c>
      <c r="U2065" s="123">
        <f t="shared" si="1013"/>
        <v>628.87700000000041</v>
      </c>
      <c r="V2065" s="124">
        <f t="shared" si="1014"/>
        <v>19.2534035286237</v>
      </c>
      <c r="W2065" s="121" t="s">
        <v>10751</v>
      </c>
      <c r="X2065" s="122">
        <v>2746</v>
      </c>
      <c r="Y2065" s="122">
        <v>2137</v>
      </c>
      <c r="Z2065" s="123">
        <v>609</v>
      </c>
      <c r="AA2065" s="124">
        <v>28.497894244267663</v>
      </c>
      <c r="AB2065" s="28" t="s">
        <v>10748</v>
      </c>
      <c r="AC2065" s="122">
        <v>561</v>
      </c>
      <c r="AD2065" s="122">
        <v>560</v>
      </c>
      <c r="AE2065" s="123">
        <v>1</v>
      </c>
      <c r="AF2065" s="29">
        <v>0.17857142857142858</v>
      </c>
      <c r="AG2065" s="28" t="s">
        <v>6540</v>
      </c>
      <c r="AH2065" s="122">
        <v>382</v>
      </c>
      <c r="AI2065" s="122">
        <v>384</v>
      </c>
      <c r="AJ2065" s="123">
        <v>-2</v>
      </c>
      <c r="AK2065" s="124">
        <v>-0.52083333333333326</v>
      </c>
      <c r="AL2065" s="28" t="s">
        <v>10752</v>
      </c>
      <c r="AM2065" s="122">
        <v>75</v>
      </c>
      <c r="AN2065" s="122">
        <v>67</v>
      </c>
      <c r="AO2065" s="123">
        <v>8</v>
      </c>
      <c r="AP2065" s="29">
        <v>11.940298507462686</v>
      </c>
      <c r="AQ2065" s="28" t="s">
        <v>10753</v>
      </c>
      <c r="AR2065" s="122">
        <v>74</v>
      </c>
      <c r="AS2065" s="122">
        <v>62</v>
      </c>
      <c r="AT2065" s="123">
        <v>12</v>
      </c>
      <c r="AU2065" s="124">
        <v>19.35483870967742</v>
      </c>
      <c r="AV2065" s="9" t="s">
        <v>12512</v>
      </c>
      <c r="AX2065" s="129"/>
      <c r="AY2065" s="139"/>
      <c r="AZ2065" s="139"/>
    </row>
    <row r="2066" spans="3:52" ht="50" customHeight="1">
      <c r="C2066" s="52" t="s">
        <v>6319</v>
      </c>
      <c r="D2066" s="130" t="s">
        <v>4731</v>
      </c>
      <c r="E2066" s="131" t="s">
        <v>6375</v>
      </c>
      <c r="F2066" s="132" t="s">
        <v>4732</v>
      </c>
      <c r="G2066" s="125">
        <v>10385.157999999999</v>
      </c>
      <c r="H2066" s="122">
        <v>11340.477000000001</v>
      </c>
      <c r="I2066" s="123">
        <f t="shared" si="1007"/>
        <v>-955.31900000000132</v>
      </c>
      <c r="J2066" s="124">
        <f t="shared" si="1009"/>
        <v>-8.4239754641714022</v>
      </c>
      <c r="K2066" s="125">
        <v>3694.2860000000001</v>
      </c>
      <c r="L2066" s="122">
        <v>3685.942</v>
      </c>
      <c r="M2066" s="123">
        <f t="shared" si="1008"/>
        <v>8.3440000000000509</v>
      </c>
      <c r="N2066" s="124">
        <f t="shared" si="1011"/>
        <v>0.22637361087070959</v>
      </c>
      <c r="O2066" s="125">
        <v>2352.5479999999998</v>
      </c>
      <c r="P2066" s="122">
        <v>2347.2310000000002</v>
      </c>
      <c r="Q2066" s="123">
        <f t="shared" si="1010"/>
        <v>5.3169999999995525</v>
      </c>
      <c r="R2066" s="124">
        <f t="shared" si="1012"/>
        <v>0.22652222981034043</v>
      </c>
      <c r="S2066" s="125">
        <v>4338.3239999999996</v>
      </c>
      <c r="T2066" s="122">
        <v>5307.3040000000001</v>
      </c>
      <c r="U2066" s="123">
        <f t="shared" si="1013"/>
        <v>-968.98000000000047</v>
      </c>
      <c r="V2066" s="124">
        <f t="shared" si="1014"/>
        <v>-18.257480634235396</v>
      </c>
      <c r="W2066" s="121" t="s">
        <v>10754</v>
      </c>
      <c r="X2066" s="122">
        <v>1558</v>
      </c>
      <c r="Y2066" s="122">
        <v>1514</v>
      </c>
      <c r="Z2066" s="123">
        <v>44</v>
      </c>
      <c r="AA2066" s="124">
        <v>2.9062087186261558</v>
      </c>
      <c r="AB2066" s="28" t="s">
        <v>10755</v>
      </c>
      <c r="AC2066" s="122">
        <v>1466</v>
      </c>
      <c r="AD2066" s="122">
        <v>2361</v>
      </c>
      <c r="AE2066" s="123">
        <v>-895</v>
      </c>
      <c r="AF2066" s="29">
        <v>-37.907666243117319</v>
      </c>
      <c r="AG2066" s="28" t="s">
        <v>10756</v>
      </c>
      <c r="AH2066" s="122">
        <v>572</v>
      </c>
      <c r="AI2066" s="122">
        <v>571</v>
      </c>
      <c r="AJ2066" s="123">
        <v>1</v>
      </c>
      <c r="AK2066" s="124">
        <v>0.17513134851138354</v>
      </c>
      <c r="AL2066" s="28" t="s">
        <v>10757</v>
      </c>
      <c r="AM2066" s="122">
        <v>358</v>
      </c>
      <c r="AN2066" s="122">
        <v>437</v>
      </c>
      <c r="AO2066" s="123">
        <v>-79</v>
      </c>
      <c r="AP2066" s="29">
        <v>-18.077803203661329</v>
      </c>
      <c r="AQ2066" s="28" t="s">
        <v>10758</v>
      </c>
      <c r="AR2066" s="122">
        <v>241</v>
      </c>
      <c r="AS2066" s="122">
        <v>290</v>
      </c>
      <c r="AT2066" s="123">
        <v>-49</v>
      </c>
      <c r="AU2066" s="124">
        <v>-16.896551724137932</v>
      </c>
      <c r="AV2066" s="9" t="s">
        <v>12513</v>
      </c>
      <c r="AX2066" s="129"/>
      <c r="AY2066" s="139"/>
      <c r="AZ2066" s="139"/>
    </row>
    <row r="2067" spans="3:52" ht="50" customHeight="1">
      <c r="C2067" s="52" t="s">
        <v>6319</v>
      </c>
      <c r="D2067" s="130" t="s">
        <v>4733</v>
      </c>
      <c r="E2067" s="131" t="s">
        <v>6375</v>
      </c>
      <c r="F2067" s="132" t="s">
        <v>4734</v>
      </c>
      <c r="G2067" s="125">
        <v>1259.6210000000001</v>
      </c>
      <c r="H2067" s="122">
        <v>1261.1279999999999</v>
      </c>
      <c r="I2067" s="123">
        <f t="shared" si="1007"/>
        <v>-1.5069999999998345</v>
      </c>
      <c r="J2067" s="124">
        <f t="shared" si="1009"/>
        <v>-0.11949619705532147</v>
      </c>
      <c r="K2067" s="125">
        <v>1050.1289999999999</v>
      </c>
      <c r="L2067" s="122">
        <v>1050.1289999999999</v>
      </c>
      <c r="M2067" s="123">
        <f t="shared" si="1008"/>
        <v>0</v>
      </c>
      <c r="N2067" s="124">
        <f t="shared" si="1011"/>
        <v>0</v>
      </c>
      <c r="O2067" s="125">
        <v>201.81700000000001</v>
      </c>
      <c r="P2067" s="122">
        <v>201.81700000000001</v>
      </c>
      <c r="Q2067" s="123">
        <f t="shared" si="1010"/>
        <v>0</v>
      </c>
      <c r="R2067" s="124">
        <f t="shared" si="1012"/>
        <v>0</v>
      </c>
      <c r="S2067" s="125">
        <v>7.6749999999999998</v>
      </c>
      <c r="T2067" s="122">
        <v>9.1820000000000004</v>
      </c>
      <c r="U2067" s="123">
        <f t="shared" si="1013"/>
        <v>-1.5070000000000006</v>
      </c>
      <c r="V2067" s="124">
        <f t="shared" si="1014"/>
        <v>-16.412546286212159</v>
      </c>
      <c r="W2067" s="121" t="s">
        <v>9767</v>
      </c>
      <c r="X2067" s="122">
        <v>4</v>
      </c>
      <c r="Y2067" s="122">
        <v>4</v>
      </c>
      <c r="Z2067" s="123">
        <v>0</v>
      </c>
      <c r="AA2067" s="124">
        <v>0</v>
      </c>
      <c r="AB2067" s="28" t="s">
        <v>7330</v>
      </c>
      <c r="AC2067" s="122">
        <v>3</v>
      </c>
      <c r="AD2067" s="122">
        <v>3</v>
      </c>
      <c r="AE2067" s="123">
        <v>0</v>
      </c>
      <c r="AF2067" s="29">
        <v>0</v>
      </c>
      <c r="AG2067" s="28" t="s">
        <v>7626</v>
      </c>
      <c r="AH2067" s="122" t="s">
        <v>6421</v>
      </c>
      <c r="AI2067" s="122">
        <v>1</v>
      </c>
      <c r="AJ2067" s="123">
        <v>-1</v>
      </c>
      <c r="AK2067" s="124" t="s">
        <v>8576</v>
      </c>
      <c r="AL2067" s="28" t="s">
        <v>6467</v>
      </c>
      <c r="AM2067" s="122" t="s">
        <v>6421</v>
      </c>
      <c r="AN2067" s="122">
        <v>0</v>
      </c>
      <c r="AO2067" s="123">
        <v>0</v>
      </c>
      <c r="AP2067" s="29" t="s">
        <v>8576</v>
      </c>
      <c r="AQ2067" s="28" t="s">
        <v>6421</v>
      </c>
      <c r="AR2067" s="122" t="s">
        <v>6421</v>
      </c>
      <c r="AS2067" s="122" t="s">
        <v>6421</v>
      </c>
      <c r="AT2067" s="123" t="s">
        <v>6421</v>
      </c>
      <c r="AU2067" s="124" t="s">
        <v>6421</v>
      </c>
      <c r="AV2067" s="9" t="s">
        <v>12514</v>
      </c>
      <c r="AX2067" s="129"/>
      <c r="AY2067" s="139"/>
      <c r="AZ2067" s="139"/>
    </row>
    <row r="2068" spans="3:52" ht="50" customHeight="1">
      <c r="C2068" s="52" t="s">
        <v>6319</v>
      </c>
      <c r="D2068" s="130" t="s">
        <v>4735</v>
      </c>
      <c r="E2068" s="131" t="s">
        <v>6375</v>
      </c>
      <c r="F2068" s="132" t="s">
        <v>4736</v>
      </c>
      <c r="G2068" s="125">
        <v>4253.5379999999996</v>
      </c>
      <c r="H2068" s="122">
        <v>4402.2939999999999</v>
      </c>
      <c r="I2068" s="123">
        <f t="shared" si="1007"/>
        <v>-148.75600000000031</v>
      </c>
      <c r="J2068" s="124">
        <f t="shared" si="1009"/>
        <v>-3.3790564646522996</v>
      </c>
      <c r="K2068" s="125">
        <v>2195.2089999999998</v>
      </c>
      <c r="L2068" s="122">
        <v>2481.1570000000002</v>
      </c>
      <c r="M2068" s="123">
        <f t="shared" si="1008"/>
        <v>-285.94800000000032</v>
      </c>
      <c r="N2068" s="124">
        <f t="shared" si="1011"/>
        <v>-11.524784606536398</v>
      </c>
      <c r="O2068" s="125">
        <v>910.7</v>
      </c>
      <c r="P2068" s="122">
        <v>968.96299999999997</v>
      </c>
      <c r="Q2068" s="123">
        <f t="shared" si="1010"/>
        <v>-58.26299999999992</v>
      </c>
      <c r="R2068" s="124">
        <f t="shared" si="1012"/>
        <v>-6.0129230940706639</v>
      </c>
      <c r="S2068" s="125">
        <v>1147.6289999999999</v>
      </c>
      <c r="T2068" s="122">
        <v>952.17399999999998</v>
      </c>
      <c r="U2068" s="123">
        <f t="shared" si="1013"/>
        <v>195.45499999999993</v>
      </c>
      <c r="V2068" s="124">
        <f t="shared" si="1014"/>
        <v>20.527235568288983</v>
      </c>
      <c r="W2068" s="121" t="s">
        <v>6526</v>
      </c>
      <c r="X2068" s="122">
        <v>730</v>
      </c>
      <c r="Y2068" s="122">
        <v>530</v>
      </c>
      <c r="Z2068" s="123">
        <v>200</v>
      </c>
      <c r="AA2068" s="124">
        <v>37.735849056603776</v>
      </c>
      <c r="AB2068" s="28" t="s">
        <v>10759</v>
      </c>
      <c r="AC2068" s="122">
        <v>202</v>
      </c>
      <c r="AD2068" s="122">
        <v>202</v>
      </c>
      <c r="AE2068" s="123">
        <v>0</v>
      </c>
      <c r="AF2068" s="29">
        <v>0</v>
      </c>
      <c r="AG2068" s="28" t="s">
        <v>6418</v>
      </c>
      <c r="AH2068" s="122">
        <v>50</v>
      </c>
      <c r="AI2068" s="122">
        <v>50</v>
      </c>
      <c r="AJ2068" s="123">
        <v>0</v>
      </c>
      <c r="AK2068" s="124">
        <v>0</v>
      </c>
      <c r="AL2068" s="28" t="s">
        <v>10760</v>
      </c>
      <c r="AM2068" s="122">
        <v>49</v>
      </c>
      <c r="AN2068" s="122">
        <v>52</v>
      </c>
      <c r="AO2068" s="123">
        <v>-3</v>
      </c>
      <c r="AP2068" s="29">
        <v>-5.7692307692307692</v>
      </c>
      <c r="AQ2068" s="28" t="s">
        <v>9571</v>
      </c>
      <c r="AR2068" s="122">
        <v>47</v>
      </c>
      <c r="AS2068" s="122">
        <v>47</v>
      </c>
      <c r="AT2068" s="123">
        <v>0</v>
      </c>
      <c r="AU2068" s="124">
        <v>0</v>
      </c>
      <c r="AV2068" s="9" t="s">
        <v>12146</v>
      </c>
      <c r="AX2068" s="129"/>
      <c r="AY2068" s="139"/>
      <c r="AZ2068" s="139"/>
    </row>
    <row r="2069" spans="3:52" ht="50" customHeight="1">
      <c r="C2069" s="52" t="s">
        <v>6319</v>
      </c>
      <c r="D2069" s="130" t="s">
        <v>4737</v>
      </c>
      <c r="E2069" s="131" t="s">
        <v>6375</v>
      </c>
      <c r="F2069" s="132" t="s">
        <v>4738</v>
      </c>
      <c r="G2069" s="125">
        <v>8745.9009999999998</v>
      </c>
      <c r="H2069" s="122">
        <v>8759.07</v>
      </c>
      <c r="I2069" s="123">
        <f t="shared" si="1007"/>
        <v>-13.168999999999869</v>
      </c>
      <c r="J2069" s="124">
        <f t="shared" si="1009"/>
        <v>-0.15034701172612924</v>
      </c>
      <c r="K2069" s="125">
        <v>3637.174</v>
      </c>
      <c r="L2069" s="122">
        <v>3599.8069999999998</v>
      </c>
      <c r="M2069" s="123">
        <f t="shared" si="1008"/>
        <v>37.367000000000189</v>
      </c>
      <c r="N2069" s="124">
        <f t="shared" si="1011"/>
        <v>1.0380278720498124</v>
      </c>
      <c r="O2069" s="125">
        <v>1851.575</v>
      </c>
      <c r="P2069" s="122">
        <v>1850.893</v>
      </c>
      <c r="Q2069" s="123">
        <f t="shared" si="1010"/>
        <v>0.68200000000001637</v>
      </c>
      <c r="R2069" s="124">
        <f t="shared" si="1012"/>
        <v>3.6847078680400026E-2</v>
      </c>
      <c r="S2069" s="125">
        <v>3257.152</v>
      </c>
      <c r="T2069" s="122">
        <v>3308.37</v>
      </c>
      <c r="U2069" s="123">
        <f t="shared" si="1013"/>
        <v>-51.217999999999847</v>
      </c>
      <c r="V2069" s="124">
        <f t="shared" si="1014"/>
        <v>-1.5481339753413266</v>
      </c>
      <c r="W2069" s="121" t="s">
        <v>10761</v>
      </c>
      <c r="X2069" s="122">
        <v>1363</v>
      </c>
      <c r="Y2069" s="122">
        <v>1362</v>
      </c>
      <c r="Z2069" s="123">
        <v>1</v>
      </c>
      <c r="AA2069" s="124">
        <v>7.3421439060205582E-2</v>
      </c>
      <c r="AB2069" s="28" t="s">
        <v>10762</v>
      </c>
      <c r="AC2069" s="122">
        <v>832</v>
      </c>
      <c r="AD2069" s="122">
        <v>866</v>
      </c>
      <c r="AE2069" s="123">
        <v>-34</v>
      </c>
      <c r="AF2069" s="29">
        <v>-3.9260969976905313</v>
      </c>
      <c r="AG2069" s="28" t="s">
        <v>10763</v>
      </c>
      <c r="AH2069" s="122">
        <v>400</v>
      </c>
      <c r="AI2069" s="122">
        <v>399</v>
      </c>
      <c r="AJ2069" s="123">
        <v>1</v>
      </c>
      <c r="AK2069" s="124">
        <v>0.25062656641604009</v>
      </c>
      <c r="AL2069" s="28" t="s">
        <v>10764</v>
      </c>
      <c r="AM2069" s="122">
        <v>274</v>
      </c>
      <c r="AN2069" s="122">
        <v>274</v>
      </c>
      <c r="AO2069" s="123">
        <v>0</v>
      </c>
      <c r="AP2069" s="29">
        <v>0</v>
      </c>
      <c r="AQ2069" s="28" t="s">
        <v>10765</v>
      </c>
      <c r="AR2069" s="122">
        <v>235</v>
      </c>
      <c r="AS2069" s="122">
        <v>321</v>
      </c>
      <c r="AT2069" s="123">
        <v>-86</v>
      </c>
      <c r="AU2069" s="124">
        <v>-26.791277258566975</v>
      </c>
      <c r="AV2069" s="9" t="s">
        <v>12515</v>
      </c>
      <c r="AX2069" s="129"/>
      <c r="AY2069" s="139"/>
      <c r="AZ2069" s="139"/>
    </row>
    <row r="2070" spans="3:52" ht="50" customHeight="1">
      <c r="C2070" s="52" t="s">
        <v>6319</v>
      </c>
      <c r="D2070" s="130" t="s">
        <v>4739</v>
      </c>
      <c r="E2070" s="131" t="s">
        <v>6375</v>
      </c>
      <c r="F2070" s="132" t="s">
        <v>4740</v>
      </c>
      <c r="G2070" s="125">
        <v>4780.4120000000003</v>
      </c>
      <c r="H2070" s="122">
        <v>4710.2309999999998</v>
      </c>
      <c r="I2070" s="123">
        <f t="shared" si="1007"/>
        <v>70.181000000000495</v>
      </c>
      <c r="J2070" s="124">
        <f t="shared" si="1009"/>
        <v>1.4899693879132572</v>
      </c>
      <c r="K2070" s="125">
        <v>2925.7</v>
      </c>
      <c r="L2070" s="122">
        <v>2925.7</v>
      </c>
      <c r="M2070" s="123">
        <f t="shared" si="1008"/>
        <v>0</v>
      </c>
      <c r="N2070" s="124">
        <f t="shared" si="1011"/>
        <v>0</v>
      </c>
      <c r="O2070" s="125">
        <v>109.913</v>
      </c>
      <c r="P2070" s="122">
        <v>109.73699999999999</v>
      </c>
      <c r="Q2070" s="123">
        <f t="shared" si="1010"/>
        <v>0.17600000000000193</v>
      </c>
      <c r="R2070" s="124">
        <f t="shared" si="1012"/>
        <v>0.16038346227799369</v>
      </c>
      <c r="S2070" s="125">
        <v>1744.799</v>
      </c>
      <c r="T2070" s="122">
        <v>1674.7940000000001</v>
      </c>
      <c r="U2070" s="123">
        <f t="shared" si="1013"/>
        <v>70.004999999999882</v>
      </c>
      <c r="V2070" s="124">
        <f t="shared" si="1014"/>
        <v>4.1799170524852531</v>
      </c>
      <c r="W2070" s="121" t="s">
        <v>10766</v>
      </c>
      <c r="X2070" s="122">
        <v>1007</v>
      </c>
      <c r="Y2070" s="122">
        <v>1007</v>
      </c>
      <c r="Z2070" s="123">
        <v>0</v>
      </c>
      <c r="AA2070" s="124">
        <v>0</v>
      </c>
      <c r="AB2070" s="28" t="s">
        <v>10767</v>
      </c>
      <c r="AC2070" s="122">
        <v>328</v>
      </c>
      <c r="AD2070" s="122" t="s">
        <v>6421</v>
      </c>
      <c r="AE2070" s="123">
        <v>328</v>
      </c>
      <c r="AF2070" s="29" t="s">
        <v>11832</v>
      </c>
      <c r="AG2070" s="28" t="s">
        <v>10768</v>
      </c>
      <c r="AH2070" s="122">
        <v>300</v>
      </c>
      <c r="AI2070" s="122">
        <v>300</v>
      </c>
      <c r="AJ2070" s="123">
        <v>0</v>
      </c>
      <c r="AK2070" s="124">
        <v>0</v>
      </c>
      <c r="AL2070" s="28" t="s">
        <v>6467</v>
      </c>
      <c r="AM2070" s="122">
        <v>100</v>
      </c>
      <c r="AN2070" s="122">
        <v>100</v>
      </c>
      <c r="AO2070" s="123">
        <v>0</v>
      </c>
      <c r="AP2070" s="29">
        <v>0</v>
      </c>
      <c r="AQ2070" s="28" t="s">
        <v>10769</v>
      </c>
      <c r="AR2070" s="122">
        <v>10</v>
      </c>
      <c r="AS2070" s="122">
        <v>14</v>
      </c>
      <c r="AT2070" s="123">
        <v>-4</v>
      </c>
      <c r="AU2070" s="124">
        <v>-28.571428571428569</v>
      </c>
      <c r="AV2070" s="9" t="s">
        <v>12516</v>
      </c>
      <c r="AX2070" s="129"/>
      <c r="AY2070" s="139"/>
      <c r="AZ2070" s="139"/>
    </row>
    <row r="2071" spans="3:52" ht="50" customHeight="1">
      <c r="C2071" s="52" t="s">
        <v>6319</v>
      </c>
      <c r="D2071" s="130" t="s">
        <v>4741</v>
      </c>
      <c r="E2071" s="131" t="s">
        <v>6375</v>
      </c>
      <c r="F2071" s="132" t="s">
        <v>4742</v>
      </c>
      <c r="G2071" s="125">
        <v>3962.6790000000001</v>
      </c>
      <c r="H2071" s="122">
        <v>4263.7820000000002</v>
      </c>
      <c r="I2071" s="123">
        <f t="shared" si="1007"/>
        <v>-301.10300000000007</v>
      </c>
      <c r="J2071" s="124">
        <f t="shared" si="1009"/>
        <v>-7.0618760527625488</v>
      </c>
      <c r="K2071" s="125">
        <v>2582.1030000000001</v>
      </c>
      <c r="L2071" s="122">
        <v>2881.3</v>
      </c>
      <c r="M2071" s="123">
        <f t="shared" si="1008"/>
        <v>-299.19700000000012</v>
      </c>
      <c r="N2071" s="124">
        <f t="shared" si="1011"/>
        <v>-10.384097456009442</v>
      </c>
      <c r="O2071" s="125">
        <v>238.505</v>
      </c>
      <c r="P2071" s="122">
        <v>238.46899999999999</v>
      </c>
      <c r="Q2071" s="123">
        <f t="shared" si="1010"/>
        <v>3.6000000000001364E-2</v>
      </c>
      <c r="R2071" s="124">
        <f t="shared" si="1012"/>
        <v>1.5096301825395068E-2</v>
      </c>
      <c r="S2071" s="125">
        <v>1142.0709999999999</v>
      </c>
      <c r="T2071" s="122">
        <v>1144.0129999999999</v>
      </c>
      <c r="U2071" s="123">
        <f t="shared" si="1013"/>
        <v>-1.9420000000000073</v>
      </c>
      <c r="V2071" s="124">
        <f t="shared" si="1014"/>
        <v>-0.16975331574029381</v>
      </c>
      <c r="W2071" s="121" t="s">
        <v>10770</v>
      </c>
      <c r="X2071" s="122">
        <v>874.18399999999997</v>
      </c>
      <c r="Y2071" s="122">
        <v>873.88699999999994</v>
      </c>
      <c r="Z2071" s="123">
        <f>X2071-Y2071</f>
        <v>0.29700000000002547</v>
      </c>
      <c r="AA2071" s="124">
        <f>Z2071/Y2071</f>
        <v>3.3986087446091485E-4</v>
      </c>
      <c r="AB2071" s="28" t="s">
        <v>10771</v>
      </c>
      <c r="AC2071" s="122">
        <v>22.545999999999999</v>
      </c>
      <c r="AD2071" s="122">
        <v>22.542999999999999</v>
      </c>
      <c r="AE2071" s="123">
        <f>AC2071-AD2071</f>
        <v>3.0000000000001137E-3</v>
      </c>
      <c r="AF2071" s="29">
        <f>AE2071/AD2071</f>
        <v>1.3307900456905087E-4</v>
      </c>
      <c r="AG2071" s="28" t="s">
        <v>7305</v>
      </c>
      <c r="AH2071" s="122">
        <v>21.402999999999999</v>
      </c>
      <c r="AI2071" s="122">
        <v>21.399000000000001</v>
      </c>
      <c r="AJ2071" s="123">
        <f>AH2071-AI2071</f>
        <v>3.9999999999977831E-3</v>
      </c>
      <c r="AK2071" s="124">
        <f>AJ2071/AI2071</f>
        <v>1.8692462264581443E-4</v>
      </c>
      <c r="AL2071" s="28" t="s">
        <v>10772</v>
      </c>
      <c r="AM2071" s="122">
        <v>10.052</v>
      </c>
      <c r="AN2071" s="122">
        <v>11.95</v>
      </c>
      <c r="AO2071" s="123">
        <f>AM2071-AN2071</f>
        <v>-1.8979999999999997</v>
      </c>
      <c r="AP2071" s="29">
        <f>AO2071/AN2071</f>
        <v>-0.15882845188284517</v>
      </c>
      <c r="AQ2071" s="28" t="s">
        <v>6432</v>
      </c>
      <c r="AR2071" s="122">
        <v>6.0149999999999997</v>
      </c>
      <c r="AS2071" s="122">
        <v>6.0140000000000002</v>
      </c>
      <c r="AT2071" s="123">
        <f>AR2071-AS2071</f>
        <v>9.9999999999944578E-4</v>
      </c>
      <c r="AU2071" s="124">
        <f>AT2071/AS2071</f>
        <v>1.6627868307273789E-4</v>
      </c>
      <c r="AV2071" s="9" t="s">
        <v>12517</v>
      </c>
      <c r="AX2071" s="129"/>
      <c r="AY2071" s="139"/>
      <c r="AZ2071" s="139"/>
    </row>
    <row r="2072" spans="3:52" ht="50" customHeight="1">
      <c r="C2072" s="52" t="s">
        <v>6319</v>
      </c>
      <c r="D2072" s="106" t="s">
        <v>4743</v>
      </c>
      <c r="E2072" s="131" t="s">
        <v>6375</v>
      </c>
      <c r="F2072" s="108" t="s">
        <v>4744</v>
      </c>
      <c r="G2072" s="125">
        <v>4535.4549999999999</v>
      </c>
      <c r="H2072" s="122">
        <v>5489.4780000000001</v>
      </c>
      <c r="I2072" s="123">
        <f t="shared" si="1007"/>
        <v>-954.02300000000014</v>
      </c>
      <c r="J2072" s="124">
        <f t="shared" si="1009"/>
        <v>-17.379120564833308</v>
      </c>
      <c r="K2072" s="125">
        <v>967.72699999999998</v>
      </c>
      <c r="L2072" s="122">
        <v>842.60299999999995</v>
      </c>
      <c r="M2072" s="123">
        <f t="shared" si="1008"/>
        <v>125.12400000000002</v>
      </c>
      <c r="N2072" s="124">
        <f t="shared" si="1011"/>
        <v>14.849697900434727</v>
      </c>
      <c r="O2072" s="125">
        <v>352.86599999999999</v>
      </c>
      <c r="P2072" s="122">
        <v>352.81099999999998</v>
      </c>
      <c r="Q2072" s="123">
        <f t="shared" si="1010"/>
        <v>5.5000000000006821E-2</v>
      </c>
      <c r="R2072" s="124">
        <f t="shared" si="1012"/>
        <v>1.5589083106821167E-2</v>
      </c>
      <c r="S2072" s="125">
        <v>3214.8620000000001</v>
      </c>
      <c r="T2072" s="122">
        <v>4294.0640000000003</v>
      </c>
      <c r="U2072" s="123">
        <f t="shared" si="1013"/>
        <v>-1079.2020000000002</v>
      </c>
      <c r="V2072" s="124">
        <f t="shared" si="1014"/>
        <v>-25.1324153529151</v>
      </c>
      <c r="W2072" s="121" t="s">
        <v>10773</v>
      </c>
      <c r="X2072" s="122">
        <v>1304</v>
      </c>
      <c r="Y2072" s="122">
        <v>2405</v>
      </c>
      <c r="Z2072" s="123">
        <v>-1101</v>
      </c>
      <c r="AA2072" s="124">
        <v>-45.779625779625782</v>
      </c>
      <c r="AB2072" s="28" t="s">
        <v>10774</v>
      </c>
      <c r="AC2072" s="122">
        <v>567</v>
      </c>
      <c r="AD2072" s="122">
        <v>567</v>
      </c>
      <c r="AE2072" s="123">
        <v>0</v>
      </c>
      <c r="AF2072" s="29">
        <v>0</v>
      </c>
      <c r="AG2072" s="28" t="s">
        <v>10775</v>
      </c>
      <c r="AH2072" s="122">
        <v>560</v>
      </c>
      <c r="AI2072" s="122">
        <v>560</v>
      </c>
      <c r="AJ2072" s="123">
        <v>0</v>
      </c>
      <c r="AK2072" s="124">
        <v>0</v>
      </c>
      <c r="AL2072" s="28" t="s">
        <v>10776</v>
      </c>
      <c r="AM2072" s="122">
        <v>259</v>
      </c>
      <c r="AN2072" s="122">
        <v>234</v>
      </c>
      <c r="AO2072" s="123">
        <v>25</v>
      </c>
      <c r="AP2072" s="29">
        <v>10.683760683760683</v>
      </c>
      <c r="AQ2072" s="28" t="s">
        <v>10777</v>
      </c>
      <c r="AR2072" s="122">
        <v>251</v>
      </c>
      <c r="AS2072" s="122">
        <v>251</v>
      </c>
      <c r="AT2072" s="123">
        <v>0</v>
      </c>
      <c r="AU2072" s="124">
        <v>0</v>
      </c>
      <c r="AV2072" s="9" t="s">
        <v>12518</v>
      </c>
      <c r="AX2072" s="129"/>
      <c r="AY2072" s="139"/>
      <c r="AZ2072" s="139"/>
    </row>
    <row r="2073" spans="3:52" ht="50" customHeight="1">
      <c r="C2073" s="52" t="s">
        <v>6319</v>
      </c>
      <c r="D2073" s="106" t="s">
        <v>4745</v>
      </c>
      <c r="E2073" s="131" t="s">
        <v>6375</v>
      </c>
      <c r="F2073" s="108" t="s">
        <v>4746</v>
      </c>
      <c r="G2073" s="125">
        <v>3156.471</v>
      </c>
      <c r="H2073" s="122">
        <v>3521.105</v>
      </c>
      <c r="I2073" s="123">
        <f t="shared" si="1007"/>
        <v>-364.63400000000001</v>
      </c>
      <c r="J2073" s="124">
        <f t="shared" si="1009"/>
        <v>-10.355669598038116</v>
      </c>
      <c r="K2073" s="125">
        <v>169.31200000000001</v>
      </c>
      <c r="L2073" s="122">
        <v>570.06200000000001</v>
      </c>
      <c r="M2073" s="123">
        <f t="shared" si="1008"/>
        <v>-400.75</v>
      </c>
      <c r="N2073" s="124">
        <f t="shared" si="1011"/>
        <v>-70.299370945616431</v>
      </c>
      <c r="O2073" s="125">
        <v>407.2</v>
      </c>
      <c r="P2073" s="122">
        <v>590.20000000000005</v>
      </c>
      <c r="Q2073" s="123">
        <f t="shared" si="1010"/>
        <v>-183.00000000000006</v>
      </c>
      <c r="R2073" s="124">
        <f t="shared" si="1012"/>
        <v>-31.006438495425286</v>
      </c>
      <c r="S2073" s="125">
        <v>2579.9589999999998</v>
      </c>
      <c r="T2073" s="122">
        <v>2360.8429999999998</v>
      </c>
      <c r="U2073" s="123">
        <f t="shared" si="1013"/>
        <v>219.11599999999999</v>
      </c>
      <c r="V2073" s="124">
        <f t="shared" si="1014"/>
        <v>9.2812609733048745</v>
      </c>
      <c r="W2073" s="121" t="s">
        <v>10778</v>
      </c>
      <c r="X2073" s="122">
        <v>1081</v>
      </c>
      <c r="Y2073" s="122">
        <v>1051</v>
      </c>
      <c r="Z2073" s="123">
        <v>30</v>
      </c>
      <c r="AA2073" s="124">
        <v>2.8544243577545196</v>
      </c>
      <c r="AB2073" s="28" t="s">
        <v>10779</v>
      </c>
      <c r="AC2073" s="122">
        <v>576</v>
      </c>
      <c r="AD2073" s="122">
        <v>434</v>
      </c>
      <c r="AE2073" s="123">
        <v>142</v>
      </c>
      <c r="AF2073" s="29">
        <v>32.718894009216591</v>
      </c>
      <c r="AG2073" s="28" t="s">
        <v>10780</v>
      </c>
      <c r="AH2073" s="122">
        <v>338</v>
      </c>
      <c r="AI2073" s="122">
        <v>239</v>
      </c>
      <c r="AJ2073" s="123">
        <v>99</v>
      </c>
      <c r="AK2073" s="124">
        <v>41.422594142259413</v>
      </c>
      <c r="AL2073" s="28" t="s">
        <v>6466</v>
      </c>
      <c r="AM2073" s="122">
        <v>324</v>
      </c>
      <c r="AN2073" s="122">
        <v>358</v>
      </c>
      <c r="AO2073" s="123">
        <v>-34</v>
      </c>
      <c r="AP2073" s="29">
        <v>-9.4972067039106136</v>
      </c>
      <c r="AQ2073" s="28" t="s">
        <v>8879</v>
      </c>
      <c r="AR2073" s="122">
        <v>164</v>
      </c>
      <c r="AS2073" s="122">
        <v>170</v>
      </c>
      <c r="AT2073" s="123">
        <v>-6</v>
      </c>
      <c r="AU2073" s="124">
        <v>-3.5294117647058822</v>
      </c>
      <c r="AV2073" s="9" t="s">
        <v>12519</v>
      </c>
      <c r="AX2073" s="129"/>
      <c r="AY2073" s="139"/>
      <c r="AZ2073" s="139"/>
    </row>
    <row r="2074" spans="3:52" ht="50" customHeight="1">
      <c r="C2074" s="52" t="s">
        <v>6319</v>
      </c>
      <c r="D2074" s="130" t="s">
        <v>4747</v>
      </c>
      <c r="E2074" s="131" t="s">
        <v>6375</v>
      </c>
      <c r="F2074" s="132" t="s">
        <v>4748</v>
      </c>
      <c r="G2074" s="125">
        <v>2339.6889999999999</v>
      </c>
      <c r="H2074" s="122">
        <v>2402.2280000000001</v>
      </c>
      <c r="I2074" s="123">
        <f t="shared" si="1007"/>
        <v>-62.539000000000215</v>
      </c>
      <c r="J2074" s="124">
        <f t="shared" si="1009"/>
        <v>-2.6033748669984784</v>
      </c>
      <c r="K2074" s="125">
        <v>1278.896</v>
      </c>
      <c r="L2074" s="122">
        <v>1484.9649999999999</v>
      </c>
      <c r="M2074" s="123">
        <f t="shared" si="1008"/>
        <v>-206.06899999999996</v>
      </c>
      <c r="N2074" s="124">
        <f t="shared" si="1011"/>
        <v>-13.877027404686304</v>
      </c>
      <c r="O2074" s="125">
        <v>326.541</v>
      </c>
      <c r="P2074" s="122">
        <v>326.11099999999999</v>
      </c>
      <c r="Q2074" s="123">
        <f t="shared" si="1010"/>
        <v>0.43000000000000682</v>
      </c>
      <c r="R2074" s="124">
        <f t="shared" si="1012"/>
        <v>0.13185694441463391</v>
      </c>
      <c r="S2074" s="125">
        <v>734.25199999999995</v>
      </c>
      <c r="T2074" s="122">
        <v>591.15200000000004</v>
      </c>
      <c r="U2074" s="123">
        <f t="shared" si="1013"/>
        <v>143.09999999999991</v>
      </c>
      <c r="V2074" s="124">
        <f t="shared" si="1014"/>
        <v>24.20697214929492</v>
      </c>
      <c r="W2074" s="121" t="s">
        <v>8357</v>
      </c>
      <c r="X2074" s="122">
        <v>384.21800000000002</v>
      </c>
      <c r="Y2074" s="122">
        <v>246.15100000000001</v>
      </c>
      <c r="Z2074" s="123">
        <v>138.06700000000001</v>
      </c>
      <c r="AA2074" s="124">
        <v>56.090367294871847</v>
      </c>
      <c r="AB2074" s="28" t="s">
        <v>7443</v>
      </c>
      <c r="AC2074" s="122">
        <v>263.52999999999997</v>
      </c>
      <c r="AD2074" s="122">
        <v>263.50400000000002</v>
      </c>
      <c r="AE2074" s="123">
        <v>2.5999999999953616E-2</v>
      </c>
      <c r="AF2074" s="29">
        <v>9.8670228914755041E-3</v>
      </c>
      <c r="AG2074" s="28" t="s">
        <v>7049</v>
      </c>
      <c r="AH2074" s="122">
        <v>63.207999999999998</v>
      </c>
      <c r="AI2074" s="122">
        <v>63.201999999999998</v>
      </c>
      <c r="AJ2074" s="123">
        <v>6.0000000000002274E-3</v>
      </c>
      <c r="AK2074" s="124">
        <v>9.4933704629603932E-3</v>
      </c>
      <c r="AL2074" s="28" t="s">
        <v>7626</v>
      </c>
      <c r="AM2074" s="122">
        <v>8.4049999999999994</v>
      </c>
      <c r="AN2074" s="122">
        <v>8.4039999999999999</v>
      </c>
      <c r="AO2074" s="123">
        <v>9.9999999999944578E-4</v>
      </c>
      <c r="AP2074" s="29">
        <v>1.1899095668722581E-2</v>
      </c>
      <c r="AQ2074" s="28" t="s">
        <v>7855</v>
      </c>
      <c r="AR2074" s="122">
        <v>5.9770000000000003</v>
      </c>
      <c r="AS2074" s="122">
        <v>5.9770000000000003</v>
      </c>
      <c r="AT2074" s="123">
        <v>0</v>
      </c>
      <c r="AU2074" s="124">
        <v>0</v>
      </c>
      <c r="AV2074" s="9" t="s">
        <v>12520</v>
      </c>
      <c r="AX2074" s="129"/>
      <c r="AY2074" s="139"/>
      <c r="AZ2074" s="139"/>
    </row>
    <row r="2075" spans="3:52" ht="50" customHeight="1">
      <c r="C2075" s="52" t="s">
        <v>6319</v>
      </c>
      <c r="D2075" s="130" t="s">
        <v>4749</v>
      </c>
      <c r="E2075" s="131" t="s">
        <v>6375</v>
      </c>
      <c r="F2075" s="132" t="s">
        <v>4750</v>
      </c>
      <c r="G2075" s="125">
        <v>4789.6890000000003</v>
      </c>
      <c r="H2075" s="122">
        <v>5023.732</v>
      </c>
      <c r="I2075" s="123">
        <f t="shared" si="1007"/>
        <v>-234.04299999999967</v>
      </c>
      <c r="J2075" s="124">
        <f t="shared" si="1009"/>
        <v>-4.6587477198226273</v>
      </c>
      <c r="K2075" s="125">
        <v>846.697</v>
      </c>
      <c r="L2075" s="122">
        <v>943.226</v>
      </c>
      <c r="M2075" s="123">
        <f t="shared" si="1008"/>
        <v>-96.528999999999996</v>
      </c>
      <c r="N2075" s="124">
        <f t="shared" si="1011"/>
        <v>-10.233920608634621</v>
      </c>
      <c r="O2075" s="125">
        <v>1751.079</v>
      </c>
      <c r="P2075" s="122">
        <v>1889.34</v>
      </c>
      <c r="Q2075" s="123">
        <f t="shared" si="1010"/>
        <v>-138.26099999999997</v>
      </c>
      <c r="R2075" s="124">
        <f t="shared" si="1012"/>
        <v>-7.3179523008034542</v>
      </c>
      <c r="S2075" s="125">
        <v>2191.913</v>
      </c>
      <c r="T2075" s="122">
        <v>2191.1660000000002</v>
      </c>
      <c r="U2075" s="123">
        <f t="shared" si="1013"/>
        <v>0.74699999999984357</v>
      </c>
      <c r="V2075" s="124">
        <f t="shared" si="1014"/>
        <v>3.4091438074515742E-2</v>
      </c>
      <c r="W2075" s="121" t="s">
        <v>8867</v>
      </c>
      <c r="X2075" s="122">
        <v>1508</v>
      </c>
      <c r="Y2075" s="122">
        <v>1508</v>
      </c>
      <c r="Z2075" s="123">
        <v>0</v>
      </c>
      <c r="AA2075" s="124">
        <v>0</v>
      </c>
      <c r="AB2075" s="28" t="s">
        <v>7582</v>
      </c>
      <c r="AC2075" s="122">
        <v>538</v>
      </c>
      <c r="AD2075" s="122">
        <v>539</v>
      </c>
      <c r="AE2075" s="123">
        <v>-1</v>
      </c>
      <c r="AF2075" s="29">
        <v>-0.1855287569573284</v>
      </c>
      <c r="AG2075" s="28" t="s">
        <v>10781</v>
      </c>
      <c r="AH2075" s="122">
        <v>42</v>
      </c>
      <c r="AI2075" s="122">
        <v>44</v>
      </c>
      <c r="AJ2075" s="123">
        <v>-2</v>
      </c>
      <c r="AK2075" s="124">
        <v>-4.5454545454545459</v>
      </c>
      <c r="AL2075" s="28" t="s">
        <v>10782</v>
      </c>
      <c r="AM2075" s="122">
        <v>31</v>
      </c>
      <c r="AN2075" s="122">
        <v>31</v>
      </c>
      <c r="AO2075" s="123">
        <v>0</v>
      </c>
      <c r="AP2075" s="29">
        <v>0</v>
      </c>
      <c r="AQ2075" s="28" t="s">
        <v>6930</v>
      </c>
      <c r="AR2075" s="122">
        <v>26</v>
      </c>
      <c r="AS2075" s="122">
        <v>22</v>
      </c>
      <c r="AT2075" s="123">
        <v>4</v>
      </c>
      <c r="AU2075" s="124">
        <v>18.181818181818183</v>
      </c>
      <c r="AV2075" s="9" t="s">
        <v>11974</v>
      </c>
      <c r="AX2075" s="129"/>
      <c r="AY2075" s="139"/>
      <c r="AZ2075" s="139"/>
    </row>
    <row r="2076" spans="3:52" ht="50" customHeight="1">
      <c r="C2076" s="52" t="s">
        <v>6319</v>
      </c>
      <c r="D2076" s="130" t="s">
        <v>4751</v>
      </c>
      <c r="E2076" s="131" t="s">
        <v>6375</v>
      </c>
      <c r="F2076" s="132" t="s">
        <v>4752</v>
      </c>
      <c r="G2076" s="125">
        <v>7727.924</v>
      </c>
      <c r="H2076" s="122">
        <v>7225.3</v>
      </c>
      <c r="I2076" s="123">
        <f t="shared" si="1007"/>
        <v>502.6239999999998</v>
      </c>
      <c r="J2076" s="124">
        <f t="shared" si="1009"/>
        <v>6.9564447150983328</v>
      </c>
      <c r="K2076" s="125">
        <v>3277.14</v>
      </c>
      <c r="L2076" s="122">
        <v>3175.9679999999998</v>
      </c>
      <c r="M2076" s="123">
        <f t="shared" si="1008"/>
        <v>101.17200000000003</v>
      </c>
      <c r="N2076" s="124">
        <f t="shared" si="1011"/>
        <v>3.1855484690022076</v>
      </c>
      <c r="O2076" s="125">
        <v>1834.164</v>
      </c>
      <c r="P2076" s="122">
        <v>1833.7860000000001</v>
      </c>
      <c r="Q2076" s="123">
        <f t="shared" si="1010"/>
        <v>0.37799999999992906</v>
      </c>
      <c r="R2076" s="124">
        <f t="shared" si="1012"/>
        <v>2.0613092258307625E-2</v>
      </c>
      <c r="S2076" s="125">
        <v>2616.62</v>
      </c>
      <c r="T2076" s="122">
        <v>2215.5459999999998</v>
      </c>
      <c r="U2076" s="123">
        <f t="shared" si="1013"/>
        <v>401.07400000000007</v>
      </c>
      <c r="V2076" s="124">
        <f t="shared" si="1014"/>
        <v>18.102715989647702</v>
      </c>
      <c r="W2076" s="121" t="s">
        <v>10783</v>
      </c>
      <c r="X2076" s="122">
        <v>1123</v>
      </c>
      <c r="Y2076" s="122">
        <v>1121</v>
      </c>
      <c r="Z2076" s="123">
        <v>2</v>
      </c>
      <c r="AA2076" s="124">
        <v>0</v>
      </c>
      <c r="AB2076" s="28" t="s">
        <v>10784</v>
      </c>
      <c r="AC2076" s="122">
        <v>1000</v>
      </c>
      <c r="AD2076" s="122">
        <v>600</v>
      </c>
      <c r="AE2076" s="123">
        <v>400</v>
      </c>
      <c r="AF2076" s="29">
        <v>67</v>
      </c>
      <c r="AG2076" s="28" t="s">
        <v>10785</v>
      </c>
      <c r="AH2076" s="122">
        <v>327</v>
      </c>
      <c r="AI2076" s="122">
        <v>327</v>
      </c>
      <c r="AJ2076" s="123">
        <v>0</v>
      </c>
      <c r="AK2076" s="124">
        <v>0</v>
      </c>
      <c r="AL2076" s="28" t="s">
        <v>10786</v>
      </c>
      <c r="AM2076" s="122">
        <v>95</v>
      </c>
      <c r="AN2076" s="122">
        <v>95</v>
      </c>
      <c r="AO2076" s="123">
        <v>0</v>
      </c>
      <c r="AP2076" s="29">
        <v>0</v>
      </c>
      <c r="AQ2076" s="28" t="s">
        <v>10787</v>
      </c>
      <c r="AR2076" s="122">
        <v>62</v>
      </c>
      <c r="AS2076" s="122">
        <v>62</v>
      </c>
      <c r="AT2076" s="123">
        <v>0</v>
      </c>
      <c r="AU2076" s="124">
        <v>0</v>
      </c>
      <c r="AV2076" s="9" t="s">
        <v>12521</v>
      </c>
      <c r="AX2076" s="129"/>
      <c r="AY2076" s="139"/>
      <c r="AZ2076" s="139"/>
    </row>
    <row r="2077" spans="3:52" ht="50" customHeight="1">
      <c r="C2077" s="52" t="s">
        <v>6320</v>
      </c>
      <c r="D2077" s="130" t="s">
        <v>4757</v>
      </c>
      <c r="E2077" s="131" t="s">
        <v>6375</v>
      </c>
      <c r="F2077" s="132" t="s">
        <v>4758</v>
      </c>
      <c r="G2077" s="125">
        <v>114</v>
      </c>
      <c r="H2077" s="122">
        <v>118</v>
      </c>
      <c r="I2077" s="123" t="s">
        <v>10788</v>
      </c>
      <c r="J2077" s="124" t="s">
        <v>10788</v>
      </c>
      <c r="K2077" s="125">
        <v>114</v>
      </c>
      <c r="L2077" s="122">
        <v>118</v>
      </c>
      <c r="M2077" s="123" t="s">
        <v>10788</v>
      </c>
      <c r="N2077" s="124" t="s">
        <v>10788</v>
      </c>
      <c r="O2077" s="125" t="s">
        <v>11840</v>
      </c>
      <c r="P2077" s="122" t="s">
        <v>11840</v>
      </c>
      <c r="Q2077" s="123" t="s">
        <v>11839</v>
      </c>
      <c r="R2077" s="124" t="s">
        <v>11840</v>
      </c>
      <c r="S2077" s="125" t="s">
        <v>6421</v>
      </c>
      <c r="T2077" s="122" t="s">
        <v>6421</v>
      </c>
      <c r="U2077" s="123" t="s">
        <v>6421</v>
      </c>
      <c r="V2077" s="124" t="s">
        <v>6421</v>
      </c>
      <c r="W2077" s="121" t="s">
        <v>6421</v>
      </c>
      <c r="X2077" s="122" t="s">
        <v>6421</v>
      </c>
      <c r="Y2077" s="122" t="s">
        <v>6421</v>
      </c>
      <c r="Z2077" s="123" t="s">
        <v>6421</v>
      </c>
      <c r="AA2077" s="124" t="s">
        <v>6421</v>
      </c>
      <c r="AB2077" s="28" t="s">
        <v>6421</v>
      </c>
      <c r="AC2077" s="122" t="s">
        <v>6421</v>
      </c>
      <c r="AD2077" s="122" t="s">
        <v>6421</v>
      </c>
      <c r="AE2077" s="123" t="s">
        <v>6421</v>
      </c>
      <c r="AF2077" s="29" t="s">
        <v>6421</v>
      </c>
      <c r="AG2077" s="28" t="s">
        <v>6421</v>
      </c>
      <c r="AH2077" s="122" t="s">
        <v>6421</v>
      </c>
      <c r="AI2077" s="122" t="s">
        <v>6421</v>
      </c>
      <c r="AJ2077" s="123" t="s">
        <v>6421</v>
      </c>
      <c r="AK2077" s="29" t="s">
        <v>6421</v>
      </c>
      <c r="AL2077" s="28" t="s">
        <v>6421</v>
      </c>
      <c r="AM2077" s="122" t="s">
        <v>6421</v>
      </c>
      <c r="AN2077" s="122" t="s">
        <v>6421</v>
      </c>
      <c r="AO2077" s="123" t="s">
        <v>6421</v>
      </c>
      <c r="AP2077" s="29" t="s">
        <v>6421</v>
      </c>
      <c r="AQ2077" s="28" t="s">
        <v>6421</v>
      </c>
      <c r="AR2077" s="122" t="s">
        <v>6421</v>
      </c>
      <c r="AS2077" s="122" t="s">
        <v>6421</v>
      </c>
      <c r="AT2077" s="123" t="s">
        <v>6421</v>
      </c>
      <c r="AU2077" s="29" t="s">
        <v>6421</v>
      </c>
      <c r="AV2077" s="105"/>
      <c r="AX2077" s="129"/>
      <c r="AY2077" s="139"/>
      <c r="AZ2077" s="139"/>
    </row>
    <row r="2078" spans="3:52" ht="50" customHeight="1">
      <c r="C2078" s="52" t="s">
        <v>6320</v>
      </c>
      <c r="D2078" s="130" t="s">
        <v>4763</v>
      </c>
      <c r="E2078" s="131" t="s">
        <v>6375</v>
      </c>
      <c r="F2078" s="132" t="s">
        <v>4764</v>
      </c>
      <c r="G2078" s="125">
        <v>123.542</v>
      </c>
      <c r="H2078" s="122">
        <v>104.52200000000001</v>
      </c>
      <c r="I2078" s="123">
        <v>19.019999999999996</v>
      </c>
      <c r="J2078" s="124">
        <v>18.197125963911898</v>
      </c>
      <c r="K2078" s="125">
        <v>123.542</v>
      </c>
      <c r="L2078" s="122">
        <v>104.52200000000001</v>
      </c>
      <c r="M2078" s="123">
        <v>19.019999999999996</v>
      </c>
      <c r="N2078" s="124">
        <v>18.197125963911898</v>
      </c>
      <c r="O2078" s="125" t="s">
        <v>11840</v>
      </c>
      <c r="P2078" s="122" t="s">
        <v>11840</v>
      </c>
      <c r="Q2078" s="123" t="s">
        <v>11839</v>
      </c>
      <c r="R2078" s="124" t="s">
        <v>11840</v>
      </c>
      <c r="S2078" s="125" t="s">
        <v>6421</v>
      </c>
      <c r="T2078" s="122" t="s">
        <v>6421</v>
      </c>
      <c r="U2078" s="123" t="s">
        <v>6421</v>
      </c>
      <c r="V2078" s="124" t="s">
        <v>6421</v>
      </c>
      <c r="W2078" s="121" t="s">
        <v>6421</v>
      </c>
      <c r="X2078" s="122" t="s">
        <v>6421</v>
      </c>
      <c r="Y2078" s="122" t="s">
        <v>6421</v>
      </c>
      <c r="Z2078" s="123" t="s">
        <v>6421</v>
      </c>
      <c r="AA2078" s="124" t="s">
        <v>6421</v>
      </c>
      <c r="AB2078" s="28" t="s">
        <v>6421</v>
      </c>
      <c r="AC2078" s="122" t="s">
        <v>6421</v>
      </c>
      <c r="AD2078" s="122" t="s">
        <v>6421</v>
      </c>
      <c r="AE2078" s="123" t="s">
        <v>6421</v>
      </c>
      <c r="AF2078" s="29" t="s">
        <v>6421</v>
      </c>
      <c r="AG2078" s="28" t="s">
        <v>6421</v>
      </c>
      <c r="AH2078" s="122" t="s">
        <v>6421</v>
      </c>
      <c r="AI2078" s="122" t="s">
        <v>6421</v>
      </c>
      <c r="AJ2078" s="123" t="s">
        <v>6421</v>
      </c>
      <c r="AK2078" s="29" t="s">
        <v>6421</v>
      </c>
      <c r="AL2078" s="28" t="s">
        <v>6421</v>
      </c>
      <c r="AM2078" s="122" t="s">
        <v>6421</v>
      </c>
      <c r="AN2078" s="122" t="s">
        <v>6421</v>
      </c>
      <c r="AO2078" s="123" t="s">
        <v>6421</v>
      </c>
      <c r="AP2078" s="29" t="s">
        <v>6421</v>
      </c>
      <c r="AQ2078" s="28" t="s">
        <v>6421</v>
      </c>
      <c r="AR2078" s="122" t="s">
        <v>6421</v>
      </c>
      <c r="AS2078" s="122" t="s">
        <v>6421</v>
      </c>
      <c r="AT2078" s="123" t="s">
        <v>6421</v>
      </c>
      <c r="AU2078" s="29" t="s">
        <v>6421</v>
      </c>
      <c r="AV2078" s="105"/>
      <c r="AX2078" s="129"/>
      <c r="AY2078" s="139"/>
      <c r="AZ2078" s="139"/>
    </row>
    <row r="2079" spans="3:52" ht="50" customHeight="1">
      <c r="C2079" s="52" t="s">
        <v>6320</v>
      </c>
      <c r="D2079" s="130" t="s">
        <v>4765</v>
      </c>
      <c r="E2079" s="131" t="s">
        <v>6375</v>
      </c>
      <c r="F2079" s="132" t="s">
        <v>4766</v>
      </c>
      <c r="G2079" s="125">
        <v>3.2709999999999999</v>
      </c>
      <c r="H2079" s="122">
        <v>3.27</v>
      </c>
      <c r="I2079" s="123">
        <v>9.9999999999988987E-4</v>
      </c>
      <c r="J2079" s="124">
        <v>3.0581039755348313E-2</v>
      </c>
      <c r="K2079" s="125">
        <v>3.2709999999999999</v>
      </c>
      <c r="L2079" s="122">
        <v>3.27</v>
      </c>
      <c r="M2079" s="123">
        <v>9.9999999999988987E-4</v>
      </c>
      <c r="N2079" s="124">
        <v>3.0581039755348313E-2</v>
      </c>
      <c r="O2079" s="125" t="s">
        <v>11840</v>
      </c>
      <c r="P2079" s="122" t="s">
        <v>11840</v>
      </c>
      <c r="Q2079" s="123" t="s">
        <v>11839</v>
      </c>
      <c r="R2079" s="124" t="s">
        <v>11840</v>
      </c>
      <c r="S2079" s="125" t="s">
        <v>6421</v>
      </c>
      <c r="T2079" s="122" t="s">
        <v>6421</v>
      </c>
      <c r="U2079" s="123" t="s">
        <v>6421</v>
      </c>
      <c r="V2079" s="124" t="s">
        <v>6421</v>
      </c>
      <c r="W2079" s="121" t="s">
        <v>6421</v>
      </c>
      <c r="X2079" s="122" t="s">
        <v>6421</v>
      </c>
      <c r="Y2079" s="122" t="s">
        <v>6421</v>
      </c>
      <c r="Z2079" s="123" t="s">
        <v>6421</v>
      </c>
      <c r="AA2079" s="124" t="s">
        <v>6421</v>
      </c>
      <c r="AB2079" s="28" t="s">
        <v>6421</v>
      </c>
      <c r="AC2079" s="122" t="s">
        <v>6421</v>
      </c>
      <c r="AD2079" s="122" t="s">
        <v>6421</v>
      </c>
      <c r="AE2079" s="123" t="s">
        <v>6421</v>
      </c>
      <c r="AF2079" s="29" t="s">
        <v>6421</v>
      </c>
      <c r="AG2079" s="28" t="s">
        <v>6421</v>
      </c>
      <c r="AH2079" s="122" t="s">
        <v>6421</v>
      </c>
      <c r="AI2079" s="122" t="s">
        <v>6421</v>
      </c>
      <c r="AJ2079" s="123" t="s">
        <v>6421</v>
      </c>
      <c r="AK2079" s="29" t="s">
        <v>6421</v>
      </c>
      <c r="AL2079" s="28" t="s">
        <v>6421</v>
      </c>
      <c r="AM2079" s="122" t="s">
        <v>6421</v>
      </c>
      <c r="AN2079" s="122" t="s">
        <v>6421</v>
      </c>
      <c r="AO2079" s="123" t="s">
        <v>6421</v>
      </c>
      <c r="AP2079" s="29" t="s">
        <v>6421</v>
      </c>
      <c r="AQ2079" s="28" t="s">
        <v>6421</v>
      </c>
      <c r="AR2079" s="122" t="s">
        <v>6421</v>
      </c>
      <c r="AS2079" s="122" t="s">
        <v>6421</v>
      </c>
      <c r="AT2079" s="123" t="s">
        <v>6421</v>
      </c>
      <c r="AU2079" s="29" t="s">
        <v>6421</v>
      </c>
      <c r="AV2079" s="105"/>
      <c r="AX2079" s="129"/>
      <c r="AY2079" s="139"/>
      <c r="AZ2079" s="139"/>
    </row>
    <row r="2080" spans="3:52" ht="50" customHeight="1">
      <c r="C2080" s="52" t="s">
        <v>6320</v>
      </c>
      <c r="D2080" s="130" t="s">
        <v>4767</v>
      </c>
      <c r="E2080" s="131" t="s">
        <v>6375</v>
      </c>
      <c r="F2080" s="132" t="s">
        <v>4768</v>
      </c>
      <c r="G2080" s="125">
        <v>94.043000000000006</v>
      </c>
      <c r="H2080" s="122">
        <v>94.034000000000006</v>
      </c>
      <c r="I2080" s="123">
        <f t="shared" si="1007"/>
        <v>9.0000000000003411E-3</v>
      </c>
      <c r="J2080" s="124">
        <f t="shared" si="1009"/>
        <v>9.5710062317888641E-3</v>
      </c>
      <c r="K2080" s="125">
        <v>94.043000000000006</v>
      </c>
      <c r="L2080" s="122">
        <v>94.034000000000006</v>
      </c>
      <c r="M2080" s="123">
        <f t="shared" si="1008"/>
        <v>9.0000000000003411E-3</v>
      </c>
      <c r="N2080" s="124">
        <f t="shared" si="1011"/>
        <v>9.5710062317888641E-3</v>
      </c>
      <c r="O2080" s="125" t="s">
        <v>11840</v>
      </c>
      <c r="P2080" s="122" t="s">
        <v>11840</v>
      </c>
      <c r="Q2080" s="123" t="s">
        <v>11839</v>
      </c>
      <c r="R2080" s="124" t="s">
        <v>11840</v>
      </c>
      <c r="S2080" s="125" t="s">
        <v>6421</v>
      </c>
      <c r="T2080" s="122" t="s">
        <v>6421</v>
      </c>
      <c r="U2080" s="123" t="s">
        <v>6421</v>
      </c>
      <c r="V2080" s="124" t="s">
        <v>6421</v>
      </c>
      <c r="W2080" s="121" t="s">
        <v>6421</v>
      </c>
      <c r="X2080" s="122" t="s">
        <v>6421</v>
      </c>
      <c r="Y2080" s="122" t="s">
        <v>6421</v>
      </c>
      <c r="Z2080" s="123" t="s">
        <v>6421</v>
      </c>
      <c r="AA2080" s="124" t="s">
        <v>6421</v>
      </c>
      <c r="AB2080" s="28" t="s">
        <v>6421</v>
      </c>
      <c r="AC2080" s="122" t="s">
        <v>6421</v>
      </c>
      <c r="AD2080" s="122" t="s">
        <v>6421</v>
      </c>
      <c r="AE2080" s="123" t="s">
        <v>6421</v>
      </c>
      <c r="AF2080" s="29" t="s">
        <v>6421</v>
      </c>
      <c r="AG2080" s="28" t="s">
        <v>6421</v>
      </c>
      <c r="AH2080" s="122" t="s">
        <v>6421</v>
      </c>
      <c r="AI2080" s="122" t="s">
        <v>6421</v>
      </c>
      <c r="AJ2080" s="123" t="s">
        <v>6421</v>
      </c>
      <c r="AK2080" s="29" t="s">
        <v>6421</v>
      </c>
      <c r="AL2080" s="28" t="s">
        <v>6421</v>
      </c>
      <c r="AM2080" s="122" t="s">
        <v>6421</v>
      </c>
      <c r="AN2080" s="122" t="s">
        <v>6421</v>
      </c>
      <c r="AO2080" s="123" t="s">
        <v>6421</v>
      </c>
      <c r="AP2080" s="29" t="s">
        <v>6421</v>
      </c>
      <c r="AQ2080" s="28" t="s">
        <v>6421</v>
      </c>
      <c r="AR2080" s="122" t="s">
        <v>6421</v>
      </c>
      <c r="AS2080" s="122" t="s">
        <v>6421</v>
      </c>
      <c r="AT2080" s="123" t="s">
        <v>6421</v>
      </c>
      <c r="AU2080" s="29" t="s">
        <v>6421</v>
      </c>
      <c r="AV2080" s="105"/>
      <c r="AX2080" s="129"/>
      <c r="AY2080" s="139"/>
      <c r="AZ2080" s="139"/>
    </row>
    <row r="2081" spans="3:52" ht="50" customHeight="1">
      <c r="C2081" s="52" t="s">
        <v>6320</v>
      </c>
      <c r="D2081" s="106" t="s">
        <v>4773</v>
      </c>
      <c r="E2081" s="131" t="s">
        <v>6375</v>
      </c>
      <c r="F2081" s="108" t="s">
        <v>4774</v>
      </c>
      <c r="G2081" s="125">
        <v>13.465999999999999</v>
      </c>
      <c r="H2081" s="122">
        <v>13.465</v>
      </c>
      <c r="I2081" s="123">
        <f t="shared" si="1007"/>
        <v>9.9999999999944578E-4</v>
      </c>
      <c r="J2081" s="124">
        <f t="shared" si="1009"/>
        <v>7.4266617155547407E-3</v>
      </c>
      <c r="K2081" s="125">
        <v>13.465999999999999</v>
      </c>
      <c r="L2081" s="122">
        <v>13.465</v>
      </c>
      <c r="M2081" s="123">
        <f t="shared" si="1008"/>
        <v>9.9999999999944578E-4</v>
      </c>
      <c r="N2081" s="124">
        <f t="shared" si="1011"/>
        <v>7.4266617155547407E-3</v>
      </c>
      <c r="O2081" s="125" t="s">
        <v>11840</v>
      </c>
      <c r="P2081" s="122" t="s">
        <v>11840</v>
      </c>
      <c r="Q2081" s="123" t="s">
        <v>11839</v>
      </c>
      <c r="R2081" s="124" t="s">
        <v>11840</v>
      </c>
      <c r="S2081" s="125" t="s">
        <v>6421</v>
      </c>
      <c r="T2081" s="122" t="s">
        <v>6421</v>
      </c>
      <c r="U2081" s="123" t="s">
        <v>6421</v>
      </c>
      <c r="V2081" s="124" t="s">
        <v>6421</v>
      </c>
      <c r="W2081" s="121" t="s">
        <v>6421</v>
      </c>
      <c r="X2081" s="122" t="s">
        <v>6421</v>
      </c>
      <c r="Y2081" s="122" t="s">
        <v>6421</v>
      </c>
      <c r="Z2081" s="123" t="s">
        <v>6421</v>
      </c>
      <c r="AA2081" s="124" t="s">
        <v>6421</v>
      </c>
      <c r="AB2081" s="28" t="s">
        <v>6421</v>
      </c>
      <c r="AC2081" s="122" t="s">
        <v>6421</v>
      </c>
      <c r="AD2081" s="122" t="s">
        <v>6421</v>
      </c>
      <c r="AE2081" s="123" t="s">
        <v>6421</v>
      </c>
      <c r="AF2081" s="29" t="s">
        <v>6421</v>
      </c>
      <c r="AG2081" s="28" t="s">
        <v>6421</v>
      </c>
      <c r="AH2081" s="122" t="s">
        <v>6421</v>
      </c>
      <c r="AI2081" s="122" t="s">
        <v>6421</v>
      </c>
      <c r="AJ2081" s="123" t="s">
        <v>6421</v>
      </c>
      <c r="AK2081" s="29" t="s">
        <v>6421</v>
      </c>
      <c r="AL2081" s="28" t="s">
        <v>6421</v>
      </c>
      <c r="AM2081" s="122" t="s">
        <v>6421</v>
      </c>
      <c r="AN2081" s="122" t="s">
        <v>6421</v>
      </c>
      <c r="AO2081" s="123" t="s">
        <v>6421</v>
      </c>
      <c r="AP2081" s="29" t="s">
        <v>6421</v>
      </c>
      <c r="AQ2081" s="28" t="s">
        <v>6421</v>
      </c>
      <c r="AR2081" s="122" t="s">
        <v>6421</v>
      </c>
      <c r="AS2081" s="122" t="s">
        <v>6421</v>
      </c>
      <c r="AT2081" s="123" t="s">
        <v>6421</v>
      </c>
      <c r="AU2081" s="29" t="s">
        <v>6421</v>
      </c>
      <c r="AV2081" s="105"/>
      <c r="AX2081" s="129"/>
      <c r="AY2081" s="139"/>
      <c r="AZ2081" s="139"/>
    </row>
    <row r="2082" spans="3:52" ht="50" customHeight="1">
      <c r="C2082" s="52" t="s">
        <v>6320</v>
      </c>
      <c r="D2082" s="130" t="s">
        <v>4783</v>
      </c>
      <c r="E2082" s="131" t="s">
        <v>6375</v>
      </c>
      <c r="F2082" s="132" t="s">
        <v>4784</v>
      </c>
      <c r="G2082" s="125">
        <v>1010.5</v>
      </c>
      <c r="H2082" s="122">
        <v>1010.5</v>
      </c>
      <c r="I2082" s="123">
        <v>0</v>
      </c>
      <c r="J2082" s="124">
        <v>0</v>
      </c>
      <c r="K2082" s="125" t="s">
        <v>11904</v>
      </c>
      <c r="L2082" s="122" t="s">
        <v>11904</v>
      </c>
      <c r="M2082" s="123" t="s">
        <v>11837</v>
      </c>
      <c r="N2082" s="124" t="s">
        <v>11837</v>
      </c>
      <c r="O2082" s="125" t="s">
        <v>11840</v>
      </c>
      <c r="P2082" s="122" t="s">
        <v>11840</v>
      </c>
      <c r="Q2082" s="123" t="s">
        <v>11839</v>
      </c>
      <c r="R2082" s="124" t="s">
        <v>11840</v>
      </c>
      <c r="S2082" s="125">
        <v>1010.5</v>
      </c>
      <c r="T2082" s="122">
        <v>1010.5</v>
      </c>
      <c r="U2082" s="123">
        <v>0</v>
      </c>
      <c r="V2082" s="124">
        <v>0</v>
      </c>
      <c r="W2082" s="121" t="s">
        <v>10789</v>
      </c>
      <c r="X2082" s="122">
        <v>1011</v>
      </c>
      <c r="Y2082" s="122">
        <v>1011</v>
      </c>
      <c r="Z2082" s="123">
        <v>0</v>
      </c>
      <c r="AA2082" s="124">
        <v>0</v>
      </c>
      <c r="AB2082" s="28" t="s">
        <v>6421</v>
      </c>
      <c r="AC2082" s="122" t="s">
        <v>6421</v>
      </c>
      <c r="AD2082" s="122" t="s">
        <v>6421</v>
      </c>
      <c r="AE2082" s="123" t="s">
        <v>6421</v>
      </c>
      <c r="AF2082" s="29" t="s">
        <v>6421</v>
      </c>
      <c r="AG2082" s="28" t="s">
        <v>6421</v>
      </c>
      <c r="AH2082" s="122" t="s">
        <v>6421</v>
      </c>
      <c r="AI2082" s="122" t="s">
        <v>6421</v>
      </c>
      <c r="AJ2082" s="123" t="s">
        <v>6421</v>
      </c>
      <c r="AK2082" s="29" t="s">
        <v>6421</v>
      </c>
      <c r="AL2082" s="28" t="s">
        <v>6421</v>
      </c>
      <c r="AM2082" s="122" t="s">
        <v>6421</v>
      </c>
      <c r="AN2082" s="122" t="s">
        <v>6421</v>
      </c>
      <c r="AO2082" s="123" t="s">
        <v>6421</v>
      </c>
      <c r="AP2082" s="29" t="s">
        <v>6421</v>
      </c>
      <c r="AQ2082" s="28" t="s">
        <v>6421</v>
      </c>
      <c r="AR2082" s="122" t="s">
        <v>6421</v>
      </c>
      <c r="AS2082" s="122" t="s">
        <v>6421</v>
      </c>
      <c r="AT2082" s="123" t="s">
        <v>6421</v>
      </c>
      <c r="AU2082" s="29" t="s">
        <v>6421</v>
      </c>
      <c r="AV2082" s="105"/>
      <c r="AX2082" s="129"/>
      <c r="AY2082" s="139"/>
      <c r="AZ2082" s="139"/>
    </row>
    <row r="2083" spans="3:52" ht="50" customHeight="1">
      <c r="C2083" s="52" t="s">
        <v>6320</v>
      </c>
      <c r="D2083" s="130" t="s">
        <v>4785</v>
      </c>
      <c r="E2083" s="131" t="s">
        <v>6375</v>
      </c>
      <c r="F2083" s="132" t="s">
        <v>4786</v>
      </c>
      <c r="G2083" s="125">
        <v>22.5</v>
      </c>
      <c r="H2083" s="122">
        <v>49</v>
      </c>
      <c r="I2083" s="123">
        <v>-26.5</v>
      </c>
      <c r="J2083" s="124">
        <v>-54.081632653061227</v>
      </c>
      <c r="K2083" s="125" t="s">
        <v>11904</v>
      </c>
      <c r="L2083" s="122" t="s">
        <v>11904</v>
      </c>
      <c r="M2083" s="123" t="s">
        <v>11837</v>
      </c>
      <c r="N2083" s="124" t="s">
        <v>11837</v>
      </c>
      <c r="O2083" s="125" t="s">
        <v>11840</v>
      </c>
      <c r="P2083" s="122" t="s">
        <v>11840</v>
      </c>
      <c r="Q2083" s="123" t="s">
        <v>11839</v>
      </c>
      <c r="R2083" s="124" t="s">
        <v>11840</v>
      </c>
      <c r="S2083" s="125">
        <v>22.5</v>
      </c>
      <c r="T2083" s="122">
        <v>49</v>
      </c>
      <c r="U2083" s="123">
        <v>-26.5</v>
      </c>
      <c r="V2083" s="124">
        <v>-54.081632653061227</v>
      </c>
      <c r="W2083" s="121" t="s">
        <v>10790</v>
      </c>
      <c r="X2083" s="122">
        <v>22.5</v>
      </c>
      <c r="Y2083" s="122">
        <v>49</v>
      </c>
      <c r="Z2083" s="123">
        <v>-26.5</v>
      </c>
      <c r="AA2083" s="124">
        <v>-54.081632653061227</v>
      </c>
      <c r="AB2083" s="28" t="s">
        <v>6421</v>
      </c>
      <c r="AC2083" s="122" t="s">
        <v>6421</v>
      </c>
      <c r="AD2083" s="122" t="s">
        <v>6421</v>
      </c>
      <c r="AE2083" s="123" t="s">
        <v>6421</v>
      </c>
      <c r="AF2083" s="29" t="s">
        <v>6421</v>
      </c>
      <c r="AG2083" s="28" t="s">
        <v>6421</v>
      </c>
      <c r="AH2083" s="122" t="s">
        <v>6421</v>
      </c>
      <c r="AI2083" s="122" t="s">
        <v>6421</v>
      </c>
      <c r="AJ2083" s="123" t="s">
        <v>6421</v>
      </c>
      <c r="AK2083" s="29" t="s">
        <v>6421</v>
      </c>
      <c r="AL2083" s="28" t="s">
        <v>6421</v>
      </c>
      <c r="AM2083" s="122" t="s">
        <v>6421</v>
      </c>
      <c r="AN2083" s="122" t="s">
        <v>6421</v>
      </c>
      <c r="AO2083" s="123" t="s">
        <v>6421</v>
      </c>
      <c r="AP2083" s="29" t="s">
        <v>6421</v>
      </c>
      <c r="AQ2083" s="28" t="s">
        <v>6421</v>
      </c>
      <c r="AR2083" s="122" t="s">
        <v>6421</v>
      </c>
      <c r="AS2083" s="122" t="s">
        <v>6421</v>
      </c>
      <c r="AT2083" s="123" t="s">
        <v>6421</v>
      </c>
      <c r="AU2083" s="29" t="s">
        <v>6421</v>
      </c>
      <c r="AV2083" s="105"/>
      <c r="AX2083" s="129"/>
      <c r="AY2083" s="139"/>
      <c r="AZ2083" s="139"/>
    </row>
    <row r="2084" spans="3:52" ht="50" customHeight="1">
      <c r="C2084" s="52" t="s">
        <v>6320</v>
      </c>
      <c r="D2084" s="130" t="s">
        <v>4787</v>
      </c>
      <c r="E2084" s="131" t="s">
        <v>6375</v>
      </c>
      <c r="F2084" s="132" t="s">
        <v>4788</v>
      </c>
      <c r="G2084" s="125">
        <v>243.27799999999999</v>
      </c>
      <c r="H2084" s="122">
        <v>244.845</v>
      </c>
      <c r="I2084" s="123">
        <v>-1.5670000000000073</v>
      </c>
      <c r="J2084" s="124">
        <v>-0.63999673262676682</v>
      </c>
      <c r="K2084" s="125">
        <v>243.27799999999999</v>
      </c>
      <c r="L2084" s="122">
        <v>225.678</v>
      </c>
      <c r="M2084" s="123">
        <v>17.599999999999994</v>
      </c>
      <c r="N2084" s="124">
        <v>7.7987220730421196</v>
      </c>
      <c r="O2084" s="125" t="s">
        <v>11840</v>
      </c>
      <c r="P2084" s="122" t="s">
        <v>11840</v>
      </c>
      <c r="Q2084" s="123" t="s">
        <v>11839</v>
      </c>
      <c r="R2084" s="124" t="s">
        <v>11840</v>
      </c>
      <c r="S2084" s="125">
        <v>0</v>
      </c>
      <c r="T2084" s="122">
        <v>19.167000000000002</v>
      </c>
      <c r="U2084" s="123">
        <v>-19.167000000000002</v>
      </c>
      <c r="V2084" s="124">
        <v>-100</v>
      </c>
      <c r="W2084" s="121" t="s">
        <v>6931</v>
      </c>
      <c r="X2084" s="122">
        <v>0</v>
      </c>
      <c r="Y2084" s="122">
        <v>19</v>
      </c>
      <c r="Z2084" s="123">
        <v>-19</v>
      </c>
      <c r="AA2084" s="124">
        <v>-100</v>
      </c>
      <c r="AB2084" s="28" t="s">
        <v>6421</v>
      </c>
      <c r="AC2084" s="122" t="s">
        <v>6421</v>
      </c>
      <c r="AD2084" s="122" t="s">
        <v>6421</v>
      </c>
      <c r="AE2084" s="123" t="s">
        <v>6421</v>
      </c>
      <c r="AF2084" s="29" t="s">
        <v>6421</v>
      </c>
      <c r="AG2084" s="28" t="s">
        <v>6421</v>
      </c>
      <c r="AH2084" s="122" t="s">
        <v>6421</v>
      </c>
      <c r="AI2084" s="122" t="s">
        <v>6421</v>
      </c>
      <c r="AJ2084" s="123" t="s">
        <v>6421</v>
      </c>
      <c r="AK2084" s="29" t="s">
        <v>6421</v>
      </c>
      <c r="AL2084" s="28" t="s">
        <v>6421</v>
      </c>
      <c r="AM2084" s="122" t="s">
        <v>6421</v>
      </c>
      <c r="AN2084" s="122" t="s">
        <v>6421</v>
      </c>
      <c r="AO2084" s="123" t="s">
        <v>6421</v>
      </c>
      <c r="AP2084" s="29" t="s">
        <v>6421</v>
      </c>
      <c r="AQ2084" s="28" t="s">
        <v>6421</v>
      </c>
      <c r="AR2084" s="122" t="s">
        <v>6421</v>
      </c>
      <c r="AS2084" s="122" t="s">
        <v>6421</v>
      </c>
      <c r="AT2084" s="123" t="s">
        <v>6421</v>
      </c>
      <c r="AU2084" s="29" t="s">
        <v>6421</v>
      </c>
      <c r="AV2084" s="105"/>
      <c r="AX2084" s="129"/>
      <c r="AY2084" s="139"/>
      <c r="AZ2084" s="139"/>
    </row>
    <row r="2085" spans="3:52" ht="50" customHeight="1">
      <c r="C2085" s="52" t="s">
        <v>6320</v>
      </c>
      <c r="D2085" s="130" t="s">
        <v>4789</v>
      </c>
      <c r="E2085" s="131" t="s">
        <v>6375</v>
      </c>
      <c r="F2085" s="132" t="s">
        <v>4790</v>
      </c>
      <c r="G2085" s="125">
        <v>526.42399999999998</v>
      </c>
      <c r="H2085" s="122">
        <v>454.351</v>
      </c>
      <c r="I2085" s="123">
        <v>72.072999999999979</v>
      </c>
      <c r="J2085" s="124">
        <v>15.862846125572517</v>
      </c>
      <c r="K2085" s="125">
        <v>310.428</v>
      </c>
      <c r="L2085" s="122">
        <v>364.61200000000002</v>
      </c>
      <c r="M2085" s="123">
        <v>-54.184000000000026</v>
      </c>
      <c r="N2085" s="124">
        <v>-14.860728664991832</v>
      </c>
      <c r="O2085" s="125" t="s">
        <v>11840</v>
      </c>
      <c r="P2085" s="122" t="s">
        <v>11840</v>
      </c>
      <c r="Q2085" s="123" t="s">
        <v>11839</v>
      </c>
      <c r="R2085" s="124" t="s">
        <v>11840</v>
      </c>
      <c r="S2085" s="125">
        <v>215.99600000000001</v>
      </c>
      <c r="T2085" s="122">
        <v>89.739000000000004</v>
      </c>
      <c r="U2085" s="123">
        <v>126.25700000000001</v>
      </c>
      <c r="V2085" s="124">
        <v>140.6935668995643</v>
      </c>
      <c r="W2085" s="121" t="s">
        <v>7215</v>
      </c>
      <c r="X2085" s="122">
        <v>215.99600000000001</v>
      </c>
      <c r="Y2085" s="122">
        <v>89.739000000000004</v>
      </c>
      <c r="Z2085" s="123">
        <v>126.25700000000001</v>
      </c>
      <c r="AA2085" s="124">
        <v>140.6935668995643</v>
      </c>
      <c r="AB2085" s="28" t="s">
        <v>6421</v>
      </c>
      <c r="AC2085" s="122" t="s">
        <v>6421</v>
      </c>
      <c r="AD2085" s="122" t="s">
        <v>6421</v>
      </c>
      <c r="AE2085" s="123" t="s">
        <v>6421</v>
      </c>
      <c r="AF2085" s="29" t="s">
        <v>6421</v>
      </c>
      <c r="AG2085" s="28" t="s">
        <v>6421</v>
      </c>
      <c r="AH2085" s="122" t="s">
        <v>6421</v>
      </c>
      <c r="AI2085" s="122" t="s">
        <v>6421</v>
      </c>
      <c r="AJ2085" s="123" t="s">
        <v>6421</v>
      </c>
      <c r="AK2085" s="29" t="s">
        <v>6421</v>
      </c>
      <c r="AL2085" s="28" t="s">
        <v>6421</v>
      </c>
      <c r="AM2085" s="122" t="s">
        <v>6421</v>
      </c>
      <c r="AN2085" s="122" t="s">
        <v>6421</v>
      </c>
      <c r="AO2085" s="123" t="s">
        <v>6421</v>
      </c>
      <c r="AP2085" s="29" t="s">
        <v>6421</v>
      </c>
      <c r="AQ2085" s="28" t="s">
        <v>6421</v>
      </c>
      <c r="AR2085" s="122" t="s">
        <v>6421</v>
      </c>
      <c r="AS2085" s="122" t="s">
        <v>6421</v>
      </c>
      <c r="AT2085" s="123" t="s">
        <v>6421</v>
      </c>
      <c r="AU2085" s="29" t="s">
        <v>6421</v>
      </c>
      <c r="AV2085" s="105"/>
      <c r="AX2085" s="129"/>
      <c r="AY2085" s="139"/>
      <c r="AZ2085" s="139"/>
    </row>
    <row r="2086" spans="3:52" ht="50" customHeight="1">
      <c r="C2086" s="52" t="s">
        <v>6320</v>
      </c>
      <c r="D2086" s="130" t="s">
        <v>4791</v>
      </c>
      <c r="E2086" s="131" t="s">
        <v>6375</v>
      </c>
      <c r="F2086" s="132" t="s">
        <v>4792</v>
      </c>
      <c r="G2086" s="125">
        <v>80.186999999999998</v>
      </c>
      <c r="H2086" s="122">
        <v>70.173000000000002</v>
      </c>
      <c r="I2086" s="123">
        <v>10.013999999999996</v>
      </c>
      <c r="J2086" s="124">
        <v>14.270445897994948</v>
      </c>
      <c r="K2086" s="125" t="s">
        <v>11904</v>
      </c>
      <c r="L2086" s="122" t="s">
        <v>11904</v>
      </c>
      <c r="M2086" s="123" t="s">
        <v>11837</v>
      </c>
      <c r="N2086" s="124" t="s">
        <v>11837</v>
      </c>
      <c r="O2086" s="125" t="s">
        <v>11840</v>
      </c>
      <c r="P2086" s="122" t="s">
        <v>11840</v>
      </c>
      <c r="Q2086" s="123" t="s">
        <v>11839</v>
      </c>
      <c r="R2086" s="124" t="s">
        <v>11840</v>
      </c>
      <c r="S2086" s="125">
        <v>80.186999999999998</v>
      </c>
      <c r="T2086" s="122">
        <v>70.173000000000002</v>
      </c>
      <c r="U2086" s="123">
        <v>10.013999999999996</v>
      </c>
      <c r="V2086" s="124">
        <v>14.270445897994948</v>
      </c>
      <c r="W2086" s="121" t="s">
        <v>10791</v>
      </c>
      <c r="X2086" s="122">
        <v>80</v>
      </c>
      <c r="Y2086" s="122">
        <v>70</v>
      </c>
      <c r="Z2086" s="123">
        <v>10</v>
      </c>
      <c r="AA2086" s="124">
        <v>14.285714285714285</v>
      </c>
      <c r="AB2086" s="28" t="s">
        <v>6421</v>
      </c>
      <c r="AC2086" s="122" t="s">
        <v>6421</v>
      </c>
      <c r="AD2086" s="122" t="s">
        <v>6421</v>
      </c>
      <c r="AE2086" s="123" t="s">
        <v>6421</v>
      </c>
      <c r="AF2086" s="29" t="s">
        <v>6421</v>
      </c>
      <c r="AG2086" s="28" t="s">
        <v>6421</v>
      </c>
      <c r="AH2086" s="122" t="s">
        <v>6421</v>
      </c>
      <c r="AI2086" s="122" t="s">
        <v>6421</v>
      </c>
      <c r="AJ2086" s="123" t="s">
        <v>6421</v>
      </c>
      <c r="AK2086" s="29" t="s">
        <v>6421</v>
      </c>
      <c r="AL2086" s="28" t="s">
        <v>6421</v>
      </c>
      <c r="AM2086" s="122" t="s">
        <v>6421</v>
      </c>
      <c r="AN2086" s="122" t="s">
        <v>6421</v>
      </c>
      <c r="AO2086" s="123" t="s">
        <v>6421</v>
      </c>
      <c r="AP2086" s="29" t="s">
        <v>6421</v>
      </c>
      <c r="AQ2086" s="28" t="s">
        <v>6421</v>
      </c>
      <c r="AR2086" s="122" t="s">
        <v>6421</v>
      </c>
      <c r="AS2086" s="122" t="s">
        <v>6421</v>
      </c>
      <c r="AT2086" s="123" t="s">
        <v>6421</v>
      </c>
      <c r="AU2086" s="29" t="s">
        <v>6421</v>
      </c>
      <c r="AV2086" s="105"/>
      <c r="AX2086" s="129"/>
      <c r="AY2086" s="139"/>
      <c r="AZ2086" s="139"/>
    </row>
    <row r="2087" spans="3:52" ht="50" customHeight="1">
      <c r="C2087" s="52" t="s">
        <v>6320</v>
      </c>
      <c r="D2087" s="130" t="s">
        <v>4793</v>
      </c>
      <c r="E2087" s="131" t="s">
        <v>6375</v>
      </c>
      <c r="F2087" s="132" t="s">
        <v>4794</v>
      </c>
      <c r="G2087" s="125">
        <v>4758.8720000000003</v>
      </c>
      <c r="H2087" s="122">
        <v>4371.6959999999999</v>
      </c>
      <c r="I2087" s="123">
        <f t="shared" ref="I2087:I2150" si="1025">G2087-H2087</f>
        <v>387.17600000000039</v>
      </c>
      <c r="J2087" s="124">
        <f t="shared" ref="J2087:J2150" si="1026">I2087/H2087*100</f>
        <v>8.8564255154063876</v>
      </c>
      <c r="K2087" s="125">
        <v>4758.8720000000003</v>
      </c>
      <c r="L2087" s="122">
        <v>4371.6959999999999</v>
      </c>
      <c r="M2087" s="123">
        <f t="shared" ref="M2087:M2148" si="1027">K2087-L2087</f>
        <v>387.17600000000039</v>
      </c>
      <c r="N2087" s="124">
        <f t="shared" si="1011"/>
        <v>8.8564255154063876</v>
      </c>
      <c r="O2087" s="125" t="s">
        <v>11840</v>
      </c>
      <c r="P2087" s="122" t="s">
        <v>11840</v>
      </c>
      <c r="Q2087" s="123" t="s">
        <v>11839</v>
      </c>
      <c r="R2087" s="124" t="s">
        <v>11840</v>
      </c>
      <c r="S2087" s="125" t="s">
        <v>6421</v>
      </c>
      <c r="T2087" s="122" t="s">
        <v>6421</v>
      </c>
      <c r="U2087" s="123" t="s">
        <v>6421</v>
      </c>
      <c r="V2087" s="124" t="s">
        <v>6421</v>
      </c>
      <c r="W2087" s="121" t="s">
        <v>6421</v>
      </c>
      <c r="X2087" s="122" t="s">
        <v>6421</v>
      </c>
      <c r="Y2087" s="122" t="s">
        <v>6421</v>
      </c>
      <c r="Z2087" s="123" t="s">
        <v>6421</v>
      </c>
      <c r="AA2087" s="124" t="s">
        <v>6421</v>
      </c>
      <c r="AB2087" s="28" t="s">
        <v>6421</v>
      </c>
      <c r="AC2087" s="122" t="s">
        <v>6421</v>
      </c>
      <c r="AD2087" s="122" t="s">
        <v>6421</v>
      </c>
      <c r="AE2087" s="123" t="s">
        <v>6421</v>
      </c>
      <c r="AF2087" s="29" t="s">
        <v>6421</v>
      </c>
      <c r="AG2087" s="28" t="s">
        <v>6421</v>
      </c>
      <c r="AH2087" s="122" t="s">
        <v>6421</v>
      </c>
      <c r="AI2087" s="122" t="s">
        <v>6421</v>
      </c>
      <c r="AJ2087" s="123" t="s">
        <v>6421</v>
      </c>
      <c r="AK2087" s="29" t="s">
        <v>6421</v>
      </c>
      <c r="AL2087" s="28" t="s">
        <v>6421</v>
      </c>
      <c r="AM2087" s="122" t="s">
        <v>6421</v>
      </c>
      <c r="AN2087" s="122" t="s">
        <v>6421</v>
      </c>
      <c r="AO2087" s="123" t="s">
        <v>6421</v>
      </c>
      <c r="AP2087" s="29" t="s">
        <v>6421</v>
      </c>
      <c r="AQ2087" s="28" t="s">
        <v>6421</v>
      </c>
      <c r="AR2087" s="122" t="s">
        <v>6421</v>
      </c>
      <c r="AS2087" s="122" t="s">
        <v>6421</v>
      </c>
      <c r="AT2087" s="123" t="s">
        <v>6421</v>
      </c>
      <c r="AU2087" s="29" t="s">
        <v>6421</v>
      </c>
      <c r="AV2087" s="105"/>
      <c r="AX2087" s="129"/>
      <c r="AY2087" s="139"/>
      <c r="AZ2087" s="139"/>
    </row>
    <row r="2088" spans="3:52" ht="50" customHeight="1">
      <c r="C2088" s="52" t="s">
        <v>6320</v>
      </c>
      <c r="D2088" s="130" t="s">
        <v>4795</v>
      </c>
      <c r="E2088" s="131" t="s">
        <v>6375</v>
      </c>
      <c r="F2088" s="132" t="s">
        <v>4796</v>
      </c>
      <c r="G2088" s="125">
        <v>3.6840000000000002</v>
      </c>
      <c r="H2088" s="122">
        <v>3.2839999999999998</v>
      </c>
      <c r="I2088" s="123">
        <v>0.40000000000000036</v>
      </c>
      <c r="J2088" s="124">
        <v>12.180267965895261</v>
      </c>
      <c r="K2088" s="125" t="s">
        <v>11904</v>
      </c>
      <c r="L2088" s="122" t="s">
        <v>11904</v>
      </c>
      <c r="M2088" s="123" t="s">
        <v>11837</v>
      </c>
      <c r="N2088" s="124" t="s">
        <v>11837</v>
      </c>
      <c r="O2088" s="125" t="s">
        <v>11840</v>
      </c>
      <c r="P2088" s="122" t="s">
        <v>11840</v>
      </c>
      <c r="Q2088" s="123" t="s">
        <v>11839</v>
      </c>
      <c r="R2088" s="124" t="s">
        <v>11840</v>
      </c>
      <c r="S2088" s="125">
        <v>3.6840000000000002</v>
      </c>
      <c r="T2088" s="122">
        <v>3.2839999999999998</v>
      </c>
      <c r="U2088" s="123">
        <v>0.40000000000000036</v>
      </c>
      <c r="V2088" s="124">
        <f>U2088/T2088*100</f>
        <v>12.180267965895261</v>
      </c>
      <c r="W2088" s="121" t="s">
        <v>10792</v>
      </c>
      <c r="X2088" s="122">
        <v>3.6840000000000002</v>
      </c>
      <c r="Y2088" s="122">
        <v>3.2839999999999998</v>
      </c>
      <c r="Z2088" s="123">
        <f>X2088-Y2088</f>
        <v>0.40000000000000036</v>
      </c>
      <c r="AA2088" s="124">
        <f>Z2088/Y2088</f>
        <v>0.12180267965895261</v>
      </c>
      <c r="AB2088" s="28" t="s">
        <v>6421</v>
      </c>
      <c r="AC2088" s="122" t="s">
        <v>6421</v>
      </c>
      <c r="AD2088" s="122" t="s">
        <v>6421</v>
      </c>
      <c r="AE2088" s="123" t="s">
        <v>6421</v>
      </c>
      <c r="AF2088" s="29" t="s">
        <v>6421</v>
      </c>
      <c r="AG2088" s="28" t="s">
        <v>6421</v>
      </c>
      <c r="AH2088" s="122" t="s">
        <v>6421</v>
      </c>
      <c r="AI2088" s="122" t="s">
        <v>6421</v>
      </c>
      <c r="AJ2088" s="123" t="s">
        <v>6421</v>
      </c>
      <c r="AK2088" s="29" t="s">
        <v>6421</v>
      </c>
      <c r="AL2088" s="28" t="s">
        <v>6421</v>
      </c>
      <c r="AM2088" s="122" t="s">
        <v>6421</v>
      </c>
      <c r="AN2088" s="122" t="s">
        <v>6421</v>
      </c>
      <c r="AO2088" s="123" t="s">
        <v>6421</v>
      </c>
      <c r="AP2088" s="29" t="s">
        <v>6421</v>
      </c>
      <c r="AQ2088" s="28" t="s">
        <v>6421</v>
      </c>
      <c r="AR2088" s="122" t="s">
        <v>6421</v>
      </c>
      <c r="AS2088" s="122" t="s">
        <v>6421</v>
      </c>
      <c r="AT2088" s="123" t="s">
        <v>6421</v>
      </c>
      <c r="AU2088" s="29" t="s">
        <v>6421</v>
      </c>
      <c r="AV2088" s="105"/>
      <c r="AX2088" s="129"/>
      <c r="AY2088" s="139"/>
      <c r="AZ2088" s="139"/>
    </row>
    <row r="2089" spans="3:52" ht="50" customHeight="1">
      <c r="C2089" s="52" t="s">
        <v>6320</v>
      </c>
      <c r="D2089" s="130" t="s">
        <v>4797</v>
      </c>
      <c r="E2089" s="131" t="s">
        <v>6375</v>
      </c>
      <c r="F2089" s="132" t="s">
        <v>4798</v>
      </c>
      <c r="G2089" s="125">
        <v>68.132000000000005</v>
      </c>
      <c r="H2089" s="122">
        <v>61.231999999999999</v>
      </c>
      <c r="I2089" s="123">
        <f t="shared" si="1025"/>
        <v>6.9000000000000057</v>
      </c>
      <c r="J2089" s="124">
        <f t="shared" si="1026"/>
        <v>11.268617716226819</v>
      </c>
      <c r="K2089" s="125">
        <v>68.132000000000005</v>
      </c>
      <c r="L2089" s="122">
        <v>61.231999999999999</v>
      </c>
      <c r="M2089" s="123">
        <f t="shared" si="1027"/>
        <v>6.9000000000000057</v>
      </c>
      <c r="N2089" s="124">
        <f t="shared" si="1011"/>
        <v>11.268617716226819</v>
      </c>
      <c r="O2089" s="125" t="s">
        <v>11840</v>
      </c>
      <c r="P2089" s="122" t="s">
        <v>11840</v>
      </c>
      <c r="Q2089" s="123" t="s">
        <v>11839</v>
      </c>
      <c r="R2089" s="124" t="s">
        <v>11840</v>
      </c>
      <c r="S2089" s="125" t="s">
        <v>6421</v>
      </c>
      <c r="T2089" s="122" t="s">
        <v>6421</v>
      </c>
      <c r="U2089" s="123" t="s">
        <v>6421</v>
      </c>
      <c r="V2089" s="124" t="s">
        <v>6421</v>
      </c>
      <c r="W2089" s="121" t="s">
        <v>6421</v>
      </c>
      <c r="X2089" s="122" t="s">
        <v>6421</v>
      </c>
      <c r="Y2089" s="122" t="s">
        <v>6421</v>
      </c>
      <c r="Z2089" s="123" t="s">
        <v>6421</v>
      </c>
      <c r="AA2089" s="124" t="s">
        <v>6421</v>
      </c>
      <c r="AB2089" s="28" t="s">
        <v>6421</v>
      </c>
      <c r="AC2089" s="122" t="s">
        <v>6421</v>
      </c>
      <c r="AD2089" s="122" t="s">
        <v>6421</v>
      </c>
      <c r="AE2089" s="123" t="s">
        <v>6421</v>
      </c>
      <c r="AF2089" s="29" t="s">
        <v>6421</v>
      </c>
      <c r="AG2089" s="28" t="s">
        <v>6421</v>
      </c>
      <c r="AH2089" s="122" t="s">
        <v>6421</v>
      </c>
      <c r="AI2089" s="122" t="s">
        <v>6421</v>
      </c>
      <c r="AJ2089" s="123" t="s">
        <v>6421</v>
      </c>
      <c r="AK2089" s="29" t="s">
        <v>6421</v>
      </c>
      <c r="AL2089" s="28" t="s">
        <v>6421</v>
      </c>
      <c r="AM2089" s="122" t="s">
        <v>6421</v>
      </c>
      <c r="AN2089" s="122" t="s">
        <v>6421</v>
      </c>
      <c r="AO2089" s="123" t="s">
        <v>6421</v>
      </c>
      <c r="AP2089" s="29" t="s">
        <v>6421</v>
      </c>
      <c r="AQ2089" s="28" t="s">
        <v>6421</v>
      </c>
      <c r="AR2089" s="122" t="s">
        <v>6421</v>
      </c>
      <c r="AS2089" s="122" t="s">
        <v>6421</v>
      </c>
      <c r="AT2089" s="123" t="s">
        <v>6421</v>
      </c>
      <c r="AU2089" s="29" t="s">
        <v>6421</v>
      </c>
      <c r="AV2089" s="105"/>
      <c r="AX2089" s="129"/>
      <c r="AY2089" s="139"/>
      <c r="AZ2089" s="139"/>
    </row>
    <row r="2090" spans="3:52" ht="50" customHeight="1">
      <c r="C2090" s="52" t="s">
        <v>6320</v>
      </c>
      <c r="D2090" s="106" t="s">
        <v>4801</v>
      </c>
      <c r="E2090" s="131" t="s">
        <v>6375</v>
      </c>
      <c r="F2090" s="108" t="s">
        <v>4802</v>
      </c>
      <c r="G2090" s="125">
        <v>622.46500000000003</v>
      </c>
      <c r="H2090" s="122">
        <v>582.90300000000002</v>
      </c>
      <c r="I2090" s="123">
        <v>39.562000000000012</v>
      </c>
      <c r="J2090" s="124">
        <v>6.7870640569700296</v>
      </c>
      <c r="K2090" s="125">
        <v>46.396000000000001</v>
      </c>
      <c r="L2090" s="122">
        <v>37.482999999999997</v>
      </c>
      <c r="M2090" s="123">
        <v>8.9130000000000038</v>
      </c>
      <c r="N2090" s="124">
        <v>23.778779713470119</v>
      </c>
      <c r="O2090" s="125" t="s">
        <v>11840</v>
      </c>
      <c r="P2090" s="122" t="s">
        <v>11840</v>
      </c>
      <c r="Q2090" s="123" t="s">
        <v>11839</v>
      </c>
      <c r="R2090" s="124" t="s">
        <v>11840</v>
      </c>
      <c r="S2090" s="125">
        <v>576.06899999999996</v>
      </c>
      <c r="T2090" s="122">
        <v>545.41999999999996</v>
      </c>
      <c r="U2090" s="123">
        <v>30.649000000000001</v>
      </c>
      <c r="V2090" s="124">
        <v>5.6193392248175726</v>
      </c>
      <c r="W2090" s="121" t="s">
        <v>10793</v>
      </c>
      <c r="X2090" s="122">
        <v>527</v>
      </c>
      <c r="Y2090" s="122">
        <v>527</v>
      </c>
      <c r="Z2090" s="123">
        <v>0</v>
      </c>
      <c r="AA2090" s="124">
        <v>0</v>
      </c>
      <c r="AB2090" s="28" t="s">
        <v>10794</v>
      </c>
      <c r="AC2090" s="122">
        <v>49</v>
      </c>
      <c r="AD2090" s="122">
        <v>18</v>
      </c>
      <c r="AE2090" s="123">
        <v>31</v>
      </c>
      <c r="AF2090" s="29">
        <v>172.22222222222223</v>
      </c>
      <c r="AG2090" s="122" t="s">
        <v>6421</v>
      </c>
      <c r="AH2090" s="122" t="s">
        <v>6421</v>
      </c>
      <c r="AI2090" s="122" t="s">
        <v>6421</v>
      </c>
      <c r="AJ2090" s="122" t="s">
        <v>6421</v>
      </c>
      <c r="AK2090" s="122" t="s">
        <v>6421</v>
      </c>
      <c r="AL2090" s="28" t="s">
        <v>6421</v>
      </c>
      <c r="AM2090" s="122" t="s">
        <v>6421</v>
      </c>
      <c r="AN2090" s="122" t="s">
        <v>6421</v>
      </c>
      <c r="AO2090" s="123" t="s">
        <v>6421</v>
      </c>
      <c r="AP2090" s="29" t="s">
        <v>6421</v>
      </c>
      <c r="AQ2090" s="28" t="s">
        <v>6421</v>
      </c>
      <c r="AR2090" s="122" t="s">
        <v>6421</v>
      </c>
      <c r="AS2090" s="122" t="s">
        <v>6421</v>
      </c>
      <c r="AT2090" s="123" t="s">
        <v>6421</v>
      </c>
      <c r="AU2090" s="124" t="s">
        <v>6421</v>
      </c>
      <c r="AV2090" s="105"/>
      <c r="AX2090" s="129"/>
      <c r="AY2090" s="139"/>
      <c r="AZ2090" s="139"/>
    </row>
    <row r="2091" spans="3:52" ht="50" customHeight="1">
      <c r="C2091" s="52" t="s">
        <v>6320</v>
      </c>
      <c r="D2091" s="106" t="s">
        <v>4803</v>
      </c>
      <c r="E2091" s="131" t="s">
        <v>6375</v>
      </c>
      <c r="F2091" s="108" t="s">
        <v>4804</v>
      </c>
      <c r="G2091" s="125">
        <v>1334.694</v>
      </c>
      <c r="H2091" s="122">
        <v>1283.752</v>
      </c>
      <c r="I2091" s="123">
        <v>50.942000000000007</v>
      </c>
      <c r="J2091" s="124">
        <v>3.9682119287837532</v>
      </c>
      <c r="K2091" s="125" t="s">
        <v>11904</v>
      </c>
      <c r="L2091" s="122" t="s">
        <v>11904</v>
      </c>
      <c r="M2091" s="123" t="s">
        <v>11837</v>
      </c>
      <c r="N2091" s="124" t="s">
        <v>11837</v>
      </c>
      <c r="O2091" s="125" t="s">
        <v>11840</v>
      </c>
      <c r="P2091" s="122" t="s">
        <v>11840</v>
      </c>
      <c r="Q2091" s="123" t="s">
        <v>11839</v>
      </c>
      <c r="R2091" s="124" t="s">
        <v>11840</v>
      </c>
      <c r="S2091" s="125">
        <v>1334.694</v>
      </c>
      <c r="T2091" s="122">
        <v>1283.752</v>
      </c>
      <c r="U2091" s="123">
        <v>50.942000000000007</v>
      </c>
      <c r="V2091" s="124">
        <v>3.9682119287837532</v>
      </c>
      <c r="W2091" s="121" t="s">
        <v>10795</v>
      </c>
      <c r="X2091" s="122">
        <v>930</v>
      </c>
      <c r="Y2091" s="122">
        <v>930</v>
      </c>
      <c r="Z2091" s="123">
        <v>0</v>
      </c>
      <c r="AA2091" s="124">
        <v>0</v>
      </c>
      <c r="AB2091" s="28" t="s">
        <v>7215</v>
      </c>
      <c r="AC2091" s="122">
        <v>405</v>
      </c>
      <c r="AD2091" s="122">
        <v>354</v>
      </c>
      <c r="AE2091" s="123">
        <v>51</v>
      </c>
      <c r="AF2091" s="29">
        <v>14.40677966101695</v>
      </c>
      <c r="AG2091" s="122" t="s">
        <v>6421</v>
      </c>
      <c r="AH2091" s="122" t="s">
        <v>6421</v>
      </c>
      <c r="AI2091" s="122" t="s">
        <v>6421</v>
      </c>
      <c r="AJ2091" s="122" t="s">
        <v>6421</v>
      </c>
      <c r="AK2091" s="122" t="s">
        <v>6421</v>
      </c>
      <c r="AL2091" s="28" t="s">
        <v>6421</v>
      </c>
      <c r="AM2091" s="122" t="s">
        <v>6421</v>
      </c>
      <c r="AN2091" s="122" t="s">
        <v>6421</v>
      </c>
      <c r="AO2091" s="123" t="s">
        <v>6421</v>
      </c>
      <c r="AP2091" s="29" t="s">
        <v>6421</v>
      </c>
      <c r="AQ2091" s="28" t="s">
        <v>6421</v>
      </c>
      <c r="AR2091" s="122" t="s">
        <v>6421</v>
      </c>
      <c r="AS2091" s="122" t="s">
        <v>6421</v>
      </c>
      <c r="AT2091" s="123" t="s">
        <v>6421</v>
      </c>
      <c r="AU2091" s="124" t="s">
        <v>6421</v>
      </c>
      <c r="AV2091" s="105"/>
      <c r="AX2091" s="129"/>
      <c r="AY2091" s="139"/>
      <c r="AZ2091" s="139"/>
    </row>
    <row r="2092" spans="3:52" ht="50" customHeight="1">
      <c r="C2092" s="52" t="s">
        <v>6321</v>
      </c>
      <c r="D2092" s="130" t="s">
        <v>4805</v>
      </c>
      <c r="E2092" s="131" t="s">
        <v>6375</v>
      </c>
      <c r="F2092" s="132" t="s">
        <v>4806</v>
      </c>
      <c r="G2092" s="125">
        <v>54.402000000000001</v>
      </c>
      <c r="H2092" s="122">
        <v>49.768999999999998</v>
      </c>
      <c r="I2092" s="123">
        <f t="shared" si="1025"/>
        <v>4.6330000000000027</v>
      </c>
      <c r="J2092" s="124">
        <f t="shared" si="1026"/>
        <v>9.3090076151821464</v>
      </c>
      <c r="K2092" s="125">
        <v>54.402000000000001</v>
      </c>
      <c r="L2092" s="122">
        <v>49.768999999999998</v>
      </c>
      <c r="M2092" s="123">
        <f t="shared" si="1027"/>
        <v>4.6330000000000027</v>
      </c>
      <c r="N2092" s="124">
        <f t="shared" si="1011"/>
        <v>9.3090076151821464</v>
      </c>
      <c r="O2092" s="125" t="s">
        <v>11840</v>
      </c>
      <c r="P2092" s="122" t="s">
        <v>11840</v>
      </c>
      <c r="Q2092" s="123" t="s">
        <v>11839</v>
      </c>
      <c r="R2092" s="124" t="s">
        <v>11840</v>
      </c>
      <c r="S2092" s="125" t="s">
        <v>6421</v>
      </c>
      <c r="T2092" s="122" t="s">
        <v>6421</v>
      </c>
      <c r="U2092" s="123" t="s">
        <v>6421</v>
      </c>
      <c r="V2092" s="124" t="s">
        <v>6421</v>
      </c>
      <c r="W2092" s="121" t="s">
        <v>6421</v>
      </c>
      <c r="X2092" s="122" t="s">
        <v>6421</v>
      </c>
      <c r="Y2092" s="122" t="s">
        <v>6421</v>
      </c>
      <c r="Z2092" s="123" t="s">
        <v>6421</v>
      </c>
      <c r="AA2092" s="124" t="s">
        <v>6421</v>
      </c>
      <c r="AB2092" s="28" t="s">
        <v>6421</v>
      </c>
      <c r="AC2092" s="122" t="s">
        <v>6421</v>
      </c>
      <c r="AD2092" s="122" t="s">
        <v>6421</v>
      </c>
      <c r="AE2092" s="123" t="s">
        <v>6421</v>
      </c>
      <c r="AF2092" s="29" t="s">
        <v>6421</v>
      </c>
      <c r="AG2092" s="28" t="s">
        <v>6421</v>
      </c>
      <c r="AH2092" s="122" t="s">
        <v>6421</v>
      </c>
      <c r="AI2092" s="122" t="s">
        <v>6421</v>
      </c>
      <c r="AJ2092" s="123" t="s">
        <v>6421</v>
      </c>
      <c r="AK2092" s="29" t="s">
        <v>6421</v>
      </c>
      <c r="AL2092" s="28" t="s">
        <v>6421</v>
      </c>
      <c r="AM2092" s="122" t="s">
        <v>6421</v>
      </c>
      <c r="AN2092" s="122" t="s">
        <v>6421</v>
      </c>
      <c r="AO2092" s="123" t="s">
        <v>6421</v>
      </c>
      <c r="AP2092" s="29" t="s">
        <v>6421</v>
      </c>
      <c r="AQ2092" s="28" t="s">
        <v>6421</v>
      </c>
      <c r="AR2092" s="122" t="s">
        <v>6421</v>
      </c>
      <c r="AS2092" s="122" t="s">
        <v>6421</v>
      </c>
      <c r="AT2092" s="123" t="s">
        <v>6421</v>
      </c>
      <c r="AU2092" s="29" t="s">
        <v>6421</v>
      </c>
      <c r="AV2092" s="105"/>
      <c r="AX2092" s="129"/>
      <c r="AY2092" s="139"/>
      <c r="AZ2092" s="139"/>
    </row>
    <row r="2093" spans="3:52" ht="50" customHeight="1">
      <c r="C2093" s="52" t="s">
        <v>6316</v>
      </c>
      <c r="D2093" s="130" t="s">
        <v>4807</v>
      </c>
      <c r="E2093" s="131" t="s">
        <v>6376</v>
      </c>
      <c r="F2093" s="132" t="s">
        <v>4808</v>
      </c>
      <c r="G2093" s="125">
        <v>16534.156999999999</v>
      </c>
      <c r="H2093" s="122">
        <v>18660.094000000001</v>
      </c>
      <c r="I2093" s="123">
        <f t="shared" si="1025"/>
        <v>-2125.9370000000017</v>
      </c>
      <c r="J2093" s="124">
        <f t="shared" si="1026"/>
        <v>-11.392959756794374</v>
      </c>
      <c r="K2093" s="125">
        <v>9238.5010000000002</v>
      </c>
      <c r="L2093" s="122">
        <v>11699.691999999999</v>
      </c>
      <c r="M2093" s="123">
        <f t="shared" si="1027"/>
        <v>-2461.1909999999989</v>
      </c>
      <c r="N2093" s="124">
        <f t="shared" si="1011"/>
        <v>-21.036374290878758</v>
      </c>
      <c r="O2093" s="125">
        <v>312.03399999999999</v>
      </c>
      <c r="P2093" s="122">
        <v>1520.913</v>
      </c>
      <c r="Q2093" s="123">
        <f t="shared" ref="Q2093:Q2141" si="1028">O2093-P2093</f>
        <v>-1208.8789999999999</v>
      </c>
      <c r="R2093" s="124">
        <f t="shared" si="1012"/>
        <v>-79.483770603578236</v>
      </c>
      <c r="S2093" s="125">
        <v>6983.6220000000003</v>
      </c>
      <c r="T2093" s="122">
        <v>5439.4889999999996</v>
      </c>
      <c r="U2093" s="123">
        <f t="shared" si="1013"/>
        <v>1544.1330000000007</v>
      </c>
      <c r="V2093" s="124">
        <f t="shared" si="1014"/>
        <v>28.387464337183161</v>
      </c>
      <c r="W2093" s="121" t="s">
        <v>6930</v>
      </c>
      <c r="X2093" s="122">
        <v>3967</v>
      </c>
      <c r="Y2093" s="122">
        <v>792</v>
      </c>
      <c r="Z2093" s="123">
        <f t="shared" ref="Z2093:Z2142" si="1029">X2093-Y2093</f>
        <v>3175</v>
      </c>
      <c r="AA2093" s="124">
        <f t="shared" ref="AA2093:AA2143" si="1030">Z2093/Y2093*100</f>
        <v>400.88383838383839</v>
      </c>
      <c r="AB2093" s="28" t="s">
        <v>7681</v>
      </c>
      <c r="AC2093" s="122">
        <v>2019</v>
      </c>
      <c r="AD2093" s="122">
        <v>3213</v>
      </c>
      <c r="AE2093" s="123">
        <f t="shared" ref="AE2093:AE2141" si="1031">AC2093-AD2093</f>
        <v>-1194</v>
      </c>
      <c r="AF2093" s="29">
        <f t="shared" ref="AF2093:AF2141" si="1032">AE2093/AD2093*100</f>
        <v>-37.161531279178341</v>
      </c>
      <c r="AG2093" s="28" t="s">
        <v>10796</v>
      </c>
      <c r="AH2093" s="122">
        <v>653</v>
      </c>
      <c r="AI2093" s="122">
        <v>983</v>
      </c>
      <c r="AJ2093" s="123">
        <f t="shared" ref="AJ2093:AJ2143" si="1033">AH2093-AI2093</f>
        <v>-330</v>
      </c>
      <c r="AK2093" s="124">
        <f t="shared" ref="AK2093:AK2143" si="1034">AJ2093/AI2093*100</f>
        <v>-33.570701932858597</v>
      </c>
      <c r="AL2093" s="28" t="s">
        <v>7049</v>
      </c>
      <c r="AM2093" s="122">
        <v>172</v>
      </c>
      <c r="AN2093" s="122">
        <v>251</v>
      </c>
      <c r="AO2093" s="123">
        <f t="shared" ref="AO2093:AO2141" si="1035">AM2093-AN2093</f>
        <v>-79</v>
      </c>
      <c r="AP2093" s="29">
        <f t="shared" ref="AP2093:AP2141" si="1036">AO2093/AN2093*100</f>
        <v>-31.474103585657371</v>
      </c>
      <c r="AQ2093" s="28" t="s">
        <v>10797</v>
      </c>
      <c r="AR2093" s="122">
        <v>130</v>
      </c>
      <c r="AS2093" s="122">
        <v>135</v>
      </c>
      <c r="AT2093" s="123">
        <f t="shared" ref="AT2093:AT2141" si="1037">AR2093-AS2093</f>
        <v>-5</v>
      </c>
      <c r="AU2093" s="124">
        <f t="shared" ref="AU2093:AU2141" si="1038">AT2093/AS2093*100</f>
        <v>-3.7037037037037033</v>
      </c>
      <c r="AV2093" s="9" t="s">
        <v>12522</v>
      </c>
      <c r="AX2093" s="129"/>
      <c r="AY2093" s="139"/>
      <c r="AZ2093" s="139"/>
    </row>
    <row r="2094" spans="3:52" ht="50" customHeight="1">
      <c r="C2094" s="52" t="s">
        <v>6317</v>
      </c>
      <c r="D2094" s="130" t="s">
        <v>4809</v>
      </c>
      <c r="E2094" s="131" t="s">
        <v>6376</v>
      </c>
      <c r="F2094" s="132" t="s">
        <v>4810</v>
      </c>
      <c r="G2094" s="125">
        <v>27648.114000000001</v>
      </c>
      <c r="H2094" s="122">
        <v>13392.208000000001</v>
      </c>
      <c r="I2094" s="123">
        <f t="shared" si="1025"/>
        <v>14255.906000000001</v>
      </c>
      <c r="J2094" s="124">
        <f t="shared" si="1026"/>
        <v>106.44925765788584</v>
      </c>
      <c r="K2094" s="125">
        <v>4506.0810000000001</v>
      </c>
      <c r="L2094" s="122">
        <v>5751.9549999999999</v>
      </c>
      <c r="M2094" s="123">
        <f t="shared" si="1027"/>
        <v>-1245.8739999999998</v>
      </c>
      <c r="N2094" s="124">
        <f t="shared" si="1011"/>
        <v>-21.660009509810141</v>
      </c>
      <c r="O2094" s="125">
        <v>20.331</v>
      </c>
      <c r="P2094" s="122">
        <v>20.317</v>
      </c>
      <c r="Q2094" s="123">
        <f t="shared" si="1028"/>
        <v>1.3999999999999346E-2</v>
      </c>
      <c r="R2094" s="124">
        <f t="shared" si="1012"/>
        <v>6.8907811192594121E-2</v>
      </c>
      <c r="S2094" s="125">
        <v>23121.702000000001</v>
      </c>
      <c r="T2094" s="122">
        <v>7619.9359999999997</v>
      </c>
      <c r="U2094" s="123">
        <f t="shared" si="1013"/>
        <v>15501.766000000001</v>
      </c>
      <c r="V2094" s="124">
        <f t="shared" si="1014"/>
        <v>203.43695800069716</v>
      </c>
      <c r="W2094" s="121" t="s">
        <v>10798</v>
      </c>
      <c r="X2094" s="122">
        <v>13082</v>
      </c>
      <c r="Y2094" s="122" t="s">
        <v>6421</v>
      </c>
      <c r="Z2094" s="123">
        <v>13082</v>
      </c>
      <c r="AA2094" s="124" t="s">
        <v>6913</v>
      </c>
      <c r="AB2094" s="28" t="s">
        <v>10799</v>
      </c>
      <c r="AC2094" s="122">
        <v>3840</v>
      </c>
      <c r="AD2094" s="122">
        <v>2318</v>
      </c>
      <c r="AE2094" s="123">
        <f t="shared" si="1031"/>
        <v>1522</v>
      </c>
      <c r="AF2094" s="29">
        <f t="shared" si="1032"/>
        <v>65.660051768766181</v>
      </c>
      <c r="AG2094" s="28" t="s">
        <v>10800</v>
      </c>
      <c r="AH2094" s="122">
        <v>2500</v>
      </c>
      <c r="AI2094" s="122">
        <v>2500</v>
      </c>
      <c r="AJ2094" s="123">
        <f t="shared" si="1033"/>
        <v>0</v>
      </c>
      <c r="AK2094" s="124">
        <f t="shared" si="1034"/>
        <v>0</v>
      </c>
      <c r="AL2094" s="28" t="s">
        <v>10801</v>
      </c>
      <c r="AM2094" s="122">
        <v>1243</v>
      </c>
      <c r="AN2094" s="122">
        <v>156</v>
      </c>
      <c r="AO2094" s="123">
        <f t="shared" si="1035"/>
        <v>1087</v>
      </c>
      <c r="AP2094" s="29">
        <f t="shared" si="1036"/>
        <v>696.79487179487182</v>
      </c>
      <c r="AQ2094" s="28" t="s">
        <v>10802</v>
      </c>
      <c r="AR2094" s="122">
        <v>1069</v>
      </c>
      <c r="AS2094" s="122">
        <v>1074</v>
      </c>
      <c r="AT2094" s="123">
        <f t="shared" si="1037"/>
        <v>-5</v>
      </c>
      <c r="AU2094" s="124">
        <f t="shared" si="1038"/>
        <v>-0.46554934823091249</v>
      </c>
      <c r="AV2094" s="9" t="s">
        <v>12523</v>
      </c>
      <c r="AX2094" s="129"/>
      <c r="AY2094" s="139"/>
      <c r="AZ2094" s="139"/>
    </row>
    <row r="2095" spans="3:52" ht="50" customHeight="1">
      <c r="C2095" s="52" t="s">
        <v>6318</v>
      </c>
      <c r="D2095" s="130" t="s">
        <v>4811</v>
      </c>
      <c r="E2095" s="131" t="s">
        <v>6376</v>
      </c>
      <c r="F2095" s="132" t="s">
        <v>4812</v>
      </c>
      <c r="G2095" s="125">
        <v>5171.8040000000001</v>
      </c>
      <c r="H2095" s="122">
        <v>5632.0950000000003</v>
      </c>
      <c r="I2095" s="123">
        <f t="shared" si="1025"/>
        <v>-460.29100000000017</v>
      </c>
      <c r="J2095" s="124">
        <f t="shared" si="1026"/>
        <v>-8.1726426844717661</v>
      </c>
      <c r="K2095" s="125">
        <v>2928.4189999999999</v>
      </c>
      <c r="L2095" s="122">
        <v>3138.8609999999999</v>
      </c>
      <c r="M2095" s="123">
        <f t="shared" si="1027"/>
        <v>-210.44200000000001</v>
      </c>
      <c r="N2095" s="124">
        <f t="shared" si="1011"/>
        <v>-6.7044064710097082</v>
      </c>
      <c r="O2095" s="125">
        <v>18.382000000000001</v>
      </c>
      <c r="P2095" s="122">
        <v>18.373000000000001</v>
      </c>
      <c r="Q2095" s="123">
        <f t="shared" si="1028"/>
        <v>9.0000000000003411E-3</v>
      </c>
      <c r="R2095" s="124">
        <f t="shared" si="1012"/>
        <v>4.8984923529093449E-2</v>
      </c>
      <c r="S2095" s="125">
        <v>2225.0030000000002</v>
      </c>
      <c r="T2095" s="122">
        <v>2474.8609999999999</v>
      </c>
      <c r="U2095" s="123">
        <f t="shared" si="1013"/>
        <v>-249.85799999999972</v>
      </c>
      <c r="V2095" s="124">
        <f t="shared" si="1014"/>
        <v>-10.095839725948235</v>
      </c>
      <c r="W2095" s="121" t="s">
        <v>6988</v>
      </c>
      <c r="X2095" s="122">
        <v>1465</v>
      </c>
      <c r="Y2095" s="122">
        <v>1748</v>
      </c>
      <c r="Z2095" s="123">
        <f t="shared" si="1029"/>
        <v>-283</v>
      </c>
      <c r="AA2095" s="124">
        <f t="shared" si="1030"/>
        <v>-16.189931350114417</v>
      </c>
      <c r="AB2095" s="28" t="s">
        <v>7351</v>
      </c>
      <c r="AC2095" s="122">
        <v>216</v>
      </c>
      <c r="AD2095" s="122">
        <v>212</v>
      </c>
      <c r="AE2095" s="123">
        <f t="shared" si="1031"/>
        <v>4</v>
      </c>
      <c r="AF2095" s="29">
        <f t="shared" si="1032"/>
        <v>1.8867924528301887</v>
      </c>
      <c r="AG2095" s="28" t="s">
        <v>10803</v>
      </c>
      <c r="AH2095" s="122">
        <v>166</v>
      </c>
      <c r="AI2095" s="122">
        <v>135</v>
      </c>
      <c r="AJ2095" s="123">
        <f t="shared" si="1033"/>
        <v>31</v>
      </c>
      <c r="AK2095" s="124">
        <f t="shared" si="1034"/>
        <v>22.962962962962962</v>
      </c>
      <c r="AL2095" s="28" t="s">
        <v>10804</v>
      </c>
      <c r="AM2095" s="122">
        <v>81</v>
      </c>
      <c r="AN2095" s="122">
        <v>81</v>
      </c>
      <c r="AO2095" s="123">
        <f t="shared" si="1035"/>
        <v>0</v>
      </c>
      <c r="AP2095" s="29">
        <f t="shared" si="1036"/>
        <v>0</v>
      </c>
      <c r="AQ2095" s="28" t="s">
        <v>10805</v>
      </c>
      <c r="AR2095" s="122">
        <v>76</v>
      </c>
      <c r="AS2095" s="122">
        <v>76</v>
      </c>
      <c r="AT2095" s="123">
        <f t="shared" si="1037"/>
        <v>0</v>
      </c>
      <c r="AU2095" s="124">
        <f t="shared" si="1038"/>
        <v>0</v>
      </c>
      <c r="AV2095" s="9" t="s">
        <v>12524</v>
      </c>
      <c r="AX2095" s="129"/>
      <c r="AY2095" s="139"/>
      <c r="AZ2095" s="139"/>
    </row>
    <row r="2096" spans="3:52" ht="50" customHeight="1">
      <c r="C2096" s="52" t="s">
        <v>6318</v>
      </c>
      <c r="D2096" s="130" t="s">
        <v>4813</v>
      </c>
      <c r="E2096" s="131" t="s">
        <v>6376</v>
      </c>
      <c r="F2096" s="132" t="s">
        <v>4814</v>
      </c>
      <c r="G2096" s="125">
        <v>5847.2849999999999</v>
      </c>
      <c r="H2096" s="122">
        <v>5630.2439999999997</v>
      </c>
      <c r="I2096" s="123">
        <f t="shared" si="1025"/>
        <v>217.04100000000017</v>
      </c>
      <c r="J2096" s="124">
        <f t="shared" si="1026"/>
        <v>3.8549128599044762</v>
      </c>
      <c r="K2096" s="125">
        <v>1506.9760000000001</v>
      </c>
      <c r="L2096" s="122">
        <v>1505.019</v>
      </c>
      <c r="M2096" s="123">
        <f t="shared" si="1027"/>
        <v>1.9570000000001073</v>
      </c>
      <c r="N2096" s="124">
        <f t="shared" si="1011"/>
        <v>0.13003158099665899</v>
      </c>
      <c r="O2096" s="125">
        <v>157.34</v>
      </c>
      <c r="P2096" s="122">
        <v>164.126</v>
      </c>
      <c r="Q2096" s="123">
        <f t="shared" si="1028"/>
        <v>-6.7860000000000014</v>
      </c>
      <c r="R2096" s="124">
        <f t="shared" si="1012"/>
        <v>-4.1346282733997057</v>
      </c>
      <c r="S2096" s="125">
        <v>4182.9690000000001</v>
      </c>
      <c r="T2096" s="122">
        <v>3961.0990000000002</v>
      </c>
      <c r="U2096" s="123">
        <f t="shared" si="1013"/>
        <v>221.86999999999989</v>
      </c>
      <c r="V2096" s="124">
        <f t="shared" si="1014"/>
        <v>5.601223296867861</v>
      </c>
      <c r="W2096" s="121" t="s">
        <v>7469</v>
      </c>
      <c r="X2096" s="122">
        <v>1772</v>
      </c>
      <c r="Y2096" s="122">
        <v>1744</v>
      </c>
      <c r="Z2096" s="123">
        <f t="shared" si="1029"/>
        <v>28</v>
      </c>
      <c r="AA2096" s="124">
        <f t="shared" si="1030"/>
        <v>1.6055045871559634</v>
      </c>
      <c r="AB2096" s="28" t="s">
        <v>7333</v>
      </c>
      <c r="AC2096" s="122">
        <v>814</v>
      </c>
      <c r="AD2096" s="122">
        <v>614</v>
      </c>
      <c r="AE2096" s="123">
        <f t="shared" si="1031"/>
        <v>200</v>
      </c>
      <c r="AF2096" s="29">
        <f t="shared" si="1032"/>
        <v>32.573289902280131</v>
      </c>
      <c r="AG2096" s="28" t="s">
        <v>6993</v>
      </c>
      <c r="AH2096" s="122">
        <v>646</v>
      </c>
      <c r="AI2096" s="122">
        <v>639</v>
      </c>
      <c r="AJ2096" s="123">
        <f t="shared" si="1033"/>
        <v>7</v>
      </c>
      <c r="AK2096" s="124">
        <f t="shared" si="1034"/>
        <v>1.0954616588419406</v>
      </c>
      <c r="AL2096" s="28" t="s">
        <v>6467</v>
      </c>
      <c r="AM2096" s="122">
        <v>317</v>
      </c>
      <c r="AN2096" s="122">
        <v>317</v>
      </c>
      <c r="AO2096" s="123">
        <f t="shared" si="1035"/>
        <v>0</v>
      </c>
      <c r="AP2096" s="29">
        <f t="shared" si="1036"/>
        <v>0</v>
      </c>
      <c r="AQ2096" s="28" t="s">
        <v>7432</v>
      </c>
      <c r="AR2096" s="122">
        <v>207</v>
      </c>
      <c r="AS2096" s="122">
        <v>211</v>
      </c>
      <c r="AT2096" s="123">
        <f t="shared" si="1037"/>
        <v>-4</v>
      </c>
      <c r="AU2096" s="124">
        <f t="shared" si="1038"/>
        <v>-1.8957345971563981</v>
      </c>
      <c r="AV2096" s="9" t="s">
        <v>12525</v>
      </c>
      <c r="AX2096" s="129"/>
      <c r="AY2096" s="139"/>
      <c r="AZ2096" s="139"/>
    </row>
    <row r="2097" spans="3:52" ht="50" customHeight="1">
      <c r="C2097" s="52" t="s">
        <v>6318</v>
      </c>
      <c r="D2097" s="130" t="s">
        <v>4815</v>
      </c>
      <c r="E2097" s="131" t="s">
        <v>6376</v>
      </c>
      <c r="F2097" s="132" t="s">
        <v>4816</v>
      </c>
      <c r="G2097" s="125">
        <v>5908.6</v>
      </c>
      <c r="H2097" s="122">
        <v>6359.2790000000005</v>
      </c>
      <c r="I2097" s="123">
        <f t="shared" si="1025"/>
        <v>-450.67900000000009</v>
      </c>
      <c r="J2097" s="124">
        <f t="shared" si="1026"/>
        <v>-7.0869512094059726</v>
      </c>
      <c r="K2097" s="125">
        <v>2556.154</v>
      </c>
      <c r="L2097" s="122">
        <v>2952.4389999999999</v>
      </c>
      <c r="M2097" s="123">
        <f t="shared" si="1027"/>
        <v>-396.28499999999985</v>
      </c>
      <c r="N2097" s="124">
        <f t="shared" si="1011"/>
        <v>-13.422292552022238</v>
      </c>
      <c r="O2097" s="125">
        <v>60.094000000000001</v>
      </c>
      <c r="P2097" s="122">
        <v>60.012999999999998</v>
      </c>
      <c r="Q2097" s="123">
        <f t="shared" si="1028"/>
        <v>8.100000000000307E-2</v>
      </c>
      <c r="R2097" s="124">
        <f t="shared" si="1012"/>
        <v>0.13497075633613229</v>
      </c>
      <c r="S2097" s="125">
        <v>3292.3519999999999</v>
      </c>
      <c r="T2097" s="122">
        <v>3346.8270000000002</v>
      </c>
      <c r="U2097" s="123">
        <f t="shared" si="1013"/>
        <v>-54.475000000000364</v>
      </c>
      <c r="V2097" s="124">
        <f t="shared" si="1014"/>
        <v>-1.6276610652418053</v>
      </c>
      <c r="W2097" s="121" t="s">
        <v>6944</v>
      </c>
      <c r="X2097" s="122">
        <v>1415</v>
      </c>
      <c r="Y2097" s="122">
        <v>1560</v>
      </c>
      <c r="Z2097" s="123">
        <f t="shared" si="1029"/>
        <v>-145</v>
      </c>
      <c r="AA2097" s="124">
        <f t="shared" si="1030"/>
        <v>-9.2948717948717956</v>
      </c>
      <c r="AB2097" s="28" t="s">
        <v>10806</v>
      </c>
      <c r="AC2097" s="122">
        <v>663</v>
      </c>
      <c r="AD2097" s="122">
        <v>602</v>
      </c>
      <c r="AE2097" s="123">
        <f t="shared" si="1031"/>
        <v>61</v>
      </c>
      <c r="AF2097" s="29">
        <f t="shared" si="1032"/>
        <v>10.132890365448505</v>
      </c>
      <c r="AG2097" s="28" t="s">
        <v>6962</v>
      </c>
      <c r="AH2097" s="122">
        <v>412</v>
      </c>
      <c r="AI2097" s="122">
        <v>426</v>
      </c>
      <c r="AJ2097" s="123">
        <f t="shared" si="1033"/>
        <v>-14</v>
      </c>
      <c r="AK2097" s="124">
        <f t="shared" si="1034"/>
        <v>-3.286384976525822</v>
      </c>
      <c r="AL2097" s="28" t="s">
        <v>8730</v>
      </c>
      <c r="AM2097" s="122">
        <v>226</v>
      </c>
      <c r="AN2097" s="122">
        <v>226</v>
      </c>
      <c r="AO2097" s="123">
        <f t="shared" si="1035"/>
        <v>0</v>
      </c>
      <c r="AP2097" s="29">
        <f t="shared" si="1036"/>
        <v>0</v>
      </c>
      <c r="AQ2097" s="28" t="s">
        <v>10807</v>
      </c>
      <c r="AR2097" s="122">
        <v>192</v>
      </c>
      <c r="AS2097" s="122">
        <v>52</v>
      </c>
      <c r="AT2097" s="123">
        <f t="shared" si="1037"/>
        <v>140</v>
      </c>
      <c r="AU2097" s="124">
        <f t="shared" si="1038"/>
        <v>269.23076923076923</v>
      </c>
      <c r="AV2097" s="9" t="s">
        <v>12526</v>
      </c>
      <c r="AX2097" s="129"/>
      <c r="AY2097" s="139"/>
      <c r="AZ2097" s="139"/>
    </row>
    <row r="2098" spans="3:52" ht="50" customHeight="1">
      <c r="C2098" s="52" t="s">
        <v>6318</v>
      </c>
      <c r="D2098" s="130" t="s">
        <v>4817</v>
      </c>
      <c r="E2098" s="131" t="s">
        <v>6376</v>
      </c>
      <c r="F2098" s="132" t="s">
        <v>4818</v>
      </c>
      <c r="G2098" s="125">
        <v>16551.550999999999</v>
      </c>
      <c r="H2098" s="122">
        <v>16885.216</v>
      </c>
      <c r="I2098" s="123">
        <f t="shared" si="1025"/>
        <v>-333.66500000000087</v>
      </c>
      <c r="J2098" s="124">
        <f t="shared" si="1026"/>
        <v>-1.9760777712289905</v>
      </c>
      <c r="K2098" s="125">
        <v>7302.4859999999999</v>
      </c>
      <c r="L2098" s="122">
        <v>7404.2839999999997</v>
      </c>
      <c r="M2098" s="123">
        <f t="shared" si="1027"/>
        <v>-101.79799999999977</v>
      </c>
      <c r="N2098" s="124">
        <f t="shared" si="1011"/>
        <v>-1.37485272039808</v>
      </c>
      <c r="O2098" s="125">
        <v>34.518000000000001</v>
      </c>
      <c r="P2098" s="122">
        <v>34.430999999999997</v>
      </c>
      <c r="Q2098" s="123">
        <f t="shared" si="1028"/>
        <v>8.7000000000003297E-2</v>
      </c>
      <c r="R2098" s="124">
        <f t="shared" si="1012"/>
        <v>0.25267927158666115</v>
      </c>
      <c r="S2098" s="125">
        <v>9214.5470000000005</v>
      </c>
      <c r="T2098" s="122">
        <v>9446.5010000000002</v>
      </c>
      <c r="U2098" s="123">
        <f t="shared" si="1013"/>
        <v>-231.95399999999972</v>
      </c>
      <c r="V2098" s="124">
        <f t="shared" si="1014"/>
        <v>-2.4554488482031571</v>
      </c>
      <c r="W2098" s="121" t="s">
        <v>7607</v>
      </c>
      <c r="X2098" s="122">
        <v>3288</v>
      </c>
      <c r="Y2098" s="122">
        <v>3288</v>
      </c>
      <c r="Z2098" s="123">
        <f t="shared" si="1029"/>
        <v>0</v>
      </c>
      <c r="AA2098" s="124">
        <f t="shared" si="1030"/>
        <v>0</v>
      </c>
      <c r="AB2098" s="28" t="s">
        <v>9763</v>
      </c>
      <c r="AC2098" s="122">
        <v>1720</v>
      </c>
      <c r="AD2098" s="122">
        <v>1777</v>
      </c>
      <c r="AE2098" s="123">
        <f t="shared" si="1031"/>
        <v>-57</v>
      </c>
      <c r="AF2098" s="29">
        <f t="shared" si="1032"/>
        <v>-3.2076533483398983</v>
      </c>
      <c r="AG2098" s="28" t="s">
        <v>6467</v>
      </c>
      <c r="AH2098" s="122">
        <v>1428</v>
      </c>
      <c r="AI2098" s="122">
        <v>1428</v>
      </c>
      <c r="AJ2098" s="123">
        <f t="shared" si="1033"/>
        <v>0</v>
      </c>
      <c r="AK2098" s="124">
        <f t="shared" si="1034"/>
        <v>0</v>
      </c>
      <c r="AL2098" s="28" t="s">
        <v>7849</v>
      </c>
      <c r="AM2098" s="122">
        <v>1153</v>
      </c>
      <c r="AN2098" s="122">
        <v>1455</v>
      </c>
      <c r="AO2098" s="123">
        <f t="shared" si="1035"/>
        <v>-302</v>
      </c>
      <c r="AP2098" s="29">
        <f t="shared" si="1036"/>
        <v>-20.756013745704468</v>
      </c>
      <c r="AQ2098" s="28" t="s">
        <v>10808</v>
      </c>
      <c r="AR2098" s="122">
        <v>643</v>
      </c>
      <c r="AS2098" s="122">
        <v>490</v>
      </c>
      <c r="AT2098" s="123">
        <f t="shared" si="1037"/>
        <v>153</v>
      </c>
      <c r="AU2098" s="124">
        <f t="shared" si="1038"/>
        <v>31.22448979591837</v>
      </c>
      <c r="AV2098" s="9" t="s">
        <v>12527</v>
      </c>
      <c r="AX2098" s="129"/>
      <c r="AY2098" s="139"/>
      <c r="AZ2098" s="139"/>
    </row>
    <row r="2099" spans="3:52" ht="50" customHeight="1">
      <c r="C2099" s="52" t="s">
        <v>6318</v>
      </c>
      <c r="D2099" s="130" t="s">
        <v>4819</v>
      </c>
      <c r="E2099" s="131" t="s">
        <v>6376</v>
      </c>
      <c r="F2099" s="132" t="s">
        <v>4820</v>
      </c>
      <c r="G2099" s="125">
        <v>8514.616</v>
      </c>
      <c r="H2099" s="122">
        <v>7648.5429999999997</v>
      </c>
      <c r="I2099" s="123">
        <f t="shared" si="1025"/>
        <v>866.07300000000032</v>
      </c>
      <c r="J2099" s="124">
        <f t="shared" si="1026"/>
        <v>11.323372307640819</v>
      </c>
      <c r="K2099" s="125">
        <v>4760.7139999999999</v>
      </c>
      <c r="L2099" s="122">
        <v>3989.2860000000001</v>
      </c>
      <c r="M2099" s="123">
        <f t="shared" si="1027"/>
        <v>771.42799999999988</v>
      </c>
      <c r="N2099" s="124">
        <f t="shared" si="1011"/>
        <v>19.33749548164759</v>
      </c>
      <c r="O2099" s="125">
        <v>1437.02</v>
      </c>
      <c r="P2099" s="122">
        <v>1435.5060000000001</v>
      </c>
      <c r="Q2099" s="123">
        <f t="shared" si="1028"/>
        <v>1.5139999999998963</v>
      </c>
      <c r="R2099" s="124">
        <f t="shared" si="1012"/>
        <v>0.10546803705452268</v>
      </c>
      <c r="S2099" s="125">
        <v>2316.8820000000001</v>
      </c>
      <c r="T2099" s="122">
        <v>2223.7510000000002</v>
      </c>
      <c r="U2099" s="123">
        <f t="shared" si="1013"/>
        <v>93.130999999999858</v>
      </c>
      <c r="V2099" s="124">
        <f t="shared" si="1014"/>
        <v>4.1880138558678492</v>
      </c>
      <c r="W2099" s="121" t="s">
        <v>6388</v>
      </c>
      <c r="X2099" s="122">
        <v>1563</v>
      </c>
      <c r="Y2099" s="122">
        <v>1463</v>
      </c>
      <c r="Z2099" s="123">
        <f t="shared" si="1029"/>
        <v>100</v>
      </c>
      <c r="AA2099" s="124">
        <f t="shared" si="1030"/>
        <v>6.8352699931647303</v>
      </c>
      <c r="AB2099" s="28" t="s">
        <v>6418</v>
      </c>
      <c r="AC2099" s="122">
        <v>613</v>
      </c>
      <c r="AD2099" s="122">
        <v>613</v>
      </c>
      <c r="AE2099" s="123">
        <f t="shared" si="1031"/>
        <v>0</v>
      </c>
      <c r="AF2099" s="29">
        <f t="shared" si="1032"/>
        <v>0</v>
      </c>
      <c r="AG2099" s="28" t="s">
        <v>10809</v>
      </c>
      <c r="AH2099" s="122">
        <v>101</v>
      </c>
      <c r="AI2099" s="122">
        <v>101</v>
      </c>
      <c r="AJ2099" s="123">
        <f t="shared" si="1033"/>
        <v>0</v>
      </c>
      <c r="AK2099" s="124">
        <f t="shared" si="1034"/>
        <v>0</v>
      </c>
      <c r="AL2099" s="28" t="s">
        <v>10810</v>
      </c>
      <c r="AM2099" s="122">
        <v>20</v>
      </c>
      <c r="AN2099" s="122">
        <v>20</v>
      </c>
      <c r="AO2099" s="123">
        <f t="shared" si="1035"/>
        <v>0</v>
      </c>
      <c r="AP2099" s="29">
        <f t="shared" si="1036"/>
        <v>0</v>
      </c>
      <c r="AQ2099" s="28" t="s">
        <v>10811</v>
      </c>
      <c r="AR2099" s="122">
        <v>16</v>
      </c>
      <c r="AS2099" s="122">
        <v>16</v>
      </c>
      <c r="AT2099" s="123">
        <f t="shared" si="1037"/>
        <v>0</v>
      </c>
      <c r="AU2099" s="124">
        <f t="shared" si="1038"/>
        <v>0</v>
      </c>
      <c r="AV2099" s="9" t="s">
        <v>12528</v>
      </c>
      <c r="AX2099" s="129"/>
      <c r="AY2099" s="139"/>
      <c r="AZ2099" s="139"/>
    </row>
    <row r="2100" spans="3:52" ht="50" customHeight="1">
      <c r="C2100" s="52" t="s">
        <v>6318</v>
      </c>
      <c r="D2100" s="130" t="s">
        <v>4821</v>
      </c>
      <c r="E2100" s="131" t="s">
        <v>6376</v>
      </c>
      <c r="F2100" s="132" t="s">
        <v>4822</v>
      </c>
      <c r="G2100" s="125">
        <v>20073.264999999999</v>
      </c>
      <c r="H2100" s="122">
        <v>20214.348000000002</v>
      </c>
      <c r="I2100" s="123">
        <f t="shared" si="1025"/>
        <v>-141.08300000000236</v>
      </c>
      <c r="J2100" s="124">
        <f t="shared" si="1026"/>
        <v>-0.69793495194602539</v>
      </c>
      <c r="K2100" s="125">
        <v>9257.24</v>
      </c>
      <c r="L2100" s="122">
        <v>10182.561</v>
      </c>
      <c r="M2100" s="123">
        <f t="shared" si="1027"/>
        <v>-925.32099999999991</v>
      </c>
      <c r="N2100" s="124">
        <f t="shared" si="1011"/>
        <v>-9.0873111391132344</v>
      </c>
      <c r="O2100" s="125">
        <v>1889.9649999999999</v>
      </c>
      <c r="P2100" s="122">
        <v>1326.4749999999999</v>
      </c>
      <c r="Q2100" s="123">
        <f t="shared" si="1028"/>
        <v>563.49</v>
      </c>
      <c r="R2100" s="124">
        <f t="shared" si="1012"/>
        <v>42.480257826193487</v>
      </c>
      <c r="S2100" s="125">
        <v>8926.06</v>
      </c>
      <c r="T2100" s="122">
        <v>8705.3119999999999</v>
      </c>
      <c r="U2100" s="123">
        <f t="shared" si="1013"/>
        <v>220.74799999999959</v>
      </c>
      <c r="V2100" s="124">
        <f t="shared" si="1014"/>
        <v>2.5357850471068653</v>
      </c>
      <c r="W2100" s="121" t="s">
        <v>10812</v>
      </c>
      <c r="X2100" s="122">
        <v>3335</v>
      </c>
      <c r="Y2100" s="122">
        <v>3565</v>
      </c>
      <c r="Z2100" s="123">
        <f t="shared" si="1029"/>
        <v>-230</v>
      </c>
      <c r="AA2100" s="124">
        <f t="shared" si="1030"/>
        <v>-6.4516129032258061</v>
      </c>
      <c r="AB2100" s="28" t="s">
        <v>10813</v>
      </c>
      <c r="AC2100" s="122">
        <v>3012</v>
      </c>
      <c r="AD2100" s="122">
        <v>2505</v>
      </c>
      <c r="AE2100" s="123">
        <f t="shared" si="1031"/>
        <v>507</v>
      </c>
      <c r="AF2100" s="29">
        <f t="shared" si="1032"/>
        <v>20.23952095808383</v>
      </c>
      <c r="AG2100" s="28" t="s">
        <v>10814</v>
      </c>
      <c r="AH2100" s="122">
        <v>1127</v>
      </c>
      <c r="AI2100" s="122">
        <v>1127</v>
      </c>
      <c r="AJ2100" s="123">
        <f t="shared" si="1033"/>
        <v>0</v>
      </c>
      <c r="AK2100" s="124">
        <f t="shared" si="1034"/>
        <v>0</v>
      </c>
      <c r="AL2100" s="28" t="s">
        <v>10815</v>
      </c>
      <c r="AM2100" s="122">
        <v>746</v>
      </c>
      <c r="AN2100" s="122">
        <v>733</v>
      </c>
      <c r="AO2100" s="123">
        <f t="shared" si="1035"/>
        <v>13</v>
      </c>
      <c r="AP2100" s="29">
        <f t="shared" si="1036"/>
        <v>1.7735334242837655</v>
      </c>
      <c r="AQ2100" s="28" t="s">
        <v>10816</v>
      </c>
      <c r="AR2100" s="122">
        <v>152</v>
      </c>
      <c r="AS2100" s="122">
        <v>55</v>
      </c>
      <c r="AT2100" s="123">
        <f t="shared" si="1037"/>
        <v>97</v>
      </c>
      <c r="AU2100" s="124">
        <f t="shared" si="1038"/>
        <v>176.36363636363637</v>
      </c>
      <c r="AV2100" s="9" t="s">
        <v>12529</v>
      </c>
      <c r="AX2100" s="129"/>
      <c r="AY2100" s="139"/>
      <c r="AZ2100" s="139"/>
    </row>
    <row r="2101" spans="3:52" ht="50" customHeight="1">
      <c r="C2101" s="52" t="s">
        <v>6319</v>
      </c>
      <c r="D2101" s="130" t="s">
        <v>4823</v>
      </c>
      <c r="E2101" s="131" t="s">
        <v>6376</v>
      </c>
      <c r="F2101" s="132" t="s">
        <v>4824</v>
      </c>
      <c r="G2101" s="125">
        <v>3299.9369999999999</v>
      </c>
      <c r="H2101" s="122">
        <v>3397.6419999999998</v>
      </c>
      <c r="I2101" s="123">
        <f t="shared" si="1025"/>
        <v>-97.704999999999927</v>
      </c>
      <c r="J2101" s="124">
        <f t="shared" si="1026"/>
        <v>-2.8756708328893961</v>
      </c>
      <c r="K2101" s="125">
        <v>2347.779</v>
      </c>
      <c r="L2101" s="122">
        <v>2508.7399999999998</v>
      </c>
      <c r="M2101" s="123">
        <f t="shared" si="1027"/>
        <v>-160.96099999999979</v>
      </c>
      <c r="N2101" s="124">
        <f t="shared" si="1011"/>
        <v>-6.4160096303323506</v>
      </c>
      <c r="O2101" s="125">
        <v>10.497</v>
      </c>
      <c r="P2101" s="122">
        <v>10.483000000000001</v>
      </c>
      <c r="Q2101" s="123">
        <f t="shared" si="1028"/>
        <v>1.3999999999999346E-2</v>
      </c>
      <c r="R2101" s="124">
        <f t="shared" si="1012"/>
        <v>0.13354955642468136</v>
      </c>
      <c r="S2101" s="125">
        <v>941.66099999999994</v>
      </c>
      <c r="T2101" s="122">
        <v>878.41899999999998</v>
      </c>
      <c r="U2101" s="123">
        <f t="shared" si="1013"/>
        <v>63.241999999999962</v>
      </c>
      <c r="V2101" s="124">
        <f t="shared" si="1014"/>
        <v>7.1995255111740484</v>
      </c>
      <c r="W2101" s="121" t="s">
        <v>6988</v>
      </c>
      <c r="X2101" s="122">
        <v>300</v>
      </c>
      <c r="Y2101" s="122">
        <v>200</v>
      </c>
      <c r="Z2101" s="123">
        <f t="shared" si="1029"/>
        <v>100</v>
      </c>
      <c r="AA2101" s="124">
        <f t="shared" si="1030"/>
        <v>50</v>
      </c>
      <c r="AB2101" s="28" t="s">
        <v>6467</v>
      </c>
      <c r="AC2101" s="122">
        <v>260</v>
      </c>
      <c r="AD2101" s="122">
        <v>260</v>
      </c>
      <c r="AE2101" s="123">
        <f t="shared" si="1031"/>
        <v>0</v>
      </c>
      <c r="AF2101" s="29">
        <f t="shared" si="1032"/>
        <v>0</v>
      </c>
      <c r="AG2101" s="28" t="s">
        <v>10365</v>
      </c>
      <c r="AH2101" s="122">
        <v>107</v>
      </c>
      <c r="AI2101" s="122">
        <v>105</v>
      </c>
      <c r="AJ2101" s="123">
        <f t="shared" si="1033"/>
        <v>2</v>
      </c>
      <c r="AK2101" s="124">
        <f t="shared" si="1034"/>
        <v>1.9047619047619049</v>
      </c>
      <c r="AL2101" s="28" t="s">
        <v>10817</v>
      </c>
      <c r="AM2101" s="122">
        <v>80</v>
      </c>
      <c r="AN2101" s="122">
        <v>75</v>
      </c>
      <c r="AO2101" s="123">
        <f t="shared" si="1035"/>
        <v>5</v>
      </c>
      <c r="AP2101" s="29">
        <f t="shared" si="1036"/>
        <v>6.666666666666667</v>
      </c>
      <c r="AQ2101" s="28" t="s">
        <v>10818</v>
      </c>
      <c r="AR2101" s="122">
        <v>59</v>
      </c>
      <c r="AS2101" s="122">
        <v>50</v>
      </c>
      <c r="AT2101" s="123">
        <f t="shared" si="1037"/>
        <v>9</v>
      </c>
      <c r="AU2101" s="124">
        <f t="shared" si="1038"/>
        <v>18</v>
      </c>
      <c r="AV2101" s="9" t="s">
        <v>12530</v>
      </c>
      <c r="AX2101" s="129"/>
      <c r="AY2101" s="139"/>
      <c r="AZ2101" s="139"/>
    </row>
    <row r="2102" spans="3:52" ht="50" customHeight="1">
      <c r="C2102" s="52" t="s">
        <v>6319</v>
      </c>
      <c r="D2102" s="130" t="s">
        <v>4825</v>
      </c>
      <c r="E2102" s="131" t="s">
        <v>6376</v>
      </c>
      <c r="F2102" s="132" t="s">
        <v>4826</v>
      </c>
      <c r="G2102" s="125">
        <v>6387.5479999999998</v>
      </c>
      <c r="H2102" s="122">
        <v>6576.48</v>
      </c>
      <c r="I2102" s="123">
        <f t="shared" si="1025"/>
        <v>-188.93199999999979</v>
      </c>
      <c r="J2102" s="124">
        <f t="shared" si="1026"/>
        <v>-2.8728438313505067</v>
      </c>
      <c r="K2102" s="125">
        <v>1491.3789999999999</v>
      </c>
      <c r="L2102" s="122">
        <v>1487.5619999999999</v>
      </c>
      <c r="M2102" s="123">
        <f t="shared" si="1027"/>
        <v>3.8170000000000073</v>
      </c>
      <c r="N2102" s="124">
        <f t="shared" si="1011"/>
        <v>0.25659434699192424</v>
      </c>
      <c r="O2102" s="125">
        <v>2139.047</v>
      </c>
      <c r="P2102" s="122">
        <v>2233.2730000000001</v>
      </c>
      <c r="Q2102" s="123">
        <f t="shared" si="1028"/>
        <v>-94.226000000000113</v>
      </c>
      <c r="R2102" s="124">
        <f t="shared" si="1012"/>
        <v>-4.2191886079310548</v>
      </c>
      <c r="S2102" s="125">
        <v>2757.1219999999998</v>
      </c>
      <c r="T2102" s="122">
        <v>2855.645</v>
      </c>
      <c r="U2102" s="123">
        <f t="shared" si="1013"/>
        <v>-98.523000000000138</v>
      </c>
      <c r="V2102" s="124">
        <f t="shared" si="1014"/>
        <v>-3.4501137221188256</v>
      </c>
      <c r="W2102" s="121" t="s">
        <v>6930</v>
      </c>
      <c r="X2102" s="122">
        <v>1070</v>
      </c>
      <c r="Y2102" s="122">
        <v>1126</v>
      </c>
      <c r="Z2102" s="123">
        <f t="shared" si="1029"/>
        <v>-56</v>
      </c>
      <c r="AA2102" s="124">
        <f t="shared" si="1030"/>
        <v>-4.9733570159857905</v>
      </c>
      <c r="AB2102" s="28" t="s">
        <v>10819</v>
      </c>
      <c r="AC2102" s="122">
        <v>699</v>
      </c>
      <c r="AD2102" s="122">
        <v>701</v>
      </c>
      <c r="AE2102" s="123">
        <f t="shared" si="1031"/>
        <v>-2</v>
      </c>
      <c r="AF2102" s="29">
        <f t="shared" si="1032"/>
        <v>-0.28530670470756064</v>
      </c>
      <c r="AG2102" s="28" t="s">
        <v>6467</v>
      </c>
      <c r="AH2102" s="122">
        <v>262</v>
      </c>
      <c r="AI2102" s="122">
        <v>262</v>
      </c>
      <c r="AJ2102" s="123">
        <f t="shared" si="1033"/>
        <v>0</v>
      </c>
      <c r="AK2102" s="124">
        <f t="shared" si="1034"/>
        <v>0</v>
      </c>
      <c r="AL2102" s="28" t="s">
        <v>10820</v>
      </c>
      <c r="AM2102" s="122">
        <v>190</v>
      </c>
      <c r="AN2102" s="122">
        <v>196</v>
      </c>
      <c r="AO2102" s="123">
        <f t="shared" si="1035"/>
        <v>-6</v>
      </c>
      <c r="AP2102" s="29">
        <f t="shared" si="1036"/>
        <v>-3.0612244897959182</v>
      </c>
      <c r="AQ2102" s="28" t="s">
        <v>7354</v>
      </c>
      <c r="AR2102" s="122">
        <v>185</v>
      </c>
      <c r="AS2102" s="122">
        <v>189</v>
      </c>
      <c r="AT2102" s="123">
        <f t="shared" si="1037"/>
        <v>-4</v>
      </c>
      <c r="AU2102" s="124">
        <f t="shared" si="1038"/>
        <v>-2.1164021164021163</v>
      </c>
      <c r="AV2102" s="9" t="s">
        <v>12531</v>
      </c>
      <c r="AX2102" s="129"/>
      <c r="AY2102" s="139"/>
      <c r="AZ2102" s="139"/>
    </row>
    <row r="2103" spans="3:52" ht="50" customHeight="1">
      <c r="C2103" s="52" t="s">
        <v>6319</v>
      </c>
      <c r="D2103" s="130" t="s">
        <v>4827</v>
      </c>
      <c r="E2103" s="131" t="s">
        <v>6376</v>
      </c>
      <c r="F2103" s="132" t="s">
        <v>4828</v>
      </c>
      <c r="G2103" s="125">
        <v>4028.5</v>
      </c>
      <c r="H2103" s="122">
        <v>4029.6289999999999</v>
      </c>
      <c r="I2103" s="123">
        <f t="shared" si="1025"/>
        <v>-1.1289999999999054</v>
      </c>
      <c r="J2103" s="124">
        <f t="shared" si="1026"/>
        <v>-2.8017467613021086E-2</v>
      </c>
      <c r="K2103" s="125">
        <v>2055.5430000000001</v>
      </c>
      <c r="L2103" s="122">
        <v>2213.7950000000001</v>
      </c>
      <c r="M2103" s="123">
        <f t="shared" si="1027"/>
        <v>-158.25199999999995</v>
      </c>
      <c r="N2103" s="124">
        <f t="shared" si="1011"/>
        <v>-7.1484487046000176</v>
      </c>
      <c r="O2103" s="125">
        <v>256.60399999999998</v>
      </c>
      <c r="P2103" s="122">
        <v>256.39100000000002</v>
      </c>
      <c r="Q2103" s="123">
        <f t="shared" si="1028"/>
        <v>0.21299999999996544</v>
      </c>
      <c r="R2103" s="124">
        <f t="shared" si="1012"/>
        <v>8.3076239025537332E-2</v>
      </c>
      <c r="S2103" s="125">
        <v>1716.3530000000001</v>
      </c>
      <c r="T2103" s="122">
        <v>1559.443</v>
      </c>
      <c r="U2103" s="123">
        <f t="shared" si="1013"/>
        <v>156.91000000000008</v>
      </c>
      <c r="V2103" s="124">
        <f t="shared" si="1014"/>
        <v>10.061925956896154</v>
      </c>
      <c r="W2103" s="121" t="s">
        <v>10821</v>
      </c>
      <c r="X2103" s="122">
        <v>839</v>
      </c>
      <c r="Y2103" s="122">
        <v>685</v>
      </c>
      <c r="Z2103" s="123">
        <f t="shared" si="1029"/>
        <v>154</v>
      </c>
      <c r="AA2103" s="124">
        <f t="shared" si="1030"/>
        <v>22.481751824817518</v>
      </c>
      <c r="AB2103" s="28" t="s">
        <v>7333</v>
      </c>
      <c r="AC2103" s="122">
        <v>364</v>
      </c>
      <c r="AD2103" s="122">
        <v>364</v>
      </c>
      <c r="AE2103" s="123">
        <f t="shared" si="1031"/>
        <v>0</v>
      </c>
      <c r="AF2103" s="29">
        <f t="shared" si="1032"/>
        <v>0</v>
      </c>
      <c r="AG2103" s="28" t="s">
        <v>7336</v>
      </c>
      <c r="AH2103" s="122">
        <v>304</v>
      </c>
      <c r="AI2103" s="122">
        <v>304</v>
      </c>
      <c r="AJ2103" s="123">
        <f t="shared" si="1033"/>
        <v>0</v>
      </c>
      <c r="AK2103" s="124">
        <f t="shared" si="1034"/>
        <v>0</v>
      </c>
      <c r="AL2103" s="28" t="s">
        <v>10822</v>
      </c>
      <c r="AM2103" s="122">
        <v>94</v>
      </c>
      <c r="AN2103" s="122">
        <v>92</v>
      </c>
      <c r="AO2103" s="123">
        <f t="shared" si="1035"/>
        <v>2</v>
      </c>
      <c r="AP2103" s="29">
        <f t="shared" si="1036"/>
        <v>2.1739130434782608</v>
      </c>
      <c r="AQ2103" s="28" t="s">
        <v>10823</v>
      </c>
      <c r="AR2103" s="122">
        <v>60</v>
      </c>
      <c r="AS2103" s="122">
        <v>60</v>
      </c>
      <c r="AT2103" s="123">
        <f t="shared" si="1037"/>
        <v>0</v>
      </c>
      <c r="AU2103" s="124">
        <f t="shared" si="1038"/>
        <v>0</v>
      </c>
      <c r="AV2103" s="9" t="s">
        <v>12532</v>
      </c>
      <c r="AX2103" s="129"/>
      <c r="AY2103" s="139"/>
      <c r="AZ2103" s="139"/>
    </row>
    <row r="2104" spans="3:52" ht="50" customHeight="1">
      <c r="C2104" s="52" t="s">
        <v>6319</v>
      </c>
      <c r="D2104" s="106" t="s">
        <v>4829</v>
      </c>
      <c r="E2104" s="131" t="s">
        <v>6376</v>
      </c>
      <c r="F2104" s="108" t="s">
        <v>4830</v>
      </c>
      <c r="G2104" s="125">
        <v>2169.5</v>
      </c>
      <c r="H2104" s="122">
        <v>2477.4</v>
      </c>
      <c r="I2104" s="123">
        <f t="shared" si="1025"/>
        <v>-307.90000000000009</v>
      </c>
      <c r="J2104" s="124">
        <f t="shared" si="1026"/>
        <v>-12.428352304835718</v>
      </c>
      <c r="K2104" s="125">
        <v>974.1</v>
      </c>
      <c r="L2104" s="122">
        <v>1168.9000000000001</v>
      </c>
      <c r="M2104" s="123">
        <f t="shared" si="1027"/>
        <v>-194.80000000000007</v>
      </c>
      <c r="N2104" s="124">
        <f t="shared" si="1011"/>
        <v>-16.665240824706995</v>
      </c>
      <c r="O2104" s="125">
        <v>174</v>
      </c>
      <c r="P2104" s="122">
        <v>197.8</v>
      </c>
      <c r="Q2104" s="123">
        <f t="shared" si="1028"/>
        <v>-23.800000000000011</v>
      </c>
      <c r="R2104" s="124">
        <f t="shared" si="1012"/>
        <v>-12.032355915065727</v>
      </c>
      <c r="S2104" s="125">
        <v>1021.4</v>
      </c>
      <c r="T2104" s="122">
        <v>1110.7</v>
      </c>
      <c r="U2104" s="123">
        <f t="shared" si="1013"/>
        <v>-89.300000000000068</v>
      </c>
      <c r="V2104" s="124">
        <f t="shared" si="1014"/>
        <v>-8.0399747906725558</v>
      </c>
      <c r="W2104" s="121" t="s">
        <v>7346</v>
      </c>
      <c r="X2104" s="122">
        <v>384</v>
      </c>
      <c r="Y2104" s="122">
        <v>460</v>
      </c>
      <c r="Z2104" s="123">
        <f t="shared" si="1029"/>
        <v>-76</v>
      </c>
      <c r="AA2104" s="124">
        <f t="shared" si="1030"/>
        <v>-16.521739130434781</v>
      </c>
      <c r="AB2104" s="28" t="s">
        <v>10824</v>
      </c>
      <c r="AC2104" s="122">
        <v>187</v>
      </c>
      <c r="AD2104" s="122">
        <v>197</v>
      </c>
      <c r="AE2104" s="123">
        <f t="shared" si="1031"/>
        <v>-10</v>
      </c>
      <c r="AF2104" s="29">
        <f t="shared" si="1032"/>
        <v>-5.0761421319796955</v>
      </c>
      <c r="AG2104" s="28" t="s">
        <v>6930</v>
      </c>
      <c r="AH2104" s="122">
        <v>135</v>
      </c>
      <c r="AI2104" s="122">
        <v>135</v>
      </c>
      <c r="AJ2104" s="123">
        <f t="shared" si="1033"/>
        <v>0</v>
      </c>
      <c r="AK2104" s="124">
        <f t="shared" si="1034"/>
        <v>0</v>
      </c>
      <c r="AL2104" s="28" t="s">
        <v>10825</v>
      </c>
      <c r="AM2104" s="122">
        <v>117</v>
      </c>
      <c r="AN2104" s="122">
        <v>66</v>
      </c>
      <c r="AO2104" s="123">
        <f t="shared" si="1035"/>
        <v>51</v>
      </c>
      <c r="AP2104" s="29">
        <f t="shared" si="1036"/>
        <v>77.272727272727266</v>
      </c>
      <c r="AQ2104" s="28" t="s">
        <v>10826</v>
      </c>
      <c r="AR2104" s="122">
        <v>115</v>
      </c>
      <c r="AS2104" s="122">
        <v>158</v>
      </c>
      <c r="AT2104" s="123">
        <f t="shared" si="1037"/>
        <v>-43</v>
      </c>
      <c r="AU2104" s="124">
        <f t="shared" si="1038"/>
        <v>-27.215189873417721</v>
      </c>
      <c r="AV2104" s="9" t="s">
        <v>12533</v>
      </c>
      <c r="AX2104" s="129"/>
      <c r="AY2104" s="139"/>
      <c r="AZ2104" s="139"/>
    </row>
    <row r="2105" spans="3:52" ht="50" customHeight="1">
      <c r="C2105" s="52" t="s">
        <v>6319</v>
      </c>
      <c r="D2105" s="106" t="s">
        <v>4831</v>
      </c>
      <c r="E2105" s="131" t="s">
        <v>6376</v>
      </c>
      <c r="F2105" s="108" t="s">
        <v>4832</v>
      </c>
      <c r="G2105" s="125">
        <v>2702.663</v>
      </c>
      <c r="H2105" s="122">
        <v>2553.377</v>
      </c>
      <c r="I2105" s="123">
        <f t="shared" si="1025"/>
        <v>149.28600000000006</v>
      </c>
      <c r="J2105" s="124">
        <f t="shared" si="1026"/>
        <v>5.8466101950475808</v>
      </c>
      <c r="K2105" s="125">
        <v>1766.8430000000001</v>
      </c>
      <c r="L2105" s="122">
        <v>1597.7650000000001</v>
      </c>
      <c r="M2105" s="123">
        <f t="shared" si="1027"/>
        <v>169.07799999999997</v>
      </c>
      <c r="N2105" s="124">
        <f t="shared" si="1011"/>
        <v>10.582156950490214</v>
      </c>
      <c r="O2105" s="125">
        <v>237.23099999999999</v>
      </c>
      <c r="P2105" s="122">
        <v>236.86199999999999</v>
      </c>
      <c r="Q2105" s="123">
        <f t="shared" si="1028"/>
        <v>0.36899999999999977</v>
      </c>
      <c r="R2105" s="124">
        <f t="shared" si="1012"/>
        <v>0.15578691389923235</v>
      </c>
      <c r="S2105" s="125">
        <v>698.58900000000006</v>
      </c>
      <c r="T2105" s="122">
        <v>718.75</v>
      </c>
      <c r="U2105" s="123">
        <f t="shared" si="1013"/>
        <v>-20.160999999999945</v>
      </c>
      <c r="V2105" s="124">
        <f t="shared" si="1014"/>
        <v>-2.805008695652166</v>
      </c>
      <c r="W2105" s="121" t="s">
        <v>10827</v>
      </c>
      <c r="X2105" s="122">
        <v>207</v>
      </c>
      <c r="Y2105" s="122">
        <v>222</v>
      </c>
      <c r="Z2105" s="123">
        <f t="shared" si="1029"/>
        <v>-15</v>
      </c>
      <c r="AA2105" s="124">
        <f t="shared" si="1030"/>
        <v>-6.756756756756757</v>
      </c>
      <c r="AB2105" s="28" t="s">
        <v>10828</v>
      </c>
      <c r="AC2105" s="122">
        <v>150</v>
      </c>
      <c r="AD2105" s="122">
        <v>150</v>
      </c>
      <c r="AE2105" s="123">
        <f t="shared" si="1031"/>
        <v>0</v>
      </c>
      <c r="AF2105" s="29">
        <f t="shared" si="1032"/>
        <v>0</v>
      </c>
      <c r="AG2105" s="28" t="s">
        <v>10829</v>
      </c>
      <c r="AH2105" s="122">
        <v>119</v>
      </c>
      <c r="AI2105" s="122">
        <v>113</v>
      </c>
      <c r="AJ2105" s="123">
        <f t="shared" si="1033"/>
        <v>6</v>
      </c>
      <c r="AK2105" s="124">
        <f t="shared" si="1034"/>
        <v>5.3097345132743365</v>
      </c>
      <c r="AL2105" s="28" t="s">
        <v>10830</v>
      </c>
      <c r="AM2105" s="122">
        <v>117</v>
      </c>
      <c r="AN2105" s="122">
        <v>117</v>
      </c>
      <c r="AO2105" s="123">
        <f t="shared" si="1035"/>
        <v>0</v>
      </c>
      <c r="AP2105" s="29">
        <f t="shared" si="1036"/>
        <v>0</v>
      </c>
      <c r="AQ2105" s="28" t="s">
        <v>10831</v>
      </c>
      <c r="AR2105" s="122">
        <v>30</v>
      </c>
      <c r="AS2105" s="122">
        <v>18</v>
      </c>
      <c r="AT2105" s="123">
        <f t="shared" si="1037"/>
        <v>12</v>
      </c>
      <c r="AU2105" s="124">
        <f t="shared" si="1038"/>
        <v>66.666666666666657</v>
      </c>
      <c r="AV2105" s="9" t="s">
        <v>11925</v>
      </c>
      <c r="AX2105" s="129"/>
      <c r="AY2105" s="139"/>
      <c r="AZ2105" s="139"/>
    </row>
    <row r="2106" spans="3:52" ht="50" customHeight="1">
      <c r="C2106" s="52" t="s">
        <v>6319</v>
      </c>
      <c r="D2106" s="130" t="s">
        <v>4833</v>
      </c>
      <c r="E2106" s="131" t="s">
        <v>6376</v>
      </c>
      <c r="F2106" s="132" t="s">
        <v>4834</v>
      </c>
      <c r="G2106" s="125">
        <v>7882.5709999999999</v>
      </c>
      <c r="H2106" s="122">
        <v>7195.72</v>
      </c>
      <c r="I2106" s="123">
        <f t="shared" si="1025"/>
        <v>686.85099999999966</v>
      </c>
      <c r="J2106" s="124">
        <f t="shared" si="1026"/>
        <v>9.5452713557503586</v>
      </c>
      <c r="K2106" s="125">
        <v>4743.0150000000003</v>
      </c>
      <c r="L2106" s="122">
        <v>4177.5150000000003</v>
      </c>
      <c r="M2106" s="123">
        <f t="shared" si="1027"/>
        <v>565.5</v>
      </c>
      <c r="N2106" s="124">
        <f t="shared" si="1011"/>
        <v>13.536755702852055</v>
      </c>
      <c r="O2106" s="125">
        <v>770.26</v>
      </c>
      <c r="P2106" s="122">
        <v>747.76</v>
      </c>
      <c r="Q2106" s="123">
        <f t="shared" si="1028"/>
        <v>22.5</v>
      </c>
      <c r="R2106" s="124">
        <f t="shared" si="1012"/>
        <v>3.00898684069755</v>
      </c>
      <c r="S2106" s="125">
        <v>2369.2959999999998</v>
      </c>
      <c r="T2106" s="122">
        <v>2270.4450000000002</v>
      </c>
      <c r="U2106" s="123">
        <f t="shared" si="1013"/>
        <v>98.850999999999658</v>
      </c>
      <c r="V2106" s="124">
        <f t="shared" si="1014"/>
        <v>4.3538161021297439</v>
      </c>
      <c r="W2106" s="121" t="s">
        <v>10832</v>
      </c>
      <c r="X2106" s="122">
        <v>1201</v>
      </c>
      <c r="Y2106" s="122">
        <v>1251</v>
      </c>
      <c r="Z2106" s="123">
        <f t="shared" si="1029"/>
        <v>-50</v>
      </c>
      <c r="AA2106" s="124">
        <f t="shared" si="1030"/>
        <v>-3.9968025579536368</v>
      </c>
      <c r="AB2106" s="28" t="s">
        <v>8446</v>
      </c>
      <c r="AC2106" s="122">
        <v>341</v>
      </c>
      <c r="AD2106" s="122">
        <v>91</v>
      </c>
      <c r="AE2106" s="123">
        <f t="shared" si="1031"/>
        <v>250</v>
      </c>
      <c r="AF2106" s="29">
        <f t="shared" si="1032"/>
        <v>274.72527472527474</v>
      </c>
      <c r="AG2106" s="28" t="s">
        <v>6962</v>
      </c>
      <c r="AH2106" s="122">
        <v>271</v>
      </c>
      <c r="AI2106" s="122">
        <v>271</v>
      </c>
      <c r="AJ2106" s="123">
        <f t="shared" si="1033"/>
        <v>0</v>
      </c>
      <c r="AK2106" s="124">
        <f t="shared" si="1034"/>
        <v>0</v>
      </c>
      <c r="AL2106" s="28" t="s">
        <v>7432</v>
      </c>
      <c r="AM2106" s="122">
        <v>254</v>
      </c>
      <c r="AN2106" s="122">
        <v>358</v>
      </c>
      <c r="AO2106" s="123">
        <f t="shared" si="1035"/>
        <v>-104</v>
      </c>
      <c r="AP2106" s="29">
        <f t="shared" si="1036"/>
        <v>-29.050279329608941</v>
      </c>
      <c r="AQ2106" s="28" t="s">
        <v>10833</v>
      </c>
      <c r="AR2106" s="122">
        <v>200</v>
      </c>
      <c r="AS2106" s="122">
        <v>199</v>
      </c>
      <c r="AT2106" s="123">
        <f t="shared" si="1037"/>
        <v>1</v>
      </c>
      <c r="AU2106" s="124">
        <f t="shared" si="1038"/>
        <v>0.50251256281407031</v>
      </c>
      <c r="AV2106" s="9" t="s">
        <v>12534</v>
      </c>
      <c r="AX2106" s="129"/>
      <c r="AY2106" s="139"/>
      <c r="AZ2106" s="139"/>
    </row>
    <row r="2107" spans="3:52" ht="50" customHeight="1">
      <c r="C2107" s="52" t="s">
        <v>6319</v>
      </c>
      <c r="D2107" s="130" t="s">
        <v>4835</v>
      </c>
      <c r="E2107" s="131" t="s">
        <v>6376</v>
      </c>
      <c r="F2107" s="132" t="s">
        <v>4836</v>
      </c>
      <c r="G2107" s="125">
        <v>1354.154</v>
      </c>
      <c r="H2107" s="122">
        <v>1452.519</v>
      </c>
      <c r="I2107" s="123">
        <f t="shared" si="1025"/>
        <v>-98.365000000000009</v>
      </c>
      <c r="J2107" s="124">
        <f t="shared" si="1026"/>
        <v>-6.7720284553937002</v>
      </c>
      <c r="K2107" s="125">
        <v>578.15099999999995</v>
      </c>
      <c r="L2107" s="122">
        <v>715.05399999999997</v>
      </c>
      <c r="M2107" s="123">
        <f t="shared" si="1027"/>
        <v>-136.90300000000002</v>
      </c>
      <c r="N2107" s="124">
        <f t="shared" si="1011"/>
        <v>-19.145826748749048</v>
      </c>
      <c r="O2107" s="125">
        <v>0.37</v>
      </c>
      <c r="P2107" s="122">
        <v>0.36899999999999999</v>
      </c>
      <c r="Q2107" s="123">
        <f t="shared" si="1028"/>
        <v>1.0000000000000009E-3</v>
      </c>
      <c r="R2107" s="124">
        <f t="shared" si="1012"/>
        <v>0.27100271002710052</v>
      </c>
      <c r="S2107" s="125">
        <v>775.63300000000004</v>
      </c>
      <c r="T2107" s="122">
        <v>737.096</v>
      </c>
      <c r="U2107" s="123">
        <f t="shared" si="1013"/>
        <v>38.537000000000035</v>
      </c>
      <c r="V2107" s="124">
        <f t="shared" si="1014"/>
        <v>5.2282199333601103</v>
      </c>
      <c r="W2107" s="121" t="s">
        <v>10834</v>
      </c>
      <c r="X2107" s="122">
        <v>388</v>
      </c>
      <c r="Y2107" s="122">
        <v>376</v>
      </c>
      <c r="Z2107" s="123">
        <f t="shared" si="1029"/>
        <v>12</v>
      </c>
      <c r="AA2107" s="124">
        <f t="shared" si="1030"/>
        <v>3.1914893617021276</v>
      </c>
      <c r="AB2107" s="28" t="s">
        <v>10835</v>
      </c>
      <c r="AC2107" s="122">
        <v>102</v>
      </c>
      <c r="AD2107" s="122">
        <v>52</v>
      </c>
      <c r="AE2107" s="123">
        <f t="shared" si="1031"/>
        <v>50</v>
      </c>
      <c r="AF2107" s="29">
        <f t="shared" si="1032"/>
        <v>96.15384615384616</v>
      </c>
      <c r="AG2107" s="28" t="s">
        <v>10836</v>
      </c>
      <c r="AH2107" s="122">
        <v>89</v>
      </c>
      <c r="AI2107" s="122">
        <v>119</v>
      </c>
      <c r="AJ2107" s="123">
        <f t="shared" si="1033"/>
        <v>-30</v>
      </c>
      <c r="AK2107" s="124">
        <f t="shared" si="1034"/>
        <v>-25.210084033613445</v>
      </c>
      <c r="AL2107" s="28" t="s">
        <v>10837</v>
      </c>
      <c r="AM2107" s="122">
        <v>77</v>
      </c>
      <c r="AN2107" s="122">
        <v>77</v>
      </c>
      <c r="AO2107" s="123">
        <f t="shared" si="1035"/>
        <v>0</v>
      </c>
      <c r="AP2107" s="29">
        <f t="shared" si="1036"/>
        <v>0</v>
      </c>
      <c r="AQ2107" s="28" t="s">
        <v>10838</v>
      </c>
      <c r="AR2107" s="122">
        <v>55</v>
      </c>
      <c r="AS2107" s="122">
        <v>55</v>
      </c>
      <c r="AT2107" s="123">
        <f t="shared" si="1037"/>
        <v>0</v>
      </c>
      <c r="AU2107" s="124">
        <f t="shared" si="1038"/>
        <v>0</v>
      </c>
      <c r="AV2107" s="9" t="s">
        <v>12535</v>
      </c>
      <c r="AX2107" s="129"/>
      <c r="AY2107" s="139"/>
      <c r="AZ2107" s="139"/>
    </row>
    <row r="2108" spans="3:52" ht="50" customHeight="1">
      <c r="C2108" s="52" t="s">
        <v>6319</v>
      </c>
      <c r="D2108" s="130" t="s">
        <v>4837</v>
      </c>
      <c r="E2108" s="131" t="s">
        <v>6376</v>
      </c>
      <c r="F2108" s="132" t="s">
        <v>4838</v>
      </c>
      <c r="G2108" s="125">
        <v>2311.4839999999999</v>
      </c>
      <c r="H2108" s="122">
        <v>2251.9259999999999</v>
      </c>
      <c r="I2108" s="123">
        <f t="shared" si="1025"/>
        <v>59.557999999999993</v>
      </c>
      <c r="J2108" s="124">
        <f t="shared" si="1026"/>
        <v>2.6447583091096241</v>
      </c>
      <c r="K2108" s="125">
        <v>1936.52</v>
      </c>
      <c r="L2108" s="122">
        <v>1886.4190000000001</v>
      </c>
      <c r="M2108" s="123">
        <f t="shared" si="1027"/>
        <v>50.100999999999885</v>
      </c>
      <c r="N2108" s="124">
        <f t="shared" si="1011"/>
        <v>2.6558786780667436</v>
      </c>
      <c r="O2108" s="125">
        <v>20.268999999999998</v>
      </c>
      <c r="P2108" s="122">
        <v>20.268000000000001</v>
      </c>
      <c r="Q2108" s="123">
        <f t="shared" si="1028"/>
        <v>9.9999999999766942E-4</v>
      </c>
      <c r="R2108" s="124">
        <f t="shared" si="1012"/>
        <v>4.9338859285458329E-3</v>
      </c>
      <c r="S2108" s="125">
        <v>354.69499999999999</v>
      </c>
      <c r="T2108" s="122">
        <v>345.23899999999998</v>
      </c>
      <c r="U2108" s="123">
        <f t="shared" si="1013"/>
        <v>9.4560000000000173</v>
      </c>
      <c r="V2108" s="124">
        <f t="shared" si="1014"/>
        <v>2.7389721323488998</v>
      </c>
      <c r="W2108" s="121" t="s">
        <v>6988</v>
      </c>
      <c r="X2108" s="122">
        <v>140</v>
      </c>
      <c r="Y2108" s="122">
        <v>120</v>
      </c>
      <c r="Z2108" s="123">
        <f t="shared" si="1029"/>
        <v>20</v>
      </c>
      <c r="AA2108" s="124">
        <f t="shared" si="1030"/>
        <v>16.666666666666664</v>
      </c>
      <c r="AB2108" s="28" t="s">
        <v>6919</v>
      </c>
      <c r="AC2108" s="122">
        <v>107</v>
      </c>
      <c r="AD2108" s="122">
        <v>111</v>
      </c>
      <c r="AE2108" s="123">
        <f t="shared" si="1031"/>
        <v>-4</v>
      </c>
      <c r="AF2108" s="29">
        <f t="shared" si="1032"/>
        <v>-3.6036036036036037</v>
      </c>
      <c r="AG2108" s="28" t="s">
        <v>10839</v>
      </c>
      <c r="AH2108" s="122">
        <v>47</v>
      </c>
      <c r="AI2108" s="122">
        <v>47</v>
      </c>
      <c r="AJ2108" s="123">
        <f t="shared" si="1033"/>
        <v>0</v>
      </c>
      <c r="AK2108" s="124">
        <f t="shared" si="1034"/>
        <v>0</v>
      </c>
      <c r="AL2108" s="28" t="s">
        <v>6467</v>
      </c>
      <c r="AM2108" s="122">
        <v>29</v>
      </c>
      <c r="AN2108" s="122">
        <v>29</v>
      </c>
      <c r="AO2108" s="123">
        <f t="shared" si="1035"/>
        <v>0</v>
      </c>
      <c r="AP2108" s="29">
        <f t="shared" si="1036"/>
        <v>0</v>
      </c>
      <c r="AQ2108" s="28" t="s">
        <v>6948</v>
      </c>
      <c r="AR2108" s="122">
        <v>17</v>
      </c>
      <c r="AS2108" s="122">
        <v>20</v>
      </c>
      <c r="AT2108" s="123">
        <f t="shared" si="1037"/>
        <v>-3</v>
      </c>
      <c r="AU2108" s="124">
        <f t="shared" si="1038"/>
        <v>-15</v>
      </c>
      <c r="AV2108" s="9" t="s">
        <v>12536</v>
      </c>
      <c r="AX2108" s="129"/>
      <c r="AY2108" s="139"/>
      <c r="AZ2108" s="139"/>
    </row>
    <row r="2109" spans="3:52" ht="50" customHeight="1">
      <c r="C2109" s="52" t="s">
        <v>6319</v>
      </c>
      <c r="D2109" s="130" t="s">
        <v>4839</v>
      </c>
      <c r="E2109" s="131" t="s">
        <v>6376</v>
      </c>
      <c r="F2109" s="132" t="s">
        <v>4840</v>
      </c>
      <c r="G2109" s="125">
        <v>6556.2669999999998</v>
      </c>
      <c r="H2109" s="122">
        <v>7193.7020000000002</v>
      </c>
      <c r="I2109" s="123">
        <f t="shared" si="1025"/>
        <v>-637.4350000000004</v>
      </c>
      <c r="J2109" s="124">
        <f t="shared" si="1026"/>
        <v>-8.8610148154594164</v>
      </c>
      <c r="K2109" s="125">
        <v>2960.0160000000001</v>
      </c>
      <c r="L2109" s="122">
        <v>2946.1120000000001</v>
      </c>
      <c r="M2109" s="123">
        <f t="shared" si="1027"/>
        <v>13.903999999999996</v>
      </c>
      <c r="N2109" s="124">
        <f t="shared" si="1011"/>
        <v>0.4719440401451131</v>
      </c>
      <c r="O2109" s="125">
        <v>705.09799999999996</v>
      </c>
      <c r="P2109" s="122">
        <v>1202.9580000000001</v>
      </c>
      <c r="Q2109" s="123">
        <f t="shared" si="1028"/>
        <v>-497.86000000000013</v>
      </c>
      <c r="R2109" s="124">
        <f t="shared" si="1012"/>
        <v>-41.386316064235004</v>
      </c>
      <c r="S2109" s="125">
        <v>2891.1529999999998</v>
      </c>
      <c r="T2109" s="122">
        <v>3044.6320000000001</v>
      </c>
      <c r="U2109" s="123">
        <f t="shared" si="1013"/>
        <v>-153.47900000000027</v>
      </c>
      <c r="V2109" s="124">
        <f t="shared" si="1014"/>
        <v>-5.0409704686806247</v>
      </c>
      <c r="W2109" s="121" t="s">
        <v>10685</v>
      </c>
      <c r="X2109" s="122">
        <v>1112</v>
      </c>
      <c r="Y2109" s="122">
        <v>1130</v>
      </c>
      <c r="Z2109" s="123">
        <f t="shared" si="1029"/>
        <v>-18</v>
      </c>
      <c r="AA2109" s="124">
        <f t="shared" si="1030"/>
        <v>-1.5929203539823009</v>
      </c>
      <c r="AB2109" s="28" t="s">
        <v>6388</v>
      </c>
      <c r="AC2109" s="122">
        <v>1046</v>
      </c>
      <c r="AD2109" s="122">
        <v>1065</v>
      </c>
      <c r="AE2109" s="123">
        <f t="shared" si="1031"/>
        <v>-19</v>
      </c>
      <c r="AF2109" s="29">
        <f t="shared" si="1032"/>
        <v>-1.784037558685446</v>
      </c>
      <c r="AG2109" s="28" t="s">
        <v>6418</v>
      </c>
      <c r="AH2109" s="122">
        <v>525</v>
      </c>
      <c r="AI2109" s="122">
        <v>666</v>
      </c>
      <c r="AJ2109" s="123">
        <f t="shared" si="1033"/>
        <v>-141</v>
      </c>
      <c r="AK2109" s="124">
        <f t="shared" si="1034"/>
        <v>-21.171171171171171</v>
      </c>
      <c r="AL2109" s="28" t="s">
        <v>6654</v>
      </c>
      <c r="AM2109" s="122">
        <v>49</v>
      </c>
      <c r="AN2109" s="122">
        <v>50</v>
      </c>
      <c r="AO2109" s="123">
        <f t="shared" si="1035"/>
        <v>-1</v>
      </c>
      <c r="AP2109" s="29">
        <f t="shared" si="1036"/>
        <v>-2</v>
      </c>
      <c r="AQ2109" s="28" t="s">
        <v>10840</v>
      </c>
      <c r="AR2109" s="122">
        <v>45</v>
      </c>
      <c r="AS2109" s="122">
        <v>44</v>
      </c>
      <c r="AT2109" s="123">
        <f t="shared" si="1037"/>
        <v>1</v>
      </c>
      <c r="AU2109" s="124">
        <f t="shared" si="1038"/>
        <v>2.2727272727272729</v>
      </c>
      <c r="AV2109" s="9" t="s">
        <v>12537</v>
      </c>
      <c r="AX2109" s="129"/>
      <c r="AY2109" s="139"/>
      <c r="AZ2109" s="139"/>
    </row>
    <row r="2110" spans="3:52" ht="50" customHeight="1">
      <c r="C2110" s="52" t="s">
        <v>6320</v>
      </c>
      <c r="D2110" s="130" t="s">
        <v>4841</v>
      </c>
      <c r="E2110" s="131" t="s">
        <v>6376</v>
      </c>
      <c r="F2110" s="132" t="s">
        <v>4842</v>
      </c>
      <c r="G2110" s="125">
        <v>7.9720000000000004</v>
      </c>
      <c r="H2110" s="122">
        <v>6.9720000000000004</v>
      </c>
      <c r="I2110" s="123">
        <f t="shared" si="1025"/>
        <v>1</v>
      </c>
      <c r="J2110" s="124">
        <f t="shared" si="1026"/>
        <v>14.343086632243256</v>
      </c>
      <c r="K2110" s="125">
        <v>7.9720000000000004</v>
      </c>
      <c r="L2110" s="122">
        <v>6.9720000000000004</v>
      </c>
      <c r="M2110" s="123">
        <f t="shared" si="1027"/>
        <v>1</v>
      </c>
      <c r="N2110" s="124">
        <f t="shared" si="1011"/>
        <v>14.343086632243256</v>
      </c>
      <c r="O2110" s="125" t="s">
        <v>11840</v>
      </c>
      <c r="P2110" s="122" t="s">
        <v>11840</v>
      </c>
      <c r="Q2110" s="123" t="s">
        <v>11839</v>
      </c>
      <c r="R2110" s="124" t="s">
        <v>11840</v>
      </c>
      <c r="S2110" s="125" t="s">
        <v>6421</v>
      </c>
      <c r="T2110" s="122" t="s">
        <v>6421</v>
      </c>
      <c r="U2110" s="123" t="s">
        <v>6421</v>
      </c>
      <c r="V2110" s="124" t="s">
        <v>6421</v>
      </c>
      <c r="W2110" s="121" t="s">
        <v>6421</v>
      </c>
      <c r="X2110" s="122" t="s">
        <v>6421</v>
      </c>
      <c r="Y2110" s="122" t="s">
        <v>6421</v>
      </c>
      <c r="Z2110" s="123" t="s">
        <v>6421</v>
      </c>
      <c r="AA2110" s="124" t="s">
        <v>6421</v>
      </c>
      <c r="AB2110" s="28" t="s">
        <v>6421</v>
      </c>
      <c r="AC2110" s="122" t="s">
        <v>6421</v>
      </c>
      <c r="AD2110" s="122" t="s">
        <v>6421</v>
      </c>
      <c r="AE2110" s="123" t="s">
        <v>6421</v>
      </c>
      <c r="AF2110" s="29" t="s">
        <v>6421</v>
      </c>
      <c r="AG2110" s="28" t="s">
        <v>6421</v>
      </c>
      <c r="AH2110" s="122" t="s">
        <v>6421</v>
      </c>
      <c r="AI2110" s="122" t="s">
        <v>6421</v>
      </c>
      <c r="AJ2110" s="123" t="s">
        <v>6421</v>
      </c>
      <c r="AK2110" s="29" t="s">
        <v>6421</v>
      </c>
      <c r="AL2110" s="28" t="s">
        <v>6421</v>
      </c>
      <c r="AM2110" s="122" t="s">
        <v>6421</v>
      </c>
      <c r="AN2110" s="122" t="s">
        <v>6421</v>
      </c>
      <c r="AO2110" s="123" t="s">
        <v>6421</v>
      </c>
      <c r="AP2110" s="29" t="s">
        <v>6421</v>
      </c>
      <c r="AQ2110" s="28" t="s">
        <v>6421</v>
      </c>
      <c r="AR2110" s="122" t="s">
        <v>6421</v>
      </c>
      <c r="AS2110" s="122" t="s">
        <v>6421</v>
      </c>
      <c r="AT2110" s="123" t="s">
        <v>6421</v>
      </c>
      <c r="AU2110" s="29" t="s">
        <v>6421</v>
      </c>
      <c r="AV2110" s="104"/>
      <c r="AX2110" s="129"/>
      <c r="AY2110" s="139"/>
      <c r="AZ2110" s="139"/>
    </row>
    <row r="2111" spans="3:52" ht="50" customHeight="1">
      <c r="C2111" s="52" t="s">
        <v>6320</v>
      </c>
      <c r="D2111" s="130" t="s">
        <v>4843</v>
      </c>
      <c r="E2111" s="131" t="s">
        <v>6376</v>
      </c>
      <c r="F2111" s="132" t="s">
        <v>4844</v>
      </c>
      <c r="G2111" s="125">
        <v>6.1849999999999996</v>
      </c>
      <c r="H2111" s="122">
        <v>5.8849999999999998</v>
      </c>
      <c r="I2111" s="123">
        <f t="shared" si="1025"/>
        <v>0.29999999999999982</v>
      </c>
      <c r="J2111" s="124">
        <f t="shared" si="1026"/>
        <v>5.0977060322854681</v>
      </c>
      <c r="K2111" s="125">
        <v>6.1849999999999996</v>
      </c>
      <c r="L2111" s="122">
        <v>5.8849999999999998</v>
      </c>
      <c r="M2111" s="123">
        <f t="shared" si="1027"/>
        <v>0.29999999999999982</v>
      </c>
      <c r="N2111" s="124">
        <f t="shared" si="1011"/>
        <v>5.0977060322854681</v>
      </c>
      <c r="O2111" s="125" t="s">
        <v>11840</v>
      </c>
      <c r="P2111" s="122" t="s">
        <v>11840</v>
      </c>
      <c r="Q2111" s="123" t="s">
        <v>11839</v>
      </c>
      <c r="R2111" s="124" t="s">
        <v>11840</v>
      </c>
      <c r="S2111" s="125" t="s">
        <v>6421</v>
      </c>
      <c r="T2111" s="122" t="s">
        <v>6421</v>
      </c>
      <c r="U2111" s="123" t="s">
        <v>6421</v>
      </c>
      <c r="V2111" s="124" t="s">
        <v>6421</v>
      </c>
      <c r="W2111" s="121" t="s">
        <v>6421</v>
      </c>
      <c r="X2111" s="122" t="s">
        <v>6421</v>
      </c>
      <c r="Y2111" s="122" t="s">
        <v>6421</v>
      </c>
      <c r="Z2111" s="123" t="s">
        <v>6421</v>
      </c>
      <c r="AA2111" s="124" t="s">
        <v>6421</v>
      </c>
      <c r="AB2111" s="28" t="s">
        <v>6421</v>
      </c>
      <c r="AC2111" s="122" t="s">
        <v>6421</v>
      </c>
      <c r="AD2111" s="122" t="s">
        <v>6421</v>
      </c>
      <c r="AE2111" s="123" t="s">
        <v>6421</v>
      </c>
      <c r="AF2111" s="29" t="s">
        <v>6421</v>
      </c>
      <c r="AG2111" s="28" t="s">
        <v>6421</v>
      </c>
      <c r="AH2111" s="122" t="s">
        <v>6421</v>
      </c>
      <c r="AI2111" s="122" t="s">
        <v>6421</v>
      </c>
      <c r="AJ2111" s="123" t="s">
        <v>6421</v>
      </c>
      <c r="AK2111" s="29" t="s">
        <v>6421</v>
      </c>
      <c r="AL2111" s="28" t="s">
        <v>6421</v>
      </c>
      <c r="AM2111" s="122" t="s">
        <v>6421</v>
      </c>
      <c r="AN2111" s="122" t="s">
        <v>6421</v>
      </c>
      <c r="AO2111" s="123" t="s">
        <v>6421</v>
      </c>
      <c r="AP2111" s="29" t="s">
        <v>6421</v>
      </c>
      <c r="AQ2111" s="28" t="s">
        <v>6421</v>
      </c>
      <c r="AR2111" s="122" t="s">
        <v>6421</v>
      </c>
      <c r="AS2111" s="122" t="s">
        <v>6421</v>
      </c>
      <c r="AT2111" s="123" t="s">
        <v>6421</v>
      </c>
      <c r="AU2111" s="29" t="s">
        <v>6421</v>
      </c>
      <c r="AV2111" s="104"/>
      <c r="AX2111" s="129"/>
      <c r="AY2111" s="139"/>
      <c r="AZ2111" s="139"/>
    </row>
    <row r="2112" spans="3:52" ht="50" customHeight="1">
      <c r="C2112" s="52" t="s">
        <v>6320</v>
      </c>
      <c r="D2112" s="130" t="s">
        <v>4845</v>
      </c>
      <c r="E2112" s="131" t="s">
        <v>6376</v>
      </c>
      <c r="F2112" s="132" t="s">
        <v>4846</v>
      </c>
      <c r="G2112" s="125">
        <v>8</v>
      </c>
      <c r="H2112" s="122">
        <v>7</v>
      </c>
      <c r="I2112" s="123">
        <f t="shared" si="1025"/>
        <v>1</v>
      </c>
      <c r="J2112" s="124">
        <f t="shared" si="1026"/>
        <v>14.285714285714285</v>
      </c>
      <c r="K2112" s="125">
        <v>8</v>
      </c>
      <c r="L2112" s="122">
        <v>7</v>
      </c>
      <c r="M2112" s="123">
        <f t="shared" si="1027"/>
        <v>1</v>
      </c>
      <c r="N2112" s="124">
        <f t="shared" si="1011"/>
        <v>14.285714285714285</v>
      </c>
      <c r="O2112" s="125" t="s">
        <v>11840</v>
      </c>
      <c r="P2112" s="122" t="s">
        <v>11840</v>
      </c>
      <c r="Q2112" s="123" t="s">
        <v>11839</v>
      </c>
      <c r="R2112" s="124" t="s">
        <v>11840</v>
      </c>
      <c r="S2112" s="125" t="s">
        <v>6421</v>
      </c>
      <c r="T2112" s="122" t="s">
        <v>6421</v>
      </c>
      <c r="U2112" s="123" t="s">
        <v>6421</v>
      </c>
      <c r="V2112" s="124" t="s">
        <v>6421</v>
      </c>
      <c r="W2112" s="121" t="s">
        <v>6421</v>
      </c>
      <c r="X2112" s="122" t="s">
        <v>6421</v>
      </c>
      <c r="Y2112" s="122" t="s">
        <v>6421</v>
      </c>
      <c r="Z2112" s="123" t="s">
        <v>6421</v>
      </c>
      <c r="AA2112" s="124" t="s">
        <v>6421</v>
      </c>
      <c r="AB2112" s="28" t="s">
        <v>6421</v>
      </c>
      <c r="AC2112" s="122" t="s">
        <v>6421</v>
      </c>
      <c r="AD2112" s="122" t="s">
        <v>6421</v>
      </c>
      <c r="AE2112" s="123" t="s">
        <v>6421</v>
      </c>
      <c r="AF2112" s="29" t="s">
        <v>6421</v>
      </c>
      <c r="AG2112" s="28" t="s">
        <v>6421</v>
      </c>
      <c r="AH2112" s="122" t="s">
        <v>6421</v>
      </c>
      <c r="AI2112" s="122" t="s">
        <v>6421</v>
      </c>
      <c r="AJ2112" s="123" t="s">
        <v>6421</v>
      </c>
      <c r="AK2112" s="29" t="s">
        <v>6421</v>
      </c>
      <c r="AL2112" s="28" t="s">
        <v>6421</v>
      </c>
      <c r="AM2112" s="122" t="s">
        <v>6421</v>
      </c>
      <c r="AN2112" s="122" t="s">
        <v>6421</v>
      </c>
      <c r="AO2112" s="123" t="s">
        <v>6421</v>
      </c>
      <c r="AP2112" s="29" t="s">
        <v>6421</v>
      </c>
      <c r="AQ2112" s="28" t="s">
        <v>6421</v>
      </c>
      <c r="AR2112" s="122" t="s">
        <v>6421</v>
      </c>
      <c r="AS2112" s="122" t="s">
        <v>6421</v>
      </c>
      <c r="AT2112" s="123" t="s">
        <v>6421</v>
      </c>
      <c r="AU2112" s="29" t="s">
        <v>6421</v>
      </c>
      <c r="AV2112" s="104"/>
      <c r="AX2112" s="129"/>
      <c r="AY2112" s="139"/>
      <c r="AZ2112" s="139"/>
    </row>
    <row r="2113" spans="3:52" ht="50" customHeight="1">
      <c r="C2113" s="52" t="s">
        <v>6320</v>
      </c>
      <c r="D2113" s="106" t="s">
        <v>4851</v>
      </c>
      <c r="E2113" s="131" t="s">
        <v>6376</v>
      </c>
      <c r="F2113" s="108" t="s">
        <v>4852</v>
      </c>
      <c r="G2113" s="125">
        <v>6981.12</v>
      </c>
      <c r="H2113" s="122">
        <v>6099.21</v>
      </c>
      <c r="I2113" s="123">
        <f t="shared" si="1025"/>
        <v>881.90999999999985</v>
      </c>
      <c r="J2113" s="124">
        <f t="shared" si="1026"/>
        <v>14.459413596187046</v>
      </c>
      <c r="K2113" s="125" t="s">
        <v>11904</v>
      </c>
      <c r="L2113" s="122" t="s">
        <v>11904</v>
      </c>
      <c r="M2113" s="123" t="s">
        <v>11837</v>
      </c>
      <c r="N2113" s="124" t="s">
        <v>11837</v>
      </c>
      <c r="O2113" s="125" t="s">
        <v>11840</v>
      </c>
      <c r="P2113" s="122" t="s">
        <v>11840</v>
      </c>
      <c r="Q2113" s="123" t="s">
        <v>11839</v>
      </c>
      <c r="R2113" s="124" t="s">
        <v>11840</v>
      </c>
      <c r="S2113" s="125">
        <v>6981.12</v>
      </c>
      <c r="T2113" s="122">
        <v>6099.21</v>
      </c>
      <c r="U2113" s="123">
        <f t="shared" si="1013"/>
        <v>881.90999999999985</v>
      </c>
      <c r="V2113" s="124">
        <f t="shared" si="1014"/>
        <v>14.459413596187046</v>
      </c>
      <c r="W2113" s="121" t="s">
        <v>6931</v>
      </c>
      <c r="X2113" s="122">
        <v>6524</v>
      </c>
      <c r="Y2113" s="122">
        <v>5645</v>
      </c>
      <c r="Z2113" s="123">
        <f t="shared" si="1029"/>
        <v>879</v>
      </c>
      <c r="AA2113" s="124">
        <f t="shared" si="1030"/>
        <v>15.571302037201063</v>
      </c>
      <c r="AB2113" s="28" t="s">
        <v>10841</v>
      </c>
      <c r="AC2113" s="122">
        <v>209</v>
      </c>
      <c r="AD2113" s="122">
        <v>214</v>
      </c>
      <c r="AE2113" s="123">
        <f t="shared" si="1031"/>
        <v>-5</v>
      </c>
      <c r="AF2113" s="29">
        <f t="shared" si="1032"/>
        <v>-2.3364485981308412</v>
      </c>
      <c r="AG2113" s="28" t="s">
        <v>10842</v>
      </c>
      <c r="AH2113" s="122">
        <v>181</v>
      </c>
      <c r="AI2113" s="122">
        <v>174</v>
      </c>
      <c r="AJ2113" s="123">
        <f t="shared" si="1033"/>
        <v>7</v>
      </c>
      <c r="AK2113" s="124">
        <f t="shared" si="1034"/>
        <v>4.0229885057471266</v>
      </c>
      <c r="AL2113" s="28" t="s">
        <v>7679</v>
      </c>
      <c r="AM2113" s="122">
        <v>67</v>
      </c>
      <c r="AN2113" s="122">
        <v>67</v>
      </c>
      <c r="AO2113" s="123">
        <f t="shared" si="1035"/>
        <v>0</v>
      </c>
      <c r="AP2113" s="29">
        <f t="shared" si="1036"/>
        <v>0</v>
      </c>
      <c r="AQ2113" s="28" t="s">
        <v>6421</v>
      </c>
      <c r="AR2113" s="122" t="s">
        <v>6421</v>
      </c>
      <c r="AS2113" s="122" t="s">
        <v>6421</v>
      </c>
      <c r="AT2113" s="123" t="s">
        <v>6421</v>
      </c>
      <c r="AU2113" s="124" t="s">
        <v>6421</v>
      </c>
      <c r="AV2113" s="104"/>
      <c r="AX2113" s="129"/>
      <c r="AY2113" s="139"/>
      <c r="AZ2113" s="139"/>
    </row>
    <row r="2114" spans="3:52" ht="50" customHeight="1">
      <c r="C2114" s="52" t="s">
        <v>6320</v>
      </c>
      <c r="D2114" s="130" t="s">
        <v>4853</v>
      </c>
      <c r="E2114" s="131" t="s">
        <v>6376</v>
      </c>
      <c r="F2114" s="132" t="s">
        <v>4854</v>
      </c>
      <c r="G2114" s="125">
        <v>53.122999999999998</v>
      </c>
      <c r="H2114" s="122">
        <v>49.311</v>
      </c>
      <c r="I2114" s="123">
        <f t="shared" si="1025"/>
        <v>3.8119999999999976</v>
      </c>
      <c r="J2114" s="124">
        <f t="shared" si="1026"/>
        <v>7.7305266573381148</v>
      </c>
      <c r="K2114" s="125">
        <v>6.6379999999999999</v>
      </c>
      <c r="L2114" s="122">
        <v>6.6319999999999997</v>
      </c>
      <c r="M2114" s="123">
        <f t="shared" si="1027"/>
        <v>6.0000000000002274E-3</v>
      </c>
      <c r="N2114" s="124">
        <f t="shared" si="1011"/>
        <v>9.047044632087195E-2</v>
      </c>
      <c r="O2114" s="125" t="s">
        <v>11840</v>
      </c>
      <c r="P2114" s="122" t="s">
        <v>11840</v>
      </c>
      <c r="Q2114" s="123" t="s">
        <v>11839</v>
      </c>
      <c r="R2114" s="124" t="s">
        <v>11840</v>
      </c>
      <c r="S2114" s="125">
        <v>46.484999999999999</v>
      </c>
      <c r="T2114" s="122">
        <v>42.679000000000002</v>
      </c>
      <c r="U2114" s="123">
        <f t="shared" si="1013"/>
        <v>3.8059999999999974</v>
      </c>
      <c r="V2114" s="124">
        <f t="shared" si="1014"/>
        <v>8.9177347173082726</v>
      </c>
      <c r="W2114" s="121" t="s">
        <v>7049</v>
      </c>
      <c r="X2114" s="122">
        <v>46</v>
      </c>
      <c r="Y2114" s="122">
        <v>43</v>
      </c>
      <c r="Z2114" s="123">
        <f t="shared" si="1029"/>
        <v>3</v>
      </c>
      <c r="AA2114" s="124">
        <f t="shared" si="1030"/>
        <v>6.9767441860465116</v>
      </c>
      <c r="AB2114" s="28" t="s">
        <v>6421</v>
      </c>
      <c r="AC2114" s="122" t="s">
        <v>6421</v>
      </c>
      <c r="AD2114" s="122" t="s">
        <v>6421</v>
      </c>
      <c r="AE2114" s="123" t="s">
        <v>6421</v>
      </c>
      <c r="AF2114" s="29" t="s">
        <v>6421</v>
      </c>
      <c r="AG2114" s="28" t="s">
        <v>6421</v>
      </c>
      <c r="AH2114" s="122" t="s">
        <v>6421</v>
      </c>
      <c r="AI2114" s="122" t="s">
        <v>6421</v>
      </c>
      <c r="AJ2114" s="123" t="s">
        <v>6421</v>
      </c>
      <c r="AK2114" s="29" t="s">
        <v>6421</v>
      </c>
      <c r="AL2114" s="28" t="s">
        <v>6421</v>
      </c>
      <c r="AM2114" s="122" t="s">
        <v>6421</v>
      </c>
      <c r="AN2114" s="122" t="s">
        <v>6421</v>
      </c>
      <c r="AO2114" s="123" t="s">
        <v>6421</v>
      </c>
      <c r="AP2114" s="29" t="s">
        <v>6421</v>
      </c>
      <c r="AQ2114" s="28" t="s">
        <v>6421</v>
      </c>
      <c r="AR2114" s="122" t="s">
        <v>6421</v>
      </c>
      <c r="AS2114" s="122" t="s">
        <v>6421</v>
      </c>
      <c r="AT2114" s="123" t="s">
        <v>6421</v>
      </c>
      <c r="AU2114" s="29" t="s">
        <v>6421</v>
      </c>
      <c r="AV2114" s="104"/>
      <c r="AX2114" s="129"/>
      <c r="AY2114" s="139"/>
      <c r="AZ2114" s="139"/>
    </row>
    <row r="2115" spans="3:52" ht="50" customHeight="1">
      <c r="C2115" s="52" t="s">
        <v>6320</v>
      </c>
      <c r="D2115" s="130" t="s">
        <v>4855</v>
      </c>
      <c r="E2115" s="131" t="s">
        <v>6376</v>
      </c>
      <c r="F2115" s="132" t="s">
        <v>4856</v>
      </c>
      <c r="G2115" s="125">
        <v>1361.653</v>
      </c>
      <c r="H2115" s="122">
        <v>1412.3820000000001</v>
      </c>
      <c r="I2115" s="123">
        <f t="shared" si="1025"/>
        <v>-50.729000000000042</v>
      </c>
      <c r="J2115" s="124">
        <f t="shared" si="1026"/>
        <v>-3.5917336811146021</v>
      </c>
      <c r="K2115" s="125">
        <v>361.65300000000002</v>
      </c>
      <c r="L2115" s="122">
        <v>412.38200000000001</v>
      </c>
      <c r="M2115" s="123">
        <f t="shared" si="1027"/>
        <v>-50.728999999999985</v>
      </c>
      <c r="N2115" s="124">
        <f t="shared" si="1011"/>
        <v>-12.301458356572301</v>
      </c>
      <c r="O2115" s="125" t="s">
        <v>11840</v>
      </c>
      <c r="P2115" s="122" t="s">
        <v>11840</v>
      </c>
      <c r="Q2115" s="123" t="s">
        <v>11839</v>
      </c>
      <c r="R2115" s="124" t="s">
        <v>11840</v>
      </c>
      <c r="S2115" s="125">
        <v>1000</v>
      </c>
      <c r="T2115" s="122">
        <v>1000</v>
      </c>
      <c r="U2115" s="123">
        <f t="shared" si="1013"/>
        <v>0</v>
      </c>
      <c r="V2115" s="124">
        <f t="shared" si="1014"/>
        <v>0</v>
      </c>
      <c r="W2115" s="121" t="s">
        <v>10843</v>
      </c>
      <c r="X2115" s="122">
        <v>1000</v>
      </c>
      <c r="Y2115" s="122">
        <v>1000</v>
      </c>
      <c r="Z2115" s="123">
        <f t="shared" si="1029"/>
        <v>0</v>
      </c>
      <c r="AA2115" s="124">
        <f t="shared" si="1030"/>
        <v>0</v>
      </c>
      <c r="AB2115" s="28" t="s">
        <v>6421</v>
      </c>
      <c r="AC2115" s="122" t="s">
        <v>6421</v>
      </c>
      <c r="AD2115" s="122" t="s">
        <v>6421</v>
      </c>
      <c r="AE2115" s="123" t="s">
        <v>6421</v>
      </c>
      <c r="AF2115" s="29" t="s">
        <v>6421</v>
      </c>
      <c r="AG2115" s="28" t="s">
        <v>6421</v>
      </c>
      <c r="AH2115" s="122" t="s">
        <v>6421</v>
      </c>
      <c r="AI2115" s="122" t="s">
        <v>6421</v>
      </c>
      <c r="AJ2115" s="123" t="s">
        <v>6421</v>
      </c>
      <c r="AK2115" s="29" t="s">
        <v>6421</v>
      </c>
      <c r="AL2115" s="28" t="s">
        <v>6421</v>
      </c>
      <c r="AM2115" s="122" t="s">
        <v>6421</v>
      </c>
      <c r="AN2115" s="122" t="s">
        <v>6421</v>
      </c>
      <c r="AO2115" s="123" t="s">
        <v>6421</v>
      </c>
      <c r="AP2115" s="29" t="s">
        <v>6421</v>
      </c>
      <c r="AQ2115" s="28" t="s">
        <v>6421</v>
      </c>
      <c r="AR2115" s="122" t="s">
        <v>6421</v>
      </c>
      <c r="AS2115" s="122" t="s">
        <v>6421</v>
      </c>
      <c r="AT2115" s="123" t="s">
        <v>6421</v>
      </c>
      <c r="AU2115" s="29" t="s">
        <v>6421</v>
      </c>
      <c r="AV2115" s="104"/>
      <c r="AX2115" s="129"/>
      <c r="AY2115" s="139"/>
      <c r="AZ2115" s="139"/>
    </row>
    <row r="2116" spans="3:52" ht="50" customHeight="1">
      <c r="C2116" s="52" t="s">
        <v>6320</v>
      </c>
      <c r="D2116" s="130" t="s">
        <v>4857</v>
      </c>
      <c r="E2116" s="131" t="s">
        <v>6376</v>
      </c>
      <c r="F2116" s="132" t="s">
        <v>4858</v>
      </c>
      <c r="G2116" s="125">
        <v>25.475999999999999</v>
      </c>
      <c r="H2116" s="122">
        <v>26.428999999999998</v>
      </c>
      <c r="I2116" s="123">
        <f t="shared" si="1025"/>
        <v>-0.9529999999999994</v>
      </c>
      <c r="J2116" s="124">
        <f t="shared" si="1026"/>
        <v>-3.6058874720950449</v>
      </c>
      <c r="K2116" s="125">
        <v>25.475999999999999</v>
      </c>
      <c r="L2116" s="122">
        <v>26.428999999999998</v>
      </c>
      <c r="M2116" s="123">
        <f t="shared" si="1027"/>
        <v>-0.9529999999999994</v>
      </c>
      <c r="N2116" s="124">
        <f t="shared" si="1011"/>
        <v>-3.6058874720950449</v>
      </c>
      <c r="O2116" s="125" t="s">
        <v>11840</v>
      </c>
      <c r="P2116" s="122" t="s">
        <v>11840</v>
      </c>
      <c r="Q2116" s="123" t="s">
        <v>11839</v>
      </c>
      <c r="R2116" s="124" t="s">
        <v>11840</v>
      </c>
      <c r="S2116" s="125" t="s">
        <v>6421</v>
      </c>
      <c r="T2116" s="122" t="s">
        <v>6421</v>
      </c>
      <c r="U2116" s="123" t="s">
        <v>6421</v>
      </c>
      <c r="V2116" s="124" t="s">
        <v>6421</v>
      </c>
      <c r="W2116" s="121" t="s">
        <v>6421</v>
      </c>
      <c r="X2116" s="122" t="s">
        <v>6421</v>
      </c>
      <c r="Y2116" s="122" t="s">
        <v>6421</v>
      </c>
      <c r="Z2116" s="123" t="s">
        <v>6421</v>
      </c>
      <c r="AA2116" s="124" t="s">
        <v>6421</v>
      </c>
      <c r="AB2116" s="28" t="s">
        <v>6421</v>
      </c>
      <c r="AC2116" s="122" t="s">
        <v>6421</v>
      </c>
      <c r="AD2116" s="122" t="s">
        <v>6421</v>
      </c>
      <c r="AE2116" s="123" t="s">
        <v>6421</v>
      </c>
      <c r="AF2116" s="29" t="s">
        <v>6421</v>
      </c>
      <c r="AG2116" s="28" t="s">
        <v>6421</v>
      </c>
      <c r="AH2116" s="122" t="s">
        <v>6421</v>
      </c>
      <c r="AI2116" s="122" t="s">
        <v>6421</v>
      </c>
      <c r="AJ2116" s="123" t="s">
        <v>6421</v>
      </c>
      <c r="AK2116" s="29" t="s">
        <v>6421</v>
      </c>
      <c r="AL2116" s="28" t="s">
        <v>6421</v>
      </c>
      <c r="AM2116" s="122" t="s">
        <v>6421</v>
      </c>
      <c r="AN2116" s="122" t="s">
        <v>6421</v>
      </c>
      <c r="AO2116" s="123" t="s">
        <v>6421</v>
      </c>
      <c r="AP2116" s="29" t="s">
        <v>6421</v>
      </c>
      <c r="AQ2116" s="28" t="s">
        <v>6421</v>
      </c>
      <c r="AR2116" s="122" t="s">
        <v>6421</v>
      </c>
      <c r="AS2116" s="122" t="s">
        <v>6421</v>
      </c>
      <c r="AT2116" s="123" t="s">
        <v>6421</v>
      </c>
      <c r="AU2116" s="29" t="s">
        <v>6421</v>
      </c>
      <c r="AV2116" s="104"/>
      <c r="AX2116" s="129"/>
      <c r="AY2116" s="139"/>
      <c r="AZ2116" s="139"/>
    </row>
    <row r="2117" spans="3:52" ht="50" customHeight="1">
      <c r="C2117" s="52" t="s">
        <v>6320</v>
      </c>
      <c r="D2117" s="130" t="s">
        <v>4861</v>
      </c>
      <c r="E2117" s="131" t="s">
        <v>6376</v>
      </c>
      <c r="F2117" s="132" t="s">
        <v>4862</v>
      </c>
      <c r="G2117" s="125">
        <v>138.93100000000001</v>
      </c>
      <c r="H2117" s="122">
        <v>148.517</v>
      </c>
      <c r="I2117" s="123">
        <f t="shared" si="1025"/>
        <v>-9.5859999999999843</v>
      </c>
      <c r="J2117" s="124">
        <f t="shared" si="1026"/>
        <v>-6.4544799585232555</v>
      </c>
      <c r="K2117" s="125" t="s">
        <v>11904</v>
      </c>
      <c r="L2117" s="122" t="s">
        <v>11904</v>
      </c>
      <c r="M2117" s="123" t="s">
        <v>11837</v>
      </c>
      <c r="N2117" s="124" t="s">
        <v>11837</v>
      </c>
      <c r="O2117" s="125" t="s">
        <v>11840</v>
      </c>
      <c r="P2117" s="122" t="s">
        <v>11840</v>
      </c>
      <c r="Q2117" s="123" t="s">
        <v>11839</v>
      </c>
      <c r="R2117" s="124" t="s">
        <v>11840</v>
      </c>
      <c r="S2117" s="125">
        <v>138.93100000000001</v>
      </c>
      <c r="T2117" s="122">
        <v>148.517</v>
      </c>
      <c r="U2117" s="123">
        <f t="shared" si="1013"/>
        <v>-9.5859999999999843</v>
      </c>
      <c r="V2117" s="124">
        <f t="shared" si="1014"/>
        <v>-6.4544799585232555</v>
      </c>
      <c r="W2117" s="121" t="s">
        <v>10844</v>
      </c>
      <c r="X2117" s="122">
        <v>139</v>
      </c>
      <c r="Y2117" s="122">
        <v>148</v>
      </c>
      <c r="Z2117" s="123">
        <f t="shared" si="1029"/>
        <v>-9</v>
      </c>
      <c r="AA2117" s="124">
        <f t="shared" si="1030"/>
        <v>-6.0810810810810816</v>
      </c>
      <c r="AB2117" s="28" t="s">
        <v>10845</v>
      </c>
      <c r="AC2117" s="122">
        <v>0</v>
      </c>
      <c r="AD2117" s="122">
        <v>0</v>
      </c>
      <c r="AE2117" s="123">
        <f t="shared" si="1031"/>
        <v>0</v>
      </c>
      <c r="AF2117" s="29" t="e">
        <f t="shared" si="1032"/>
        <v>#DIV/0!</v>
      </c>
      <c r="AG2117" s="122" t="s">
        <v>6421</v>
      </c>
      <c r="AH2117" s="122" t="s">
        <v>6421</v>
      </c>
      <c r="AI2117" s="122" t="s">
        <v>6421</v>
      </c>
      <c r="AJ2117" s="122" t="s">
        <v>6421</v>
      </c>
      <c r="AK2117" s="122" t="s">
        <v>6421</v>
      </c>
      <c r="AL2117" s="28" t="s">
        <v>6421</v>
      </c>
      <c r="AM2117" s="122" t="s">
        <v>6421</v>
      </c>
      <c r="AN2117" s="122" t="s">
        <v>6421</v>
      </c>
      <c r="AO2117" s="123" t="s">
        <v>6421</v>
      </c>
      <c r="AP2117" s="29" t="s">
        <v>6421</v>
      </c>
      <c r="AQ2117" s="28" t="s">
        <v>6421</v>
      </c>
      <c r="AR2117" s="122" t="s">
        <v>6421</v>
      </c>
      <c r="AS2117" s="122" t="s">
        <v>6421</v>
      </c>
      <c r="AT2117" s="123" t="s">
        <v>6421</v>
      </c>
      <c r="AU2117" s="124" t="s">
        <v>6421</v>
      </c>
      <c r="AV2117" s="104"/>
      <c r="AX2117" s="129"/>
      <c r="AY2117" s="139"/>
      <c r="AZ2117" s="139"/>
    </row>
    <row r="2118" spans="3:52" ht="50" customHeight="1">
      <c r="C2118" s="52" t="s">
        <v>6320</v>
      </c>
      <c r="D2118" s="130" t="s">
        <v>4863</v>
      </c>
      <c r="E2118" s="131" t="s">
        <v>6376</v>
      </c>
      <c r="F2118" s="132" t="s">
        <v>4864</v>
      </c>
      <c r="G2118" s="125">
        <v>116.429</v>
      </c>
      <c r="H2118" s="122">
        <v>111.855</v>
      </c>
      <c r="I2118" s="123">
        <f t="shared" si="1025"/>
        <v>4.5739999999999981</v>
      </c>
      <c r="J2118" s="124">
        <f t="shared" si="1026"/>
        <v>4.089222654329264</v>
      </c>
      <c r="K2118" s="125">
        <v>90.664000000000001</v>
      </c>
      <c r="L2118" s="122">
        <v>86.918000000000006</v>
      </c>
      <c r="M2118" s="123">
        <f t="shared" si="1027"/>
        <v>3.7459999999999951</v>
      </c>
      <c r="N2118" s="124">
        <f t="shared" si="1011"/>
        <v>4.3098092454957486</v>
      </c>
      <c r="O2118" s="125" t="s">
        <v>11840</v>
      </c>
      <c r="P2118" s="122" t="s">
        <v>11840</v>
      </c>
      <c r="Q2118" s="123" t="s">
        <v>11839</v>
      </c>
      <c r="R2118" s="124" t="s">
        <v>11840</v>
      </c>
      <c r="S2118" s="125">
        <v>25.765000000000001</v>
      </c>
      <c r="T2118" s="122">
        <v>24.937000000000001</v>
      </c>
      <c r="U2118" s="123">
        <f t="shared" si="1013"/>
        <v>0.8279999999999994</v>
      </c>
      <c r="V2118" s="124">
        <f t="shared" si="1014"/>
        <v>3.3203673256606621</v>
      </c>
      <c r="W2118" s="121" t="s">
        <v>8889</v>
      </c>
      <c r="X2118" s="122">
        <v>26</v>
      </c>
      <c r="Y2118" s="122">
        <v>25</v>
      </c>
      <c r="Z2118" s="123">
        <f t="shared" si="1029"/>
        <v>1</v>
      </c>
      <c r="AA2118" s="124">
        <f t="shared" si="1030"/>
        <v>4</v>
      </c>
      <c r="AB2118" s="28" t="s">
        <v>6421</v>
      </c>
      <c r="AC2118" s="122" t="s">
        <v>6421</v>
      </c>
      <c r="AD2118" s="122" t="s">
        <v>6421</v>
      </c>
      <c r="AE2118" s="123" t="s">
        <v>6421</v>
      </c>
      <c r="AF2118" s="29" t="s">
        <v>6421</v>
      </c>
      <c r="AG2118" s="28" t="s">
        <v>6421</v>
      </c>
      <c r="AH2118" s="122" t="s">
        <v>6421</v>
      </c>
      <c r="AI2118" s="122" t="s">
        <v>6421</v>
      </c>
      <c r="AJ2118" s="123" t="s">
        <v>6421</v>
      </c>
      <c r="AK2118" s="29" t="s">
        <v>6421</v>
      </c>
      <c r="AL2118" s="28" t="s">
        <v>6421</v>
      </c>
      <c r="AM2118" s="122" t="s">
        <v>6421</v>
      </c>
      <c r="AN2118" s="122" t="s">
        <v>6421</v>
      </c>
      <c r="AO2118" s="123" t="s">
        <v>6421</v>
      </c>
      <c r="AP2118" s="29" t="s">
        <v>6421</v>
      </c>
      <c r="AQ2118" s="28" t="s">
        <v>6421</v>
      </c>
      <c r="AR2118" s="122" t="s">
        <v>6421</v>
      </c>
      <c r="AS2118" s="122" t="s">
        <v>6421</v>
      </c>
      <c r="AT2118" s="123" t="s">
        <v>6421</v>
      </c>
      <c r="AU2118" s="29" t="s">
        <v>6421</v>
      </c>
      <c r="AV2118" s="61"/>
      <c r="AX2118" s="129"/>
      <c r="AY2118" s="139"/>
      <c r="AZ2118" s="139"/>
    </row>
    <row r="2119" spans="3:52" ht="50" customHeight="1">
      <c r="C2119" s="52" t="s">
        <v>6320</v>
      </c>
      <c r="D2119" s="130" t="s">
        <v>4865</v>
      </c>
      <c r="E2119" s="131" t="s">
        <v>6376</v>
      </c>
      <c r="F2119" s="132" t="s">
        <v>4866</v>
      </c>
      <c r="G2119" s="125">
        <v>699.77200000000005</v>
      </c>
      <c r="H2119" s="122">
        <v>762.13</v>
      </c>
      <c r="I2119" s="123">
        <f t="shared" si="1025"/>
        <v>-62.357999999999947</v>
      </c>
      <c r="J2119" s="124">
        <f t="shared" si="1026"/>
        <v>-8.1820686759476668</v>
      </c>
      <c r="K2119" s="125">
        <v>632.79200000000003</v>
      </c>
      <c r="L2119" s="122">
        <v>683.35199999999998</v>
      </c>
      <c r="M2119" s="123">
        <f t="shared" si="1027"/>
        <v>-50.559999999999945</v>
      </c>
      <c r="N2119" s="124">
        <f t="shared" si="1011"/>
        <v>-7.3988222760744016</v>
      </c>
      <c r="O2119" s="125" t="s">
        <v>11840</v>
      </c>
      <c r="P2119" s="122" t="s">
        <v>11840</v>
      </c>
      <c r="Q2119" s="123" t="s">
        <v>11839</v>
      </c>
      <c r="R2119" s="124" t="s">
        <v>11840</v>
      </c>
      <c r="S2119" s="125">
        <v>66.98</v>
      </c>
      <c r="T2119" s="122">
        <v>78.778000000000006</v>
      </c>
      <c r="U2119" s="123">
        <f t="shared" si="1013"/>
        <v>-11.798000000000002</v>
      </c>
      <c r="V2119" s="124">
        <f t="shared" si="1014"/>
        <v>-14.976262408286578</v>
      </c>
      <c r="W2119" s="121" t="s">
        <v>10846</v>
      </c>
      <c r="X2119" s="122">
        <v>67</v>
      </c>
      <c r="Y2119" s="122">
        <v>79</v>
      </c>
      <c r="Z2119" s="123">
        <f t="shared" si="1029"/>
        <v>-12</v>
      </c>
      <c r="AA2119" s="124">
        <f t="shared" si="1030"/>
        <v>-15.18987341772152</v>
      </c>
      <c r="AB2119" s="28" t="s">
        <v>6421</v>
      </c>
      <c r="AC2119" s="122" t="s">
        <v>6421</v>
      </c>
      <c r="AD2119" s="122" t="s">
        <v>6421</v>
      </c>
      <c r="AE2119" s="123" t="s">
        <v>6421</v>
      </c>
      <c r="AF2119" s="29" t="s">
        <v>6421</v>
      </c>
      <c r="AG2119" s="28" t="s">
        <v>6421</v>
      </c>
      <c r="AH2119" s="122" t="s">
        <v>6421</v>
      </c>
      <c r="AI2119" s="122" t="s">
        <v>6421</v>
      </c>
      <c r="AJ2119" s="123" t="s">
        <v>6421</v>
      </c>
      <c r="AK2119" s="29" t="s">
        <v>6421</v>
      </c>
      <c r="AL2119" s="28" t="s">
        <v>6421</v>
      </c>
      <c r="AM2119" s="122" t="s">
        <v>6421</v>
      </c>
      <c r="AN2119" s="122" t="s">
        <v>6421</v>
      </c>
      <c r="AO2119" s="123" t="s">
        <v>6421</v>
      </c>
      <c r="AP2119" s="29" t="s">
        <v>6421</v>
      </c>
      <c r="AQ2119" s="28" t="s">
        <v>6421</v>
      </c>
      <c r="AR2119" s="122" t="s">
        <v>6421</v>
      </c>
      <c r="AS2119" s="122" t="s">
        <v>6421</v>
      </c>
      <c r="AT2119" s="123" t="s">
        <v>6421</v>
      </c>
      <c r="AU2119" s="29" t="s">
        <v>6421</v>
      </c>
      <c r="AV2119" s="61"/>
      <c r="AX2119" s="129"/>
      <c r="AY2119" s="139"/>
      <c r="AZ2119" s="139"/>
    </row>
    <row r="2120" spans="3:52" ht="50" customHeight="1">
      <c r="C2120" s="52" t="s">
        <v>6320</v>
      </c>
      <c r="D2120" s="130" t="s">
        <v>4869</v>
      </c>
      <c r="E2120" s="131" t="s">
        <v>6376</v>
      </c>
      <c r="F2120" s="132" t="s">
        <v>4870</v>
      </c>
      <c r="G2120" s="125">
        <v>146.72200000000001</v>
      </c>
      <c r="H2120" s="122">
        <v>124.85899999999999</v>
      </c>
      <c r="I2120" s="123">
        <f t="shared" si="1025"/>
        <v>21.863000000000014</v>
      </c>
      <c r="J2120" s="124">
        <f t="shared" si="1026"/>
        <v>17.510151450836556</v>
      </c>
      <c r="K2120" s="125">
        <v>146.72200000000001</v>
      </c>
      <c r="L2120" s="122">
        <v>124.85899999999999</v>
      </c>
      <c r="M2120" s="123">
        <f t="shared" si="1027"/>
        <v>21.863000000000014</v>
      </c>
      <c r="N2120" s="124">
        <f t="shared" ref="N2120:N2148" si="1039">M2120/L2120*100</f>
        <v>17.510151450836556</v>
      </c>
      <c r="O2120" s="125" t="s">
        <v>11840</v>
      </c>
      <c r="P2120" s="122" t="s">
        <v>11840</v>
      </c>
      <c r="Q2120" s="123" t="s">
        <v>11839</v>
      </c>
      <c r="R2120" s="124" t="s">
        <v>11840</v>
      </c>
      <c r="S2120" s="125" t="s">
        <v>6421</v>
      </c>
      <c r="T2120" s="122" t="s">
        <v>6421</v>
      </c>
      <c r="U2120" s="123" t="s">
        <v>6421</v>
      </c>
      <c r="V2120" s="124" t="s">
        <v>6421</v>
      </c>
      <c r="W2120" s="121" t="s">
        <v>6421</v>
      </c>
      <c r="X2120" s="122" t="s">
        <v>6421</v>
      </c>
      <c r="Y2120" s="122" t="s">
        <v>6421</v>
      </c>
      <c r="Z2120" s="123" t="s">
        <v>6421</v>
      </c>
      <c r="AA2120" s="124" t="s">
        <v>6421</v>
      </c>
      <c r="AB2120" s="28" t="s">
        <v>6421</v>
      </c>
      <c r="AC2120" s="122" t="s">
        <v>6421</v>
      </c>
      <c r="AD2120" s="122" t="s">
        <v>6421</v>
      </c>
      <c r="AE2120" s="123" t="s">
        <v>6421</v>
      </c>
      <c r="AF2120" s="29" t="s">
        <v>6421</v>
      </c>
      <c r="AG2120" s="28" t="s">
        <v>6421</v>
      </c>
      <c r="AH2120" s="122" t="s">
        <v>6421</v>
      </c>
      <c r="AI2120" s="122" t="s">
        <v>6421</v>
      </c>
      <c r="AJ2120" s="123" t="s">
        <v>6421</v>
      </c>
      <c r="AK2120" s="29" t="s">
        <v>6421</v>
      </c>
      <c r="AL2120" s="28" t="s">
        <v>6421</v>
      </c>
      <c r="AM2120" s="122" t="s">
        <v>6421</v>
      </c>
      <c r="AN2120" s="122" t="s">
        <v>6421</v>
      </c>
      <c r="AO2120" s="123" t="s">
        <v>6421</v>
      </c>
      <c r="AP2120" s="29" t="s">
        <v>6421</v>
      </c>
      <c r="AQ2120" s="28" t="s">
        <v>6421</v>
      </c>
      <c r="AR2120" s="122" t="s">
        <v>6421</v>
      </c>
      <c r="AS2120" s="122" t="s">
        <v>6421</v>
      </c>
      <c r="AT2120" s="123" t="s">
        <v>6421</v>
      </c>
      <c r="AU2120" s="29" t="s">
        <v>6421</v>
      </c>
      <c r="AV2120" s="61"/>
      <c r="AX2120" s="129"/>
      <c r="AY2120" s="139"/>
      <c r="AZ2120" s="139"/>
    </row>
    <row r="2121" spans="3:52" ht="50" customHeight="1">
      <c r="C2121" s="52" t="s">
        <v>6320</v>
      </c>
      <c r="D2121" s="130" t="s">
        <v>4871</v>
      </c>
      <c r="E2121" s="131" t="s">
        <v>6376</v>
      </c>
      <c r="F2121" s="132" t="s">
        <v>4872</v>
      </c>
      <c r="G2121" s="125">
        <v>97.775999999999996</v>
      </c>
      <c r="H2121" s="122">
        <v>101.521</v>
      </c>
      <c r="I2121" s="123">
        <f t="shared" si="1025"/>
        <v>-3.7450000000000045</v>
      </c>
      <c r="J2121" s="124">
        <f t="shared" si="1026"/>
        <v>-3.6888919533889584</v>
      </c>
      <c r="K2121" s="125">
        <v>1</v>
      </c>
      <c r="L2121" s="122">
        <v>1</v>
      </c>
      <c r="M2121" s="123">
        <f t="shared" si="1027"/>
        <v>0</v>
      </c>
      <c r="N2121" s="124">
        <f t="shared" si="1039"/>
        <v>0</v>
      </c>
      <c r="O2121" s="125" t="s">
        <v>11840</v>
      </c>
      <c r="P2121" s="122" t="s">
        <v>11840</v>
      </c>
      <c r="Q2121" s="123" t="s">
        <v>11839</v>
      </c>
      <c r="R2121" s="124" t="s">
        <v>11840</v>
      </c>
      <c r="S2121" s="125">
        <v>96.775999999999996</v>
      </c>
      <c r="T2121" s="122">
        <v>100.521</v>
      </c>
      <c r="U2121" s="123">
        <f t="shared" ref="U2121:U2183" si="1040">S2121-T2121</f>
        <v>-3.7450000000000045</v>
      </c>
      <c r="V2121" s="124">
        <f t="shared" ref="V2121:V2183" si="1041">U2121/T2121*100</f>
        <v>-3.7255896777787769</v>
      </c>
      <c r="W2121" s="121" t="s">
        <v>7459</v>
      </c>
      <c r="X2121" s="122">
        <v>97</v>
      </c>
      <c r="Y2121" s="122">
        <v>101</v>
      </c>
      <c r="Z2121" s="123">
        <f t="shared" si="1029"/>
        <v>-4</v>
      </c>
      <c r="AA2121" s="124">
        <f t="shared" si="1030"/>
        <v>-3.9603960396039604</v>
      </c>
      <c r="AB2121" s="28" t="s">
        <v>6421</v>
      </c>
      <c r="AC2121" s="122" t="s">
        <v>6421</v>
      </c>
      <c r="AD2121" s="122" t="s">
        <v>6421</v>
      </c>
      <c r="AE2121" s="123" t="s">
        <v>6421</v>
      </c>
      <c r="AF2121" s="29" t="s">
        <v>6421</v>
      </c>
      <c r="AG2121" s="28" t="s">
        <v>6421</v>
      </c>
      <c r="AH2121" s="122" t="s">
        <v>6421</v>
      </c>
      <c r="AI2121" s="122" t="s">
        <v>6421</v>
      </c>
      <c r="AJ2121" s="123" t="s">
        <v>6421</v>
      </c>
      <c r="AK2121" s="29" t="s">
        <v>6421</v>
      </c>
      <c r="AL2121" s="28" t="s">
        <v>6421</v>
      </c>
      <c r="AM2121" s="122" t="s">
        <v>6421</v>
      </c>
      <c r="AN2121" s="122" t="s">
        <v>6421</v>
      </c>
      <c r="AO2121" s="123" t="s">
        <v>6421</v>
      </c>
      <c r="AP2121" s="29" t="s">
        <v>6421</v>
      </c>
      <c r="AQ2121" s="28" t="s">
        <v>6421</v>
      </c>
      <c r="AR2121" s="122" t="s">
        <v>6421</v>
      </c>
      <c r="AS2121" s="122" t="s">
        <v>6421</v>
      </c>
      <c r="AT2121" s="123" t="s">
        <v>6421</v>
      </c>
      <c r="AU2121" s="29" t="s">
        <v>6421</v>
      </c>
      <c r="AV2121" s="61"/>
      <c r="AX2121" s="129"/>
      <c r="AY2121" s="139"/>
      <c r="AZ2121" s="139"/>
    </row>
    <row r="2122" spans="3:52" ht="50" customHeight="1">
      <c r="C2122" s="52" t="s">
        <v>6316</v>
      </c>
      <c r="D2122" s="130" t="s">
        <v>4875</v>
      </c>
      <c r="E2122" s="131" t="s">
        <v>6377</v>
      </c>
      <c r="F2122" s="132" t="s">
        <v>4876</v>
      </c>
      <c r="G2122" s="125">
        <v>46490.601999999999</v>
      </c>
      <c r="H2122" s="122">
        <v>45379.688000000002</v>
      </c>
      <c r="I2122" s="123">
        <f t="shared" si="1025"/>
        <v>1110.913999999997</v>
      </c>
      <c r="J2122" s="124">
        <f t="shared" si="1026"/>
        <v>2.4480423928873134</v>
      </c>
      <c r="K2122" s="125">
        <v>17800</v>
      </c>
      <c r="L2122" s="122">
        <v>17300</v>
      </c>
      <c r="M2122" s="123">
        <f t="shared" si="1027"/>
        <v>500</v>
      </c>
      <c r="N2122" s="124">
        <f t="shared" si="1039"/>
        <v>2.8901734104046244</v>
      </c>
      <c r="O2122" s="125">
        <v>7650</v>
      </c>
      <c r="P2122" s="122">
        <v>7350</v>
      </c>
      <c r="Q2122" s="123">
        <f t="shared" si="1028"/>
        <v>300</v>
      </c>
      <c r="R2122" s="124">
        <f t="shared" ref="R2122:R2141" si="1042">Q2122/P2122*100</f>
        <v>4.0816326530612246</v>
      </c>
      <c r="S2122" s="125">
        <v>21040.601999999999</v>
      </c>
      <c r="T2122" s="122">
        <v>20729.687999999998</v>
      </c>
      <c r="U2122" s="123">
        <f t="shared" si="1040"/>
        <v>310.91400000000067</v>
      </c>
      <c r="V2122" s="124">
        <f t="shared" si="1041"/>
        <v>1.4998489123425336</v>
      </c>
      <c r="W2122" s="121" t="s">
        <v>10847</v>
      </c>
      <c r="X2122" s="122">
        <v>10903</v>
      </c>
      <c r="Y2122" s="122">
        <v>10597</v>
      </c>
      <c r="Z2122" s="123">
        <f t="shared" si="1029"/>
        <v>306</v>
      </c>
      <c r="AA2122" s="124">
        <f t="shared" si="1030"/>
        <v>2.8876097008587336</v>
      </c>
      <c r="AB2122" s="28" t="s">
        <v>6944</v>
      </c>
      <c r="AC2122" s="122">
        <v>4000</v>
      </c>
      <c r="AD2122" s="122">
        <v>4000</v>
      </c>
      <c r="AE2122" s="123">
        <f t="shared" si="1031"/>
        <v>0</v>
      </c>
      <c r="AF2122" s="29">
        <f t="shared" si="1032"/>
        <v>0</v>
      </c>
      <c r="AG2122" s="28" t="s">
        <v>10848</v>
      </c>
      <c r="AH2122" s="122">
        <v>2719</v>
      </c>
      <c r="AI2122" s="122">
        <v>2717</v>
      </c>
      <c r="AJ2122" s="123">
        <f t="shared" si="1033"/>
        <v>2</v>
      </c>
      <c r="AK2122" s="124">
        <f t="shared" si="1034"/>
        <v>7.3610599926389395E-2</v>
      </c>
      <c r="AL2122" s="28" t="s">
        <v>10849</v>
      </c>
      <c r="AM2122" s="122">
        <v>1037</v>
      </c>
      <c r="AN2122" s="122">
        <v>1036</v>
      </c>
      <c r="AO2122" s="123">
        <f t="shared" si="1035"/>
        <v>1</v>
      </c>
      <c r="AP2122" s="29">
        <f t="shared" si="1036"/>
        <v>9.6525096525096526E-2</v>
      </c>
      <c r="AQ2122" s="28" t="s">
        <v>10850</v>
      </c>
      <c r="AR2122" s="122">
        <v>625</v>
      </c>
      <c r="AS2122" s="122">
        <v>625</v>
      </c>
      <c r="AT2122" s="123">
        <f t="shared" si="1037"/>
        <v>0</v>
      </c>
      <c r="AU2122" s="124">
        <f t="shared" si="1038"/>
        <v>0</v>
      </c>
      <c r="AV2122" s="9" t="s">
        <v>12538</v>
      </c>
      <c r="AX2122" s="129"/>
      <c r="AY2122" s="139"/>
      <c r="AZ2122" s="139"/>
    </row>
    <row r="2123" spans="3:52" ht="50" customHeight="1">
      <c r="C2123" s="52" t="s">
        <v>6317</v>
      </c>
      <c r="D2123" s="106" t="s">
        <v>4877</v>
      </c>
      <c r="E2123" s="107" t="s">
        <v>6377</v>
      </c>
      <c r="F2123" s="108" t="s">
        <v>4878</v>
      </c>
      <c r="G2123" s="125">
        <v>27923.071</v>
      </c>
      <c r="H2123" s="122">
        <v>28967.173999999999</v>
      </c>
      <c r="I2123" s="123">
        <f t="shared" si="1025"/>
        <v>-1044.1029999999992</v>
      </c>
      <c r="J2123" s="124">
        <f t="shared" si="1026"/>
        <v>-3.6044351444155347</v>
      </c>
      <c r="K2123" s="125">
        <v>13317.772000000001</v>
      </c>
      <c r="L2123" s="122">
        <v>14083.231</v>
      </c>
      <c r="M2123" s="123">
        <f t="shared" si="1027"/>
        <v>-765.45899999999892</v>
      </c>
      <c r="N2123" s="124">
        <f t="shared" si="1039"/>
        <v>-5.4352513283350881</v>
      </c>
      <c r="O2123" s="125">
        <v>7015.85</v>
      </c>
      <c r="P2123" s="122">
        <v>7011.9369999999999</v>
      </c>
      <c r="Q2123" s="123">
        <f t="shared" si="1028"/>
        <v>3.9130000000004657</v>
      </c>
      <c r="R2123" s="124">
        <f t="shared" si="1042"/>
        <v>5.5804836809008204E-2</v>
      </c>
      <c r="S2123" s="125">
        <v>7589.4489999999996</v>
      </c>
      <c r="T2123" s="122">
        <v>7872.0060000000003</v>
      </c>
      <c r="U2123" s="123">
        <f t="shared" si="1040"/>
        <v>-282.5570000000007</v>
      </c>
      <c r="V2123" s="124">
        <f t="shared" si="1041"/>
        <v>-3.5893900487372683</v>
      </c>
      <c r="W2123" s="121" t="s">
        <v>6467</v>
      </c>
      <c r="X2123" s="122">
        <v>2010</v>
      </c>
      <c r="Y2123" s="122">
        <v>2026</v>
      </c>
      <c r="Z2123" s="123">
        <f t="shared" si="1029"/>
        <v>-16</v>
      </c>
      <c r="AA2123" s="124">
        <f t="shared" si="1030"/>
        <v>-0.78973346495557739</v>
      </c>
      <c r="AB2123" s="28" t="s">
        <v>7591</v>
      </c>
      <c r="AC2123" s="122">
        <v>1399</v>
      </c>
      <c r="AD2123" s="122">
        <v>1249</v>
      </c>
      <c r="AE2123" s="123">
        <f t="shared" si="1031"/>
        <v>150</v>
      </c>
      <c r="AF2123" s="29">
        <f t="shared" si="1032"/>
        <v>12.00960768614892</v>
      </c>
      <c r="AG2123" s="28" t="s">
        <v>6944</v>
      </c>
      <c r="AH2123" s="122">
        <v>1343</v>
      </c>
      <c r="AI2123" s="122">
        <v>1723</v>
      </c>
      <c r="AJ2123" s="123">
        <f t="shared" si="1033"/>
        <v>-380</v>
      </c>
      <c r="AK2123" s="124">
        <f t="shared" si="1034"/>
        <v>-22.054556006964596</v>
      </c>
      <c r="AL2123" s="28" t="s">
        <v>7522</v>
      </c>
      <c r="AM2123" s="122">
        <v>948</v>
      </c>
      <c r="AN2123" s="122">
        <v>948</v>
      </c>
      <c r="AO2123" s="123">
        <f t="shared" si="1035"/>
        <v>0</v>
      </c>
      <c r="AP2123" s="29">
        <f t="shared" si="1036"/>
        <v>0</v>
      </c>
      <c r="AQ2123" s="28" t="s">
        <v>6930</v>
      </c>
      <c r="AR2123" s="122">
        <v>616</v>
      </c>
      <c r="AS2123" s="122">
        <v>616</v>
      </c>
      <c r="AT2123" s="123">
        <f t="shared" si="1037"/>
        <v>0</v>
      </c>
      <c r="AU2123" s="124">
        <f t="shared" si="1038"/>
        <v>0</v>
      </c>
      <c r="AV2123" s="9" t="s">
        <v>12538</v>
      </c>
      <c r="AX2123" s="129"/>
      <c r="AY2123" s="139"/>
      <c r="AZ2123" s="139"/>
    </row>
    <row r="2124" spans="3:52" ht="50" customHeight="1">
      <c r="C2124" s="52" t="s">
        <v>6318</v>
      </c>
      <c r="D2124" s="130" t="s">
        <v>4879</v>
      </c>
      <c r="E2124" s="107" t="s">
        <v>6377</v>
      </c>
      <c r="F2124" s="132" t="s">
        <v>4880</v>
      </c>
      <c r="G2124" s="125">
        <v>14394.038</v>
      </c>
      <c r="H2124" s="122">
        <v>15837.361999999999</v>
      </c>
      <c r="I2124" s="123">
        <f t="shared" si="1025"/>
        <v>-1443.3239999999987</v>
      </c>
      <c r="J2124" s="124">
        <f t="shared" si="1026"/>
        <v>-9.1134116906590812</v>
      </c>
      <c r="K2124" s="125">
        <v>5036</v>
      </c>
      <c r="L2124" s="122">
        <v>7161</v>
      </c>
      <c r="M2124" s="123">
        <f t="shared" si="1027"/>
        <v>-2125</v>
      </c>
      <c r="N2124" s="124">
        <f t="shared" si="1039"/>
        <v>-29.674626448819996</v>
      </c>
      <c r="O2124" s="125">
        <v>1873.4</v>
      </c>
      <c r="P2124" s="122">
        <v>1841.7</v>
      </c>
      <c r="Q2124" s="123">
        <f>O2124-P2124</f>
        <v>31.700000000000045</v>
      </c>
      <c r="R2124" s="124">
        <f t="shared" si="1042"/>
        <v>1.7212358147363871</v>
      </c>
      <c r="S2124" s="125">
        <v>7484.6379999999999</v>
      </c>
      <c r="T2124" s="122">
        <v>6834.6620000000003</v>
      </c>
      <c r="U2124" s="123">
        <f t="shared" si="1040"/>
        <v>649.97599999999966</v>
      </c>
      <c r="V2124" s="124">
        <f t="shared" si="1041"/>
        <v>9.5099947883304203</v>
      </c>
      <c r="W2124" s="121" t="s">
        <v>7374</v>
      </c>
      <c r="X2124" s="122">
        <v>3020</v>
      </c>
      <c r="Y2124" s="122">
        <v>3020</v>
      </c>
      <c r="Z2124" s="123">
        <f t="shared" si="1029"/>
        <v>0</v>
      </c>
      <c r="AA2124" s="124">
        <f t="shared" si="1030"/>
        <v>0</v>
      </c>
      <c r="AB2124" s="28" t="s">
        <v>10852</v>
      </c>
      <c r="AC2124" s="122">
        <v>1572</v>
      </c>
      <c r="AD2124" s="122">
        <v>1650</v>
      </c>
      <c r="AE2124" s="123">
        <f t="shared" si="1031"/>
        <v>-78</v>
      </c>
      <c r="AF2124" s="29">
        <f t="shared" si="1032"/>
        <v>-4.7272727272727275</v>
      </c>
      <c r="AG2124" s="28" t="s">
        <v>10853</v>
      </c>
      <c r="AH2124" s="122">
        <v>724</v>
      </c>
      <c r="AI2124" s="122">
        <v>800</v>
      </c>
      <c r="AJ2124" s="123">
        <f t="shared" si="1033"/>
        <v>-76</v>
      </c>
      <c r="AK2124" s="124">
        <f t="shared" si="1034"/>
        <v>-9.5</v>
      </c>
      <c r="AL2124" s="28" t="s">
        <v>7582</v>
      </c>
      <c r="AM2124" s="122">
        <v>700</v>
      </c>
      <c r="AN2124" s="122" t="s">
        <v>6421</v>
      </c>
      <c r="AO2124" s="123">
        <v>700</v>
      </c>
      <c r="AP2124" s="29" t="s">
        <v>11832</v>
      </c>
      <c r="AQ2124" s="28" t="s">
        <v>10854</v>
      </c>
      <c r="AR2124" s="122">
        <v>694</v>
      </c>
      <c r="AS2124" s="122">
        <v>498</v>
      </c>
      <c r="AT2124" s="123">
        <f t="shared" si="1037"/>
        <v>196</v>
      </c>
      <c r="AU2124" s="124">
        <f t="shared" si="1038"/>
        <v>39.357429718875501</v>
      </c>
      <c r="AV2124" s="9" t="s">
        <v>12538</v>
      </c>
      <c r="AX2124" s="129"/>
      <c r="AY2124" s="139"/>
      <c r="AZ2124" s="139"/>
    </row>
    <row r="2125" spans="3:52" ht="50" customHeight="1">
      <c r="C2125" s="52" t="s">
        <v>6318</v>
      </c>
      <c r="D2125" s="130" t="s">
        <v>4881</v>
      </c>
      <c r="E2125" s="107" t="s">
        <v>6377</v>
      </c>
      <c r="F2125" s="132" t="s">
        <v>4882</v>
      </c>
      <c r="G2125" s="125">
        <v>5576.87</v>
      </c>
      <c r="H2125" s="122">
        <v>5497.527</v>
      </c>
      <c r="I2125" s="123">
        <f t="shared" si="1025"/>
        <v>79.342999999999847</v>
      </c>
      <c r="J2125" s="124">
        <f t="shared" si="1026"/>
        <v>1.4432489372039436</v>
      </c>
      <c r="K2125" s="125">
        <v>2771.4760000000001</v>
      </c>
      <c r="L2125" s="122">
        <v>2662.9050000000002</v>
      </c>
      <c r="M2125" s="123">
        <f t="shared" si="1027"/>
        <v>108.57099999999991</v>
      </c>
      <c r="N2125" s="124">
        <f t="shared" si="1039"/>
        <v>4.0771638492548519</v>
      </c>
      <c r="O2125" s="125">
        <v>745.93399999999997</v>
      </c>
      <c r="P2125" s="122">
        <v>736.11900000000003</v>
      </c>
      <c r="Q2125" s="123">
        <f t="shared" ref="Q2125" si="1043">O2125-P2125</f>
        <v>9.8149999999999409</v>
      </c>
      <c r="R2125" s="124">
        <f t="shared" si="1042"/>
        <v>1.3333442011413834</v>
      </c>
      <c r="S2125" s="125">
        <v>2059.46</v>
      </c>
      <c r="T2125" s="122">
        <v>2098.5030000000002</v>
      </c>
      <c r="U2125" s="123">
        <f t="shared" si="1040"/>
        <v>-39.04300000000012</v>
      </c>
      <c r="V2125" s="124">
        <f t="shared" si="1041"/>
        <v>-1.8605167588514344</v>
      </c>
      <c r="W2125" s="121" t="s">
        <v>6930</v>
      </c>
      <c r="X2125" s="122">
        <v>1315</v>
      </c>
      <c r="Y2125" s="122">
        <v>1344</v>
      </c>
      <c r="Z2125" s="123">
        <f t="shared" si="1029"/>
        <v>-29</v>
      </c>
      <c r="AA2125" s="124">
        <f t="shared" si="1030"/>
        <v>-2.1577380952380953</v>
      </c>
      <c r="AB2125" s="28" t="s">
        <v>6981</v>
      </c>
      <c r="AC2125" s="122">
        <v>420</v>
      </c>
      <c r="AD2125" s="122">
        <v>426</v>
      </c>
      <c r="AE2125" s="123">
        <f t="shared" si="1031"/>
        <v>-6</v>
      </c>
      <c r="AF2125" s="29">
        <f t="shared" si="1032"/>
        <v>-1.4084507042253522</v>
      </c>
      <c r="AG2125" s="28" t="s">
        <v>7392</v>
      </c>
      <c r="AH2125" s="122">
        <v>79</v>
      </c>
      <c r="AI2125" s="122">
        <v>79</v>
      </c>
      <c r="AJ2125" s="123">
        <f t="shared" si="1033"/>
        <v>0</v>
      </c>
      <c r="AK2125" s="124">
        <f t="shared" si="1034"/>
        <v>0</v>
      </c>
      <c r="AL2125" s="28" t="s">
        <v>10855</v>
      </c>
      <c r="AM2125" s="122">
        <v>66</v>
      </c>
      <c r="AN2125" s="122">
        <v>65</v>
      </c>
      <c r="AO2125" s="123">
        <f t="shared" si="1035"/>
        <v>1</v>
      </c>
      <c r="AP2125" s="29">
        <f t="shared" si="1036"/>
        <v>1.5384615384615385</v>
      </c>
      <c r="AQ2125" s="28" t="s">
        <v>10856</v>
      </c>
      <c r="AR2125" s="122">
        <v>46</v>
      </c>
      <c r="AS2125" s="122">
        <v>49</v>
      </c>
      <c r="AT2125" s="123">
        <f t="shared" si="1037"/>
        <v>-3</v>
      </c>
      <c r="AU2125" s="124">
        <f t="shared" si="1038"/>
        <v>-6.1224489795918364</v>
      </c>
      <c r="AV2125" s="9" t="s">
        <v>12538</v>
      </c>
      <c r="AX2125" s="129"/>
      <c r="AY2125" s="139"/>
      <c r="AZ2125" s="139"/>
    </row>
    <row r="2126" spans="3:52" ht="50" customHeight="1">
      <c r="C2126" s="52" t="s">
        <v>6317</v>
      </c>
      <c r="D2126" s="130" t="s">
        <v>4883</v>
      </c>
      <c r="E2126" s="107" t="s">
        <v>6377</v>
      </c>
      <c r="F2126" s="132" t="s">
        <v>4884</v>
      </c>
      <c r="G2126" s="125">
        <v>9385.4590000000007</v>
      </c>
      <c r="H2126" s="122">
        <v>10364.271000000001</v>
      </c>
      <c r="I2126" s="123">
        <f t="shared" si="1025"/>
        <v>-978.8119999999999</v>
      </c>
      <c r="J2126" s="124">
        <f t="shared" si="1026"/>
        <v>-9.444098866191359</v>
      </c>
      <c r="K2126" s="125">
        <v>3999.7910000000002</v>
      </c>
      <c r="L2126" s="122">
        <v>4431.5720000000001</v>
      </c>
      <c r="M2126" s="123">
        <f t="shared" si="1027"/>
        <v>-431.78099999999995</v>
      </c>
      <c r="N2126" s="124">
        <f t="shared" si="1039"/>
        <v>-9.7432919966097788</v>
      </c>
      <c r="O2126" s="125">
        <v>507.02100000000002</v>
      </c>
      <c r="P2126" s="122">
        <v>705.61800000000005</v>
      </c>
      <c r="Q2126" s="123">
        <f t="shared" si="1028"/>
        <v>-198.59700000000004</v>
      </c>
      <c r="R2126" s="124">
        <f t="shared" si="1042"/>
        <v>-28.145115345696968</v>
      </c>
      <c r="S2126" s="125">
        <v>4878.6469999999999</v>
      </c>
      <c r="T2126" s="122">
        <v>5227.0810000000001</v>
      </c>
      <c r="U2126" s="123">
        <f t="shared" si="1040"/>
        <v>-348.4340000000002</v>
      </c>
      <c r="V2126" s="124">
        <f t="shared" si="1041"/>
        <v>-6.6659384080713533</v>
      </c>
      <c r="W2126" s="121" t="s">
        <v>6944</v>
      </c>
      <c r="X2126" s="122">
        <v>1507</v>
      </c>
      <c r="Y2126" s="122">
        <v>1563</v>
      </c>
      <c r="Z2126" s="123">
        <f t="shared" si="1029"/>
        <v>-56</v>
      </c>
      <c r="AA2126" s="124">
        <f t="shared" si="1030"/>
        <v>-3.5828534868841975</v>
      </c>
      <c r="AB2126" s="28" t="s">
        <v>7438</v>
      </c>
      <c r="AC2126" s="122">
        <v>820</v>
      </c>
      <c r="AD2126" s="122">
        <v>821</v>
      </c>
      <c r="AE2126" s="123">
        <f t="shared" si="1031"/>
        <v>-1</v>
      </c>
      <c r="AF2126" s="29">
        <f t="shared" si="1032"/>
        <v>-0.12180267965895249</v>
      </c>
      <c r="AG2126" s="28" t="s">
        <v>10857</v>
      </c>
      <c r="AH2126" s="122">
        <v>695</v>
      </c>
      <c r="AI2126" s="122">
        <v>693</v>
      </c>
      <c r="AJ2126" s="123">
        <f t="shared" si="1033"/>
        <v>2</v>
      </c>
      <c r="AK2126" s="124">
        <f t="shared" si="1034"/>
        <v>0.28860028860028858</v>
      </c>
      <c r="AL2126" s="28" t="s">
        <v>7333</v>
      </c>
      <c r="AM2126" s="122">
        <v>487</v>
      </c>
      <c r="AN2126" s="122">
        <v>710</v>
      </c>
      <c r="AO2126" s="123">
        <f t="shared" si="1035"/>
        <v>-223</v>
      </c>
      <c r="AP2126" s="29">
        <f t="shared" si="1036"/>
        <v>-31.408450704225356</v>
      </c>
      <c r="AQ2126" s="28" t="s">
        <v>6467</v>
      </c>
      <c r="AR2126" s="122">
        <v>354</v>
      </c>
      <c r="AS2126" s="122">
        <v>393</v>
      </c>
      <c r="AT2126" s="123">
        <f t="shared" si="1037"/>
        <v>-39</v>
      </c>
      <c r="AU2126" s="124">
        <f t="shared" si="1038"/>
        <v>-9.9236641221374047</v>
      </c>
      <c r="AV2126" s="9" t="s">
        <v>10851</v>
      </c>
      <c r="AX2126" s="129"/>
      <c r="AY2126" s="139"/>
      <c r="AZ2126" s="139"/>
    </row>
    <row r="2127" spans="3:52" ht="50" customHeight="1">
      <c r="C2127" s="52" t="s">
        <v>6317</v>
      </c>
      <c r="D2127" s="130" t="s">
        <v>4885</v>
      </c>
      <c r="E2127" s="107" t="s">
        <v>6377</v>
      </c>
      <c r="F2127" s="132" t="s">
        <v>4886</v>
      </c>
      <c r="G2127" s="125">
        <v>10245.200000000001</v>
      </c>
      <c r="H2127" s="122">
        <v>9869.8780000000006</v>
      </c>
      <c r="I2127" s="123">
        <f t="shared" si="1025"/>
        <v>375.32200000000012</v>
      </c>
      <c r="J2127" s="124">
        <f t="shared" si="1026"/>
        <v>3.8027015126225479</v>
      </c>
      <c r="K2127" s="125">
        <v>5060.1530000000002</v>
      </c>
      <c r="L2127" s="122">
        <v>5835.7290000000003</v>
      </c>
      <c r="M2127" s="123">
        <f t="shared" si="1027"/>
        <v>-775.57600000000002</v>
      </c>
      <c r="N2127" s="124">
        <f t="shared" si="1039"/>
        <v>-13.290130504689301</v>
      </c>
      <c r="O2127" s="125">
        <v>1830.758</v>
      </c>
      <c r="P2127" s="122">
        <v>1849.249</v>
      </c>
      <c r="Q2127" s="123">
        <f t="shared" si="1028"/>
        <v>-18.490999999999985</v>
      </c>
      <c r="R2127" s="124">
        <f t="shared" si="1042"/>
        <v>-0.99991942675107492</v>
      </c>
      <c r="S2127" s="125">
        <v>3354.2890000000002</v>
      </c>
      <c r="T2127" s="122">
        <v>2184.9</v>
      </c>
      <c r="U2127" s="123">
        <f t="shared" si="1040"/>
        <v>1169.3890000000001</v>
      </c>
      <c r="V2127" s="124">
        <f t="shared" si="1041"/>
        <v>53.521396860268212</v>
      </c>
      <c r="W2127" s="121" t="s">
        <v>6944</v>
      </c>
      <c r="X2127" s="122">
        <v>2342</v>
      </c>
      <c r="Y2127" s="122">
        <v>1170</v>
      </c>
      <c r="Z2127" s="123">
        <f t="shared" si="1029"/>
        <v>1172</v>
      </c>
      <c r="AA2127" s="124">
        <f t="shared" si="1030"/>
        <v>100.17094017094017</v>
      </c>
      <c r="AB2127" s="28" t="s">
        <v>7437</v>
      </c>
      <c r="AC2127" s="122">
        <v>423</v>
      </c>
      <c r="AD2127" s="122">
        <v>447</v>
      </c>
      <c r="AE2127" s="123">
        <f t="shared" si="1031"/>
        <v>-24</v>
      </c>
      <c r="AF2127" s="29">
        <f t="shared" si="1032"/>
        <v>-5.3691275167785237</v>
      </c>
      <c r="AG2127" s="28" t="s">
        <v>10858</v>
      </c>
      <c r="AH2127" s="122">
        <v>243</v>
      </c>
      <c r="AI2127" s="122">
        <v>273</v>
      </c>
      <c r="AJ2127" s="123">
        <f t="shared" si="1033"/>
        <v>-30</v>
      </c>
      <c r="AK2127" s="124">
        <f t="shared" si="1034"/>
        <v>-10.989010989010989</v>
      </c>
      <c r="AL2127" s="28" t="s">
        <v>10859</v>
      </c>
      <c r="AM2127" s="122">
        <v>138</v>
      </c>
      <c r="AN2127" s="122">
        <v>141</v>
      </c>
      <c r="AO2127" s="123">
        <f t="shared" si="1035"/>
        <v>-3</v>
      </c>
      <c r="AP2127" s="29">
        <f t="shared" si="1036"/>
        <v>-2.1276595744680851</v>
      </c>
      <c r="AQ2127" s="28" t="s">
        <v>10860</v>
      </c>
      <c r="AR2127" s="122">
        <v>68</v>
      </c>
      <c r="AS2127" s="122">
        <v>68</v>
      </c>
      <c r="AT2127" s="123">
        <f t="shared" si="1037"/>
        <v>0</v>
      </c>
      <c r="AU2127" s="124">
        <f t="shared" si="1038"/>
        <v>0</v>
      </c>
      <c r="AV2127" s="9" t="s">
        <v>12538</v>
      </c>
      <c r="AX2127" s="129"/>
      <c r="AY2127" s="139"/>
      <c r="AZ2127" s="139"/>
    </row>
    <row r="2128" spans="3:52" ht="50" customHeight="1">
      <c r="C2128" s="52" t="s">
        <v>6318</v>
      </c>
      <c r="D2128" s="130" t="s">
        <v>4887</v>
      </c>
      <c r="E2128" s="79" t="s">
        <v>6377</v>
      </c>
      <c r="F2128" s="132" t="s">
        <v>4888</v>
      </c>
      <c r="G2128" s="125">
        <v>7708.5060000000003</v>
      </c>
      <c r="H2128" s="122">
        <v>8128.6310000000003</v>
      </c>
      <c r="I2128" s="123">
        <f t="shared" si="1025"/>
        <v>-420.125</v>
      </c>
      <c r="J2128" s="124">
        <f t="shared" si="1026"/>
        <v>-5.1684594859823259</v>
      </c>
      <c r="K2128" s="125">
        <v>2523.0010000000002</v>
      </c>
      <c r="L2128" s="122">
        <v>3022.578</v>
      </c>
      <c r="M2128" s="123">
        <f t="shared" si="1027"/>
        <v>-499.57699999999977</v>
      </c>
      <c r="N2128" s="124">
        <f t="shared" si="1039"/>
        <v>-16.528175616973318</v>
      </c>
      <c r="O2128" s="125">
        <v>1050.8679999999999</v>
      </c>
      <c r="P2128" s="122">
        <v>1050.6690000000001</v>
      </c>
      <c r="Q2128" s="123">
        <f t="shared" si="1028"/>
        <v>0.19899999999984175</v>
      </c>
      <c r="R2128" s="124">
        <f t="shared" si="1042"/>
        <v>1.8940313267055725E-2</v>
      </c>
      <c r="S2128" s="125">
        <v>4134.6369999999997</v>
      </c>
      <c r="T2128" s="122">
        <v>4055.384</v>
      </c>
      <c r="U2128" s="123">
        <f t="shared" si="1040"/>
        <v>79.252999999999702</v>
      </c>
      <c r="V2128" s="124">
        <f t="shared" si="1041"/>
        <v>1.9542662297824249</v>
      </c>
      <c r="W2128" s="121" t="s">
        <v>6466</v>
      </c>
      <c r="X2128" s="122">
        <v>1803</v>
      </c>
      <c r="Y2128" s="122">
        <v>1803</v>
      </c>
      <c r="Z2128" s="123">
        <f t="shared" si="1029"/>
        <v>0</v>
      </c>
      <c r="AA2128" s="124">
        <f t="shared" si="1030"/>
        <v>0</v>
      </c>
      <c r="AB2128" s="28" t="s">
        <v>6467</v>
      </c>
      <c r="AC2128" s="122">
        <v>750</v>
      </c>
      <c r="AD2128" s="122">
        <v>751</v>
      </c>
      <c r="AE2128" s="123">
        <f t="shared" si="1031"/>
        <v>-1</v>
      </c>
      <c r="AF2128" s="29">
        <f t="shared" si="1032"/>
        <v>-0.13315579227696406</v>
      </c>
      <c r="AG2128" s="28" t="s">
        <v>10861</v>
      </c>
      <c r="AH2128" s="122">
        <v>305</v>
      </c>
      <c r="AI2128" s="122">
        <v>305</v>
      </c>
      <c r="AJ2128" s="123">
        <f t="shared" si="1033"/>
        <v>0</v>
      </c>
      <c r="AK2128" s="124">
        <f t="shared" si="1034"/>
        <v>0</v>
      </c>
      <c r="AL2128" s="28" t="s">
        <v>7596</v>
      </c>
      <c r="AM2128" s="122">
        <v>250</v>
      </c>
      <c r="AN2128" s="122">
        <v>263</v>
      </c>
      <c r="AO2128" s="123">
        <f t="shared" si="1035"/>
        <v>-13</v>
      </c>
      <c r="AP2128" s="29">
        <f t="shared" si="1036"/>
        <v>-4.9429657794676807</v>
      </c>
      <c r="AQ2128" s="28" t="s">
        <v>10862</v>
      </c>
      <c r="AR2128" s="122">
        <v>220</v>
      </c>
      <c r="AS2128" s="122">
        <v>220</v>
      </c>
      <c r="AT2128" s="123">
        <f t="shared" si="1037"/>
        <v>0</v>
      </c>
      <c r="AU2128" s="124">
        <f t="shared" si="1038"/>
        <v>0</v>
      </c>
      <c r="AV2128" s="9" t="s">
        <v>12538</v>
      </c>
      <c r="AX2128" s="129"/>
      <c r="AY2128" s="139"/>
      <c r="AZ2128" s="139"/>
    </row>
    <row r="2129" spans="3:52" ht="50" customHeight="1">
      <c r="C2129" s="52" t="s">
        <v>6318</v>
      </c>
      <c r="D2129" s="130" t="s">
        <v>4889</v>
      </c>
      <c r="E2129" s="107" t="s">
        <v>6377</v>
      </c>
      <c r="F2129" s="132" t="s">
        <v>4890</v>
      </c>
      <c r="G2129" s="125">
        <v>3588.6930000000002</v>
      </c>
      <c r="H2129" s="122">
        <v>3515.576</v>
      </c>
      <c r="I2129" s="123">
        <f t="shared" si="1025"/>
        <v>73.117000000000189</v>
      </c>
      <c r="J2129" s="124">
        <f t="shared" si="1026"/>
        <v>2.0798014322546345</v>
      </c>
      <c r="K2129" s="125">
        <v>1761.25</v>
      </c>
      <c r="L2129" s="122">
        <v>1760.819</v>
      </c>
      <c r="M2129" s="123">
        <f t="shared" si="1027"/>
        <v>0.43100000000004002</v>
      </c>
      <c r="N2129" s="124">
        <f t="shared" si="1039"/>
        <v>2.4477246099686566E-2</v>
      </c>
      <c r="O2129" s="125">
        <v>240.749</v>
      </c>
      <c r="P2129" s="122">
        <v>240.70099999999999</v>
      </c>
      <c r="Q2129" s="123">
        <f t="shared" si="1028"/>
        <v>4.8000000000001819E-2</v>
      </c>
      <c r="R2129" s="124">
        <f t="shared" si="1042"/>
        <v>1.9941753461764522E-2</v>
      </c>
      <c r="S2129" s="125">
        <v>1586.694</v>
      </c>
      <c r="T2129" s="122">
        <v>1514.056</v>
      </c>
      <c r="U2129" s="123">
        <f t="shared" si="1040"/>
        <v>72.63799999999992</v>
      </c>
      <c r="V2129" s="124">
        <f t="shared" si="1041"/>
        <v>4.7975768399583583</v>
      </c>
      <c r="W2129" s="121" t="s">
        <v>6981</v>
      </c>
      <c r="X2129" s="122">
        <v>643</v>
      </c>
      <c r="Y2129" s="122">
        <v>643</v>
      </c>
      <c r="Z2129" s="123">
        <f t="shared" si="1029"/>
        <v>0</v>
      </c>
      <c r="AA2129" s="124">
        <f t="shared" si="1030"/>
        <v>0</v>
      </c>
      <c r="AB2129" s="28" t="s">
        <v>10863</v>
      </c>
      <c r="AC2129" s="122">
        <v>440</v>
      </c>
      <c r="AD2129" s="122">
        <v>440</v>
      </c>
      <c r="AE2129" s="123">
        <f t="shared" si="1031"/>
        <v>0</v>
      </c>
      <c r="AF2129" s="29">
        <f t="shared" si="1032"/>
        <v>0</v>
      </c>
      <c r="AG2129" s="28" t="s">
        <v>7573</v>
      </c>
      <c r="AH2129" s="122">
        <v>148</v>
      </c>
      <c r="AI2129" s="122">
        <v>6</v>
      </c>
      <c r="AJ2129" s="123">
        <f t="shared" si="1033"/>
        <v>142</v>
      </c>
      <c r="AK2129" s="124">
        <f t="shared" si="1034"/>
        <v>2366.666666666667</v>
      </c>
      <c r="AL2129" s="28" t="s">
        <v>10864</v>
      </c>
      <c r="AM2129" s="122">
        <v>115</v>
      </c>
      <c r="AN2129" s="122">
        <v>115</v>
      </c>
      <c r="AO2129" s="123">
        <f t="shared" si="1035"/>
        <v>0</v>
      </c>
      <c r="AP2129" s="29">
        <f t="shared" si="1036"/>
        <v>0</v>
      </c>
      <c r="AQ2129" s="28" t="s">
        <v>10865</v>
      </c>
      <c r="AR2129" s="122">
        <v>111</v>
      </c>
      <c r="AS2129" s="122">
        <v>111</v>
      </c>
      <c r="AT2129" s="123">
        <f t="shared" si="1037"/>
        <v>0</v>
      </c>
      <c r="AU2129" s="124">
        <f t="shared" si="1038"/>
        <v>0</v>
      </c>
      <c r="AV2129" s="9" t="s">
        <v>12538</v>
      </c>
      <c r="AX2129" s="129"/>
      <c r="AY2129" s="139"/>
      <c r="AZ2129" s="139"/>
    </row>
    <row r="2130" spans="3:52" ht="50" customHeight="1">
      <c r="C2130" s="52" t="s">
        <v>6318</v>
      </c>
      <c r="D2130" s="130" t="s">
        <v>4891</v>
      </c>
      <c r="E2130" s="107" t="s">
        <v>6377</v>
      </c>
      <c r="F2130" s="132" t="s">
        <v>4892</v>
      </c>
      <c r="G2130" s="125">
        <v>10946.852999999999</v>
      </c>
      <c r="H2130" s="122">
        <v>12815.459000000001</v>
      </c>
      <c r="I2130" s="123">
        <f t="shared" si="1025"/>
        <v>-1868.6060000000016</v>
      </c>
      <c r="J2130" s="124">
        <f t="shared" si="1026"/>
        <v>-14.580874551586497</v>
      </c>
      <c r="K2130" s="125">
        <v>6321.6360000000004</v>
      </c>
      <c r="L2130" s="122">
        <v>6618.7470000000003</v>
      </c>
      <c r="M2130" s="123">
        <f t="shared" si="1027"/>
        <v>-297.11099999999988</v>
      </c>
      <c r="N2130" s="124">
        <f t="shared" si="1039"/>
        <v>-4.4889312131132959</v>
      </c>
      <c r="O2130" s="125">
        <v>627.55600000000004</v>
      </c>
      <c r="P2130" s="122">
        <v>1877.1869999999999</v>
      </c>
      <c r="Q2130" s="123">
        <f t="shared" si="1028"/>
        <v>-1249.6309999999999</v>
      </c>
      <c r="R2130" s="124">
        <f t="shared" si="1042"/>
        <v>-66.56934018827107</v>
      </c>
      <c r="S2130" s="125">
        <v>3997.6610000000001</v>
      </c>
      <c r="T2130" s="122">
        <v>4319.5249999999996</v>
      </c>
      <c r="U2130" s="123">
        <f t="shared" si="1040"/>
        <v>-321.86399999999958</v>
      </c>
      <c r="V2130" s="124">
        <f t="shared" si="1041"/>
        <v>-7.4513748618192874</v>
      </c>
      <c r="W2130" s="121" t="s">
        <v>6944</v>
      </c>
      <c r="X2130" s="122">
        <v>3381.4270000000001</v>
      </c>
      <c r="Y2130" s="122">
        <v>3376.7890000000002</v>
      </c>
      <c r="Z2130" s="123">
        <f t="shared" si="1029"/>
        <v>4.63799999999992</v>
      </c>
      <c r="AA2130" s="124">
        <f t="shared" si="1030"/>
        <v>0.13734941685725463</v>
      </c>
      <c r="AB2130" s="28" t="s">
        <v>10866</v>
      </c>
      <c r="AC2130" s="122">
        <v>120.34</v>
      </c>
      <c r="AD2130" s="122">
        <v>168.24600000000001</v>
      </c>
      <c r="AE2130" s="123">
        <f t="shared" si="1031"/>
        <v>-47.906000000000006</v>
      </c>
      <c r="AF2130" s="29">
        <f t="shared" si="1032"/>
        <v>-28.473782437621104</v>
      </c>
      <c r="AG2130" s="28" t="s">
        <v>10867</v>
      </c>
      <c r="AH2130" s="122">
        <v>115.32</v>
      </c>
      <c r="AI2130" s="122">
        <v>115.297</v>
      </c>
      <c r="AJ2130" s="123">
        <f t="shared" si="1033"/>
        <v>2.2999999999996135E-2</v>
      </c>
      <c r="AK2130" s="124">
        <f t="shared" si="1034"/>
        <v>1.9948480879811388E-2</v>
      </c>
      <c r="AL2130" s="28" t="s">
        <v>10868</v>
      </c>
      <c r="AM2130" s="122">
        <v>100.321</v>
      </c>
      <c r="AN2130" s="122">
        <v>400.24200000000002</v>
      </c>
      <c r="AO2130" s="123">
        <f t="shared" si="1035"/>
        <v>-299.92100000000005</v>
      </c>
      <c r="AP2130" s="29">
        <f t="shared" si="1036"/>
        <v>-74.934914376802041</v>
      </c>
      <c r="AQ2130" s="28" t="s">
        <v>7330</v>
      </c>
      <c r="AR2130" s="122">
        <v>64.265000000000001</v>
      </c>
      <c r="AS2130" s="122">
        <v>45.249000000000002</v>
      </c>
      <c r="AT2130" s="123">
        <f t="shared" si="1037"/>
        <v>19.015999999999998</v>
      </c>
      <c r="AU2130" s="124">
        <f t="shared" si="1038"/>
        <v>42.025238126809427</v>
      </c>
      <c r="AV2130" s="9" t="s">
        <v>12538</v>
      </c>
      <c r="AX2130" s="129"/>
      <c r="AY2130" s="139"/>
      <c r="AZ2130" s="139"/>
    </row>
    <row r="2131" spans="3:52" ht="50" customHeight="1">
      <c r="C2131" s="52" t="s">
        <v>6318</v>
      </c>
      <c r="D2131" s="130" t="s">
        <v>4893</v>
      </c>
      <c r="E2131" s="107" t="s">
        <v>6377</v>
      </c>
      <c r="F2131" s="132" t="s">
        <v>4894</v>
      </c>
      <c r="G2131" s="125">
        <v>11935.065000000001</v>
      </c>
      <c r="H2131" s="122">
        <v>12901.454</v>
      </c>
      <c r="I2131" s="123">
        <f t="shared" si="1025"/>
        <v>-966.38899999999921</v>
      </c>
      <c r="J2131" s="124">
        <f t="shared" si="1026"/>
        <v>-7.4905433139551505</v>
      </c>
      <c r="K2131" s="125">
        <v>3469.93</v>
      </c>
      <c r="L2131" s="122">
        <v>4637.5230000000001</v>
      </c>
      <c r="M2131" s="123">
        <f t="shared" si="1027"/>
        <v>-1167.5930000000003</v>
      </c>
      <c r="N2131" s="124">
        <f t="shared" si="1039"/>
        <v>-25.177082679697765</v>
      </c>
      <c r="O2131" s="125">
        <v>1614.575</v>
      </c>
      <c r="P2131" s="122">
        <v>1614.182</v>
      </c>
      <c r="Q2131" s="123">
        <f t="shared" si="1028"/>
        <v>0.3930000000000291</v>
      </c>
      <c r="R2131" s="124">
        <f t="shared" si="1042"/>
        <v>2.4346696964780246E-2</v>
      </c>
      <c r="S2131" s="125">
        <v>6850.56</v>
      </c>
      <c r="T2131" s="122">
        <v>6649.7489999999998</v>
      </c>
      <c r="U2131" s="123">
        <f t="shared" si="1040"/>
        <v>200.8110000000006</v>
      </c>
      <c r="V2131" s="124">
        <f t="shared" si="1041"/>
        <v>3.0198282672022749</v>
      </c>
      <c r="W2131" s="121" t="s">
        <v>10869</v>
      </c>
      <c r="X2131" s="122">
        <v>2905</v>
      </c>
      <c r="Y2131" s="122">
        <v>2994</v>
      </c>
      <c r="Z2131" s="123">
        <f t="shared" si="1029"/>
        <v>-89</v>
      </c>
      <c r="AA2131" s="124">
        <f t="shared" si="1030"/>
        <v>-2.972611890447562</v>
      </c>
      <c r="AB2131" s="28" t="s">
        <v>10870</v>
      </c>
      <c r="AC2131" s="122">
        <v>1000</v>
      </c>
      <c r="AD2131" s="122">
        <v>603</v>
      </c>
      <c r="AE2131" s="123">
        <f t="shared" si="1031"/>
        <v>397</v>
      </c>
      <c r="AF2131" s="29">
        <f t="shared" si="1032"/>
        <v>65.837479270315086</v>
      </c>
      <c r="AG2131" s="28" t="s">
        <v>10871</v>
      </c>
      <c r="AH2131" s="122">
        <v>996</v>
      </c>
      <c r="AI2131" s="122">
        <v>1056</v>
      </c>
      <c r="AJ2131" s="123">
        <f t="shared" si="1033"/>
        <v>-60</v>
      </c>
      <c r="AK2131" s="124">
        <f t="shared" si="1034"/>
        <v>-5.6818181818181817</v>
      </c>
      <c r="AL2131" s="28" t="s">
        <v>10872</v>
      </c>
      <c r="AM2131" s="122">
        <v>276</v>
      </c>
      <c r="AN2131" s="122">
        <v>276</v>
      </c>
      <c r="AO2131" s="123">
        <f t="shared" si="1035"/>
        <v>0</v>
      </c>
      <c r="AP2131" s="29">
        <f t="shared" si="1036"/>
        <v>0</v>
      </c>
      <c r="AQ2131" s="28" t="s">
        <v>10873</v>
      </c>
      <c r="AR2131" s="122">
        <v>271</v>
      </c>
      <c r="AS2131" s="122">
        <v>332</v>
      </c>
      <c r="AT2131" s="123">
        <f t="shared" si="1037"/>
        <v>-61</v>
      </c>
      <c r="AU2131" s="124">
        <f t="shared" si="1038"/>
        <v>-18.373493975903614</v>
      </c>
      <c r="AV2131" s="9" t="s">
        <v>12538</v>
      </c>
      <c r="AX2131" s="129"/>
      <c r="AY2131" s="139"/>
      <c r="AZ2131" s="139"/>
    </row>
    <row r="2132" spans="3:52" ht="50" customHeight="1">
      <c r="C2132" s="52" t="s">
        <v>6318</v>
      </c>
      <c r="D2132" s="130" t="s">
        <v>4895</v>
      </c>
      <c r="E2132" s="79" t="s">
        <v>6377</v>
      </c>
      <c r="F2132" s="132" t="s">
        <v>4896</v>
      </c>
      <c r="G2132" s="125">
        <v>5902.71</v>
      </c>
      <c r="H2132" s="122">
        <v>6477.6180000000004</v>
      </c>
      <c r="I2132" s="123">
        <f t="shared" si="1025"/>
        <v>-574.90800000000036</v>
      </c>
      <c r="J2132" s="124">
        <f t="shared" si="1026"/>
        <v>-8.8752995314018257</v>
      </c>
      <c r="K2132" s="125">
        <v>3169.4720000000002</v>
      </c>
      <c r="L2132" s="122">
        <v>3402.0790000000002</v>
      </c>
      <c r="M2132" s="123">
        <f t="shared" si="1027"/>
        <v>-232.60699999999997</v>
      </c>
      <c r="N2132" s="124">
        <f t="shared" si="1039"/>
        <v>-6.8372016052537274</v>
      </c>
      <c r="O2132" s="125">
        <v>615.548</v>
      </c>
      <c r="P2132" s="122">
        <v>815.13199999999995</v>
      </c>
      <c r="Q2132" s="123">
        <f t="shared" si="1028"/>
        <v>-199.58399999999995</v>
      </c>
      <c r="R2132" s="124">
        <f t="shared" si="1042"/>
        <v>-24.484868708380969</v>
      </c>
      <c r="S2132" s="125">
        <v>2117.69</v>
      </c>
      <c r="T2132" s="122">
        <v>2260.4070000000002</v>
      </c>
      <c r="U2132" s="123">
        <f t="shared" si="1040"/>
        <v>-142.7170000000001</v>
      </c>
      <c r="V2132" s="124">
        <f t="shared" si="1041"/>
        <v>-6.3137744662797495</v>
      </c>
      <c r="W2132" s="121" t="s">
        <v>6930</v>
      </c>
      <c r="X2132" s="122">
        <v>1152</v>
      </c>
      <c r="Y2132" s="122">
        <v>1292</v>
      </c>
      <c r="Z2132" s="123">
        <f t="shared" si="1029"/>
        <v>-140</v>
      </c>
      <c r="AA2132" s="124">
        <f t="shared" si="1030"/>
        <v>-10.835913312693499</v>
      </c>
      <c r="AB2132" s="28" t="s">
        <v>6467</v>
      </c>
      <c r="AC2132" s="122">
        <v>408</v>
      </c>
      <c r="AD2132" s="122">
        <v>408</v>
      </c>
      <c r="AE2132" s="123">
        <f t="shared" si="1031"/>
        <v>0</v>
      </c>
      <c r="AF2132" s="29">
        <f t="shared" si="1032"/>
        <v>0</v>
      </c>
      <c r="AG2132" s="28" t="s">
        <v>6993</v>
      </c>
      <c r="AH2132" s="122">
        <v>295</v>
      </c>
      <c r="AI2132" s="122">
        <v>295</v>
      </c>
      <c r="AJ2132" s="123">
        <f t="shared" si="1033"/>
        <v>0</v>
      </c>
      <c r="AK2132" s="124">
        <f t="shared" si="1034"/>
        <v>0</v>
      </c>
      <c r="AL2132" s="28" t="s">
        <v>10874</v>
      </c>
      <c r="AM2132" s="122">
        <v>120</v>
      </c>
      <c r="AN2132" s="122">
        <v>119</v>
      </c>
      <c r="AO2132" s="123">
        <f t="shared" si="1035"/>
        <v>1</v>
      </c>
      <c r="AP2132" s="29">
        <f t="shared" si="1036"/>
        <v>0.84033613445378152</v>
      </c>
      <c r="AQ2132" s="28" t="s">
        <v>6948</v>
      </c>
      <c r="AR2132" s="122">
        <v>104</v>
      </c>
      <c r="AS2132" s="122">
        <v>104</v>
      </c>
      <c r="AT2132" s="123">
        <f t="shared" si="1037"/>
        <v>0</v>
      </c>
      <c r="AU2132" s="124">
        <f t="shared" si="1038"/>
        <v>0</v>
      </c>
      <c r="AV2132" s="9" t="s">
        <v>12538</v>
      </c>
      <c r="AX2132" s="129"/>
      <c r="AY2132" s="139"/>
      <c r="AZ2132" s="139"/>
    </row>
    <row r="2133" spans="3:52" ht="50" customHeight="1">
      <c r="C2133" s="52" t="s">
        <v>6319</v>
      </c>
      <c r="D2133" s="130" t="s">
        <v>4897</v>
      </c>
      <c r="E2133" s="107" t="s">
        <v>6377</v>
      </c>
      <c r="F2133" s="132" t="s">
        <v>4898</v>
      </c>
      <c r="G2133" s="125">
        <v>2529.1080000000002</v>
      </c>
      <c r="H2133" s="122">
        <v>2757.9070000000002</v>
      </c>
      <c r="I2133" s="123">
        <f t="shared" si="1025"/>
        <v>-228.79899999999998</v>
      </c>
      <c r="J2133" s="124">
        <f t="shared" si="1026"/>
        <v>-8.2961100573732161</v>
      </c>
      <c r="K2133" s="125">
        <v>1103.6369999999999</v>
      </c>
      <c r="L2133" s="122">
        <v>1303.337</v>
      </c>
      <c r="M2133" s="123">
        <f t="shared" si="1027"/>
        <v>-199.70000000000005</v>
      </c>
      <c r="N2133" s="124">
        <f t="shared" si="1039"/>
        <v>-15.322207533431495</v>
      </c>
      <c r="O2133" s="125">
        <v>759.25400000000002</v>
      </c>
      <c r="P2133" s="122">
        <v>789.69200000000001</v>
      </c>
      <c r="Q2133" s="123">
        <f t="shared" si="1028"/>
        <v>-30.437999999999988</v>
      </c>
      <c r="R2133" s="124">
        <f t="shared" si="1042"/>
        <v>-3.8544141260136846</v>
      </c>
      <c r="S2133" s="125">
        <v>666.21699999999998</v>
      </c>
      <c r="T2133" s="122">
        <v>664.87800000000004</v>
      </c>
      <c r="U2133" s="123">
        <f t="shared" si="1040"/>
        <v>1.3389999999999418</v>
      </c>
      <c r="V2133" s="124">
        <f t="shared" si="1041"/>
        <v>0.20139033025606828</v>
      </c>
      <c r="W2133" s="121" t="s">
        <v>10190</v>
      </c>
      <c r="X2133" s="122">
        <v>361</v>
      </c>
      <c r="Y2133" s="122">
        <v>461</v>
      </c>
      <c r="Z2133" s="123">
        <f t="shared" si="1029"/>
        <v>-100</v>
      </c>
      <c r="AA2133" s="124">
        <f t="shared" si="1030"/>
        <v>-21.691973969631238</v>
      </c>
      <c r="AB2133" s="28" t="s">
        <v>6930</v>
      </c>
      <c r="AC2133" s="122">
        <v>202</v>
      </c>
      <c r="AD2133" s="122">
        <v>100</v>
      </c>
      <c r="AE2133" s="123">
        <f t="shared" si="1031"/>
        <v>102</v>
      </c>
      <c r="AF2133" s="29">
        <f t="shared" si="1032"/>
        <v>102</v>
      </c>
      <c r="AG2133" s="28" t="s">
        <v>7522</v>
      </c>
      <c r="AH2133" s="122">
        <v>52</v>
      </c>
      <c r="AI2133" s="122">
        <v>52</v>
      </c>
      <c r="AJ2133" s="123">
        <f t="shared" si="1033"/>
        <v>0</v>
      </c>
      <c r="AK2133" s="124">
        <f t="shared" si="1034"/>
        <v>0</v>
      </c>
      <c r="AL2133" s="28" t="s">
        <v>10875</v>
      </c>
      <c r="AM2133" s="122">
        <v>51</v>
      </c>
      <c r="AN2133" s="122">
        <v>51</v>
      </c>
      <c r="AO2133" s="123">
        <f t="shared" si="1035"/>
        <v>0</v>
      </c>
      <c r="AP2133" s="29">
        <f t="shared" si="1036"/>
        <v>0</v>
      </c>
      <c r="AQ2133" s="28" t="s">
        <v>6421</v>
      </c>
      <c r="AR2133" s="122" t="s">
        <v>6421</v>
      </c>
      <c r="AS2133" s="122" t="s">
        <v>6421</v>
      </c>
      <c r="AT2133" s="123" t="s">
        <v>6421</v>
      </c>
      <c r="AU2133" s="124" t="s">
        <v>6421</v>
      </c>
      <c r="AV2133" s="9" t="s">
        <v>12538</v>
      </c>
      <c r="AX2133" s="129"/>
      <c r="AY2133" s="139"/>
      <c r="AZ2133" s="139"/>
    </row>
    <row r="2134" spans="3:52" ht="50" customHeight="1">
      <c r="C2134" s="52" t="s">
        <v>6319</v>
      </c>
      <c r="D2134" s="130" t="s">
        <v>4899</v>
      </c>
      <c r="E2134" s="107" t="s">
        <v>6377</v>
      </c>
      <c r="F2134" s="132" t="s">
        <v>4900</v>
      </c>
      <c r="G2134" s="125">
        <v>6331.9549999999999</v>
      </c>
      <c r="H2134" s="122">
        <v>6803.2550000000001</v>
      </c>
      <c r="I2134" s="123">
        <f t="shared" si="1025"/>
        <v>-471.30000000000018</v>
      </c>
      <c r="J2134" s="124">
        <f t="shared" si="1026"/>
        <v>-6.9275662899597359</v>
      </c>
      <c r="K2134" s="125">
        <v>3647.8420000000001</v>
      </c>
      <c r="L2134" s="122">
        <v>3896.0039999999999</v>
      </c>
      <c r="M2134" s="123">
        <f t="shared" si="1027"/>
        <v>-248.16199999999981</v>
      </c>
      <c r="N2134" s="124">
        <f t="shared" si="1039"/>
        <v>-6.3696546512785872</v>
      </c>
      <c r="O2134" s="125">
        <v>196.90899999999999</v>
      </c>
      <c r="P2134" s="122">
        <v>196.59399999999999</v>
      </c>
      <c r="Q2134" s="123">
        <f t="shared" si="1028"/>
        <v>0.31499999999999773</v>
      </c>
      <c r="R2134" s="124">
        <f t="shared" si="1042"/>
        <v>0.16022869467023296</v>
      </c>
      <c r="S2134" s="125">
        <v>2487.2040000000002</v>
      </c>
      <c r="T2134" s="122">
        <v>2710.6570000000002</v>
      </c>
      <c r="U2134" s="123">
        <f t="shared" si="1040"/>
        <v>-223.45299999999997</v>
      </c>
      <c r="V2134" s="124">
        <f t="shared" si="1041"/>
        <v>-8.2434996386484887</v>
      </c>
      <c r="W2134" s="121" t="s">
        <v>9764</v>
      </c>
      <c r="X2134" s="122">
        <v>689</v>
      </c>
      <c r="Y2134" s="122">
        <v>700</v>
      </c>
      <c r="Z2134" s="123">
        <f t="shared" si="1029"/>
        <v>-11</v>
      </c>
      <c r="AA2134" s="124">
        <f t="shared" si="1030"/>
        <v>-1.5714285714285716</v>
      </c>
      <c r="AB2134" s="28" t="s">
        <v>10876</v>
      </c>
      <c r="AC2134" s="122">
        <v>481</v>
      </c>
      <c r="AD2134" s="122">
        <v>492</v>
      </c>
      <c r="AE2134" s="123">
        <f t="shared" si="1031"/>
        <v>-11</v>
      </c>
      <c r="AF2134" s="29">
        <f t="shared" si="1032"/>
        <v>-2.2357723577235773</v>
      </c>
      <c r="AG2134" s="28" t="s">
        <v>7455</v>
      </c>
      <c r="AH2134" s="122">
        <v>398</v>
      </c>
      <c r="AI2134" s="122">
        <v>401</v>
      </c>
      <c r="AJ2134" s="123">
        <f t="shared" si="1033"/>
        <v>-3</v>
      </c>
      <c r="AK2134" s="124">
        <f t="shared" si="1034"/>
        <v>-0.74812967581047385</v>
      </c>
      <c r="AL2134" s="28" t="s">
        <v>6974</v>
      </c>
      <c r="AM2134" s="122">
        <v>198</v>
      </c>
      <c r="AN2134" s="122">
        <v>313</v>
      </c>
      <c r="AO2134" s="123">
        <f t="shared" si="1035"/>
        <v>-115</v>
      </c>
      <c r="AP2134" s="29">
        <f t="shared" si="1036"/>
        <v>-36.741214057507989</v>
      </c>
      <c r="AQ2134" s="28" t="s">
        <v>8937</v>
      </c>
      <c r="AR2134" s="122">
        <v>180</v>
      </c>
      <c r="AS2134" s="122">
        <v>246</v>
      </c>
      <c r="AT2134" s="123">
        <f t="shared" si="1037"/>
        <v>-66</v>
      </c>
      <c r="AU2134" s="124">
        <f t="shared" si="1038"/>
        <v>-26.829268292682929</v>
      </c>
      <c r="AV2134" s="9" t="s">
        <v>12538</v>
      </c>
      <c r="AX2134" s="129"/>
      <c r="AY2134" s="139"/>
      <c r="AZ2134" s="139"/>
    </row>
    <row r="2135" spans="3:52" ht="50" customHeight="1">
      <c r="C2135" s="52" t="s">
        <v>6319</v>
      </c>
      <c r="D2135" s="130" t="s">
        <v>4901</v>
      </c>
      <c r="E2135" s="107" t="s">
        <v>6377</v>
      </c>
      <c r="F2135" s="132" t="s">
        <v>89</v>
      </c>
      <c r="G2135" s="125">
        <v>1513.3119999999999</v>
      </c>
      <c r="H2135" s="122">
        <v>1541.019</v>
      </c>
      <c r="I2135" s="123">
        <f t="shared" si="1025"/>
        <v>-27.707000000000107</v>
      </c>
      <c r="J2135" s="124">
        <f t="shared" si="1026"/>
        <v>-1.7979661509689437</v>
      </c>
      <c r="K2135" s="125">
        <v>756.93600000000004</v>
      </c>
      <c r="L2135" s="122">
        <v>790.09699999999998</v>
      </c>
      <c r="M2135" s="123">
        <f t="shared" si="1027"/>
        <v>-33.160999999999945</v>
      </c>
      <c r="N2135" s="124">
        <f t="shared" si="1039"/>
        <v>-4.1970795990871936</v>
      </c>
      <c r="O2135" s="125">
        <v>189.679</v>
      </c>
      <c r="P2135" s="122">
        <v>205.495</v>
      </c>
      <c r="Q2135" s="123">
        <f t="shared" si="1028"/>
        <v>-15.816000000000003</v>
      </c>
      <c r="R2135" s="124">
        <f t="shared" si="1042"/>
        <v>-7.6965376286527665</v>
      </c>
      <c r="S2135" s="125">
        <v>566.697</v>
      </c>
      <c r="T2135" s="122">
        <v>545.42700000000002</v>
      </c>
      <c r="U2135" s="123">
        <f t="shared" si="1040"/>
        <v>21.269999999999982</v>
      </c>
      <c r="V2135" s="124">
        <f t="shared" si="1041"/>
        <v>3.8996969346951986</v>
      </c>
      <c r="W2135" s="121" t="s">
        <v>10877</v>
      </c>
      <c r="X2135" s="122">
        <v>300.14499999999998</v>
      </c>
      <c r="Y2135" s="122">
        <v>308.97199999999998</v>
      </c>
      <c r="Z2135" s="123">
        <f>X2135-Y2135</f>
        <v>-8.8269999999999982</v>
      </c>
      <c r="AA2135" s="124">
        <f>Z2135/Y2135*100</f>
        <v>-2.8568931812591427</v>
      </c>
      <c r="AB2135" s="28" t="s">
        <v>6467</v>
      </c>
      <c r="AC2135" s="122">
        <v>176.44900000000001</v>
      </c>
      <c r="AD2135" s="122">
        <v>176.44900000000001</v>
      </c>
      <c r="AE2135" s="123">
        <f>AC2135-AD2135</f>
        <v>0</v>
      </c>
      <c r="AF2135" s="29">
        <f>AE2135/AD2135*100</f>
        <v>0</v>
      </c>
      <c r="AG2135" s="28" t="s">
        <v>8723</v>
      </c>
      <c r="AH2135" s="122">
        <v>90.102999999999994</v>
      </c>
      <c r="AI2135" s="122">
        <v>60.006</v>
      </c>
      <c r="AJ2135" s="123">
        <f>AH2135-AI2135</f>
        <v>30.096999999999994</v>
      </c>
      <c r="AK2135" s="124">
        <f>AJ2135/AI2135*100</f>
        <v>50.156651001566502</v>
      </c>
      <c r="AL2135" s="28" t="s">
        <v>6421</v>
      </c>
      <c r="AM2135" s="122" t="s">
        <v>6421</v>
      </c>
      <c r="AN2135" s="122" t="s">
        <v>6421</v>
      </c>
      <c r="AO2135" s="123" t="s">
        <v>6421</v>
      </c>
      <c r="AP2135" s="29" t="s">
        <v>6421</v>
      </c>
      <c r="AQ2135" s="28" t="s">
        <v>6421</v>
      </c>
      <c r="AR2135" s="122" t="s">
        <v>6421</v>
      </c>
      <c r="AS2135" s="122" t="s">
        <v>6421</v>
      </c>
      <c r="AT2135" s="123" t="s">
        <v>6421</v>
      </c>
      <c r="AU2135" s="124" t="s">
        <v>6421</v>
      </c>
      <c r="AV2135" s="9" t="s">
        <v>12538</v>
      </c>
      <c r="AX2135" s="129"/>
      <c r="AY2135" s="139"/>
      <c r="AZ2135" s="139"/>
    </row>
    <row r="2136" spans="3:52" ht="50" customHeight="1">
      <c r="C2136" s="52" t="s">
        <v>6319</v>
      </c>
      <c r="D2136" s="130" t="s">
        <v>4902</v>
      </c>
      <c r="E2136" s="107" t="s">
        <v>6377</v>
      </c>
      <c r="F2136" s="132" t="s">
        <v>4903</v>
      </c>
      <c r="G2136" s="125">
        <v>2542.1439999999998</v>
      </c>
      <c r="H2136" s="122">
        <v>2802.9290000000001</v>
      </c>
      <c r="I2136" s="123">
        <f t="shared" si="1025"/>
        <v>-260.78500000000031</v>
      </c>
      <c r="J2136" s="124">
        <f t="shared" si="1026"/>
        <v>-9.3040173332967164</v>
      </c>
      <c r="K2136" s="125">
        <v>1055.4369999999999</v>
      </c>
      <c r="L2136" s="122">
        <v>1025.1780000000001</v>
      </c>
      <c r="M2136" s="123">
        <f t="shared" si="1027"/>
        <v>30.258999999999787</v>
      </c>
      <c r="N2136" s="124">
        <f t="shared" si="1039"/>
        <v>2.9515849930450888</v>
      </c>
      <c r="O2136" s="125" t="s">
        <v>11840</v>
      </c>
      <c r="P2136" s="122" t="s">
        <v>11840</v>
      </c>
      <c r="Q2136" s="123" t="s">
        <v>11839</v>
      </c>
      <c r="R2136" s="124" t="s">
        <v>11840</v>
      </c>
      <c r="S2136" s="125">
        <v>1486.7070000000001</v>
      </c>
      <c r="T2136" s="122">
        <v>1777.751</v>
      </c>
      <c r="U2136" s="123">
        <f t="shared" si="1040"/>
        <v>-291.04399999999987</v>
      </c>
      <c r="V2136" s="124">
        <f t="shared" si="1041"/>
        <v>-16.371471595290895</v>
      </c>
      <c r="W2136" s="121" t="s">
        <v>10878</v>
      </c>
      <c r="X2136" s="122">
        <v>582</v>
      </c>
      <c r="Y2136" s="122">
        <v>737</v>
      </c>
      <c r="Z2136" s="123">
        <f t="shared" si="1029"/>
        <v>-155</v>
      </c>
      <c r="AA2136" s="124">
        <f t="shared" si="1030"/>
        <v>-21.031207598371775</v>
      </c>
      <c r="AB2136" s="28" t="s">
        <v>8879</v>
      </c>
      <c r="AC2136" s="122">
        <v>300</v>
      </c>
      <c r="AD2136" s="122">
        <v>300</v>
      </c>
      <c r="AE2136" s="123">
        <f t="shared" si="1031"/>
        <v>0</v>
      </c>
      <c r="AF2136" s="29">
        <f t="shared" si="1032"/>
        <v>0</v>
      </c>
      <c r="AG2136" s="28" t="s">
        <v>7626</v>
      </c>
      <c r="AH2136" s="122">
        <v>273</v>
      </c>
      <c r="AI2136" s="122">
        <v>320</v>
      </c>
      <c r="AJ2136" s="123">
        <f t="shared" si="1033"/>
        <v>-47</v>
      </c>
      <c r="AK2136" s="124">
        <f t="shared" si="1034"/>
        <v>-14.6875</v>
      </c>
      <c r="AL2136" s="28" t="s">
        <v>10879</v>
      </c>
      <c r="AM2136" s="122">
        <v>102</v>
      </c>
      <c r="AN2136" s="122">
        <v>102</v>
      </c>
      <c r="AO2136" s="123">
        <f t="shared" si="1035"/>
        <v>0</v>
      </c>
      <c r="AP2136" s="29">
        <f t="shared" si="1036"/>
        <v>0</v>
      </c>
      <c r="AQ2136" s="28" t="s">
        <v>7582</v>
      </c>
      <c r="AR2136" s="122">
        <v>74</v>
      </c>
      <c r="AS2136" s="122">
        <v>74</v>
      </c>
      <c r="AT2136" s="123">
        <f t="shared" si="1037"/>
        <v>0</v>
      </c>
      <c r="AU2136" s="124">
        <f t="shared" si="1038"/>
        <v>0</v>
      </c>
      <c r="AV2136" s="9" t="s">
        <v>12538</v>
      </c>
      <c r="AX2136" s="129"/>
      <c r="AY2136" s="139"/>
      <c r="AZ2136" s="139"/>
    </row>
    <row r="2137" spans="3:52" ht="50" customHeight="1">
      <c r="C2137" s="52" t="s">
        <v>6319</v>
      </c>
      <c r="D2137" s="130" t="s">
        <v>4904</v>
      </c>
      <c r="E2137" s="107" t="s">
        <v>6377</v>
      </c>
      <c r="F2137" s="132" t="s">
        <v>4905</v>
      </c>
      <c r="G2137" s="125">
        <v>5870.7060000000001</v>
      </c>
      <c r="H2137" s="122">
        <v>5700.15</v>
      </c>
      <c r="I2137" s="123">
        <f t="shared" si="1025"/>
        <v>170.55600000000049</v>
      </c>
      <c r="J2137" s="124">
        <f t="shared" si="1026"/>
        <v>2.9921317860056402</v>
      </c>
      <c r="K2137" s="125">
        <v>1089.6669999999999</v>
      </c>
      <c r="L2137" s="122">
        <v>1089.3720000000001</v>
      </c>
      <c r="M2137" s="123">
        <f t="shared" si="1027"/>
        <v>0.29499999999984539</v>
      </c>
      <c r="N2137" s="124">
        <f t="shared" si="1039"/>
        <v>2.7079822136042174E-2</v>
      </c>
      <c r="O2137" s="125">
        <v>969.39499999999998</v>
      </c>
      <c r="P2137" s="122">
        <v>967.95</v>
      </c>
      <c r="Q2137" s="123">
        <f t="shared" si="1028"/>
        <v>1.4449999999999363</v>
      </c>
      <c r="R2137" s="124">
        <f t="shared" si="1042"/>
        <v>0.14928457048400604</v>
      </c>
      <c r="S2137" s="125">
        <v>3811.6439999999998</v>
      </c>
      <c r="T2137" s="122">
        <v>3642.828</v>
      </c>
      <c r="U2137" s="123">
        <f t="shared" si="1040"/>
        <v>168.8159999999998</v>
      </c>
      <c r="V2137" s="124">
        <f t="shared" si="1041"/>
        <v>4.6342017794965837</v>
      </c>
      <c r="W2137" s="121" t="s">
        <v>7333</v>
      </c>
      <c r="X2137" s="122">
        <v>2567</v>
      </c>
      <c r="Y2137" s="122">
        <v>2384</v>
      </c>
      <c r="Z2137" s="123">
        <f t="shared" si="1029"/>
        <v>183</v>
      </c>
      <c r="AA2137" s="124">
        <f t="shared" si="1030"/>
        <v>7.6761744966442951</v>
      </c>
      <c r="AB2137" s="28" t="s">
        <v>6467</v>
      </c>
      <c r="AC2137" s="122">
        <v>456</v>
      </c>
      <c r="AD2137" s="122">
        <v>481</v>
      </c>
      <c r="AE2137" s="123">
        <f t="shared" si="1031"/>
        <v>-25</v>
      </c>
      <c r="AF2137" s="29">
        <f t="shared" si="1032"/>
        <v>-5.1975051975051976</v>
      </c>
      <c r="AG2137" s="28" t="s">
        <v>10880</v>
      </c>
      <c r="AH2137" s="122">
        <v>408</v>
      </c>
      <c r="AI2137" s="122">
        <v>407</v>
      </c>
      <c r="AJ2137" s="123">
        <f t="shared" si="1033"/>
        <v>1</v>
      </c>
      <c r="AK2137" s="124">
        <f t="shared" si="1034"/>
        <v>0.24570024570024571</v>
      </c>
      <c r="AL2137" s="28" t="s">
        <v>10881</v>
      </c>
      <c r="AM2137" s="122">
        <v>103</v>
      </c>
      <c r="AN2137" s="122">
        <v>103</v>
      </c>
      <c r="AO2137" s="123">
        <f t="shared" si="1035"/>
        <v>0</v>
      </c>
      <c r="AP2137" s="29">
        <f t="shared" si="1036"/>
        <v>0</v>
      </c>
      <c r="AQ2137" s="28" t="s">
        <v>7582</v>
      </c>
      <c r="AR2137" s="122">
        <v>100</v>
      </c>
      <c r="AS2137" s="122">
        <v>100</v>
      </c>
      <c r="AT2137" s="123">
        <f t="shared" si="1037"/>
        <v>0</v>
      </c>
      <c r="AU2137" s="124">
        <f t="shared" si="1038"/>
        <v>0</v>
      </c>
      <c r="AV2137" s="9" t="s">
        <v>12538</v>
      </c>
      <c r="AX2137" s="129"/>
      <c r="AY2137" s="139"/>
      <c r="AZ2137" s="139"/>
    </row>
    <row r="2138" spans="3:52" ht="50" customHeight="1">
      <c r="C2138" s="52" t="s">
        <v>6319</v>
      </c>
      <c r="D2138" s="130" t="s">
        <v>4906</v>
      </c>
      <c r="E2138" s="107" t="s">
        <v>6377</v>
      </c>
      <c r="F2138" s="132" t="s">
        <v>4907</v>
      </c>
      <c r="G2138" s="125">
        <v>12520.679</v>
      </c>
      <c r="H2138" s="122">
        <v>12051.562</v>
      </c>
      <c r="I2138" s="123">
        <f t="shared" si="1025"/>
        <v>469.11700000000019</v>
      </c>
      <c r="J2138" s="124">
        <f t="shared" si="1026"/>
        <v>3.892582554858866</v>
      </c>
      <c r="K2138" s="125">
        <v>3596.4569999999999</v>
      </c>
      <c r="L2138" s="122">
        <v>3371.357</v>
      </c>
      <c r="M2138" s="123">
        <f t="shared" si="1027"/>
        <v>225.09999999999991</v>
      </c>
      <c r="N2138" s="124">
        <f t="shared" si="1039"/>
        <v>6.6768366565747836</v>
      </c>
      <c r="O2138" s="125">
        <v>818.26599999999996</v>
      </c>
      <c r="P2138" s="122">
        <v>777.56</v>
      </c>
      <c r="Q2138" s="123">
        <f t="shared" si="1028"/>
        <v>40.706000000000017</v>
      </c>
      <c r="R2138" s="124">
        <f t="shared" si="1042"/>
        <v>5.2350943978599744</v>
      </c>
      <c r="S2138" s="125">
        <v>8105.9560000000001</v>
      </c>
      <c r="T2138" s="122">
        <v>7902.6450000000004</v>
      </c>
      <c r="U2138" s="123">
        <f t="shared" si="1040"/>
        <v>203.31099999999969</v>
      </c>
      <c r="V2138" s="124">
        <f t="shared" si="1041"/>
        <v>2.5726955974866605</v>
      </c>
      <c r="W2138" s="121" t="s">
        <v>10882</v>
      </c>
      <c r="X2138" s="122">
        <v>2501</v>
      </c>
      <c r="Y2138" s="122">
        <v>2508</v>
      </c>
      <c r="Z2138" s="123">
        <f t="shared" si="1029"/>
        <v>-7</v>
      </c>
      <c r="AA2138" s="124">
        <f t="shared" si="1030"/>
        <v>-0.27910685805422647</v>
      </c>
      <c r="AB2138" s="28" t="s">
        <v>10883</v>
      </c>
      <c r="AC2138" s="122">
        <v>2089</v>
      </c>
      <c r="AD2138" s="122">
        <v>1825</v>
      </c>
      <c r="AE2138" s="123">
        <f t="shared" si="1031"/>
        <v>264</v>
      </c>
      <c r="AF2138" s="29">
        <f t="shared" si="1032"/>
        <v>14.465753424657535</v>
      </c>
      <c r="AG2138" s="28" t="s">
        <v>7305</v>
      </c>
      <c r="AH2138" s="122">
        <v>1006</v>
      </c>
      <c r="AI2138" s="122">
        <v>1005</v>
      </c>
      <c r="AJ2138" s="123">
        <f t="shared" si="1033"/>
        <v>1</v>
      </c>
      <c r="AK2138" s="124">
        <f t="shared" si="1034"/>
        <v>9.9502487562189046E-2</v>
      </c>
      <c r="AL2138" s="28" t="s">
        <v>10884</v>
      </c>
      <c r="AM2138" s="122">
        <v>616</v>
      </c>
      <c r="AN2138" s="122">
        <v>632</v>
      </c>
      <c r="AO2138" s="123">
        <f t="shared" si="1035"/>
        <v>-16</v>
      </c>
      <c r="AP2138" s="29">
        <f t="shared" si="1036"/>
        <v>-2.5316455696202533</v>
      </c>
      <c r="AQ2138" s="28" t="s">
        <v>10885</v>
      </c>
      <c r="AR2138" s="122">
        <v>557</v>
      </c>
      <c r="AS2138" s="122">
        <v>557</v>
      </c>
      <c r="AT2138" s="123">
        <f t="shared" si="1037"/>
        <v>0</v>
      </c>
      <c r="AU2138" s="124">
        <f t="shared" si="1038"/>
        <v>0</v>
      </c>
      <c r="AV2138" s="9" t="s">
        <v>12538</v>
      </c>
      <c r="AX2138" s="129"/>
      <c r="AY2138" s="139"/>
      <c r="AZ2138" s="139"/>
    </row>
    <row r="2139" spans="3:52" ht="50" customHeight="1">
      <c r="C2139" s="52" t="s">
        <v>6319</v>
      </c>
      <c r="D2139" s="106" t="s">
        <v>4908</v>
      </c>
      <c r="E2139" s="107" t="s">
        <v>6377</v>
      </c>
      <c r="F2139" s="108" t="s">
        <v>4909</v>
      </c>
      <c r="G2139" s="125">
        <v>1425.36</v>
      </c>
      <c r="H2139" s="122">
        <v>1484.3689999999999</v>
      </c>
      <c r="I2139" s="123">
        <f t="shared" si="1025"/>
        <v>-59.009000000000015</v>
      </c>
      <c r="J2139" s="124">
        <f t="shared" si="1026"/>
        <v>-3.9753592267151916</v>
      </c>
      <c r="K2139" s="125">
        <v>847.34</v>
      </c>
      <c r="L2139" s="122">
        <v>858.447</v>
      </c>
      <c r="M2139" s="123">
        <f t="shared" si="1027"/>
        <v>-11.106999999999971</v>
      </c>
      <c r="N2139" s="124">
        <f t="shared" si="1039"/>
        <v>-1.2938480768177849</v>
      </c>
      <c r="O2139" s="125">
        <v>65.183999999999997</v>
      </c>
      <c r="P2139" s="122">
        <v>65.113</v>
      </c>
      <c r="Q2139" s="123">
        <f t="shared" si="1028"/>
        <v>7.0999999999997954E-2</v>
      </c>
      <c r="R2139" s="124">
        <f t="shared" si="1042"/>
        <v>0.10904120528926321</v>
      </c>
      <c r="S2139" s="125">
        <v>512.83600000000001</v>
      </c>
      <c r="T2139" s="122">
        <v>560.80899999999997</v>
      </c>
      <c r="U2139" s="123">
        <f t="shared" si="1040"/>
        <v>-47.972999999999956</v>
      </c>
      <c r="V2139" s="124">
        <f t="shared" si="1041"/>
        <v>-8.5542493076965531</v>
      </c>
      <c r="W2139" s="121" t="s">
        <v>7153</v>
      </c>
      <c r="X2139" s="122">
        <v>281</v>
      </c>
      <c r="Y2139" s="122">
        <v>281</v>
      </c>
      <c r="Z2139" s="123">
        <f t="shared" si="1029"/>
        <v>0</v>
      </c>
      <c r="AA2139" s="124">
        <f t="shared" si="1030"/>
        <v>0</v>
      </c>
      <c r="AB2139" s="28" t="s">
        <v>8930</v>
      </c>
      <c r="AC2139" s="122">
        <v>144</v>
      </c>
      <c r="AD2139" s="122">
        <v>144</v>
      </c>
      <c r="AE2139" s="123">
        <f t="shared" si="1031"/>
        <v>0</v>
      </c>
      <c r="AF2139" s="29">
        <f t="shared" si="1032"/>
        <v>0</v>
      </c>
      <c r="AG2139" s="28" t="s">
        <v>9951</v>
      </c>
      <c r="AH2139" s="122">
        <v>28</v>
      </c>
      <c r="AI2139" s="122">
        <v>46</v>
      </c>
      <c r="AJ2139" s="123">
        <f t="shared" si="1033"/>
        <v>-18</v>
      </c>
      <c r="AK2139" s="124">
        <f t="shared" si="1034"/>
        <v>-39.130434782608695</v>
      </c>
      <c r="AL2139" s="28" t="s">
        <v>7378</v>
      </c>
      <c r="AM2139" s="122">
        <v>27</v>
      </c>
      <c r="AN2139" s="122">
        <v>24</v>
      </c>
      <c r="AO2139" s="123">
        <f t="shared" si="1035"/>
        <v>3</v>
      </c>
      <c r="AP2139" s="29">
        <f t="shared" si="1036"/>
        <v>12.5</v>
      </c>
      <c r="AQ2139" s="28" t="s">
        <v>10886</v>
      </c>
      <c r="AR2139" s="122">
        <v>21</v>
      </c>
      <c r="AS2139" s="122">
        <v>22</v>
      </c>
      <c r="AT2139" s="123">
        <f t="shared" si="1037"/>
        <v>-1</v>
      </c>
      <c r="AU2139" s="124">
        <f t="shared" si="1038"/>
        <v>-4.5454545454545459</v>
      </c>
      <c r="AV2139" s="9" t="s">
        <v>10851</v>
      </c>
      <c r="AX2139" s="129"/>
      <c r="AY2139" s="139"/>
      <c r="AZ2139" s="139"/>
    </row>
    <row r="2140" spans="3:52" ht="50" customHeight="1">
      <c r="C2140" s="52" t="s">
        <v>6319</v>
      </c>
      <c r="D2140" s="106" t="s">
        <v>4910</v>
      </c>
      <c r="E2140" s="107" t="s">
        <v>6377</v>
      </c>
      <c r="F2140" s="108" t="s">
        <v>4911</v>
      </c>
      <c r="G2140" s="125">
        <v>4474.1880000000001</v>
      </c>
      <c r="H2140" s="122">
        <v>4520.3580000000002</v>
      </c>
      <c r="I2140" s="123">
        <f t="shared" si="1025"/>
        <v>-46.170000000000073</v>
      </c>
      <c r="J2140" s="124">
        <f t="shared" si="1026"/>
        <v>-1.0213792801366635</v>
      </c>
      <c r="K2140" s="125">
        <v>1975.7380000000001</v>
      </c>
      <c r="L2140" s="122">
        <v>1973.972</v>
      </c>
      <c r="M2140" s="123">
        <f t="shared" si="1027"/>
        <v>1.7660000000000764</v>
      </c>
      <c r="N2140" s="124">
        <f t="shared" si="1039"/>
        <v>8.9464288247253582E-2</v>
      </c>
      <c r="O2140" s="125">
        <v>0.38500000000000001</v>
      </c>
      <c r="P2140" s="122">
        <v>0.38400000000000001</v>
      </c>
      <c r="Q2140" s="123">
        <f t="shared" si="1028"/>
        <v>1.0000000000000009E-3</v>
      </c>
      <c r="R2140" s="124">
        <f t="shared" si="1042"/>
        <v>0.26041666666666691</v>
      </c>
      <c r="S2140" s="125">
        <v>2498.0650000000001</v>
      </c>
      <c r="T2140" s="122">
        <v>2546.002</v>
      </c>
      <c r="U2140" s="123">
        <f t="shared" si="1040"/>
        <v>-47.936999999999898</v>
      </c>
      <c r="V2140" s="124">
        <f t="shared" si="1041"/>
        <v>-1.8828343418426183</v>
      </c>
      <c r="W2140" s="121" t="s">
        <v>10887</v>
      </c>
      <c r="X2140" s="122">
        <v>594</v>
      </c>
      <c r="Y2140" s="122">
        <v>612</v>
      </c>
      <c r="Z2140" s="123">
        <f t="shared" si="1029"/>
        <v>-18</v>
      </c>
      <c r="AA2140" s="124">
        <f t="shared" si="1030"/>
        <v>-2.9411764705882351</v>
      </c>
      <c r="AB2140" s="28" t="s">
        <v>10888</v>
      </c>
      <c r="AC2140" s="122">
        <v>473</v>
      </c>
      <c r="AD2140" s="122">
        <v>423</v>
      </c>
      <c r="AE2140" s="123">
        <f t="shared" si="1031"/>
        <v>50</v>
      </c>
      <c r="AF2140" s="29">
        <f t="shared" si="1032"/>
        <v>11.82033096926714</v>
      </c>
      <c r="AG2140" s="28" t="s">
        <v>10889</v>
      </c>
      <c r="AH2140" s="122">
        <v>324</v>
      </c>
      <c r="AI2140" s="122">
        <v>324</v>
      </c>
      <c r="AJ2140" s="123">
        <f t="shared" si="1033"/>
        <v>0</v>
      </c>
      <c r="AK2140" s="124">
        <f t="shared" si="1034"/>
        <v>0</v>
      </c>
      <c r="AL2140" s="28" t="s">
        <v>10890</v>
      </c>
      <c r="AM2140" s="122">
        <v>320</v>
      </c>
      <c r="AN2140" s="122">
        <v>300</v>
      </c>
      <c r="AO2140" s="123">
        <f t="shared" si="1035"/>
        <v>20</v>
      </c>
      <c r="AP2140" s="29">
        <f t="shared" si="1036"/>
        <v>6.666666666666667</v>
      </c>
      <c r="AQ2140" s="28" t="s">
        <v>10891</v>
      </c>
      <c r="AR2140" s="122">
        <v>300</v>
      </c>
      <c r="AS2140" s="122">
        <v>300</v>
      </c>
      <c r="AT2140" s="123">
        <f t="shared" si="1037"/>
        <v>0</v>
      </c>
      <c r="AU2140" s="124">
        <f t="shared" si="1038"/>
        <v>0</v>
      </c>
      <c r="AV2140" s="9" t="s">
        <v>12538</v>
      </c>
      <c r="AX2140" s="129"/>
      <c r="AY2140" s="139"/>
      <c r="AZ2140" s="139"/>
    </row>
    <row r="2141" spans="3:52" ht="50" customHeight="1">
      <c r="C2141" s="52" t="s">
        <v>6319</v>
      </c>
      <c r="D2141" s="130" t="s">
        <v>4912</v>
      </c>
      <c r="E2141" s="107" t="s">
        <v>6377</v>
      </c>
      <c r="F2141" s="132" t="s">
        <v>4913</v>
      </c>
      <c r="G2141" s="125">
        <v>10946.974</v>
      </c>
      <c r="H2141" s="122">
        <v>10978.996999999999</v>
      </c>
      <c r="I2141" s="123">
        <f t="shared" si="1025"/>
        <v>-32.022999999999229</v>
      </c>
      <c r="J2141" s="124">
        <f t="shared" si="1026"/>
        <v>-0.29167509563942162</v>
      </c>
      <c r="K2141" s="125">
        <v>4483.2460000000001</v>
      </c>
      <c r="L2141" s="122">
        <v>4574.1260000000002</v>
      </c>
      <c r="M2141" s="123">
        <f t="shared" si="1027"/>
        <v>-90.880000000000109</v>
      </c>
      <c r="N2141" s="124">
        <f t="shared" si="1039"/>
        <v>-1.9868276475112425</v>
      </c>
      <c r="O2141" s="125">
        <v>364.61399999999998</v>
      </c>
      <c r="P2141" s="122">
        <v>363.88799999999998</v>
      </c>
      <c r="Q2141" s="123">
        <f t="shared" si="1028"/>
        <v>0.72599999999999909</v>
      </c>
      <c r="R2141" s="124">
        <f t="shared" si="1042"/>
        <v>0.19951193773908429</v>
      </c>
      <c r="S2141" s="125">
        <v>6099.1139999999996</v>
      </c>
      <c r="T2141" s="122">
        <v>6040.9830000000002</v>
      </c>
      <c r="U2141" s="123">
        <f t="shared" si="1040"/>
        <v>58.130999999999403</v>
      </c>
      <c r="V2141" s="124">
        <f t="shared" si="1041"/>
        <v>0.96227716581886424</v>
      </c>
      <c r="W2141" s="121" t="s">
        <v>7018</v>
      </c>
      <c r="X2141" s="122">
        <v>2753</v>
      </c>
      <c r="Y2141" s="122">
        <v>2760</v>
      </c>
      <c r="Z2141" s="123">
        <f t="shared" si="1029"/>
        <v>-7</v>
      </c>
      <c r="AA2141" s="124">
        <f t="shared" si="1030"/>
        <v>-0.25362318840579706</v>
      </c>
      <c r="AB2141" s="28" t="s">
        <v>10892</v>
      </c>
      <c r="AC2141" s="122">
        <v>1187</v>
      </c>
      <c r="AD2141" s="122">
        <v>1185</v>
      </c>
      <c r="AE2141" s="123">
        <f t="shared" si="1031"/>
        <v>2</v>
      </c>
      <c r="AF2141" s="29">
        <f t="shared" si="1032"/>
        <v>0.16877637130801687</v>
      </c>
      <c r="AG2141" s="28" t="s">
        <v>6467</v>
      </c>
      <c r="AH2141" s="122">
        <v>755</v>
      </c>
      <c r="AI2141" s="122">
        <v>755</v>
      </c>
      <c r="AJ2141" s="123">
        <f t="shared" si="1033"/>
        <v>0</v>
      </c>
      <c r="AK2141" s="124">
        <f t="shared" si="1034"/>
        <v>0</v>
      </c>
      <c r="AL2141" s="28" t="s">
        <v>10294</v>
      </c>
      <c r="AM2141" s="122">
        <v>642</v>
      </c>
      <c r="AN2141" s="122">
        <v>641</v>
      </c>
      <c r="AO2141" s="123">
        <f t="shared" si="1035"/>
        <v>1</v>
      </c>
      <c r="AP2141" s="29">
        <f t="shared" si="1036"/>
        <v>0.15600624024960999</v>
      </c>
      <c r="AQ2141" s="28" t="s">
        <v>7354</v>
      </c>
      <c r="AR2141" s="122">
        <v>452</v>
      </c>
      <c r="AS2141" s="122">
        <v>391</v>
      </c>
      <c r="AT2141" s="123">
        <f t="shared" si="1037"/>
        <v>61</v>
      </c>
      <c r="AU2141" s="124">
        <f t="shared" si="1038"/>
        <v>15.601023017902813</v>
      </c>
      <c r="AV2141" s="9" t="s">
        <v>12538</v>
      </c>
      <c r="AX2141" s="129"/>
      <c r="AY2141" s="139"/>
      <c r="AZ2141" s="139"/>
    </row>
    <row r="2142" spans="3:52" ht="50" customHeight="1">
      <c r="C2142" s="52" t="s">
        <v>6320</v>
      </c>
      <c r="D2142" s="130" t="s">
        <v>4914</v>
      </c>
      <c r="E2142" s="107" t="s">
        <v>6377</v>
      </c>
      <c r="F2142" s="132" t="s">
        <v>4915</v>
      </c>
      <c r="G2142" s="125">
        <v>1665</v>
      </c>
      <c r="H2142" s="122">
        <v>1614</v>
      </c>
      <c r="I2142" s="123">
        <f t="shared" si="1025"/>
        <v>51</v>
      </c>
      <c r="J2142" s="124">
        <f t="shared" si="1026"/>
        <v>3.1598513011152414</v>
      </c>
      <c r="K2142" s="125" t="s">
        <v>11904</v>
      </c>
      <c r="L2142" s="122" t="s">
        <v>11904</v>
      </c>
      <c r="M2142" s="123" t="s">
        <v>11837</v>
      </c>
      <c r="N2142" s="124" t="s">
        <v>11837</v>
      </c>
      <c r="O2142" s="125" t="s">
        <v>11840</v>
      </c>
      <c r="P2142" s="122" t="s">
        <v>11840</v>
      </c>
      <c r="Q2142" s="123" t="s">
        <v>11839</v>
      </c>
      <c r="R2142" s="124" t="s">
        <v>11840</v>
      </c>
      <c r="S2142" s="125">
        <v>1665</v>
      </c>
      <c r="T2142" s="122">
        <v>1614</v>
      </c>
      <c r="U2142" s="123">
        <f t="shared" si="1040"/>
        <v>51</v>
      </c>
      <c r="V2142" s="124">
        <f t="shared" si="1041"/>
        <v>3.1598513011152414</v>
      </c>
      <c r="W2142" s="121" t="s">
        <v>10893</v>
      </c>
      <c r="X2142" s="122">
        <v>1665</v>
      </c>
      <c r="Y2142" s="122">
        <v>1614</v>
      </c>
      <c r="Z2142" s="123">
        <f t="shared" si="1029"/>
        <v>51</v>
      </c>
      <c r="AA2142" s="124">
        <f t="shared" si="1030"/>
        <v>3.1598513011152414</v>
      </c>
      <c r="AB2142" s="28" t="s">
        <v>6421</v>
      </c>
      <c r="AC2142" s="122" t="s">
        <v>6421</v>
      </c>
      <c r="AD2142" s="122" t="s">
        <v>6421</v>
      </c>
      <c r="AE2142" s="123" t="s">
        <v>6421</v>
      </c>
      <c r="AF2142" s="29" t="s">
        <v>6421</v>
      </c>
      <c r="AG2142" s="28" t="s">
        <v>6421</v>
      </c>
      <c r="AH2142" s="122" t="s">
        <v>6421</v>
      </c>
      <c r="AI2142" s="122" t="s">
        <v>6421</v>
      </c>
      <c r="AJ2142" s="123" t="s">
        <v>6421</v>
      </c>
      <c r="AK2142" s="29" t="s">
        <v>6421</v>
      </c>
      <c r="AL2142" s="28" t="s">
        <v>6421</v>
      </c>
      <c r="AM2142" s="122" t="s">
        <v>6421</v>
      </c>
      <c r="AN2142" s="122" t="s">
        <v>6421</v>
      </c>
      <c r="AO2142" s="123" t="s">
        <v>6421</v>
      </c>
      <c r="AP2142" s="29" t="s">
        <v>6421</v>
      </c>
      <c r="AQ2142" s="28" t="s">
        <v>6421</v>
      </c>
      <c r="AR2142" s="122" t="s">
        <v>6421</v>
      </c>
      <c r="AS2142" s="122" t="s">
        <v>6421</v>
      </c>
      <c r="AT2142" s="123" t="s">
        <v>6421</v>
      </c>
      <c r="AU2142" s="29" t="s">
        <v>6421</v>
      </c>
      <c r="AV2142" s="61"/>
      <c r="AX2142" s="129"/>
      <c r="AY2142" s="139"/>
      <c r="AZ2142" s="139"/>
    </row>
    <row r="2143" spans="3:52" ht="50" customHeight="1">
      <c r="C2143" s="52" t="s">
        <v>6320</v>
      </c>
      <c r="D2143" s="130" t="s">
        <v>4916</v>
      </c>
      <c r="E2143" s="107" t="s">
        <v>6377</v>
      </c>
      <c r="F2143" s="132" t="s">
        <v>4917</v>
      </c>
      <c r="G2143" s="125">
        <v>11121.959000000001</v>
      </c>
      <c r="H2143" s="122">
        <v>9472.2849999999999</v>
      </c>
      <c r="I2143" s="123">
        <f t="shared" si="1025"/>
        <v>1649.6740000000009</v>
      </c>
      <c r="J2143" s="124">
        <f t="shared" si="1026"/>
        <v>17.415797772132077</v>
      </c>
      <c r="K2143" s="125">
        <v>131.11600000000001</v>
      </c>
      <c r="L2143" s="122">
        <v>133.20599999999999</v>
      </c>
      <c r="M2143" s="123">
        <f t="shared" si="1027"/>
        <v>-2.089999999999975</v>
      </c>
      <c r="N2143" s="124">
        <f t="shared" si="1039"/>
        <v>-1.5689983934657412</v>
      </c>
      <c r="O2143" s="125" t="s">
        <v>11840</v>
      </c>
      <c r="P2143" s="122" t="s">
        <v>11840</v>
      </c>
      <c r="Q2143" s="123" t="s">
        <v>11839</v>
      </c>
      <c r="R2143" s="124" t="s">
        <v>11840</v>
      </c>
      <c r="S2143" s="125">
        <v>10990.843000000001</v>
      </c>
      <c r="T2143" s="122">
        <v>9339.0789999999997</v>
      </c>
      <c r="U2143" s="123">
        <f t="shared" si="1040"/>
        <v>1651.764000000001</v>
      </c>
      <c r="V2143" s="124">
        <f t="shared" si="1041"/>
        <v>17.686583441472131</v>
      </c>
      <c r="W2143" s="121" t="s">
        <v>10776</v>
      </c>
      <c r="X2143" s="122">
        <v>10811.23</v>
      </c>
      <c r="Y2143" s="122">
        <v>9161.0069999999996</v>
      </c>
      <c r="Z2143" s="123">
        <f>X2143-Y2143</f>
        <v>1650.223</v>
      </c>
      <c r="AA2143" s="124">
        <f t="shared" si="1030"/>
        <v>18.0135546234164</v>
      </c>
      <c r="AB2143" s="28" t="s">
        <v>10894</v>
      </c>
      <c r="AC2143" s="122">
        <v>174.79400000000001</v>
      </c>
      <c r="AD2143" s="122">
        <v>172.88399999999999</v>
      </c>
      <c r="AE2143" s="123">
        <f>AC2143-AD2143</f>
        <v>1.910000000000025</v>
      </c>
      <c r="AF2143" s="29">
        <f>AE2143/AD2143*100</f>
        <v>1.1047870248259093</v>
      </c>
      <c r="AG2143" s="28" t="s">
        <v>10895</v>
      </c>
      <c r="AH2143" s="122">
        <v>4.819</v>
      </c>
      <c r="AI2143" s="122">
        <v>5.1879999999999997</v>
      </c>
      <c r="AJ2143" s="123">
        <f t="shared" si="1033"/>
        <v>-0.36899999999999977</v>
      </c>
      <c r="AK2143" s="124">
        <f t="shared" si="1034"/>
        <v>-7.1125674633770206</v>
      </c>
      <c r="AL2143" s="28" t="s">
        <v>6421</v>
      </c>
      <c r="AM2143" s="122" t="s">
        <v>6421</v>
      </c>
      <c r="AN2143" s="122" t="s">
        <v>6421</v>
      </c>
      <c r="AO2143" s="123" t="s">
        <v>6421</v>
      </c>
      <c r="AP2143" s="29" t="s">
        <v>6421</v>
      </c>
      <c r="AQ2143" s="28" t="s">
        <v>6421</v>
      </c>
      <c r="AR2143" s="122" t="s">
        <v>6421</v>
      </c>
      <c r="AS2143" s="122" t="s">
        <v>6421</v>
      </c>
      <c r="AT2143" s="123" t="s">
        <v>6421</v>
      </c>
      <c r="AU2143" s="124" t="s">
        <v>6421</v>
      </c>
      <c r="AV2143" s="61"/>
      <c r="AX2143" s="129"/>
      <c r="AY2143" s="139"/>
      <c r="AZ2143" s="139"/>
    </row>
    <row r="2144" spans="3:52" ht="50" customHeight="1">
      <c r="C2144" s="52" t="s">
        <v>6320</v>
      </c>
      <c r="D2144" s="130" t="s">
        <v>4920</v>
      </c>
      <c r="E2144" s="107" t="s">
        <v>6377</v>
      </c>
      <c r="F2144" s="132" t="s">
        <v>4921</v>
      </c>
      <c r="G2144" s="125">
        <v>481.6</v>
      </c>
      <c r="H2144" s="122">
        <v>452.6</v>
      </c>
      <c r="I2144" s="123">
        <f t="shared" si="1025"/>
        <v>29</v>
      </c>
      <c r="J2144" s="124">
        <f t="shared" si="1026"/>
        <v>6.4074237737516571</v>
      </c>
      <c r="K2144" s="125" t="s">
        <v>11904</v>
      </c>
      <c r="L2144" s="122" t="s">
        <v>11904</v>
      </c>
      <c r="M2144" s="123" t="s">
        <v>11837</v>
      </c>
      <c r="N2144" s="124" t="s">
        <v>11837</v>
      </c>
      <c r="O2144" s="125" t="s">
        <v>11840</v>
      </c>
      <c r="P2144" s="122" t="s">
        <v>11840</v>
      </c>
      <c r="Q2144" s="123" t="s">
        <v>11839</v>
      </c>
      <c r="R2144" s="124" t="s">
        <v>11840</v>
      </c>
      <c r="S2144" s="125">
        <v>481.6</v>
      </c>
      <c r="T2144" s="122">
        <v>452.6</v>
      </c>
      <c r="U2144" s="123">
        <f t="shared" si="1040"/>
        <v>29</v>
      </c>
      <c r="V2144" s="124">
        <f t="shared" si="1041"/>
        <v>6.4074237737516571</v>
      </c>
      <c r="W2144" s="121" t="s">
        <v>8486</v>
      </c>
      <c r="X2144" s="122">
        <v>482</v>
      </c>
      <c r="Y2144" s="122">
        <v>453</v>
      </c>
      <c r="Z2144" s="123">
        <f t="shared" ref="Z2144:Z2207" si="1044">X2144-Y2144</f>
        <v>29</v>
      </c>
      <c r="AA2144" s="124">
        <f t="shared" ref="AA2144:AA2207" si="1045">Z2144/Y2144*100</f>
        <v>6.4017660044150109</v>
      </c>
      <c r="AB2144" s="28" t="s">
        <v>6421</v>
      </c>
      <c r="AC2144" s="122" t="s">
        <v>6421</v>
      </c>
      <c r="AD2144" s="122" t="s">
        <v>6421</v>
      </c>
      <c r="AE2144" s="123" t="s">
        <v>6421</v>
      </c>
      <c r="AF2144" s="29" t="s">
        <v>6421</v>
      </c>
      <c r="AG2144" s="28" t="s">
        <v>6421</v>
      </c>
      <c r="AH2144" s="122" t="s">
        <v>6421</v>
      </c>
      <c r="AI2144" s="122" t="s">
        <v>6421</v>
      </c>
      <c r="AJ2144" s="123" t="s">
        <v>6421</v>
      </c>
      <c r="AK2144" s="29" t="s">
        <v>6421</v>
      </c>
      <c r="AL2144" s="28" t="s">
        <v>6421</v>
      </c>
      <c r="AM2144" s="122" t="s">
        <v>6421</v>
      </c>
      <c r="AN2144" s="122" t="s">
        <v>6421</v>
      </c>
      <c r="AO2144" s="123" t="s">
        <v>6421</v>
      </c>
      <c r="AP2144" s="29" t="s">
        <v>6421</v>
      </c>
      <c r="AQ2144" s="28" t="s">
        <v>6421</v>
      </c>
      <c r="AR2144" s="122" t="s">
        <v>6421</v>
      </c>
      <c r="AS2144" s="122" t="s">
        <v>6421</v>
      </c>
      <c r="AT2144" s="123" t="s">
        <v>6421</v>
      </c>
      <c r="AU2144" s="29" t="s">
        <v>6421</v>
      </c>
      <c r="AV2144" s="61"/>
      <c r="AX2144" s="129"/>
      <c r="AY2144" s="139"/>
      <c r="AZ2144" s="139"/>
    </row>
    <row r="2145" spans="3:52" ht="50" customHeight="1">
      <c r="C2145" s="52" t="s">
        <v>6320</v>
      </c>
      <c r="D2145" s="130" t="s">
        <v>4933</v>
      </c>
      <c r="E2145" s="107" t="s">
        <v>6377</v>
      </c>
      <c r="F2145" s="132" t="s">
        <v>4934</v>
      </c>
      <c r="G2145" s="125">
        <v>50.981000000000002</v>
      </c>
      <c r="H2145" s="122">
        <v>103.56100000000001</v>
      </c>
      <c r="I2145" s="123">
        <f t="shared" si="1025"/>
        <v>-52.580000000000005</v>
      </c>
      <c r="J2145" s="124">
        <f t="shared" si="1026"/>
        <v>-50.772008767779376</v>
      </c>
      <c r="K2145" s="125" t="s">
        <v>11904</v>
      </c>
      <c r="L2145" s="122" t="s">
        <v>11904</v>
      </c>
      <c r="M2145" s="123" t="s">
        <v>11837</v>
      </c>
      <c r="N2145" s="124" t="s">
        <v>11837</v>
      </c>
      <c r="O2145" s="125" t="s">
        <v>11840</v>
      </c>
      <c r="P2145" s="122" t="s">
        <v>11840</v>
      </c>
      <c r="Q2145" s="123" t="s">
        <v>11839</v>
      </c>
      <c r="R2145" s="124" t="s">
        <v>11840</v>
      </c>
      <c r="S2145" s="125">
        <v>50.981000000000002</v>
      </c>
      <c r="T2145" s="122">
        <v>103.56100000000001</v>
      </c>
      <c r="U2145" s="123">
        <f t="shared" si="1040"/>
        <v>-52.580000000000005</v>
      </c>
      <c r="V2145" s="124">
        <f t="shared" si="1041"/>
        <v>-50.772008767779376</v>
      </c>
      <c r="W2145" s="121" t="s">
        <v>10896</v>
      </c>
      <c r="X2145" s="122">
        <v>51</v>
      </c>
      <c r="Y2145" s="122">
        <v>104</v>
      </c>
      <c r="Z2145" s="123">
        <f t="shared" si="1044"/>
        <v>-53</v>
      </c>
      <c r="AA2145" s="124">
        <f t="shared" si="1045"/>
        <v>-50.96153846153846</v>
      </c>
      <c r="AB2145" s="28" t="s">
        <v>6421</v>
      </c>
      <c r="AC2145" s="122" t="s">
        <v>6421</v>
      </c>
      <c r="AD2145" s="122" t="s">
        <v>6421</v>
      </c>
      <c r="AE2145" s="123" t="s">
        <v>6421</v>
      </c>
      <c r="AF2145" s="29" t="s">
        <v>6421</v>
      </c>
      <c r="AG2145" s="28" t="s">
        <v>6421</v>
      </c>
      <c r="AH2145" s="122" t="s">
        <v>6421</v>
      </c>
      <c r="AI2145" s="122" t="s">
        <v>6421</v>
      </c>
      <c r="AJ2145" s="123" t="s">
        <v>6421</v>
      </c>
      <c r="AK2145" s="29" t="s">
        <v>6421</v>
      </c>
      <c r="AL2145" s="28" t="s">
        <v>6421</v>
      </c>
      <c r="AM2145" s="122" t="s">
        <v>6421</v>
      </c>
      <c r="AN2145" s="122" t="s">
        <v>6421</v>
      </c>
      <c r="AO2145" s="123" t="s">
        <v>6421</v>
      </c>
      <c r="AP2145" s="29" t="s">
        <v>6421</v>
      </c>
      <c r="AQ2145" s="28" t="s">
        <v>6421</v>
      </c>
      <c r="AR2145" s="122" t="s">
        <v>6421</v>
      </c>
      <c r="AS2145" s="122" t="s">
        <v>6421</v>
      </c>
      <c r="AT2145" s="123" t="s">
        <v>6421</v>
      </c>
      <c r="AU2145" s="29" t="s">
        <v>6421</v>
      </c>
      <c r="AV2145" s="61"/>
      <c r="AX2145" s="129"/>
      <c r="AY2145" s="139"/>
      <c r="AZ2145" s="139"/>
    </row>
    <row r="2146" spans="3:52" ht="50" customHeight="1">
      <c r="C2146" s="52" t="s">
        <v>6320</v>
      </c>
      <c r="D2146" s="130" t="s">
        <v>4935</v>
      </c>
      <c r="E2146" s="107" t="s">
        <v>6377</v>
      </c>
      <c r="F2146" s="132" t="s">
        <v>4936</v>
      </c>
      <c r="G2146" s="125">
        <v>20.783000000000001</v>
      </c>
      <c r="H2146" s="122">
        <v>17.983000000000001</v>
      </c>
      <c r="I2146" s="123">
        <f t="shared" si="1025"/>
        <v>2.8000000000000007</v>
      </c>
      <c r="J2146" s="124">
        <f t="shared" si="1026"/>
        <v>15.570260801868436</v>
      </c>
      <c r="K2146" s="125" t="s">
        <v>11904</v>
      </c>
      <c r="L2146" s="122" t="s">
        <v>11904</v>
      </c>
      <c r="M2146" s="123" t="s">
        <v>11837</v>
      </c>
      <c r="N2146" s="124" t="s">
        <v>11837</v>
      </c>
      <c r="O2146" s="125" t="s">
        <v>11840</v>
      </c>
      <c r="P2146" s="122" t="s">
        <v>11840</v>
      </c>
      <c r="Q2146" s="123" t="s">
        <v>11839</v>
      </c>
      <c r="R2146" s="124" t="s">
        <v>11840</v>
      </c>
      <c r="S2146" s="125">
        <v>20.783000000000001</v>
      </c>
      <c r="T2146" s="122">
        <v>17.983000000000001</v>
      </c>
      <c r="U2146" s="123">
        <f t="shared" si="1040"/>
        <v>2.8000000000000007</v>
      </c>
      <c r="V2146" s="124">
        <f t="shared" si="1041"/>
        <v>15.570260801868436</v>
      </c>
      <c r="W2146" s="121" t="s">
        <v>10897</v>
      </c>
      <c r="X2146" s="122">
        <v>11</v>
      </c>
      <c r="Y2146" s="122">
        <v>8</v>
      </c>
      <c r="Z2146" s="123">
        <f t="shared" si="1044"/>
        <v>3</v>
      </c>
      <c r="AA2146" s="124">
        <f t="shared" si="1045"/>
        <v>37.5</v>
      </c>
      <c r="AB2146" s="28" t="s">
        <v>10898</v>
      </c>
      <c r="AC2146" s="122">
        <v>10</v>
      </c>
      <c r="AD2146" s="122">
        <v>10</v>
      </c>
      <c r="AE2146" s="123">
        <f t="shared" ref="AE2146:AE2207" si="1046">AC2146-AD2146</f>
        <v>0</v>
      </c>
      <c r="AF2146" s="29">
        <f t="shared" ref="AF2146:AF2207" si="1047">AE2146/AD2146*100</f>
        <v>0</v>
      </c>
      <c r="AG2146" s="122" t="s">
        <v>6421</v>
      </c>
      <c r="AH2146" s="122" t="s">
        <v>6421</v>
      </c>
      <c r="AI2146" s="122" t="s">
        <v>6421</v>
      </c>
      <c r="AJ2146" s="122" t="s">
        <v>6421</v>
      </c>
      <c r="AK2146" s="122" t="s">
        <v>6421</v>
      </c>
      <c r="AL2146" s="28" t="s">
        <v>6421</v>
      </c>
      <c r="AM2146" s="122" t="s">
        <v>6421</v>
      </c>
      <c r="AN2146" s="122" t="s">
        <v>6421</v>
      </c>
      <c r="AO2146" s="123" t="s">
        <v>6421</v>
      </c>
      <c r="AP2146" s="29" t="s">
        <v>6421</v>
      </c>
      <c r="AQ2146" s="28" t="s">
        <v>6421</v>
      </c>
      <c r="AR2146" s="122" t="s">
        <v>6421</v>
      </c>
      <c r="AS2146" s="122" t="s">
        <v>6421</v>
      </c>
      <c r="AT2146" s="123" t="s">
        <v>6421</v>
      </c>
      <c r="AU2146" s="124" t="s">
        <v>6421</v>
      </c>
      <c r="AV2146" s="61"/>
      <c r="AX2146" s="129"/>
      <c r="AY2146" s="139"/>
      <c r="AZ2146" s="139"/>
    </row>
    <row r="2147" spans="3:52" ht="50" customHeight="1">
      <c r="C2147" s="52" t="s">
        <v>6320</v>
      </c>
      <c r="D2147" s="80" t="s">
        <v>4937</v>
      </c>
      <c r="E2147" s="81" t="s">
        <v>10899</v>
      </c>
      <c r="F2147" s="82" t="s">
        <v>4938</v>
      </c>
      <c r="G2147" s="125">
        <v>80.400000000000006</v>
      </c>
      <c r="H2147" s="122">
        <v>80.400000000000006</v>
      </c>
      <c r="I2147" s="123">
        <f t="shared" si="1025"/>
        <v>0</v>
      </c>
      <c r="J2147" s="124">
        <f t="shared" si="1026"/>
        <v>0</v>
      </c>
      <c r="K2147" s="125" t="s">
        <v>11904</v>
      </c>
      <c r="L2147" s="122" t="s">
        <v>11904</v>
      </c>
      <c r="M2147" s="123" t="s">
        <v>11837</v>
      </c>
      <c r="N2147" s="124" t="s">
        <v>11837</v>
      </c>
      <c r="O2147" s="125" t="s">
        <v>11840</v>
      </c>
      <c r="P2147" s="122" t="s">
        <v>11840</v>
      </c>
      <c r="Q2147" s="123" t="s">
        <v>11839</v>
      </c>
      <c r="R2147" s="124" t="s">
        <v>11840</v>
      </c>
      <c r="S2147" s="125">
        <v>80.400000000000006</v>
      </c>
      <c r="T2147" s="122">
        <v>80.400000000000006</v>
      </c>
      <c r="U2147" s="123">
        <f t="shared" si="1040"/>
        <v>0</v>
      </c>
      <c r="V2147" s="124">
        <f t="shared" si="1041"/>
        <v>0</v>
      </c>
      <c r="W2147" s="121" t="s">
        <v>10900</v>
      </c>
      <c r="X2147" s="122">
        <v>80</v>
      </c>
      <c r="Y2147" s="122">
        <v>80</v>
      </c>
      <c r="Z2147" s="123">
        <f t="shared" si="1044"/>
        <v>0</v>
      </c>
      <c r="AA2147" s="124">
        <f t="shared" si="1045"/>
        <v>0</v>
      </c>
      <c r="AB2147" s="28" t="s">
        <v>6421</v>
      </c>
      <c r="AC2147" s="122" t="s">
        <v>6421</v>
      </c>
      <c r="AD2147" s="122" t="s">
        <v>6421</v>
      </c>
      <c r="AE2147" s="123" t="s">
        <v>6421</v>
      </c>
      <c r="AF2147" s="29" t="s">
        <v>6421</v>
      </c>
      <c r="AG2147" s="28" t="s">
        <v>6421</v>
      </c>
      <c r="AH2147" s="122" t="s">
        <v>6421</v>
      </c>
      <c r="AI2147" s="122" t="s">
        <v>6421</v>
      </c>
      <c r="AJ2147" s="123" t="s">
        <v>6421</v>
      </c>
      <c r="AK2147" s="29" t="s">
        <v>6421</v>
      </c>
      <c r="AL2147" s="28" t="s">
        <v>6421</v>
      </c>
      <c r="AM2147" s="122" t="s">
        <v>6421</v>
      </c>
      <c r="AN2147" s="122" t="s">
        <v>6421</v>
      </c>
      <c r="AO2147" s="123" t="s">
        <v>6421</v>
      </c>
      <c r="AP2147" s="29" t="s">
        <v>6421</v>
      </c>
      <c r="AQ2147" s="28" t="s">
        <v>6421</v>
      </c>
      <c r="AR2147" s="122" t="s">
        <v>6421</v>
      </c>
      <c r="AS2147" s="122" t="s">
        <v>6421</v>
      </c>
      <c r="AT2147" s="123" t="s">
        <v>6421</v>
      </c>
      <c r="AU2147" s="29" t="s">
        <v>6421</v>
      </c>
      <c r="AV2147" s="83"/>
      <c r="AX2147" s="129"/>
      <c r="AY2147" s="139"/>
      <c r="AZ2147" s="139"/>
    </row>
    <row r="2148" spans="3:52" ht="50" customHeight="1">
      <c r="C2148" s="52" t="s">
        <v>6320</v>
      </c>
      <c r="D2148" s="106" t="s">
        <v>4939</v>
      </c>
      <c r="E2148" s="107" t="s">
        <v>6377</v>
      </c>
      <c r="F2148" s="108" t="s">
        <v>4940</v>
      </c>
      <c r="G2148" s="125">
        <v>77.5</v>
      </c>
      <c r="H2148" s="122">
        <v>75</v>
      </c>
      <c r="I2148" s="123">
        <f t="shared" si="1025"/>
        <v>2.5</v>
      </c>
      <c r="J2148" s="124">
        <f t="shared" si="1026"/>
        <v>3.3333333333333335</v>
      </c>
      <c r="K2148" s="125">
        <v>77.5</v>
      </c>
      <c r="L2148" s="122">
        <v>75</v>
      </c>
      <c r="M2148" s="123">
        <f t="shared" si="1027"/>
        <v>2.5</v>
      </c>
      <c r="N2148" s="124">
        <f t="shared" si="1039"/>
        <v>3.3333333333333335</v>
      </c>
      <c r="O2148" s="125" t="s">
        <v>11840</v>
      </c>
      <c r="P2148" s="122" t="s">
        <v>11840</v>
      </c>
      <c r="Q2148" s="123" t="s">
        <v>11839</v>
      </c>
      <c r="R2148" s="124" t="s">
        <v>11840</v>
      </c>
      <c r="S2148" s="125" t="s">
        <v>6421</v>
      </c>
      <c r="T2148" s="122" t="s">
        <v>6421</v>
      </c>
      <c r="U2148" s="123" t="s">
        <v>6421</v>
      </c>
      <c r="V2148" s="124" t="s">
        <v>6421</v>
      </c>
      <c r="W2148" s="121" t="s">
        <v>6494</v>
      </c>
      <c r="X2148" s="122" t="s">
        <v>6494</v>
      </c>
      <c r="Y2148" s="122" t="s">
        <v>6494</v>
      </c>
      <c r="Z2148" s="123" t="s">
        <v>6494</v>
      </c>
      <c r="AA2148" s="124" t="s">
        <v>6494</v>
      </c>
      <c r="AB2148" s="28" t="s">
        <v>6494</v>
      </c>
      <c r="AC2148" s="122" t="s">
        <v>6494</v>
      </c>
      <c r="AD2148" s="122" t="s">
        <v>6494</v>
      </c>
      <c r="AE2148" s="123" t="s">
        <v>6494</v>
      </c>
      <c r="AF2148" s="29" t="s">
        <v>6494</v>
      </c>
      <c r="AG2148" s="28" t="s">
        <v>6494</v>
      </c>
      <c r="AH2148" s="122" t="s">
        <v>6494</v>
      </c>
      <c r="AI2148" s="122" t="s">
        <v>6494</v>
      </c>
      <c r="AJ2148" s="123" t="s">
        <v>6494</v>
      </c>
      <c r="AK2148" s="124" t="s">
        <v>6494</v>
      </c>
      <c r="AL2148" s="28" t="s">
        <v>6494</v>
      </c>
      <c r="AM2148" s="122" t="s">
        <v>6494</v>
      </c>
      <c r="AN2148" s="122" t="s">
        <v>6494</v>
      </c>
      <c r="AO2148" s="123" t="s">
        <v>6494</v>
      </c>
      <c r="AP2148" s="29" t="s">
        <v>6494</v>
      </c>
      <c r="AQ2148" s="28" t="s">
        <v>6494</v>
      </c>
      <c r="AR2148" s="122" t="s">
        <v>6494</v>
      </c>
      <c r="AS2148" s="122" t="s">
        <v>6494</v>
      </c>
      <c r="AT2148" s="123" t="s">
        <v>6494</v>
      </c>
      <c r="AU2148" s="124" t="s">
        <v>6494</v>
      </c>
      <c r="AV2148" s="10"/>
      <c r="AX2148" s="129"/>
      <c r="AY2148" s="139"/>
      <c r="AZ2148" s="139"/>
    </row>
    <row r="2149" spans="3:52" ht="50" customHeight="1">
      <c r="C2149" s="52" t="s">
        <v>6320</v>
      </c>
      <c r="D2149" s="130" t="s">
        <v>4943</v>
      </c>
      <c r="E2149" s="107" t="s">
        <v>6377</v>
      </c>
      <c r="F2149" s="132" t="s">
        <v>4944</v>
      </c>
      <c r="G2149" s="125">
        <v>997</v>
      </c>
      <c r="H2149" s="122">
        <v>963</v>
      </c>
      <c r="I2149" s="123">
        <f t="shared" si="1025"/>
        <v>34</v>
      </c>
      <c r="J2149" s="124">
        <f t="shared" si="1026"/>
        <v>3.5306334371754935</v>
      </c>
      <c r="K2149" s="125" t="s">
        <v>11904</v>
      </c>
      <c r="L2149" s="122" t="s">
        <v>11904</v>
      </c>
      <c r="M2149" s="123" t="s">
        <v>11837</v>
      </c>
      <c r="N2149" s="124" t="s">
        <v>11837</v>
      </c>
      <c r="O2149" s="125" t="s">
        <v>11840</v>
      </c>
      <c r="P2149" s="122" t="s">
        <v>11840</v>
      </c>
      <c r="Q2149" s="123" t="s">
        <v>11839</v>
      </c>
      <c r="R2149" s="124" t="s">
        <v>11840</v>
      </c>
      <c r="S2149" s="125">
        <v>997</v>
      </c>
      <c r="T2149" s="122">
        <v>963</v>
      </c>
      <c r="U2149" s="123">
        <f t="shared" si="1040"/>
        <v>34</v>
      </c>
      <c r="V2149" s="124">
        <f t="shared" si="1041"/>
        <v>3.5306334371754935</v>
      </c>
      <c r="W2149" s="121" t="s">
        <v>8486</v>
      </c>
      <c r="X2149" s="122">
        <v>997</v>
      </c>
      <c r="Y2149" s="122">
        <v>963</v>
      </c>
      <c r="Z2149" s="123">
        <f t="shared" si="1044"/>
        <v>34</v>
      </c>
      <c r="AA2149" s="124">
        <f t="shared" si="1045"/>
        <v>3.5306334371754935</v>
      </c>
      <c r="AB2149" s="28" t="s">
        <v>6421</v>
      </c>
      <c r="AC2149" s="122" t="s">
        <v>6421</v>
      </c>
      <c r="AD2149" s="122" t="s">
        <v>6421</v>
      </c>
      <c r="AE2149" s="123" t="s">
        <v>6421</v>
      </c>
      <c r="AF2149" s="29" t="s">
        <v>6421</v>
      </c>
      <c r="AG2149" s="28" t="s">
        <v>6421</v>
      </c>
      <c r="AH2149" s="122" t="s">
        <v>6421</v>
      </c>
      <c r="AI2149" s="122" t="s">
        <v>6421</v>
      </c>
      <c r="AJ2149" s="123" t="s">
        <v>6421</v>
      </c>
      <c r="AK2149" s="29" t="s">
        <v>6421</v>
      </c>
      <c r="AL2149" s="28" t="s">
        <v>6421</v>
      </c>
      <c r="AM2149" s="122" t="s">
        <v>6421</v>
      </c>
      <c r="AN2149" s="122" t="s">
        <v>6421</v>
      </c>
      <c r="AO2149" s="123" t="s">
        <v>6421</v>
      </c>
      <c r="AP2149" s="29" t="s">
        <v>6421</v>
      </c>
      <c r="AQ2149" s="28" t="s">
        <v>6421</v>
      </c>
      <c r="AR2149" s="122" t="s">
        <v>6421</v>
      </c>
      <c r="AS2149" s="122" t="s">
        <v>6421</v>
      </c>
      <c r="AT2149" s="123" t="s">
        <v>6421</v>
      </c>
      <c r="AU2149" s="29" t="s">
        <v>6421</v>
      </c>
      <c r="AV2149" s="11"/>
      <c r="AX2149" s="129"/>
      <c r="AY2149" s="139"/>
      <c r="AZ2149" s="139"/>
    </row>
    <row r="2150" spans="3:52" ht="50" customHeight="1">
      <c r="C2150" s="52" t="s">
        <v>6320</v>
      </c>
      <c r="D2150" s="130" t="s">
        <v>4945</v>
      </c>
      <c r="E2150" s="79" t="s">
        <v>6377</v>
      </c>
      <c r="F2150" s="132" t="s">
        <v>4946</v>
      </c>
      <c r="G2150" s="125">
        <v>381.68</v>
      </c>
      <c r="H2150" s="122">
        <v>387.3</v>
      </c>
      <c r="I2150" s="123">
        <f t="shared" si="1025"/>
        <v>-5.6200000000000045</v>
      </c>
      <c r="J2150" s="124">
        <f t="shared" si="1026"/>
        <v>-1.4510715207849225</v>
      </c>
      <c r="K2150" s="125" t="s">
        <v>11904</v>
      </c>
      <c r="L2150" s="122" t="s">
        <v>11904</v>
      </c>
      <c r="M2150" s="123" t="s">
        <v>11837</v>
      </c>
      <c r="N2150" s="124" t="s">
        <v>11837</v>
      </c>
      <c r="O2150" s="125" t="s">
        <v>11840</v>
      </c>
      <c r="P2150" s="122" t="s">
        <v>11840</v>
      </c>
      <c r="Q2150" s="123" t="s">
        <v>11839</v>
      </c>
      <c r="R2150" s="124" t="s">
        <v>11840</v>
      </c>
      <c r="S2150" s="125">
        <v>381.68</v>
      </c>
      <c r="T2150" s="122">
        <v>387.3</v>
      </c>
      <c r="U2150" s="123">
        <f t="shared" si="1040"/>
        <v>-5.6200000000000045</v>
      </c>
      <c r="V2150" s="124">
        <f t="shared" si="1041"/>
        <v>-1.4510715207849225</v>
      </c>
      <c r="W2150" s="121" t="s">
        <v>10901</v>
      </c>
      <c r="X2150" s="122">
        <v>381.68</v>
      </c>
      <c r="Y2150" s="122">
        <v>387.3</v>
      </c>
      <c r="Z2150" s="123">
        <f t="shared" si="1044"/>
        <v>-5.6200000000000045</v>
      </c>
      <c r="AA2150" s="124">
        <f t="shared" si="1045"/>
        <v>-1.4510715207849225</v>
      </c>
      <c r="AB2150" s="28" t="s">
        <v>6421</v>
      </c>
      <c r="AC2150" s="122" t="s">
        <v>6421</v>
      </c>
      <c r="AD2150" s="122" t="s">
        <v>6421</v>
      </c>
      <c r="AE2150" s="123" t="s">
        <v>6421</v>
      </c>
      <c r="AF2150" s="29" t="s">
        <v>6421</v>
      </c>
      <c r="AG2150" s="28" t="s">
        <v>6421</v>
      </c>
      <c r="AH2150" s="122" t="s">
        <v>6421</v>
      </c>
      <c r="AI2150" s="122" t="s">
        <v>6421</v>
      </c>
      <c r="AJ2150" s="123" t="s">
        <v>6421</v>
      </c>
      <c r="AK2150" s="29" t="s">
        <v>6421</v>
      </c>
      <c r="AL2150" s="28" t="s">
        <v>6421</v>
      </c>
      <c r="AM2150" s="122" t="s">
        <v>6421</v>
      </c>
      <c r="AN2150" s="122" t="s">
        <v>6421</v>
      </c>
      <c r="AO2150" s="123" t="s">
        <v>6421</v>
      </c>
      <c r="AP2150" s="29" t="s">
        <v>6421</v>
      </c>
      <c r="AQ2150" s="28" t="s">
        <v>6421</v>
      </c>
      <c r="AR2150" s="122" t="s">
        <v>6421</v>
      </c>
      <c r="AS2150" s="122" t="s">
        <v>6421</v>
      </c>
      <c r="AT2150" s="123" t="s">
        <v>6421</v>
      </c>
      <c r="AU2150" s="29" t="s">
        <v>6421</v>
      </c>
      <c r="AV2150" s="11"/>
      <c r="AX2150" s="129"/>
      <c r="AY2150" s="139"/>
      <c r="AZ2150" s="139"/>
    </row>
    <row r="2151" spans="3:52" ht="50" customHeight="1">
      <c r="C2151" s="52" t="s">
        <v>6316</v>
      </c>
      <c r="D2151" s="84" t="s">
        <v>4951</v>
      </c>
      <c r="E2151" s="85" t="s">
        <v>6378</v>
      </c>
      <c r="F2151" s="86" t="s">
        <v>4952</v>
      </c>
      <c r="G2151" s="125">
        <v>11232.634</v>
      </c>
      <c r="H2151" s="122">
        <v>12905.016</v>
      </c>
      <c r="I2151" s="123">
        <f t="shared" ref="I2151:I2207" si="1048">G2151-H2151</f>
        <v>-1672.3819999999996</v>
      </c>
      <c r="J2151" s="124">
        <f t="shared" ref="J2151:J2207" si="1049">I2151/H2151*100</f>
        <v>-12.959162545788395</v>
      </c>
      <c r="K2151" s="125">
        <v>2893.7710000000002</v>
      </c>
      <c r="L2151" s="122">
        <v>2791.4839999999999</v>
      </c>
      <c r="M2151" s="123">
        <f t="shared" ref="M2151:M2207" si="1050">K2151-L2151</f>
        <v>102.28700000000026</v>
      </c>
      <c r="N2151" s="124">
        <f t="shared" ref="N2151:N2207" si="1051">M2151/L2151*100</f>
        <v>3.6642517026785852</v>
      </c>
      <c r="O2151" s="125">
        <v>1953.7929999999999</v>
      </c>
      <c r="P2151" s="122">
        <v>1853.4749999999999</v>
      </c>
      <c r="Q2151" s="123">
        <f t="shared" ref="Q2151:Q2207" si="1052">O2151-P2151</f>
        <v>100.31799999999998</v>
      </c>
      <c r="R2151" s="124">
        <f t="shared" ref="R2151:R2207" si="1053">Q2151/P2151*100</f>
        <v>5.4124280068519939</v>
      </c>
      <c r="S2151" s="125">
        <v>6385.07</v>
      </c>
      <c r="T2151" s="122">
        <v>8260.0570000000007</v>
      </c>
      <c r="U2151" s="123">
        <f t="shared" si="1040"/>
        <v>-1874.987000000001</v>
      </c>
      <c r="V2151" s="124">
        <f t="shared" si="1041"/>
        <v>-22.699443841610304</v>
      </c>
      <c r="W2151" s="121" t="s">
        <v>6930</v>
      </c>
      <c r="X2151" s="122">
        <v>2678.2620000000002</v>
      </c>
      <c r="Y2151" s="122">
        <v>3207.953</v>
      </c>
      <c r="Z2151" s="123">
        <f t="shared" si="1044"/>
        <v>-529.6909999999998</v>
      </c>
      <c r="AA2151" s="124">
        <f t="shared" si="1045"/>
        <v>-16.511806750285924</v>
      </c>
      <c r="AB2151" s="28" t="s">
        <v>10902</v>
      </c>
      <c r="AC2151" s="122">
        <v>690.09799999999996</v>
      </c>
      <c r="AD2151" s="122">
        <v>719.02099999999996</v>
      </c>
      <c r="AE2151" s="123">
        <f t="shared" si="1046"/>
        <v>-28.923000000000002</v>
      </c>
      <c r="AF2151" s="29">
        <f t="shared" si="1047"/>
        <v>-4.0225528878850554</v>
      </c>
      <c r="AG2151" s="28" t="s">
        <v>8730</v>
      </c>
      <c r="AH2151" s="122">
        <v>625.01800000000003</v>
      </c>
      <c r="AI2151" s="122">
        <v>590.39400000000001</v>
      </c>
      <c r="AJ2151" s="123">
        <f t="shared" ref="AJ2151:AJ2207" si="1054">AH2151-AI2151</f>
        <v>34.624000000000024</v>
      </c>
      <c r="AK2151" s="124">
        <f t="shared" ref="AK2151:AK2207" si="1055">AJ2151/AI2151*100</f>
        <v>5.8645582441556012</v>
      </c>
      <c r="AL2151" s="28" t="s">
        <v>8902</v>
      </c>
      <c r="AM2151" s="122">
        <v>500.846</v>
      </c>
      <c r="AN2151" s="122">
        <v>500.79500000000002</v>
      </c>
      <c r="AO2151" s="123">
        <f t="shared" ref="AO2151:AO2207" si="1056">AM2151-AN2151</f>
        <v>5.0999999999987722E-2</v>
      </c>
      <c r="AP2151" s="29">
        <f t="shared" ref="AP2151:AP2207" si="1057">AO2151/AN2151*100</f>
        <v>1.018380774568191E-2</v>
      </c>
      <c r="AQ2151" s="28" t="s">
        <v>10903</v>
      </c>
      <c r="AR2151" s="122">
        <v>452.40499999999997</v>
      </c>
      <c r="AS2151" s="122">
        <v>452.36</v>
      </c>
      <c r="AT2151" s="123">
        <f t="shared" ref="AT2151:AT2207" si="1058">AR2151-AS2151</f>
        <v>4.4999999999959073E-2</v>
      </c>
      <c r="AU2151" s="124">
        <f t="shared" ref="AU2151:AU2207" si="1059">AT2151/AS2151*100</f>
        <v>9.9478291626047995E-3</v>
      </c>
      <c r="AV2151" s="9" t="s">
        <v>10904</v>
      </c>
      <c r="AX2151" s="129"/>
      <c r="AY2151" s="139"/>
      <c r="AZ2151" s="139"/>
    </row>
    <row r="2152" spans="3:52" ht="50" customHeight="1">
      <c r="C2152" s="52" t="s">
        <v>6318</v>
      </c>
      <c r="D2152" s="84" t="s">
        <v>4953</v>
      </c>
      <c r="E2152" s="85" t="s">
        <v>6378</v>
      </c>
      <c r="F2152" s="86" t="s">
        <v>4954</v>
      </c>
      <c r="G2152" s="125">
        <v>3855.1559999999999</v>
      </c>
      <c r="H2152" s="122">
        <v>3686.1320000000001</v>
      </c>
      <c r="I2152" s="123">
        <f t="shared" si="1048"/>
        <v>169.02399999999989</v>
      </c>
      <c r="J2152" s="124">
        <f t="shared" si="1049"/>
        <v>4.5854028016359658</v>
      </c>
      <c r="K2152" s="125">
        <v>2003.5840000000001</v>
      </c>
      <c r="L2152" s="122">
        <v>1850.482</v>
      </c>
      <c r="M2152" s="123">
        <f t="shared" si="1050"/>
        <v>153.10200000000009</v>
      </c>
      <c r="N2152" s="124">
        <f t="shared" si="1051"/>
        <v>8.2736281682286066</v>
      </c>
      <c r="O2152" s="125">
        <v>261.262</v>
      </c>
      <c r="P2152" s="122">
        <v>260.87099999999998</v>
      </c>
      <c r="Q2152" s="123">
        <f t="shared" si="1052"/>
        <v>0.39100000000001955</v>
      </c>
      <c r="R2152" s="124">
        <f t="shared" si="1053"/>
        <v>0.14988250897954145</v>
      </c>
      <c r="S2152" s="125">
        <v>1590.31</v>
      </c>
      <c r="T2152" s="122">
        <v>1574.779</v>
      </c>
      <c r="U2152" s="123">
        <f t="shared" si="1040"/>
        <v>15.530999999999949</v>
      </c>
      <c r="V2152" s="124">
        <f t="shared" si="1041"/>
        <v>0.98623362389261926</v>
      </c>
      <c r="W2152" s="121" t="s">
        <v>10905</v>
      </c>
      <c r="X2152" s="122">
        <v>715</v>
      </c>
      <c r="Y2152" s="122">
        <v>817</v>
      </c>
      <c r="Z2152" s="123">
        <f t="shared" si="1044"/>
        <v>-102</v>
      </c>
      <c r="AA2152" s="124">
        <f t="shared" si="1045"/>
        <v>-12.484700122399021</v>
      </c>
      <c r="AB2152" s="28" t="s">
        <v>10906</v>
      </c>
      <c r="AC2152" s="122">
        <v>338</v>
      </c>
      <c r="AD2152" s="122">
        <v>297</v>
      </c>
      <c r="AE2152" s="123">
        <f t="shared" si="1046"/>
        <v>41</v>
      </c>
      <c r="AF2152" s="29">
        <f t="shared" si="1047"/>
        <v>13.804713804713806</v>
      </c>
      <c r="AG2152" s="28" t="s">
        <v>10907</v>
      </c>
      <c r="AH2152" s="122">
        <v>101</v>
      </c>
      <c r="AI2152" s="122">
        <v>107</v>
      </c>
      <c r="AJ2152" s="123">
        <f t="shared" si="1054"/>
        <v>-6</v>
      </c>
      <c r="AK2152" s="124">
        <f t="shared" si="1055"/>
        <v>-5.6074766355140184</v>
      </c>
      <c r="AL2152" s="28" t="s">
        <v>10908</v>
      </c>
      <c r="AM2152" s="122">
        <v>100</v>
      </c>
      <c r="AN2152" s="122" t="s">
        <v>6421</v>
      </c>
      <c r="AO2152" s="123">
        <v>100</v>
      </c>
      <c r="AP2152" s="29" t="s">
        <v>11832</v>
      </c>
      <c r="AQ2152" s="28" t="s">
        <v>10909</v>
      </c>
      <c r="AR2152" s="122">
        <v>85</v>
      </c>
      <c r="AS2152" s="122">
        <v>85</v>
      </c>
      <c r="AT2152" s="123">
        <f t="shared" si="1058"/>
        <v>0</v>
      </c>
      <c r="AU2152" s="124">
        <f t="shared" si="1059"/>
        <v>0</v>
      </c>
      <c r="AV2152" s="9" t="s">
        <v>10904</v>
      </c>
      <c r="AX2152" s="129"/>
      <c r="AY2152" s="139"/>
      <c r="AZ2152" s="139"/>
    </row>
    <row r="2153" spans="3:52" ht="50" customHeight="1">
      <c r="C2153" s="52" t="s">
        <v>6318</v>
      </c>
      <c r="D2153" s="84" t="s">
        <v>4955</v>
      </c>
      <c r="E2153" s="85" t="s">
        <v>6378</v>
      </c>
      <c r="F2153" s="86" t="s">
        <v>4956</v>
      </c>
      <c r="G2153" s="125">
        <v>7290.51</v>
      </c>
      <c r="H2153" s="122">
        <v>6849.3509999999997</v>
      </c>
      <c r="I2153" s="123">
        <f t="shared" si="1048"/>
        <v>441.15900000000056</v>
      </c>
      <c r="J2153" s="124">
        <f t="shared" si="1049"/>
        <v>6.4408876111036006</v>
      </c>
      <c r="K2153" s="125">
        <v>1196.527</v>
      </c>
      <c r="L2153" s="122">
        <v>1194.6079999999999</v>
      </c>
      <c r="M2153" s="123">
        <f t="shared" si="1050"/>
        <v>1.9190000000000964</v>
      </c>
      <c r="N2153" s="124">
        <f t="shared" si="1051"/>
        <v>0.16063846885338925</v>
      </c>
      <c r="O2153" s="125">
        <v>1698.2919999999999</v>
      </c>
      <c r="P2153" s="122">
        <v>1417.155</v>
      </c>
      <c r="Q2153" s="123">
        <f t="shared" si="1052"/>
        <v>281.13699999999994</v>
      </c>
      <c r="R2153" s="124">
        <f t="shared" si="1053"/>
        <v>19.83812638702188</v>
      </c>
      <c r="S2153" s="125">
        <v>4395.6909999999998</v>
      </c>
      <c r="T2153" s="122">
        <v>4237.5879999999997</v>
      </c>
      <c r="U2153" s="123">
        <f t="shared" si="1040"/>
        <v>158.10300000000007</v>
      </c>
      <c r="V2153" s="124">
        <f t="shared" si="1041"/>
        <v>3.7309667669438387</v>
      </c>
      <c r="W2153" s="121" t="s">
        <v>7459</v>
      </c>
      <c r="X2153" s="122">
        <v>2611</v>
      </c>
      <c r="Y2153" s="122">
        <v>2395</v>
      </c>
      <c r="Z2153" s="123">
        <f t="shared" si="1044"/>
        <v>216</v>
      </c>
      <c r="AA2153" s="124">
        <f t="shared" si="1045"/>
        <v>9.0187891440501051</v>
      </c>
      <c r="AB2153" s="28" t="s">
        <v>10910</v>
      </c>
      <c r="AC2153" s="122">
        <v>642</v>
      </c>
      <c r="AD2153" s="122">
        <v>756</v>
      </c>
      <c r="AE2153" s="123">
        <f t="shared" si="1046"/>
        <v>-114</v>
      </c>
      <c r="AF2153" s="29">
        <f t="shared" si="1047"/>
        <v>-15.079365079365079</v>
      </c>
      <c r="AG2153" s="28" t="s">
        <v>7330</v>
      </c>
      <c r="AH2153" s="122">
        <v>363</v>
      </c>
      <c r="AI2153" s="122">
        <v>281</v>
      </c>
      <c r="AJ2153" s="123">
        <f t="shared" si="1054"/>
        <v>82</v>
      </c>
      <c r="AK2153" s="124">
        <f t="shared" si="1055"/>
        <v>29.181494661921707</v>
      </c>
      <c r="AL2153" s="28" t="s">
        <v>8454</v>
      </c>
      <c r="AM2153" s="122">
        <v>238</v>
      </c>
      <c r="AN2153" s="122">
        <v>238</v>
      </c>
      <c r="AO2153" s="123">
        <f t="shared" si="1056"/>
        <v>0</v>
      </c>
      <c r="AP2153" s="29">
        <f t="shared" si="1057"/>
        <v>0</v>
      </c>
      <c r="AQ2153" s="28" t="s">
        <v>6931</v>
      </c>
      <c r="AR2153" s="122">
        <v>205</v>
      </c>
      <c r="AS2153" s="122">
        <v>244</v>
      </c>
      <c r="AT2153" s="123">
        <f t="shared" si="1058"/>
        <v>-39</v>
      </c>
      <c r="AU2153" s="124">
        <f t="shared" si="1059"/>
        <v>-15.983606557377051</v>
      </c>
      <c r="AV2153" s="9" t="s">
        <v>10904</v>
      </c>
      <c r="AX2153" s="129"/>
      <c r="AY2153" s="139"/>
      <c r="AZ2153" s="139"/>
    </row>
    <row r="2154" spans="3:52" ht="50" customHeight="1">
      <c r="C2154" s="52" t="s">
        <v>6318</v>
      </c>
      <c r="D2154" s="84" t="s">
        <v>4957</v>
      </c>
      <c r="E2154" s="85" t="s">
        <v>6378</v>
      </c>
      <c r="F2154" s="86" t="s">
        <v>4958</v>
      </c>
      <c r="G2154" s="125">
        <v>4590.0690000000004</v>
      </c>
      <c r="H2154" s="122">
        <v>4529.8280000000004</v>
      </c>
      <c r="I2154" s="123">
        <f t="shared" si="1048"/>
        <v>60.240999999999985</v>
      </c>
      <c r="J2154" s="124">
        <f t="shared" si="1049"/>
        <v>1.3298738936666024</v>
      </c>
      <c r="K2154" s="125">
        <v>2388.614</v>
      </c>
      <c r="L2154" s="122">
        <v>2293.6469999999999</v>
      </c>
      <c r="M2154" s="123">
        <f t="shared" si="1050"/>
        <v>94.967000000000098</v>
      </c>
      <c r="N2154" s="124">
        <f t="shared" si="1051"/>
        <v>4.1404366059816571</v>
      </c>
      <c r="O2154" s="125">
        <v>793.51199999999994</v>
      </c>
      <c r="P2154" s="122">
        <v>791.36699999999996</v>
      </c>
      <c r="Q2154" s="123">
        <f t="shared" si="1052"/>
        <v>2.1449999999999818</v>
      </c>
      <c r="R2154" s="124">
        <f t="shared" si="1053"/>
        <v>0.27104996796681968</v>
      </c>
      <c r="S2154" s="125">
        <v>1407.943</v>
      </c>
      <c r="T2154" s="122">
        <v>1444.8140000000001</v>
      </c>
      <c r="U2154" s="123">
        <f t="shared" si="1040"/>
        <v>-36.871000000000095</v>
      </c>
      <c r="V2154" s="124">
        <f t="shared" si="1041"/>
        <v>-2.5519547844912971</v>
      </c>
      <c r="W2154" s="121" t="s">
        <v>6467</v>
      </c>
      <c r="X2154" s="122">
        <v>636</v>
      </c>
      <c r="Y2154" s="122">
        <v>636</v>
      </c>
      <c r="Z2154" s="123">
        <f t="shared" si="1044"/>
        <v>0</v>
      </c>
      <c r="AA2154" s="124">
        <f t="shared" si="1045"/>
        <v>0</v>
      </c>
      <c r="AB2154" s="28" t="s">
        <v>10911</v>
      </c>
      <c r="AC2154" s="122">
        <v>288</v>
      </c>
      <c r="AD2154" s="122">
        <v>339</v>
      </c>
      <c r="AE2154" s="123">
        <f t="shared" si="1046"/>
        <v>-51</v>
      </c>
      <c r="AF2154" s="29">
        <f t="shared" si="1047"/>
        <v>-15.044247787610621</v>
      </c>
      <c r="AG2154" s="28" t="s">
        <v>6931</v>
      </c>
      <c r="AH2154" s="122">
        <v>213</v>
      </c>
      <c r="AI2154" s="122">
        <v>213</v>
      </c>
      <c r="AJ2154" s="123">
        <f t="shared" si="1054"/>
        <v>0</v>
      </c>
      <c r="AK2154" s="124">
        <f t="shared" si="1055"/>
        <v>0</v>
      </c>
      <c r="AL2154" s="28" t="s">
        <v>10912</v>
      </c>
      <c r="AM2154" s="122">
        <v>105</v>
      </c>
      <c r="AN2154" s="122">
        <v>105</v>
      </c>
      <c r="AO2154" s="123">
        <f t="shared" si="1056"/>
        <v>0</v>
      </c>
      <c r="AP2154" s="29">
        <f t="shared" si="1057"/>
        <v>0</v>
      </c>
      <c r="AQ2154" s="28" t="s">
        <v>7330</v>
      </c>
      <c r="AR2154" s="122">
        <v>95</v>
      </c>
      <c r="AS2154" s="122">
        <v>81</v>
      </c>
      <c r="AT2154" s="123">
        <f t="shared" si="1058"/>
        <v>14</v>
      </c>
      <c r="AU2154" s="124">
        <f t="shared" si="1059"/>
        <v>17.283950617283949</v>
      </c>
      <c r="AV2154" s="9" t="s">
        <v>10904</v>
      </c>
      <c r="AX2154" s="129"/>
      <c r="AY2154" s="139"/>
      <c r="AZ2154" s="139"/>
    </row>
    <row r="2155" spans="3:52" ht="50" customHeight="1">
      <c r="C2155" s="52" t="s">
        <v>6318</v>
      </c>
      <c r="D2155" s="84" t="s">
        <v>4959</v>
      </c>
      <c r="E2155" s="85" t="s">
        <v>6378</v>
      </c>
      <c r="F2155" s="86" t="s">
        <v>4960</v>
      </c>
      <c r="G2155" s="125">
        <v>5294.0829999999996</v>
      </c>
      <c r="H2155" s="122">
        <v>5899.29</v>
      </c>
      <c r="I2155" s="123">
        <f t="shared" si="1048"/>
        <v>-605.20700000000033</v>
      </c>
      <c r="J2155" s="124">
        <f t="shared" si="1049"/>
        <v>-10.258980317970472</v>
      </c>
      <c r="K2155" s="125">
        <v>1605.163</v>
      </c>
      <c r="L2155" s="122">
        <v>1563.9780000000001</v>
      </c>
      <c r="M2155" s="123">
        <f t="shared" si="1050"/>
        <v>41.184999999999945</v>
      </c>
      <c r="N2155" s="124">
        <f t="shared" si="1051"/>
        <v>2.633349062454839</v>
      </c>
      <c r="O2155" s="125">
        <v>785.21199999999999</v>
      </c>
      <c r="P2155" s="122">
        <v>915.11500000000001</v>
      </c>
      <c r="Q2155" s="123">
        <f t="shared" si="1052"/>
        <v>-129.90300000000002</v>
      </c>
      <c r="R2155" s="124">
        <f t="shared" si="1053"/>
        <v>-14.195265075974058</v>
      </c>
      <c r="S2155" s="125">
        <v>2903.7080000000001</v>
      </c>
      <c r="T2155" s="122">
        <v>3420.1970000000001</v>
      </c>
      <c r="U2155" s="123">
        <f t="shared" si="1040"/>
        <v>-516.48900000000003</v>
      </c>
      <c r="V2155" s="124">
        <f t="shared" si="1041"/>
        <v>-15.10114768242882</v>
      </c>
      <c r="W2155" s="121" t="s">
        <v>10913</v>
      </c>
      <c r="X2155" s="122">
        <v>1053</v>
      </c>
      <c r="Y2155" s="122">
        <v>1473</v>
      </c>
      <c r="Z2155" s="123">
        <f t="shared" si="1044"/>
        <v>-420</v>
      </c>
      <c r="AA2155" s="124">
        <f t="shared" si="1045"/>
        <v>-28.513238289205699</v>
      </c>
      <c r="AB2155" s="28" t="s">
        <v>10914</v>
      </c>
      <c r="AC2155" s="122">
        <v>523</v>
      </c>
      <c r="AD2155" s="122">
        <v>664</v>
      </c>
      <c r="AE2155" s="123">
        <f t="shared" si="1046"/>
        <v>-141</v>
      </c>
      <c r="AF2155" s="29">
        <f t="shared" si="1047"/>
        <v>-21.234939759036145</v>
      </c>
      <c r="AG2155" s="28" t="s">
        <v>6418</v>
      </c>
      <c r="AH2155" s="122">
        <v>358</v>
      </c>
      <c r="AI2155" s="122">
        <v>358</v>
      </c>
      <c r="AJ2155" s="123">
        <f t="shared" si="1054"/>
        <v>0</v>
      </c>
      <c r="AK2155" s="124">
        <f t="shared" si="1055"/>
        <v>0</v>
      </c>
      <c r="AL2155" s="28" t="s">
        <v>10915</v>
      </c>
      <c r="AM2155" s="122">
        <v>279</v>
      </c>
      <c r="AN2155" s="122">
        <v>279</v>
      </c>
      <c r="AO2155" s="123">
        <f t="shared" si="1056"/>
        <v>0</v>
      </c>
      <c r="AP2155" s="29">
        <f t="shared" si="1057"/>
        <v>0</v>
      </c>
      <c r="AQ2155" s="28" t="s">
        <v>6432</v>
      </c>
      <c r="AR2155" s="122">
        <v>131</v>
      </c>
      <c r="AS2155" s="122">
        <v>131</v>
      </c>
      <c r="AT2155" s="123">
        <f t="shared" si="1058"/>
        <v>0</v>
      </c>
      <c r="AU2155" s="124">
        <f t="shared" si="1059"/>
        <v>0</v>
      </c>
      <c r="AV2155" s="9" t="s">
        <v>10904</v>
      </c>
      <c r="AX2155" s="129"/>
      <c r="AY2155" s="139"/>
      <c r="AZ2155" s="139"/>
    </row>
    <row r="2156" spans="3:52" ht="50" customHeight="1">
      <c r="C2156" s="52" t="s">
        <v>6318</v>
      </c>
      <c r="D2156" s="84" t="s">
        <v>4961</v>
      </c>
      <c r="E2156" s="85" t="s">
        <v>6378</v>
      </c>
      <c r="F2156" s="86" t="s">
        <v>4962</v>
      </c>
      <c r="G2156" s="125">
        <v>2443.5079999999998</v>
      </c>
      <c r="H2156" s="122">
        <v>2066.3090000000002</v>
      </c>
      <c r="I2156" s="123">
        <f t="shared" si="1048"/>
        <v>377.19899999999961</v>
      </c>
      <c r="J2156" s="124">
        <f t="shared" si="1049"/>
        <v>18.25472376106379</v>
      </c>
      <c r="K2156" s="125">
        <v>329.95400000000001</v>
      </c>
      <c r="L2156" s="122">
        <v>329.29500000000002</v>
      </c>
      <c r="M2156" s="123">
        <f t="shared" si="1050"/>
        <v>0.65899999999999181</v>
      </c>
      <c r="N2156" s="124">
        <f t="shared" si="1051"/>
        <v>0.20012450841949977</v>
      </c>
      <c r="O2156" s="125">
        <v>575.92499999999995</v>
      </c>
      <c r="P2156" s="122">
        <v>575.86099999999999</v>
      </c>
      <c r="Q2156" s="123">
        <f t="shared" si="1052"/>
        <v>6.399999999996453E-2</v>
      </c>
      <c r="R2156" s="124">
        <f t="shared" si="1053"/>
        <v>1.1113793085478012E-2</v>
      </c>
      <c r="S2156" s="125">
        <v>1537.6289999999999</v>
      </c>
      <c r="T2156" s="122">
        <v>1161.153</v>
      </c>
      <c r="U2156" s="123">
        <f t="shared" si="1040"/>
        <v>376.47599999999989</v>
      </c>
      <c r="V2156" s="124">
        <f t="shared" si="1041"/>
        <v>32.42260063919224</v>
      </c>
      <c r="W2156" s="121" t="s">
        <v>10916</v>
      </c>
      <c r="X2156" s="122">
        <v>1032</v>
      </c>
      <c r="Y2156" s="122">
        <v>795</v>
      </c>
      <c r="Z2156" s="123">
        <f t="shared" si="1044"/>
        <v>237</v>
      </c>
      <c r="AA2156" s="124">
        <f t="shared" si="1045"/>
        <v>29.811320754716981</v>
      </c>
      <c r="AB2156" s="28" t="s">
        <v>8730</v>
      </c>
      <c r="AC2156" s="122">
        <v>277</v>
      </c>
      <c r="AD2156" s="122">
        <v>204</v>
      </c>
      <c r="AE2156" s="123">
        <f t="shared" si="1046"/>
        <v>73</v>
      </c>
      <c r="AF2156" s="29">
        <f t="shared" si="1047"/>
        <v>35.784313725490193</v>
      </c>
      <c r="AG2156" s="28" t="s">
        <v>10917</v>
      </c>
      <c r="AH2156" s="122">
        <v>143</v>
      </c>
      <c r="AI2156" s="122">
        <v>76</v>
      </c>
      <c r="AJ2156" s="123">
        <f t="shared" si="1054"/>
        <v>67</v>
      </c>
      <c r="AK2156" s="124">
        <f t="shared" si="1055"/>
        <v>88.157894736842096</v>
      </c>
      <c r="AL2156" s="28" t="s">
        <v>7819</v>
      </c>
      <c r="AM2156" s="122">
        <v>55</v>
      </c>
      <c r="AN2156" s="122">
        <v>55</v>
      </c>
      <c r="AO2156" s="123">
        <f t="shared" si="1056"/>
        <v>0</v>
      </c>
      <c r="AP2156" s="29">
        <f t="shared" si="1057"/>
        <v>0</v>
      </c>
      <c r="AQ2156" s="28" t="s">
        <v>10918</v>
      </c>
      <c r="AR2156" s="122">
        <v>13</v>
      </c>
      <c r="AS2156" s="122">
        <v>13</v>
      </c>
      <c r="AT2156" s="123">
        <f t="shared" si="1058"/>
        <v>0</v>
      </c>
      <c r="AU2156" s="124">
        <f t="shared" si="1059"/>
        <v>0</v>
      </c>
      <c r="AV2156" s="9" t="s">
        <v>10904</v>
      </c>
      <c r="AX2156" s="129"/>
      <c r="AY2156" s="139"/>
      <c r="AZ2156" s="139"/>
    </row>
    <row r="2157" spans="3:52" ht="50" customHeight="1">
      <c r="C2157" s="52" t="s">
        <v>6318</v>
      </c>
      <c r="D2157" s="87" t="s">
        <v>4963</v>
      </c>
      <c r="E2157" s="85" t="s">
        <v>6378</v>
      </c>
      <c r="F2157" s="88" t="s">
        <v>4964</v>
      </c>
      <c r="G2157" s="125">
        <v>3739.5569999999998</v>
      </c>
      <c r="H2157" s="122">
        <v>3539.2930000000001</v>
      </c>
      <c r="I2157" s="123">
        <f t="shared" si="1048"/>
        <v>200.26399999999967</v>
      </c>
      <c r="J2157" s="124">
        <f t="shared" si="1049"/>
        <v>5.6583052038924064</v>
      </c>
      <c r="K2157" s="125">
        <v>2321.8110000000001</v>
      </c>
      <c r="L2157" s="122">
        <v>2267.806</v>
      </c>
      <c r="M2157" s="123">
        <f t="shared" si="1050"/>
        <v>54.005000000000109</v>
      </c>
      <c r="N2157" s="124">
        <f t="shared" si="1051"/>
        <v>2.3813765374992442</v>
      </c>
      <c r="O2157" s="125">
        <v>201.34299999999999</v>
      </c>
      <c r="P2157" s="122">
        <v>201.09200000000001</v>
      </c>
      <c r="Q2157" s="123">
        <f t="shared" si="1052"/>
        <v>0.25099999999997635</v>
      </c>
      <c r="R2157" s="124">
        <f t="shared" si="1053"/>
        <v>0.12481849103891569</v>
      </c>
      <c r="S2157" s="125">
        <v>1216.403</v>
      </c>
      <c r="T2157" s="122">
        <v>1070.395</v>
      </c>
      <c r="U2157" s="123">
        <f t="shared" si="1040"/>
        <v>146.00800000000004</v>
      </c>
      <c r="V2157" s="124">
        <f t="shared" si="1041"/>
        <v>13.640571938396576</v>
      </c>
      <c r="W2157" s="121" t="s">
        <v>10919</v>
      </c>
      <c r="X2157" s="122">
        <v>343.74400000000003</v>
      </c>
      <c r="Y2157" s="122">
        <v>249.893</v>
      </c>
      <c r="Z2157" s="123">
        <f t="shared" si="1044"/>
        <v>93.851000000000028</v>
      </c>
      <c r="AA2157" s="124">
        <f t="shared" si="1045"/>
        <v>37.556474170945172</v>
      </c>
      <c r="AB2157" s="28" t="s">
        <v>10920</v>
      </c>
      <c r="AC2157" s="122">
        <v>311.11399999999998</v>
      </c>
      <c r="AD2157" s="122">
        <v>243.94</v>
      </c>
      <c r="AE2157" s="123">
        <f t="shared" si="1046"/>
        <v>67.173999999999978</v>
      </c>
      <c r="AF2157" s="29">
        <f t="shared" si="1047"/>
        <v>27.537099286709836</v>
      </c>
      <c r="AG2157" s="28" t="s">
        <v>10921</v>
      </c>
      <c r="AH2157" s="122">
        <v>290.61399999999998</v>
      </c>
      <c r="AI2157" s="122">
        <v>290.61399999999998</v>
      </c>
      <c r="AJ2157" s="123">
        <f t="shared" si="1054"/>
        <v>0</v>
      </c>
      <c r="AK2157" s="124">
        <f t="shared" si="1055"/>
        <v>0</v>
      </c>
      <c r="AL2157" s="28" t="s">
        <v>10922</v>
      </c>
      <c r="AM2157" s="122">
        <v>101.66500000000001</v>
      </c>
      <c r="AN2157" s="122">
        <v>97.700999999999993</v>
      </c>
      <c r="AO2157" s="123">
        <f t="shared" si="1056"/>
        <v>3.9640000000000128</v>
      </c>
      <c r="AP2157" s="29">
        <f t="shared" si="1057"/>
        <v>4.0572767934821679</v>
      </c>
      <c r="AQ2157" s="28" t="s">
        <v>10923</v>
      </c>
      <c r="AR2157" s="122">
        <v>76.703000000000003</v>
      </c>
      <c r="AS2157" s="122">
        <v>76.17</v>
      </c>
      <c r="AT2157" s="123">
        <f t="shared" si="1058"/>
        <v>0.53300000000000125</v>
      </c>
      <c r="AU2157" s="124">
        <f t="shared" si="1059"/>
        <v>0.699750557962454</v>
      </c>
      <c r="AV2157" s="9" t="s">
        <v>10904</v>
      </c>
      <c r="AX2157" s="129"/>
      <c r="AY2157" s="139"/>
      <c r="AZ2157" s="139"/>
    </row>
    <row r="2158" spans="3:52" ht="50" customHeight="1">
      <c r="C2158" s="52" t="s">
        <v>6318</v>
      </c>
      <c r="D2158" s="87" t="s">
        <v>4965</v>
      </c>
      <c r="E2158" s="85" t="s">
        <v>6378</v>
      </c>
      <c r="F2158" s="88" t="s">
        <v>4966</v>
      </c>
      <c r="G2158" s="125">
        <v>1646.127</v>
      </c>
      <c r="H2158" s="122">
        <v>1756.4939999999999</v>
      </c>
      <c r="I2158" s="123">
        <f t="shared" si="1048"/>
        <v>-110.36699999999996</v>
      </c>
      <c r="J2158" s="124">
        <f t="shared" si="1049"/>
        <v>-6.2833690294416016</v>
      </c>
      <c r="K2158" s="125">
        <v>921.00300000000004</v>
      </c>
      <c r="L2158" s="122">
        <v>1017.376</v>
      </c>
      <c r="M2158" s="123">
        <f t="shared" si="1050"/>
        <v>-96.372999999999934</v>
      </c>
      <c r="N2158" s="124">
        <f t="shared" si="1051"/>
        <v>-9.4727023244110278</v>
      </c>
      <c r="O2158" s="125">
        <v>100.227</v>
      </c>
      <c r="P2158" s="122">
        <v>100.217</v>
      </c>
      <c r="Q2158" s="123">
        <f t="shared" si="1052"/>
        <v>1.0000000000005116E-2</v>
      </c>
      <c r="R2158" s="124">
        <f t="shared" si="1053"/>
        <v>9.9783469870432327E-3</v>
      </c>
      <c r="S2158" s="125">
        <v>624.89700000000005</v>
      </c>
      <c r="T2158" s="122">
        <v>638.90099999999995</v>
      </c>
      <c r="U2158" s="123">
        <f t="shared" si="1040"/>
        <v>-14.003999999999905</v>
      </c>
      <c r="V2158" s="124">
        <f t="shared" si="1041"/>
        <v>-2.1918888841933111</v>
      </c>
      <c r="W2158" s="121" t="s">
        <v>6467</v>
      </c>
      <c r="X2158" s="122">
        <v>276</v>
      </c>
      <c r="Y2158" s="122">
        <v>276</v>
      </c>
      <c r="Z2158" s="123">
        <f t="shared" si="1044"/>
        <v>0</v>
      </c>
      <c r="AA2158" s="124">
        <f t="shared" si="1045"/>
        <v>0</v>
      </c>
      <c r="AB2158" s="28" t="s">
        <v>8730</v>
      </c>
      <c r="AC2158" s="122">
        <v>138</v>
      </c>
      <c r="AD2158" s="122">
        <v>138</v>
      </c>
      <c r="AE2158" s="123">
        <f t="shared" si="1046"/>
        <v>0</v>
      </c>
      <c r="AF2158" s="29">
        <f t="shared" si="1047"/>
        <v>0</v>
      </c>
      <c r="AG2158" s="28" t="s">
        <v>10924</v>
      </c>
      <c r="AH2158" s="122">
        <v>122</v>
      </c>
      <c r="AI2158" s="122">
        <v>69</v>
      </c>
      <c r="AJ2158" s="123">
        <f t="shared" si="1054"/>
        <v>53</v>
      </c>
      <c r="AK2158" s="124">
        <f t="shared" si="1055"/>
        <v>76.811594202898547</v>
      </c>
      <c r="AL2158" s="28" t="s">
        <v>7445</v>
      </c>
      <c r="AM2158" s="122">
        <v>50</v>
      </c>
      <c r="AN2158" s="122">
        <v>50</v>
      </c>
      <c r="AO2158" s="123">
        <f t="shared" si="1056"/>
        <v>0</v>
      </c>
      <c r="AP2158" s="29">
        <f t="shared" si="1057"/>
        <v>0</v>
      </c>
      <c r="AQ2158" s="28" t="s">
        <v>10911</v>
      </c>
      <c r="AR2158" s="122">
        <v>25</v>
      </c>
      <c r="AS2158" s="122">
        <v>92</v>
      </c>
      <c r="AT2158" s="123">
        <f t="shared" si="1058"/>
        <v>-67</v>
      </c>
      <c r="AU2158" s="124">
        <f t="shared" si="1059"/>
        <v>-72.826086956521735</v>
      </c>
      <c r="AV2158" s="9" t="s">
        <v>10904</v>
      </c>
      <c r="AX2158" s="129"/>
      <c r="AY2158" s="139"/>
      <c r="AZ2158" s="139"/>
    </row>
    <row r="2159" spans="3:52" ht="50" customHeight="1">
      <c r="C2159" s="52" t="s">
        <v>6318</v>
      </c>
      <c r="D2159" s="84" t="s">
        <v>4967</v>
      </c>
      <c r="E2159" s="85" t="s">
        <v>6378</v>
      </c>
      <c r="F2159" s="86" t="s">
        <v>4968</v>
      </c>
      <c r="G2159" s="125">
        <v>5389.491</v>
      </c>
      <c r="H2159" s="122">
        <v>5347.6149999999998</v>
      </c>
      <c r="I2159" s="123">
        <f t="shared" si="1048"/>
        <v>41.876000000000204</v>
      </c>
      <c r="J2159" s="124">
        <f t="shared" si="1049"/>
        <v>0.78307806377235845</v>
      </c>
      <c r="K2159" s="125">
        <v>588.88499999999999</v>
      </c>
      <c r="L2159" s="122">
        <v>588.55499999999995</v>
      </c>
      <c r="M2159" s="123">
        <f t="shared" si="1050"/>
        <v>0.33000000000004093</v>
      </c>
      <c r="N2159" s="124">
        <f t="shared" si="1051"/>
        <v>5.6069526212510469E-2</v>
      </c>
      <c r="O2159" s="125">
        <v>2631.991</v>
      </c>
      <c r="P2159" s="122">
        <v>2784.5320000000002</v>
      </c>
      <c r="Q2159" s="123">
        <f t="shared" si="1052"/>
        <v>-152.54100000000017</v>
      </c>
      <c r="R2159" s="124">
        <f t="shared" si="1053"/>
        <v>-5.4781557547192907</v>
      </c>
      <c r="S2159" s="125">
        <v>2168.6149999999998</v>
      </c>
      <c r="T2159" s="122">
        <v>1974.528</v>
      </c>
      <c r="U2159" s="123">
        <f t="shared" si="1040"/>
        <v>194.08699999999976</v>
      </c>
      <c r="V2159" s="124">
        <f t="shared" si="1041"/>
        <v>9.8295390088162726</v>
      </c>
      <c r="W2159" s="121" t="s">
        <v>6930</v>
      </c>
      <c r="X2159" s="122">
        <v>1053</v>
      </c>
      <c r="Y2159" s="122">
        <v>1071</v>
      </c>
      <c r="Z2159" s="123">
        <f t="shared" si="1044"/>
        <v>-18</v>
      </c>
      <c r="AA2159" s="124">
        <f t="shared" si="1045"/>
        <v>-1.680672268907563</v>
      </c>
      <c r="AB2159" s="28" t="s">
        <v>7330</v>
      </c>
      <c r="AC2159" s="122">
        <v>457</v>
      </c>
      <c r="AD2159" s="122">
        <v>245</v>
      </c>
      <c r="AE2159" s="123">
        <f t="shared" si="1046"/>
        <v>212</v>
      </c>
      <c r="AF2159" s="29">
        <f t="shared" si="1047"/>
        <v>86.530612244897966</v>
      </c>
      <c r="AG2159" s="28" t="s">
        <v>10910</v>
      </c>
      <c r="AH2159" s="122">
        <v>182</v>
      </c>
      <c r="AI2159" s="122">
        <v>125</v>
      </c>
      <c r="AJ2159" s="123">
        <f t="shared" si="1054"/>
        <v>57</v>
      </c>
      <c r="AK2159" s="124">
        <f t="shared" si="1055"/>
        <v>45.6</v>
      </c>
      <c r="AL2159" s="28" t="s">
        <v>10925</v>
      </c>
      <c r="AM2159" s="122">
        <v>130</v>
      </c>
      <c r="AN2159" s="122">
        <v>139</v>
      </c>
      <c r="AO2159" s="123">
        <f t="shared" si="1056"/>
        <v>-9</v>
      </c>
      <c r="AP2159" s="29">
        <f t="shared" si="1057"/>
        <v>-6.4748201438848918</v>
      </c>
      <c r="AQ2159" s="28" t="s">
        <v>10926</v>
      </c>
      <c r="AR2159" s="122">
        <v>119</v>
      </c>
      <c r="AS2159" s="122">
        <v>122</v>
      </c>
      <c r="AT2159" s="123">
        <f t="shared" si="1058"/>
        <v>-3</v>
      </c>
      <c r="AU2159" s="124">
        <f t="shared" si="1059"/>
        <v>-2.459016393442623</v>
      </c>
      <c r="AV2159" s="9" t="s">
        <v>10904</v>
      </c>
      <c r="AX2159" s="129"/>
      <c r="AY2159" s="139"/>
      <c r="AZ2159" s="139"/>
    </row>
    <row r="2160" spans="3:52" ht="50" customHeight="1">
      <c r="C2160" s="52" t="s">
        <v>6318</v>
      </c>
      <c r="D2160" s="84" t="s">
        <v>4969</v>
      </c>
      <c r="E2160" s="85" t="s">
        <v>6378</v>
      </c>
      <c r="F2160" s="86" t="s">
        <v>4970</v>
      </c>
      <c r="G2160" s="125">
        <v>12495.925999999999</v>
      </c>
      <c r="H2160" s="122">
        <v>12858.868</v>
      </c>
      <c r="I2160" s="123">
        <f t="shared" si="1048"/>
        <v>-362.94200000000092</v>
      </c>
      <c r="J2160" s="124">
        <f t="shared" si="1049"/>
        <v>-2.8225035049741618</v>
      </c>
      <c r="K2160" s="125">
        <v>3594.0160000000001</v>
      </c>
      <c r="L2160" s="122">
        <v>4024.22</v>
      </c>
      <c r="M2160" s="123">
        <f t="shared" si="1050"/>
        <v>-430.20399999999972</v>
      </c>
      <c r="N2160" s="124">
        <f t="shared" si="1051"/>
        <v>-10.690369810795627</v>
      </c>
      <c r="O2160" s="125">
        <v>2093.4679999999998</v>
      </c>
      <c r="P2160" s="122">
        <v>2089.9670000000001</v>
      </c>
      <c r="Q2160" s="123">
        <f t="shared" si="1052"/>
        <v>3.500999999999749</v>
      </c>
      <c r="R2160" s="124">
        <f t="shared" si="1053"/>
        <v>0.16751460668995008</v>
      </c>
      <c r="S2160" s="125">
        <v>6808.442</v>
      </c>
      <c r="T2160" s="122">
        <v>6744.6809999999996</v>
      </c>
      <c r="U2160" s="123">
        <f t="shared" si="1040"/>
        <v>63.761000000000422</v>
      </c>
      <c r="V2160" s="124">
        <f t="shared" si="1041"/>
        <v>0.94535234505531729</v>
      </c>
      <c r="W2160" s="121" t="s">
        <v>6944</v>
      </c>
      <c r="X2160" s="122">
        <v>2829</v>
      </c>
      <c r="Y2160" s="122">
        <v>2901</v>
      </c>
      <c r="Z2160" s="123">
        <f t="shared" si="1044"/>
        <v>-72</v>
      </c>
      <c r="AA2160" s="124">
        <f t="shared" si="1045"/>
        <v>-2.4819027921406409</v>
      </c>
      <c r="AB2160" s="28" t="s">
        <v>10294</v>
      </c>
      <c r="AC2160" s="122">
        <v>1234</v>
      </c>
      <c r="AD2160" s="122">
        <v>1341</v>
      </c>
      <c r="AE2160" s="123">
        <f t="shared" si="1046"/>
        <v>-107</v>
      </c>
      <c r="AF2160" s="29">
        <f t="shared" si="1047"/>
        <v>-7.9791200596569727</v>
      </c>
      <c r="AG2160" s="28" t="s">
        <v>10927</v>
      </c>
      <c r="AH2160" s="122">
        <v>1172</v>
      </c>
      <c r="AI2160" s="122">
        <v>1217</v>
      </c>
      <c r="AJ2160" s="123">
        <f t="shared" si="1054"/>
        <v>-45</v>
      </c>
      <c r="AK2160" s="124">
        <f t="shared" si="1055"/>
        <v>-3.6976170912078881</v>
      </c>
      <c r="AL2160" s="28" t="s">
        <v>10928</v>
      </c>
      <c r="AM2160" s="122">
        <v>493</v>
      </c>
      <c r="AN2160" s="122">
        <v>278</v>
      </c>
      <c r="AO2160" s="123">
        <f t="shared" si="1056"/>
        <v>215</v>
      </c>
      <c r="AP2160" s="29">
        <f t="shared" si="1057"/>
        <v>77.338129496402871</v>
      </c>
      <c r="AQ2160" s="28" t="s">
        <v>7330</v>
      </c>
      <c r="AR2160" s="122">
        <v>413</v>
      </c>
      <c r="AS2160" s="122">
        <v>229</v>
      </c>
      <c r="AT2160" s="123">
        <f t="shared" si="1058"/>
        <v>184</v>
      </c>
      <c r="AU2160" s="124">
        <f t="shared" si="1059"/>
        <v>80.349344978165931</v>
      </c>
      <c r="AV2160" s="9" t="s">
        <v>10904</v>
      </c>
      <c r="AX2160" s="129"/>
      <c r="AY2160" s="139"/>
      <c r="AZ2160" s="139"/>
    </row>
    <row r="2161" spans="3:52" ht="50" customHeight="1">
      <c r="C2161" s="52" t="s">
        <v>6318</v>
      </c>
      <c r="D2161" s="84" t="s">
        <v>4971</v>
      </c>
      <c r="E2161" s="85" t="s">
        <v>6378</v>
      </c>
      <c r="F2161" s="86" t="s">
        <v>4972</v>
      </c>
      <c r="G2161" s="125">
        <v>11858.759</v>
      </c>
      <c r="H2161" s="122">
        <v>11956.133</v>
      </c>
      <c r="I2161" s="123">
        <f t="shared" si="1048"/>
        <v>-97.373999999999796</v>
      </c>
      <c r="J2161" s="124">
        <f t="shared" si="1049"/>
        <v>-0.81442720652237477</v>
      </c>
      <c r="K2161" s="125">
        <v>4847.491</v>
      </c>
      <c r="L2161" s="122">
        <v>4904.9840000000004</v>
      </c>
      <c r="M2161" s="123">
        <f t="shared" si="1050"/>
        <v>-57.493000000000393</v>
      </c>
      <c r="N2161" s="124">
        <f t="shared" si="1051"/>
        <v>-1.1721343025787727</v>
      </c>
      <c r="O2161" s="125">
        <v>1063.366</v>
      </c>
      <c r="P2161" s="122">
        <v>1063.366</v>
      </c>
      <c r="Q2161" s="123">
        <f t="shared" si="1052"/>
        <v>0</v>
      </c>
      <c r="R2161" s="124">
        <f t="shared" si="1053"/>
        <v>0</v>
      </c>
      <c r="S2161" s="125">
        <v>5947.902</v>
      </c>
      <c r="T2161" s="122">
        <v>5987.7830000000004</v>
      </c>
      <c r="U2161" s="123">
        <f t="shared" si="1040"/>
        <v>-39.881000000000313</v>
      </c>
      <c r="V2161" s="124">
        <f t="shared" si="1041"/>
        <v>-0.6660395007634764</v>
      </c>
      <c r="W2161" s="121" t="s">
        <v>10913</v>
      </c>
      <c r="X2161" s="122">
        <v>1955</v>
      </c>
      <c r="Y2161" s="122">
        <v>1910</v>
      </c>
      <c r="Z2161" s="123">
        <f t="shared" si="1044"/>
        <v>45</v>
      </c>
      <c r="AA2161" s="124">
        <f t="shared" si="1045"/>
        <v>2.3560209424083771</v>
      </c>
      <c r="AB2161" s="28" t="s">
        <v>6514</v>
      </c>
      <c r="AC2161" s="122">
        <v>1714</v>
      </c>
      <c r="AD2161" s="122">
        <v>1714</v>
      </c>
      <c r="AE2161" s="123">
        <f t="shared" si="1046"/>
        <v>0</v>
      </c>
      <c r="AF2161" s="29">
        <f t="shared" si="1047"/>
        <v>0</v>
      </c>
      <c r="AG2161" s="28" t="s">
        <v>6532</v>
      </c>
      <c r="AH2161" s="122">
        <v>846</v>
      </c>
      <c r="AI2161" s="122">
        <v>846</v>
      </c>
      <c r="AJ2161" s="123">
        <f t="shared" si="1054"/>
        <v>0</v>
      </c>
      <c r="AK2161" s="124">
        <f t="shared" si="1055"/>
        <v>0</v>
      </c>
      <c r="AL2161" s="28" t="s">
        <v>6418</v>
      </c>
      <c r="AM2161" s="122">
        <v>573</v>
      </c>
      <c r="AN2161" s="122">
        <v>573</v>
      </c>
      <c r="AO2161" s="123">
        <f t="shared" si="1056"/>
        <v>0</v>
      </c>
      <c r="AP2161" s="29">
        <f t="shared" si="1057"/>
        <v>0</v>
      </c>
      <c r="AQ2161" s="28" t="s">
        <v>6564</v>
      </c>
      <c r="AR2161" s="122">
        <v>316</v>
      </c>
      <c r="AS2161" s="122">
        <v>316</v>
      </c>
      <c r="AT2161" s="123">
        <f t="shared" si="1058"/>
        <v>0</v>
      </c>
      <c r="AU2161" s="124">
        <f t="shared" si="1059"/>
        <v>0</v>
      </c>
      <c r="AV2161" s="9" t="s">
        <v>10904</v>
      </c>
      <c r="AX2161" s="129"/>
      <c r="AY2161" s="139"/>
      <c r="AZ2161" s="139"/>
    </row>
    <row r="2162" spans="3:52" ht="50" customHeight="1">
      <c r="C2162" s="52" t="s">
        <v>6319</v>
      </c>
      <c r="D2162" s="84" t="s">
        <v>4973</v>
      </c>
      <c r="E2162" s="85" t="s">
        <v>6378</v>
      </c>
      <c r="F2162" s="86" t="s">
        <v>4974</v>
      </c>
      <c r="G2162" s="125">
        <v>670.96900000000005</v>
      </c>
      <c r="H2162" s="122">
        <v>782.22699999999998</v>
      </c>
      <c r="I2162" s="123">
        <f t="shared" si="1048"/>
        <v>-111.25799999999992</v>
      </c>
      <c r="J2162" s="124">
        <f t="shared" si="1049"/>
        <v>-14.223236988751337</v>
      </c>
      <c r="K2162" s="125">
        <v>104.4</v>
      </c>
      <c r="L2162" s="122">
        <v>130.30000000000001</v>
      </c>
      <c r="M2162" s="123">
        <f t="shared" si="1050"/>
        <v>-25.900000000000006</v>
      </c>
      <c r="N2162" s="124">
        <f t="shared" si="1051"/>
        <v>-19.877206446661553</v>
      </c>
      <c r="O2162" s="125">
        <v>90.44</v>
      </c>
      <c r="P2162" s="122">
        <v>100.2</v>
      </c>
      <c r="Q2162" s="123">
        <f t="shared" si="1052"/>
        <v>-9.7600000000000051</v>
      </c>
      <c r="R2162" s="124">
        <f t="shared" si="1053"/>
        <v>-9.7405189620758534</v>
      </c>
      <c r="S2162" s="125">
        <v>476.12900000000002</v>
      </c>
      <c r="T2162" s="122">
        <v>551.72699999999998</v>
      </c>
      <c r="U2162" s="123">
        <f t="shared" si="1040"/>
        <v>-75.597999999999956</v>
      </c>
      <c r="V2162" s="124">
        <f t="shared" si="1041"/>
        <v>-13.702066420530437</v>
      </c>
      <c r="W2162" s="121" t="s">
        <v>8730</v>
      </c>
      <c r="X2162" s="122">
        <v>142</v>
      </c>
      <c r="Y2162" s="122">
        <v>201</v>
      </c>
      <c r="Z2162" s="123">
        <f t="shared" si="1044"/>
        <v>-59</v>
      </c>
      <c r="AA2162" s="124">
        <f t="shared" si="1045"/>
        <v>-29.35323383084577</v>
      </c>
      <c r="AB2162" s="28" t="s">
        <v>6467</v>
      </c>
      <c r="AC2162" s="122">
        <v>89</v>
      </c>
      <c r="AD2162" s="122">
        <v>109</v>
      </c>
      <c r="AE2162" s="123">
        <f t="shared" si="1046"/>
        <v>-20</v>
      </c>
      <c r="AF2162" s="29">
        <f t="shared" si="1047"/>
        <v>-18.348623853211009</v>
      </c>
      <c r="AG2162" s="28" t="s">
        <v>7354</v>
      </c>
      <c r="AH2162" s="122">
        <v>75</v>
      </c>
      <c r="AI2162" s="122">
        <v>53</v>
      </c>
      <c r="AJ2162" s="123">
        <f t="shared" si="1054"/>
        <v>22</v>
      </c>
      <c r="AK2162" s="124">
        <f t="shared" si="1055"/>
        <v>41.509433962264154</v>
      </c>
      <c r="AL2162" s="28" t="s">
        <v>10911</v>
      </c>
      <c r="AM2162" s="122">
        <v>70</v>
      </c>
      <c r="AN2162" s="122">
        <v>89</v>
      </c>
      <c r="AO2162" s="123">
        <f t="shared" si="1056"/>
        <v>-19</v>
      </c>
      <c r="AP2162" s="29">
        <f t="shared" si="1057"/>
        <v>-21.348314606741571</v>
      </c>
      <c r="AQ2162" s="28" t="s">
        <v>10929</v>
      </c>
      <c r="AR2162" s="122">
        <v>28</v>
      </c>
      <c r="AS2162" s="122">
        <v>27</v>
      </c>
      <c r="AT2162" s="123">
        <f t="shared" si="1058"/>
        <v>1</v>
      </c>
      <c r="AU2162" s="124">
        <f t="shared" si="1059"/>
        <v>3.7037037037037033</v>
      </c>
      <c r="AV2162" s="9" t="s">
        <v>10904</v>
      </c>
      <c r="AX2162" s="129"/>
      <c r="AY2162" s="139"/>
      <c r="AZ2162" s="139"/>
    </row>
    <row r="2163" spans="3:52" ht="50" customHeight="1">
      <c r="C2163" s="52" t="s">
        <v>6319</v>
      </c>
      <c r="D2163" s="84" t="s">
        <v>4975</v>
      </c>
      <c r="E2163" s="85" t="s">
        <v>6378</v>
      </c>
      <c r="F2163" s="86" t="s">
        <v>4976</v>
      </c>
      <c r="G2163" s="125">
        <v>4754.5039999999999</v>
      </c>
      <c r="H2163" s="122">
        <v>4421.8339999999998</v>
      </c>
      <c r="I2163" s="123">
        <f t="shared" si="1048"/>
        <v>332.67000000000007</v>
      </c>
      <c r="J2163" s="124">
        <f t="shared" si="1049"/>
        <v>7.5233489090725723</v>
      </c>
      <c r="K2163" s="125">
        <v>866.77800000000002</v>
      </c>
      <c r="L2163" s="122">
        <v>866.40099999999995</v>
      </c>
      <c r="M2163" s="123">
        <f t="shared" si="1050"/>
        <v>0.37700000000006639</v>
      </c>
      <c r="N2163" s="124">
        <f t="shared" si="1051"/>
        <v>4.3513338511851483E-2</v>
      </c>
      <c r="O2163" s="125">
        <v>491.57600000000002</v>
      </c>
      <c r="P2163" s="122">
        <v>170.73</v>
      </c>
      <c r="Q2163" s="123">
        <f t="shared" si="1052"/>
        <v>320.846</v>
      </c>
      <c r="R2163" s="124">
        <f t="shared" si="1053"/>
        <v>187.92596497393546</v>
      </c>
      <c r="S2163" s="125">
        <v>3396.15</v>
      </c>
      <c r="T2163" s="122">
        <v>3384.703</v>
      </c>
      <c r="U2163" s="123">
        <f t="shared" si="1040"/>
        <v>11.447000000000116</v>
      </c>
      <c r="V2163" s="124">
        <f t="shared" si="1041"/>
        <v>0.33819806346376968</v>
      </c>
      <c r="W2163" s="121" t="s">
        <v>7330</v>
      </c>
      <c r="X2163" s="122">
        <v>1499</v>
      </c>
      <c r="Y2163" s="122">
        <v>1849</v>
      </c>
      <c r="Z2163" s="123">
        <f t="shared" si="1044"/>
        <v>-350</v>
      </c>
      <c r="AA2163" s="124">
        <f t="shared" si="1045"/>
        <v>-18.929150892374256</v>
      </c>
      <c r="AB2163" s="28" t="s">
        <v>6993</v>
      </c>
      <c r="AC2163" s="122">
        <v>943</v>
      </c>
      <c r="AD2163" s="122">
        <v>940</v>
      </c>
      <c r="AE2163" s="123">
        <f t="shared" si="1046"/>
        <v>3</v>
      </c>
      <c r="AF2163" s="29">
        <f t="shared" si="1047"/>
        <v>0.31914893617021273</v>
      </c>
      <c r="AG2163" s="28" t="s">
        <v>10930</v>
      </c>
      <c r="AH2163" s="122">
        <v>314</v>
      </c>
      <c r="AI2163" s="122">
        <v>94</v>
      </c>
      <c r="AJ2163" s="123">
        <f t="shared" si="1054"/>
        <v>220</v>
      </c>
      <c r="AK2163" s="124">
        <f t="shared" si="1055"/>
        <v>234.04255319148936</v>
      </c>
      <c r="AL2163" s="28" t="s">
        <v>10931</v>
      </c>
      <c r="AM2163" s="122">
        <v>184</v>
      </c>
      <c r="AN2163" s="122">
        <v>25</v>
      </c>
      <c r="AO2163" s="123">
        <f t="shared" si="1056"/>
        <v>159</v>
      </c>
      <c r="AP2163" s="29">
        <f t="shared" si="1057"/>
        <v>636</v>
      </c>
      <c r="AQ2163" s="28" t="s">
        <v>10932</v>
      </c>
      <c r="AR2163" s="122">
        <v>122</v>
      </c>
      <c r="AS2163" s="122">
        <v>121</v>
      </c>
      <c r="AT2163" s="123">
        <f t="shared" si="1058"/>
        <v>1</v>
      </c>
      <c r="AU2163" s="124">
        <f t="shared" si="1059"/>
        <v>0.82644628099173556</v>
      </c>
      <c r="AV2163" s="9" t="s">
        <v>10904</v>
      </c>
      <c r="AX2163" s="129"/>
      <c r="AY2163" s="139"/>
      <c r="AZ2163" s="139"/>
    </row>
    <row r="2164" spans="3:52" ht="50" customHeight="1">
      <c r="C2164" s="52" t="s">
        <v>6319</v>
      </c>
      <c r="D2164" s="84" t="s">
        <v>4977</v>
      </c>
      <c r="E2164" s="85" t="s">
        <v>6378</v>
      </c>
      <c r="F2164" s="86" t="s">
        <v>4978</v>
      </c>
      <c r="G2164" s="125">
        <v>2361.9760000000001</v>
      </c>
      <c r="H2164" s="122">
        <v>2169.7669999999998</v>
      </c>
      <c r="I2164" s="123">
        <f t="shared" si="1048"/>
        <v>192.20900000000029</v>
      </c>
      <c r="J2164" s="124">
        <f t="shared" si="1049"/>
        <v>8.8585087707574264</v>
      </c>
      <c r="K2164" s="125">
        <v>342.65600000000001</v>
      </c>
      <c r="L2164" s="122">
        <v>312.536</v>
      </c>
      <c r="M2164" s="123">
        <f t="shared" si="1050"/>
        <v>30.120000000000005</v>
      </c>
      <c r="N2164" s="124">
        <f t="shared" si="1051"/>
        <v>9.6372897842168594</v>
      </c>
      <c r="O2164" s="125">
        <v>396.74900000000002</v>
      </c>
      <c r="P2164" s="122">
        <v>351.714</v>
      </c>
      <c r="Q2164" s="123">
        <f t="shared" si="1052"/>
        <v>45.035000000000025</v>
      </c>
      <c r="R2164" s="124">
        <f t="shared" si="1053"/>
        <v>12.804437696537535</v>
      </c>
      <c r="S2164" s="125">
        <v>1622.5709999999999</v>
      </c>
      <c r="T2164" s="122">
        <v>1505.5170000000001</v>
      </c>
      <c r="U2164" s="123">
        <f t="shared" si="1040"/>
        <v>117.05399999999986</v>
      </c>
      <c r="V2164" s="124">
        <f t="shared" si="1041"/>
        <v>7.7750035369909378</v>
      </c>
      <c r="W2164" s="121" t="s">
        <v>7346</v>
      </c>
      <c r="X2164" s="122">
        <v>700</v>
      </c>
      <c r="Y2164" s="122">
        <v>703</v>
      </c>
      <c r="Z2164" s="123">
        <f t="shared" si="1044"/>
        <v>-3</v>
      </c>
      <c r="AA2164" s="124">
        <f t="shared" si="1045"/>
        <v>-0.42674253200568996</v>
      </c>
      <c r="AB2164" s="28" t="s">
        <v>7330</v>
      </c>
      <c r="AC2164" s="122">
        <v>389</v>
      </c>
      <c r="AD2164" s="122">
        <v>315</v>
      </c>
      <c r="AE2164" s="123">
        <f t="shared" si="1046"/>
        <v>74</v>
      </c>
      <c r="AF2164" s="29">
        <f t="shared" si="1047"/>
        <v>23.49206349206349</v>
      </c>
      <c r="AG2164" s="28" t="s">
        <v>7459</v>
      </c>
      <c r="AH2164" s="122">
        <v>234</v>
      </c>
      <c r="AI2164" s="122">
        <v>187</v>
      </c>
      <c r="AJ2164" s="123">
        <f t="shared" si="1054"/>
        <v>47</v>
      </c>
      <c r="AK2164" s="124">
        <f t="shared" si="1055"/>
        <v>25.133689839572192</v>
      </c>
      <c r="AL2164" s="28" t="s">
        <v>6467</v>
      </c>
      <c r="AM2164" s="122">
        <v>126</v>
      </c>
      <c r="AN2164" s="122">
        <v>122</v>
      </c>
      <c r="AO2164" s="123">
        <f t="shared" si="1056"/>
        <v>4</v>
      </c>
      <c r="AP2164" s="29">
        <f t="shared" si="1057"/>
        <v>3.278688524590164</v>
      </c>
      <c r="AQ2164" s="28" t="s">
        <v>10911</v>
      </c>
      <c r="AR2164" s="122">
        <v>121</v>
      </c>
      <c r="AS2164" s="122">
        <v>126</v>
      </c>
      <c r="AT2164" s="123">
        <f t="shared" si="1058"/>
        <v>-5</v>
      </c>
      <c r="AU2164" s="124">
        <f t="shared" si="1059"/>
        <v>-3.9682539682539679</v>
      </c>
      <c r="AV2164" s="9" t="s">
        <v>10904</v>
      </c>
      <c r="AX2164" s="129"/>
      <c r="AY2164" s="139"/>
      <c r="AZ2164" s="139"/>
    </row>
    <row r="2165" spans="3:52" ht="50" customHeight="1">
      <c r="C2165" s="52" t="s">
        <v>6319</v>
      </c>
      <c r="D2165" s="84" t="s">
        <v>4979</v>
      </c>
      <c r="E2165" s="85" t="s">
        <v>6378</v>
      </c>
      <c r="F2165" s="86" t="s">
        <v>4980</v>
      </c>
      <c r="G2165" s="125">
        <v>2952.462</v>
      </c>
      <c r="H2165" s="122">
        <v>3033.7350000000001</v>
      </c>
      <c r="I2165" s="123">
        <f t="shared" si="1048"/>
        <v>-81.273000000000138</v>
      </c>
      <c r="J2165" s="124">
        <f t="shared" si="1049"/>
        <v>-2.6789749269464909</v>
      </c>
      <c r="K2165" s="125">
        <v>439.81400000000002</v>
      </c>
      <c r="L2165" s="122">
        <v>492.34500000000003</v>
      </c>
      <c r="M2165" s="123">
        <f t="shared" si="1050"/>
        <v>-52.531000000000006</v>
      </c>
      <c r="N2165" s="124">
        <f t="shared" si="1051"/>
        <v>-10.669550823101687</v>
      </c>
      <c r="O2165" s="125">
        <v>455.767</v>
      </c>
      <c r="P2165" s="122">
        <v>480.51</v>
      </c>
      <c r="Q2165" s="123">
        <f t="shared" si="1052"/>
        <v>-24.742999999999995</v>
      </c>
      <c r="R2165" s="124">
        <f t="shared" si="1053"/>
        <v>-5.1493205136209435</v>
      </c>
      <c r="S2165" s="125">
        <v>2056.8809999999999</v>
      </c>
      <c r="T2165" s="122">
        <v>2060.88</v>
      </c>
      <c r="U2165" s="123">
        <f t="shared" si="1040"/>
        <v>-3.999000000000251</v>
      </c>
      <c r="V2165" s="124">
        <f t="shared" si="1041"/>
        <v>-0.19404332129965116</v>
      </c>
      <c r="W2165" s="121" t="s">
        <v>8730</v>
      </c>
      <c r="X2165" s="122">
        <v>1064</v>
      </c>
      <c r="Y2165" s="122">
        <v>1128</v>
      </c>
      <c r="Z2165" s="123">
        <f t="shared" si="1044"/>
        <v>-64</v>
      </c>
      <c r="AA2165" s="124">
        <f t="shared" si="1045"/>
        <v>-5.6737588652482271</v>
      </c>
      <c r="AB2165" s="28" t="s">
        <v>7354</v>
      </c>
      <c r="AC2165" s="122">
        <v>406</v>
      </c>
      <c r="AD2165" s="122">
        <v>395</v>
      </c>
      <c r="AE2165" s="123">
        <f t="shared" si="1046"/>
        <v>11</v>
      </c>
      <c r="AF2165" s="29">
        <f t="shared" si="1047"/>
        <v>2.7848101265822782</v>
      </c>
      <c r="AG2165" s="28" t="s">
        <v>10933</v>
      </c>
      <c r="AH2165" s="122">
        <v>231</v>
      </c>
      <c r="AI2165" s="122">
        <v>194</v>
      </c>
      <c r="AJ2165" s="123">
        <f t="shared" si="1054"/>
        <v>37</v>
      </c>
      <c r="AK2165" s="124">
        <f t="shared" si="1055"/>
        <v>19.072164948453608</v>
      </c>
      <c r="AL2165" s="28" t="s">
        <v>6961</v>
      </c>
      <c r="AM2165" s="122">
        <v>163</v>
      </c>
      <c r="AN2165" s="122">
        <v>164</v>
      </c>
      <c r="AO2165" s="123">
        <f t="shared" si="1056"/>
        <v>-1</v>
      </c>
      <c r="AP2165" s="29">
        <f t="shared" si="1057"/>
        <v>-0.6097560975609756</v>
      </c>
      <c r="AQ2165" s="28" t="s">
        <v>10911</v>
      </c>
      <c r="AR2165" s="122">
        <v>58</v>
      </c>
      <c r="AS2165" s="122">
        <v>46</v>
      </c>
      <c r="AT2165" s="123">
        <f t="shared" si="1058"/>
        <v>12</v>
      </c>
      <c r="AU2165" s="124">
        <f t="shared" si="1059"/>
        <v>26.086956521739129</v>
      </c>
      <c r="AV2165" s="9" t="s">
        <v>10904</v>
      </c>
      <c r="AX2165" s="129"/>
      <c r="AY2165" s="139"/>
      <c r="AZ2165" s="139"/>
    </row>
    <row r="2166" spans="3:52" ht="50" customHeight="1">
      <c r="C2166" s="52" t="s">
        <v>6319</v>
      </c>
      <c r="D2166" s="84" t="s">
        <v>4981</v>
      </c>
      <c r="E2166" s="85" t="s">
        <v>6378</v>
      </c>
      <c r="F2166" s="86" t="s">
        <v>4982</v>
      </c>
      <c r="G2166" s="125">
        <v>2681.7310000000002</v>
      </c>
      <c r="H2166" s="122">
        <v>2646.886</v>
      </c>
      <c r="I2166" s="123">
        <f t="shared" si="1048"/>
        <v>34.845000000000255</v>
      </c>
      <c r="J2166" s="124">
        <f t="shared" si="1049"/>
        <v>1.3164526163952757</v>
      </c>
      <c r="K2166" s="125">
        <v>635.82899999999995</v>
      </c>
      <c r="L2166" s="122">
        <v>631.81600000000003</v>
      </c>
      <c r="M2166" s="123">
        <f t="shared" si="1050"/>
        <v>4.01299999999992</v>
      </c>
      <c r="N2166" s="124">
        <f t="shared" si="1051"/>
        <v>0.6351532724717196</v>
      </c>
      <c r="O2166" s="125">
        <v>599.95600000000002</v>
      </c>
      <c r="P2166" s="122">
        <v>610.29300000000001</v>
      </c>
      <c r="Q2166" s="123">
        <f t="shared" si="1052"/>
        <v>-10.336999999999989</v>
      </c>
      <c r="R2166" s="124">
        <f t="shared" si="1053"/>
        <v>-1.6937765958318363</v>
      </c>
      <c r="S2166" s="125">
        <v>1445.9459999999999</v>
      </c>
      <c r="T2166" s="122">
        <v>1404.777</v>
      </c>
      <c r="U2166" s="123">
        <f t="shared" si="1040"/>
        <v>41.168999999999869</v>
      </c>
      <c r="V2166" s="124">
        <f t="shared" si="1041"/>
        <v>2.9306430842760003</v>
      </c>
      <c r="W2166" s="121" t="s">
        <v>10934</v>
      </c>
      <c r="X2166" s="122">
        <v>826</v>
      </c>
      <c r="Y2166" s="122">
        <v>826</v>
      </c>
      <c r="Z2166" s="123">
        <f t="shared" si="1044"/>
        <v>0</v>
      </c>
      <c r="AA2166" s="124">
        <f t="shared" si="1045"/>
        <v>0</v>
      </c>
      <c r="AB2166" s="28" t="s">
        <v>10935</v>
      </c>
      <c r="AC2166" s="122">
        <v>145</v>
      </c>
      <c r="AD2166" s="122">
        <v>145</v>
      </c>
      <c r="AE2166" s="123">
        <f t="shared" si="1046"/>
        <v>0</v>
      </c>
      <c r="AF2166" s="29">
        <f t="shared" si="1047"/>
        <v>0</v>
      </c>
      <c r="AG2166" s="28" t="s">
        <v>10936</v>
      </c>
      <c r="AH2166" s="122">
        <v>127</v>
      </c>
      <c r="AI2166" s="122">
        <v>127</v>
      </c>
      <c r="AJ2166" s="123">
        <f t="shared" si="1054"/>
        <v>0</v>
      </c>
      <c r="AK2166" s="124">
        <f t="shared" si="1055"/>
        <v>0</v>
      </c>
      <c r="AL2166" s="28" t="s">
        <v>10937</v>
      </c>
      <c r="AM2166" s="122">
        <v>94</v>
      </c>
      <c r="AN2166" s="122">
        <v>68</v>
      </c>
      <c r="AO2166" s="123">
        <f t="shared" si="1056"/>
        <v>26</v>
      </c>
      <c r="AP2166" s="29">
        <f t="shared" si="1057"/>
        <v>38.235294117647058</v>
      </c>
      <c r="AQ2166" s="28" t="s">
        <v>10541</v>
      </c>
      <c r="AR2166" s="122">
        <v>85</v>
      </c>
      <c r="AS2166" s="122">
        <v>85</v>
      </c>
      <c r="AT2166" s="123">
        <f t="shared" si="1058"/>
        <v>0</v>
      </c>
      <c r="AU2166" s="124">
        <f t="shared" si="1059"/>
        <v>0</v>
      </c>
      <c r="AV2166" s="9" t="s">
        <v>10904</v>
      </c>
      <c r="AX2166" s="129"/>
      <c r="AY2166" s="139"/>
      <c r="AZ2166" s="139"/>
    </row>
    <row r="2167" spans="3:52" ht="50" customHeight="1">
      <c r="C2167" s="52" t="s">
        <v>6319</v>
      </c>
      <c r="D2167" s="84" t="s">
        <v>4983</v>
      </c>
      <c r="E2167" s="85" t="s">
        <v>6378</v>
      </c>
      <c r="F2167" s="86" t="s">
        <v>4984</v>
      </c>
      <c r="G2167" s="125">
        <v>1693.037</v>
      </c>
      <c r="H2167" s="122">
        <v>1777.499</v>
      </c>
      <c r="I2167" s="123">
        <f t="shared" si="1048"/>
        <v>-84.461999999999989</v>
      </c>
      <c r="J2167" s="124">
        <f t="shared" si="1049"/>
        <v>-4.7517326310732093</v>
      </c>
      <c r="K2167" s="125">
        <v>219.268</v>
      </c>
      <c r="L2167" s="122">
        <v>214.43</v>
      </c>
      <c r="M2167" s="123">
        <f t="shared" si="1050"/>
        <v>4.8379999999999939</v>
      </c>
      <c r="N2167" s="124">
        <f t="shared" si="1051"/>
        <v>2.2562141491395766</v>
      </c>
      <c r="O2167" s="125">
        <v>354.78399999999999</v>
      </c>
      <c r="P2167" s="122">
        <v>414.233</v>
      </c>
      <c r="Q2167" s="123">
        <f t="shared" si="1052"/>
        <v>-59.449000000000012</v>
      </c>
      <c r="R2167" s="124">
        <f t="shared" si="1053"/>
        <v>-14.351584736126771</v>
      </c>
      <c r="S2167" s="125">
        <v>1118.9849999999999</v>
      </c>
      <c r="T2167" s="122">
        <v>1148.836</v>
      </c>
      <c r="U2167" s="123">
        <f t="shared" si="1040"/>
        <v>-29.851000000000113</v>
      </c>
      <c r="V2167" s="124">
        <f t="shared" si="1041"/>
        <v>-2.5983691318865456</v>
      </c>
      <c r="W2167" s="121" t="s">
        <v>7354</v>
      </c>
      <c r="X2167" s="122">
        <v>371</v>
      </c>
      <c r="Y2167" s="122">
        <v>393</v>
      </c>
      <c r="Z2167" s="123">
        <f t="shared" si="1044"/>
        <v>-22</v>
      </c>
      <c r="AA2167" s="124">
        <f t="shared" si="1045"/>
        <v>-5.5979643765903306</v>
      </c>
      <c r="AB2167" s="28" t="s">
        <v>8730</v>
      </c>
      <c r="AC2167" s="122">
        <v>366</v>
      </c>
      <c r="AD2167" s="122">
        <v>380</v>
      </c>
      <c r="AE2167" s="123">
        <f t="shared" si="1046"/>
        <v>-14</v>
      </c>
      <c r="AF2167" s="29">
        <f t="shared" si="1047"/>
        <v>-3.6842105263157889</v>
      </c>
      <c r="AG2167" s="28" t="s">
        <v>6948</v>
      </c>
      <c r="AH2167" s="122">
        <v>151</v>
      </c>
      <c r="AI2167" s="122">
        <v>166</v>
      </c>
      <c r="AJ2167" s="123">
        <f t="shared" si="1054"/>
        <v>-15</v>
      </c>
      <c r="AK2167" s="124">
        <f t="shared" si="1055"/>
        <v>-9.0361445783132535</v>
      </c>
      <c r="AL2167" s="28" t="s">
        <v>7330</v>
      </c>
      <c r="AM2167" s="122">
        <v>79</v>
      </c>
      <c r="AN2167" s="122">
        <v>58</v>
      </c>
      <c r="AO2167" s="123">
        <f t="shared" si="1056"/>
        <v>21</v>
      </c>
      <c r="AP2167" s="29">
        <f t="shared" si="1057"/>
        <v>36.206896551724135</v>
      </c>
      <c r="AQ2167" s="28" t="s">
        <v>10938</v>
      </c>
      <c r="AR2167" s="122">
        <v>65</v>
      </c>
      <c r="AS2167" s="122">
        <v>65</v>
      </c>
      <c r="AT2167" s="123">
        <f t="shared" si="1058"/>
        <v>0</v>
      </c>
      <c r="AU2167" s="124">
        <f t="shared" si="1059"/>
        <v>0</v>
      </c>
      <c r="AV2167" s="9" t="s">
        <v>10904</v>
      </c>
      <c r="AX2167" s="129"/>
      <c r="AY2167" s="139"/>
      <c r="AZ2167" s="139"/>
    </row>
    <row r="2168" spans="3:52" ht="50" customHeight="1">
      <c r="C2168" s="52" t="s">
        <v>6319</v>
      </c>
      <c r="D2168" s="84" t="s">
        <v>4985</v>
      </c>
      <c r="E2168" s="85" t="s">
        <v>6378</v>
      </c>
      <c r="F2168" s="86" t="s">
        <v>4986</v>
      </c>
      <c r="G2168" s="125">
        <v>3441.3530000000001</v>
      </c>
      <c r="H2168" s="122">
        <v>3197.1770000000001</v>
      </c>
      <c r="I2168" s="123">
        <f t="shared" si="1048"/>
        <v>244.17599999999993</v>
      </c>
      <c r="J2168" s="124">
        <f t="shared" si="1049"/>
        <v>7.6372374754353585</v>
      </c>
      <c r="K2168" s="125">
        <v>288.30099999999999</v>
      </c>
      <c r="L2168" s="122">
        <v>307.71800000000002</v>
      </c>
      <c r="M2168" s="123">
        <f t="shared" si="1050"/>
        <v>-19.41700000000003</v>
      </c>
      <c r="N2168" s="124">
        <f t="shared" si="1051"/>
        <v>-6.3099981151573932</v>
      </c>
      <c r="O2168" s="125">
        <v>339.18</v>
      </c>
      <c r="P2168" s="122">
        <v>339.13799999999998</v>
      </c>
      <c r="Q2168" s="123">
        <f t="shared" si="1052"/>
        <v>4.2000000000030013E-2</v>
      </c>
      <c r="R2168" s="124">
        <f t="shared" si="1053"/>
        <v>1.2384339118597744E-2</v>
      </c>
      <c r="S2168" s="125">
        <v>2813.8719999999998</v>
      </c>
      <c r="T2168" s="122">
        <v>2550.3209999999999</v>
      </c>
      <c r="U2168" s="123">
        <f t="shared" si="1040"/>
        <v>263.55099999999993</v>
      </c>
      <c r="V2168" s="124">
        <f t="shared" si="1041"/>
        <v>10.33403246101177</v>
      </c>
      <c r="W2168" s="121" t="s">
        <v>7330</v>
      </c>
      <c r="X2168" s="122">
        <v>737</v>
      </c>
      <c r="Y2168" s="122">
        <v>466</v>
      </c>
      <c r="Z2168" s="123">
        <f t="shared" si="1044"/>
        <v>271</v>
      </c>
      <c r="AA2168" s="124">
        <f t="shared" si="1045"/>
        <v>58.154506437768241</v>
      </c>
      <c r="AB2168" s="28" t="s">
        <v>8730</v>
      </c>
      <c r="AC2168" s="122">
        <v>669</v>
      </c>
      <c r="AD2168" s="122">
        <v>679</v>
      </c>
      <c r="AE2168" s="123">
        <f t="shared" si="1046"/>
        <v>-10</v>
      </c>
      <c r="AF2168" s="29">
        <f t="shared" si="1047"/>
        <v>-1.4727540500736376</v>
      </c>
      <c r="AG2168" s="28" t="s">
        <v>10939</v>
      </c>
      <c r="AH2168" s="122">
        <v>384</v>
      </c>
      <c r="AI2168" s="122">
        <v>384</v>
      </c>
      <c r="AJ2168" s="123">
        <f t="shared" si="1054"/>
        <v>0</v>
      </c>
      <c r="AK2168" s="124">
        <f t="shared" si="1055"/>
        <v>0</v>
      </c>
      <c r="AL2168" s="28" t="s">
        <v>7354</v>
      </c>
      <c r="AM2168" s="122">
        <v>369</v>
      </c>
      <c r="AN2168" s="122">
        <v>369</v>
      </c>
      <c r="AO2168" s="123">
        <f t="shared" si="1056"/>
        <v>0</v>
      </c>
      <c r="AP2168" s="29">
        <f t="shared" si="1057"/>
        <v>0</v>
      </c>
      <c r="AQ2168" s="28" t="s">
        <v>10940</v>
      </c>
      <c r="AR2168" s="122">
        <v>361</v>
      </c>
      <c r="AS2168" s="122">
        <v>361</v>
      </c>
      <c r="AT2168" s="123">
        <f t="shared" si="1058"/>
        <v>0</v>
      </c>
      <c r="AU2168" s="124">
        <f t="shared" si="1059"/>
        <v>0</v>
      </c>
      <c r="AV2168" s="9" t="s">
        <v>10904</v>
      </c>
      <c r="AX2168" s="129"/>
      <c r="AY2168" s="139"/>
      <c r="AZ2168" s="139"/>
    </row>
    <row r="2169" spans="3:52" ht="50" customHeight="1">
      <c r="C2169" s="52" t="s">
        <v>6319</v>
      </c>
      <c r="D2169" s="84" t="s">
        <v>4987</v>
      </c>
      <c r="E2169" s="85" t="s">
        <v>6378</v>
      </c>
      <c r="F2169" s="86" t="s">
        <v>4988</v>
      </c>
      <c r="G2169" s="125">
        <v>2664.951</v>
      </c>
      <c r="H2169" s="122">
        <v>2673.5160000000001</v>
      </c>
      <c r="I2169" s="123">
        <f t="shared" si="1048"/>
        <v>-8.5650000000000546</v>
      </c>
      <c r="J2169" s="124">
        <f t="shared" si="1049"/>
        <v>-0.32036464341339471</v>
      </c>
      <c r="K2169" s="125">
        <v>692.1</v>
      </c>
      <c r="L2169" s="122">
        <v>692</v>
      </c>
      <c r="M2169" s="123">
        <f t="shared" si="1050"/>
        <v>0.10000000000002274</v>
      </c>
      <c r="N2169" s="124">
        <f t="shared" si="1051"/>
        <v>1.4450867052026407E-2</v>
      </c>
      <c r="O2169" s="125">
        <v>220.43100000000001</v>
      </c>
      <c r="P2169" s="122">
        <v>214.2</v>
      </c>
      <c r="Q2169" s="123">
        <f t="shared" si="1052"/>
        <v>6.231000000000023</v>
      </c>
      <c r="R2169" s="124">
        <f t="shared" si="1053"/>
        <v>2.9089635854341847</v>
      </c>
      <c r="S2169" s="125">
        <v>1752.42</v>
      </c>
      <c r="T2169" s="122">
        <v>1767.316</v>
      </c>
      <c r="U2169" s="123">
        <f t="shared" si="1040"/>
        <v>-14.895999999999958</v>
      </c>
      <c r="V2169" s="124">
        <f t="shared" si="1041"/>
        <v>-0.84286002050566833</v>
      </c>
      <c r="W2169" s="121" t="s">
        <v>6532</v>
      </c>
      <c r="X2169" s="122">
        <v>716</v>
      </c>
      <c r="Y2169" s="122">
        <v>716</v>
      </c>
      <c r="Z2169" s="123">
        <f t="shared" si="1044"/>
        <v>0</v>
      </c>
      <c r="AA2169" s="124">
        <f t="shared" si="1045"/>
        <v>0</v>
      </c>
      <c r="AB2169" s="28" t="s">
        <v>6710</v>
      </c>
      <c r="AC2169" s="122">
        <v>519</v>
      </c>
      <c r="AD2169" s="122">
        <v>523</v>
      </c>
      <c r="AE2169" s="123">
        <f t="shared" si="1046"/>
        <v>-4</v>
      </c>
      <c r="AF2169" s="29">
        <f t="shared" si="1047"/>
        <v>-0.76481835564053535</v>
      </c>
      <c r="AG2169" s="28" t="s">
        <v>6410</v>
      </c>
      <c r="AH2169" s="122">
        <v>295</v>
      </c>
      <c r="AI2169" s="122">
        <v>297</v>
      </c>
      <c r="AJ2169" s="123">
        <f t="shared" si="1054"/>
        <v>-2</v>
      </c>
      <c r="AK2169" s="124">
        <f t="shared" si="1055"/>
        <v>-0.67340067340067333</v>
      </c>
      <c r="AL2169" s="28" t="s">
        <v>10941</v>
      </c>
      <c r="AM2169" s="122">
        <v>86</v>
      </c>
      <c r="AN2169" s="122">
        <v>86</v>
      </c>
      <c r="AO2169" s="123">
        <f t="shared" si="1056"/>
        <v>0</v>
      </c>
      <c r="AP2169" s="29">
        <f t="shared" si="1057"/>
        <v>0</v>
      </c>
      <c r="AQ2169" s="28" t="s">
        <v>10942</v>
      </c>
      <c r="AR2169" s="122">
        <v>56</v>
      </c>
      <c r="AS2169" s="122">
        <v>56</v>
      </c>
      <c r="AT2169" s="123">
        <f t="shared" si="1058"/>
        <v>0</v>
      </c>
      <c r="AU2169" s="124">
        <f t="shared" si="1059"/>
        <v>0</v>
      </c>
      <c r="AV2169" s="9" t="s">
        <v>10904</v>
      </c>
      <c r="AX2169" s="129"/>
      <c r="AY2169" s="139"/>
      <c r="AZ2169" s="139"/>
    </row>
    <row r="2170" spans="3:52" ht="50" customHeight="1">
      <c r="C2170" s="52" t="s">
        <v>6319</v>
      </c>
      <c r="D2170" s="84" t="s">
        <v>4989</v>
      </c>
      <c r="E2170" s="85" t="s">
        <v>6378</v>
      </c>
      <c r="F2170" s="86" t="s">
        <v>4990</v>
      </c>
      <c r="G2170" s="125">
        <v>4254.33</v>
      </c>
      <c r="H2170" s="122">
        <v>3570.4189999999999</v>
      </c>
      <c r="I2170" s="123">
        <f t="shared" si="1048"/>
        <v>683.91100000000006</v>
      </c>
      <c r="J2170" s="124">
        <f t="shared" si="1049"/>
        <v>19.154922713552669</v>
      </c>
      <c r="K2170" s="125">
        <v>536.322</v>
      </c>
      <c r="L2170" s="122">
        <v>534.21799999999996</v>
      </c>
      <c r="M2170" s="123">
        <f t="shared" si="1050"/>
        <v>2.1040000000000418</v>
      </c>
      <c r="N2170" s="124">
        <f t="shared" si="1051"/>
        <v>0.39384670677514461</v>
      </c>
      <c r="O2170" s="125">
        <v>1399.4880000000001</v>
      </c>
      <c r="P2170" s="122">
        <v>1134.3900000000001</v>
      </c>
      <c r="Q2170" s="123">
        <f t="shared" si="1052"/>
        <v>265.09799999999996</v>
      </c>
      <c r="R2170" s="124">
        <f t="shared" si="1053"/>
        <v>23.369211646788134</v>
      </c>
      <c r="S2170" s="125">
        <v>2318.52</v>
      </c>
      <c r="T2170" s="122">
        <v>1901.8109999999999</v>
      </c>
      <c r="U2170" s="123">
        <f t="shared" si="1040"/>
        <v>416.70900000000006</v>
      </c>
      <c r="V2170" s="124">
        <f t="shared" si="1041"/>
        <v>21.911167828979856</v>
      </c>
      <c r="W2170" s="121" t="s">
        <v>10943</v>
      </c>
      <c r="X2170" s="122">
        <v>1962</v>
      </c>
      <c r="Y2170" s="122">
        <v>1556</v>
      </c>
      <c r="Z2170" s="123">
        <f t="shared" si="1044"/>
        <v>406</v>
      </c>
      <c r="AA2170" s="124">
        <f t="shared" si="1045"/>
        <v>26.092544987146532</v>
      </c>
      <c r="AB2170" s="28" t="s">
        <v>10944</v>
      </c>
      <c r="AC2170" s="122">
        <v>190</v>
      </c>
      <c r="AD2170" s="122">
        <v>190</v>
      </c>
      <c r="AE2170" s="123">
        <f t="shared" si="1046"/>
        <v>0</v>
      </c>
      <c r="AF2170" s="29">
        <f t="shared" si="1047"/>
        <v>0</v>
      </c>
      <c r="AG2170" s="28" t="s">
        <v>10945</v>
      </c>
      <c r="AH2170" s="122">
        <v>68</v>
      </c>
      <c r="AI2170" s="122">
        <v>68</v>
      </c>
      <c r="AJ2170" s="123">
        <f t="shared" si="1054"/>
        <v>0</v>
      </c>
      <c r="AK2170" s="124">
        <f t="shared" si="1055"/>
        <v>0</v>
      </c>
      <c r="AL2170" s="28" t="s">
        <v>10946</v>
      </c>
      <c r="AM2170" s="122">
        <v>58</v>
      </c>
      <c r="AN2170" s="122">
        <v>53</v>
      </c>
      <c r="AO2170" s="123">
        <f t="shared" si="1056"/>
        <v>5</v>
      </c>
      <c r="AP2170" s="29">
        <f t="shared" si="1057"/>
        <v>9.433962264150944</v>
      </c>
      <c r="AQ2170" s="28" t="s">
        <v>10947</v>
      </c>
      <c r="AR2170" s="122">
        <v>21</v>
      </c>
      <c r="AS2170" s="122">
        <v>21</v>
      </c>
      <c r="AT2170" s="123">
        <f t="shared" si="1058"/>
        <v>0</v>
      </c>
      <c r="AU2170" s="124">
        <f t="shared" si="1059"/>
        <v>0</v>
      </c>
      <c r="AV2170" s="9" t="s">
        <v>10904</v>
      </c>
      <c r="AX2170" s="129"/>
      <c r="AY2170" s="139"/>
      <c r="AZ2170" s="139"/>
    </row>
    <row r="2171" spans="3:52" ht="50" customHeight="1">
      <c r="C2171" s="52" t="s">
        <v>6319</v>
      </c>
      <c r="D2171" s="84" t="s">
        <v>4991</v>
      </c>
      <c r="E2171" s="85" t="s">
        <v>6378</v>
      </c>
      <c r="F2171" s="86" t="s">
        <v>4992</v>
      </c>
      <c r="G2171" s="125">
        <v>2670.1610000000001</v>
      </c>
      <c r="H2171" s="122">
        <v>2711.0889999999999</v>
      </c>
      <c r="I2171" s="123">
        <f t="shared" si="1048"/>
        <v>-40.927999999999884</v>
      </c>
      <c r="J2171" s="124">
        <f t="shared" si="1049"/>
        <v>-1.5096516565852278</v>
      </c>
      <c r="K2171" s="125">
        <v>1167.0150000000001</v>
      </c>
      <c r="L2171" s="122">
        <v>1226.412</v>
      </c>
      <c r="M2171" s="123">
        <f t="shared" si="1050"/>
        <v>-59.396999999999935</v>
      </c>
      <c r="N2171" s="124">
        <f t="shared" si="1051"/>
        <v>-4.8431522196455949</v>
      </c>
      <c r="O2171" s="125">
        <v>667.73699999999997</v>
      </c>
      <c r="P2171" s="122">
        <v>647.73699999999997</v>
      </c>
      <c r="Q2171" s="123">
        <f t="shared" si="1052"/>
        <v>20</v>
      </c>
      <c r="R2171" s="124">
        <f t="shared" si="1053"/>
        <v>3.0876729289819789</v>
      </c>
      <c r="S2171" s="125">
        <v>835.40899999999999</v>
      </c>
      <c r="T2171" s="122">
        <v>836.94</v>
      </c>
      <c r="U2171" s="123">
        <f t="shared" si="1040"/>
        <v>-1.5310000000000628</v>
      </c>
      <c r="V2171" s="124">
        <f t="shared" si="1041"/>
        <v>-0.18292828637656972</v>
      </c>
      <c r="W2171" s="121" t="s">
        <v>7343</v>
      </c>
      <c r="X2171" s="122">
        <v>173</v>
      </c>
      <c r="Y2171" s="122">
        <v>155</v>
      </c>
      <c r="Z2171" s="123">
        <f t="shared" si="1044"/>
        <v>18</v>
      </c>
      <c r="AA2171" s="124">
        <f t="shared" si="1045"/>
        <v>11.612903225806452</v>
      </c>
      <c r="AB2171" s="28" t="s">
        <v>6467</v>
      </c>
      <c r="AC2171" s="122">
        <v>156</v>
      </c>
      <c r="AD2171" s="122">
        <v>165</v>
      </c>
      <c r="AE2171" s="123">
        <f t="shared" si="1046"/>
        <v>-9</v>
      </c>
      <c r="AF2171" s="29">
        <f t="shared" si="1047"/>
        <v>-5.4545454545454541</v>
      </c>
      <c r="AG2171" s="28" t="s">
        <v>6466</v>
      </c>
      <c r="AH2171" s="122">
        <v>140</v>
      </c>
      <c r="AI2171" s="122">
        <v>140</v>
      </c>
      <c r="AJ2171" s="123">
        <f t="shared" si="1054"/>
        <v>0</v>
      </c>
      <c r="AK2171" s="124">
        <f t="shared" si="1055"/>
        <v>0</v>
      </c>
      <c r="AL2171" s="28" t="s">
        <v>10948</v>
      </c>
      <c r="AM2171" s="122">
        <v>69</v>
      </c>
      <c r="AN2171" s="122">
        <v>193</v>
      </c>
      <c r="AO2171" s="123">
        <f t="shared" si="1056"/>
        <v>-124</v>
      </c>
      <c r="AP2171" s="29">
        <f t="shared" si="1057"/>
        <v>-64.248704663212436</v>
      </c>
      <c r="AQ2171" s="28" t="s">
        <v>10949</v>
      </c>
      <c r="AR2171" s="122">
        <v>67</v>
      </c>
      <c r="AS2171" s="122">
        <v>62</v>
      </c>
      <c r="AT2171" s="123">
        <f t="shared" si="1058"/>
        <v>5</v>
      </c>
      <c r="AU2171" s="124">
        <f t="shared" si="1059"/>
        <v>8.064516129032258</v>
      </c>
      <c r="AV2171" s="9" t="s">
        <v>10904</v>
      </c>
      <c r="AX2171" s="129"/>
      <c r="AY2171" s="139"/>
      <c r="AZ2171" s="139"/>
    </row>
    <row r="2172" spans="3:52" ht="50" customHeight="1">
      <c r="C2172" s="52" t="s">
        <v>6319</v>
      </c>
      <c r="D2172" s="84" t="s">
        <v>4993</v>
      </c>
      <c r="E2172" s="85" t="s">
        <v>6378</v>
      </c>
      <c r="F2172" s="86" t="s">
        <v>4994</v>
      </c>
      <c r="G2172" s="125">
        <v>907.93899999999996</v>
      </c>
      <c r="H2172" s="122">
        <v>1116.6300000000001</v>
      </c>
      <c r="I2172" s="123">
        <f t="shared" si="1048"/>
        <v>-208.69100000000014</v>
      </c>
      <c r="J2172" s="124">
        <f t="shared" si="1049"/>
        <v>-18.689359949132669</v>
      </c>
      <c r="K2172" s="125">
        <v>243.79400000000001</v>
      </c>
      <c r="L2172" s="122">
        <v>238.852</v>
      </c>
      <c r="M2172" s="123">
        <f t="shared" si="1050"/>
        <v>4.9420000000000073</v>
      </c>
      <c r="N2172" s="124">
        <f t="shared" si="1051"/>
        <v>2.069063687974146</v>
      </c>
      <c r="O2172" s="125">
        <v>90.025999999999996</v>
      </c>
      <c r="P2172" s="122">
        <v>120.008</v>
      </c>
      <c r="Q2172" s="123">
        <f t="shared" si="1052"/>
        <v>-29.981999999999999</v>
      </c>
      <c r="R2172" s="124">
        <f t="shared" si="1053"/>
        <v>-24.983334444370374</v>
      </c>
      <c r="S2172" s="125">
        <v>574.11900000000003</v>
      </c>
      <c r="T2172" s="122">
        <v>757.77</v>
      </c>
      <c r="U2172" s="123">
        <f t="shared" si="1040"/>
        <v>-183.65099999999995</v>
      </c>
      <c r="V2172" s="124">
        <f t="shared" si="1041"/>
        <v>-24.23571796191456</v>
      </c>
      <c r="W2172" s="121" t="s">
        <v>10950</v>
      </c>
      <c r="X2172" s="122">
        <v>258</v>
      </c>
      <c r="Y2172" s="122">
        <v>396</v>
      </c>
      <c r="Z2172" s="123">
        <f t="shared" si="1044"/>
        <v>-138</v>
      </c>
      <c r="AA2172" s="124">
        <f t="shared" si="1045"/>
        <v>-34.848484848484851</v>
      </c>
      <c r="AB2172" s="28" t="s">
        <v>10951</v>
      </c>
      <c r="AC2172" s="122">
        <v>120</v>
      </c>
      <c r="AD2172" s="122">
        <v>130</v>
      </c>
      <c r="AE2172" s="123">
        <f t="shared" si="1046"/>
        <v>-10</v>
      </c>
      <c r="AF2172" s="29">
        <f t="shared" si="1047"/>
        <v>-7.6923076923076925</v>
      </c>
      <c r="AG2172" s="28" t="s">
        <v>6467</v>
      </c>
      <c r="AH2172" s="122">
        <v>86</v>
      </c>
      <c r="AI2172" s="122">
        <v>96</v>
      </c>
      <c r="AJ2172" s="123">
        <f t="shared" si="1054"/>
        <v>-10</v>
      </c>
      <c r="AK2172" s="124">
        <f t="shared" si="1055"/>
        <v>-10.416666666666668</v>
      </c>
      <c r="AL2172" s="28" t="s">
        <v>10543</v>
      </c>
      <c r="AM2172" s="122">
        <v>74</v>
      </c>
      <c r="AN2172" s="122">
        <v>95</v>
      </c>
      <c r="AO2172" s="123">
        <f t="shared" si="1056"/>
        <v>-21</v>
      </c>
      <c r="AP2172" s="29">
        <f t="shared" si="1057"/>
        <v>-22.105263157894736</v>
      </c>
      <c r="AQ2172" s="28" t="s">
        <v>6961</v>
      </c>
      <c r="AR2172" s="122">
        <v>30</v>
      </c>
      <c r="AS2172" s="122">
        <v>35</v>
      </c>
      <c r="AT2172" s="123">
        <f t="shared" si="1058"/>
        <v>-5</v>
      </c>
      <c r="AU2172" s="124">
        <f t="shared" si="1059"/>
        <v>-14.285714285714285</v>
      </c>
      <c r="AV2172" s="9" t="s">
        <v>10904</v>
      </c>
      <c r="AX2172" s="129"/>
      <c r="AY2172" s="139"/>
      <c r="AZ2172" s="139"/>
    </row>
    <row r="2173" spans="3:52" ht="50" customHeight="1">
      <c r="C2173" s="52" t="s">
        <v>6319</v>
      </c>
      <c r="D2173" s="84" t="s">
        <v>4995</v>
      </c>
      <c r="E2173" s="85" t="s">
        <v>6378</v>
      </c>
      <c r="F2173" s="86" t="s">
        <v>4996</v>
      </c>
      <c r="G2173" s="125">
        <v>10189.436</v>
      </c>
      <c r="H2173" s="122">
        <v>11148.31</v>
      </c>
      <c r="I2173" s="123">
        <f t="shared" si="1048"/>
        <v>-958.8739999999998</v>
      </c>
      <c r="J2173" s="124">
        <f t="shared" si="1049"/>
        <v>-8.601070476152886</v>
      </c>
      <c r="K2173" s="125">
        <v>1739.885</v>
      </c>
      <c r="L2173" s="122">
        <v>2028.88</v>
      </c>
      <c r="M2173" s="123">
        <f t="shared" si="1050"/>
        <v>-288.99500000000012</v>
      </c>
      <c r="N2173" s="124">
        <f t="shared" si="1051"/>
        <v>-14.244065691415958</v>
      </c>
      <c r="O2173" s="125">
        <v>2837.8539999999998</v>
      </c>
      <c r="P2173" s="122">
        <v>3352.7669999999998</v>
      </c>
      <c r="Q2173" s="123">
        <f t="shared" si="1052"/>
        <v>-514.91300000000001</v>
      </c>
      <c r="R2173" s="124">
        <f t="shared" si="1053"/>
        <v>-15.357852185970575</v>
      </c>
      <c r="S2173" s="125">
        <v>5611.6970000000001</v>
      </c>
      <c r="T2173" s="122">
        <v>5766.6629999999996</v>
      </c>
      <c r="U2173" s="123">
        <f t="shared" si="1040"/>
        <v>-154.96599999999944</v>
      </c>
      <c r="V2173" s="124">
        <f t="shared" si="1041"/>
        <v>-2.6872733849715069</v>
      </c>
      <c r="W2173" s="121" t="s">
        <v>6388</v>
      </c>
      <c r="X2173" s="122">
        <v>1627</v>
      </c>
      <c r="Y2173" s="122">
        <v>1627</v>
      </c>
      <c r="Z2173" s="123">
        <f t="shared" si="1044"/>
        <v>0</v>
      </c>
      <c r="AA2173" s="124">
        <f t="shared" si="1045"/>
        <v>0</v>
      </c>
      <c r="AB2173" s="28" t="s">
        <v>10913</v>
      </c>
      <c r="AC2173" s="122">
        <v>1356</v>
      </c>
      <c r="AD2173" s="122">
        <v>1479</v>
      </c>
      <c r="AE2173" s="123">
        <f t="shared" si="1046"/>
        <v>-123</v>
      </c>
      <c r="AF2173" s="29">
        <f t="shared" si="1047"/>
        <v>-8.3164300202839758</v>
      </c>
      <c r="AG2173" s="28" t="s">
        <v>10952</v>
      </c>
      <c r="AH2173" s="122">
        <v>671</v>
      </c>
      <c r="AI2173" s="122">
        <v>665</v>
      </c>
      <c r="AJ2173" s="123">
        <f t="shared" si="1054"/>
        <v>6</v>
      </c>
      <c r="AK2173" s="124">
        <f t="shared" si="1055"/>
        <v>0.90225563909774442</v>
      </c>
      <c r="AL2173" s="28" t="s">
        <v>6418</v>
      </c>
      <c r="AM2173" s="122">
        <v>529</v>
      </c>
      <c r="AN2173" s="122">
        <v>529</v>
      </c>
      <c r="AO2173" s="123">
        <f t="shared" si="1056"/>
        <v>0</v>
      </c>
      <c r="AP2173" s="29">
        <f t="shared" si="1057"/>
        <v>0</v>
      </c>
      <c r="AQ2173" s="28" t="s">
        <v>10953</v>
      </c>
      <c r="AR2173" s="122">
        <v>443</v>
      </c>
      <c r="AS2173" s="122">
        <v>487</v>
      </c>
      <c r="AT2173" s="123">
        <f t="shared" si="1058"/>
        <v>-44</v>
      </c>
      <c r="AU2173" s="124">
        <f t="shared" si="1059"/>
        <v>-9.0349075975359341</v>
      </c>
      <c r="AV2173" s="9" t="s">
        <v>10904</v>
      </c>
      <c r="AX2173" s="129"/>
      <c r="AY2173" s="139"/>
      <c r="AZ2173" s="139"/>
    </row>
    <row r="2174" spans="3:52" ht="50" customHeight="1">
      <c r="C2174" s="52" t="s">
        <v>6319</v>
      </c>
      <c r="D2174" s="87" t="s">
        <v>4997</v>
      </c>
      <c r="E2174" s="85" t="s">
        <v>6378</v>
      </c>
      <c r="F2174" s="88" t="s">
        <v>4998</v>
      </c>
      <c r="G2174" s="125">
        <v>6046.53</v>
      </c>
      <c r="H2174" s="122">
        <v>6396.7629999999999</v>
      </c>
      <c r="I2174" s="123">
        <f t="shared" si="1048"/>
        <v>-350.23300000000017</v>
      </c>
      <c r="J2174" s="124">
        <f t="shared" si="1049"/>
        <v>-5.4751598581970313</v>
      </c>
      <c r="K2174" s="125">
        <v>980.33500000000004</v>
      </c>
      <c r="L2174" s="122">
        <v>987.02300000000002</v>
      </c>
      <c r="M2174" s="123">
        <f t="shared" si="1050"/>
        <v>-6.6879999999999882</v>
      </c>
      <c r="N2174" s="124">
        <f t="shared" si="1051"/>
        <v>-0.67759312599604959</v>
      </c>
      <c r="O2174" s="125">
        <v>1874.5329999999999</v>
      </c>
      <c r="P2174" s="122">
        <v>1918.671</v>
      </c>
      <c r="Q2174" s="123">
        <f t="shared" si="1052"/>
        <v>-44.138000000000147</v>
      </c>
      <c r="R2174" s="124">
        <f t="shared" si="1053"/>
        <v>-2.3004465069832265</v>
      </c>
      <c r="S2174" s="125">
        <v>3191.6619999999998</v>
      </c>
      <c r="T2174" s="122">
        <v>3491.069</v>
      </c>
      <c r="U2174" s="123">
        <f t="shared" si="1040"/>
        <v>-299.40700000000015</v>
      </c>
      <c r="V2174" s="124">
        <f t="shared" si="1041"/>
        <v>-8.5763701605439522</v>
      </c>
      <c r="W2174" s="121" t="s">
        <v>6944</v>
      </c>
      <c r="X2174" s="122">
        <v>1396</v>
      </c>
      <c r="Y2174" s="122">
        <v>1487</v>
      </c>
      <c r="Z2174" s="123">
        <f t="shared" si="1044"/>
        <v>-91</v>
      </c>
      <c r="AA2174" s="124">
        <f t="shared" si="1045"/>
        <v>-6.1197041022192336</v>
      </c>
      <c r="AB2174" s="28" t="s">
        <v>8730</v>
      </c>
      <c r="AC2174" s="122">
        <v>632</v>
      </c>
      <c r="AD2174" s="122">
        <v>688</v>
      </c>
      <c r="AE2174" s="123">
        <f t="shared" si="1046"/>
        <v>-56</v>
      </c>
      <c r="AF2174" s="29">
        <f t="shared" si="1047"/>
        <v>-8.1395348837209305</v>
      </c>
      <c r="AG2174" s="28" t="s">
        <v>7597</v>
      </c>
      <c r="AH2174" s="122">
        <v>348</v>
      </c>
      <c r="AI2174" s="122">
        <v>348</v>
      </c>
      <c r="AJ2174" s="123">
        <f t="shared" si="1054"/>
        <v>0</v>
      </c>
      <c r="AK2174" s="124">
        <f t="shared" si="1055"/>
        <v>0</v>
      </c>
      <c r="AL2174" s="28" t="s">
        <v>7346</v>
      </c>
      <c r="AM2174" s="122">
        <v>162</v>
      </c>
      <c r="AN2174" s="122">
        <v>185</v>
      </c>
      <c r="AO2174" s="123">
        <f t="shared" si="1056"/>
        <v>-23</v>
      </c>
      <c r="AP2174" s="29">
        <f t="shared" si="1057"/>
        <v>-12.432432432432433</v>
      </c>
      <c r="AQ2174" s="28" t="s">
        <v>7540</v>
      </c>
      <c r="AR2174" s="122">
        <v>150</v>
      </c>
      <c r="AS2174" s="122">
        <v>167</v>
      </c>
      <c r="AT2174" s="123">
        <f t="shared" si="1058"/>
        <v>-17</v>
      </c>
      <c r="AU2174" s="124">
        <f t="shared" si="1059"/>
        <v>-10.179640718562874</v>
      </c>
      <c r="AV2174" s="9" t="s">
        <v>10904</v>
      </c>
      <c r="AX2174" s="129"/>
      <c r="AY2174" s="139"/>
      <c r="AZ2174" s="139"/>
    </row>
    <row r="2175" spans="3:52" ht="50" customHeight="1">
      <c r="C2175" s="52" t="s">
        <v>6319</v>
      </c>
      <c r="D2175" s="87" t="s">
        <v>4999</v>
      </c>
      <c r="E2175" s="85" t="s">
        <v>6378</v>
      </c>
      <c r="F2175" s="88" t="s">
        <v>5000</v>
      </c>
      <c r="G2175" s="125">
        <v>7168.6319999999996</v>
      </c>
      <c r="H2175" s="122">
        <v>7383.7839999999997</v>
      </c>
      <c r="I2175" s="123">
        <f t="shared" si="1048"/>
        <v>-215.15200000000004</v>
      </c>
      <c r="J2175" s="124">
        <f t="shared" si="1049"/>
        <v>-2.9138447170177249</v>
      </c>
      <c r="K2175" s="125">
        <v>2652.4720000000002</v>
      </c>
      <c r="L2175" s="122">
        <v>2999.1419999999998</v>
      </c>
      <c r="M2175" s="123">
        <f t="shared" si="1050"/>
        <v>-346.66999999999962</v>
      </c>
      <c r="N2175" s="124">
        <f t="shared" si="1051"/>
        <v>-11.558972532811039</v>
      </c>
      <c r="O2175" s="125">
        <v>1276.1869999999999</v>
      </c>
      <c r="P2175" s="122">
        <v>1134.836</v>
      </c>
      <c r="Q2175" s="123">
        <f t="shared" si="1052"/>
        <v>141.35099999999989</v>
      </c>
      <c r="R2175" s="124">
        <f t="shared" si="1053"/>
        <v>12.455632355688389</v>
      </c>
      <c r="S2175" s="125">
        <v>3239.973</v>
      </c>
      <c r="T2175" s="122">
        <v>3249.806</v>
      </c>
      <c r="U2175" s="123">
        <f t="shared" si="1040"/>
        <v>-9.8330000000000837</v>
      </c>
      <c r="V2175" s="124">
        <f t="shared" si="1041"/>
        <v>-0.30257190736924244</v>
      </c>
      <c r="W2175" s="121" t="s">
        <v>10954</v>
      </c>
      <c r="X2175" s="122">
        <v>1023</v>
      </c>
      <c r="Y2175" s="122">
        <v>1063</v>
      </c>
      <c r="Z2175" s="123">
        <f t="shared" si="1044"/>
        <v>-40</v>
      </c>
      <c r="AA2175" s="124">
        <f t="shared" si="1045"/>
        <v>-3.7629350893697082</v>
      </c>
      <c r="AB2175" s="28" t="s">
        <v>8730</v>
      </c>
      <c r="AC2175" s="122">
        <v>780</v>
      </c>
      <c r="AD2175" s="122">
        <v>778</v>
      </c>
      <c r="AE2175" s="123">
        <f t="shared" si="1046"/>
        <v>2</v>
      </c>
      <c r="AF2175" s="29">
        <f t="shared" si="1047"/>
        <v>0.25706940874035988</v>
      </c>
      <c r="AG2175" s="28" t="s">
        <v>10911</v>
      </c>
      <c r="AH2175" s="122">
        <v>468</v>
      </c>
      <c r="AI2175" s="122">
        <v>454</v>
      </c>
      <c r="AJ2175" s="123">
        <f t="shared" si="1054"/>
        <v>14</v>
      </c>
      <c r="AK2175" s="124">
        <f t="shared" si="1055"/>
        <v>3.0837004405286343</v>
      </c>
      <c r="AL2175" s="28" t="s">
        <v>8937</v>
      </c>
      <c r="AM2175" s="122">
        <v>443</v>
      </c>
      <c r="AN2175" s="122">
        <v>451</v>
      </c>
      <c r="AO2175" s="123">
        <f t="shared" si="1056"/>
        <v>-8</v>
      </c>
      <c r="AP2175" s="29">
        <f t="shared" si="1057"/>
        <v>-1.7738359201773837</v>
      </c>
      <c r="AQ2175" s="28" t="s">
        <v>6467</v>
      </c>
      <c r="AR2175" s="122">
        <v>279</v>
      </c>
      <c r="AS2175" s="122">
        <v>280</v>
      </c>
      <c r="AT2175" s="123">
        <f t="shared" si="1058"/>
        <v>-1</v>
      </c>
      <c r="AU2175" s="124">
        <f t="shared" si="1059"/>
        <v>-0.35714285714285715</v>
      </c>
      <c r="AV2175" s="9" t="s">
        <v>10904</v>
      </c>
      <c r="AX2175" s="129"/>
      <c r="AY2175" s="139"/>
      <c r="AZ2175" s="139"/>
    </row>
    <row r="2176" spans="3:52" ht="50" customHeight="1">
      <c r="C2176" s="52" t="s">
        <v>6319</v>
      </c>
      <c r="D2176" s="84" t="s">
        <v>5001</v>
      </c>
      <c r="E2176" s="85" t="s">
        <v>6378</v>
      </c>
      <c r="F2176" s="86" t="s">
        <v>5002</v>
      </c>
      <c r="G2176" s="125">
        <v>4394.4809999999998</v>
      </c>
      <c r="H2176" s="122">
        <v>4436.7879999999996</v>
      </c>
      <c r="I2176" s="123">
        <f t="shared" si="1048"/>
        <v>-42.306999999999789</v>
      </c>
      <c r="J2176" s="124">
        <f t="shared" si="1049"/>
        <v>-0.95355018089662602</v>
      </c>
      <c r="K2176" s="125">
        <v>2321.5279999999998</v>
      </c>
      <c r="L2176" s="122">
        <v>2424.123</v>
      </c>
      <c r="M2176" s="123">
        <f t="shared" si="1050"/>
        <v>-102.59500000000025</v>
      </c>
      <c r="N2176" s="124">
        <f t="shared" si="1051"/>
        <v>-4.2322522413260488</v>
      </c>
      <c r="O2176" s="125">
        <v>726.61699999999996</v>
      </c>
      <c r="P2176" s="122">
        <v>724.43899999999996</v>
      </c>
      <c r="Q2176" s="123">
        <f t="shared" si="1052"/>
        <v>2.1779999999999973</v>
      </c>
      <c r="R2176" s="124">
        <f t="shared" si="1053"/>
        <v>0.30064643123851664</v>
      </c>
      <c r="S2176" s="125">
        <v>1346.336</v>
      </c>
      <c r="T2176" s="122">
        <v>1288.2260000000001</v>
      </c>
      <c r="U2176" s="123">
        <f t="shared" si="1040"/>
        <v>58.1099999999999</v>
      </c>
      <c r="V2176" s="124">
        <f t="shared" si="1041"/>
        <v>4.5108544618723645</v>
      </c>
      <c r="W2176" s="121" t="s">
        <v>10614</v>
      </c>
      <c r="X2176" s="122">
        <v>494</v>
      </c>
      <c r="Y2176" s="122">
        <v>494</v>
      </c>
      <c r="Z2176" s="123">
        <f t="shared" si="1044"/>
        <v>0</v>
      </c>
      <c r="AA2176" s="124">
        <f t="shared" si="1045"/>
        <v>0</v>
      </c>
      <c r="AB2176" s="28" t="s">
        <v>10955</v>
      </c>
      <c r="AC2176" s="122">
        <v>201</v>
      </c>
      <c r="AD2176" s="122">
        <v>202</v>
      </c>
      <c r="AE2176" s="123">
        <f t="shared" si="1046"/>
        <v>-1</v>
      </c>
      <c r="AF2176" s="29">
        <f t="shared" si="1047"/>
        <v>-0.49504950495049505</v>
      </c>
      <c r="AG2176" s="28" t="s">
        <v>10956</v>
      </c>
      <c r="AH2176" s="122">
        <v>182</v>
      </c>
      <c r="AI2176" s="122">
        <v>125</v>
      </c>
      <c r="AJ2176" s="123">
        <f t="shared" si="1054"/>
        <v>57</v>
      </c>
      <c r="AK2176" s="124">
        <f t="shared" si="1055"/>
        <v>45.6</v>
      </c>
      <c r="AL2176" s="28" t="s">
        <v>10957</v>
      </c>
      <c r="AM2176" s="122">
        <v>138</v>
      </c>
      <c r="AN2176" s="122">
        <v>138</v>
      </c>
      <c r="AO2176" s="123">
        <f t="shared" si="1056"/>
        <v>0</v>
      </c>
      <c r="AP2176" s="29">
        <f t="shared" si="1057"/>
        <v>0</v>
      </c>
      <c r="AQ2176" s="28" t="s">
        <v>10958</v>
      </c>
      <c r="AR2176" s="122">
        <v>82</v>
      </c>
      <c r="AS2176" s="122">
        <v>75</v>
      </c>
      <c r="AT2176" s="123">
        <f t="shared" si="1058"/>
        <v>7</v>
      </c>
      <c r="AU2176" s="124">
        <f t="shared" si="1059"/>
        <v>9.3333333333333339</v>
      </c>
      <c r="AV2176" s="9" t="s">
        <v>10904</v>
      </c>
      <c r="AX2176" s="129"/>
      <c r="AY2176" s="139"/>
      <c r="AZ2176" s="139"/>
    </row>
    <row r="2177" spans="3:52" ht="50" customHeight="1">
      <c r="C2177" s="52" t="s">
        <v>6319</v>
      </c>
      <c r="D2177" s="84" t="s">
        <v>5003</v>
      </c>
      <c r="E2177" s="85" t="s">
        <v>6378</v>
      </c>
      <c r="F2177" s="86" t="s">
        <v>5004</v>
      </c>
      <c r="G2177" s="125">
        <v>1876.87</v>
      </c>
      <c r="H2177" s="122">
        <v>1921.1289999999999</v>
      </c>
      <c r="I2177" s="123">
        <f t="shared" si="1048"/>
        <v>-44.259000000000015</v>
      </c>
      <c r="J2177" s="124">
        <f t="shared" si="1049"/>
        <v>-2.3038015666829255</v>
      </c>
      <c r="K2177" s="125">
        <v>651.24800000000005</v>
      </c>
      <c r="L2177" s="122">
        <v>714.95100000000002</v>
      </c>
      <c r="M2177" s="123">
        <f t="shared" si="1050"/>
        <v>-63.702999999999975</v>
      </c>
      <c r="N2177" s="124">
        <f t="shared" si="1051"/>
        <v>-8.9101211131951654</v>
      </c>
      <c r="O2177" s="125">
        <v>630.99400000000003</v>
      </c>
      <c r="P2177" s="122">
        <v>630.99400000000003</v>
      </c>
      <c r="Q2177" s="123">
        <f t="shared" si="1052"/>
        <v>0</v>
      </c>
      <c r="R2177" s="124">
        <f t="shared" si="1053"/>
        <v>0</v>
      </c>
      <c r="S2177" s="125">
        <v>594.62800000000004</v>
      </c>
      <c r="T2177" s="122">
        <v>575.18399999999997</v>
      </c>
      <c r="U2177" s="123">
        <f t="shared" si="1040"/>
        <v>19.444000000000074</v>
      </c>
      <c r="V2177" s="124">
        <f t="shared" si="1041"/>
        <v>3.3804834626832583</v>
      </c>
      <c r="W2177" s="121" t="s">
        <v>8730</v>
      </c>
      <c r="X2177" s="122">
        <v>219</v>
      </c>
      <c r="Y2177" s="122">
        <v>211</v>
      </c>
      <c r="Z2177" s="123">
        <f t="shared" si="1044"/>
        <v>8</v>
      </c>
      <c r="AA2177" s="124">
        <f t="shared" si="1045"/>
        <v>3.7914691943127963</v>
      </c>
      <c r="AB2177" s="28" t="s">
        <v>8343</v>
      </c>
      <c r="AC2177" s="122">
        <v>158</v>
      </c>
      <c r="AD2177" s="122">
        <v>164</v>
      </c>
      <c r="AE2177" s="123">
        <f t="shared" si="1046"/>
        <v>-6</v>
      </c>
      <c r="AF2177" s="29">
        <f t="shared" si="1047"/>
        <v>-3.6585365853658534</v>
      </c>
      <c r="AG2177" s="28" t="s">
        <v>7330</v>
      </c>
      <c r="AH2177" s="122">
        <v>87</v>
      </c>
      <c r="AI2177" s="122">
        <v>63</v>
      </c>
      <c r="AJ2177" s="123">
        <f t="shared" si="1054"/>
        <v>24</v>
      </c>
      <c r="AK2177" s="124">
        <f t="shared" si="1055"/>
        <v>38.095238095238095</v>
      </c>
      <c r="AL2177" s="28" t="s">
        <v>10959</v>
      </c>
      <c r="AM2177" s="122">
        <v>50</v>
      </c>
      <c r="AN2177" s="122">
        <v>50</v>
      </c>
      <c r="AO2177" s="123">
        <f t="shared" si="1056"/>
        <v>0</v>
      </c>
      <c r="AP2177" s="29">
        <f t="shared" si="1057"/>
        <v>0</v>
      </c>
      <c r="AQ2177" s="28" t="s">
        <v>7354</v>
      </c>
      <c r="AR2177" s="122">
        <v>45</v>
      </c>
      <c r="AS2177" s="122">
        <v>47</v>
      </c>
      <c r="AT2177" s="123">
        <f t="shared" si="1058"/>
        <v>-2</v>
      </c>
      <c r="AU2177" s="124">
        <f t="shared" si="1059"/>
        <v>-4.2553191489361701</v>
      </c>
      <c r="AV2177" s="9" t="s">
        <v>10904</v>
      </c>
      <c r="AX2177" s="129"/>
      <c r="AY2177" s="139"/>
      <c r="AZ2177" s="139"/>
    </row>
    <row r="2178" spans="3:52" ht="50" customHeight="1">
      <c r="C2178" s="52" t="s">
        <v>6319</v>
      </c>
      <c r="D2178" s="84" t="s">
        <v>5005</v>
      </c>
      <c r="E2178" s="85" t="s">
        <v>6378</v>
      </c>
      <c r="F2178" s="86" t="s">
        <v>5006</v>
      </c>
      <c r="G2178" s="125">
        <v>10032.266</v>
      </c>
      <c r="H2178" s="122">
        <v>10771.005999999999</v>
      </c>
      <c r="I2178" s="123">
        <f t="shared" si="1048"/>
        <v>-738.73999999999978</v>
      </c>
      <c r="J2178" s="124">
        <f t="shared" si="1049"/>
        <v>-6.8585979805414627</v>
      </c>
      <c r="K2178" s="125">
        <v>708.899</v>
      </c>
      <c r="L2178" s="122">
        <v>900.87099999999998</v>
      </c>
      <c r="M2178" s="123">
        <f t="shared" si="1050"/>
        <v>-191.97199999999998</v>
      </c>
      <c r="N2178" s="124">
        <f t="shared" si="1051"/>
        <v>-21.309599265599623</v>
      </c>
      <c r="O2178" s="125">
        <v>1487.1010000000001</v>
      </c>
      <c r="P2178" s="122">
        <v>1644.521</v>
      </c>
      <c r="Q2178" s="123">
        <f t="shared" si="1052"/>
        <v>-157.41999999999985</v>
      </c>
      <c r="R2178" s="124">
        <f t="shared" si="1053"/>
        <v>-9.5723922041737275</v>
      </c>
      <c r="S2178" s="125">
        <v>7836.2659999999996</v>
      </c>
      <c r="T2178" s="122">
        <v>8225.6139999999996</v>
      </c>
      <c r="U2178" s="123">
        <f t="shared" si="1040"/>
        <v>-389.34799999999996</v>
      </c>
      <c r="V2178" s="124">
        <f t="shared" si="1041"/>
        <v>-4.7333609381621846</v>
      </c>
      <c r="W2178" s="121" t="s">
        <v>10960</v>
      </c>
      <c r="X2178" s="122">
        <v>2608</v>
      </c>
      <c r="Y2178" s="122">
        <v>2645</v>
      </c>
      <c r="Z2178" s="123">
        <f t="shared" si="1044"/>
        <v>-37</v>
      </c>
      <c r="AA2178" s="124">
        <f t="shared" si="1045"/>
        <v>-1.3988657844990549</v>
      </c>
      <c r="AB2178" s="28" t="s">
        <v>10961</v>
      </c>
      <c r="AC2178" s="122">
        <v>2326</v>
      </c>
      <c r="AD2178" s="122">
        <v>2537</v>
      </c>
      <c r="AE2178" s="123">
        <f t="shared" si="1046"/>
        <v>-211</v>
      </c>
      <c r="AF2178" s="29">
        <f t="shared" si="1047"/>
        <v>-8.3169097359085544</v>
      </c>
      <c r="AG2178" s="28" t="s">
        <v>10962</v>
      </c>
      <c r="AH2178" s="122">
        <v>1581</v>
      </c>
      <c r="AI2178" s="122">
        <v>1667</v>
      </c>
      <c r="AJ2178" s="123">
        <f t="shared" si="1054"/>
        <v>-86</v>
      </c>
      <c r="AK2178" s="124">
        <f t="shared" si="1055"/>
        <v>-5.1589682063587281</v>
      </c>
      <c r="AL2178" s="28" t="s">
        <v>10963</v>
      </c>
      <c r="AM2178" s="122">
        <v>1301</v>
      </c>
      <c r="AN2178" s="122">
        <v>1357</v>
      </c>
      <c r="AO2178" s="123">
        <f t="shared" si="1056"/>
        <v>-56</v>
      </c>
      <c r="AP2178" s="29">
        <f t="shared" si="1057"/>
        <v>-4.1267501842299188</v>
      </c>
      <c r="AQ2178" s="28" t="s">
        <v>10964</v>
      </c>
      <c r="AR2178" s="122">
        <v>16</v>
      </c>
      <c r="AS2178" s="122">
        <v>16</v>
      </c>
      <c r="AT2178" s="123">
        <f t="shared" si="1058"/>
        <v>0</v>
      </c>
      <c r="AU2178" s="124">
        <f t="shared" si="1059"/>
        <v>0</v>
      </c>
      <c r="AV2178" s="9" t="s">
        <v>10904</v>
      </c>
      <c r="AX2178" s="129"/>
      <c r="AY2178" s="139"/>
      <c r="AZ2178" s="139"/>
    </row>
    <row r="2179" spans="3:52" ht="50" customHeight="1">
      <c r="C2179" s="52" t="s">
        <v>6319</v>
      </c>
      <c r="D2179" s="84" t="s">
        <v>5007</v>
      </c>
      <c r="E2179" s="85" t="s">
        <v>6378</v>
      </c>
      <c r="F2179" s="86" t="s">
        <v>5008</v>
      </c>
      <c r="G2179" s="125">
        <v>2003.0450000000001</v>
      </c>
      <c r="H2179" s="122">
        <v>2165.299</v>
      </c>
      <c r="I2179" s="123">
        <f t="shared" si="1048"/>
        <v>-162.25399999999991</v>
      </c>
      <c r="J2179" s="124">
        <f t="shared" si="1049"/>
        <v>-7.4933762034712021</v>
      </c>
      <c r="K2179" s="125">
        <v>284.29500000000002</v>
      </c>
      <c r="L2179" s="122">
        <v>351.58300000000003</v>
      </c>
      <c r="M2179" s="123">
        <f t="shared" si="1050"/>
        <v>-67.288000000000011</v>
      </c>
      <c r="N2179" s="124">
        <f t="shared" si="1051"/>
        <v>-19.138581785808757</v>
      </c>
      <c r="O2179" s="125">
        <v>239.9</v>
      </c>
      <c r="P2179" s="122">
        <v>230.77600000000001</v>
      </c>
      <c r="Q2179" s="123">
        <f t="shared" si="1052"/>
        <v>9.1239999999999952</v>
      </c>
      <c r="R2179" s="124">
        <f t="shared" si="1053"/>
        <v>3.9536173605574216</v>
      </c>
      <c r="S2179" s="125">
        <v>1478.85</v>
      </c>
      <c r="T2179" s="122">
        <v>1582.94</v>
      </c>
      <c r="U2179" s="123">
        <f t="shared" si="1040"/>
        <v>-104.09000000000015</v>
      </c>
      <c r="V2179" s="124">
        <f t="shared" si="1041"/>
        <v>-6.5757388151161846</v>
      </c>
      <c r="W2179" s="121" t="s">
        <v>7452</v>
      </c>
      <c r="X2179" s="122">
        <v>742</v>
      </c>
      <c r="Y2179" s="122">
        <v>774</v>
      </c>
      <c r="Z2179" s="123">
        <f t="shared" si="1044"/>
        <v>-32</v>
      </c>
      <c r="AA2179" s="124">
        <f t="shared" si="1045"/>
        <v>-4.1343669250646</v>
      </c>
      <c r="AB2179" s="28" t="s">
        <v>7354</v>
      </c>
      <c r="AC2179" s="122">
        <v>564</v>
      </c>
      <c r="AD2179" s="122">
        <v>657</v>
      </c>
      <c r="AE2179" s="123">
        <f t="shared" si="1046"/>
        <v>-93</v>
      </c>
      <c r="AF2179" s="29">
        <f t="shared" si="1047"/>
        <v>-14.15525114155251</v>
      </c>
      <c r="AG2179" s="28" t="s">
        <v>6467</v>
      </c>
      <c r="AH2179" s="122">
        <v>79</v>
      </c>
      <c r="AI2179" s="122">
        <v>80</v>
      </c>
      <c r="AJ2179" s="123">
        <f t="shared" si="1054"/>
        <v>-1</v>
      </c>
      <c r="AK2179" s="124">
        <f t="shared" si="1055"/>
        <v>-1.25</v>
      </c>
      <c r="AL2179" s="28" t="s">
        <v>10965</v>
      </c>
      <c r="AM2179" s="122">
        <v>61</v>
      </c>
      <c r="AN2179" s="122">
        <v>40</v>
      </c>
      <c r="AO2179" s="123">
        <f t="shared" si="1056"/>
        <v>21</v>
      </c>
      <c r="AP2179" s="29">
        <f t="shared" si="1057"/>
        <v>52.5</v>
      </c>
      <c r="AQ2179" s="28" t="s">
        <v>7471</v>
      </c>
      <c r="AR2179" s="122">
        <v>31</v>
      </c>
      <c r="AS2179" s="122">
        <v>27</v>
      </c>
      <c r="AT2179" s="123">
        <f t="shared" si="1058"/>
        <v>4</v>
      </c>
      <c r="AU2179" s="124">
        <f t="shared" si="1059"/>
        <v>14.814814814814813</v>
      </c>
      <c r="AV2179" s="9" t="s">
        <v>10904</v>
      </c>
      <c r="AX2179" s="129"/>
      <c r="AY2179" s="139"/>
      <c r="AZ2179" s="139"/>
    </row>
    <row r="2180" spans="3:52" ht="50" customHeight="1">
      <c r="C2180" s="52" t="s">
        <v>6319</v>
      </c>
      <c r="D2180" s="84" t="s">
        <v>5009</v>
      </c>
      <c r="E2180" s="85" t="s">
        <v>6378</v>
      </c>
      <c r="F2180" s="86" t="s">
        <v>5010</v>
      </c>
      <c r="G2180" s="125">
        <v>9002.64</v>
      </c>
      <c r="H2180" s="122">
        <v>8749.2569999999996</v>
      </c>
      <c r="I2180" s="123">
        <f t="shared" si="1048"/>
        <v>253.38299999999981</v>
      </c>
      <c r="J2180" s="124">
        <f t="shared" si="1049"/>
        <v>2.8960516304413026</v>
      </c>
      <c r="K2180" s="125">
        <v>3582.8829999999998</v>
      </c>
      <c r="L2180" s="122">
        <v>3475.8649999999998</v>
      </c>
      <c r="M2180" s="123">
        <f t="shared" si="1050"/>
        <v>107.01800000000003</v>
      </c>
      <c r="N2180" s="124">
        <f t="shared" si="1051"/>
        <v>3.0788882767311168</v>
      </c>
      <c r="O2180" s="125">
        <v>1820.277</v>
      </c>
      <c r="P2180" s="122">
        <v>1816.652</v>
      </c>
      <c r="Q2180" s="123">
        <f t="shared" si="1052"/>
        <v>3.625</v>
      </c>
      <c r="R2180" s="124">
        <f t="shared" si="1053"/>
        <v>0.19954289539218295</v>
      </c>
      <c r="S2180" s="125">
        <v>3599.48</v>
      </c>
      <c r="T2180" s="122">
        <v>3456.74</v>
      </c>
      <c r="U2180" s="123">
        <f t="shared" si="1040"/>
        <v>142.74000000000024</v>
      </c>
      <c r="V2180" s="124">
        <f t="shared" si="1041"/>
        <v>4.1293241609146261</v>
      </c>
      <c r="W2180" s="121" t="s">
        <v>8730</v>
      </c>
      <c r="X2180" s="122">
        <v>1738</v>
      </c>
      <c r="Y2180" s="122">
        <v>1612</v>
      </c>
      <c r="Z2180" s="123">
        <f t="shared" si="1044"/>
        <v>126</v>
      </c>
      <c r="AA2180" s="124">
        <f t="shared" si="1045"/>
        <v>7.8163771712158807</v>
      </c>
      <c r="AB2180" s="28" t="s">
        <v>10966</v>
      </c>
      <c r="AC2180" s="122">
        <v>990</v>
      </c>
      <c r="AD2180" s="122">
        <v>990</v>
      </c>
      <c r="AE2180" s="123">
        <f t="shared" si="1046"/>
        <v>0</v>
      </c>
      <c r="AF2180" s="29">
        <f t="shared" si="1047"/>
        <v>0</v>
      </c>
      <c r="AG2180" s="28" t="s">
        <v>10967</v>
      </c>
      <c r="AH2180" s="122">
        <v>330</v>
      </c>
      <c r="AI2180" s="122">
        <v>295</v>
      </c>
      <c r="AJ2180" s="123">
        <f t="shared" si="1054"/>
        <v>35</v>
      </c>
      <c r="AK2180" s="124">
        <f t="shared" si="1055"/>
        <v>11.864406779661017</v>
      </c>
      <c r="AL2180" s="28" t="s">
        <v>8937</v>
      </c>
      <c r="AM2180" s="122">
        <v>307</v>
      </c>
      <c r="AN2180" s="122">
        <v>336</v>
      </c>
      <c r="AO2180" s="123">
        <f t="shared" si="1056"/>
        <v>-29</v>
      </c>
      <c r="AP2180" s="29">
        <f t="shared" si="1057"/>
        <v>-8.6309523809523814</v>
      </c>
      <c r="AQ2180" s="28" t="s">
        <v>6467</v>
      </c>
      <c r="AR2180" s="122">
        <v>78</v>
      </c>
      <c r="AS2180" s="122">
        <v>78</v>
      </c>
      <c r="AT2180" s="123">
        <f t="shared" si="1058"/>
        <v>0</v>
      </c>
      <c r="AU2180" s="124">
        <f t="shared" si="1059"/>
        <v>0</v>
      </c>
      <c r="AV2180" s="9" t="s">
        <v>10904</v>
      </c>
      <c r="AX2180" s="129"/>
      <c r="AY2180" s="139"/>
      <c r="AZ2180" s="139"/>
    </row>
    <row r="2181" spans="3:52" ht="50" customHeight="1">
      <c r="C2181" s="52" t="s">
        <v>6319</v>
      </c>
      <c r="D2181" s="84" t="s">
        <v>5011</v>
      </c>
      <c r="E2181" s="85" t="s">
        <v>6378</v>
      </c>
      <c r="F2181" s="86" t="s">
        <v>5012</v>
      </c>
      <c r="G2181" s="125">
        <v>10634.89</v>
      </c>
      <c r="H2181" s="122">
        <v>10200.319</v>
      </c>
      <c r="I2181" s="123">
        <f t="shared" si="1048"/>
        <v>434.57099999999991</v>
      </c>
      <c r="J2181" s="124">
        <f t="shared" si="1049"/>
        <v>4.260366759118023</v>
      </c>
      <c r="K2181" s="125">
        <v>3733.654</v>
      </c>
      <c r="L2181" s="122">
        <v>3608.444</v>
      </c>
      <c r="M2181" s="123">
        <f t="shared" si="1050"/>
        <v>125.21000000000004</v>
      </c>
      <c r="N2181" s="124">
        <f t="shared" si="1051"/>
        <v>3.4699166732253581</v>
      </c>
      <c r="O2181" s="125">
        <v>1272.125</v>
      </c>
      <c r="P2181" s="122">
        <v>1121.441</v>
      </c>
      <c r="Q2181" s="123">
        <f t="shared" si="1052"/>
        <v>150.68399999999997</v>
      </c>
      <c r="R2181" s="124">
        <f t="shared" si="1053"/>
        <v>13.43664089327927</v>
      </c>
      <c r="S2181" s="125">
        <v>5629.1109999999999</v>
      </c>
      <c r="T2181" s="122">
        <v>5470.4340000000002</v>
      </c>
      <c r="U2181" s="123">
        <f t="shared" si="1040"/>
        <v>158.67699999999968</v>
      </c>
      <c r="V2181" s="124">
        <f t="shared" si="1041"/>
        <v>2.9006290908545771</v>
      </c>
      <c r="W2181" s="121" t="s">
        <v>8948</v>
      </c>
      <c r="X2181" s="122">
        <v>1704</v>
      </c>
      <c r="Y2181" s="122">
        <v>1627</v>
      </c>
      <c r="Z2181" s="123">
        <f t="shared" si="1044"/>
        <v>77</v>
      </c>
      <c r="AA2181" s="124">
        <f t="shared" si="1045"/>
        <v>4.7326367547633685</v>
      </c>
      <c r="AB2181" s="28" t="s">
        <v>8730</v>
      </c>
      <c r="AC2181" s="122">
        <v>1473</v>
      </c>
      <c r="AD2181" s="122">
        <v>1463</v>
      </c>
      <c r="AE2181" s="123">
        <f t="shared" si="1046"/>
        <v>10</v>
      </c>
      <c r="AF2181" s="29">
        <f t="shared" si="1047"/>
        <v>0.68352699931647298</v>
      </c>
      <c r="AG2181" s="28" t="s">
        <v>10968</v>
      </c>
      <c r="AH2181" s="122">
        <v>1403</v>
      </c>
      <c r="AI2181" s="122">
        <v>1295</v>
      </c>
      <c r="AJ2181" s="123">
        <f t="shared" si="1054"/>
        <v>108</v>
      </c>
      <c r="AK2181" s="124">
        <f t="shared" si="1055"/>
        <v>8.3397683397683409</v>
      </c>
      <c r="AL2181" s="28" t="s">
        <v>6467</v>
      </c>
      <c r="AM2181" s="122">
        <v>302</v>
      </c>
      <c r="AN2181" s="122">
        <v>313</v>
      </c>
      <c r="AO2181" s="123">
        <f t="shared" si="1056"/>
        <v>-11</v>
      </c>
      <c r="AP2181" s="29">
        <f t="shared" si="1057"/>
        <v>-3.5143769968051117</v>
      </c>
      <c r="AQ2181" s="28" t="s">
        <v>6469</v>
      </c>
      <c r="AR2181" s="122">
        <v>221</v>
      </c>
      <c r="AS2181" s="122">
        <v>181</v>
      </c>
      <c r="AT2181" s="123">
        <f t="shared" si="1058"/>
        <v>40</v>
      </c>
      <c r="AU2181" s="124">
        <f t="shared" si="1059"/>
        <v>22.099447513812155</v>
      </c>
      <c r="AV2181" s="9" t="s">
        <v>10904</v>
      </c>
      <c r="AX2181" s="129"/>
      <c r="AY2181" s="139"/>
      <c r="AZ2181" s="139"/>
    </row>
    <row r="2182" spans="3:52" ht="50" customHeight="1">
      <c r="C2182" s="52" t="s">
        <v>6319</v>
      </c>
      <c r="D2182" s="84" t="s">
        <v>5013</v>
      </c>
      <c r="E2182" s="85" t="s">
        <v>6378</v>
      </c>
      <c r="F2182" s="86" t="s">
        <v>5014</v>
      </c>
      <c r="G2182" s="125">
        <v>1932.577</v>
      </c>
      <c r="H2182" s="122">
        <v>2097.2890000000002</v>
      </c>
      <c r="I2182" s="123">
        <f t="shared" si="1048"/>
        <v>-164.71200000000022</v>
      </c>
      <c r="J2182" s="124">
        <f t="shared" si="1049"/>
        <v>-7.8535671526432553</v>
      </c>
      <c r="K2182" s="125">
        <v>1191.636</v>
      </c>
      <c r="L2182" s="122">
        <v>1364.923</v>
      </c>
      <c r="M2182" s="123">
        <f t="shared" si="1050"/>
        <v>-173.28700000000003</v>
      </c>
      <c r="N2182" s="124">
        <f t="shared" si="1051"/>
        <v>-12.695734484655913</v>
      </c>
      <c r="O2182" s="125">
        <v>269.31</v>
      </c>
      <c r="P2182" s="122">
        <v>269.01400000000001</v>
      </c>
      <c r="Q2182" s="123">
        <f t="shared" si="1052"/>
        <v>0.29599999999999227</v>
      </c>
      <c r="R2182" s="124">
        <f t="shared" si="1053"/>
        <v>0.11003144817741541</v>
      </c>
      <c r="S2182" s="125">
        <v>471.63099999999997</v>
      </c>
      <c r="T2182" s="122">
        <v>463.35199999999998</v>
      </c>
      <c r="U2182" s="123">
        <f t="shared" si="1040"/>
        <v>8.2789999999999964</v>
      </c>
      <c r="V2182" s="124">
        <f t="shared" si="1041"/>
        <v>1.7867625476959197</v>
      </c>
      <c r="W2182" s="121" t="s">
        <v>9264</v>
      </c>
      <c r="X2182" s="122">
        <v>198</v>
      </c>
      <c r="Y2182" s="122">
        <v>147</v>
      </c>
      <c r="Z2182" s="123">
        <f t="shared" si="1044"/>
        <v>51</v>
      </c>
      <c r="AA2182" s="124">
        <f t="shared" si="1045"/>
        <v>34.693877551020407</v>
      </c>
      <c r="AB2182" s="28" t="s">
        <v>10911</v>
      </c>
      <c r="AC2182" s="122">
        <v>57</v>
      </c>
      <c r="AD2182" s="122">
        <v>58</v>
      </c>
      <c r="AE2182" s="123">
        <f t="shared" si="1046"/>
        <v>-1</v>
      </c>
      <c r="AF2182" s="29">
        <f t="shared" si="1047"/>
        <v>-1.7241379310344827</v>
      </c>
      <c r="AG2182" s="28" t="s">
        <v>10969</v>
      </c>
      <c r="AH2182" s="122">
        <v>53</v>
      </c>
      <c r="AI2182" s="122">
        <v>44</v>
      </c>
      <c r="AJ2182" s="123">
        <f t="shared" si="1054"/>
        <v>9</v>
      </c>
      <c r="AK2182" s="124">
        <f t="shared" si="1055"/>
        <v>20.454545454545457</v>
      </c>
      <c r="AL2182" s="28" t="s">
        <v>9296</v>
      </c>
      <c r="AM2182" s="122">
        <v>33</v>
      </c>
      <c r="AN2182" s="122">
        <v>37</v>
      </c>
      <c r="AO2182" s="123">
        <f t="shared" si="1056"/>
        <v>-4</v>
      </c>
      <c r="AP2182" s="29">
        <f t="shared" si="1057"/>
        <v>-10.810810810810811</v>
      </c>
      <c r="AQ2182" s="28" t="s">
        <v>7346</v>
      </c>
      <c r="AR2182" s="122">
        <v>31</v>
      </c>
      <c r="AS2182" s="122">
        <v>30</v>
      </c>
      <c r="AT2182" s="123">
        <f t="shared" si="1058"/>
        <v>1</v>
      </c>
      <c r="AU2182" s="124">
        <f t="shared" si="1059"/>
        <v>3.3333333333333335</v>
      </c>
      <c r="AV2182" s="9" t="s">
        <v>10904</v>
      </c>
      <c r="AX2182" s="129"/>
      <c r="AY2182" s="139"/>
      <c r="AZ2182" s="139"/>
    </row>
    <row r="2183" spans="3:52" ht="50" customHeight="1">
      <c r="C2183" s="52" t="s">
        <v>6319</v>
      </c>
      <c r="D2183" s="87" t="s">
        <v>5015</v>
      </c>
      <c r="E2183" s="85" t="s">
        <v>6378</v>
      </c>
      <c r="F2183" s="88" t="s">
        <v>5016</v>
      </c>
      <c r="G2183" s="125">
        <v>2297.7379999999998</v>
      </c>
      <c r="H2183" s="122">
        <v>2209.1680000000001</v>
      </c>
      <c r="I2183" s="123">
        <f t="shared" si="1048"/>
        <v>88.569999999999709</v>
      </c>
      <c r="J2183" s="124">
        <f t="shared" si="1049"/>
        <v>4.0092016541974038</v>
      </c>
      <c r="K2183" s="125">
        <v>1218.1690000000001</v>
      </c>
      <c r="L2183" s="122">
        <v>1191.9490000000001</v>
      </c>
      <c r="M2183" s="123">
        <f t="shared" si="1050"/>
        <v>26.220000000000027</v>
      </c>
      <c r="N2183" s="124">
        <f t="shared" si="1051"/>
        <v>2.1997585467163465</v>
      </c>
      <c r="O2183" s="125">
        <v>261.94600000000003</v>
      </c>
      <c r="P2183" s="122">
        <v>261.46899999999999</v>
      </c>
      <c r="Q2183" s="123">
        <f t="shared" si="1052"/>
        <v>0.47700000000003229</v>
      </c>
      <c r="R2183" s="124">
        <f t="shared" si="1053"/>
        <v>0.18243080441659712</v>
      </c>
      <c r="S2183" s="125">
        <v>817.62300000000005</v>
      </c>
      <c r="T2183" s="122">
        <v>755.75</v>
      </c>
      <c r="U2183" s="123">
        <f t="shared" si="1040"/>
        <v>61.873000000000047</v>
      </c>
      <c r="V2183" s="124">
        <f t="shared" si="1041"/>
        <v>8.1869665894806545</v>
      </c>
      <c r="W2183" s="121" t="s">
        <v>10970</v>
      </c>
      <c r="X2183" s="122">
        <v>419</v>
      </c>
      <c r="Y2183" s="122">
        <v>382</v>
      </c>
      <c r="Z2183" s="123">
        <f t="shared" si="1044"/>
        <v>37</v>
      </c>
      <c r="AA2183" s="124">
        <f t="shared" si="1045"/>
        <v>9.6858638743455501</v>
      </c>
      <c r="AB2183" s="28" t="s">
        <v>6467</v>
      </c>
      <c r="AC2183" s="122">
        <v>133</v>
      </c>
      <c r="AD2183" s="122">
        <v>133</v>
      </c>
      <c r="AE2183" s="123">
        <f t="shared" si="1046"/>
        <v>0</v>
      </c>
      <c r="AF2183" s="29">
        <f t="shared" si="1047"/>
        <v>0</v>
      </c>
      <c r="AG2183" s="28" t="s">
        <v>10971</v>
      </c>
      <c r="AH2183" s="122">
        <v>116</v>
      </c>
      <c r="AI2183" s="122">
        <v>116</v>
      </c>
      <c r="AJ2183" s="123">
        <f t="shared" si="1054"/>
        <v>0</v>
      </c>
      <c r="AK2183" s="124">
        <f t="shared" si="1055"/>
        <v>0</v>
      </c>
      <c r="AL2183" s="28" t="s">
        <v>8730</v>
      </c>
      <c r="AM2183" s="122">
        <v>79</v>
      </c>
      <c r="AN2183" s="122">
        <v>78</v>
      </c>
      <c r="AO2183" s="123">
        <f t="shared" si="1056"/>
        <v>1</v>
      </c>
      <c r="AP2183" s="29">
        <f t="shared" si="1057"/>
        <v>1.2820512820512819</v>
      </c>
      <c r="AQ2183" s="28" t="s">
        <v>10972</v>
      </c>
      <c r="AR2183" s="122">
        <v>51</v>
      </c>
      <c r="AS2183" s="122">
        <v>26</v>
      </c>
      <c r="AT2183" s="123">
        <f t="shared" si="1058"/>
        <v>25</v>
      </c>
      <c r="AU2183" s="124">
        <f t="shared" si="1059"/>
        <v>96.15384615384616</v>
      </c>
      <c r="AV2183" s="9" t="s">
        <v>10904</v>
      </c>
      <c r="AX2183" s="129"/>
      <c r="AY2183" s="139"/>
      <c r="AZ2183" s="139"/>
    </row>
    <row r="2184" spans="3:52" ht="50" customHeight="1">
      <c r="C2184" s="52" t="s">
        <v>6319</v>
      </c>
      <c r="D2184" s="84" t="s">
        <v>5017</v>
      </c>
      <c r="E2184" s="85" t="s">
        <v>6378</v>
      </c>
      <c r="F2184" s="86" t="s">
        <v>5018</v>
      </c>
      <c r="G2184" s="125">
        <v>5357.2889999999998</v>
      </c>
      <c r="H2184" s="122">
        <v>5214.2129999999997</v>
      </c>
      <c r="I2184" s="123">
        <f t="shared" si="1048"/>
        <v>143.07600000000002</v>
      </c>
      <c r="J2184" s="124">
        <f t="shared" si="1049"/>
        <v>2.7439615527789147</v>
      </c>
      <c r="K2184" s="125">
        <v>849.245</v>
      </c>
      <c r="L2184" s="122">
        <v>847.24900000000002</v>
      </c>
      <c r="M2184" s="123">
        <f t="shared" si="1050"/>
        <v>1.9959999999999809</v>
      </c>
      <c r="N2184" s="124">
        <f t="shared" si="1051"/>
        <v>0.23558599656063103</v>
      </c>
      <c r="O2184" s="125">
        <v>750.94100000000003</v>
      </c>
      <c r="P2184" s="122">
        <v>689.50900000000001</v>
      </c>
      <c r="Q2184" s="123">
        <f t="shared" si="1052"/>
        <v>61.432000000000016</v>
      </c>
      <c r="R2184" s="124">
        <f t="shared" si="1053"/>
        <v>8.9095283745389864</v>
      </c>
      <c r="S2184" s="125">
        <v>3757.1030000000001</v>
      </c>
      <c r="T2184" s="122">
        <v>3677.4549999999999</v>
      </c>
      <c r="U2184" s="123">
        <f t="shared" ref="U2184:U2207" si="1060">S2184-T2184</f>
        <v>79.648000000000138</v>
      </c>
      <c r="V2184" s="124">
        <f t="shared" ref="V2184:V2207" si="1061">U2184/T2184*100</f>
        <v>2.1658456731625577</v>
      </c>
      <c r="W2184" s="121" t="s">
        <v>10973</v>
      </c>
      <c r="X2184" s="122">
        <v>1151</v>
      </c>
      <c r="Y2184" s="122">
        <v>1146</v>
      </c>
      <c r="Z2184" s="123">
        <f t="shared" si="1044"/>
        <v>5</v>
      </c>
      <c r="AA2184" s="124">
        <f t="shared" si="1045"/>
        <v>0.43630017452006981</v>
      </c>
      <c r="AB2184" s="28" t="s">
        <v>10911</v>
      </c>
      <c r="AC2184" s="122">
        <v>849</v>
      </c>
      <c r="AD2184" s="122">
        <v>752</v>
      </c>
      <c r="AE2184" s="123">
        <f t="shared" si="1046"/>
        <v>97</v>
      </c>
      <c r="AF2184" s="29">
        <f t="shared" si="1047"/>
        <v>12.898936170212766</v>
      </c>
      <c r="AG2184" s="28" t="s">
        <v>10925</v>
      </c>
      <c r="AH2184" s="122">
        <v>727</v>
      </c>
      <c r="AI2184" s="122">
        <v>863</v>
      </c>
      <c r="AJ2184" s="123">
        <f t="shared" si="1054"/>
        <v>-136</v>
      </c>
      <c r="AK2184" s="124">
        <f t="shared" si="1055"/>
        <v>-15.758980301274622</v>
      </c>
      <c r="AL2184" s="28" t="s">
        <v>9876</v>
      </c>
      <c r="AM2184" s="122">
        <v>333</v>
      </c>
      <c r="AN2184" s="122">
        <v>341</v>
      </c>
      <c r="AO2184" s="123">
        <f t="shared" si="1056"/>
        <v>-8</v>
      </c>
      <c r="AP2184" s="29">
        <f t="shared" si="1057"/>
        <v>-2.3460410557184752</v>
      </c>
      <c r="AQ2184" s="28" t="s">
        <v>8730</v>
      </c>
      <c r="AR2184" s="122">
        <v>231</v>
      </c>
      <c r="AS2184" s="122">
        <v>224</v>
      </c>
      <c r="AT2184" s="123">
        <f t="shared" si="1058"/>
        <v>7</v>
      </c>
      <c r="AU2184" s="124">
        <f t="shared" si="1059"/>
        <v>3.125</v>
      </c>
      <c r="AV2184" s="9" t="s">
        <v>10904</v>
      </c>
      <c r="AX2184" s="129"/>
      <c r="AY2184" s="139"/>
      <c r="AZ2184" s="139"/>
    </row>
    <row r="2185" spans="3:52" ht="50" customHeight="1">
      <c r="C2185" s="52" t="s">
        <v>6320</v>
      </c>
      <c r="D2185" s="84" t="s">
        <v>5019</v>
      </c>
      <c r="E2185" s="85" t="s">
        <v>6378</v>
      </c>
      <c r="F2185" s="86" t="s">
        <v>5020</v>
      </c>
      <c r="G2185" s="125">
        <v>2.431</v>
      </c>
      <c r="H2185" s="122">
        <v>2.431</v>
      </c>
      <c r="I2185" s="123">
        <f t="shared" si="1048"/>
        <v>0</v>
      </c>
      <c r="J2185" s="124">
        <f t="shared" si="1049"/>
        <v>0</v>
      </c>
      <c r="K2185" s="125">
        <v>2.431</v>
      </c>
      <c r="L2185" s="122">
        <v>2.431</v>
      </c>
      <c r="M2185" s="123">
        <f t="shared" si="1050"/>
        <v>0</v>
      </c>
      <c r="N2185" s="124">
        <f t="shared" si="1051"/>
        <v>0</v>
      </c>
      <c r="O2185" s="125" t="s">
        <v>11840</v>
      </c>
      <c r="P2185" s="122" t="s">
        <v>11840</v>
      </c>
      <c r="Q2185" s="123" t="s">
        <v>11839</v>
      </c>
      <c r="R2185" s="124" t="s">
        <v>11840</v>
      </c>
      <c r="S2185" s="125" t="s">
        <v>6421</v>
      </c>
      <c r="T2185" s="122" t="s">
        <v>6421</v>
      </c>
      <c r="U2185" s="123" t="s">
        <v>6421</v>
      </c>
      <c r="V2185" s="124" t="s">
        <v>6421</v>
      </c>
      <c r="W2185" s="121" t="s">
        <v>6421</v>
      </c>
      <c r="X2185" s="122" t="s">
        <v>6421</v>
      </c>
      <c r="Y2185" s="122" t="s">
        <v>6421</v>
      </c>
      <c r="Z2185" s="123" t="s">
        <v>6421</v>
      </c>
      <c r="AA2185" s="124" t="s">
        <v>6421</v>
      </c>
      <c r="AB2185" s="28" t="s">
        <v>6421</v>
      </c>
      <c r="AC2185" s="122" t="s">
        <v>6421</v>
      </c>
      <c r="AD2185" s="122" t="s">
        <v>6421</v>
      </c>
      <c r="AE2185" s="123" t="s">
        <v>6421</v>
      </c>
      <c r="AF2185" s="29" t="s">
        <v>6421</v>
      </c>
      <c r="AG2185" s="28" t="s">
        <v>6421</v>
      </c>
      <c r="AH2185" s="122" t="s">
        <v>6421</v>
      </c>
      <c r="AI2185" s="122" t="s">
        <v>6421</v>
      </c>
      <c r="AJ2185" s="123" t="s">
        <v>6421</v>
      </c>
      <c r="AK2185" s="29" t="s">
        <v>6421</v>
      </c>
      <c r="AL2185" s="28" t="s">
        <v>6421</v>
      </c>
      <c r="AM2185" s="122" t="s">
        <v>6421</v>
      </c>
      <c r="AN2185" s="122" t="s">
        <v>6421</v>
      </c>
      <c r="AO2185" s="123" t="s">
        <v>6421</v>
      </c>
      <c r="AP2185" s="29" t="s">
        <v>6421</v>
      </c>
      <c r="AQ2185" s="28" t="s">
        <v>6421</v>
      </c>
      <c r="AR2185" s="122" t="s">
        <v>6421</v>
      </c>
      <c r="AS2185" s="122" t="s">
        <v>6421</v>
      </c>
      <c r="AT2185" s="123" t="s">
        <v>6421</v>
      </c>
      <c r="AU2185" s="29" t="s">
        <v>6421</v>
      </c>
      <c r="AV2185" s="104"/>
      <c r="AX2185" s="129"/>
      <c r="AY2185" s="139"/>
      <c r="AZ2185" s="139"/>
    </row>
    <row r="2186" spans="3:52" ht="50" customHeight="1">
      <c r="C2186" s="52" t="s">
        <v>6320</v>
      </c>
      <c r="D2186" s="84" t="s">
        <v>5021</v>
      </c>
      <c r="E2186" s="85" t="s">
        <v>6378</v>
      </c>
      <c r="F2186" s="86" t="s">
        <v>5022</v>
      </c>
      <c r="G2186" s="125">
        <v>71.034000000000006</v>
      </c>
      <c r="H2186" s="122">
        <v>74.688999999999993</v>
      </c>
      <c r="I2186" s="123">
        <f t="shared" si="1048"/>
        <v>-3.6549999999999869</v>
      </c>
      <c r="J2186" s="124">
        <f t="shared" si="1049"/>
        <v>-4.893625567352605</v>
      </c>
      <c r="K2186" s="125">
        <v>14.821</v>
      </c>
      <c r="L2186" s="122">
        <v>18.481999999999999</v>
      </c>
      <c r="M2186" s="123">
        <f t="shared" si="1050"/>
        <v>-3.6609999999999996</v>
      </c>
      <c r="N2186" s="124">
        <f t="shared" si="1051"/>
        <v>-19.808462287631208</v>
      </c>
      <c r="O2186" s="125" t="s">
        <v>11840</v>
      </c>
      <c r="P2186" s="122" t="s">
        <v>11840</v>
      </c>
      <c r="Q2186" s="123" t="s">
        <v>11839</v>
      </c>
      <c r="R2186" s="124" t="s">
        <v>11840</v>
      </c>
      <c r="S2186" s="125">
        <v>56.213000000000001</v>
      </c>
      <c r="T2186" s="122">
        <v>56.207000000000001</v>
      </c>
      <c r="U2186" s="123">
        <f t="shared" si="1060"/>
        <v>6.0000000000002274E-3</v>
      </c>
      <c r="V2186" s="124">
        <f t="shared" si="1061"/>
        <v>1.0674826978846455E-2</v>
      </c>
      <c r="W2186" s="121" t="s">
        <v>10974</v>
      </c>
      <c r="X2186" s="122">
        <v>56</v>
      </c>
      <c r="Y2186" s="122">
        <v>56</v>
      </c>
      <c r="Z2186" s="123">
        <f t="shared" si="1044"/>
        <v>0</v>
      </c>
      <c r="AA2186" s="124">
        <f t="shared" si="1045"/>
        <v>0</v>
      </c>
      <c r="AB2186" s="28" t="s">
        <v>6421</v>
      </c>
      <c r="AC2186" s="122" t="s">
        <v>6421</v>
      </c>
      <c r="AD2186" s="122" t="s">
        <v>6421</v>
      </c>
      <c r="AE2186" s="123" t="s">
        <v>6421</v>
      </c>
      <c r="AF2186" s="29" t="s">
        <v>6421</v>
      </c>
      <c r="AG2186" s="28" t="s">
        <v>6421</v>
      </c>
      <c r="AH2186" s="122" t="s">
        <v>6421</v>
      </c>
      <c r="AI2186" s="122" t="s">
        <v>6421</v>
      </c>
      <c r="AJ2186" s="123" t="s">
        <v>6421</v>
      </c>
      <c r="AK2186" s="29" t="s">
        <v>6421</v>
      </c>
      <c r="AL2186" s="28" t="s">
        <v>6421</v>
      </c>
      <c r="AM2186" s="122" t="s">
        <v>6421</v>
      </c>
      <c r="AN2186" s="122" t="s">
        <v>6421</v>
      </c>
      <c r="AO2186" s="123" t="s">
        <v>6421</v>
      </c>
      <c r="AP2186" s="29" t="s">
        <v>6421</v>
      </c>
      <c r="AQ2186" s="28" t="s">
        <v>6421</v>
      </c>
      <c r="AR2186" s="122" t="s">
        <v>6421</v>
      </c>
      <c r="AS2186" s="122" t="s">
        <v>6421</v>
      </c>
      <c r="AT2186" s="123" t="s">
        <v>6421</v>
      </c>
      <c r="AU2186" s="29" t="s">
        <v>6421</v>
      </c>
      <c r="AV2186" s="104"/>
      <c r="AX2186" s="129"/>
      <c r="AY2186" s="139"/>
      <c r="AZ2186" s="139"/>
    </row>
    <row r="2187" spans="3:52" ht="50" customHeight="1">
      <c r="C2187" s="52" t="s">
        <v>6320</v>
      </c>
      <c r="D2187" s="84" t="s">
        <v>5023</v>
      </c>
      <c r="E2187" s="85" t="s">
        <v>6378</v>
      </c>
      <c r="F2187" s="86" t="s">
        <v>5024</v>
      </c>
      <c r="G2187" s="125">
        <v>126.154</v>
      </c>
      <c r="H2187" s="122">
        <v>79.843000000000004</v>
      </c>
      <c r="I2187" s="123">
        <f t="shared" si="1048"/>
        <v>46.310999999999993</v>
      </c>
      <c r="J2187" s="124">
        <f t="shared" si="1049"/>
        <v>58.002580063374367</v>
      </c>
      <c r="K2187" s="125" t="s">
        <v>11904</v>
      </c>
      <c r="L2187" s="122" t="s">
        <v>11904</v>
      </c>
      <c r="M2187" s="123" t="s">
        <v>11837</v>
      </c>
      <c r="N2187" s="124" t="s">
        <v>11837</v>
      </c>
      <c r="O2187" s="125" t="s">
        <v>11840</v>
      </c>
      <c r="P2187" s="122" t="s">
        <v>11840</v>
      </c>
      <c r="Q2187" s="123" t="s">
        <v>11839</v>
      </c>
      <c r="R2187" s="124" t="s">
        <v>11840</v>
      </c>
      <c r="S2187" s="125">
        <v>126.154</v>
      </c>
      <c r="T2187" s="122">
        <v>79.843000000000004</v>
      </c>
      <c r="U2187" s="123">
        <f t="shared" si="1060"/>
        <v>46.310999999999993</v>
      </c>
      <c r="V2187" s="124">
        <f t="shared" si="1061"/>
        <v>58.002580063374367</v>
      </c>
      <c r="W2187" s="121" t="s">
        <v>10975</v>
      </c>
      <c r="X2187" s="122">
        <v>114</v>
      </c>
      <c r="Y2187" s="122">
        <v>71</v>
      </c>
      <c r="Z2187" s="123">
        <f t="shared" si="1044"/>
        <v>43</v>
      </c>
      <c r="AA2187" s="124">
        <f t="shared" si="1045"/>
        <v>60.563380281690137</v>
      </c>
      <c r="AB2187" s="28" t="s">
        <v>10976</v>
      </c>
      <c r="AC2187" s="122">
        <v>12</v>
      </c>
      <c r="AD2187" s="122">
        <v>9</v>
      </c>
      <c r="AE2187" s="123">
        <f t="shared" si="1046"/>
        <v>3</v>
      </c>
      <c r="AF2187" s="29">
        <f t="shared" si="1047"/>
        <v>33.333333333333329</v>
      </c>
      <c r="AG2187" s="122" t="s">
        <v>6421</v>
      </c>
      <c r="AH2187" s="122" t="s">
        <v>6421</v>
      </c>
      <c r="AI2187" s="122" t="s">
        <v>6421</v>
      </c>
      <c r="AJ2187" s="122" t="s">
        <v>6421</v>
      </c>
      <c r="AK2187" s="122" t="s">
        <v>6421</v>
      </c>
      <c r="AL2187" s="28" t="s">
        <v>6421</v>
      </c>
      <c r="AM2187" s="122" t="s">
        <v>6421</v>
      </c>
      <c r="AN2187" s="122" t="s">
        <v>6421</v>
      </c>
      <c r="AO2187" s="123" t="s">
        <v>6421</v>
      </c>
      <c r="AP2187" s="29" t="s">
        <v>6421</v>
      </c>
      <c r="AQ2187" s="28" t="s">
        <v>6421</v>
      </c>
      <c r="AR2187" s="122" t="s">
        <v>6421</v>
      </c>
      <c r="AS2187" s="122" t="s">
        <v>6421</v>
      </c>
      <c r="AT2187" s="123" t="s">
        <v>6421</v>
      </c>
      <c r="AU2187" s="124" t="s">
        <v>6421</v>
      </c>
      <c r="AV2187" s="104"/>
      <c r="AX2187" s="129"/>
      <c r="AY2187" s="139"/>
      <c r="AZ2187" s="139"/>
    </row>
    <row r="2188" spans="3:52" ht="50" customHeight="1">
      <c r="C2188" s="52" t="s">
        <v>6320</v>
      </c>
      <c r="D2188" s="84" t="s">
        <v>5025</v>
      </c>
      <c r="E2188" s="85" t="s">
        <v>6378</v>
      </c>
      <c r="F2188" s="86" t="s">
        <v>5026</v>
      </c>
      <c r="G2188" s="125">
        <v>801.16499999999996</v>
      </c>
      <c r="H2188" s="122">
        <v>801.08100000000002</v>
      </c>
      <c r="I2188" s="123">
        <f t="shared" si="1048"/>
        <v>8.399999999994634E-2</v>
      </c>
      <c r="J2188" s="124">
        <f t="shared" si="1049"/>
        <v>1.0485831020826401E-2</v>
      </c>
      <c r="K2188" s="125">
        <v>78.165000000000006</v>
      </c>
      <c r="L2188" s="122">
        <v>78.081000000000003</v>
      </c>
      <c r="M2188" s="123">
        <f t="shared" si="1050"/>
        <v>8.4000000000003183E-2</v>
      </c>
      <c r="N2188" s="124">
        <f t="shared" si="1051"/>
        <v>0.10758058938794737</v>
      </c>
      <c r="O2188" s="125" t="s">
        <v>11840</v>
      </c>
      <c r="P2188" s="122" t="s">
        <v>11840</v>
      </c>
      <c r="Q2188" s="123" t="s">
        <v>11839</v>
      </c>
      <c r="R2188" s="124" t="s">
        <v>11840</v>
      </c>
      <c r="S2188" s="125">
        <v>723</v>
      </c>
      <c r="T2188" s="122">
        <v>723</v>
      </c>
      <c r="U2188" s="123">
        <f t="shared" si="1060"/>
        <v>0</v>
      </c>
      <c r="V2188" s="124">
        <f t="shared" si="1061"/>
        <v>0</v>
      </c>
      <c r="W2188" s="121" t="s">
        <v>10977</v>
      </c>
      <c r="X2188" s="122">
        <v>723</v>
      </c>
      <c r="Y2188" s="122">
        <v>723</v>
      </c>
      <c r="Z2188" s="123">
        <f t="shared" si="1044"/>
        <v>0</v>
      </c>
      <c r="AA2188" s="124">
        <f t="shared" si="1045"/>
        <v>0</v>
      </c>
      <c r="AB2188" s="28" t="s">
        <v>6421</v>
      </c>
      <c r="AC2188" s="122" t="s">
        <v>6421</v>
      </c>
      <c r="AD2188" s="122" t="s">
        <v>6421</v>
      </c>
      <c r="AE2188" s="123" t="s">
        <v>6421</v>
      </c>
      <c r="AF2188" s="29" t="s">
        <v>6421</v>
      </c>
      <c r="AG2188" s="28" t="s">
        <v>6421</v>
      </c>
      <c r="AH2188" s="122" t="s">
        <v>6421</v>
      </c>
      <c r="AI2188" s="122" t="s">
        <v>6421</v>
      </c>
      <c r="AJ2188" s="123" t="s">
        <v>6421</v>
      </c>
      <c r="AK2188" s="29" t="s">
        <v>6421</v>
      </c>
      <c r="AL2188" s="28" t="s">
        <v>6421</v>
      </c>
      <c r="AM2188" s="122" t="s">
        <v>6421</v>
      </c>
      <c r="AN2188" s="122" t="s">
        <v>6421</v>
      </c>
      <c r="AO2188" s="123" t="s">
        <v>6421</v>
      </c>
      <c r="AP2188" s="29" t="s">
        <v>6421</v>
      </c>
      <c r="AQ2188" s="28" t="s">
        <v>6421</v>
      </c>
      <c r="AR2188" s="122" t="s">
        <v>6421</v>
      </c>
      <c r="AS2188" s="122" t="s">
        <v>6421</v>
      </c>
      <c r="AT2188" s="123" t="s">
        <v>6421</v>
      </c>
      <c r="AU2188" s="29" t="s">
        <v>6421</v>
      </c>
      <c r="AV2188" s="104"/>
      <c r="AX2188" s="129"/>
      <c r="AY2188" s="139"/>
      <c r="AZ2188" s="139"/>
    </row>
    <row r="2189" spans="3:52" ht="50" customHeight="1">
      <c r="C2189" s="52" t="s">
        <v>6320</v>
      </c>
      <c r="D2189" s="84" t="s">
        <v>5027</v>
      </c>
      <c r="E2189" s="85" t="s">
        <v>6378</v>
      </c>
      <c r="F2189" s="86" t="s">
        <v>5028</v>
      </c>
      <c r="G2189" s="125">
        <v>436.476</v>
      </c>
      <c r="H2189" s="122">
        <v>422.12299999999999</v>
      </c>
      <c r="I2189" s="123">
        <f t="shared" si="1048"/>
        <v>14.353000000000009</v>
      </c>
      <c r="J2189" s="124">
        <f t="shared" si="1049"/>
        <v>3.4001937823809669</v>
      </c>
      <c r="K2189" s="125">
        <v>32.875</v>
      </c>
      <c r="L2189" s="122">
        <v>29.321999999999999</v>
      </c>
      <c r="M2189" s="123">
        <f t="shared" si="1050"/>
        <v>3.5530000000000008</v>
      </c>
      <c r="N2189" s="124">
        <f t="shared" si="1051"/>
        <v>12.117181638360279</v>
      </c>
      <c r="O2189" s="125" t="s">
        <v>11840</v>
      </c>
      <c r="P2189" s="122" t="s">
        <v>11840</v>
      </c>
      <c r="Q2189" s="123" t="s">
        <v>11839</v>
      </c>
      <c r="R2189" s="124" t="s">
        <v>11840</v>
      </c>
      <c r="S2189" s="125">
        <v>403.601</v>
      </c>
      <c r="T2189" s="122">
        <v>392.80099999999999</v>
      </c>
      <c r="U2189" s="123">
        <f t="shared" si="1060"/>
        <v>10.800000000000011</v>
      </c>
      <c r="V2189" s="124">
        <f t="shared" si="1061"/>
        <v>2.7494838353262878</v>
      </c>
      <c r="W2189" s="121" t="s">
        <v>10978</v>
      </c>
      <c r="X2189" s="122">
        <v>403.67099999999999</v>
      </c>
      <c r="Y2189" s="122">
        <v>392.80099999999999</v>
      </c>
      <c r="Z2189" s="123">
        <f t="shared" si="1044"/>
        <v>10.870000000000005</v>
      </c>
      <c r="AA2189" s="124">
        <f t="shared" si="1045"/>
        <v>2.7673045638885863</v>
      </c>
      <c r="AB2189" s="28" t="s">
        <v>6421</v>
      </c>
      <c r="AC2189" s="122" t="s">
        <v>6421</v>
      </c>
      <c r="AD2189" s="122" t="s">
        <v>6421</v>
      </c>
      <c r="AE2189" s="123" t="s">
        <v>6421</v>
      </c>
      <c r="AF2189" s="29" t="s">
        <v>6421</v>
      </c>
      <c r="AG2189" s="28" t="s">
        <v>6421</v>
      </c>
      <c r="AH2189" s="122" t="s">
        <v>6421</v>
      </c>
      <c r="AI2189" s="122" t="s">
        <v>6421</v>
      </c>
      <c r="AJ2189" s="123" t="s">
        <v>6421</v>
      </c>
      <c r="AK2189" s="29" t="s">
        <v>6421</v>
      </c>
      <c r="AL2189" s="28" t="s">
        <v>6421</v>
      </c>
      <c r="AM2189" s="122" t="s">
        <v>6421</v>
      </c>
      <c r="AN2189" s="122" t="s">
        <v>6421</v>
      </c>
      <c r="AO2189" s="123" t="s">
        <v>6421</v>
      </c>
      <c r="AP2189" s="29" t="s">
        <v>6421</v>
      </c>
      <c r="AQ2189" s="28" t="s">
        <v>6421</v>
      </c>
      <c r="AR2189" s="122" t="s">
        <v>6421</v>
      </c>
      <c r="AS2189" s="122" t="s">
        <v>6421</v>
      </c>
      <c r="AT2189" s="123" t="s">
        <v>6421</v>
      </c>
      <c r="AU2189" s="29" t="s">
        <v>6421</v>
      </c>
      <c r="AV2189" s="104"/>
      <c r="AX2189" s="129"/>
      <c r="AY2189" s="139"/>
      <c r="AZ2189" s="139"/>
    </row>
    <row r="2190" spans="3:52" ht="50" customHeight="1">
      <c r="C2190" s="52" t="s">
        <v>6320</v>
      </c>
      <c r="D2190" s="84" t="s">
        <v>5029</v>
      </c>
      <c r="E2190" s="85" t="s">
        <v>6378</v>
      </c>
      <c r="F2190" s="86" t="s">
        <v>5030</v>
      </c>
      <c r="G2190" s="125">
        <v>72.016999999999996</v>
      </c>
      <c r="H2190" s="122">
        <v>90.808999999999997</v>
      </c>
      <c r="I2190" s="123">
        <f t="shared" si="1048"/>
        <v>-18.792000000000002</v>
      </c>
      <c r="J2190" s="124">
        <f t="shared" si="1049"/>
        <v>-20.693984076468194</v>
      </c>
      <c r="K2190" s="125">
        <v>72.016999999999996</v>
      </c>
      <c r="L2190" s="122">
        <v>90.808999999999997</v>
      </c>
      <c r="M2190" s="123">
        <f t="shared" si="1050"/>
        <v>-18.792000000000002</v>
      </c>
      <c r="N2190" s="124">
        <f t="shared" si="1051"/>
        <v>-20.693984076468194</v>
      </c>
      <c r="O2190" s="125" t="s">
        <v>11840</v>
      </c>
      <c r="P2190" s="122" t="s">
        <v>11840</v>
      </c>
      <c r="Q2190" s="123" t="s">
        <v>11839</v>
      </c>
      <c r="R2190" s="124" t="s">
        <v>11840</v>
      </c>
      <c r="S2190" s="125" t="s">
        <v>6421</v>
      </c>
      <c r="T2190" s="122" t="s">
        <v>6421</v>
      </c>
      <c r="U2190" s="123" t="s">
        <v>6421</v>
      </c>
      <c r="V2190" s="124" t="s">
        <v>6421</v>
      </c>
      <c r="W2190" s="121" t="s">
        <v>6421</v>
      </c>
      <c r="X2190" s="122" t="s">
        <v>6421</v>
      </c>
      <c r="Y2190" s="122" t="s">
        <v>6421</v>
      </c>
      <c r="Z2190" s="123" t="s">
        <v>6421</v>
      </c>
      <c r="AA2190" s="124" t="s">
        <v>6421</v>
      </c>
      <c r="AB2190" s="28" t="s">
        <v>6421</v>
      </c>
      <c r="AC2190" s="122" t="s">
        <v>6421</v>
      </c>
      <c r="AD2190" s="122" t="s">
        <v>6421</v>
      </c>
      <c r="AE2190" s="123" t="s">
        <v>6421</v>
      </c>
      <c r="AF2190" s="29" t="s">
        <v>6421</v>
      </c>
      <c r="AG2190" s="28" t="s">
        <v>6421</v>
      </c>
      <c r="AH2190" s="122" t="s">
        <v>6421</v>
      </c>
      <c r="AI2190" s="122" t="s">
        <v>6421</v>
      </c>
      <c r="AJ2190" s="123" t="s">
        <v>6421</v>
      </c>
      <c r="AK2190" s="29" t="s">
        <v>6421</v>
      </c>
      <c r="AL2190" s="28" t="s">
        <v>6421</v>
      </c>
      <c r="AM2190" s="122" t="s">
        <v>6421</v>
      </c>
      <c r="AN2190" s="122" t="s">
        <v>6421</v>
      </c>
      <c r="AO2190" s="123" t="s">
        <v>6421</v>
      </c>
      <c r="AP2190" s="29" t="s">
        <v>6421</v>
      </c>
      <c r="AQ2190" s="28" t="s">
        <v>6421</v>
      </c>
      <c r="AR2190" s="122" t="s">
        <v>6421</v>
      </c>
      <c r="AS2190" s="122" t="s">
        <v>6421</v>
      </c>
      <c r="AT2190" s="123" t="s">
        <v>6421</v>
      </c>
      <c r="AU2190" s="29" t="s">
        <v>6421</v>
      </c>
      <c r="AV2190" s="104"/>
      <c r="AX2190" s="129"/>
      <c r="AY2190" s="139"/>
      <c r="AZ2190" s="139"/>
    </row>
    <row r="2191" spans="3:52" ht="50" customHeight="1">
      <c r="C2191" s="52" t="s">
        <v>6320</v>
      </c>
      <c r="D2191" s="84" t="s">
        <v>5031</v>
      </c>
      <c r="E2191" s="85" t="s">
        <v>6378</v>
      </c>
      <c r="F2191" s="86" t="s">
        <v>5032</v>
      </c>
      <c r="G2191" s="125">
        <v>16.507999999999999</v>
      </c>
      <c r="H2191" s="122">
        <v>13.539</v>
      </c>
      <c r="I2191" s="123">
        <f t="shared" si="1048"/>
        <v>2.9689999999999994</v>
      </c>
      <c r="J2191" s="124">
        <f t="shared" si="1049"/>
        <v>21.929241450624119</v>
      </c>
      <c r="K2191" s="125">
        <v>16.507999999999999</v>
      </c>
      <c r="L2191" s="122">
        <v>13.539</v>
      </c>
      <c r="M2191" s="123">
        <f t="shared" si="1050"/>
        <v>2.9689999999999994</v>
      </c>
      <c r="N2191" s="124">
        <f t="shared" si="1051"/>
        <v>21.929241450624119</v>
      </c>
      <c r="O2191" s="125" t="s">
        <v>11840</v>
      </c>
      <c r="P2191" s="122" t="s">
        <v>11840</v>
      </c>
      <c r="Q2191" s="123" t="s">
        <v>11839</v>
      </c>
      <c r="R2191" s="124" t="s">
        <v>11840</v>
      </c>
      <c r="S2191" s="125" t="s">
        <v>6421</v>
      </c>
      <c r="T2191" s="122" t="s">
        <v>6421</v>
      </c>
      <c r="U2191" s="123" t="s">
        <v>6421</v>
      </c>
      <c r="V2191" s="124" t="s">
        <v>6421</v>
      </c>
      <c r="W2191" s="121" t="s">
        <v>6421</v>
      </c>
      <c r="X2191" s="122" t="s">
        <v>6421</v>
      </c>
      <c r="Y2191" s="122" t="s">
        <v>6421</v>
      </c>
      <c r="Z2191" s="123" t="s">
        <v>6421</v>
      </c>
      <c r="AA2191" s="124" t="s">
        <v>6421</v>
      </c>
      <c r="AB2191" s="28" t="s">
        <v>6421</v>
      </c>
      <c r="AC2191" s="122" t="s">
        <v>6421</v>
      </c>
      <c r="AD2191" s="122" t="s">
        <v>6421</v>
      </c>
      <c r="AE2191" s="123" t="s">
        <v>6421</v>
      </c>
      <c r="AF2191" s="29" t="s">
        <v>6421</v>
      </c>
      <c r="AG2191" s="28" t="s">
        <v>6421</v>
      </c>
      <c r="AH2191" s="122" t="s">
        <v>6421</v>
      </c>
      <c r="AI2191" s="122" t="s">
        <v>6421</v>
      </c>
      <c r="AJ2191" s="123" t="s">
        <v>6421</v>
      </c>
      <c r="AK2191" s="29" t="s">
        <v>6421</v>
      </c>
      <c r="AL2191" s="28" t="s">
        <v>6421</v>
      </c>
      <c r="AM2191" s="122" t="s">
        <v>6421</v>
      </c>
      <c r="AN2191" s="122" t="s">
        <v>6421</v>
      </c>
      <c r="AO2191" s="123" t="s">
        <v>6421</v>
      </c>
      <c r="AP2191" s="29" t="s">
        <v>6421</v>
      </c>
      <c r="AQ2191" s="28" t="s">
        <v>6421</v>
      </c>
      <c r="AR2191" s="122" t="s">
        <v>6421</v>
      </c>
      <c r="AS2191" s="122" t="s">
        <v>6421</v>
      </c>
      <c r="AT2191" s="123" t="s">
        <v>6421</v>
      </c>
      <c r="AU2191" s="29" t="s">
        <v>6421</v>
      </c>
      <c r="AV2191" s="104"/>
      <c r="AX2191" s="129"/>
      <c r="AY2191" s="139"/>
      <c r="AZ2191" s="139"/>
    </row>
    <row r="2192" spans="3:52" ht="50" customHeight="1">
      <c r="C2192" s="52" t="s">
        <v>6320</v>
      </c>
      <c r="D2192" s="87" t="s">
        <v>5033</v>
      </c>
      <c r="E2192" s="85" t="s">
        <v>6378</v>
      </c>
      <c r="F2192" s="88" t="s">
        <v>5034</v>
      </c>
      <c r="G2192" s="125">
        <v>1831.9580000000001</v>
      </c>
      <c r="H2192" s="122">
        <v>1601.1869999999999</v>
      </c>
      <c r="I2192" s="123">
        <f t="shared" si="1048"/>
        <v>230.77100000000019</v>
      </c>
      <c r="J2192" s="124">
        <f t="shared" si="1049"/>
        <v>14.412495230101181</v>
      </c>
      <c r="K2192" s="125" t="s">
        <v>11904</v>
      </c>
      <c r="L2192" s="122" t="s">
        <v>11904</v>
      </c>
      <c r="M2192" s="123" t="s">
        <v>11837</v>
      </c>
      <c r="N2192" s="124" t="s">
        <v>11837</v>
      </c>
      <c r="O2192" s="125" t="s">
        <v>11840</v>
      </c>
      <c r="P2192" s="122" t="s">
        <v>11840</v>
      </c>
      <c r="Q2192" s="123" t="s">
        <v>11839</v>
      </c>
      <c r="R2192" s="124" t="s">
        <v>11840</v>
      </c>
      <c r="S2192" s="125">
        <v>1831.9580000000001</v>
      </c>
      <c r="T2192" s="122">
        <v>1601.1869999999999</v>
      </c>
      <c r="U2192" s="123">
        <f t="shared" si="1060"/>
        <v>230.77100000000019</v>
      </c>
      <c r="V2192" s="124">
        <f t="shared" si="1061"/>
        <v>14.412495230101181</v>
      </c>
      <c r="W2192" s="121" t="s">
        <v>10979</v>
      </c>
      <c r="X2192" s="122">
        <v>1783</v>
      </c>
      <c r="Y2192" s="122">
        <v>1564</v>
      </c>
      <c r="Z2192" s="123">
        <f t="shared" si="1044"/>
        <v>219</v>
      </c>
      <c r="AA2192" s="124">
        <f t="shared" si="1045"/>
        <v>14.002557544757032</v>
      </c>
      <c r="AB2192" s="28" t="s">
        <v>10222</v>
      </c>
      <c r="AC2192" s="122">
        <v>49</v>
      </c>
      <c r="AD2192" s="122">
        <v>37</v>
      </c>
      <c r="AE2192" s="123">
        <f t="shared" si="1046"/>
        <v>12</v>
      </c>
      <c r="AF2192" s="29">
        <f t="shared" si="1047"/>
        <v>32.432432432432435</v>
      </c>
      <c r="AG2192" s="122" t="s">
        <v>6421</v>
      </c>
      <c r="AH2192" s="122" t="s">
        <v>6421</v>
      </c>
      <c r="AI2192" s="122" t="s">
        <v>6421</v>
      </c>
      <c r="AJ2192" s="122" t="s">
        <v>6421</v>
      </c>
      <c r="AK2192" s="122" t="s">
        <v>6421</v>
      </c>
      <c r="AL2192" s="28" t="s">
        <v>6421</v>
      </c>
      <c r="AM2192" s="122" t="s">
        <v>6421</v>
      </c>
      <c r="AN2192" s="122" t="s">
        <v>6421</v>
      </c>
      <c r="AO2192" s="123" t="s">
        <v>6421</v>
      </c>
      <c r="AP2192" s="29" t="s">
        <v>6421</v>
      </c>
      <c r="AQ2192" s="28" t="s">
        <v>6421</v>
      </c>
      <c r="AR2192" s="122" t="s">
        <v>6421</v>
      </c>
      <c r="AS2192" s="122" t="s">
        <v>6421</v>
      </c>
      <c r="AT2192" s="123" t="s">
        <v>6421</v>
      </c>
      <c r="AU2192" s="124" t="s">
        <v>6421</v>
      </c>
      <c r="AV2192" s="104"/>
      <c r="AX2192" s="129"/>
      <c r="AY2192" s="139"/>
      <c r="AZ2192" s="139"/>
    </row>
    <row r="2193" spans="3:52" ht="50" customHeight="1">
      <c r="C2193" s="52" t="s">
        <v>6320</v>
      </c>
      <c r="D2193" s="87" t="s">
        <v>5035</v>
      </c>
      <c r="E2193" s="85" t="s">
        <v>6378</v>
      </c>
      <c r="F2193" s="88" t="s">
        <v>5036</v>
      </c>
      <c r="G2193" s="125">
        <v>450</v>
      </c>
      <c r="H2193" s="122">
        <v>450</v>
      </c>
      <c r="I2193" s="123">
        <f t="shared" si="1048"/>
        <v>0</v>
      </c>
      <c r="J2193" s="124">
        <f t="shared" si="1049"/>
        <v>0</v>
      </c>
      <c r="K2193" s="125" t="s">
        <v>11904</v>
      </c>
      <c r="L2193" s="122" t="s">
        <v>11904</v>
      </c>
      <c r="M2193" s="123" t="s">
        <v>11837</v>
      </c>
      <c r="N2193" s="124" t="s">
        <v>11837</v>
      </c>
      <c r="O2193" s="125" t="s">
        <v>11840</v>
      </c>
      <c r="P2193" s="122" t="s">
        <v>11840</v>
      </c>
      <c r="Q2193" s="123" t="s">
        <v>11839</v>
      </c>
      <c r="R2193" s="124" t="s">
        <v>11840</v>
      </c>
      <c r="S2193" s="125">
        <v>450</v>
      </c>
      <c r="T2193" s="122">
        <v>450</v>
      </c>
      <c r="U2193" s="123">
        <f t="shared" si="1060"/>
        <v>0</v>
      </c>
      <c r="V2193" s="124">
        <f t="shared" si="1061"/>
        <v>0</v>
      </c>
      <c r="W2193" s="121" t="s">
        <v>10980</v>
      </c>
      <c r="X2193" s="122">
        <v>450</v>
      </c>
      <c r="Y2193" s="122">
        <v>450</v>
      </c>
      <c r="Z2193" s="123">
        <f t="shared" si="1044"/>
        <v>0</v>
      </c>
      <c r="AA2193" s="124">
        <f t="shared" si="1045"/>
        <v>0</v>
      </c>
      <c r="AB2193" s="28" t="s">
        <v>6421</v>
      </c>
      <c r="AC2193" s="122" t="s">
        <v>6421</v>
      </c>
      <c r="AD2193" s="122" t="s">
        <v>6421</v>
      </c>
      <c r="AE2193" s="123" t="s">
        <v>6421</v>
      </c>
      <c r="AF2193" s="29" t="s">
        <v>6421</v>
      </c>
      <c r="AG2193" s="28" t="s">
        <v>6421</v>
      </c>
      <c r="AH2193" s="122" t="s">
        <v>6421</v>
      </c>
      <c r="AI2193" s="122" t="s">
        <v>6421</v>
      </c>
      <c r="AJ2193" s="123" t="s">
        <v>6421</v>
      </c>
      <c r="AK2193" s="29" t="s">
        <v>6421</v>
      </c>
      <c r="AL2193" s="28" t="s">
        <v>6421</v>
      </c>
      <c r="AM2193" s="122" t="s">
        <v>6421</v>
      </c>
      <c r="AN2193" s="122" t="s">
        <v>6421</v>
      </c>
      <c r="AO2193" s="123" t="s">
        <v>6421</v>
      </c>
      <c r="AP2193" s="29" t="s">
        <v>6421</v>
      </c>
      <c r="AQ2193" s="28" t="s">
        <v>6421</v>
      </c>
      <c r="AR2193" s="122" t="s">
        <v>6421</v>
      </c>
      <c r="AS2193" s="122" t="s">
        <v>6421</v>
      </c>
      <c r="AT2193" s="123" t="s">
        <v>6421</v>
      </c>
      <c r="AU2193" s="29" t="s">
        <v>6421</v>
      </c>
      <c r="AV2193" s="104"/>
      <c r="AX2193" s="129"/>
      <c r="AY2193" s="139"/>
      <c r="AZ2193" s="139"/>
    </row>
    <row r="2194" spans="3:52" ht="50" customHeight="1">
      <c r="C2194" s="52" t="s">
        <v>6320</v>
      </c>
      <c r="D2194" s="84" t="s">
        <v>5041</v>
      </c>
      <c r="E2194" s="85" t="s">
        <v>6378</v>
      </c>
      <c r="F2194" s="86" t="s">
        <v>5042</v>
      </c>
      <c r="G2194" s="125">
        <v>0</v>
      </c>
      <c r="H2194" s="122">
        <v>8.8490000000000002</v>
      </c>
      <c r="I2194" s="123">
        <f t="shared" si="1048"/>
        <v>-8.8490000000000002</v>
      </c>
      <c r="J2194" s="124">
        <f t="shared" si="1049"/>
        <v>-100</v>
      </c>
      <c r="K2194" s="125">
        <v>0</v>
      </c>
      <c r="L2194" s="122">
        <v>3.8029999999999999</v>
      </c>
      <c r="M2194" s="123">
        <f t="shared" si="1050"/>
        <v>-3.8029999999999999</v>
      </c>
      <c r="N2194" s="124">
        <f t="shared" si="1051"/>
        <v>-100</v>
      </c>
      <c r="O2194" s="125" t="s">
        <v>11840</v>
      </c>
      <c r="P2194" s="122" t="s">
        <v>11840</v>
      </c>
      <c r="Q2194" s="123" t="s">
        <v>11839</v>
      </c>
      <c r="R2194" s="124" t="s">
        <v>11840</v>
      </c>
      <c r="S2194" s="125">
        <v>0</v>
      </c>
      <c r="T2194" s="122">
        <v>5.0460000000000003</v>
      </c>
      <c r="U2194" s="123">
        <f t="shared" si="1060"/>
        <v>-5.0460000000000003</v>
      </c>
      <c r="V2194" s="124">
        <f t="shared" si="1061"/>
        <v>-100</v>
      </c>
      <c r="W2194" s="121" t="s">
        <v>10981</v>
      </c>
      <c r="X2194" s="122">
        <v>0</v>
      </c>
      <c r="Y2194" s="122">
        <v>5</v>
      </c>
      <c r="Z2194" s="123">
        <v>-5</v>
      </c>
      <c r="AA2194" s="124" t="s">
        <v>8576</v>
      </c>
      <c r="AB2194" s="28" t="s">
        <v>6421</v>
      </c>
      <c r="AC2194" s="122" t="s">
        <v>6421</v>
      </c>
      <c r="AD2194" s="122" t="s">
        <v>6421</v>
      </c>
      <c r="AE2194" s="123" t="s">
        <v>6421</v>
      </c>
      <c r="AF2194" s="29" t="s">
        <v>6421</v>
      </c>
      <c r="AG2194" s="28" t="s">
        <v>6421</v>
      </c>
      <c r="AH2194" s="122" t="s">
        <v>6421</v>
      </c>
      <c r="AI2194" s="122" t="s">
        <v>6421</v>
      </c>
      <c r="AJ2194" s="123" t="s">
        <v>6421</v>
      </c>
      <c r="AK2194" s="29" t="s">
        <v>6421</v>
      </c>
      <c r="AL2194" s="28" t="s">
        <v>6421</v>
      </c>
      <c r="AM2194" s="122" t="s">
        <v>6421</v>
      </c>
      <c r="AN2194" s="122" t="s">
        <v>6421</v>
      </c>
      <c r="AO2194" s="123" t="s">
        <v>6421</v>
      </c>
      <c r="AP2194" s="29" t="s">
        <v>6421</v>
      </c>
      <c r="AQ2194" s="28" t="s">
        <v>6421</v>
      </c>
      <c r="AR2194" s="122" t="s">
        <v>6421</v>
      </c>
      <c r="AS2194" s="122" t="s">
        <v>6421</v>
      </c>
      <c r="AT2194" s="123" t="s">
        <v>6421</v>
      </c>
      <c r="AU2194" s="29" t="s">
        <v>6421</v>
      </c>
      <c r="AV2194" s="104"/>
      <c r="AX2194" s="129"/>
      <c r="AY2194" s="139"/>
      <c r="AZ2194" s="139"/>
    </row>
    <row r="2195" spans="3:52" ht="50" customHeight="1">
      <c r="C2195" s="52" t="s">
        <v>6320</v>
      </c>
      <c r="D2195" s="84" t="s">
        <v>5047</v>
      </c>
      <c r="E2195" s="85" t="s">
        <v>6378</v>
      </c>
      <c r="F2195" s="86" t="s">
        <v>5048</v>
      </c>
      <c r="G2195" s="125">
        <v>220.64</v>
      </c>
      <c r="H2195" s="122">
        <v>229.04499999999999</v>
      </c>
      <c r="I2195" s="123">
        <f t="shared" si="1048"/>
        <v>-8.4050000000000011</v>
      </c>
      <c r="J2195" s="124">
        <f t="shared" si="1049"/>
        <v>-3.6695845794494537</v>
      </c>
      <c r="K2195" s="125">
        <v>220.64</v>
      </c>
      <c r="L2195" s="122">
        <v>229.04499999999999</v>
      </c>
      <c r="M2195" s="123">
        <f t="shared" si="1050"/>
        <v>-8.4050000000000011</v>
      </c>
      <c r="N2195" s="124">
        <f t="shared" si="1051"/>
        <v>-3.6695845794494537</v>
      </c>
      <c r="O2195" s="125" t="s">
        <v>11840</v>
      </c>
      <c r="P2195" s="122" t="s">
        <v>11840</v>
      </c>
      <c r="Q2195" s="123" t="s">
        <v>11839</v>
      </c>
      <c r="R2195" s="124" t="s">
        <v>11840</v>
      </c>
      <c r="S2195" s="125" t="s">
        <v>6421</v>
      </c>
      <c r="T2195" s="122" t="s">
        <v>6421</v>
      </c>
      <c r="U2195" s="123" t="s">
        <v>6421</v>
      </c>
      <c r="V2195" s="124" t="s">
        <v>6421</v>
      </c>
      <c r="W2195" s="121" t="s">
        <v>6421</v>
      </c>
      <c r="X2195" s="122" t="s">
        <v>6421</v>
      </c>
      <c r="Y2195" s="122" t="s">
        <v>6421</v>
      </c>
      <c r="Z2195" s="123" t="s">
        <v>6421</v>
      </c>
      <c r="AA2195" s="124" t="s">
        <v>6421</v>
      </c>
      <c r="AB2195" s="28" t="s">
        <v>6421</v>
      </c>
      <c r="AC2195" s="122" t="s">
        <v>6421</v>
      </c>
      <c r="AD2195" s="122" t="s">
        <v>6421</v>
      </c>
      <c r="AE2195" s="123" t="s">
        <v>6421</v>
      </c>
      <c r="AF2195" s="29" t="s">
        <v>6421</v>
      </c>
      <c r="AG2195" s="28" t="s">
        <v>6421</v>
      </c>
      <c r="AH2195" s="122" t="s">
        <v>6421</v>
      </c>
      <c r="AI2195" s="122" t="s">
        <v>6421</v>
      </c>
      <c r="AJ2195" s="123" t="s">
        <v>6421</v>
      </c>
      <c r="AK2195" s="29" t="s">
        <v>6421</v>
      </c>
      <c r="AL2195" s="28" t="s">
        <v>6421</v>
      </c>
      <c r="AM2195" s="122" t="s">
        <v>6421</v>
      </c>
      <c r="AN2195" s="122" t="s">
        <v>6421</v>
      </c>
      <c r="AO2195" s="123" t="s">
        <v>6421</v>
      </c>
      <c r="AP2195" s="29" t="s">
        <v>6421</v>
      </c>
      <c r="AQ2195" s="28" t="s">
        <v>6421</v>
      </c>
      <c r="AR2195" s="122" t="s">
        <v>6421</v>
      </c>
      <c r="AS2195" s="122" t="s">
        <v>6421</v>
      </c>
      <c r="AT2195" s="123" t="s">
        <v>6421</v>
      </c>
      <c r="AU2195" s="29" t="s">
        <v>6421</v>
      </c>
      <c r="AV2195" s="104"/>
      <c r="AX2195" s="129"/>
      <c r="AY2195" s="139"/>
      <c r="AZ2195" s="139"/>
    </row>
    <row r="2196" spans="3:52" ht="50" customHeight="1">
      <c r="C2196" s="52" t="s">
        <v>6320</v>
      </c>
      <c r="D2196" s="84" t="s">
        <v>5049</v>
      </c>
      <c r="E2196" s="85" t="s">
        <v>6378</v>
      </c>
      <c r="F2196" s="86" t="s">
        <v>5050</v>
      </c>
      <c r="G2196" s="125">
        <v>14.148999999999999</v>
      </c>
      <c r="H2196" s="122">
        <v>37.923999999999999</v>
      </c>
      <c r="I2196" s="123">
        <f t="shared" si="1048"/>
        <v>-23.774999999999999</v>
      </c>
      <c r="J2196" s="124">
        <f t="shared" si="1049"/>
        <v>-62.691171817318846</v>
      </c>
      <c r="K2196" s="125">
        <v>14.148999999999999</v>
      </c>
      <c r="L2196" s="122">
        <v>37.923999999999999</v>
      </c>
      <c r="M2196" s="123">
        <f t="shared" si="1050"/>
        <v>-23.774999999999999</v>
      </c>
      <c r="N2196" s="124">
        <f t="shared" si="1051"/>
        <v>-62.691171817318846</v>
      </c>
      <c r="O2196" s="125" t="s">
        <v>11840</v>
      </c>
      <c r="P2196" s="122" t="s">
        <v>11840</v>
      </c>
      <c r="Q2196" s="123" t="s">
        <v>11839</v>
      </c>
      <c r="R2196" s="124" t="s">
        <v>11840</v>
      </c>
      <c r="S2196" s="125" t="s">
        <v>6421</v>
      </c>
      <c r="T2196" s="122" t="s">
        <v>6421</v>
      </c>
      <c r="U2196" s="123" t="s">
        <v>6421</v>
      </c>
      <c r="V2196" s="124" t="s">
        <v>6421</v>
      </c>
      <c r="W2196" s="121" t="s">
        <v>6421</v>
      </c>
      <c r="X2196" s="122" t="s">
        <v>6421</v>
      </c>
      <c r="Y2196" s="122" t="s">
        <v>6421</v>
      </c>
      <c r="Z2196" s="123" t="s">
        <v>6421</v>
      </c>
      <c r="AA2196" s="124" t="s">
        <v>6421</v>
      </c>
      <c r="AB2196" s="28" t="s">
        <v>6421</v>
      </c>
      <c r="AC2196" s="122" t="s">
        <v>6421</v>
      </c>
      <c r="AD2196" s="122" t="s">
        <v>6421</v>
      </c>
      <c r="AE2196" s="123" t="s">
        <v>6421</v>
      </c>
      <c r="AF2196" s="29" t="s">
        <v>6421</v>
      </c>
      <c r="AG2196" s="28" t="s">
        <v>6421</v>
      </c>
      <c r="AH2196" s="122" t="s">
        <v>6421</v>
      </c>
      <c r="AI2196" s="122" t="s">
        <v>6421</v>
      </c>
      <c r="AJ2196" s="123" t="s">
        <v>6421</v>
      </c>
      <c r="AK2196" s="29" t="s">
        <v>6421</v>
      </c>
      <c r="AL2196" s="28" t="s">
        <v>6421</v>
      </c>
      <c r="AM2196" s="122" t="s">
        <v>6421</v>
      </c>
      <c r="AN2196" s="122" t="s">
        <v>6421</v>
      </c>
      <c r="AO2196" s="123" t="s">
        <v>6421</v>
      </c>
      <c r="AP2196" s="29" t="s">
        <v>6421</v>
      </c>
      <c r="AQ2196" s="28" t="s">
        <v>6421</v>
      </c>
      <c r="AR2196" s="122" t="s">
        <v>6421</v>
      </c>
      <c r="AS2196" s="122" t="s">
        <v>6421</v>
      </c>
      <c r="AT2196" s="123" t="s">
        <v>6421</v>
      </c>
      <c r="AU2196" s="29" t="s">
        <v>6421</v>
      </c>
      <c r="AV2196" s="104"/>
      <c r="AX2196" s="129"/>
      <c r="AY2196" s="139"/>
      <c r="AZ2196" s="139"/>
    </row>
    <row r="2197" spans="3:52" ht="50" customHeight="1">
      <c r="C2197" s="52" t="s">
        <v>6320</v>
      </c>
      <c r="D2197" s="84" t="s">
        <v>5057</v>
      </c>
      <c r="E2197" s="85" t="s">
        <v>6378</v>
      </c>
      <c r="F2197" s="86" t="s">
        <v>5058</v>
      </c>
      <c r="G2197" s="125">
        <v>15.506</v>
      </c>
      <c r="H2197" s="122">
        <v>12.879</v>
      </c>
      <c r="I2197" s="123">
        <f t="shared" si="1048"/>
        <v>2.6270000000000007</v>
      </c>
      <c r="J2197" s="124">
        <f t="shared" si="1049"/>
        <v>20.397546393353526</v>
      </c>
      <c r="K2197" s="125" t="s">
        <v>11904</v>
      </c>
      <c r="L2197" s="122" t="s">
        <v>11904</v>
      </c>
      <c r="M2197" s="123" t="s">
        <v>11837</v>
      </c>
      <c r="N2197" s="124" t="s">
        <v>11837</v>
      </c>
      <c r="O2197" s="125" t="s">
        <v>11840</v>
      </c>
      <c r="P2197" s="122" t="s">
        <v>11840</v>
      </c>
      <c r="Q2197" s="123" t="s">
        <v>11839</v>
      </c>
      <c r="R2197" s="124" t="s">
        <v>11840</v>
      </c>
      <c r="S2197" s="125">
        <v>15.506</v>
      </c>
      <c r="T2197" s="122">
        <v>12.879</v>
      </c>
      <c r="U2197" s="123">
        <f t="shared" si="1060"/>
        <v>2.6270000000000007</v>
      </c>
      <c r="V2197" s="124">
        <f t="shared" si="1061"/>
        <v>20.397546393353526</v>
      </c>
      <c r="W2197" s="121" t="s">
        <v>10982</v>
      </c>
      <c r="X2197" s="122">
        <v>16</v>
      </c>
      <c r="Y2197" s="122">
        <v>13</v>
      </c>
      <c r="Z2197" s="123">
        <f t="shared" si="1044"/>
        <v>3</v>
      </c>
      <c r="AA2197" s="124">
        <f t="shared" si="1045"/>
        <v>23.076923076923077</v>
      </c>
      <c r="AB2197" s="28" t="s">
        <v>6421</v>
      </c>
      <c r="AC2197" s="122" t="s">
        <v>6421</v>
      </c>
      <c r="AD2197" s="122" t="s">
        <v>6421</v>
      </c>
      <c r="AE2197" s="123" t="s">
        <v>6421</v>
      </c>
      <c r="AF2197" s="29" t="s">
        <v>6421</v>
      </c>
      <c r="AG2197" s="28" t="s">
        <v>6421</v>
      </c>
      <c r="AH2197" s="122" t="s">
        <v>6421</v>
      </c>
      <c r="AI2197" s="122" t="s">
        <v>6421</v>
      </c>
      <c r="AJ2197" s="123" t="s">
        <v>6421</v>
      </c>
      <c r="AK2197" s="29" t="s">
        <v>6421</v>
      </c>
      <c r="AL2197" s="28" t="s">
        <v>6421</v>
      </c>
      <c r="AM2197" s="122" t="s">
        <v>6421</v>
      </c>
      <c r="AN2197" s="122" t="s">
        <v>6421</v>
      </c>
      <c r="AO2197" s="123" t="s">
        <v>6421</v>
      </c>
      <c r="AP2197" s="29" t="s">
        <v>6421</v>
      </c>
      <c r="AQ2197" s="28" t="s">
        <v>6421</v>
      </c>
      <c r="AR2197" s="122" t="s">
        <v>6421</v>
      </c>
      <c r="AS2197" s="122" t="s">
        <v>6421</v>
      </c>
      <c r="AT2197" s="123" t="s">
        <v>6421</v>
      </c>
      <c r="AU2197" s="29" t="s">
        <v>6421</v>
      </c>
      <c r="AV2197" s="104"/>
      <c r="AX2197" s="129"/>
      <c r="AY2197" s="139"/>
      <c r="AZ2197" s="139"/>
    </row>
    <row r="2198" spans="3:52" ht="50" customHeight="1">
      <c r="C2198" s="52" t="s">
        <v>6320</v>
      </c>
      <c r="D2198" s="84" t="s">
        <v>5059</v>
      </c>
      <c r="E2198" s="85" t="s">
        <v>6378</v>
      </c>
      <c r="F2198" s="86" t="s">
        <v>5060</v>
      </c>
      <c r="G2198" s="125">
        <v>175.399</v>
      </c>
      <c r="H2198" s="122">
        <v>218.32400000000001</v>
      </c>
      <c r="I2198" s="123">
        <f t="shared" si="1048"/>
        <v>-42.925000000000011</v>
      </c>
      <c r="J2198" s="124">
        <f t="shared" si="1049"/>
        <v>-19.661145819973989</v>
      </c>
      <c r="K2198" s="125" t="s">
        <v>11904</v>
      </c>
      <c r="L2198" s="122" t="s">
        <v>11904</v>
      </c>
      <c r="M2198" s="123" t="s">
        <v>11837</v>
      </c>
      <c r="N2198" s="124" t="s">
        <v>11837</v>
      </c>
      <c r="O2198" s="125" t="s">
        <v>11840</v>
      </c>
      <c r="P2198" s="122" t="s">
        <v>11840</v>
      </c>
      <c r="Q2198" s="123" t="s">
        <v>11839</v>
      </c>
      <c r="R2198" s="124" t="s">
        <v>11840</v>
      </c>
      <c r="S2198" s="125">
        <v>175.399</v>
      </c>
      <c r="T2198" s="122">
        <v>218.32400000000001</v>
      </c>
      <c r="U2198" s="123">
        <f t="shared" si="1060"/>
        <v>-42.925000000000011</v>
      </c>
      <c r="V2198" s="124">
        <f t="shared" si="1061"/>
        <v>-19.661145819973989</v>
      </c>
      <c r="W2198" s="121" t="s">
        <v>10983</v>
      </c>
      <c r="X2198" s="122">
        <v>172</v>
      </c>
      <c r="Y2198" s="122">
        <v>215</v>
      </c>
      <c r="Z2198" s="123">
        <f t="shared" si="1044"/>
        <v>-43</v>
      </c>
      <c r="AA2198" s="124">
        <f t="shared" si="1045"/>
        <v>-20</v>
      </c>
      <c r="AB2198" s="28" t="s">
        <v>10984</v>
      </c>
      <c r="AC2198" s="122">
        <v>3</v>
      </c>
      <c r="AD2198" s="122">
        <v>3</v>
      </c>
      <c r="AE2198" s="123">
        <f t="shared" si="1046"/>
        <v>0</v>
      </c>
      <c r="AF2198" s="29">
        <f t="shared" si="1047"/>
        <v>0</v>
      </c>
      <c r="AG2198" s="122" t="s">
        <v>6421</v>
      </c>
      <c r="AH2198" s="122" t="s">
        <v>6421</v>
      </c>
      <c r="AI2198" s="122" t="s">
        <v>6421</v>
      </c>
      <c r="AJ2198" s="122" t="s">
        <v>6421</v>
      </c>
      <c r="AK2198" s="122" t="s">
        <v>6421</v>
      </c>
      <c r="AL2198" s="28" t="s">
        <v>6421</v>
      </c>
      <c r="AM2198" s="122" t="s">
        <v>6421</v>
      </c>
      <c r="AN2198" s="122" t="s">
        <v>6421</v>
      </c>
      <c r="AO2198" s="123" t="s">
        <v>6421</v>
      </c>
      <c r="AP2198" s="29" t="s">
        <v>6421</v>
      </c>
      <c r="AQ2198" s="28" t="s">
        <v>6421</v>
      </c>
      <c r="AR2198" s="122" t="s">
        <v>6421</v>
      </c>
      <c r="AS2198" s="122" t="s">
        <v>6421</v>
      </c>
      <c r="AT2198" s="123" t="s">
        <v>6421</v>
      </c>
      <c r="AU2198" s="124" t="s">
        <v>6421</v>
      </c>
      <c r="AV2198" s="104"/>
      <c r="AX2198" s="129"/>
      <c r="AY2198" s="139"/>
      <c r="AZ2198" s="139"/>
    </row>
    <row r="2199" spans="3:52" ht="50" customHeight="1">
      <c r="C2199" s="52" t="s">
        <v>6320</v>
      </c>
      <c r="D2199" s="84" t="s">
        <v>5063</v>
      </c>
      <c r="E2199" s="85" t="s">
        <v>6378</v>
      </c>
      <c r="F2199" s="86" t="s">
        <v>5064</v>
      </c>
      <c r="G2199" s="125">
        <v>1093.597</v>
      </c>
      <c r="H2199" s="122">
        <v>1092.5329999999999</v>
      </c>
      <c r="I2199" s="123">
        <f t="shared" si="1048"/>
        <v>1.0640000000000782</v>
      </c>
      <c r="J2199" s="124">
        <f t="shared" si="1049"/>
        <v>9.7388362639854203E-2</v>
      </c>
      <c r="K2199" s="125">
        <v>93.596999999999994</v>
      </c>
      <c r="L2199" s="122">
        <v>92.533000000000001</v>
      </c>
      <c r="M2199" s="123">
        <f t="shared" si="1050"/>
        <v>1.063999999999993</v>
      </c>
      <c r="N2199" s="124">
        <f t="shared" si="1051"/>
        <v>1.1498600499281262</v>
      </c>
      <c r="O2199" s="125" t="s">
        <v>11840</v>
      </c>
      <c r="P2199" s="122" t="s">
        <v>11840</v>
      </c>
      <c r="Q2199" s="123" t="s">
        <v>11839</v>
      </c>
      <c r="R2199" s="124" t="s">
        <v>11840</v>
      </c>
      <c r="S2199" s="125">
        <v>1000</v>
      </c>
      <c r="T2199" s="122">
        <v>1000</v>
      </c>
      <c r="U2199" s="123">
        <f t="shared" si="1060"/>
        <v>0</v>
      </c>
      <c r="V2199" s="124">
        <f t="shared" si="1061"/>
        <v>0</v>
      </c>
      <c r="W2199" s="121" t="s">
        <v>7217</v>
      </c>
      <c r="X2199" s="122">
        <v>1000</v>
      </c>
      <c r="Y2199" s="122">
        <v>1000</v>
      </c>
      <c r="Z2199" s="123">
        <f t="shared" si="1044"/>
        <v>0</v>
      </c>
      <c r="AA2199" s="124">
        <f t="shared" si="1045"/>
        <v>0</v>
      </c>
      <c r="AB2199" s="28" t="s">
        <v>6421</v>
      </c>
      <c r="AC2199" s="122" t="s">
        <v>6421</v>
      </c>
      <c r="AD2199" s="122" t="s">
        <v>6421</v>
      </c>
      <c r="AE2199" s="123" t="s">
        <v>6421</v>
      </c>
      <c r="AF2199" s="29" t="s">
        <v>6421</v>
      </c>
      <c r="AG2199" s="28" t="s">
        <v>6421</v>
      </c>
      <c r="AH2199" s="122" t="s">
        <v>6421</v>
      </c>
      <c r="AI2199" s="122" t="s">
        <v>6421</v>
      </c>
      <c r="AJ2199" s="123" t="s">
        <v>6421</v>
      </c>
      <c r="AK2199" s="29" t="s">
        <v>6421</v>
      </c>
      <c r="AL2199" s="28" t="s">
        <v>6421</v>
      </c>
      <c r="AM2199" s="122" t="s">
        <v>6421</v>
      </c>
      <c r="AN2199" s="122" t="s">
        <v>6421</v>
      </c>
      <c r="AO2199" s="123" t="s">
        <v>6421</v>
      </c>
      <c r="AP2199" s="29" t="s">
        <v>6421</v>
      </c>
      <c r="AQ2199" s="28" t="s">
        <v>6421</v>
      </c>
      <c r="AR2199" s="122" t="s">
        <v>6421</v>
      </c>
      <c r="AS2199" s="122" t="s">
        <v>6421</v>
      </c>
      <c r="AT2199" s="123" t="s">
        <v>6421</v>
      </c>
      <c r="AU2199" s="29" t="s">
        <v>6421</v>
      </c>
      <c r="AV2199" s="104"/>
      <c r="AX2199" s="129"/>
      <c r="AY2199" s="139"/>
      <c r="AZ2199" s="139"/>
    </row>
    <row r="2200" spans="3:52" ht="50" customHeight="1">
      <c r="C2200" s="52" t="s">
        <v>6320</v>
      </c>
      <c r="D2200" s="84" t="s">
        <v>5065</v>
      </c>
      <c r="E2200" s="85" t="s">
        <v>6378</v>
      </c>
      <c r="F2200" s="86" t="s">
        <v>5066</v>
      </c>
      <c r="G2200" s="125">
        <v>1209.7329999999999</v>
      </c>
      <c r="H2200" s="122">
        <v>1209.5930000000001</v>
      </c>
      <c r="I2200" s="123">
        <f t="shared" si="1048"/>
        <v>0.13999999999987267</v>
      </c>
      <c r="J2200" s="124">
        <f t="shared" si="1049"/>
        <v>1.15741410540465E-2</v>
      </c>
      <c r="K2200" s="125" t="s">
        <v>11904</v>
      </c>
      <c r="L2200" s="122" t="s">
        <v>11904</v>
      </c>
      <c r="M2200" s="123" t="s">
        <v>11837</v>
      </c>
      <c r="N2200" s="124" t="s">
        <v>11837</v>
      </c>
      <c r="O2200" s="125" t="s">
        <v>11840</v>
      </c>
      <c r="P2200" s="122" t="s">
        <v>11840</v>
      </c>
      <c r="Q2200" s="123" t="s">
        <v>11839</v>
      </c>
      <c r="R2200" s="124" t="s">
        <v>11840</v>
      </c>
      <c r="S2200" s="125">
        <v>1209.7329999999999</v>
      </c>
      <c r="T2200" s="122">
        <v>1209.5930000000001</v>
      </c>
      <c r="U2200" s="123">
        <f t="shared" si="1060"/>
        <v>0.13999999999987267</v>
      </c>
      <c r="V2200" s="124">
        <f t="shared" si="1061"/>
        <v>1.15741410540465E-2</v>
      </c>
      <c r="W2200" s="121" t="s">
        <v>10985</v>
      </c>
      <c r="X2200" s="122">
        <v>1145</v>
      </c>
      <c r="Y2200" s="122">
        <v>1145</v>
      </c>
      <c r="Z2200" s="123">
        <f t="shared" si="1044"/>
        <v>0</v>
      </c>
      <c r="AA2200" s="124">
        <f t="shared" si="1045"/>
        <v>0</v>
      </c>
      <c r="AB2200" s="28" t="s">
        <v>10986</v>
      </c>
      <c r="AC2200" s="122">
        <v>65</v>
      </c>
      <c r="AD2200" s="122">
        <v>65</v>
      </c>
      <c r="AE2200" s="123">
        <f t="shared" si="1046"/>
        <v>0</v>
      </c>
      <c r="AF2200" s="29">
        <f t="shared" si="1047"/>
        <v>0</v>
      </c>
      <c r="AG2200" s="122" t="s">
        <v>6421</v>
      </c>
      <c r="AH2200" s="122" t="s">
        <v>6421</v>
      </c>
      <c r="AI2200" s="122" t="s">
        <v>6421</v>
      </c>
      <c r="AJ2200" s="122" t="s">
        <v>6421</v>
      </c>
      <c r="AK2200" s="122" t="s">
        <v>6421</v>
      </c>
      <c r="AL2200" s="28" t="s">
        <v>6421</v>
      </c>
      <c r="AM2200" s="122" t="s">
        <v>6421</v>
      </c>
      <c r="AN2200" s="122" t="s">
        <v>6421</v>
      </c>
      <c r="AO2200" s="123" t="s">
        <v>6421</v>
      </c>
      <c r="AP2200" s="29" t="s">
        <v>6421</v>
      </c>
      <c r="AQ2200" s="28" t="s">
        <v>6421</v>
      </c>
      <c r="AR2200" s="122" t="s">
        <v>6421</v>
      </c>
      <c r="AS2200" s="122" t="s">
        <v>6421</v>
      </c>
      <c r="AT2200" s="123" t="s">
        <v>6421</v>
      </c>
      <c r="AU2200" s="124" t="s">
        <v>6421</v>
      </c>
      <c r="AV2200" s="104"/>
      <c r="AX2200" s="129"/>
      <c r="AY2200" s="139"/>
      <c r="AZ2200" s="139"/>
    </row>
    <row r="2201" spans="3:52" ht="50" customHeight="1">
      <c r="C2201" s="52" t="s">
        <v>6320</v>
      </c>
      <c r="D2201" s="84" t="s">
        <v>5067</v>
      </c>
      <c r="E2201" s="85" t="s">
        <v>6378</v>
      </c>
      <c r="F2201" s="86" t="s">
        <v>5068</v>
      </c>
      <c r="G2201" s="125">
        <v>416.22899999999998</v>
      </c>
      <c r="H2201" s="122">
        <v>416.22899999999998</v>
      </c>
      <c r="I2201" s="123">
        <f t="shared" si="1048"/>
        <v>0</v>
      </c>
      <c r="J2201" s="124">
        <f t="shared" si="1049"/>
        <v>0</v>
      </c>
      <c r="K2201" s="125" t="s">
        <v>11904</v>
      </c>
      <c r="L2201" s="122" t="s">
        <v>11904</v>
      </c>
      <c r="M2201" s="123" t="s">
        <v>11837</v>
      </c>
      <c r="N2201" s="124" t="s">
        <v>11837</v>
      </c>
      <c r="O2201" s="125" t="s">
        <v>11840</v>
      </c>
      <c r="P2201" s="122" t="s">
        <v>11840</v>
      </c>
      <c r="Q2201" s="123" t="s">
        <v>11839</v>
      </c>
      <c r="R2201" s="124" t="s">
        <v>11840</v>
      </c>
      <c r="S2201" s="125">
        <v>416.22899999999998</v>
      </c>
      <c r="T2201" s="122">
        <v>416.22899999999998</v>
      </c>
      <c r="U2201" s="123">
        <f t="shared" si="1060"/>
        <v>0</v>
      </c>
      <c r="V2201" s="124">
        <f t="shared" si="1061"/>
        <v>0</v>
      </c>
      <c r="W2201" s="121" t="s">
        <v>7217</v>
      </c>
      <c r="X2201" s="122">
        <v>416</v>
      </c>
      <c r="Y2201" s="122">
        <v>416</v>
      </c>
      <c r="Z2201" s="123">
        <f t="shared" si="1044"/>
        <v>0</v>
      </c>
      <c r="AA2201" s="124">
        <f t="shared" si="1045"/>
        <v>0</v>
      </c>
      <c r="AB2201" s="28" t="s">
        <v>6421</v>
      </c>
      <c r="AC2201" s="122" t="s">
        <v>6421</v>
      </c>
      <c r="AD2201" s="122" t="s">
        <v>6421</v>
      </c>
      <c r="AE2201" s="123" t="s">
        <v>6421</v>
      </c>
      <c r="AF2201" s="29" t="s">
        <v>6421</v>
      </c>
      <c r="AG2201" s="28" t="s">
        <v>6421</v>
      </c>
      <c r="AH2201" s="122" t="s">
        <v>6421</v>
      </c>
      <c r="AI2201" s="122" t="s">
        <v>6421</v>
      </c>
      <c r="AJ2201" s="123" t="s">
        <v>6421</v>
      </c>
      <c r="AK2201" s="29" t="s">
        <v>6421</v>
      </c>
      <c r="AL2201" s="28" t="s">
        <v>6421</v>
      </c>
      <c r="AM2201" s="122" t="s">
        <v>6421</v>
      </c>
      <c r="AN2201" s="122" t="s">
        <v>6421</v>
      </c>
      <c r="AO2201" s="123" t="s">
        <v>6421</v>
      </c>
      <c r="AP2201" s="29" t="s">
        <v>6421</v>
      </c>
      <c r="AQ2201" s="28" t="s">
        <v>6421</v>
      </c>
      <c r="AR2201" s="122" t="s">
        <v>6421</v>
      </c>
      <c r="AS2201" s="122" t="s">
        <v>6421</v>
      </c>
      <c r="AT2201" s="123" t="s">
        <v>6421</v>
      </c>
      <c r="AU2201" s="29" t="s">
        <v>6421</v>
      </c>
      <c r="AV2201" s="104"/>
      <c r="AX2201" s="129"/>
      <c r="AY2201" s="139"/>
      <c r="AZ2201" s="139"/>
    </row>
    <row r="2202" spans="3:52" ht="50" customHeight="1">
      <c r="C2202" s="52" t="s">
        <v>6320</v>
      </c>
      <c r="D2202" s="84" t="s">
        <v>5069</v>
      </c>
      <c r="E2202" s="85" t="s">
        <v>6378</v>
      </c>
      <c r="F2202" s="86" t="s">
        <v>5070</v>
      </c>
      <c r="G2202" s="125">
        <v>201.18600000000001</v>
      </c>
      <c r="H2202" s="122">
        <v>195.81899999999999</v>
      </c>
      <c r="I2202" s="123">
        <f t="shared" si="1048"/>
        <v>5.3670000000000186</v>
      </c>
      <c r="J2202" s="124">
        <f t="shared" si="1049"/>
        <v>2.7407963476475823</v>
      </c>
      <c r="K2202" s="125" t="s">
        <v>11904</v>
      </c>
      <c r="L2202" s="122" t="s">
        <v>11904</v>
      </c>
      <c r="M2202" s="123" t="s">
        <v>11837</v>
      </c>
      <c r="N2202" s="124" t="s">
        <v>11837</v>
      </c>
      <c r="O2202" s="125" t="s">
        <v>11840</v>
      </c>
      <c r="P2202" s="122" t="s">
        <v>11840</v>
      </c>
      <c r="Q2202" s="123" t="s">
        <v>11839</v>
      </c>
      <c r="R2202" s="124" t="s">
        <v>11840</v>
      </c>
      <c r="S2202" s="125">
        <v>201.18600000000001</v>
      </c>
      <c r="T2202" s="122">
        <v>195.81899999999999</v>
      </c>
      <c r="U2202" s="123">
        <f t="shared" si="1060"/>
        <v>5.3670000000000186</v>
      </c>
      <c r="V2202" s="124">
        <f t="shared" si="1061"/>
        <v>2.7407963476475823</v>
      </c>
      <c r="W2202" s="121" t="s">
        <v>10987</v>
      </c>
      <c r="X2202" s="122">
        <v>116</v>
      </c>
      <c r="Y2202" s="122">
        <v>116</v>
      </c>
      <c r="Z2202" s="123">
        <f t="shared" si="1044"/>
        <v>0</v>
      </c>
      <c r="AA2202" s="124">
        <f t="shared" si="1045"/>
        <v>0</v>
      </c>
      <c r="AB2202" s="28" t="s">
        <v>10988</v>
      </c>
      <c r="AC2202" s="122">
        <v>27</v>
      </c>
      <c r="AD2202" s="122">
        <v>21</v>
      </c>
      <c r="AE2202" s="123">
        <f t="shared" si="1046"/>
        <v>6</v>
      </c>
      <c r="AF2202" s="29">
        <f t="shared" si="1047"/>
        <v>28.571428571428569</v>
      </c>
      <c r="AG2202" s="28" t="s">
        <v>10989</v>
      </c>
      <c r="AH2202" s="122">
        <v>3</v>
      </c>
      <c r="AI2202" s="122">
        <v>3</v>
      </c>
      <c r="AJ2202" s="123">
        <f t="shared" si="1054"/>
        <v>0</v>
      </c>
      <c r="AK2202" s="124">
        <f t="shared" si="1055"/>
        <v>0</v>
      </c>
      <c r="AL2202" s="28" t="s">
        <v>6421</v>
      </c>
      <c r="AM2202" s="122" t="s">
        <v>6421</v>
      </c>
      <c r="AN2202" s="122" t="s">
        <v>6421</v>
      </c>
      <c r="AO2202" s="123" t="s">
        <v>6421</v>
      </c>
      <c r="AP2202" s="29" t="s">
        <v>6421</v>
      </c>
      <c r="AQ2202" s="28" t="s">
        <v>6421</v>
      </c>
      <c r="AR2202" s="122" t="s">
        <v>6421</v>
      </c>
      <c r="AS2202" s="122" t="s">
        <v>6421</v>
      </c>
      <c r="AT2202" s="123" t="s">
        <v>6421</v>
      </c>
      <c r="AU2202" s="124" t="s">
        <v>6421</v>
      </c>
      <c r="AV2202" s="104"/>
      <c r="AX2202" s="129"/>
      <c r="AY2202" s="139"/>
      <c r="AZ2202" s="139"/>
    </row>
    <row r="2203" spans="3:52" ht="50" customHeight="1">
      <c r="C2203" s="52" t="s">
        <v>6320</v>
      </c>
      <c r="D2203" s="84" t="s">
        <v>5071</v>
      </c>
      <c r="E2203" s="85" t="s">
        <v>6378</v>
      </c>
      <c r="F2203" s="86" t="s">
        <v>5072</v>
      </c>
      <c r="G2203" s="125">
        <v>99.445999999999998</v>
      </c>
      <c r="H2203" s="122">
        <v>89.456999999999994</v>
      </c>
      <c r="I2203" s="123">
        <f t="shared" si="1048"/>
        <v>9.9890000000000043</v>
      </c>
      <c r="J2203" s="124">
        <f t="shared" si="1049"/>
        <v>11.166258649406984</v>
      </c>
      <c r="K2203" s="125">
        <v>17.689</v>
      </c>
      <c r="L2203" s="122">
        <v>28.202000000000002</v>
      </c>
      <c r="M2203" s="123">
        <f t="shared" si="1050"/>
        <v>-10.513000000000002</v>
      </c>
      <c r="N2203" s="124">
        <f t="shared" si="1051"/>
        <v>-37.277498049783709</v>
      </c>
      <c r="O2203" s="125" t="s">
        <v>11840</v>
      </c>
      <c r="P2203" s="122" t="s">
        <v>11840</v>
      </c>
      <c r="Q2203" s="123" t="s">
        <v>11839</v>
      </c>
      <c r="R2203" s="124" t="s">
        <v>11840</v>
      </c>
      <c r="S2203" s="125">
        <v>81.757000000000005</v>
      </c>
      <c r="T2203" s="122">
        <v>61.255000000000003</v>
      </c>
      <c r="U2203" s="123">
        <f t="shared" si="1060"/>
        <v>20.502000000000002</v>
      </c>
      <c r="V2203" s="124">
        <f t="shared" si="1061"/>
        <v>33.46992082278998</v>
      </c>
      <c r="W2203" s="121" t="s">
        <v>6881</v>
      </c>
      <c r="X2203" s="122">
        <v>76</v>
      </c>
      <c r="Y2203" s="122">
        <v>56</v>
      </c>
      <c r="Z2203" s="123">
        <f t="shared" si="1044"/>
        <v>20</v>
      </c>
      <c r="AA2203" s="124">
        <f t="shared" si="1045"/>
        <v>35.714285714285715</v>
      </c>
      <c r="AB2203" s="28" t="s">
        <v>6484</v>
      </c>
      <c r="AC2203" s="122">
        <v>5</v>
      </c>
      <c r="AD2203" s="122">
        <v>5</v>
      </c>
      <c r="AE2203" s="123">
        <f t="shared" si="1046"/>
        <v>0</v>
      </c>
      <c r="AF2203" s="29">
        <f t="shared" si="1047"/>
        <v>0</v>
      </c>
      <c r="AG2203" s="122" t="s">
        <v>6421</v>
      </c>
      <c r="AH2203" s="122" t="s">
        <v>6421</v>
      </c>
      <c r="AI2203" s="122" t="s">
        <v>6421</v>
      </c>
      <c r="AJ2203" s="122" t="s">
        <v>6421</v>
      </c>
      <c r="AK2203" s="122" t="s">
        <v>6421</v>
      </c>
      <c r="AL2203" s="28" t="s">
        <v>6421</v>
      </c>
      <c r="AM2203" s="122" t="s">
        <v>6421</v>
      </c>
      <c r="AN2203" s="122" t="s">
        <v>6421</v>
      </c>
      <c r="AO2203" s="123" t="s">
        <v>6421</v>
      </c>
      <c r="AP2203" s="29" t="s">
        <v>6421</v>
      </c>
      <c r="AQ2203" s="28" t="s">
        <v>6421</v>
      </c>
      <c r="AR2203" s="122" t="s">
        <v>6421</v>
      </c>
      <c r="AS2203" s="122" t="s">
        <v>6421</v>
      </c>
      <c r="AT2203" s="123" t="s">
        <v>6421</v>
      </c>
      <c r="AU2203" s="124" t="s">
        <v>6421</v>
      </c>
      <c r="AV2203" s="104"/>
      <c r="AX2203" s="129"/>
      <c r="AY2203" s="139"/>
      <c r="AZ2203" s="139"/>
    </row>
    <row r="2204" spans="3:52" ht="50" customHeight="1">
      <c r="C2204" s="52" t="s">
        <v>6320</v>
      </c>
      <c r="D2204" s="84" t="s">
        <v>5073</v>
      </c>
      <c r="E2204" s="85" t="s">
        <v>6378</v>
      </c>
      <c r="F2204" s="86" t="s">
        <v>5074</v>
      </c>
      <c r="G2204" s="125">
        <v>402.69200000000001</v>
      </c>
      <c r="H2204" s="122">
        <v>397.5</v>
      </c>
      <c r="I2204" s="123">
        <f t="shared" si="1048"/>
        <v>5.1920000000000073</v>
      </c>
      <c r="J2204" s="124">
        <f t="shared" si="1049"/>
        <v>1.3061635220125805</v>
      </c>
      <c r="K2204" s="125" t="s">
        <v>11904</v>
      </c>
      <c r="L2204" s="122" t="s">
        <v>11904</v>
      </c>
      <c r="M2204" s="123" t="s">
        <v>11837</v>
      </c>
      <c r="N2204" s="124" t="s">
        <v>11837</v>
      </c>
      <c r="O2204" s="125" t="s">
        <v>11840</v>
      </c>
      <c r="P2204" s="122" t="s">
        <v>11840</v>
      </c>
      <c r="Q2204" s="123" t="s">
        <v>11839</v>
      </c>
      <c r="R2204" s="124" t="s">
        <v>11840</v>
      </c>
      <c r="S2204" s="125">
        <v>402.69200000000001</v>
      </c>
      <c r="T2204" s="122">
        <v>397.5</v>
      </c>
      <c r="U2204" s="123">
        <f t="shared" si="1060"/>
        <v>5.1920000000000073</v>
      </c>
      <c r="V2204" s="124">
        <f t="shared" si="1061"/>
        <v>1.3061635220125805</v>
      </c>
      <c r="W2204" s="121" t="s">
        <v>10990</v>
      </c>
      <c r="X2204" s="122">
        <v>403</v>
      </c>
      <c r="Y2204" s="122">
        <v>398</v>
      </c>
      <c r="Z2204" s="123">
        <f t="shared" si="1044"/>
        <v>5</v>
      </c>
      <c r="AA2204" s="124">
        <f t="shared" si="1045"/>
        <v>1.256281407035176</v>
      </c>
      <c r="AB2204" s="28" t="s">
        <v>6421</v>
      </c>
      <c r="AC2204" s="122" t="s">
        <v>6421</v>
      </c>
      <c r="AD2204" s="122" t="s">
        <v>6421</v>
      </c>
      <c r="AE2204" s="123" t="s">
        <v>6421</v>
      </c>
      <c r="AF2204" s="29" t="s">
        <v>6421</v>
      </c>
      <c r="AG2204" s="28" t="s">
        <v>6421</v>
      </c>
      <c r="AH2204" s="122" t="s">
        <v>6421</v>
      </c>
      <c r="AI2204" s="122" t="s">
        <v>6421</v>
      </c>
      <c r="AJ2204" s="123" t="s">
        <v>6421</v>
      </c>
      <c r="AK2204" s="29" t="s">
        <v>6421</v>
      </c>
      <c r="AL2204" s="28" t="s">
        <v>6421</v>
      </c>
      <c r="AM2204" s="122" t="s">
        <v>6421</v>
      </c>
      <c r="AN2204" s="122" t="s">
        <v>6421</v>
      </c>
      <c r="AO2204" s="123" t="s">
        <v>6421</v>
      </c>
      <c r="AP2204" s="29" t="s">
        <v>6421</v>
      </c>
      <c r="AQ2204" s="28" t="s">
        <v>6421</v>
      </c>
      <c r="AR2204" s="122" t="s">
        <v>6421</v>
      </c>
      <c r="AS2204" s="122" t="s">
        <v>6421</v>
      </c>
      <c r="AT2204" s="123" t="s">
        <v>6421</v>
      </c>
      <c r="AU2204" s="29" t="s">
        <v>6421</v>
      </c>
      <c r="AV2204" s="104"/>
      <c r="AX2204" s="129"/>
      <c r="AY2204" s="139"/>
      <c r="AZ2204" s="139"/>
    </row>
    <row r="2205" spans="3:52" ht="50" customHeight="1">
      <c r="C2205" s="52" t="s">
        <v>6320</v>
      </c>
      <c r="D2205" s="84" t="s">
        <v>5075</v>
      </c>
      <c r="E2205" s="85" t="s">
        <v>6378</v>
      </c>
      <c r="F2205" s="86" t="s">
        <v>5076</v>
      </c>
      <c r="G2205" s="125">
        <v>6265.5730000000003</v>
      </c>
      <c r="H2205" s="122">
        <v>5899.0379999999996</v>
      </c>
      <c r="I2205" s="123">
        <f t="shared" si="1048"/>
        <v>366.53500000000076</v>
      </c>
      <c r="J2205" s="124">
        <f t="shared" si="1049"/>
        <v>6.2134707387882706</v>
      </c>
      <c r="K2205" s="125">
        <v>94.173000000000002</v>
      </c>
      <c r="L2205" s="122">
        <v>99.921000000000006</v>
      </c>
      <c r="M2205" s="123">
        <f t="shared" si="1050"/>
        <v>-5.7480000000000047</v>
      </c>
      <c r="N2205" s="124">
        <f t="shared" si="1051"/>
        <v>-5.752544510163033</v>
      </c>
      <c r="O2205" s="125" t="s">
        <v>11840</v>
      </c>
      <c r="P2205" s="122" t="s">
        <v>11840</v>
      </c>
      <c r="Q2205" s="123" t="s">
        <v>11839</v>
      </c>
      <c r="R2205" s="124" t="s">
        <v>11840</v>
      </c>
      <c r="S2205" s="125">
        <v>6171.4</v>
      </c>
      <c r="T2205" s="122">
        <v>5799.1170000000002</v>
      </c>
      <c r="U2205" s="123">
        <f t="shared" si="1060"/>
        <v>372.28299999999945</v>
      </c>
      <c r="V2205" s="124">
        <f t="shared" si="1061"/>
        <v>6.4196497501257417</v>
      </c>
      <c r="W2205" s="121" t="s">
        <v>6931</v>
      </c>
      <c r="X2205" s="122">
        <v>6002</v>
      </c>
      <c r="Y2205" s="122">
        <v>5651</v>
      </c>
      <c r="Z2205" s="123">
        <f t="shared" si="1044"/>
        <v>351</v>
      </c>
      <c r="AA2205" s="124">
        <f t="shared" si="1045"/>
        <v>6.2112900371615645</v>
      </c>
      <c r="AB2205" s="28" t="s">
        <v>7459</v>
      </c>
      <c r="AC2205" s="122">
        <v>105</v>
      </c>
      <c r="AD2205" s="122">
        <v>84</v>
      </c>
      <c r="AE2205" s="123">
        <f t="shared" si="1046"/>
        <v>21</v>
      </c>
      <c r="AF2205" s="29">
        <f t="shared" si="1047"/>
        <v>25</v>
      </c>
      <c r="AG2205" s="28" t="s">
        <v>7677</v>
      </c>
      <c r="AH2205" s="122">
        <v>53</v>
      </c>
      <c r="AI2205" s="122">
        <v>53</v>
      </c>
      <c r="AJ2205" s="123">
        <f t="shared" si="1054"/>
        <v>0</v>
      </c>
      <c r="AK2205" s="124">
        <f t="shared" si="1055"/>
        <v>0</v>
      </c>
      <c r="AL2205" s="28" t="s">
        <v>10991</v>
      </c>
      <c r="AM2205" s="122">
        <v>11</v>
      </c>
      <c r="AN2205" s="122">
        <v>11</v>
      </c>
      <c r="AO2205" s="123">
        <f t="shared" si="1056"/>
        <v>0</v>
      </c>
      <c r="AP2205" s="29">
        <f t="shared" si="1057"/>
        <v>0</v>
      </c>
      <c r="AQ2205" s="28" t="s">
        <v>6421</v>
      </c>
      <c r="AR2205" s="122" t="s">
        <v>6421</v>
      </c>
      <c r="AS2205" s="122" t="s">
        <v>6421</v>
      </c>
      <c r="AT2205" s="123" t="s">
        <v>6421</v>
      </c>
      <c r="AU2205" s="124" t="s">
        <v>6421</v>
      </c>
      <c r="AV2205" s="104"/>
      <c r="AX2205" s="129"/>
      <c r="AY2205" s="139"/>
      <c r="AZ2205" s="139"/>
    </row>
    <row r="2206" spans="3:52" ht="50" customHeight="1" thickBot="1">
      <c r="C2206" s="52" t="s">
        <v>6320</v>
      </c>
      <c r="D2206" s="89" t="s">
        <v>5079</v>
      </c>
      <c r="E2206" s="90" t="s">
        <v>6378</v>
      </c>
      <c r="F2206" s="91" t="s">
        <v>5080</v>
      </c>
      <c r="G2206" s="125">
        <v>1.542</v>
      </c>
      <c r="H2206" s="122">
        <v>1.242</v>
      </c>
      <c r="I2206" s="123">
        <f t="shared" si="1048"/>
        <v>0.30000000000000004</v>
      </c>
      <c r="J2206" s="124">
        <f t="shared" si="1049"/>
        <v>24.154589371980681</v>
      </c>
      <c r="K2206" s="125" t="s">
        <v>11904</v>
      </c>
      <c r="L2206" s="122" t="s">
        <v>11904</v>
      </c>
      <c r="M2206" s="123" t="s">
        <v>11837</v>
      </c>
      <c r="N2206" s="124" t="s">
        <v>11837</v>
      </c>
      <c r="O2206" s="125" t="s">
        <v>11840</v>
      </c>
      <c r="P2206" s="122" t="s">
        <v>11840</v>
      </c>
      <c r="Q2206" s="123" t="s">
        <v>11839</v>
      </c>
      <c r="R2206" s="124" t="s">
        <v>11840</v>
      </c>
      <c r="S2206" s="125">
        <v>1.542</v>
      </c>
      <c r="T2206" s="122">
        <v>1.242</v>
      </c>
      <c r="U2206" s="123">
        <f t="shared" si="1060"/>
        <v>0.30000000000000004</v>
      </c>
      <c r="V2206" s="124">
        <f t="shared" si="1061"/>
        <v>24.154589371980681</v>
      </c>
      <c r="W2206" s="121" t="s">
        <v>6931</v>
      </c>
      <c r="X2206" s="122">
        <v>1.542</v>
      </c>
      <c r="Y2206" s="122">
        <v>1.242</v>
      </c>
      <c r="Z2206" s="123">
        <f t="shared" si="1044"/>
        <v>0.30000000000000004</v>
      </c>
      <c r="AA2206" s="124">
        <f t="shared" si="1045"/>
        <v>24.154589371980681</v>
      </c>
      <c r="AB2206" s="28" t="s">
        <v>6421</v>
      </c>
      <c r="AC2206" s="122" t="s">
        <v>6421</v>
      </c>
      <c r="AD2206" s="122" t="s">
        <v>6421</v>
      </c>
      <c r="AE2206" s="123" t="s">
        <v>6421</v>
      </c>
      <c r="AF2206" s="29" t="s">
        <v>6421</v>
      </c>
      <c r="AG2206" s="28" t="s">
        <v>6421</v>
      </c>
      <c r="AH2206" s="122" t="s">
        <v>6421</v>
      </c>
      <c r="AI2206" s="122" t="s">
        <v>6421</v>
      </c>
      <c r="AJ2206" s="123" t="s">
        <v>6421</v>
      </c>
      <c r="AK2206" s="29" t="s">
        <v>6421</v>
      </c>
      <c r="AL2206" s="28" t="s">
        <v>6421</v>
      </c>
      <c r="AM2206" s="122" t="s">
        <v>6421</v>
      </c>
      <c r="AN2206" s="122" t="s">
        <v>6421</v>
      </c>
      <c r="AO2206" s="123" t="s">
        <v>6421</v>
      </c>
      <c r="AP2206" s="29" t="s">
        <v>6421</v>
      </c>
      <c r="AQ2206" s="28" t="s">
        <v>6421</v>
      </c>
      <c r="AR2206" s="122" t="s">
        <v>6421</v>
      </c>
      <c r="AS2206" s="122" t="s">
        <v>6421</v>
      </c>
      <c r="AT2206" s="123" t="s">
        <v>6421</v>
      </c>
      <c r="AU2206" s="29" t="s">
        <v>6421</v>
      </c>
      <c r="AV2206" s="92"/>
      <c r="AX2206" s="129"/>
      <c r="AY2206" s="139"/>
      <c r="AZ2206" s="139"/>
    </row>
    <row r="2207" spans="3:52" ht="50" customHeight="1">
      <c r="C2207" s="52" t="s">
        <v>6315</v>
      </c>
      <c r="D2207" s="130" t="s">
        <v>6070</v>
      </c>
      <c r="E2207" s="131" t="s">
        <v>6379</v>
      </c>
      <c r="F2207" s="132" t="s">
        <v>6286</v>
      </c>
      <c r="G2207" s="125">
        <v>38789.186999999998</v>
      </c>
      <c r="H2207" s="122">
        <v>39975.107000000004</v>
      </c>
      <c r="I2207" s="123">
        <f t="shared" si="1048"/>
        <v>-1185.9200000000055</v>
      </c>
      <c r="J2207" s="124">
        <f t="shared" si="1049"/>
        <v>-2.9666462181076976</v>
      </c>
      <c r="K2207" s="125">
        <v>8635.8760000000002</v>
      </c>
      <c r="L2207" s="122">
        <v>9718.8760000000002</v>
      </c>
      <c r="M2207" s="123">
        <f t="shared" si="1050"/>
        <v>-1083</v>
      </c>
      <c r="N2207" s="124">
        <f t="shared" si="1051"/>
        <v>-11.14326389183276</v>
      </c>
      <c r="O2207" s="125">
        <v>12388.456</v>
      </c>
      <c r="P2207" s="122">
        <v>11928.925999999999</v>
      </c>
      <c r="Q2207" s="123">
        <f t="shared" si="1052"/>
        <v>459.53000000000065</v>
      </c>
      <c r="R2207" s="124">
        <f t="shared" si="1053"/>
        <v>3.8522327994993071</v>
      </c>
      <c r="S2207" s="125">
        <v>17764.855</v>
      </c>
      <c r="T2207" s="122">
        <v>18327.305</v>
      </c>
      <c r="U2207" s="123">
        <f t="shared" si="1060"/>
        <v>-562.45000000000073</v>
      </c>
      <c r="V2207" s="124">
        <f t="shared" si="1061"/>
        <v>-3.0689182070140739</v>
      </c>
      <c r="W2207" s="121" t="s">
        <v>10998</v>
      </c>
      <c r="X2207" s="122">
        <v>9299.2849999999999</v>
      </c>
      <c r="Y2207" s="122">
        <v>9622.2849999999999</v>
      </c>
      <c r="Z2207" s="123">
        <f t="shared" si="1044"/>
        <v>-323</v>
      </c>
      <c r="AA2207" s="124">
        <f t="shared" si="1045"/>
        <v>-3.3567910324834487</v>
      </c>
      <c r="AB2207" s="28" t="s">
        <v>8343</v>
      </c>
      <c r="AC2207" s="122">
        <v>2299.308</v>
      </c>
      <c r="AD2207" s="122">
        <v>2298.5349999999999</v>
      </c>
      <c r="AE2207" s="123">
        <f t="shared" si="1046"/>
        <v>0.77300000000013824</v>
      </c>
      <c r="AF2207" s="29">
        <f t="shared" si="1047"/>
        <v>3.3630116574258746E-2</v>
      </c>
      <c r="AG2207" s="28" t="s">
        <v>7455</v>
      </c>
      <c r="AH2207" s="122">
        <v>1537.846</v>
      </c>
      <c r="AI2207" s="122">
        <v>1657.3589999999999</v>
      </c>
      <c r="AJ2207" s="123">
        <f t="shared" si="1054"/>
        <v>-119.51299999999992</v>
      </c>
      <c r="AK2207" s="124">
        <f t="shared" si="1055"/>
        <v>-7.2110508344902904</v>
      </c>
      <c r="AL2207" s="28" t="s">
        <v>10999</v>
      </c>
      <c r="AM2207" s="122">
        <v>981.16</v>
      </c>
      <c r="AN2207" s="122">
        <v>1052.9649999999999</v>
      </c>
      <c r="AO2207" s="123">
        <f t="shared" si="1056"/>
        <v>-71.80499999999995</v>
      </c>
      <c r="AP2207" s="29">
        <f t="shared" si="1057"/>
        <v>-6.8193149819794536</v>
      </c>
      <c r="AQ2207" s="28" t="s">
        <v>11000</v>
      </c>
      <c r="AR2207" s="122">
        <v>910.54</v>
      </c>
      <c r="AS2207" s="122">
        <v>910.54</v>
      </c>
      <c r="AT2207" s="123">
        <f t="shared" si="1058"/>
        <v>0</v>
      </c>
      <c r="AU2207" s="124">
        <f t="shared" si="1059"/>
        <v>0</v>
      </c>
      <c r="AV2207" s="9" t="s">
        <v>12539</v>
      </c>
      <c r="AX2207" s="129"/>
      <c r="AY2207" s="139"/>
      <c r="AZ2207" s="139"/>
    </row>
    <row r="2208" spans="3:52" ht="50" customHeight="1">
      <c r="C2208" s="52" t="s">
        <v>6315</v>
      </c>
      <c r="D2208" s="130" t="s">
        <v>6071</v>
      </c>
      <c r="E2208" s="131" t="s">
        <v>6379</v>
      </c>
      <c r="F2208" s="132" t="s">
        <v>6072</v>
      </c>
      <c r="G2208" s="125">
        <v>68528.130999999994</v>
      </c>
      <c r="H2208" s="122">
        <v>62048.527999999998</v>
      </c>
      <c r="I2208" s="123">
        <f>G2208-H2208</f>
        <v>6479.6029999999955</v>
      </c>
      <c r="J2208" s="124">
        <f>I2208/H2208*100</f>
        <v>10.442798900886087</v>
      </c>
      <c r="K2208" s="125">
        <v>31787.579000000002</v>
      </c>
      <c r="L2208" s="122">
        <v>27807.152999999998</v>
      </c>
      <c r="M2208" s="123">
        <f>K2208-L2208</f>
        <v>3980.4260000000031</v>
      </c>
      <c r="N2208" s="124">
        <f>M2208/L2208*100</f>
        <v>14.314396011702469</v>
      </c>
      <c r="O2208" s="125">
        <v>5408.3860000000004</v>
      </c>
      <c r="P2208" s="122">
        <v>5359.6130000000003</v>
      </c>
      <c r="Q2208" s="123">
        <f>O2208-P2208</f>
        <v>48.773000000000138</v>
      </c>
      <c r="R2208" s="124">
        <f>Q2208/P2208*100</f>
        <v>0.91000973391176065</v>
      </c>
      <c r="S2208" s="125">
        <v>31332.166000000001</v>
      </c>
      <c r="T2208" s="122">
        <v>28881.761999999999</v>
      </c>
      <c r="U2208" s="123">
        <f>S2208-T2208</f>
        <v>2450.4040000000023</v>
      </c>
      <c r="V2208" s="124">
        <f>U2208/T2208*100</f>
        <v>8.4842607594370545</v>
      </c>
      <c r="W2208" s="121" t="s">
        <v>10992</v>
      </c>
      <c r="X2208" s="122">
        <v>9794</v>
      </c>
      <c r="Y2208" s="122">
        <v>8985</v>
      </c>
      <c r="Z2208" s="123">
        <f>X2208-Y2208</f>
        <v>809</v>
      </c>
      <c r="AA2208" s="124">
        <f t="shared" ref="AA2208:AA2247" si="1062">Z2208/Y2208*100</f>
        <v>9.0038953811908744</v>
      </c>
      <c r="AB2208" s="28" t="s">
        <v>10993</v>
      </c>
      <c r="AC2208" s="122">
        <v>5582</v>
      </c>
      <c r="AD2208" s="122">
        <v>3539</v>
      </c>
      <c r="AE2208" s="123">
        <f t="shared" ref="AE2208:AE2247" si="1063">AC2208-AD2208</f>
        <v>2043</v>
      </c>
      <c r="AF2208" s="29">
        <f t="shared" ref="AF2208:AF2247" si="1064">AE2208/AD2208*100</f>
        <v>57.728171799943482</v>
      </c>
      <c r="AG2208" s="28" t="s">
        <v>10994</v>
      </c>
      <c r="AH2208" s="122">
        <v>3161</v>
      </c>
      <c r="AI2208" s="122">
        <v>3133</v>
      </c>
      <c r="AJ2208" s="123">
        <f t="shared" ref="AJ2208:AJ2247" si="1065">AH2208-AI2208</f>
        <v>28</v>
      </c>
      <c r="AK2208" s="124">
        <f t="shared" ref="AK2208:AK2247" si="1066">AJ2208/AI2208*100</f>
        <v>0.89371209703159904</v>
      </c>
      <c r="AL2208" s="28" t="s">
        <v>10995</v>
      </c>
      <c r="AM2208" s="122">
        <v>3074</v>
      </c>
      <c r="AN2208" s="122">
        <v>3066</v>
      </c>
      <c r="AO2208" s="123">
        <f t="shared" ref="AO2208:AO2247" si="1067">AM2208-AN2208</f>
        <v>8</v>
      </c>
      <c r="AP2208" s="29">
        <f t="shared" ref="AP2208:AP2247" si="1068">AO2208/AN2208*100</f>
        <v>0.26092628832354858</v>
      </c>
      <c r="AQ2208" s="28" t="s">
        <v>10996</v>
      </c>
      <c r="AR2208" s="122">
        <v>2225</v>
      </c>
      <c r="AS2208" s="122">
        <v>2238</v>
      </c>
      <c r="AT2208" s="123">
        <f t="shared" ref="AT2208:AT2247" si="1069">AR2208-AS2208</f>
        <v>-13</v>
      </c>
      <c r="AU2208" s="124">
        <f t="shared" ref="AU2208:AU2247" si="1070">AT2208/AS2208*100</f>
        <v>-0.58087578194816802</v>
      </c>
      <c r="AV2208" s="9" t="s">
        <v>10997</v>
      </c>
      <c r="AX2208" s="129"/>
      <c r="AY2208" s="139"/>
      <c r="AZ2208" s="139"/>
    </row>
    <row r="2209" spans="3:52" ht="50" customHeight="1">
      <c r="C2209" s="52" t="s">
        <v>6317</v>
      </c>
      <c r="D2209" s="106" t="s">
        <v>5081</v>
      </c>
      <c r="E2209" s="131" t="s">
        <v>6379</v>
      </c>
      <c r="F2209" s="108" t="s">
        <v>5082</v>
      </c>
      <c r="G2209" s="125">
        <v>7414.4350000000004</v>
      </c>
      <c r="H2209" s="122">
        <v>7212.7730000000001</v>
      </c>
      <c r="I2209" s="123">
        <f t="shared" ref="I2209:I2272" si="1071">G2209-H2209</f>
        <v>201.66200000000026</v>
      </c>
      <c r="J2209" s="124">
        <f t="shared" ref="J2209:J2272" si="1072">I2209/H2209*100</f>
        <v>2.7959011048871254</v>
      </c>
      <c r="K2209" s="125">
        <v>2547.489</v>
      </c>
      <c r="L2209" s="122">
        <v>2612.3029999999999</v>
      </c>
      <c r="M2209" s="123">
        <f t="shared" ref="M2209:M2272" si="1073">K2209-L2209</f>
        <v>-64.813999999999851</v>
      </c>
      <c r="N2209" s="124">
        <f t="shared" ref="N2209:N2272" si="1074">M2209/L2209*100</f>
        <v>-2.4811057522806448</v>
      </c>
      <c r="O2209" s="125" t="s">
        <v>11840</v>
      </c>
      <c r="P2209" s="122" t="s">
        <v>11840</v>
      </c>
      <c r="Q2209" s="123" t="s">
        <v>11839</v>
      </c>
      <c r="R2209" s="124" t="s">
        <v>11840</v>
      </c>
      <c r="S2209" s="125">
        <v>4866.9459999999999</v>
      </c>
      <c r="T2209" s="122">
        <v>4600.47</v>
      </c>
      <c r="U2209" s="123">
        <f t="shared" ref="U2209:U2271" si="1075">S2209-T2209</f>
        <v>266.47599999999966</v>
      </c>
      <c r="V2209" s="124">
        <f t="shared" ref="V2209:V2271" si="1076">U2209/T2209*100</f>
        <v>5.7923646931726465</v>
      </c>
      <c r="W2209" s="121" t="s">
        <v>11001</v>
      </c>
      <c r="X2209" s="122">
        <v>1990</v>
      </c>
      <c r="Y2209" s="122">
        <v>1889</v>
      </c>
      <c r="Z2209" s="123">
        <f t="shared" ref="Z2209:Z2271" si="1077">X2209-Y2209</f>
        <v>101</v>
      </c>
      <c r="AA2209" s="124">
        <f t="shared" si="1062"/>
        <v>5.3467443091582849</v>
      </c>
      <c r="AB2209" s="28" t="s">
        <v>11002</v>
      </c>
      <c r="AC2209" s="122">
        <v>1249</v>
      </c>
      <c r="AD2209" s="122">
        <v>1255</v>
      </c>
      <c r="AE2209" s="123">
        <f t="shared" si="1063"/>
        <v>-6</v>
      </c>
      <c r="AF2209" s="29">
        <f t="shared" si="1064"/>
        <v>-0.4780876494023904</v>
      </c>
      <c r="AG2209" s="28" t="s">
        <v>11003</v>
      </c>
      <c r="AH2209" s="122">
        <v>751</v>
      </c>
      <c r="AI2209" s="122">
        <v>710</v>
      </c>
      <c r="AJ2209" s="123">
        <f t="shared" si="1065"/>
        <v>41</v>
      </c>
      <c r="AK2209" s="124">
        <f t="shared" si="1066"/>
        <v>5.774647887323944</v>
      </c>
      <c r="AL2209" s="28" t="s">
        <v>6741</v>
      </c>
      <c r="AM2209" s="122">
        <v>312</v>
      </c>
      <c r="AN2209" s="122">
        <v>326</v>
      </c>
      <c r="AO2209" s="123">
        <f t="shared" si="1067"/>
        <v>-14</v>
      </c>
      <c r="AP2209" s="29">
        <f t="shared" si="1068"/>
        <v>-4.294478527607362</v>
      </c>
      <c r="AQ2209" s="28" t="s">
        <v>11004</v>
      </c>
      <c r="AR2209" s="122">
        <v>100</v>
      </c>
      <c r="AS2209" s="122">
        <v>44</v>
      </c>
      <c r="AT2209" s="123">
        <f t="shared" si="1069"/>
        <v>56</v>
      </c>
      <c r="AU2209" s="124">
        <f t="shared" si="1070"/>
        <v>127.27272727272727</v>
      </c>
      <c r="AV2209" s="9" t="s">
        <v>12540</v>
      </c>
      <c r="AX2209" s="129"/>
      <c r="AY2209" s="139"/>
      <c r="AZ2209" s="139"/>
    </row>
    <row r="2210" spans="3:52" ht="50" customHeight="1">
      <c r="C2210" s="52" t="s">
        <v>6316</v>
      </c>
      <c r="D2210" s="106" t="s">
        <v>5083</v>
      </c>
      <c r="E2210" s="131" t="s">
        <v>6379</v>
      </c>
      <c r="F2210" s="108" t="s">
        <v>5084</v>
      </c>
      <c r="G2210" s="125">
        <v>17440.903999999999</v>
      </c>
      <c r="H2210" s="122">
        <v>18589.123</v>
      </c>
      <c r="I2210" s="123">
        <f t="shared" si="1071"/>
        <v>-1148.219000000001</v>
      </c>
      <c r="J2210" s="124">
        <f t="shared" si="1072"/>
        <v>-6.1768325487974929</v>
      </c>
      <c r="K2210" s="125">
        <v>7617.0410000000002</v>
      </c>
      <c r="L2210" s="122">
        <v>7592.47</v>
      </c>
      <c r="M2210" s="123">
        <f t="shared" si="1073"/>
        <v>24.570999999999913</v>
      </c>
      <c r="N2210" s="124">
        <f t="shared" si="1074"/>
        <v>0.32362327411237596</v>
      </c>
      <c r="O2210" s="125">
        <v>1851.16</v>
      </c>
      <c r="P2210" s="122">
        <v>1844.0709999999999</v>
      </c>
      <c r="Q2210" s="123">
        <f t="shared" ref="Q2210:Q2266" si="1078">O2210-P2210</f>
        <v>7.0890000000001692</v>
      </c>
      <c r="R2210" s="124">
        <f t="shared" ref="R2210:R2266" si="1079">Q2210/P2210*100</f>
        <v>0.38442120720949297</v>
      </c>
      <c r="S2210" s="125">
        <v>7972.7030000000004</v>
      </c>
      <c r="T2210" s="122">
        <v>9152.5820000000003</v>
      </c>
      <c r="U2210" s="123">
        <f t="shared" si="1075"/>
        <v>-1179.8789999999999</v>
      </c>
      <c r="V2210" s="124">
        <f t="shared" si="1076"/>
        <v>-12.891214741370247</v>
      </c>
      <c r="W2210" s="121" t="s">
        <v>11005</v>
      </c>
      <c r="X2210" s="122">
        <v>2263</v>
      </c>
      <c r="Y2210" s="122">
        <v>2758</v>
      </c>
      <c r="Z2210" s="123">
        <f t="shared" si="1077"/>
        <v>-495</v>
      </c>
      <c r="AA2210" s="124">
        <f t="shared" si="1062"/>
        <v>-17.94778825235678</v>
      </c>
      <c r="AB2210" s="28" t="s">
        <v>6613</v>
      </c>
      <c r="AC2210" s="122">
        <v>1112</v>
      </c>
      <c r="AD2210" s="122">
        <v>1280</v>
      </c>
      <c r="AE2210" s="123">
        <f t="shared" si="1063"/>
        <v>-168</v>
      </c>
      <c r="AF2210" s="29">
        <f t="shared" si="1064"/>
        <v>-13.125</v>
      </c>
      <c r="AG2210" s="28" t="s">
        <v>11006</v>
      </c>
      <c r="AH2210" s="122">
        <v>716</v>
      </c>
      <c r="AI2210" s="122">
        <v>826</v>
      </c>
      <c r="AJ2210" s="123">
        <f t="shared" si="1065"/>
        <v>-110</v>
      </c>
      <c r="AK2210" s="124">
        <f t="shared" si="1066"/>
        <v>-13.317191283292978</v>
      </c>
      <c r="AL2210" s="28" t="s">
        <v>6607</v>
      </c>
      <c r="AM2210" s="122">
        <v>500</v>
      </c>
      <c r="AN2210" s="122">
        <v>1276</v>
      </c>
      <c r="AO2210" s="123">
        <f t="shared" si="1067"/>
        <v>-776</v>
      </c>
      <c r="AP2210" s="29">
        <f t="shared" si="1068"/>
        <v>-60.81504702194357</v>
      </c>
      <c r="AQ2210" s="28" t="s">
        <v>11007</v>
      </c>
      <c r="AR2210" s="122">
        <v>500</v>
      </c>
      <c r="AS2210" s="122">
        <v>0</v>
      </c>
      <c r="AT2210" s="123">
        <f t="shared" si="1069"/>
        <v>500</v>
      </c>
      <c r="AU2210" s="124" t="e">
        <f t="shared" si="1070"/>
        <v>#DIV/0!</v>
      </c>
      <c r="AV2210" s="9" t="s">
        <v>12541</v>
      </c>
      <c r="AX2210" s="129"/>
      <c r="AY2210" s="139"/>
      <c r="AZ2210" s="139"/>
    </row>
    <row r="2211" spans="3:52" ht="50" customHeight="1">
      <c r="C2211" s="52" t="s">
        <v>6318</v>
      </c>
      <c r="D2211" s="130" t="s">
        <v>5085</v>
      </c>
      <c r="E2211" s="131" t="s">
        <v>6379</v>
      </c>
      <c r="F2211" s="132" t="s">
        <v>5086</v>
      </c>
      <c r="G2211" s="125">
        <v>4845.5190000000002</v>
      </c>
      <c r="H2211" s="122">
        <v>4292.6499999999996</v>
      </c>
      <c r="I2211" s="123">
        <f t="shared" si="1071"/>
        <v>552.8690000000006</v>
      </c>
      <c r="J2211" s="124">
        <f t="shared" si="1072"/>
        <v>12.879433450199777</v>
      </c>
      <c r="K2211" s="125">
        <v>3089.75</v>
      </c>
      <c r="L2211" s="122">
        <v>3089.453</v>
      </c>
      <c r="M2211" s="123">
        <f t="shared" si="1073"/>
        <v>0.29700000000002547</v>
      </c>
      <c r="N2211" s="124">
        <f t="shared" si="1074"/>
        <v>9.6133522665671056E-3</v>
      </c>
      <c r="O2211" s="125">
        <v>0.89500000000000002</v>
      </c>
      <c r="P2211" s="122">
        <v>0.89400000000000002</v>
      </c>
      <c r="Q2211" s="123">
        <f t="shared" si="1078"/>
        <v>1.0000000000000009E-3</v>
      </c>
      <c r="R2211" s="124">
        <f t="shared" si="1079"/>
        <v>0.11185682326621935</v>
      </c>
      <c r="S2211" s="125">
        <v>1754.874</v>
      </c>
      <c r="T2211" s="122">
        <v>1202.3030000000001</v>
      </c>
      <c r="U2211" s="123">
        <f t="shared" si="1075"/>
        <v>552.57099999999991</v>
      </c>
      <c r="V2211" s="124">
        <f t="shared" si="1076"/>
        <v>45.959379623938382</v>
      </c>
      <c r="W2211" s="121" t="s">
        <v>11008</v>
      </c>
      <c r="X2211" s="122">
        <v>664</v>
      </c>
      <c r="Y2211" s="122">
        <v>122</v>
      </c>
      <c r="Z2211" s="123">
        <f t="shared" si="1077"/>
        <v>542</v>
      </c>
      <c r="AA2211" s="124">
        <f t="shared" si="1062"/>
        <v>444.26229508196718</v>
      </c>
      <c r="AB2211" s="28" t="s">
        <v>11009</v>
      </c>
      <c r="AC2211" s="122">
        <v>589</v>
      </c>
      <c r="AD2211" s="122">
        <v>594</v>
      </c>
      <c r="AE2211" s="123">
        <f t="shared" si="1063"/>
        <v>-5</v>
      </c>
      <c r="AF2211" s="29">
        <f t="shared" si="1064"/>
        <v>-0.84175084175084169</v>
      </c>
      <c r="AG2211" s="28" t="s">
        <v>11010</v>
      </c>
      <c r="AH2211" s="122">
        <v>166</v>
      </c>
      <c r="AI2211" s="122">
        <v>189</v>
      </c>
      <c r="AJ2211" s="123">
        <f t="shared" si="1065"/>
        <v>-23</v>
      </c>
      <c r="AK2211" s="124">
        <f t="shared" si="1066"/>
        <v>-12.169312169312169</v>
      </c>
      <c r="AL2211" s="28" t="s">
        <v>11011</v>
      </c>
      <c r="AM2211" s="122">
        <v>96</v>
      </c>
      <c r="AN2211" s="122">
        <v>96</v>
      </c>
      <c r="AO2211" s="123">
        <f t="shared" si="1067"/>
        <v>0</v>
      </c>
      <c r="AP2211" s="29">
        <f t="shared" si="1068"/>
        <v>0</v>
      </c>
      <c r="AQ2211" s="28" t="s">
        <v>11012</v>
      </c>
      <c r="AR2211" s="122">
        <v>72</v>
      </c>
      <c r="AS2211" s="122">
        <v>65</v>
      </c>
      <c r="AT2211" s="123">
        <f t="shared" si="1069"/>
        <v>7</v>
      </c>
      <c r="AU2211" s="124">
        <f t="shared" si="1070"/>
        <v>10.76923076923077</v>
      </c>
      <c r="AV2211" s="9" t="s">
        <v>12542</v>
      </c>
      <c r="AX2211" s="129"/>
      <c r="AY2211" s="139"/>
      <c r="AZ2211" s="139"/>
    </row>
    <row r="2212" spans="3:52" ht="50" customHeight="1">
      <c r="C2212" s="52" t="s">
        <v>6317</v>
      </c>
      <c r="D2212" s="130" t="s">
        <v>5087</v>
      </c>
      <c r="E2212" s="131" t="s">
        <v>6379</v>
      </c>
      <c r="F2212" s="132" t="s">
        <v>5088</v>
      </c>
      <c r="G2212" s="125">
        <v>23392.103999999999</v>
      </c>
      <c r="H2212" s="122">
        <v>23035.292000000001</v>
      </c>
      <c r="I2212" s="123">
        <f t="shared" si="1071"/>
        <v>356.81199999999808</v>
      </c>
      <c r="J2212" s="124">
        <f t="shared" si="1072"/>
        <v>1.5489797133893421</v>
      </c>
      <c r="K2212" s="125">
        <v>8221.4869999999992</v>
      </c>
      <c r="L2212" s="122">
        <v>8258.3269999999993</v>
      </c>
      <c r="M2212" s="123">
        <f t="shared" si="1073"/>
        <v>-36.840000000000146</v>
      </c>
      <c r="N2212" s="124">
        <f t="shared" si="1074"/>
        <v>-0.44609519579450108</v>
      </c>
      <c r="O2212" s="125">
        <v>7804.41</v>
      </c>
      <c r="P2212" s="122">
        <v>7344.9579999999996</v>
      </c>
      <c r="Q2212" s="123">
        <f t="shared" si="1078"/>
        <v>459.45200000000023</v>
      </c>
      <c r="R2212" s="124">
        <f t="shared" si="1079"/>
        <v>6.2553386962866258</v>
      </c>
      <c r="S2212" s="125">
        <v>7366.2070000000003</v>
      </c>
      <c r="T2212" s="122">
        <v>7432.0069999999996</v>
      </c>
      <c r="U2212" s="123">
        <f t="shared" si="1075"/>
        <v>-65.799999999999272</v>
      </c>
      <c r="V2212" s="124">
        <f t="shared" si="1076"/>
        <v>-0.8853597689022531</v>
      </c>
      <c r="W2212" s="121" t="s">
        <v>11013</v>
      </c>
      <c r="X2212" s="122">
        <v>4000</v>
      </c>
      <c r="Y2212" s="122">
        <v>4000</v>
      </c>
      <c r="Z2212" s="123">
        <f t="shared" si="1077"/>
        <v>0</v>
      </c>
      <c r="AA2212" s="124">
        <f t="shared" si="1062"/>
        <v>0</v>
      </c>
      <c r="AB2212" s="28" t="s">
        <v>11014</v>
      </c>
      <c r="AC2212" s="122">
        <v>2713</v>
      </c>
      <c r="AD2212" s="122">
        <v>2720</v>
      </c>
      <c r="AE2212" s="123">
        <f t="shared" si="1063"/>
        <v>-7</v>
      </c>
      <c r="AF2212" s="29">
        <f t="shared" si="1064"/>
        <v>-0.25735294117647056</v>
      </c>
      <c r="AG2212" s="28" t="s">
        <v>11015</v>
      </c>
      <c r="AH2212" s="122">
        <v>269</v>
      </c>
      <c r="AI2212" s="122">
        <v>269</v>
      </c>
      <c r="AJ2212" s="123">
        <f t="shared" si="1065"/>
        <v>0</v>
      </c>
      <c r="AK2212" s="124">
        <f t="shared" si="1066"/>
        <v>0</v>
      </c>
      <c r="AL2212" s="28" t="s">
        <v>11016</v>
      </c>
      <c r="AM2212" s="122">
        <v>104</v>
      </c>
      <c r="AN2212" s="122">
        <v>104</v>
      </c>
      <c r="AO2212" s="123">
        <f t="shared" si="1067"/>
        <v>0</v>
      </c>
      <c r="AP2212" s="29">
        <f t="shared" si="1068"/>
        <v>0</v>
      </c>
      <c r="AQ2212" s="28" t="s">
        <v>11017</v>
      </c>
      <c r="AR2212" s="122">
        <v>95</v>
      </c>
      <c r="AS2212" s="122">
        <v>102</v>
      </c>
      <c r="AT2212" s="123">
        <f t="shared" si="1069"/>
        <v>-7</v>
      </c>
      <c r="AU2212" s="124">
        <f t="shared" si="1070"/>
        <v>-6.8627450980392162</v>
      </c>
      <c r="AV2212" s="9" t="s">
        <v>12543</v>
      </c>
      <c r="AX2212" s="129"/>
      <c r="AY2212" s="139"/>
      <c r="AZ2212" s="139"/>
    </row>
    <row r="2213" spans="3:52" ht="50" customHeight="1">
      <c r="C2213" s="52" t="s">
        <v>6318</v>
      </c>
      <c r="D2213" s="130" t="s">
        <v>5089</v>
      </c>
      <c r="E2213" s="131" t="s">
        <v>6379</v>
      </c>
      <c r="F2213" s="132" t="s">
        <v>5090</v>
      </c>
      <c r="G2213" s="125">
        <v>16746.718000000001</v>
      </c>
      <c r="H2213" s="122">
        <v>16995.814999999999</v>
      </c>
      <c r="I2213" s="123">
        <f t="shared" si="1071"/>
        <v>-249.09699999999793</v>
      </c>
      <c r="J2213" s="124">
        <f t="shared" si="1072"/>
        <v>-1.4656372759999914</v>
      </c>
      <c r="K2213" s="125">
        <v>3333.9079999999999</v>
      </c>
      <c r="L2213" s="122">
        <v>3533.8510000000001</v>
      </c>
      <c r="M2213" s="123">
        <f t="shared" si="1073"/>
        <v>-199.94300000000021</v>
      </c>
      <c r="N2213" s="124">
        <f t="shared" si="1074"/>
        <v>-5.6579352100583815</v>
      </c>
      <c r="O2213" s="125">
        <v>784.09799999999996</v>
      </c>
      <c r="P2213" s="122">
        <v>784.09699999999998</v>
      </c>
      <c r="Q2213" s="123">
        <f t="shared" si="1078"/>
        <v>9.9999999997635314E-4</v>
      </c>
      <c r="R2213" s="124">
        <f t="shared" si="1079"/>
        <v>1.2753524117250202E-4</v>
      </c>
      <c r="S2213" s="125">
        <v>12628.712</v>
      </c>
      <c r="T2213" s="122">
        <v>12677.867</v>
      </c>
      <c r="U2213" s="123">
        <f t="shared" si="1075"/>
        <v>-49.155000000000655</v>
      </c>
      <c r="V2213" s="124">
        <f t="shared" si="1076"/>
        <v>-0.38772295055627776</v>
      </c>
      <c r="W2213" s="121" t="s">
        <v>11018</v>
      </c>
      <c r="X2213" s="122">
        <v>7730</v>
      </c>
      <c r="Y2213" s="122">
        <v>7713</v>
      </c>
      <c r="Z2213" s="123">
        <f t="shared" si="1077"/>
        <v>17</v>
      </c>
      <c r="AA2213" s="124">
        <f t="shared" si="1062"/>
        <v>0.22040710488785167</v>
      </c>
      <c r="AB2213" s="28" t="s">
        <v>11019</v>
      </c>
      <c r="AC2213" s="122">
        <v>1705</v>
      </c>
      <c r="AD2213" s="122">
        <v>1705</v>
      </c>
      <c r="AE2213" s="123">
        <f t="shared" si="1063"/>
        <v>0</v>
      </c>
      <c r="AF2213" s="29">
        <f t="shared" si="1064"/>
        <v>0</v>
      </c>
      <c r="AG2213" s="28" t="s">
        <v>11020</v>
      </c>
      <c r="AH2213" s="122">
        <v>1088</v>
      </c>
      <c r="AI2213" s="122">
        <v>1113</v>
      </c>
      <c r="AJ2213" s="123">
        <f t="shared" si="1065"/>
        <v>-25</v>
      </c>
      <c r="AK2213" s="124">
        <f t="shared" si="1066"/>
        <v>-2.2461814914645104</v>
      </c>
      <c r="AL2213" s="28" t="s">
        <v>11021</v>
      </c>
      <c r="AM2213" s="122">
        <v>457</v>
      </c>
      <c r="AN2213" s="122">
        <v>456</v>
      </c>
      <c r="AO2213" s="123">
        <f t="shared" si="1067"/>
        <v>1</v>
      </c>
      <c r="AP2213" s="29">
        <f t="shared" si="1068"/>
        <v>0.21929824561403508</v>
      </c>
      <c r="AQ2213" s="28" t="s">
        <v>11022</v>
      </c>
      <c r="AR2213" s="122">
        <v>426</v>
      </c>
      <c r="AS2213" s="122">
        <v>426</v>
      </c>
      <c r="AT2213" s="123">
        <f t="shared" si="1069"/>
        <v>0</v>
      </c>
      <c r="AU2213" s="124">
        <f t="shared" si="1070"/>
        <v>0</v>
      </c>
      <c r="AV2213" s="9" t="s">
        <v>12544</v>
      </c>
      <c r="AX2213" s="129"/>
      <c r="AY2213" s="139"/>
      <c r="AZ2213" s="139"/>
    </row>
    <row r="2214" spans="3:52" ht="50" customHeight="1">
      <c r="C2214" s="52" t="s">
        <v>6318</v>
      </c>
      <c r="D2214" s="130" t="s">
        <v>5091</v>
      </c>
      <c r="E2214" s="131" t="s">
        <v>6379</v>
      </c>
      <c r="F2214" s="132" t="s">
        <v>5092</v>
      </c>
      <c r="G2214" s="125">
        <v>12888.817999999999</v>
      </c>
      <c r="H2214" s="122">
        <v>12436.611999999999</v>
      </c>
      <c r="I2214" s="123">
        <f t="shared" si="1071"/>
        <v>452.20600000000013</v>
      </c>
      <c r="J2214" s="124">
        <f t="shared" si="1072"/>
        <v>3.6360867413086471</v>
      </c>
      <c r="K2214" s="125">
        <v>5995.9219999999996</v>
      </c>
      <c r="L2214" s="122">
        <v>5571.1890000000003</v>
      </c>
      <c r="M2214" s="123">
        <f t="shared" si="1073"/>
        <v>424.73299999999927</v>
      </c>
      <c r="N2214" s="124">
        <f t="shared" si="1074"/>
        <v>7.623740641360385</v>
      </c>
      <c r="O2214" s="125">
        <v>3128.6770000000001</v>
      </c>
      <c r="P2214" s="122">
        <v>3125.7220000000002</v>
      </c>
      <c r="Q2214" s="123">
        <f t="shared" si="1078"/>
        <v>2.9549999999999272</v>
      </c>
      <c r="R2214" s="124">
        <f t="shared" si="1079"/>
        <v>9.4538157903995529E-2</v>
      </c>
      <c r="S2214" s="125">
        <v>3764.2190000000001</v>
      </c>
      <c r="T2214" s="122">
        <v>3739.701</v>
      </c>
      <c r="U2214" s="123">
        <f t="shared" si="1075"/>
        <v>24.518000000000029</v>
      </c>
      <c r="V2214" s="124">
        <f t="shared" si="1076"/>
        <v>0.65561391137954683</v>
      </c>
      <c r="W2214" s="121" t="s">
        <v>8937</v>
      </c>
      <c r="X2214" s="122">
        <v>2476</v>
      </c>
      <c r="Y2214" s="122">
        <v>2508</v>
      </c>
      <c r="Z2214" s="123">
        <f t="shared" si="1077"/>
        <v>-32</v>
      </c>
      <c r="AA2214" s="124">
        <f t="shared" si="1062"/>
        <v>-1.2759170653907497</v>
      </c>
      <c r="AB2214" s="28" t="s">
        <v>11023</v>
      </c>
      <c r="AC2214" s="122">
        <v>734</v>
      </c>
      <c r="AD2214" s="122">
        <v>694</v>
      </c>
      <c r="AE2214" s="123">
        <f t="shared" si="1063"/>
        <v>40</v>
      </c>
      <c r="AF2214" s="29">
        <f t="shared" si="1064"/>
        <v>5.7636887608069163</v>
      </c>
      <c r="AG2214" s="28" t="s">
        <v>11024</v>
      </c>
      <c r="AH2214" s="122">
        <v>539</v>
      </c>
      <c r="AI2214" s="122">
        <v>538</v>
      </c>
      <c r="AJ2214" s="123">
        <f t="shared" si="1065"/>
        <v>1</v>
      </c>
      <c r="AK2214" s="124">
        <f t="shared" si="1066"/>
        <v>0.18587360594795538</v>
      </c>
      <c r="AL2214" s="28" t="s">
        <v>7474</v>
      </c>
      <c r="AM2214" s="122">
        <v>15</v>
      </c>
      <c r="AN2214" s="122" t="s">
        <v>6421</v>
      </c>
      <c r="AO2214" s="123">
        <v>15</v>
      </c>
      <c r="AP2214" s="29" t="s">
        <v>11832</v>
      </c>
      <c r="AQ2214" s="28" t="s">
        <v>6421</v>
      </c>
      <c r="AR2214" s="122" t="s">
        <v>6421</v>
      </c>
      <c r="AS2214" s="122" t="s">
        <v>6421</v>
      </c>
      <c r="AT2214" s="123" t="s">
        <v>6421</v>
      </c>
      <c r="AU2214" s="124" t="s">
        <v>6421</v>
      </c>
      <c r="AV2214" s="9" t="s">
        <v>12545</v>
      </c>
      <c r="AX2214" s="129"/>
      <c r="AY2214" s="139"/>
      <c r="AZ2214" s="139"/>
    </row>
    <row r="2215" spans="3:52" ht="50" customHeight="1">
      <c r="C2215" s="52" t="s">
        <v>6318</v>
      </c>
      <c r="D2215" s="130" t="s">
        <v>5093</v>
      </c>
      <c r="E2215" s="131" t="s">
        <v>6379</v>
      </c>
      <c r="F2215" s="132" t="s">
        <v>5094</v>
      </c>
      <c r="G2215" s="125">
        <v>19208.547999999999</v>
      </c>
      <c r="H2215" s="122">
        <v>20286.98</v>
      </c>
      <c r="I2215" s="123">
        <f t="shared" si="1071"/>
        <v>-1078.4320000000007</v>
      </c>
      <c r="J2215" s="124">
        <f t="shared" si="1072"/>
        <v>-5.315882403393708</v>
      </c>
      <c r="K2215" s="125">
        <v>9374.7530000000006</v>
      </c>
      <c r="L2215" s="122">
        <v>10895.532999999999</v>
      </c>
      <c r="M2215" s="123">
        <f t="shared" si="1073"/>
        <v>-1520.7799999999988</v>
      </c>
      <c r="N2215" s="124">
        <f t="shared" si="1074"/>
        <v>-13.95783024107218</v>
      </c>
      <c r="O2215" s="125">
        <v>1731.4259999999999</v>
      </c>
      <c r="P2215" s="122">
        <v>1344.7560000000001</v>
      </c>
      <c r="Q2215" s="123">
        <f t="shared" si="1078"/>
        <v>386.66999999999985</v>
      </c>
      <c r="R2215" s="124">
        <f t="shared" si="1079"/>
        <v>28.753915208409541</v>
      </c>
      <c r="S2215" s="125">
        <v>8102.3689999999997</v>
      </c>
      <c r="T2215" s="122">
        <v>8046.6909999999998</v>
      </c>
      <c r="U2215" s="123">
        <f t="shared" si="1075"/>
        <v>55.677999999999884</v>
      </c>
      <c r="V2215" s="124">
        <f t="shared" si="1076"/>
        <v>0.69193659853472544</v>
      </c>
      <c r="W2215" s="121" t="s">
        <v>6441</v>
      </c>
      <c r="X2215" s="122">
        <v>5811</v>
      </c>
      <c r="Y2215" s="122">
        <v>5478</v>
      </c>
      <c r="Z2215" s="123">
        <f t="shared" si="1077"/>
        <v>333</v>
      </c>
      <c r="AA2215" s="124">
        <f t="shared" si="1062"/>
        <v>6.0788608981380072</v>
      </c>
      <c r="AB2215" s="28" t="s">
        <v>6643</v>
      </c>
      <c r="AC2215" s="122">
        <v>790</v>
      </c>
      <c r="AD2215" s="122">
        <v>866</v>
      </c>
      <c r="AE2215" s="123">
        <f t="shared" si="1063"/>
        <v>-76</v>
      </c>
      <c r="AF2215" s="29">
        <f t="shared" si="1064"/>
        <v>-8.7759815242494223</v>
      </c>
      <c r="AG2215" s="28" t="s">
        <v>6498</v>
      </c>
      <c r="AH2215" s="122">
        <v>665</v>
      </c>
      <c r="AI2215" s="122">
        <v>700</v>
      </c>
      <c r="AJ2215" s="123">
        <f t="shared" si="1065"/>
        <v>-35</v>
      </c>
      <c r="AK2215" s="124">
        <f t="shared" si="1066"/>
        <v>-5</v>
      </c>
      <c r="AL2215" s="28" t="s">
        <v>11025</v>
      </c>
      <c r="AM2215" s="122">
        <v>300</v>
      </c>
      <c r="AN2215" s="122">
        <v>350</v>
      </c>
      <c r="AO2215" s="123">
        <f t="shared" si="1067"/>
        <v>-50</v>
      </c>
      <c r="AP2215" s="29">
        <f t="shared" si="1068"/>
        <v>-14.285714285714285</v>
      </c>
      <c r="AQ2215" s="28" t="s">
        <v>11026</v>
      </c>
      <c r="AR2215" s="122">
        <v>168</v>
      </c>
      <c r="AS2215" s="122">
        <v>240</v>
      </c>
      <c r="AT2215" s="123">
        <f t="shared" si="1069"/>
        <v>-72</v>
      </c>
      <c r="AU2215" s="124">
        <f t="shared" si="1070"/>
        <v>-30</v>
      </c>
      <c r="AV2215" s="9" t="s">
        <v>12546</v>
      </c>
      <c r="AX2215" s="129"/>
      <c r="AY2215" s="139"/>
      <c r="AZ2215" s="139"/>
    </row>
    <row r="2216" spans="3:52" ht="50" customHeight="1">
      <c r="C2216" s="52" t="s">
        <v>6318</v>
      </c>
      <c r="D2216" s="130" t="s">
        <v>5095</v>
      </c>
      <c r="E2216" s="131" t="s">
        <v>6379</v>
      </c>
      <c r="F2216" s="132" t="s">
        <v>5096</v>
      </c>
      <c r="G2216" s="125">
        <v>5971.1530000000002</v>
      </c>
      <c r="H2216" s="122">
        <v>5911.3829999999998</v>
      </c>
      <c r="I2216" s="123">
        <f t="shared" si="1071"/>
        <v>59.770000000000437</v>
      </c>
      <c r="J2216" s="124">
        <f t="shared" si="1072"/>
        <v>1.011100109737441</v>
      </c>
      <c r="K2216" s="125">
        <v>2478.4839999999999</v>
      </c>
      <c r="L2216" s="122">
        <v>2475.7440000000001</v>
      </c>
      <c r="M2216" s="123">
        <f t="shared" si="1073"/>
        <v>2.7399999999997817</v>
      </c>
      <c r="N2216" s="124">
        <f t="shared" si="1074"/>
        <v>0.11067380149158319</v>
      </c>
      <c r="O2216" s="125">
        <v>476.30500000000001</v>
      </c>
      <c r="P2216" s="122">
        <v>471.71</v>
      </c>
      <c r="Q2216" s="123">
        <f t="shared" si="1078"/>
        <v>4.5950000000000273</v>
      </c>
      <c r="R2216" s="124">
        <f t="shared" si="1079"/>
        <v>0.97411545229060814</v>
      </c>
      <c r="S2216" s="125">
        <v>3016.364</v>
      </c>
      <c r="T2216" s="122">
        <v>2963.9290000000001</v>
      </c>
      <c r="U2216" s="123">
        <f t="shared" si="1075"/>
        <v>52.434999999999945</v>
      </c>
      <c r="V2216" s="124">
        <f t="shared" si="1076"/>
        <v>1.7691044556060533</v>
      </c>
      <c r="W2216" s="121" t="s">
        <v>6675</v>
      </c>
      <c r="X2216" s="122">
        <v>2326</v>
      </c>
      <c r="Y2216" s="122">
        <v>2322</v>
      </c>
      <c r="Z2216" s="123">
        <f t="shared" si="1077"/>
        <v>4</v>
      </c>
      <c r="AA2216" s="124">
        <f t="shared" si="1062"/>
        <v>0.17226528854435832</v>
      </c>
      <c r="AB2216" s="28" t="s">
        <v>11027</v>
      </c>
      <c r="AC2216" s="122">
        <v>266</v>
      </c>
      <c r="AD2216" s="122">
        <v>265</v>
      </c>
      <c r="AE2216" s="123">
        <f t="shared" si="1063"/>
        <v>1</v>
      </c>
      <c r="AF2216" s="29">
        <f t="shared" si="1064"/>
        <v>0.37735849056603776</v>
      </c>
      <c r="AG2216" s="28" t="s">
        <v>6388</v>
      </c>
      <c r="AH2216" s="122">
        <v>227</v>
      </c>
      <c r="AI2216" s="122">
        <v>227</v>
      </c>
      <c r="AJ2216" s="123">
        <f t="shared" si="1065"/>
        <v>0</v>
      </c>
      <c r="AK2216" s="124">
        <f t="shared" si="1066"/>
        <v>0</v>
      </c>
      <c r="AL2216" s="28" t="s">
        <v>11028</v>
      </c>
      <c r="AM2216" s="122">
        <v>197</v>
      </c>
      <c r="AN2216" s="122">
        <v>150</v>
      </c>
      <c r="AO2216" s="123">
        <f t="shared" si="1067"/>
        <v>47</v>
      </c>
      <c r="AP2216" s="29">
        <f t="shared" si="1068"/>
        <v>31.333333333333336</v>
      </c>
      <c r="AQ2216" s="28" t="s">
        <v>6421</v>
      </c>
      <c r="AR2216" s="122" t="s">
        <v>6421</v>
      </c>
      <c r="AS2216" s="122" t="s">
        <v>6421</v>
      </c>
      <c r="AT2216" s="123" t="s">
        <v>6421</v>
      </c>
      <c r="AU2216" s="124" t="s">
        <v>6421</v>
      </c>
      <c r="AV2216" s="9" t="s">
        <v>12547</v>
      </c>
      <c r="AX2216" s="129"/>
      <c r="AY2216" s="139"/>
      <c r="AZ2216" s="139"/>
    </row>
    <row r="2217" spans="3:52" ht="50" customHeight="1">
      <c r="C2217" s="52" t="s">
        <v>6318</v>
      </c>
      <c r="D2217" s="106" t="s">
        <v>5097</v>
      </c>
      <c r="E2217" s="131" t="s">
        <v>6379</v>
      </c>
      <c r="F2217" s="108" t="s">
        <v>5098</v>
      </c>
      <c r="G2217" s="125">
        <v>3400.6840000000002</v>
      </c>
      <c r="H2217" s="122">
        <v>3337.1579999999999</v>
      </c>
      <c r="I2217" s="123">
        <f t="shared" si="1071"/>
        <v>63.526000000000295</v>
      </c>
      <c r="J2217" s="124">
        <f t="shared" si="1072"/>
        <v>1.9035958141628384</v>
      </c>
      <c r="K2217" s="125">
        <v>2173.1149999999998</v>
      </c>
      <c r="L2217" s="122">
        <v>2172.8870000000002</v>
      </c>
      <c r="M2217" s="123">
        <f t="shared" si="1073"/>
        <v>0.22799999999961074</v>
      </c>
      <c r="N2217" s="124">
        <f t="shared" si="1074"/>
        <v>1.0492952463685904E-2</v>
      </c>
      <c r="O2217" s="125">
        <v>38.353000000000002</v>
      </c>
      <c r="P2217" s="122">
        <v>38.322000000000003</v>
      </c>
      <c r="Q2217" s="123">
        <f t="shared" si="1078"/>
        <v>3.0999999999998806E-2</v>
      </c>
      <c r="R2217" s="124">
        <f t="shared" si="1079"/>
        <v>8.0893481551064156E-2</v>
      </c>
      <c r="S2217" s="125">
        <v>1189.2159999999999</v>
      </c>
      <c r="T2217" s="122">
        <v>1125.9490000000001</v>
      </c>
      <c r="U2217" s="123">
        <f t="shared" si="1075"/>
        <v>63.266999999999825</v>
      </c>
      <c r="V2217" s="124">
        <f t="shared" si="1076"/>
        <v>5.6189934002339204</v>
      </c>
      <c r="W2217" s="121" t="s">
        <v>11029</v>
      </c>
      <c r="X2217" s="122">
        <v>1058</v>
      </c>
      <c r="Y2217" s="122">
        <v>994</v>
      </c>
      <c r="Z2217" s="123">
        <f t="shared" si="1077"/>
        <v>64</v>
      </c>
      <c r="AA2217" s="124">
        <f t="shared" si="1062"/>
        <v>6.4386317907444672</v>
      </c>
      <c r="AB2217" s="28" t="s">
        <v>11030</v>
      </c>
      <c r="AC2217" s="122">
        <v>53</v>
      </c>
      <c r="AD2217" s="122">
        <v>53</v>
      </c>
      <c r="AE2217" s="123">
        <f t="shared" si="1063"/>
        <v>0</v>
      </c>
      <c r="AF2217" s="29">
        <f t="shared" si="1064"/>
        <v>0</v>
      </c>
      <c r="AG2217" s="28" t="s">
        <v>11031</v>
      </c>
      <c r="AH2217" s="122">
        <v>35</v>
      </c>
      <c r="AI2217" s="122">
        <v>35</v>
      </c>
      <c r="AJ2217" s="123">
        <f t="shared" si="1065"/>
        <v>0</v>
      </c>
      <c r="AK2217" s="124">
        <f t="shared" si="1066"/>
        <v>0</v>
      </c>
      <c r="AL2217" s="28" t="s">
        <v>11032</v>
      </c>
      <c r="AM2217" s="122">
        <v>16</v>
      </c>
      <c r="AN2217" s="122">
        <v>16</v>
      </c>
      <c r="AO2217" s="123">
        <f t="shared" si="1067"/>
        <v>0</v>
      </c>
      <c r="AP2217" s="29">
        <f t="shared" si="1068"/>
        <v>0</v>
      </c>
      <c r="AQ2217" s="28" t="s">
        <v>7333</v>
      </c>
      <c r="AR2217" s="122">
        <v>14</v>
      </c>
      <c r="AS2217" s="122">
        <v>14</v>
      </c>
      <c r="AT2217" s="123">
        <f t="shared" si="1069"/>
        <v>0</v>
      </c>
      <c r="AU2217" s="124">
        <f t="shared" si="1070"/>
        <v>0</v>
      </c>
      <c r="AV2217" s="9" t="s">
        <v>12146</v>
      </c>
      <c r="AX2217" s="129"/>
      <c r="AY2217" s="139"/>
      <c r="AZ2217" s="139"/>
    </row>
    <row r="2218" spans="3:52" ht="50" customHeight="1">
      <c r="C2218" s="52" t="s">
        <v>6318</v>
      </c>
      <c r="D2218" s="130" t="s">
        <v>5099</v>
      </c>
      <c r="E2218" s="131" t="s">
        <v>6379</v>
      </c>
      <c r="F2218" s="132" t="s">
        <v>5100</v>
      </c>
      <c r="G2218" s="125">
        <v>14260.772999999999</v>
      </c>
      <c r="H2218" s="122">
        <v>11556.116</v>
      </c>
      <c r="I2218" s="123">
        <f t="shared" si="1071"/>
        <v>2704.6569999999992</v>
      </c>
      <c r="J2218" s="124">
        <f t="shared" si="1072"/>
        <v>23.404550456225941</v>
      </c>
      <c r="K2218" s="125">
        <v>5866.4030000000002</v>
      </c>
      <c r="L2218" s="122">
        <v>4915.5720000000001</v>
      </c>
      <c r="M2218" s="123">
        <f t="shared" si="1073"/>
        <v>950.83100000000013</v>
      </c>
      <c r="N2218" s="124">
        <f t="shared" si="1074"/>
        <v>19.343242251359559</v>
      </c>
      <c r="O2218" s="125">
        <v>370.82900000000001</v>
      </c>
      <c r="P2218" s="122">
        <v>370.238</v>
      </c>
      <c r="Q2218" s="123">
        <f t="shared" si="1078"/>
        <v>0.59100000000000819</v>
      </c>
      <c r="R2218" s="124">
        <f t="shared" si="1079"/>
        <v>0.15962705070792521</v>
      </c>
      <c r="S2218" s="125">
        <v>8023.5410000000002</v>
      </c>
      <c r="T2218" s="122">
        <v>6270.3059999999996</v>
      </c>
      <c r="U2218" s="123">
        <f t="shared" si="1075"/>
        <v>1753.2350000000006</v>
      </c>
      <c r="V2218" s="124">
        <f t="shared" si="1076"/>
        <v>27.960916102021187</v>
      </c>
      <c r="W2218" s="121" t="s">
        <v>11033</v>
      </c>
      <c r="X2218" s="122">
        <v>2897</v>
      </c>
      <c r="Y2218" s="122">
        <v>2570</v>
      </c>
      <c r="Z2218" s="123">
        <f t="shared" si="1077"/>
        <v>327</v>
      </c>
      <c r="AA2218" s="124">
        <f t="shared" si="1062"/>
        <v>12.72373540856031</v>
      </c>
      <c r="AB2218" s="28" t="s">
        <v>11034</v>
      </c>
      <c r="AC2218" s="122">
        <v>2126</v>
      </c>
      <c r="AD2218" s="122">
        <v>1924</v>
      </c>
      <c r="AE2218" s="123">
        <f t="shared" si="1063"/>
        <v>202</v>
      </c>
      <c r="AF2218" s="29">
        <f t="shared" si="1064"/>
        <v>10.4989604989605</v>
      </c>
      <c r="AG2218" s="28" t="s">
        <v>7349</v>
      </c>
      <c r="AH2218" s="122">
        <v>1666</v>
      </c>
      <c r="AI2218" s="122">
        <v>442</v>
      </c>
      <c r="AJ2218" s="123">
        <f t="shared" si="1065"/>
        <v>1224</v>
      </c>
      <c r="AK2218" s="124">
        <f t="shared" si="1066"/>
        <v>276.92307692307691</v>
      </c>
      <c r="AL2218" s="28" t="s">
        <v>6930</v>
      </c>
      <c r="AM2218" s="122">
        <v>615</v>
      </c>
      <c r="AN2218" s="122">
        <v>614</v>
      </c>
      <c r="AO2218" s="123">
        <f t="shared" si="1067"/>
        <v>1</v>
      </c>
      <c r="AP2218" s="29">
        <f t="shared" si="1068"/>
        <v>0.16286644951140067</v>
      </c>
      <c r="AQ2218" s="28" t="s">
        <v>7336</v>
      </c>
      <c r="AR2218" s="122">
        <v>366</v>
      </c>
      <c r="AS2218" s="122">
        <v>366</v>
      </c>
      <c r="AT2218" s="123">
        <f t="shared" si="1069"/>
        <v>0</v>
      </c>
      <c r="AU2218" s="124">
        <f t="shared" si="1070"/>
        <v>0</v>
      </c>
      <c r="AV2218" s="133" t="s">
        <v>12704</v>
      </c>
      <c r="AX2218" s="129"/>
      <c r="AY2218" s="139"/>
      <c r="AZ2218" s="139"/>
    </row>
    <row r="2219" spans="3:52" ht="50" customHeight="1">
      <c r="C2219" s="52" t="s">
        <v>6318</v>
      </c>
      <c r="D2219" s="130" t="s">
        <v>5101</v>
      </c>
      <c r="E2219" s="131" t="s">
        <v>6379</v>
      </c>
      <c r="F2219" s="132" t="s">
        <v>5102</v>
      </c>
      <c r="G2219" s="125">
        <v>2794.5189999999998</v>
      </c>
      <c r="H2219" s="122">
        <v>2490.1680000000001</v>
      </c>
      <c r="I2219" s="123">
        <f t="shared" si="1071"/>
        <v>304.35099999999966</v>
      </c>
      <c r="J2219" s="124">
        <f t="shared" si="1072"/>
        <v>12.222107102813933</v>
      </c>
      <c r="K2219" s="125">
        <v>1510.0160000000001</v>
      </c>
      <c r="L2219" s="122">
        <v>1468.818</v>
      </c>
      <c r="M2219" s="123">
        <f t="shared" si="1073"/>
        <v>41.198000000000093</v>
      </c>
      <c r="N2219" s="124">
        <f t="shared" si="1074"/>
        <v>2.80484035462529</v>
      </c>
      <c r="O2219" s="125">
        <v>455.07799999999997</v>
      </c>
      <c r="P2219" s="122">
        <v>454.17200000000003</v>
      </c>
      <c r="Q2219" s="123">
        <f t="shared" si="1078"/>
        <v>0.90599999999994907</v>
      </c>
      <c r="R2219" s="124">
        <f t="shared" si="1079"/>
        <v>0.19948389596891686</v>
      </c>
      <c r="S2219" s="125">
        <v>829.42499999999995</v>
      </c>
      <c r="T2219" s="122">
        <v>567.178</v>
      </c>
      <c r="U2219" s="123">
        <f t="shared" si="1075"/>
        <v>262.24699999999996</v>
      </c>
      <c r="V2219" s="124">
        <f t="shared" si="1076"/>
        <v>46.237160115519281</v>
      </c>
      <c r="W2219" s="121" t="s">
        <v>11035</v>
      </c>
      <c r="X2219" s="122">
        <v>189</v>
      </c>
      <c r="Y2219" s="122" t="s">
        <v>11829</v>
      </c>
      <c r="Z2219" s="123">
        <v>189</v>
      </c>
      <c r="AA2219" s="124" t="s">
        <v>6913</v>
      </c>
      <c r="AB2219" s="28" t="s">
        <v>6613</v>
      </c>
      <c r="AC2219" s="122">
        <v>172</v>
      </c>
      <c r="AD2219" s="122">
        <v>172</v>
      </c>
      <c r="AE2219" s="123">
        <f t="shared" si="1063"/>
        <v>0</v>
      </c>
      <c r="AF2219" s="29">
        <f t="shared" si="1064"/>
        <v>0</v>
      </c>
      <c r="AG2219" s="28" t="s">
        <v>9394</v>
      </c>
      <c r="AH2219" s="122">
        <v>162</v>
      </c>
      <c r="AI2219" s="122">
        <v>162</v>
      </c>
      <c r="AJ2219" s="123">
        <f t="shared" si="1065"/>
        <v>0</v>
      </c>
      <c r="AK2219" s="124">
        <f t="shared" si="1066"/>
        <v>0</v>
      </c>
      <c r="AL2219" s="28" t="s">
        <v>11036</v>
      </c>
      <c r="AM2219" s="122">
        <v>119</v>
      </c>
      <c r="AN2219" s="122">
        <v>47</v>
      </c>
      <c r="AO2219" s="123">
        <f t="shared" si="1067"/>
        <v>72</v>
      </c>
      <c r="AP2219" s="29">
        <f t="shared" si="1068"/>
        <v>153.19148936170214</v>
      </c>
      <c r="AQ2219" s="28" t="s">
        <v>6821</v>
      </c>
      <c r="AR2219" s="122">
        <v>103</v>
      </c>
      <c r="AS2219" s="122">
        <v>102</v>
      </c>
      <c r="AT2219" s="123">
        <f t="shared" si="1069"/>
        <v>1</v>
      </c>
      <c r="AU2219" s="124">
        <f t="shared" si="1070"/>
        <v>0.98039215686274506</v>
      </c>
      <c r="AV2219" s="9" t="s">
        <v>12548</v>
      </c>
      <c r="AX2219" s="129"/>
      <c r="AY2219" s="139"/>
      <c r="AZ2219" s="139"/>
    </row>
    <row r="2220" spans="3:52" ht="50" customHeight="1">
      <c r="C2220" s="52" t="s">
        <v>6318</v>
      </c>
      <c r="D2220" s="130" t="s">
        <v>5103</v>
      </c>
      <c r="E2220" s="131" t="s">
        <v>6379</v>
      </c>
      <c r="F2220" s="132" t="s">
        <v>5104</v>
      </c>
      <c r="G2220" s="125">
        <v>1452.9159999999999</v>
      </c>
      <c r="H2220" s="122">
        <v>2118.4290000000001</v>
      </c>
      <c r="I2220" s="123">
        <f t="shared" si="1071"/>
        <v>-665.51300000000015</v>
      </c>
      <c r="J2220" s="124">
        <f t="shared" si="1072"/>
        <v>-31.415402640352834</v>
      </c>
      <c r="K2220" s="125">
        <v>332.8</v>
      </c>
      <c r="L2220" s="122">
        <v>727.8</v>
      </c>
      <c r="M2220" s="123">
        <f t="shared" si="1073"/>
        <v>-394.99999999999994</v>
      </c>
      <c r="N2220" s="124">
        <f t="shared" si="1074"/>
        <v>-54.273151964825495</v>
      </c>
      <c r="O2220" s="125">
        <v>16</v>
      </c>
      <c r="P2220" s="122">
        <v>215</v>
      </c>
      <c r="Q2220" s="123">
        <f t="shared" si="1078"/>
        <v>-199</v>
      </c>
      <c r="R2220" s="124">
        <f t="shared" si="1079"/>
        <v>-92.558139534883722</v>
      </c>
      <c r="S2220" s="125">
        <v>1104.116</v>
      </c>
      <c r="T2220" s="122">
        <v>1175.6289999999999</v>
      </c>
      <c r="U2220" s="123">
        <f t="shared" si="1075"/>
        <v>-71.51299999999992</v>
      </c>
      <c r="V2220" s="124">
        <f t="shared" si="1076"/>
        <v>-6.0829564428914162</v>
      </c>
      <c r="W2220" s="121" t="s">
        <v>11037</v>
      </c>
      <c r="X2220" s="122">
        <v>617</v>
      </c>
      <c r="Y2220" s="122">
        <v>616</v>
      </c>
      <c r="Z2220" s="123">
        <f t="shared" si="1077"/>
        <v>1</v>
      </c>
      <c r="AA2220" s="124">
        <f t="shared" si="1062"/>
        <v>0.16233766233766234</v>
      </c>
      <c r="AB2220" s="28" t="s">
        <v>11038</v>
      </c>
      <c r="AC2220" s="122">
        <v>111</v>
      </c>
      <c r="AD2220" s="122">
        <v>111</v>
      </c>
      <c r="AE2220" s="123">
        <f t="shared" si="1063"/>
        <v>0</v>
      </c>
      <c r="AF2220" s="29">
        <f t="shared" si="1064"/>
        <v>0</v>
      </c>
      <c r="AG2220" s="28" t="s">
        <v>11039</v>
      </c>
      <c r="AH2220" s="122">
        <v>106</v>
      </c>
      <c r="AI2220" s="122">
        <v>126</v>
      </c>
      <c r="AJ2220" s="123">
        <f t="shared" si="1065"/>
        <v>-20</v>
      </c>
      <c r="AK2220" s="124">
        <f t="shared" si="1066"/>
        <v>-15.873015873015872</v>
      </c>
      <c r="AL2220" s="28" t="s">
        <v>11040</v>
      </c>
      <c r="AM2220" s="122">
        <v>80</v>
      </c>
      <c r="AN2220" s="122">
        <v>79</v>
      </c>
      <c r="AO2220" s="123">
        <f t="shared" si="1067"/>
        <v>1</v>
      </c>
      <c r="AP2220" s="29">
        <f t="shared" si="1068"/>
        <v>1.2658227848101267</v>
      </c>
      <c r="AQ2220" s="28" t="s">
        <v>11041</v>
      </c>
      <c r="AR2220" s="122">
        <v>69</v>
      </c>
      <c r="AS2220" s="122">
        <v>69</v>
      </c>
      <c r="AT2220" s="123">
        <f t="shared" si="1069"/>
        <v>0</v>
      </c>
      <c r="AU2220" s="124">
        <f t="shared" si="1070"/>
        <v>0</v>
      </c>
      <c r="AV2220" s="9" t="s">
        <v>12549</v>
      </c>
      <c r="AX2220" s="129"/>
      <c r="AY2220" s="139"/>
      <c r="AZ2220" s="139"/>
    </row>
    <row r="2221" spans="3:52" ht="50" customHeight="1">
      <c r="C2221" s="52" t="s">
        <v>6318</v>
      </c>
      <c r="D2221" s="130" t="s">
        <v>5105</v>
      </c>
      <c r="E2221" s="131" t="s">
        <v>6379</v>
      </c>
      <c r="F2221" s="132" t="s">
        <v>5106</v>
      </c>
      <c r="G2221" s="125">
        <v>2913.1759999999999</v>
      </c>
      <c r="H2221" s="122">
        <v>3297.5439999999999</v>
      </c>
      <c r="I2221" s="123">
        <f t="shared" si="1071"/>
        <v>-384.36799999999994</v>
      </c>
      <c r="J2221" s="124">
        <f t="shared" si="1072"/>
        <v>-11.656190182754193</v>
      </c>
      <c r="K2221" s="125">
        <v>1727.7560000000001</v>
      </c>
      <c r="L2221" s="122">
        <v>2224.1709999999998</v>
      </c>
      <c r="M2221" s="123">
        <f t="shared" si="1073"/>
        <v>-496.41499999999974</v>
      </c>
      <c r="N2221" s="124">
        <f t="shared" si="1074"/>
        <v>-22.319102263270217</v>
      </c>
      <c r="O2221" s="125">
        <v>45.908999999999999</v>
      </c>
      <c r="P2221" s="122">
        <v>45.908999999999999</v>
      </c>
      <c r="Q2221" s="123">
        <f t="shared" si="1078"/>
        <v>0</v>
      </c>
      <c r="R2221" s="124">
        <f t="shared" si="1079"/>
        <v>0</v>
      </c>
      <c r="S2221" s="125">
        <v>1139.511</v>
      </c>
      <c r="T2221" s="122">
        <v>1027.4639999999999</v>
      </c>
      <c r="U2221" s="123">
        <f t="shared" si="1075"/>
        <v>112.04700000000003</v>
      </c>
      <c r="V2221" s="124">
        <f t="shared" si="1076"/>
        <v>10.905199598234102</v>
      </c>
      <c r="W2221" s="121" t="s">
        <v>6988</v>
      </c>
      <c r="X2221" s="122">
        <v>550</v>
      </c>
      <c r="Y2221" s="122">
        <v>550</v>
      </c>
      <c r="Z2221" s="123">
        <f t="shared" si="1077"/>
        <v>0</v>
      </c>
      <c r="AA2221" s="124">
        <f t="shared" si="1062"/>
        <v>0</v>
      </c>
      <c r="AB2221" s="28" t="s">
        <v>8260</v>
      </c>
      <c r="AC2221" s="122">
        <v>240</v>
      </c>
      <c r="AD2221" s="122">
        <v>102</v>
      </c>
      <c r="AE2221" s="123">
        <f t="shared" si="1063"/>
        <v>138</v>
      </c>
      <c r="AF2221" s="29">
        <f t="shared" si="1064"/>
        <v>135.29411764705884</v>
      </c>
      <c r="AG2221" s="28" t="s">
        <v>6466</v>
      </c>
      <c r="AH2221" s="122">
        <v>158</v>
      </c>
      <c r="AI2221" s="122">
        <v>180</v>
      </c>
      <c r="AJ2221" s="123">
        <f t="shared" si="1065"/>
        <v>-22</v>
      </c>
      <c r="AK2221" s="124">
        <f t="shared" si="1066"/>
        <v>-12.222222222222221</v>
      </c>
      <c r="AL2221" s="28" t="s">
        <v>7582</v>
      </c>
      <c r="AM2221" s="122">
        <v>150</v>
      </c>
      <c r="AN2221" s="122">
        <v>157</v>
      </c>
      <c r="AO2221" s="123">
        <f t="shared" si="1067"/>
        <v>-7</v>
      </c>
      <c r="AP2221" s="29">
        <f t="shared" si="1068"/>
        <v>-4.4585987261146496</v>
      </c>
      <c r="AQ2221" s="28" t="s">
        <v>11042</v>
      </c>
      <c r="AR2221" s="122">
        <v>19</v>
      </c>
      <c r="AS2221" s="122">
        <v>15</v>
      </c>
      <c r="AT2221" s="123">
        <f t="shared" si="1069"/>
        <v>4</v>
      </c>
      <c r="AU2221" s="124">
        <f t="shared" si="1070"/>
        <v>26.666666666666668</v>
      </c>
      <c r="AV2221" s="9" t="s">
        <v>12550</v>
      </c>
      <c r="AX2221" s="129"/>
      <c r="AY2221" s="139"/>
      <c r="AZ2221" s="139"/>
    </row>
    <row r="2222" spans="3:52" ht="50" customHeight="1">
      <c r="C2222" s="52" t="s">
        <v>6317</v>
      </c>
      <c r="D2222" s="130" t="s">
        <v>5107</v>
      </c>
      <c r="E2222" s="131" t="s">
        <v>6379</v>
      </c>
      <c r="F2222" s="132" t="s">
        <v>5108</v>
      </c>
      <c r="G2222" s="125">
        <v>9257.2999999999993</v>
      </c>
      <c r="H2222" s="122">
        <v>11356.983</v>
      </c>
      <c r="I2222" s="123">
        <f t="shared" si="1071"/>
        <v>-2099.6830000000009</v>
      </c>
      <c r="J2222" s="124">
        <f t="shared" si="1072"/>
        <v>-18.488035070581692</v>
      </c>
      <c r="K2222" s="125">
        <v>1909.1780000000001</v>
      </c>
      <c r="L2222" s="122">
        <v>2854.8119999999999</v>
      </c>
      <c r="M2222" s="123">
        <f t="shared" si="1073"/>
        <v>-945.63399999999979</v>
      </c>
      <c r="N2222" s="124">
        <f t="shared" si="1074"/>
        <v>-33.124212732747374</v>
      </c>
      <c r="O2222" s="125">
        <v>461.20699999999999</v>
      </c>
      <c r="P2222" s="122">
        <v>461.13299999999998</v>
      </c>
      <c r="Q2222" s="123">
        <f t="shared" si="1078"/>
        <v>7.4000000000012278E-2</v>
      </c>
      <c r="R2222" s="124">
        <f t="shared" si="1079"/>
        <v>1.6047431001470786E-2</v>
      </c>
      <c r="S2222" s="125">
        <v>6886.915</v>
      </c>
      <c r="T2222" s="122">
        <v>8041.0379999999996</v>
      </c>
      <c r="U2222" s="123">
        <f t="shared" si="1075"/>
        <v>-1154.1229999999996</v>
      </c>
      <c r="V2222" s="124">
        <f t="shared" si="1076"/>
        <v>-14.352910656559509</v>
      </c>
      <c r="W2222" s="121" t="s">
        <v>6466</v>
      </c>
      <c r="X2222" s="122">
        <v>5636</v>
      </c>
      <c r="Y2222" s="122">
        <v>5480</v>
      </c>
      <c r="Z2222" s="123">
        <f t="shared" si="1077"/>
        <v>156</v>
      </c>
      <c r="AA2222" s="124">
        <f t="shared" si="1062"/>
        <v>2.8467153284671531</v>
      </c>
      <c r="AB2222" s="28" t="s">
        <v>11043</v>
      </c>
      <c r="AC2222" s="122">
        <v>865</v>
      </c>
      <c r="AD2222" s="122">
        <v>693</v>
      </c>
      <c r="AE2222" s="123">
        <f t="shared" si="1063"/>
        <v>172</v>
      </c>
      <c r="AF2222" s="29">
        <f t="shared" si="1064"/>
        <v>24.819624819624821</v>
      </c>
      <c r="AG2222" s="28" t="s">
        <v>11044</v>
      </c>
      <c r="AH2222" s="122">
        <v>225</v>
      </c>
      <c r="AI2222" s="122">
        <v>222</v>
      </c>
      <c r="AJ2222" s="123">
        <f t="shared" si="1065"/>
        <v>3</v>
      </c>
      <c r="AK2222" s="124">
        <f t="shared" si="1066"/>
        <v>1.3513513513513513</v>
      </c>
      <c r="AL2222" s="28" t="s">
        <v>7471</v>
      </c>
      <c r="AM2222" s="122">
        <v>77</v>
      </c>
      <c r="AN2222" s="122">
        <v>66</v>
      </c>
      <c r="AO2222" s="123">
        <f t="shared" si="1067"/>
        <v>11</v>
      </c>
      <c r="AP2222" s="29">
        <f t="shared" si="1068"/>
        <v>16.666666666666664</v>
      </c>
      <c r="AQ2222" s="28" t="s">
        <v>6988</v>
      </c>
      <c r="AR2222" s="122">
        <v>39</v>
      </c>
      <c r="AS2222" s="122">
        <v>1539</v>
      </c>
      <c r="AT2222" s="123">
        <f t="shared" si="1069"/>
        <v>-1500</v>
      </c>
      <c r="AU2222" s="124">
        <f t="shared" si="1070"/>
        <v>-97.465886939571149</v>
      </c>
      <c r="AV2222" s="9" t="s">
        <v>12551</v>
      </c>
      <c r="AX2222" s="129"/>
      <c r="AY2222" s="139"/>
      <c r="AZ2222" s="139"/>
    </row>
    <row r="2223" spans="3:52" ht="50" customHeight="1">
      <c r="C2223" s="52" t="s">
        <v>6317</v>
      </c>
      <c r="D2223" s="130" t="s">
        <v>5109</v>
      </c>
      <c r="E2223" s="131" t="s">
        <v>6379</v>
      </c>
      <c r="F2223" s="132" t="s">
        <v>5110</v>
      </c>
      <c r="G2223" s="125">
        <v>12036.441000000001</v>
      </c>
      <c r="H2223" s="122">
        <v>10026.602999999999</v>
      </c>
      <c r="I2223" s="123">
        <f t="shared" si="1071"/>
        <v>2009.8380000000016</v>
      </c>
      <c r="J2223" s="124">
        <f t="shared" si="1072"/>
        <v>20.045054142464817</v>
      </c>
      <c r="K2223" s="125">
        <v>2444.2280000000001</v>
      </c>
      <c r="L2223" s="122">
        <v>2456.2280000000001</v>
      </c>
      <c r="M2223" s="123">
        <f t="shared" si="1073"/>
        <v>-12</v>
      </c>
      <c r="N2223" s="124">
        <f t="shared" si="1074"/>
        <v>-0.48855399417317935</v>
      </c>
      <c r="O2223" s="125" t="s">
        <v>11840</v>
      </c>
      <c r="P2223" s="122" t="s">
        <v>11840</v>
      </c>
      <c r="Q2223" s="123" t="s">
        <v>11839</v>
      </c>
      <c r="R2223" s="124" t="s">
        <v>11840</v>
      </c>
      <c r="S2223" s="125">
        <v>9592.2129999999997</v>
      </c>
      <c r="T2223" s="122">
        <v>7570.375</v>
      </c>
      <c r="U2223" s="123">
        <f t="shared" si="1075"/>
        <v>2021.8379999999997</v>
      </c>
      <c r="V2223" s="124">
        <f t="shared" si="1076"/>
        <v>26.707237091953829</v>
      </c>
      <c r="W2223" s="121" t="s">
        <v>6466</v>
      </c>
      <c r="X2223" s="122">
        <v>4514</v>
      </c>
      <c r="Y2223" s="122">
        <v>3374</v>
      </c>
      <c r="Z2223" s="123">
        <f t="shared" si="1077"/>
        <v>1140</v>
      </c>
      <c r="AA2223" s="124">
        <f t="shared" si="1062"/>
        <v>33.787788974510967</v>
      </c>
      <c r="AB2223" s="28" t="s">
        <v>11045</v>
      </c>
      <c r="AC2223" s="122">
        <v>2264</v>
      </c>
      <c r="AD2223" s="122">
        <v>1264</v>
      </c>
      <c r="AE2223" s="123">
        <f t="shared" si="1063"/>
        <v>1000</v>
      </c>
      <c r="AF2223" s="29">
        <f t="shared" si="1064"/>
        <v>79.113924050632917</v>
      </c>
      <c r="AG2223" s="28" t="s">
        <v>11046</v>
      </c>
      <c r="AH2223" s="122">
        <v>1104</v>
      </c>
      <c r="AI2223" s="122">
        <v>1219</v>
      </c>
      <c r="AJ2223" s="123">
        <f t="shared" si="1065"/>
        <v>-115</v>
      </c>
      <c r="AK2223" s="124">
        <f t="shared" si="1066"/>
        <v>-9.433962264150944</v>
      </c>
      <c r="AL2223" s="28" t="s">
        <v>11047</v>
      </c>
      <c r="AM2223" s="122">
        <v>703</v>
      </c>
      <c r="AN2223" s="122">
        <v>701</v>
      </c>
      <c r="AO2223" s="123">
        <f t="shared" si="1067"/>
        <v>2</v>
      </c>
      <c r="AP2223" s="29">
        <f t="shared" si="1068"/>
        <v>0.28530670470756064</v>
      </c>
      <c r="AQ2223" s="28" t="s">
        <v>7491</v>
      </c>
      <c r="AR2223" s="122">
        <v>474</v>
      </c>
      <c r="AS2223" s="122">
        <v>473</v>
      </c>
      <c r="AT2223" s="123">
        <f t="shared" si="1069"/>
        <v>1</v>
      </c>
      <c r="AU2223" s="124">
        <f t="shared" si="1070"/>
        <v>0.21141649048625794</v>
      </c>
      <c r="AV2223" s="9" t="s">
        <v>11975</v>
      </c>
      <c r="AX2223" s="129"/>
      <c r="AY2223" s="139"/>
      <c r="AZ2223" s="139"/>
    </row>
    <row r="2224" spans="3:52" ht="50" customHeight="1">
      <c r="C2224" s="52" t="s">
        <v>6318</v>
      </c>
      <c r="D2224" s="130" t="s">
        <v>5111</v>
      </c>
      <c r="E2224" s="131" t="s">
        <v>6379</v>
      </c>
      <c r="F2224" s="132" t="s">
        <v>5112</v>
      </c>
      <c r="G2224" s="125">
        <v>14879.824000000001</v>
      </c>
      <c r="H2224" s="122">
        <v>15551.014999999999</v>
      </c>
      <c r="I2224" s="123">
        <f t="shared" si="1071"/>
        <v>-671.19099999999889</v>
      </c>
      <c r="J2224" s="124">
        <f t="shared" si="1072"/>
        <v>-4.316059112540235</v>
      </c>
      <c r="K2224" s="125">
        <v>4806.6930000000002</v>
      </c>
      <c r="L2224" s="122">
        <v>5172.0709999999999</v>
      </c>
      <c r="M2224" s="123">
        <f t="shared" si="1073"/>
        <v>-365.3779999999997</v>
      </c>
      <c r="N2224" s="124">
        <f t="shared" si="1074"/>
        <v>-7.0644428508425294</v>
      </c>
      <c r="O2224" s="125">
        <v>529.54700000000003</v>
      </c>
      <c r="P2224" s="122">
        <v>1507.93</v>
      </c>
      <c r="Q2224" s="123">
        <f t="shared" si="1078"/>
        <v>-978.38300000000004</v>
      </c>
      <c r="R2224" s="124">
        <f t="shared" si="1079"/>
        <v>-64.882521071933056</v>
      </c>
      <c r="S2224" s="125">
        <v>9543.5840000000007</v>
      </c>
      <c r="T2224" s="122">
        <v>8871.0139999999992</v>
      </c>
      <c r="U2224" s="123">
        <f t="shared" si="1075"/>
        <v>672.57000000000153</v>
      </c>
      <c r="V2224" s="124">
        <f t="shared" si="1076"/>
        <v>7.5816586469145646</v>
      </c>
      <c r="W2224" s="121" t="s">
        <v>7333</v>
      </c>
      <c r="X2224" s="122">
        <v>6464</v>
      </c>
      <c r="Y2224" s="122">
        <v>6214</v>
      </c>
      <c r="Z2224" s="123">
        <f t="shared" si="1077"/>
        <v>250</v>
      </c>
      <c r="AA2224" s="124">
        <f t="shared" si="1062"/>
        <v>4.023173479240425</v>
      </c>
      <c r="AB2224" s="28" t="s">
        <v>11048</v>
      </c>
      <c r="AC2224" s="122">
        <v>1816</v>
      </c>
      <c r="AD2224" s="122">
        <v>1424</v>
      </c>
      <c r="AE2224" s="123">
        <f t="shared" si="1063"/>
        <v>392</v>
      </c>
      <c r="AF2224" s="29">
        <f t="shared" si="1064"/>
        <v>27.528089887640451</v>
      </c>
      <c r="AG2224" s="28" t="s">
        <v>6467</v>
      </c>
      <c r="AH2224" s="122">
        <v>568</v>
      </c>
      <c r="AI2224" s="122">
        <v>567</v>
      </c>
      <c r="AJ2224" s="123">
        <f t="shared" si="1065"/>
        <v>1</v>
      </c>
      <c r="AK2224" s="124">
        <f t="shared" si="1066"/>
        <v>0.17636684303350969</v>
      </c>
      <c r="AL2224" s="28" t="s">
        <v>7582</v>
      </c>
      <c r="AM2224" s="122">
        <v>282</v>
      </c>
      <c r="AN2224" s="122">
        <v>300</v>
      </c>
      <c r="AO2224" s="123">
        <f t="shared" si="1067"/>
        <v>-18</v>
      </c>
      <c r="AP2224" s="29">
        <f t="shared" si="1068"/>
        <v>-6</v>
      </c>
      <c r="AQ2224" s="28" t="s">
        <v>7330</v>
      </c>
      <c r="AR2224" s="122">
        <v>102</v>
      </c>
      <c r="AS2224" s="122">
        <v>26</v>
      </c>
      <c r="AT2224" s="123">
        <f t="shared" si="1069"/>
        <v>76</v>
      </c>
      <c r="AU2224" s="124">
        <f t="shared" si="1070"/>
        <v>292.30769230769226</v>
      </c>
      <c r="AV2224" s="9" t="s">
        <v>12552</v>
      </c>
      <c r="AX2224" s="129"/>
      <c r="AY2224" s="139"/>
      <c r="AZ2224" s="139"/>
    </row>
    <row r="2225" spans="3:52" ht="50" customHeight="1">
      <c r="C2225" s="52" t="s">
        <v>6318</v>
      </c>
      <c r="D2225" s="130" t="s">
        <v>5113</v>
      </c>
      <c r="E2225" s="131" t="s">
        <v>6379</v>
      </c>
      <c r="F2225" s="132" t="s">
        <v>5114</v>
      </c>
      <c r="G2225" s="125">
        <v>20397.179</v>
      </c>
      <c r="H2225" s="122">
        <v>19458.946</v>
      </c>
      <c r="I2225" s="123">
        <f t="shared" si="1071"/>
        <v>938.23300000000017</v>
      </c>
      <c r="J2225" s="124">
        <f t="shared" si="1072"/>
        <v>4.821602362224553</v>
      </c>
      <c r="K2225" s="125">
        <v>5234.4319999999998</v>
      </c>
      <c r="L2225" s="122">
        <v>5937.8950000000004</v>
      </c>
      <c r="M2225" s="123">
        <f t="shared" si="1073"/>
        <v>-703.46300000000065</v>
      </c>
      <c r="N2225" s="124">
        <f t="shared" si="1074"/>
        <v>-11.847009756824608</v>
      </c>
      <c r="O2225" s="125">
        <v>2951.4</v>
      </c>
      <c r="P2225" s="122">
        <v>2922.2649999999999</v>
      </c>
      <c r="Q2225" s="123">
        <f t="shared" si="1078"/>
        <v>29.135000000000218</v>
      </c>
      <c r="R2225" s="124">
        <f t="shared" si="1079"/>
        <v>0.99700061424957076</v>
      </c>
      <c r="S2225" s="125">
        <v>12211.347</v>
      </c>
      <c r="T2225" s="122">
        <v>10598.786</v>
      </c>
      <c r="U2225" s="123">
        <f t="shared" si="1075"/>
        <v>1612.5609999999997</v>
      </c>
      <c r="V2225" s="124">
        <f t="shared" si="1076"/>
        <v>15.214582122895958</v>
      </c>
      <c r="W2225" s="121" t="s">
        <v>11049</v>
      </c>
      <c r="X2225" s="122">
        <v>6457</v>
      </c>
      <c r="Y2225" s="122">
        <v>6377</v>
      </c>
      <c r="Z2225" s="123">
        <f t="shared" si="1077"/>
        <v>80</v>
      </c>
      <c r="AA2225" s="124">
        <f t="shared" si="1062"/>
        <v>1.254508389524855</v>
      </c>
      <c r="AB2225" s="28" t="s">
        <v>11050</v>
      </c>
      <c r="AC2225" s="122">
        <v>3600</v>
      </c>
      <c r="AD2225" s="122">
        <v>3000</v>
      </c>
      <c r="AE2225" s="123">
        <f t="shared" si="1063"/>
        <v>600</v>
      </c>
      <c r="AF2225" s="29">
        <f t="shared" si="1064"/>
        <v>20</v>
      </c>
      <c r="AG2225" s="28" t="s">
        <v>6993</v>
      </c>
      <c r="AH2225" s="122">
        <v>1125</v>
      </c>
      <c r="AI2225" s="122">
        <v>275</v>
      </c>
      <c r="AJ2225" s="123">
        <f t="shared" si="1065"/>
        <v>850</v>
      </c>
      <c r="AK2225" s="124">
        <f t="shared" si="1066"/>
        <v>309.09090909090907</v>
      </c>
      <c r="AL2225" s="28" t="s">
        <v>11051</v>
      </c>
      <c r="AM2225" s="122">
        <v>500</v>
      </c>
      <c r="AN2225" s="122">
        <v>500</v>
      </c>
      <c r="AO2225" s="123">
        <f t="shared" si="1067"/>
        <v>0</v>
      </c>
      <c r="AP2225" s="29">
        <f t="shared" si="1068"/>
        <v>0</v>
      </c>
      <c r="AQ2225" s="28" t="s">
        <v>11052</v>
      </c>
      <c r="AR2225" s="122">
        <v>426</v>
      </c>
      <c r="AS2225" s="122">
        <v>426</v>
      </c>
      <c r="AT2225" s="123">
        <f t="shared" si="1069"/>
        <v>0</v>
      </c>
      <c r="AU2225" s="124">
        <f t="shared" si="1070"/>
        <v>0</v>
      </c>
      <c r="AV2225" s="9" t="s">
        <v>11976</v>
      </c>
      <c r="AX2225" s="129"/>
      <c r="AY2225" s="139"/>
      <c r="AZ2225" s="139"/>
    </row>
    <row r="2226" spans="3:52" ht="50" customHeight="1">
      <c r="C2226" s="52" t="s">
        <v>6318</v>
      </c>
      <c r="D2226" s="106" t="s">
        <v>5115</v>
      </c>
      <c r="E2226" s="131" t="s">
        <v>6379</v>
      </c>
      <c r="F2226" s="108" t="s">
        <v>5116</v>
      </c>
      <c r="G2226" s="125">
        <v>5020.848</v>
      </c>
      <c r="H2226" s="122">
        <v>4953.6899999999996</v>
      </c>
      <c r="I2226" s="123">
        <f t="shared" si="1071"/>
        <v>67.158000000000357</v>
      </c>
      <c r="J2226" s="124">
        <f t="shared" si="1072"/>
        <v>1.3557166475899858</v>
      </c>
      <c r="K2226" s="125">
        <v>3122.3919999999998</v>
      </c>
      <c r="L2226" s="122">
        <v>2993.634</v>
      </c>
      <c r="M2226" s="123">
        <f t="shared" si="1073"/>
        <v>128.75799999999981</v>
      </c>
      <c r="N2226" s="124">
        <f t="shared" si="1074"/>
        <v>4.3010601830417414</v>
      </c>
      <c r="O2226" s="125">
        <v>99.426000000000002</v>
      </c>
      <c r="P2226" s="122">
        <v>297.93200000000002</v>
      </c>
      <c r="Q2226" s="123">
        <f t="shared" si="1078"/>
        <v>-198.50600000000003</v>
      </c>
      <c r="R2226" s="124">
        <f t="shared" si="1079"/>
        <v>-66.627955372366856</v>
      </c>
      <c r="S2226" s="125">
        <v>1799.03</v>
      </c>
      <c r="T2226" s="122">
        <v>1662.124</v>
      </c>
      <c r="U2226" s="123">
        <f t="shared" si="1075"/>
        <v>136.90599999999995</v>
      </c>
      <c r="V2226" s="124">
        <f t="shared" si="1076"/>
        <v>8.2368102500174434</v>
      </c>
      <c r="W2226" s="121" t="s">
        <v>7333</v>
      </c>
      <c r="X2226" s="122">
        <v>844</v>
      </c>
      <c r="Y2226" s="122">
        <v>747</v>
      </c>
      <c r="Z2226" s="123">
        <f t="shared" si="1077"/>
        <v>97</v>
      </c>
      <c r="AA2226" s="124">
        <f t="shared" si="1062"/>
        <v>12.985274431057563</v>
      </c>
      <c r="AB2226" s="28" t="s">
        <v>6467</v>
      </c>
      <c r="AC2226" s="122">
        <v>473</v>
      </c>
      <c r="AD2226" s="122">
        <v>423</v>
      </c>
      <c r="AE2226" s="123">
        <f t="shared" si="1063"/>
        <v>50</v>
      </c>
      <c r="AF2226" s="29">
        <f t="shared" si="1064"/>
        <v>11.82033096926714</v>
      </c>
      <c r="AG2226" s="28" t="s">
        <v>9260</v>
      </c>
      <c r="AH2226" s="122">
        <v>190</v>
      </c>
      <c r="AI2226" s="122">
        <v>190</v>
      </c>
      <c r="AJ2226" s="123">
        <f t="shared" si="1065"/>
        <v>0</v>
      </c>
      <c r="AK2226" s="124">
        <f t="shared" si="1066"/>
        <v>0</v>
      </c>
      <c r="AL2226" s="28" t="s">
        <v>11053</v>
      </c>
      <c r="AM2226" s="122">
        <v>119</v>
      </c>
      <c r="AN2226" s="122">
        <v>129</v>
      </c>
      <c r="AO2226" s="123">
        <f t="shared" si="1067"/>
        <v>-10</v>
      </c>
      <c r="AP2226" s="29">
        <f t="shared" si="1068"/>
        <v>-7.7519379844961236</v>
      </c>
      <c r="AQ2226" s="28" t="s">
        <v>11054</v>
      </c>
      <c r="AR2226" s="122">
        <v>67</v>
      </c>
      <c r="AS2226" s="122">
        <v>66</v>
      </c>
      <c r="AT2226" s="123">
        <f t="shared" si="1069"/>
        <v>1</v>
      </c>
      <c r="AU2226" s="124">
        <f t="shared" si="1070"/>
        <v>1.5151515151515151</v>
      </c>
      <c r="AV2226" s="9" t="s">
        <v>12553</v>
      </c>
      <c r="AX2226" s="129"/>
      <c r="AY2226" s="139"/>
      <c r="AZ2226" s="139"/>
    </row>
    <row r="2227" spans="3:52" ht="50" customHeight="1">
      <c r="C2227" s="52" t="s">
        <v>6318</v>
      </c>
      <c r="D2227" s="106" t="s">
        <v>5117</v>
      </c>
      <c r="E2227" s="131" t="s">
        <v>6379</v>
      </c>
      <c r="F2227" s="108" t="s">
        <v>5118</v>
      </c>
      <c r="G2227" s="125">
        <v>5308.1139999999996</v>
      </c>
      <c r="H2227" s="122">
        <v>5870.8059999999996</v>
      </c>
      <c r="I2227" s="123">
        <f t="shared" si="1071"/>
        <v>-562.69200000000001</v>
      </c>
      <c r="J2227" s="124">
        <f t="shared" si="1072"/>
        <v>-9.5845783355811793</v>
      </c>
      <c r="K2227" s="125">
        <v>2169.1</v>
      </c>
      <c r="L2227" s="122">
        <v>2573.991</v>
      </c>
      <c r="M2227" s="123">
        <f t="shared" si="1073"/>
        <v>-404.89100000000008</v>
      </c>
      <c r="N2227" s="124">
        <f t="shared" si="1074"/>
        <v>-15.730086080332061</v>
      </c>
      <c r="O2227" s="125">
        <v>41.677999999999997</v>
      </c>
      <c r="P2227" s="122">
        <v>41.637</v>
      </c>
      <c r="Q2227" s="123">
        <f t="shared" si="1078"/>
        <v>4.0999999999996817E-2</v>
      </c>
      <c r="R2227" s="124">
        <f t="shared" si="1079"/>
        <v>9.8470110718824166E-2</v>
      </c>
      <c r="S2227" s="125">
        <v>3097.3359999999998</v>
      </c>
      <c r="T2227" s="122">
        <v>3255.1779999999999</v>
      </c>
      <c r="U2227" s="123">
        <f t="shared" si="1075"/>
        <v>-157.8420000000001</v>
      </c>
      <c r="V2227" s="124">
        <f t="shared" si="1076"/>
        <v>-4.8489514244689573</v>
      </c>
      <c r="W2227" s="121" t="s">
        <v>11055</v>
      </c>
      <c r="X2227" s="122">
        <v>1059</v>
      </c>
      <c r="Y2227" s="122">
        <v>987</v>
      </c>
      <c r="Z2227" s="123">
        <f t="shared" si="1077"/>
        <v>72</v>
      </c>
      <c r="AA2227" s="124">
        <f t="shared" si="1062"/>
        <v>7.2948328267477196</v>
      </c>
      <c r="AB2227" s="28" t="s">
        <v>11056</v>
      </c>
      <c r="AC2227" s="122">
        <v>949</v>
      </c>
      <c r="AD2227" s="122">
        <v>1101</v>
      </c>
      <c r="AE2227" s="123">
        <f t="shared" si="1063"/>
        <v>-152</v>
      </c>
      <c r="AF2227" s="29">
        <f t="shared" si="1064"/>
        <v>-13.805631244323344</v>
      </c>
      <c r="AG2227" s="28" t="s">
        <v>11057</v>
      </c>
      <c r="AH2227" s="122">
        <v>813</v>
      </c>
      <c r="AI2227" s="122">
        <v>812</v>
      </c>
      <c r="AJ2227" s="123">
        <f t="shared" si="1065"/>
        <v>1</v>
      </c>
      <c r="AK2227" s="124">
        <f t="shared" si="1066"/>
        <v>0.12315270935960591</v>
      </c>
      <c r="AL2227" s="28" t="s">
        <v>11058</v>
      </c>
      <c r="AM2227" s="122">
        <v>171</v>
      </c>
      <c r="AN2227" s="122">
        <v>240</v>
      </c>
      <c r="AO2227" s="123">
        <f t="shared" si="1067"/>
        <v>-69</v>
      </c>
      <c r="AP2227" s="29">
        <f t="shared" si="1068"/>
        <v>-28.749999999999996</v>
      </c>
      <c r="AQ2227" s="28" t="s">
        <v>11059</v>
      </c>
      <c r="AR2227" s="122">
        <v>70</v>
      </c>
      <c r="AS2227" s="122">
        <v>75</v>
      </c>
      <c r="AT2227" s="123">
        <f t="shared" si="1069"/>
        <v>-5</v>
      </c>
      <c r="AU2227" s="124">
        <f t="shared" si="1070"/>
        <v>-6.666666666666667</v>
      </c>
      <c r="AV2227" s="9" t="s">
        <v>12554</v>
      </c>
      <c r="AX2227" s="129"/>
      <c r="AY2227" s="139"/>
      <c r="AZ2227" s="139"/>
    </row>
    <row r="2228" spans="3:52" ht="50" customHeight="1">
      <c r="C2228" s="52" t="s">
        <v>6318</v>
      </c>
      <c r="D2228" s="130" t="s">
        <v>5119</v>
      </c>
      <c r="E2228" s="131" t="s">
        <v>6379</v>
      </c>
      <c r="F2228" s="132" t="s">
        <v>5120</v>
      </c>
      <c r="G2228" s="125">
        <v>9732.9770000000008</v>
      </c>
      <c r="H2228" s="122">
        <v>10431.592000000001</v>
      </c>
      <c r="I2228" s="123">
        <f t="shared" si="1071"/>
        <v>-698.61499999999978</v>
      </c>
      <c r="J2228" s="124">
        <f t="shared" si="1072"/>
        <v>-6.6971081691078389</v>
      </c>
      <c r="K2228" s="125">
        <v>2681.9059999999999</v>
      </c>
      <c r="L2228" s="122">
        <v>5879.6419999999998</v>
      </c>
      <c r="M2228" s="123">
        <f t="shared" si="1073"/>
        <v>-3197.7359999999999</v>
      </c>
      <c r="N2228" s="124">
        <f t="shared" si="1074"/>
        <v>-54.386576597690819</v>
      </c>
      <c r="O2228" s="125">
        <v>585.91600000000005</v>
      </c>
      <c r="P2228" s="122">
        <v>575.9</v>
      </c>
      <c r="Q2228" s="123">
        <f t="shared" si="1078"/>
        <v>10.016000000000076</v>
      </c>
      <c r="R2228" s="124">
        <f t="shared" si="1079"/>
        <v>1.7391908317416351</v>
      </c>
      <c r="S2228" s="125">
        <v>6465.1549999999997</v>
      </c>
      <c r="T2228" s="122">
        <v>3976.05</v>
      </c>
      <c r="U2228" s="123">
        <f t="shared" si="1075"/>
        <v>2489.1049999999996</v>
      </c>
      <c r="V2228" s="124">
        <f t="shared" si="1076"/>
        <v>62.602457212560189</v>
      </c>
      <c r="W2228" s="121" t="s">
        <v>7644</v>
      </c>
      <c r="X2228" s="122">
        <v>3300</v>
      </c>
      <c r="Y2228" s="122" t="s">
        <v>11830</v>
      </c>
      <c r="Z2228" s="123">
        <v>3300</v>
      </c>
      <c r="AA2228" s="124" t="s">
        <v>6913</v>
      </c>
      <c r="AB2228" s="28" t="s">
        <v>7346</v>
      </c>
      <c r="AC2228" s="122">
        <v>1779</v>
      </c>
      <c r="AD2228" s="122">
        <v>2193</v>
      </c>
      <c r="AE2228" s="123">
        <f t="shared" si="1063"/>
        <v>-414</v>
      </c>
      <c r="AF2228" s="29">
        <f t="shared" si="1064"/>
        <v>-18.878248974008208</v>
      </c>
      <c r="AG2228" s="28" t="s">
        <v>11060</v>
      </c>
      <c r="AH2228" s="122">
        <v>1107</v>
      </c>
      <c r="AI2228" s="122">
        <v>1565</v>
      </c>
      <c r="AJ2228" s="123">
        <f t="shared" si="1065"/>
        <v>-458</v>
      </c>
      <c r="AK2228" s="124">
        <f t="shared" si="1066"/>
        <v>-29.265175718849839</v>
      </c>
      <c r="AL2228" s="28" t="s">
        <v>7438</v>
      </c>
      <c r="AM2228" s="122">
        <v>200</v>
      </c>
      <c r="AN2228" s="122">
        <v>200</v>
      </c>
      <c r="AO2228" s="123">
        <f t="shared" si="1067"/>
        <v>0</v>
      </c>
      <c r="AP2228" s="29">
        <f t="shared" si="1068"/>
        <v>0</v>
      </c>
      <c r="AQ2228" s="28" t="s">
        <v>7354</v>
      </c>
      <c r="AR2228" s="122">
        <v>79</v>
      </c>
      <c r="AS2228" s="122">
        <v>18</v>
      </c>
      <c r="AT2228" s="123">
        <f t="shared" si="1069"/>
        <v>61</v>
      </c>
      <c r="AU2228" s="124">
        <f t="shared" si="1070"/>
        <v>338.88888888888886</v>
      </c>
      <c r="AV2228" s="9" t="s">
        <v>12555</v>
      </c>
      <c r="AX2228" s="129"/>
      <c r="AY2228" s="139"/>
      <c r="AZ2228" s="139"/>
    </row>
    <row r="2229" spans="3:52" ht="50" customHeight="1">
      <c r="C2229" s="52" t="s">
        <v>6318</v>
      </c>
      <c r="D2229" s="130" t="s">
        <v>5121</v>
      </c>
      <c r="E2229" s="131" t="s">
        <v>6379</v>
      </c>
      <c r="F2229" s="132" t="s">
        <v>5122</v>
      </c>
      <c r="G2229" s="125">
        <v>11572.937</v>
      </c>
      <c r="H2229" s="122">
        <v>11655.434999999999</v>
      </c>
      <c r="I2229" s="123">
        <f t="shared" si="1071"/>
        <v>-82.497999999999593</v>
      </c>
      <c r="J2229" s="124">
        <f t="shared" si="1072"/>
        <v>-0.70780713032160181</v>
      </c>
      <c r="K2229" s="125">
        <v>5183.0860000000002</v>
      </c>
      <c r="L2229" s="122">
        <v>5121.585</v>
      </c>
      <c r="M2229" s="123">
        <f t="shared" si="1073"/>
        <v>61.501000000000204</v>
      </c>
      <c r="N2229" s="124">
        <f t="shared" si="1074"/>
        <v>1.2008196681300847</v>
      </c>
      <c r="O2229" s="125">
        <v>1044.2670000000001</v>
      </c>
      <c r="P2229" s="122">
        <v>1006.061</v>
      </c>
      <c r="Q2229" s="123">
        <f t="shared" si="1078"/>
        <v>38.206000000000017</v>
      </c>
      <c r="R2229" s="124">
        <f t="shared" si="1079"/>
        <v>3.7975828503440661</v>
      </c>
      <c r="S2229" s="125">
        <v>5345.5839999999998</v>
      </c>
      <c r="T2229" s="122">
        <v>5527.7889999999998</v>
      </c>
      <c r="U2229" s="123">
        <f t="shared" si="1075"/>
        <v>-182.20499999999993</v>
      </c>
      <c r="V2229" s="124">
        <f t="shared" si="1076"/>
        <v>-3.2961641625611966</v>
      </c>
      <c r="W2229" s="121" t="s">
        <v>6403</v>
      </c>
      <c r="X2229" s="122">
        <v>1453</v>
      </c>
      <c r="Y2229" s="122">
        <v>1495</v>
      </c>
      <c r="Z2229" s="123">
        <f t="shared" si="1077"/>
        <v>-42</v>
      </c>
      <c r="AA2229" s="124">
        <f t="shared" si="1062"/>
        <v>-2.8093645484949836</v>
      </c>
      <c r="AB2229" s="28" t="s">
        <v>6607</v>
      </c>
      <c r="AC2229" s="122">
        <v>1322</v>
      </c>
      <c r="AD2229" s="122">
        <v>1461</v>
      </c>
      <c r="AE2229" s="123">
        <f t="shared" si="1063"/>
        <v>-139</v>
      </c>
      <c r="AF2229" s="29">
        <f t="shared" si="1064"/>
        <v>-9.5140314852840522</v>
      </c>
      <c r="AG2229" s="28" t="s">
        <v>6388</v>
      </c>
      <c r="AH2229" s="122">
        <v>802</v>
      </c>
      <c r="AI2229" s="122">
        <v>772</v>
      </c>
      <c r="AJ2229" s="123">
        <f t="shared" si="1065"/>
        <v>30</v>
      </c>
      <c r="AK2229" s="124">
        <f t="shared" si="1066"/>
        <v>3.8860103626943006</v>
      </c>
      <c r="AL2229" s="28" t="s">
        <v>6418</v>
      </c>
      <c r="AM2229" s="122">
        <v>548</v>
      </c>
      <c r="AN2229" s="122">
        <v>547</v>
      </c>
      <c r="AO2229" s="123">
        <f t="shared" si="1067"/>
        <v>1</v>
      </c>
      <c r="AP2229" s="29">
        <f t="shared" si="1068"/>
        <v>0.18281535648994515</v>
      </c>
      <c r="AQ2229" s="28" t="s">
        <v>6471</v>
      </c>
      <c r="AR2229" s="122">
        <v>337</v>
      </c>
      <c r="AS2229" s="122">
        <v>385</v>
      </c>
      <c r="AT2229" s="123">
        <f t="shared" si="1069"/>
        <v>-48</v>
      </c>
      <c r="AU2229" s="124">
        <f t="shared" si="1070"/>
        <v>-12.467532467532468</v>
      </c>
      <c r="AV2229" s="9" t="s">
        <v>12556</v>
      </c>
      <c r="AX2229" s="129"/>
      <c r="AY2229" s="139"/>
      <c r="AZ2229" s="139"/>
    </row>
    <row r="2230" spans="3:52" ht="50" customHeight="1">
      <c r="C2230" s="52" t="s">
        <v>6318</v>
      </c>
      <c r="D2230" s="130" t="s">
        <v>5123</v>
      </c>
      <c r="E2230" s="131" t="s">
        <v>6379</v>
      </c>
      <c r="F2230" s="132" t="s">
        <v>5124</v>
      </c>
      <c r="G2230" s="125">
        <v>12486.183999999999</v>
      </c>
      <c r="H2230" s="122">
        <v>12166.025</v>
      </c>
      <c r="I2230" s="123">
        <f t="shared" si="1071"/>
        <v>320.15899999999965</v>
      </c>
      <c r="J2230" s="124">
        <f t="shared" si="1072"/>
        <v>2.6315826245630736</v>
      </c>
      <c r="K2230" s="125">
        <v>3617.66</v>
      </c>
      <c r="L2230" s="122">
        <v>3481.5219999999999</v>
      </c>
      <c r="M2230" s="123">
        <f t="shared" si="1073"/>
        <v>136.13799999999992</v>
      </c>
      <c r="N2230" s="124">
        <f t="shared" si="1074"/>
        <v>3.9103012992593444</v>
      </c>
      <c r="O2230" s="125">
        <v>381.12799999999999</v>
      </c>
      <c r="P2230" s="122">
        <v>380.89400000000001</v>
      </c>
      <c r="Q2230" s="123">
        <f t="shared" si="1078"/>
        <v>0.23399999999998045</v>
      </c>
      <c r="R2230" s="124">
        <f t="shared" si="1079"/>
        <v>6.1434414824066655E-2</v>
      </c>
      <c r="S2230" s="125">
        <v>8487.3960000000006</v>
      </c>
      <c r="T2230" s="122">
        <v>8303.6090000000004</v>
      </c>
      <c r="U2230" s="123">
        <f t="shared" si="1075"/>
        <v>183.78700000000026</v>
      </c>
      <c r="V2230" s="124">
        <f t="shared" si="1076"/>
        <v>2.2133388024412066</v>
      </c>
      <c r="W2230" s="121" t="s">
        <v>7996</v>
      </c>
      <c r="X2230" s="122">
        <v>3246</v>
      </c>
      <c r="Y2230" s="122">
        <v>3200</v>
      </c>
      <c r="Z2230" s="123">
        <f t="shared" si="1077"/>
        <v>46</v>
      </c>
      <c r="AA2230" s="124">
        <f t="shared" si="1062"/>
        <v>1.4375</v>
      </c>
      <c r="AB2230" s="28" t="s">
        <v>6388</v>
      </c>
      <c r="AC2230" s="122">
        <v>1362</v>
      </c>
      <c r="AD2230" s="122">
        <v>1361</v>
      </c>
      <c r="AE2230" s="123">
        <f t="shared" si="1063"/>
        <v>1</v>
      </c>
      <c r="AF2230" s="29">
        <f t="shared" si="1064"/>
        <v>7.3475385745775154E-2</v>
      </c>
      <c r="AG2230" s="28" t="s">
        <v>11061</v>
      </c>
      <c r="AH2230" s="122">
        <v>1328</v>
      </c>
      <c r="AI2230" s="122">
        <v>1334</v>
      </c>
      <c r="AJ2230" s="123">
        <f t="shared" si="1065"/>
        <v>-6</v>
      </c>
      <c r="AK2230" s="124">
        <f t="shared" si="1066"/>
        <v>-0.4497751124437781</v>
      </c>
      <c r="AL2230" s="28" t="s">
        <v>11062</v>
      </c>
      <c r="AM2230" s="122">
        <v>840</v>
      </c>
      <c r="AN2230" s="122">
        <v>858</v>
      </c>
      <c r="AO2230" s="123">
        <f t="shared" si="1067"/>
        <v>-18</v>
      </c>
      <c r="AP2230" s="29">
        <f t="shared" si="1068"/>
        <v>-2.0979020979020979</v>
      </c>
      <c r="AQ2230" s="28" t="s">
        <v>11063</v>
      </c>
      <c r="AR2230" s="122">
        <v>573</v>
      </c>
      <c r="AS2230" s="122">
        <v>636</v>
      </c>
      <c r="AT2230" s="123">
        <f t="shared" si="1069"/>
        <v>-63</v>
      </c>
      <c r="AU2230" s="124">
        <f t="shared" si="1070"/>
        <v>-9.9056603773584904</v>
      </c>
      <c r="AV2230" s="9" t="s">
        <v>12557</v>
      </c>
      <c r="AX2230" s="129"/>
      <c r="AY2230" s="139"/>
      <c r="AZ2230" s="139"/>
    </row>
    <row r="2231" spans="3:52" ht="50" customHeight="1">
      <c r="C2231" s="52" t="s">
        <v>6318</v>
      </c>
      <c r="D2231" s="130" t="s">
        <v>5125</v>
      </c>
      <c r="E2231" s="131" t="s">
        <v>6379</v>
      </c>
      <c r="F2231" s="132" t="s">
        <v>5126</v>
      </c>
      <c r="G2231" s="125">
        <v>13120.132</v>
      </c>
      <c r="H2231" s="122">
        <v>13870.861999999999</v>
      </c>
      <c r="I2231" s="123">
        <f t="shared" si="1071"/>
        <v>-750.72999999999956</v>
      </c>
      <c r="J2231" s="124">
        <f t="shared" si="1072"/>
        <v>-5.4122807940847482</v>
      </c>
      <c r="K2231" s="125">
        <v>3186.3209999999999</v>
      </c>
      <c r="L2231" s="122">
        <v>3716.357</v>
      </c>
      <c r="M2231" s="123">
        <f t="shared" si="1073"/>
        <v>-530.03600000000006</v>
      </c>
      <c r="N2231" s="124">
        <f t="shared" si="1074"/>
        <v>-14.262246603326862</v>
      </c>
      <c r="O2231" s="125">
        <v>2021.127</v>
      </c>
      <c r="P2231" s="122">
        <v>1934.567</v>
      </c>
      <c r="Q2231" s="123">
        <f t="shared" si="1078"/>
        <v>86.559999999999945</v>
      </c>
      <c r="R2231" s="124">
        <f t="shared" si="1079"/>
        <v>4.4743862580101883</v>
      </c>
      <c r="S2231" s="125">
        <v>7912.6840000000002</v>
      </c>
      <c r="T2231" s="122">
        <v>8219.9380000000001</v>
      </c>
      <c r="U2231" s="123">
        <f t="shared" si="1075"/>
        <v>-307.25399999999991</v>
      </c>
      <c r="V2231" s="124">
        <f t="shared" si="1076"/>
        <v>-3.7379114051711815</v>
      </c>
      <c r="W2231" s="121" t="s">
        <v>11064</v>
      </c>
      <c r="X2231" s="122">
        <v>4295</v>
      </c>
      <c r="Y2231" s="122">
        <v>4285</v>
      </c>
      <c r="Z2231" s="123">
        <f t="shared" si="1077"/>
        <v>10</v>
      </c>
      <c r="AA2231" s="124">
        <f t="shared" si="1062"/>
        <v>0.23337222870478411</v>
      </c>
      <c r="AB2231" s="28" t="s">
        <v>11065</v>
      </c>
      <c r="AC2231" s="122">
        <v>2571</v>
      </c>
      <c r="AD2231" s="122">
        <v>2743</v>
      </c>
      <c r="AE2231" s="123">
        <f t="shared" si="1063"/>
        <v>-172</v>
      </c>
      <c r="AF2231" s="29">
        <f t="shared" si="1064"/>
        <v>-6.270506744440393</v>
      </c>
      <c r="AG2231" s="28" t="s">
        <v>11066</v>
      </c>
      <c r="AH2231" s="122">
        <v>451</v>
      </c>
      <c r="AI2231" s="122">
        <v>482</v>
      </c>
      <c r="AJ2231" s="123">
        <f t="shared" si="1065"/>
        <v>-31</v>
      </c>
      <c r="AK2231" s="124">
        <f t="shared" si="1066"/>
        <v>-6.4315352697095429</v>
      </c>
      <c r="AL2231" s="28" t="s">
        <v>11067</v>
      </c>
      <c r="AM2231" s="122">
        <v>157</v>
      </c>
      <c r="AN2231" s="122">
        <v>156</v>
      </c>
      <c r="AO2231" s="123">
        <f t="shared" si="1067"/>
        <v>1</v>
      </c>
      <c r="AP2231" s="29">
        <f t="shared" si="1068"/>
        <v>0.64102564102564097</v>
      </c>
      <c r="AQ2231" s="28" t="s">
        <v>11068</v>
      </c>
      <c r="AR2231" s="122">
        <v>91</v>
      </c>
      <c r="AS2231" s="122">
        <v>91</v>
      </c>
      <c r="AT2231" s="123">
        <f t="shared" si="1069"/>
        <v>0</v>
      </c>
      <c r="AU2231" s="124">
        <f t="shared" si="1070"/>
        <v>0</v>
      </c>
      <c r="AV2231" s="9" t="s">
        <v>11977</v>
      </c>
      <c r="AX2231" s="129"/>
      <c r="AY2231" s="139"/>
      <c r="AZ2231" s="139"/>
    </row>
    <row r="2232" spans="3:52" ht="50" customHeight="1">
      <c r="C2232" s="52" t="s">
        <v>6318</v>
      </c>
      <c r="D2232" s="130" t="s">
        <v>5127</v>
      </c>
      <c r="E2232" s="131" t="s">
        <v>6379</v>
      </c>
      <c r="F2232" s="132" t="s">
        <v>5128</v>
      </c>
      <c r="G2232" s="125">
        <v>16057.439</v>
      </c>
      <c r="H2232" s="122">
        <v>15197.891</v>
      </c>
      <c r="I2232" s="123">
        <f t="shared" si="1071"/>
        <v>859.54800000000068</v>
      </c>
      <c r="J2232" s="124">
        <f t="shared" si="1072"/>
        <v>5.6557057818088099</v>
      </c>
      <c r="K2232" s="125">
        <v>3995.5410000000002</v>
      </c>
      <c r="L2232" s="122">
        <v>4472.6509999999998</v>
      </c>
      <c r="M2232" s="123">
        <f t="shared" si="1073"/>
        <v>-477.10999999999967</v>
      </c>
      <c r="N2232" s="124">
        <f t="shared" si="1074"/>
        <v>-10.667275403334616</v>
      </c>
      <c r="O2232" s="125">
        <v>2380.23</v>
      </c>
      <c r="P2232" s="122">
        <v>1573.5619999999999</v>
      </c>
      <c r="Q2232" s="123">
        <f t="shared" si="1078"/>
        <v>806.66800000000012</v>
      </c>
      <c r="R2232" s="124">
        <f t="shared" si="1079"/>
        <v>51.263820554893933</v>
      </c>
      <c r="S2232" s="125">
        <v>9681.6679999999997</v>
      </c>
      <c r="T2232" s="122">
        <v>9151.6779999999999</v>
      </c>
      <c r="U2232" s="123">
        <f t="shared" si="1075"/>
        <v>529.98999999999978</v>
      </c>
      <c r="V2232" s="124">
        <f t="shared" si="1076"/>
        <v>5.7911784046597772</v>
      </c>
      <c r="W2232" s="121" t="s">
        <v>6466</v>
      </c>
      <c r="X2232" s="122">
        <v>2264</v>
      </c>
      <c r="Y2232" s="122">
        <v>1876</v>
      </c>
      <c r="Z2232" s="123">
        <f t="shared" si="1077"/>
        <v>388</v>
      </c>
      <c r="AA2232" s="124">
        <f t="shared" si="1062"/>
        <v>20.68230277185501</v>
      </c>
      <c r="AB2232" s="28" t="s">
        <v>8937</v>
      </c>
      <c r="AC2232" s="122">
        <v>2158</v>
      </c>
      <c r="AD2232" s="122">
        <v>2148</v>
      </c>
      <c r="AE2232" s="123">
        <f t="shared" si="1063"/>
        <v>10</v>
      </c>
      <c r="AF2232" s="29">
        <f t="shared" si="1064"/>
        <v>0.46554934823091249</v>
      </c>
      <c r="AG2232" s="28" t="s">
        <v>6930</v>
      </c>
      <c r="AH2232" s="122">
        <v>1836</v>
      </c>
      <c r="AI2232" s="122">
        <v>2022</v>
      </c>
      <c r="AJ2232" s="123">
        <f t="shared" si="1065"/>
        <v>-186</v>
      </c>
      <c r="AK2232" s="124">
        <f t="shared" si="1066"/>
        <v>-9.1988130563798212</v>
      </c>
      <c r="AL2232" s="28" t="s">
        <v>11069</v>
      </c>
      <c r="AM2232" s="122">
        <v>1035</v>
      </c>
      <c r="AN2232" s="122">
        <v>733</v>
      </c>
      <c r="AO2232" s="123">
        <f t="shared" si="1067"/>
        <v>302</v>
      </c>
      <c r="AP2232" s="29">
        <f t="shared" si="1068"/>
        <v>41.200545702592088</v>
      </c>
      <c r="AQ2232" s="28" t="s">
        <v>11070</v>
      </c>
      <c r="AR2232" s="122">
        <v>720</v>
      </c>
      <c r="AS2232" s="122">
        <v>710</v>
      </c>
      <c r="AT2232" s="123">
        <f t="shared" si="1069"/>
        <v>10</v>
      </c>
      <c r="AU2232" s="124">
        <f t="shared" si="1070"/>
        <v>1.4084507042253522</v>
      </c>
      <c r="AV2232" s="9" t="s">
        <v>12558</v>
      </c>
      <c r="AX2232" s="129"/>
      <c r="AY2232" s="139"/>
      <c r="AZ2232" s="139"/>
    </row>
    <row r="2233" spans="3:52" ht="50" customHeight="1">
      <c r="C2233" s="52" t="s">
        <v>6318</v>
      </c>
      <c r="D2233" s="130" t="s">
        <v>5129</v>
      </c>
      <c r="E2233" s="131" t="s">
        <v>6379</v>
      </c>
      <c r="F2233" s="132" t="s">
        <v>5130</v>
      </c>
      <c r="G2233" s="125">
        <v>9489.6270000000004</v>
      </c>
      <c r="H2233" s="122">
        <v>9655.27</v>
      </c>
      <c r="I2233" s="123">
        <f t="shared" si="1071"/>
        <v>-165.64300000000003</v>
      </c>
      <c r="J2233" s="124">
        <f t="shared" si="1072"/>
        <v>-1.7155708747658018</v>
      </c>
      <c r="K2233" s="125">
        <v>4955.8040000000001</v>
      </c>
      <c r="L2233" s="122">
        <v>5148.5460000000003</v>
      </c>
      <c r="M2233" s="123">
        <f t="shared" si="1073"/>
        <v>-192.74200000000019</v>
      </c>
      <c r="N2233" s="124">
        <f t="shared" si="1074"/>
        <v>-3.7436200434064331</v>
      </c>
      <c r="O2233" s="125">
        <v>1084.77</v>
      </c>
      <c r="P2233" s="122">
        <v>1034.3510000000001</v>
      </c>
      <c r="Q2233" s="123">
        <f t="shared" si="1078"/>
        <v>50.418999999999869</v>
      </c>
      <c r="R2233" s="124">
        <f t="shared" si="1079"/>
        <v>4.8744575100715197</v>
      </c>
      <c r="S2233" s="125">
        <v>3449.0529999999999</v>
      </c>
      <c r="T2233" s="122">
        <v>3472.373</v>
      </c>
      <c r="U2233" s="123">
        <f t="shared" si="1075"/>
        <v>-23.320000000000164</v>
      </c>
      <c r="V2233" s="124">
        <f t="shared" si="1076"/>
        <v>-0.67158683701319422</v>
      </c>
      <c r="W2233" s="121" t="s">
        <v>7596</v>
      </c>
      <c r="X2233" s="122">
        <v>704</v>
      </c>
      <c r="Y2233" s="122">
        <v>691</v>
      </c>
      <c r="Z2233" s="123">
        <f t="shared" si="1077"/>
        <v>13</v>
      </c>
      <c r="AA2233" s="124">
        <f t="shared" si="1062"/>
        <v>1.8813314037626629</v>
      </c>
      <c r="AB2233" s="28" t="s">
        <v>8937</v>
      </c>
      <c r="AC2233" s="122">
        <v>614</v>
      </c>
      <c r="AD2233" s="122">
        <v>633</v>
      </c>
      <c r="AE2233" s="123">
        <f t="shared" si="1063"/>
        <v>-19</v>
      </c>
      <c r="AF2233" s="29">
        <f t="shared" si="1064"/>
        <v>-3.0015797788309637</v>
      </c>
      <c r="AG2233" s="28" t="s">
        <v>7582</v>
      </c>
      <c r="AH2233" s="122">
        <v>428</v>
      </c>
      <c r="AI2233" s="122">
        <v>428</v>
      </c>
      <c r="AJ2233" s="123">
        <f t="shared" si="1065"/>
        <v>0</v>
      </c>
      <c r="AK2233" s="124">
        <f t="shared" si="1066"/>
        <v>0</v>
      </c>
      <c r="AL2233" s="28" t="s">
        <v>7597</v>
      </c>
      <c r="AM2233" s="122">
        <v>416</v>
      </c>
      <c r="AN2233" s="122">
        <v>416</v>
      </c>
      <c r="AO2233" s="123">
        <f t="shared" si="1067"/>
        <v>0</v>
      </c>
      <c r="AP2233" s="29">
        <f t="shared" si="1068"/>
        <v>0</v>
      </c>
      <c r="AQ2233" s="28" t="s">
        <v>8851</v>
      </c>
      <c r="AR2233" s="122">
        <v>414</v>
      </c>
      <c r="AS2233" s="122">
        <v>458</v>
      </c>
      <c r="AT2233" s="123">
        <f t="shared" si="1069"/>
        <v>-44</v>
      </c>
      <c r="AU2233" s="124">
        <f t="shared" si="1070"/>
        <v>-9.606986899563319</v>
      </c>
      <c r="AV2233" s="9" t="s">
        <v>11978</v>
      </c>
      <c r="AX2233" s="129"/>
      <c r="AY2233" s="139"/>
      <c r="AZ2233" s="139"/>
    </row>
    <row r="2234" spans="3:52" ht="50" customHeight="1">
      <c r="C2234" s="52" t="s">
        <v>6318</v>
      </c>
      <c r="D2234" s="130" t="s">
        <v>5131</v>
      </c>
      <c r="E2234" s="131" t="s">
        <v>6379</v>
      </c>
      <c r="F2234" s="132" t="s">
        <v>5132</v>
      </c>
      <c r="G2234" s="125">
        <v>10438.781000000001</v>
      </c>
      <c r="H2234" s="122">
        <v>9856.0470000000005</v>
      </c>
      <c r="I2234" s="123">
        <f t="shared" si="1071"/>
        <v>582.73400000000038</v>
      </c>
      <c r="J2234" s="124">
        <f t="shared" si="1072"/>
        <v>5.9124515132689641</v>
      </c>
      <c r="K2234" s="125">
        <v>5869.0810000000001</v>
      </c>
      <c r="L2234" s="122">
        <v>5308.3860000000004</v>
      </c>
      <c r="M2234" s="123">
        <f t="shared" si="1073"/>
        <v>560.69499999999971</v>
      </c>
      <c r="N2234" s="124">
        <f t="shared" si="1074"/>
        <v>10.562438375807631</v>
      </c>
      <c r="O2234" s="125">
        <v>285.90199999999999</v>
      </c>
      <c r="P2234" s="122">
        <v>276.02300000000002</v>
      </c>
      <c r="Q2234" s="123">
        <f t="shared" si="1078"/>
        <v>9.8789999999999623</v>
      </c>
      <c r="R2234" s="124">
        <f t="shared" si="1079"/>
        <v>3.5790495719559461</v>
      </c>
      <c r="S2234" s="125">
        <v>4283.7979999999998</v>
      </c>
      <c r="T2234" s="122">
        <v>4271.6379999999999</v>
      </c>
      <c r="U2234" s="123">
        <f t="shared" si="1075"/>
        <v>12.159999999999854</v>
      </c>
      <c r="V2234" s="124">
        <f t="shared" si="1076"/>
        <v>0.28466831693134703</v>
      </c>
      <c r="W2234" s="121" t="s">
        <v>11071</v>
      </c>
      <c r="X2234" s="122">
        <v>3686</v>
      </c>
      <c r="Y2234" s="122">
        <v>3682</v>
      </c>
      <c r="Z2234" s="123">
        <f t="shared" si="1077"/>
        <v>4</v>
      </c>
      <c r="AA2234" s="124">
        <f t="shared" si="1062"/>
        <v>0.10863661053775121</v>
      </c>
      <c r="AB2234" s="28" t="s">
        <v>7330</v>
      </c>
      <c r="AC2234" s="122">
        <v>458</v>
      </c>
      <c r="AD2234" s="122">
        <v>456</v>
      </c>
      <c r="AE2234" s="123">
        <f t="shared" si="1063"/>
        <v>2</v>
      </c>
      <c r="AF2234" s="29">
        <f t="shared" si="1064"/>
        <v>0.43859649122807015</v>
      </c>
      <c r="AG2234" s="28" t="s">
        <v>7482</v>
      </c>
      <c r="AH2234" s="122">
        <v>47</v>
      </c>
      <c r="AI2234" s="122">
        <v>46</v>
      </c>
      <c r="AJ2234" s="123">
        <f t="shared" si="1065"/>
        <v>1</v>
      </c>
      <c r="AK2234" s="124">
        <f t="shared" si="1066"/>
        <v>2.1739130434782608</v>
      </c>
      <c r="AL2234" s="28" t="s">
        <v>11072</v>
      </c>
      <c r="AM2234" s="122">
        <v>31</v>
      </c>
      <c r="AN2234" s="122">
        <v>17</v>
      </c>
      <c r="AO2234" s="123">
        <f t="shared" si="1067"/>
        <v>14</v>
      </c>
      <c r="AP2234" s="29">
        <f t="shared" si="1068"/>
        <v>82.35294117647058</v>
      </c>
      <c r="AQ2234" s="28" t="s">
        <v>11073</v>
      </c>
      <c r="AR2234" s="122">
        <v>29</v>
      </c>
      <c r="AS2234" s="122">
        <v>35</v>
      </c>
      <c r="AT2234" s="123">
        <f t="shared" si="1069"/>
        <v>-6</v>
      </c>
      <c r="AU2234" s="124">
        <f t="shared" si="1070"/>
        <v>-17.142857142857142</v>
      </c>
      <c r="AV2234" s="9" t="s">
        <v>11979</v>
      </c>
      <c r="AX2234" s="129"/>
      <c r="AY2234" s="139"/>
      <c r="AZ2234" s="139"/>
    </row>
    <row r="2235" spans="3:52" ht="50" customHeight="1">
      <c r="C2235" s="52" t="s">
        <v>6318</v>
      </c>
      <c r="D2235" s="130" t="s">
        <v>6287</v>
      </c>
      <c r="E2235" s="131" t="s">
        <v>6379</v>
      </c>
      <c r="F2235" s="132" t="s">
        <v>6288</v>
      </c>
      <c r="G2235" s="125">
        <v>8586.5450000000001</v>
      </c>
      <c r="H2235" s="122">
        <v>9928.857</v>
      </c>
      <c r="I2235" s="123">
        <f t="shared" si="1071"/>
        <v>-1342.3119999999999</v>
      </c>
      <c r="J2235" s="124">
        <f t="shared" si="1072"/>
        <v>-13.519300358540765</v>
      </c>
      <c r="K2235" s="125">
        <v>1645.84</v>
      </c>
      <c r="L2235" s="122">
        <v>1575.9780000000001</v>
      </c>
      <c r="M2235" s="123">
        <f t="shared" si="1073"/>
        <v>69.861999999999853</v>
      </c>
      <c r="N2235" s="124">
        <f t="shared" si="1074"/>
        <v>4.4329299013057195</v>
      </c>
      <c r="O2235" s="125">
        <v>1693.818</v>
      </c>
      <c r="P2235" s="122">
        <v>1880.431</v>
      </c>
      <c r="Q2235" s="123">
        <f t="shared" si="1078"/>
        <v>-186.61300000000006</v>
      </c>
      <c r="R2235" s="124">
        <f t="shared" si="1079"/>
        <v>-9.9239482863237232</v>
      </c>
      <c r="S2235" s="125">
        <v>5246.8869999999997</v>
      </c>
      <c r="T2235" s="122">
        <v>6472.4480000000003</v>
      </c>
      <c r="U2235" s="123">
        <f t="shared" si="1075"/>
        <v>-1225.5610000000006</v>
      </c>
      <c r="V2235" s="124">
        <f t="shared" si="1076"/>
        <v>-18.93504590535143</v>
      </c>
      <c r="W2235" s="121" t="s">
        <v>6403</v>
      </c>
      <c r="X2235" s="122">
        <v>1680</v>
      </c>
      <c r="Y2235" s="122">
        <v>2301</v>
      </c>
      <c r="Z2235" s="123">
        <f t="shared" si="1077"/>
        <v>-621</v>
      </c>
      <c r="AA2235" s="124">
        <f t="shared" si="1062"/>
        <v>-26.988265971316817</v>
      </c>
      <c r="AB2235" s="28" t="s">
        <v>11074</v>
      </c>
      <c r="AC2235" s="122">
        <v>1481</v>
      </c>
      <c r="AD2235" s="122">
        <v>1493</v>
      </c>
      <c r="AE2235" s="123">
        <f t="shared" si="1063"/>
        <v>-12</v>
      </c>
      <c r="AF2235" s="29">
        <f t="shared" si="1064"/>
        <v>-0.80375083724045537</v>
      </c>
      <c r="AG2235" s="28" t="s">
        <v>11075</v>
      </c>
      <c r="AH2235" s="122">
        <v>530</v>
      </c>
      <c r="AI2235" s="122">
        <v>610</v>
      </c>
      <c r="AJ2235" s="123">
        <f t="shared" si="1065"/>
        <v>-80</v>
      </c>
      <c r="AK2235" s="124">
        <f t="shared" si="1066"/>
        <v>-13.114754098360656</v>
      </c>
      <c r="AL2235" s="28" t="s">
        <v>11076</v>
      </c>
      <c r="AM2235" s="122">
        <v>503</v>
      </c>
      <c r="AN2235" s="122">
        <v>334</v>
      </c>
      <c r="AO2235" s="123">
        <f t="shared" si="1067"/>
        <v>169</v>
      </c>
      <c r="AP2235" s="29">
        <f t="shared" si="1068"/>
        <v>50.598802395209589</v>
      </c>
      <c r="AQ2235" s="28" t="s">
        <v>6723</v>
      </c>
      <c r="AR2235" s="122">
        <v>467</v>
      </c>
      <c r="AS2235" s="122">
        <v>549</v>
      </c>
      <c r="AT2235" s="123">
        <f t="shared" si="1069"/>
        <v>-82</v>
      </c>
      <c r="AU2235" s="124">
        <f t="shared" si="1070"/>
        <v>-14.93624772313297</v>
      </c>
      <c r="AV2235" s="9" t="s">
        <v>12559</v>
      </c>
      <c r="AX2235" s="129"/>
      <c r="AY2235" s="139"/>
      <c r="AZ2235" s="139"/>
    </row>
    <row r="2236" spans="3:52" ht="50" customHeight="1">
      <c r="C2236" s="52" t="s">
        <v>6319</v>
      </c>
      <c r="D2236" s="130" t="s">
        <v>5133</v>
      </c>
      <c r="E2236" s="131" t="s">
        <v>6379</v>
      </c>
      <c r="F2236" s="132" t="s">
        <v>5134</v>
      </c>
      <c r="G2236" s="125">
        <v>1869.6959999999999</v>
      </c>
      <c r="H2236" s="122">
        <v>1590.394</v>
      </c>
      <c r="I2236" s="123">
        <f t="shared" si="1071"/>
        <v>279.30199999999991</v>
      </c>
      <c r="J2236" s="124">
        <f t="shared" si="1072"/>
        <v>17.561811727156911</v>
      </c>
      <c r="K2236" s="125">
        <v>1454.3309999999999</v>
      </c>
      <c r="L2236" s="122">
        <v>1450.556</v>
      </c>
      <c r="M2236" s="123">
        <f t="shared" si="1073"/>
        <v>3.7749999999998636</v>
      </c>
      <c r="N2236" s="124">
        <f t="shared" si="1074"/>
        <v>0.26024503707542923</v>
      </c>
      <c r="O2236" s="125" t="s">
        <v>11840</v>
      </c>
      <c r="P2236" s="122" t="s">
        <v>11840</v>
      </c>
      <c r="Q2236" s="123" t="s">
        <v>11839</v>
      </c>
      <c r="R2236" s="124" t="s">
        <v>11840</v>
      </c>
      <c r="S2236" s="125">
        <v>415.36500000000001</v>
      </c>
      <c r="T2236" s="122">
        <v>139.83799999999999</v>
      </c>
      <c r="U2236" s="123">
        <f t="shared" si="1075"/>
        <v>275.52700000000004</v>
      </c>
      <c r="V2236" s="124">
        <f t="shared" si="1076"/>
        <v>197.0329953231597</v>
      </c>
      <c r="W2236" s="121" t="s">
        <v>11077</v>
      </c>
      <c r="X2236" s="122">
        <v>365</v>
      </c>
      <c r="Y2236" s="122">
        <v>100</v>
      </c>
      <c r="Z2236" s="123">
        <f t="shared" si="1077"/>
        <v>265</v>
      </c>
      <c r="AA2236" s="124">
        <f t="shared" si="1062"/>
        <v>265</v>
      </c>
      <c r="AB2236" s="28" t="s">
        <v>11078</v>
      </c>
      <c r="AC2236" s="122">
        <v>32.003999999999998</v>
      </c>
      <c r="AD2236" s="122">
        <v>20</v>
      </c>
      <c r="AE2236" s="123">
        <f t="shared" si="1063"/>
        <v>12.003999999999998</v>
      </c>
      <c r="AF2236" s="29">
        <f t="shared" si="1064"/>
        <v>60.019999999999982</v>
      </c>
      <c r="AG2236" s="28" t="s">
        <v>11079</v>
      </c>
      <c r="AH2236" s="122">
        <v>17.719000000000001</v>
      </c>
      <c r="AI2236" s="122">
        <v>20</v>
      </c>
      <c r="AJ2236" s="123">
        <f t="shared" si="1065"/>
        <v>-2.2809999999999988</v>
      </c>
      <c r="AK2236" s="124">
        <f t="shared" si="1066"/>
        <v>-11.404999999999994</v>
      </c>
      <c r="AL2236" s="28" t="s">
        <v>6421</v>
      </c>
      <c r="AM2236" s="122" t="s">
        <v>6421</v>
      </c>
      <c r="AN2236" s="122" t="s">
        <v>6421</v>
      </c>
      <c r="AO2236" s="123" t="s">
        <v>6421</v>
      </c>
      <c r="AP2236" s="29" t="s">
        <v>6421</v>
      </c>
      <c r="AQ2236" s="28" t="s">
        <v>6421</v>
      </c>
      <c r="AR2236" s="122" t="s">
        <v>6421</v>
      </c>
      <c r="AS2236" s="122" t="s">
        <v>6421</v>
      </c>
      <c r="AT2236" s="123" t="s">
        <v>6421</v>
      </c>
      <c r="AU2236" s="124" t="s">
        <v>6421</v>
      </c>
      <c r="AV2236" s="9" t="s">
        <v>12560</v>
      </c>
      <c r="AX2236" s="129"/>
      <c r="AY2236" s="139"/>
      <c r="AZ2236" s="139"/>
    </row>
    <row r="2237" spans="3:52" ht="50" customHeight="1">
      <c r="C2237" s="52" t="s">
        <v>6319</v>
      </c>
      <c r="D2237" s="130" t="s">
        <v>5135</v>
      </c>
      <c r="E2237" s="131" t="s">
        <v>6379</v>
      </c>
      <c r="F2237" s="132" t="s">
        <v>5136</v>
      </c>
      <c r="G2237" s="125">
        <v>1896.6949999999999</v>
      </c>
      <c r="H2237" s="122">
        <v>1889.098</v>
      </c>
      <c r="I2237" s="123">
        <f t="shared" si="1071"/>
        <v>7.59699999999998</v>
      </c>
      <c r="J2237" s="124">
        <f t="shared" si="1072"/>
        <v>0.40214959732104844</v>
      </c>
      <c r="K2237" s="125">
        <v>535.89800000000002</v>
      </c>
      <c r="L2237" s="122">
        <v>533.75199999999995</v>
      </c>
      <c r="M2237" s="123">
        <f t="shared" si="1073"/>
        <v>2.1460000000000719</v>
      </c>
      <c r="N2237" s="124">
        <f t="shared" si="1074"/>
        <v>0.40205938338405706</v>
      </c>
      <c r="O2237" s="125">
        <v>619.88900000000001</v>
      </c>
      <c r="P2237" s="122">
        <v>617.40599999999995</v>
      </c>
      <c r="Q2237" s="123">
        <f t="shared" si="1078"/>
        <v>2.4830000000000609</v>
      </c>
      <c r="R2237" s="124">
        <f t="shared" si="1079"/>
        <v>0.402166483642864</v>
      </c>
      <c r="S2237" s="125">
        <v>740.90800000000002</v>
      </c>
      <c r="T2237" s="122">
        <v>737.94</v>
      </c>
      <c r="U2237" s="123">
        <f t="shared" si="1075"/>
        <v>2.9679999999999609</v>
      </c>
      <c r="V2237" s="124">
        <f t="shared" si="1076"/>
        <v>0.40220072092581516</v>
      </c>
      <c r="W2237" s="121" t="s">
        <v>6466</v>
      </c>
      <c r="X2237" s="122">
        <v>741</v>
      </c>
      <c r="Y2237" s="122">
        <v>738</v>
      </c>
      <c r="Z2237" s="123">
        <f t="shared" si="1077"/>
        <v>3</v>
      </c>
      <c r="AA2237" s="124">
        <f t="shared" si="1062"/>
        <v>0.40650406504065045</v>
      </c>
      <c r="AB2237" s="28" t="s">
        <v>6421</v>
      </c>
      <c r="AC2237" s="122" t="s">
        <v>6421</v>
      </c>
      <c r="AD2237" s="122" t="s">
        <v>6421</v>
      </c>
      <c r="AE2237" s="123" t="s">
        <v>6421</v>
      </c>
      <c r="AF2237" s="29" t="s">
        <v>6421</v>
      </c>
      <c r="AG2237" s="28" t="s">
        <v>6421</v>
      </c>
      <c r="AH2237" s="122" t="s">
        <v>6421</v>
      </c>
      <c r="AI2237" s="122" t="s">
        <v>6421</v>
      </c>
      <c r="AJ2237" s="123" t="s">
        <v>6421</v>
      </c>
      <c r="AK2237" s="29" t="s">
        <v>6421</v>
      </c>
      <c r="AL2237" s="28" t="s">
        <v>6421</v>
      </c>
      <c r="AM2237" s="122" t="s">
        <v>6421</v>
      </c>
      <c r="AN2237" s="122" t="s">
        <v>6421</v>
      </c>
      <c r="AO2237" s="123" t="s">
        <v>6421</v>
      </c>
      <c r="AP2237" s="29" t="s">
        <v>6421</v>
      </c>
      <c r="AQ2237" s="28" t="s">
        <v>6421</v>
      </c>
      <c r="AR2237" s="122" t="s">
        <v>6421</v>
      </c>
      <c r="AS2237" s="122" t="s">
        <v>6421</v>
      </c>
      <c r="AT2237" s="123" t="s">
        <v>6421</v>
      </c>
      <c r="AU2237" s="29" t="s">
        <v>6421</v>
      </c>
      <c r="AV2237" s="9" t="s">
        <v>12561</v>
      </c>
      <c r="AX2237" s="129"/>
      <c r="AY2237" s="139"/>
      <c r="AZ2237" s="139"/>
    </row>
    <row r="2238" spans="3:52" ht="50" customHeight="1">
      <c r="C2238" s="52" t="s">
        <v>6319</v>
      </c>
      <c r="D2238" s="130" t="s">
        <v>5137</v>
      </c>
      <c r="E2238" s="131" t="s">
        <v>6379</v>
      </c>
      <c r="F2238" s="132" t="s">
        <v>5138</v>
      </c>
      <c r="G2238" s="125">
        <v>5787.9920000000002</v>
      </c>
      <c r="H2238" s="122">
        <v>5368.0119999999997</v>
      </c>
      <c r="I2238" s="123">
        <f t="shared" si="1071"/>
        <v>419.98000000000047</v>
      </c>
      <c r="J2238" s="124">
        <f t="shared" si="1072"/>
        <v>7.823753002042479</v>
      </c>
      <c r="K2238" s="125">
        <v>3697.4859999999999</v>
      </c>
      <c r="L2238" s="122">
        <v>3309.5239999999999</v>
      </c>
      <c r="M2238" s="123">
        <f t="shared" si="1073"/>
        <v>387.96199999999999</v>
      </c>
      <c r="N2238" s="124">
        <f t="shared" si="1074"/>
        <v>11.722592131073835</v>
      </c>
      <c r="O2238" s="125">
        <v>477.30200000000002</v>
      </c>
      <c r="P2238" s="122">
        <v>477.30200000000002</v>
      </c>
      <c r="Q2238" s="123">
        <f t="shared" si="1078"/>
        <v>0</v>
      </c>
      <c r="R2238" s="124">
        <f t="shared" si="1079"/>
        <v>0</v>
      </c>
      <c r="S2238" s="125">
        <v>1613.204</v>
      </c>
      <c r="T2238" s="122">
        <v>1581.1859999999999</v>
      </c>
      <c r="U2238" s="123">
        <f t="shared" si="1075"/>
        <v>32.018000000000029</v>
      </c>
      <c r="V2238" s="124">
        <f t="shared" si="1076"/>
        <v>2.0249357128130421</v>
      </c>
      <c r="W2238" s="121" t="s">
        <v>11080</v>
      </c>
      <c r="X2238" s="122">
        <v>456</v>
      </c>
      <c r="Y2238" s="122">
        <v>402</v>
      </c>
      <c r="Z2238" s="123">
        <f t="shared" si="1077"/>
        <v>54</v>
      </c>
      <c r="AA2238" s="124">
        <f t="shared" si="1062"/>
        <v>13.432835820895523</v>
      </c>
      <c r="AB2238" s="28" t="s">
        <v>11081</v>
      </c>
      <c r="AC2238" s="122">
        <v>271</v>
      </c>
      <c r="AD2238" s="122">
        <v>271</v>
      </c>
      <c r="AE2238" s="123">
        <f t="shared" si="1063"/>
        <v>0</v>
      </c>
      <c r="AF2238" s="29">
        <f t="shared" si="1064"/>
        <v>0</v>
      </c>
      <c r="AG2238" s="28" t="s">
        <v>8333</v>
      </c>
      <c r="AH2238" s="122">
        <v>203</v>
      </c>
      <c r="AI2238" s="122">
        <v>203</v>
      </c>
      <c r="AJ2238" s="123">
        <f t="shared" si="1065"/>
        <v>0</v>
      </c>
      <c r="AK2238" s="124">
        <f t="shared" si="1066"/>
        <v>0</v>
      </c>
      <c r="AL2238" s="28" t="s">
        <v>11082</v>
      </c>
      <c r="AM2238" s="122">
        <v>200</v>
      </c>
      <c r="AN2238" s="122">
        <v>200</v>
      </c>
      <c r="AO2238" s="123">
        <f t="shared" si="1067"/>
        <v>0</v>
      </c>
      <c r="AP2238" s="29">
        <f t="shared" si="1068"/>
        <v>0</v>
      </c>
      <c r="AQ2238" s="28" t="s">
        <v>6930</v>
      </c>
      <c r="AR2238" s="122">
        <v>171</v>
      </c>
      <c r="AS2238" s="122">
        <v>171</v>
      </c>
      <c r="AT2238" s="123">
        <f t="shared" si="1069"/>
        <v>0</v>
      </c>
      <c r="AU2238" s="124">
        <f t="shared" si="1070"/>
        <v>0</v>
      </c>
      <c r="AV2238" s="9" t="s">
        <v>12562</v>
      </c>
      <c r="AX2238" s="129"/>
      <c r="AY2238" s="139"/>
      <c r="AZ2238" s="139"/>
    </row>
    <row r="2239" spans="3:52" ht="50" customHeight="1">
      <c r="C2239" s="52" t="s">
        <v>6319</v>
      </c>
      <c r="D2239" s="130" t="s">
        <v>5139</v>
      </c>
      <c r="E2239" s="131" t="s">
        <v>6379</v>
      </c>
      <c r="F2239" s="132" t="s">
        <v>5140</v>
      </c>
      <c r="G2239" s="125">
        <v>2950.8330000000001</v>
      </c>
      <c r="H2239" s="122">
        <v>2738.0169999999998</v>
      </c>
      <c r="I2239" s="123">
        <f t="shared" si="1071"/>
        <v>212.81600000000026</v>
      </c>
      <c r="J2239" s="124">
        <f t="shared" si="1072"/>
        <v>7.7726325293086305</v>
      </c>
      <c r="K2239" s="125">
        <v>2534.788</v>
      </c>
      <c r="L2239" s="122">
        <v>2322.4180000000001</v>
      </c>
      <c r="M2239" s="123">
        <f t="shared" si="1073"/>
        <v>212.36999999999989</v>
      </c>
      <c r="N2239" s="124">
        <f t="shared" si="1074"/>
        <v>9.1443486917514356</v>
      </c>
      <c r="O2239" s="125">
        <v>283.91399999999999</v>
      </c>
      <c r="P2239" s="122">
        <v>283.63</v>
      </c>
      <c r="Q2239" s="123">
        <f t="shared" si="1078"/>
        <v>0.28399999999999181</v>
      </c>
      <c r="R2239" s="124">
        <f t="shared" si="1079"/>
        <v>0.10013045164474554</v>
      </c>
      <c r="S2239" s="125">
        <v>132.131</v>
      </c>
      <c r="T2239" s="122">
        <v>131.96899999999999</v>
      </c>
      <c r="U2239" s="123">
        <f t="shared" si="1075"/>
        <v>0.16200000000000614</v>
      </c>
      <c r="V2239" s="124">
        <f t="shared" si="1076"/>
        <v>0.12275610181179381</v>
      </c>
      <c r="W2239" s="121" t="s">
        <v>11083</v>
      </c>
      <c r="X2239" s="122">
        <v>112</v>
      </c>
      <c r="Y2239" s="122">
        <v>112</v>
      </c>
      <c r="Z2239" s="123">
        <f t="shared" si="1077"/>
        <v>0</v>
      </c>
      <c r="AA2239" s="124">
        <f t="shared" si="1062"/>
        <v>0</v>
      </c>
      <c r="AB2239" s="28" t="s">
        <v>11084</v>
      </c>
      <c r="AC2239" s="122">
        <v>20</v>
      </c>
      <c r="AD2239" s="122">
        <v>20</v>
      </c>
      <c r="AE2239" s="123">
        <f t="shared" si="1063"/>
        <v>0</v>
      </c>
      <c r="AF2239" s="29">
        <f t="shared" si="1064"/>
        <v>0</v>
      </c>
      <c r="AG2239" s="122" t="s">
        <v>6421</v>
      </c>
      <c r="AH2239" s="122" t="s">
        <v>6421</v>
      </c>
      <c r="AI2239" s="122" t="s">
        <v>6421</v>
      </c>
      <c r="AJ2239" s="122" t="s">
        <v>6421</v>
      </c>
      <c r="AK2239" s="122" t="s">
        <v>6421</v>
      </c>
      <c r="AL2239" s="28" t="s">
        <v>6421</v>
      </c>
      <c r="AM2239" s="122" t="s">
        <v>6421</v>
      </c>
      <c r="AN2239" s="122" t="s">
        <v>6421</v>
      </c>
      <c r="AO2239" s="123" t="s">
        <v>6421</v>
      </c>
      <c r="AP2239" s="29" t="s">
        <v>6421</v>
      </c>
      <c r="AQ2239" s="28" t="s">
        <v>6421</v>
      </c>
      <c r="AR2239" s="122" t="s">
        <v>6421</v>
      </c>
      <c r="AS2239" s="122" t="s">
        <v>6421</v>
      </c>
      <c r="AT2239" s="123" t="s">
        <v>6421</v>
      </c>
      <c r="AU2239" s="124" t="s">
        <v>6421</v>
      </c>
      <c r="AV2239" s="9" t="s">
        <v>12563</v>
      </c>
      <c r="AX2239" s="129"/>
      <c r="AY2239" s="139"/>
      <c r="AZ2239" s="139"/>
    </row>
    <row r="2240" spans="3:52" ht="50" customHeight="1">
      <c r="C2240" s="52" t="s">
        <v>6319</v>
      </c>
      <c r="D2240" s="130" t="s">
        <v>5141</v>
      </c>
      <c r="E2240" s="131" t="s">
        <v>6379</v>
      </c>
      <c r="F2240" s="132" t="s">
        <v>5142</v>
      </c>
      <c r="G2240" s="125">
        <v>3188.32</v>
      </c>
      <c r="H2240" s="122">
        <v>3435.7280000000001</v>
      </c>
      <c r="I2240" s="123">
        <f t="shared" si="1071"/>
        <v>-247.4079999999999</v>
      </c>
      <c r="J2240" s="124">
        <f t="shared" si="1072"/>
        <v>-7.2010357048055003</v>
      </c>
      <c r="K2240" s="125">
        <v>2406.6379999999999</v>
      </c>
      <c r="L2240" s="122">
        <v>2593.96</v>
      </c>
      <c r="M2240" s="123">
        <f t="shared" si="1073"/>
        <v>-187.32200000000012</v>
      </c>
      <c r="N2240" s="124">
        <f t="shared" si="1074"/>
        <v>-7.2214683341300603</v>
      </c>
      <c r="O2240" s="125">
        <v>349.45299999999997</v>
      </c>
      <c r="P2240" s="122">
        <v>376.642</v>
      </c>
      <c r="Q2240" s="123">
        <f t="shared" si="1078"/>
        <v>-27.189000000000021</v>
      </c>
      <c r="R2240" s="124">
        <f t="shared" si="1079"/>
        <v>-7.218791319077539</v>
      </c>
      <c r="S2240" s="125">
        <v>432.22899999999998</v>
      </c>
      <c r="T2240" s="122">
        <v>465.12599999999998</v>
      </c>
      <c r="U2240" s="123">
        <f t="shared" si="1075"/>
        <v>-32.896999999999991</v>
      </c>
      <c r="V2240" s="124">
        <f t="shared" si="1076"/>
        <v>-7.0727071804199282</v>
      </c>
      <c r="W2240" s="121" t="s">
        <v>7330</v>
      </c>
      <c r="X2240" s="122">
        <v>425</v>
      </c>
      <c r="Y2240" s="122">
        <v>458</v>
      </c>
      <c r="Z2240" s="123">
        <f t="shared" si="1077"/>
        <v>-33</v>
      </c>
      <c r="AA2240" s="124">
        <f t="shared" si="1062"/>
        <v>-7.2052401746724897</v>
      </c>
      <c r="AB2240" s="28" t="s">
        <v>7582</v>
      </c>
      <c r="AC2240" s="122">
        <v>7</v>
      </c>
      <c r="AD2240" s="122">
        <v>7</v>
      </c>
      <c r="AE2240" s="123">
        <f t="shared" si="1063"/>
        <v>0</v>
      </c>
      <c r="AF2240" s="29">
        <f t="shared" si="1064"/>
        <v>0</v>
      </c>
      <c r="AG2240" s="122" t="s">
        <v>6421</v>
      </c>
      <c r="AH2240" s="122" t="s">
        <v>6421</v>
      </c>
      <c r="AI2240" s="122" t="s">
        <v>6421</v>
      </c>
      <c r="AJ2240" s="122" t="s">
        <v>6421</v>
      </c>
      <c r="AK2240" s="122" t="s">
        <v>6421</v>
      </c>
      <c r="AL2240" s="28" t="s">
        <v>6421</v>
      </c>
      <c r="AM2240" s="122" t="s">
        <v>6421</v>
      </c>
      <c r="AN2240" s="122" t="s">
        <v>6421</v>
      </c>
      <c r="AO2240" s="123" t="s">
        <v>6421</v>
      </c>
      <c r="AP2240" s="29" t="s">
        <v>6421</v>
      </c>
      <c r="AQ2240" s="28" t="s">
        <v>6421</v>
      </c>
      <c r="AR2240" s="122" t="s">
        <v>6421</v>
      </c>
      <c r="AS2240" s="122" t="s">
        <v>6421</v>
      </c>
      <c r="AT2240" s="123" t="s">
        <v>6421</v>
      </c>
      <c r="AU2240" s="124" t="s">
        <v>6421</v>
      </c>
      <c r="AV2240" s="9" t="s">
        <v>12564</v>
      </c>
      <c r="AX2240" s="129"/>
      <c r="AY2240" s="139"/>
      <c r="AZ2240" s="139"/>
    </row>
    <row r="2241" spans="3:52" ht="50" customHeight="1">
      <c r="C2241" s="52" t="s">
        <v>6319</v>
      </c>
      <c r="D2241" s="130" t="s">
        <v>5143</v>
      </c>
      <c r="E2241" s="131" t="s">
        <v>6379</v>
      </c>
      <c r="F2241" s="132" t="s">
        <v>5144</v>
      </c>
      <c r="G2241" s="125">
        <v>1262.9480000000001</v>
      </c>
      <c r="H2241" s="122">
        <v>1362.9469999999999</v>
      </c>
      <c r="I2241" s="123">
        <f t="shared" si="1071"/>
        <v>-99.998999999999796</v>
      </c>
      <c r="J2241" s="124">
        <f t="shared" si="1072"/>
        <v>-7.3369690824367932</v>
      </c>
      <c r="K2241" s="125">
        <v>839.78</v>
      </c>
      <c r="L2241" s="122">
        <v>988.87699999999995</v>
      </c>
      <c r="M2241" s="123">
        <f t="shared" si="1073"/>
        <v>-149.09699999999998</v>
      </c>
      <c r="N2241" s="124">
        <f t="shared" si="1074"/>
        <v>-15.077405986791076</v>
      </c>
      <c r="O2241" s="125">
        <v>219.25700000000001</v>
      </c>
      <c r="P2241" s="122">
        <v>218.88300000000001</v>
      </c>
      <c r="Q2241" s="123">
        <f t="shared" si="1078"/>
        <v>0.37399999999999523</v>
      </c>
      <c r="R2241" s="124">
        <f t="shared" si="1079"/>
        <v>0.17086754110643365</v>
      </c>
      <c r="S2241" s="125">
        <v>203.911</v>
      </c>
      <c r="T2241" s="122">
        <v>155.18700000000001</v>
      </c>
      <c r="U2241" s="123">
        <f t="shared" si="1075"/>
        <v>48.72399999999999</v>
      </c>
      <c r="V2241" s="124">
        <f t="shared" si="1076"/>
        <v>31.396959796890194</v>
      </c>
      <c r="W2241" s="121" t="s">
        <v>11085</v>
      </c>
      <c r="X2241" s="122">
        <v>100</v>
      </c>
      <c r="Y2241" s="122">
        <v>100</v>
      </c>
      <c r="Z2241" s="123">
        <f t="shared" si="1077"/>
        <v>0</v>
      </c>
      <c r="AA2241" s="124">
        <f t="shared" si="1062"/>
        <v>0</v>
      </c>
      <c r="AB2241" s="28" t="s">
        <v>11086</v>
      </c>
      <c r="AC2241" s="122">
        <v>49</v>
      </c>
      <c r="AD2241" s="122">
        <v>0</v>
      </c>
      <c r="AE2241" s="123">
        <f t="shared" si="1063"/>
        <v>49</v>
      </c>
      <c r="AF2241" s="29" t="e">
        <f t="shared" si="1064"/>
        <v>#DIV/0!</v>
      </c>
      <c r="AG2241" s="28" t="s">
        <v>11087</v>
      </c>
      <c r="AH2241" s="122">
        <v>40</v>
      </c>
      <c r="AI2241" s="122">
        <v>41</v>
      </c>
      <c r="AJ2241" s="123">
        <f t="shared" si="1065"/>
        <v>-1</v>
      </c>
      <c r="AK2241" s="124">
        <f t="shared" si="1066"/>
        <v>-2.4390243902439024</v>
      </c>
      <c r="AL2241" s="28" t="s">
        <v>11088</v>
      </c>
      <c r="AM2241" s="122">
        <v>11</v>
      </c>
      <c r="AN2241" s="122">
        <v>11</v>
      </c>
      <c r="AO2241" s="123">
        <f t="shared" si="1067"/>
        <v>0</v>
      </c>
      <c r="AP2241" s="29">
        <f t="shared" si="1068"/>
        <v>0</v>
      </c>
      <c r="AQ2241" s="28" t="s">
        <v>11089</v>
      </c>
      <c r="AR2241" s="122">
        <v>4</v>
      </c>
      <c r="AS2241" s="122">
        <v>4</v>
      </c>
      <c r="AT2241" s="123">
        <f t="shared" si="1069"/>
        <v>0</v>
      </c>
      <c r="AU2241" s="124">
        <f t="shared" si="1070"/>
        <v>0</v>
      </c>
      <c r="AV2241" s="9" t="s">
        <v>12565</v>
      </c>
      <c r="AX2241" s="129"/>
      <c r="AY2241" s="139"/>
      <c r="AZ2241" s="139"/>
    </row>
    <row r="2242" spans="3:52" ht="50" customHeight="1">
      <c r="C2242" s="52" t="s">
        <v>6319</v>
      </c>
      <c r="D2242" s="130" t="s">
        <v>5145</v>
      </c>
      <c r="E2242" s="131" t="s">
        <v>6379</v>
      </c>
      <c r="F2242" s="132" t="s">
        <v>5146</v>
      </c>
      <c r="G2242" s="125">
        <v>3677.2109999999998</v>
      </c>
      <c r="H2242" s="122">
        <v>3624.8690000000001</v>
      </c>
      <c r="I2242" s="123">
        <f t="shared" si="1071"/>
        <v>52.341999999999643</v>
      </c>
      <c r="J2242" s="124">
        <f t="shared" si="1072"/>
        <v>1.4439694234467408</v>
      </c>
      <c r="K2242" s="125">
        <v>1650.492</v>
      </c>
      <c r="L2242" s="122">
        <v>1652.8309999999999</v>
      </c>
      <c r="M2242" s="123">
        <f t="shared" si="1073"/>
        <v>-2.3389999999999418</v>
      </c>
      <c r="N2242" s="124">
        <f t="shared" si="1074"/>
        <v>-0.14151477071763185</v>
      </c>
      <c r="O2242" s="125">
        <v>178.18100000000001</v>
      </c>
      <c r="P2242" s="122">
        <v>177.999</v>
      </c>
      <c r="Q2242" s="123">
        <f t="shared" si="1078"/>
        <v>0.18200000000001637</v>
      </c>
      <c r="R2242" s="124">
        <f t="shared" si="1079"/>
        <v>0.10224776543689368</v>
      </c>
      <c r="S2242" s="125">
        <v>1848.538</v>
      </c>
      <c r="T2242" s="122">
        <v>1794.039</v>
      </c>
      <c r="U2242" s="123">
        <f t="shared" si="1075"/>
        <v>54.499000000000024</v>
      </c>
      <c r="V2242" s="124">
        <f t="shared" si="1076"/>
        <v>3.0377823447539338</v>
      </c>
      <c r="W2242" s="121" t="s">
        <v>7333</v>
      </c>
      <c r="X2242" s="122">
        <v>1117</v>
      </c>
      <c r="Y2242" s="122">
        <v>1022</v>
      </c>
      <c r="Z2242" s="123">
        <f t="shared" si="1077"/>
        <v>95</v>
      </c>
      <c r="AA2242" s="124">
        <f t="shared" si="1062"/>
        <v>9.2954990215264175</v>
      </c>
      <c r="AB2242" s="28" t="s">
        <v>11090</v>
      </c>
      <c r="AC2242" s="122">
        <v>368</v>
      </c>
      <c r="AD2242" s="122">
        <v>369</v>
      </c>
      <c r="AE2242" s="123">
        <f t="shared" si="1063"/>
        <v>-1</v>
      </c>
      <c r="AF2242" s="29">
        <f t="shared" si="1064"/>
        <v>-0.27100271002710025</v>
      </c>
      <c r="AG2242" s="28" t="s">
        <v>11091</v>
      </c>
      <c r="AH2242" s="122">
        <v>123</v>
      </c>
      <c r="AI2242" s="122">
        <v>131</v>
      </c>
      <c r="AJ2242" s="123">
        <f t="shared" si="1065"/>
        <v>-8</v>
      </c>
      <c r="AK2242" s="124">
        <f t="shared" si="1066"/>
        <v>-6.1068702290076331</v>
      </c>
      <c r="AL2242" s="28" t="s">
        <v>7354</v>
      </c>
      <c r="AM2242" s="122">
        <v>92</v>
      </c>
      <c r="AN2242" s="122">
        <v>116</v>
      </c>
      <c r="AO2242" s="123">
        <f t="shared" si="1067"/>
        <v>-24</v>
      </c>
      <c r="AP2242" s="29">
        <f t="shared" si="1068"/>
        <v>-20.689655172413794</v>
      </c>
      <c r="AQ2242" s="28" t="s">
        <v>6467</v>
      </c>
      <c r="AR2242" s="122">
        <v>76</v>
      </c>
      <c r="AS2242" s="122">
        <v>76</v>
      </c>
      <c r="AT2242" s="123">
        <f t="shared" si="1069"/>
        <v>0</v>
      </c>
      <c r="AU2242" s="124">
        <f t="shared" si="1070"/>
        <v>0</v>
      </c>
      <c r="AV2242" s="9" t="s">
        <v>12566</v>
      </c>
      <c r="AX2242" s="129"/>
      <c r="AY2242" s="139"/>
      <c r="AZ2242" s="139"/>
    </row>
    <row r="2243" spans="3:52" ht="50" customHeight="1">
      <c r="C2243" s="52" t="s">
        <v>6319</v>
      </c>
      <c r="D2243" s="106" t="s">
        <v>5147</v>
      </c>
      <c r="E2243" s="131" t="s">
        <v>6379</v>
      </c>
      <c r="F2243" s="108" t="s">
        <v>5148</v>
      </c>
      <c r="G2243" s="125">
        <v>3891.3470000000002</v>
      </c>
      <c r="H2243" s="122">
        <v>3859.9349999999999</v>
      </c>
      <c r="I2243" s="123">
        <f t="shared" si="1071"/>
        <v>31.412000000000262</v>
      </c>
      <c r="J2243" s="124">
        <f t="shared" si="1072"/>
        <v>0.81379608723981778</v>
      </c>
      <c r="K2243" s="125">
        <v>958.01900000000001</v>
      </c>
      <c r="L2243" s="122">
        <v>1090.1980000000001</v>
      </c>
      <c r="M2243" s="123">
        <f t="shared" si="1073"/>
        <v>-132.17900000000009</v>
      </c>
      <c r="N2243" s="124">
        <f t="shared" si="1074"/>
        <v>-12.124311363623864</v>
      </c>
      <c r="O2243" s="125">
        <v>95.471000000000004</v>
      </c>
      <c r="P2243" s="122">
        <v>95.384</v>
      </c>
      <c r="Q2243" s="123">
        <f t="shared" si="1078"/>
        <v>8.7000000000003297E-2</v>
      </c>
      <c r="R2243" s="124">
        <f t="shared" si="1079"/>
        <v>9.1210265872686505E-2</v>
      </c>
      <c r="S2243" s="125">
        <v>2837.857</v>
      </c>
      <c r="T2243" s="122">
        <v>2674.3530000000001</v>
      </c>
      <c r="U2243" s="123">
        <f t="shared" si="1075"/>
        <v>163.50399999999991</v>
      </c>
      <c r="V2243" s="124">
        <f t="shared" si="1076"/>
        <v>6.1137777997145442</v>
      </c>
      <c r="W2243" s="121" t="s">
        <v>11092</v>
      </c>
      <c r="X2243" s="122">
        <v>1202</v>
      </c>
      <c r="Y2243" s="122">
        <v>1002</v>
      </c>
      <c r="Z2243" s="123">
        <f t="shared" si="1077"/>
        <v>200</v>
      </c>
      <c r="AA2243" s="124">
        <f t="shared" si="1062"/>
        <v>19.960079840319363</v>
      </c>
      <c r="AB2243" s="28" t="s">
        <v>11093</v>
      </c>
      <c r="AC2243" s="122">
        <v>718</v>
      </c>
      <c r="AD2243" s="122">
        <v>717</v>
      </c>
      <c r="AE2243" s="123">
        <f t="shared" si="1063"/>
        <v>1</v>
      </c>
      <c r="AF2243" s="29">
        <f t="shared" si="1064"/>
        <v>0.1394700139470014</v>
      </c>
      <c r="AG2243" s="28" t="s">
        <v>11094</v>
      </c>
      <c r="AH2243" s="122">
        <v>292</v>
      </c>
      <c r="AI2243" s="122">
        <v>292</v>
      </c>
      <c r="AJ2243" s="123">
        <f t="shared" si="1065"/>
        <v>0</v>
      </c>
      <c r="AK2243" s="124">
        <f t="shared" si="1066"/>
        <v>0</v>
      </c>
      <c r="AL2243" s="28" t="s">
        <v>9760</v>
      </c>
      <c r="AM2243" s="122">
        <v>274</v>
      </c>
      <c r="AN2243" s="122">
        <v>301</v>
      </c>
      <c r="AO2243" s="123">
        <f t="shared" si="1067"/>
        <v>-27</v>
      </c>
      <c r="AP2243" s="29">
        <f t="shared" si="1068"/>
        <v>-8.9700996677740861</v>
      </c>
      <c r="AQ2243" s="28" t="s">
        <v>6947</v>
      </c>
      <c r="AR2243" s="122">
        <v>143</v>
      </c>
      <c r="AS2243" s="122">
        <v>159</v>
      </c>
      <c r="AT2243" s="123">
        <f t="shared" si="1069"/>
        <v>-16</v>
      </c>
      <c r="AU2243" s="124">
        <f t="shared" si="1070"/>
        <v>-10.062893081761008</v>
      </c>
      <c r="AV2243" s="9" t="s">
        <v>12567</v>
      </c>
      <c r="AX2243" s="129"/>
      <c r="AY2243" s="139"/>
      <c r="AZ2243" s="139"/>
    </row>
    <row r="2244" spans="3:52" ht="50" customHeight="1">
      <c r="C2244" s="52" t="s">
        <v>6319</v>
      </c>
      <c r="D2244" s="106" t="s">
        <v>5149</v>
      </c>
      <c r="E2244" s="131" t="s">
        <v>6379</v>
      </c>
      <c r="F2244" s="108" t="s">
        <v>5150</v>
      </c>
      <c r="G2244" s="125">
        <v>4206.6909999999998</v>
      </c>
      <c r="H2244" s="122">
        <v>4313.3909999999996</v>
      </c>
      <c r="I2244" s="123">
        <f t="shared" si="1071"/>
        <v>-106.69999999999982</v>
      </c>
      <c r="J2244" s="124">
        <f t="shared" si="1072"/>
        <v>-2.4736918123119334</v>
      </c>
      <c r="K2244" s="125">
        <v>2343.1849999999999</v>
      </c>
      <c r="L2244" s="122">
        <v>2539.5709999999999</v>
      </c>
      <c r="M2244" s="123">
        <f t="shared" si="1073"/>
        <v>-196.38599999999997</v>
      </c>
      <c r="N2244" s="124">
        <f t="shared" si="1074"/>
        <v>-7.7330383753791478</v>
      </c>
      <c r="O2244" s="125">
        <v>462.04700000000003</v>
      </c>
      <c r="P2244" s="122">
        <v>461.226</v>
      </c>
      <c r="Q2244" s="123">
        <f t="shared" si="1078"/>
        <v>0.82100000000002638</v>
      </c>
      <c r="R2244" s="124">
        <f t="shared" si="1079"/>
        <v>0.17800384193432858</v>
      </c>
      <c r="S2244" s="125">
        <v>1401.4590000000001</v>
      </c>
      <c r="T2244" s="122">
        <v>1312.5940000000001</v>
      </c>
      <c r="U2244" s="123">
        <f t="shared" si="1075"/>
        <v>88.865000000000009</v>
      </c>
      <c r="V2244" s="124">
        <f t="shared" si="1076"/>
        <v>6.7701817926944674</v>
      </c>
      <c r="W2244" s="121" t="s">
        <v>11095</v>
      </c>
      <c r="X2244" s="122">
        <v>611</v>
      </c>
      <c r="Y2244" s="122">
        <v>570</v>
      </c>
      <c r="Z2244" s="123">
        <f t="shared" si="1077"/>
        <v>41</v>
      </c>
      <c r="AA2244" s="124">
        <f t="shared" si="1062"/>
        <v>7.192982456140351</v>
      </c>
      <c r="AB2244" s="28" t="s">
        <v>11096</v>
      </c>
      <c r="AC2244" s="122">
        <v>538</v>
      </c>
      <c r="AD2244" s="122">
        <v>506</v>
      </c>
      <c r="AE2244" s="123">
        <f t="shared" si="1063"/>
        <v>32</v>
      </c>
      <c r="AF2244" s="29">
        <f t="shared" si="1064"/>
        <v>6.3241106719367588</v>
      </c>
      <c r="AG2244" s="28" t="s">
        <v>11097</v>
      </c>
      <c r="AH2244" s="122">
        <v>106</v>
      </c>
      <c r="AI2244" s="122">
        <v>106</v>
      </c>
      <c r="AJ2244" s="123">
        <f t="shared" si="1065"/>
        <v>0</v>
      </c>
      <c r="AK2244" s="124">
        <f t="shared" si="1066"/>
        <v>0</v>
      </c>
      <c r="AL2244" s="28" t="s">
        <v>11098</v>
      </c>
      <c r="AM2244" s="122">
        <v>65</v>
      </c>
      <c r="AN2244" s="122">
        <v>57</v>
      </c>
      <c r="AO2244" s="123">
        <f t="shared" si="1067"/>
        <v>8</v>
      </c>
      <c r="AP2244" s="29">
        <f t="shared" si="1068"/>
        <v>14.035087719298245</v>
      </c>
      <c r="AQ2244" s="28" t="s">
        <v>11099</v>
      </c>
      <c r="AR2244" s="122">
        <v>35</v>
      </c>
      <c r="AS2244" s="122">
        <v>35</v>
      </c>
      <c r="AT2244" s="123">
        <f t="shared" si="1069"/>
        <v>0</v>
      </c>
      <c r="AU2244" s="124">
        <f t="shared" si="1070"/>
        <v>0</v>
      </c>
      <c r="AV2244" s="9" t="s">
        <v>12568</v>
      </c>
      <c r="AX2244" s="129"/>
      <c r="AY2244" s="139"/>
      <c r="AZ2244" s="139"/>
    </row>
    <row r="2245" spans="3:52" ht="50" customHeight="1">
      <c r="C2245" s="52" t="s">
        <v>6319</v>
      </c>
      <c r="D2245" s="130" t="s">
        <v>5151</v>
      </c>
      <c r="E2245" s="131" t="s">
        <v>6379</v>
      </c>
      <c r="F2245" s="132" t="s">
        <v>5152</v>
      </c>
      <c r="G2245" s="125">
        <v>4126.8090000000002</v>
      </c>
      <c r="H2245" s="122">
        <v>4439.0519999999997</v>
      </c>
      <c r="I2245" s="123">
        <f t="shared" si="1071"/>
        <v>-312.24299999999948</v>
      </c>
      <c r="J2245" s="124">
        <f t="shared" si="1072"/>
        <v>-7.0340018544499934</v>
      </c>
      <c r="K2245" s="125">
        <v>1686.943</v>
      </c>
      <c r="L2245" s="122">
        <v>1890.193</v>
      </c>
      <c r="M2245" s="123">
        <f t="shared" si="1073"/>
        <v>-203.25</v>
      </c>
      <c r="N2245" s="124">
        <f t="shared" si="1074"/>
        <v>-10.75287020955003</v>
      </c>
      <c r="O2245" s="125">
        <v>521.11199999999997</v>
      </c>
      <c r="P2245" s="122">
        <v>520.71299999999997</v>
      </c>
      <c r="Q2245" s="123">
        <f t="shared" si="1078"/>
        <v>0.39900000000000091</v>
      </c>
      <c r="R2245" s="124">
        <f t="shared" si="1079"/>
        <v>7.6625703602560519E-2</v>
      </c>
      <c r="S2245" s="125">
        <v>1918.7539999999999</v>
      </c>
      <c r="T2245" s="122">
        <v>2028.146</v>
      </c>
      <c r="U2245" s="123">
        <f t="shared" si="1075"/>
        <v>-109.39200000000005</v>
      </c>
      <c r="V2245" s="124">
        <f t="shared" si="1076"/>
        <v>-5.393694536783844</v>
      </c>
      <c r="W2245" s="121" t="s">
        <v>11100</v>
      </c>
      <c r="X2245" s="122">
        <v>550</v>
      </c>
      <c r="Y2245" s="122">
        <v>649</v>
      </c>
      <c r="Z2245" s="123">
        <f t="shared" si="1077"/>
        <v>-99</v>
      </c>
      <c r="AA2245" s="124">
        <f t="shared" si="1062"/>
        <v>-15.254237288135593</v>
      </c>
      <c r="AB2245" s="28" t="s">
        <v>7437</v>
      </c>
      <c r="AC2245" s="122">
        <v>503</v>
      </c>
      <c r="AD2245" s="122">
        <v>531</v>
      </c>
      <c r="AE2245" s="123">
        <f t="shared" si="1063"/>
        <v>-28</v>
      </c>
      <c r="AF2245" s="29">
        <f t="shared" si="1064"/>
        <v>-5.2730696798493408</v>
      </c>
      <c r="AG2245" s="28" t="s">
        <v>8446</v>
      </c>
      <c r="AH2245" s="122">
        <v>490</v>
      </c>
      <c r="AI2245" s="122">
        <v>466</v>
      </c>
      <c r="AJ2245" s="123">
        <f t="shared" si="1065"/>
        <v>24</v>
      </c>
      <c r="AK2245" s="124">
        <f t="shared" si="1066"/>
        <v>5.1502145922746783</v>
      </c>
      <c r="AL2245" s="28" t="s">
        <v>11101</v>
      </c>
      <c r="AM2245" s="122">
        <v>267</v>
      </c>
      <c r="AN2245" s="122">
        <v>317</v>
      </c>
      <c r="AO2245" s="123">
        <f t="shared" si="1067"/>
        <v>-50</v>
      </c>
      <c r="AP2245" s="29">
        <f t="shared" si="1068"/>
        <v>-15.772870662460567</v>
      </c>
      <c r="AQ2245" s="28" t="s">
        <v>11102</v>
      </c>
      <c r="AR2245" s="122">
        <v>65</v>
      </c>
      <c r="AS2245" s="122">
        <v>27</v>
      </c>
      <c r="AT2245" s="123">
        <f t="shared" si="1069"/>
        <v>38</v>
      </c>
      <c r="AU2245" s="124">
        <f t="shared" si="1070"/>
        <v>140.74074074074073</v>
      </c>
      <c r="AV2245" s="9" t="s">
        <v>12569</v>
      </c>
      <c r="AX2245" s="129"/>
      <c r="AY2245" s="139"/>
      <c r="AZ2245" s="139"/>
    </row>
    <row r="2246" spans="3:52" ht="50" customHeight="1">
      <c r="C2246" s="52" t="s">
        <v>6319</v>
      </c>
      <c r="D2246" s="130" t="s">
        <v>5153</v>
      </c>
      <c r="E2246" s="131" t="s">
        <v>6379</v>
      </c>
      <c r="F2246" s="132" t="s">
        <v>5154</v>
      </c>
      <c r="G2246" s="125">
        <v>4261.7039999999997</v>
      </c>
      <c r="H2246" s="122">
        <v>4546.01</v>
      </c>
      <c r="I2246" s="123">
        <f t="shared" si="1071"/>
        <v>-284.30600000000049</v>
      </c>
      <c r="J2246" s="124">
        <f t="shared" si="1072"/>
        <v>-6.2539677651391106</v>
      </c>
      <c r="K2246" s="125">
        <v>906.28800000000001</v>
      </c>
      <c r="L2246" s="122">
        <v>1100.6949999999999</v>
      </c>
      <c r="M2246" s="123">
        <f t="shared" si="1073"/>
        <v>-194.40699999999993</v>
      </c>
      <c r="N2246" s="124">
        <f t="shared" si="1074"/>
        <v>-17.662204334534085</v>
      </c>
      <c r="O2246" s="125">
        <v>558.79499999999996</v>
      </c>
      <c r="P2246" s="122">
        <v>558.13199999999995</v>
      </c>
      <c r="Q2246" s="123">
        <f t="shared" si="1078"/>
        <v>0.66300000000001091</v>
      </c>
      <c r="R2246" s="124">
        <f t="shared" si="1079"/>
        <v>0.11878910365290128</v>
      </c>
      <c r="S2246" s="125">
        <v>2796.6210000000001</v>
      </c>
      <c r="T2246" s="122">
        <v>2887.183</v>
      </c>
      <c r="U2246" s="123">
        <f t="shared" si="1075"/>
        <v>-90.561999999999898</v>
      </c>
      <c r="V2246" s="124">
        <f t="shared" si="1076"/>
        <v>-3.1366906773834531</v>
      </c>
      <c r="W2246" s="121" t="s">
        <v>11103</v>
      </c>
      <c r="X2246" s="122">
        <v>1099</v>
      </c>
      <c r="Y2246" s="122">
        <v>1165</v>
      </c>
      <c r="Z2246" s="123">
        <f t="shared" si="1077"/>
        <v>-66</v>
      </c>
      <c r="AA2246" s="124">
        <f t="shared" si="1062"/>
        <v>-5.6652360515021458</v>
      </c>
      <c r="AB2246" s="28" t="s">
        <v>11104</v>
      </c>
      <c r="AC2246" s="122">
        <v>798</v>
      </c>
      <c r="AD2246" s="122">
        <v>803</v>
      </c>
      <c r="AE2246" s="123">
        <f t="shared" si="1063"/>
        <v>-5</v>
      </c>
      <c r="AF2246" s="29">
        <f t="shared" si="1064"/>
        <v>-0.62266500622665</v>
      </c>
      <c r="AG2246" s="28" t="s">
        <v>7346</v>
      </c>
      <c r="AH2246" s="122">
        <v>266</v>
      </c>
      <c r="AI2246" s="122">
        <v>266</v>
      </c>
      <c r="AJ2246" s="123">
        <f t="shared" si="1065"/>
        <v>0</v>
      </c>
      <c r="AK2246" s="124">
        <f t="shared" si="1066"/>
        <v>0</v>
      </c>
      <c r="AL2246" s="28" t="s">
        <v>11101</v>
      </c>
      <c r="AM2246" s="122">
        <v>180</v>
      </c>
      <c r="AN2246" s="122">
        <v>190</v>
      </c>
      <c r="AO2246" s="123">
        <f t="shared" si="1067"/>
        <v>-10</v>
      </c>
      <c r="AP2246" s="29">
        <f t="shared" si="1068"/>
        <v>-5.2631578947368416</v>
      </c>
      <c r="AQ2246" s="28" t="s">
        <v>11105</v>
      </c>
      <c r="AR2246" s="122">
        <v>160</v>
      </c>
      <c r="AS2246" s="122">
        <v>185</v>
      </c>
      <c r="AT2246" s="123">
        <f t="shared" si="1069"/>
        <v>-25</v>
      </c>
      <c r="AU2246" s="124">
        <f t="shared" si="1070"/>
        <v>-13.513513513513514</v>
      </c>
      <c r="AV2246" s="9" t="s">
        <v>12570</v>
      </c>
      <c r="AX2246" s="129"/>
      <c r="AY2246" s="139"/>
      <c r="AZ2246" s="139"/>
    </row>
    <row r="2247" spans="3:52" ht="50" customHeight="1">
      <c r="C2247" s="52" t="s">
        <v>6319</v>
      </c>
      <c r="D2247" s="130" t="s">
        <v>5155</v>
      </c>
      <c r="E2247" s="131" t="s">
        <v>6379</v>
      </c>
      <c r="F2247" s="132" t="s">
        <v>5156</v>
      </c>
      <c r="G2247" s="125">
        <v>1486.2670000000001</v>
      </c>
      <c r="H2247" s="122">
        <v>1466.4849999999999</v>
      </c>
      <c r="I2247" s="123">
        <f t="shared" si="1071"/>
        <v>19.782000000000153</v>
      </c>
      <c r="J2247" s="124">
        <f t="shared" si="1072"/>
        <v>1.3489398118630707</v>
      </c>
      <c r="K2247" s="125">
        <v>782.70799999999997</v>
      </c>
      <c r="L2247" s="122">
        <v>718.75300000000004</v>
      </c>
      <c r="M2247" s="123">
        <f t="shared" si="1073"/>
        <v>63.954999999999927</v>
      </c>
      <c r="N2247" s="124">
        <f t="shared" si="1074"/>
        <v>8.8980498168355364</v>
      </c>
      <c r="O2247" s="125" t="s">
        <v>11840</v>
      </c>
      <c r="P2247" s="122" t="s">
        <v>11840</v>
      </c>
      <c r="Q2247" s="123" t="s">
        <v>11839</v>
      </c>
      <c r="R2247" s="124" t="s">
        <v>11840</v>
      </c>
      <c r="S2247" s="125">
        <v>703.54899999999998</v>
      </c>
      <c r="T2247" s="122">
        <v>747.72199999999998</v>
      </c>
      <c r="U2247" s="123">
        <f t="shared" si="1075"/>
        <v>-44.173000000000002</v>
      </c>
      <c r="V2247" s="124">
        <f t="shared" si="1076"/>
        <v>-5.9076769173569863</v>
      </c>
      <c r="W2247" s="121" t="s">
        <v>11106</v>
      </c>
      <c r="X2247" s="122">
        <v>452</v>
      </c>
      <c r="Y2247" s="122">
        <v>481</v>
      </c>
      <c r="Z2247" s="123">
        <f t="shared" si="1077"/>
        <v>-29</v>
      </c>
      <c r="AA2247" s="124">
        <f t="shared" si="1062"/>
        <v>-6.0291060291060292</v>
      </c>
      <c r="AB2247" s="28" t="s">
        <v>7491</v>
      </c>
      <c r="AC2247" s="122">
        <v>75</v>
      </c>
      <c r="AD2247" s="122">
        <v>96</v>
      </c>
      <c r="AE2247" s="123">
        <f t="shared" si="1063"/>
        <v>-21</v>
      </c>
      <c r="AF2247" s="29">
        <f t="shared" si="1064"/>
        <v>-21.875</v>
      </c>
      <c r="AG2247" s="28" t="s">
        <v>7330</v>
      </c>
      <c r="AH2247" s="122">
        <v>46</v>
      </c>
      <c r="AI2247" s="122">
        <v>39</v>
      </c>
      <c r="AJ2247" s="123">
        <f t="shared" si="1065"/>
        <v>7</v>
      </c>
      <c r="AK2247" s="124">
        <f t="shared" si="1066"/>
        <v>17.948717948717949</v>
      </c>
      <c r="AL2247" s="28" t="s">
        <v>7582</v>
      </c>
      <c r="AM2247" s="122">
        <v>46</v>
      </c>
      <c r="AN2247" s="122">
        <v>50</v>
      </c>
      <c r="AO2247" s="123">
        <f t="shared" si="1067"/>
        <v>-4</v>
      </c>
      <c r="AP2247" s="29">
        <f t="shared" si="1068"/>
        <v>-8</v>
      </c>
      <c r="AQ2247" s="28" t="s">
        <v>11107</v>
      </c>
      <c r="AR2247" s="122">
        <v>45</v>
      </c>
      <c r="AS2247" s="122">
        <v>37</v>
      </c>
      <c r="AT2247" s="123">
        <f t="shared" si="1069"/>
        <v>8</v>
      </c>
      <c r="AU2247" s="124">
        <f t="shared" si="1070"/>
        <v>21.621621621621621</v>
      </c>
      <c r="AV2247" s="9" t="s">
        <v>12571</v>
      </c>
      <c r="AX2247" s="129"/>
      <c r="AY2247" s="139"/>
      <c r="AZ2247" s="139"/>
    </row>
    <row r="2248" spans="3:52" ht="50" customHeight="1">
      <c r="C2248" s="52" t="s">
        <v>6319</v>
      </c>
      <c r="D2248" s="130" t="s">
        <v>5157</v>
      </c>
      <c r="E2248" s="131" t="s">
        <v>6379</v>
      </c>
      <c r="F2248" s="132" t="s">
        <v>5158</v>
      </c>
      <c r="G2248" s="125">
        <v>6858.6620000000003</v>
      </c>
      <c r="H2248" s="122">
        <v>6951.65</v>
      </c>
      <c r="I2248" s="123">
        <f t="shared" si="1071"/>
        <v>-92.987999999999374</v>
      </c>
      <c r="J2248" s="124">
        <f t="shared" si="1072"/>
        <v>-1.3376392654981102</v>
      </c>
      <c r="K2248" s="125">
        <v>1108.0999999999999</v>
      </c>
      <c r="L2248" s="122">
        <v>1256.8900000000001</v>
      </c>
      <c r="M2248" s="123">
        <f t="shared" si="1073"/>
        <v>-148.79000000000019</v>
      </c>
      <c r="N2248" s="124">
        <f t="shared" si="1074"/>
        <v>-11.837949223877999</v>
      </c>
      <c r="O2248" s="125">
        <v>536.48299999999995</v>
      </c>
      <c r="P2248" s="122">
        <v>623.47699999999998</v>
      </c>
      <c r="Q2248" s="123">
        <f t="shared" si="1078"/>
        <v>-86.994000000000028</v>
      </c>
      <c r="R2248" s="124">
        <f t="shared" si="1079"/>
        <v>-13.953040769747727</v>
      </c>
      <c r="S2248" s="125">
        <v>5214.0789999999997</v>
      </c>
      <c r="T2248" s="122">
        <v>5071.2830000000004</v>
      </c>
      <c r="U2248" s="123">
        <f t="shared" si="1075"/>
        <v>142.79599999999937</v>
      </c>
      <c r="V2248" s="124">
        <f t="shared" si="1076"/>
        <v>2.815776599333923</v>
      </c>
      <c r="W2248" s="121" t="s">
        <v>11108</v>
      </c>
      <c r="X2248" s="122">
        <v>3656</v>
      </c>
      <c r="Y2248" s="122">
        <v>3714</v>
      </c>
      <c r="Z2248" s="123">
        <f t="shared" si="1077"/>
        <v>-58</v>
      </c>
      <c r="AA2248" s="124">
        <f t="shared" ref="AA2248:AA2311" si="1080">Z2248/Y2248*100</f>
        <v>-1.5616585891222401</v>
      </c>
      <c r="AB2248" s="28" t="s">
        <v>11109</v>
      </c>
      <c r="AC2248" s="122">
        <v>819</v>
      </c>
      <c r="AD2248" s="122">
        <v>813</v>
      </c>
      <c r="AE2248" s="123">
        <f t="shared" ref="AE2248:AE2311" si="1081">AC2248-AD2248</f>
        <v>6</v>
      </c>
      <c r="AF2248" s="29">
        <f t="shared" ref="AF2248:AF2311" si="1082">AE2248/AD2248*100</f>
        <v>0.73800738007380073</v>
      </c>
      <c r="AG2248" s="28" t="s">
        <v>11110</v>
      </c>
      <c r="AH2248" s="122">
        <v>382</v>
      </c>
      <c r="AI2248" s="122">
        <v>230</v>
      </c>
      <c r="AJ2248" s="123">
        <f t="shared" ref="AJ2248:AJ2311" si="1083">AH2248-AI2248</f>
        <v>152</v>
      </c>
      <c r="AK2248" s="124">
        <f t="shared" ref="AK2248:AK2311" si="1084">AJ2248/AI2248*100</f>
        <v>66.086956521739125</v>
      </c>
      <c r="AL2248" s="28" t="s">
        <v>11111</v>
      </c>
      <c r="AM2248" s="122">
        <v>172</v>
      </c>
      <c r="AN2248" s="122">
        <v>150</v>
      </c>
      <c r="AO2248" s="123">
        <f t="shared" ref="AO2248:AO2298" si="1085">AM2248-AN2248</f>
        <v>22</v>
      </c>
      <c r="AP2248" s="29">
        <f t="shared" ref="AP2248:AP2298" si="1086">AO2248/AN2248*100</f>
        <v>14.666666666666666</v>
      </c>
      <c r="AQ2248" s="28" t="s">
        <v>11112</v>
      </c>
      <c r="AR2248" s="122">
        <v>135</v>
      </c>
      <c r="AS2248" s="122">
        <v>135</v>
      </c>
      <c r="AT2248" s="123">
        <f t="shared" ref="AT2248:AT2298" si="1087">AR2248-AS2248</f>
        <v>0</v>
      </c>
      <c r="AU2248" s="124">
        <f t="shared" ref="AU2248:AU2298" si="1088">AT2248/AS2248*100</f>
        <v>0</v>
      </c>
      <c r="AV2248" s="9" t="s">
        <v>12572</v>
      </c>
      <c r="AX2248" s="129"/>
      <c r="AY2248" s="139"/>
      <c r="AZ2248" s="139"/>
    </row>
    <row r="2249" spans="3:52" ht="50" customHeight="1">
      <c r="C2249" s="52" t="s">
        <v>6319</v>
      </c>
      <c r="D2249" s="130" t="s">
        <v>5159</v>
      </c>
      <c r="E2249" s="131" t="s">
        <v>6379</v>
      </c>
      <c r="F2249" s="132" t="s">
        <v>5160</v>
      </c>
      <c r="G2249" s="125">
        <v>2450.393</v>
      </c>
      <c r="H2249" s="122">
        <v>2435.81</v>
      </c>
      <c r="I2249" s="123">
        <f t="shared" si="1071"/>
        <v>14.583000000000084</v>
      </c>
      <c r="J2249" s="124">
        <f t="shared" si="1072"/>
        <v>0.59869201620816426</v>
      </c>
      <c r="K2249" s="125">
        <v>736.43499999999995</v>
      </c>
      <c r="L2249" s="122">
        <v>735.18399999999997</v>
      </c>
      <c r="M2249" s="123">
        <f t="shared" si="1073"/>
        <v>1.2509999999999764</v>
      </c>
      <c r="N2249" s="124">
        <f t="shared" si="1074"/>
        <v>0.17016148338374834</v>
      </c>
      <c r="O2249" s="125">
        <v>125.506</v>
      </c>
      <c r="P2249" s="122">
        <v>115.486</v>
      </c>
      <c r="Q2249" s="123">
        <f t="shared" si="1078"/>
        <v>10.019999999999996</v>
      </c>
      <c r="R2249" s="124">
        <f t="shared" si="1079"/>
        <v>8.6763763573073742</v>
      </c>
      <c r="S2249" s="125">
        <v>1588.452</v>
      </c>
      <c r="T2249" s="122">
        <v>1585.14</v>
      </c>
      <c r="U2249" s="123">
        <f t="shared" si="1075"/>
        <v>3.3119999999998981</v>
      </c>
      <c r="V2249" s="124">
        <f t="shared" si="1076"/>
        <v>0.20894053522085734</v>
      </c>
      <c r="W2249" s="121" t="s">
        <v>11113</v>
      </c>
      <c r="X2249" s="122">
        <v>1098</v>
      </c>
      <c r="Y2249" s="122">
        <v>1098</v>
      </c>
      <c r="Z2249" s="123">
        <f t="shared" si="1077"/>
        <v>0</v>
      </c>
      <c r="AA2249" s="124">
        <f t="shared" si="1080"/>
        <v>0</v>
      </c>
      <c r="AB2249" s="28" t="s">
        <v>11114</v>
      </c>
      <c r="AC2249" s="122">
        <v>432</v>
      </c>
      <c r="AD2249" s="122">
        <v>429</v>
      </c>
      <c r="AE2249" s="123">
        <f t="shared" si="1081"/>
        <v>3</v>
      </c>
      <c r="AF2249" s="29">
        <f t="shared" si="1082"/>
        <v>0.69930069930069927</v>
      </c>
      <c r="AG2249" s="28" t="s">
        <v>11115</v>
      </c>
      <c r="AH2249" s="122">
        <v>21</v>
      </c>
      <c r="AI2249" s="122">
        <v>21</v>
      </c>
      <c r="AJ2249" s="123">
        <f t="shared" si="1083"/>
        <v>0</v>
      </c>
      <c r="AK2249" s="124">
        <f t="shared" si="1084"/>
        <v>0</v>
      </c>
      <c r="AL2249" s="28" t="s">
        <v>11116</v>
      </c>
      <c r="AM2249" s="122">
        <v>14</v>
      </c>
      <c r="AN2249" s="122">
        <v>12</v>
      </c>
      <c r="AO2249" s="123">
        <f t="shared" si="1085"/>
        <v>2</v>
      </c>
      <c r="AP2249" s="29">
        <f t="shared" si="1086"/>
        <v>16.666666666666664</v>
      </c>
      <c r="AQ2249" s="28" t="s">
        <v>9761</v>
      </c>
      <c r="AR2249" s="122">
        <v>10</v>
      </c>
      <c r="AS2249" s="122">
        <v>10</v>
      </c>
      <c r="AT2249" s="123">
        <f t="shared" si="1087"/>
        <v>0</v>
      </c>
      <c r="AU2249" s="124">
        <f t="shared" si="1088"/>
        <v>0</v>
      </c>
      <c r="AV2249" s="9" t="s">
        <v>12573</v>
      </c>
      <c r="AX2249" s="129"/>
      <c r="AY2249" s="139"/>
      <c r="AZ2249" s="139"/>
    </row>
    <row r="2250" spans="3:52" ht="50" customHeight="1">
      <c r="C2250" s="52" t="s">
        <v>6319</v>
      </c>
      <c r="D2250" s="130" t="s">
        <v>5161</v>
      </c>
      <c r="E2250" s="131" t="s">
        <v>6379</v>
      </c>
      <c r="F2250" s="132" t="s">
        <v>5162</v>
      </c>
      <c r="G2250" s="125">
        <v>4987.8379999999997</v>
      </c>
      <c r="H2250" s="122">
        <v>5744.0550000000003</v>
      </c>
      <c r="I2250" s="123">
        <f t="shared" si="1071"/>
        <v>-756.21700000000055</v>
      </c>
      <c r="J2250" s="124">
        <f t="shared" si="1072"/>
        <v>-13.165211684080333</v>
      </c>
      <c r="K2250" s="125">
        <v>1986.463</v>
      </c>
      <c r="L2250" s="122">
        <v>2413.5650000000001</v>
      </c>
      <c r="M2250" s="123">
        <f t="shared" si="1073"/>
        <v>-427.10200000000009</v>
      </c>
      <c r="N2250" s="124">
        <f t="shared" si="1074"/>
        <v>-17.695897976644513</v>
      </c>
      <c r="O2250" s="125">
        <v>127.68300000000001</v>
      </c>
      <c r="P2250" s="122">
        <v>127.325</v>
      </c>
      <c r="Q2250" s="123">
        <f t="shared" si="1078"/>
        <v>0.35800000000000409</v>
      </c>
      <c r="R2250" s="124">
        <f t="shared" si="1079"/>
        <v>0.28117023365403815</v>
      </c>
      <c r="S2250" s="125">
        <v>2873.692</v>
      </c>
      <c r="T2250" s="122">
        <v>3203.165</v>
      </c>
      <c r="U2250" s="123">
        <f t="shared" si="1075"/>
        <v>-329.47299999999996</v>
      </c>
      <c r="V2250" s="124">
        <f t="shared" si="1076"/>
        <v>-10.285857893677033</v>
      </c>
      <c r="W2250" s="121" t="s">
        <v>6930</v>
      </c>
      <c r="X2250" s="122">
        <v>1356.4190000000001</v>
      </c>
      <c r="Y2250" s="122">
        <v>1554.4</v>
      </c>
      <c r="Z2250" s="123">
        <f t="shared" si="1077"/>
        <v>-197.98099999999999</v>
      </c>
      <c r="AA2250" s="124">
        <f t="shared" si="1080"/>
        <v>-12.736811631497682</v>
      </c>
      <c r="AB2250" s="28" t="s">
        <v>6466</v>
      </c>
      <c r="AC2250" s="122">
        <v>744.76300000000003</v>
      </c>
      <c r="AD2250" s="122">
        <v>655.83699999999999</v>
      </c>
      <c r="AE2250" s="123">
        <f t="shared" si="1081"/>
        <v>88.926000000000045</v>
      </c>
      <c r="AF2250" s="29">
        <f t="shared" si="1082"/>
        <v>13.559161803923846</v>
      </c>
      <c r="AG2250" s="28" t="s">
        <v>7330</v>
      </c>
      <c r="AH2250" s="122">
        <v>276.67099999999999</v>
      </c>
      <c r="AI2250" s="122">
        <v>193.434</v>
      </c>
      <c r="AJ2250" s="123">
        <f t="shared" si="1083"/>
        <v>83.236999999999995</v>
      </c>
      <c r="AK2250" s="124">
        <f t="shared" si="1084"/>
        <v>43.031214781269064</v>
      </c>
      <c r="AL2250" s="28" t="s">
        <v>11117</v>
      </c>
      <c r="AM2250" s="122">
        <v>153.58000000000001</v>
      </c>
      <c r="AN2250" s="122">
        <v>153.72800000000001</v>
      </c>
      <c r="AO2250" s="123">
        <f t="shared" si="1085"/>
        <v>-0.14799999999999613</v>
      </c>
      <c r="AP2250" s="29">
        <f t="shared" si="1086"/>
        <v>-9.6273938384676919E-2</v>
      </c>
      <c r="AQ2250" s="28" t="s">
        <v>6948</v>
      </c>
      <c r="AR2250" s="122">
        <v>132.91499999999999</v>
      </c>
      <c r="AS2250" s="122">
        <v>393.46300000000002</v>
      </c>
      <c r="AT2250" s="123">
        <f t="shared" si="1087"/>
        <v>-260.548</v>
      </c>
      <c r="AU2250" s="124">
        <f t="shared" si="1088"/>
        <v>-66.219187064603275</v>
      </c>
      <c r="AV2250" s="9" t="s">
        <v>12574</v>
      </c>
      <c r="AX2250" s="129"/>
      <c r="AY2250" s="139"/>
      <c r="AZ2250" s="139"/>
    </row>
    <row r="2251" spans="3:52" ht="50" customHeight="1">
      <c r="C2251" s="52" t="s">
        <v>6319</v>
      </c>
      <c r="D2251" s="130" t="s">
        <v>5163</v>
      </c>
      <c r="E2251" s="131" t="s">
        <v>6379</v>
      </c>
      <c r="F2251" s="132" t="s">
        <v>5164</v>
      </c>
      <c r="G2251" s="125">
        <v>3490.799</v>
      </c>
      <c r="H2251" s="122">
        <v>3586.5680000000002</v>
      </c>
      <c r="I2251" s="123">
        <f t="shared" si="1071"/>
        <v>-95.769000000000233</v>
      </c>
      <c r="J2251" s="124">
        <f t="shared" si="1072"/>
        <v>-2.6702128608742459</v>
      </c>
      <c r="K2251" s="125">
        <v>1188.8610000000001</v>
      </c>
      <c r="L2251" s="122">
        <v>1336.4960000000001</v>
      </c>
      <c r="M2251" s="123">
        <f t="shared" si="1073"/>
        <v>-147.63499999999999</v>
      </c>
      <c r="N2251" s="124">
        <f t="shared" si="1074"/>
        <v>-11.046422884916977</v>
      </c>
      <c r="O2251" s="125">
        <v>127.318</v>
      </c>
      <c r="P2251" s="122">
        <v>127.093</v>
      </c>
      <c r="Q2251" s="123">
        <f t="shared" si="1078"/>
        <v>0.22499999999999432</v>
      </c>
      <c r="R2251" s="124">
        <f t="shared" si="1079"/>
        <v>0.17703571400470075</v>
      </c>
      <c r="S2251" s="125">
        <v>2174.62</v>
      </c>
      <c r="T2251" s="122">
        <v>2122.9789999999998</v>
      </c>
      <c r="U2251" s="123">
        <f t="shared" si="1075"/>
        <v>51.641000000000076</v>
      </c>
      <c r="V2251" s="124">
        <f t="shared" si="1076"/>
        <v>2.4324781356763343</v>
      </c>
      <c r="W2251" s="121" t="s">
        <v>6944</v>
      </c>
      <c r="X2251" s="122">
        <v>1004</v>
      </c>
      <c r="Y2251" s="122">
        <v>1008</v>
      </c>
      <c r="Z2251" s="123">
        <f t="shared" si="1077"/>
        <v>-4</v>
      </c>
      <c r="AA2251" s="124">
        <f t="shared" si="1080"/>
        <v>-0.3968253968253968</v>
      </c>
      <c r="AB2251" s="28" t="s">
        <v>11118</v>
      </c>
      <c r="AC2251" s="122">
        <v>268</v>
      </c>
      <c r="AD2251" s="122">
        <v>115</v>
      </c>
      <c r="AE2251" s="123">
        <f t="shared" si="1081"/>
        <v>153</v>
      </c>
      <c r="AF2251" s="29">
        <f t="shared" si="1082"/>
        <v>133.04347826086956</v>
      </c>
      <c r="AG2251" s="28" t="s">
        <v>11070</v>
      </c>
      <c r="AH2251" s="122">
        <v>197</v>
      </c>
      <c r="AI2251" s="122">
        <v>207</v>
      </c>
      <c r="AJ2251" s="123">
        <f t="shared" si="1083"/>
        <v>-10</v>
      </c>
      <c r="AK2251" s="124">
        <f t="shared" si="1084"/>
        <v>-4.8309178743961354</v>
      </c>
      <c r="AL2251" s="28" t="s">
        <v>6948</v>
      </c>
      <c r="AM2251" s="122">
        <v>144</v>
      </c>
      <c r="AN2251" s="122">
        <v>147</v>
      </c>
      <c r="AO2251" s="123">
        <f t="shared" si="1085"/>
        <v>-3</v>
      </c>
      <c r="AP2251" s="29">
        <f t="shared" si="1086"/>
        <v>-2.0408163265306123</v>
      </c>
      <c r="AQ2251" s="28" t="s">
        <v>11119</v>
      </c>
      <c r="AR2251" s="122">
        <v>90</v>
      </c>
      <c r="AS2251" s="122">
        <v>91</v>
      </c>
      <c r="AT2251" s="123">
        <f t="shared" si="1087"/>
        <v>-1</v>
      </c>
      <c r="AU2251" s="124">
        <f t="shared" si="1088"/>
        <v>-1.098901098901099</v>
      </c>
      <c r="AV2251" s="9" t="s">
        <v>12575</v>
      </c>
      <c r="AX2251" s="129"/>
      <c r="AY2251" s="139"/>
      <c r="AZ2251" s="139"/>
    </row>
    <row r="2252" spans="3:52" ht="50" customHeight="1">
      <c r="C2252" s="52" t="s">
        <v>6319</v>
      </c>
      <c r="D2252" s="53" t="s">
        <v>5165</v>
      </c>
      <c r="E2252" s="131" t="s">
        <v>6379</v>
      </c>
      <c r="F2252" s="54" t="s">
        <v>5166</v>
      </c>
      <c r="G2252" s="125">
        <v>4047.5140000000001</v>
      </c>
      <c r="H2252" s="122">
        <v>3898.4679999999998</v>
      </c>
      <c r="I2252" s="123">
        <f t="shared" si="1071"/>
        <v>149.04600000000028</v>
      </c>
      <c r="J2252" s="124">
        <f t="shared" si="1072"/>
        <v>3.8231941367737345</v>
      </c>
      <c r="K2252" s="125">
        <v>1418.7650000000001</v>
      </c>
      <c r="L2252" s="122">
        <v>1566.663</v>
      </c>
      <c r="M2252" s="123">
        <f t="shared" si="1073"/>
        <v>-147.89799999999991</v>
      </c>
      <c r="N2252" s="124">
        <f t="shared" si="1074"/>
        <v>-9.4403199667062996</v>
      </c>
      <c r="O2252" s="125">
        <v>570.87800000000004</v>
      </c>
      <c r="P2252" s="122">
        <v>570.11300000000006</v>
      </c>
      <c r="Q2252" s="123">
        <f t="shared" si="1078"/>
        <v>0.76499999999998636</v>
      </c>
      <c r="R2252" s="124">
        <f t="shared" si="1079"/>
        <v>0.13418392494119344</v>
      </c>
      <c r="S2252" s="125">
        <v>2057.8710000000001</v>
      </c>
      <c r="T2252" s="122">
        <v>1761.692</v>
      </c>
      <c r="U2252" s="123">
        <f t="shared" si="1075"/>
        <v>296.17900000000009</v>
      </c>
      <c r="V2252" s="124">
        <f t="shared" si="1076"/>
        <v>16.812189644954969</v>
      </c>
      <c r="W2252" s="121" t="s">
        <v>7330</v>
      </c>
      <c r="X2252" s="122">
        <v>540</v>
      </c>
      <c r="Y2252" s="122">
        <v>267</v>
      </c>
      <c r="Z2252" s="123">
        <f t="shared" si="1077"/>
        <v>273</v>
      </c>
      <c r="AA2252" s="124">
        <f t="shared" si="1080"/>
        <v>102.24719101123596</v>
      </c>
      <c r="AB2252" s="28" t="s">
        <v>7443</v>
      </c>
      <c r="AC2252" s="122">
        <v>394</v>
      </c>
      <c r="AD2252" s="122">
        <v>402</v>
      </c>
      <c r="AE2252" s="123">
        <f t="shared" si="1081"/>
        <v>-8</v>
      </c>
      <c r="AF2252" s="29">
        <f t="shared" si="1082"/>
        <v>-1.9900497512437811</v>
      </c>
      <c r="AG2252" s="28" t="s">
        <v>11120</v>
      </c>
      <c r="AH2252" s="122">
        <v>366</v>
      </c>
      <c r="AI2252" s="122">
        <v>312</v>
      </c>
      <c r="AJ2252" s="123">
        <f t="shared" si="1083"/>
        <v>54</v>
      </c>
      <c r="AK2252" s="124">
        <f t="shared" si="1084"/>
        <v>17.307692307692307</v>
      </c>
      <c r="AL2252" s="28" t="s">
        <v>7333</v>
      </c>
      <c r="AM2252" s="122">
        <v>244</v>
      </c>
      <c r="AN2252" s="122">
        <v>269</v>
      </c>
      <c r="AO2252" s="123">
        <f t="shared" si="1085"/>
        <v>-25</v>
      </c>
      <c r="AP2252" s="29">
        <f t="shared" si="1086"/>
        <v>-9.2936802973977688</v>
      </c>
      <c r="AQ2252" s="28" t="s">
        <v>6930</v>
      </c>
      <c r="AR2252" s="122">
        <v>226</v>
      </c>
      <c r="AS2252" s="122">
        <v>226</v>
      </c>
      <c r="AT2252" s="123">
        <f t="shared" si="1087"/>
        <v>0</v>
      </c>
      <c r="AU2252" s="124">
        <f t="shared" si="1088"/>
        <v>0</v>
      </c>
      <c r="AV2252" s="9" t="s">
        <v>12576</v>
      </c>
      <c r="AX2252" s="129"/>
      <c r="AY2252" s="139"/>
      <c r="AZ2252" s="139"/>
    </row>
    <row r="2253" spans="3:52" ht="50" customHeight="1">
      <c r="C2253" s="52" t="s">
        <v>6319</v>
      </c>
      <c r="D2253" s="130" t="s">
        <v>5167</v>
      </c>
      <c r="E2253" s="131" t="s">
        <v>6379</v>
      </c>
      <c r="F2253" s="132" t="s">
        <v>5168</v>
      </c>
      <c r="G2253" s="125">
        <v>3682.44</v>
      </c>
      <c r="H2253" s="122">
        <v>3417.44</v>
      </c>
      <c r="I2253" s="123">
        <f t="shared" si="1071"/>
        <v>265</v>
      </c>
      <c r="J2253" s="124">
        <f t="shared" si="1072"/>
        <v>7.7543424317617866</v>
      </c>
      <c r="K2253" s="125">
        <v>2038</v>
      </c>
      <c r="L2253" s="122">
        <v>1882</v>
      </c>
      <c r="M2253" s="123">
        <f t="shared" si="1073"/>
        <v>156</v>
      </c>
      <c r="N2253" s="124">
        <f t="shared" si="1074"/>
        <v>8.2890541976620611</v>
      </c>
      <c r="O2253" s="125">
        <v>315</v>
      </c>
      <c r="P2253" s="122">
        <v>315</v>
      </c>
      <c r="Q2253" s="123">
        <f t="shared" si="1078"/>
        <v>0</v>
      </c>
      <c r="R2253" s="124">
        <f t="shared" si="1079"/>
        <v>0</v>
      </c>
      <c r="S2253" s="125">
        <v>1329.44</v>
      </c>
      <c r="T2253" s="122">
        <v>1220.44</v>
      </c>
      <c r="U2253" s="123">
        <f t="shared" si="1075"/>
        <v>109</v>
      </c>
      <c r="V2253" s="124">
        <f t="shared" si="1076"/>
        <v>8.9312051391301495</v>
      </c>
      <c r="W2253" s="121" t="s">
        <v>11121</v>
      </c>
      <c r="X2253" s="122">
        <v>824</v>
      </c>
      <c r="Y2253" s="122">
        <v>715</v>
      </c>
      <c r="Z2253" s="123">
        <f t="shared" si="1077"/>
        <v>109</v>
      </c>
      <c r="AA2253" s="124">
        <f t="shared" si="1080"/>
        <v>15.244755244755245</v>
      </c>
      <c r="AB2253" s="28" t="s">
        <v>11122</v>
      </c>
      <c r="AC2253" s="122">
        <v>330</v>
      </c>
      <c r="AD2253" s="122">
        <v>330</v>
      </c>
      <c r="AE2253" s="123">
        <f t="shared" si="1081"/>
        <v>0</v>
      </c>
      <c r="AF2253" s="29">
        <f t="shared" si="1082"/>
        <v>0</v>
      </c>
      <c r="AG2253" s="28" t="s">
        <v>6930</v>
      </c>
      <c r="AH2253" s="122">
        <v>123</v>
      </c>
      <c r="AI2253" s="122">
        <v>123</v>
      </c>
      <c r="AJ2253" s="123">
        <f t="shared" si="1083"/>
        <v>0</v>
      </c>
      <c r="AK2253" s="124">
        <f t="shared" si="1084"/>
        <v>0</v>
      </c>
      <c r="AL2253" s="28" t="s">
        <v>11123</v>
      </c>
      <c r="AM2253" s="122">
        <v>38</v>
      </c>
      <c r="AN2253" s="122">
        <v>38</v>
      </c>
      <c r="AO2253" s="123">
        <f t="shared" si="1085"/>
        <v>0</v>
      </c>
      <c r="AP2253" s="29">
        <f t="shared" si="1086"/>
        <v>0</v>
      </c>
      <c r="AQ2253" s="28" t="s">
        <v>9761</v>
      </c>
      <c r="AR2253" s="122">
        <v>10</v>
      </c>
      <c r="AS2253" s="122">
        <v>10</v>
      </c>
      <c r="AT2253" s="123">
        <f t="shared" si="1087"/>
        <v>0</v>
      </c>
      <c r="AU2253" s="124">
        <f t="shared" si="1088"/>
        <v>0</v>
      </c>
      <c r="AV2253" s="9" t="s">
        <v>12577</v>
      </c>
      <c r="AX2253" s="129"/>
      <c r="AY2253" s="139"/>
      <c r="AZ2253" s="139"/>
    </row>
    <row r="2254" spans="3:52" ht="50" customHeight="1">
      <c r="C2254" s="52" t="s">
        <v>6319</v>
      </c>
      <c r="D2254" s="130" t="s">
        <v>5169</v>
      </c>
      <c r="E2254" s="131" t="s">
        <v>6379</v>
      </c>
      <c r="F2254" s="132" t="s">
        <v>4196</v>
      </c>
      <c r="G2254" s="125">
        <v>3541.9749999999999</v>
      </c>
      <c r="H2254" s="122">
        <v>3807.0590000000002</v>
      </c>
      <c r="I2254" s="123">
        <f t="shared" si="1071"/>
        <v>-265.08400000000029</v>
      </c>
      <c r="J2254" s="124">
        <f t="shared" si="1072"/>
        <v>-6.9629601222360948</v>
      </c>
      <c r="K2254" s="125">
        <v>1875.204</v>
      </c>
      <c r="L2254" s="122">
        <v>1955.646</v>
      </c>
      <c r="M2254" s="123">
        <f t="shared" si="1073"/>
        <v>-80.442000000000007</v>
      </c>
      <c r="N2254" s="124">
        <f t="shared" si="1074"/>
        <v>-4.1133211225344466</v>
      </c>
      <c r="O2254" s="125">
        <v>190.90299999999999</v>
      </c>
      <c r="P2254" s="122">
        <v>180.49700000000001</v>
      </c>
      <c r="Q2254" s="123">
        <f t="shared" si="1078"/>
        <v>10.405999999999977</v>
      </c>
      <c r="R2254" s="124">
        <f t="shared" si="1079"/>
        <v>5.7651927732870778</v>
      </c>
      <c r="S2254" s="125">
        <v>1475.8679999999999</v>
      </c>
      <c r="T2254" s="122">
        <v>1670.9159999999999</v>
      </c>
      <c r="U2254" s="123">
        <f t="shared" si="1075"/>
        <v>-195.048</v>
      </c>
      <c r="V2254" s="124">
        <f t="shared" si="1076"/>
        <v>-11.673118217791918</v>
      </c>
      <c r="W2254" s="121" t="s">
        <v>7333</v>
      </c>
      <c r="X2254" s="122">
        <v>1066</v>
      </c>
      <c r="Y2254" s="122">
        <v>1109</v>
      </c>
      <c r="Z2254" s="123">
        <f t="shared" si="1077"/>
        <v>-43</v>
      </c>
      <c r="AA2254" s="124">
        <f t="shared" si="1080"/>
        <v>-3.8773669972948599</v>
      </c>
      <c r="AB2254" s="28" t="s">
        <v>6992</v>
      </c>
      <c r="AC2254" s="122">
        <v>136</v>
      </c>
      <c r="AD2254" s="122">
        <v>296</v>
      </c>
      <c r="AE2254" s="123">
        <f t="shared" si="1081"/>
        <v>-160</v>
      </c>
      <c r="AF2254" s="29">
        <f t="shared" si="1082"/>
        <v>-54.054054054054056</v>
      </c>
      <c r="AG2254" s="28" t="s">
        <v>11124</v>
      </c>
      <c r="AH2254" s="122">
        <v>104</v>
      </c>
      <c r="AI2254" s="122">
        <v>104</v>
      </c>
      <c r="AJ2254" s="123">
        <f t="shared" si="1083"/>
        <v>0</v>
      </c>
      <c r="AK2254" s="124">
        <f t="shared" si="1084"/>
        <v>0</v>
      </c>
      <c r="AL2254" s="28" t="s">
        <v>7354</v>
      </c>
      <c r="AM2254" s="122">
        <v>45</v>
      </c>
      <c r="AN2254" s="122">
        <v>38</v>
      </c>
      <c r="AO2254" s="123">
        <f t="shared" si="1085"/>
        <v>7</v>
      </c>
      <c r="AP2254" s="29">
        <f t="shared" si="1086"/>
        <v>18.421052631578945</v>
      </c>
      <c r="AQ2254" s="28" t="s">
        <v>11125</v>
      </c>
      <c r="AR2254" s="122">
        <v>42</v>
      </c>
      <c r="AS2254" s="122">
        <v>42</v>
      </c>
      <c r="AT2254" s="123">
        <f t="shared" si="1087"/>
        <v>0</v>
      </c>
      <c r="AU2254" s="124">
        <f t="shared" si="1088"/>
        <v>0</v>
      </c>
      <c r="AV2254" s="9" t="s">
        <v>12578</v>
      </c>
      <c r="AX2254" s="129"/>
      <c r="AY2254" s="139"/>
      <c r="AZ2254" s="139"/>
    </row>
    <row r="2255" spans="3:52" ht="50" customHeight="1">
      <c r="C2255" s="52" t="s">
        <v>6319</v>
      </c>
      <c r="D2255" s="130" t="s">
        <v>5170</v>
      </c>
      <c r="E2255" s="131" t="s">
        <v>6379</v>
      </c>
      <c r="F2255" s="132" t="s">
        <v>5171</v>
      </c>
      <c r="G2255" s="125">
        <v>4108.723</v>
      </c>
      <c r="H2255" s="122">
        <v>4182.3919999999998</v>
      </c>
      <c r="I2255" s="123">
        <f t="shared" si="1071"/>
        <v>-73.668999999999869</v>
      </c>
      <c r="J2255" s="124">
        <f t="shared" si="1072"/>
        <v>-1.76140830414748</v>
      </c>
      <c r="K2255" s="125">
        <v>1177.0450000000001</v>
      </c>
      <c r="L2255" s="122">
        <v>1201.354</v>
      </c>
      <c r="M2255" s="123">
        <f t="shared" si="1073"/>
        <v>-24.308999999999969</v>
      </c>
      <c r="N2255" s="124">
        <f t="shared" si="1074"/>
        <v>-2.0234668548987198</v>
      </c>
      <c r="O2255" s="125">
        <v>649.05200000000002</v>
      </c>
      <c r="P2255" s="122">
        <v>829.50599999999997</v>
      </c>
      <c r="Q2255" s="123">
        <f t="shared" si="1078"/>
        <v>-180.45399999999995</v>
      </c>
      <c r="R2255" s="124">
        <f t="shared" si="1079"/>
        <v>-21.754393578828839</v>
      </c>
      <c r="S2255" s="125">
        <v>2282.6260000000002</v>
      </c>
      <c r="T2255" s="122">
        <v>2151.5320000000002</v>
      </c>
      <c r="U2255" s="123">
        <f t="shared" si="1075"/>
        <v>131.09400000000005</v>
      </c>
      <c r="V2255" s="124">
        <f t="shared" si="1076"/>
        <v>6.0930536938330473</v>
      </c>
      <c r="W2255" s="121" t="s">
        <v>6930</v>
      </c>
      <c r="X2255" s="122">
        <v>1404</v>
      </c>
      <c r="Y2255" s="122">
        <v>1282</v>
      </c>
      <c r="Z2255" s="123">
        <f t="shared" si="1077"/>
        <v>122</v>
      </c>
      <c r="AA2255" s="124">
        <f t="shared" si="1080"/>
        <v>9.5163806552262091</v>
      </c>
      <c r="AB2255" s="28" t="s">
        <v>11126</v>
      </c>
      <c r="AC2255" s="122">
        <v>386</v>
      </c>
      <c r="AD2255" s="122">
        <v>386</v>
      </c>
      <c r="AE2255" s="123">
        <f t="shared" si="1081"/>
        <v>0</v>
      </c>
      <c r="AF2255" s="29">
        <f t="shared" si="1082"/>
        <v>0</v>
      </c>
      <c r="AG2255" s="28" t="s">
        <v>6467</v>
      </c>
      <c r="AH2255" s="122">
        <v>211</v>
      </c>
      <c r="AI2255" s="122">
        <v>211</v>
      </c>
      <c r="AJ2255" s="123">
        <f t="shared" si="1083"/>
        <v>0</v>
      </c>
      <c r="AK2255" s="124">
        <f t="shared" si="1084"/>
        <v>0</v>
      </c>
      <c r="AL2255" s="28" t="s">
        <v>11127</v>
      </c>
      <c r="AM2255" s="122">
        <v>152</v>
      </c>
      <c r="AN2255" s="122">
        <v>155</v>
      </c>
      <c r="AO2255" s="123">
        <f t="shared" si="1085"/>
        <v>-3</v>
      </c>
      <c r="AP2255" s="29">
        <f t="shared" si="1086"/>
        <v>-1.935483870967742</v>
      </c>
      <c r="AQ2255" s="28" t="s">
        <v>7354</v>
      </c>
      <c r="AR2255" s="122">
        <v>87</v>
      </c>
      <c r="AS2255" s="122">
        <v>73</v>
      </c>
      <c r="AT2255" s="123">
        <f t="shared" si="1087"/>
        <v>14</v>
      </c>
      <c r="AU2255" s="124">
        <f t="shared" si="1088"/>
        <v>19.17808219178082</v>
      </c>
      <c r="AV2255" s="9" t="s">
        <v>12579</v>
      </c>
      <c r="AX2255" s="129"/>
      <c r="AY2255" s="139"/>
      <c r="AZ2255" s="139"/>
    </row>
    <row r="2256" spans="3:52" ht="50" customHeight="1">
      <c r="C2256" s="52" t="s">
        <v>6319</v>
      </c>
      <c r="D2256" s="130" t="s">
        <v>5172</v>
      </c>
      <c r="E2256" s="131" t="s">
        <v>6379</v>
      </c>
      <c r="F2256" s="132" t="s">
        <v>5173</v>
      </c>
      <c r="G2256" s="125">
        <v>4447.3339999999998</v>
      </c>
      <c r="H2256" s="122">
        <v>4684.7839999999997</v>
      </c>
      <c r="I2256" s="123">
        <f t="shared" si="1071"/>
        <v>-237.44999999999982</v>
      </c>
      <c r="J2256" s="124">
        <f t="shared" si="1072"/>
        <v>-5.0685367777895385</v>
      </c>
      <c r="K2256" s="125">
        <v>3108.018</v>
      </c>
      <c r="L2256" s="122">
        <v>3319.835</v>
      </c>
      <c r="M2256" s="123">
        <f t="shared" si="1073"/>
        <v>-211.81700000000001</v>
      </c>
      <c r="N2256" s="124">
        <f t="shared" si="1074"/>
        <v>-6.3803472160514003</v>
      </c>
      <c r="O2256" s="125">
        <v>314.40100000000001</v>
      </c>
      <c r="P2256" s="122">
        <v>314.31200000000001</v>
      </c>
      <c r="Q2256" s="123">
        <f t="shared" si="1078"/>
        <v>8.8999999999998636E-2</v>
      </c>
      <c r="R2256" s="124">
        <f t="shared" si="1079"/>
        <v>2.8315813586499605E-2</v>
      </c>
      <c r="S2256" s="125">
        <v>1024.915</v>
      </c>
      <c r="T2256" s="122">
        <v>1050.6369999999999</v>
      </c>
      <c r="U2256" s="123">
        <f t="shared" si="1075"/>
        <v>-25.72199999999998</v>
      </c>
      <c r="V2256" s="124">
        <f t="shared" si="1076"/>
        <v>-2.4482290267713762</v>
      </c>
      <c r="W2256" s="121" t="s">
        <v>11128</v>
      </c>
      <c r="X2256" s="122">
        <v>270</v>
      </c>
      <c r="Y2256" s="122">
        <v>275</v>
      </c>
      <c r="Z2256" s="123">
        <f t="shared" si="1077"/>
        <v>-5</v>
      </c>
      <c r="AA2256" s="124">
        <f t="shared" si="1080"/>
        <v>-1.8181818181818181</v>
      </c>
      <c r="AB2256" s="28" t="s">
        <v>11050</v>
      </c>
      <c r="AC2256" s="122">
        <v>225</v>
      </c>
      <c r="AD2256" s="122">
        <v>238</v>
      </c>
      <c r="AE2256" s="123">
        <f t="shared" si="1081"/>
        <v>-13</v>
      </c>
      <c r="AF2256" s="29">
        <f t="shared" si="1082"/>
        <v>-5.46218487394958</v>
      </c>
      <c r="AG2256" s="28" t="s">
        <v>11129</v>
      </c>
      <c r="AH2256" s="122">
        <v>173</v>
      </c>
      <c r="AI2256" s="122">
        <v>173</v>
      </c>
      <c r="AJ2256" s="123">
        <f t="shared" si="1083"/>
        <v>0</v>
      </c>
      <c r="AK2256" s="124">
        <f t="shared" si="1084"/>
        <v>0</v>
      </c>
      <c r="AL2256" s="28" t="s">
        <v>10203</v>
      </c>
      <c r="AM2256" s="122">
        <v>136</v>
      </c>
      <c r="AN2256" s="122">
        <v>136</v>
      </c>
      <c r="AO2256" s="123">
        <f t="shared" si="1085"/>
        <v>0</v>
      </c>
      <c r="AP2256" s="29">
        <f t="shared" si="1086"/>
        <v>0</v>
      </c>
      <c r="AQ2256" s="28" t="s">
        <v>11130</v>
      </c>
      <c r="AR2256" s="122">
        <v>71</v>
      </c>
      <c r="AS2256" s="122">
        <v>66</v>
      </c>
      <c r="AT2256" s="123">
        <f t="shared" si="1087"/>
        <v>5</v>
      </c>
      <c r="AU2256" s="124">
        <f t="shared" si="1088"/>
        <v>7.5757575757575761</v>
      </c>
      <c r="AV2256" s="9" t="s">
        <v>12580</v>
      </c>
      <c r="AX2256" s="129"/>
      <c r="AY2256" s="139"/>
      <c r="AZ2256" s="139"/>
    </row>
    <row r="2257" spans="3:52" ht="50" customHeight="1">
      <c r="C2257" s="52" t="s">
        <v>6319</v>
      </c>
      <c r="D2257" s="130" t="s">
        <v>5174</v>
      </c>
      <c r="E2257" s="131" t="s">
        <v>6379</v>
      </c>
      <c r="F2257" s="132" t="s">
        <v>5175</v>
      </c>
      <c r="G2257" s="125">
        <v>5118.2439999999997</v>
      </c>
      <c r="H2257" s="122">
        <v>4953.28</v>
      </c>
      <c r="I2257" s="123">
        <f t="shared" si="1071"/>
        <v>164.96399999999994</v>
      </c>
      <c r="J2257" s="124">
        <f t="shared" si="1072"/>
        <v>3.330399250597583</v>
      </c>
      <c r="K2257" s="125">
        <v>1408.55</v>
      </c>
      <c r="L2257" s="122">
        <v>1336.671</v>
      </c>
      <c r="M2257" s="123">
        <f t="shared" si="1073"/>
        <v>71.878999999999905</v>
      </c>
      <c r="N2257" s="124">
        <f t="shared" si="1074"/>
        <v>5.3774638635834773</v>
      </c>
      <c r="O2257" s="125">
        <v>932.73599999999999</v>
      </c>
      <c r="P2257" s="122">
        <v>925.92100000000005</v>
      </c>
      <c r="Q2257" s="123">
        <f t="shared" si="1078"/>
        <v>6.8149999999999409</v>
      </c>
      <c r="R2257" s="124">
        <f t="shared" si="1079"/>
        <v>0.7360239156472248</v>
      </c>
      <c r="S2257" s="125">
        <v>2776.9580000000001</v>
      </c>
      <c r="T2257" s="122">
        <v>2690.6880000000001</v>
      </c>
      <c r="U2257" s="123">
        <f t="shared" si="1075"/>
        <v>86.269999999999982</v>
      </c>
      <c r="V2257" s="124">
        <f t="shared" si="1076"/>
        <v>3.2062431616003035</v>
      </c>
      <c r="W2257" s="121" t="s">
        <v>11131</v>
      </c>
      <c r="X2257" s="122">
        <v>1908</v>
      </c>
      <c r="Y2257" s="122">
        <v>1896</v>
      </c>
      <c r="Z2257" s="123">
        <f t="shared" si="1077"/>
        <v>12</v>
      </c>
      <c r="AA2257" s="124">
        <f t="shared" si="1080"/>
        <v>0.63291139240506333</v>
      </c>
      <c r="AB2257" s="28" t="s">
        <v>9763</v>
      </c>
      <c r="AC2257" s="122">
        <v>640</v>
      </c>
      <c r="AD2257" s="122">
        <v>638</v>
      </c>
      <c r="AE2257" s="123">
        <f t="shared" si="1081"/>
        <v>2</v>
      </c>
      <c r="AF2257" s="29">
        <f t="shared" si="1082"/>
        <v>0.31347962382445138</v>
      </c>
      <c r="AG2257" s="28" t="s">
        <v>10179</v>
      </c>
      <c r="AH2257" s="122">
        <v>69</v>
      </c>
      <c r="AI2257" s="122">
        <v>22</v>
      </c>
      <c r="AJ2257" s="123">
        <f t="shared" si="1083"/>
        <v>47</v>
      </c>
      <c r="AK2257" s="124">
        <f t="shared" si="1084"/>
        <v>213.63636363636363</v>
      </c>
      <c r="AL2257" s="28" t="s">
        <v>7354</v>
      </c>
      <c r="AM2257" s="122">
        <v>67</v>
      </c>
      <c r="AN2257" s="122">
        <v>66</v>
      </c>
      <c r="AO2257" s="123">
        <f t="shared" si="1085"/>
        <v>1</v>
      </c>
      <c r="AP2257" s="29">
        <f t="shared" si="1086"/>
        <v>1.5151515151515151</v>
      </c>
      <c r="AQ2257" s="28" t="s">
        <v>7330</v>
      </c>
      <c r="AR2257" s="122">
        <v>48</v>
      </c>
      <c r="AS2257" s="122">
        <v>25</v>
      </c>
      <c r="AT2257" s="123">
        <f t="shared" si="1087"/>
        <v>23</v>
      </c>
      <c r="AU2257" s="124">
        <f t="shared" si="1088"/>
        <v>92</v>
      </c>
      <c r="AV2257" s="9" t="s">
        <v>12581</v>
      </c>
      <c r="AX2257" s="129"/>
      <c r="AY2257" s="139"/>
      <c r="AZ2257" s="139"/>
    </row>
    <row r="2258" spans="3:52" ht="50" customHeight="1">
      <c r="C2258" s="52" t="s">
        <v>6319</v>
      </c>
      <c r="D2258" s="130" t="s">
        <v>5176</v>
      </c>
      <c r="E2258" s="131" t="s">
        <v>6379</v>
      </c>
      <c r="F2258" s="132" t="s">
        <v>885</v>
      </c>
      <c r="G2258" s="125">
        <v>2858.3110000000001</v>
      </c>
      <c r="H2258" s="122">
        <v>3010.8560000000002</v>
      </c>
      <c r="I2258" s="123">
        <f t="shared" si="1071"/>
        <v>-152.54500000000007</v>
      </c>
      <c r="J2258" s="124">
        <f t="shared" si="1072"/>
        <v>-5.0664993609790727</v>
      </c>
      <c r="K2258" s="125">
        <v>1329.135</v>
      </c>
      <c r="L2258" s="122">
        <v>1498.095</v>
      </c>
      <c r="M2258" s="123">
        <f t="shared" si="1073"/>
        <v>-168.96000000000004</v>
      </c>
      <c r="N2258" s="124">
        <f t="shared" si="1074"/>
        <v>-11.278323470807928</v>
      </c>
      <c r="O2258" s="125">
        <v>299.29700000000003</v>
      </c>
      <c r="P2258" s="122">
        <v>299.08699999999999</v>
      </c>
      <c r="Q2258" s="123">
        <f t="shared" si="1078"/>
        <v>0.21000000000003638</v>
      </c>
      <c r="R2258" s="124">
        <f t="shared" si="1079"/>
        <v>7.0213683643901736E-2</v>
      </c>
      <c r="S2258" s="125">
        <v>1229.8789999999999</v>
      </c>
      <c r="T2258" s="122">
        <v>1213.674</v>
      </c>
      <c r="U2258" s="123">
        <f t="shared" si="1075"/>
        <v>16.204999999999927</v>
      </c>
      <c r="V2258" s="124">
        <f t="shared" si="1076"/>
        <v>1.3352020394273856</v>
      </c>
      <c r="W2258" s="121" t="s">
        <v>11132</v>
      </c>
      <c r="X2258" s="122">
        <v>458</v>
      </c>
      <c r="Y2258" s="122">
        <v>459</v>
      </c>
      <c r="Z2258" s="123">
        <f t="shared" si="1077"/>
        <v>-1</v>
      </c>
      <c r="AA2258" s="124">
        <f t="shared" si="1080"/>
        <v>-0.2178649237472767</v>
      </c>
      <c r="AB2258" s="28" t="s">
        <v>6451</v>
      </c>
      <c r="AC2258" s="122">
        <v>287</v>
      </c>
      <c r="AD2258" s="122">
        <v>246</v>
      </c>
      <c r="AE2258" s="123">
        <f t="shared" si="1081"/>
        <v>41</v>
      </c>
      <c r="AF2258" s="29">
        <f t="shared" si="1082"/>
        <v>16.666666666666664</v>
      </c>
      <c r="AG2258" s="28" t="s">
        <v>11133</v>
      </c>
      <c r="AH2258" s="122">
        <v>209</v>
      </c>
      <c r="AI2258" s="122">
        <v>209</v>
      </c>
      <c r="AJ2258" s="123">
        <f t="shared" si="1083"/>
        <v>0</v>
      </c>
      <c r="AK2258" s="124">
        <f t="shared" si="1084"/>
        <v>0</v>
      </c>
      <c r="AL2258" s="28" t="s">
        <v>11134</v>
      </c>
      <c r="AM2258" s="122">
        <v>110</v>
      </c>
      <c r="AN2258" s="122">
        <v>115</v>
      </c>
      <c r="AO2258" s="123">
        <f t="shared" si="1085"/>
        <v>-5</v>
      </c>
      <c r="AP2258" s="29">
        <f t="shared" si="1086"/>
        <v>-4.3478260869565215</v>
      </c>
      <c r="AQ2258" s="28" t="s">
        <v>11135</v>
      </c>
      <c r="AR2258" s="122">
        <v>68</v>
      </c>
      <c r="AS2258" s="122">
        <v>68</v>
      </c>
      <c r="AT2258" s="123">
        <f t="shared" si="1087"/>
        <v>0</v>
      </c>
      <c r="AU2258" s="124">
        <f t="shared" si="1088"/>
        <v>0</v>
      </c>
      <c r="AV2258" s="9" t="s">
        <v>12582</v>
      </c>
      <c r="AX2258" s="129"/>
      <c r="AY2258" s="139"/>
      <c r="AZ2258" s="139"/>
    </row>
    <row r="2259" spans="3:52" ht="50" customHeight="1">
      <c r="C2259" s="52" t="s">
        <v>6319</v>
      </c>
      <c r="D2259" s="130" t="s">
        <v>5177</v>
      </c>
      <c r="E2259" s="131" t="s">
        <v>6379</v>
      </c>
      <c r="F2259" s="132" t="s">
        <v>5178</v>
      </c>
      <c r="G2259" s="125">
        <v>3305.7489999999998</v>
      </c>
      <c r="H2259" s="122">
        <v>3347.6</v>
      </c>
      <c r="I2259" s="123">
        <f t="shared" si="1071"/>
        <v>-41.851000000000113</v>
      </c>
      <c r="J2259" s="124">
        <f t="shared" si="1072"/>
        <v>-1.250179232883263</v>
      </c>
      <c r="K2259" s="125">
        <v>1271.1579999999999</v>
      </c>
      <c r="L2259" s="122">
        <v>1369.627</v>
      </c>
      <c r="M2259" s="123">
        <f t="shared" si="1073"/>
        <v>-98.469000000000051</v>
      </c>
      <c r="N2259" s="124">
        <f t="shared" si="1074"/>
        <v>-7.189475674764009</v>
      </c>
      <c r="O2259" s="125">
        <v>452.73099999999999</v>
      </c>
      <c r="P2259" s="122">
        <v>452.13</v>
      </c>
      <c r="Q2259" s="123">
        <f t="shared" si="1078"/>
        <v>0.60099999999999909</v>
      </c>
      <c r="R2259" s="124">
        <f t="shared" si="1079"/>
        <v>0.1329263707340807</v>
      </c>
      <c r="S2259" s="125">
        <v>1581.86</v>
      </c>
      <c r="T2259" s="122">
        <v>1525.8430000000001</v>
      </c>
      <c r="U2259" s="123">
        <f t="shared" si="1075"/>
        <v>56.016999999999825</v>
      </c>
      <c r="V2259" s="124">
        <f t="shared" si="1076"/>
        <v>3.6712165013045133</v>
      </c>
      <c r="W2259" s="121" t="s">
        <v>6930</v>
      </c>
      <c r="X2259" s="122">
        <v>868</v>
      </c>
      <c r="Y2259" s="122">
        <v>820</v>
      </c>
      <c r="Z2259" s="123">
        <f t="shared" si="1077"/>
        <v>48</v>
      </c>
      <c r="AA2259" s="124">
        <f t="shared" si="1080"/>
        <v>5.8536585365853666</v>
      </c>
      <c r="AB2259" s="28" t="s">
        <v>11126</v>
      </c>
      <c r="AC2259" s="122">
        <v>610</v>
      </c>
      <c r="AD2259" s="122">
        <v>610</v>
      </c>
      <c r="AE2259" s="123">
        <f t="shared" si="1081"/>
        <v>0</v>
      </c>
      <c r="AF2259" s="29">
        <f t="shared" si="1082"/>
        <v>0</v>
      </c>
      <c r="AG2259" s="28" t="s">
        <v>11136</v>
      </c>
      <c r="AH2259" s="122">
        <v>43</v>
      </c>
      <c r="AI2259" s="122">
        <v>46</v>
      </c>
      <c r="AJ2259" s="123">
        <f t="shared" si="1083"/>
        <v>-3</v>
      </c>
      <c r="AK2259" s="124">
        <f t="shared" si="1084"/>
        <v>-6.5217391304347823</v>
      </c>
      <c r="AL2259" s="28" t="s">
        <v>7492</v>
      </c>
      <c r="AM2259" s="122">
        <v>30</v>
      </c>
      <c r="AN2259" s="122">
        <v>30</v>
      </c>
      <c r="AO2259" s="123">
        <f t="shared" si="1085"/>
        <v>0</v>
      </c>
      <c r="AP2259" s="29">
        <f t="shared" si="1086"/>
        <v>0</v>
      </c>
      <c r="AQ2259" s="28" t="s">
        <v>11137</v>
      </c>
      <c r="AR2259" s="122">
        <v>20</v>
      </c>
      <c r="AS2259" s="122">
        <v>20</v>
      </c>
      <c r="AT2259" s="123">
        <f t="shared" si="1087"/>
        <v>0</v>
      </c>
      <c r="AU2259" s="124">
        <f t="shared" si="1088"/>
        <v>0</v>
      </c>
      <c r="AV2259" s="9" t="s">
        <v>12583</v>
      </c>
      <c r="AX2259" s="129"/>
      <c r="AY2259" s="139"/>
      <c r="AZ2259" s="139"/>
    </row>
    <row r="2260" spans="3:52" ht="50" customHeight="1">
      <c r="C2260" s="52" t="s">
        <v>6319</v>
      </c>
      <c r="D2260" s="130" t="s">
        <v>5179</v>
      </c>
      <c r="E2260" s="131" t="s">
        <v>6379</v>
      </c>
      <c r="F2260" s="132" t="s">
        <v>5180</v>
      </c>
      <c r="G2260" s="125">
        <v>4349.433</v>
      </c>
      <c r="H2260" s="122">
        <v>4084.538</v>
      </c>
      <c r="I2260" s="123">
        <f t="shared" si="1071"/>
        <v>264.89499999999998</v>
      </c>
      <c r="J2260" s="124">
        <f t="shared" si="1072"/>
        <v>6.4853111906413892</v>
      </c>
      <c r="K2260" s="125">
        <v>815.173</v>
      </c>
      <c r="L2260" s="122">
        <v>813.55200000000002</v>
      </c>
      <c r="M2260" s="123">
        <f t="shared" si="1073"/>
        <v>1.6209999999999809</v>
      </c>
      <c r="N2260" s="124">
        <f t="shared" si="1074"/>
        <v>0.19924970991405355</v>
      </c>
      <c r="O2260" s="125">
        <v>1533.62</v>
      </c>
      <c r="P2260" s="122">
        <v>1476.8119999999999</v>
      </c>
      <c r="Q2260" s="123">
        <f t="shared" si="1078"/>
        <v>56.807999999999993</v>
      </c>
      <c r="R2260" s="124">
        <f t="shared" si="1079"/>
        <v>3.8466643012109865</v>
      </c>
      <c r="S2260" s="125">
        <v>2000.64</v>
      </c>
      <c r="T2260" s="122">
        <v>1794.174</v>
      </c>
      <c r="U2260" s="123">
        <f t="shared" si="1075"/>
        <v>206.46600000000012</v>
      </c>
      <c r="V2260" s="124">
        <f t="shared" si="1076"/>
        <v>11.507579532419939</v>
      </c>
      <c r="W2260" s="121" t="s">
        <v>7354</v>
      </c>
      <c r="X2260" s="122">
        <v>863</v>
      </c>
      <c r="Y2260" s="122">
        <v>941</v>
      </c>
      <c r="Z2260" s="123">
        <f t="shared" si="1077"/>
        <v>-78</v>
      </c>
      <c r="AA2260" s="124">
        <f t="shared" si="1080"/>
        <v>-8.2890541976620611</v>
      </c>
      <c r="AB2260" s="28" t="s">
        <v>11138</v>
      </c>
      <c r="AC2260" s="122">
        <v>411</v>
      </c>
      <c r="AD2260" s="122">
        <v>410</v>
      </c>
      <c r="AE2260" s="123">
        <f t="shared" si="1081"/>
        <v>1</v>
      </c>
      <c r="AF2260" s="29">
        <f t="shared" si="1082"/>
        <v>0.24390243902439024</v>
      </c>
      <c r="AG2260" s="28" t="s">
        <v>11139</v>
      </c>
      <c r="AH2260" s="122">
        <v>275</v>
      </c>
      <c r="AI2260" s="122">
        <v>12</v>
      </c>
      <c r="AJ2260" s="123">
        <f t="shared" si="1083"/>
        <v>263</v>
      </c>
      <c r="AK2260" s="124">
        <f t="shared" si="1084"/>
        <v>2191.666666666667</v>
      </c>
      <c r="AL2260" s="28" t="s">
        <v>6930</v>
      </c>
      <c r="AM2260" s="122">
        <v>160</v>
      </c>
      <c r="AN2260" s="122">
        <v>160</v>
      </c>
      <c r="AO2260" s="123">
        <f t="shared" si="1085"/>
        <v>0</v>
      </c>
      <c r="AP2260" s="29">
        <f t="shared" si="1086"/>
        <v>0</v>
      </c>
      <c r="AQ2260" s="28" t="s">
        <v>11140</v>
      </c>
      <c r="AR2260" s="122">
        <v>103</v>
      </c>
      <c r="AS2260" s="122">
        <v>78</v>
      </c>
      <c r="AT2260" s="123">
        <f t="shared" si="1087"/>
        <v>25</v>
      </c>
      <c r="AU2260" s="124">
        <f t="shared" si="1088"/>
        <v>32.051282051282051</v>
      </c>
      <c r="AV2260" s="9" t="s">
        <v>12584</v>
      </c>
      <c r="AX2260" s="129"/>
      <c r="AY2260" s="139"/>
      <c r="AZ2260" s="139"/>
    </row>
    <row r="2261" spans="3:52" ht="50" customHeight="1">
      <c r="C2261" s="52" t="s">
        <v>6319</v>
      </c>
      <c r="D2261" s="106" t="s">
        <v>5181</v>
      </c>
      <c r="E2261" s="131" t="s">
        <v>6379</v>
      </c>
      <c r="F2261" s="108" t="s">
        <v>5182</v>
      </c>
      <c r="G2261" s="125">
        <v>18309.075000000001</v>
      </c>
      <c r="H2261" s="122">
        <v>18588.152999999998</v>
      </c>
      <c r="I2261" s="123">
        <f t="shared" si="1071"/>
        <v>-279.0779999999977</v>
      </c>
      <c r="J2261" s="124">
        <f t="shared" si="1072"/>
        <v>-1.5013756342547737</v>
      </c>
      <c r="K2261" s="125">
        <v>1139.7149999999999</v>
      </c>
      <c r="L2261" s="122">
        <v>1135.0640000000001</v>
      </c>
      <c r="M2261" s="123">
        <f t="shared" si="1073"/>
        <v>4.6509999999998399</v>
      </c>
      <c r="N2261" s="124">
        <f t="shared" si="1074"/>
        <v>0.40975663046311395</v>
      </c>
      <c r="O2261" s="125">
        <v>5793.2219999999998</v>
      </c>
      <c r="P2261" s="122">
        <v>5795.5770000000002</v>
      </c>
      <c r="Q2261" s="123">
        <f t="shared" si="1078"/>
        <v>-2.3550000000004729</v>
      </c>
      <c r="R2261" s="124">
        <f t="shared" si="1079"/>
        <v>-4.0634435535934953E-2</v>
      </c>
      <c r="S2261" s="125">
        <v>11376.138000000001</v>
      </c>
      <c r="T2261" s="122">
        <v>11657.512000000001</v>
      </c>
      <c r="U2261" s="123">
        <f t="shared" si="1075"/>
        <v>-281.3739999999998</v>
      </c>
      <c r="V2261" s="124">
        <f t="shared" si="1076"/>
        <v>-2.4136711161009297</v>
      </c>
      <c r="W2261" s="121" t="s">
        <v>11141</v>
      </c>
      <c r="X2261" s="122">
        <v>2262</v>
      </c>
      <c r="Y2261" s="122">
        <v>2266</v>
      </c>
      <c r="Z2261" s="123">
        <f t="shared" si="1077"/>
        <v>-4</v>
      </c>
      <c r="AA2261" s="124">
        <f t="shared" si="1080"/>
        <v>-0.17652250661959401</v>
      </c>
      <c r="AB2261" s="28" t="s">
        <v>6607</v>
      </c>
      <c r="AC2261" s="122">
        <v>2152</v>
      </c>
      <c r="AD2261" s="122">
        <v>2183</v>
      </c>
      <c r="AE2261" s="123">
        <f t="shared" si="1081"/>
        <v>-31</v>
      </c>
      <c r="AF2261" s="29">
        <f t="shared" si="1082"/>
        <v>-1.4200641319285385</v>
      </c>
      <c r="AG2261" s="28" t="s">
        <v>11142</v>
      </c>
      <c r="AH2261" s="122">
        <v>1418</v>
      </c>
      <c r="AI2261" s="122">
        <v>1416</v>
      </c>
      <c r="AJ2261" s="123">
        <f t="shared" si="1083"/>
        <v>2</v>
      </c>
      <c r="AK2261" s="124">
        <f t="shared" si="1084"/>
        <v>0.14124293785310735</v>
      </c>
      <c r="AL2261" s="28" t="s">
        <v>6388</v>
      </c>
      <c r="AM2261" s="122">
        <v>1416</v>
      </c>
      <c r="AN2261" s="122">
        <v>1343</v>
      </c>
      <c r="AO2261" s="123">
        <f t="shared" si="1085"/>
        <v>73</v>
      </c>
      <c r="AP2261" s="29">
        <f t="shared" si="1086"/>
        <v>5.4355919583023082</v>
      </c>
      <c r="AQ2261" s="28" t="s">
        <v>11143</v>
      </c>
      <c r="AR2261" s="122">
        <v>1266</v>
      </c>
      <c r="AS2261" s="122">
        <v>1260</v>
      </c>
      <c r="AT2261" s="123">
        <f t="shared" si="1087"/>
        <v>6</v>
      </c>
      <c r="AU2261" s="124">
        <f t="shared" si="1088"/>
        <v>0.47619047619047622</v>
      </c>
      <c r="AV2261" s="9" t="s">
        <v>12585</v>
      </c>
      <c r="AX2261" s="129"/>
      <c r="AY2261" s="139"/>
      <c r="AZ2261" s="139"/>
    </row>
    <row r="2262" spans="3:52" ht="50" customHeight="1">
      <c r="C2262" s="52" t="s">
        <v>6319</v>
      </c>
      <c r="D2262" s="106" t="s">
        <v>5183</v>
      </c>
      <c r="E2262" s="131" t="s">
        <v>6379</v>
      </c>
      <c r="F2262" s="108" t="s">
        <v>5184</v>
      </c>
      <c r="G2262" s="125">
        <v>5761.5259999999998</v>
      </c>
      <c r="H2262" s="122">
        <v>4995.2269999999999</v>
      </c>
      <c r="I2262" s="123">
        <f t="shared" si="1071"/>
        <v>766.29899999999998</v>
      </c>
      <c r="J2262" s="124">
        <f t="shared" si="1072"/>
        <v>15.340624159822966</v>
      </c>
      <c r="K2262" s="125">
        <v>3772.4879999999998</v>
      </c>
      <c r="L2262" s="122">
        <v>3274.779</v>
      </c>
      <c r="M2262" s="123">
        <f t="shared" si="1073"/>
        <v>497.70899999999983</v>
      </c>
      <c r="N2262" s="124">
        <f t="shared" si="1074"/>
        <v>15.198246965673098</v>
      </c>
      <c r="O2262" s="125">
        <v>189.261</v>
      </c>
      <c r="P2262" s="122">
        <v>189.071</v>
      </c>
      <c r="Q2262" s="123">
        <f t="shared" si="1078"/>
        <v>0.18999999999999773</v>
      </c>
      <c r="R2262" s="124">
        <f t="shared" si="1079"/>
        <v>0.10049134981038749</v>
      </c>
      <c r="S2262" s="125">
        <v>1799.777</v>
      </c>
      <c r="T2262" s="122">
        <v>1531.377</v>
      </c>
      <c r="U2262" s="123">
        <f t="shared" si="1075"/>
        <v>268.40000000000009</v>
      </c>
      <c r="V2262" s="124">
        <f t="shared" si="1076"/>
        <v>17.526709621471401</v>
      </c>
      <c r="W2262" s="121" t="s">
        <v>11144</v>
      </c>
      <c r="X2262" s="122">
        <v>930</v>
      </c>
      <c r="Y2262" s="122">
        <v>828</v>
      </c>
      <c r="Z2262" s="123">
        <f t="shared" si="1077"/>
        <v>102</v>
      </c>
      <c r="AA2262" s="124">
        <f t="shared" si="1080"/>
        <v>12.318840579710146</v>
      </c>
      <c r="AB2262" s="28" t="s">
        <v>11145</v>
      </c>
      <c r="AC2262" s="122">
        <v>709</v>
      </c>
      <c r="AD2262" s="122">
        <v>561</v>
      </c>
      <c r="AE2262" s="123">
        <f t="shared" si="1081"/>
        <v>148</v>
      </c>
      <c r="AF2262" s="29">
        <f t="shared" si="1082"/>
        <v>26.38146167557932</v>
      </c>
      <c r="AG2262" s="28" t="s">
        <v>11146</v>
      </c>
      <c r="AH2262" s="122">
        <v>136</v>
      </c>
      <c r="AI2262" s="122">
        <v>118</v>
      </c>
      <c r="AJ2262" s="123">
        <f t="shared" si="1083"/>
        <v>18</v>
      </c>
      <c r="AK2262" s="124">
        <f t="shared" si="1084"/>
        <v>15.254237288135593</v>
      </c>
      <c r="AL2262" s="28" t="s">
        <v>11147</v>
      </c>
      <c r="AM2262" s="122">
        <v>19</v>
      </c>
      <c r="AN2262" s="122">
        <v>18</v>
      </c>
      <c r="AO2262" s="123">
        <f t="shared" si="1085"/>
        <v>1</v>
      </c>
      <c r="AP2262" s="29">
        <f t="shared" si="1086"/>
        <v>5.5555555555555554</v>
      </c>
      <c r="AQ2262" s="28" t="s">
        <v>11148</v>
      </c>
      <c r="AR2262" s="122">
        <v>6</v>
      </c>
      <c r="AS2262" s="122">
        <v>6</v>
      </c>
      <c r="AT2262" s="123">
        <f t="shared" si="1087"/>
        <v>0</v>
      </c>
      <c r="AU2262" s="124">
        <f t="shared" si="1088"/>
        <v>0</v>
      </c>
      <c r="AV2262" s="9" t="s">
        <v>12586</v>
      </c>
      <c r="AX2262" s="129"/>
      <c r="AY2262" s="139"/>
      <c r="AZ2262" s="139"/>
    </row>
    <row r="2263" spans="3:52" ht="50" customHeight="1">
      <c r="C2263" s="52" t="s">
        <v>6319</v>
      </c>
      <c r="D2263" s="130" t="s">
        <v>5185</v>
      </c>
      <c r="E2263" s="131" t="s">
        <v>6379</v>
      </c>
      <c r="F2263" s="132" t="s">
        <v>5186</v>
      </c>
      <c r="G2263" s="125">
        <v>13507.369000000001</v>
      </c>
      <c r="H2263" s="122">
        <v>13215.103999999999</v>
      </c>
      <c r="I2263" s="123">
        <f t="shared" si="1071"/>
        <v>292.26500000000124</v>
      </c>
      <c r="J2263" s="124">
        <f t="shared" si="1072"/>
        <v>2.2115981834119598</v>
      </c>
      <c r="K2263" s="125">
        <v>3183.4569999999999</v>
      </c>
      <c r="L2263" s="122">
        <v>3179.241</v>
      </c>
      <c r="M2263" s="123">
        <f t="shared" si="1073"/>
        <v>4.2159999999998945</v>
      </c>
      <c r="N2263" s="124">
        <f t="shared" si="1074"/>
        <v>0.13261026767080239</v>
      </c>
      <c r="O2263" s="125">
        <v>399.322</v>
      </c>
      <c r="P2263" s="122">
        <v>399.06400000000002</v>
      </c>
      <c r="Q2263" s="123">
        <f t="shared" si="1078"/>
        <v>0.25799999999998136</v>
      </c>
      <c r="R2263" s="124">
        <f t="shared" si="1079"/>
        <v>6.4651284004566018E-2</v>
      </c>
      <c r="S2263" s="125">
        <v>9924.59</v>
      </c>
      <c r="T2263" s="122">
        <v>9636.7990000000009</v>
      </c>
      <c r="U2263" s="123">
        <f t="shared" si="1075"/>
        <v>287.79099999999926</v>
      </c>
      <c r="V2263" s="124">
        <f t="shared" si="1076"/>
        <v>2.9863754551692865</v>
      </c>
      <c r="W2263" s="121" t="s">
        <v>7333</v>
      </c>
      <c r="X2263" s="122">
        <v>5490</v>
      </c>
      <c r="Y2263" s="122">
        <v>5117</v>
      </c>
      <c r="Z2263" s="123">
        <f t="shared" si="1077"/>
        <v>373</v>
      </c>
      <c r="AA2263" s="124">
        <f t="shared" si="1080"/>
        <v>7.2894273988665228</v>
      </c>
      <c r="AB2263" s="28" t="s">
        <v>8707</v>
      </c>
      <c r="AC2263" s="122">
        <v>1764</v>
      </c>
      <c r="AD2263" s="122">
        <v>1763</v>
      </c>
      <c r="AE2263" s="123">
        <f t="shared" si="1081"/>
        <v>1</v>
      </c>
      <c r="AF2263" s="29">
        <f t="shared" si="1082"/>
        <v>5.6721497447532618E-2</v>
      </c>
      <c r="AG2263" s="28" t="s">
        <v>11149</v>
      </c>
      <c r="AH2263" s="122">
        <v>642</v>
      </c>
      <c r="AI2263" s="122">
        <v>802</v>
      </c>
      <c r="AJ2263" s="123">
        <f t="shared" si="1083"/>
        <v>-160</v>
      </c>
      <c r="AK2263" s="124">
        <f t="shared" si="1084"/>
        <v>-19.950124688279303</v>
      </c>
      <c r="AL2263" s="28" t="s">
        <v>7336</v>
      </c>
      <c r="AM2263" s="122">
        <v>309</v>
      </c>
      <c r="AN2263" s="122">
        <v>309</v>
      </c>
      <c r="AO2263" s="123">
        <f t="shared" si="1085"/>
        <v>0</v>
      </c>
      <c r="AP2263" s="29">
        <f t="shared" si="1086"/>
        <v>0</v>
      </c>
      <c r="AQ2263" s="28" t="s">
        <v>7626</v>
      </c>
      <c r="AR2263" s="122">
        <v>279</v>
      </c>
      <c r="AS2263" s="122">
        <v>279</v>
      </c>
      <c r="AT2263" s="123">
        <f t="shared" si="1087"/>
        <v>0</v>
      </c>
      <c r="AU2263" s="124">
        <f t="shared" si="1088"/>
        <v>0</v>
      </c>
      <c r="AV2263" s="9" t="s">
        <v>12587</v>
      </c>
      <c r="AX2263" s="129"/>
      <c r="AY2263" s="139"/>
      <c r="AZ2263" s="139"/>
    </row>
    <row r="2264" spans="3:52" ht="50" customHeight="1">
      <c r="C2264" s="52" t="s">
        <v>6319</v>
      </c>
      <c r="D2264" s="130" t="s">
        <v>5187</v>
      </c>
      <c r="E2264" s="131" t="s">
        <v>6379</v>
      </c>
      <c r="F2264" s="132" t="s">
        <v>5188</v>
      </c>
      <c r="G2264" s="125">
        <v>2248.29</v>
      </c>
      <c r="H2264" s="122">
        <v>2241.9679999999998</v>
      </c>
      <c r="I2264" s="123">
        <f t="shared" si="1071"/>
        <v>6.3220000000001164</v>
      </c>
      <c r="J2264" s="124">
        <f t="shared" si="1072"/>
        <v>0.28198439942051434</v>
      </c>
      <c r="K2264" s="125">
        <v>1058.0830000000001</v>
      </c>
      <c r="L2264" s="122">
        <v>1007.3819999999999</v>
      </c>
      <c r="M2264" s="123">
        <f t="shared" si="1073"/>
        <v>50.701000000000136</v>
      </c>
      <c r="N2264" s="124">
        <f t="shared" si="1074"/>
        <v>5.0329467868197106</v>
      </c>
      <c r="O2264" s="125">
        <v>350.37099999999998</v>
      </c>
      <c r="P2264" s="122">
        <v>350.29</v>
      </c>
      <c r="Q2264" s="123">
        <f t="shared" si="1078"/>
        <v>8.0999999999960437E-2</v>
      </c>
      <c r="R2264" s="124">
        <f t="shared" si="1079"/>
        <v>2.3123697507767972E-2</v>
      </c>
      <c r="S2264" s="125">
        <v>839.83600000000001</v>
      </c>
      <c r="T2264" s="122">
        <v>884.29600000000005</v>
      </c>
      <c r="U2264" s="123">
        <f t="shared" si="1075"/>
        <v>-44.460000000000036</v>
      </c>
      <c r="V2264" s="124">
        <f t="shared" si="1076"/>
        <v>-5.0277282719813314</v>
      </c>
      <c r="W2264" s="121" t="s">
        <v>11150</v>
      </c>
      <c r="X2264" s="122">
        <v>325</v>
      </c>
      <c r="Y2264" s="122">
        <v>364</v>
      </c>
      <c r="Z2264" s="123">
        <f t="shared" si="1077"/>
        <v>-39</v>
      </c>
      <c r="AA2264" s="124">
        <f t="shared" si="1080"/>
        <v>-10.714285714285714</v>
      </c>
      <c r="AB2264" s="28" t="s">
        <v>7582</v>
      </c>
      <c r="AC2264" s="122">
        <v>170</v>
      </c>
      <c r="AD2264" s="122">
        <v>170</v>
      </c>
      <c r="AE2264" s="123">
        <f t="shared" si="1081"/>
        <v>0</v>
      </c>
      <c r="AF2264" s="29">
        <f t="shared" si="1082"/>
        <v>0</v>
      </c>
      <c r="AG2264" s="28" t="s">
        <v>6930</v>
      </c>
      <c r="AH2264" s="122">
        <v>148</v>
      </c>
      <c r="AI2264" s="122">
        <v>148</v>
      </c>
      <c r="AJ2264" s="123">
        <f t="shared" si="1083"/>
        <v>0</v>
      </c>
      <c r="AK2264" s="124">
        <f t="shared" si="1084"/>
        <v>0</v>
      </c>
      <c r="AL2264" s="28" t="s">
        <v>6467</v>
      </c>
      <c r="AM2264" s="122">
        <v>102</v>
      </c>
      <c r="AN2264" s="122">
        <v>102</v>
      </c>
      <c r="AO2264" s="123">
        <f t="shared" si="1085"/>
        <v>0</v>
      </c>
      <c r="AP2264" s="29">
        <f t="shared" si="1086"/>
        <v>0</v>
      </c>
      <c r="AQ2264" s="28" t="s">
        <v>8466</v>
      </c>
      <c r="AR2264" s="122">
        <v>96</v>
      </c>
      <c r="AS2264" s="122">
        <v>96</v>
      </c>
      <c r="AT2264" s="123">
        <f t="shared" si="1087"/>
        <v>0</v>
      </c>
      <c r="AU2264" s="124">
        <f t="shared" si="1088"/>
        <v>0</v>
      </c>
      <c r="AV2264" s="9" t="s">
        <v>12588</v>
      </c>
      <c r="AX2264" s="129"/>
      <c r="AY2264" s="139"/>
      <c r="AZ2264" s="139"/>
    </row>
    <row r="2265" spans="3:52" ht="50" customHeight="1">
      <c r="C2265" s="52" t="s">
        <v>6319</v>
      </c>
      <c r="D2265" s="130" t="s">
        <v>5189</v>
      </c>
      <c r="E2265" s="131" t="s">
        <v>6379</v>
      </c>
      <c r="F2265" s="132" t="s">
        <v>5190</v>
      </c>
      <c r="G2265" s="125">
        <v>9458.3259999999991</v>
      </c>
      <c r="H2265" s="122">
        <v>8707.2610000000004</v>
      </c>
      <c r="I2265" s="123">
        <f t="shared" si="1071"/>
        <v>751.06499999999869</v>
      </c>
      <c r="J2265" s="124">
        <f t="shared" si="1072"/>
        <v>8.6257320183694812</v>
      </c>
      <c r="K2265" s="125">
        <v>2114.8919999999998</v>
      </c>
      <c r="L2265" s="122">
        <v>2056.7379999999998</v>
      </c>
      <c r="M2265" s="123">
        <f t="shared" si="1073"/>
        <v>58.153999999999996</v>
      </c>
      <c r="N2265" s="124">
        <f t="shared" si="1074"/>
        <v>2.8274870207094924</v>
      </c>
      <c r="O2265" s="125">
        <v>1537.6420000000001</v>
      </c>
      <c r="P2265" s="122">
        <v>1833.049</v>
      </c>
      <c r="Q2265" s="123">
        <f t="shared" si="1078"/>
        <v>-295.40699999999993</v>
      </c>
      <c r="R2265" s="124">
        <f t="shared" si="1079"/>
        <v>-16.115608475278069</v>
      </c>
      <c r="S2265" s="125">
        <v>5805.7920000000004</v>
      </c>
      <c r="T2265" s="122">
        <v>4817.4740000000002</v>
      </c>
      <c r="U2265" s="123">
        <f t="shared" si="1075"/>
        <v>988.31800000000021</v>
      </c>
      <c r="V2265" s="124">
        <f t="shared" si="1076"/>
        <v>20.515274187260797</v>
      </c>
      <c r="W2265" s="121" t="s">
        <v>7333</v>
      </c>
      <c r="X2265" s="122">
        <v>2350</v>
      </c>
      <c r="Y2265" s="122">
        <v>2280</v>
      </c>
      <c r="Z2265" s="123">
        <f t="shared" si="1077"/>
        <v>70</v>
      </c>
      <c r="AA2265" s="124">
        <f t="shared" si="1080"/>
        <v>3.070175438596491</v>
      </c>
      <c r="AB2265" s="28" t="s">
        <v>7330</v>
      </c>
      <c r="AC2265" s="122">
        <v>1360</v>
      </c>
      <c r="AD2265" s="122">
        <v>441</v>
      </c>
      <c r="AE2265" s="123">
        <f t="shared" si="1081"/>
        <v>919</v>
      </c>
      <c r="AF2265" s="29">
        <f t="shared" si="1082"/>
        <v>208.39002267573696</v>
      </c>
      <c r="AG2265" s="28" t="s">
        <v>6930</v>
      </c>
      <c r="AH2265" s="122">
        <v>1000</v>
      </c>
      <c r="AI2265" s="122">
        <v>1000</v>
      </c>
      <c r="AJ2265" s="123">
        <f t="shared" si="1083"/>
        <v>0</v>
      </c>
      <c r="AK2265" s="124">
        <f t="shared" si="1084"/>
        <v>0</v>
      </c>
      <c r="AL2265" s="28" t="s">
        <v>7346</v>
      </c>
      <c r="AM2265" s="122">
        <v>539</v>
      </c>
      <c r="AN2265" s="122">
        <v>537</v>
      </c>
      <c r="AO2265" s="123">
        <f t="shared" si="1085"/>
        <v>2</v>
      </c>
      <c r="AP2265" s="29">
        <f t="shared" si="1086"/>
        <v>0.37243947858472998</v>
      </c>
      <c r="AQ2265" s="28" t="s">
        <v>6467</v>
      </c>
      <c r="AR2265" s="122">
        <v>414</v>
      </c>
      <c r="AS2265" s="122">
        <v>414</v>
      </c>
      <c r="AT2265" s="123">
        <f t="shared" si="1087"/>
        <v>0</v>
      </c>
      <c r="AU2265" s="124">
        <f t="shared" si="1088"/>
        <v>0</v>
      </c>
      <c r="AV2265" s="9" t="s">
        <v>12146</v>
      </c>
      <c r="AX2265" s="129"/>
      <c r="AY2265" s="139"/>
      <c r="AZ2265" s="139"/>
    </row>
    <row r="2266" spans="3:52" ht="50" customHeight="1">
      <c r="C2266" s="52" t="s">
        <v>6319</v>
      </c>
      <c r="D2266" s="130" t="s">
        <v>5191</v>
      </c>
      <c r="E2266" s="131" t="s">
        <v>6379</v>
      </c>
      <c r="F2266" s="132" t="s">
        <v>5192</v>
      </c>
      <c r="G2266" s="125">
        <v>6370.7</v>
      </c>
      <c r="H2266" s="122">
        <v>6089.1850000000004</v>
      </c>
      <c r="I2266" s="123">
        <f t="shared" si="1071"/>
        <v>281.51499999999942</v>
      </c>
      <c r="J2266" s="124">
        <f t="shared" si="1072"/>
        <v>4.6231967003794328</v>
      </c>
      <c r="K2266" s="125">
        <v>1739.2739999999999</v>
      </c>
      <c r="L2266" s="122">
        <v>1737.204</v>
      </c>
      <c r="M2266" s="123">
        <f t="shared" si="1073"/>
        <v>2.0699999999999363</v>
      </c>
      <c r="N2266" s="124">
        <f t="shared" si="1074"/>
        <v>0.1191569901980387</v>
      </c>
      <c r="O2266" s="125">
        <v>1086.0830000000001</v>
      </c>
      <c r="P2266" s="122">
        <v>1084.8050000000001</v>
      </c>
      <c r="Q2266" s="123">
        <f t="shared" si="1078"/>
        <v>1.27800000000002</v>
      </c>
      <c r="R2266" s="124">
        <f t="shared" si="1079"/>
        <v>0.11780919151368402</v>
      </c>
      <c r="S2266" s="125">
        <v>3545.3429999999998</v>
      </c>
      <c r="T2266" s="122">
        <v>3267.1759999999999</v>
      </c>
      <c r="U2266" s="123">
        <f t="shared" si="1075"/>
        <v>278.16699999999992</v>
      </c>
      <c r="V2266" s="124">
        <f t="shared" si="1076"/>
        <v>8.5139888392911764</v>
      </c>
      <c r="W2266" s="121" t="s">
        <v>11151</v>
      </c>
      <c r="X2266" s="122">
        <v>1141.9269999999999</v>
      </c>
      <c r="Y2266" s="122">
        <v>1165.2539999999999</v>
      </c>
      <c r="Z2266" s="123">
        <f t="shared" si="1077"/>
        <v>-23.326999999999998</v>
      </c>
      <c r="AA2266" s="124">
        <f t="shared" si="1080"/>
        <v>-2.0018811349285222</v>
      </c>
      <c r="AB2266" s="28" t="s">
        <v>11152</v>
      </c>
      <c r="AC2266" s="122">
        <v>1003.689</v>
      </c>
      <c r="AD2266" s="122">
        <v>868.56799999999998</v>
      </c>
      <c r="AE2266" s="123">
        <f t="shared" si="1081"/>
        <v>135.12099999999998</v>
      </c>
      <c r="AF2266" s="29">
        <f t="shared" si="1082"/>
        <v>15.556755487192712</v>
      </c>
      <c r="AG2266" s="28" t="s">
        <v>11153</v>
      </c>
      <c r="AH2266" s="122">
        <v>287.62799999999999</v>
      </c>
      <c r="AI2266" s="122">
        <v>308.851</v>
      </c>
      <c r="AJ2266" s="123">
        <f t="shared" si="1083"/>
        <v>-21.223000000000013</v>
      </c>
      <c r="AK2266" s="124">
        <f t="shared" si="1084"/>
        <v>-6.8715982787816818</v>
      </c>
      <c r="AL2266" s="28" t="s">
        <v>11154</v>
      </c>
      <c r="AM2266" s="122">
        <v>269.67700000000002</v>
      </c>
      <c r="AN2266" s="122">
        <v>269.36</v>
      </c>
      <c r="AO2266" s="123">
        <f t="shared" si="1085"/>
        <v>0.31700000000000728</v>
      </c>
      <c r="AP2266" s="29">
        <f t="shared" si="1086"/>
        <v>0.11768636768637038</v>
      </c>
      <c r="AQ2266" s="28" t="s">
        <v>11155</v>
      </c>
      <c r="AR2266" s="122">
        <v>256.74900000000002</v>
      </c>
      <c r="AS2266" s="122">
        <v>178.52799999999999</v>
      </c>
      <c r="AT2266" s="123">
        <f t="shared" si="1087"/>
        <v>78.221000000000032</v>
      </c>
      <c r="AU2266" s="124">
        <f t="shared" si="1088"/>
        <v>43.814415665889967</v>
      </c>
      <c r="AV2266" s="9" t="s">
        <v>12589</v>
      </c>
      <c r="AX2266" s="129"/>
      <c r="AY2266" s="139"/>
      <c r="AZ2266" s="139"/>
    </row>
    <row r="2267" spans="3:52" ht="50" customHeight="1">
      <c r="C2267" s="52" t="s">
        <v>6320</v>
      </c>
      <c r="D2267" s="130" t="s">
        <v>5193</v>
      </c>
      <c r="E2267" s="131" t="s">
        <v>6379</v>
      </c>
      <c r="F2267" s="132" t="s">
        <v>5194</v>
      </c>
      <c r="G2267" s="125">
        <v>49.706000000000003</v>
      </c>
      <c r="H2267" s="122">
        <v>44.094999999999999</v>
      </c>
      <c r="I2267" s="123">
        <f t="shared" si="1071"/>
        <v>5.6110000000000042</v>
      </c>
      <c r="J2267" s="124">
        <f t="shared" si="1072"/>
        <v>12.724798730014749</v>
      </c>
      <c r="K2267" s="125" t="s">
        <v>11904</v>
      </c>
      <c r="L2267" s="122" t="s">
        <v>11904</v>
      </c>
      <c r="M2267" s="123" t="s">
        <v>11837</v>
      </c>
      <c r="N2267" s="124" t="s">
        <v>11837</v>
      </c>
      <c r="O2267" s="125" t="s">
        <v>11840</v>
      </c>
      <c r="P2267" s="122" t="s">
        <v>11840</v>
      </c>
      <c r="Q2267" s="123" t="s">
        <v>11839</v>
      </c>
      <c r="R2267" s="124" t="s">
        <v>11840</v>
      </c>
      <c r="S2267" s="125">
        <v>49.706000000000003</v>
      </c>
      <c r="T2267" s="122">
        <v>44.094999999999999</v>
      </c>
      <c r="U2267" s="123">
        <f t="shared" si="1075"/>
        <v>5.6110000000000042</v>
      </c>
      <c r="V2267" s="124">
        <f t="shared" si="1076"/>
        <v>12.724798730014749</v>
      </c>
      <c r="W2267" s="121" t="s">
        <v>11156</v>
      </c>
      <c r="X2267" s="122">
        <v>46.8</v>
      </c>
      <c r="Y2267" s="122">
        <v>41.1</v>
      </c>
      <c r="Z2267" s="123">
        <f t="shared" si="1077"/>
        <v>5.6999999999999957</v>
      </c>
      <c r="AA2267" s="124">
        <f t="shared" si="1080"/>
        <v>13.86861313868612</v>
      </c>
      <c r="AB2267" s="28" t="s">
        <v>11157</v>
      </c>
      <c r="AC2267" s="122">
        <v>2.9</v>
      </c>
      <c r="AD2267" s="122">
        <v>2.9</v>
      </c>
      <c r="AE2267" s="123">
        <f t="shared" si="1081"/>
        <v>0</v>
      </c>
      <c r="AF2267" s="29">
        <f t="shared" si="1082"/>
        <v>0</v>
      </c>
      <c r="AG2267" s="122" t="s">
        <v>6421</v>
      </c>
      <c r="AH2267" s="122" t="s">
        <v>6421</v>
      </c>
      <c r="AI2267" s="122" t="s">
        <v>6421</v>
      </c>
      <c r="AJ2267" s="122" t="s">
        <v>6421</v>
      </c>
      <c r="AK2267" s="122" t="s">
        <v>6421</v>
      </c>
      <c r="AL2267" s="28" t="s">
        <v>6421</v>
      </c>
      <c r="AM2267" s="122" t="s">
        <v>6421</v>
      </c>
      <c r="AN2267" s="122" t="s">
        <v>6421</v>
      </c>
      <c r="AO2267" s="123" t="s">
        <v>6421</v>
      </c>
      <c r="AP2267" s="29" t="s">
        <v>6421</v>
      </c>
      <c r="AQ2267" s="28" t="s">
        <v>6421</v>
      </c>
      <c r="AR2267" s="122" t="s">
        <v>6421</v>
      </c>
      <c r="AS2267" s="122" t="s">
        <v>6421</v>
      </c>
      <c r="AT2267" s="123" t="s">
        <v>6421</v>
      </c>
      <c r="AU2267" s="124" t="s">
        <v>6421</v>
      </c>
      <c r="AV2267" s="104"/>
      <c r="AX2267" s="129"/>
      <c r="AY2267" s="139"/>
      <c r="AZ2267" s="139"/>
    </row>
    <row r="2268" spans="3:52" ht="50" customHeight="1">
      <c r="C2268" s="52" t="s">
        <v>6320</v>
      </c>
      <c r="D2268" s="130" t="s">
        <v>5195</v>
      </c>
      <c r="E2268" s="131" t="s">
        <v>6379</v>
      </c>
      <c r="F2268" s="132" t="s">
        <v>5196</v>
      </c>
      <c r="G2268" s="125">
        <v>58.438000000000002</v>
      </c>
      <c r="H2268" s="122">
        <v>56.343000000000004</v>
      </c>
      <c r="I2268" s="123">
        <f t="shared" si="1071"/>
        <v>2.0949999999999989</v>
      </c>
      <c r="J2268" s="124">
        <f t="shared" si="1072"/>
        <v>3.7182968603020763</v>
      </c>
      <c r="K2268" s="125">
        <v>28.524000000000001</v>
      </c>
      <c r="L2268" s="122">
        <v>26.829000000000001</v>
      </c>
      <c r="M2268" s="123">
        <f t="shared" si="1073"/>
        <v>1.6950000000000003</v>
      </c>
      <c r="N2268" s="124">
        <f t="shared" si="1074"/>
        <v>6.3177904506317804</v>
      </c>
      <c r="O2268" s="125" t="s">
        <v>11840</v>
      </c>
      <c r="P2268" s="122" t="s">
        <v>11840</v>
      </c>
      <c r="Q2268" s="123" t="s">
        <v>11839</v>
      </c>
      <c r="R2268" s="124" t="s">
        <v>11840</v>
      </c>
      <c r="S2268" s="125">
        <v>29.914000000000001</v>
      </c>
      <c r="T2268" s="122">
        <v>29.513999999999999</v>
      </c>
      <c r="U2268" s="123">
        <f t="shared" si="1075"/>
        <v>0.40000000000000213</v>
      </c>
      <c r="V2268" s="124">
        <f t="shared" si="1076"/>
        <v>1.3552890153825377</v>
      </c>
      <c r="W2268" s="121" t="s">
        <v>11158</v>
      </c>
      <c r="X2268" s="122">
        <v>26</v>
      </c>
      <c r="Y2268" s="122">
        <v>26</v>
      </c>
      <c r="Z2268" s="123">
        <f t="shared" si="1077"/>
        <v>0</v>
      </c>
      <c r="AA2268" s="124">
        <f t="shared" si="1080"/>
        <v>0</v>
      </c>
      <c r="AB2268" s="28" t="s">
        <v>7491</v>
      </c>
      <c r="AC2268" s="122">
        <v>4</v>
      </c>
      <c r="AD2268" s="122">
        <v>4</v>
      </c>
      <c r="AE2268" s="123">
        <f t="shared" si="1081"/>
        <v>0</v>
      </c>
      <c r="AF2268" s="29">
        <f t="shared" si="1082"/>
        <v>0</v>
      </c>
      <c r="AG2268" s="122" t="s">
        <v>6421</v>
      </c>
      <c r="AH2268" s="122" t="s">
        <v>6421</v>
      </c>
      <c r="AI2268" s="122" t="s">
        <v>6421</v>
      </c>
      <c r="AJ2268" s="122" t="s">
        <v>6421</v>
      </c>
      <c r="AK2268" s="122" t="s">
        <v>6421</v>
      </c>
      <c r="AL2268" s="28" t="s">
        <v>6421</v>
      </c>
      <c r="AM2268" s="122" t="s">
        <v>6421</v>
      </c>
      <c r="AN2268" s="122" t="s">
        <v>6421</v>
      </c>
      <c r="AO2268" s="123" t="s">
        <v>6421</v>
      </c>
      <c r="AP2268" s="29" t="s">
        <v>6421</v>
      </c>
      <c r="AQ2268" s="28" t="s">
        <v>6421</v>
      </c>
      <c r="AR2268" s="122" t="s">
        <v>6421</v>
      </c>
      <c r="AS2268" s="122" t="s">
        <v>6421</v>
      </c>
      <c r="AT2268" s="123" t="s">
        <v>6421</v>
      </c>
      <c r="AU2268" s="124" t="s">
        <v>6421</v>
      </c>
      <c r="AV2268" s="104"/>
      <c r="AX2268" s="129"/>
      <c r="AY2268" s="139"/>
      <c r="AZ2268" s="139"/>
    </row>
    <row r="2269" spans="3:52" ht="50" customHeight="1">
      <c r="C2269" s="52" t="s">
        <v>6320</v>
      </c>
      <c r="D2269" s="130" t="s">
        <v>5197</v>
      </c>
      <c r="E2269" s="131" t="s">
        <v>6379</v>
      </c>
      <c r="F2269" s="132" t="s">
        <v>5198</v>
      </c>
      <c r="G2269" s="125">
        <v>58.436999999999998</v>
      </c>
      <c r="H2269" s="122">
        <v>59.966000000000001</v>
      </c>
      <c r="I2269" s="123">
        <f t="shared" si="1071"/>
        <v>-1.5290000000000035</v>
      </c>
      <c r="J2269" s="124">
        <f t="shared" si="1072"/>
        <v>-2.5497782076510078</v>
      </c>
      <c r="K2269" s="125">
        <v>58.436999999999998</v>
      </c>
      <c r="L2269" s="122">
        <v>59.966000000000001</v>
      </c>
      <c r="M2269" s="123">
        <f t="shared" si="1073"/>
        <v>-1.5290000000000035</v>
      </c>
      <c r="N2269" s="124">
        <f t="shared" si="1074"/>
        <v>-2.5497782076510078</v>
      </c>
      <c r="O2269" s="125" t="s">
        <v>11840</v>
      </c>
      <c r="P2269" s="122" t="s">
        <v>11840</v>
      </c>
      <c r="Q2269" s="123" t="s">
        <v>11839</v>
      </c>
      <c r="R2269" s="124" t="s">
        <v>11840</v>
      </c>
      <c r="S2269" s="125" t="s">
        <v>6421</v>
      </c>
      <c r="T2269" s="122" t="s">
        <v>6421</v>
      </c>
      <c r="U2269" s="123" t="s">
        <v>6421</v>
      </c>
      <c r="V2269" s="124" t="s">
        <v>6421</v>
      </c>
      <c r="W2269" s="121" t="s">
        <v>6494</v>
      </c>
      <c r="X2269" s="122" t="s">
        <v>6494</v>
      </c>
      <c r="Y2269" s="122" t="s">
        <v>6494</v>
      </c>
      <c r="Z2269" s="123" t="s">
        <v>6494</v>
      </c>
      <c r="AA2269" s="124" t="s">
        <v>6494</v>
      </c>
      <c r="AB2269" s="28" t="s">
        <v>6494</v>
      </c>
      <c r="AC2269" s="122" t="s">
        <v>6494</v>
      </c>
      <c r="AD2269" s="122" t="s">
        <v>6494</v>
      </c>
      <c r="AE2269" s="123" t="s">
        <v>6494</v>
      </c>
      <c r="AF2269" s="29" t="s">
        <v>6494</v>
      </c>
      <c r="AG2269" s="28" t="s">
        <v>6494</v>
      </c>
      <c r="AH2269" s="122" t="s">
        <v>6494</v>
      </c>
      <c r="AI2269" s="122" t="s">
        <v>6494</v>
      </c>
      <c r="AJ2269" s="123" t="s">
        <v>6494</v>
      </c>
      <c r="AK2269" s="124" t="s">
        <v>6494</v>
      </c>
      <c r="AL2269" s="28" t="s">
        <v>6494</v>
      </c>
      <c r="AM2269" s="122" t="s">
        <v>6494</v>
      </c>
      <c r="AN2269" s="122" t="s">
        <v>6494</v>
      </c>
      <c r="AO2269" s="123" t="s">
        <v>6494</v>
      </c>
      <c r="AP2269" s="29" t="s">
        <v>6494</v>
      </c>
      <c r="AQ2269" s="28" t="s">
        <v>6494</v>
      </c>
      <c r="AR2269" s="122" t="s">
        <v>6494</v>
      </c>
      <c r="AS2269" s="122" t="s">
        <v>6494</v>
      </c>
      <c r="AT2269" s="123" t="s">
        <v>6494</v>
      </c>
      <c r="AU2269" s="124" t="s">
        <v>6494</v>
      </c>
      <c r="AV2269" s="104"/>
      <c r="AX2269" s="129"/>
      <c r="AY2269" s="139"/>
      <c r="AZ2269" s="139"/>
    </row>
    <row r="2270" spans="3:52" ht="50" customHeight="1">
      <c r="C2270" s="52" t="s">
        <v>6320</v>
      </c>
      <c r="D2270" s="130" t="s">
        <v>5199</v>
      </c>
      <c r="E2270" s="131" t="s">
        <v>6379</v>
      </c>
      <c r="F2270" s="132" t="s">
        <v>5200</v>
      </c>
      <c r="G2270" s="125">
        <v>149.53200000000001</v>
      </c>
      <c r="H2270" s="122">
        <v>123.114</v>
      </c>
      <c r="I2270" s="123">
        <f t="shared" si="1071"/>
        <v>26.418000000000006</v>
      </c>
      <c r="J2270" s="124">
        <f t="shared" si="1072"/>
        <v>21.458160729080369</v>
      </c>
      <c r="K2270" s="125">
        <v>149.53200000000001</v>
      </c>
      <c r="L2270" s="122">
        <v>123.114</v>
      </c>
      <c r="M2270" s="123">
        <f t="shared" si="1073"/>
        <v>26.418000000000006</v>
      </c>
      <c r="N2270" s="124">
        <f t="shared" si="1074"/>
        <v>21.458160729080369</v>
      </c>
      <c r="O2270" s="125" t="s">
        <v>11840</v>
      </c>
      <c r="P2270" s="122" t="s">
        <v>11840</v>
      </c>
      <c r="Q2270" s="123" t="s">
        <v>11839</v>
      </c>
      <c r="R2270" s="124" t="s">
        <v>11840</v>
      </c>
      <c r="S2270" s="125" t="s">
        <v>6421</v>
      </c>
      <c r="T2270" s="122" t="s">
        <v>6421</v>
      </c>
      <c r="U2270" s="123" t="s">
        <v>6421</v>
      </c>
      <c r="V2270" s="124" t="s">
        <v>6421</v>
      </c>
      <c r="W2270" s="121" t="s">
        <v>6494</v>
      </c>
      <c r="X2270" s="122" t="s">
        <v>6494</v>
      </c>
      <c r="Y2270" s="122" t="s">
        <v>6494</v>
      </c>
      <c r="Z2270" s="123" t="s">
        <v>6494</v>
      </c>
      <c r="AA2270" s="124" t="s">
        <v>6494</v>
      </c>
      <c r="AB2270" s="28" t="s">
        <v>6494</v>
      </c>
      <c r="AC2270" s="122" t="s">
        <v>6494</v>
      </c>
      <c r="AD2270" s="122" t="s">
        <v>6494</v>
      </c>
      <c r="AE2270" s="123" t="s">
        <v>6494</v>
      </c>
      <c r="AF2270" s="29" t="s">
        <v>6494</v>
      </c>
      <c r="AG2270" s="28" t="s">
        <v>6494</v>
      </c>
      <c r="AH2270" s="122" t="s">
        <v>6494</v>
      </c>
      <c r="AI2270" s="122" t="s">
        <v>6494</v>
      </c>
      <c r="AJ2270" s="123" t="s">
        <v>6494</v>
      </c>
      <c r="AK2270" s="124" t="s">
        <v>6494</v>
      </c>
      <c r="AL2270" s="28" t="s">
        <v>6494</v>
      </c>
      <c r="AM2270" s="122" t="s">
        <v>6494</v>
      </c>
      <c r="AN2270" s="122" t="s">
        <v>6494</v>
      </c>
      <c r="AO2270" s="123" t="s">
        <v>6494</v>
      </c>
      <c r="AP2270" s="29" t="s">
        <v>6494</v>
      </c>
      <c r="AQ2270" s="28" t="s">
        <v>6494</v>
      </c>
      <c r="AR2270" s="122" t="s">
        <v>6494</v>
      </c>
      <c r="AS2270" s="122" t="s">
        <v>6494</v>
      </c>
      <c r="AT2270" s="123" t="s">
        <v>6494</v>
      </c>
      <c r="AU2270" s="124" t="s">
        <v>6494</v>
      </c>
      <c r="AV2270" s="104"/>
      <c r="AX2270" s="129"/>
      <c r="AY2270" s="139"/>
      <c r="AZ2270" s="139"/>
    </row>
    <row r="2271" spans="3:52" ht="50" customHeight="1">
      <c r="C2271" s="52" t="s">
        <v>6320</v>
      </c>
      <c r="D2271" s="130" t="s">
        <v>5201</v>
      </c>
      <c r="E2271" s="131" t="s">
        <v>6379</v>
      </c>
      <c r="F2271" s="132" t="s">
        <v>5202</v>
      </c>
      <c r="G2271" s="125">
        <v>62.713000000000001</v>
      </c>
      <c r="H2271" s="122">
        <v>63.345999999999997</v>
      </c>
      <c r="I2271" s="123">
        <f t="shared" si="1071"/>
        <v>-0.63299999999999557</v>
      </c>
      <c r="J2271" s="124">
        <f t="shared" si="1072"/>
        <v>-0.9992738294446305</v>
      </c>
      <c r="K2271" s="125">
        <v>24.164000000000001</v>
      </c>
      <c r="L2271" s="122">
        <v>24.46</v>
      </c>
      <c r="M2271" s="123">
        <f t="shared" si="1073"/>
        <v>-0.29599999999999937</v>
      </c>
      <c r="N2271" s="124">
        <f t="shared" si="1074"/>
        <v>-1.2101390024529819</v>
      </c>
      <c r="O2271" s="125" t="s">
        <v>11840</v>
      </c>
      <c r="P2271" s="122" t="s">
        <v>11840</v>
      </c>
      <c r="Q2271" s="123" t="s">
        <v>11839</v>
      </c>
      <c r="R2271" s="124" t="s">
        <v>11840</v>
      </c>
      <c r="S2271" s="125">
        <v>38.548999999999999</v>
      </c>
      <c r="T2271" s="122">
        <v>38.886000000000003</v>
      </c>
      <c r="U2271" s="123">
        <f t="shared" si="1075"/>
        <v>-0.3370000000000033</v>
      </c>
      <c r="V2271" s="124">
        <f t="shared" si="1076"/>
        <v>-0.86663580723140266</v>
      </c>
      <c r="W2271" s="121" t="s">
        <v>11159</v>
      </c>
      <c r="X2271" s="122">
        <v>33.551000000000002</v>
      </c>
      <c r="Y2271" s="122">
        <v>33.89</v>
      </c>
      <c r="Z2271" s="123">
        <f t="shared" si="1077"/>
        <v>-0.33899999999999864</v>
      </c>
      <c r="AA2271" s="124">
        <f t="shared" si="1080"/>
        <v>-1.0002950722927075</v>
      </c>
      <c r="AB2271" s="28" t="s">
        <v>11160</v>
      </c>
      <c r="AC2271" s="122">
        <v>4.9980000000000002</v>
      </c>
      <c r="AD2271" s="122">
        <v>4.9960000000000004</v>
      </c>
      <c r="AE2271" s="123">
        <f t="shared" si="1081"/>
        <v>1.9999999999997797E-3</v>
      </c>
      <c r="AF2271" s="29">
        <f t="shared" si="1082"/>
        <v>4.003202562049199E-2</v>
      </c>
      <c r="AG2271" s="122" t="s">
        <v>6421</v>
      </c>
      <c r="AH2271" s="122" t="s">
        <v>6421</v>
      </c>
      <c r="AI2271" s="122" t="s">
        <v>6421</v>
      </c>
      <c r="AJ2271" s="122" t="s">
        <v>6421</v>
      </c>
      <c r="AK2271" s="122" t="s">
        <v>6421</v>
      </c>
      <c r="AL2271" s="28" t="s">
        <v>6421</v>
      </c>
      <c r="AM2271" s="122" t="s">
        <v>6421</v>
      </c>
      <c r="AN2271" s="122" t="s">
        <v>6421</v>
      </c>
      <c r="AO2271" s="123" t="s">
        <v>6421</v>
      </c>
      <c r="AP2271" s="29" t="s">
        <v>6421</v>
      </c>
      <c r="AQ2271" s="28" t="s">
        <v>6421</v>
      </c>
      <c r="AR2271" s="122" t="s">
        <v>6421</v>
      </c>
      <c r="AS2271" s="122" t="s">
        <v>6421</v>
      </c>
      <c r="AT2271" s="123" t="s">
        <v>6421</v>
      </c>
      <c r="AU2271" s="124" t="s">
        <v>6421</v>
      </c>
      <c r="AV2271" s="104"/>
      <c r="AX2271" s="129"/>
      <c r="AY2271" s="139"/>
      <c r="AZ2271" s="139"/>
    </row>
    <row r="2272" spans="3:52" ht="50" customHeight="1">
      <c r="C2272" s="52" t="s">
        <v>6320</v>
      </c>
      <c r="D2272" s="130" t="s">
        <v>5203</v>
      </c>
      <c r="E2272" s="131" t="s">
        <v>6379</v>
      </c>
      <c r="F2272" s="132" t="s">
        <v>5204</v>
      </c>
      <c r="G2272" s="125">
        <v>57.2</v>
      </c>
      <c r="H2272" s="122">
        <v>57.2</v>
      </c>
      <c r="I2272" s="123">
        <f t="shared" si="1071"/>
        <v>0</v>
      </c>
      <c r="J2272" s="124">
        <f t="shared" si="1072"/>
        <v>0</v>
      </c>
      <c r="K2272" s="125">
        <v>57.2</v>
      </c>
      <c r="L2272" s="122">
        <v>57.2</v>
      </c>
      <c r="M2272" s="123">
        <f t="shared" si="1073"/>
        <v>0</v>
      </c>
      <c r="N2272" s="124">
        <f t="shared" si="1074"/>
        <v>0</v>
      </c>
      <c r="O2272" s="125" t="s">
        <v>11840</v>
      </c>
      <c r="P2272" s="122" t="s">
        <v>11840</v>
      </c>
      <c r="Q2272" s="123" t="s">
        <v>11839</v>
      </c>
      <c r="R2272" s="124" t="s">
        <v>11840</v>
      </c>
      <c r="S2272" s="125" t="s">
        <v>6421</v>
      </c>
      <c r="T2272" s="122" t="s">
        <v>6421</v>
      </c>
      <c r="U2272" s="123" t="s">
        <v>6421</v>
      </c>
      <c r="V2272" s="124" t="s">
        <v>6421</v>
      </c>
      <c r="W2272" s="121" t="s">
        <v>6494</v>
      </c>
      <c r="X2272" s="122" t="s">
        <v>6494</v>
      </c>
      <c r="Y2272" s="122" t="s">
        <v>6494</v>
      </c>
      <c r="Z2272" s="123" t="s">
        <v>6494</v>
      </c>
      <c r="AA2272" s="124" t="s">
        <v>6494</v>
      </c>
      <c r="AB2272" s="28" t="s">
        <v>6494</v>
      </c>
      <c r="AC2272" s="122" t="s">
        <v>6494</v>
      </c>
      <c r="AD2272" s="122" t="s">
        <v>6494</v>
      </c>
      <c r="AE2272" s="123" t="s">
        <v>6494</v>
      </c>
      <c r="AF2272" s="29" t="s">
        <v>6494</v>
      </c>
      <c r="AG2272" s="28" t="s">
        <v>6494</v>
      </c>
      <c r="AH2272" s="122" t="s">
        <v>6494</v>
      </c>
      <c r="AI2272" s="122" t="s">
        <v>6494</v>
      </c>
      <c r="AJ2272" s="123" t="s">
        <v>6494</v>
      </c>
      <c r="AK2272" s="124" t="s">
        <v>6494</v>
      </c>
      <c r="AL2272" s="28" t="s">
        <v>6494</v>
      </c>
      <c r="AM2272" s="122" t="s">
        <v>6494</v>
      </c>
      <c r="AN2272" s="122" t="s">
        <v>6494</v>
      </c>
      <c r="AO2272" s="123" t="s">
        <v>6494</v>
      </c>
      <c r="AP2272" s="29" t="s">
        <v>6494</v>
      </c>
      <c r="AQ2272" s="28" t="s">
        <v>6494</v>
      </c>
      <c r="AR2272" s="122" t="s">
        <v>6494</v>
      </c>
      <c r="AS2272" s="122" t="s">
        <v>6494</v>
      </c>
      <c r="AT2272" s="123" t="s">
        <v>6494</v>
      </c>
      <c r="AU2272" s="124" t="s">
        <v>6494</v>
      </c>
      <c r="AV2272" s="104"/>
      <c r="AX2272" s="129"/>
      <c r="AY2272" s="139"/>
      <c r="AZ2272" s="139"/>
    </row>
    <row r="2273" spans="3:52" ht="50" customHeight="1">
      <c r="C2273" s="52" t="s">
        <v>6320</v>
      </c>
      <c r="D2273" s="130" t="s">
        <v>5205</v>
      </c>
      <c r="E2273" s="131" t="s">
        <v>6379</v>
      </c>
      <c r="F2273" s="132" t="s">
        <v>5206</v>
      </c>
      <c r="G2273" s="125">
        <v>324.91000000000003</v>
      </c>
      <c r="H2273" s="122">
        <v>319.38799999999998</v>
      </c>
      <c r="I2273" s="123">
        <f t="shared" ref="I2273:I2336" si="1089">G2273-H2273</f>
        <v>5.5220000000000482</v>
      </c>
      <c r="J2273" s="124">
        <f t="shared" ref="J2273:J2336" si="1090">I2273/H2273*100</f>
        <v>1.7289315816499209</v>
      </c>
      <c r="K2273" s="125">
        <v>41.921999999999997</v>
      </c>
      <c r="L2273" s="122">
        <v>38.86</v>
      </c>
      <c r="M2273" s="123">
        <f t="shared" ref="M2273:M2336" si="1091">K2273-L2273</f>
        <v>3.0619999999999976</v>
      </c>
      <c r="N2273" s="124">
        <f t="shared" ref="N2273:N2336" si="1092">M2273/L2273*100</f>
        <v>7.8795676788471383</v>
      </c>
      <c r="O2273" s="125" t="s">
        <v>11840</v>
      </c>
      <c r="P2273" s="122" t="s">
        <v>11840</v>
      </c>
      <c r="Q2273" s="123" t="s">
        <v>11839</v>
      </c>
      <c r="R2273" s="124" t="s">
        <v>11840</v>
      </c>
      <c r="S2273" s="125">
        <v>282.988</v>
      </c>
      <c r="T2273" s="122">
        <v>280.52800000000002</v>
      </c>
      <c r="U2273" s="123">
        <f t="shared" ref="U2273:U2336" si="1093">S2273-T2273</f>
        <v>2.4599999999999795</v>
      </c>
      <c r="V2273" s="124">
        <f t="shared" ref="V2273:V2336" si="1094">U2273/T2273*100</f>
        <v>0.87691781212569841</v>
      </c>
      <c r="W2273" s="121" t="s">
        <v>11161</v>
      </c>
      <c r="X2273" s="122">
        <v>240</v>
      </c>
      <c r="Y2273" s="122">
        <v>238</v>
      </c>
      <c r="Z2273" s="123">
        <f t="shared" ref="Z2273:Z2336" si="1095">X2273-Y2273</f>
        <v>2</v>
      </c>
      <c r="AA2273" s="124">
        <f t="shared" si="1080"/>
        <v>0.84033613445378152</v>
      </c>
      <c r="AB2273" s="28" t="s">
        <v>11162</v>
      </c>
      <c r="AC2273" s="122">
        <v>26</v>
      </c>
      <c r="AD2273" s="122">
        <v>25</v>
      </c>
      <c r="AE2273" s="123">
        <f t="shared" si="1081"/>
        <v>1</v>
      </c>
      <c r="AF2273" s="29">
        <f t="shared" si="1082"/>
        <v>4</v>
      </c>
      <c r="AG2273" s="28" t="s">
        <v>11101</v>
      </c>
      <c r="AH2273" s="122">
        <v>17</v>
      </c>
      <c r="AI2273" s="122">
        <v>17</v>
      </c>
      <c r="AJ2273" s="123">
        <f t="shared" si="1083"/>
        <v>0</v>
      </c>
      <c r="AK2273" s="124">
        <f t="shared" si="1084"/>
        <v>0</v>
      </c>
      <c r="AL2273" s="28" t="s">
        <v>6421</v>
      </c>
      <c r="AM2273" s="122" t="s">
        <v>6421</v>
      </c>
      <c r="AN2273" s="122" t="s">
        <v>6421</v>
      </c>
      <c r="AO2273" s="123" t="s">
        <v>6421</v>
      </c>
      <c r="AP2273" s="29" t="s">
        <v>6421</v>
      </c>
      <c r="AQ2273" s="28" t="s">
        <v>6421</v>
      </c>
      <c r="AR2273" s="122" t="s">
        <v>6421</v>
      </c>
      <c r="AS2273" s="122" t="s">
        <v>6421</v>
      </c>
      <c r="AT2273" s="123" t="s">
        <v>6421</v>
      </c>
      <c r="AU2273" s="124" t="s">
        <v>6421</v>
      </c>
      <c r="AV2273" s="104"/>
      <c r="AX2273" s="129"/>
      <c r="AY2273" s="139"/>
      <c r="AZ2273" s="139"/>
    </row>
    <row r="2274" spans="3:52" ht="50" customHeight="1">
      <c r="C2274" s="52" t="s">
        <v>6320</v>
      </c>
      <c r="D2274" s="130" t="s">
        <v>5209</v>
      </c>
      <c r="E2274" s="131" t="s">
        <v>6379</v>
      </c>
      <c r="F2274" s="132" t="s">
        <v>5210</v>
      </c>
      <c r="G2274" s="125">
        <v>9.5500000000000007</v>
      </c>
      <c r="H2274" s="122">
        <v>8.6690000000000005</v>
      </c>
      <c r="I2274" s="123">
        <f t="shared" si="1089"/>
        <v>0.88100000000000023</v>
      </c>
      <c r="J2274" s="124">
        <f t="shared" si="1090"/>
        <v>10.162648517706774</v>
      </c>
      <c r="K2274" s="125">
        <v>9.5500000000000007</v>
      </c>
      <c r="L2274" s="122">
        <v>8.6690000000000005</v>
      </c>
      <c r="M2274" s="123">
        <f t="shared" si="1091"/>
        <v>0.88100000000000023</v>
      </c>
      <c r="N2274" s="124">
        <f t="shared" si="1092"/>
        <v>10.162648517706774</v>
      </c>
      <c r="O2274" s="125" t="s">
        <v>11840</v>
      </c>
      <c r="P2274" s="122" t="s">
        <v>11840</v>
      </c>
      <c r="Q2274" s="123" t="s">
        <v>11839</v>
      </c>
      <c r="R2274" s="124" t="s">
        <v>11840</v>
      </c>
      <c r="S2274" s="125" t="s">
        <v>6421</v>
      </c>
      <c r="T2274" s="122" t="s">
        <v>6421</v>
      </c>
      <c r="U2274" s="123" t="s">
        <v>6421</v>
      </c>
      <c r="V2274" s="124" t="s">
        <v>6421</v>
      </c>
      <c r="W2274" s="121" t="s">
        <v>6494</v>
      </c>
      <c r="X2274" s="122" t="s">
        <v>6494</v>
      </c>
      <c r="Y2274" s="122" t="s">
        <v>6494</v>
      </c>
      <c r="Z2274" s="123" t="s">
        <v>6494</v>
      </c>
      <c r="AA2274" s="124" t="s">
        <v>6494</v>
      </c>
      <c r="AB2274" s="28" t="s">
        <v>6494</v>
      </c>
      <c r="AC2274" s="122" t="s">
        <v>6494</v>
      </c>
      <c r="AD2274" s="122" t="s">
        <v>6494</v>
      </c>
      <c r="AE2274" s="123" t="s">
        <v>6494</v>
      </c>
      <c r="AF2274" s="29" t="s">
        <v>6494</v>
      </c>
      <c r="AG2274" s="28" t="s">
        <v>6494</v>
      </c>
      <c r="AH2274" s="122" t="s">
        <v>6494</v>
      </c>
      <c r="AI2274" s="122" t="s">
        <v>6494</v>
      </c>
      <c r="AJ2274" s="123" t="s">
        <v>6494</v>
      </c>
      <c r="AK2274" s="124" t="s">
        <v>6494</v>
      </c>
      <c r="AL2274" s="28" t="s">
        <v>6494</v>
      </c>
      <c r="AM2274" s="122" t="s">
        <v>6494</v>
      </c>
      <c r="AN2274" s="122" t="s">
        <v>6494</v>
      </c>
      <c r="AO2274" s="123" t="s">
        <v>6494</v>
      </c>
      <c r="AP2274" s="29" t="s">
        <v>6494</v>
      </c>
      <c r="AQ2274" s="28" t="s">
        <v>6494</v>
      </c>
      <c r="AR2274" s="122" t="s">
        <v>6494</v>
      </c>
      <c r="AS2274" s="122" t="s">
        <v>6494</v>
      </c>
      <c r="AT2274" s="123" t="s">
        <v>6494</v>
      </c>
      <c r="AU2274" s="124" t="s">
        <v>6494</v>
      </c>
      <c r="AV2274" s="104"/>
      <c r="AX2274" s="129"/>
      <c r="AY2274" s="139"/>
      <c r="AZ2274" s="139"/>
    </row>
    <row r="2275" spans="3:52" ht="50" customHeight="1">
      <c r="C2275" s="52" t="s">
        <v>6320</v>
      </c>
      <c r="D2275" s="130" t="s">
        <v>5211</v>
      </c>
      <c r="E2275" s="131" t="s">
        <v>6379</v>
      </c>
      <c r="F2275" s="132" t="s">
        <v>5212</v>
      </c>
      <c r="G2275" s="125">
        <v>179.858</v>
      </c>
      <c r="H2275" s="122">
        <v>172.858</v>
      </c>
      <c r="I2275" s="123">
        <f t="shared" si="1089"/>
        <v>7</v>
      </c>
      <c r="J2275" s="124">
        <f t="shared" si="1090"/>
        <v>4.0495666963634891</v>
      </c>
      <c r="K2275" s="125" t="s">
        <v>11904</v>
      </c>
      <c r="L2275" s="122" t="s">
        <v>11904</v>
      </c>
      <c r="M2275" s="123" t="s">
        <v>11837</v>
      </c>
      <c r="N2275" s="124" t="s">
        <v>11837</v>
      </c>
      <c r="O2275" s="125" t="s">
        <v>11840</v>
      </c>
      <c r="P2275" s="122" t="s">
        <v>11840</v>
      </c>
      <c r="Q2275" s="123" t="s">
        <v>11839</v>
      </c>
      <c r="R2275" s="124" t="s">
        <v>11840</v>
      </c>
      <c r="S2275" s="125">
        <v>179.858</v>
      </c>
      <c r="T2275" s="122">
        <v>172.858</v>
      </c>
      <c r="U2275" s="123">
        <f t="shared" si="1093"/>
        <v>7</v>
      </c>
      <c r="V2275" s="124">
        <f t="shared" si="1094"/>
        <v>4.0495666963634891</v>
      </c>
      <c r="W2275" s="121" t="s">
        <v>11163</v>
      </c>
      <c r="X2275" s="122">
        <v>180</v>
      </c>
      <c r="Y2275" s="122">
        <v>173</v>
      </c>
      <c r="Z2275" s="123">
        <f t="shared" si="1095"/>
        <v>7</v>
      </c>
      <c r="AA2275" s="124">
        <f t="shared" si="1080"/>
        <v>4.0462427745664744</v>
      </c>
      <c r="AB2275" s="28" t="s">
        <v>6421</v>
      </c>
      <c r="AC2275" s="122" t="s">
        <v>6421</v>
      </c>
      <c r="AD2275" s="122" t="s">
        <v>6421</v>
      </c>
      <c r="AE2275" s="123" t="s">
        <v>6421</v>
      </c>
      <c r="AF2275" s="29" t="s">
        <v>6421</v>
      </c>
      <c r="AG2275" s="28" t="s">
        <v>6421</v>
      </c>
      <c r="AH2275" s="122" t="s">
        <v>6421</v>
      </c>
      <c r="AI2275" s="122" t="s">
        <v>6421</v>
      </c>
      <c r="AJ2275" s="123" t="s">
        <v>6421</v>
      </c>
      <c r="AK2275" s="29" t="s">
        <v>6421</v>
      </c>
      <c r="AL2275" s="28" t="s">
        <v>6421</v>
      </c>
      <c r="AM2275" s="122" t="s">
        <v>6421</v>
      </c>
      <c r="AN2275" s="122" t="s">
        <v>6421</v>
      </c>
      <c r="AO2275" s="123" t="s">
        <v>6421</v>
      </c>
      <c r="AP2275" s="29" t="s">
        <v>6421</v>
      </c>
      <c r="AQ2275" s="28" t="s">
        <v>6421</v>
      </c>
      <c r="AR2275" s="122" t="s">
        <v>6421</v>
      </c>
      <c r="AS2275" s="122" t="s">
        <v>6421</v>
      </c>
      <c r="AT2275" s="123" t="s">
        <v>6421</v>
      </c>
      <c r="AU2275" s="29" t="s">
        <v>6421</v>
      </c>
      <c r="AV2275" s="104"/>
      <c r="AX2275" s="129"/>
      <c r="AY2275" s="139"/>
      <c r="AZ2275" s="139"/>
    </row>
    <row r="2276" spans="3:52" ht="50" customHeight="1">
      <c r="C2276" s="52" t="s">
        <v>6320</v>
      </c>
      <c r="D2276" s="130" t="s">
        <v>5217</v>
      </c>
      <c r="E2276" s="131" t="s">
        <v>6379</v>
      </c>
      <c r="F2276" s="132" t="s">
        <v>5218</v>
      </c>
      <c r="G2276" s="125">
        <v>1372.8889999999999</v>
      </c>
      <c r="H2276" s="122">
        <v>1306.1969999999999</v>
      </c>
      <c r="I2276" s="123">
        <f t="shared" si="1089"/>
        <v>66.692000000000007</v>
      </c>
      <c r="J2276" s="124">
        <f t="shared" si="1090"/>
        <v>5.1058148196634976</v>
      </c>
      <c r="K2276" s="125">
        <v>1005.631</v>
      </c>
      <c r="L2276" s="122">
        <v>940.00400000000002</v>
      </c>
      <c r="M2276" s="123">
        <f t="shared" si="1091"/>
        <v>65.626999999999953</v>
      </c>
      <c r="N2276" s="124">
        <f t="shared" si="1092"/>
        <v>6.9815660358892044</v>
      </c>
      <c r="O2276" s="125" t="s">
        <v>11840</v>
      </c>
      <c r="P2276" s="122" t="s">
        <v>11840</v>
      </c>
      <c r="Q2276" s="123" t="s">
        <v>11839</v>
      </c>
      <c r="R2276" s="124" t="s">
        <v>11840</v>
      </c>
      <c r="S2276" s="125">
        <v>367.25799999999998</v>
      </c>
      <c r="T2276" s="122">
        <v>366.19299999999998</v>
      </c>
      <c r="U2276" s="123">
        <f t="shared" si="1093"/>
        <v>1.0649999999999977</v>
      </c>
      <c r="V2276" s="124">
        <f t="shared" si="1094"/>
        <v>0.29083024525318557</v>
      </c>
      <c r="W2276" s="121" t="s">
        <v>11164</v>
      </c>
      <c r="X2276" s="122">
        <v>367</v>
      </c>
      <c r="Y2276" s="122">
        <v>366</v>
      </c>
      <c r="Z2276" s="123">
        <f t="shared" si="1095"/>
        <v>1</v>
      </c>
      <c r="AA2276" s="124">
        <f t="shared" si="1080"/>
        <v>0.27322404371584702</v>
      </c>
      <c r="AB2276" s="28" t="s">
        <v>6421</v>
      </c>
      <c r="AC2276" s="122" t="s">
        <v>6421</v>
      </c>
      <c r="AD2276" s="122" t="s">
        <v>6421</v>
      </c>
      <c r="AE2276" s="123" t="s">
        <v>6421</v>
      </c>
      <c r="AF2276" s="29" t="s">
        <v>6421</v>
      </c>
      <c r="AG2276" s="28" t="s">
        <v>6421</v>
      </c>
      <c r="AH2276" s="122" t="s">
        <v>6421</v>
      </c>
      <c r="AI2276" s="122" t="s">
        <v>6421</v>
      </c>
      <c r="AJ2276" s="123" t="s">
        <v>6421</v>
      </c>
      <c r="AK2276" s="29" t="s">
        <v>6421</v>
      </c>
      <c r="AL2276" s="28" t="s">
        <v>6421</v>
      </c>
      <c r="AM2276" s="122" t="s">
        <v>6421</v>
      </c>
      <c r="AN2276" s="122" t="s">
        <v>6421</v>
      </c>
      <c r="AO2276" s="123" t="s">
        <v>6421</v>
      </c>
      <c r="AP2276" s="29" t="s">
        <v>6421</v>
      </c>
      <c r="AQ2276" s="28" t="s">
        <v>6421</v>
      </c>
      <c r="AR2276" s="122" t="s">
        <v>6421</v>
      </c>
      <c r="AS2276" s="122" t="s">
        <v>6421</v>
      </c>
      <c r="AT2276" s="123" t="s">
        <v>6421</v>
      </c>
      <c r="AU2276" s="29" t="s">
        <v>6421</v>
      </c>
      <c r="AV2276" s="104"/>
      <c r="AX2276" s="129"/>
      <c r="AY2276" s="139"/>
      <c r="AZ2276" s="139"/>
    </row>
    <row r="2277" spans="3:52" ht="50" customHeight="1">
      <c r="C2277" s="52" t="s">
        <v>6320</v>
      </c>
      <c r="D2277" s="130" t="s">
        <v>5219</v>
      </c>
      <c r="E2277" s="131" t="s">
        <v>6379</v>
      </c>
      <c r="F2277" s="132" t="s">
        <v>5220</v>
      </c>
      <c r="G2277" s="125">
        <v>53.768999999999998</v>
      </c>
      <c r="H2277" s="122">
        <v>67.744</v>
      </c>
      <c r="I2277" s="123">
        <f t="shared" si="1089"/>
        <v>-13.975000000000001</v>
      </c>
      <c r="J2277" s="124">
        <f t="shared" si="1090"/>
        <v>-20.629133207368923</v>
      </c>
      <c r="K2277" s="125">
        <v>53.768999999999998</v>
      </c>
      <c r="L2277" s="122">
        <v>67.744</v>
      </c>
      <c r="M2277" s="123">
        <f t="shared" si="1091"/>
        <v>-13.975000000000001</v>
      </c>
      <c r="N2277" s="124">
        <f t="shared" si="1092"/>
        <v>-20.629133207368923</v>
      </c>
      <c r="O2277" s="125" t="s">
        <v>11840</v>
      </c>
      <c r="P2277" s="122" t="s">
        <v>11840</v>
      </c>
      <c r="Q2277" s="123" t="s">
        <v>11839</v>
      </c>
      <c r="R2277" s="124" t="s">
        <v>11840</v>
      </c>
      <c r="S2277" s="125" t="s">
        <v>6421</v>
      </c>
      <c r="T2277" s="122" t="s">
        <v>6421</v>
      </c>
      <c r="U2277" s="123" t="s">
        <v>6421</v>
      </c>
      <c r="V2277" s="124" t="s">
        <v>6421</v>
      </c>
      <c r="W2277" s="121" t="s">
        <v>6494</v>
      </c>
      <c r="X2277" s="122" t="s">
        <v>6494</v>
      </c>
      <c r="Y2277" s="122" t="s">
        <v>6494</v>
      </c>
      <c r="Z2277" s="123" t="s">
        <v>6494</v>
      </c>
      <c r="AA2277" s="124" t="s">
        <v>6494</v>
      </c>
      <c r="AB2277" s="28" t="s">
        <v>6494</v>
      </c>
      <c r="AC2277" s="122" t="s">
        <v>6494</v>
      </c>
      <c r="AD2277" s="122" t="s">
        <v>6494</v>
      </c>
      <c r="AE2277" s="123" t="s">
        <v>6494</v>
      </c>
      <c r="AF2277" s="29" t="s">
        <v>6494</v>
      </c>
      <c r="AG2277" s="28" t="s">
        <v>6494</v>
      </c>
      <c r="AH2277" s="122" t="s">
        <v>6494</v>
      </c>
      <c r="AI2277" s="122" t="s">
        <v>6494</v>
      </c>
      <c r="AJ2277" s="123" t="s">
        <v>6494</v>
      </c>
      <c r="AK2277" s="124" t="s">
        <v>6494</v>
      </c>
      <c r="AL2277" s="28" t="s">
        <v>6494</v>
      </c>
      <c r="AM2277" s="122" t="s">
        <v>6494</v>
      </c>
      <c r="AN2277" s="122" t="s">
        <v>6494</v>
      </c>
      <c r="AO2277" s="123" t="s">
        <v>6494</v>
      </c>
      <c r="AP2277" s="29" t="s">
        <v>6494</v>
      </c>
      <c r="AQ2277" s="28" t="s">
        <v>6494</v>
      </c>
      <c r="AR2277" s="122" t="s">
        <v>6494</v>
      </c>
      <c r="AS2277" s="122" t="s">
        <v>6494</v>
      </c>
      <c r="AT2277" s="123" t="s">
        <v>6494</v>
      </c>
      <c r="AU2277" s="124" t="s">
        <v>6494</v>
      </c>
      <c r="AV2277" s="104"/>
      <c r="AX2277" s="129"/>
      <c r="AY2277" s="139"/>
      <c r="AZ2277" s="139"/>
    </row>
    <row r="2278" spans="3:52" ht="50" customHeight="1">
      <c r="C2278" s="52" t="s">
        <v>6320</v>
      </c>
      <c r="D2278" s="106" t="s">
        <v>5221</v>
      </c>
      <c r="E2278" s="131" t="s">
        <v>6379</v>
      </c>
      <c r="F2278" s="108" t="s">
        <v>5222</v>
      </c>
      <c r="G2278" s="125">
        <v>100</v>
      </c>
      <c r="H2278" s="122">
        <v>100</v>
      </c>
      <c r="I2278" s="123">
        <f t="shared" si="1089"/>
        <v>0</v>
      </c>
      <c r="J2278" s="124">
        <f t="shared" si="1090"/>
        <v>0</v>
      </c>
      <c r="K2278" s="125" t="s">
        <v>11904</v>
      </c>
      <c r="L2278" s="122" t="s">
        <v>11904</v>
      </c>
      <c r="M2278" s="123" t="s">
        <v>11837</v>
      </c>
      <c r="N2278" s="124" t="s">
        <v>11837</v>
      </c>
      <c r="O2278" s="125" t="s">
        <v>11840</v>
      </c>
      <c r="P2278" s="122" t="s">
        <v>11840</v>
      </c>
      <c r="Q2278" s="123" t="s">
        <v>11839</v>
      </c>
      <c r="R2278" s="124" t="s">
        <v>11840</v>
      </c>
      <c r="S2278" s="125">
        <v>100</v>
      </c>
      <c r="T2278" s="122">
        <v>100</v>
      </c>
      <c r="U2278" s="123">
        <f t="shared" si="1093"/>
        <v>0</v>
      </c>
      <c r="V2278" s="124">
        <f t="shared" si="1094"/>
        <v>0</v>
      </c>
      <c r="W2278" s="121" t="s">
        <v>11165</v>
      </c>
      <c r="X2278" s="122">
        <v>100</v>
      </c>
      <c r="Y2278" s="122">
        <v>100</v>
      </c>
      <c r="Z2278" s="123">
        <f t="shared" si="1095"/>
        <v>0</v>
      </c>
      <c r="AA2278" s="124">
        <f t="shared" si="1080"/>
        <v>0</v>
      </c>
      <c r="AB2278" s="28" t="s">
        <v>6421</v>
      </c>
      <c r="AC2278" s="122" t="s">
        <v>6421</v>
      </c>
      <c r="AD2278" s="122" t="s">
        <v>6421</v>
      </c>
      <c r="AE2278" s="123" t="s">
        <v>6421</v>
      </c>
      <c r="AF2278" s="29" t="s">
        <v>6421</v>
      </c>
      <c r="AG2278" s="28" t="s">
        <v>6421</v>
      </c>
      <c r="AH2278" s="122" t="s">
        <v>6421</v>
      </c>
      <c r="AI2278" s="122" t="s">
        <v>6421</v>
      </c>
      <c r="AJ2278" s="123" t="s">
        <v>6421</v>
      </c>
      <c r="AK2278" s="29" t="s">
        <v>6421</v>
      </c>
      <c r="AL2278" s="28" t="s">
        <v>6421</v>
      </c>
      <c r="AM2278" s="122" t="s">
        <v>6421</v>
      </c>
      <c r="AN2278" s="122" t="s">
        <v>6421</v>
      </c>
      <c r="AO2278" s="123" t="s">
        <v>6421</v>
      </c>
      <c r="AP2278" s="29" t="s">
        <v>6421</v>
      </c>
      <c r="AQ2278" s="28" t="s">
        <v>6421</v>
      </c>
      <c r="AR2278" s="122" t="s">
        <v>6421</v>
      </c>
      <c r="AS2278" s="122" t="s">
        <v>6421</v>
      </c>
      <c r="AT2278" s="123" t="s">
        <v>6421</v>
      </c>
      <c r="AU2278" s="29" t="s">
        <v>6421</v>
      </c>
      <c r="AV2278" s="104"/>
      <c r="AX2278" s="129"/>
      <c r="AY2278" s="139"/>
      <c r="AZ2278" s="139"/>
    </row>
    <row r="2279" spans="3:52" ht="50" customHeight="1">
      <c r="C2279" s="52" t="s">
        <v>6320</v>
      </c>
      <c r="D2279" s="106" t="s">
        <v>5223</v>
      </c>
      <c r="E2279" s="131" t="s">
        <v>6379</v>
      </c>
      <c r="F2279" s="108" t="s">
        <v>5224</v>
      </c>
      <c r="G2279" s="125">
        <v>70.105000000000004</v>
      </c>
      <c r="H2279" s="122">
        <v>60.066000000000003</v>
      </c>
      <c r="I2279" s="123">
        <f t="shared" si="1089"/>
        <v>10.039000000000001</v>
      </c>
      <c r="J2279" s="124">
        <f t="shared" si="1090"/>
        <v>16.713282056404623</v>
      </c>
      <c r="K2279" s="125" t="s">
        <v>11904</v>
      </c>
      <c r="L2279" s="122" t="s">
        <v>11904</v>
      </c>
      <c r="M2279" s="123" t="s">
        <v>11837</v>
      </c>
      <c r="N2279" s="124" t="s">
        <v>11837</v>
      </c>
      <c r="O2279" s="125" t="s">
        <v>11840</v>
      </c>
      <c r="P2279" s="122" t="s">
        <v>11840</v>
      </c>
      <c r="Q2279" s="123" t="s">
        <v>11839</v>
      </c>
      <c r="R2279" s="124" t="s">
        <v>11840</v>
      </c>
      <c r="S2279" s="125">
        <v>70.105000000000004</v>
      </c>
      <c r="T2279" s="122">
        <v>60.066000000000003</v>
      </c>
      <c r="U2279" s="123">
        <f t="shared" si="1093"/>
        <v>10.039000000000001</v>
      </c>
      <c r="V2279" s="124">
        <f t="shared" si="1094"/>
        <v>16.713282056404623</v>
      </c>
      <c r="W2279" s="121" t="s">
        <v>11166</v>
      </c>
      <c r="X2279" s="122">
        <v>70</v>
      </c>
      <c r="Y2279" s="122">
        <v>60</v>
      </c>
      <c r="Z2279" s="123">
        <f t="shared" si="1095"/>
        <v>10</v>
      </c>
      <c r="AA2279" s="124">
        <f t="shared" si="1080"/>
        <v>16.666666666666664</v>
      </c>
      <c r="AB2279" s="28" t="s">
        <v>6421</v>
      </c>
      <c r="AC2279" s="122" t="s">
        <v>6421</v>
      </c>
      <c r="AD2279" s="122" t="s">
        <v>6421</v>
      </c>
      <c r="AE2279" s="123" t="s">
        <v>6421</v>
      </c>
      <c r="AF2279" s="29" t="s">
        <v>6421</v>
      </c>
      <c r="AG2279" s="28" t="s">
        <v>6421</v>
      </c>
      <c r="AH2279" s="122" t="s">
        <v>6421</v>
      </c>
      <c r="AI2279" s="122" t="s">
        <v>6421</v>
      </c>
      <c r="AJ2279" s="123" t="s">
        <v>6421</v>
      </c>
      <c r="AK2279" s="29" t="s">
        <v>6421</v>
      </c>
      <c r="AL2279" s="28" t="s">
        <v>6421</v>
      </c>
      <c r="AM2279" s="122" t="s">
        <v>6421</v>
      </c>
      <c r="AN2279" s="122" t="s">
        <v>6421</v>
      </c>
      <c r="AO2279" s="123" t="s">
        <v>6421</v>
      </c>
      <c r="AP2279" s="29" t="s">
        <v>6421</v>
      </c>
      <c r="AQ2279" s="28" t="s">
        <v>6421</v>
      </c>
      <c r="AR2279" s="122" t="s">
        <v>6421</v>
      </c>
      <c r="AS2279" s="122" t="s">
        <v>6421</v>
      </c>
      <c r="AT2279" s="123" t="s">
        <v>6421</v>
      </c>
      <c r="AU2279" s="29" t="s">
        <v>6421</v>
      </c>
      <c r="AV2279" s="8"/>
      <c r="AX2279" s="129"/>
      <c r="AY2279" s="139"/>
      <c r="AZ2279" s="139"/>
    </row>
    <row r="2280" spans="3:52" ht="50" customHeight="1">
      <c r="C2280" s="52" t="s">
        <v>6320</v>
      </c>
      <c r="D2280" s="130" t="s">
        <v>5225</v>
      </c>
      <c r="E2280" s="131" t="s">
        <v>6379</v>
      </c>
      <c r="F2280" s="132" t="s">
        <v>5226</v>
      </c>
      <c r="G2280" s="125">
        <v>1601.68</v>
      </c>
      <c r="H2280" s="122">
        <v>1496.3240000000001</v>
      </c>
      <c r="I2280" s="123">
        <f t="shared" si="1089"/>
        <v>105.35599999999999</v>
      </c>
      <c r="J2280" s="124">
        <f t="shared" si="1090"/>
        <v>7.0409884490257451</v>
      </c>
      <c r="K2280" s="125">
        <v>492.51600000000002</v>
      </c>
      <c r="L2280" s="122">
        <v>448.97699999999998</v>
      </c>
      <c r="M2280" s="123">
        <f t="shared" si="1091"/>
        <v>43.539000000000044</v>
      </c>
      <c r="N2280" s="124">
        <f t="shared" si="1092"/>
        <v>9.6973787075952771</v>
      </c>
      <c r="O2280" s="125" t="s">
        <v>11840</v>
      </c>
      <c r="P2280" s="122" t="s">
        <v>11840</v>
      </c>
      <c r="Q2280" s="123" t="s">
        <v>11839</v>
      </c>
      <c r="R2280" s="124" t="s">
        <v>11840</v>
      </c>
      <c r="S2280" s="125">
        <v>1109.164</v>
      </c>
      <c r="T2280" s="122">
        <v>1047.347</v>
      </c>
      <c r="U2280" s="123">
        <f t="shared" si="1093"/>
        <v>61.817000000000007</v>
      </c>
      <c r="V2280" s="124">
        <f t="shared" si="1094"/>
        <v>5.9022463424251947</v>
      </c>
      <c r="W2280" s="121" t="s">
        <v>11167</v>
      </c>
      <c r="X2280" s="122">
        <v>1109</v>
      </c>
      <c r="Y2280" s="122">
        <v>1047</v>
      </c>
      <c r="Z2280" s="123">
        <f t="shared" si="1095"/>
        <v>62</v>
      </c>
      <c r="AA2280" s="124">
        <f t="shared" si="1080"/>
        <v>5.9216809933142311</v>
      </c>
      <c r="AB2280" s="28" t="s">
        <v>6421</v>
      </c>
      <c r="AC2280" s="122" t="s">
        <v>6421</v>
      </c>
      <c r="AD2280" s="122" t="s">
        <v>6421</v>
      </c>
      <c r="AE2280" s="123" t="s">
        <v>6421</v>
      </c>
      <c r="AF2280" s="29" t="s">
        <v>6421</v>
      </c>
      <c r="AG2280" s="28" t="s">
        <v>6421</v>
      </c>
      <c r="AH2280" s="122" t="s">
        <v>6421</v>
      </c>
      <c r="AI2280" s="122" t="s">
        <v>6421</v>
      </c>
      <c r="AJ2280" s="123" t="s">
        <v>6421</v>
      </c>
      <c r="AK2280" s="29" t="s">
        <v>6421</v>
      </c>
      <c r="AL2280" s="28" t="s">
        <v>6421</v>
      </c>
      <c r="AM2280" s="122" t="s">
        <v>6421</v>
      </c>
      <c r="AN2280" s="122" t="s">
        <v>6421</v>
      </c>
      <c r="AO2280" s="123" t="s">
        <v>6421</v>
      </c>
      <c r="AP2280" s="29" t="s">
        <v>6421</v>
      </c>
      <c r="AQ2280" s="28" t="s">
        <v>6421</v>
      </c>
      <c r="AR2280" s="122" t="s">
        <v>6421</v>
      </c>
      <c r="AS2280" s="122" t="s">
        <v>6421</v>
      </c>
      <c r="AT2280" s="123" t="s">
        <v>6421</v>
      </c>
      <c r="AU2280" s="29" t="s">
        <v>6421</v>
      </c>
      <c r="AV2280" s="104"/>
      <c r="AX2280" s="129"/>
      <c r="AY2280" s="139"/>
      <c r="AZ2280" s="139"/>
    </row>
    <row r="2281" spans="3:52" ht="50" customHeight="1">
      <c r="C2281" s="52" t="s">
        <v>6320</v>
      </c>
      <c r="D2281" s="130" t="s">
        <v>5227</v>
      </c>
      <c r="E2281" s="131" t="s">
        <v>6379</v>
      </c>
      <c r="F2281" s="132" t="s">
        <v>5228</v>
      </c>
      <c r="G2281" s="125">
        <v>16.922000000000001</v>
      </c>
      <c r="H2281" s="122">
        <v>18.363</v>
      </c>
      <c r="I2281" s="123">
        <f t="shared" si="1089"/>
        <v>-1.4409999999999989</v>
      </c>
      <c r="J2281" s="124">
        <f t="shared" si="1090"/>
        <v>-7.8473016391657078</v>
      </c>
      <c r="K2281" s="125">
        <v>16.922000000000001</v>
      </c>
      <c r="L2281" s="122">
        <v>18.363</v>
      </c>
      <c r="M2281" s="123">
        <f t="shared" si="1091"/>
        <v>-1.4409999999999989</v>
      </c>
      <c r="N2281" s="124">
        <f t="shared" si="1092"/>
        <v>-7.8473016391657078</v>
      </c>
      <c r="O2281" s="125" t="s">
        <v>11840</v>
      </c>
      <c r="P2281" s="122" t="s">
        <v>11840</v>
      </c>
      <c r="Q2281" s="123" t="s">
        <v>11839</v>
      </c>
      <c r="R2281" s="124" t="s">
        <v>11840</v>
      </c>
      <c r="S2281" s="125" t="s">
        <v>6421</v>
      </c>
      <c r="T2281" s="122" t="s">
        <v>6421</v>
      </c>
      <c r="U2281" s="123" t="s">
        <v>6421</v>
      </c>
      <c r="V2281" s="124" t="s">
        <v>6421</v>
      </c>
      <c r="W2281" s="121" t="s">
        <v>6494</v>
      </c>
      <c r="X2281" s="122" t="s">
        <v>6494</v>
      </c>
      <c r="Y2281" s="122" t="s">
        <v>6494</v>
      </c>
      <c r="Z2281" s="123" t="s">
        <v>6494</v>
      </c>
      <c r="AA2281" s="124" t="s">
        <v>6494</v>
      </c>
      <c r="AB2281" s="28" t="s">
        <v>6494</v>
      </c>
      <c r="AC2281" s="122" t="s">
        <v>6494</v>
      </c>
      <c r="AD2281" s="122" t="s">
        <v>6494</v>
      </c>
      <c r="AE2281" s="123" t="s">
        <v>6494</v>
      </c>
      <c r="AF2281" s="29" t="s">
        <v>6494</v>
      </c>
      <c r="AG2281" s="28" t="s">
        <v>6494</v>
      </c>
      <c r="AH2281" s="122" t="s">
        <v>6494</v>
      </c>
      <c r="AI2281" s="122" t="s">
        <v>6494</v>
      </c>
      <c r="AJ2281" s="123" t="s">
        <v>6494</v>
      </c>
      <c r="AK2281" s="124" t="s">
        <v>6494</v>
      </c>
      <c r="AL2281" s="28" t="s">
        <v>6494</v>
      </c>
      <c r="AM2281" s="122" t="s">
        <v>6494</v>
      </c>
      <c r="AN2281" s="122" t="s">
        <v>6494</v>
      </c>
      <c r="AO2281" s="123" t="s">
        <v>6494</v>
      </c>
      <c r="AP2281" s="29" t="s">
        <v>6494</v>
      </c>
      <c r="AQ2281" s="28" t="s">
        <v>6494</v>
      </c>
      <c r="AR2281" s="122" t="s">
        <v>6494</v>
      </c>
      <c r="AS2281" s="122" t="s">
        <v>6494</v>
      </c>
      <c r="AT2281" s="123" t="s">
        <v>6494</v>
      </c>
      <c r="AU2281" s="124" t="s">
        <v>6494</v>
      </c>
      <c r="AV2281" s="104"/>
      <c r="AX2281" s="129"/>
      <c r="AY2281" s="139"/>
      <c r="AZ2281" s="139"/>
    </row>
    <row r="2282" spans="3:52" ht="50" customHeight="1">
      <c r="C2282" s="52" t="s">
        <v>6320</v>
      </c>
      <c r="D2282" s="130" t="s">
        <v>5229</v>
      </c>
      <c r="E2282" s="131" t="s">
        <v>6379</v>
      </c>
      <c r="F2282" s="132" t="s">
        <v>5230</v>
      </c>
      <c r="G2282" s="125">
        <v>170.601</v>
      </c>
      <c r="H2282" s="122">
        <v>205.07900000000001</v>
      </c>
      <c r="I2282" s="123">
        <f t="shared" si="1089"/>
        <v>-34.478000000000009</v>
      </c>
      <c r="J2282" s="124">
        <f t="shared" si="1090"/>
        <v>-16.812057792362946</v>
      </c>
      <c r="K2282" s="125">
        <v>170.601</v>
      </c>
      <c r="L2282" s="122">
        <v>205.07900000000001</v>
      </c>
      <c r="M2282" s="123">
        <f t="shared" si="1091"/>
        <v>-34.478000000000009</v>
      </c>
      <c r="N2282" s="124">
        <f t="shared" si="1092"/>
        <v>-16.812057792362946</v>
      </c>
      <c r="O2282" s="125" t="s">
        <v>11840</v>
      </c>
      <c r="P2282" s="122" t="s">
        <v>11840</v>
      </c>
      <c r="Q2282" s="123" t="s">
        <v>11839</v>
      </c>
      <c r="R2282" s="124" t="s">
        <v>11840</v>
      </c>
      <c r="S2282" s="125" t="s">
        <v>6421</v>
      </c>
      <c r="T2282" s="122" t="s">
        <v>6421</v>
      </c>
      <c r="U2282" s="123" t="s">
        <v>6421</v>
      </c>
      <c r="V2282" s="124" t="s">
        <v>6421</v>
      </c>
      <c r="W2282" s="121" t="s">
        <v>6494</v>
      </c>
      <c r="X2282" s="122" t="s">
        <v>6494</v>
      </c>
      <c r="Y2282" s="122" t="s">
        <v>6494</v>
      </c>
      <c r="Z2282" s="123" t="s">
        <v>6494</v>
      </c>
      <c r="AA2282" s="124" t="s">
        <v>6494</v>
      </c>
      <c r="AB2282" s="28" t="s">
        <v>6494</v>
      </c>
      <c r="AC2282" s="122" t="s">
        <v>6494</v>
      </c>
      <c r="AD2282" s="122" t="s">
        <v>6494</v>
      </c>
      <c r="AE2282" s="123" t="s">
        <v>6494</v>
      </c>
      <c r="AF2282" s="29" t="s">
        <v>6494</v>
      </c>
      <c r="AG2282" s="28" t="s">
        <v>6494</v>
      </c>
      <c r="AH2282" s="122" t="s">
        <v>6494</v>
      </c>
      <c r="AI2282" s="122" t="s">
        <v>6494</v>
      </c>
      <c r="AJ2282" s="123" t="s">
        <v>6494</v>
      </c>
      <c r="AK2282" s="124" t="s">
        <v>6494</v>
      </c>
      <c r="AL2282" s="28" t="s">
        <v>6494</v>
      </c>
      <c r="AM2282" s="122" t="s">
        <v>6494</v>
      </c>
      <c r="AN2282" s="122" t="s">
        <v>6494</v>
      </c>
      <c r="AO2282" s="123" t="s">
        <v>6494</v>
      </c>
      <c r="AP2282" s="29" t="s">
        <v>6494</v>
      </c>
      <c r="AQ2282" s="28" t="s">
        <v>6494</v>
      </c>
      <c r="AR2282" s="122" t="s">
        <v>6494</v>
      </c>
      <c r="AS2282" s="122" t="s">
        <v>6494</v>
      </c>
      <c r="AT2282" s="123" t="s">
        <v>6494</v>
      </c>
      <c r="AU2282" s="124" t="s">
        <v>6494</v>
      </c>
      <c r="AV2282" s="104"/>
      <c r="AX2282" s="129"/>
      <c r="AY2282" s="139"/>
      <c r="AZ2282" s="139"/>
    </row>
    <row r="2283" spans="3:52" ht="50" customHeight="1">
      <c r="C2283" s="52" t="s">
        <v>6320</v>
      </c>
      <c r="D2283" s="130" t="s">
        <v>5231</v>
      </c>
      <c r="E2283" s="131" t="s">
        <v>6379</v>
      </c>
      <c r="F2283" s="132" t="s">
        <v>5232</v>
      </c>
      <c r="G2283" s="125">
        <v>100.901</v>
      </c>
      <c r="H2283" s="122">
        <v>90.900999999999996</v>
      </c>
      <c r="I2283" s="123">
        <f t="shared" si="1089"/>
        <v>10</v>
      </c>
      <c r="J2283" s="124">
        <f t="shared" si="1090"/>
        <v>11.000979087138756</v>
      </c>
      <c r="K2283" s="125">
        <v>100.901</v>
      </c>
      <c r="L2283" s="122">
        <v>90.900999999999996</v>
      </c>
      <c r="M2283" s="123">
        <f t="shared" si="1091"/>
        <v>10</v>
      </c>
      <c r="N2283" s="124">
        <f t="shared" si="1092"/>
        <v>11.000979087138756</v>
      </c>
      <c r="O2283" s="125" t="s">
        <v>11840</v>
      </c>
      <c r="P2283" s="122" t="s">
        <v>11840</v>
      </c>
      <c r="Q2283" s="123" t="s">
        <v>11839</v>
      </c>
      <c r="R2283" s="124" t="s">
        <v>11840</v>
      </c>
      <c r="S2283" s="125" t="s">
        <v>6421</v>
      </c>
      <c r="T2283" s="122" t="s">
        <v>6421</v>
      </c>
      <c r="U2283" s="123" t="s">
        <v>6421</v>
      </c>
      <c r="V2283" s="124" t="s">
        <v>6421</v>
      </c>
      <c r="W2283" s="121" t="s">
        <v>6494</v>
      </c>
      <c r="X2283" s="122" t="s">
        <v>6494</v>
      </c>
      <c r="Y2283" s="122" t="s">
        <v>6494</v>
      </c>
      <c r="Z2283" s="123" t="s">
        <v>6494</v>
      </c>
      <c r="AA2283" s="124" t="s">
        <v>6494</v>
      </c>
      <c r="AB2283" s="28" t="s">
        <v>6494</v>
      </c>
      <c r="AC2283" s="122" t="s">
        <v>6494</v>
      </c>
      <c r="AD2283" s="122" t="s">
        <v>6494</v>
      </c>
      <c r="AE2283" s="123" t="s">
        <v>6494</v>
      </c>
      <c r="AF2283" s="29" t="s">
        <v>6494</v>
      </c>
      <c r="AG2283" s="28" t="s">
        <v>6494</v>
      </c>
      <c r="AH2283" s="122" t="s">
        <v>6494</v>
      </c>
      <c r="AI2283" s="122" t="s">
        <v>6494</v>
      </c>
      <c r="AJ2283" s="123" t="s">
        <v>6494</v>
      </c>
      <c r="AK2283" s="124" t="s">
        <v>6494</v>
      </c>
      <c r="AL2283" s="28" t="s">
        <v>6494</v>
      </c>
      <c r="AM2283" s="122" t="s">
        <v>6494</v>
      </c>
      <c r="AN2283" s="122" t="s">
        <v>6494</v>
      </c>
      <c r="AO2283" s="123" t="s">
        <v>6494</v>
      </c>
      <c r="AP2283" s="29" t="s">
        <v>6494</v>
      </c>
      <c r="AQ2283" s="28" t="s">
        <v>6494</v>
      </c>
      <c r="AR2283" s="122" t="s">
        <v>6494</v>
      </c>
      <c r="AS2283" s="122" t="s">
        <v>6494</v>
      </c>
      <c r="AT2283" s="123" t="s">
        <v>6494</v>
      </c>
      <c r="AU2283" s="124" t="s">
        <v>6494</v>
      </c>
      <c r="AV2283" s="104"/>
      <c r="AX2283" s="129"/>
      <c r="AY2283" s="139"/>
      <c r="AZ2283" s="139"/>
    </row>
    <row r="2284" spans="3:52" ht="50" customHeight="1">
      <c r="C2284" s="52" t="s">
        <v>6320</v>
      </c>
      <c r="D2284" s="130" t="s">
        <v>5233</v>
      </c>
      <c r="E2284" s="131" t="s">
        <v>6379</v>
      </c>
      <c r="F2284" s="132" t="s">
        <v>5234</v>
      </c>
      <c r="G2284" s="125">
        <v>10.8</v>
      </c>
      <c r="H2284" s="122">
        <v>10.8</v>
      </c>
      <c r="I2284" s="123">
        <f t="shared" si="1089"/>
        <v>0</v>
      </c>
      <c r="J2284" s="124">
        <f t="shared" si="1090"/>
        <v>0</v>
      </c>
      <c r="K2284" s="125">
        <v>10.8</v>
      </c>
      <c r="L2284" s="122">
        <v>10.8</v>
      </c>
      <c r="M2284" s="123">
        <f t="shared" si="1091"/>
        <v>0</v>
      </c>
      <c r="N2284" s="124">
        <f t="shared" si="1092"/>
        <v>0</v>
      </c>
      <c r="O2284" s="125" t="s">
        <v>11840</v>
      </c>
      <c r="P2284" s="122" t="s">
        <v>11840</v>
      </c>
      <c r="Q2284" s="123" t="s">
        <v>11839</v>
      </c>
      <c r="R2284" s="124" t="s">
        <v>11840</v>
      </c>
      <c r="S2284" s="125" t="s">
        <v>6421</v>
      </c>
      <c r="T2284" s="122" t="s">
        <v>6421</v>
      </c>
      <c r="U2284" s="123" t="s">
        <v>6421</v>
      </c>
      <c r="V2284" s="124" t="s">
        <v>6421</v>
      </c>
      <c r="W2284" s="121" t="s">
        <v>6494</v>
      </c>
      <c r="X2284" s="122" t="s">
        <v>6494</v>
      </c>
      <c r="Y2284" s="122" t="s">
        <v>6494</v>
      </c>
      <c r="Z2284" s="123" t="s">
        <v>6494</v>
      </c>
      <c r="AA2284" s="124" t="s">
        <v>6494</v>
      </c>
      <c r="AB2284" s="28" t="s">
        <v>6494</v>
      </c>
      <c r="AC2284" s="122" t="s">
        <v>6494</v>
      </c>
      <c r="AD2284" s="122" t="s">
        <v>6494</v>
      </c>
      <c r="AE2284" s="123" t="s">
        <v>6494</v>
      </c>
      <c r="AF2284" s="29" t="s">
        <v>6494</v>
      </c>
      <c r="AG2284" s="28" t="s">
        <v>6494</v>
      </c>
      <c r="AH2284" s="122" t="s">
        <v>6494</v>
      </c>
      <c r="AI2284" s="122" t="s">
        <v>6494</v>
      </c>
      <c r="AJ2284" s="123" t="s">
        <v>6494</v>
      </c>
      <c r="AK2284" s="124" t="s">
        <v>6494</v>
      </c>
      <c r="AL2284" s="28" t="s">
        <v>6494</v>
      </c>
      <c r="AM2284" s="122" t="s">
        <v>6494</v>
      </c>
      <c r="AN2284" s="122" t="s">
        <v>6494</v>
      </c>
      <c r="AO2284" s="123" t="s">
        <v>6494</v>
      </c>
      <c r="AP2284" s="29" t="s">
        <v>6494</v>
      </c>
      <c r="AQ2284" s="28" t="s">
        <v>6494</v>
      </c>
      <c r="AR2284" s="122" t="s">
        <v>6494</v>
      </c>
      <c r="AS2284" s="122" t="s">
        <v>6494</v>
      </c>
      <c r="AT2284" s="123" t="s">
        <v>6494</v>
      </c>
      <c r="AU2284" s="124" t="s">
        <v>6494</v>
      </c>
      <c r="AV2284" s="104"/>
      <c r="AX2284" s="129"/>
      <c r="AY2284" s="139"/>
      <c r="AZ2284" s="139"/>
    </row>
    <row r="2285" spans="3:52" ht="50" customHeight="1">
      <c r="C2285" s="52" t="s">
        <v>6320</v>
      </c>
      <c r="D2285" s="130" t="s">
        <v>5235</v>
      </c>
      <c r="E2285" s="131" t="s">
        <v>6379</v>
      </c>
      <c r="F2285" s="132" t="s">
        <v>5236</v>
      </c>
      <c r="G2285" s="125">
        <v>26128.383000000002</v>
      </c>
      <c r="H2285" s="122">
        <v>23344.527999999998</v>
      </c>
      <c r="I2285" s="123">
        <f t="shared" si="1089"/>
        <v>2783.8550000000032</v>
      </c>
      <c r="J2285" s="124">
        <f t="shared" si="1090"/>
        <v>11.925085827393913</v>
      </c>
      <c r="K2285" s="125" t="s">
        <v>11904</v>
      </c>
      <c r="L2285" s="122" t="s">
        <v>11904</v>
      </c>
      <c r="M2285" s="123" t="s">
        <v>11837</v>
      </c>
      <c r="N2285" s="124" t="s">
        <v>11837</v>
      </c>
      <c r="O2285" s="125" t="s">
        <v>11840</v>
      </c>
      <c r="P2285" s="122" t="s">
        <v>11840</v>
      </c>
      <c r="Q2285" s="123" t="s">
        <v>11839</v>
      </c>
      <c r="R2285" s="124" t="s">
        <v>11840</v>
      </c>
      <c r="S2285" s="125">
        <v>26128.383000000002</v>
      </c>
      <c r="T2285" s="122">
        <v>23344.527999999998</v>
      </c>
      <c r="U2285" s="123">
        <f t="shared" si="1093"/>
        <v>2783.8550000000032</v>
      </c>
      <c r="V2285" s="124">
        <f t="shared" si="1094"/>
        <v>11.925085827393913</v>
      </c>
      <c r="W2285" s="121" t="s">
        <v>11168</v>
      </c>
      <c r="X2285" s="122">
        <v>26128</v>
      </c>
      <c r="Y2285" s="122">
        <v>23345</v>
      </c>
      <c r="Z2285" s="123">
        <f t="shared" si="1095"/>
        <v>2783</v>
      </c>
      <c r="AA2285" s="124">
        <f t="shared" si="1080"/>
        <v>11.921182266009852</v>
      </c>
      <c r="AB2285" s="28" t="s">
        <v>6421</v>
      </c>
      <c r="AC2285" s="122" t="s">
        <v>6421</v>
      </c>
      <c r="AD2285" s="122" t="s">
        <v>6421</v>
      </c>
      <c r="AE2285" s="123" t="s">
        <v>6421</v>
      </c>
      <c r="AF2285" s="29" t="s">
        <v>6421</v>
      </c>
      <c r="AG2285" s="28" t="s">
        <v>6421</v>
      </c>
      <c r="AH2285" s="122" t="s">
        <v>6421</v>
      </c>
      <c r="AI2285" s="122" t="s">
        <v>6421</v>
      </c>
      <c r="AJ2285" s="123" t="s">
        <v>6421</v>
      </c>
      <c r="AK2285" s="29" t="s">
        <v>6421</v>
      </c>
      <c r="AL2285" s="28" t="s">
        <v>6421</v>
      </c>
      <c r="AM2285" s="122" t="s">
        <v>6421</v>
      </c>
      <c r="AN2285" s="122" t="s">
        <v>6421</v>
      </c>
      <c r="AO2285" s="123" t="s">
        <v>6421</v>
      </c>
      <c r="AP2285" s="29" t="s">
        <v>6421</v>
      </c>
      <c r="AQ2285" s="28" t="s">
        <v>6421</v>
      </c>
      <c r="AR2285" s="122" t="s">
        <v>6421</v>
      </c>
      <c r="AS2285" s="122" t="s">
        <v>6421</v>
      </c>
      <c r="AT2285" s="123" t="s">
        <v>6421</v>
      </c>
      <c r="AU2285" s="29" t="s">
        <v>6421</v>
      </c>
      <c r="AV2285" s="104"/>
      <c r="AX2285" s="129"/>
      <c r="AY2285" s="139"/>
      <c r="AZ2285" s="139"/>
    </row>
    <row r="2286" spans="3:52" ht="50" customHeight="1">
      <c r="C2286" s="52" t="s">
        <v>6320</v>
      </c>
      <c r="D2286" s="130" t="s">
        <v>5237</v>
      </c>
      <c r="E2286" s="131" t="s">
        <v>6379</v>
      </c>
      <c r="F2286" s="132" t="s">
        <v>5238</v>
      </c>
      <c r="G2286" s="125">
        <v>1350.413</v>
      </c>
      <c r="H2286" s="122">
        <v>1316.2550000000001</v>
      </c>
      <c r="I2286" s="123">
        <f t="shared" si="1089"/>
        <v>34.157999999999902</v>
      </c>
      <c r="J2286" s="124">
        <f t="shared" si="1090"/>
        <v>2.5950898572085119</v>
      </c>
      <c r="K2286" s="125">
        <v>1350.413</v>
      </c>
      <c r="L2286" s="122">
        <v>1316.2550000000001</v>
      </c>
      <c r="M2286" s="123">
        <f t="shared" si="1091"/>
        <v>34.157999999999902</v>
      </c>
      <c r="N2286" s="124">
        <f t="shared" si="1092"/>
        <v>2.5950898572085119</v>
      </c>
      <c r="O2286" s="125" t="s">
        <v>11840</v>
      </c>
      <c r="P2286" s="122" t="s">
        <v>11840</v>
      </c>
      <c r="Q2286" s="123" t="s">
        <v>11839</v>
      </c>
      <c r="R2286" s="124" t="s">
        <v>11840</v>
      </c>
      <c r="S2286" s="125" t="s">
        <v>6421</v>
      </c>
      <c r="T2286" s="122" t="s">
        <v>6421</v>
      </c>
      <c r="U2286" s="123" t="s">
        <v>6421</v>
      </c>
      <c r="V2286" s="124" t="s">
        <v>6421</v>
      </c>
      <c r="W2286" s="121" t="s">
        <v>6494</v>
      </c>
      <c r="X2286" s="122" t="s">
        <v>6494</v>
      </c>
      <c r="Y2286" s="122" t="s">
        <v>6494</v>
      </c>
      <c r="Z2286" s="123" t="s">
        <v>6494</v>
      </c>
      <c r="AA2286" s="124" t="s">
        <v>6494</v>
      </c>
      <c r="AB2286" s="28" t="s">
        <v>6494</v>
      </c>
      <c r="AC2286" s="122" t="s">
        <v>6494</v>
      </c>
      <c r="AD2286" s="122" t="s">
        <v>6494</v>
      </c>
      <c r="AE2286" s="123" t="s">
        <v>6494</v>
      </c>
      <c r="AF2286" s="29" t="s">
        <v>6494</v>
      </c>
      <c r="AG2286" s="28" t="s">
        <v>6494</v>
      </c>
      <c r="AH2286" s="122" t="s">
        <v>6494</v>
      </c>
      <c r="AI2286" s="122" t="s">
        <v>6494</v>
      </c>
      <c r="AJ2286" s="123" t="s">
        <v>6494</v>
      </c>
      <c r="AK2286" s="124" t="s">
        <v>6494</v>
      </c>
      <c r="AL2286" s="28" t="s">
        <v>6494</v>
      </c>
      <c r="AM2286" s="122" t="s">
        <v>6494</v>
      </c>
      <c r="AN2286" s="122" t="s">
        <v>6494</v>
      </c>
      <c r="AO2286" s="123" t="s">
        <v>6494</v>
      </c>
      <c r="AP2286" s="29" t="s">
        <v>6494</v>
      </c>
      <c r="AQ2286" s="28" t="s">
        <v>6494</v>
      </c>
      <c r="AR2286" s="122" t="s">
        <v>6494</v>
      </c>
      <c r="AS2286" s="122" t="s">
        <v>6494</v>
      </c>
      <c r="AT2286" s="123" t="s">
        <v>6494</v>
      </c>
      <c r="AU2286" s="124" t="s">
        <v>6494</v>
      </c>
      <c r="AV2286" s="104"/>
      <c r="AX2286" s="129"/>
      <c r="AY2286" s="139"/>
      <c r="AZ2286" s="139"/>
    </row>
    <row r="2287" spans="3:52" ht="50" customHeight="1">
      <c r="C2287" s="52" t="s">
        <v>6320</v>
      </c>
      <c r="D2287" s="106" t="s">
        <v>5243</v>
      </c>
      <c r="E2287" s="131" t="s">
        <v>6379</v>
      </c>
      <c r="F2287" s="108" t="s">
        <v>5244</v>
      </c>
      <c r="G2287" s="125">
        <v>76.611999999999995</v>
      </c>
      <c r="H2287" s="122">
        <v>76.542000000000002</v>
      </c>
      <c r="I2287" s="123">
        <f t="shared" si="1089"/>
        <v>6.9999999999993179E-2</v>
      </c>
      <c r="J2287" s="124">
        <f t="shared" si="1090"/>
        <v>9.1453058451560154E-2</v>
      </c>
      <c r="K2287" s="125">
        <v>76.111999999999995</v>
      </c>
      <c r="L2287" s="122">
        <v>76.042000000000002</v>
      </c>
      <c r="M2287" s="123">
        <f t="shared" si="1091"/>
        <v>6.9999999999993179E-2</v>
      </c>
      <c r="N2287" s="124">
        <f t="shared" si="1092"/>
        <v>9.205439099444146E-2</v>
      </c>
      <c r="O2287" s="125" t="s">
        <v>11840</v>
      </c>
      <c r="P2287" s="122" t="s">
        <v>11840</v>
      </c>
      <c r="Q2287" s="123" t="s">
        <v>11839</v>
      </c>
      <c r="R2287" s="124" t="s">
        <v>11840</v>
      </c>
      <c r="S2287" s="125">
        <v>0.5</v>
      </c>
      <c r="T2287" s="122">
        <v>0.5</v>
      </c>
      <c r="U2287" s="123">
        <f t="shared" si="1093"/>
        <v>0</v>
      </c>
      <c r="V2287" s="124">
        <f t="shared" si="1094"/>
        <v>0</v>
      </c>
      <c r="W2287" s="121" t="s">
        <v>11169</v>
      </c>
      <c r="X2287" s="122">
        <v>1</v>
      </c>
      <c r="Y2287" s="122">
        <v>1</v>
      </c>
      <c r="Z2287" s="123">
        <f t="shared" si="1095"/>
        <v>0</v>
      </c>
      <c r="AA2287" s="124">
        <f t="shared" si="1080"/>
        <v>0</v>
      </c>
      <c r="AB2287" s="28" t="s">
        <v>6421</v>
      </c>
      <c r="AC2287" s="122" t="s">
        <v>6421</v>
      </c>
      <c r="AD2287" s="122" t="s">
        <v>6421</v>
      </c>
      <c r="AE2287" s="123" t="s">
        <v>6421</v>
      </c>
      <c r="AF2287" s="29" t="s">
        <v>6421</v>
      </c>
      <c r="AG2287" s="28" t="s">
        <v>6421</v>
      </c>
      <c r="AH2287" s="122" t="s">
        <v>6421</v>
      </c>
      <c r="AI2287" s="122" t="s">
        <v>6421</v>
      </c>
      <c r="AJ2287" s="123" t="s">
        <v>6421</v>
      </c>
      <c r="AK2287" s="29" t="s">
        <v>6421</v>
      </c>
      <c r="AL2287" s="28" t="s">
        <v>6421</v>
      </c>
      <c r="AM2287" s="122" t="s">
        <v>6421</v>
      </c>
      <c r="AN2287" s="122" t="s">
        <v>6421</v>
      </c>
      <c r="AO2287" s="123" t="s">
        <v>6421</v>
      </c>
      <c r="AP2287" s="29" t="s">
        <v>6421</v>
      </c>
      <c r="AQ2287" s="28" t="s">
        <v>6421</v>
      </c>
      <c r="AR2287" s="122" t="s">
        <v>6421</v>
      </c>
      <c r="AS2287" s="122" t="s">
        <v>6421</v>
      </c>
      <c r="AT2287" s="123" t="s">
        <v>6421</v>
      </c>
      <c r="AU2287" s="29" t="s">
        <v>6421</v>
      </c>
      <c r="AV2287" s="8"/>
      <c r="AX2287" s="129"/>
      <c r="AY2287" s="139"/>
      <c r="AZ2287" s="139"/>
    </row>
    <row r="2288" spans="3:52" ht="50" customHeight="1">
      <c r="C2288" s="52" t="s">
        <v>6320</v>
      </c>
      <c r="D2288" s="130" t="s">
        <v>5245</v>
      </c>
      <c r="E2288" s="131" t="s">
        <v>6379</v>
      </c>
      <c r="F2288" s="132" t="s">
        <v>5246</v>
      </c>
      <c r="G2288" s="125">
        <v>15.007</v>
      </c>
      <c r="H2288" s="122">
        <v>15</v>
      </c>
      <c r="I2288" s="123">
        <f t="shared" si="1089"/>
        <v>6.9999999999996732E-3</v>
      </c>
      <c r="J2288" s="124">
        <f t="shared" si="1090"/>
        <v>4.666666666666449E-2</v>
      </c>
      <c r="K2288" s="125">
        <v>15.007</v>
      </c>
      <c r="L2288" s="122">
        <v>15</v>
      </c>
      <c r="M2288" s="123">
        <f t="shared" si="1091"/>
        <v>6.9999999999996732E-3</v>
      </c>
      <c r="N2288" s="124">
        <f t="shared" si="1092"/>
        <v>4.666666666666449E-2</v>
      </c>
      <c r="O2288" s="125" t="s">
        <v>11840</v>
      </c>
      <c r="P2288" s="122" t="s">
        <v>11840</v>
      </c>
      <c r="Q2288" s="123" t="s">
        <v>11839</v>
      </c>
      <c r="R2288" s="124" t="s">
        <v>11840</v>
      </c>
      <c r="S2288" s="125" t="s">
        <v>6421</v>
      </c>
      <c r="T2288" s="122" t="s">
        <v>6421</v>
      </c>
      <c r="U2288" s="123" t="s">
        <v>6421</v>
      </c>
      <c r="V2288" s="124" t="s">
        <v>6421</v>
      </c>
      <c r="W2288" s="121" t="s">
        <v>6494</v>
      </c>
      <c r="X2288" s="122" t="s">
        <v>6494</v>
      </c>
      <c r="Y2288" s="122" t="s">
        <v>6494</v>
      </c>
      <c r="Z2288" s="123" t="s">
        <v>6494</v>
      </c>
      <c r="AA2288" s="124" t="s">
        <v>6494</v>
      </c>
      <c r="AB2288" s="28" t="s">
        <v>6494</v>
      </c>
      <c r="AC2288" s="122" t="s">
        <v>6494</v>
      </c>
      <c r="AD2288" s="122" t="s">
        <v>6494</v>
      </c>
      <c r="AE2288" s="123" t="s">
        <v>6494</v>
      </c>
      <c r="AF2288" s="29" t="s">
        <v>6494</v>
      </c>
      <c r="AG2288" s="28" t="s">
        <v>6494</v>
      </c>
      <c r="AH2288" s="122" t="s">
        <v>6494</v>
      </c>
      <c r="AI2288" s="122" t="s">
        <v>6494</v>
      </c>
      <c r="AJ2288" s="123" t="s">
        <v>6494</v>
      </c>
      <c r="AK2288" s="124" t="s">
        <v>6494</v>
      </c>
      <c r="AL2288" s="28" t="s">
        <v>6494</v>
      </c>
      <c r="AM2288" s="122" t="s">
        <v>6494</v>
      </c>
      <c r="AN2288" s="122" t="s">
        <v>6494</v>
      </c>
      <c r="AO2288" s="123" t="s">
        <v>6494</v>
      </c>
      <c r="AP2288" s="29" t="s">
        <v>6494</v>
      </c>
      <c r="AQ2288" s="28" t="s">
        <v>6494</v>
      </c>
      <c r="AR2288" s="122" t="s">
        <v>6494</v>
      </c>
      <c r="AS2288" s="122" t="s">
        <v>6494</v>
      </c>
      <c r="AT2288" s="123" t="s">
        <v>6494</v>
      </c>
      <c r="AU2288" s="124" t="s">
        <v>6494</v>
      </c>
      <c r="AV2288" s="104"/>
      <c r="AX2288" s="129"/>
      <c r="AY2288" s="139"/>
      <c r="AZ2288" s="139"/>
    </row>
    <row r="2289" spans="3:52" ht="50" customHeight="1">
      <c r="C2289" s="52" t="s">
        <v>6320</v>
      </c>
      <c r="D2289" s="130" t="s">
        <v>5247</v>
      </c>
      <c r="E2289" s="131" t="s">
        <v>6379</v>
      </c>
      <c r="F2289" s="132" t="s">
        <v>5248</v>
      </c>
      <c r="G2289" s="125">
        <v>122.178</v>
      </c>
      <c r="H2289" s="122">
        <v>143.755</v>
      </c>
      <c r="I2289" s="123">
        <f t="shared" si="1089"/>
        <v>-21.576999999999998</v>
      </c>
      <c r="J2289" s="124">
        <f t="shared" si="1090"/>
        <v>-15.00956488469966</v>
      </c>
      <c r="K2289" s="125" t="s">
        <v>11904</v>
      </c>
      <c r="L2289" s="122" t="s">
        <v>11904</v>
      </c>
      <c r="M2289" s="123" t="s">
        <v>11837</v>
      </c>
      <c r="N2289" s="124" t="s">
        <v>11837</v>
      </c>
      <c r="O2289" s="125" t="s">
        <v>11840</v>
      </c>
      <c r="P2289" s="122" t="s">
        <v>11840</v>
      </c>
      <c r="Q2289" s="123" t="s">
        <v>11839</v>
      </c>
      <c r="R2289" s="124" t="s">
        <v>11840</v>
      </c>
      <c r="S2289" s="125">
        <v>122.178</v>
      </c>
      <c r="T2289" s="122">
        <v>143.755</v>
      </c>
      <c r="U2289" s="123">
        <f t="shared" si="1093"/>
        <v>-21.576999999999998</v>
      </c>
      <c r="V2289" s="124">
        <f t="shared" si="1094"/>
        <v>-15.00956488469966</v>
      </c>
      <c r="W2289" s="121" t="s">
        <v>11170</v>
      </c>
      <c r="X2289" s="122">
        <v>56</v>
      </c>
      <c r="Y2289" s="122">
        <v>73</v>
      </c>
      <c r="Z2289" s="123">
        <f t="shared" si="1095"/>
        <v>-17</v>
      </c>
      <c r="AA2289" s="124">
        <f t="shared" si="1080"/>
        <v>-23.287671232876711</v>
      </c>
      <c r="AB2289" s="28" t="s">
        <v>7487</v>
      </c>
      <c r="AC2289" s="122">
        <v>65</v>
      </c>
      <c r="AD2289" s="122">
        <v>69</v>
      </c>
      <c r="AE2289" s="123">
        <f t="shared" si="1081"/>
        <v>-4</v>
      </c>
      <c r="AF2289" s="29">
        <f t="shared" si="1082"/>
        <v>-5.7971014492753623</v>
      </c>
      <c r="AG2289" s="28" t="s">
        <v>11171</v>
      </c>
      <c r="AH2289" s="122">
        <v>1</v>
      </c>
      <c r="AI2289" s="122">
        <v>1</v>
      </c>
      <c r="AJ2289" s="123">
        <f t="shared" si="1083"/>
        <v>0</v>
      </c>
      <c r="AK2289" s="124">
        <f t="shared" si="1084"/>
        <v>0</v>
      </c>
      <c r="AL2289" s="28" t="s">
        <v>6421</v>
      </c>
      <c r="AM2289" s="122" t="s">
        <v>6421</v>
      </c>
      <c r="AN2289" s="122" t="s">
        <v>6421</v>
      </c>
      <c r="AO2289" s="123" t="s">
        <v>6421</v>
      </c>
      <c r="AP2289" s="29" t="s">
        <v>6421</v>
      </c>
      <c r="AQ2289" s="28" t="s">
        <v>6421</v>
      </c>
      <c r="AR2289" s="122" t="s">
        <v>6421</v>
      </c>
      <c r="AS2289" s="122" t="s">
        <v>6421</v>
      </c>
      <c r="AT2289" s="123" t="s">
        <v>6421</v>
      </c>
      <c r="AU2289" s="124" t="s">
        <v>6421</v>
      </c>
      <c r="AV2289" s="104"/>
      <c r="AX2289" s="129"/>
      <c r="AY2289" s="139"/>
      <c r="AZ2289" s="139"/>
    </row>
    <row r="2290" spans="3:52" ht="50" customHeight="1">
      <c r="C2290" s="52" t="s">
        <v>6320</v>
      </c>
      <c r="D2290" s="130" t="s">
        <v>5249</v>
      </c>
      <c r="E2290" s="131" t="s">
        <v>6379</v>
      </c>
      <c r="F2290" s="132" t="s">
        <v>5250</v>
      </c>
      <c r="G2290" s="125">
        <v>44.353000000000002</v>
      </c>
      <c r="H2290" s="122">
        <v>41.542000000000002</v>
      </c>
      <c r="I2290" s="123">
        <f t="shared" si="1089"/>
        <v>2.8109999999999999</v>
      </c>
      <c r="J2290" s="124">
        <f t="shared" si="1090"/>
        <v>6.7666458042463047</v>
      </c>
      <c r="K2290" s="125">
        <v>44.353000000000002</v>
      </c>
      <c r="L2290" s="122">
        <v>41.542000000000002</v>
      </c>
      <c r="M2290" s="123">
        <f t="shared" si="1091"/>
        <v>2.8109999999999999</v>
      </c>
      <c r="N2290" s="124">
        <f t="shared" si="1092"/>
        <v>6.7666458042463047</v>
      </c>
      <c r="O2290" s="125" t="s">
        <v>11840</v>
      </c>
      <c r="P2290" s="122" t="s">
        <v>11840</v>
      </c>
      <c r="Q2290" s="123" t="s">
        <v>11839</v>
      </c>
      <c r="R2290" s="124" t="s">
        <v>11840</v>
      </c>
      <c r="S2290" s="125" t="s">
        <v>6421</v>
      </c>
      <c r="T2290" s="122" t="s">
        <v>6421</v>
      </c>
      <c r="U2290" s="123" t="s">
        <v>6421</v>
      </c>
      <c r="V2290" s="124" t="s">
        <v>6421</v>
      </c>
      <c r="W2290" s="121" t="s">
        <v>6494</v>
      </c>
      <c r="X2290" s="122" t="s">
        <v>6494</v>
      </c>
      <c r="Y2290" s="122" t="s">
        <v>6494</v>
      </c>
      <c r="Z2290" s="123" t="s">
        <v>6494</v>
      </c>
      <c r="AA2290" s="124" t="s">
        <v>6494</v>
      </c>
      <c r="AB2290" s="28" t="s">
        <v>6494</v>
      </c>
      <c r="AC2290" s="122" t="s">
        <v>6494</v>
      </c>
      <c r="AD2290" s="122" t="s">
        <v>6494</v>
      </c>
      <c r="AE2290" s="123" t="s">
        <v>6494</v>
      </c>
      <c r="AF2290" s="29" t="s">
        <v>6494</v>
      </c>
      <c r="AG2290" s="28" t="s">
        <v>6494</v>
      </c>
      <c r="AH2290" s="122" t="s">
        <v>6494</v>
      </c>
      <c r="AI2290" s="122" t="s">
        <v>6494</v>
      </c>
      <c r="AJ2290" s="123" t="s">
        <v>6494</v>
      </c>
      <c r="AK2290" s="124" t="s">
        <v>6494</v>
      </c>
      <c r="AL2290" s="28" t="s">
        <v>6494</v>
      </c>
      <c r="AM2290" s="122" t="s">
        <v>6494</v>
      </c>
      <c r="AN2290" s="122" t="s">
        <v>6494</v>
      </c>
      <c r="AO2290" s="123" t="s">
        <v>6494</v>
      </c>
      <c r="AP2290" s="29" t="s">
        <v>6494</v>
      </c>
      <c r="AQ2290" s="28" t="s">
        <v>6494</v>
      </c>
      <c r="AR2290" s="122" t="s">
        <v>6494</v>
      </c>
      <c r="AS2290" s="122" t="s">
        <v>6494</v>
      </c>
      <c r="AT2290" s="123" t="s">
        <v>6494</v>
      </c>
      <c r="AU2290" s="124" t="s">
        <v>6494</v>
      </c>
      <c r="AV2290" s="104"/>
      <c r="AX2290" s="129"/>
      <c r="AY2290" s="139"/>
      <c r="AZ2290" s="139"/>
    </row>
    <row r="2291" spans="3:52" ht="50" customHeight="1">
      <c r="C2291" s="52" t="s">
        <v>6320</v>
      </c>
      <c r="D2291" s="130" t="s">
        <v>5251</v>
      </c>
      <c r="E2291" s="131" t="s">
        <v>6379</v>
      </c>
      <c r="F2291" s="132" t="s">
        <v>5252</v>
      </c>
      <c r="G2291" s="125">
        <v>1995.953</v>
      </c>
      <c r="H2291" s="122">
        <v>2005.4780000000001</v>
      </c>
      <c r="I2291" s="123">
        <f t="shared" si="1089"/>
        <v>-9.5250000000000909</v>
      </c>
      <c r="J2291" s="124">
        <f t="shared" si="1090"/>
        <v>-0.4749491143757294</v>
      </c>
      <c r="K2291" s="125">
        <v>318.20100000000002</v>
      </c>
      <c r="L2291" s="122">
        <v>287.18400000000003</v>
      </c>
      <c r="M2291" s="123">
        <f t="shared" si="1091"/>
        <v>31.016999999999996</v>
      </c>
      <c r="N2291" s="124">
        <f t="shared" si="1092"/>
        <v>10.800392779542033</v>
      </c>
      <c r="O2291" s="125" t="s">
        <v>11840</v>
      </c>
      <c r="P2291" s="122" t="s">
        <v>11840</v>
      </c>
      <c r="Q2291" s="123" t="s">
        <v>11839</v>
      </c>
      <c r="R2291" s="124" t="s">
        <v>11840</v>
      </c>
      <c r="S2291" s="125">
        <v>1677.752</v>
      </c>
      <c r="T2291" s="122">
        <v>1718.2940000000001</v>
      </c>
      <c r="U2291" s="123">
        <f t="shared" si="1093"/>
        <v>-40.542000000000144</v>
      </c>
      <c r="V2291" s="124">
        <f t="shared" si="1094"/>
        <v>-2.3594332518183814</v>
      </c>
      <c r="W2291" s="121" t="s">
        <v>7049</v>
      </c>
      <c r="X2291" s="122">
        <v>794</v>
      </c>
      <c r="Y2291" s="122">
        <v>903</v>
      </c>
      <c r="Z2291" s="123">
        <f t="shared" si="1095"/>
        <v>-109</v>
      </c>
      <c r="AA2291" s="124">
        <f t="shared" si="1080"/>
        <v>-12.070874861572536</v>
      </c>
      <c r="AB2291" s="28" t="s">
        <v>11172</v>
      </c>
      <c r="AC2291" s="122">
        <v>744</v>
      </c>
      <c r="AD2291" s="122">
        <v>675</v>
      </c>
      <c r="AE2291" s="123">
        <f t="shared" si="1081"/>
        <v>69</v>
      </c>
      <c r="AF2291" s="29">
        <f t="shared" si="1082"/>
        <v>10.222222222222223</v>
      </c>
      <c r="AG2291" s="28" t="s">
        <v>7677</v>
      </c>
      <c r="AH2291" s="122">
        <v>140</v>
      </c>
      <c r="AI2291" s="122">
        <v>140</v>
      </c>
      <c r="AJ2291" s="123">
        <f t="shared" si="1083"/>
        <v>0</v>
      </c>
      <c r="AK2291" s="124">
        <f t="shared" si="1084"/>
        <v>0</v>
      </c>
      <c r="AL2291" s="28" t="s">
        <v>11170</v>
      </c>
      <c r="AM2291" s="122">
        <v>0</v>
      </c>
      <c r="AN2291" s="122">
        <v>0</v>
      </c>
      <c r="AO2291" s="123">
        <f t="shared" si="1085"/>
        <v>0</v>
      </c>
      <c r="AP2291" s="29" t="e">
        <f t="shared" si="1086"/>
        <v>#DIV/0!</v>
      </c>
      <c r="AQ2291" s="28" t="s">
        <v>6421</v>
      </c>
      <c r="AR2291" s="122" t="s">
        <v>6421</v>
      </c>
      <c r="AS2291" s="122" t="s">
        <v>6421</v>
      </c>
      <c r="AT2291" s="123" t="s">
        <v>6421</v>
      </c>
      <c r="AU2291" s="124" t="s">
        <v>6421</v>
      </c>
      <c r="AV2291" s="104"/>
      <c r="AX2291" s="129"/>
      <c r="AY2291" s="139"/>
      <c r="AZ2291" s="139"/>
    </row>
    <row r="2292" spans="3:52" ht="50" customHeight="1">
      <c r="C2292" s="52" t="s">
        <v>6320</v>
      </c>
      <c r="D2292" s="130" t="s">
        <v>5253</v>
      </c>
      <c r="E2292" s="131" t="s">
        <v>6379</v>
      </c>
      <c r="F2292" s="132" t="s">
        <v>5254</v>
      </c>
      <c r="G2292" s="125">
        <v>234.09</v>
      </c>
      <c r="H2292" s="122">
        <v>258.45499999999998</v>
      </c>
      <c r="I2292" s="123">
        <f t="shared" si="1089"/>
        <v>-24.364999999999981</v>
      </c>
      <c r="J2292" s="124">
        <f t="shared" si="1090"/>
        <v>-9.42717300884099</v>
      </c>
      <c r="K2292" s="125" t="s">
        <v>11904</v>
      </c>
      <c r="L2292" s="122" t="s">
        <v>11904</v>
      </c>
      <c r="M2292" s="123" t="s">
        <v>11837</v>
      </c>
      <c r="N2292" s="124" t="s">
        <v>11837</v>
      </c>
      <c r="O2292" s="125" t="s">
        <v>11840</v>
      </c>
      <c r="P2292" s="122" t="s">
        <v>11840</v>
      </c>
      <c r="Q2292" s="123" t="s">
        <v>11839</v>
      </c>
      <c r="R2292" s="124" t="s">
        <v>11840</v>
      </c>
      <c r="S2292" s="125">
        <v>234.09</v>
      </c>
      <c r="T2292" s="122">
        <v>258.45499999999998</v>
      </c>
      <c r="U2292" s="123">
        <f t="shared" si="1093"/>
        <v>-24.364999999999981</v>
      </c>
      <c r="V2292" s="124">
        <f t="shared" si="1094"/>
        <v>-9.42717300884099</v>
      </c>
      <c r="W2292" s="121" t="s">
        <v>11173</v>
      </c>
      <c r="X2292" s="122">
        <v>234</v>
      </c>
      <c r="Y2292" s="122">
        <v>258</v>
      </c>
      <c r="Z2292" s="123">
        <f t="shared" si="1095"/>
        <v>-24</v>
      </c>
      <c r="AA2292" s="124">
        <f t="shared" si="1080"/>
        <v>-9.3023255813953494</v>
      </c>
      <c r="AB2292" s="28" t="s">
        <v>6421</v>
      </c>
      <c r="AC2292" s="122" t="s">
        <v>6421</v>
      </c>
      <c r="AD2292" s="122" t="s">
        <v>6421</v>
      </c>
      <c r="AE2292" s="123" t="s">
        <v>6421</v>
      </c>
      <c r="AF2292" s="29" t="s">
        <v>6421</v>
      </c>
      <c r="AG2292" s="28" t="s">
        <v>6421</v>
      </c>
      <c r="AH2292" s="122" t="s">
        <v>6421</v>
      </c>
      <c r="AI2292" s="122" t="s">
        <v>6421</v>
      </c>
      <c r="AJ2292" s="123" t="s">
        <v>6421</v>
      </c>
      <c r="AK2292" s="29" t="s">
        <v>6421</v>
      </c>
      <c r="AL2292" s="28" t="s">
        <v>6421</v>
      </c>
      <c r="AM2292" s="122" t="s">
        <v>6421</v>
      </c>
      <c r="AN2292" s="122" t="s">
        <v>6421</v>
      </c>
      <c r="AO2292" s="123" t="s">
        <v>6421</v>
      </c>
      <c r="AP2292" s="29" t="s">
        <v>6421</v>
      </c>
      <c r="AQ2292" s="28" t="s">
        <v>6421</v>
      </c>
      <c r="AR2292" s="122" t="s">
        <v>6421</v>
      </c>
      <c r="AS2292" s="122" t="s">
        <v>6421</v>
      </c>
      <c r="AT2292" s="123" t="s">
        <v>6421</v>
      </c>
      <c r="AU2292" s="29" t="s">
        <v>6421</v>
      </c>
      <c r="AV2292" s="104"/>
      <c r="AX2292" s="129"/>
      <c r="AY2292" s="139"/>
      <c r="AZ2292" s="139"/>
    </row>
    <row r="2293" spans="3:52" ht="50" customHeight="1">
      <c r="C2293" s="52" t="s">
        <v>6320</v>
      </c>
      <c r="D2293" s="130" t="s">
        <v>5255</v>
      </c>
      <c r="E2293" s="131" t="s">
        <v>6379</v>
      </c>
      <c r="F2293" s="132" t="s">
        <v>5256</v>
      </c>
      <c r="G2293" s="125">
        <v>1437.595</v>
      </c>
      <c r="H2293" s="122">
        <v>1331.59</v>
      </c>
      <c r="I2293" s="123">
        <f t="shared" si="1089"/>
        <v>106.00500000000011</v>
      </c>
      <c r="J2293" s="124">
        <f t="shared" si="1090"/>
        <v>7.9607837247200806</v>
      </c>
      <c r="K2293" s="125">
        <v>1437.595</v>
      </c>
      <c r="L2293" s="122">
        <v>1331.59</v>
      </c>
      <c r="M2293" s="123">
        <f t="shared" si="1091"/>
        <v>106.00500000000011</v>
      </c>
      <c r="N2293" s="124">
        <f t="shared" si="1092"/>
        <v>7.9607837247200806</v>
      </c>
      <c r="O2293" s="125" t="s">
        <v>11840</v>
      </c>
      <c r="P2293" s="122" t="s">
        <v>11840</v>
      </c>
      <c r="Q2293" s="123" t="s">
        <v>11839</v>
      </c>
      <c r="R2293" s="124" t="s">
        <v>11840</v>
      </c>
      <c r="S2293" s="125" t="s">
        <v>6421</v>
      </c>
      <c r="T2293" s="122" t="s">
        <v>6421</v>
      </c>
      <c r="U2293" s="123" t="s">
        <v>6421</v>
      </c>
      <c r="V2293" s="124" t="s">
        <v>6421</v>
      </c>
      <c r="W2293" s="121" t="s">
        <v>6494</v>
      </c>
      <c r="X2293" s="122" t="s">
        <v>6494</v>
      </c>
      <c r="Y2293" s="122" t="s">
        <v>6494</v>
      </c>
      <c r="Z2293" s="123" t="s">
        <v>6494</v>
      </c>
      <c r="AA2293" s="124" t="s">
        <v>6494</v>
      </c>
      <c r="AB2293" s="28" t="s">
        <v>6494</v>
      </c>
      <c r="AC2293" s="122" t="s">
        <v>6494</v>
      </c>
      <c r="AD2293" s="122" t="s">
        <v>6494</v>
      </c>
      <c r="AE2293" s="123" t="s">
        <v>6494</v>
      </c>
      <c r="AF2293" s="29" t="s">
        <v>6494</v>
      </c>
      <c r="AG2293" s="28" t="s">
        <v>6494</v>
      </c>
      <c r="AH2293" s="122" t="s">
        <v>6494</v>
      </c>
      <c r="AI2293" s="122" t="s">
        <v>6494</v>
      </c>
      <c r="AJ2293" s="123" t="s">
        <v>6494</v>
      </c>
      <c r="AK2293" s="124" t="s">
        <v>6494</v>
      </c>
      <c r="AL2293" s="28" t="s">
        <v>6494</v>
      </c>
      <c r="AM2293" s="122" t="s">
        <v>6494</v>
      </c>
      <c r="AN2293" s="122" t="s">
        <v>6494</v>
      </c>
      <c r="AO2293" s="123" t="s">
        <v>6494</v>
      </c>
      <c r="AP2293" s="29" t="s">
        <v>6494</v>
      </c>
      <c r="AQ2293" s="28" t="s">
        <v>6494</v>
      </c>
      <c r="AR2293" s="122" t="s">
        <v>6494</v>
      </c>
      <c r="AS2293" s="122" t="s">
        <v>6494</v>
      </c>
      <c r="AT2293" s="123" t="s">
        <v>6494</v>
      </c>
      <c r="AU2293" s="124" t="s">
        <v>6494</v>
      </c>
      <c r="AV2293" s="104"/>
      <c r="AX2293" s="129"/>
      <c r="AY2293" s="139"/>
      <c r="AZ2293" s="139"/>
    </row>
    <row r="2294" spans="3:52" ht="50" customHeight="1">
      <c r="C2294" s="52" t="s">
        <v>6320</v>
      </c>
      <c r="D2294" s="130" t="s">
        <v>5257</v>
      </c>
      <c r="E2294" s="131" t="s">
        <v>6379</v>
      </c>
      <c r="F2294" s="132" t="s">
        <v>5258</v>
      </c>
      <c r="G2294" s="125">
        <v>232.70500000000001</v>
      </c>
      <c r="H2294" s="122">
        <v>172.70500000000001</v>
      </c>
      <c r="I2294" s="123">
        <f t="shared" si="1089"/>
        <v>60</v>
      </c>
      <c r="J2294" s="124">
        <f t="shared" si="1090"/>
        <v>34.74132190729857</v>
      </c>
      <c r="K2294" s="125">
        <v>127.48</v>
      </c>
      <c r="L2294" s="122">
        <v>98.48</v>
      </c>
      <c r="M2294" s="123">
        <f t="shared" si="1091"/>
        <v>29</v>
      </c>
      <c r="N2294" s="124">
        <f t="shared" si="1092"/>
        <v>29.447603574329811</v>
      </c>
      <c r="O2294" s="125" t="s">
        <v>11840</v>
      </c>
      <c r="P2294" s="122" t="s">
        <v>11840</v>
      </c>
      <c r="Q2294" s="123" t="s">
        <v>11839</v>
      </c>
      <c r="R2294" s="124" t="s">
        <v>11840</v>
      </c>
      <c r="S2294" s="125">
        <v>105.22499999999999</v>
      </c>
      <c r="T2294" s="122">
        <v>74.224999999999994</v>
      </c>
      <c r="U2294" s="123">
        <f t="shared" si="1093"/>
        <v>31</v>
      </c>
      <c r="V2294" s="124">
        <f t="shared" si="1094"/>
        <v>41.764904008083533</v>
      </c>
      <c r="W2294" s="121" t="s">
        <v>11174</v>
      </c>
      <c r="X2294" s="122">
        <v>105</v>
      </c>
      <c r="Y2294" s="122">
        <v>74</v>
      </c>
      <c r="Z2294" s="123">
        <f t="shared" si="1095"/>
        <v>31</v>
      </c>
      <c r="AA2294" s="124">
        <f t="shared" si="1080"/>
        <v>41.891891891891895</v>
      </c>
      <c r="AB2294" s="28" t="s">
        <v>6421</v>
      </c>
      <c r="AC2294" s="122" t="s">
        <v>6421</v>
      </c>
      <c r="AD2294" s="122" t="s">
        <v>6421</v>
      </c>
      <c r="AE2294" s="123" t="s">
        <v>6421</v>
      </c>
      <c r="AF2294" s="29" t="s">
        <v>6421</v>
      </c>
      <c r="AG2294" s="28" t="s">
        <v>6421</v>
      </c>
      <c r="AH2294" s="122" t="s">
        <v>6421</v>
      </c>
      <c r="AI2294" s="122" t="s">
        <v>6421</v>
      </c>
      <c r="AJ2294" s="123" t="s">
        <v>6421</v>
      </c>
      <c r="AK2294" s="29" t="s">
        <v>6421</v>
      </c>
      <c r="AL2294" s="28" t="s">
        <v>6421</v>
      </c>
      <c r="AM2294" s="122" t="s">
        <v>6421</v>
      </c>
      <c r="AN2294" s="122" t="s">
        <v>6421</v>
      </c>
      <c r="AO2294" s="123" t="s">
        <v>6421</v>
      </c>
      <c r="AP2294" s="29" t="s">
        <v>6421</v>
      </c>
      <c r="AQ2294" s="28" t="s">
        <v>6421</v>
      </c>
      <c r="AR2294" s="122" t="s">
        <v>6421</v>
      </c>
      <c r="AS2294" s="122" t="s">
        <v>6421</v>
      </c>
      <c r="AT2294" s="123" t="s">
        <v>6421</v>
      </c>
      <c r="AU2294" s="29" t="s">
        <v>6421</v>
      </c>
      <c r="AV2294" s="104"/>
      <c r="AX2294" s="129"/>
      <c r="AY2294" s="139"/>
      <c r="AZ2294" s="139"/>
    </row>
    <row r="2295" spans="3:52" ht="50" customHeight="1">
      <c r="C2295" s="52" t="s">
        <v>6320</v>
      </c>
      <c r="D2295" s="130" t="s">
        <v>5259</v>
      </c>
      <c r="E2295" s="131" t="s">
        <v>6379</v>
      </c>
      <c r="F2295" s="132" t="s">
        <v>5260</v>
      </c>
      <c r="G2295" s="125">
        <v>1777.3879999999999</v>
      </c>
      <c r="H2295" s="122">
        <v>1777.3820000000001</v>
      </c>
      <c r="I2295" s="123">
        <f t="shared" si="1089"/>
        <v>5.9999999998581188E-3</v>
      </c>
      <c r="J2295" s="124">
        <f t="shared" si="1090"/>
        <v>3.3757515266038022E-4</v>
      </c>
      <c r="K2295" s="125">
        <v>190.38800000000001</v>
      </c>
      <c r="L2295" s="122">
        <v>190.38200000000001</v>
      </c>
      <c r="M2295" s="123">
        <f t="shared" si="1091"/>
        <v>6.0000000000002274E-3</v>
      </c>
      <c r="N2295" s="124">
        <f t="shared" si="1092"/>
        <v>3.1515584456514941E-3</v>
      </c>
      <c r="O2295" s="125" t="s">
        <v>11840</v>
      </c>
      <c r="P2295" s="122" t="s">
        <v>11840</v>
      </c>
      <c r="Q2295" s="123" t="s">
        <v>11839</v>
      </c>
      <c r="R2295" s="124" t="s">
        <v>11840</v>
      </c>
      <c r="S2295" s="125">
        <v>1587</v>
      </c>
      <c r="T2295" s="122">
        <v>1587</v>
      </c>
      <c r="U2295" s="123">
        <f t="shared" si="1093"/>
        <v>0</v>
      </c>
      <c r="V2295" s="124">
        <f t="shared" si="1094"/>
        <v>0</v>
      </c>
      <c r="W2295" s="121" t="s">
        <v>11175</v>
      </c>
      <c r="X2295" s="122">
        <v>1587</v>
      </c>
      <c r="Y2295" s="122">
        <v>1587</v>
      </c>
      <c r="Z2295" s="123">
        <f t="shared" si="1095"/>
        <v>0</v>
      </c>
      <c r="AA2295" s="124">
        <f t="shared" si="1080"/>
        <v>0</v>
      </c>
      <c r="AB2295" s="28" t="s">
        <v>6421</v>
      </c>
      <c r="AC2295" s="122" t="s">
        <v>6421</v>
      </c>
      <c r="AD2295" s="122" t="s">
        <v>6421</v>
      </c>
      <c r="AE2295" s="123" t="s">
        <v>6421</v>
      </c>
      <c r="AF2295" s="29" t="s">
        <v>6421</v>
      </c>
      <c r="AG2295" s="28" t="s">
        <v>6421</v>
      </c>
      <c r="AH2295" s="122" t="s">
        <v>6421</v>
      </c>
      <c r="AI2295" s="122" t="s">
        <v>6421</v>
      </c>
      <c r="AJ2295" s="123" t="s">
        <v>6421</v>
      </c>
      <c r="AK2295" s="29" t="s">
        <v>6421</v>
      </c>
      <c r="AL2295" s="28" t="s">
        <v>6421</v>
      </c>
      <c r="AM2295" s="122" t="s">
        <v>6421</v>
      </c>
      <c r="AN2295" s="122" t="s">
        <v>6421</v>
      </c>
      <c r="AO2295" s="123" t="s">
        <v>6421</v>
      </c>
      <c r="AP2295" s="29" t="s">
        <v>6421</v>
      </c>
      <c r="AQ2295" s="28" t="s">
        <v>6421</v>
      </c>
      <c r="AR2295" s="122" t="s">
        <v>6421</v>
      </c>
      <c r="AS2295" s="122" t="s">
        <v>6421</v>
      </c>
      <c r="AT2295" s="123" t="s">
        <v>6421</v>
      </c>
      <c r="AU2295" s="29" t="s">
        <v>6421</v>
      </c>
      <c r="AV2295" s="104"/>
      <c r="AX2295" s="129"/>
      <c r="AY2295" s="139"/>
      <c r="AZ2295" s="139"/>
    </row>
    <row r="2296" spans="3:52" ht="50" customHeight="1">
      <c r="C2296" s="52" t="s">
        <v>6320</v>
      </c>
      <c r="D2296" s="106" t="s">
        <v>5261</v>
      </c>
      <c r="E2296" s="131" t="s">
        <v>6379</v>
      </c>
      <c r="F2296" s="108" t="s">
        <v>5262</v>
      </c>
      <c r="G2296" s="125">
        <v>216.68199999999999</v>
      </c>
      <c r="H2296" s="122">
        <v>203.69800000000001</v>
      </c>
      <c r="I2296" s="123">
        <f t="shared" si="1089"/>
        <v>12.98399999999998</v>
      </c>
      <c r="J2296" s="124">
        <f t="shared" si="1090"/>
        <v>6.3741421123427715</v>
      </c>
      <c r="K2296" s="125">
        <v>188.65</v>
      </c>
      <c r="L2296" s="122">
        <v>183.67099999999999</v>
      </c>
      <c r="M2296" s="123">
        <f t="shared" si="1091"/>
        <v>4.9790000000000134</v>
      </c>
      <c r="N2296" s="124">
        <f t="shared" si="1092"/>
        <v>2.7108253344295035</v>
      </c>
      <c r="O2296" s="125" t="s">
        <v>11840</v>
      </c>
      <c r="P2296" s="122" t="s">
        <v>11840</v>
      </c>
      <c r="Q2296" s="123" t="s">
        <v>11839</v>
      </c>
      <c r="R2296" s="124" t="s">
        <v>11840</v>
      </c>
      <c r="S2296" s="125">
        <v>28.032</v>
      </c>
      <c r="T2296" s="122">
        <v>20.027000000000001</v>
      </c>
      <c r="U2296" s="123">
        <f t="shared" si="1093"/>
        <v>8.004999999999999</v>
      </c>
      <c r="V2296" s="124">
        <f t="shared" si="1094"/>
        <v>39.97103909721875</v>
      </c>
      <c r="W2296" s="121" t="s">
        <v>7049</v>
      </c>
      <c r="X2296" s="122">
        <v>28.032</v>
      </c>
      <c r="Y2296" s="122">
        <v>20.27</v>
      </c>
      <c r="Z2296" s="123">
        <f t="shared" si="1095"/>
        <v>7.7620000000000005</v>
      </c>
      <c r="AA2296" s="124">
        <f t="shared" si="1080"/>
        <v>38.293043907252098</v>
      </c>
      <c r="AB2296" s="28" t="s">
        <v>6421</v>
      </c>
      <c r="AC2296" s="122" t="s">
        <v>6421</v>
      </c>
      <c r="AD2296" s="122" t="s">
        <v>6421</v>
      </c>
      <c r="AE2296" s="123" t="s">
        <v>6421</v>
      </c>
      <c r="AF2296" s="29" t="s">
        <v>6421</v>
      </c>
      <c r="AG2296" s="28" t="s">
        <v>6421</v>
      </c>
      <c r="AH2296" s="122" t="s">
        <v>6421</v>
      </c>
      <c r="AI2296" s="122" t="s">
        <v>6421</v>
      </c>
      <c r="AJ2296" s="123" t="s">
        <v>6421</v>
      </c>
      <c r="AK2296" s="29" t="s">
        <v>6421</v>
      </c>
      <c r="AL2296" s="28" t="s">
        <v>6421</v>
      </c>
      <c r="AM2296" s="122" t="s">
        <v>6421</v>
      </c>
      <c r="AN2296" s="122" t="s">
        <v>6421</v>
      </c>
      <c r="AO2296" s="123" t="s">
        <v>6421</v>
      </c>
      <c r="AP2296" s="29" t="s">
        <v>6421</v>
      </c>
      <c r="AQ2296" s="28" t="s">
        <v>6421</v>
      </c>
      <c r="AR2296" s="122" t="s">
        <v>6421</v>
      </c>
      <c r="AS2296" s="122" t="s">
        <v>6421</v>
      </c>
      <c r="AT2296" s="123" t="s">
        <v>6421</v>
      </c>
      <c r="AU2296" s="29" t="s">
        <v>6421</v>
      </c>
      <c r="AV2296" s="8"/>
      <c r="AX2296" s="129"/>
      <c r="AY2296" s="139"/>
      <c r="AZ2296" s="139"/>
    </row>
    <row r="2297" spans="3:52" ht="50" customHeight="1">
      <c r="C2297" s="52" t="s">
        <v>6320</v>
      </c>
      <c r="D2297" s="106" t="s">
        <v>5263</v>
      </c>
      <c r="E2297" s="131" t="s">
        <v>6379</v>
      </c>
      <c r="F2297" s="108" t="s">
        <v>5264</v>
      </c>
      <c r="G2297" s="125">
        <v>672.46400000000006</v>
      </c>
      <c r="H2297" s="122">
        <v>628.07899999999995</v>
      </c>
      <c r="I2297" s="123">
        <f t="shared" si="1089"/>
        <v>44.385000000000105</v>
      </c>
      <c r="J2297" s="124">
        <f t="shared" si="1090"/>
        <v>7.0667861845404971</v>
      </c>
      <c r="K2297" s="125">
        <v>502.24099999999999</v>
      </c>
      <c r="L2297" s="122">
        <v>458.02300000000002</v>
      </c>
      <c r="M2297" s="123">
        <f t="shared" si="1091"/>
        <v>44.217999999999961</v>
      </c>
      <c r="N2297" s="124">
        <f t="shared" si="1092"/>
        <v>9.6541003399392515</v>
      </c>
      <c r="O2297" s="125" t="s">
        <v>11840</v>
      </c>
      <c r="P2297" s="122" t="s">
        <v>11840</v>
      </c>
      <c r="Q2297" s="123" t="s">
        <v>11839</v>
      </c>
      <c r="R2297" s="124" t="s">
        <v>11840</v>
      </c>
      <c r="S2297" s="125">
        <v>170.22300000000001</v>
      </c>
      <c r="T2297" s="122">
        <v>170.05600000000001</v>
      </c>
      <c r="U2297" s="123">
        <f t="shared" si="1093"/>
        <v>0.16700000000000159</v>
      </c>
      <c r="V2297" s="124">
        <f t="shared" si="1094"/>
        <v>9.8202944912265139E-2</v>
      </c>
      <c r="W2297" s="121" t="s">
        <v>11176</v>
      </c>
      <c r="X2297" s="122">
        <v>170</v>
      </c>
      <c r="Y2297" s="122">
        <v>170</v>
      </c>
      <c r="Z2297" s="123">
        <f t="shared" si="1095"/>
        <v>0</v>
      </c>
      <c r="AA2297" s="124">
        <f t="shared" si="1080"/>
        <v>0</v>
      </c>
      <c r="AB2297" s="28" t="s">
        <v>6421</v>
      </c>
      <c r="AC2297" s="122" t="s">
        <v>6421</v>
      </c>
      <c r="AD2297" s="122" t="s">
        <v>6421</v>
      </c>
      <c r="AE2297" s="123" t="s">
        <v>6421</v>
      </c>
      <c r="AF2297" s="29" t="s">
        <v>6421</v>
      </c>
      <c r="AG2297" s="28" t="s">
        <v>6421</v>
      </c>
      <c r="AH2297" s="122" t="s">
        <v>6421</v>
      </c>
      <c r="AI2297" s="122" t="s">
        <v>6421</v>
      </c>
      <c r="AJ2297" s="123" t="s">
        <v>6421</v>
      </c>
      <c r="AK2297" s="29" t="s">
        <v>6421</v>
      </c>
      <c r="AL2297" s="28" t="s">
        <v>6421</v>
      </c>
      <c r="AM2297" s="122" t="s">
        <v>6421</v>
      </c>
      <c r="AN2297" s="122" t="s">
        <v>6421</v>
      </c>
      <c r="AO2297" s="123" t="s">
        <v>6421</v>
      </c>
      <c r="AP2297" s="29" t="s">
        <v>6421</v>
      </c>
      <c r="AQ2297" s="28" t="s">
        <v>6421</v>
      </c>
      <c r="AR2297" s="122" t="s">
        <v>6421</v>
      </c>
      <c r="AS2297" s="122" t="s">
        <v>6421</v>
      </c>
      <c r="AT2297" s="123" t="s">
        <v>6421</v>
      </c>
      <c r="AU2297" s="29" t="s">
        <v>6421</v>
      </c>
      <c r="AV2297" s="8"/>
      <c r="AX2297" s="129"/>
      <c r="AY2297" s="139"/>
      <c r="AZ2297" s="139"/>
    </row>
    <row r="2298" spans="3:52" ht="50" customHeight="1">
      <c r="C2298" s="52" t="s">
        <v>6320</v>
      </c>
      <c r="D2298" s="130" t="s">
        <v>5265</v>
      </c>
      <c r="E2298" s="131" t="s">
        <v>6379</v>
      </c>
      <c r="F2298" s="132" t="s">
        <v>5266</v>
      </c>
      <c r="G2298" s="125">
        <v>1242.5250000000001</v>
      </c>
      <c r="H2298" s="122">
        <v>1273.5260000000001</v>
      </c>
      <c r="I2298" s="123">
        <f t="shared" si="1089"/>
        <v>-31.000999999999976</v>
      </c>
      <c r="J2298" s="124">
        <f t="shared" si="1090"/>
        <v>-2.4342651818651504</v>
      </c>
      <c r="K2298" s="125">
        <v>140.91800000000001</v>
      </c>
      <c r="L2298" s="122">
        <v>140.625</v>
      </c>
      <c r="M2298" s="123">
        <f t="shared" si="1091"/>
        <v>0.29300000000000637</v>
      </c>
      <c r="N2298" s="124">
        <f t="shared" si="1092"/>
        <v>0.2083555555555601</v>
      </c>
      <c r="O2298" s="125" t="s">
        <v>11840</v>
      </c>
      <c r="P2298" s="122" t="s">
        <v>11840</v>
      </c>
      <c r="Q2298" s="123" t="s">
        <v>11839</v>
      </c>
      <c r="R2298" s="124" t="s">
        <v>11840</v>
      </c>
      <c r="S2298" s="125">
        <v>1101.607</v>
      </c>
      <c r="T2298" s="122">
        <v>1132.9010000000001</v>
      </c>
      <c r="U2298" s="123">
        <f t="shared" si="1093"/>
        <v>-31.294000000000096</v>
      </c>
      <c r="V2298" s="124">
        <f t="shared" si="1094"/>
        <v>-2.7622890261373318</v>
      </c>
      <c r="W2298" s="121" t="s">
        <v>11177</v>
      </c>
      <c r="X2298" s="122">
        <v>657.93200000000002</v>
      </c>
      <c r="Y2298" s="122">
        <v>694.06600000000003</v>
      </c>
      <c r="Z2298" s="123">
        <f t="shared" si="1095"/>
        <v>-36.134000000000015</v>
      </c>
      <c r="AA2298" s="124">
        <f t="shared" si="1080"/>
        <v>-5.2061331343128767</v>
      </c>
      <c r="AB2298" s="28" t="s">
        <v>11178</v>
      </c>
      <c r="AC2298" s="122">
        <v>125.194</v>
      </c>
      <c r="AD2298" s="122">
        <v>120.657</v>
      </c>
      <c r="AE2298" s="123">
        <f t="shared" si="1081"/>
        <v>4.5370000000000061</v>
      </c>
      <c r="AF2298" s="29">
        <f t="shared" si="1082"/>
        <v>3.7602459865569391</v>
      </c>
      <c r="AG2298" s="28" t="s">
        <v>6931</v>
      </c>
      <c r="AH2298" s="122">
        <v>117.66800000000001</v>
      </c>
      <c r="AI2298" s="122">
        <v>120.017</v>
      </c>
      <c r="AJ2298" s="123">
        <f t="shared" si="1083"/>
        <v>-2.3489999999999895</v>
      </c>
      <c r="AK2298" s="124">
        <f t="shared" si="1084"/>
        <v>-1.9572227267803641</v>
      </c>
      <c r="AL2298" s="28" t="s">
        <v>11179</v>
      </c>
      <c r="AM2298" s="122">
        <v>91.007000000000005</v>
      </c>
      <c r="AN2298" s="122">
        <v>95.444000000000003</v>
      </c>
      <c r="AO2298" s="123">
        <f t="shared" si="1085"/>
        <v>-4.4369999999999976</v>
      </c>
      <c r="AP2298" s="29">
        <f t="shared" si="1086"/>
        <v>-4.6487992959222142</v>
      </c>
      <c r="AQ2298" s="28" t="s">
        <v>11180</v>
      </c>
      <c r="AR2298" s="122">
        <v>61.884999999999998</v>
      </c>
      <c r="AS2298" s="122">
        <v>73.894000000000005</v>
      </c>
      <c r="AT2298" s="123">
        <f t="shared" si="1087"/>
        <v>-12.009000000000007</v>
      </c>
      <c r="AU2298" s="124">
        <f t="shared" si="1088"/>
        <v>-16.25165778006334</v>
      </c>
      <c r="AV2298" s="104"/>
      <c r="AX2298" s="129"/>
      <c r="AY2298" s="139"/>
      <c r="AZ2298" s="139"/>
    </row>
    <row r="2299" spans="3:52" ht="50" customHeight="1">
      <c r="C2299" s="52" t="s">
        <v>6320</v>
      </c>
      <c r="D2299" s="130" t="s">
        <v>5267</v>
      </c>
      <c r="E2299" s="131" t="s">
        <v>6379</v>
      </c>
      <c r="F2299" s="132" t="s">
        <v>5268</v>
      </c>
      <c r="G2299" s="125">
        <v>11.039</v>
      </c>
      <c r="H2299" s="122">
        <v>10.5</v>
      </c>
      <c r="I2299" s="123">
        <f t="shared" si="1089"/>
        <v>0.5389999999999997</v>
      </c>
      <c r="J2299" s="124">
        <f t="shared" si="1090"/>
        <v>5.1333333333333311</v>
      </c>
      <c r="K2299" s="125" t="s">
        <v>11904</v>
      </c>
      <c r="L2299" s="122" t="s">
        <v>11904</v>
      </c>
      <c r="M2299" s="123" t="s">
        <v>11837</v>
      </c>
      <c r="N2299" s="124" t="s">
        <v>11837</v>
      </c>
      <c r="O2299" s="125" t="s">
        <v>11840</v>
      </c>
      <c r="P2299" s="122" t="s">
        <v>11840</v>
      </c>
      <c r="Q2299" s="123" t="s">
        <v>11839</v>
      </c>
      <c r="R2299" s="124" t="s">
        <v>11840</v>
      </c>
      <c r="S2299" s="125">
        <v>11.039</v>
      </c>
      <c r="T2299" s="122">
        <v>10.5</v>
      </c>
      <c r="U2299" s="123">
        <f t="shared" si="1093"/>
        <v>0.5389999999999997</v>
      </c>
      <c r="V2299" s="124">
        <f t="shared" si="1094"/>
        <v>5.1333333333333311</v>
      </c>
      <c r="W2299" s="121" t="s">
        <v>11181</v>
      </c>
      <c r="X2299" s="122">
        <v>11.04</v>
      </c>
      <c r="Y2299" s="122">
        <v>10.54</v>
      </c>
      <c r="Z2299" s="123">
        <f t="shared" si="1095"/>
        <v>0.5</v>
      </c>
      <c r="AA2299" s="124">
        <f t="shared" si="1080"/>
        <v>4.7438330170777991</v>
      </c>
      <c r="AB2299" s="28" t="s">
        <v>6421</v>
      </c>
      <c r="AC2299" s="122" t="s">
        <v>6421</v>
      </c>
      <c r="AD2299" s="122" t="s">
        <v>6421</v>
      </c>
      <c r="AE2299" s="123" t="s">
        <v>6421</v>
      </c>
      <c r="AF2299" s="29" t="s">
        <v>6421</v>
      </c>
      <c r="AG2299" s="28" t="s">
        <v>6421</v>
      </c>
      <c r="AH2299" s="122" t="s">
        <v>6421</v>
      </c>
      <c r="AI2299" s="122" t="s">
        <v>6421</v>
      </c>
      <c r="AJ2299" s="123" t="s">
        <v>6421</v>
      </c>
      <c r="AK2299" s="29" t="s">
        <v>6421</v>
      </c>
      <c r="AL2299" s="28" t="s">
        <v>6421</v>
      </c>
      <c r="AM2299" s="122" t="s">
        <v>6421</v>
      </c>
      <c r="AN2299" s="122" t="s">
        <v>6421</v>
      </c>
      <c r="AO2299" s="123" t="s">
        <v>6421</v>
      </c>
      <c r="AP2299" s="29" t="s">
        <v>6421</v>
      </c>
      <c r="AQ2299" s="28" t="s">
        <v>6421</v>
      </c>
      <c r="AR2299" s="122" t="s">
        <v>6421</v>
      </c>
      <c r="AS2299" s="122" t="s">
        <v>6421</v>
      </c>
      <c r="AT2299" s="123" t="s">
        <v>6421</v>
      </c>
      <c r="AU2299" s="29" t="s">
        <v>6421</v>
      </c>
      <c r="AV2299" s="104"/>
      <c r="AX2299" s="129"/>
      <c r="AY2299" s="139"/>
      <c r="AZ2299" s="139"/>
    </row>
    <row r="2300" spans="3:52" ht="50" customHeight="1">
      <c r="C2300" s="52" t="s">
        <v>6320</v>
      </c>
      <c r="D2300" s="130" t="s">
        <v>5269</v>
      </c>
      <c r="E2300" s="131" t="s">
        <v>6379</v>
      </c>
      <c r="F2300" s="132" t="s">
        <v>5270</v>
      </c>
      <c r="G2300" s="125">
        <v>89.768000000000001</v>
      </c>
      <c r="H2300" s="122">
        <v>92.802999999999997</v>
      </c>
      <c r="I2300" s="123">
        <f t="shared" si="1089"/>
        <v>-3.0349999999999966</v>
      </c>
      <c r="J2300" s="124">
        <f t="shared" si="1090"/>
        <v>-3.2703684148141723</v>
      </c>
      <c r="K2300" s="125">
        <v>89.768000000000001</v>
      </c>
      <c r="L2300" s="122">
        <v>92.802999999999997</v>
      </c>
      <c r="M2300" s="123">
        <f t="shared" si="1091"/>
        <v>-3.0349999999999966</v>
      </c>
      <c r="N2300" s="124">
        <f t="shared" si="1092"/>
        <v>-3.2703684148141723</v>
      </c>
      <c r="O2300" s="125" t="s">
        <v>11840</v>
      </c>
      <c r="P2300" s="122" t="s">
        <v>11840</v>
      </c>
      <c r="Q2300" s="123" t="s">
        <v>11839</v>
      </c>
      <c r="R2300" s="124" t="s">
        <v>11840</v>
      </c>
      <c r="S2300" s="125" t="s">
        <v>6421</v>
      </c>
      <c r="T2300" s="122" t="s">
        <v>6421</v>
      </c>
      <c r="U2300" s="123" t="s">
        <v>6421</v>
      </c>
      <c r="V2300" s="124" t="s">
        <v>6421</v>
      </c>
      <c r="W2300" s="121" t="s">
        <v>6494</v>
      </c>
      <c r="X2300" s="122" t="s">
        <v>6494</v>
      </c>
      <c r="Y2300" s="122" t="s">
        <v>6494</v>
      </c>
      <c r="Z2300" s="123" t="s">
        <v>6494</v>
      </c>
      <c r="AA2300" s="124" t="s">
        <v>6494</v>
      </c>
      <c r="AB2300" s="28" t="s">
        <v>6494</v>
      </c>
      <c r="AC2300" s="122" t="s">
        <v>6494</v>
      </c>
      <c r="AD2300" s="122" t="s">
        <v>6494</v>
      </c>
      <c r="AE2300" s="123" t="s">
        <v>6494</v>
      </c>
      <c r="AF2300" s="29" t="s">
        <v>6494</v>
      </c>
      <c r="AG2300" s="28" t="s">
        <v>6494</v>
      </c>
      <c r="AH2300" s="122" t="s">
        <v>6494</v>
      </c>
      <c r="AI2300" s="122" t="s">
        <v>6494</v>
      </c>
      <c r="AJ2300" s="123" t="s">
        <v>6494</v>
      </c>
      <c r="AK2300" s="124" t="s">
        <v>6494</v>
      </c>
      <c r="AL2300" s="28" t="s">
        <v>6494</v>
      </c>
      <c r="AM2300" s="122" t="s">
        <v>6494</v>
      </c>
      <c r="AN2300" s="122" t="s">
        <v>6494</v>
      </c>
      <c r="AO2300" s="123" t="s">
        <v>6494</v>
      </c>
      <c r="AP2300" s="29" t="s">
        <v>6494</v>
      </c>
      <c r="AQ2300" s="28" t="s">
        <v>6494</v>
      </c>
      <c r="AR2300" s="122" t="s">
        <v>6494</v>
      </c>
      <c r="AS2300" s="122" t="s">
        <v>6494</v>
      </c>
      <c r="AT2300" s="123" t="s">
        <v>6494</v>
      </c>
      <c r="AU2300" s="124" t="s">
        <v>6494</v>
      </c>
      <c r="AV2300" s="104"/>
      <c r="AX2300" s="129"/>
      <c r="AY2300" s="139"/>
      <c r="AZ2300" s="139"/>
    </row>
    <row r="2301" spans="3:52" ht="50" customHeight="1">
      <c r="C2301" s="52" t="s">
        <v>6320</v>
      </c>
      <c r="D2301" s="130" t="s">
        <v>5271</v>
      </c>
      <c r="E2301" s="131" t="s">
        <v>6379</v>
      </c>
      <c r="F2301" s="132" t="s">
        <v>5272</v>
      </c>
      <c r="G2301" s="125">
        <v>151.45400000000001</v>
      </c>
      <c r="H2301" s="122">
        <v>151.45400000000001</v>
      </c>
      <c r="I2301" s="123">
        <f t="shared" si="1089"/>
        <v>0</v>
      </c>
      <c r="J2301" s="124">
        <f t="shared" si="1090"/>
        <v>0</v>
      </c>
      <c r="K2301" s="125" t="s">
        <v>11904</v>
      </c>
      <c r="L2301" s="122" t="s">
        <v>11904</v>
      </c>
      <c r="M2301" s="123" t="s">
        <v>11837</v>
      </c>
      <c r="N2301" s="124" t="s">
        <v>11837</v>
      </c>
      <c r="O2301" s="125" t="s">
        <v>11840</v>
      </c>
      <c r="P2301" s="122" t="s">
        <v>11840</v>
      </c>
      <c r="Q2301" s="123" t="s">
        <v>11839</v>
      </c>
      <c r="R2301" s="124" t="s">
        <v>11840</v>
      </c>
      <c r="S2301" s="125">
        <v>151.45400000000001</v>
      </c>
      <c r="T2301" s="122">
        <v>151.45400000000001</v>
      </c>
      <c r="U2301" s="123">
        <f t="shared" si="1093"/>
        <v>0</v>
      </c>
      <c r="V2301" s="124">
        <f t="shared" si="1094"/>
        <v>0</v>
      </c>
      <c r="W2301" s="121" t="s">
        <v>6930</v>
      </c>
      <c r="X2301" s="122">
        <v>151</v>
      </c>
      <c r="Y2301" s="122">
        <v>151</v>
      </c>
      <c r="Z2301" s="123">
        <f t="shared" si="1095"/>
        <v>0</v>
      </c>
      <c r="AA2301" s="124">
        <f t="shared" si="1080"/>
        <v>0</v>
      </c>
      <c r="AB2301" s="28" t="s">
        <v>6421</v>
      </c>
      <c r="AC2301" s="122" t="s">
        <v>6421</v>
      </c>
      <c r="AD2301" s="122" t="s">
        <v>6421</v>
      </c>
      <c r="AE2301" s="123" t="s">
        <v>6421</v>
      </c>
      <c r="AF2301" s="29" t="s">
        <v>6421</v>
      </c>
      <c r="AG2301" s="28" t="s">
        <v>6421</v>
      </c>
      <c r="AH2301" s="122" t="s">
        <v>6421</v>
      </c>
      <c r="AI2301" s="122" t="s">
        <v>6421</v>
      </c>
      <c r="AJ2301" s="123" t="s">
        <v>6421</v>
      </c>
      <c r="AK2301" s="29" t="s">
        <v>6421</v>
      </c>
      <c r="AL2301" s="28" t="s">
        <v>6421</v>
      </c>
      <c r="AM2301" s="122" t="s">
        <v>6421</v>
      </c>
      <c r="AN2301" s="122" t="s">
        <v>6421</v>
      </c>
      <c r="AO2301" s="123" t="s">
        <v>6421</v>
      </c>
      <c r="AP2301" s="29" t="s">
        <v>6421</v>
      </c>
      <c r="AQ2301" s="28" t="s">
        <v>6421</v>
      </c>
      <c r="AR2301" s="122" t="s">
        <v>6421</v>
      </c>
      <c r="AS2301" s="122" t="s">
        <v>6421</v>
      </c>
      <c r="AT2301" s="123" t="s">
        <v>6421</v>
      </c>
      <c r="AU2301" s="29" t="s">
        <v>6421</v>
      </c>
      <c r="AV2301" s="104"/>
      <c r="AX2301" s="129"/>
      <c r="AY2301" s="139"/>
      <c r="AZ2301" s="139"/>
    </row>
    <row r="2302" spans="3:52" ht="50" customHeight="1">
      <c r="C2302" s="52" t="s">
        <v>6320</v>
      </c>
      <c r="D2302" s="130" t="s">
        <v>5273</v>
      </c>
      <c r="E2302" s="131" t="s">
        <v>6379</v>
      </c>
      <c r="F2302" s="132" t="s">
        <v>5274</v>
      </c>
      <c r="G2302" s="125">
        <v>1070.239</v>
      </c>
      <c r="H2302" s="122">
        <v>1010.759</v>
      </c>
      <c r="I2302" s="123">
        <f t="shared" si="1089"/>
        <v>59.480000000000018</v>
      </c>
      <c r="J2302" s="124">
        <f t="shared" si="1090"/>
        <v>5.8846866562652442</v>
      </c>
      <c r="K2302" s="125">
        <v>1070.239</v>
      </c>
      <c r="L2302" s="122">
        <v>1010.759</v>
      </c>
      <c r="M2302" s="123">
        <f t="shared" si="1091"/>
        <v>59.480000000000018</v>
      </c>
      <c r="N2302" s="124">
        <f t="shared" si="1092"/>
        <v>5.8846866562652442</v>
      </c>
      <c r="O2302" s="125" t="s">
        <v>11840</v>
      </c>
      <c r="P2302" s="122" t="s">
        <v>11840</v>
      </c>
      <c r="Q2302" s="123" t="s">
        <v>11839</v>
      </c>
      <c r="R2302" s="124" t="s">
        <v>11840</v>
      </c>
      <c r="S2302" s="125" t="s">
        <v>6421</v>
      </c>
      <c r="T2302" s="122" t="s">
        <v>6421</v>
      </c>
      <c r="U2302" s="123" t="s">
        <v>6421</v>
      </c>
      <c r="V2302" s="124" t="s">
        <v>6421</v>
      </c>
      <c r="W2302" s="121" t="s">
        <v>6494</v>
      </c>
      <c r="X2302" s="122" t="s">
        <v>6494</v>
      </c>
      <c r="Y2302" s="122" t="s">
        <v>6494</v>
      </c>
      <c r="Z2302" s="123" t="s">
        <v>6494</v>
      </c>
      <c r="AA2302" s="124" t="s">
        <v>6494</v>
      </c>
      <c r="AB2302" s="28" t="s">
        <v>6494</v>
      </c>
      <c r="AC2302" s="122" t="s">
        <v>6494</v>
      </c>
      <c r="AD2302" s="122" t="s">
        <v>6494</v>
      </c>
      <c r="AE2302" s="123" t="s">
        <v>6494</v>
      </c>
      <c r="AF2302" s="29" t="s">
        <v>6494</v>
      </c>
      <c r="AG2302" s="28" t="s">
        <v>6494</v>
      </c>
      <c r="AH2302" s="122" t="s">
        <v>6494</v>
      </c>
      <c r="AI2302" s="122" t="s">
        <v>6494</v>
      </c>
      <c r="AJ2302" s="123" t="s">
        <v>6494</v>
      </c>
      <c r="AK2302" s="124" t="s">
        <v>6494</v>
      </c>
      <c r="AL2302" s="28" t="s">
        <v>6494</v>
      </c>
      <c r="AM2302" s="122" t="s">
        <v>6494</v>
      </c>
      <c r="AN2302" s="122" t="s">
        <v>6494</v>
      </c>
      <c r="AO2302" s="123" t="s">
        <v>6494</v>
      </c>
      <c r="AP2302" s="29" t="s">
        <v>6494</v>
      </c>
      <c r="AQ2302" s="28" t="s">
        <v>6494</v>
      </c>
      <c r="AR2302" s="122" t="s">
        <v>6494</v>
      </c>
      <c r="AS2302" s="122" t="s">
        <v>6494</v>
      </c>
      <c r="AT2302" s="123" t="s">
        <v>6494</v>
      </c>
      <c r="AU2302" s="124" t="s">
        <v>6494</v>
      </c>
      <c r="AV2302" s="104"/>
      <c r="AX2302" s="129"/>
      <c r="AY2302" s="139"/>
      <c r="AZ2302" s="139"/>
    </row>
    <row r="2303" spans="3:52" ht="50" customHeight="1">
      <c r="C2303" s="52" t="s">
        <v>6320</v>
      </c>
      <c r="D2303" s="130" t="s">
        <v>5275</v>
      </c>
      <c r="E2303" s="131" t="s">
        <v>6379</v>
      </c>
      <c r="F2303" s="132" t="s">
        <v>5276</v>
      </c>
      <c r="G2303" s="125">
        <v>58.591999999999999</v>
      </c>
      <c r="H2303" s="122">
        <v>65.352000000000004</v>
      </c>
      <c r="I2303" s="123">
        <f t="shared" si="1089"/>
        <v>-6.7600000000000051</v>
      </c>
      <c r="J2303" s="124">
        <f t="shared" si="1090"/>
        <v>-10.343983351695442</v>
      </c>
      <c r="K2303" s="125" t="s">
        <v>11904</v>
      </c>
      <c r="L2303" s="122" t="s">
        <v>11904</v>
      </c>
      <c r="M2303" s="123" t="s">
        <v>11837</v>
      </c>
      <c r="N2303" s="124" t="s">
        <v>11837</v>
      </c>
      <c r="O2303" s="125" t="s">
        <v>11840</v>
      </c>
      <c r="P2303" s="122" t="s">
        <v>11840</v>
      </c>
      <c r="Q2303" s="123" t="s">
        <v>11839</v>
      </c>
      <c r="R2303" s="124" t="s">
        <v>11840</v>
      </c>
      <c r="S2303" s="125">
        <v>58.591999999999999</v>
      </c>
      <c r="T2303" s="122">
        <v>65.352000000000004</v>
      </c>
      <c r="U2303" s="123">
        <f t="shared" si="1093"/>
        <v>-6.7600000000000051</v>
      </c>
      <c r="V2303" s="124">
        <f t="shared" si="1094"/>
        <v>-10.343983351695442</v>
      </c>
      <c r="W2303" s="121" t="s">
        <v>11182</v>
      </c>
      <c r="X2303" s="122">
        <v>58.591999999999999</v>
      </c>
      <c r="Y2303" s="122">
        <v>65.352000000000004</v>
      </c>
      <c r="Z2303" s="123">
        <f t="shared" si="1095"/>
        <v>-6.7600000000000051</v>
      </c>
      <c r="AA2303" s="124">
        <f t="shared" si="1080"/>
        <v>-10.343983351695442</v>
      </c>
      <c r="AB2303" s="28" t="s">
        <v>6421</v>
      </c>
      <c r="AC2303" s="122" t="s">
        <v>6421</v>
      </c>
      <c r="AD2303" s="122" t="s">
        <v>6421</v>
      </c>
      <c r="AE2303" s="123" t="s">
        <v>6421</v>
      </c>
      <c r="AF2303" s="29" t="s">
        <v>6421</v>
      </c>
      <c r="AG2303" s="28" t="s">
        <v>6421</v>
      </c>
      <c r="AH2303" s="122" t="s">
        <v>6421</v>
      </c>
      <c r="AI2303" s="122" t="s">
        <v>6421</v>
      </c>
      <c r="AJ2303" s="123" t="s">
        <v>6421</v>
      </c>
      <c r="AK2303" s="29" t="s">
        <v>6421</v>
      </c>
      <c r="AL2303" s="28" t="s">
        <v>6421</v>
      </c>
      <c r="AM2303" s="122" t="s">
        <v>6421</v>
      </c>
      <c r="AN2303" s="122" t="s">
        <v>6421</v>
      </c>
      <c r="AO2303" s="123" t="s">
        <v>6421</v>
      </c>
      <c r="AP2303" s="29" t="s">
        <v>6421</v>
      </c>
      <c r="AQ2303" s="28" t="s">
        <v>6421</v>
      </c>
      <c r="AR2303" s="122" t="s">
        <v>6421</v>
      </c>
      <c r="AS2303" s="122" t="s">
        <v>6421</v>
      </c>
      <c r="AT2303" s="123" t="s">
        <v>6421</v>
      </c>
      <c r="AU2303" s="29" t="s">
        <v>6421</v>
      </c>
      <c r="AV2303" s="104"/>
      <c r="AX2303" s="129"/>
      <c r="AY2303" s="139"/>
      <c r="AZ2303" s="139"/>
    </row>
    <row r="2304" spans="3:52" ht="50" customHeight="1">
      <c r="C2304" s="52" t="s">
        <v>6320</v>
      </c>
      <c r="D2304" s="130" t="s">
        <v>5277</v>
      </c>
      <c r="E2304" s="131" t="s">
        <v>6379</v>
      </c>
      <c r="F2304" s="132" t="s">
        <v>5278</v>
      </c>
      <c r="G2304" s="125">
        <v>915.95299999999997</v>
      </c>
      <c r="H2304" s="122">
        <v>872.76700000000005</v>
      </c>
      <c r="I2304" s="123">
        <f t="shared" si="1089"/>
        <v>43.185999999999922</v>
      </c>
      <c r="J2304" s="124">
        <f t="shared" si="1090"/>
        <v>4.9481705884846603</v>
      </c>
      <c r="K2304" s="125">
        <v>876.52499999999998</v>
      </c>
      <c r="L2304" s="122">
        <v>833.38699999999994</v>
      </c>
      <c r="M2304" s="123">
        <f t="shared" si="1091"/>
        <v>43.138000000000034</v>
      </c>
      <c r="N2304" s="124">
        <f t="shared" si="1092"/>
        <v>5.1762266510036801</v>
      </c>
      <c r="O2304" s="125" t="s">
        <v>11840</v>
      </c>
      <c r="P2304" s="122" t="s">
        <v>11840</v>
      </c>
      <c r="Q2304" s="123" t="s">
        <v>11839</v>
      </c>
      <c r="R2304" s="124" t="s">
        <v>11840</v>
      </c>
      <c r="S2304" s="125">
        <v>39.427999999999997</v>
      </c>
      <c r="T2304" s="122">
        <v>39.380000000000003</v>
      </c>
      <c r="U2304" s="123">
        <f t="shared" si="1093"/>
        <v>4.7999999999994714E-2</v>
      </c>
      <c r="V2304" s="124">
        <f t="shared" si="1094"/>
        <v>0.12188928390044365</v>
      </c>
      <c r="W2304" s="121" t="s">
        <v>8113</v>
      </c>
      <c r="X2304" s="122">
        <v>39</v>
      </c>
      <c r="Y2304" s="122">
        <v>39</v>
      </c>
      <c r="Z2304" s="123">
        <f t="shared" si="1095"/>
        <v>0</v>
      </c>
      <c r="AA2304" s="124">
        <f t="shared" si="1080"/>
        <v>0</v>
      </c>
      <c r="AB2304" s="28" t="s">
        <v>7683</v>
      </c>
      <c r="AC2304" s="122">
        <v>0</v>
      </c>
      <c r="AD2304" s="122">
        <v>0</v>
      </c>
      <c r="AE2304" s="123">
        <f t="shared" si="1081"/>
        <v>0</v>
      </c>
      <c r="AF2304" s="29" t="e">
        <f t="shared" si="1082"/>
        <v>#DIV/0!</v>
      </c>
      <c r="AG2304" s="122" t="s">
        <v>6421</v>
      </c>
      <c r="AH2304" s="122" t="s">
        <v>6421</v>
      </c>
      <c r="AI2304" s="122" t="s">
        <v>6421</v>
      </c>
      <c r="AJ2304" s="122" t="s">
        <v>6421</v>
      </c>
      <c r="AK2304" s="122" t="s">
        <v>6421</v>
      </c>
      <c r="AL2304" s="28" t="s">
        <v>6421</v>
      </c>
      <c r="AM2304" s="122" t="s">
        <v>6421</v>
      </c>
      <c r="AN2304" s="122" t="s">
        <v>6421</v>
      </c>
      <c r="AO2304" s="123" t="s">
        <v>6421</v>
      </c>
      <c r="AP2304" s="29" t="s">
        <v>6421</v>
      </c>
      <c r="AQ2304" s="28" t="s">
        <v>6421</v>
      </c>
      <c r="AR2304" s="122" t="s">
        <v>6421</v>
      </c>
      <c r="AS2304" s="122" t="s">
        <v>6421</v>
      </c>
      <c r="AT2304" s="123" t="s">
        <v>6421</v>
      </c>
      <c r="AU2304" s="124" t="s">
        <v>6421</v>
      </c>
      <c r="AV2304" s="104"/>
      <c r="AX2304" s="129"/>
      <c r="AY2304" s="139"/>
      <c r="AZ2304" s="139"/>
    </row>
    <row r="2305" spans="3:52" ht="50" customHeight="1">
      <c r="C2305" s="52" t="s">
        <v>6320</v>
      </c>
      <c r="D2305" s="130" t="s">
        <v>5279</v>
      </c>
      <c r="E2305" s="131" t="s">
        <v>6379</v>
      </c>
      <c r="F2305" s="132" t="s">
        <v>5280</v>
      </c>
      <c r="G2305" s="125">
        <v>111.163</v>
      </c>
      <c r="H2305" s="122">
        <v>98.153000000000006</v>
      </c>
      <c r="I2305" s="123">
        <f t="shared" si="1089"/>
        <v>13.009999999999991</v>
      </c>
      <c r="J2305" s="124">
        <f t="shared" si="1090"/>
        <v>13.254816460016494</v>
      </c>
      <c r="K2305" s="125">
        <v>19.015999999999998</v>
      </c>
      <c r="L2305" s="122">
        <v>14.016</v>
      </c>
      <c r="M2305" s="123">
        <f t="shared" si="1091"/>
        <v>4.9999999999999982</v>
      </c>
      <c r="N2305" s="124">
        <f t="shared" si="1092"/>
        <v>35.67351598173515</v>
      </c>
      <c r="O2305" s="125" t="s">
        <v>11840</v>
      </c>
      <c r="P2305" s="122" t="s">
        <v>11840</v>
      </c>
      <c r="Q2305" s="123" t="s">
        <v>11839</v>
      </c>
      <c r="R2305" s="124" t="s">
        <v>11840</v>
      </c>
      <c r="S2305" s="125">
        <v>92.147000000000006</v>
      </c>
      <c r="T2305" s="122">
        <v>84.137</v>
      </c>
      <c r="U2305" s="123">
        <f t="shared" si="1093"/>
        <v>8.0100000000000051</v>
      </c>
      <c r="V2305" s="124">
        <f t="shared" si="1094"/>
        <v>9.5201873135481474</v>
      </c>
      <c r="W2305" s="121" t="s">
        <v>7459</v>
      </c>
      <c r="X2305" s="122">
        <v>90</v>
      </c>
      <c r="Y2305" s="122">
        <v>60</v>
      </c>
      <c r="Z2305" s="123">
        <f t="shared" si="1095"/>
        <v>30</v>
      </c>
      <c r="AA2305" s="124">
        <f t="shared" si="1080"/>
        <v>50</v>
      </c>
      <c r="AB2305" s="28" t="s">
        <v>7491</v>
      </c>
      <c r="AC2305" s="122">
        <v>2</v>
      </c>
      <c r="AD2305" s="122">
        <v>24</v>
      </c>
      <c r="AE2305" s="123">
        <f t="shared" si="1081"/>
        <v>-22</v>
      </c>
      <c r="AF2305" s="29">
        <f t="shared" si="1082"/>
        <v>-91.666666666666657</v>
      </c>
      <c r="AG2305" s="122" t="s">
        <v>6421</v>
      </c>
      <c r="AH2305" s="122" t="s">
        <v>6421</v>
      </c>
      <c r="AI2305" s="122" t="s">
        <v>6421</v>
      </c>
      <c r="AJ2305" s="122" t="s">
        <v>6421</v>
      </c>
      <c r="AK2305" s="122" t="s">
        <v>6421</v>
      </c>
      <c r="AL2305" s="28" t="s">
        <v>6421</v>
      </c>
      <c r="AM2305" s="122" t="s">
        <v>6421</v>
      </c>
      <c r="AN2305" s="122" t="s">
        <v>6421</v>
      </c>
      <c r="AO2305" s="123" t="s">
        <v>6421</v>
      </c>
      <c r="AP2305" s="29" t="s">
        <v>6421</v>
      </c>
      <c r="AQ2305" s="28" t="s">
        <v>6421</v>
      </c>
      <c r="AR2305" s="122" t="s">
        <v>6421</v>
      </c>
      <c r="AS2305" s="122" t="s">
        <v>6421</v>
      </c>
      <c r="AT2305" s="123" t="s">
        <v>6421</v>
      </c>
      <c r="AU2305" s="124" t="s">
        <v>6421</v>
      </c>
      <c r="AV2305" s="104"/>
      <c r="AX2305" s="129"/>
      <c r="AY2305" s="139"/>
      <c r="AZ2305" s="139"/>
    </row>
    <row r="2306" spans="3:52" ht="50" customHeight="1">
      <c r="C2306" s="52" t="s">
        <v>6320</v>
      </c>
      <c r="D2306" s="130" t="s">
        <v>5281</v>
      </c>
      <c r="E2306" s="131" t="s">
        <v>6379</v>
      </c>
      <c r="F2306" s="132" t="s">
        <v>5282</v>
      </c>
      <c r="G2306" s="125">
        <v>386.44600000000003</v>
      </c>
      <c r="H2306" s="122">
        <v>386.387</v>
      </c>
      <c r="I2306" s="123">
        <f t="shared" si="1089"/>
        <v>5.9000000000025921E-2</v>
      </c>
      <c r="J2306" s="124">
        <f t="shared" si="1090"/>
        <v>1.5269664869684002E-2</v>
      </c>
      <c r="K2306" s="125">
        <v>386.44600000000003</v>
      </c>
      <c r="L2306" s="122">
        <v>386.387</v>
      </c>
      <c r="M2306" s="123">
        <f t="shared" si="1091"/>
        <v>5.9000000000025921E-2</v>
      </c>
      <c r="N2306" s="124">
        <f t="shared" si="1092"/>
        <v>1.5269664869684002E-2</v>
      </c>
      <c r="O2306" s="125" t="s">
        <v>11840</v>
      </c>
      <c r="P2306" s="122" t="s">
        <v>11840</v>
      </c>
      <c r="Q2306" s="123" t="s">
        <v>11839</v>
      </c>
      <c r="R2306" s="124" t="s">
        <v>11840</v>
      </c>
      <c r="S2306" s="125" t="s">
        <v>6421</v>
      </c>
      <c r="T2306" s="122" t="s">
        <v>6421</v>
      </c>
      <c r="U2306" s="123" t="s">
        <v>6421</v>
      </c>
      <c r="V2306" s="124" t="s">
        <v>6421</v>
      </c>
      <c r="W2306" s="121" t="s">
        <v>6494</v>
      </c>
      <c r="X2306" s="122" t="s">
        <v>6494</v>
      </c>
      <c r="Y2306" s="122" t="s">
        <v>6494</v>
      </c>
      <c r="Z2306" s="123" t="s">
        <v>6494</v>
      </c>
      <c r="AA2306" s="124" t="s">
        <v>6494</v>
      </c>
      <c r="AB2306" s="28" t="s">
        <v>6494</v>
      </c>
      <c r="AC2306" s="122" t="s">
        <v>6494</v>
      </c>
      <c r="AD2306" s="122" t="s">
        <v>6494</v>
      </c>
      <c r="AE2306" s="123" t="s">
        <v>6494</v>
      </c>
      <c r="AF2306" s="29" t="s">
        <v>6494</v>
      </c>
      <c r="AG2306" s="28" t="s">
        <v>6494</v>
      </c>
      <c r="AH2306" s="122" t="s">
        <v>6494</v>
      </c>
      <c r="AI2306" s="122" t="s">
        <v>6494</v>
      </c>
      <c r="AJ2306" s="123" t="s">
        <v>6494</v>
      </c>
      <c r="AK2306" s="124" t="s">
        <v>6494</v>
      </c>
      <c r="AL2306" s="28" t="s">
        <v>6494</v>
      </c>
      <c r="AM2306" s="122" t="s">
        <v>6494</v>
      </c>
      <c r="AN2306" s="122" t="s">
        <v>6494</v>
      </c>
      <c r="AO2306" s="123" t="s">
        <v>6494</v>
      </c>
      <c r="AP2306" s="29" t="s">
        <v>6494</v>
      </c>
      <c r="AQ2306" s="28" t="s">
        <v>6494</v>
      </c>
      <c r="AR2306" s="122" t="s">
        <v>6494</v>
      </c>
      <c r="AS2306" s="122" t="s">
        <v>6494</v>
      </c>
      <c r="AT2306" s="123" t="s">
        <v>6494</v>
      </c>
      <c r="AU2306" s="124" t="s">
        <v>6494</v>
      </c>
      <c r="AV2306" s="104"/>
      <c r="AX2306" s="129"/>
      <c r="AY2306" s="139"/>
      <c r="AZ2306" s="139"/>
    </row>
    <row r="2307" spans="3:52" ht="50" customHeight="1">
      <c r="C2307" s="52" t="s">
        <v>6320</v>
      </c>
      <c r="D2307" s="130" t="s">
        <v>5283</v>
      </c>
      <c r="E2307" s="131" t="s">
        <v>6379</v>
      </c>
      <c r="F2307" s="132" t="s">
        <v>5284</v>
      </c>
      <c r="G2307" s="125">
        <v>426</v>
      </c>
      <c r="H2307" s="122">
        <v>404</v>
      </c>
      <c r="I2307" s="123">
        <f t="shared" si="1089"/>
        <v>22</v>
      </c>
      <c r="J2307" s="124">
        <f t="shared" si="1090"/>
        <v>5.4455445544554459</v>
      </c>
      <c r="K2307" s="125">
        <v>135</v>
      </c>
      <c r="L2307" s="122">
        <v>134</v>
      </c>
      <c r="M2307" s="123">
        <f t="shared" si="1091"/>
        <v>1</v>
      </c>
      <c r="N2307" s="124">
        <f t="shared" si="1092"/>
        <v>0.74626865671641784</v>
      </c>
      <c r="O2307" s="125" t="s">
        <v>11840</v>
      </c>
      <c r="P2307" s="122" t="s">
        <v>11840</v>
      </c>
      <c r="Q2307" s="123" t="s">
        <v>11839</v>
      </c>
      <c r="R2307" s="124" t="s">
        <v>11840</v>
      </c>
      <c r="S2307" s="125">
        <v>291</v>
      </c>
      <c r="T2307" s="122">
        <v>270</v>
      </c>
      <c r="U2307" s="123">
        <f t="shared" si="1093"/>
        <v>21</v>
      </c>
      <c r="V2307" s="124">
        <f t="shared" si="1094"/>
        <v>7.7777777777777777</v>
      </c>
      <c r="W2307" s="121" t="s">
        <v>7683</v>
      </c>
      <c r="X2307" s="122">
        <v>291</v>
      </c>
      <c r="Y2307" s="122">
        <v>270</v>
      </c>
      <c r="Z2307" s="123">
        <f t="shared" si="1095"/>
        <v>21</v>
      </c>
      <c r="AA2307" s="124">
        <f t="shared" si="1080"/>
        <v>7.7777777777777777</v>
      </c>
      <c r="AB2307" s="28" t="s">
        <v>6421</v>
      </c>
      <c r="AC2307" s="122" t="s">
        <v>6421</v>
      </c>
      <c r="AD2307" s="122" t="s">
        <v>6421</v>
      </c>
      <c r="AE2307" s="123" t="s">
        <v>6421</v>
      </c>
      <c r="AF2307" s="29" t="s">
        <v>6421</v>
      </c>
      <c r="AG2307" s="28" t="s">
        <v>6421</v>
      </c>
      <c r="AH2307" s="122" t="s">
        <v>6421</v>
      </c>
      <c r="AI2307" s="122" t="s">
        <v>6421</v>
      </c>
      <c r="AJ2307" s="123" t="s">
        <v>6421</v>
      </c>
      <c r="AK2307" s="29" t="s">
        <v>6421</v>
      </c>
      <c r="AL2307" s="28" t="s">
        <v>6421</v>
      </c>
      <c r="AM2307" s="122" t="s">
        <v>6421</v>
      </c>
      <c r="AN2307" s="122" t="s">
        <v>6421</v>
      </c>
      <c r="AO2307" s="123" t="s">
        <v>6421</v>
      </c>
      <c r="AP2307" s="29" t="s">
        <v>6421</v>
      </c>
      <c r="AQ2307" s="28" t="s">
        <v>6421</v>
      </c>
      <c r="AR2307" s="122" t="s">
        <v>6421</v>
      </c>
      <c r="AS2307" s="122" t="s">
        <v>6421</v>
      </c>
      <c r="AT2307" s="123" t="s">
        <v>6421</v>
      </c>
      <c r="AU2307" s="29" t="s">
        <v>6421</v>
      </c>
      <c r="AV2307" s="104"/>
      <c r="AX2307" s="129"/>
      <c r="AY2307" s="139"/>
      <c r="AZ2307" s="139"/>
    </row>
    <row r="2308" spans="3:52" ht="50" customHeight="1">
      <c r="C2308" s="52" t="s">
        <v>6320</v>
      </c>
      <c r="D2308" s="130" t="s">
        <v>5287</v>
      </c>
      <c r="E2308" s="131" t="s">
        <v>6379</v>
      </c>
      <c r="F2308" s="132" t="s">
        <v>5288</v>
      </c>
      <c r="G2308" s="125">
        <v>407.38</v>
      </c>
      <c r="H2308" s="122">
        <v>506.36700000000002</v>
      </c>
      <c r="I2308" s="123">
        <f t="shared" si="1089"/>
        <v>-98.987000000000023</v>
      </c>
      <c r="J2308" s="124">
        <f t="shared" si="1090"/>
        <v>-19.548469785748285</v>
      </c>
      <c r="K2308" s="125" t="s">
        <v>11904</v>
      </c>
      <c r="L2308" s="122" t="s">
        <v>11904</v>
      </c>
      <c r="M2308" s="123" t="s">
        <v>11837</v>
      </c>
      <c r="N2308" s="124" t="s">
        <v>11837</v>
      </c>
      <c r="O2308" s="125" t="s">
        <v>11840</v>
      </c>
      <c r="P2308" s="122" t="s">
        <v>11840</v>
      </c>
      <c r="Q2308" s="123" t="s">
        <v>11839</v>
      </c>
      <c r="R2308" s="124" t="s">
        <v>11840</v>
      </c>
      <c r="S2308" s="125">
        <v>407.38</v>
      </c>
      <c r="T2308" s="122">
        <v>506.36700000000002</v>
      </c>
      <c r="U2308" s="123">
        <f t="shared" si="1093"/>
        <v>-98.987000000000023</v>
      </c>
      <c r="V2308" s="124">
        <f t="shared" si="1094"/>
        <v>-19.548469785748285</v>
      </c>
      <c r="W2308" s="121" t="s">
        <v>11183</v>
      </c>
      <c r="X2308" s="122">
        <v>407</v>
      </c>
      <c r="Y2308" s="122">
        <v>506</v>
      </c>
      <c r="Z2308" s="123">
        <f t="shared" si="1095"/>
        <v>-99</v>
      </c>
      <c r="AA2308" s="124">
        <f t="shared" si="1080"/>
        <v>-19.565217391304348</v>
      </c>
      <c r="AB2308" s="28" t="s">
        <v>6421</v>
      </c>
      <c r="AC2308" s="122" t="s">
        <v>6421</v>
      </c>
      <c r="AD2308" s="122" t="s">
        <v>6421</v>
      </c>
      <c r="AE2308" s="123" t="s">
        <v>6421</v>
      </c>
      <c r="AF2308" s="29" t="s">
        <v>6421</v>
      </c>
      <c r="AG2308" s="28" t="s">
        <v>6421</v>
      </c>
      <c r="AH2308" s="122" t="s">
        <v>6421</v>
      </c>
      <c r="AI2308" s="122" t="s">
        <v>6421</v>
      </c>
      <c r="AJ2308" s="123" t="s">
        <v>6421</v>
      </c>
      <c r="AK2308" s="29" t="s">
        <v>6421</v>
      </c>
      <c r="AL2308" s="28" t="s">
        <v>6421</v>
      </c>
      <c r="AM2308" s="122" t="s">
        <v>6421</v>
      </c>
      <c r="AN2308" s="122" t="s">
        <v>6421</v>
      </c>
      <c r="AO2308" s="123" t="s">
        <v>6421</v>
      </c>
      <c r="AP2308" s="29" t="s">
        <v>6421</v>
      </c>
      <c r="AQ2308" s="28" t="s">
        <v>6421</v>
      </c>
      <c r="AR2308" s="122" t="s">
        <v>6421</v>
      </c>
      <c r="AS2308" s="122" t="s">
        <v>6421</v>
      </c>
      <c r="AT2308" s="123" t="s">
        <v>6421</v>
      </c>
      <c r="AU2308" s="29" t="s">
        <v>6421</v>
      </c>
      <c r="AV2308" s="104"/>
      <c r="AX2308" s="129"/>
      <c r="AY2308" s="139"/>
      <c r="AZ2308" s="139"/>
    </row>
    <row r="2309" spans="3:52" ht="50" customHeight="1">
      <c r="C2309" s="52" t="s">
        <v>6320</v>
      </c>
      <c r="D2309" s="130" t="s">
        <v>5289</v>
      </c>
      <c r="E2309" s="131" t="s">
        <v>6379</v>
      </c>
      <c r="F2309" s="132" t="s">
        <v>5290</v>
      </c>
      <c r="G2309" s="125">
        <v>594.351</v>
      </c>
      <c r="H2309" s="122">
        <v>504.05</v>
      </c>
      <c r="I2309" s="123">
        <f t="shared" si="1089"/>
        <v>90.300999999999988</v>
      </c>
      <c r="J2309" s="124">
        <f t="shared" si="1090"/>
        <v>17.91508778890983</v>
      </c>
      <c r="K2309" s="125" t="s">
        <v>11904</v>
      </c>
      <c r="L2309" s="122" t="s">
        <v>11904</v>
      </c>
      <c r="M2309" s="123" t="s">
        <v>11837</v>
      </c>
      <c r="N2309" s="124" t="s">
        <v>11837</v>
      </c>
      <c r="O2309" s="125" t="s">
        <v>11840</v>
      </c>
      <c r="P2309" s="122" t="s">
        <v>11840</v>
      </c>
      <c r="Q2309" s="123" t="s">
        <v>11839</v>
      </c>
      <c r="R2309" s="124" t="s">
        <v>11840</v>
      </c>
      <c r="S2309" s="125">
        <v>594.351</v>
      </c>
      <c r="T2309" s="122">
        <v>504.05</v>
      </c>
      <c r="U2309" s="123">
        <f t="shared" si="1093"/>
        <v>90.300999999999988</v>
      </c>
      <c r="V2309" s="124">
        <f t="shared" si="1094"/>
        <v>17.91508778890983</v>
      </c>
      <c r="W2309" s="121" t="s">
        <v>11184</v>
      </c>
      <c r="X2309" s="122">
        <v>594</v>
      </c>
      <c r="Y2309" s="122">
        <v>504</v>
      </c>
      <c r="Z2309" s="123">
        <f t="shared" si="1095"/>
        <v>90</v>
      </c>
      <c r="AA2309" s="124">
        <f t="shared" si="1080"/>
        <v>17.857142857142858</v>
      </c>
      <c r="AB2309" s="28" t="s">
        <v>6421</v>
      </c>
      <c r="AC2309" s="122" t="s">
        <v>6421</v>
      </c>
      <c r="AD2309" s="122" t="s">
        <v>6421</v>
      </c>
      <c r="AE2309" s="123" t="s">
        <v>6421</v>
      </c>
      <c r="AF2309" s="29" t="s">
        <v>6421</v>
      </c>
      <c r="AG2309" s="28" t="s">
        <v>6421</v>
      </c>
      <c r="AH2309" s="122" t="s">
        <v>6421</v>
      </c>
      <c r="AI2309" s="122" t="s">
        <v>6421</v>
      </c>
      <c r="AJ2309" s="123" t="s">
        <v>6421</v>
      </c>
      <c r="AK2309" s="29" t="s">
        <v>6421</v>
      </c>
      <c r="AL2309" s="28" t="s">
        <v>6421</v>
      </c>
      <c r="AM2309" s="122" t="s">
        <v>6421</v>
      </c>
      <c r="AN2309" s="122" t="s">
        <v>6421</v>
      </c>
      <c r="AO2309" s="123" t="s">
        <v>6421</v>
      </c>
      <c r="AP2309" s="29" t="s">
        <v>6421</v>
      </c>
      <c r="AQ2309" s="28" t="s">
        <v>6421</v>
      </c>
      <c r="AR2309" s="122" t="s">
        <v>6421</v>
      </c>
      <c r="AS2309" s="122" t="s">
        <v>6421</v>
      </c>
      <c r="AT2309" s="123" t="s">
        <v>6421</v>
      </c>
      <c r="AU2309" s="29" t="s">
        <v>6421</v>
      </c>
      <c r="AV2309" s="104"/>
      <c r="AX2309" s="129"/>
      <c r="AY2309" s="139"/>
      <c r="AZ2309" s="139"/>
    </row>
    <row r="2310" spans="3:52" ht="50" customHeight="1">
      <c r="C2310" s="52" t="s">
        <v>6320</v>
      </c>
      <c r="D2310" s="130" t="s">
        <v>5291</v>
      </c>
      <c r="E2310" s="131" t="s">
        <v>6379</v>
      </c>
      <c r="F2310" s="132" t="s">
        <v>5292</v>
      </c>
      <c r="G2310" s="125">
        <v>325.22000000000003</v>
      </c>
      <c r="H2310" s="122">
        <v>303.33</v>
      </c>
      <c r="I2310" s="123">
        <f t="shared" si="1089"/>
        <v>21.890000000000043</v>
      </c>
      <c r="J2310" s="124">
        <f t="shared" si="1090"/>
        <v>7.2165628193716564</v>
      </c>
      <c r="K2310" s="125">
        <v>130.49</v>
      </c>
      <c r="L2310" s="122">
        <v>101.69199999999999</v>
      </c>
      <c r="M2310" s="123">
        <f t="shared" si="1091"/>
        <v>28.798000000000016</v>
      </c>
      <c r="N2310" s="124">
        <f t="shared" si="1092"/>
        <v>28.318845140227371</v>
      </c>
      <c r="O2310" s="125" t="s">
        <v>11840</v>
      </c>
      <c r="P2310" s="122" t="s">
        <v>11840</v>
      </c>
      <c r="Q2310" s="123" t="s">
        <v>11839</v>
      </c>
      <c r="R2310" s="124" t="s">
        <v>11840</v>
      </c>
      <c r="S2310" s="125">
        <v>194.73</v>
      </c>
      <c r="T2310" s="122">
        <v>201.63800000000001</v>
      </c>
      <c r="U2310" s="123">
        <f t="shared" si="1093"/>
        <v>-6.9080000000000155</v>
      </c>
      <c r="V2310" s="124">
        <f t="shared" si="1094"/>
        <v>-3.4259415387972578</v>
      </c>
      <c r="W2310" s="121" t="s">
        <v>7049</v>
      </c>
      <c r="X2310" s="122">
        <v>183</v>
      </c>
      <c r="Y2310" s="122">
        <v>193</v>
      </c>
      <c r="Z2310" s="123">
        <f t="shared" si="1095"/>
        <v>-10</v>
      </c>
      <c r="AA2310" s="124">
        <f t="shared" si="1080"/>
        <v>-5.1813471502590671</v>
      </c>
      <c r="AB2310" s="28" t="s">
        <v>11185</v>
      </c>
      <c r="AC2310" s="122">
        <v>12</v>
      </c>
      <c r="AD2310" s="122">
        <v>9</v>
      </c>
      <c r="AE2310" s="123">
        <f t="shared" si="1081"/>
        <v>3</v>
      </c>
      <c r="AF2310" s="29">
        <f t="shared" si="1082"/>
        <v>33.333333333333329</v>
      </c>
      <c r="AG2310" s="122" t="s">
        <v>6421</v>
      </c>
      <c r="AH2310" s="122" t="s">
        <v>6421</v>
      </c>
      <c r="AI2310" s="122" t="s">
        <v>6421</v>
      </c>
      <c r="AJ2310" s="122" t="s">
        <v>6421</v>
      </c>
      <c r="AK2310" s="122" t="s">
        <v>6421</v>
      </c>
      <c r="AL2310" s="28" t="s">
        <v>6421</v>
      </c>
      <c r="AM2310" s="122" t="s">
        <v>6421</v>
      </c>
      <c r="AN2310" s="122" t="s">
        <v>6421</v>
      </c>
      <c r="AO2310" s="123" t="s">
        <v>6421</v>
      </c>
      <c r="AP2310" s="29" t="s">
        <v>6421</v>
      </c>
      <c r="AQ2310" s="28" t="s">
        <v>6421</v>
      </c>
      <c r="AR2310" s="122" t="s">
        <v>6421</v>
      </c>
      <c r="AS2310" s="122" t="s">
        <v>6421</v>
      </c>
      <c r="AT2310" s="123" t="s">
        <v>6421</v>
      </c>
      <c r="AU2310" s="124" t="s">
        <v>6421</v>
      </c>
      <c r="AV2310" s="104"/>
      <c r="AX2310" s="129"/>
      <c r="AY2310" s="139"/>
      <c r="AZ2310" s="139"/>
    </row>
    <row r="2311" spans="3:52" ht="50" customHeight="1">
      <c r="C2311" s="52" t="s">
        <v>6320</v>
      </c>
      <c r="D2311" s="130" t="s">
        <v>5293</v>
      </c>
      <c r="E2311" s="131" t="s">
        <v>6379</v>
      </c>
      <c r="F2311" s="132" t="s">
        <v>5294</v>
      </c>
      <c r="G2311" s="125">
        <v>182.553</v>
      </c>
      <c r="H2311" s="122">
        <v>183.37100000000001</v>
      </c>
      <c r="I2311" s="123">
        <f t="shared" si="1089"/>
        <v>-0.81800000000001205</v>
      </c>
      <c r="J2311" s="124">
        <f t="shared" si="1090"/>
        <v>-0.4460901669293465</v>
      </c>
      <c r="K2311" s="125">
        <v>20.010000000000002</v>
      </c>
      <c r="L2311" s="122">
        <v>20.010000000000002</v>
      </c>
      <c r="M2311" s="123">
        <f t="shared" si="1091"/>
        <v>0</v>
      </c>
      <c r="N2311" s="124">
        <f t="shared" si="1092"/>
        <v>0</v>
      </c>
      <c r="O2311" s="125" t="s">
        <v>11840</v>
      </c>
      <c r="P2311" s="122" t="s">
        <v>11840</v>
      </c>
      <c r="Q2311" s="123" t="s">
        <v>11839</v>
      </c>
      <c r="R2311" s="124" t="s">
        <v>11840</v>
      </c>
      <c r="S2311" s="125">
        <v>162.54300000000001</v>
      </c>
      <c r="T2311" s="122">
        <v>163.36099999999999</v>
      </c>
      <c r="U2311" s="123">
        <f t="shared" si="1093"/>
        <v>-0.81799999999998363</v>
      </c>
      <c r="V2311" s="124">
        <f t="shared" si="1094"/>
        <v>-0.50073150874442718</v>
      </c>
      <c r="W2311" s="121" t="s">
        <v>11186</v>
      </c>
      <c r="X2311" s="122">
        <v>103</v>
      </c>
      <c r="Y2311" s="122">
        <v>103</v>
      </c>
      <c r="Z2311" s="123">
        <f t="shared" si="1095"/>
        <v>0</v>
      </c>
      <c r="AA2311" s="124">
        <f t="shared" si="1080"/>
        <v>0</v>
      </c>
      <c r="AB2311" s="28" t="s">
        <v>11187</v>
      </c>
      <c r="AC2311" s="122">
        <v>50</v>
      </c>
      <c r="AD2311" s="122">
        <v>50</v>
      </c>
      <c r="AE2311" s="123">
        <f t="shared" si="1081"/>
        <v>0</v>
      </c>
      <c r="AF2311" s="29">
        <f t="shared" si="1082"/>
        <v>0</v>
      </c>
      <c r="AG2311" s="28" t="s">
        <v>11188</v>
      </c>
      <c r="AH2311" s="122">
        <v>9</v>
      </c>
      <c r="AI2311" s="122">
        <v>10</v>
      </c>
      <c r="AJ2311" s="123">
        <f t="shared" si="1083"/>
        <v>-1</v>
      </c>
      <c r="AK2311" s="124">
        <f t="shared" si="1084"/>
        <v>-10</v>
      </c>
      <c r="AL2311" s="28" t="s">
        <v>6421</v>
      </c>
      <c r="AM2311" s="122" t="s">
        <v>6421</v>
      </c>
      <c r="AN2311" s="122" t="s">
        <v>6421</v>
      </c>
      <c r="AO2311" s="123" t="s">
        <v>6421</v>
      </c>
      <c r="AP2311" s="29" t="s">
        <v>6421</v>
      </c>
      <c r="AQ2311" s="28" t="s">
        <v>6421</v>
      </c>
      <c r="AR2311" s="122" t="s">
        <v>6421</v>
      </c>
      <c r="AS2311" s="122" t="s">
        <v>6421</v>
      </c>
      <c r="AT2311" s="123" t="s">
        <v>6421</v>
      </c>
      <c r="AU2311" s="124" t="s">
        <v>6421</v>
      </c>
      <c r="AV2311" s="104"/>
      <c r="AX2311" s="129"/>
      <c r="AY2311" s="139"/>
      <c r="AZ2311" s="139"/>
    </row>
    <row r="2312" spans="3:52" ht="50" customHeight="1">
      <c r="C2312" s="52" t="s">
        <v>6320</v>
      </c>
      <c r="D2312" s="130" t="s">
        <v>5295</v>
      </c>
      <c r="E2312" s="131" t="s">
        <v>6379</v>
      </c>
      <c r="F2312" s="132" t="s">
        <v>5296</v>
      </c>
      <c r="G2312" s="125">
        <v>50</v>
      </c>
      <c r="H2312" s="122" t="s">
        <v>11840</v>
      </c>
      <c r="I2312" s="123">
        <v>50</v>
      </c>
      <c r="J2312" s="124" t="s">
        <v>11842</v>
      </c>
      <c r="K2312" s="125">
        <v>50</v>
      </c>
      <c r="L2312" s="122" t="s">
        <v>11840</v>
      </c>
      <c r="M2312" s="123">
        <v>50</v>
      </c>
      <c r="N2312" s="124" t="s">
        <v>11842</v>
      </c>
      <c r="O2312" s="125" t="s">
        <v>11840</v>
      </c>
      <c r="P2312" s="122" t="s">
        <v>11840</v>
      </c>
      <c r="Q2312" s="123" t="s">
        <v>11839</v>
      </c>
      <c r="R2312" s="124" t="s">
        <v>11840</v>
      </c>
      <c r="S2312" s="125" t="s">
        <v>6421</v>
      </c>
      <c r="T2312" s="122" t="s">
        <v>6421</v>
      </c>
      <c r="U2312" s="123" t="s">
        <v>6421</v>
      </c>
      <c r="V2312" s="124" t="s">
        <v>6421</v>
      </c>
      <c r="W2312" s="121" t="s">
        <v>6494</v>
      </c>
      <c r="X2312" s="122" t="s">
        <v>6494</v>
      </c>
      <c r="Y2312" s="122" t="s">
        <v>6494</v>
      </c>
      <c r="Z2312" s="123" t="s">
        <v>6494</v>
      </c>
      <c r="AA2312" s="124" t="s">
        <v>6494</v>
      </c>
      <c r="AB2312" s="28" t="s">
        <v>6494</v>
      </c>
      <c r="AC2312" s="122" t="s">
        <v>6494</v>
      </c>
      <c r="AD2312" s="122" t="s">
        <v>6494</v>
      </c>
      <c r="AE2312" s="123" t="s">
        <v>6494</v>
      </c>
      <c r="AF2312" s="29" t="s">
        <v>6494</v>
      </c>
      <c r="AG2312" s="28" t="s">
        <v>6494</v>
      </c>
      <c r="AH2312" s="122" t="s">
        <v>6494</v>
      </c>
      <c r="AI2312" s="122" t="s">
        <v>6494</v>
      </c>
      <c r="AJ2312" s="123" t="s">
        <v>6494</v>
      </c>
      <c r="AK2312" s="124" t="s">
        <v>6494</v>
      </c>
      <c r="AL2312" s="28" t="s">
        <v>6494</v>
      </c>
      <c r="AM2312" s="122" t="s">
        <v>6494</v>
      </c>
      <c r="AN2312" s="122" t="s">
        <v>6494</v>
      </c>
      <c r="AO2312" s="123" t="s">
        <v>6494</v>
      </c>
      <c r="AP2312" s="29" t="s">
        <v>6494</v>
      </c>
      <c r="AQ2312" s="28" t="s">
        <v>6494</v>
      </c>
      <c r="AR2312" s="122" t="s">
        <v>6494</v>
      </c>
      <c r="AS2312" s="122" t="s">
        <v>6494</v>
      </c>
      <c r="AT2312" s="123" t="s">
        <v>6494</v>
      </c>
      <c r="AU2312" s="124" t="s">
        <v>6494</v>
      </c>
      <c r="AV2312" s="104"/>
      <c r="AX2312" s="129"/>
      <c r="AY2312" s="139"/>
      <c r="AZ2312" s="139"/>
    </row>
    <row r="2313" spans="3:52" ht="50" customHeight="1">
      <c r="C2313" s="52" t="s">
        <v>6320</v>
      </c>
      <c r="D2313" s="106" t="s">
        <v>5297</v>
      </c>
      <c r="E2313" s="131" t="s">
        <v>6379</v>
      </c>
      <c r="F2313" s="108" t="s">
        <v>5298</v>
      </c>
      <c r="G2313" s="125">
        <v>120.657</v>
      </c>
      <c r="H2313" s="122">
        <v>115.529</v>
      </c>
      <c r="I2313" s="123">
        <f t="shared" si="1089"/>
        <v>5.1280000000000001</v>
      </c>
      <c r="J2313" s="124">
        <f t="shared" si="1090"/>
        <v>4.4387123579361027</v>
      </c>
      <c r="K2313" s="125" t="s">
        <v>11840</v>
      </c>
      <c r="L2313" s="122" t="s">
        <v>11839</v>
      </c>
      <c r="M2313" s="123" t="s">
        <v>11839</v>
      </c>
      <c r="N2313" s="124" t="s">
        <v>11839</v>
      </c>
      <c r="O2313" s="125" t="s">
        <v>11840</v>
      </c>
      <c r="P2313" s="122" t="s">
        <v>11839</v>
      </c>
      <c r="Q2313" s="123" t="s">
        <v>11840</v>
      </c>
      <c r="R2313" s="124" t="s">
        <v>11840</v>
      </c>
      <c r="S2313" s="125">
        <v>120.657</v>
      </c>
      <c r="T2313" s="122">
        <v>115.529</v>
      </c>
      <c r="U2313" s="123">
        <f t="shared" si="1093"/>
        <v>5.1280000000000001</v>
      </c>
      <c r="V2313" s="124">
        <f t="shared" si="1094"/>
        <v>4.4387123579361027</v>
      </c>
      <c r="W2313" s="121" t="s">
        <v>7049</v>
      </c>
      <c r="X2313" s="122">
        <v>109</v>
      </c>
      <c r="Y2313" s="122">
        <v>109</v>
      </c>
      <c r="Z2313" s="123">
        <f t="shared" si="1095"/>
        <v>0</v>
      </c>
      <c r="AA2313" s="124">
        <f t="shared" ref="AA2313:AA2375" si="1096">Z2313/Y2313*100</f>
        <v>0</v>
      </c>
      <c r="AB2313" s="28" t="s">
        <v>11189</v>
      </c>
      <c r="AC2313" s="122">
        <v>11</v>
      </c>
      <c r="AD2313" s="122">
        <v>6</v>
      </c>
      <c r="AE2313" s="123">
        <f t="shared" ref="AE2313:AE2375" si="1097">AC2313-AD2313</f>
        <v>5</v>
      </c>
      <c r="AF2313" s="29">
        <f t="shared" ref="AF2313:AF2375" si="1098">AE2313/AD2313*100</f>
        <v>83.333333333333343</v>
      </c>
      <c r="AG2313" s="28" t="s">
        <v>11190</v>
      </c>
      <c r="AH2313" s="122">
        <v>1</v>
      </c>
      <c r="AI2313" s="122">
        <v>1</v>
      </c>
      <c r="AJ2313" s="123">
        <f t="shared" ref="AJ2313:AJ2375" si="1099">AH2313-AI2313</f>
        <v>0</v>
      </c>
      <c r="AK2313" s="124">
        <f t="shared" ref="AK2313:AK2375" si="1100">AJ2313/AI2313*100</f>
        <v>0</v>
      </c>
      <c r="AL2313" s="28" t="s">
        <v>6421</v>
      </c>
      <c r="AM2313" s="122" t="s">
        <v>6421</v>
      </c>
      <c r="AN2313" s="122" t="s">
        <v>6421</v>
      </c>
      <c r="AO2313" s="123" t="s">
        <v>6421</v>
      </c>
      <c r="AP2313" s="29" t="s">
        <v>6421</v>
      </c>
      <c r="AQ2313" s="28" t="s">
        <v>6421</v>
      </c>
      <c r="AR2313" s="122" t="s">
        <v>6421</v>
      </c>
      <c r="AS2313" s="122" t="s">
        <v>6421</v>
      </c>
      <c r="AT2313" s="123" t="s">
        <v>6421</v>
      </c>
      <c r="AU2313" s="124" t="s">
        <v>6421</v>
      </c>
      <c r="AV2313" s="8"/>
      <c r="AX2313" s="129"/>
      <c r="AY2313" s="139"/>
      <c r="AZ2313" s="139"/>
    </row>
    <row r="2314" spans="3:52" ht="50" customHeight="1">
      <c r="C2314" s="52" t="s">
        <v>6320</v>
      </c>
      <c r="D2314" s="130" t="s">
        <v>5301</v>
      </c>
      <c r="E2314" s="131" t="s">
        <v>6379</v>
      </c>
      <c r="F2314" s="132" t="s">
        <v>5302</v>
      </c>
      <c r="G2314" s="125">
        <v>1697.5239999999999</v>
      </c>
      <c r="H2314" s="122">
        <v>1782.5239999999999</v>
      </c>
      <c r="I2314" s="123">
        <f t="shared" si="1089"/>
        <v>-85</v>
      </c>
      <c r="J2314" s="124">
        <f t="shared" si="1090"/>
        <v>-4.7685192457436765</v>
      </c>
      <c r="K2314" s="125" t="s">
        <v>11840</v>
      </c>
      <c r="L2314" s="122" t="s">
        <v>11839</v>
      </c>
      <c r="M2314" s="123" t="s">
        <v>11839</v>
      </c>
      <c r="N2314" s="124" t="s">
        <v>11839</v>
      </c>
      <c r="O2314" s="125" t="s">
        <v>11840</v>
      </c>
      <c r="P2314" s="122" t="s">
        <v>11839</v>
      </c>
      <c r="Q2314" s="123" t="s">
        <v>11840</v>
      </c>
      <c r="R2314" s="124" t="s">
        <v>11840</v>
      </c>
      <c r="S2314" s="125">
        <v>1697.5239999999999</v>
      </c>
      <c r="T2314" s="122">
        <v>1782.5239999999999</v>
      </c>
      <c r="U2314" s="123">
        <f t="shared" si="1093"/>
        <v>-85</v>
      </c>
      <c r="V2314" s="124">
        <f t="shared" si="1094"/>
        <v>-4.7685192457436765</v>
      </c>
      <c r="W2314" s="121" t="s">
        <v>11191</v>
      </c>
      <c r="X2314" s="122">
        <v>1698</v>
      </c>
      <c r="Y2314" s="122">
        <v>1783</v>
      </c>
      <c r="Z2314" s="123">
        <f t="shared" si="1095"/>
        <v>-85</v>
      </c>
      <c r="AA2314" s="124">
        <f t="shared" si="1096"/>
        <v>-4.7672462142456533</v>
      </c>
      <c r="AB2314" s="28" t="s">
        <v>6421</v>
      </c>
      <c r="AC2314" s="122" t="s">
        <v>6421</v>
      </c>
      <c r="AD2314" s="122" t="s">
        <v>6421</v>
      </c>
      <c r="AE2314" s="123" t="s">
        <v>6421</v>
      </c>
      <c r="AF2314" s="29" t="s">
        <v>6421</v>
      </c>
      <c r="AG2314" s="28" t="s">
        <v>6421</v>
      </c>
      <c r="AH2314" s="122" t="s">
        <v>6421</v>
      </c>
      <c r="AI2314" s="122" t="s">
        <v>6421</v>
      </c>
      <c r="AJ2314" s="123" t="s">
        <v>6421</v>
      </c>
      <c r="AK2314" s="29" t="s">
        <v>6421</v>
      </c>
      <c r="AL2314" s="28" t="s">
        <v>6421</v>
      </c>
      <c r="AM2314" s="122" t="s">
        <v>6421</v>
      </c>
      <c r="AN2314" s="122" t="s">
        <v>6421</v>
      </c>
      <c r="AO2314" s="123" t="s">
        <v>6421</v>
      </c>
      <c r="AP2314" s="29" t="s">
        <v>6421</v>
      </c>
      <c r="AQ2314" s="28" t="s">
        <v>6421</v>
      </c>
      <c r="AR2314" s="122" t="s">
        <v>6421</v>
      </c>
      <c r="AS2314" s="122" t="s">
        <v>6421</v>
      </c>
      <c r="AT2314" s="123" t="s">
        <v>6421</v>
      </c>
      <c r="AU2314" s="29" t="s">
        <v>6421</v>
      </c>
      <c r="AV2314" s="104"/>
      <c r="AX2314" s="129"/>
      <c r="AY2314" s="139"/>
      <c r="AZ2314" s="139"/>
    </row>
    <row r="2315" spans="3:52" ht="50" customHeight="1">
      <c r="C2315" s="52" t="s">
        <v>6320</v>
      </c>
      <c r="D2315" s="130" t="s">
        <v>5303</v>
      </c>
      <c r="E2315" s="131" t="s">
        <v>6379</v>
      </c>
      <c r="F2315" s="132" t="s">
        <v>5304</v>
      </c>
      <c r="G2315" s="125">
        <v>354.46899999999999</v>
      </c>
      <c r="H2315" s="122">
        <v>267.93900000000002</v>
      </c>
      <c r="I2315" s="123">
        <f t="shared" si="1089"/>
        <v>86.529999999999973</v>
      </c>
      <c r="J2315" s="124">
        <f t="shared" si="1090"/>
        <v>32.294664083989254</v>
      </c>
      <c r="K2315" s="125" t="s">
        <v>11840</v>
      </c>
      <c r="L2315" s="122" t="s">
        <v>11839</v>
      </c>
      <c r="M2315" s="123" t="s">
        <v>11839</v>
      </c>
      <c r="N2315" s="124" t="s">
        <v>11839</v>
      </c>
      <c r="O2315" s="125" t="s">
        <v>11840</v>
      </c>
      <c r="P2315" s="122" t="s">
        <v>11839</v>
      </c>
      <c r="Q2315" s="123" t="s">
        <v>11840</v>
      </c>
      <c r="R2315" s="124" t="s">
        <v>11840</v>
      </c>
      <c r="S2315" s="125">
        <v>354.46899999999999</v>
      </c>
      <c r="T2315" s="122">
        <v>267.93900000000002</v>
      </c>
      <c r="U2315" s="123">
        <f t="shared" si="1093"/>
        <v>86.529999999999973</v>
      </c>
      <c r="V2315" s="124">
        <f t="shared" si="1094"/>
        <v>32.294664083989254</v>
      </c>
      <c r="W2315" s="121" t="s">
        <v>7459</v>
      </c>
      <c r="X2315" s="122">
        <v>354</v>
      </c>
      <c r="Y2315" s="122">
        <v>268</v>
      </c>
      <c r="Z2315" s="123">
        <f t="shared" si="1095"/>
        <v>86</v>
      </c>
      <c r="AA2315" s="124">
        <f t="shared" si="1096"/>
        <v>32.089552238805972</v>
      </c>
      <c r="AB2315" s="28" t="s">
        <v>6421</v>
      </c>
      <c r="AC2315" s="122" t="s">
        <v>6421</v>
      </c>
      <c r="AD2315" s="122" t="s">
        <v>6421</v>
      </c>
      <c r="AE2315" s="123" t="s">
        <v>6421</v>
      </c>
      <c r="AF2315" s="29" t="s">
        <v>6421</v>
      </c>
      <c r="AG2315" s="28" t="s">
        <v>6421</v>
      </c>
      <c r="AH2315" s="122" t="s">
        <v>6421</v>
      </c>
      <c r="AI2315" s="122" t="s">
        <v>6421</v>
      </c>
      <c r="AJ2315" s="123" t="s">
        <v>6421</v>
      </c>
      <c r="AK2315" s="29" t="s">
        <v>6421</v>
      </c>
      <c r="AL2315" s="28" t="s">
        <v>6421</v>
      </c>
      <c r="AM2315" s="122" t="s">
        <v>6421</v>
      </c>
      <c r="AN2315" s="122" t="s">
        <v>6421</v>
      </c>
      <c r="AO2315" s="123" t="s">
        <v>6421</v>
      </c>
      <c r="AP2315" s="29" t="s">
        <v>6421</v>
      </c>
      <c r="AQ2315" s="28" t="s">
        <v>6421</v>
      </c>
      <c r="AR2315" s="122" t="s">
        <v>6421</v>
      </c>
      <c r="AS2315" s="122" t="s">
        <v>6421</v>
      </c>
      <c r="AT2315" s="123" t="s">
        <v>6421</v>
      </c>
      <c r="AU2315" s="29" t="s">
        <v>6421</v>
      </c>
      <c r="AV2315" s="104"/>
      <c r="AX2315" s="129"/>
      <c r="AY2315" s="139"/>
      <c r="AZ2315" s="139"/>
    </row>
    <row r="2316" spans="3:52" ht="50" customHeight="1">
      <c r="C2316" s="52" t="s">
        <v>6320</v>
      </c>
      <c r="D2316" s="130" t="s">
        <v>5307</v>
      </c>
      <c r="E2316" s="131" t="s">
        <v>6379</v>
      </c>
      <c r="F2316" s="132" t="s">
        <v>5308</v>
      </c>
      <c r="G2316" s="125">
        <v>86.325999999999993</v>
      </c>
      <c r="H2316" s="122" t="s">
        <v>11840</v>
      </c>
      <c r="I2316" s="123">
        <v>86</v>
      </c>
      <c r="J2316" s="124" t="s">
        <v>11842</v>
      </c>
      <c r="K2316" s="125">
        <v>86.325999999999993</v>
      </c>
      <c r="L2316" s="122" t="s">
        <v>11840</v>
      </c>
      <c r="M2316" s="123">
        <v>86</v>
      </c>
      <c r="N2316" s="124" t="s">
        <v>11842</v>
      </c>
      <c r="O2316" s="125" t="s">
        <v>11840</v>
      </c>
      <c r="P2316" s="122" t="s">
        <v>11839</v>
      </c>
      <c r="Q2316" s="123" t="s">
        <v>11840</v>
      </c>
      <c r="R2316" s="124" t="s">
        <v>11840</v>
      </c>
      <c r="S2316" s="125" t="s">
        <v>6421</v>
      </c>
      <c r="T2316" s="122" t="s">
        <v>6421</v>
      </c>
      <c r="U2316" s="123" t="s">
        <v>6421</v>
      </c>
      <c r="V2316" s="124" t="s">
        <v>6421</v>
      </c>
      <c r="W2316" s="121" t="s">
        <v>6494</v>
      </c>
      <c r="X2316" s="122" t="s">
        <v>6494</v>
      </c>
      <c r="Y2316" s="122" t="s">
        <v>6494</v>
      </c>
      <c r="Z2316" s="123" t="s">
        <v>6494</v>
      </c>
      <c r="AA2316" s="124" t="s">
        <v>6494</v>
      </c>
      <c r="AB2316" s="28" t="s">
        <v>6494</v>
      </c>
      <c r="AC2316" s="122" t="s">
        <v>6494</v>
      </c>
      <c r="AD2316" s="122" t="s">
        <v>6494</v>
      </c>
      <c r="AE2316" s="123" t="s">
        <v>6494</v>
      </c>
      <c r="AF2316" s="29" t="s">
        <v>6494</v>
      </c>
      <c r="AG2316" s="28" t="s">
        <v>6494</v>
      </c>
      <c r="AH2316" s="122" t="s">
        <v>6494</v>
      </c>
      <c r="AI2316" s="122" t="s">
        <v>6494</v>
      </c>
      <c r="AJ2316" s="123" t="s">
        <v>6494</v>
      </c>
      <c r="AK2316" s="124" t="s">
        <v>6494</v>
      </c>
      <c r="AL2316" s="28" t="s">
        <v>6494</v>
      </c>
      <c r="AM2316" s="122" t="s">
        <v>6494</v>
      </c>
      <c r="AN2316" s="122" t="s">
        <v>6494</v>
      </c>
      <c r="AO2316" s="123" t="s">
        <v>6494</v>
      </c>
      <c r="AP2316" s="29" t="s">
        <v>6494</v>
      </c>
      <c r="AQ2316" s="28" t="s">
        <v>6494</v>
      </c>
      <c r="AR2316" s="122" t="s">
        <v>6494</v>
      </c>
      <c r="AS2316" s="122" t="s">
        <v>6494</v>
      </c>
      <c r="AT2316" s="123" t="s">
        <v>6494</v>
      </c>
      <c r="AU2316" s="124" t="s">
        <v>6494</v>
      </c>
      <c r="AV2316" s="104"/>
      <c r="AX2316" s="129"/>
      <c r="AY2316" s="139"/>
      <c r="AZ2316" s="139"/>
    </row>
    <row r="2317" spans="3:52" ht="50" customHeight="1">
      <c r="C2317" s="52" t="s">
        <v>6320</v>
      </c>
      <c r="D2317" s="130" t="s">
        <v>5309</v>
      </c>
      <c r="E2317" s="131" t="s">
        <v>6379</v>
      </c>
      <c r="F2317" s="132" t="s">
        <v>5310</v>
      </c>
      <c r="G2317" s="125">
        <v>20.001999999999999</v>
      </c>
      <c r="H2317" s="122" t="s">
        <v>11840</v>
      </c>
      <c r="I2317" s="123">
        <v>20</v>
      </c>
      <c r="J2317" s="124" t="s">
        <v>11842</v>
      </c>
      <c r="K2317" s="125" t="s">
        <v>11840</v>
      </c>
      <c r="L2317" s="122" t="s">
        <v>11840</v>
      </c>
      <c r="M2317" s="123" t="s">
        <v>11837</v>
      </c>
      <c r="N2317" s="124" t="s">
        <v>11840</v>
      </c>
      <c r="O2317" s="125" t="s">
        <v>11907</v>
      </c>
      <c r="P2317" s="122" t="s">
        <v>11840</v>
      </c>
      <c r="Q2317" s="123" t="s">
        <v>11840</v>
      </c>
      <c r="R2317" s="124" t="s">
        <v>11840</v>
      </c>
      <c r="S2317" s="125">
        <v>20.001999999999999</v>
      </c>
      <c r="T2317" s="122" t="s">
        <v>12701</v>
      </c>
      <c r="U2317" s="123">
        <v>20</v>
      </c>
      <c r="V2317" s="124" t="s">
        <v>6914</v>
      </c>
      <c r="W2317" s="121" t="s">
        <v>7459</v>
      </c>
      <c r="X2317" s="122">
        <v>20</v>
      </c>
      <c r="Y2317" s="122" t="s">
        <v>11829</v>
      </c>
      <c r="Z2317" s="123">
        <v>20</v>
      </c>
      <c r="AA2317" s="124" t="s">
        <v>11827</v>
      </c>
      <c r="AB2317" s="28" t="s">
        <v>6421</v>
      </c>
      <c r="AC2317" s="122" t="s">
        <v>6421</v>
      </c>
      <c r="AD2317" s="122" t="s">
        <v>6421</v>
      </c>
      <c r="AE2317" s="123" t="s">
        <v>6421</v>
      </c>
      <c r="AF2317" s="29" t="s">
        <v>6421</v>
      </c>
      <c r="AG2317" s="28" t="s">
        <v>6421</v>
      </c>
      <c r="AH2317" s="122" t="s">
        <v>6421</v>
      </c>
      <c r="AI2317" s="122" t="s">
        <v>6421</v>
      </c>
      <c r="AJ2317" s="123" t="s">
        <v>6421</v>
      </c>
      <c r="AK2317" s="29" t="s">
        <v>6421</v>
      </c>
      <c r="AL2317" s="28" t="s">
        <v>6421</v>
      </c>
      <c r="AM2317" s="122" t="s">
        <v>6421</v>
      </c>
      <c r="AN2317" s="122" t="s">
        <v>6421</v>
      </c>
      <c r="AO2317" s="123" t="s">
        <v>6421</v>
      </c>
      <c r="AP2317" s="29" t="s">
        <v>6421</v>
      </c>
      <c r="AQ2317" s="28" t="s">
        <v>6421</v>
      </c>
      <c r="AR2317" s="122" t="s">
        <v>6421</v>
      </c>
      <c r="AS2317" s="122" t="s">
        <v>6421</v>
      </c>
      <c r="AT2317" s="123" t="s">
        <v>6421</v>
      </c>
      <c r="AU2317" s="29" t="s">
        <v>6421</v>
      </c>
      <c r="AV2317" s="104"/>
      <c r="AX2317" s="129"/>
      <c r="AY2317" s="139"/>
      <c r="AZ2317" s="139"/>
    </row>
    <row r="2318" spans="3:52" ht="50" customHeight="1">
      <c r="C2318" s="52" t="s">
        <v>6320</v>
      </c>
      <c r="D2318" s="130" t="s">
        <v>5311</v>
      </c>
      <c r="E2318" s="131" t="s">
        <v>6379</v>
      </c>
      <c r="F2318" s="132" t="s">
        <v>5312</v>
      </c>
      <c r="G2318" s="125">
        <v>483.31700000000001</v>
      </c>
      <c r="H2318" s="122">
        <v>475.71800000000002</v>
      </c>
      <c r="I2318" s="123">
        <f t="shared" si="1089"/>
        <v>7.5989999999999895</v>
      </c>
      <c r="J2318" s="124">
        <f t="shared" si="1090"/>
        <v>1.5973749153910488</v>
      </c>
      <c r="K2318" s="125" t="s">
        <v>11840</v>
      </c>
      <c r="L2318" s="122" t="s">
        <v>11840</v>
      </c>
      <c r="M2318" s="123" t="s">
        <v>11837</v>
      </c>
      <c r="N2318" s="124" t="s">
        <v>11840</v>
      </c>
      <c r="O2318" s="125" t="s">
        <v>11907</v>
      </c>
      <c r="P2318" s="122" t="s">
        <v>11840</v>
      </c>
      <c r="Q2318" s="123" t="s">
        <v>11840</v>
      </c>
      <c r="R2318" s="124" t="s">
        <v>11840</v>
      </c>
      <c r="S2318" s="125">
        <v>483.31700000000001</v>
      </c>
      <c r="T2318" s="122">
        <v>475.71800000000002</v>
      </c>
      <c r="U2318" s="123">
        <f t="shared" si="1093"/>
        <v>7.5989999999999895</v>
      </c>
      <c r="V2318" s="124">
        <f t="shared" si="1094"/>
        <v>1.5973749153910488</v>
      </c>
      <c r="W2318" s="121" t="s">
        <v>11192</v>
      </c>
      <c r="X2318" s="122">
        <v>483.29300000000001</v>
      </c>
      <c r="Y2318" s="122">
        <v>475.69400000000002</v>
      </c>
      <c r="Z2318" s="123">
        <f t="shared" si="1095"/>
        <v>7.5989999999999895</v>
      </c>
      <c r="AA2318" s="124">
        <f t="shared" si="1096"/>
        <v>1.5974555071117125</v>
      </c>
      <c r="AB2318" s="28" t="s">
        <v>11193</v>
      </c>
      <c r="AC2318" s="122">
        <v>2.4E-2</v>
      </c>
      <c r="AD2318" s="122">
        <v>2.4E-2</v>
      </c>
      <c r="AE2318" s="123">
        <f t="shared" si="1097"/>
        <v>0</v>
      </c>
      <c r="AF2318" s="29">
        <f t="shared" si="1098"/>
        <v>0</v>
      </c>
      <c r="AG2318" s="122" t="s">
        <v>6421</v>
      </c>
      <c r="AH2318" s="122" t="s">
        <v>6421</v>
      </c>
      <c r="AI2318" s="122" t="s">
        <v>6421</v>
      </c>
      <c r="AJ2318" s="122" t="s">
        <v>6421</v>
      </c>
      <c r="AK2318" s="122" t="s">
        <v>6421</v>
      </c>
      <c r="AL2318" s="28" t="s">
        <v>6421</v>
      </c>
      <c r="AM2318" s="122" t="s">
        <v>6421</v>
      </c>
      <c r="AN2318" s="122" t="s">
        <v>6421</v>
      </c>
      <c r="AO2318" s="123" t="s">
        <v>6421</v>
      </c>
      <c r="AP2318" s="29" t="s">
        <v>6421</v>
      </c>
      <c r="AQ2318" s="28" t="s">
        <v>6421</v>
      </c>
      <c r="AR2318" s="122" t="s">
        <v>6421</v>
      </c>
      <c r="AS2318" s="122" t="s">
        <v>6421</v>
      </c>
      <c r="AT2318" s="123" t="s">
        <v>6421</v>
      </c>
      <c r="AU2318" s="124" t="s">
        <v>6421</v>
      </c>
      <c r="AV2318" s="104"/>
      <c r="AX2318" s="129"/>
      <c r="AY2318" s="139"/>
      <c r="AZ2318" s="139"/>
    </row>
    <row r="2319" spans="3:52" ht="50" customHeight="1">
      <c r="C2319" s="52" t="s">
        <v>6320</v>
      </c>
      <c r="D2319" s="130" t="s">
        <v>5313</v>
      </c>
      <c r="E2319" s="131" t="s">
        <v>6379</v>
      </c>
      <c r="F2319" s="132" t="s">
        <v>5314</v>
      </c>
      <c r="G2319" s="125">
        <v>3855.17</v>
      </c>
      <c r="H2319" s="122">
        <v>3921.7930000000001</v>
      </c>
      <c r="I2319" s="123">
        <f t="shared" si="1089"/>
        <v>-66.623000000000047</v>
      </c>
      <c r="J2319" s="124">
        <f t="shared" si="1090"/>
        <v>-1.6987893037699862</v>
      </c>
      <c r="K2319" s="125">
        <v>984.851</v>
      </c>
      <c r="L2319" s="122">
        <v>976.08</v>
      </c>
      <c r="M2319" s="123">
        <f t="shared" si="1091"/>
        <v>8.7709999999999582</v>
      </c>
      <c r="N2319" s="124">
        <f t="shared" si="1092"/>
        <v>0.8985943775100359</v>
      </c>
      <c r="O2319" s="125" t="s">
        <v>11840</v>
      </c>
      <c r="P2319" s="122" t="s">
        <v>11840</v>
      </c>
      <c r="Q2319" s="123" t="s">
        <v>11839</v>
      </c>
      <c r="R2319" s="124" t="s">
        <v>11840</v>
      </c>
      <c r="S2319" s="125">
        <v>2870.319</v>
      </c>
      <c r="T2319" s="122">
        <v>2945.7130000000002</v>
      </c>
      <c r="U2319" s="123">
        <f t="shared" si="1093"/>
        <v>-75.394000000000233</v>
      </c>
      <c r="V2319" s="124">
        <f t="shared" si="1094"/>
        <v>-2.5594482558212639</v>
      </c>
      <c r="W2319" s="121" t="s">
        <v>11194</v>
      </c>
      <c r="X2319" s="122">
        <v>2642.29</v>
      </c>
      <c r="Y2319" s="122">
        <v>2692</v>
      </c>
      <c r="Z2319" s="123">
        <f t="shared" si="1095"/>
        <v>-49.710000000000036</v>
      </c>
      <c r="AA2319" s="124">
        <f t="shared" si="1096"/>
        <v>-1.8465824665676089</v>
      </c>
      <c r="AB2319" s="28" t="s">
        <v>11195</v>
      </c>
      <c r="AC2319" s="122">
        <v>228.02</v>
      </c>
      <c r="AD2319" s="122">
        <v>254.1</v>
      </c>
      <c r="AE2319" s="123">
        <f t="shared" si="1097"/>
        <v>-26.079999999999984</v>
      </c>
      <c r="AF2319" s="29">
        <f t="shared" si="1098"/>
        <v>-10.263675718221167</v>
      </c>
      <c r="AG2319" s="122" t="s">
        <v>6421</v>
      </c>
      <c r="AH2319" s="122" t="s">
        <v>6421</v>
      </c>
      <c r="AI2319" s="122" t="s">
        <v>6421</v>
      </c>
      <c r="AJ2319" s="122" t="s">
        <v>6421</v>
      </c>
      <c r="AK2319" s="122" t="s">
        <v>6421</v>
      </c>
      <c r="AL2319" s="28" t="s">
        <v>6421</v>
      </c>
      <c r="AM2319" s="122" t="s">
        <v>6421</v>
      </c>
      <c r="AN2319" s="122" t="s">
        <v>6421</v>
      </c>
      <c r="AO2319" s="123" t="s">
        <v>6421</v>
      </c>
      <c r="AP2319" s="29" t="s">
        <v>6421</v>
      </c>
      <c r="AQ2319" s="28" t="s">
        <v>6421</v>
      </c>
      <c r="AR2319" s="122" t="s">
        <v>6421</v>
      </c>
      <c r="AS2319" s="122" t="s">
        <v>6421</v>
      </c>
      <c r="AT2319" s="123" t="s">
        <v>6421</v>
      </c>
      <c r="AU2319" s="124" t="s">
        <v>6421</v>
      </c>
      <c r="AV2319" s="104"/>
      <c r="AX2319" s="129"/>
      <c r="AY2319" s="139"/>
      <c r="AZ2319" s="139"/>
    </row>
    <row r="2320" spans="3:52" ht="50" customHeight="1">
      <c r="C2320" s="52" t="s">
        <v>6320</v>
      </c>
      <c r="D2320" s="130" t="s">
        <v>5317</v>
      </c>
      <c r="E2320" s="131" t="s">
        <v>6379</v>
      </c>
      <c r="F2320" s="132" t="s">
        <v>5318</v>
      </c>
      <c r="G2320" s="125">
        <v>0.9</v>
      </c>
      <c r="H2320" s="122">
        <v>0.9</v>
      </c>
      <c r="I2320" s="123">
        <f t="shared" si="1089"/>
        <v>0</v>
      </c>
      <c r="J2320" s="124">
        <f t="shared" si="1090"/>
        <v>0</v>
      </c>
      <c r="K2320" s="125">
        <v>0.9</v>
      </c>
      <c r="L2320" s="122">
        <v>0.9</v>
      </c>
      <c r="M2320" s="123">
        <f t="shared" si="1091"/>
        <v>0</v>
      </c>
      <c r="N2320" s="124">
        <f t="shared" si="1092"/>
        <v>0</v>
      </c>
      <c r="O2320" s="125" t="s">
        <v>11840</v>
      </c>
      <c r="P2320" s="122" t="s">
        <v>11840</v>
      </c>
      <c r="Q2320" s="123" t="s">
        <v>11839</v>
      </c>
      <c r="R2320" s="124" t="s">
        <v>11840</v>
      </c>
      <c r="S2320" s="125" t="s">
        <v>6421</v>
      </c>
      <c r="T2320" s="122" t="s">
        <v>6421</v>
      </c>
      <c r="U2320" s="123" t="s">
        <v>6421</v>
      </c>
      <c r="V2320" s="124" t="s">
        <v>6421</v>
      </c>
      <c r="W2320" s="121" t="s">
        <v>6494</v>
      </c>
      <c r="X2320" s="122" t="s">
        <v>6494</v>
      </c>
      <c r="Y2320" s="122" t="s">
        <v>6494</v>
      </c>
      <c r="Z2320" s="123" t="s">
        <v>6494</v>
      </c>
      <c r="AA2320" s="124" t="s">
        <v>6494</v>
      </c>
      <c r="AB2320" s="28" t="s">
        <v>6494</v>
      </c>
      <c r="AC2320" s="122" t="s">
        <v>6494</v>
      </c>
      <c r="AD2320" s="122" t="s">
        <v>6494</v>
      </c>
      <c r="AE2320" s="123" t="s">
        <v>6494</v>
      </c>
      <c r="AF2320" s="29" t="s">
        <v>6494</v>
      </c>
      <c r="AG2320" s="28" t="s">
        <v>6494</v>
      </c>
      <c r="AH2320" s="122" t="s">
        <v>6494</v>
      </c>
      <c r="AI2320" s="122" t="s">
        <v>6494</v>
      </c>
      <c r="AJ2320" s="123" t="s">
        <v>6494</v>
      </c>
      <c r="AK2320" s="124" t="s">
        <v>6494</v>
      </c>
      <c r="AL2320" s="28" t="s">
        <v>6494</v>
      </c>
      <c r="AM2320" s="122" t="s">
        <v>6494</v>
      </c>
      <c r="AN2320" s="122" t="s">
        <v>6494</v>
      </c>
      <c r="AO2320" s="123" t="s">
        <v>6494</v>
      </c>
      <c r="AP2320" s="29" t="s">
        <v>6494</v>
      </c>
      <c r="AQ2320" s="28" t="s">
        <v>6494</v>
      </c>
      <c r="AR2320" s="122" t="s">
        <v>6494</v>
      </c>
      <c r="AS2320" s="122" t="s">
        <v>6494</v>
      </c>
      <c r="AT2320" s="123" t="s">
        <v>6494</v>
      </c>
      <c r="AU2320" s="124" t="s">
        <v>6494</v>
      </c>
      <c r="AV2320" s="104"/>
      <c r="AX2320" s="129"/>
      <c r="AY2320" s="139"/>
      <c r="AZ2320" s="139"/>
    </row>
    <row r="2321" spans="3:52" ht="50" customHeight="1">
      <c r="C2321" s="52" t="s">
        <v>6320</v>
      </c>
      <c r="D2321" s="130" t="s">
        <v>5319</v>
      </c>
      <c r="E2321" s="131" t="s">
        <v>6379</v>
      </c>
      <c r="F2321" s="132" t="s">
        <v>5320</v>
      </c>
      <c r="G2321" s="125">
        <v>1189.8330000000001</v>
      </c>
      <c r="H2321" s="122">
        <v>1159.885</v>
      </c>
      <c r="I2321" s="123">
        <f t="shared" si="1089"/>
        <v>29.948000000000093</v>
      </c>
      <c r="J2321" s="124">
        <f t="shared" si="1090"/>
        <v>2.5819801100971298</v>
      </c>
      <c r="K2321" s="125">
        <v>882.9</v>
      </c>
      <c r="L2321" s="122">
        <v>1046.029</v>
      </c>
      <c r="M2321" s="123">
        <f t="shared" si="1091"/>
        <v>-163.12900000000002</v>
      </c>
      <c r="N2321" s="124">
        <f t="shared" si="1092"/>
        <v>-15.595074323943219</v>
      </c>
      <c r="O2321" s="125" t="s">
        <v>11840</v>
      </c>
      <c r="P2321" s="122" t="s">
        <v>11840</v>
      </c>
      <c r="Q2321" s="123" t="s">
        <v>11839</v>
      </c>
      <c r="R2321" s="124" t="s">
        <v>11840</v>
      </c>
      <c r="S2321" s="125">
        <v>306.93299999999999</v>
      </c>
      <c r="T2321" s="122">
        <v>113.85599999999999</v>
      </c>
      <c r="U2321" s="123">
        <f t="shared" si="1093"/>
        <v>193.077</v>
      </c>
      <c r="V2321" s="124">
        <f t="shared" si="1094"/>
        <v>169.57999578414839</v>
      </c>
      <c r="W2321" s="121" t="s">
        <v>7459</v>
      </c>
      <c r="X2321" s="122">
        <v>306.93299999999999</v>
      </c>
      <c r="Y2321" s="122">
        <v>113.85599999999999</v>
      </c>
      <c r="Z2321" s="123">
        <f t="shared" si="1095"/>
        <v>193.077</v>
      </c>
      <c r="AA2321" s="124">
        <f t="shared" si="1096"/>
        <v>169.57999578414839</v>
      </c>
      <c r="AB2321" s="28" t="s">
        <v>6421</v>
      </c>
      <c r="AC2321" s="122" t="s">
        <v>6421</v>
      </c>
      <c r="AD2321" s="122" t="s">
        <v>6421</v>
      </c>
      <c r="AE2321" s="123" t="s">
        <v>6421</v>
      </c>
      <c r="AF2321" s="29" t="s">
        <v>6421</v>
      </c>
      <c r="AG2321" s="28" t="s">
        <v>6421</v>
      </c>
      <c r="AH2321" s="122" t="s">
        <v>6421</v>
      </c>
      <c r="AI2321" s="122" t="s">
        <v>6421</v>
      </c>
      <c r="AJ2321" s="123" t="s">
        <v>6421</v>
      </c>
      <c r="AK2321" s="29" t="s">
        <v>6421</v>
      </c>
      <c r="AL2321" s="28" t="s">
        <v>6421</v>
      </c>
      <c r="AM2321" s="122" t="s">
        <v>6421</v>
      </c>
      <c r="AN2321" s="122" t="s">
        <v>6421</v>
      </c>
      <c r="AO2321" s="123" t="s">
        <v>6421</v>
      </c>
      <c r="AP2321" s="29" t="s">
        <v>6421</v>
      </c>
      <c r="AQ2321" s="28" t="s">
        <v>6421</v>
      </c>
      <c r="AR2321" s="122" t="s">
        <v>6421</v>
      </c>
      <c r="AS2321" s="122" t="s">
        <v>6421</v>
      </c>
      <c r="AT2321" s="123" t="s">
        <v>6421</v>
      </c>
      <c r="AU2321" s="29" t="s">
        <v>6421</v>
      </c>
      <c r="AV2321" s="104"/>
      <c r="AX2321" s="129"/>
      <c r="AY2321" s="139"/>
      <c r="AZ2321" s="139"/>
    </row>
    <row r="2322" spans="3:52" ht="50" customHeight="1">
      <c r="C2322" s="52" t="s">
        <v>6321</v>
      </c>
      <c r="D2322" s="109" t="s">
        <v>5321</v>
      </c>
      <c r="E2322" s="131" t="s">
        <v>6379</v>
      </c>
      <c r="F2322" s="111" t="s">
        <v>5322</v>
      </c>
      <c r="G2322" s="125">
        <v>41.756999999999998</v>
      </c>
      <c r="H2322" s="122" t="s">
        <v>11840</v>
      </c>
      <c r="I2322" s="123">
        <v>42</v>
      </c>
      <c r="J2322" s="124" t="s">
        <v>11842</v>
      </c>
      <c r="K2322" s="125">
        <v>41.756999999999998</v>
      </c>
      <c r="L2322" s="122" t="s">
        <v>11904</v>
      </c>
      <c r="M2322" s="123">
        <v>42</v>
      </c>
      <c r="N2322" s="124" t="s">
        <v>11842</v>
      </c>
      <c r="O2322" s="125" t="s">
        <v>11840</v>
      </c>
      <c r="P2322" s="122" t="s">
        <v>11840</v>
      </c>
      <c r="Q2322" s="123" t="s">
        <v>11840</v>
      </c>
      <c r="R2322" s="124" t="s">
        <v>11840</v>
      </c>
      <c r="S2322" s="125" t="s">
        <v>11907</v>
      </c>
      <c r="T2322" s="122" t="s">
        <v>11839</v>
      </c>
      <c r="U2322" s="123" t="s">
        <v>11840</v>
      </c>
      <c r="V2322" s="124" t="s">
        <v>11839</v>
      </c>
      <c r="W2322" s="121" t="s">
        <v>11904</v>
      </c>
      <c r="X2322" s="122" t="s">
        <v>11839</v>
      </c>
      <c r="Y2322" s="122" t="s">
        <v>11839</v>
      </c>
      <c r="Z2322" s="123" t="s">
        <v>11839</v>
      </c>
      <c r="AA2322" s="124" t="s">
        <v>11839</v>
      </c>
      <c r="AB2322" s="28" t="s">
        <v>11839</v>
      </c>
      <c r="AC2322" s="122" t="s">
        <v>11839</v>
      </c>
      <c r="AD2322" s="122" t="s">
        <v>11839</v>
      </c>
      <c r="AE2322" s="123" t="s">
        <v>11839</v>
      </c>
      <c r="AF2322" s="29" t="s">
        <v>11839</v>
      </c>
      <c r="AG2322" s="28" t="s">
        <v>11839</v>
      </c>
      <c r="AH2322" s="122" t="s">
        <v>11839</v>
      </c>
      <c r="AI2322" s="122" t="s">
        <v>11839</v>
      </c>
      <c r="AJ2322" s="123" t="s">
        <v>11839</v>
      </c>
      <c r="AK2322" s="124" t="s">
        <v>11839</v>
      </c>
      <c r="AL2322" s="28" t="s">
        <v>11839</v>
      </c>
      <c r="AM2322" s="122" t="s">
        <v>11839</v>
      </c>
      <c r="AN2322" s="122" t="s">
        <v>11839</v>
      </c>
      <c r="AO2322" s="123" t="s">
        <v>11839</v>
      </c>
      <c r="AP2322" s="29" t="s">
        <v>11839</v>
      </c>
      <c r="AQ2322" s="28" t="s">
        <v>11839</v>
      </c>
      <c r="AR2322" s="122" t="s">
        <v>11839</v>
      </c>
      <c r="AS2322" s="122" t="s">
        <v>11839</v>
      </c>
      <c r="AT2322" s="123" t="s">
        <v>11839</v>
      </c>
      <c r="AU2322" s="124" t="s">
        <v>11839</v>
      </c>
      <c r="AV2322" s="105"/>
      <c r="AX2322" s="129"/>
      <c r="AY2322" s="139"/>
      <c r="AZ2322" s="139"/>
    </row>
    <row r="2323" spans="3:52" ht="50" customHeight="1">
      <c r="C2323" s="52" t="s">
        <v>6320</v>
      </c>
      <c r="D2323" s="130" t="s">
        <v>5323</v>
      </c>
      <c r="E2323" s="131" t="s">
        <v>6379</v>
      </c>
      <c r="F2323" s="132" t="s">
        <v>5324</v>
      </c>
      <c r="G2323" s="125">
        <v>182.714</v>
      </c>
      <c r="H2323" s="122">
        <v>194.42500000000001</v>
      </c>
      <c r="I2323" s="123">
        <f t="shared" si="1089"/>
        <v>-11.711000000000013</v>
      </c>
      <c r="J2323" s="124">
        <f t="shared" si="1090"/>
        <v>-6.0234023402340302</v>
      </c>
      <c r="K2323" s="125">
        <v>182.714</v>
      </c>
      <c r="L2323" s="122">
        <v>194.42500000000001</v>
      </c>
      <c r="M2323" s="123">
        <f t="shared" si="1091"/>
        <v>-11.711000000000013</v>
      </c>
      <c r="N2323" s="124">
        <f t="shared" si="1092"/>
        <v>-6.0234023402340302</v>
      </c>
      <c r="O2323" s="125" t="s">
        <v>11840</v>
      </c>
      <c r="P2323" s="122" t="s">
        <v>11840</v>
      </c>
      <c r="Q2323" s="123" t="s">
        <v>11839</v>
      </c>
      <c r="R2323" s="124" t="s">
        <v>11840</v>
      </c>
      <c r="S2323" s="125" t="s">
        <v>6421</v>
      </c>
      <c r="T2323" s="122" t="s">
        <v>6421</v>
      </c>
      <c r="U2323" s="123" t="s">
        <v>6421</v>
      </c>
      <c r="V2323" s="124" t="s">
        <v>6421</v>
      </c>
      <c r="W2323" s="121" t="s">
        <v>6494</v>
      </c>
      <c r="X2323" s="122" t="s">
        <v>6494</v>
      </c>
      <c r="Y2323" s="122" t="s">
        <v>6494</v>
      </c>
      <c r="Z2323" s="123" t="s">
        <v>6494</v>
      </c>
      <c r="AA2323" s="124" t="s">
        <v>6494</v>
      </c>
      <c r="AB2323" s="28" t="s">
        <v>6494</v>
      </c>
      <c r="AC2323" s="122" t="s">
        <v>6494</v>
      </c>
      <c r="AD2323" s="122" t="s">
        <v>6494</v>
      </c>
      <c r="AE2323" s="123" t="s">
        <v>6494</v>
      </c>
      <c r="AF2323" s="29" t="s">
        <v>6494</v>
      </c>
      <c r="AG2323" s="28" t="s">
        <v>6494</v>
      </c>
      <c r="AH2323" s="122" t="s">
        <v>6494</v>
      </c>
      <c r="AI2323" s="122" t="s">
        <v>6494</v>
      </c>
      <c r="AJ2323" s="123" t="s">
        <v>6494</v>
      </c>
      <c r="AK2323" s="124" t="s">
        <v>6494</v>
      </c>
      <c r="AL2323" s="28" t="s">
        <v>6494</v>
      </c>
      <c r="AM2323" s="122" t="s">
        <v>6494</v>
      </c>
      <c r="AN2323" s="122" t="s">
        <v>6494</v>
      </c>
      <c r="AO2323" s="123" t="s">
        <v>6494</v>
      </c>
      <c r="AP2323" s="29" t="s">
        <v>6494</v>
      </c>
      <c r="AQ2323" s="28" t="s">
        <v>6494</v>
      </c>
      <c r="AR2323" s="122" t="s">
        <v>6494</v>
      </c>
      <c r="AS2323" s="122" t="s">
        <v>6494</v>
      </c>
      <c r="AT2323" s="123" t="s">
        <v>6494</v>
      </c>
      <c r="AU2323" s="124" t="s">
        <v>6494</v>
      </c>
      <c r="AV2323" s="105"/>
      <c r="AX2323" s="129"/>
      <c r="AY2323" s="139"/>
      <c r="AZ2323" s="139"/>
    </row>
    <row r="2324" spans="3:52" ht="50" customHeight="1">
      <c r="C2324" s="52" t="s">
        <v>6322</v>
      </c>
      <c r="D2324" s="106" t="s">
        <v>5325</v>
      </c>
      <c r="E2324" s="107" t="s">
        <v>6380</v>
      </c>
      <c r="F2324" s="93" t="s">
        <v>5326</v>
      </c>
      <c r="G2324" s="125">
        <v>26185.794000000002</v>
      </c>
      <c r="H2324" s="122">
        <v>27239.644</v>
      </c>
      <c r="I2324" s="123">
        <f t="shared" si="1089"/>
        <v>-1053.8499999999985</v>
      </c>
      <c r="J2324" s="124">
        <f t="shared" si="1090"/>
        <v>-3.868809739216851</v>
      </c>
      <c r="K2324" s="125">
        <v>10266.609</v>
      </c>
      <c r="L2324" s="122">
        <v>11284.914000000001</v>
      </c>
      <c r="M2324" s="123">
        <f t="shared" si="1091"/>
        <v>-1018.3050000000003</v>
      </c>
      <c r="N2324" s="124">
        <f t="shared" si="1092"/>
        <v>-9.0235955719290395</v>
      </c>
      <c r="O2324" s="125">
        <v>6645.8010000000004</v>
      </c>
      <c r="P2324" s="122">
        <v>6766.8090000000002</v>
      </c>
      <c r="Q2324" s="123">
        <f t="shared" ref="Q2324:Q2336" si="1101">O2324-P2324</f>
        <v>-121.00799999999981</v>
      </c>
      <c r="R2324" s="124">
        <f t="shared" ref="R2324:R2336" si="1102">Q2324/P2324*100</f>
        <v>-1.7882579514214132</v>
      </c>
      <c r="S2324" s="125">
        <v>9273.384</v>
      </c>
      <c r="T2324" s="122">
        <v>9187.9210000000003</v>
      </c>
      <c r="U2324" s="123">
        <f t="shared" si="1093"/>
        <v>85.462999999999738</v>
      </c>
      <c r="V2324" s="124">
        <f t="shared" si="1094"/>
        <v>0.93016690065140673</v>
      </c>
      <c r="W2324" s="121" t="s">
        <v>6514</v>
      </c>
      <c r="X2324" s="122">
        <v>4000</v>
      </c>
      <c r="Y2324" s="122">
        <v>4000</v>
      </c>
      <c r="Z2324" s="123">
        <f t="shared" si="1095"/>
        <v>0</v>
      </c>
      <c r="AA2324" s="124">
        <f t="shared" si="1096"/>
        <v>0</v>
      </c>
      <c r="AB2324" s="28" t="s">
        <v>6418</v>
      </c>
      <c r="AC2324" s="122">
        <v>1868</v>
      </c>
      <c r="AD2324" s="122">
        <v>1868</v>
      </c>
      <c r="AE2324" s="123">
        <f t="shared" si="1097"/>
        <v>0</v>
      </c>
      <c r="AF2324" s="29">
        <f t="shared" si="1098"/>
        <v>0</v>
      </c>
      <c r="AG2324" s="28" t="s">
        <v>11196</v>
      </c>
      <c r="AH2324" s="122">
        <v>1207</v>
      </c>
      <c r="AI2324" s="122">
        <v>1545</v>
      </c>
      <c r="AJ2324" s="123">
        <f t="shared" si="1099"/>
        <v>-338</v>
      </c>
      <c r="AK2324" s="124">
        <f t="shared" si="1100"/>
        <v>-21.877022653721685</v>
      </c>
      <c r="AL2324" s="28" t="s">
        <v>8188</v>
      </c>
      <c r="AM2324" s="122">
        <v>530</v>
      </c>
      <c r="AN2324" s="122">
        <v>530</v>
      </c>
      <c r="AO2324" s="123">
        <f t="shared" ref="AO2324:AO2375" si="1103">AM2324-AN2324</f>
        <v>0</v>
      </c>
      <c r="AP2324" s="29">
        <f t="shared" ref="AP2324:AP2375" si="1104">AO2324/AN2324*100</f>
        <v>0</v>
      </c>
      <c r="AQ2324" s="28" t="s">
        <v>6396</v>
      </c>
      <c r="AR2324" s="122">
        <v>426</v>
      </c>
      <c r="AS2324" s="122">
        <v>159</v>
      </c>
      <c r="AT2324" s="123">
        <f t="shared" ref="AT2324:AT2375" si="1105">AR2324-AS2324</f>
        <v>267</v>
      </c>
      <c r="AU2324" s="124">
        <f t="shared" ref="AU2324:AU2375" si="1106">AT2324/AS2324*100</f>
        <v>167.9245283018868</v>
      </c>
      <c r="AV2324" s="9" t="s">
        <v>12590</v>
      </c>
      <c r="AX2324" s="129"/>
      <c r="AY2324" s="139"/>
      <c r="AZ2324" s="139"/>
    </row>
    <row r="2325" spans="3:52" ht="50" customHeight="1">
      <c r="C2325" s="52" t="s">
        <v>6317</v>
      </c>
      <c r="D2325" s="106" t="s">
        <v>5327</v>
      </c>
      <c r="E2325" s="107" t="s">
        <v>6380</v>
      </c>
      <c r="F2325" s="93" t="s">
        <v>5328</v>
      </c>
      <c r="G2325" s="125">
        <v>14271.946</v>
      </c>
      <c r="H2325" s="122">
        <v>14074.216</v>
      </c>
      <c r="I2325" s="123">
        <f t="shared" si="1089"/>
        <v>197.72999999999956</v>
      </c>
      <c r="J2325" s="124">
        <f t="shared" si="1090"/>
        <v>1.4049095168071852</v>
      </c>
      <c r="K2325" s="125">
        <v>2054.5819999999999</v>
      </c>
      <c r="L2325" s="122">
        <v>2545.9490000000001</v>
      </c>
      <c r="M2325" s="123">
        <f t="shared" si="1091"/>
        <v>-491.36700000000019</v>
      </c>
      <c r="N2325" s="124">
        <f t="shared" si="1092"/>
        <v>-19.299954555256218</v>
      </c>
      <c r="O2325" s="125">
        <v>512.94200000000001</v>
      </c>
      <c r="P2325" s="122">
        <v>518.18499999999995</v>
      </c>
      <c r="Q2325" s="123">
        <f t="shared" si="1101"/>
        <v>-5.2429999999999382</v>
      </c>
      <c r="R2325" s="124">
        <f t="shared" si="1102"/>
        <v>-1.0118008047318889</v>
      </c>
      <c r="S2325" s="125">
        <v>11704.422</v>
      </c>
      <c r="T2325" s="122">
        <v>11010.082</v>
      </c>
      <c r="U2325" s="123">
        <f t="shared" si="1093"/>
        <v>694.34000000000015</v>
      </c>
      <c r="V2325" s="124">
        <f t="shared" si="1094"/>
        <v>6.3064017143559887</v>
      </c>
      <c r="W2325" s="121" t="s">
        <v>11197</v>
      </c>
      <c r="X2325" s="122">
        <v>4860</v>
      </c>
      <c r="Y2325" s="122">
        <v>3715</v>
      </c>
      <c r="Z2325" s="123">
        <f t="shared" si="1095"/>
        <v>1145</v>
      </c>
      <c r="AA2325" s="124">
        <f t="shared" si="1096"/>
        <v>30.820995962314939</v>
      </c>
      <c r="AB2325" s="28" t="s">
        <v>6441</v>
      </c>
      <c r="AC2325" s="122">
        <v>1757</v>
      </c>
      <c r="AD2325" s="122">
        <v>2233</v>
      </c>
      <c r="AE2325" s="123">
        <f t="shared" si="1097"/>
        <v>-476</v>
      </c>
      <c r="AF2325" s="29">
        <f t="shared" si="1098"/>
        <v>-21.316614420062695</v>
      </c>
      <c r="AG2325" s="28" t="s">
        <v>6837</v>
      </c>
      <c r="AH2325" s="122">
        <v>1615</v>
      </c>
      <c r="AI2325" s="122">
        <v>1539</v>
      </c>
      <c r="AJ2325" s="123">
        <f t="shared" si="1099"/>
        <v>76</v>
      </c>
      <c r="AK2325" s="124">
        <f t="shared" si="1100"/>
        <v>4.9382716049382713</v>
      </c>
      <c r="AL2325" s="28" t="s">
        <v>11198</v>
      </c>
      <c r="AM2325" s="122">
        <v>1165</v>
      </c>
      <c r="AN2325" s="122">
        <v>1037</v>
      </c>
      <c r="AO2325" s="123">
        <f t="shared" si="1103"/>
        <v>128</v>
      </c>
      <c r="AP2325" s="29">
        <f t="shared" si="1104"/>
        <v>12.343297974927676</v>
      </c>
      <c r="AQ2325" s="28" t="s">
        <v>6410</v>
      </c>
      <c r="AR2325" s="122">
        <v>772</v>
      </c>
      <c r="AS2325" s="122">
        <v>877</v>
      </c>
      <c r="AT2325" s="123">
        <f t="shared" si="1105"/>
        <v>-105</v>
      </c>
      <c r="AU2325" s="124">
        <f t="shared" si="1106"/>
        <v>-11.972633979475484</v>
      </c>
      <c r="AV2325" s="9" t="s">
        <v>11199</v>
      </c>
      <c r="AX2325" s="129"/>
      <c r="AY2325" s="139"/>
      <c r="AZ2325" s="139"/>
    </row>
    <row r="2326" spans="3:52" ht="50" customHeight="1">
      <c r="C2326" s="52" t="s">
        <v>6318</v>
      </c>
      <c r="D2326" s="130" t="s">
        <v>5329</v>
      </c>
      <c r="E2326" s="107" t="s">
        <v>6380</v>
      </c>
      <c r="F2326" s="73" t="s">
        <v>5330</v>
      </c>
      <c r="G2326" s="125">
        <v>9377.5660000000007</v>
      </c>
      <c r="H2326" s="122">
        <v>7921.5990000000002</v>
      </c>
      <c r="I2326" s="123">
        <f t="shared" si="1089"/>
        <v>1455.9670000000006</v>
      </c>
      <c r="J2326" s="124">
        <f t="shared" si="1090"/>
        <v>18.379710964920093</v>
      </c>
      <c r="K2326" s="125">
        <v>3038.143</v>
      </c>
      <c r="L2326" s="122">
        <v>2469.5279999999998</v>
      </c>
      <c r="M2326" s="123">
        <f t="shared" si="1091"/>
        <v>568.61500000000024</v>
      </c>
      <c r="N2326" s="124">
        <f t="shared" si="1092"/>
        <v>23.025250169263124</v>
      </c>
      <c r="O2326" s="125">
        <v>1056.127</v>
      </c>
      <c r="P2326" s="122">
        <v>556.029</v>
      </c>
      <c r="Q2326" s="123">
        <f t="shared" si="1101"/>
        <v>500.09799999999996</v>
      </c>
      <c r="R2326" s="124">
        <f t="shared" si="1102"/>
        <v>89.940992286373543</v>
      </c>
      <c r="S2326" s="125">
        <v>5283.2960000000003</v>
      </c>
      <c r="T2326" s="122">
        <v>4896.0420000000004</v>
      </c>
      <c r="U2326" s="123">
        <f t="shared" si="1093"/>
        <v>387.25399999999991</v>
      </c>
      <c r="V2326" s="124">
        <f t="shared" si="1094"/>
        <v>7.9095318218266888</v>
      </c>
      <c r="W2326" s="121" t="s">
        <v>6441</v>
      </c>
      <c r="X2326" s="122">
        <v>3200</v>
      </c>
      <c r="Y2326" s="122">
        <v>3200</v>
      </c>
      <c r="Z2326" s="123">
        <f t="shared" si="1095"/>
        <v>0</v>
      </c>
      <c r="AA2326" s="124">
        <f t="shared" si="1096"/>
        <v>0</v>
      </c>
      <c r="AB2326" s="28" t="s">
        <v>6413</v>
      </c>
      <c r="AC2326" s="122">
        <v>825</v>
      </c>
      <c r="AD2326" s="122">
        <v>525</v>
      </c>
      <c r="AE2326" s="123">
        <f t="shared" si="1097"/>
        <v>300</v>
      </c>
      <c r="AF2326" s="29">
        <f t="shared" si="1098"/>
        <v>57.142857142857139</v>
      </c>
      <c r="AG2326" s="28" t="s">
        <v>6613</v>
      </c>
      <c r="AH2326" s="122">
        <v>391</v>
      </c>
      <c r="AI2326" s="122">
        <v>391</v>
      </c>
      <c r="AJ2326" s="123">
        <f t="shared" si="1099"/>
        <v>0</v>
      </c>
      <c r="AK2326" s="124">
        <f t="shared" si="1100"/>
        <v>0</v>
      </c>
      <c r="AL2326" s="28" t="s">
        <v>11200</v>
      </c>
      <c r="AM2326" s="122">
        <v>365</v>
      </c>
      <c r="AN2326" s="122">
        <v>364</v>
      </c>
      <c r="AO2326" s="123">
        <f t="shared" si="1103"/>
        <v>1</v>
      </c>
      <c r="AP2326" s="29">
        <f t="shared" si="1104"/>
        <v>0.27472527472527475</v>
      </c>
      <c r="AQ2326" s="28" t="s">
        <v>6418</v>
      </c>
      <c r="AR2326" s="122">
        <v>339</v>
      </c>
      <c r="AS2326" s="122">
        <v>339</v>
      </c>
      <c r="AT2326" s="123">
        <f t="shared" si="1105"/>
        <v>0</v>
      </c>
      <c r="AU2326" s="124">
        <f t="shared" si="1106"/>
        <v>0</v>
      </c>
      <c r="AV2326" s="9" t="s">
        <v>12591</v>
      </c>
      <c r="AX2326" s="129"/>
      <c r="AY2326" s="139"/>
      <c r="AZ2326" s="139"/>
    </row>
    <row r="2327" spans="3:52" ht="50" customHeight="1">
      <c r="C2327" s="52" t="s">
        <v>6318</v>
      </c>
      <c r="D2327" s="130" t="s">
        <v>5331</v>
      </c>
      <c r="E2327" s="107" t="s">
        <v>6380</v>
      </c>
      <c r="F2327" s="73" t="s">
        <v>5332</v>
      </c>
      <c r="G2327" s="125">
        <v>8904.0969999999998</v>
      </c>
      <c r="H2327" s="122">
        <v>9374.4429999999993</v>
      </c>
      <c r="I2327" s="123">
        <f t="shared" si="1089"/>
        <v>-470.34599999999955</v>
      </c>
      <c r="J2327" s="124">
        <f t="shared" si="1090"/>
        <v>-5.0173220958301155</v>
      </c>
      <c r="K2327" s="125">
        <v>813.89700000000005</v>
      </c>
      <c r="L2327" s="122">
        <v>1151.277</v>
      </c>
      <c r="M2327" s="123">
        <f t="shared" si="1091"/>
        <v>-337.38</v>
      </c>
      <c r="N2327" s="124">
        <f t="shared" si="1092"/>
        <v>-29.30485017940947</v>
      </c>
      <c r="O2327" s="125">
        <v>1256.5440000000001</v>
      </c>
      <c r="P2327" s="122">
        <v>1441.598</v>
      </c>
      <c r="Q2327" s="123">
        <f t="shared" si="1101"/>
        <v>-185.05399999999986</v>
      </c>
      <c r="R2327" s="124">
        <f t="shared" si="1102"/>
        <v>-12.836727020986425</v>
      </c>
      <c r="S2327" s="125">
        <v>6833.6559999999999</v>
      </c>
      <c r="T2327" s="122">
        <v>6781.5680000000002</v>
      </c>
      <c r="U2327" s="123">
        <f t="shared" si="1093"/>
        <v>52.087999999999738</v>
      </c>
      <c r="V2327" s="124">
        <f t="shared" si="1094"/>
        <v>0.76808195390800094</v>
      </c>
      <c r="W2327" s="121" t="s">
        <v>11201</v>
      </c>
      <c r="X2327" s="122">
        <v>4796</v>
      </c>
      <c r="Y2327" s="122">
        <v>4785</v>
      </c>
      <c r="Z2327" s="123">
        <f t="shared" si="1095"/>
        <v>11</v>
      </c>
      <c r="AA2327" s="124">
        <f t="shared" si="1096"/>
        <v>0.22988505747126436</v>
      </c>
      <c r="AB2327" s="28" t="s">
        <v>11202</v>
      </c>
      <c r="AC2327" s="122">
        <v>588</v>
      </c>
      <c r="AD2327" s="122">
        <v>588</v>
      </c>
      <c r="AE2327" s="123">
        <f t="shared" si="1097"/>
        <v>0</v>
      </c>
      <c r="AF2327" s="29">
        <f t="shared" si="1098"/>
        <v>0</v>
      </c>
      <c r="AG2327" s="28" t="s">
        <v>11203</v>
      </c>
      <c r="AH2327" s="122">
        <v>410</v>
      </c>
      <c r="AI2327" s="122">
        <v>410</v>
      </c>
      <c r="AJ2327" s="123">
        <f t="shared" si="1099"/>
        <v>0</v>
      </c>
      <c r="AK2327" s="124">
        <f t="shared" si="1100"/>
        <v>0</v>
      </c>
      <c r="AL2327" s="28" t="s">
        <v>6741</v>
      </c>
      <c r="AM2327" s="122">
        <v>319</v>
      </c>
      <c r="AN2327" s="122">
        <v>319</v>
      </c>
      <c r="AO2327" s="123">
        <f t="shared" si="1103"/>
        <v>0</v>
      </c>
      <c r="AP2327" s="29">
        <f t="shared" si="1104"/>
        <v>0</v>
      </c>
      <c r="AQ2327" s="28" t="s">
        <v>11204</v>
      </c>
      <c r="AR2327" s="122">
        <v>304</v>
      </c>
      <c r="AS2327" s="122">
        <v>302</v>
      </c>
      <c r="AT2327" s="123">
        <f t="shared" si="1105"/>
        <v>2</v>
      </c>
      <c r="AU2327" s="124">
        <f t="shared" si="1106"/>
        <v>0.66225165562913912</v>
      </c>
      <c r="AV2327" s="9" t="s">
        <v>12592</v>
      </c>
      <c r="AX2327" s="129"/>
      <c r="AY2327" s="139"/>
      <c r="AZ2327" s="139"/>
    </row>
    <row r="2328" spans="3:52" ht="50" customHeight="1">
      <c r="C2328" s="52" t="s">
        <v>6318</v>
      </c>
      <c r="D2328" s="130" t="s">
        <v>5333</v>
      </c>
      <c r="E2328" s="107" t="s">
        <v>6380</v>
      </c>
      <c r="F2328" s="73" t="s">
        <v>5334</v>
      </c>
      <c r="G2328" s="125">
        <v>4802.4880000000003</v>
      </c>
      <c r="H2328" s="122">
        <v>4279.0339999999997</v>
      </c>
      <c r="I2328" s="123">
        <f t="shared" si="1089"/>
        <v>523.45400000000063</v>
      </c>
      <c r="J2328" s="124">
        <f t="shared" si="1090"/>
        <v>12.232994643183501</v>
      </c>
      <c r="K2328" s="125">
        <v>1534.105</v>
      </c>
      <c r="L2328" s="122">
        <v>1208.3599999999999</v>
      </c>
      <c r="M2328" s="123">
        <f t="shared" si="1091"/>
        <v>325.74500000000012</v>
      </c>
      <c r="N2328" s="124">
        <f t="shared" si="1092"/>
        <v>26.957611969942747</v>
      </c>
      <c r="O2328" s="125">
        <v>500.60599999999999</v>
      </c>
      <c r="P2328" s="122">
        <v>505.43799999999999</v>
      </c>
      <c r="Q2328" s="123">
        <f t="shared" si="1101"/>
        <v>-4.8319999999999936</v>
      </c>
      <c r="R2328" s="124">
        <f t="shared" si="1102"/>
        <v>-0.95600251662914026</v>
      </c>
      <c r="S2328" s="125">
        <v>2767.777</v>
      </c>
      <c r="T2328" s="122">
        <v>2565.2359999999999</v>
      </c>
      <c r="U2328" s="123">
        <f t="shared" si="1093"/>
        <v>202.54100000000017</v>
      </c>
      <c r="V2328" s="124">
        <f t="shared" si="1094"/>
        <v>7.8956088250749703</v>
      </c>
      <c r="W2328" s="121" t="s">
        <v>6396</v>
      </c>
      <c r="X2328" s="122">
        <v>849.82299999999998</v>
      </c>
      <c r="Y2328" s="122">
        <v>933.49800000000005</v>
      </c>
      <c r="Z2328" s="123">
        <f t="shared" si="1095"/>
        <v>-83.675000000000068</v>
      </c>
      <c r="AA2328" s="124">
        <f t="shared" si="1096"/>
        <v>-8.963597136790872</v>
      </c>
      <c r="AB2328" s="28" t="s">
        <v>6526</v>
      </c>
      <c r="AC2328" s="122">
        <v>480.08499999999998</v>
      </c>
      <c r="AD2328" s="122">
        <v>352.06099999999998</v>
      </c>
      <c r="AE2328" s="123">
        <f t="shared" si="1097"/>
        <v>128.024</v>
      </c>
      <c r="AF2328" s="29">
        <f t="shared" si="1098"/>
        <v>36.36415280306538</v>
      </c>
      <c r="AG2328" s="28" t="s">
        <v>6410</v>
      </c>
      <c r="AH2328" s="122">
        <v>470.2</v>
      </c>
      <c r="AI2328" s="122">
        <v>308.07600000000002</v>
      </c>
      <c r="AJ2328" s="123">
        <f t="shared" si="1099"/>
        <v>162.12399999999997</v>
      </c>
      <c r="AK2328" s="124">
        <f t="shared" si="1100"/>
        <v>52.62467702774638</v>
      </c>
      <c r="AL2328" s="28" t="s">
        <v>6441</v>
      </c>
      <c r="AM2328" s="122">
        <v>444.99099999999999</v>
      </c>
      <c r="AN2328" s="122">
        <v>314.36599999999999</v>
      </c>
      <c r="AO2328" s="123">
        <f t="shared" si="1103"/>
        <v>130.625</v>
      </c>
      <c r="AP2328" s="29">
        <f t="shared" si="1104"/>
        <v>41.551885382006965</v>
      </c>
      <c r="AQ2328" s="28" t="s">
        <v>11205</v>
      </c>
      <c r="AR2328" s="122">
        <v>398.947</v>
      </c>
      <c r="AS2328" s="122">
        <v>413.07</v>
      </c>
      <c r="AT2328" s="123">
        <f t="shared" si="1105"/>
        <v>-14.12299999999999</v>
      </c>
      <c r="AU2328" s="124">
        <f t="shared" si="1106"/>
        <v>-3.4190330936645101</v>
      </c>
      <c r="AV2328" s="9" t="s">
        <v>11206</v>
      </c>
      <c r="AX2328" s="129"/>
      <c r="AY2328" s="139"/>
      <c r="AZ2328" s="139"/>
    </row>
    <row r="2329" spans="3:52" ht="50" customHeight="1">
      <c r="C2329" s="52" t="s">
        <v>6318</v>
      </c>
      <c r="D2329" s="130" t="s">
        <v>5335</v>
      </c>
      <c r="E2329" s="107" t="s">
        <v>6380</v>
      </c>
      <c r="F2329" s="73" t="s">
        <v>5336</v>
      </c>
      <c r="G2329" s="125">
        <v>11150.103999999999</v>
      </c>
      <c r="H2329" s="122">
        <v>10751.132</v>
      </c>
      <c r="I2329" s="123">
        <f t="shared" si="1089"/>
        <v>398.97199999999975</v>
      </c>
      <c r="J2329" s="124">
        <f t="shared" si="1090"/>
        <v>3.7109766673872087</v>
      </c>
      <c r="K2329" s="125">
        <v>2662.5680000000002</v>
      </c>
      <c r="L2329" s="122">
        <v>2168.4699999999998</v>
      </c>
      <c r="M2329" s="123">
        <f t="shared" si="1091"/>
        <v>494.09800000000041</v>
      </c>
      <c r="N2329" s="124">
        <f t="shared" si="1092"/>
        <v>22.785558481325562</v>
      </c>
      <c r="O2329" s="125">
        <v>852.29600000000005</v>
      </c>
      <c r="P2329" s="122">
        <v>864.97299999999996</v>
      </c>
      <c r="Q2329" s="123">
        <f t="shared" si="1101"/>
        <v>-12.676999999999907</v>
      </c>
      <c r="R2329" s="124">
        <f t="shared" si="1102"/>
        <v>-1.4655948798401695</v>
      </c>
      <c r="S2329" s="125">
        <v>7635.24</v>
      </c>
      <c r="T2329" s="122">
        <v>7717.6890000000003</v>
      </c>
      <c r="U2329" s="123">
        <f t="shared" si="1093"/>
        <v>-82.449000000000524</v>
      </c>
      <c r="V2329" s="124">
        <f t="shared" si="1094"/>
        <v>-1.0683120296762478</v>
      </c>
      <c r="W2329" s="121" t="s">
        <v>6441</v>
      </c>
      <c r="X2329" s="122">
        <v>3259.3180000000002</v>
      </c>
      <c r="Y2329" s="122">
        <v>2714.1880000000001</v>
      </c>
      <c r="Z2329" s="123">
        <f t="shared" si="1095"/>
        <v>545.13000000000011</v>
      </c>
      <c r="AA2329" s="124">
        <f t="shared" si="1096"/>
        <v>20.084459882661044</v>
      </c>
      <c r="AB2329" s="28" t="s">
        <v>6514</v>
      </c>
      <c r="AC2329" s="122">
        <v>1815.6110000000001</v>
      </c>
      <c r="AD2329" s="122">
        <v>1883.7840000000001</v>
      </c>
      <c r="AE2329" s="123">
        <f t="shared" si="1097"/>
        <v>-68.173000000000002</v>
      </c>
      <c r="AF2329" s="29">
        <f t="shared" si="1098"/>
        <v>-3.6189393263771215</v>
      </c>
      <c r="AG2329" s="28" t="s">
        <v>6418</v>
      </c>
      <c r="AH2329" s="122">
        <v>648.46299999999997</v>
      </c>
      <c r="AI2329" s="122">
        <v>852.048</v>
      </c>
      <c r="AJ2329" s="123">
        <f t="shared" si="1099"/>
        <v>-203.58500000000004</v>
      </c>
      <c r="AK2329" s="124">
        <f t="shared" si="1100"/>
        <v>-23.893606932942749</v>
      </c>
      <c r="AL2329" s="28" t="s">
        <v>11207</v>
      </c>
      <c r="AM2329" s="122">
        <v>618.70299999999997</v>
      </c>
      <c r="AN2329" s="122">
        <v>620.57000000000005</v>
      </c>
      <c r="AO2329" s="123">
        <f t="shared" si="1103"/>
        <v>-1.8670000000000755</v>
      </c>
      <c r="AP2329" s="29">
        <f t="shared" si="1104"/>
        <v>-0.30085244210968554</v>
      </c>
      <c r="AQ2329" s="28" t="s">
        <v>11208</v>
      </c>
      <c r="AR2329" s="122">
        <v>366.399</v>
      </c>
      <c r="AS2329" s="122">
        <v>369.74299999999999</v>
      </c>
      <c r="AT2329" s="123">
        <f t="shared" si="1105"/>
        <v>-3.3439999999999941</v>
      </c>
      <c r="AU2329" s="124">
        <f t="shared" si="1106"/>
        <v>-0.90441198345877927</v>
      </c>
      <c r="AV2329" s="9" t="s">
        <v>11209</v>
      </c>
      <c r="AX2329" s="129"/>
      <c r="AY2329" s="139"/>
      <c r="AZ2329" s="139"/>
    </row>
    <row r="2330" spans="3:52" ht="50" customHeight="1">
      <c r="C2330" s="52" t="s">
        <v>6318</v>
      </c>
      <c r="D2330" s="130" t="s">
        <v>5337</v>
      </c>
      <c r="E2330" s="107" t="s">
        <v>6380</v>
      </c>
      <c r="F2330" s="73" t="s">
        <v>5338</v>
      </c>
      <c r="G2330" s="125">
        <v>2932.0059999999999</v>
      </c>
      <c r="H2330" s="122">
        <v>2848.7260000000001</v>
      </c>
      <c r="I2330" s="123">
        <f t="shared" si="1089"/>
        <v>83.279999999999745</v>
      </c>
      <c r="J2330" s="124">
        <f t="shared" si="1090"/>
        <v>2.9234120796454182</v>
      </c>
      <c r="K2330" s="125">
        <v>1326.9829999999999</v>
      </c>
      <c r="L2330" s="122">
        <v>1431.7739999999999</v>
      </c>
      <c r="M2330" s="123">
        <f t="shared" si="1091"/>
        <v>-104.79099999999994</v>
      </c>
      <c r="N2330" s="124">
        <f t="shared" si="1092"/>
        <v>-7.3189623502033108</v>
      </c>
      <c r="O2330" s="125">
        <v>190.559</v>
      </c>
      <c r="P2330" s="122">
        <v>196.77</v>
      </c>
      <c r="Q2330" s="123">
        <f t="shared" si="1101"/>
        <v>-6.2110000000000127</v>
      </c>
      <c r="R2330" s="124">
        <f t="shared" si="1102"/>
        <v>-3.15647710524979</v>
      </c>
      <c r="S2330" s="125">
        <v>1414.4639999999999</v>
      </c>
      <c r="T2330" s="122">
        <v>1220.182</v>
      </c>
      <c r="U2330" s="123">
        <f t="shared" si="1093"/>
        <v>194.28199999999993</v>
      </c>
      <c r="V2330" s="124">
        <f t="shared" si="1094"/>
        <v>15.922378792671907</v>
      </c>
      <c r="W2330" s="121" t="s">
        <v>6675</v>
      </c>
      <c r="X2330" s="122">
        <v>643</v>
      </c>
      <c r="Y2330" s="122">
        <v>704</v>
      </c>
      <c r="Z2330" s="123">
        <f t="shared" si="1095"/>
        <v>-61</v>
      </c>
      <c r="AA2330" s="124">
        <f t="shared" si="1096"/>
        <v>-8.6647727272727284</v>
      </c>
      <c r="AB2330" s="28" t="s">
        <v>6552</v>
      </c>
      <c r="AC2330" s="122">
        <v>475</v>
      </c>
      <c r="AD2330" s="122">
        <v>213</v>
      </c>
      <c r="AE2330" s="123">
        <f t="shared" si="1097"/>
        <v>262</v>
      </c>
      <c r="AF2330" s="29">
        <f t="shared" si="1098"/>
        <v>123.00469483568075</v>
      </c>
      <c r="AG2330" s="28" t="s">
        <v>6418</v>
      </c>
      <c r="AH2330" s="122">
        <v>232</v>
      </c>
      <c r="AI2330" s="122">
        <v>233</v>
      </c>
      <c r="AJ2330" s="123">
        <f t="shared" si="1099"/>
        <v>-1</v>
      </c>
      <c r="AK2330" s="124">
        <f t="shared" si="1100"/>
        <v>-0.42918454935622319</v>
      </c>
      <c r="AL2330" s="28" t="s">
        <v>11210</v>
      </c>
      <c r="AM2330" s="122">
        <v>22</v>
      </c>
      <c r="AN2330" s="122">
        <v>28</v>
      </c>
      <c r="AO2330" s="123">
        <f t="shared" si="1103"/>
        <v>-6</v>
      </c>
      <c r="AP2330" s="29">
        <f t="shared" si="1104"/>
        <v>-21.428571428571427</v>
      </c>
      <c r="AQ2330" s="28" t="s">
        <v>6471</v>
      </c>
      <c r="AR2330" s="122">
        <v>19</v>
      </c>
      <c r="AS2330" s="122">
        <v>17</v>
      </c>
      <c r="AT2330" s="123">
        <f t="shared" si="1105"/>
        <v>2</v>
      </c>
      <c r="AU2330" s="124">
        <f t="shared" si="1106"/>
        <v>11.76470588235294</v>
      </c>
      <c r="AV2330" s="9" t="s">
        <v>12593</v>
      </c>
      <c r="AX2330" s="129"/>
      <c r="AY2330" s="139"/>
      <c r="AZ2330" s="139"/>
    </row>
    <row r="2331" spans="3:52" ht="50" customHeight="1">
      <c r="C2331" s="52" t="s">
        <v>6318</v>
      </c>
      <c r="D2331" s="130" t="s">
        <v>5339</v>
      </c>
      <c r="E2331" s="107" t="s">
        <v>6380</v>
      </c>
      <c r="F2331" s="73" t="s">
        <v>5340</v>
      </c>
      <c r="G2331" s="125">
        <v>18167.674999999999</v>
      </c>
      <c r="H2331" s="122">
        <v>18453.944</v>
      </c>
      <c r="I2331" s="123">
        <f t="shared" si="1089"/>
        <v>-286.26900000000023</v>
      </c>
      <c r="J2331" s="124">
        <f t="shared" si="1090"/>
        <v>-1.5512618874317612</v>
      </c>
      <c r="K2331" s="125">
        <v>1737.6279999999999</v>
      </c>
      <c r="L2331" s="122">
        <v>1735.8430000000001</v>
      </c>
      <c r="M2331" s="123">
        <f t="shared" si="1091"/>
        <v>1.7849999999998545</v>
      </c>
      <c r="N2331" s="124">
        <f t="shared" si="1092"/>
        <v>0.10283188053296609</v>
      </c>
      <c r="O2331" s="125">
        <v>2718.096</v>
      </c>
      <c r="P2331" s="122">
        <v>2832.306</v>
      </c>
      <c r="Q2331" s="123">
        <f t="shared" si="1101"/>
        <v>-114.21000000000004</v>
      </c>
      <c r="R2331" s="124">
        <f t="shared" si="1102"/>
        <v>-4.0324032784593209</v>
      </c>
      <c r="S2331" s="125">
        <v>13711.950999999999</v>
      </c>
      <c r="T2331" s="122">
        <v>13885.795</v>
      </c>
      <c r="U2331" s="123">
        <f t="shared" si="1093"/>
        <v>-173.84400000000096</v>
      </c>
      <c r="V2331" s="124">
        <f t="shared" si="1094"/>
        <v>-1.2519556856485421</v>
      </c>
      <c r="W2331" s="121" t="s">
        <v>11211</v>
      </c>
      <c r="X2331" s="122">
        <v>7393</v>
      </c>
      <c r="Y2331" s="122">
        <v>7524</v>
      </c>
      <c r="Z2331" s="123">
        <f t="shared" si="1095"/>
        <v>-131</v>
      </c>
      <c r="AA2331" s="124">
        <f t="shared" si="1096"/>
        <v>-1.7410951621477937</v>
      </c>
      <c r="AB2331" s="28" t="s">
        <v>6514</v>
      </c>
      <c r="AC2331" s="122">
        <v>2500</v>
      </c>
      <c r="AD2331" s="122">
        <v>2500</v>
      </c>
      <c r="AE2331" s="123">
        <f t="shared" si="1097"/>
        <v>0</v>
      </c>
      <c r="AF2331" s="29">
        <f t="shared" si="1098"/>
        <v>0</v>
      </c>
      <c r="AG2331" s="28" t="s">
        <v>6441</v>
      </c>
      <c r="AH2331" s="122">
        <v>2294</v>
      </c>
      <c r="AI2331" s="122">
        <v>2290</v>
      </c>
      <c r="AJ2331" s="123">
        <f t="shared" si="1099"/>
        <v>4</v>
      </c>
      <c r="AK2331" s="124">
        <f t="shared" si="1100"/>
        <v>0.17467248908296942</v>
      </c>
      <c r="AL2331" s="28" t="s">
        <v>6418</v>
      </c>
      <c r="AM2331" s="122">
        <v>530</v>
      </c>
      <c r="AN2331" s="122">
        <v>530</v>
      </c>
      <c r="AO2331" s="123">
        <f t="shared" si="1103"/>
        <v>0</v>
      </c>
      <c r="AP2331" s="29">
        <f t="shared" si="1104"/>
        <v>0</v>
      </c>
      <c r="AQ2331" s="28" t="s">
        <v>6556</v>
      </c>
      <c r="AR2331" s="122">
        <v>376</v>
      </c>
      <c r="AS2331" s="122">
        <v>375</v>
      </c>
      <c r="AT2331" s="123">
        <f t="shared" si="1105"/>
        <v>1</v>
      </c>
      <c r="AU2331" s="124">
        <f t="shared" si="1106"/>
        <v>0.26666666666666666</v>
      </c>
      <c r="AV2331" s="9" t="s">
        <v>11212</v>
      </c>
      <c r="AX2331" s="129"/>
      <c r="AY2331" s="139"/>
      <c r="AZ2331" s="139"/>
    </row>
    <row r="2332" spans="3:52" ht="50" customHeight="1">
      <c r="C2332" s="52" t="s">
        <v>6318</v>
      </c>
      <c r="D2332" s="130" t="s">
        <v>5341</v>
      </c>
      <c r="E2332" s="107" t="s">
        <v>6380</v>
      </c>
      <c r="F2332" s="73" t="s">
        <v>5342</v>
      </c>
      <c r="G2332" s="125">
        <v>7308.98</v>
      </c>
      <c r="H2332" s="122">
        <v>7296.0739999999996</v>
      </c>
      <c r="I2332" s="123">
        <f t="shared" si="1089"/>
        <v>12.905999999999949</v>
      </c>
      <c r="J2332" s="124">
        <f t="shared" si="1090"/>
        <v>0.1768896532573539</v>
      </c>
      <c r="K2332" s="125">
        <v>3173.9119999999998</v>
      </c>
      <c r="L2332" s="122">
        <v>2952.8049999999998</v>
      </c>
      <c r="M2332" s="123">
        <f t="shared" si="1091"/>
        <v>221.10699999999997</v>
      </c>
      <c r="N2332" s="124">
        <f t="shared" si="1092"/>
        <v>7.4880325656452085</v>
      </c>
      <c r="O2332" s="125">
        <v>1258.981</v>
      </c>
      <c r="P2332" s="122">
        <v>1270.6980000000001</v>
      </c>
      <c r="Q2332" s="123">
        <f t="shared" si="1101"/>
        <v>-11.717000000000098</v>
      </c>
      <c r="R2332" s="124">
        <f t="shared" si="1102"/>
        <v>-0.92209163782425851</v>
      </c>
      <c r="S2332" s="125">
        <v>2876.087</v>
      </c>
      <c r="T2332" s="122">
        <v>3072.5709999999999</v>
      </c>
      <c r="U2332" s="123">
        <f t="shared" si="1093"/>
        <v>-196.48399999999992</v>
      </c>
      <c r="V2332" s="124">
        <f t="shared" si="1094"/>
        <v>-6.3947749295296976</v>
      </c>
      <c r="W2332" s="121" t="s">
        <v>6514</v>
      </c>
      <c r="X2332" s="122">
        <v>1389</v>
      </c>
      <c r="Y2332" s="122">
        <v>1389</v>
      </c>
      <c r="Z2332" s="123">
        <f t="shared" si="1095"/>
        <v>0</v>
      </c>
      <c r="AA2332" s="124">
        <f t="shared" si="1096"/>
        <v>0</v>
      </c>
      <c r="AB2332" s="28" t="s">
        <v>6529</v>
      </c>
      <c r="AC2332" s="122">
        <v>417</v>
      </c>
      <c r="AD2332" s="122">
        <v>416</v>
      </c>
      <c r="AE2332" s="123">
        <f t="shared" si="1097"/>
        <v>1</v>
      </c>
      <c r="AF2332" s="29">
        <f t="shared" si="1098"/>
        <v>0.24038461538461539</v>
      </c>
      <c r="AG2332" s="28" t="s">
        <v>11213</v>
      </c>
      <c r="AH2332" s="122">
        <v>323</v>
      </c>
      <c r="AI2332" s="122">
        <v>545</v>
      </c>
      <c r="AJ2332" s="123">
        <f t="shared" si="1099"/>
        <v>-222</v>
      </c>
      <c r="AK2332" s="124">
        <f t="shared" si="1100"/>
        <v>-40.73394495412844</v>
      </c>
      <c r="AL2332" s="28" t="s">
        <v>6675</v>
      </c>
      <c r="AM2332" s="122">
        <v>239</v>
      </c>
      <c r="AN2332" s="122">
        <v>238</v>
      </c>
      <c r="AO2332" s="123">
        <f t="shared" si="1103"/>
        <v>1</v>
      </c>
      <c r="AP2332" s="29">
        <f t="shared" si="1104"/>
        <v>0.42016806722689076</v>
      </c>
      <c r="AQ2332" s="28" t="s">
        <v>6418</v>
      </c>
      <c r="AR2332" s="122">
        <v>214</v>
      </c>
      <c r="AS2332" s="122">
        <v>214</v>
      </c>
      <c r="AT2332" s="123">
        <f t="shared" si="1105"/>
        <v>0</v>
      </c>
      <c r="AU2332" s="124">
        <f t="shared" si="1106"/>
        <v>0</v>
      </c>
      <c r="AV2332" s="9" t="s">
        <v>11214</v>
      </c>
      <c r="AX2332" s="129"/>
      <c r="AY2332" s="139"/>
      <c r="AZ2332" s="139"/>
    </row>
    <row r="2333" spans="3:52" ht="50" customHeight="1">
      <c r="C2333" s="52" t="s">
        <v>6318</v>
      </c>
      <c r="D2333" s="130" t="s">
        <v>5343</v>
      </c>
      <c r="E2333" s="107" t="s">
        <v>6380</v>
      </c>
      <c r="F2333" s="73" t="s">
        <v>5344</v>
      </c>
      <c r="G2333" s="125">
        <v>6270.5519999999997</v>
      </c>
      <c r="H2333" s="122">
        <v>5947.3329999999996</v>
      </c>
      <c r="I2333" s="123">
        <f t="shared" si="1089"/>
        <v>323.21900000000005</v>
      </c>
      <c r="J2333" s="124">
        <f t="shared" si="1090"/>
        <v>5.4346881198681842</v>
      </c>
      <c r="K2333" s="125">
        <v>2742.2190000000001</v>
      </c>
      <c r="L2333" s="122">
        <v>2727.5459999999998</v>
      </c>
      <c r="M2333" s="123">
        <f t="shared" si="1091"/>
        <v>14.673000000000229</v>
      </c>
      <c r="N2333" s="124">
        <f t="shared" si="1092"/>
        <v>0.53795609679910916</v>
      </c>
      <c r="O2333" s="125">
        <v>483.91</v>
      </c>
      <c r="P2333" s="122">
        <v>483.04300000000001</v>
      </c>
      <c r="Q2333" s="123">
        <f t="shared" si="1101"/>
        <v>0.86700000000001864</v>
      </c>
      <c r="R2333" s="124">
        <f t="shared" si="1102"/>
        <v>0.1794871264048995</v>
      </c>
      <c r="S2333" s="125">
        <v>3044.4229999999998</v>
      </c>
      <c r="T2333" s="122">
        <v>2736.7440000000001</v>
      </c>
      <c r="U2333" s="123">
        <f t="shared" si="1093"/>
        <v>307.67899999999963</v>
      </c>
      <c r="V2333" s="124">
        <f t="shared" si="1094"/>
        <v>11.242520308804901</v>
      </c>
      <c r="W2333" s="121" t="s">
        <v>11215</v>
      </c>
      <c r="X2333" s="122">
        <v>1483</v>
      </c>
      <c r="Y2333" s="122">
        <v>1301</v>
      </c>
      <c r="Z2333" s="123">
        <f t="shared" si="1095"/>
        <v>182</v>
      </c>
      <c r="AA2333" s="124">
        <f>Z2333/Y2333*100</f>
        <v>13.989239046887009</v>
      </c>
      <c r="AB2333" s="28" t="s">
        <v>11216</v>
      </c>
      <c r="AC2333" s="122">
        <v>557</v>
      </c>
      <c r="AD2333" s="122">
        <v>599</v>
      </c>
      <c r="AE2333" s="123">
        <f t="shared" si="1097"/>
        <v>-42</v>
      </c>
      <c r="AF2333" s="29">
        <f t="shared" si="1098"/>
        <v>-7.0116861435726205</v>
      </c>
      <c r="AG2333" s="28" t="s">
        <v>11217</v>
      </c>
      <c r="AH2333" s="122">
        <v>519</v>
      </c>
      <c r="AI2333" s="122">
        <v>519</v>
      </c>
      <c r="AJ2333" s="123">
        <f t="shared" si="1099"/>
        <v>0</v>
      </c>
      <c r="AK2333" s="124">
        <f t="shared" si="1100"/>
        <v>0</v>
      </c>
      <c r="AL2333" s="28" t="s">
        <v>11218</v>
      </c>
      <c r="AM2333" s="122">
        <v>268</v>
      </c>
      <c r="AN2333" s="122">
        <v>153</v>
      </c>
      <c r="AO2333" s="123">
        <f t="shared" si="1103"/>
        <v>115</v>
      </c>
      <c r="AP2333" s="29">
        <f t="shared" si="1104"/>
        <v>75.16339869281046</v>
      </c>
      <c r="AQ2333" s="28" t="s">
        <v>11219</v>
      </c>
      <c r="AR2333" s="122">
        <v>134</v>
      </c>
      <c r="AS2333" s="122">
        <v>84</v>
      </c>
      <c r="AT2333" s="123">
        <f t="shared" si="1105"/>
        <v>50</v>
      </c>
      <c r="AU2333" s="124">
        <f t="shared" si="1106"/>
        <v>59.523809523809526</v>
      </c>
      <c r="AV2333" s="9" t="s">
        <v>12594</v>
      </c>
      <c r="AX2333" s="129"/>
      <c r="AY2333" s="139"/>
      <c r="AZ2333" s="139"/>
    </row>
    <row r="2334" spans="3:52" ht="50" customHeight="1">
      <c r="C2334" s="52" t="s">
        <v>6319</v>
      </c>
      <c r="D2334" s="130" t="s">
        <v>5345</v>
      </c>
      <c r="E2334" s="107" t="s">
        <v>6380</v>
      </c>
      <c r="F2334" s="73" t="s">
        <v>5346</v>
      </c>
      <c r="G2334" s="125">
        <v>9694.2659999999996</v>
      </c>
      <c r="H2334" s="122">
        <v>8680.5329999999994</v>
      </c>
      <c r="I2334" s="123">
        <f t="shared" si="1089"/>
        <v>1013.7330000000002</v>
      </c>
      <c r="J2334" s="124">
        <f t="shared" si="1090"/>
        <v>11.678234504724539</v>
      </c>
      <c r="K2334" s="125">
        <v>2656.2040000000002</v>
      </c>
      <c r="L2334" s="122">
        <v>2522.0500000000002</v>
      </c>
      <c r="M2334" s="123">
        <f t="shared" si="1091"/>
        <v>134.154</v>
      </c>
      <c r="N2334" s="124">
        <f t="shared" si="1092"/>
        <v>5.3192442655776055</v>
      </c>
      <c r="O2334" s="125">
        <v>1108.192</v>
      </c>
      <c r="P2334" s="122">
        <v>1099.1479999999999</v>
      </c>
      <c r="Q2334" s="123">
        <f t="shared" si="1101"/>
        <v>9.0440000000000964</v>
      </c>
      <c r="R2334" s="124">
        <f t="shared" si="1102"/>
        <v>0.82281912899810561</v>
      </c>
      <c r="S2334" s="125">
        <v>5929.87</v>
      </c>
      <c r="T2334" s="122">
        <v>5059.335</v>
      </c>
      <c r="U2334" s="123">
        <f t="shared" si="1093"/>
        <v>870.53499999999985</v>
      </c>
      <c r="V2334" s="124">
        <f t="shared" si="1094"/>
        <v>17.206510341774162</v>
      </c>
      <c r="W2334" s="121" t="s">
        <v>11220</v>
      </c>
      <c r="X2334" s="122">
        <v>1808</v>
      </c>
      <c r="Y2334" s="122">
        <v>1929</v>
      </c>
      <c r="Z2334" s="123">
        <f t="shared" si="1095"/>
        <v>-121</v>
      </c>
      <c r="AA2334" s="124">
        <f t="shared" ref="AA2334:AA2338" si="1107">Z2334/Y2334*100</f>
        <v>-6.2726801451529282</v>
      </c>
      <c r="AB2334" s="28" t="s">
        <v>11221</v>
      </c>
      <c r="AC2334" s="122">
        <v>1155</v>
      </c>
      <c r="AD2334" s="122">
        <v>1146</v>
      </c>
      <c r="AE2334" s="123">
        <f t="shared" si="1097"/>
        <v>9</v>
      </c>
      <c r="AF2334" s="29">
        <f t="shared" si="1098"/>
        <v>0.78534031413612559</v>
      </c>
      <c r="AG2334" s="28" t="s">
        <v>11222</v>
      </c>
      <c r="AH2334" s="122">
        <v>1073</v>
      </c>
      <c r="AI2334" s="122">
        <v>894</v>
      </c>
      <c r="AJ2334" s="123">
        <f t="shared" si="1099"/>
        <v>179</v>
      </c>
      <c r="AK2334" s="124">
        <f t="shared" si="1100"/>
        <v>20.022371364653242</v>
      </c>
      <c r="AL2334" s="28" t="s">
        <v>11223</v>
      </c>
      <c r="AM2334" s="122">
        <v>889</v>
      </c>
      <c r="AN2334" s="122">
        <v>100</v>
      </c>
      <c r="AO2334" s="123">
        <f t="shared" si="1103"/>
        <v>789</v>
      </c>
      <c r="AP2334" s="29">
        <f t="shared" si="1104"/>
        <v>789</v>
      </c>
      <c r="AQ2334" s="28" t="s">
        <v>11224</v>
      </c>
      <c r="AR2334" s="122">
        <v>320</v>
      </c>
      <c r="AS2334" s="122">
        <v>317</v>
      </c>
      <c r="AT2334" s="123">
        <f t="shared" si="1105"/>
        <v>3</v>
      </c>
      <c r="AU2334" s="124">
        <f t="shared" si="1106"/>
        <v>0.94637223974763407</v>
      </c>
      <c r="AV2334" s="9" t="s">
        <v>12595</v>
      </c>
      <c r="AX2334" s="129"/>
      <c r="AY2334" s="139"/>
      <c r="AZ2334" s="139"/>
    </row>
    <row r="2335" spans="3:52" ht="50" customHeight="1">
      <c r="C2335" s="52" t="s">
        <v>6319</v>
      </c>
      <c r="D2335" s="130" t="s">
        <v>5347</v>
      </c>
      <c r="E2335" s="107" t="s">
        <v>6380</v>
      </c>
      <c r="F2335" s="73" t="s">
        <v>5348</v>
      </c>
      <c r="G2335" s="125">
        <v>2474.377</v>
      </c>
      <c r="H2335" s="122">
        <v>2348.5259999999998</v>
      </c>
      <c r="I2335" s="123">
        <f t="shared" si="1089"/>
        <v>125.85100000000011</v>
      </c>
      <c r="J2335" s="124">
        <f t="shared" si="1090"/>
        <v>5.3587228755398115</v>
      </c>
      <c r="K2335" s="125">
        <v>505.34300000000002</v>
      </c>
      <c r="L2335" s="122">
        <v>590.49</v>
      </c>
      <c r="M2335" s="123">
        <f t="shared" si="1091"/>
        <v>-85.146999999999991</v>
      </c>
      <c r="N2335" s="124">
        <f t="shared" si="1092"/>
        <v>-14.419719216244134</v>
      </c>
      <c r="O2335" s="125">
        <v>13.952999999999999</v>
      </c>
      <c r="P2335" s="122">
        <v>38.893000000000001</v>
      </c>
      <c r="Q2335" s="123">
        <f t="shared" si="1101"/>
        <v>-24.94</v>
      </c>
      <c r="R2335" s="124">
        <f t="shared" si="1102"/>
        <v>-64.124649679890993</v>
      </c>
      <c r="S2335" s="125">
        <v>1955.0809999999999</v>
      </c>
      <c r="T2335" s="122">
        <v>1719.143</v>
      </c>
      <c r="U2335" s="123">
        <f t="shared" si="1093"/>
        <v>235.93799999999987</v>
      </c>
      <c r="V2335" s="124">
        <f t="shared" si="1094"/>
        <v>13.724163725763352</v>
      </c>
      <c r="W2335" s="121" t="s">
        <v>6441</v>
      </c>
      <c r="X2335" s="122">
        <v>842.01</v>
      </c>
      <c r="Y2335" s="122">
        <v>844.68100000000004</v>
      </c>
      <c r="Z2335" s="123">
        <f t="shared" si="1095"/>
        <v>-2.6710000000000491</v>
      </c>
      <c r="AA2335" s="124">
        <f t="shared" si="1107"/>
        <v>-0.31621405003783071</v>
      </c>
      <c r="AB2335" s="28" t="s">
        <v>7109</v>
      </c>
      <c r="AC2335" s="122">
        <v>460.73599999999999</v>
      </c>
      <c r="AD2335" s="122">
        <v>504.94099999999997</v>
      </c>
      <c r="AE2335" s="123">
        <f t="shared" si="1097"/>
        <v>-44.204999999999984</v>
      </c>
      <c r="AF2335" s="29">
        <f t="shared" si="1098"/>
        <v>-8.7544881481202719</v>
      </c>
      <c r="AG2335" s="28" t="s">
        <v>6420</v>
      </c>
      <c r="AH2335" s="122">
        <v>283.77100000000002</v>
      </c>
      <c r="AI2335" s="122" t="s">
        <v>6494</v>
      </c>
      <c r="AJ2335" s="123">
        <v>283.77100000000002</v>
      </c>
      <c r="AK2335" s="124" t="s">
        <v>11832</v>
      </c>
      <c r="AL2335" s="28" t="s">
        <v>6741</v>
      </c>
      <c r="AM2335" s="122">
        <v>219.84299999999999</v>
      </c>
      <c r="AN2335" s="122">
        <v>219.84299999999999</v>
      </c>
      <c r="AO2335" s="123">
        <f t="shared" si="1103"/>
        <v>0</v>
      </c>
      <c r="AP2335" s="29">
        <f>AO2335/AN2335*100</f>
        <v>0</v>
      </c>
      <c r="AQ2335" s="28" t="s">
        <v>11225</v>
      </c>
      <c r="AR2335" s="122">
        <v>101.39700000000001</v>
      </c>
      <c r="AS2335" s="122">
        <v>101.39700000000001</v>
      </c>
      <c r="AT2335" s="123">
        <f t="shared" si="1105"/>
        <v>0</v>
      </c>
      <c r="AU2335" s="124">
        <f t="shared" si="1106"/>
        <v>0</v>
      </c>
      <c r="AV2335" s="9" t="s">
        <v>11226</v>
      </c>
      <c r="AX2335" s="129"/>
      <c r="AY2335" s="139"/>
      <c r="AZ2335" s="139"/>
    </row>
    <row r="2336" spans="3:52" ht="50" customHeight="1">
      <c r="C2336" s="52" t="s">
        <v>6319</v>
      </c>
      <c r="D2336" s="130" t="s">
        <v>5349</v>
      </c>
      <c r="E2336" s="107" t="s">
        <v>6380</v>
      </c>
      <c r="F2336" s="73" t="s">
        <v>5350</v>
      </c>
      <c r="G2336" s="125">
        <v>4264.576</v>
      </c>
      <c r="H2336" s="122">
        <v>3771.09</v>
      </c>
      <c r="I2336" s="123">
        <f t="shared" si="1089"/>
        <v>493.48599999999988</v>
      </c>
      <c r="J2336" s="124">
        <f t="shared" si="1090"/>
        <v>13.086030829282777</v>
      </c>
      <c r="K2336" s="125">
        <v>514.298</v>
      </c>
      <c r="L2336" s="122">
        <v>519.85400000000004</v>
      </c>
      <c r="M2336" s="123">
        <f t="shared" si="1091"/>
        <v>-5.55600000000004</v>
      </c>
      <c r="N2336" s="124">
        <f t="shared" si="1092"/>
        <v>-1.0687616138377389</v>
      </c>
      <c r="O2336" s="125">
        <v>220.46700000000001</v>
      </c>
      <c r="P2336" s="122">
        <v>227.13</v>
      </c>
      <c r="Q2336" s="123">
        <f t="shared" si="1101"/>
        <v>-6.6629999999999825</v>
      </c>
      <c r="R2336" s="124">
        <f t="shared" si="1102"/>
        <v>-2.9335622771100174</v>
      </c>
      <c r="S2336" s="125">
        <v>3529.8110000000001</v>
      </c>
      <c r="T2336" s="122">
        <v>3024.1060000000002</v>
      </c>
      <c r="U2336" s="123">
        <f t="shared" si="1093"/>
        <v>505.70499999999993</v>
      </c>
      <c r="V2336" s="124">
        <f t="shared" si="1094"/>
        <v>16.722462770815568</v>
      </c>
      <c r="W2336" s="121" t="s">
        <v>6837</v>
      </c>
      <c r="X2336" s="122">
        <v>3095</v>
      </c>
      <c r="Y2336" s="122">
        <v>2675</v>
      </c>
      <c r="Z2336" s="123">
        <f t="shared" si="1095"/>
        <v>420</v>
      </c>
      <c r="AA2336" s="124">
        <f t="shared" si="1107"/>
        <v>15.700934579439252</v>
      </c>
      <c r="AB2336" s="28" t="s">
        <v>6441</v>
      </c>
      <c r="AC2336" s="122">
        <v>409</v>
      </c>
      <c r="AD2336" s="122">
        <v>314</v>
      </c>
      <c r="AE2336" s="123">
        <f t="shared" si="1097"/>
        <v>95</v>
      </c>
      <c r="AF2336" s="29">
        <f t="shared" si="1098"/>
        <v>30.254777070063692</v>
      </c>
      <c r="AG2336" s="28" t="s">
        <v>6418</v>
      </c>
      <c r="AH2336" s="122">
        <v>17</v>
      </c>
      <c r="AI2336" s="122">
        <v>17</v>
      </c>
      <c r="AJ2336" s="123">
        <f t="shared" si="1099"/>
        <v>0</v>
      </c>
      <c r="AK2336" s="124">
        <f t="shared" si="1100"/>
        <v>0</v>
      </c>
      <c r="AL2336" s="28" t="s">
        <v>11227</v>
      </c>
      <c r="AM2336" s="122">
        <v>6</v>
      </c>
      <c r="AN2336" s="122">
        <v>15</v>
      </c>
      <c r="AO2336" s="123">
        <f t="shared" si="1103"/>
        <v>-9</v>
      </c>
      <c r="AP2336" s="29">
        <f>AO2336/AN2336*100</f>
        <v>-60</v>
      </c>
      <c r="AQ2336" s="28" t="s">
        <v>6526</v>
      </c>
      <c r="AR2336" s="122">
        <v>4</v>
      </c>
      <c r="AS2336" s="122">
        <v>3</v>
      </c>
      <c r="AT2336" s="123">
        <f t="shared" si="1105"/>
        <v>1</v>
      </c>
      <c r="AU2336" s="124">
        <f t="shared" si="1106"/>
        <v>33.333333333333329</v>
      </c>
      <c r="AV2336" s="9" t="s">
        <v>12596</v>
      </c>
      <c r="AX2336" s="129"/>
      <c r="AY2336" s="139"/>
      <c r="AZ2336" s="139"/>
    </row>
    <row r="2337" spans="3:52" ht="50" customHeight="1">
      <c r="C2337" s="52" t="s">
        <v>6319</v>
      </c>
      <c r="D2337" s="130" t="s">
        <v>5351</v>
      </c>
      <c r="E2337" s="107" t="s">
        <v>6380</v>
      </c>
      <c r="F2337" s="73" t="s">
        <v>5352</v>
      </c>
      <c r="G2337" s="125">
        <v>13985.09</v>
      </c>
      <c r="H2337" s="122">
        <v>10948.883</v>
      </c>
      <c r="I2337" s="123">
        <f t="shared" ref="I2337:I2400" si="1108">G2337-H2337</f>
        <v>3036.2070000000003</v>
      </c>
      <c r="J2337" s="124">
        <f t="shared" ref="J2337:J2400" si="1109">I2337/H2337*100</f>
        <v>27.730746597620964</v>
      </c>
      <c r="K2337" s="125">
        <v>1496.2919999999999</v>
      </c>
      <c r="L2337" s="122">
        <v>1765.703</v>
      </c>
      <c r="M2337" s="123">
        <f t="shared" ref="M2337:M2400" si="1110">K2337-L2337</f>
        <v>-269.41100000000006</v>
      </c>
      <c r="N2337" s="124">
        <f t="shared" ref="N2337:N2400" si="1111">M2337/L2337*100</f>
        <v>-15.258002053573</v>
      </c>
      <c r="O2337" s="125">
        <v>2260.9549999999999</v>
      </c>
      <c r="P2337" s="122">
        <v>2370.3040000000001</v>
      </c>
      <c r="Q2337" s="123">
        <f t="shared" ref="Q2337:Q2400" si="1112">O2337-P2337</f>
        <v>-109.34900000000016</v>
      </c>
      <c r="R2337" s="124">
        <f t="shared" ref="R2337:R2400" si="1113">Q2337/P2337*100</f>
        <v>-4.6132901096230761</v>
      </c>
      <c r="S2337" s="125">
        <v>10227.843000000001</v>
      </c>
      <c r="T2337" s="122">
        <v>6812.8760000000002</v>
      </c>
      <c r="U2337" s="123">
        <f t="shared" ref="U2337:U2400" si="1114">S2337-T2337</f>
        <v>3414.9670000000006</v>
      </c>
      <c r="V2337" s="124">
        <f t="shared" ref="V2337:V2400" si="1115">U2337/T2337*100</f>
        <v>50.125189420738039</v>
      </c>
      <c r="W2337" s="121" t="s">
        <v>6837</v>
      </c>
      <c r="X2337" s="122">
        <v>6986</v>
      </c>
      <c r="Y2337" s="122">
        <v>3529</v>
      </c>
      <c r="Z2337" s="123">
        <f t="shared" ref="Z2337:Z2400" si="1116">X2337-Y2337</f>
        <v>3457</v>
      </c>
      <c r="AA2337" s="124">
        <f t="shared" si="1107"/>
        <v>97.959761972230098</v>
      </c>
      <c r="AB2337" s="28" t="s">
        <v>6514</v>
      </c>
      <c r="AC2337" s="122">
        <v>1820</v>
      </c>
      <c r="AD2337" s="122">
        <v>1819</v>
      </c>
      <c r="AE2337" s="123">
        <f t="shared" si="1097"/>
        <v>1</v>
      </c>
      <c r="AF2337" s="29">
        <f t="shared" si="1098"/>
        <v>5.4975261132490384E-2</v>
      </c>
      <c r="AG2337" s="28" t="s">
        <v>6418</v>
      </c>
      <c r="AH2337" s="122">
        <v>493</v>
      </c>
      <c r="AI2337" s="122">
        <v>493</v>
      </c>
      <c r="AJ2337" s="123">
        <f t="shared" si="1099"/>
        <v>0</v>
      </c>
      <c r="AK2337" s="124">
        <f t="shared" si="1100"/>
        <v>0</v>
      </c>
      <c r="AL2337" s="28" t="s">
        <v>11228</v>
      </c>
      <c r="AM2337" s="122">
        <v>321</v>
      </c>
      <c r="AN2337" s="122">
        <v>330</v>
      </c>
      <c r="AO2337" s="123">
        <f>AM2337-AN2337</f>
        <v>-9</v>
      </c>
      <c r="AP2337" s="29">
        <f>AO2337/AN2337*100</f>
        <v>-2.7272727272727271</v>
      </c>
      <c r="AQ2337" s="28" t="s">
        <v>11229</v>
      </c>
      <c r="AR2337" s="122">
        <v>190</v>
      </c>
      <c r="AS2337" s="122">
        <v>181</v>
      </c>
      <c r="AT2337" s="123">
        <f t="shared" si="1105"/>
        <v>9</v>
      </c>
      <c r="AU2337" s="124">
        <f t="shared" si="1106"/>
        <v>4.972375690607735</v>
      </c>
      <c r="AV2337" s="9" t="s">
        <v>12597</v>
      </c>
      <c r="AX2337" s="129"/>
      <c r="AY2337" s="139"/>
      <c r="AZ2337" s="139"/>
    </row>
    <row r="2338" spans="3:52" ht="50" customHeight="1">
      <c r="C2338" s="52" t="s">
        <v>6319</v>
      </c>
      <c r="D2338" s="130" t="s">
        <v>5353</v>
      </c>
      <c r="E2338" s="107" t="s">
        <v>6380</v>
      </c>
      <c r="F2338" s="73" t="s">
        <v>5354</v>
      </c>
      <c r="G2338" s="125">
        <v>11964.455</v>
      </c>
      <c r="H2338" s="122">
        <v>11779.294</v>
      </c>
      <c r="I2338" s="123">
        <f t="shared" si="1108"/>
        <v>185.16100000000006</v>
      </c>
      <c r="J2338" s="124">
        <f t="shared" si="1109"/>
        <v>1.5719193357428729</v>
      </c>
      <c r="K2338" s="125">
        <v>3412.74</v>
      </c>
      <c r="L2338" s="122">
        <v>3333.08</v>
      </c>
      <c r="M2338" s="123">
        <f t="shared" si="1110"/>
        <v>79.659999999999854</v>
      </c>
      <c r="N2338" s="124">
        <f t="shared" si="1111"/>
        <v>2.3899816386045298</v>
      </c>
      <c r="O2338" s="125">
        <v>7.3849999999999998</v>
      </c>
      <c r="P2338" s="122">
        <v>13.39</v>
      </c>
      <c r="Q2338" s="123">
        <f t="shared" si="1112"/>
        <v>-6.0050000000000008</v>
      </c>
      <c r="R2338" s="124">
        <f t="shared" si="1113"/>
        <v>-44.846900672143398</v>
      </c>
      <c r="S2338" s="125">
        <v>8544.33</v>
      </c>
      <c r="T2338" s="122">
        <v>8432.8240000000005</v>
      </c>
      <c r="U2338" s="123">
        <f t="shared" si="1114"/>
        <v>111.5059999999994</v>
      </c>
      <c r="V2338" s="124">
        <f t="shared" si="1115"/>
        <v>1.3222853933628806</v>
      </c>
      <c r="W2338" s="121" t="s">
        <v>11230</v>
      </c>
      <c r="X2338" s="122">
        <v>2344</v>
      </c>
      <c r="Y2338" s="122">
        <v>2414</v>
      </c>
      <c r="Z2338" s="123">
        <f t="shared" si="1116"/>
        <v>-70</v>
      </c>
      <c r="AA2338" s="124">
        <f t="shared" si="1107"/>
        <v>-2.8997514498757249</v>
      </c>
      <c r="AB2338" s="28" t="s">
        <v>11213</v>
      </c>
      <c r="AC2338" s="122">
        <v>2032</v>
      </c>
      <c r="AD2338" s="122">
        <v>1849</v>
      </c>
      <c r="AE2338" s="123">
        <f t="shared" si="1097"/>
        <v>183</v>
      </c>
      <c r="AF2338" s="29">
        <f t="shared" si="1098"/>
        <v>9.8972417522985392</v>
      </c>
      <c r="AG2338" s="28" t="s">
        <v>7550</v>
      </c>
      <c r="AH2338" s="122">
        <v>1464</v>
      </c>
      <c r="AI2338" s="122">
        <v>1415</v>
      </c>
      <c r="AJ2338" s="123">
        <f t="shared" si="1099"/>
        <v>49</v>
      </c>
      <c r="AK2338" s="124">
        <f t="shared" si="1100"/>
        <v>3.4628975265017665</v>
      </c>
      <c r="AL2338" s="28" t="s">
        <v>11231</v>
      </c>
      <c r="AM2338" s="122">
        <v>732</v>
      </c>
      <c r="AN2338" s="122">
        <v>744</v>
      </c>
      <c r="AO2338" s="123">
        <f t="shared" ref="AO2338" si="1117">AM2338-AN2338</f>
        <v>-12</v>
      </c>
      <c r="AP2338" s="29">
        <f t="shared" ref="AP2338" si="1118">AO2338/AN2338*100</f>
        <v>-1.6129032258064515</v>
      </c>
      <c r="AQ2338" s="28" t="s">
        <v>7142</v>
      </c>
      <c r="AR2338" s="122">
        <v>725</v>
      </c>
      <c r="AS2338" s="122">
        <v>718</v>
      </c>
      <c r="AT2338" s="123">
        <f t="shared" si="1105"/>
        <v>7</v>
      </c>
      <c r="AU2338" s="124">
        <f t="shared" si="1106"/>
        <v>0.97493036211699169</v>
      </c>
      <c r="AV2338" s="9" t="s">
        <v>11232</v>
      </c>
      <c r="AX2338" s="129"/>
      <c r="AY2338" s="139"/>
      <c r="AZ2338" s="139"/>
    </row>
    <row r="2339" spans="3:52" ht="50" customHeight="1">
      <c r="C2339" s="52" t="s">
        <v>6319</v>
      </c>
      <c r="D2339" s="130" t="s">
        <v>5355</v>
      </c>
      <c r="E2339" s="107" t="s">
        <v>6380</v>
      </c>
      <c r="F2339" s="73" t="s">
        <v>5356</v>
      </c>
      <c r="G2339" s="125">
        <v>6366.0770000000002</v>
      </c>
      <c r="H2339" s="122">
        <v>5753.11</v>
      </c>
      <c r="I2339" s="123">
        <f t="shared" si="1108"/>
        <v>612.96700000000055</v>
      </c>
      <c r="J2339" s="124">
        <f t="shared" si="1109"/>
        <v>10.654532939575301</v>
      </c>
      <c r="K2339" s="125">
        <v>2244.44</v>
      </c>
      <c r="L2339" s="122">
        <v>2096.6799999999998</v>
      </c>
      <c r="M2339" s="123">
        <f t="shared" si="1110"/>
        <v>147.76000000000022</v>
      </c>
      <c r="N2339" s="124">
        <f t="shared" si="1111"/>
        <v>7.0473319724516967</v>
      </c>
      <c r="O2339" s="125">
        <v>140.12799999999999</v>
      </c>
      <c r="P2339" s="122">
        <v>139.78399999999999</v>
      </c>
      <c r="Q2339" s="123">
        <f t="shared" si="1112"/>
        <v>0.34399999999999409</v>
      </c>
      <c r="R2339" s="124">
        <f t="shared" si="1113"/>
        <v>0.2460939735592014</v>
      </c>
      <c r="S2339" s="125">
        <v>3981.509</v>
      </c>
      <c r="T2339" s="122">
        <v>3516.6460000000002</v>
      </c>
      <c r="U2339" s="123">
        <f t="shared" si="1114"/>
        <v>464.86299999999983</v>
      </c>
      <c r="V2339" s="124">
        <f t="shared" si="1115"/>
        <v>13.218930765280321</v>
      </c>
      <c r="W2339" s="121" t="s">
        <v>11233</v>
      </c>
      <c r="X2339" s="122">
        <v>1016</v>
      </c>
      <c r="Y2339" s="122">
        <v>745</v>
      </c>
      <c r="Z2339" s="123">
        <f t="shared" si="1116"/>
        <v>271</v>
      </c>
      <c r="AA2339" s="124">
        <f t="shared" si="1096"/>
        <v>36.375838926174495</v>
      </c>
      <c r="AB2339" s="28" t="s">
        <v>11234</v>
      </c>
      <c r="AC2339" s="122">
        <v>803</v>
      </c>
      <c r="AD2339" s="122">
        <v>602</v>
      </c>
      <c r="AE2339" s="123">
        <f t="shared" si="1097"/>
        <v>201</v>
      </c>
      <c r="AF2339" s="29">
        <f t="shared" si="1098"/>
        <v>33.388704318936881</v>
      </c>
      <c r="AG2339" s="28" t="s">
        <v>11235</v>
      </c>
      <c r="AH2339" s="122">
        <v>589</v>
      </c>
      <c r="AI2339" s="122">
        <v>614</v>
      </c>
      <c r="AJ2339" s="123">
        <f t="shared" si="1099"/>
        <v>-25</v>
      </c>
      <c r="AK2339" s="124">
        <f t="shared" si="1100"/>
        <v>-4.0716612377850163</v>
      </c>
      <c r="AL2339" s="28" t="s">
        <v>11236</v>
      </c>
      <c r="AM2339" s="122">
        <v>345</v>
      </c>
      <c r="AN2339" s="122">
        <v>344</v>
      </c>
      <c r="AO2339" s="123">
        <f t="shared" si="1103"/>
        <v>1</v>
      </c>
      <c r="AP2339" s="29">
        <f t="shared" si="1104"/>
        <v>0.29069767441860467</v>
      </c>
      <c r="AQ2339" s="28" t="s">
        <v>11237</v>
      </c>
      <c r="AR2339" s="122">
        <v>326</v>
      </c>
      <c r="AS2339" s="122">
        <v>325</v>
      </c>
      <c r="AT2339" s="123">
        <f t="shared" si="1105"/>
        <v>1</v>
      </c>
      <c r="AU2339" s="124">
        <f t="shared" si="1106"/>
        <v>0.30769230769230771</v>
      </c>
      <c r="AV2339" s="9" t="s">
        <v>12598</v>
      </c>
      <c r="AX2339" s="129"/>
      <c r="AY2339" s="139"/>
      <c r="AZ2339" s="139"/>
    </row>
    <row r="2340" spans="3:52" ht="50" customHeight="1">
      <c r="C2340" s="52" t="s">
        <v>6319</v>
      </c>
      <c r="D2340" s="130" t="s">
        <v>5357</v>
      </c>
      <c r="E2340" s="107" t="s">
        <v>6380</v>
      </c>
      <c r="F2340" s="73" t="s">
        <v>5358</v>
      </c>
      <c r="G2340" s="125">
        <v>3170.922</v>
      </c>
      <c r="H2340" s="122">
        <v>2356.335</v>
      </c>
      <c r="I2340" s="123">
        <f t="shared" si="1108"/>
        <v>814.58699999999999</v>
      </c>
      <c r="J2340" s="124">
        <f t="shared" si="1109"/>
        <v>34.570084474406229</v>
      </c>
      <c r="K2340" s="125">
        <v>1066.2750000000001</v>
      </c>
      <c r="L2340" s="122">
        <v>875.005</v>
      </c>
      <c r="M2340" s="123">
        <f t="shared" si="1110"/>
        <v>191.2700000000001</v>
      </c>
      <c r="N2340" s="124">
        <f t="shared" si="1111"/>
        <v>21.859303661121949</v>
      </c>
      <c r="O2340" s="125">
        <v>380.56299999999999</v>
      </c>
      <c r="P2340" s="122">
        <v>352.02100000000002</v>
      </c>
      <c r="Q2340" s="123">
        <f t="shared" si="1112"/>
        <v>28.541999999999973</v>
      </c>
      <c r="R2340" s="124">
        <f t="shared" si="1113"/>
        <v>8.1080390090363839</v>
      </c>
      <c r="S2340" s="125">
        <v>1724.0840000000001</v>
      </c>
      <c r="T2340" s="122">
        <v>1129.309</v>
      </c>
      <c r="U2340" s="123">
        <f t="shared" si="1114"/>
        <v>594.77500000000009</v>
      </c>
      <c r="V2340" s="124">
        <f t="shared" si="1115"/>
        <v>52.667161954788291</v>
      </c>
      <c r="W2340" s="121" t="s">
        <v>11213</v>
      </c>
      <c r="X2340" s="122">
        <v>900</v>
      </c>
      <c r="Y2340" s="122">
        <v>553</v>
      </c>
      <c r="Z2340" s="123">
        <f t="shared" si="1116"/>
        <v>347</v>
      </c>
      <c r="AA2340" s="124">
        <f t="shared" si="1096"/>
        <v>62.748643761301992</v>
      </c>
      <c r="AB2340" s="28" t="s">
        <v>11238</v>
      </c>
      <c r="AC2340" s="122">
        <v>230</v>
      </c>
      <c r="AD2340" s="122">
        <v>229</v>
      </c>
      <c r="AE2340" s="123">
        <f t="shared" si="1097"/>
        <v>1</v>
      </c>
      <c r="AF2340" s="29">
        <f t="shared" si="1098"/>
        <v>0.43668122270742354</v>
      </c>
      <c r="AG2340" s="28" t="s">
        <v>6418</v>
      </c>
      <c r="AH2340" s="122">
        <v>210</v>
      </c>
      <c r="AI2340" s="122">
        <v>208</v>
      </c>
      <c r="AJ2340" s="123">
        <f t="shared" si="1099"/>
        <v>2</v>
      </c>
      <c r="AK2340" s="124">
        <f t="shared" si="1100"/>
        <v>0.96153846153846156</v>
      </c>
      <c r="AL2340" s="28" t="s">
        <v>11239</v>
      </c>
      <c r="AM2340" s="122">
        <v>169</v>
      </c>
      <c r="AN2340" s="122">
        <v>69</v>
      </c>
      <c r="AO2340" s="123">
        <f t="shared" si="1103"/>
        <v>100</v>
      </c>
      <c r="AP2340" s="29">
        <f t="shared" si="1104"/>
        <v>144.92753623188406</v>
      </c>
      <c r="AQ2340" s="28" t="s">
        <v>11240</v>
      </c>
      <c r="AR2340" s="122">
        <v>150</v>
      </c>
      <c r="AS2340" s="122" t="s">
        <v>6421</v>
      </c>
      <c r="AT2340" s="123">
        <v>150</v>
      </c>
      <c r="AU2340" s="124" t="s">
        <v>9259</v>
      </c>
      <c r="AV2340" s="9" t="s">
        <v>11241</v>
      </c>
      <c r="AX2340" s="129"/>
      <c r="AY2340" s="139"/>
      <c r="AZ2340" s="139"/>
    </row>
    <row r="2341" spans="3:52" ht="50" customHeight="1">
      <c r="C2341" s="52" t="s">
        <v>6319</v>
      </c>
      <c r="D2341" s="106" t="s">
        <v>5359</v>
      </c>
      <c r="E2341" s="107" t="s">
        <v>6380</v>
      </c>
      <c r="F2341" s="93" t="s">
        <v>5360</v>
      </c>
      <c r="G2341" s="125">
        <v>12055.072</v>
      </c>
      <c r="H2341" s="122">
        <v>11834.423000000001</v>
      </c>
      <c r="I2341" s="123">
        <f t="shared" si="1108"/>
        <v>220.64899999999943</v>
      </c>
      <c r="J2341" s="124">
        <f t="shared" si="1109"/>
        <v>1.8644677480262402</v>
      </c>
      <c r="K2341" s="125">
        <v>810.61599999999999</v>
      </c>
      <c r="L2341" s="122">
        <v>806.53399999999999</v>
      </c>
      <c r="M2341" s="123">
        <f t="shared" si="1110"/>
        <v>4.0819999999999936</v>
      </c>
      <c r="N2341" s="124">
        <f t="shared" si="1111"/>
        <v>0.5061162951592858</v>
      </c>
      <c r="O2341" s="125">
        <v>1060.9929999999999</v>
      </c>
      <c r="P2341" s="122">
        <v>1053.22</v>
      </c>
      <c r="Q2341" s="123">
        <f t="shared" si="1112"/>
        <v>7.7729999999999109</v>
      </c>
      <c r="R2341" s="124">
        <f t="shared" si="1113"/>
        <v>0.73802244545298334</v>
      </c>
      <c r="S2341" s="125">
        <v>10183.463</v>
      </c>
      <c r="T2341" s="122">
        <v>9974.6689999999999</v>
      </c>
      <c r="U2341" s="123">
        <f t="shared" si="1114"/>
        <v>208.79399999999987</v>
      </c>
      <c r="V2341" s="124">
        <f t="shared" si="1115"/>
        <v>2.093242392303944</v>
      </c>
      <c r="W2341" s="121" t="s">
        <v>11242</v>
      </c>
      <c r="X2341" s="122">
        <v>8537</v>
      </c>
      <c r="Y2341" s="122">
        <v>8482</v>
      </c>
      <c r="Z2341" s="123">
        <f t="shared" si="1116"/>
        <v>55</v>
      </c>
      <c r="AA2341" s="124">
        <f t="shared" si="1096"/>
        <v>0.64843197359113425</v>
      </c>
      <c r="AB2341" s="28" t="s">
        <v>6417</v>
      </c>
      <c r="AC2341" s="122">
        <v>1003</v>
      </c>
      <c r="AD2341" s="122">
        <v>883</v>
      </c>
      <c r="AE2341" s="123">
        <f t="shared" si="1097"/>
        <v>120</v>
      </c>
      <c r="AF2341" s="29">
        <f t="shared" si="1098"/>
        <v>13.590033975084935</v>
      </c>
      <c r="AG2341" s="28" t="s">
        <v>6396</v>
      </c>
      <c r="AH2341" s="122">
        <v>376</v>
      </c>
      <c r="AI2341" s="122">
        <v>355</v>
      </c>
      <c r="AJ2341" s="123">
        <f t="shared" si="1099"/>
        <v>21</v>
      </c>
      <c r="AK2341" s="124">
        <f t="shared" si="1100"/>
        <v>5.915492957746479</v>
      </c>
      <c r="AL2341" s="28" t="s">
        <v>6418</v>
      </c>
      <c r="AM2341" s="122">
        <v>186</v>
      </c>
      <c r="AN2341" s="122">
        <v>185</v>
      </c>
      <c r="AO2341" s="123">
        <f t="shared" si="1103"/>
        <v>1</v>
      </c>
      <c r="AP2341" s="29">
        <f t="shared" si="1104"/>
        <v>0.54054054054054057</v>
      </c>
      <c r="AQ2341" s="28" t="s">
        <v>7191</v>
      </c>
      <c r="AR2341" s="122">
        <v>59</v>
      </c>
      <c r="AS2341" s="122">
        <v>43</v>
      </c>
      <c r="AT2341" s="123">
        <f t="shared" si="1105"/>
        <v>16</v>
      </c>
      <c r="AU2341" s="124">
        <f t="shared" si="1106"/>
        <v>37.209302325581397</v>
      </c>
      <c r="AV2341" s="9" t="s">
        <v>11243</v>
      </c>
      <c r="AX2341" s="129"/>
      <c r="AY2341" s="139"/>
      <c r="AZ2341" s="139"/>
    </row>
    <row r="2342" spans="3:52" ht="50" customHeight="1">
      <c r="C2342" s="52" t="s">
        <v>6319</v>
      </c>
      <c r="D2342" s="106" t="s">
        <v>5361</v>
      </c>
      <c r="E2342" s="107" t="s">
        <v>6380</v>
      </c>
      <c r="F2342" s="93" t="s">
        <v>5362</v>
      </c>
      <c r="G2342" s="125">
        <v>8942.3410000000003</v>
      </c>
      <c r="H2342" s="122">
        <v>9146.9789999999994</v>
      </c>
      <c r="I2342" s="123">
        <f t="shared" si="1108"/>
        <v>-204.63799999999901</v>
      </c>
      <c r="J2342" s="124">
        <f t="shared" si="1109"/>
        <v>-2.2372195235169889</v>
      </c>
      <c r="K2342" s="125">
        <v>2380.7579999999998</v>
      </c>
      <c r="L2342" s="122">
        <v>2454.85</v>
      </c>
      <c r="M2342" s="123">
        <f t="shared" si="1110"/>
        <v>-74.092000000000098</v>
      </c>
      <c r="N2342" s="124">
        <f t="shared" si="1111"/>
        <v>-3.0181884840214313</v>
      </c>
      <c r="O2342" s="125">
        <v>2010.598</v>
      </c>
      <c r="P2342" s="122">
        <v>2098.4409999999998</v>
      </c>
      <c r="Q2342" s="123">
        <f t="shared" si="1112"/>
        <v>-87.842999999999847</v>
      </c>
      <c r="R2342" s="124">
        <f t="shared" si="1113"/>
        <v>-4.1861076866111482</v>
      </c>
      <c r="S2342" s="125">
        <v>4550.9849999999997</v>
      </c>
      <c r="T2342" s="122">
        <v>4593.6880000000001</v>
      </c>
      <c r="U2342" s="123">
        <f t="shared" si="1114"/>
        <v>-42.703000000000429</v>
      </c>
      <c r="V2342" s="124">
        <f t="shared" si="1115"/>
        <v>-0.92960166210679585</v>
      </c>
      <c r="W2342" s="121" t="s">
        <v>6607</v>
      </c>
      <c r="X2342" s="122">
        <v>1492</v>
      </c>
      <c r="Y2342" s="122">
        <v>1600</v>
      </c>
      <c r="Z2342" s="123">
        <f t="shared" si="1116"/>
        <v>-108</v>
      </c>
      <c r="AA2342" s="124">
        <f t="shared" si="1096"/>
        <v>-6.75</v>
      </c>
      <c r="AB2342" s="28" t="s">
        <v>6441</v>
      </c>
      <c r="AC2342" s="122">
        <v>1319.6</v>
      </c>
      <c r="AD2342" s="122">
        <v>1262.9000000000001</v>
      </c>
      <c r="AE2342" s="123">
        <f t="shared" si="1097"/>
        <v>56.699999999999818</v>
      </c>
      <c r="AF2342" s="29">
        <f t="shared" si="1098"/>
        <v>4.4896666402723744</v>
      </c>
      <c r="AG2342" s="28" t="s">
        <v>6488</v>
      </c>
      <c r="AH2342" s="122">
        <v>698.2</v>
      </c>
      <c r="AI2342" s="122">
        <v>648.20000000000005</v>
      </c>
      <c r="AJ2342" s="123">
        <f t="shared" si="1099"/>
        <v>50</v>
      </c>
      <c r="AK2342" s="124">
        <f t="shared" si="1100"/>
        <v>7.7136686207960503</v>
      </c>
      <c r="AL2342" s="28" t="s">
        <v>6418</v>
      </c>
      <c r="AM2342" s="122">
        <v>539</v>
      </c>
      <c r="AN2342" s="122">
        <v>539</v>
      </c>
      <c r="AO2342" s="123">
        <f t="shared" si="1103"/>
        <v>0</v>
      </c>
      <c r="AP2342" s="29">
        <f t="shared" si="1104"/>
        <v>0</v>
      </c>
      <c r="AQ2342" s="28" t="s">
        <v>7212</v>
      </c>
      <c r="AR2342" s="122">
        <v>395.2</v>
      </c>
      <c r="AS2342" s="122">
        <v>429.6</v>
      </c>
      <c r="AT2342" s="123">
        <f t="shared" si="1105"/>
        <v>-34.400000000000034</v>
      </c>
      <c r="AU2342" s="124">
        <f t="shared" si="1106"/>
        <v>-8.0074487895717024</v>
      </c>
      <c r="AV2342" s="9" t="s">
        <v>12599</v>
      </c>
      <c r="AX2342" s="129"/>
      <c r="AY2342" s="139"/>
      <c r="AZ2342" s="139"/>
    </row>
    <row r="2343" spans="3:52" ht="50" customHeight="1">
      <c r="C2343" s="52" t="s">
        <v>6319</v>
      </c>
      <c r="D2343" s="130" t="s">
        <v>5363</v>
      </c>
      <c r="E2343" s="131" t="s">
        <v>6380</v>
      </c>
      <c r="F2343" s="73" t="s">
        <v>5364</v>
      </c>
      <c r="G2343" s="125">
        <v>6412.8590000000004</v>
      </c>
      <c r="H2343" s="122">
        <v>6432.1540000000005</v>
      </c>
      <c r="I2343" s="123">
        <f t="shared" si="1108"/>
        <v>-19.295000000000073</v>
      </c>
      <c r="J2343" s="124">
        <f t="shared" si="1109"/>
        <v>-0.29997727044470746</v>
      </c>
      <c r="K2343" s="125">
        <v>1493.077</v>
      </c>
      <c r="L2343" s="122">
        <v>1521.412</v>
      </c>
      <c r="M2343" s="123">
        <f t="shared" si="1110"/>
        <v>-28.335000000000036</v>
      </c>
      <c r="N2343" s="124">
        <f t="shared" si="1111"/>
        <v>-1.8624146516525462</v>
      </c>
      <c r="O2343" s="125">
        <v>1525.268</v>
      </c>
      <c r="P2343" s="122">
        <v>1623.412</v>
      </c>
      <c r="Q2343" s="123">
        <f t="shared" si="1112"/>
        <v>-98.144000000000005</v>
      </c>
      <c r="R2343" s="124">
        <f t="shared" si="1113"/>
        <v>-6.0455386556216171</v>
      </c>
      <c r="S2343" s="125">
        <v>3394.5140000000001</v>
      </c>
      <c r="T2343" s="122">
        <v>3287.33</v>
      </c>
      <c r="U2343" s="123">
        <f t="shared" si="1114"/>
        <v>107.1840000000002</v>
      </c>
      <c r="V2343" s="124">
        <f t="shared" si="1115"/>
        <v>3.2605184146404591</v>
      </c>
      <c r="W2343" s="121" t="s">
        <v>6441</v>
      </c>
      <c r="X2343" s="122">
        <v>965</v>
      </c>
      <c r="Y2343" s="122">
        <v>1074</v>
      </c>
      <c r="Z2343" s="123">
        <f t="shared" si="1116"/>
        <v>-109</v>
      </c>
      <c r="AA2343" s="124">
        <f t="shared" si="1096"/>
        <v>-10.148975791433893</v>
      </c>
      <c r="AB2343" s="28" t="s">
        <v>11213</v>
      </c>
      <c r="AC2343" s="122">
        <v>853</v>
      </c>
      <c r="AD2343" s="122">
        <v>595</v>
      </c>
      <c r="AE2343" s="123">
        <f t="shared" si="1097"/>
        <v>258</v>
      </c>
      <c r="AF2343" s="29">
        <f t="shared" si="1098"/>
        <v>43.361344537815128</v>
      </c>
      <c r="AG2343" s="28" t="s">
        <v>11244</v>
      </c>
      <c r="AH2343" s="122">
        <v>578</v>
      </c>
      <c r="AI2343" s="122">
        <v>580</v>
      </c>
      <c r="AJ2343" s="123">
        <f t="shared" si="1099"/>
        <v>-2</v>
      </c>
      <c r="AK2343" s="124">
        <f t="shared" si="1100"/>
        <v>-0.34482758620689657</v>
      </c>
      <c r="AL2343" s="28" t="s">
        <v>11245</v>
      </c>
      <c r="AM2343" s="122">
        <v>467</v>
      </c>
      <c r="AN2343" s="122">
        <v>496</v>
      </c>
      <c r="AO2343" s="123">
        <f t="shared" si="1103"/>
        <v>-29</v>
      </c>
      <c r="AP2343" s="29">
        <f t="shared" si="1104"/>
        <v>-5.846774193548387</v>
      </c>
      <c r="AQ2343" s="28" t="s">
        <v>11246</v>
      </c>
      <c r="AR2343" s="122">
        <v>171</v>
      </c>
      <c r="AS2343" s="122">
        <v>180</v>
      </c>
      <c r="AT2343" s="123">
        <f t="shared" si="1105"/>
        <v>-9</v>
      </c>
      <c r="AU2343" s="124">
        <f t="shared" si="1106"/>
        <v>-5</v>
      </c>
      <c r="AV2343" s="9" t="s">
        <v>11247</v>
      </c>
      <c r="AX2343" s="129"/>
      <c r="AY2343" s="139"/>
      <c r="AZ2343" s="139"/>
    </row>
    <row r="2344" spans="3:52" ht="50" customHeight="1">
      <c r="C2344" s="52" t="s">
        <v>6320</v>
      </c>
      <c r="D2344" s="130" t="s">
        <v>5365</v>
      </c>
      <c r="E2344" s="107" t="s">
        <v>6380</v>
      </c>
      <c r="F2344" s="73" t="s">
        <v>5366</v>
      </c>
      <c r="G2344" s="125">
        <v>213.566</v>
      </c>
      <c r="H2344" s="122">
        <v>223.54400000000001</v>
      </c>
      <c r="I2344" s="123">
        <f t="shared" si="1108"/>
        <v>-9.9780000000000086</v>
      </c>
      <c r="J2344" s="124">
        <f t="shared" si="1109"/>
        <v>-4.4635507998425403</v>
      </c>
      <c r="K2344" s="125" t="s">
        <v>11839</v>
      </c>
      <c r="L2344" s="122" t="s">
        <v>11840</v>
      </c>
      <c r="M2344" s="123" t="s">
        <v>11839</v>
      </c>
      <c r="N2344" s="124" t="s">
        <v>11840</v>
      </c>
      <c r="O2344" s="125">
        <v>10.019</v>
      </c>
      <c r="P2344" s="122">
        <v>10.019</v>
      </c>
      <c r="Q2344" s="123">
        <f t="shared" si="1112"/>
        <v>0</v>
      </c>
      <c r="R2344" s="124">
        <f t="shared" si="1113"/>
        <v>0</v>
      </c>
      <c r="S2344" s="125">
        <v>203.547</v>
      </c>
      <c r="T2344" s="122">
        <v>213.52500000000001</v>
      </c>
      <c r="U2344" s="123">
        <f t="shared" si="1114"/>
        <v>-9.9780000000000086</v>
      </c>
      <c r="V2344" s="124">
        <f t="shared" si="1115"/>
        <v>-4.6729891113452799</v>
      </c>
      <c r="W2344" s="121" t="s">
        <v>9752</v>
      </c>
      <c r="X2344" s="122">
        <v>202</v>
      </c>
      <c r="Y2344" s="122">
        <v>212</v>
      </c>
      <c r="Z2344" s="123">
        <f t="shared" si="1116"/>
        <v>-10</v>
      </c>
      <c r="AA2344" s="124">
        <f t="shared" si="1096"/>
        <v>-4.716981132075472</v>
      </c>
      <c r="AB2344" s="28" t="s">
        <v>11248</v>
      </c>
      <c r="AC2344" s="122">
        <v>1</v>
      </c>
      <c r="AD2344" s="122">
        <v>1</v>
      </c>
      <c r="AE2344" s="123">
        <f t="shared" si="1097"/>
        <v>0</v>
      </c>
      <c r="AF2344" s="29">
        <f t="shared" si="1098"/>
        <v>0</v>
      </c>
      <c r="AG2344" s="122" t="s">
        <v>6421</v>
      </c>
      <c r="AH2344" s="122" t="s">
        <v>6421</v>
      </c>
      <c r="AI2344" s="122" t="s">
        <v>6421</v>
      </c>
      <c r="AJ2344" s="122" t="s">
        <v>6421</v>
      </c>
      <c r="AK2344" s="122" t="s">
        <v>6421</v>
      </c>
      <c r="AL2344" s="28" t="s">
        <v>6421</v>
      </c>
      <c r="AM2344" s="122" t="s">
        <v>6421</v>
      </c>
      <c r="AN2344" s="122" t="s">
        <v>6421</v>
      </c>
      <c r="AO2344" s="123" t="s">
        <v>6421</v>
      </c>
      <c r="AP2344" s="29" t="s">
        <v>6421</v>
      </c>
      <c r="AQ2344" s="28" t="s">
        <v>6421</v>
      </c>
      <c r="AR2344" s="122" t="s">
        <v>6421</v>
      </c>
      <c r="AS2344" s="122" t="s">
        <v>6421</v>
      </c>
      <c r="AT2344" s="123" t="s">
        <v>6421</v>
      </c>
      <c r="AU2344" s="124" t="s">
        <v>6421</v>
      </c>
      <c r="AV2344" s="104"/>
      <c r="AX2344" s="129"/>
      <c r="AY2344" s="139"/>
      <c r="AZ2344" s="139"/>
    </row>
    <row r="2345" spans="3:52" ht="50" customHeight="1">
      <c r="C2345" s="52" t="s">
        <v>6320</v>
      </c>
      <c r="D2345" s="130" t="s">
        <v>5367</v>
      </c>
      <c r="E2345" s="107" t="s">
        <v>6380</v>
      </c>
      <c r="F2345" s="73" t="s">
        <v>5368</v>
      </c>
      <c r="G2345" s="125">
        <v>144.81399999999999</v>
      </c>
      <c r="H2345" s="122">
        <v>122.30500000000001</v>
      </c>
      <c r="I2345" s="123">
        <f t="shared" si="1108"/>
        <v>22.508999999999986</v>
      </c>
      <c r="J2345" s="124">
        <f t="shared" si="1109"/>
        <v>18.403990024937645</v>
      </c>
      <c r="K2345" s="125">
        <v>28.725999999999999</v>
      </c>
      <c r="L2345" s="122">
        <v>28.702999999999999</v>
      </c>
      <c r="M2345" s="123">
        <f t="shared" si="1110"/>
        <v>2.2999999999999687E-2</v>
      </c>
      <c r="N2345" s="124">
        <f t="shared" si="1111"/>
        <v>8.0130996759919484E-2</v>
      </c>
      <c r="O2345" s="125" t="s">
        <v>11840</v>
      </c>
      <c r="P2345" s="122" t="s">
        <v>11840</v>
      </c>
      <c r="Q2345" s="123" t="s">
        <v>11839</v>
      </c>
      <c r="R2345" s="124" t="s">
        <v>11840</v>
      </c>
      <c r="S2345" s="125">
        <v>116.08799999999999</v>
      </c>
      <c r="T2345" s="122">
        <v>93.602000000000004</v>
      </c>
      <c r="U2345" s="123">
        <f t="shared" si="1114"/>
        <v>22.48599999999999</v>
      </c>
      <c r="V2345" s="124">
        <f t="shared" si="1115"/>
        <v>24.022990961731576</v>
      </c>
      <c r="W2345" s="121" t="s">
        <v>6881</v>
      </c>
      <c r="X2345" s="122">
        <v>116</v>
      </c>
      <c r="Y2345" s="122">
        <v>94</v>
      </c>
      <c r="Z2345" s="123">
        <f t="shared" si="1116"/>
        <v>22</v>
      </c>
      <c r="AA2345" s="124">
        <f t="shared" si="1096"/>
        <v>23.404255319148938</v>
      </c>
      <c r="AB2345" s="28" t="s">
        <v>6421</v>
      </c>
      <c r="AC2345" s="122" t="s">
        <v>6421</v>
      </c>
      <c r="AD2345" s="122" t="s">
        <v>6421</v>
      </c>
      <c r="AE2345" s="123" t="s">
        <v>6421</v>
      </c>
      <c r="AF2345" s="29" t="s">
        <v>6421</v>
      </c>
      <c r="AG2345" s="28" t="s">
        <v>6421</v>
      </c>
      <c r="AH2345" s="122" t="s">
        <v>6421</v>
      </c>
      <c r="AI2345" s="122" t="s">
        <v>6421</v>
      </c>
      <c r="AJ2345" s="123" t="s">
        <v>6421</v>
      </c>
      <c r="AK2345" s="29" t="s">
        <v>6421</v>
      </c>
      <c r="AL2345" s="28" t="s">
        <v>6421</v>
      </c>
      <c r="AM2345" s="122" t="s">
        <v>6421</v>
      </c>
      <c r="AN2345" s="122" t="s">
        <v>6421</v>
      </c>
      <c r="AO2345" s="123" t="s">
        <v>6421</v>
      </c>
      <c r="AP2345" s="29" t="s">
        <v>6421</v>
      </c>
      <c r="AQ2345" s="28" t="s">
        <v>6421</v>
      </c>
      <c r="AR2345" s="122" t="s">
        <v>6421</v>
      </c>
      <c r="AS2345" s="122" t="s">
        <v>6421</v>
      </c>
      <c r="AT2345" s="123" t="s">
        <v>6421</v>
      </c>
      <c r="AU2345" s="29" t="s">
        <v>6421</v>
      </c>
      <c r="AV2345" s="104"/>
      <c r="AX2345" s="129"/>
      <c r="AY2345" s="139"/>
      <c r="AZ2345" s="139"/>
    </row>
    <row r="2346" spans="3:52" ht="50" customHeight="1">
      <c r="C2346" s="52" t="s">
        <v>6320</v>
      </c>
      <c r="D2346" s="130" t="s">
        <v>5369</v>
      </c>
      <c r="E2346" s="107" t="s">
        <v>6380</v>
      </c>
      <c r="F2346" s="73" t="s">
        <v>5370</v>
      </c>
      <c r="G2346" s="125">
        <v>132.87700000000001</v>
      </c>
      <c r="H2346" s="122">
        <v>134.48099999999999</v>
      </c>
      <c r="I2346" s="123">
        <f t="shared" si="1108"/>
        <v>-1.603999999999985</v>
      </c>
      <c r="J2346" s="124">
        <f t="shared" si="1109"/>
        <v>-1.1927335460027699</v>
      </c>
      <c r="K2346" s="125" t="s">
        <v>11839</v>
      </c>
      <c r="L2346" s="122" t="s">
        <v>11840</v>
      </c>
      <c r="M2346" s="123" t="s">
        <v>11839</v>
      </c>
      <c r="N2346" s="124" t="s">
        <v>11840</v>
      </c>
      <c r="O2346" s="125" t="s">
        <v>11840</v>
      </c>
      <c r="P2346" s="122" t="s">
        <v>11840</v>
      </c>
      <c r="Q2346" s="123" t="s">
        <v>11837</v>
      </c>
      <c r="R2346" s="124" t="s">
        <v>11908</v>
      </c>
      <c r="S2346" s="125">
        <v>132.87700000000001</v>
      </c>
      <c r="T2346" s="122">
        <v>134.48099999999999</v>
      </c>
      <c r="U2346" s="123">
        <f t="shared" si="1114"/>
        <v>-1.603999999999985</v>
      </c>
      <c r="V2346" s="124">
        <f t="shared" si="1115"/>
        <v>-1.1927335460027699</v>
      </c>
      <c r="W2346" s="121" t="s">
        <v>7459</v>
      </c>
      <c r="X2346" s="122">
        <v>133</v>
      </c>
      <c r="Y2346" s="122">
        <v>134</v>
      </c>
      <c r="Z2346" s="123">
        <f t="shared" si="1116"/>
        <v>-1</v>
      </c>
      <c r="AA2346" s="124">
        <f t="shared" si="1096"/>
        <v>-0.74626865671641784</v>
      </c>
      <c r="AB2346" s="28" t="s">
        <v>11839</v>
      </c>
      <c r="AC2346" s="122" t="s">
        <v>11839</v>
      </c>
      <c r="AD2346" s="122" t="s">
        <v>11839</v>
      </c>
      <c r="AE2346" s="123" t="s">
        <v>11839</v>
      </c>
      <c r="AF2346" s="29" t="s">
        <v>11839</v>
      </c>
      <c r="AG2346" s="28" t="s">
        <v>11839</v>
      </c>
      <c r="AH2346" s="122" t="s">
        <v>11839</v>
      </c>
      <c r="AI2346" s="122" t="s">
        <v>11839</v>
      </c>
      <c r="AJ2346" s="123" t="s">
        <v>11839</v>
      </c>
      <c r="AK2346" s="124" t="s">
        <v>11839</v>
      </c>
      <c r="AL2346" s="28" t="s">
        <v>11839</v>
      </c>
      <c r="AM2346" s="122" t="s">
        <v>11839</v>
      </c>
      <c r="AN2346" s="122" t="s">
        <v>11839</v>
      </c>
      <c r="AO2346" s="123" t="s">
        <v>11839</v>
      </c>
      <c r="AP2346" s="29" t="s">
        <v>11839</v>
      </c>
      <c r="AQ2346" s="28" t="s">
        <v>11839</v>
      </c>
      <c r="AR2346" s="122" t="s">
        <v>11839</v>
      </c>
      <c r="AS2346" s="122" t="s">
        <v>11839</v>
      </c>
      <c r="AT2346" s="123" t="s">
        <v>11839</v>
      </c>
      <c r="AU2346" s="124" t="s">
        <v>11840</v>
      </c>
      <c r="AV2346" s="104"/>
      <c r="AX2346" s="129"/>
      <c r="AY2346" s="139"/>
      <c r="AZ2346" s="139"/>
    </row>
    <row r="2347" spans="3:52" ht="50" customHeight="1">
      <c r="C2347" s="52" t="s">
        <v>6320</v>
      </c>
      <c r="D2347" s="130" t="s">
        <v>5371</v>
      </c>
      <c r="E2347" s="107" t="s">
        <v>6380</v>
      </c>
      <c r="F2347" s="73" t="s">
        <v>5372</v>
      </c>
      <c r="G2347" s="125">
        <v>187.11799999999999</v>
      </c>
      <c r="H2347" s="122">
        <v>191.863</v>
      </c>
      <c r="I2347" s="123">
        <f t="shared" si="1108"/>
        <v>-4.7450000000000045</v>
      </c>
      <c r="J2347" s="124">
        <f t="shared" si="1109"/>
        <v>-2.4731188400056316</v>
      </c>
      <c r="K2347" s="125">
        <v>187.11799999999999</v>
      </c>
      <c r="L2347" s="122">
        <v>191.863</v>
      </c>
      <c r="M2347" s="123">
        <f t="shared" si="1110"/>
        <v>-4.7450000000000045</v>
      </c>
      <c r="N2347" s="124">
        <f t="shared" si="1111"/>
        <v>-2.4731188400056316</v>
      </c>
      <c r="O2347" s="125" t="s">
        <v>11840</v>
      </c>
      <c r="P2347" s="122" t="s">
        <v>11840</v>
      </c>
      <c r="Q2347" s="123" t="s">
        <v>11839</v>
      </c>
      <c r="R2347" s="124" t="s">
        <v>11840</v>
      </c>
      <c r="S2347" s="125" t="s">
        <v>6421</v>
      </c>
      <c r="T2347" s="122" t="s">
        <v>6421</v>
      </c>
      <c r="U2347" s="123" t="s">
        <v>6421</v>
      </c>
      <c r="V2347" s="124" t="s">
        <v>6421</v>
      </c>
      <c r="W2347" s="121" t="s">
        <v>6421</v>
      </c>
      <c r="X2347" s="122" t="s">
        <v>6421</v>
      </c>
      <c r="Y2347" s="122" t="s">
        <v>6421</v>
      </c>
      <c r="Z2347" s="123" t="s">
        <v>6421</v>
      </c>
      <c r="AA2347" s="124" t="s">
        <v>6421</v>
      </c>
      <c r="AB2347" s="28" t="s">
        <v>6421</v>
      </c>
      <c r="AC2347" s="122" t="s">
        <v>6421</v>
      </c>
      <c r="AD2347" s="122" t="s">
        <v>6421</v>
      </c>
      <c r="AE2347" s="123" t="s">
        <v>6421</v>
      </c>
      <c r="AF2347" s="29" t="s">
        <v>6421</v>
      </c>
      <c r="AG2347" s="28" t="s">
        <v>6421</v>
      </c>
      <c r="AH2347" s="122" t="s">
        <v>6421</v>
      </c>
      <c r="AI2347" s="122" t="s">
        <v>6421</v>
      </c>
      <c r="AJ2347" s="123" t="s">
        <v>6421</v>
      </c>
      <c r="AK2347" s="29" t="s">
        <v>6421</v>
      </c>
      <c r="AL2347" s="28" t="s">
        <v>6421</v>
      </c>
      <c r="AM2347" s="122" t="s">
        <v>6421</v>
      </c>
      <c r="AN2347" s="122" t="s">
        <v>6421</v>
      </c>
      <c r="AO2347" s="123" t="s">
        <v>6421</v>
      </c>
      <c r="AP2347" s="29" t="s">
        <v>6421</v>
      </c>
      <c r="AQ2347" s="28" t="s">
        <v>6421</v>
      </c>
      <c r="AR2347" s="122" t="s">
        <v>6421</v>
      </c>
      <c r="AS2347" s="122" t="s">
        <v>6421</v>
      </c>
      <c r="AT2347" s="123" t="s">
        <v>6421</v>
      </c>
      <c r="AU2347" s="29" t="s">
        <v>6421</v>
      </c>
      <c r="AV2347" s="104"/>
      <c r="AX2347" s="129"/>
      <c r="AY2347" s="139"/>
      <c r="AZ2347" s="139"/>
    </row>
    <row r="2348" spans="3:52" ht="50" customHeight="1">
      <c r="C2348" s="52" t="s">
        <v>6320</v>
      </c>
      <c r="D2348" s="130" t="s">
        <v>5373</v>
      </c>
      <c r="E2348" s="107" t="s">
        <v>6380</v>
      </c>
      <c r="F2348" s="73" t="s">
        <v>5374</v>
      </c>
      <c r="G2348" s="125">
        <v>1575.7080000000001</v>
      </c>
      <c r="H2348" s="122">
        <v>1674.366</v>
      </c>
      <c r="I2348" s="123">
        <f t="shared" si="1108"/>
        <v>-98.657999999999902</v>
      </c>
      <c r="J2348" s="124">
        <f t="shared" si="1109"/>
        <v>-5.892260115171946</v>
      </c>
      <c r="K2348" s="125">
        <v>352.053</v>
      </c>
      <c r="L2348" s="122">
        <v>337.464</v>
      </c>
      <c r="M2348" s="123">
        <f t="shared" si="1110"/>
        <v>14.588999999999999</v>
      </c>
      <c r="N2348" s="124">
        <f t="shared" si="1111"/>
        <v>4.3231278002986979</v>
      </c>
      <c r="O2348" s="125" t="s">
        <v>11840</v>
      </c>
      <c r="P2348" s="122" t="s">
        <v>11840</v>
      </c>
      <c r="Q2348" s="123" t="s">
        <v>11839</v>
      </c>
      <c r="R2348" s="124" t="s">
        <v>11840</v>
      </c>
      <c r="S2348" s="125">
        <v>1223.655</v>
      </c>
      <c r="T2348" s="122">
        <v>1336.902</v>
      </c>
      <c r="U2348" s="123">
        <f t="shared" si="1114"/>
        <v>-113.24700000000007</v>
      </c>
      <c r="V2348" s="124">
        <f t="shared" si="1115"/>
        <v>-8.4708527625809573</v>
      </c>
      <c r="W2348" s="121" t="s">
        <v>7323</v>
      </c>
      <c r="X2348" s="122">
        <v>554</v>
      </c>
      <c r="Y2348" s="122">
        <v>860</v>
      </c>
      <c r="Z2348" s="123">
        <f t="shared" si="1116"/>
        <v>-306</v>
      </c>
      <c r="AA2348" s="124">
        <f t="shared" si="1096"/>
        <v>-35.581395348837205</v>
      </c>
      <c r="AB2348" s="28" t="s">
        <v>6897</v>
      </c>
      <c r="AC2348" s="122">
        <v>474</v>
      </c>
      <c r="AD2348" s="122">
        <v>364</v>
      </c>
      <c r="AE2348" s="123">
        <f t="shared" si="1097"/>
        <v>110</v>
      </c>
      <c r="AF2348" s="29">
        <f t="shared" si="1098"/>
        <v>30.219780219780219</v>
      </c>
      <c r="AG2348" s="28" t="s">
        <v>6484</v>
      </c>
      <c r="AH2348" s="122">
        <v>196</v>
      </c>
      <c r="AI2348" s="122">
        <v>113</v>
      </c>
      <c r="AJ2348" s="123">
        <f t="shared" si="1099"/>
        <v>83</v>
      </c>
      <c r="AK2348" s="124">
        <f t="shared" si="1100"/>
        <v>73.451327433628322</v>
      </c>
      <c r="AL2348" s="28" t="s">
        <v>6421</v>
      </c>
      <c r="AM2348" s="122" t="s">
        <v>6421</v>
      </c>
      <c r="AN2348" s="122" t="s">
        <v>6421</v>
      </c>
      <c r="AO2348" s="123" t="s">
        <v>6421</v>
      </c>
      <c r="AP2348" s="29" t="s">
        <v>6421</v>
      </c>
      <c r="AQ2348" s="28" t="s">
        <v>6421</v>
      </c>
      <c r="AR2348" s="122" t="s">
        <v>6421</v>
      </c>
      <c r="AS2348" s="122" t="s">
        <v>6421</v>
      </c>
      <c r="AT2348" s="123" t="s">
        <v>6421</v>
      </c>
      <c r="AU2348" s="124" t="s">
        <v>6421</v>
      </c>
      <c r="AV2348" s="104"/>
      <c r="AX2348" s="129"/>
      <c r="AY2348" s="139"/>
      <c r="AZ2348" s="139"/>
    </row>
    <row r="2349" spans="3:52" ht="50" customHeight="1">
      <c r="C2349" s="52" t="s">
        <v>6320</v>
      </c>
      <c r="D2349" s="106" t="s">
        <v>5375</v>
      </c>
      <c r="E2349" s="107" t="s">
        <v>6380</v>
      </c>
      <c r="F2349" s="93" t="s">
        <v>5376</v>
      </c>
      <c r="G2349" s="125">
        <v>1279.6010000000001</v>
      </c>
      <c r="H2349" s="122">
        <v>1216.5550000000001</v>
      </c>
      <c r="I2349" s="123">
        <f t="shared" si="1108"/>
        <v>63.046000000000049</v>
      </c>
      <c r="J2349" s="124">
        <f t="shared" si="1109"/>
        <v>5.1823386529996629</v>
      </c>
      <c r="K2349" s="125">
        <v>218.971</v>
      </c>
      <c r="L2349" s="122">
        <v>222.16399999999999</v>
      </c>
      <c r="M2349" s="123">
        <f t="shared" si="1110"/>
        <v>-3.1929999999999836</v>
      </c>
      <c r="N2349" s="124">
        <f t="shared" si="1111"/>
        <v>-1.4372265533569721</v>
      </c>
      <c r="O2349" s="125" t="s">
        <v>11840</v>
      </c>
      <c r="P2349" s="122" t="s">
        <v>11840</v>
      </c>
      <c r="Q2349" s="123" t="s">
        <v>11839</v>
      </c>
      <c r="R2349" s="124" t="s">
        <v>11840</v>
      </c>
      <c r="S2349" s="125">
        <v>1060.6300000000001</v>
      </c>
      <c r="T2349" s="122">
        <v>994.39099999999996</v>
      </c>
      <c r="U2349" s="123">
        <f t="shared" si="1114"/>
        <v>66.239000000000146</v>
      </c>
      <c r="V2349" s="124">
        <f t="shared" si="1115"/>
        <v>6.6612630243033326</v>
      </c>
      <c r="W2349" s="121" t="s">
        <v>7961</v>
      </c>
      <c r="X2349" s="122">
        <v>694</v>
      </c>
      <c r="Y2349" s="122">
        <v>694</v>
      </c>
      <c r="Z2349" s="123">
        <f t="shared" si="1116"/>
        <v>0</v>
      </c>
      <c r="AA2349" s="124">
        <f t="shared" si="1096"/>
        <v>0</v>
      </c>
      <c r="AB2349" s="28" t="s">
        <v>6613</v>
      </c>
      <c r="AC2349" s="122">
        <v>367</v>
      </c>
      <c r="AD2349" s="122">
        <v>300</v>
      </c>
      <c r="AE2349" s="123">
        <f t="shared" si="1097"/>
        <v>67</v>
      </c>
      <c r="AF2349" s="29">
        <f t="shared" si="1098"/>
        <v>22.333333333333332</v>
      </c>
      <c r="AG2349" s="122" t="s">
        <v>6421</v>
      </c>
      <c r="AH2349" s="122" t="s">
        <v>6421</v>
      </c>
      <c r="AI2349" s="122" t="s">
        <v>6421</v>
      </c>
      <c r="AJ2349" s="122" t="s">
        <v>6421</v>
      </c>
      <c r="AK2349" s="122" t="s">
        <v>6421</v>
      </c>
      <c r="AL2349" s="28" t="s">
        <v>6421</v>
      </c>
      <c r="AM2349" s="122" t="s">
        <v>6421</v>
      </c>
      <c r="AN2349" s="122" t="s">
        <v>6421</v>
      </c>
      <c r="AO2349" s="123" t="s">
        <v>6421</v>
      </c>
      <c r="AP2349" s="29" t="s">
        <v>6421</v>
      </c>
      <c r="AQ2349" s="28" t="s">
        <v>6421</v>
      </c>
      <c r="AR2349" s="122" t="s">
        <v>6421</v>
      </c>
      <c r="AS2349" s="122" t="s">
        <v>6421</v>
      </c>
      <c r="AT2349" s="123" t="s">
        <v>6421</v>
      </c>
      <c r="AU2349" s="124" t="s">
        <v>6421</v>
      </c>
      <c r="AV2349" s="8"/>
      <c r="AX2349" s="129"/>
      <c r="AY2349" s="139"/>
      <c r="AZ2349" s="139"/>
    </row>
    <row r="2350" spans="3:52" ht="50" customHeight="1">
      <c r="C2350" s="52" t="s">
        <v>6320</v>
      </c>
      <c r="D2350" s="130" t="s">
        <v>5377</v>
      </c>
      <c r="E2350" s="107" t="s">
        <v>6380</v>
      </c>
      <c r="F2350" s="73" t="s">
        <v>5378</v>
      </c>
      <c r="G2350" s="125">
        <v>11.362</v>
      </c>
      <c r="H2350" s="122">
        <v>8.7609999999999992</v>
      </c>
      <c r="I2350" s="123">
        <f t="shared" si="1108"/>
        <v>2.6010000000000009</v>
      </c>
      <c r="J2350" s="124">
        <f t="shared" si="1109"/>
        <v>29.688391736103199</v>
      </c>
      <c r="K2350" s="125" t="s">
        <v>11839</v>
      </c>
      <c r="L2350" s="122" t="s">
        <v>11840</v>
      </c>
      <c r="M2350" s="123" t="s">
        <v>11839</v>
      </c>
      <c r="N2350" s="124" t="s">
        <v>11840</v>
      </c>
      <c r="O2350" s="125" t="s">
        <v>11840</v>
      </c>
      <c r="P2350" s="122" t="s">
        <v>11840</v>
      </c>
      <c r="Q2350" s="123" t="s">
        <v>11837</v>
      </c>
      <c r="R2350" s="124" t="s">
        <v>11908</v>
      </c>
      <c r="S2350" s="125">
        <v>11.362</v>
      </c>
      <c r="T2350" s="122">
        <v>8.7609999999999992</v>
      </c>
      <c r="U2350" s="123">
        <f t="shared" si="1114"/>
        <v>2.6010000000000009</v>
      </c>
      <c r="V2350" s="124">
        <f t="shared" si="1115"/>
        <v>29.688391736103199</v>
      </c>
      <c r="W2350" s="121" t="s">
        <v>11249</v>
      </c>
      <c r="X2350" s="122">
        <v>11</v>
      </c>
      <c r="Y2350" s="122">
        <v>9</v>
      </c>
      <c r="Z2350" s="123">
        <f t="shared" si="1116"/>
        <v>2</v>
      </c>
      <c r="AA2350" s="124">
        <f t="shared" si="1096"/>
        <v>22.222222222222221</v>
      </c>
      <c r="AB2350" s="28" t="s">
        <v>11839</v>
      </c>
      <c r="AC2350" s="122" t="s">
        <v>11839</v>
      </c>
      <c r="AD2350" s="122" t="s">
        <v>11839</v>
      </c>
      <c r="AE2350" s="123" t="s">
        <v>11839</v>
      </c>
      <c r="AF2350" s="29" t="s">
        <v>11839</v>
      </c>
      <c r="AG2350" s="28" t="s">
        <v>11839</v>
      </c>
      <c r="AH2350" s="122" t="s">
        <v>11839</v>
      </c>
      <c r="AI2350" s="122" t="s">
        <v>11839</v>
      </c>
      <c r="AJ2350" s="123" t="s">
        <v>11839</v>
      </c>
      <c r="AK2350" s="124" t="s">
        <v>11839</v>
      </c>
      <c r="AL2350" s="28" t="s">
        <v>11839</v>
      </c>
      <c r="AM2350" s="122" t="s">
        <v>11839</v>
      </c>
      <c r="AN2350" s="122" t="s">
        <v>11839</v>
      </c>
      <c r="AO2350" s="123" t="s">
        <v>11839</v>
      </c>
      <c r="AP2350" s="29" t="s">
        <v>11839</v>
      </c>
      <c r="AQ2350" s="28" t="s">
        <v>11839</v>
      </c>
      <c r="AR2350" s="122" t="s">
        <v>11839</v>
      </c>
      <c r="AS2350" s="122" t="s">
        <v>11839</v>
      </c>
      <c r="AT2350" s="123" t="s">
        <v>11839</v>
      </c>
      <c r="AU2350" s="124" t="s">
        <v>11840</v>
      </c>
      <c r="AV2350" s="104"/>
      <c r="AX2350" s="129"/>
      <c r="AY2350" s="139"/>
      <c r="AZ2350" s="139"/>
    </row>
    <row r="2351" spans="3:52" ht="50" customHeight="1">
      <c r="C2351" s="52" t="s">
        <v>6320</v>
      </c>
      <c r="D2351" s="130" t="s">
        <v>5381</v>
      </c>
      <c r="E2351" s="107" t="s">
        <v>6380</v>
      </c>
      <c r="F2351" s="73" t="s">
        <v>5382</v>
      </c>
      <c r="G2351" s="125">
        <v>110.107</v>
      </c>
      <c r="H2351" s="122">
        <v>72.962000000000003</v>
      </c>
      <c r="I2351" s="123">
        <f t="shared" si="1108"/>
        <v>37.144999999999996</v>
      </c>
      <c r="J2351" s="124">
        <f t="shared" si="1109"/>
        <v>50.910062772402064</v>
      </c>
      <c r="K2351" s="125">
        <v>31.344999999999999</v>
      </c>
      <c r="L2351" s="122">
        <v>24.245999999999999</v>
      </c>
      <c r="M2351" s="123">
        <f t="shared" si="1110"/>
        <v>7.0990000000000002</v>
      </c>
      <c r="N2351" s="124">
        <f t="shared" si="1111"/>
        <v>29.279056339189975</v>
      </c>
      <c r="O2351" s="125" t="s">
        <v>11840</v>
      </c>
      <c r="P2351" s="122" t="s">
        <v>11840</v>
      </c>
      <c r="Q2351" s="123" t="s">
        <v>11839</v>
      </c>
      <c r="R2351" s="124" t="s">
        <v>11840</v>
      </c>
      <c r="S2351" s="125">
        <v>78.762</v>
      </c>
      <c r="T2351" s="122">
        <v>48.716000000000001</v>
      </c>
      <c r="U2351" s="123">
        <f t="shared" si="1114"/>
        <v>30.045999999999999</v>
      </c>
      <c r="V2351" s="124">
        <f t="shared" si="1115"/>
        <v>61.675835454470807</v>
      </c>
      <c r="W2351" s="121" t="s">
        <v>7459</v>
      </c>
      <c r="X2351" s="122">
        <v>79</v>
      </c>
      <c r="Y2351" s="122">
        <v>49</v>
      </c>
      <c r="Z2351" s="123">
        <f t="shared" si="1116"/>
        <v>30</v>
      </c>
      <c r="AA2351" s="124">
        <f t="shared" si="1096"/>
        <v>61.224489795918366</v>
      </c>
      <c r="AB2351" s="28" t="s">
        <v>6421</v>
      </c>
      <c r="AC2351" s="122" t="s">
        <v>6421</v>
      </c>
      <c r="AD2351" s="122" t="s">
        <v>6421</v>
      </c>
      <c r="AE2351" s="123" t="s">
        <v>6421</v>
      </c>
      <c r="AF2351" s="29" t="s">
        <v>6421</v>
      </c>
      <c r="AG2351" s="28" t="s">
        <v>6421</v>
      </c>
      <c r="AH2351" s="122" t="s">
        <v>6421</v>
      </c>
      <c r="AI2351" s="122" t="s">
        <v>6421</v>
      </c>
      <c r="AJ2351" s="123" t="s">
        <v>6421</v>
      </c>
      <c r="AK2351" s="29" t="s">
        <v>6421</v>
      </c>
      <c r="AL2351" s="28" t="s">
        <v>6421</v>
      </c>
      <c r="AM2351" s="122" t="s">
        <v>6421</v>
      </c>
      <c r="AN2351" s="122" t="s">
        <v>6421</v>
      </c>
      <c r="AO2351" s="123" t="s">
        <v>6421</v>
      </c>
      <c r="AP2351" s="29" t="s">
        <v>6421</v>
      </c>
      <c r="AQ2351" s="28" t="s">
        <v>6421</v>
      </c>
      <c r="AR2351" s="122" t="s">
        <v>6421</v>
      </c>
      <c r="AS2351" s="122" t="s">
        <v>6421</v>
      </c>
      <c r="AT2351" s="123" t="s">
        <v>6421</v>
      </c>
      <c r="AU2351" s="29" t="s">
        <v>6421</v>
      </c>
      <c r="AV2351" s="104"/>
      <c r="AX2351" s="129"/>
      <c r="AY2351" s="139"/>
      <c r="AZ2351" s="139"/>
    </row>
    <row r="2352" spans="3:52" ht="50" customHeight="1">
      <c r="C2352" s="52" t="s">
        <v>6320</v>
      </c>
      <c r="D2352" s="130" t="s">
        <v>5387</v>
      </c>
      <c r="E2352" s="107" t="s">
        <v>6380</v>
      </c>
      <c r="F2352" s="73" t="s">
        <v>5388</v>
      </c>
      <c r="G2352" s="125">
        <v>68.561000000000007</v>
      </c>
      <c r="H2352" s="122">
        <v>60.304000000000002</v>
      </c>
      <c r="I2352" s="123">
        <f t="shared" si="1108"/>
        <v>8.257000000000005</v>
      </c>
      <c r="J2352" s="124">
        <f t="shared" si="1109"/>
        <v>13.692292385248084</v>
      </c>
      <c r="K2352" s="125">
        <v>44.392000000000003</v>
      </c>
      <c r="L2352" s="122">
        <v>42.142000000000003</v>
      </c>
      <c r="M2352" s="123">
        <f t="shared" si="1110"/>
        <v>2.25</v>
      </c>
      <c r="N2352" s="124">
        <f t="shared" si="1111"/>
        <v>5.3390916425418817</v>
      </c>
      <c r="O2352" s="125" t="s">
        <v>11840</v>
      </c>
      <c r="P2352" s="122" t="s">
        <v>11840</v>
      </c>
      <c r="Q2352" s="123" t="s">
        <v>11839</v>
      </c>
      <c r="R2352" s="124" t="s">
        <v>11840</v>
      </c>
      <c r="S2352" s="125">
        <v>24.169</v>
      </c>
      <c r="T2352" s="122">
        <v>18.161999999999999</v>
      </c>
      <c r="U2352" s="123">
        <f t="shared" si="1114"/>
        <v>6.0070000000000014</v>
      </c>
      <c r="V2352" s="124">
        <f t="shared" si="1115"/>
        <v>33.074551260874365</v>
      </c>
      <c r="W2352" s="121" t="s">
        <v>7459</v>
      </c>
      <c r="X2352" s="122">
        <v>24.169</v>
      </c>
      <c r="Y2352" s="122">
        <v>18.161999999999999</v>
      </c>
      <c r="Z2352" s="123">
        <f t="shared" si="1116"/>
        <v>6.0070000000000014</v>
      </c>
      <c r="AA2352" s="124">
        <f t="shared" si="1096"/>
        <v>33.074551260874365</v>
      </c>
      <c r="AB2352" s="28" t="s">
        <v>6421</v>
      </c>
      <c r="AC2352" s="122" t="s">
        <v>6421</v>
      </c>
      <c r="AD2352" s="122" t="s">
        <v>6421</v>
      </c>
      <c r="AE2352" s="123" t="s">
        <v>6421</v>
      </c>
      <c r="AF2352" s="29" t="s">
        <v>6421</v>
      </c>
      <c r="AG2352" s="28" t="s">
        <v>6421</v>
      </c>
      <c r="AH2352" s="122" t="s">
        <v>6421</v>
      </c>
      <c r="AI2352" s="122" t="s">
        <v>6421</v>
      </c>
      <c r="AJ2352" s="123" t="s">
        <v>6421</v>
      </c>
      <c r="AK2352" s="29" t="s">
        <v>6421</v>
      </c>
      <c r="AL2352" s="28" t="s">
        <v>6421</v>
      </c>
      <c r="AM2352" s="122" t="s">
        <v>6421</v>
      </c>
      <c r="AN2352" s="122" t="s">
        <v>6421</v>
      </c>
      <c r="AO2352" s="123" t="s">
        <v>6421</v>
      </c>
      <c r="AP2352" s="29" t="s">
        <v>6421</v>
      </c>
      <c r="AQ2352" s="28" t="s">
        <v>6421</v>
      </c>
      <c r="AR2352" s="122" t="s">
        <v>6421</v>
      </c>
      <c r="AS2352" s="122" t="s">
        <v>6421</v>
      </c>
      <c r="AT2352" s="123" t="s">
        <v>6421</v>
      </c>
      <c r="AU2352" s="29" t="s">
        <v>6421</v>
      </c>
      <c r="AV2352" s="104"/>
      <c r="AX2352" s="129"/>
      <c r="AY2352" s="139"/>
      <c r="AZ2352" s="139"/>
    </row>
    <row r="2353" spans="3:52" ht="50" customHeight="1">
      <c r="C2353" s="52" t="s">
        <v>6320</v>
      </c>
      <c r="D2353" s="130" t="s">
        <v>5389</v>
      </c>
      <c r="E2353" s="107" t="s">
        <v>6380</v>
      </c>
      <c r="F2353" s="73" t="s">
        <v>5390</v>
      </c>
      <c r="G2353" s="125">
        <v>874.73699999999997</v>
      </c>
      <c r="H2353" s="122">
        <v>840.93</v>
      </c>
      <c r="I2353" s="123">
        <f t="shared" si="1108"/>
        <v>33.807000000000016</v>
      </c>
      <c r="J2353" s="124">
        <f t="shared" si="1109"/>
        <v>4.0201919303628149</v>
      </c>
      <c r="K2353" s="125">
        <v>97.036000000000001</v>
      </c>
      <c r="L2353" s="122">
        <v>98.878</v>
      </c>
      <c r="M2353" s="123">
        <f t="shared" si="1110"/>
        <v>-1.8419999999999987</v>
      </c>
      <c r="N2353" s="124">
        <f t="shared" si="1111"/>
        <v>-1.8629017577216356</v>
      </c>
      <c r="O2353" s="125" t="s">
        <v>11840</v>
      </c>
      <c r="P2353" s="122" t="s">
        <v>11840</v>
      </c>
      <c r="Q2353" s="123" t="s">
        <v>11839</v>
      </c>
      <c r="R2353" s="124" t="s">
        <v>11840</v>
      </c>
      <c r="S2353" s="125">
        <v>777.70100000000002</v>
      </c>
      <c r="T2353" s="122">
        <v>742.05200000000002</v>
      </c>
      <c r="U2353" s="123">
        <f t="shared" si="1114"/>
        <v>35.649000000000001</v>
      </c>
      <c r="V2353" s="124">
        <f t="shared" si="1115"/>
        <v>4.8041107631271123</v>
      </c>
      <c r="W2353" s="121" t="s">
        <v>6897</v>
      </c>
      <c r="X2353" s="122">
        <v>717</v>
      </c>
      <c r="Y2353" s="122">
        <v>680</v>
      </c>
      <c r="Z2353" s="123">
        <f t="shared" si="1116"/>
        <v>37</v>
      </c>
      <c r="AA2353" s="124">
        <f t="shared" si="1096"/>
        <v>5.4411764705882355</v>
      </c>
      <c r="AB2353" s="28" t="s">
        <v>11250</v>
      </c>
      <c r="AC2353" s="122">
        <v>61</v>
      </c>
      <c r="AD2353" s="122">
        <v>62</v>
      </c>
      <c r="AE2353" s="123">
        <f t="shared" si="1097"/>
        <v>-1</v>
      </c>
      <c r="AF2353" s="29">
        <f t="shared" si="1098"/>
        <v>-1.6129032258064515</v>
      </c>
      <c r="AG2353" s="122" t="s">
        <v>6421</v>
      </c>
      <c r="AH2353" s="122" t="s">
        <v>6421</v>
      </c>
      <c r="AI2353" s="122" t="s">
        <v>6421</v>
      </c>
      <c r="AJ2353" s="122" t="s">
        <v>6421</v>
      </c>
      <c r="AK2353" s="122" t="s">
        <v>6421</v>
      </c>
      <c r="AL2353" s="28" t="s">
        <v>6421</v>
      </c>
      <c r="AM2353" s="122" t="s">
        <v>6421</v>
      </c>
      <c r="AN2353" s="122" t="s">
        <v>6421</v>
      </c>
      <c r="AO2353" s="123" t="s">
        <v>6421</v>
      </c>
      <c r="AP2353" s="29" t="s">
        <v>6421</v>
      </c>
      <c r="AQ2353" s="28" t="s">
        <v>6421</v>
      </c>
      <c r="AR2353" s="122" t="s">
        <v>6421</v>
      </c>
      <c r="AS2353" s="122" t="s">
        <v>6421</v>
      </c>
      <c r="AT2353" s="123" t="s">
        <v>6421</v>
      </c>
      <c r="AU2353" s="124" t="s">
        <v>6421</v>
      </c>
      <c r="AV2353" s="104"/>
      <c r="AX2353" s="129"/>
      <c r="AY2353" s="139"/>
      <c r="AZ2353" s="139"/>
    </row>
    <row r="2354" spans="3:52" ht="50" customHeight="1">
      <c r="C2354" s="52" t="s">
        <v>6320</v>
      </c>
      <c r="D2354" s="130" t="s">
        <v>5391</v>
      </c>
      <c r="E2354" s="107" t="s">
        <v>6380</v>
      </c>
      <c r="F2354" s="73" t="s">
        <v>5392</v>
      </c>
      <c r="G2354" s="125">
        <v>298.76600000000002</v>
      </c>
      <c r="H2354" s="122">
        <v>298.23399999999998</v>
      </c>
      <c r="I2354" s="123">
        <f t="shared" si="1108"/>
        <v>0.53200000000003911</v>
      </c>
      <c r="J2354" s="124">
        <f t="shared" si="1109"/>
        <v>0.17838341704837113</v>
      </c>
      <c r="K2354" s="125">
        <v>28.332999999999998</v>
      </c>
      <c r="L2354" s="122">
        <v>27.672999999999998</v>
      </c>
      <c r="M2354" s="123">
        <f t="shared" si="1110"/>
        <v>0.66000000000000014</v>
      </c>
      <c r="N2354" s="124">
        <f t="shared" si="1111"/>
        <v>2.3849962056878553</v>
      </c>
      <c r="O2354" s="125" t="s">
        <v>11840</v>
      </c>
      <c r="P2354" s="122" t="s">
        <v>11840</v>
      </c>
      <c r="Q2354" s="123" t="s">
        <v>11839</v>
      </c>
      <c r="R2354" s="124" t="s">
        <v>11840</v>
      </c>
      <c r="S2354" s="125">
        <v>270.43299999999999</v>
      </c>
      <c r="T2354" s="122">
        <v>270.56099999999998</v>
      </c>
      <c r="U2354" s="123">
        <f t="shared" si="1114"/>
        <v>-0.1279999999999859</v>
      </c>
      <c r="V2354" s="124">
        <f t="shared" si="1115"/>
        <v>-4.730910959080796E-2</v>
      </c>
      <c r="W2354" s="121" t="s">
        <v>7996</v>
      </c>
      <c r="X2354" s="122">
        <v>249</v>
      </c>
      <c r="Y2354" s="122">
        <v>249</v>
      </c>
      <c r="Z2354" s="123">
        <f t="shared" si="1116"/>
        <v>0</v>
      </c>
      <c r="AA2354" s="124">
        <f t="shared" si="1096"/>
        <v>0</v>
      </c>
      <c r="AB2354" s="28" t="s">
        <v>8258</v>
      </c>
      <c r="AC2354" s="122">
        <v>21</v>
      </c>
      <c r="AD2354" s="122">
        <v>21</v>
      </c>
      <c r="AE2354" s="123">
        <f t="shared" si="1097"/>
        <v>0</v>
      </c>
      <c r="AF2354" s="29">
        <f t="shared" si="1098"/>
        <v>0</v>
      </c>
      <c r="AG2354" s="122" t="s">
        <v>6421</v>
      </c>
      <c r="AH2354" s="122" t="s">
        <v>6421</v>
      </c>
      <c r="AI2354" s="122" t="s">
        <v>6421</v>
      </c>
      <c r="AJ2354" s="122" t="s">
        <v>6421</v>
      </c>
      <c r="AK2354" s="122" t="s">
        <v>6421</v>
      </c>
      <c r="AL2354" s="28" t="s">
        <v>6421</v>
      </c>
      <c r="AM2354" s="122" t="s">
        <v>6421</v>
      </c>
      <c r="AN2354" s="122" t="s">
        <v>6421</v>
      </c>
      <c r="AO2354" s="123" t="s">
        <v>6421</v>
      </c>
      <c r="AP2354" s="29" t="s">
        <v>6421</v>
      </c>
      <c r="AQ2354" s="28" t="s">
        <v>6421</v>
      </c>
      <c r="AR2354" s="122" t="s">
        <v>6421</v>
      </c>
      <c r="AS2354" s="122" t="s">
        <v>6421</v>
      </c>
      <c r="AT2354" s="123" t="s">
        <v>6421</v>
      </c>
      <c r="AU2354" s="124" t="s">
        <v>6421</v>
      </c>
      <c r="AV2354" s="104"/>
      <c r="AX2354" s="129"/>
      <c r="AY2354" s="139"/>
      <c r="AZ2354" s="139"/>
    </row>
    <row r="2355" spans="3:52" ht="50" customHeight="1">
      <c r="C2355" s="52" t="s">
        <v>6320</v>
      </c>
      <c r="D2355" s="130" t="s">
        <v>5393</v>
      </c>
      <c r="E2355" s="107" t="s">
        <v>6380</v>
      </c>
      <c r="F2355" s="73" t="s">
        <v>5394</v>
      </c>
      <c r="G2355" s="125">
        <v>102.28700000000001</v>
      </c>
      <c r="H2355" s="122">
        <v>102.246</v>
      </c>
      <c r="I2355" s="123">
        <f t="shared" si="1108"/>
        <v>4.1000000000011028E-2</v>
      </c>
      <c r="J2355" s="124">
        <f t="shared" si="1109"/>
        <v>4.0099368190453448E-2</v>
      </c>
      <c r="K2355" s="125" t="s">
        <v>11839</v>
      </c>
      <c r="L2355" s="122" t="s">
        <v>11840</v>
      </c>
      <c r="M2355" s="123" t="s">
        <v>11839</v>
      </c>
      <c r="N2355" s="124" t="s">
        <v>11840</v>
      </c>
      <c r="O2355" s="125" t="s">
        <v>11840</v>
      </c>
      <c r="P2355" s="122" t="s">
        <v>11840</v>
      </c>
      <c r="Q2355" s="123" t="s">
        <v>11837</v>
      </c>
      <c r="R2355" s="124" t="s">
        <v>11908</v>
      </c>
      <c r="S2355" s="125">
        <v>102.28700000000001</v>
      </c>
      <c r="T2355" s="122">
        <v>102.246</v>
      </c>
      <c r="U2355" s="123">
        <f t="shared" si="1114"/>
        <v>4.1000000000011028E-2</v>
      </c>
      <c r="V2355" s="124">
        <f t="shared" si="1115"/>
        <v>4.0099368190453448E-2</v>
      </c>
      <c r="W2355" s="121" t="s">
        <v>7681</v>
      </c>
      <c r="X2355" s="122">
        <v>102</v>
      </c>
      <c r="Y2355" s="122">
        <v>102</v>
      </c>
      <c r="Z2355" s="123">
        <f t="shared" si="1116"/>
        <v>0</v>
      </c>
      <c r="AA2355" s="124">
        <f t="shared" si="1096"/>
        <v>0</v>
      </c>
      <c r="AB2355" s="28" t="s">
        <v>11839</v>
      </c>
      <c r="AC2355" s="122" t="s">
        <v>11839</v>
      </c>
      <c r="AD2355" s="122" t="s">
        <v>11839</v>
      </c>
      <c r="AE2355" s="123" t="s">
        <v>11839</v>
      </c>
      <c r="AF2355" s="29" t="s">
        <v>11839</v>
      </c>
      <c r="AG2355" s="28" t="s">
        <v>11839</v>
      </c>
      <c r="AH2355" s="122" t="s">
        <v>11839</v>
      </c>
      <c r="AI2355" s="122" t="s">
        <v>11839</v>
      </c>
      <c r="AJ2355" s="123" t="s">
        <v>11839</v>
      </c>
      <c r="AK2355" s="124" t="s">
        <v>11839</v>
      </c>
      <c r="AL2355" s="28" t="s">
        <v>11839</v>
      </c>
      <c r="AM2355" s="122" t="s">
        <v>11839</v>
      </c>
      <c r="AN2355" s="122" t="s">
        <v>11839</v>
      </c>
      <c r="AO2355" s="123" t="s">
        <v>11839</v>
      </c>
      <c r="AP2355" s="29" t="s">
        <v>11839</v>
      </c>
      <c r="AQ2355" s="28" t="s">
        <v>11839</v>
      </c>
      <c r="AR2355" s="122" t="s">
        <v>11839</v>
      </c>
      <c r="AS2355" s="122" t="s">
        <v>11839</v>
      </c>
      <c r="AT2355" s="123" t="s">
        <v>11839</v>
      </c>
      <c r="AU2355" s="124" t="s">
        <v>11840</v>
      </c>
      <c r="AV2355" s="104"/>
      <c r="AX2355" s="129"/>
      <c r="AY2355" s="139"/>
      <c r="AZ2355" s="139"/>
    </row>
    <row r="2356" spans="3:52" ht="50" customHeight="1">
      <c r="C2356" s="52" t="s">
        <v>6320</v>
      </c>
      <c r="D2356" s="130" t="s">
        <v>5397</v>
      </c>
      <c r="E2356" s="107" t="s">
        <v>6380</v>
      </c>
      <c r="F2356" s="73" t="s">
        <v>5398</v>
      </c>
      <c r="G2356" s="125">
        <v>8214.56</v>
      </c>
      <c r="H2356" s="122">
        <v>7465.44</v>
      </c>
      <c r="I2356" s="123">
        <f t="shared" si="1108"/>
        <v>749.11999999999989</v>
      </c>
      <c r="J2356" s="124">
        <f t="shared" si="1109"/>
        <v>10.034505668788443</v>
      </c>
      <c r="K2356" s="125">
        <v>8214.56</v>
      </c>
      <c r="L2356" s="122">
        <v>7465.44</v>
      </c>
      <c r="M2356" s="123">
        <f t="shared" si="1110"/>
        <v>749.11999999999989</v>
      </c>
      <c r="N2356" s="124">
        <f t="shared" si="1111"/>
        <v>10.034505668788443</v>
      </c>
      <c r="O2356" s="125" t="s">
        <v>11840</v>
      </c>
      <c r="P2356" s="122" t="s">
        <v>11840</v>
      </c>
      <c r="Q2356" s="123" t="s">
        <v>11839</v>
      </c>
      <c r="R2356" s="124" t="s">
        <v>11840</v>
      </c>
      <c r="S2356" s="125" t="s">
        <v>6421</v>
      </c>
      <c r="T2356" s="122" t="s">
        <v>6421</v>
      </c>
      <c r="U2356" s="123" t="s">
        <v>6421</v>
      </c>
      <c r="V2356" s="124" t="s">
        <v>6421</v>
      </c>
      <c r="W2356" s="121" t="s">
        <v>6421</v>
      </c>
      <c r="X2356" s="122" t="s">
        <v>6421</v>
      </c>
      <c r="Y2356" s="122" t="s">
        <v>6421</v>
      </c>
      <c r="Z2356" s="123" t="s">
        <v>6421</v>
      </c>
      <c r="AA2356" s="124" t="s">
        <v>6421</v>
      </c>
      <c r="AB2356" s="28" t="s">
        <v>6421</v>
      </c>
      <c r="AC2356" s="122" t="s">
        <v>6421</v>
      </c>
      <c r="AD2356" s="122" t="s">
        <v>6421</v>
      </c>
      <c r="AE2356" s="123" t="s">
        <v>6421</v>
      </c>
      <c r="AF2356" s="29" t="s">
        <v>6421</v>
      </c>
      <c r="AG2356" s="28" t="s">
        <v>6421</v>
      </c>
      <c r="AH2356" s="122" t="s">
        <v>6421</v>
      </c>
      <c r="AI2356" s="122" t="s">
        <v>6421</v>
      </c>
      <c r="AJ2356" s="123" t="s">
        <v>6421</v>
      </c>
      <c r="AK2356" s="29" t="s">
        <v>6421</v>
      </c>
      <c r="AL2356" s="28" t="s">
        <v>6421</v>
      </c>
      <c r="AM2356" s="122" t="s">
        <v>6421</v>
      </c>
      <c r="AN2356" s="122" t="s">
        <v>6421</v>
      </c>
      <c r="AO2356" s="123" t="s">
        <v>6421</v>
      </c>
      <c r="AP2356" s="29" t="s">
        <v>6421</v>
      </c>
      <c r="AQ2356" s="28" t="s">
        <v>6421</v>
      </c>
      <c r="AR2356" s="122" t="s">
        <v>6421</v>
      </c>
      <c r="AS2356" s="122" t="s">
        <v>6421</v>
      </c>
      <c r="AT2356" s="123" t="s">
        <v>6421</v>
      </c>
      <c r="AU2356" s="29" t="s">
        <v>6421</v>
      </c>
      <c r="AV2356" s="104"/>
      <c r="AX2356" s="129"/>
      <c r="AY2356" s="139"/>
      <c r="AZ2356" s="139"/>
    </row>
    <row r="2357" spans="3:52" ht="50" customHeight="1">
      <c r="C2357" s="52" t="s">
        <v>6320</v>
      </c>
      <c r="D2357" s="130" t="s">
        <v>5399</v>
      </c>
      <c r="E2357" s="107" t="s">
        <v>6380</v>
      </c>
      <c r="F2357" s="73" t="s">
        <v>5400</v>
      </c>
      <c r="G2357" s="125">
        <v>381.66800000000001</v>
      </c>
      <c r="H2357" s="122">
        <v>381.66800000000001</v>
      </c>
      <c r="I2357" s="123">
        <f t="shared" si="1108"/>
        <v>0</v>
      </c>
      <c r="J2357" s="124">
        <f t="shared" si="1109"/>
        <v>0</v>
      </c>
      <c r="K2357" s="125">
        <v>11.185</v>
      </c>
      <c r="L2357" s="122">
        <v>11.185</v>
      </c>
      <c r="M2357" s="123">
        <f t="shared" si="1110"/>
        <v>0</v>
      </c>
      <c r="N2357" s="124">
        <f t="shared" si="1111"/>
        <v>0</v>
      </c>
      <c r="O2357" s="125" t="s">
        <v>11840</v>
      </c>
      <c r="P2357" s="122" t="s">
        <v>11840</v>
      </c>
      <c r="Q2357" s="123" t="s">
        <v>11839</v>
      </c>
      <c r="R2357" s="124" t="s">
        <v>11840</v>
      </c>
      <c r="S2357" s="125">
        <v>370.483</v>
      </c>
      <c r="T2357" s="122">
        <v>370.483</v>
      </c>
      <c r="U2357" s="123">
        <f t="shared" si="1114"/>
        <v>0</v>
      </c>
      <c r="V2357" s="124">
        <f t="shared" si="1115"/>
        <v>0</v>
      </c>
      <c r="W2357" s="121" t="s">
        <v>7459</v>
      </c>
      <c r="X2357" s="122">
        <v>370</v>
      </c>
      <c r="Y2357" s="122">
        <v>370</v>
      </c>
      <c r="Z2357" s="123">
        <f t="shared" si="1116"/>
        <v>0</v>
      </c>
      <c r="AA2357" s="124">
        <f t="shared" si="1096"/>
        <v>0</v>
      </c>
      <c r="AB2357" s="28" t="s">
        <v>6421</v>
      </c>
      <c r="AC2357" s="122" t="s">
        <v>6421</v>
      </c>
      <c r="AD2357" s="122" t="s">
        <v>6421</v>
      </c>
      <c r="AE2357" s="123" t="s">
        <v>6421</v>
      </c>
      <c r="AF2357" s="29" t="s">
        <v>6421</v>
      </c>
      <c r="AG2357" s="28" t="s">
        <v>6421</v>
      </c>
      <c r="AH2357" s="122" t="s">
        <v>6421</v>
      </c>
      <c r="AI2357" s="122" t="s">
        <v>6421</v>
      </c>
      <c r="AJ2357" s="123" t="s">
        <v>6421</v>
      </c>
      <c r="AK2357" s="29" t="s">
        <v>6421</v>
      </c>
      <c r="AL2357" s="28" t="s">
        <v>6421</v>
      </c>
      <c r="AM2357" s="122" t="s">
        <v>6421</v>
      </c>
      <c r="AN2357" s="122" t="s">
        <v>6421</v>
      </c>
      <c r="AO2357" s="123" t="s">
        <v>6421</v>
      </c>
      <c r="AP2357" s="29" t="s">
        <v>6421</v>
      </c>
      <c r="AQ2357" s="28" t="s">
        <v>6421</v>
      </c>
      <c r="AR2357" s="122" t="s">
        <v>6421</v>
      </c>
      <c r="AS2357" s="122" t="s">
        <v>6421</v>
      </c>
      <c r="AT2357" s="123" t="s">
        <v>6421</v>
      </c>
      <c r="AU2357" s="29" t="s">
        <v>6421</v>
      </c>
      <c r="AV2357" s="104"/>
      <c r="AX2357" s="129"/>
      <c r="AY2357" s="139"/>
      <c r="AZ2357" s="139"/>
    </row>
    <row r="2358" spans="3:52" ht="50" customHeight="1">
      <c r="C2358" s="52" t="s">
        <v>6320</v>
      </c>
      <c r="D2358" s="130" t="s">
        <v>5403</v>
      </c>
      <c r="E2358" s="131" t="s">
        <v>6380</v>
      </c>
      <c r="F2358" s="73" t="s">
        <v>5404</v>
      </c>
      <c r="G2358" s="125">
        <v>96.927000000000007</v>
      </c>
      <c r="H2358" s="122">
        <v>55.344000000000001</v>
      </c>
      <c r="I2358" s="123">
        <f t="shared" si="1108"/>
        <v>41.583000000000006</v>
      </c>
      <c r="J2358" s="124">
        <f t="shared" si="1109"/>
        <v>75.135516045099749</v>
      </c>
      <c r="K2358" s="125">
        <v>0.27300000000000002</v>
      </c>
      <c r="L2358" s="122">
        <v>0.27300000000000002</v>
      </c>
      <c r="M2358" s="123">
        <f t="shared" si="1110"/>
        <v>0</v>
      </c>
      <c r="N2358" s="124">
        <f t="shared" si="1111"/>
        <v>0</v>
      </c>
      <c r="O2358" s="125" t="s">
        <v>11840</v>
      </c>
      <c r="P2358" s="122" t="s">
        <v>11840</v>
      </c>
      <c r="Q2358" s="123" t="s">
        <v>11839</v>
      </c>
      <c r="R2358" s="124" t="s">
        <v>11840</v>
      </c>
      <c r="S2358" s="125">
        <v>96.653999999999996</v>
      </c>
      <c r="T2358" s="122">
        <v>55.070999999999998</v>
      </c>
      <c r="U2358" s="123">
        <f t="shared" si="1114"/>
        <v>41.582999999999998</v>
      </c>
      <c r="V2358" s="124">
        <f t="shared" si="1115"/>
        <v>75.507980606852982</v>
      </c>
      <c r="W2358" s="121" t="s">
        <v>6930</v>
      </c>
      <c r="X2358" s="122">
        <v>97</v>
      </c>
      <c r="Y2358" s="122">
        <v>55</v>
      </c>
      <c r="Z2358" s="123">
        <f t="shared" si="1116"/>
        <v>42</v>
      </c>
      <c r="AA2358" s="124">
        <f t="shared" si="1096"/>
        <v>76.363636363636374</v>
      </c>
      <c r="AB2358" s="28" t="s">
        <v>6421</v>
      </c>
      <c r="AC2358" s="122" t="s">
        <v>6421</v>
      </c>
      <c r="AD2358" s="122" t="s">
        <v>6421</v>
      </c>
      <c r="AE2358" s="123" t="s">
        <v>6421</v>
      </c>
      <c r="AF2358" s="29" t="s">
        <v>6421</v>
      </c>
      <c r="AG2358" s="28" t="s">
        <v>6421</v>
      </c>
      <c r="AH2358" s="122" t="s">
        <v>6421</v>
      </c>
      <c r="AI2358" s="122" t="s">
        <v>6421</v>
      </c>
      <c r="AJ2358" s="123" t="s">
        <v>6421</v>
      </c>
      <c r="AK2358" s="29" t="s">
        <v>6421</v>
      </c>
      <c r="AL2358" s="28" t="s">
        <v>6421</v>
      </c>
      <c r="AM2358" s="122" t="s">
        <v>6421</v>
      </c>
      <c r="AN2358" s="122" t="s">
        <v>6421</v>
      </c>
      <c r="AO2358" s="123" t="s">
        <v>6421</v>
      </c>
      <c r="AP2358" s="29" t="s">
        <v>6421</v>
      </c>
      <c r="AQ2358" s="28" t="s">
        <v>6421</v>
      </c>
      <c r="AR2358" s="122" t="s">
        <v>6421</v>
      </c>
      <c r="AS2358" s="122" t="s">
        <v>6421</v>
      </c>
      <c r="AT2358" s="123" t="s">
        <v>6421</v>
      </c>
      <c r="AU2358" s="29" t="s">
        <v>6421</v>
      </c>
      <c r="AV2358" s="104"/>
      <c r="AX2358" s="129"/>
      <c r="AY2358" s="139"/>
      <c r="AZ2358" s="139"/>
    </row>
    <row r="2359" spans="3:52" ht="50" customHeight="1">
      <c r="C2359" s="52" t="s">
        <v>6316</v>
      </c>
      <c r="D2359" s="106" t="s">
        <v>5409</v>
      </c>
      <c r="E2359" s="107" t="s">
        <v>6381</v>
      </c>
      <c r="F2359" s="108" t="s">
        <v>5410</v>
      </c>
      <c r="G2359" s="125">
        <v>49121.542999999998</v>
      </c>
      <c r="H2359" s="122">
        <v>49238.688999999998</v>
      </c>
      <c r="I2359" s="123">
        <f t="shared" si="1108"/>
        <v>-117.14600000000064</v>
      </c>
      <c r="J2359" s="124">
        <f t="shared" si="1109"/>
        <v>-0.2379145391137458</v>
      </c>
      <c r="K2359" s="125">
        <v>12471.603999999999</v>
      </c>
      <c r="L2359" s="122">
        <v>12099.252</v>
      </c>
      <c r="M2359" s="123">
        <f t="shared" si="1110"/>
        <v>372.35199999999895</v>
      </c>
      <c r="N2359" s="124">
        <f t="shared" si="1111"/>
        <v>3.077479500385635</v>
      </c>
      <c r="O2359" s="125">
        <v>9315.6270000000004</v>
      </c>
      <c r="P2359" s="122">
        <v>9830.4750000000004</v>
      </c>
      <c r="Q2359" s="123">
        <f t="shared" si="1112"/>
        <v>-514.84799999999996</v>
      </c>
      <c r="R2359" s="124">
        <f t="shared" si="1113"/>
        <v>-5.2372647303411064</v>
      </c>
      <c r="S2359" s="125">
        <v>27334.312000000002</v>
      </c>
      <c r="T2359" s="122">
        <v>27308.962</v>
      </c>
      <c r="U2359" s="123">
        <f t="shared" si="1114"/>
        <v>25.350000000002183</v>
      </c>
      <c r="V2359" s="124">
        <f t="shared" si="1115"/>
        <v>9.2826669867577469E-2</v>
      </c>
      <c r="W2359" s="121" t="s">
        <v>11251</v>
      </c>
      <c r="X2359" s="122">
        <v>15881</v>
      </c>
      <c r="Y2359" s="122">
        <v>15915</v>
      </c>
      <c r="Z2359" s="123">
        <f t="shared" si="1116"/>
        <v>-34</v>
      </c>
      <c r="AA2359" s="124">
        <f t="shared" si="1096"/>
        <v>-0.21363493559535029</v>
      </c>
      <c r="AB2359" s="28" t="s">
        <v>8777</v>
      </c>
      <c r="AC2359" s="122">
        <v>4149</v>
      </c>
      <c r="AD2359" s="122">
        <v>4188</v>
      </c>
      <c r="AE2359" s="123">
        <f t="shared" si="1097"/>
        <v>-39</v>
      </c>
      <c r="AF2359" s="29">
        <f t="shared" si="1098"/>
        <v>-0.93123209169054444</v>
      </c>
      <c r="AG2359" s="28" t="s">
        <v>11252</v>
      </c>
      <c r="AH2359" s="122">
        <v>2479</v>
      </c>
      <c r="AI2359" s="122">
        <v>2497</v>
      </c>
      <c r="AJ2359" s="123">
        <f t="shared" si="1099"/>
        <v>-18</v>
      </c>
      <c r="AK2359" s="124">
        <f t="shared" si="1100"/>
        <v>-0.72086503804565483</v>
      </c>
      <c r="AL2359" s="28" t="s">
        <v>11253</v>
      </c>
      <c r="AM2359" s="122">
        <v>1077</v>
      </c>
      <c r="AN2359" s="122">
        <v>1089</v>
      </c>
      <c r="AO2359" s="123">
        <f t="shared" si="1103"/>
        <v>-12</v>
      </c>
      <c r="AP2359" s="29">
        <f t="shared" si="1104"/>
        <v>-1.1019283746556474</v>
      </c>
      <c r="AQ2359" s="28" t="s">
        <v>11254</v>
      </c>
      <c r="AR2359" s="122">
        <v>609</v>
      </c>
      <c r="AS2359" s="122">
        <v>306</v>
      </c>
      <c r="AT2359" s="123">
        <f t="shared" si="1105"/>
        <v>303</v>
      </c>
      <c r="AU2359" s="124">
        <f t="shared" si="1106"/>
        <v>99.019607843137265</v>
      </c>
      <c r="AV2359" s="9" t="s">
        <v>12600</v>
      </c>
      <c r="AX2359" s="129"/>
      <c r="AY2359" s="139"/>
      <c r="AZ2359" s="139"/>
    </row>
    <row r="2360" spans="3:52" ht="50" customHeight="1">
      <c r="C2360" s="52" t="s">
        <v>6316</v>
      </c>
      <c r="D2360" s="130" t="s">
        <v>5411</v>
      </c>
      <c r="E2360" s="107" t="s">
        <v>6381</v>
      </c>
      <c r="F2360" s="132" t="s">
        <v>5412</v>
      </c>
      <c r="G2360" s="125">
        <v>22432.695</v>
      </c>
      <c r="H2360" s="122">
        <v>23832.612000000001</v>
      </c>
      <c r="I2360" s="123">
        <f t="shared" si="1108"/>
        <v>-1399.9170000000013</v>
      </c>
      <c r="J2360" s="124">
        <f t="shared" si="1109"/>
        <v>-5.8739554019509113</v>
      </c>
      <c r="K2360" s="125">
        <v>4577.1210000000001</v>
      </c>
      <c r="L2360" s="122">
        <v>5223.9620000000004</v>
      </c>
      <c r="M2360" s="123">
        <f t="shared" si="1110"/>
        <v>-646.84100000000035</v>
      </c>
      <c r="N2360" s="124">
        <f t="shared" si="1111"/>
        <v>-12.382191907215258</v>
      </c>
      <c r="O2360" s="125">
        <v>3508.384</v>
      </c>
      <c r="P2360" s="122">
        <v>4096.183</v>
      </c>
      <c r="Q2360" s="123">
        <f t="shared" si="1112"/>
        <v>-587.79899999999998</v>
      </c>
      <c r="R2360" s="124">
        <f t="shared" si="1113"/>
        <v>-14.349920401505498</v>
      </c>
      <c r="S2360" s="125">
        <v>14347.19</v>
      </c>
      <c r="T2360" s="122">
        <v>14512.467000000001</v>
      </c>
      <c r="U2360" s="123">
        <f t="shared" si="1114"/>
        <v>-165.27700000000004</v>
      </c>
      <c r="V2360" s="124">
        <f t="shared" si="1115"/>
        <v>-1.1388621934506382</v>
      </c>
      <c r="W2360" s="121" t="s">
        <v>6881</v>
      </c>
      <c r="X2360" s="122">
        <v>5360</v>
      </c>
      <c r="Y2360" s="122">
        <v>5360</v>
      </c>
      <c r="Z2360" s="123">
        <f t="shared" si="1116"/>
        <v>0</v>
      </c>
      <c r="AA2360" s="124">
        <f t="shared" si="1096"/>
        <v>0</v>
      </c>
      <c r="AB2360" s="28" t="s">
        <v>7086</v>
      </c>
      <c r="AC2360" s="122">
        <v>2750</v>
      </c>
      <c r="AD2360" s="122">
        <v>2750</v>
      </c>
      <c r="AE2360" s="123">
        <f t="shared" si="1097"/>
        <v>0</v>
      </c>
      <c r="AF2360" s="29">
        <f t="shared" si="1098"/>
        <v>0</v>
      </c>
      <c r="AG2360" s="28" t="s">
        <v>11256</v>
      </c>
      <c r="AH2360" s="122">
        <v>1941</v>
      </c>
      <c r="AI2360" s="122">
        <v>1941</v>
      </c>
      <c r="AJ2360" s="123">
        <f t="shared" si="1099"/>
        <v>0</v>
      </c>
      <c r="AK2360" s="124">
        <f t="shared" si="1100"/>
        <v>0</v>
      </c>
      <c r="AL2360" s="28" t="s">
        <v>9854</v>
      </c>
      <c r="AM2360" s="122">
        <v>853</v>
      </c>
      <c r="AN2360" s="122">
        <v>853</v>
      </c>
      <c r="AO2360" s="123">
        <f t="shared" si="1103"/>
        <v>0</v>
      </c>
      <c r="AP2360" s="29">
        <f t="shared" si="1104"/>
        <v>0</v>
      </c>
      <c r="AQ2360" s="28" t="s">
        <v>6410</v>
      </c>
      <c r="AR2360" s="122">
        <v>776</v>
      </c>
      <c r="AS2360" s="122">
        <v>776</v>
      </c>
      <c r="AT2360" s="123">
        <f t="shared" si="1105"/>
        <v>0</v>
      </c>
      <c r="AU2360" s="124">
        <f t="shared" si="1106"/>
        <v>0</v>
      </c>
      <c r="AV2360" s="9" t="s">
        <v>11255</v>
      </c>
      <c r="AX2360" s="129"/>
      <c r="AY2360" s="139"/>
      <c r="AZ2360" s="139"/>
    </row>
    <row r="2361" spans="3:52" ht="50" customHeight="1">
      <c r="C2361" s="52" t="s">
        <v>6318</v>
      </c>
      <c r="D2361" s="130" t="s">
        <v>5413</v>
      </c>
      <c r="E2361" s="107" t="s">
        <v>6381</v>
      </c>
      <c r="F2361" s="132" t="s">
        <v>5414</v>
      </c>
      <c r="G2361" s="125">
        <v>6360.8549999999996</v>
      </c>
      <c r="H2361" s="122">
        <v>6664.1809999999996</v>
      </c>
      <c r="I2361" s="123">
        <f t="shared" si="1108"/>
        <v>-303.32600000000002</v>
      </c>
      <c r="J2361" s="124">
        <f t="shared" si="1109"/>
        <v>-4.551587059235036</v>
      </c>
      <c r="K2361" s="125">
        <v>665.34</v>
      </c>
      <c r="L2361" s="122">
        <v>625.43899999999996</v>
      </c>
      <c r="M2361" s="123">
        <f t="shared" si="1110"/>
        <v>39.901000000000067</v>
      </c>
      <c r="N2361" s="124">
        <f t="shared" si="1111"/>
        <v>6.379678913531146</v>
      </c>
      <c r="O2361" s="125">
        <v>893.36</v>
      </c>
      <c r="P2361" s="122">
        <v>886.59299999999996</v>
      </c>
      <c r="Q2361" s="123">
        <f t="shared" si="1112"/>
        <v>6.7670000000000528</v>
      </c>
      <c r="R2361" s="124">
        <f t="shared" si="1113"/>
        <v>0.76325890233738058</v>
      </c>
      <c r="S2361" s="125">
        <v>4802.1549999999997</v>
      </c>
      <c r="T2361" s="122">
        <v>5152.1490000000003</v>
      </c>
      <c r="U2361" s="123">
        <f t="shared" si="1114"/>
        <v>-349.9940000000006</v>
      </c>
      <c r="V2361" s="124">
        <f t="shared" si="1115"/>
        <v>-6.7931653374155241</v>
      </c>
      <c r="W2361" s="121" t="s">
        <v>9592</v>
      </c>
      <c r="X2361" s="122">
        <v>1011</v>
      </c>
      <c r="Y2361" s="122">
        <v>1371</v>
      </c>
      <c r="Z2361" s="123">
        <f t="shared" si="1116"/>
        <v>-360</v>
      </c>
      <c r="AA2361" s="124">
        <f t="shared" si="1096"/>
        <v>-26.258205689277897</v>
      </c>
      <c r="AB2361" s="28" t="s">
        <v>8795</v>
      </c>
      <c r="AC2361" s="122">
        <v>860</v>
      </c>
      <c r="AD2361" s="122">
        <v>1003</v>
      </c>
      <c r="AE2361" s="123">
        <f t="shared" si="1097"/>
        <v>-143</v>
      </c>
      <c r="AF2361" s="29">
        <f t="shared" si="1098"/>
        <v>-14.257228315054835</v>
      </c>
      <c r="AG2361" s="28" t="s">
        <v>11257</v>
      </c>
      <c r="AH2361" s="122">
        <v>846</v>
      </c>
      <c r="AI2361" s="122">
        <v>704</v>
      </c>
      <c r="AJ2361" s="123">
        <f t="shared" si="1099"/>
        <v>142</v>
      </c>
      <c r="AK2361" s="124">
        <f t="shared" si="1100"/>
        <v>20.170454545454543</v>
      </c>
      <c r="AL2361" s="28" t="s">
        <v>8777</v>
      </c>
      <c r="AM2361" s="122">
        <v>687</v>
      </c>
      <c r="AN2361" s="122">
        <v>782</v>
      </c>
      <c r="AO2361" s="123">
        <f t="shared" si="1103"/>
        <v>-95</v>
      </c>
      <c r="AP2361" s="29">
        <f t="shared" si="1104"/>
        <v>-12.148337595907927</v>
      </c>
      <c r="AQ2361" s="28" t="s">
        <v>11258</v>
      </c>
      <c r="AR2361" s="122">
        <v>529</v>
      </c>
      <c r="AS2361" s="122">
        <v>525</v>
      </c>
      <c r="AT2361" s="123">
        <f t="shared" si="1105"/>
        <v>4</v>
      </c>
      <c r="AU2361" s="124">
        <f t="shared" si="1106"/>
        <v>0.76190476190476186</v>
      </c>
      <c r="AV2361" s="9" t="s">
        <v>11255</v>
      </c>
      <c r="AX2361" s="129"/>
      <c r="AY2361" s="139"/>
      <c r="AZ2361" s="139"/>
    </row>
    <row r="2362" spans="3:52" ht="50" customHeight="1">
      <c r="C2362" s="52" t="s">
        <v>6317</v>
      </c>
      <c r="D2362" s="130" t="s">
        <v>5415</v>
      </c>
      <c r="E2362" s="107" t="s">
        <v>6381</v>
      </c>
      <c r="F2362" s="132" t="s">
        <v>5416</v>
      </c>
      <c r="G2362" s="125">
        <v>24224.347000000002</v>
      </c>
      <c r="H2362" s="122">
        <v>23504.365000000002</v>
      </c>
      <c r="I2362" s="123">
        <f t="shared" si="1108"/>
        <v>719.98199999999997</v>
      </c>
      <c r="J2362" s="124">
        <f t="shared" si="1109"/>
        <v>3.0631842213137852</v>
      </c>
      <c r="K2362" s="125">
        <v>3781.1750000000002</v>
      </c>
      <c r="L2362" s="122">
        <v>2780.913</v>
      </c>
      <c r="M2362" s="123">
        <f t="shared" si="1110"/>
        <v>1000.2620000000002</v>
      </c>
      <c r="N2362" s="124">
        <f t="shared" si="1111"/>
        <v>35.968834695655715</v>
      </c>
      <c r="O2362" s="125">
        <v>3543.7289999999998</v>
      </c>
      <c r="P2362" s="122">
        <v>3542.7829999999999</v>
      </c>
      <c r="Q2362" s="123">
        <f t="shared" si="1112"/>
        <v>0.94599999999991269</v>
      </c>
      <c r="R2362" s="124">
        <f t="shared" si="1113"/>
        <v>2.670217171076842E-2</v>
      </c>
      <c r="S2362" s="125">
        <v>16899.442999999999</v>
      </c>
      <c r="T2362" s="122">
        <v>17180.669000000002</v>
      </c>
      <c r="U2362" s="123">
        <f t="shared" si="1114"/>
        <v>-281.22600000000239</v>
      </c>
      <c r="V2362" s="124">
        <f t="shared" si="1115"/>
        <v>-1.6368745594249117</v>
      </c>
      <c r="W2362" s="121" t="s">
        <v>11259</v>
      </c>
      <c r="X2362" s="122">
        <v>4247</v>
      </c>
      <c r="Y2362" s="122">
        <v>4274</v>
      </c>
      <c r="Z2362" s="123">
        <f t="shared" si="1116"/>
        <v>-27</v>
      </c>
      <c r="AA2362" s="124">
        <f t="shared" si="1096"/>
        <v>-0.63172671970051475</v>
      </c>
      <c r="AB2362" s="28" t="s">
        <v>11260</v>
      </c>
      <c r="AC2362" s="122">
        <v>3353</v>
      </c>
      <c r="AD2362" s="122">
        <v>4266</v>
      </c>
      <c r="AE2362" s="123">
        <f t="shared" si="1097"/>
        <v>-913</v>
      </c>
      <c r="AF2362" s="29">
        <f t="shared" si="1098"/>
        <v>-21.401781528363806</v>
      </c>
      <c r="AG2362" s="28" t="s">
        <v>11261</v>
      </c>
      <c r="AH2362" s="122">
        <v>3028</v>
      </c>
      <c r="AI2362" s="122">
        <v>2907</v>
      </c>
      <c r="AJ2362" s="123">
        <f t="shared" si="1099"/>
        <v>121</v>
      </c>
      <c r="AK2362" s="124">
        <f t="shared" si="1100"/>
        <v>4.1623667010663921</v>
      </c>
      <c r="AL2362" s="28" t="s">
        <v>11262</v>
      </c>
      <c r="AM2362" s="122">
        <v>1480</v>
      </c>
      <c r="AN2362" s="122">
        <v>1636</v>
      </c>
      <c r="AO2362" s="123">
        <f t="shared" si="1103"/>
        <v>-156</v>
      </c>
      <c r="AP2362" s="29">
        <f t="shared" si="1104"/>
        <v>-9.5354523227383865</v>
      </c>
      <c r="AQ2362" s="28" t="s">
        <v>11263</v>
      </c>
      <c r="AR2362" s="122">
        <v>1412</v>
      </c>
      <c r="AS2362" s="122">
        <v>1411</v>
      </c>
      <c r="AT2362" s="123">
        <f t="shared" si="1105"/>
        <v>1</v>
      </c>
      <c r="AU2362" s="124">
        <f t="shared" si="1106"/>
        <v>7.087172218284904E-2</v>
      </c>
      <c r="AV2362" s="9" t="s">
        <v>11255</v>
      </c>
      <c r="AX2362" s="129"/>
      <c r="AY2362" s="139"/>
      <c r="AZ2362" s="139"/>
    </row>
    <row r="2363" spans="3:52" ht="50" customHeight="1">
      <c r="C2363" s="52" t="s">
        <v>6318</v>
      </c>
      <c r="D2363" s="130" t="s">
        <v>5417</v>
      </c>
      <c r="E2363" s="107" t="s">
        <v>6381</v>
      </c>
      <c r="F2363" s="132" t="s">
        <v>5418</v>
      </c>
      <c r="G2363" s="125">
        <v>8708.2880000000005</v>
      </c>
      <c r="H2363" s="122">
        <v>8864.1759999999995</v>
      </c>
      <c r="I2363" s="123">
        <f t="shared" si="1108"/>
        <v>-155.88799999999901</v>
      </c>
      <c r="J2363" s="124">
        <f t="shared" si="1109"/>
        <v>-1.7586293412946565</v>
      </c>
      <c r="K2363" s="125">
        <v>2435.8710000000001</v>
      </c>
      <c r="L2363" s="122">
        <v>2715.1489999999999</v>
      </c>
      <c r="M2363" s="123">
        <f t="shared" si="1110"/>
        <v>-279.27799999999979</v>
      </c>
      <c r="N2363" s="124">
        <f t="shared" si="1111"/>
        <v>-10.285918010392793</v>
      </c>
      <c r="O2363" s="125">
        <v>1060.8150000000001</v>
      </c>
      <c r="P2363" s="122">
        <v>1060.1679999999999</v>
      </c>
      <c r="Q2363" s="123">
        <f t="shared" si="1112"/>
        <v>0.64700000000016189</v>
      </c>
      <c r="R2363" s="124">
        <f t="shared" si="1113"/>
        <v>6.1028063476747267E-2</v>
      </c>
      <c r="S2363" s="125">
        <v>5211.6019999999999</v>
      </c>
      <c r="T2363" s="122">
        <v>5088.8590000000004</v>
      </c>
      <c r="U2363" s="123">
        <f t="shared" si="1114"/>
        <v>122.74299999999948</v>
      </c>
      <c r="V2363" s="124">
        <f t="shared" si="1115"/>
        <v>2.4119945158629759</v>
      </c>
      <c r="W2363" s="121" t="s">
        <v>6398</v>
      </c>
      <c r="X2363" s="122">
        <v>1725</v>
      </c>
      <c r="Y2363" s="122">
        <v>1725</v>
      </c>
      <c r="Z2363" s="123">
        <f t="shared" si="1116"/>
        <v>0</v>
      </c>
      <c r="AA2363" s="124">
        <f t="shared" si="1096"/>
        <v>0</v>
      </c>
      <c r="AB2363" s="28" t="s">
        <v>6388</v>
      </c>
      <c r="AC2363" s="122">
        <v>1661</v>
      </c>
      <c r="AD2363" s="122">
        <v>2490</v>
      </c>
      <c r="AE2363" s="123">
        <f t="shared" si="1097"/>
        <v>-829</v>
      </c>
      <c r="AF2363" s="29">
        <f t="shared" si="1098"/>
        <v>-33.293172690763051</v>
      </c>
      <c r="AG2363" s="28" t="s">
        <v>11264</v>
      </c>
      <c r="AH2363" s="122">
        <v>1100</v>
      </c>
      <c r="AI2363" s="122">
        <v>0</v>
      </c>
      <c r="AJ2363" s="123">
        <f t="shared" si="1099"/>
        <v>1100</v>
      </c>
      <c r="AK2363" s="124" t="e">
        <f t="shared" si="1100"/>
        <v>#DIV/0!</v>
      </c>
      <c r="AL2363" s="28" t="s">
        <v>6564</v>
      </c>
      <c r="AM2363" s="122">
        <v>448</v>
      </c>
      <c r="AN2363" s="122">
        <v>582</v>
      </c>
      <c r="AO2363" s="123">
        <f t="shared" si="1103"/>
        <v>-134</v>
      </c>
      <c r="AP2363" s="29">
        <f t="shared" si="1104"/>
        <v>-23.024054982817869</v>
      </c>
      <c r="AQ2363" s="28" t="s">
        <v>11265</v>
      </c>
      <c r="AR2363" s="122">
        <v>204</v>
      </c>
      <c r="AS2363" s="122">
        <v>204</v>
      </c>
      <c r="AT2363" s="123">
        <f t="shared" si="1105"/>
        <v>0</v>
      </c>
      <c r="AU2363" s="124">
        <f t="shared" si="1106"/>
        <v>0</v>
      </c>
      <c r="AV2363" s="9" t="s">
        <v>11255</v>
      </c>
      <c r="AX2363" s="129"/>
      <c r="AY2363" s="139"/>
      <c r="AZ2363" s="139"/>
    </row>
    <row r="2364" spans="3:52" ht="50" customHeight="1">
      <c r="C2364" s="52" t="s">
        <v>6318</v>
      </c>
      <c r="D2364" s="130" t="s">
        <v>5419</v>
      </c>
      <c r="E2364" s="107" t="s">
        <v>6381</v>
      </c>
      <c r="F2364" s="132" t="s">
        <v>5420</v>
      </c>
      <c r="G2364" s="125">
        <v>12149.387000000001</v>
      </c>
      <c r="H2364" s="122">
        <v>12614.505999999999</v>
      </c>
      <c r="I2364" s="123">
        <f t="shared" si="1108"/>
        <v>-465.11899999999878</v>
      </c>
      <c r="J2364" s="124">
        <f t="shared" si="1109"/>
        <v>-3.6871757007369039</v>
      </c>
      <c r="K2364" s="125">
        <v>2808.6889999999999</v>
      </c>
      <c r="L2364" s="122">
        <v>2803.5650000000001</v>
      </c>
      <c r="M2364" s="123">
        <f t="shared" si="1110"/>
        <v>5.1239999999997963</v>
      </c>
      <c r="N2364" s="124">
        <f t="shared" si="1111"/>
        <v>0.18276729806513478</v>
      </c>
      <c r="O2364" s="125">
        <v>3206.3380000000002</v>
      </c>
      <c r="P2364" s="122">
        <v>3044.6320000000001</v>
      </c>
      <c r="Q2364" s="123">
        <f t="shared" si="1112"/>
        <v>161.70600000000013</v>
      </c>
      <c r="R2364" s="124">
        <f t="shared" si="1113"/>
        <v>5.311183748971966</v>
      </c>
      <c r="S2364" s="125">
        <v>6134.36</v>
      </c>
      <c r="T2364" s="122">
        <v>6766.3090000000002</v>
      </c>
      <c r="U2364" s="123">
        <f t="shared" si="1114"/>
        <v>-631.94900000000052</v>
      </c>
      <c r="V2364" s="124">
        <f t="shared" si="1115"/>
        <v>-9.3396414500135965</v>
      </c>
      <c r="W2364" s="121" t="s">
        <v>11266</v>
      </c>
      <c r="X2364" s="122">
        <v>3303</v>
      </c>
      <c r="Y2364" s="122">
        <v>3889</v>
      </c>
      <c r="Z2364" s="123">
        <f t="shared" si="1116"/>
        <v>-586</v>
      </c>
      <c r="AA2364" s="124">
        <f t="shared" si="1096"/>
        <v>-15.068140910259705</v>
      </c>
      <c r="AB2364" s="28" t="s">
        <v>11267</v>
      </c>
      <c r="AC2364" s="122">
        <v>1603</v>
      </c>
      <c r="AD2364" s="122">
        <v>1602</v>
      </c>
      <c r="AE2364" s="123">
        <f t="shared" si="1097"/>
        <v>1</v>
      </c>
      <c r="AF2364" s="29">
        <f t="shared" si="1098"/>
        <v>6.2421972534332085E-2</v>
      </c>
      <c r="AG2364" s="28" t="s">
        <v>11268</v>
      </c>
      <c r="AH2364" s="122">
        <v>739</v>
      </c>
      <c r="AI2364" s="122">
        <v>754</v>
      </c>
      <c r="AJ2364" s="123">
        <f t="shared" si="1099"/>
        <v>-15</v>
      </c>
      <c r="AK2364" s="124">
        <f t="shared" si="1100"/>
        <v>-1.989389920424403</v>
      </c>
      <c r="AL2364" s="28" t="s">
        <v>11269</v>
      </c>
      <c r="AM2364" s="122">
        <v>295</v>
      </c>
      <c r="AN2364" s="122">
        <v>304</v>
      </c>
      <c r="AO2364" s="123">
        <f t="shared" si="1103"/>
        <v>-9</v>
      </c>
      <c r="AP2364" s="29">
        <f t="shared" si="1104"/>
        <v>-2.9605263157894735</v>
      </c>
      <c r="AQ2364" s="28" t="s">
        <v>11270</v>
      </c>
      <c r="AR2364" s="122">
        <v>71</v>
      </c>
      <c r="AS2364" s="122">
        <v>86</v>
      </c>
      <c r="AT2364" s="123">
        <f t="shared" si="1105"/>
        <v>-15</v>
      </c>
      <c r="AU2364" s="124">
        <f t="shared" si="1106"/>
        <v>-17.441860465116278</v>
      </c>
      <c r="AV2364" s="9" t="s">
        <v>11255</v>
      </c>
      <c r="AX2364" s="129"/>
      <c r="AY2364" s="139"/>
      <c r="AZ2364" s="139"/>
    </row>
    <row r="2365" spans="3:52" ht="50" customHeight="1">
      <c r="C2365" s="52" t="s">
        <v>6318</v>
      </c>
      <c r="D2365" s="130" t="s">
        <v>5421</v>
      </c>
      <c r="E2365" s="107" t="s">
        <v>6381</v>
      </c>
      <c r="F2365" s="132" t="s">
        <v>5422</v>
      </c>
      <c r="G2365" s="125">
        <v>6492.3829999999998</v>
      </c>
      <c r="H2365" s="122">
        <v>7173.2460000000001</v>
      </c>
      <c r="I2365" s="123">
        <f t="shared" si="1108"/>
        <v>-680.86300000000028</v>
      </c>
      <c r="J2365" s="124">
        <f t="shared" si="1109"/>
        <v>-9.4917001312934239</v>
      </c>
      <c r="K2365" s="125">
        <v>1069.268</v>
      </c>
      <c r="L2365" s="122">
        <v>1435.85</v>
      </c>
      <c r="M2365" s="123">
        <f t="shared" si="1110"/>
        <v>-366.58199999999988</v>
      </c>
      <c r="N2365" s="124">
        <f t="shared" si="1111"/>
        <v>-25.530661280774446</v>
      </c>
      <c r="O2365" s="125">
        <v>749.20500000000004</v>
      </c>
      <c r="P2365" s="122">
        <v>703.505</v>
      </c>
      <c r="Q2365" s="123">
        <f t="shared" si="1112"/>
        <v>45.700000000000045</v>
      </c>
      <c r="R2365" s="124">
        <f t="shared" si="1113"/>
        <v>6.4960448042302543</v>
      </c>
      <c r="S2365" s="125">
        <v>4673.91</v>
      </c>
      <c r="T2365" s="122">
        <v>5033.8909999999996</v>
      </c>
      <c r="U2365" s="123">
        <f t="shared" si="1114"/>
        <v>-359.98099999999977</v>
      </c>
      <c r="V2365" s="124">
        <f t="shared" si="1115"/>
        <v>-7.1511480880297125</v>
      </c>
      <c r="W2365" s="121" t="s">
        <v>8795</v>
      </c>
      <c r="X2365" s="122">
        <v>1170</v>
      </c>
      <c r="Y2365" s="122">
        <v>1566</v>
      </c>
      <c r="Z2365" s="123">
        <f t="shared" si="1116"/>
        <v>-396</v>
      </c>
      <c r="AA2365" s="124">
        <f t="shared" si="1096"/>
        <v>-25.287356321839084</v>
      </c>
      <c r="AB2365" s="28" t="s">
        <v>11271</v>
      </c>
      <c r="AC2365" s="122">
        <v>605</v>
      </c>
      <c r="AD2365" s="122">
        <v>642</v>
      </c>
      <c r="AE2365" s="123">
        <f t="shared" si="1097"/>
        <v>-37</v>
      </c>
      <c r="AF2365" s="29">
        <f t="shared" si="1098"/>
        <v>-5.7632398753894076</v>
      </c>
      <c r="AG2365" s="28" t="s">
        <v>8777</v>
      </c>
      <c r="AH2365" s="122">
        <v>431</v>
      </c>
      <c r="AI2365" s="122">
        <v>547</v>
      </c>
      <c r="AJ2365" s="123">
        <f t="shared" si="1099"/>
        <v>-116</v>
      </c>
      <c r="AK2365" s="124">
        <f t="shared" si="1100"/>
        <v>-21.206581352833638</v>
      </c>
      <c r="AL2365" s="28" t="s">
        <v>9364</v>
      </c>
      <c r="AM2365" s="122">
        <v>284</v>
      </c>
      <c r="AN2365" s="122">
        <v>319</v>
      </c>
      <c r="AO2365" s="123">
        <f t="shared" si="1103"/>
        <v>-35</v>
      </c>
      <c r="AP2365" s="29">
        <f t="shared" si="1104"/>
        <v>-10.9717868338558</v>
      </c>
      <c r="AQ2365" s="28" t="s">
        <v>11272</v>
      </c>
      <c r="AR2365" s="122">
        <v>241</v>
      </c>
      <c r="AS2365" s="122">
        <v>14</v>
      </c>
      <c r="AT2365" s="123">
        <f t="shared" si="1105"/>
        <v>227</v>
      </c>
      <c r="AU2365" s="124">
        <f t="shared" si="1106"/>
        <v>1621.4285714285716</v>
      </c>
      <c r="AV2365" s="9" t="s">
        <v>11255</v>
      </c>
      <c r="AX2365" s="129"/>
      <c r="AY2365" s="139"/>
      <c r="AZ2365" s="139"/>
    </row>
    <row r="2366" spans="3:52" ht="50" customHeight="1">
      <c r="C2366" s="52" t="s">
        <v>6318</v>
      </c>
      <c r="D2366" s="130" t="s">
        <v>5423</v>
      </c>
      <c r="E2366" s="107" t="s">
        <v>6381</v>
      </c>
      <c r="F2366" s="132" t="s">
        <v>5424</v>
      </c>
      <c r="G2366" s="125">
        <v>15067.108</v>
      </c>
      <c r="H2366" s="122">
        <v>15109.563</v>
      </c>
      <c r="I2366" s="123">
        <f t="shared" si="1108"/>
        <v>-42.454999999999927</v>
      </c>
      <c r="J2366" s="124">
        <f t="shared" si="1109"/>
        <v>-0.28098099197177262</v>
      </c>
      <c r="K2366" s="125">
        <v>2246.982</v>
      </c>
      <c r="L2366" s="122">
        <v>2306.1819999999998</v>
      </c>
      <c r="M2366" s="123">
        <f t="shared" si="1110"/>
        <v>-59.199999999999818</v>
      </c>
      <c r="N2366" s="124">
        <f t="shared" si="1111"/>
        <v>-2.5670133580090306</v>
      </c>
      <c r="O2366" s="125">
        <v>4349.335</v>
      </c>
      <c r="P2366" s="122">
        <v>4048.5349999999999</v>
      </c>
      <c r="Q2366" s="123">
        <f t="shared" si="1112"/>
        <v>300.80000000000018</v>
      </c>
      <c r="R2366" s="124">
        <f t="shared" si="1113"/>
        <v>7.4298480808490037</v>
      </c>
      <c r="S2366" s="125">
        <v>8470.7909999999993</v>
      </c>
      <c r="T2366" s="122">
        <v>8754.8459999999995</v>
      </c>
      <c r="U2366" s="123">
        <f t="shared" si="1114"/>
        <v>-284.05500000000029</v>
      </c>
      <c r="V2366" s="124">
        <f t="shared" si="1115"/>
        <v>-3.2445459349027992</v>
      </c>
      <c r="W2366" s="121" t="s">
        <v>8795</v>
      </c>
      <c r="X2366" s="122">
        <v>2883</v>
      </c>
      <c r="Y2366" s="122">
        <v>3081</v>
      </c>
      <c r="Z2366" s="123">
        <f t="shared" si="1116"/>
        <v>-198</v>
      </c>
      <c r="AA2366" s="124">
        <f t="shared" si="1096"/>
        <v>-6.4264849074975663</v>
      </c>
      <c r="AB2366" s="28" t="s">
        <v>11273</v>
      </c>
      <c r="AC2366" s="122">
        <v>1998</v>
      </c>
      <c r="AD2366" s="122">
        <v>2227</v>
      </c>
      <c r="AE2366" s="123">
        <f t="shared" si="1097"/>
        <v>-229</v>
      </c>
      <c r="AF2366" s="29">
        <f t="shared" si="1098"/>
        <v>-10.282891782667265</v>
      </c>
      <c r="AG2366" s="28" t="s">
        <v>11274</v>
      </c>
      <c r="AH2366" s="122">
        <v>1584</v>
      </c>
      <c r="AI2366" s="122">
        <v>1445</v>
      </c>
      <c r="AJ2366" s="123">
        <f t="shared" si="1099"/>
        <v>139</v>
      </c>
      <c r="AK2366" s="124">
        <f t="shared" si="1100"/>
        <v>9.6193771626297586</v>
      </c>
      <c r="AL2366" s="28" t="s">
        <v>8786</v>
      </c>
      <c r="AM2366" s="122">
        <v>1000</v>
      </c>
      <c r="AN2366" s="122">
        <v>1000</v>
      </c>
      <c r="AO2366" s="123">
        <f t="shared" si="1103"/>
        <v>0</v>
      </c>
      <c r="AP2366" s="29">
        <f t="shared" si="1104"/>
        <v>0</v>
      </c>
      <c r="AQ2366" s="28" t="s">
        <v>8805</v>
      </c>
      <c r="AR2366" s="122">
        <v>481</v>
      </c>
      <c r="AS2366" s="122">
        <v>521</v>
      </c>
      <c r="AT2366" s="123">
        <f t="shared" si="1105"/>
        <v>-40</v>
      </c>
      <c r="AU2366" s="124">
        <f t="shared" si="1106"/>
        <v>-7.6775431861804213</v>
      </c>
      <c r="AV2366" s="9" t="s">
        <v>11255</v>
      </c>
      <c r="AX2366" s="129"/>
      <c r="AY2366" s="139"/>
      <c r="AZ2366" s="139"/>
    </row>
    <row r="2367" spans="3:52" ht="50" customHeight="1">
      <c r="C2367" s="52" t="s">
        <v>6318</v>
      </c>
      <c r="D2367" s="130" t="s">
        <v>5425</v>
      </c>
      <c r="E2367" s="107" t="s">
        <v>6381</v>
      </c>
      <c r="F2367" s="132" t="s">
        <v>5426</v>
      </c>
      <c r="G2367" s="125">
        <v>9019.2150000000001</v>
      </c>
      <c r="H2367" s="122">
        <v>10419.281999999999</v>
      </c>
      <c r="I2367" s="123">
        <f t="shared" si="1108"/>
        <v>-1400.0669999999991</v>
      </c>
      <c r="J2367" s="124">
        <f t="shared" si="1109"/>
        <v>-13.437269477877642</v>
      </c>
      <c r="K2367" s="125">
        <v>1203.6679999999999</v>
      </c>
      <c r="L2367" s="122">
        <v>1603.3219999999999</v>
      </c>
      <c r="M2367" s="123">
        <f t="shared" si="1110"/>
        <v>-399.654</v>
      </c>
      <c r="N2367" s="124">
        <f t="shared" si="1111"/>
        <v>-24.92662110293503</v>
      </c>
      <c r="O2367" s="125">
        <v>1765.1590000000001</v>
      </c>
      <c r="P2367" s="122">
        <v>2764.0540000000001</v>
      </c>
      <c r="Q2367" s="123">
        <f t="shared" si="1112"/>
        <v>-998.89499999999998</v>
      </c>
      <c r="R2367" s="124">
        <f t="shared" si="1113"/>
        <v>-36.138765740466717</v>
      </c>
      <c r="S2367" s="125">
        <v>6050.3879999999999</v>
      </c>
      <c r="T2367" s="122">
        <v>6051.9059999999999</v>
      </c>
      <c r="U2367" s="123">
        <f t="shared" si="1114"/>
        <v>-1.5180000000000291</v>
      </c>
      <c r="V2367" s="124">
        <f t="shared" si="1115"/>
        <v>-2.5083006907245901E-2</v>
      </c>
      <c r="W2367" s="121" t="s">
        <v>6514</v>
      </c>
      <c r="X2367" s="122">
        <v>2366</v>
      </c>
      <c r="Y2367" s="122">
        <v>2366</v>
      </c>
      <c r="Z2367" s="123">
        <f t="shared" si="1116"/>
        <v>0</v>
      </c>
      <c r="AA2367" s="124">
        <f t="shared" si="1096"/>
        <v>0</v>
      </c>
      <c r="AB2367" s="28" t="s">
        <v>7323</v>
      </c>
      <c r="AC2367" s="122">
        <v>1000</v>
      </c>
      <c r="AD2367" s="122">
        <v>1000</v>
      </c>
      <c r="AE2367" s="123">
        <f t="shared" si="1097"/>
        <v>0</v>
      </c>
      <c r="AF2367" s="29">
        <f t="shared" si="1098"/>
        <v>0</v>
      </c>
      <c r="AG2367" s="28" t="s">
        <v>11275</v>
      </c>
      <c r="AH2367" s="122">
        <v>693</v>
      </c>
      <c r="AI2367" s="122">
        <v>740</v>
      </c>
      <c r="AJ2367" s="123">
        <f t="shared" si="1099"/>
        <v>-47</v>
      </c>
      <c r="AK2367" s="124">
        <f t="shared" si="1100"/>
        <v>-6.3513513513513518</v>
      </c>
      <c r="AL2367" s="28" t="s">
        <v>6451</v>
      </c>
      <c r="AM2367" s="122">
        <v>470</v>
      </c>
      <c r="AN2367" s="122">
        <v>467</v>
      </c>
      <c r="AO2367" s="123">
        <f t="shared" si="1103"/>
        <v>3</v>
      </c>
      <c r="AP2367" s="29">
        <f t="shared" si="1104"/>
        <v>0.64239828693790146</v>
      </c>
      <c r="AQ2367" s="28" t="s">
        <v>11276</v>
      </c>
      <c r="AR2367" s="122">
        <v>434</v>
      </c>
      <c r="AS2367" s="122">
        <v>325</v>
      </c>
      <c r="AT2367" s="123">
        <f t="shared" si="1105"/>
        <v>109</v>
      </c>
      <c r="AU2367" s="124">
        <f t="shared" si="1106"/>
        <v>33.53846153846154</v>
      </c>
      <c r="AV2367" s="9" t="s">
        <v>11255</v>
      </c>
      <c r="AX2367" s="129"/>
      <c r="AY2367" s="139"/>
      <c r="AZ2367" s="139"/>
    </row>
    <row r="2368" spans="3:52" ht="50" customHeight="1">
      <c r="C2368" s="52" t="s">
        <v>6318</v>
      </c>
      <c r="D2368" s="130" t="s">
        <v>5427</v>
      </c>
      <c r="E2368" s="107" t="s">
        <v>6381</v>
      </c>
      <c r="F2368" s="132" t="s">
        <v>5428</v>
      </c>
      <c r="G2368" s="125">
        <v>14525.826999999999</v>
      </c>
      <c r="H2368" s="122">
        <v>14311.623</v>
      </c>
      <c r="I2368" s="123">
        <f t="shared" si="1108"/>
        <v>214.20399999999972</v>
      </c>
      <c r="J2368" s="124">
        <f t="shared" si="1109"/>
        <v>1.4967135453470213</v>
      </c>
      <c r="K2368" s="125">
        <v>4813.71</v>
      </c>
      <c r="L2368" s="122">
        <v>4907.3360000000002</v>
      </c>
      <c r="M2368" s="123">
        <f t="shared" si="1110"/>
        <v>-93.626000000000204</v>
      </c>
      <c r="N2368" s="124">
        <f t="shared" si="1111"/>
        <v>-1.9078783274672897</v>
      </c>
      <c r="O2368" s="125">
        <v>2099.625</v>
      </c>
      <c r="P2368" s="122">
        <v>2100.8960000000002</v>
      </c>
      <c r="Q2368" s="123">
        <f t="shared" si="1112"/>
        <v>-1.2710000000001855</v>
      </c>
      <c r="R2368" s="124">
        <f t="shared" si="1113"/>
        <v>-6.0497997045079119E-2</v>
      </c>
      <c r="S2368" s="125">
        <v>7612.4920000000002</v>
      </c>
      <c r="T2368" s="122">
        <v>7303.3909999999996</v>
      </c>
      <c r="U2368" s="123">
        <f t="shared" si="1114"/>
        <v>309.10100000000057</v>
      </c>
      <c r="V2368" s="124">
        <f t="shared" si="1115"/>
        <v>4.2322942863116682</v>
      </c>
      <c r="W2368" s="121" t="s">
        <v>11277</v>
      </c>
      <c r="X2368" s="122">
        <v>3405</v>
      </c>
      <c r="Y2368" s="122">
        <v>3401</v>
      </c>
      <c r="Z2368" s="123">
        <f t="shared" si="1116"/>
        <v>4</v>
      </c>
      <c r="AA2368" s="124">
        <f t="shared" si="1096"/>
        <v>0.11761246692149367</v>
      </c>
      <c r="AB2368" s="28" t="s">
        <v>11278</v>
      </c>
      <c r="AC2368" s="122">
        <v>1800</v>
      </c>
      <c r="AD2368" s="122">
        <v>1542</v>
      </c>
      <c r="AE2368" s="123">
        <f t="shared" si="1097"/>
        <v>258</v>
      </c>
      <c r="AF2368" s="29">
        <f t="shared" si="1098"/>
        <v>16.731517509727624</v>
      </c>
      <c r="AG2368" s="28" t="s">
        <v>8786</v>
      </c>
      <c r="AH2368" s="122">
        <v>1013</v>
      </c>
      <c r="AI2368" s="122">
        <v>1013</v>
      </c>
      <c r="AJ2368" s="123">
        <f t="shared" si="1099"/>
        <v>0</v>
      </c>
      <c r="AK2368" s="124">
        <f t="shared" si="1100"/>
        <v>0</v>
      </c>
      <c r="AL2368" s="28" t="s">
        <v>9364</v>
      </c>
      <c r="AM2368" s="122">
        <v>733</v>
      </c>
      <c r="AN2368" s="122">
        <v>735</v>
      </c>
      <c r="AO2368" s="123">
        <f t="shared" si="1103"/>
        <v>-2</v>
      </c>
      <c r="AP2368" s="29">
        <f t="shared" si="1104"/>
        <v>-0.27210884353741494</v>
      </c>
      <c r="AQ2368" s="28" t="s">
        <v>11271</v>
      </c>
      <c r="AR2368" s="122">
        <v>322</v>
      </c>
      <c r="AS2368" s="122">
        <v>297</v>
      </c>
      <c r="AT2368" s="123">
        <f t="shared" si="1105"/>
        <v>25</v>
      </c>
      <c r="AU2368" s="124">
        <f t="shared" si="1106"/>
        <v>8.4175084175084187</v>
      </c>
      <c r="AV2368" s="9" t="s">
        <v>11255</v>
      </c>
      <c r="AX2368" s="129"/>
      <c r="AY2368" s="139"/>
      <c r="AZ2368" s="139"/>
    </row>
    <row r="2369" spans="3:52" ht="50" customHeight="1">
      <c r="C2369" s="52" t="s">
        <v>6318</v>
      </c>
      <c r="D2369" s="130" t="s">
        <v>5429</v>
      </c>
      <c r="E2369" s="107" t="s">
        <v>6381</v>
      </c>
      <c r="F2369" s="132" t="s">
        <v>5430</v>
      </c>
      <c r="G2369" s="125">
        <v>16071.709000000001</v>
      </c>
      <c r="H2369" s="122">
        <v>15917.232</v>
      </c>
      <c r="I2369" s="123">
        <f t="shared" si="1108"/>
        <v>154.47700000000077</v>
      </c>
      <c r="J2369" s="124">
        <f t="shared" si="1109"/>
        <v>0.97050165506163866</v>
      </c>
      <c r="K2369" s="125">
        <v>3065.0010000000002</v>
      </c>
      <c r="L2369" s="122">
        <v>2947.9740000000002</v>
      </c>
      <c r="M2369" s="123">
        <f t="shared" si="1110"/>
        <v>117.02700000000004</v>
      </c>
      <c r="N2369" s="124">
        <f t="shared" si="1111"/>
        <v>3.9697432881022712</v>
      </c>
      <c r="O2369" s="125">
        <v>1180.9269999999999</v>
      </c>
      <c r="P2369" s="122">
        <v>1073.454</v>
      </c>
      <c r="Q2369" s="123">
        <f t="shared" si="1112"/>
        <v>107.47299999999996</v>
      </c>
      <c r="R2369" s="124">
        <f t="shared" si="1113"/>
        <v>10.011886862408632</v>
      </c>
      <c r="S2369" s="125">
        <v>11825.781000000001</v>
      </c>
      <c r="T2369" s="122">
        <v>11895.804</v>
      </c>
      <c r="U2369" s="123">
        <f t="shared" si="1114"/>
        <v>-70.022999999999229</v>
      </c>
      <c r="V2369" s="124">
        <f t="shared" si="1115"/>
        <v>-0.58863612749503291</v>
      </c>
      <c r="W2369" s="121" t="s">
        <v>8777</v>
      </c>
      <c r="X2369" s="122">
        <v>5045</v>
      </c>
      <c r="Y2369" s="122">
        <v>5036</v>
      </c>
      <c r="Z2369" s="123">
        <f t="shared" si="1116"/>
        <v>9</v>
      </c>
      <c r="AA2369" s="124">
        <f t="shared" si="1096"/>
        <v>0.17871326449563146</v>
      </c>
      <c r="AB2369" s="28" t="s">
        <v>11277</v>
      </c>
      <c r="AC2369" s="122">
        <v>2865</v>
      </c>
      <c r="AD2369" s="122">
        <v>2875</v>
      </c>
      <c r="AE2369" s="123">
        <f t="shared" si="1097"/>
        <v>-10</v>
      </c>
      <c r="AF2369" s="29">
        <f t="shared" si="1098"/>
        <v>-0.34782608695652173</v>
      </c>
      <c r="AG2369" s="28" t="s">
        <v>8830</v>
      </c>
      <c r="AH2369" s="122">
        <v>2032</v>
      </c>
      <c r="AI2369" s="122">
        <v>2037</v>
      </c>
      <c r="AJ2369" s="123">
        <f t="shared" si="1099"/>
        <v>-5</v>
      </c>
      <c r="AK2369" s="124">
        <f t="shared" si="1100"/>
        <v>-0.24545900834560627</v>
      </c>
      <c r="AL2369" s="28" t="s">
        <v>11279</v>
      </c>
      <c r="AM2369" s="122">
        <v>505</v>
      </c>
      <c r="AN2369" s="122">
        <v>503</v>
      </c>
      <c r="AO2369" s="123">
        <f t="shared" si="1103"/>
        <v>2</v>
      </c>
      <c r="AP2369" s="29">
        <f t="shared" si="1104"/>
        <v>0.39761431411530812</v>
      </c>
      <c r="AQ2369" s="28" t="s">
        <v>11280</v>
      </c>
      <c r="AR2369" s="122">
        <v>448</v>
      </c>
      <c r="AS2369" s="122">
        <v>479</v>
      </c>
      <c r="AT2369" s="123">
        <f t="shared" si="1105"/>
        <v>-31</v>
      </c>
      <c r="AU2369" s="124">
        <f t="shared" si="1106"/>
        <v>-6.4718162839248432</v>
      </c>
      <c r="AV2369" s="9" t="s">
        <v>11255</v>
      </c>
      <c r="AX2369" s="129"/>
      <c r="AY2369" s="139"/>
      <c r="AZ2369" s="139"/>
    </row>
    <row r="2370" spans="3:52" ht="50" customHeight="1">
      <c r="C2370" s="52" t="s">
        <v>6318</v>
      </c>
      <c r="D2370" s="130" t="s">
        <v>5431</v>
      </c>
      <c r="E2370" s="107" t="s">
        <v>6381</v>
      </c>
      <c r="F2370" s="132" t="s">
        <v>5432</v>
      </c>
      <c r="G2370" s="125">
        <v>23408.170999999998</v>
      </c>
      <c r="H2370" s="122">
        <v>23398.866000000002</v>
      </c>
      <c r="I2370" s="123">
        <f t="shared" si="1108"/>
        <v>9.3049999999966531</v>
      </c>
      <c r="J2370" s="124">
        <f t="shared" si="1109"/>
        <v>3.9766884429342231E-2</v>
      </c>
      <c r="K2370" s="125">
        <v>1280.106</v>
      </c>
      <c r="L2370" s="122">
        <v>1279.4680000000001</v>
      </c>
      <c r="M2370" s="123">
        <f t="shared" si="1110"/>
        <v>0.63799999999991996</v>
      </c>
      <c r="N2370" s="124">
        <f t="shared" si="1111"/>
        <v>4.9864474922383363E-2</v>
      </c>
      <c r="O2370" s="125">
        <v>14358.045</v>
      </c>
      <c r="P2370" s="122">
        <v>14350.01</v>
      </c>
      <c r="Q2370" s="123">
        <f t="shared" si="1112"/>
        <v>8.0349999999998545</v>
      </c>
      <c r="R2370" s="124">
        <f t="shared" si="1113"/>
        <v>5.5992992339377143E-2</v>
      </c>
      <c r="S2370" s="125">
        <v>7770.02</v>
      </c>
      <c r="T2370" s="122">
        <v>7769.3879999999999</v>
      </c>
      <c r="U2370" s="123">
        <f t="shared" si="1114"/>
        <v>0.63200000000051659</v>
      </c>
      <c r="V2370" s="124">
        <f t="shared" si="1115"/>
        <v>8.1344888426284883E-3</v>
      </c>
      <c r="W2370" s="121" t="s">
        <v>11273</v>
      </c>
      <c r="X2370" s="122">
        <v>4656</v>
      </c>
      <c r="Y2370" s="122">
        <v>4656</v>
      </c>
      <c r="Z2370" s="123">
        <f t="shared" si="1116"/>
        <v>0</v>
      </c>
      <c r="AA2370" s="124">
        <f t="shared" si="1096"/>
        <v>0</v>
      </c>
      <c r="AB2370" s="28" t="s">
        <v>9364</v>
      </c>
      <c r="AC2370" s="122">
        <v>1145</v>
      </c>
      <c r="AD2370" s="122">
        <v>1145</v>
      </c>
      <c r="AE2370" s="123">
        <f t="shared" si="1097"/>
        <v>0</v>
      </c>
      <c r="AF2370" s="29">
        <f t="shared" si="1098"/>
        <v>0</v>
      </c>
      <c r="AG2370" s="28" t="s">
        <v>8808</v>
      </c>
      <c r="AH2370" s="122">
        <v>663</v>
      </c>
      <c r="AI2370" s="122">
        <v>680</v>
      </c>
      <c r="AJ2370" s="123">
        <f t="shared" si="1099"/>
        <v>-17</v>
      </c>
      <c r="AK2370" s="124">
        <f t="shared" si="1100"/>
        <v>-2.5</v>
      </c>
      <c r="AL2370" s="28" t="s">
        <v>11281</v>
      </c>
      <c r="AM2370" s="122">
        <v>628</v>
      </c>
      <c r="AN2370" s="122">
        <v>629</v>
      </c>
      <c r="AO2370" s="123">
        <f t="shared" si="1103"/>
        <v>-1</v>
      </c>
      <c r="AP2370" s="29">
        <f t="shared" si="1104"/>
        <v>-0.1589825119236884</v>
      </c>
      <c r="AQ2370" s="28" t="s">
        <v>11282</v>
      </c>
      <c r="AR2370" s="122">
        <v>324</v>
      </c>
      <c r="AS2370" s="122">
        <v>332</v>
      </c>
      <c r="AT2370" s="123">
        <f t="shared" si="1105"/>
        <v>-8</v>
      </c>
      <c r="AU2370" s="124">
        <f t="shared" si="1106"/>
        <v>-2.4096385542168677</v>
      </c>
      <c r="AV2370" s="9" t="s">
        <v>11255</v>
      </c>
      <c r="AX2370" s="129"/>
      <c r="AY2370" s="139"/>
      <c r="AZ2370" s="139"/>
    </row>
    <row r="2371" spans="3:52" ht="50" customHeight="1">
      <c r="C2371" s="52" t="s">
        <v>6318</v>
      </c>
      <c r="D2371" s="130" t="s">
        <v>5433</v>
      </c>
      <c r="E2371" s="107" t="s">
        <v>6381</v>
      </c>
      <c r="F2371" s="132" t="s">
        <v>5434</v>
      </c>
      <c r="G2371" s="125">
        <v>18075.510999999999</v>
      </c>
      <c r="H2371" s="122">
        <v>19326.59</v>
      </c>
      <c r="I2371" s="123">
        <f t="shared" si="1108"/>
        <v>-1251.0790000000015</v>
      </c>
      <c r="J2371" s="124">
        <f t="shared" si="1109"/>
        <v>-6.4733561378391204</v>
      </c>
      <c r="K2371" s="125">
        <v>3490.2860000000001</v>
      </c>
      <c r="L2371" s="122">
        <v>3488.739</v>
      </c>
      <c r="M2371" s="123">
        <f t="shared" si="1110"/>
        <v>1.5470000000000255</v>
      </c>
      <c r="N2371" s="124">
        <f t="shared" si="1111"/>
        <v>4.4342669371369582E-2</v>
      </c>
      <c r="O2371" s="125">
        <v>7072.5330000000004</v>
      </c>
      <c r="P2371" s="122">
        <v>8559.0280000000002</v>
      </c>
      <c r="Q2371" s="123">
        <f t="shared" si="1112"/>
        <v>-1486.4949999999999</v>
      </c>
      <c r="R2371" s="124">
        <f t="shared" si="1113"/>
        <v>-17.367567906075315</v>
      </c>
      <c r="S2371" s="125">
        <v>7512.692</v>
      </c>
      <c r="T2371" s="122">
        <v>7278.8230000000003</v>
      </c>
      <c r="U2371" s="123">
        <f t="shared" si="1114"/>
        <v>233.86899999999969</v>
      </c>
      <c r="V2371" s="124">
        <f t="shared" si="1115"/>
        <v>3.2130057290855905</v>
      </c>
      <c r="W2371" s="121" t="s">
        <v>6514</v>
      </c>
      <c r="X2371" s="122">
        <v>4000</v>
      </c>
      <c r="Y2371" s="122">
        <v>4000</v>
      </c>
      <c r="Z2371" s="123">
        <f t="shared" si="1116"/>
        <v>0</v>
      </c>
      <c r="AA2371" s="124">
        <f t="shared" si="1096"/>
        <v>0</v>
      </c>
      <c r="AB2371" s="28" t="s">
        <v>6418</v>
      </c>
      <c r="AC2371" s="122">
        <v>1255</v>
      </c>
      <c r="AD2371" s="122">
        <v>1255</v>
      </c>
      <c r="AE2371" s="123">
        <f t="shared" si="1097"/>
        <v>0</v>
      </c>
      <c r="AF2371" s="29">
        <f t="shared" si="1098"/>
        <v>0</v>
      </c>
      <c r="AG2371" s="28" t="s">
        <v>7142</v>
      </c>
      <c r="AH2371" s="122">
        <v>693</v>
      </c>
      <c r="AI2371" s="122">
        <v>693</v>
      </c>
      <c r="AJ2371" s="123">
        <f t="shared" si="1099"/>
        <v>0</v>
      </c>
      <c r="AK2371" s="124">
        <f t="shared" si="1100"/>
        <v>0</v>
      </c>
      <c r="AL2371" s="28" t="s">
        <v>6821</v>
      </c>
      <c r="AM2371" s="122">
        <v>600</v>
      </c>
      <c r="AN2371" s="122">
        <v>400</v>
      </c>
      <c r="AO2371" s="123">
        <f t="shared" si="1103"/>
        <v>200</v>
      </c>
      <c r="AP2371" s="29">
        <f t="shared" si="1104"/>
        <v>50</v>
      </c>
      <c r="AQ2371" s="28" t="s">
        <v>7109</v>
      </c>
      <c r="AR2371" s="122">
        <v>559</v>
      </c>
      <c r="AS2371" s="122">
        <v>352</v>
      </c>
      <c r="AT2371" s="123">
        <f t="shared" si="1105"/>
        <v>207</v>
      </c>
      <c r="AU2371" s="124">
        <f t="shared" si="1106"/>
        <v>58.80681818181818</v>
      </c>
      <c r="AV2371" s="9" t="s">
        <v>11255</v>
      </c>
      <c r="AX2371" s="129"/>
      <c r="AY2371" s="139"/>
      <c r="AZ2371" s="139"/>
    </row>
    <row r="2372" spans="3:52" ht="50" customHeight="1">
      <c r="C2372" s="52" t="s">
        <v>6319</v>
      </c>
      <c r="D2372" s="130" t="s">
        <v>5435</v>
      </c>
      <c r="E2372" s="107" t="s">
        <v>6381</v>
      </c>
      <c r="F2372" s="132" t="s">
        <v>5436</v>
      </c>
      <c r="G2372" s="125">
        <v>3657.029</v>
      </c>
      <c r="H2372" s="122">
        <v>3786.5</v>
      </c>
      <c r="I2372" s="123">
        <f t="shared" si="1108"/>
        <v>-129.471</v>
      </c>
      <c r="J2372" s="124">
        <f t="shared" si="1109"/>
        <v>-3.4192790175623924</v>
      </c>
      <c r="K2372" s="125">
        <v>1722.268</v>
      </c>
      <c r="L2372" s="122">
        <v>1901.7070000000001</v>
      </c>
      <c r="M2372" s="123">
        <f t="shared" si="1110"/>
        <v>-179.43900000000008</v>
      </c>
      <c r="N2372" s="124">
        <f t="shared" si="1111"/>
        <v>-9.4356806805675149</v>
      </c>
      <c r="O2372" s="125">
        <v>1241.847</v>
      </c>
      <c r="P2372" s="122">
        <v>1241.623</v>
      </c>
      <c r="Q2372" s="123">
        <f t="shared" si="1112"/>
        <v>0.2239999999999327</v>
      </c>
      <c r="R2372" s="124">
        <f t="shared" si="1113"/>
        <v>1.8040902914969577E-2</v>
      </c>
      <c r="S2372" s="125">
        <v>692.91399999999999</v>
      </c>
      <c r="T2372" s="122">
        <v>643.16999999999996</v>
      </c>
      <c r="U2372" s="123">
        <f t="shared" si="1114"/>
        <v>49.744000000000028</v>
      </c>
      <c r="V2372" s="124">
        <f t="shared" si="1115"/>
        <v>7.7341915823188323</v>
      </c>
      <c r="W2372" s="121" t="s">
        <v>11283</v>
      </c>
      <c r="X2372" s="122">
        <v>301</v>
      </c>
      <c r="Y2372" s="122">
        <v>258</v>
      </c>
      <c r="Z2372" s="123">
        <f t="shared" si="1116"/>
        <v>43</v>
      </c>
      <c r="AA2372" s="124">
        <f t="shared" si="1096"/>
        <v>16.666666666666664</v>
      </c>
      <c r="AB2372" s="28" t="s">
        <v>11284</v>
      </c>
      <c r="AC2372" s="122">
        <v>144</v>
      </c>
      <c r="AD2372" s="122">
        <v>146</v>
      </c>
      <c r="AE2372" s="123">
        <f t="shared" si="1097"/>
        <v>-2</v>
      </c>
      <c r="AF2372" s="29">
        <f t="shared" si="1098"/>
        <v>-1.3698630136986301</v>
      </c>
      <c r="AG2372" s="28" t="s">
        <v>11285</v>
      </c>
      <c r="AH2372" s="122">
        <v>109</v>
      </c>
      <c r="AI2372" s="122">
        <v>100</v>
      </c>
      <c r="AJ2372" s="123">
        <f t="shared" si="1099"/>
        <v>9</v>
      </c>
      <c r="AK2372" s="124">
        <f t="shared" si="1100"/>
        <v>9</v>
      </c>
      <c r="AL2372" s="28" t="s">
        <v>11286</v>
      </c>
      <c r="AM2372" s="122">
        <v>81</v>
      </c>
      <c r="AN2372" s="122">
        <v>81</v>
      </c>
      <c r="AO2372" s="123">
        <f t="shared" si="1103"/>
        <v>0</v>
      </c>
      <c r="AP2372" s="29">
        <f t="shared" si="1104"/>
        <v>0</v>
      </c>
      <c r="AQ2372" s="28" t="s">
        <v>11287</v>
      </c>
      <c r="AR2372" s="122">
        <v>42</v>
      </c>
      <c r="AS2372" s="122">
        <v>43</v>
      </c>
      <c r="AT2372" s="123">
        <f t="shared" si="1105"/>
        <v>-1</v>
      </c>
      <c r="AU2372" s="124">
        <f t="shared" si="1106"/>
        <v>-2.3255813953488373</v>
      </c>
      <c r="AV2372" s="9" t="s">
        <v>11255</v>
      </c>
      <c r="AX2372" s="129"/>
      <c r="AY2372" s="139"/>
      <c r="AZ2372" s="139"/>
    </row>
    <row r="2373" spans="3:52" ht="50" customHeight="1">
      <c r="C2373" s="52" t="s">
        <v>6319</v>
      </c>
      <c r="D2373" s="130" t="s">
        <v>5437</v>
      </c>
      <c r="E2373" s="107" t="s">
        <v>6381</v>
      </c>
      <c r="F2373" s="132" t="s">
        <v>5438</v>
      </c>
      <c r="G2373" s="125">
        <v>5617.0609999999997</v>
      </c>
      <c r="H2373" s="122">
        <v>5815.5690000000004</v>
      </c>
      <c r="I2373" s="123">
        <f t="shared" si="1108"/>
        <v>-198.50800000000072</v>
      </c>
      <c r="J2373" s="124">
        <f t="shared" si="1109"/>
        <v>-3.4133891283896851</v>
      </c>
      <c r="K2373" s="125">
        <v>733.78200000000004</v>
      </c>
      <c r="L2373" s="122">
        <v>682.60799999999995</v>
      </c>
      <c r="M2373" s="123">
        <f t="shared" si="1110"/>
        <v>51.174000000000092</v>
      </c>
      <c r="N2373" s="124">
        <f t="shared" si="1111"/>
        <v>7.4968356655650226</v>
      </c>
      <c r="O2373" s="125">
        <v>1623.144</v>
      </c>
      <c r="P2373" s="122">
        <v>1784.0509999999999</v>
      </c>
      <c r="Q2373" s="123">
        <f t="shared" si="1112"/>
        <v>-160.90699999999993</v>
      </c>
      <c r="R2373" s="124">
        <f t="shared" si="1113"/>
        <v>-9.0191928369760692</v>
      </c>
      <c r="S2373" s="125">
        <v>3260.1350000000002</v>
      </c>
      <c r="T2373" s="122">
        <v>3348.91</v>
      </c>
      <c r="U2373" s="123">
        <f t="shared" si="1114"/>
        <v>-88.774999999999636</v>
      </c>
      <c r="V2373" s="124">
        <f t="shared" si="1115"/>
        <v>-2.6508625194466151</v>
      </c>
      <c r="W2373" s="121" t="s">
        <v>11288</v>
      </c>
      <c r="X2373" s="122">
        <v>2369</v>
      </c>
      <c r="Y2373" s="122">
        <v>2451</v>
      </c>
      <c r="Z2373" s="123">
        <f t="shared" si="1116"/>
        <v>-82</v>
      </c>
      <c r="AA2373" s="124">
        <f t="shared" si="1096"/>
        <v>-3.345573235414117</v>
      </c>
      <c r="AB2373" s="28" t="s">
        <v>11289</v>
      </c>
      <c r="AC2373" s="122">
        <v>309</v>
      </c>
      <c r="AD2373" s="122">
        <v>309</v>
      </c>
      <c r="AE2373" s="123">
        <f t="shared" si="1097"/>
        <v>0</v>
      </c>
      <c r="AF2373" s="29">
        <f t="shared" si="1098"/>
        <v>0</v>
      </c>
      <c r="AG2373" s="28" t="s">
        <v>6418</v>
      </c>
      <c r="AH2373" s="122">
        <v>239</v>
      </c>
      <c r="AI2373" s="122">
        <v>239</v>
      </c>
      <c r="AJ2373" s="123">
        <f t="shared" si="1099"/>
        <v>0</v>
      </c>
      <c r="AK2373" s="124">
        <f t="shared" si="1100"/>
        <v>0</v>
      </c>
      <c r="AL2373" s="28" t="s">
        <v>11290</v>
      </c>
      <c r="AM2373" s="122">
        <v>219</v>
      </c>
      <c r="AN2373" s="122">
        <v>210</v>
      </c>
      <c r="AO2373" s="123">
        <f t="shared" si="1103"/>
        <v>9</v>
      </c>
      <c r="AP2373" s="29">
        <f t="shared" si="1104"/>
        <v>4.2857142857142856</v>
      </c>
      <c r="AQ2373" s="28" t="s">
        <v>6564</v>
      </c>
      <c r="AR2373" s="122">
        <v>90</v>
      </c>
      <c r="AS2373" s="122">
        <v>92</v>
      </c>
      <c r="AT2373" s="123">
        <f t="shared" si="1105"/>
        <v>-2</v>
      </c>
      <c r="AU2373" s="124">
        <f t="shared" si="1106"/>
        <v>-2.1739130434782608</v>
      </c>
      <c r="AV2373" s="9" t="s">
        <v>11255</v>
      </c>
      <c r="AX2373" s="129"/>
      <c r="AY2373" s="139"/>
      <c r="AZ2373" s="139"/>
    </row>
    <row r="2374" spans="3:52" ht="50" customHeight="1">
      <c r="C2374" s="52" t="s">
        <v>6319</v>
      </c>
      <c r="D2374" s="130" t="s">
        <v>5439</v>
      </c>
      <c r="E2374" s="107" t="s">
        <v>6381</v>
      </c>
      <c r="F2374" s="132" t="s">
        <v>5440</v>
      </c>
      <c r="G2374" s="125">
        <v>1749.809</v>
      </c>
      <c r="H2374" s="122">
        <v>1765.194</v>
      </c>
      <c r="I2374" s="123">
        <f t="shared" si="1108"/>
        <v>-15.384999999999991</v>
      </c>
      <c r="J2374" s="124">
        <f t="shared" si="1109"/>
        <v>-0.87157558885878794</v>
      </c>
      <c r="K2374" s="125">
        <v>460.322</v>
      </c>
      <c r="L2374" s="122">
        <v>459.24299999999999</v>
      </c>
      <c r="M2374" s="123">
        <f t="shared" si="1110"/>
        <v>1.0790000000000077</v>
      </c>
      <c r="N2374" s="124">
        <f t="shared" si="1111"/>
        <v>0.23495186644107974</v>
      </c>
      <c r="O2374" s="125">
        <v>195.291</v>
      </c>
      <c r="P2374" s="122">
        <v>195.21</v>
      </c>
      <c r="Q2374" s="123">
        <f t="shared" si="1112"/>
        <v>8.0999999999988859E-2</v>
      </c>
      <c r="R2374" s="124">
        <f t="shared" si="1113"/>
        <v>4.1493775933604246E-2</v>
      </c>
      <c r="S2374" s="125">
        <v>1094.1959999999999</v>
      </c>
      <c r="T2374" s="122">
        <v>1110.741</v>
      </c>
      <c r="U2374" s="123">
        <f t="shared" si="1114"/>
        <v>-16.545000000000073</v>
      </c>
      <c r="V2374" s="124">
        <f t="shared" si="1115"/>
        <v>-1.4895461678285102</v>
      </c>
      <c r="W2374" s="121" t="s">
        <v>11291</v>
      </c>
      <c r="X2374" s="122">
        <v>420</v>
      </c>
      <c r="Y2374" s="122">
        <v>411</v>
      </c>
      <c r="Z2374" s="123">
        <f t="shared" si="1116"/>
        <v>9</v>
      </c>
      <c r="AA2374" s="124">
        <f t="shared" si="1096"/>
        <v>2.1897810218978102</v>
      </c>
      <c r="AB2374" s="28" t="s">
        <v>11292</v>
      </c>
      <c r="AC2374" s="122">
        <v>242</v>
      </c>
      <c r="AD2374" s="122">
        <v>237</v>
      </c>
      <c r="AE2374" s="123">
        <f t="shared" si="1097"/>
        <v>5</v>
      </c>
      <c r="AF2374" s="29">
        <f t="shared" si="1098"/>
        <v>2.109704641350211</v>
      </c>
      <c r="AG2374" s="28" t="s">
        <v>11293</v>
      </c>
      <c r="AH2374" s="122">
        <v>171</v>
      </c>
      <c r="AI2374" s="122">
        <v>211</v>
      </c>
      <c r="AJ2374" s="123">
        <f t="shared" si="1099"/>
        <v>-40</v>
      </c>
      <c r="AK2374" s="124">
        <f t="shared" si="1100"/>
        <v>-18.957345971563981</v>
      </c>
      <c r="AL2374" s="28" t="s">
        <v>11275</v>
      </c>
      <c r="AM2374" s="122">
        <v>128</v>
      </c>
      <c r="AN2374" s="122">
        <v>124</v>
      </c>
      <c r="AO2374" s="123">
        <f t="shared" si="1103"/>
        <v>4</v>
      </c>
      <c r="AP2374" s="29">
        <f t="shared" si="1104"/>
        <v>3.225806451612903</v>
      </c>
      <c r="AQ2374" s="28" t="s">
        <v>11294</v>
      </c>
      <c r="AR2374" s="122">
        <v>111</v>
      </c>
      <c r="AS2374" s="122">
        <v>101</v>
      </c>
      <c r="AT2374" s="123">
        <f t="shared" si="1105"/>
        <v>10</v>
      </c>
      <c r="AU2374" s="124">
        <f t="shared" si="1106"/>
        <v>9.9009900990099009</v>
      </c>
      <c r="AV2374" s="9" t="s">
        <v>11255</v>
      </c>
      <c r="AX2374" s="129"/>
      <c r="AY2374" s="139"/>
      <c r="AZ2374" s="139"/>
    </row>
    <row r="2375" spans="3:52" ht="50" customHeight="1">
      <c r="C2375" s="52" t="s">
        <v>6319</v>
      </c>
      <c r="D2375" s="106" t="s">
        <v>5441</v>
      </c>
      <c r="E2375" s="107" t="s">
        <v>6381</v>
      </c>
      <c r="F2375" s="108" t="s">
        <v>5442</v>
      </c>
      <c r="G2375" s="125">
        <v>2001.27</v>
      </c>
      <c r="H2375" s="122">
        <v>2012.4839999999999</v>
      </c>
      <c r="I2375" s="123">
        <f t="shared" si="1108"/>
        <v>-11.213999999999942</v>
      </c>
      <c r="J2375" s="124">
        <f t="shared" si="1109"/>
        <v>-0.55722182139087528</v>
      </c>
      <c r="K2375" s="125">
        <v>391.64</v>
      </c>
      <c r="L2375" s="122">
        <v>391.41</v>
      </c>
      <c r="M2375" s="123">
        <f t="shared" si="1110"/>
        <v>0.22999999999996135</v>
      </c>
      <c r="N2375" s="124">
        <f t="shared" si="1111"/>
        <v>5.8761912061511289E-2</v>
      </c>
      <c r="O2375" s="125">
        <v>358.12400000000002</v>
      </c>
      <c r="P2375" s="122">
        <v>357.42200000000003</v>
      </c>
      <c r="Q2375" s="123">
        <f t="shared" si="1112"/>
        <v>0.70199999999999818</v>
      </c>
      <c r="R2375" s="124">
        <f t="shared" si="1113"/>
        <v>0.1964064886884406</v>
      </c>
      <c r="S2375" s="125">
        <v>1251.5060000000001</v>
      </c>
      <c r="T2375" s="122">
        <v>1263.652</v>
      </c>
      <c r="U2375" s="123">
        <f t="shared" si="1114"/>
        <v>-12.145999999999958</v>
      </c>
      <c r="V2375" s="124">
        <f t="shared" si="1115"/>
        <v>-0.96118235083709425</v>
      </c>
      <c r="W2375" s="121" t="s">
        <v>11295</v>
      </c>
      <c r="X2375" s="122">
        <v>761</v>
      </c>
      <c r="Y2375" s="122">
        <v>773</v>
      </c>
      <c r="Z2375" s="123">
        <f t="shared" si="1116"/>
        <v>-12</v>
      </c>
      <c r="AA2375" s="124">
        <f t="shared" si="1096"/>
        <v>-1.5523932729624839</v>
      </c>
      <c r="AB2375" s="28" t="s">
        <v>11296</v>
      </c>
      <c r="AC2375" s="122">
        <v>164</v>
      </c>
      <c r="AD2375" s="122">
        <v>164</v>
      </c>
      <c r="AE2375" s="123">
        <f t="shared" si="1097"/>
        <v>0</v>
      </c>
      <c r="AF2375" s="29">
        <f t="shared" si="1098"/>
        <v>0</v>
      </c>
      <c r="AG2375" s="28" t="s">
        <v>11297</v>
      </c>
      <c r="AH2375" s="122">
        <v>136</v>
      </c>
      <c r="AI2375" s="122">
        <v>135</v>
      </c>
      <c r="AJ2375" s="123">
        <f t="shared" si="1099"/>
        <v>1</v>
      </c>
      <c r="AK2375" s="124">
        <f t="shared" si="1100"/>
        <v>0.74074074074074081</v>
      </c>
      <c r="AL2375" s="28" t="s">
        <v>11298</v>
      </c>
      <c r="AM2375" s="122">
        <v>75</v>
      </c>
      <c r="AN2375" s="122">
        <v>75</v>
      </c>
      <c r="AO2375" s="123">
        <f t="shared" si="1103"/>
        <v>0</v>
      </c>
      <c r="AP2375" s="29">
        <f t="shared" si="1104"/>
        <v>0</v>
      </c>
      <c r="AQ2375" s="28" t="s">
        <v>11299</v>
      </c>
      <c r="AR2375" s="122">
        <v>56</v>
      </c>
      <c r="AS2375" s="122">
        <v>56</v>
      </c>
      <c r="AT2375" s="123">
        <f t="shared" si="1105"/>
        <v>0</v>
      </c>
      <c r="AU2375" s="124">
        <f t="shared" si="1106"/>
        <v>0</v>
      </c>
      <c r="AV2375" s="9" t="s">
        <v>11255</v>
      </c>
      <c r="AX2375" s="129"/>
      <c r="AY2375" s="139"/>
      <c r="AZ2375" s="139"/>
    </row>
    <row r="2376" spans="3:52" ht="50" customHeight="1">
      <c r="C2376" s="52" t="s">
        <v>6319</v>
      </c>
      <c r="D2376" s="106" t="s">
        <v>5443</v>
      </c>
      <c r="E2376" s="107" t="s">
        <v>6381</v>
      </c>
      <c r="F2376" s="108" t="s">
        <v>5444</v>
      </c>
      <c r="G2376" s="125">
        <v>3453.7869999999998</v>
      </c>
      <c r="H2376" s="122">
        <v>3156.6979999999999</v>
      </c>
      <c r="I2376" s="123">
        <f t="shared" si="1108"/>
        <v>297.08899999999994</v>
      </c>
      <c r="J2376" s="124">
        <f t="shared" si="1109"/>
        <v>9.4113849345106804</v>
      </c>
      <c r="K2376" s="125">
        <v>589.33399999999995</v>
      </c>
      <c r="L2376" s="122">
        <v>587.80100000000004</v>
      </c>
      <c r="M2376" s="123">
        <f t="shared" si="1110"/>
        <v>1.5329999999999018</v>
      </c>
      <c r="N2376" s="124">
        <f t="shared" si="1111"/>
        <v>0.26080255052303447</v>
      </c>
      <c r="O2376" s="125">
        <v>273.96699999999998</v>
      </c>
      <c r="P2376" s="122">
        <v>273.79700000000003</v>
      </c>
      <c r="Q2376" s="123">
        <f t="shared" si="1112"/>
        <v>0.16999999999995907</v>
      </c>
      <c r="R2376" s="124">
        <f t="shared" si="1113"/>
        <v>6.2089796455022897E-2</v>
      </c>
      <c r="S2376" s="125">
        <v>2590.4859999999999</v>
      </c>
      <c r="T2376" s="122">
        <v>2295.1</v>
      </c>
      <c r="U2376" s="123">
        <f t="shared" si="1114"/>
        <v>295.38599999999997</v>
      </c>
      <c r="V2376" s="124">
        <f t="shared" si="1115"/>
        <v>12.870288876301686</v>
      </c>
      <c r="W2376" s="121" t="s">
        <v>9701</v>
      </c>
      <c r="X2376" s="122">
        <v>765</v>
      </c>
      <c r="Y2376" s="122">
        <v>764</v>
      </c>
      <c r="Z2376" s="123">
        <f t="shared" si="1116"/>
        <v>1</v>
      </c>
      <c r="AA2376" s="124">
        <f t="shared" ref="AA2376:AA2439" si="1119">Z2376/Y2376*100</f>
        <v>0.13089005235602094</v>
      </c>
      <c r="AB2376" s="28" t="s">
        <v>6532</v>
      </c>
      <c r="AC2376" s="122">
        <v>662</v>
      </c>
      <c r="AD2376" s="122">
        <v>561</v>
      </c>
      <c r="AE2376" s="123">
        <f t="shared" ref="AE2376:AE2439" si="1120">AC2376-AD2376</f>
        <v>101</v>
      </c>
      <c r="AF2376" s="29">
        <f t="shared" ref="AF2376:AF2385" si="1121">AE2376/AD2376*100</f>
        <v>18.003565062388592</v>
      </c>
      <c r="AG2376" s="28" t="s">
        <v>11036</v>
      </c>
      <c r="AH2376" s="122">
        <v>580</v>
      </c>
      <c r="AI2376" s="122">
        <v>276</v>
      </c>
      <c r="AJ2376" s="123">
        <f t="shared" ref="AJ2376:AJ2432" si="1122">AH2376-AI2376</f>
        <v>304</v>
      </c>
      <c r="AK2376" s="124">
        <f t="shared" ref="AK2376:AK2432" si="1123">AJ2376/AI2376*100</f>
        <v>110.14492753623189</v>
      </c>
      <c r="AL2376" s="28" t="s">
        <v>6471</v>
      </c>
      <c r="AM2376" s="122">
        <v>154</v>
      </c>
      <c r="AN2376" s="122">
        <v>207</v>
      </c>
      <c r="AO2376" s="123">
        <f t="shared" ref="AO2376:AO2432" si="1124">AM2376-AN2376</f>
        <v>-53</v>
      </c>
      <c r="AP2376" s="29">
        <f t="shared" ref="AP2376:AP2432" si="1125">AO2376/AN2376*100</f>
        <v>-25.60386473429952</v>
      </c>
      <c r="AQ2376" s="28" t="s">
        <v>6443</v>
      </c>
      <c r="AR2376" s="122">
        <v>150</v>
      </c>
      <c r="AS2376" s="122">
        <v>200</v>
      </c>
      <c r="AT2376" s="123">
        <f t="shared" ref="AT2376:AT2384" si="1126">AR2376-AS2376</f>
        <v>-50</v>
      </c>
      <c r="AU2376" s="124">
        <f t="shared" ref="AU2376:AU2384" si="1127">AT2376/AS2376*100</f>
        <v>-25</v>
      </c>
      <c r="AV2376" s="9" t="s">
        <v>12600</v>
      </c>
      <c r="AX2376" s="129"/>
      <c r="AY2376" s="139"/>
      <c r="AZ2376" s="139"/>
    </row>
    <row r="2377" spans="3:52" ht="50" customHeight="1">
      <c r="C2377" s="52" t="s">
        <v>6319</v>
      </c>
      <c r="D2377" s="130" t="s">
        <v>5445</v>
      </c>
      <c r="E2377" s="107" t="s">
        <v>6381</v>
      </c>
      <c r="F2377" s="132" t="s">
        <v>5446</v>
      </c>
      <c r="G2377" s="125">
        <v>2760.9229999999998</v>
      </c>
      <c r="H2377" s="122">
        <v>2721.386</v>
      </c>
      <c r="I2377" s="123">
        <f t="shared" si="1108"/>
        <v>39.536999999999807</v>
      </c>
      <c r="J2377" s="124">
        <f t="shared" si="1109"/>
        <v>1.4528258762262982</v>
      </c>
      <c r="K2377" s="125">
        <v>286.42099999999999</v>
      </c>
      <c r="L2377" s="122">
        <v>286.13099999999997</v>
      </c>
      <c r="M2377" s="123">
        <f t="shared" si="1110"/>
        <v>0.29000000000002046</v>
      </c>
      <c r="N2377" s="124">
        <f t="shared" si="1111"/>
        <v>0.10135217784861497</v>
      </c>
      <c r="O2377" s="125">
        <v>471.79399999999998</v>
      </c>
      <c r="P2377" s="122">
        <v>485.41300000000001</v>
      </c>
      <c r="Q2377" s="123">
        <f t="shared" si="1112"/>
        <v>-13.619000000000028</v>
      </c>
      <c r="R2377" s="124">
        <f t="shared" si="1113"/>
        <v>-2.8056520941960819</v>
      </c>
      <c r="S2377" s="125">
        <v>2002.7080000000001</v>
      </c>
      <c r="T2377" s="122">
        <v>1949.8420000000001</v>
      </c>
      <c r="U2377" s="123">
        <f t="shared" si="1114"/>
        <v>52.865999999999985</v>
      </c>
      <c r="V2377" s="124">
        <f t="shared" si="1115"/>
        <v>2.7112966076225655</v>
      </c>
      <c r="W2377" s="121" t="s">
        <v>6607</v>
      </c>
      <c r="X2377" s="122">
        <v>997</v>
      </c>
      <c r="Y2377" s="122">
        <v>946</v>
      </c>
      <c r="Z2377" s="123">
        <f t="shared" si="1116"/>
        <v>51</v>
      </c>
      <c r="AA2377" s="124">
        <f t="shared" si="1119"/>
        <v>5.3911205073995774</v>
      </c>
      <c r="AB2377" s="28" t="s">
        <v>11300</v>
      </c>
      <c r="AC2377" s="122">
        <v>338</v>
      </c>
      <c r="AD2377" s="122">
        <v>337</v>
      </c>
      <c r="AE2377" s="123">
        <f t="shared" si="1120"/>
        <v>1</v>
      </c>
      <c r="AF2377" s="29">
        <f t="shared" si="1121"/>
        <v>0.29673590504451042</v>
      </c>
      <c r="AG2377" s="28" t="s">
        <v>11075</v>
      </c>
      <c r="AH2377" s="122">
        <v>134</v>
      </c>
      <c r="AI2377" s="122">
        <v>132</v>
      </c>
      <c r="AJ2377" s="123">
        <f t="shared" si="1122"/>
        <v>2</v>
      </c>
      <c r="AK2377" s="124">
        <f t="shared" si="1123"/>
        <v>1.5151515151515151</v>
      </c>
      <c r="AL2377" s="28" t="s">
        <v>11301</v>
      </c>
      <c r="AM2377" s="122">
        <v>124</v>
      </c>
      <c r="AN2377" s="122">
        <v>124</v>
      </c>
      <c r="AO2377" s="123">
        <f t="shared" si="1124"/>
        <v>0</v>
      </c>
      <c r="AP2377" s="29">
        <f t="shared" si="1125"/>
        <v>0</v>
      </c>
      <c r="AQ2377" s="28" t="s">
        <v>11302</v>
      </c>
      <c r="AR2377" s="122">
        <v>97</v>
      </c>
      <c r="AS2377" s="122">
        <v>98</v>
      </c>
      <c r="AT2377" s="123">
        <f t="shared" si="1126"/>
        <v>-1</v>
      </c>
      <c r="AU2377" s="124">
        <f t="shared" si="1127"/>
        <v>-1.0204081632653061</v>
      </c>
      <c r="AV2377" s="9" t="s">
        <v>11255</v>
      </c>
      <c r="AX2377" s="129"/>
      <c r="AY2377" s="139"/>
      <c r="AZ2377" s="139"/>
    </row>
    <row r="2378" spans="3:52" ht="50" customHeight="1">
      <c r="C2378" s="52" t="s">
        <v>6319</v>
      </c>
      <c r="D2378" s="130" t="s">
        <v>5447</v>
      </c>
      <c r="E2378" s="107" t="s">
        <v>6381</v>
      </c>
      <c r="F2378" s="132" t="s">
        <v>5448</v>
      </c>
      <c r="G2378" s="125">
        <v>5225.6729999999998</v>
      </c>
      <c r="H2378" s="122">
        <v>5284.8140000000003</v>
      </c>
      <c r="I2378" s="123">
        <f t="shared" si="1108"/>
        <v>-59.141000000000531</v>
      </c>
      <c r="J2378" s="124">
        <f t="shared" si="1109"/>
        <v>-1.1190743893730324</v>
      </c>
      <c r="K2378" s="125">
        <v>590.47699999999998</v>
      </c>
      <c r="L2378" s="122">
        <v>591.72299999999996</v>
      </c>
      <c r="M2378" s="123">
        <f t="shared" si="1110"/>
        <v>-1.2459999999999809</v>
      </c>
      <c r="N2378" s="124">
        <f t="shared" si="1111"/>
        <v>-0.21057150051628565</v>
      </c>
      <c r="O2378" s="125">
        <v>660.63800000000003</v>
      </c>
      <c r="P2378" s="122">
        <v>659.71799999999996</v>
      </c>
      <c r="Q2378" s="123">
        <f t="shared" si="1112"/>
        <v>0.92000000000007276</v>
      </c>
      <c r="R2378" s="124">
        <f t="shared" si="1113"/>
        <v>0.13945352408151254</v>
      </c>
      <c r="S2378" s="125">
        <v>3974.558</v>
      </c>
      <c r="T2378" s="122">
        <v>4033.373</v>
      </c>
      <c r="U2378" s="123">
        <f t="shared" si="1114"/>
        <v>-58.815000000000055</v>
      </c>
      <c r="V2378" s="124">
        <f t="shared" si="1115"/>
        <v>-1.4582087994341226</v>
      </c>
      <c r="W2378" s="121" t="s">
        <v>6441</v>
      </c>
      <c r="X2378" s="122">
        <v>2777</v>
      </c>
      <c r="Y2378" s="122">
        <v>2924</v>
      </c>
      <c r="Z2378" s="123">
        <f t="shared" si="1116"/>
        <v>-147</v>
      </c>
      <c r="AA2378" s="124">
        <f t="shared" si="1119"/>
        <v>-5.027359781121751</v>
      </c>
      <c r="AB2378" s="28" t="s">
        <v>9645</v>
      </c>
      <c r="AC2378" s="122">
        <v>558</v>
      </c>
      <c r="AD2378" s="122">
        <v>537</v>
      </c>
      <c r="AE2378" s="123">
        <f t="shared" si="1120"/>
        <v>21</v>
      </c>
      <c r="AF2378" s="29">
        <f t="shared" si="1121"/>
        <v>3.9106145251396649</v>
      </c>
      <c r="AG2378" s="28" t="s">
        <v>11303</v>
      </c>
      <c r="AH2378" s="122">
        <v>209</v>
      </c>
      <c r="AI2378" s="122">
        <v>139</v>
      </c>
      <c r="AJ2378" s="123">
        <f t="shared" si="1122"/>
        <v>70</v>
      </c>
      <c r="AK2378" s="124">
        <f t="shared" si="1123"/>
        <v>50.359712230215827</v>
      </c>
      <c r="AL2378" s="28" t="s">
        <v>6388</v>
      </c>
      <c r="AM2378" s="122">
        <v>187</v>
      </c>
      <c r="AN2378" s="122">
        <v>187</v>
      </c>
      <c r="AO2378" s="123">
        <f t="shared" si="1124"/>
        <v>0</v>
      </c>
      <c r="AP2378" s="29">
        <f t="shared" si="1125"/>
        <v>0</v>
      </c>
      <c r="AQ2378" s="28" t="s">
        <v>6418</v>
      </c>
      <c r="AR2378" s="122">
        <v>185</v>
      </c>
      <c r="AS2378" s="122">
        <v>185</v>
      </c>
      <c r="AT2378" s="123">
        <f t="shared" si="1126"/>
        <v>0</v>
      </c>
      <c r="AU2378" s="124">
        <f t="shared" si="1127"/>
        <v>0</v>
      </c>
      <c r="AV2378" s="9" t="s">
        <v>11255</v>
      </c>
      <c r="AX2378" s="129"/>
      <c r="AY2378" s="139"/>
      <c r="AZ2378" s="139"/>
    </row>
    <row r="2379" spans="3:52" ht="50" customHeight="1">
      <c r="C2379" s="52" t="s">
        <v>6319</v>
      </c>
      <c r="D2379" s="130" t="s">
        <v>5449</v>
      </c>
      <c r="E2379" s="107" t="s">
        <v>6381</v>
      </c>
      <c r="F2379" s="132" t="s">
        <v>5450</v>
      </c>
      <c r="G2379" s="125">
        <v>9870.9359999999997</v>
      </c>
      <c r="H2379" s="122">
        <v>9273.509</v>
      </c>
      <c r="I2379" s="123">
        <f t="shared" si="1108"/>
        <v>597.42699999999968</v>
      </c>
      <c r="J2379" s="124">
        <f t="shared" si="1109"/>
        <v>6.4422970851702388</v>
      </c>
      <c r="K2379" s="125">
        <v>2066.962</v>
      </c>
      <c r="L2379" s="122">
        <v>2066.6909999999998</v>
      </c>
      <c r="M2379" s="123">
        <f t="shared" si="1110"/>
        <v>0.27100000000018554</v>
      </c>
      <c r="N2379" s="124">
        <f t="shared" si="1111"/>
        <v>1.3112748833772711E-2</v>
      </c>
      <c r="O2379" s="125">
        <v>4108.7870000000003</v>
      </c>
      <c r="P2379" s="122">
        <v>3756.8760000000002</v>
      </c>
      <c r="Q2379" s="123">
        <f t="shared" si="1112"/>
        <v>351.91100000000006</v>
      </c>
      <c r="R2379" s="124">
        <f t="shared" si="1113"/>
        <v>9.3671177861606303</v>
      </c>
      <c r="S2379" s="125">
        <v>3695.1869999999999</v>
      </c>
      <c r="T2379" s="122">
        <v>3449.942</v>
      </c>
      <c r="U2379" s="123">
        <f t="shared" si="1114"/>
        <v>245.24499999999989</v>
      </c>
      <c r="V2379" s="124">
        <f t="shared" si="1115"/>
        <v>7.1086702327169533</v>
      </c>
      <c r="W2379" s="121" t="s">
        <v>6526</v>
      </c>
      <c r="X2379" s="122">
        <v>2859</v>
      </c>
      <c r="Y2379" s="122">
        <v>2931</v>
      </c>
      <c r="Z2379" s="123">
        <f t="shared" si="1116"/>
        <v>-72</v>
      </c>
      <c r="AA2379" s="124">
        <f t="shared" si="1119"/>
        <v>-2.456499488229273</v>
      </c>
      <c r="AB2379" s="28" t="s">
        <v>11304</v>
      </c>
      <c r="AC2379" s="122">
        <v>302</v>
      </c>
      <c r="AD2379" s="122">
        <v>194</v>
      </c>
      <c r="AE2379" s="123">
        <f t="shared" si="1120"/>
        <v>108</v>
      </c>
      <c r="AF2379" s="29">
        <f t="shared" si="1121"/>
        <v>55.670103092783506</v>
      </c>
      <c r="AG2379" s="28" t="s">
        <v>11305</v>
      </c>
      <c r="AH2379" s="122">
        <v>150</v>
      </c>
      <c r="AI2379" s="122">
        <v>70</v>
      </c>
      <c r="AJ2379" s="123">
        <f t="shared" si="1122"/>
        <v>80</v>
      </c>
      <c r="AK2379" s="124">
        <f t="shared" si="1123"/>
        <v>114.28571428571428</v>
      </c>
      <c r="AL2379" s="28" t="s">
        <v>6396</v>
      </c>
      <c r="AM2379" s="122">
        <v>136</v>
      </c>
      <c r="AN2379" s="122">
        <v>108</v>
      </c>
      <c r="AO2379" s="123">
        <f t="shared" si="1124"/>
        <v>28</v>
      </c>
      <c r="AP2379" s="29">
        <f t="shared" si="1125"/>
        <v>25.925925925925924</v>
      </c>
      <c r="AQ2379" s="28" t="s">
        <v>11306</v>
      </c>
      <c r="AR2379" s="122">
        <v>104</v>
      </c>
      <c r="AS2379" s="122">
        <v>28</v>
      </c>
      <c r="AT2379" s="123">
        <f t="shared" si="1126"/>
        <v>76</v>
      </c>
      <c r="AU2379" s="124">
        <f t="shared" si="1127"/>
        <v>271.42857142857144</v>
      </c>
      <c r="AV2379" s="9" t="s">
        <v>11255</v>
      </c>
      <c r="AX2379" s="129"/>
      <c r="AY2379" s="139"/>
      <c r="AZ2379" s="139"/>
    </row>
    <row r="2380" spans="3:52" ht="50" customHeight="1">
      <c r="C2380" s="52" t="s">
        <v>6320</v>
      </c>
      <c r="D2380" s="130" t="s">
        <v>5451</v>
      </c>
      <c r="E2380" s="107" t="s">
        <v>6381</v>
      </c>
      <c r="F2380" s="132" t="s">
        <v>5452</v>
      </c>
      <c r="G2380" s="125">
        <v>417.459</v>
      </c>
      <c r="H2380" s="122">
        <v>332.68299999999999</v>
      </c>
      <c r="I2380" s="123">
        <f t="shared" si="1108"/>
        <v>84.77600000000001</v>
      </c>
      <c r="J2380" s="124">
        <f t="shared" si="1109"/>
        <v>25.482516389475872</v>
      </c>
      <c r="K2380" s="125" t="s">
        <v>11839</v>
      </c>
      <c r="L2380" s="122" t="s">
        <v>11840</v>
      </c>
      <c r="M2380" s="123" t="s">
        <v>11839</v>
      </c>
      <c r="N2380" s="124" t="s">
        <v>11840</v>
      </c>
      <c r="O2380" s="125" t="s">
        <v>11840</v>
      </c>
      <c r="P2380" s="122" t="s">
        <v>11840</v>
      </c>
      <c r="Q2380" s="123" t="s">
        <v>11837</v>
      </c>
      <c r="R2380" s="124" t="s">
        <v>11908</v>
      </c>
      <c r="S2380" s="125">
        <v>417.459</v>
      </c>
      <c r="T2380" s="122">
        <v>332.68299999999999</v>
      </c>
      <c r="U2380" s="123">
        <f t="shared" si="1114"/>
        <v>84.77600000000001</v>
      </c>
      <c r="V2380" s="124">
        <f t="shared" si="1115"/>
        <v>25.482516389475872</v>
      </c>
      <c r="W2380" s="121" t="s">
        <v>11307</v>
      </c>
      <c r="X2380" s="122">
        <v>192</v>
      </c>
      <c r="Y2380" s="122">
        <v>145</v>
      </c>
      <c r="Z2380" s="123">
        <f t="shared" si="1116"/>
        <v>47</v>
      </c>
      <c r="AA2380" s="124">
        <f t="shared" si="1119"/>
        <v>32.41379310344827</v>
      </c>
      <c r="AB2380" s="28" t="s">
        <v>11308</v>
      </c>
      <c r="AC2380" s="122">
        <v>131</v>
      </c>
      <c r="AD2380" s="122">
        <v>97</v>
      </c>
      <c r="AE2380" s="123">
        <f t="shared" si="1120"/>
        <v>34</v>
      </c>
      <c r="AF2380" s="29">
        <f t="shared" si="1121"/>
        <v>35.051546391752574</v>
      </c>
      <c r="AG2380" s="28" t="s">
        <v>11309</v>
      </c>
      <c r="AH2380" s="122">
        <v>81</v>
      </c>
      <c r="AI2380" s="122">
        <v>81</v>
      </c>
      <c r="AJ2380" s="123">
        <f t="shared" si="1122"/>
        <v>0</v>
      </c>
      <c r="AK2380" s="124">
        <f t="shared" si="1123"/>
        <v>0</v>
      </c>
      <c r="AL2380" s="28" t="s">
        <v>11310</v>
      </c>
      <c r="AM2380" s="122">
        <v>13</v>
      </c>
      <c r="AN2380" s="122">
        <v>10</v>
      </c>
      <c r="AO2380" s="123">
        <f t="shared" si="1124"/>
        <v>3</v>
      </c>
      <c r="AP2380" s="29">
        <f t="shared" si="1125"/>
        <v>30</v>
      </c>
      <c r="AQ2380" s="28" t="s">
        <v>6421</v>
      </c>
      <c r="AR2380" s="122" t="s">
        <v>6421</v>
      </c>
      <c r="AS2380" s="122" t="s">
        <v>6421</v>
      </c>
      <c r="AT2380" s="123" t="s">
        <v>6421</v>
      </c>
      <c r="AU2380" s="124" t="s">
        <v>6421</v>
      </c>
      <c r="AV2380" s="104"/>
      <c r="AX2380" s="129"/>
      <c r="AY2380" s="139"/>
      <c r="AZ2380" s="139"/>
    </row>
    <row r="2381" spans="3:52" ht="50" customHeight="1">
      <c r="C2381" s="52" t="s">
        <v>6320</v>
      </c>
      <c r="D2381" s="130" t="s">
        <v>5453</v>
      </c>
      <c r="E2381" s="107" t="s">
        <v>6381</v>
      </c>
      <c r="F2381" s="132" t="s">
        <v>5454</v>
      </c>
      <c r="G2381" s="125">
        <v>1367.979</v>
      </c>
      <c r="H2381" s="122">
        <v>1224.2860000000001</v>
      </c>
      <c r="I2381" s="123">
        <f t="shared" si="1108"/>
        <v>143.69299999999998</v>
      </c>
      <c r="J2381" s="124">
        <f t="shared" si="1109"/>
        <v>11.73688174168454</v>
      </c>
      <c r="K2381" s="125">
        <v>56.976999999999997</v>
      </c>
      <c r="L2381" s="122">
        <v>56.970999999999997</v>
      </c>
      <c r="M2381" s="123">
        <f t="shared" si="1110"/>
        <v>6.0000000000002274E-3</v>
      </c>
      <c r="N2381" s="124">
        <f t="shared" si="1111"/>
        <v>1.0531674009584224E-2</v>
      </c>
      <c r="O2381" s="125" t="s">
        <v>11840</v>
      </c>
      <c r="P2381" s="122" t="s">
        <v>11840</v>
      </c>
      <c r="Q2381" s="123" t="s">
        <v>11839</v>
      </c>
      <c r="R2381" s="124" t="s">
        <v>11840</v>
      </c>
      <c r="S2381" s="125">
        <v>1311.002</v>
      </c>
      <c r="T2381" s="122">
        <v>1167.3150000000001</v>
      </c>
      <c r="U2381" s="123">
        <f t="shared" si="1114"/>
        <v>143.6869999999999</v>
      </c>
      <c r="V2381" s="124">
        <f t="shared" si="1115"/>
        <v>12.309188179711551</v>
      </c>
      <c r="W2381" s="121" t="s">
        <v>7049</v>
      </c>
      <c r="X2381" s="122">
        <v>788</v>
      </c>
      <c r="Y2381" s="122">
        <v>750</v>
      </c>
      <c r="Z2381" s="123">
        <f t="shared" si="1116"/>
        <v>38</v>
      </c>
      <c r="AA2381" s="124">
        <f t="shared" si="1119"/>
        <v>5.0666666666666664</v>
      </c>
      <c r="AB2381" s="28" t="s">
        <v>6931</v>
      </c>
      <c r="AC2381" s="122">
        <v>405</v>
      </c>
      <c r="AD2381" s="122">
        <v>307</v>
      </c>
      <c r="AE2381" s="123">
        <f t="shared" si="1120"/>
        <v>98</v>
      </c>
      <c r="AF2381" s="29">
        <f t="shared" si="1121"/>
        <v>31.921824104234524</v>
      </c>
      <c r="AG2381" s="28" t="s">
        <v>11311</v>
      </c>
      <c r="AH2381" s="122">
        <v>118</v>
      </c>
      <c r="AI2381" s="122">
        <v>110</v>
      </c>
      <c r="AJ2381" s="123">
        <f t="shared" si="1122"/>
        <v>8</v>
      </c>
      <c r="AK2381" s="124">
        <f t="shared" si="1123"/>
        <v>7.2727272727272725</v>
      </c>
      <c r="AL2381" s="28" t="s">
        <v>6421</v>
      </c>
      <c r="AM2381" s="122" t="s">
        <v>6421</v>
      </c>
      <c r="AN2381" s="122" t="s">
        <v>6421</v>
      </c>
      <c r="AO2381" s="123" t="s">
        <v>6421</v>
      </c>
      <c r="AP2381" s="29" t="s">
        <v>6421</v>
      </c>
      <c r="AQ2381" s="28" t="s">
        <v>6421</v>
      </c>
      <c r="AR2381" s="122" t="s">
        <v>6421</v>
      </c>
      <c r="AS2381" s="122" t="s">
        <v>6421</v>
      </c>
      <c r="AT2381" s="123" t="s">
        <v>6421</v>
      </c>
      <c r="AU2381" s="124" t="s">
        <v>6421</v>
      </c>
      <c r="AV2381" s="104"/>
      <c r="AX2381" s="129"/>
      <c r="AY2381" s="139"/>
      <c r="AZ2381" s="139"/>
    </row>
    <row r="2382" spans="3:52" ht="50" customHeight="1">
      <c r="C2382" s="52" t="s">
        <v>6320</v>
      </c>
      <c r="D2382" s="130" t="s">
        <v>5455</v>
      </c>
      <c r="E2382" s="107" t="s">
        <v>6381</v>
      </c>
      <c r="F2382" s="132" t="s">
        <v>5456</v>
      </c>
      <c r="G2382" s="125">
        <v>346.73700000000002</v>
      </c>
      <c r="H2382" s="122">
        <v>358.94499999999999</v>
      </c>
      <c r="I2382" s="123">
        <f t="shared" si="1108"/>
        <v>-12.20799999999997</v>
      </c>
      <c r="J2382" s="124">
        <f t="shared" si="1109"/>
        <v>-3.4010781596066164</v>
      </c>
      <c r="K2382" s="125">
        <v>94.093000000000004</v>
      </c>
      <c r="L2382" s="122">
        <v>96.17</v>
      </c>
      <c r="M2382" s="123">
        <f t="shared" si="1110"/>
        <v>-2.0769999999999982</v>
      </c>
      <c r="N2382" s="124">
        <f t="shared" si="1111"/>
        <v>-2.1597171675158551</v>
      </c>
      <c r="O2382" s="125" t="s">
        <v>11840</v>
      </c>
      <c r="P2382" s="122" t="s">
        <v>11840</v>
      </c>
      <c r="Q2382" s="123" t="s">
        <v>11839</v>
      </c>
      <c r="R2382" s="124" t="s">
        <v>11840</v>
      </c>
      <c r="S2382" s="125">
        <v>252.64400000000001</v>
      </c>
      <c r="T2382" s="122">
        <v>262.77499999999998</v>
      </c>
      <c r="U2382" s="123">
        <f t="shared" si="1114"/>
        <v>-10.130999999999972</v>
      </c>
      <c r="V2382" s="124">
        <f t="shared" si="1115"/>
        <v>-3.8553895918561407</v>
      </c>
      <c r="W2382" s="121" t="s">
        <v>7681</v>
      </c>
      <c r="X2382" s="122">
        <v>253</v>
      </c>
      <c r="Y2382" s="122">
        <v>263</v>
      </c>
      <c r="Z2382" s="123">
        <f t="shared" si="1116"/>
        <v>-10</v>
      </c>
      <c r="AA2382" s="124">
        <f t="shared" si="1119"/>
        <v>-3.8022813688212929</v>
      </c>
      <c r="AB2382" s="28" t="s">
        <v>6421</v>
      </c>
      <c r="AC2382" s="122" t="s">
        <v>6421</v>
      </c>
      <c r="AD2382" s="122" t="s">
        <v>6421</v>
      </c>
      <c r="AE2382" s="123" t="s">
        <v>6421</v>
      </c>
      <c r="AF2382" s="29" t="s">
        <v>6421</v>
      </c>
      <c r="AG2382" s="28" t="s">
        <v>6421</v>
      </c>
      <c r="AH2382" s="122" t="s">
        <v>6421</v>
      </c>
      <c r="AI2382" s="122" t="s">
        <v>6421</v>
      </c>
      <c r="AJ2382" s="123" t="s">
        <v>6421</v>
      </c>
      <c r="AK2382" s="29" t="s">
        <v>6421</v>
      </c>
      <c r="AL2382" s="28" t="s">
        <v>6421</v>
      </c>
      <c r="AM2382" s="122" t="s">
        <v>6421</v>
      </c>
      <c r="AN2382" s="122" t="s">
        <v>6421</v>
      </c>
      <c r="AO2382" s="123" t="s">
        <v>6421</v>
      </c>
      <c r="AP2382" s="29" t="s">
        <v>6421</v>
      </c>
      <c r="AQ2382" s="28" t="s">
        <v>6421</v>
      </c>
      <c r="AR2382" s="122" t="s">
        <v>6421</v>
      </c>
      <c r="AS2382" s="122" t="s">
        <v>6421</v>
      </c>
      <c r="AT2382" s="123" t="s">
        <v>6421</v>
      </c>
      <c r="AU2382" s="29" t="s">
        <v>6421</v>
      </c>
      <c r="AV2382" s="104"/>
      <c r="AX2382" s="129"/>
      <c r="AY2382" s="139"/>
      <c r="AZ2382" s="139"/>
    </row>
    <row r="2383" spans="3:52" ht="50" customHeight="1">
      <c r="C2383" s="52" t="s">
        <v>6320</v>
      </c>
      <c r="D2383" s="130" t="s">
        <v>5457</v>
      </c>
      <c r="E2383" s="107" t="s">
        <v>6381</v>
      </c>
      <c r="F2383" s="132" t="s">
        <v>5458</v>
      </c>
      <c r="G2383" s="125">
        <v>601.30999999999995</v>
      </c>
      <c r="H2383" s="122">
        <v>586.92999999999995</v>
      </c>
      <c r="I2383" s="123">
        <f t="shared" si="1108"/>
        <v>14.379999999999995</v>
      </c>
      <c r="J2383" s="124">
        <f t="shared" si="1109"/>
        <v>2.4500366312848203</v>
      </c>
      <c r="K2383" s="125">
        <v>34.549999999999997</v>
      </c>
      <c r="L2383" s="122">
        <v>32.549999999999997</v>
      </c>
      <c r="M2383" s="123">
        <f t="shared" si="1110"/>
        <v>2</v>
      </c>
      <c r="N2383" s="124">
        <f t="shared" si="1111"/>
        <v>6.1443932411674353</v>
      </c>
      <c r="O2383" s="125">
        <v>102</v>
      </c>
      <c r="P2383" s="122">
        <v>100</v>
      </c>
      <c r="Q2383" s="123">
        <f t="shared" si="1112"/>
        <v>2</v>
      </c>
      <c r="R2383" s="124">
        <f t="shared" si="1113"/>
        <v>2</v>
      </c>
      <c r="S2383" s="125">
        <v>464.76</v>
      </c>
      <c r="T2383" s="122">
        <v>454.38</v>
      </c>
      <c r="U2383" s="123">
        <f t="shared" si="1114"/>
        <v>10.379999999999995</v>
      </c>
      <c r="V2383" s="124">
        <f t="shared" si="1115"/>
        <v>2.2844315330780391</v>
      </c>
      <c r="W2383" s="121" t="s">
        <v>11312</v>
      </c>
      <c r="X2383" s="122">
        <v>464.76</v>
      </c>
      <c r="Y2383" s="122">
        <v>454.38</v>
      </c>
      <c r="Z2383" s="123">
        <f t="shared" si="1116"/>
        <v>10.379999999999995</v>
      </c>
      <c r="AA2383" s="124">
        <f t="shared" si="1119"/>
        <v>2.2844315330780391</v>
      </c>
      <c r="AB2383" s="28" t="s">
        <v>6421</v>
      </c>
      <c r="AC2383" s="122" t="s">
        <v>6421</v>
      </c>
      <c r="AD2383" s="122" t="s">
        <v>6421</v>
      </c>
      <c r="AE2383" s="123" t="s">
        <v>6421</v>
      </c>
      <c r="AF2383" s="29" t="s">
        <v>6421</v>
      </c>
      <c r="AG2383" s="28" t="s">
        <v>6421</v>
      </c>
      <c r="AH2383" s="122" t="s">
        <v>6421</v>
      </c>
      <c r="AI2383" s="122" t="s">
        <v>6421</v>
      </c>
      <c r="AJ2383" s="123" t="s">
        <v>6421</v>
      </c>
      <c r="AK2383" s="29" t="s">
        <v>6421</v>
      </c>
      <c r="AL2383" s="28" t="s">
        <v>6421</v>
      </c>
      <c r="AM2383" s="122" t="s">
        <v>6421</v>
      </c>
      <c r="AN2383" s="122" t="s">
        <v>6421</v>
      </c>
      <c r="AO2383" s="123" t="s">
        <v>6421</v>
      </c>
      <c r="AP2383" s="29" t="s">
        <v>6421</v>
      </c>
      <c r="AQ2383" s="28" t="s">
        <v>6421</v>
      </c>
      <c r="AR2383" s="122" t="s">
        <v>6421</v>
      </c>
      <c r="AS2383" s="122" t="s">
        <v>6421</v>
      </c>
      <c r="AT2383" s="123" t="s">
        <v>6421</v>
      </c>
      <c r="AU2383" s="29" t="s">
        <v>6421</v>
      </c>
      <c r="AV2383" s="104"/>
      <c r="AX2383" s="129"/>
      <c r="AY2383" s="139"/>
      <c r="AZ2383" s="139"/>
    </row>
    <row r="2384" spans="3:52" ht="50" customHeight="1">
      <c r="C2384" s="52" t="s">
        <v>6320</v>
      </c>
      <c r="D2384" s="106" t="s">
        <v>5459</v>
      </c>
      <c r="E2384" s="107" t="s">
        <v>6381</v>
      </c>
      <c r="F2384" s="108" t="s">
        <v>5460</v>
      </c>
      <c r="G2384" s="125">
        <v>16937.53</v>
      </c>
      <c r="H2384" s="122">
        <v>13880.224</v>
      </c>
      <c r="I2384" s="123">
        <f t="shared" si="1108"/>
        <v>3057.3059999999987</v>
      </c>
      <c r="J2384" s="124">
        <f t="shared" si="1109"/>
        <v>22.026344819795405</v>
      </c>
      <c r="K2384" s="125" t="s">
        <v>11839</v>
      </c>
      <c r="L2384" s="122" t="s">
        <v>11840</v>
      </c>
      <c r="M2384" s="123" t="s">
        <v>11839</v>
      </c>
      <c r="N2384" s="124" t="s">
        <v>11840</v>
      </c>
      <c r="O2384" s="125" t="s">
        <v>11840</v>
      </c>
      <c r="P2384" s="122" t="s">
        <v>11840</v>
      </c>
      <c r="Q2384" s="123" t="s">
        <v>11837</v>
      </c>
      <c r="R2384" s="124" t="s">
        <v>11908</v>
      </c>
      <c r="S2384" s="125">
        <v>16937.53</v>
      </c>
      <c r="T2384" s="122">
        <v>13880.224</v>
      </c>
      <c r="U2384" s="123">
        <f t="shared" si="1114"/>
        <v>3057.3059999999987</v>
      </c>
      <c r="V2384" s="124">
        <f t="shared" si="1115"/>
        <v>22.026344819795405</v>
      </c>
      <c r="W2384" s="121" t="s">
        <v>11313</v>
      </c>
      <c r="X2384" s="122">
        <v>14902</v>
      </c>
      <c r="Y2384" s="122">
        <v>11846</v>
      </c>
      <c r="Z2384" s="123">
        <f t="shared" si="1116"/>
        <v>3056</v>
      </c>
      <c r="AA2384" s="124">
        <f t="shared" si="1119"/>
        <v>25.797737632956274</v>
      </c>
      <c r="AB2384" s="28" t="s">
        <v>11314</v>
      </c>
      <c r="AC2384" s="122">
        <v>1131</v>
      </c>
      <c r="AD2384" s="122">
        <v>1131</v>
      </c>
      <c r="AE2384" s="123">
        <f t="shared" si="1120"/>
        <v>0</v>
      </c>
      <c r="AF2384" s="29">
        <f t="shared" si="1121"/>
        <v>0</v>
      </c>
      <c r="AG2384" s="28" t="s">
        <v>11315</v>
      </c>
      <c r="AH2384" s="122">
        <v>287</v>
      </c>
      <c r="AI2384" s="122">
        <v>285</v>
      </c>
      <c r="AJ2384" s="123">
        <f t="shared" si="1122"/>
        <v>2</v>
      </c>
      <c r="AK2384" s="124">
        <f t="shared" si="1123"/>
        <v>0.70175438596491224</v>
      </c>
      <c r="AL2384" s="28" t="s">
        <v>11316</v>
      </c>
      <c r="AM2384" s="122">
        <v>235</v>
      </c>
      <c r="AN2384" s="122">
        <v>235</v>
      </c>
      <c r="AO2384" s="123">
        <f t="shared" si="1124"/>
        <v>0</v>
      </c>
      <c r="AP2384" s="29">
        <f t="shared" si="1125"/>
        <v>0</v>
      </c>
      <c r="AQ2384" s="28" t="s">
        <v>11317</v>
      </c>
      <c r="AR2384" s="122">
        <v>149</v>
      </c>
      <c r="AS2384" s="122">
        <v>149</v>
      </c>
      <c r="AT2384" s="123">
        <f t="shared" si="1126"/>
        <v>0</v>
      </c>
      <c r="AU2384" s="124">
        <f t="shared" si="1127"/>
        <v>0</v>
      </c>
      <c r="AV2384" s="8"/>
      <c r="AX2384" s="129"/>
      <c r="AY2384" s="139"/>
      <c r="AZ2384" s="139"/>
    </row>
    <row r="2385" spans="3:52" ht="50" customHeight="1">
      <c r="C2385" s="52" t="s">
        <v>6320</v>
      </c>
      <c r="D2385" s="130" t="s">
        <v>5461</v>
      </c>
      <c r="E2385" s="107" t="s">
        <v>6381</v>
      </c>
      <c r="F2385" s="132" t="s">
        <v>5462</v>
      </c>
      <c r="G2385" s="125">
        <v>4508.8760000000002</v>
      </c>
      <c r="H2385" s="122">
        <v>3707.3539999999998</v>
      </c>
      <c r="I2385" s="123">
        <f t="shared" si="1108"/>
        <v>801.52200000000039</v>
      </c>
      <c r="J2385" s="124">
        <f t="shared" si="1109"/>
        <v>21.619785971342374</v>
      </c>
      <c r="K2385" s="125">
        <v>558.37</v>
      </c>
      <c r="L2385" s="122">
        <v>558.31500000000005</v>
      </c>
      <c r="M2385" s="123">
        <f t="shared" si="1110"/>
        <v>5.4999999999949978E-2</v>
      </c>
      <c r="N2385" s="124">
        <f t="shared" si="1111"/>
        <v>9.8510697366092567E-3</v>
      </c>
      <c r="O2385" s="125" t="s">
        <v>11840</v>
      </c>
      <c r="P2385" s="122" t="s">
        <v>11840</v>
      </c>
      <c r="Q2385" s="123" t="s">
        <v>11839</v>
      </c>
      <c r="R2385" s="124" t="s">
        <v>11840</v>
      </c>
      <c r="S2385" s="125">
        <v>3950.5059999999999</v>
      </c>
      <c r="T2385" s="122">
        <v>3149.0390000000002</v>
      </c>
      <c r="U2385" s="123">
        <f t="shared" si="1114"/>
        <v>801.46699999999964</v>
      </c>
      <c r="V2385" s="124">
        <f t="shared" si="1115"/>
        <v>25.451161449572378</v>
      </c>
      <c r="W2385" s="121" t="s">
        <v>11318</v>
      </c>
      <c r="X2385" s="122">
        <v>3884.413</v>
      </c>
      <c r="Y2385" s="122">
        <v>3082.953</v>
      </c>
      <c r="Z2385" s="123">
        <f t="shared" si="1116"/>
        <v>801.46</v>
      </c>
      <c r="AA2385" s="124">
        <f t="shared" si="1119"/>
        <v>25.996504001196257</v>
      </c>
      <c r="AB2385" s="28" t="s">
        <v>11319</v>
      </c>
      <c r="AC2385" s="122">
        <v>66.093000000000004</v>
      </c>
      <c r="AD2385" s="122">
        <v>66.085999999999999</v>
      </c>
      <c r="AE2385" s="123">
        <f t="shared" si="1120"/>
        <v>7.0000000000050022E-3</v>
      </c>
      <c r="AF2385" s="29">
        <f t="shared" si="1121"/>
        <v>1.0592258572171115E-2</v>
      </c>
      <c r="AG2385" s="122" t="s">
        <v>6421</v>
      </c>
      <c r="AH2385" s="122" t="s">
        <v>6421</v>
      </c>
      <c r="AI2385" s="122" t="s">
        <v>6421</v>
      </c>
      <c r="AJ2385" s="122" t="s">
        <v>6421</v>
      </c>
      <c r="AK2385" s="122" t="s">
        <v>6421</v>
      </c>
      <c r="AL2385" s="28" t="s">
        <v>6421</v>
      </c>
      <c r="AM2385" s="122" t="s">
        <v>6421</v>
      </c>
      <c r="AN2385" s="122" t="s">
        <v>6421</v>
      </c>
      <c r="AO2385" s="123" t="s">
        <v>6421</v>
      </c>
      <c r="AP2385" s="29" t="s">
        <v>6421</v>
      </c>
      <c r="AQ2385" s="28" t="s">
        <v>6421</v>
      </c>
      <c r="AR2385" s="122" t="s">
        <v>6421</v>
      </c>
      <c r="AS2385" s="122" t="s">
        <v>6421</v>
      </c>
      <c r="AT2385" s="123" t="s">
        <v>6421</v>
      </c>
      <c r="AU2385" s="124" t="s">
        <v>6421</v>
      </c>
      <c r="AV2385" s="104"/>
      <c r="AX2385" s="129"/>
      <c r="AY2385" s="139"/>
      <c r="AZ2385" s="139"/>
    </row>
    <row r="2386" spans="3:52" ht="50" customHeight="1">
      <c r="C2386" s="52" t="s">
        <v>6321</v>
      </c>
      <c r="D2386" s="130" t="s">
        <v>5465</v>
      </c>
      <c r="E2386" s="107" t="s">
        <v>6381</v>
      </c>
      <c r="F2386" s="132" t="s">
        <v>5466</v>
      </c>
      <c r="G2386" s="125">
        <v>49.093000000000004</v>
      </c>
      <c r="H2386" s="122">
        <v>128.59</v>
      </c>
      <c r="I2386" s="123">
        <f t="shared" si="1108"/>
        <v>-79.497</v>
      </c>
      <c r="J2386" s="124">
        <f t="shared" si="1109"/>
        <v>-61.822070145423439</v>
      </c>
      <c r="K2386" s="125">
        <v>49.093000000000004</v>
      </c>
      <c r="L2386" s="122">
        <v>128.59</v>
      </c>
      <c r="M2386" s="123">
        <f t="shared" si="1110"/>
        <v>-79.497</v>
      </c>
      <c r="N2386" s="124">
        <f t="shared" si="1111"/>
        <v>-61.822070145423439</v>
      </c>
      <c r="O2386" s="125" t="s">
        <v>11840</v>
      </c>
      <c r="P2386" s="122" t="s">
        <v>11840</v>
      </c>
      <c r="Q2386" s="123" t="s">
        <v>11839</v>
      </c>
      <c r="R2386" s="124" t="s">
        <v>11840</v>
      </c>
      <c r="S2386" s="125" t="s">
        <v>6421</v>
      </c>
      <c r="T2386" s="122" t="s">
        <v>6421</v>
      </c>
      <c r="U2386" s="123" t="s">
        <v>6421</v>
      </c>
      <c r="V2386" s="124" t="s">
        <v>6421</v>
      </c>
      <c r="W2386" s="121" t="s">
        <v>6421</v>
      </c>
      <c r="X2386" s="122" t="s">
        <v>6421</v>
      </c>
      <c r="Y2386" s="122" t="s">
        <v>6421</v>
      </c>
      <c r="Z2386" s="123" t="s">
        <v>6421</v>
      </c>
      <c r="AA2386" s="124" t="s">
        <v>6421</v>
      </c>
      <c r="AB2386" s="28" t="s">
        <v>6421</v>
      </c>
      <c r="AC2386" s="122" t="s">
        <v>6421</v>
      </c>
      <c r="AD2386" s="122" t="s">
        <v>6421</v>
      </c>
      <c r="AE2386" s="123" t="s">
        <v>6421</v>
      </c>
      <c r="AF2386" s="29" t="s">
        <v>6421</v>
      </c>
      <c r="AG2386" s="28" t="s">
        <v>6421</v>
      </c>
      <c r="AH2386" s="122" t="s">
        <v>6421</v>
      </c>
      <c r="AI2386" s="122" t="s">
        <v>6421</v>
      </c>
      <c r="AJ2386" s="123" t="s">
        <v>6421</v>
      </c>
      <c r="AK2386" s="29" t="s">
        <v>6421</v>
      </c>
      <c r="AL2386" s="28" t="s">
        <v>6421</v>
      </c>
      <c r="AM2386" s="122" t="s">
        <v>6421</v>
      </c>
      <c r="AN2386" s="122" t="s">
        <v>6421</v>
      </c>
      <c r="AO2386" s="123" t="s">
        <v>6421</v>
      </c>
      <c r="AP2386" s="29" t="s">
        <v>6421</v>
      </c>
      <c r="AQ2386" s="28" t="s">
        <v>6421</v>
      </c>
      <c r="AR2386" s="122" t="s">
        <v>6421</v>
      </c>
      <c r="AS2386" s="122" t="s">
        <v>6421</v>
      </c>
      <c r="AT2386" s="123" t="s">
        <v>6421</v>
      </c>
      <c r="AU2386" s="29" t="s">
        <v>6421</v>
      </c>
      <c r="AV2386" s="104"/>
      <c r="AX2386" s="129"/>
      <c r="AY2386" s="139"/>
      <c r="AZ2386" s="139"/>
    </row>
    <row r="2387" spans="3:52" ht="50" customHeight="1">
      <c r="C2387" s="52" t="s">
        <v>6315</v>
      </c>
      <c r="D2387" s="130" t="s">
        <v>6073</v>
      </c>
      <c r="E2387" s="131" t="s">
        <v>6382</v>
      </c>
      <c r="F2387" s="132" t="s">
        <v>6074</v>
      </c>
      <c r="G2387" s="125">
        <v>22548.633999999998</v>
      </c>
      <c r="H2387" s="122">
        <v>18799.456999999999</v>
      </c>
      <c r="I2387" s="123">
        <f t="shared" si="1108"/>
        <v>3749.1769999999997</v>
      </c>
      <c r="J2387" s="124">
        <f t="shared" si="1109"/>
        <v>19.943006864506778</v>
      </c>
      <c r="K2387" s="125">
        <v>4779.59</v>
      </c>
      <c r="L2387" s="122">
        <v>4774.7569999999996</v>
      </c>
      <c r="M2387" s="123">
        <f t="shared" si="1110"/>
        <v>4.8330000000005384</v>
      </c>
      <c r="N2387" s="124">
        <f t="shared" si="1111"/>
        <v>0.10121981076734458</v>
      </c>
      <c r="O2387" s="125">
        <v>5387.1970000000001</v>
      </c>
      <c r="P2387" s="122">
        <v>5387.1970000000001</v>
      </c>
      <c r="Q2387" s="123">
        <f t="shared" si="1112"/>
        <v>0</v>
      </c>
      <c r="R2387" s="124">
        <f t="shared" si="1113"/>
        <v>0</v>
      </c>
      <c r="S2387" s="125">
        <v>12381.847</v>
      </c>
      <c r="T2387" s="122">
        <v>8637.5030000000006</v>
      </c>
      <c r="U2387" s="123">
        <f t="shared" si="1114"/>
        <v>3744.3439999999991</v>
      </c>
      <c r="V2387" s="124">
        <f t="shared" si="1115"/>
        <v>43.349843120170249</v>
      </c>
      <c r="W2387" s="121" t="s">
        <v>11441</v>
      </c>
      <c r="X2387" s="122">
        <v>4819</v>
      </c>
      <c r="Y2387" s="122">
        <v>3762</v>
      </c>
      <c r="Z2387" s="123">
        <f t="shared" si="1116"/>
        <v>1057</v>
      </c>
      <c r="AA2387" s="124">
        <f t="shared" si="1119"/>
        <v>28.096757044125464</v>
      </c>
      <c r="AB2387" s="28" t="s">
        <v>11442</v>
      </c>
      <c r="AC2387" s="122">
        <v>2224</v>
      </c>
      <c r="AD2387" s="122">
        <v>2783</v>
      </c>
      <c r="AE2387" s="123">
        <f t="shared" si="1120"/>
        <v>-559</v>
      </c>
      <c r="AF2387" s="29">
        <f>AE2387/AD2387*100</f>
        <v>-20.086237872799138</v>
      </c>
      <c r="AG2387" s="28" t="s">
        <v>11443</v>
      </c>
      <c r="AH2387" s="122">
        <v>592</v>
      </c>
      <c r="AI2387" s="122">
        <v>596</v>
      </c>
      <c r="AJ2387" s="123">
        <f t="shared" si="1122"/>
        <v>-4</v>
      </c>
      <c r="AK2387" s="124">
        <f t="shared" si="1123"/>
        <v>-0.67114093959731547</v>
      </c>
      <c r="AL2387" s="28" t="s">
        <v>11444</v>
      </c>
      <c r="AM2387" s="122">
        <v>542</v>
      </c>
      <c r="AN2387" s="122">
        <v>559</v>
      </c>
      <c r="AO2387" s="123">
        <f t="shared" si="1124"/>
        <v>-17</v>
      </c>
      <c r="AP2387" s="29">
        <f t="shared" si="1125"/>
        <v>-3.0411449016100178</v>
      </c>
      <c r="AQ2387" s="28" t="s">
        <v>11445</v>
      </c>
      <c r="AR2387" s="122">
        <v>3300</v>
      </c>
      <c r="AS2387" s="122" t="s">
        <v>6421</v>
      </c>
      <c r="AT2387" s="123">
        <v>3300</v>
      </c>
      <c r="AU2387" s="124" t="s">
        <v>9259</v>
      </c>
      <c r="AV2387" s="9" t="s">
        <v>12601</v>
      </c>
      <c r="AX2387" s="129"/>
      <c r="AY2387" s="139"/>
      <c r="AZ2387" s="139"/>
    </row>
    <row r="2388" spans="3:52" ht="50" customHeight="1">
      <c r="C2388" s="52" t="s">
        <v>6317</v>
      </c>
      <c r="D2388" s="130" t="s">
        <v>5469</v>
      </c>
      <c r="E2388" s="131" t="s">
        <v>6382</v>
      </c>
      <c r="F2388" s="132" t="s">
        <v>5470</v>
      </c>
      <c r="G2388" s="125">
        <v>7566.5609999999997</v>
      </c>
      <c r="H2388" s="122">
        <v>7628.2780000000002</v>
      </c>
      <c r="I2388" s="123">
        <f t="shared" si="1108"/>
        <v>-61.717000000000553</v>
      </c>
      <c r="J2388" s="124">
        <f t="shared" si="1109"/>
        <v>-0.80905546441805798</v>
      </c>
      <c r="K2388" s="125">
        <v>2346.136</v>
      </c>
      <c r="L2388" s="122">
        <v>2142.9780000000001</v>
      </c>
      <c r="M2388" s="123">
        <f t="shared" si="1110"/>
        <v>203.1579999999999</v>
      </c>
      <c r="N2388" s="124">
        <f t="shared" si="1111"/>
        <v>9.4801719849667094</v>
      </c>
      <c r="O2388" s="125">
        <v>704.26</v>
      </c>
      <c r="P2388" s="122">
        <v>703.31200000000001</v>
      </c>
      <c r="Q2388" s="123">
        <f t="shared" si="1112"/>
        <v>0.94799999999997908</v>
      </c>
      <c r="R2388" s="124">
        <f t="shared" si="1113"/>
        <v>0.13479081829969899</v>
      </c>
      <c r="S2388" s="125">
        <v>4516.165</v>
      </c>
      <c r="T2388" s="122">
        <v>4781.9880000000003</v>
      </c>
      <c r="U2388" s="123">
        <f t="shared" si="1114"/>
        <v>-265.82300000000032</v>
      </c>
      <c r="V2388" s="124">
        <f t="shared" si="1115"/>
        <v>-5.5588387089219022</v>
      </c>
      <c r="W2388" s="121" t="s">
        <v>10662</v>
      </c>
      <c r="X2388" s="122">
        <v>1324</v>
      </c>
      <c r="Y2388" s="122">
        <v>1302</v>
      </c>
      <c r="Z2388" s="123">
        <f t="shared" si="1116"/>
        <v>22</v>
      </c>
      <c r="AA2388" s="124">
        <f t="shared" si="1119"/>
        <v>1.6897081413210446</v>
      </c>
      <c r="AB2388" s="28" t="s">
        <v>11320</v>
      </c>
      <c r="AC2388" s="122">
        <v>1239</v>
      </c>
      <c r="AD2388" s="122">
        <v>1325</v>
      </c>
      <c r="AE2388" s="123">
        <f t="shared" si="1120"/>
        <v>-86</v>
      </c>
      <c r="AF2388" s="29">
        <f t="shared" ref="AF2388:AF2451" si="1128">AE2388/AD2388*100</f>
        <v>-6.4905660377358494</v>
      </c>
      <c r="AG2388" s="28" t="s">
        <v>11321</v>
      </c>
      <c r="AH2388" s="122">
        <v>584</v>
      </c>
      <c r="AI2388" s="122">
        <v>732</v>
      </c>
      <c r="AJ2388" s="123">
        <f t="shared" si="1122"/>
        <v>-148</v>
      </c>
      <c r="AK2388" s="124">
        <f t="shared" si="1123"/>
        <v>-20.21857923497268</v>
      </c>
      <c r="AL2388" s="28" t="s">
        <v>11322</v>
      </c>
      <c r="AM2388" s="122">
        <v>375</v>
      </c>
      <c r="AN2388" s="122">
        <v>490</v>
      </c>
      <c r="AO2388" s="123">
        <f t="shared" si="1124"/>
        <v>-115</v>
      </c>
      <c r="AP2388" s="29">
        <f t="shared" si="1125"/>
        <v>-23.469387755102041</v>
      </c>
      <c r="AQ2388" s="28" t="s">
        <v>11323</v>
      </c>
      <c r="AR2388" s="122">
        <v>277</v>
      </c>
      <c r="AS2388" s="122">
        <v>280</v>
      </c>
      <c r="AT2388" s="123">
        <f t="shared" ref="AT2388:AT2448" si="1129">AR2388-AS2388</f>
        <v>-3</v>
      </c>
      <c r="AU2388" s="124">
        <f t="shared" ref="AU2388:AU2448" si="1130">AT2388/AS2388*100</f>
        <v>-1.0714285714285714</v>
      </c>
      <c r="AV2388" s="9" t="s">
        <v>12602</v>
      </c>
      <c r="AX2388" s="129"/>
      <c r="AY2388" s="139"/>
      <c r="AZ2388" s="139"/>
    </row>
    <row r="2389" spans="3:52" ht="50" customHeight="1">
      <c r="C2389" s="52" t="s">
        <v>6318</v>
      </c>
      <c r="D2389" s="130" t="s">
        <v>5471</v>
      </c>
      <c r="E2389" s="131" t="s">
        <v>6382</v>
      </c>
      <c r="F2389" s="132" t="s">
        <v>5472</v>
      </c>
      <c r="G2389" s="125">
        <v>1535.845</v>
      </c>
      <c r="H2389" s="122">
        <v>1809.8610000000001</v>
      </c>
      <c r="I2389" s="123">
        <f t="shared" si="1108"/>
        <v>-274.01600000000008</v>
      </c>
      <c r="J2389" s="124">
        <f t="shared" si="1109"/>
        <v>-15.140168222863526</v>
      </c>
      <c r="K2389" s="125">
        <v>277.041</v>
      </c>
      <c r="L2389" s="122">
        <v>377</v>
      </c>
      <c r="M2389" s="123">
        <f t="shared" si="1110"/>
        <v>-99.959000000000003</v>
      </c>
      <c r="N2389" s="124">
        <f t="shared" si="1111"/>
        <v>-26.514323607427055</v>
      </c>
      <c r="O2389" s="125">
        <v>285.52300000000002</v>
      </c>
      <c r="P2389" s="122">
        <v>385.483</v>
      </c>
      <c r="Q2389" s="123">
        <f t="shared" si="1112"/>
        <v>-99.95999999999998</v>
      </c>
      <c r="R2389" s="124">
        <f t="shared" si="1113"/>
        <v>-25.931104614211257</v>
      </c>
      <c r="S2389" s="125">
        <v>973.28099999999995</v>
      </c>
      <c r="T2389" s="122">
        <v>1047.3779999999999</v>
      </c>
      <c r="U2389" s="123">
        <f t="shared" si="1114"/>
        <v>-74.09699999999998</v>
      </c>
      <c r="V2389" s="124">
        <f t="shared" si="1115"/>
        <v>-7.0745232380286769</v>
      </c>
      <c r="W2389" s="121" t="s">
        <v>11324</v>
      </c>
      <c r="X2389" s="122">
        <v>675</v>
      </c>
      <c r="Y2389" s="122">
        <v>673</v>
      </c>
      <c r="Z2389" s="123">
        <f t="shared" si="1116"/>
        <v>2</v>
      </c>
      <c r="AA2389" s="124">
        <f t="shared" si="1119"/>
        <v>0.29717682020802377</v>
      </c>
      <c r="AB2389" s="28" t="s">
        <v>11325</v>
      </c>
      <c r="AC2389" s="122">
        <v>185</v>
      </c>
      <c r="AD2389" s="122">
        <v>185</v>
      </c>
      <c r="AE2389" s="123">
        <f t="shared" si="1120"/>
        <v>0</v>
      </c>
      <c r="AF2389" s="29">
        <f t="shared" si="1128"/>
        <v>0</v>
      </c>
      <c r="AG2389" s="28" t="s">
        <v>11326</v>
      </c>
      <c r="AH2389" s="122">
        <v>82</v>
      </c>
      <c r="AI2389" s="122">
        <v>158</v>
      </c>
      <c r="AJ2389" s="123">
        <f t="shared" si="1122"/>
        <v>-76</v>
      </c>
      <c r="AK2389" s="124">
        <f t="shared" si="1123"/>
        <v>-48.101265822784811</v>
      </c>
      <c r="AL2389" s="28" t="s">
        <v>11327</v>
      </c>
      <c r="AM2389" s="122">
        <v>20</v>
      </c>
      <c r="AN2389" s="122">
        <v>20</v>
      </c>
      <c r="AO2389" s="123">
        <f t="shared" si="1124"/>
        <v>0</v>
      </c>
      <c r="AP2389" s="29">
        <f t="shared" si="1125"/>
        <v>0</v>
      </c>
      <c r="AQ2389" s="28" t="s">
        <v>11328</v>
      </c>
      <c r="AR2389" s="122">
        <v>9</v>
      </c>
      <c r="AS2389" s="122">
        <v>9</v>
      </c>
      <c r="AT2389" s="123">
        <f t="shared" si="1129"/>
        <v>0</v>
      </c>
      <c r="AU2389" s="124">
        <f t="shared" si="1130"/>
        <v>0</v>
      </c>
      <c r="AV2389" s="9" t="s">
        <v>12603</v>
      </c>
      <c r="AX2389" s="129"/>
      <c r="AY2389" s="139"/>
      <c r="AZ2389" s="139"/>
    </row>
    <row r="2390" spans="3:52" ht="50" customHeight="1">
      <c r="C2390" s="52" t="s">
        <v>6318</v>
      </c>
      <c r="D2390" s="130" t="s">
        <v>5473</v>
      </c>
      <c r="E2390" s="131" t="s">
        <v>6382</v>
      </c>
      <c r="F2390" s="132" t="s">
        <v>5474</v>
      </c>
      <c r="G2390" s="125">
        <v>6865.62</v>
      </c>
      <c r="H2390" s="122">
        <v>6706.058</v>
      </c>
      <c r="I2390" s="123">
        <f t="shared" si="1108"/>
        <v>159.5619999999999</v>
      </c>
      <c r="J2390" s="124">
        <f t="shared" si="1109"/>
        <v>2.3793710105101966</v>
      </c>
      <c r="K2390" s="125">
        <v>4003.5309999999999</v>
      </c>
      <c r="L2390" s="122">
        <v>3784.4479999999999</v>
      </c>
      <c r="M2390" s="123">
        <f t="shared" si="1110"/>
        <v>219.08300000000008</v>
      </c>
      <c r="N2390" s="124">
        <f t="shared" si="1111"/>
        <v>5.7890344906311331</v>
      </c>
      <c r="O2390" s="125">
        <v>944.00300000000004</v>
      </c>
      <c r="P2390" s="122">
        <v>1082.8920000000001</v>
      </c>
      <c r="Q2390" s="123">
        <f t="shared" si="1112"/>
        <v>-138.88900000000001</v>
      </c>
      <c r="R2390" s="124">
        <f t="shared" si="1113"/>
        <v>-12.825748089375487</v>
      </c>
      <c r="S2390" s="125">
        <v>1918.086</v>
      </c>
      <c r="T2390" s="122">
        <v>1838.7180000000001</v>
      </c>
      <c r="U2390" s="123">
        <f t="shared" si="1114"/>
        <v>79.367999999999938</v>
      </c>
      <c r="V2390" s="124">
        <f t="shared" si="1115"/>
        <v>4.3164857253803968</v>
      </c>
      <c r="W2390" s="121" t="s">
        <v>6484</v>
      </c>
      <c r="X2390" s="122">
        <v>580</v>
      </c>
      <c r="Y2390" s="122">
        <v>580</v>
      </c>
      <c r="Z2390" s="123">
        <f t="shared" si="1116"/>
        <v>0</v>
      </c>
      <c r="AA2390" s="124">
        <f t="shared" si="1119"/>
        <v>0</v>
      </c>
      <c r="AB2390" s="28" t="s">
        <v>6441</v>
      </c>
      <c r="AC2390" s="122">
        <v>500</v>
      </c>
      <c r="AD2390" s="122">
        <v>500</v>
      </c>
      <c r="AE2390" s="123">
        <f t="shared" si="1120"/>
        <v>0</v>
      </c>
      <c r="AF2390" s="29">
        <f t="shared" si="1128"/>
        <v>0</v>
      </c>
      <c r="AG2390" s="28" t="s">
        <v>11329</v>
      </c>
      <c r="AH2390" s="122">
        <v>160</v>
      </c>
      <c r="AI2390" s="122">
        <v>80</v>
      </c>
      <c r="AJ2390" s="123">
        <f t="shared" si="1122"/>
        <v>80</v>
      </c>
      <c r="AK2390" s="124">
        <f t="shared" si="1123"/>
        <v>100</v>
      </c>
      <c r="AL2390" s="28" t="s">
        <v>6498</v>
      </c>
      <c r="AM2390" s="122">
        <v>125</v>
      </c>
      <c r="AN2390" s="122">
        <v>125</v>
      </c>
      <c r="AO2390" s="123">
        <f t="shared" si="1124"/>
        <v>0</v>
      </c>
      <c r="AP2390" s="29">
        <f t="shared" si="1125"/>
        <v>0</v>
      </c>
      <c r="AQ2390" s="28" t="s">
        <v>6471</v>
      </c>
      <c r="AR2390" s="122">
        <v>106</v>
      </c>
      <c r="AS2390" s="122">
        <v>118</v>
      </c>
      <c r="AT2390" s="123">
        <f t="shared" si="1129"/>
        <v>-12</v>
      </c>
      <c r="AU2390" s="124">
        <f t="shared" si="1130"/>
        <v>-10.16949152542373</v>
      </c>
      <c r="AV2390" s="9" t="s">
        <v>12602</v>
      </c>
      <c r="AX2390" s="129"/>
      <c r="AY2390" s="139"/>
      <c r="AZ2390" s="139"/>
    </row>
    <row r="2391" spans="3:52" ht="50" customHeight="1">
      <c r="C2391" s="52" t="s">
        <v>6318</v>
      </c>
      <c r="D2391" s="130" t="s">
        <v>5475</v>
      </c>
      <c r="E2391" s="131" t="s">
        <v>6382</v>
      </c>
      <c r="F2391" s="132" t="s">
        <v>5476</v>
      </c>
      <c r="G2391" s="125">
        <v>3274.5610000000001</v>
      </c>
      <c r="H2391" s="122">
        <v>4075.9920000000002</v>
      </c>
      <c r="I2391" s="123">
        <f t="shared" si="1108"/>
        <v>-801.43100000000004</v>
      </c>
      <c r="J2391" s="124">
        <f t="shared" si="1109"/>
        <v>-19.662231918021426</v>
      </c>
      <c r="K2391" s="125">
        <v>1189.5119999999999</v>
      </c>
      <c r="L2391" s="122">
        <v>2028.771</v>
      </c>
      <c r="M2391" s="123">
        <f t="shared" si="1110"/>
        <v>-839.25900000000001</v>
      </c>
      <c r="N2391" s="124">
        <f t="shared" si="1111"/>
        <v>-41.367852754204392</v>
      </c>
      <c r="O2391" s="125">
        <v>452.43099999999998</v>
      </c>
      <c r="P2391" s="122">
        <v>451.99200000000002</v>
      </c>
      <c r="Q2391" s="123">
        <f t="shared" si="1112"/>
        <v>0.43899999999996453</v>
      </c>
      <c r="R2391" s="124">
        <f t="shared" si="1113"/>
        <v>9.7125612842697329E-2</v>
      </c>
      <c r="S2391" s="125">
        <v>1632.6179999999999</v>
      </c>
      <c r="T2391" s="122">
        <v>1595.229</v>
      </c>
      <c r="U2391" s="123">
        <f t="shared" si="1114"/>
        <v>37.388999999999896</v>
      </c>
      <c r="V2391" s="124">
        <f t="shared" si="1115"/>
        <v>2.3438014228678075</v>
      </c>
      <c r="W2391" s="121" t="s">
        <v>6441</v>
      </c>
      <c r="X2391" s="122">
        <v>919</v>
      </c>
      <c r="Y2391" s="122">
        <v>892</v>
      </c>
      <c r="Z2391" s="123">
        <f t="shared" si="1116"/>
        <v>27</v>
      </c>
      <c r="AA2391" s="124">
        <f t="shared" si="1119"/>
        <v>3.0269058295964126</v>
      </c>
      <c r="AB2391" s="28" t="s">
        <v>6498</v>
      </c>
      <c r="AC2391" s="122">
        <v>259</v>
      </c>
      <c r="AD2391" s="122">
        <v>259</v>
      </c>
      <c r="AE2391" s="123">
        <f t="shared" si="1120"/>
        <v>0</v>
      </c>
      <c r="AF2391" s="29">
        <f t="shared" si="1128"/>
        <v>0</v>
      </c>
      <c r="AG2391" s="28" t="s">
        <v>6471</v>
      </c>
      <c r="AH2391" s="122">
        <v>225</v>
      </c>
      <c r="AI2391" s="122">
        <v>211</v>
      </c>
      <c r="AJ2391" s="123">
        <f t="shared" si="1122"/>
        <v>14</v>
      </c>
      <c r="AK2391" s="124">
        <f t="shared" si="1123"/>
        <v>6.6350710900473935</v>
      </c>
      <c r="AL2391" s="28" t="s">
        <v>11330</v>
      </c>
      <c r="AM2391" s="122">
        <v>88</v>
      </c>
      <c r="AN2391" s="122">
        <v>89</v>
      </c>
      <c r="AO2391" s="123">
        <f t="shared" si="1124"/>
        <v>-1</v>
      </c>
      <c r="AP2391" s="29">
        <f t="shared" si="1125"/>
        <v>-1.1235955056179776</v>
      </c>
      <c r="AQ2391" s="28" t="s">
        <v>11331</v>
      </c>
      <c r="AR2391" s="122">
        <v>45</v>
      </c>
      <c r="AS2391" s="122">
        <v>47</v>
      </c>
      <c r="AT2391" s="123">
        <f t="shared" si="1129"/>
        <v>-2</v>
      </c>
      <c r="AU2391" s="124">
        <f t="shared" si="1130"/>
        <v>-4.2553191489361701</v>
      </c>
      <c r="AV2391" s="9" t="s">
        <v>12603</v>
      </c>
      <c r="AX2391" s="129"/>
      <c r="AY2391" s="139"/>
      <c r="AZ2391" s="139"/>
    </row>
    <row r="2392" spans="3:52" ht="50" customHeight="1">
      <c r="C2392" s="52" t="s">
        <v>6318</v>
      </c>
      <c r="D2392" s="130" t="s">
        <v>5477</v>
      </c>
      <c r="E2392" s="131" t="s">
        <v>6382</v>
      </c>
      <c r="F2392" s="132" t="s">
        <v>5478</v>
      </c>
      <c r="G2392" s="125">
        <v>10638.708000000001</v>
      </c>
      <c r="H2392" s="122">
        <v>11400.53</v>
      </c>
      <c r="I2392" s="123">
        <f t="shared" si="1108"/>
        <v>-761.82200000000012</v>
      </c>
      <c r="J2392" s="124">
        <f t="shared" si="1109"/>
        <v>-6.6823384526859719</v>
      </c>
      <c r="K2392" s="125">
        <v>5715.6580000000004</v>
      </c>
      <c r="L2392" s="122">
        <v>6080.0330000000004</v>
      </c>
      <c r="M2392" s="123">
        <f t="shared" si="1110"/>
        <v>-364.375</v>
      </c>
      <c r="N2392" s="124">
        <f t="shared" si="1111"/>
        <v>-5.9929773407479852</v>
      </c>
      <c r="O2392" s="125">
        <v>1383.6410000000001</v>
      </c>
      <c r="P2392" s="122">
        <v>1378.346</v>
      </c>
      <c r="Q2392" s="123">
        <f t="shared" si="1112"/>
        <v>5.2950000000000728</v>
      </c>
      <c r="R2392" s="124">
        <f t="shared" si="1113"/>
        <v>0.3841560827252426</v>
      </c>
      <c r="S2392" s="125">
        <v>3539.4090000000001</v>
      </c>
      <c r="T2392" s="122">
        <v>3942.1509999999998</v>
      </c>
      <c r="U2392" s="123">
        <f t="shared" si="1114"/>
        <v>-402.74199999999973</v>
      </c>
      <c r="V2392" s="124">
        <f t="shared" si="1115"/>
        <v>-10.216300694722239</v>
      </c>
      <c r="W2392" s="121" t="s">
        <v>11320</v>
      </c>
      <c r="X2392" s="122">
        <v>1209</v>
      </c>
      <c r="Y2392" s="122">
        <v>1209</v>
      </c>
      <c r="Z2392" s="123">
        <f t="shared" si="1116"/>
        <v>0</v>
      </c>
      <c r="AA2392" s="124">
        <f t="shared" si="1119"/>
        <v>0</v>
      </c>
      <c r="AB2392" s="28" t="s">
        <v>6498</v>
      </c>
      <c r="AC2392" s="122">
        <v>779</v>
      </c>
      <c r="AD2392" s="122">
        <v>776</v>
      </c>
      <c r="AE2392" s="123">
        <f t="shared" si="1120"/>
        <v>3</v>
      </c>
      <c r="AF2392" s="29">
        <f t="shared" si="1128"/>
        <v>0.38659793814432991</v>
      </c>
      <c r="AG2392" s="28" t="s">
        <v>11330</v>
      </c>
      <c r="AH2392" s="122">
        <v>773</v>
      </c>
      <c r="AI2392" s="122">
        <v>1140</v>
      </c>
      <c r="AJ2392" s="123">
        <f t="shared" si="1122"/>
        <v>-367</v>
      </c>
      <c r="AK2392" s="124">
        <f t="shared" si="1123"/>
        <v>-32.192982456140349</v>
      </c>
      <c r="AL2392" s="28" t="s">
        <v>6388</v>
      </c>
      <c r="AM2392" s="122">
        <v>471</v>
      </c>
      <c r="AN2392" s="122">
        <v>511</v>
      </c>
      <c r="AO2392" s="123">
        <f t="shared" si="1124"/>
        <v>-40</v>
      </c>
      <c r="AP2392" s="29">
        <f t="shared" si="1125"/>
        <v>-7.8277886497064575</v>
      </c>
      <c r="AQ2392" s="28" t="s">
        <v>6497</v>
      </c>
      <c r="AR2392" s="122">
        <v>104</v>
      </c>
      <c r="AS2392" s="122">
        <v>103</v>
      </c>
      <c r="AT2392" s="123">
        <f t="shared" si="1129"/>
        <v>1</v>
      </c>
      <c r="AU2392" s="124">
        <f t="shared" si="1130"/>
        <v>0.97087378640776689</v>
      </c>
      <c r="AV2392" s="9" t="s">
        <v>12602</v>
      </c>
      <c r="AX2392" s="129"/>
      <c r="AY2392" s="139"/>
      <c r="AZ2392" s="139"/>
    </row>
    <row r="2393" spans="3:52" ht="50" customHeight="1">
      <c r="C2393" s="52" t="s">
        <v>6318</v>
      </c>
      <c r="D2393" s="106" t="s">
        <v>5479</v>
      </c>
      <c r="E2393" s="131" t="s">
        <v>6382</v>
      </c>
      <c r="F2393" s="108" t="s">
        <v>5480</v>
      </c>
      <c r="G2393" s="125">
        <v>14447.272999999999</v>
      </c>
      <c r="H2393" s="122">
        <v>14073.505999999999</v>
      </c>
      <c r="I2393" s="123">
        <f t="shared" si="1108"/>
        <v>373.76699999999983</v>
      </c>
      <c r="J2393" s="124">
        <f t="shared" si="1109"/>
        <v>2.6558200920225552</v>
      </c>
      <c r="K2393" s="125">
        <v>6592.0439999999999</v>
      </c>
      <c r="L2393" s="122">
        <v>6730.06</v>
      </c>
      <c r="M2393" s="123">
        <f t="shared" si="1110"/>
        <v>-138.01600000000053</v>
      </c>
      <c r="N2393" s="124">
        <f t="shared" si="1111"/>
        <v>-2.0507395179240677</v>
      </c>
      <c r="O2393" s="125">
        <v>4917.7420000000002</v>
      </c>
      <c r="P2393" s="122">
        <v>4414.4939999999997</v>
      </c>
      <c r="Q2393" s="123">
        <f t="shared" si="1112"/>
        <v>503.2480000000005</v>
      </c>
      <c r="R2393" s="124">
        <f t="shared" si="1113"/>
        <v>11.399902231150399</v>
      </c>
      <c r="S2393" s="125">
        <v>2937.4870000000001</v>
      </c>
      <c r="T2393" s="122">
        <v>2928.9520000000002</v>
      </c>
      <c r="U2393" s="123">
        <f t="shared" si="1114"/>
        <v>8.5349999999998545</v>
      </c>
      <c r="V2393" s="124">
        <f t="shared" si="1115"/>
        <v>0.29140115645459036</v>
      </c>
      <c r="W2393" s="121" t="s">
        <v>11332</v>
      </c>
      <c r="X2393" s="122">
        <v>1267</v>
      </c>
      <c r="Y2393" s="122">
        <v>1266</v>
      </c>
      <c r="Z2393" s="123">
        <f t="shared" si="1116"/>
        <v>1</v>
      </c>
      <c r="AA2393" s="124">
        <f t="shared" si="1119"/>
        <v>7.8988941548183256E-2</v>
      </c>
      <c r="AB2393" s="28" t="s">
        <v>6613</v>
      </c>
      <c r="AC2393" s="122">
        <v>1226</v>
      </c>
      <c r="AD2393" s="122">
        <v>1225</v>
      </c>
      <c r="AE2393" s="123">
        <f t="shared" si="1120"/>
        <v>1</v>
      </c>
      <c r="AF2393" s="29">
        <f t="shared" si="1128"/>
        <v>8.1632653061224497E-2</v>
      </c>
      <c r="AG2393" s="28" t="s">
        <v>6418</v>
      </c>
      <c r="AH2393" s="122">
        <v>302</v>
      </c>
      <c r="AI2393" s="122">
        <v>303</v>
      </c>
      <c r="AJ2393" s="123">
        <f t="shared" si="1122"/>
        <v>-1</v>
      </c>
      <c r="AK2393" s="124">
        <f t="shared" si="1123"/>
        <v>-0.33003300330033003</v>
      </c>
      <c r="AL2393" s="28" t="s">
        <v>6497</v>
      </c>
      <c r="AM2393" s="122">
        <v>64</v>
      </c>
      <c r="AN2393" s="122">
        <v>68</v>
      </c>
      <c r="AO2393" s="123">
        <f t="shared" si="1124"/>
        <v>-4</v>
      </c>
      <c r="AP2393" s="29">
        <f t="shared" si="1125"/>
        <v>-5.8823529411764701</v>
      </c>
      <c r="AQ2393" s="28" t="s">
        <v>6558</v>
      </c>
      <c r="AR2393" s="122">
        <v>50</v>
      </c>
      <c r="AS2393" s="122">
        <v>50</v>
      </c>
      <c r="AT2393" s="123">
        <f t="shared" si="1129"/>
        <v>0</v>
      </c>
      <c r="AU2393" s="124">
        <f t="shared" si="1130"/>
        <v>0</v>
      </c>
      <c r="AV2393" s="9" t="s">
        <v>12602</v>
      </c>
      <c r="AX2393" s="129"/>
      <c r="AY2393" s="139"/>
      <c r="AZ2393" s="139"/>
    </row>
    <row r="2394" spans="3:52" ht="50" customHeight="1">
      <c r="C2394" s="52" t="s">
        <v>6318</v>
      </c>
      <c r="D2394" s="106" t="s">
        <v>5481</v>
      </c>
      <c r="E2394" s="131" t="s">
        <v>6382</v>
      </c>
      <c r="F2394" s="108" t="s">
        <v>5482</v>
      </c>
      <c r="G2394" s="125">
        <v>12208.402</v>
      </c>
      <c r="H2394" s="122">
        <v>12829.28</v>
      </c>
      <c r="I2394" s="123">
        <f t="shared" si="1108"/>
        <v>-620.87800000000061</v>
      </c>
      <c r="J2394" s="124">
        <f t="shared" si="1109"/>
        <v>-4.8395389296983202</v>
      </c>
      <c r="K2394" s="125">
        <v>6007.5290000000005</v>
      </c>
      <c r="L2394" s="122">
        <v>5798.4790000000003</v>
      </c>
      <c r="M2394" s="123">
        <f t="shared" si="1110"/>
        <v>209.05000000000018</v>
      </c>
      <c r="N2394" s="124">
        <f t="shared" si="1111"/>
        <v>3.6052557920792703</v>
      </c>
      <c r="O2394" s="125">
        <v>2331.8850000000002</v>
      </c>
      <c r="P2394" s="122">
        <v>2387.9859999999999</v>
      </c>
      <c r="Q2394" s="123">
        <f t="shared" si="1112"/>
        <v>-56.100999999999658</v>
      </c>
      <c r="R2394" s="124">
        <f t="shared" si="1113"/>
        <v>-2.3493018803292678</v>
      </c>
      <c r="S2394" s="125">
        <v>3868.9879999999998</v>
      </c>
      <c r="T2394" s="122">
        <v>4642.8149999999996</v>
      </c>
      <c r="U2394" s="123">
        <f t="shared" si="1114"/>
        <v>-773.82699999999977</v>
      </c>
      <c r="V2394" s="124">
        <f t="shared" si="1115"/>
        <v>-16.667194363764221</v>
      </c>
      <c r="W2394" s="121" t="s">
        <v>6388</v>
      </c>
      <c r="X2394" s="122">
        <v>2209</v>
      </c>
      <c r="Y2394" s="122">
        <v>2452</v>
      </c>
      <c r="Z2394" s="123">
        <f t="shared" si="1116"/>
        <v>-243</v>
      </c>
      <c r="AA2394" s="124">
        <f t="shared" si="1119"/>
        <v>-9.9102773246329523</v>
      </c>
      <c r="AB2394" s="28" t="s">
        <v>11333</v>
      </c>
      <c r="AC2394" s="122">
        <v>1028</v>
      </c>
      <c r="AD2394" s="122">
        <v>1029</v>
      </c>
      <c r="AE2394" s="123">
        <f t="shared" si="1120"/>
        <v>-1</v>
      </c>
      <c r="AF2394" s="29">
        <f t="shared" si="1128"/>
        <v>-9.718172983479105E-2</v>
      </c>
      <c r="AG2394" s="28" t="s">
        <v>11323</v>
      </c>
      <c r="AH2394" s="122">
        <v>188</v>
      </c>
      <c r="AI2394" s="122">
        <v>188</v>
      </c>
      <c r="AJ2394" s="123">
        <f t="shared" si="1122"/>
        <v>0</v>
      </c>
      <c r="AK2394" s="124">
        <f t="shared" si="1123"/>
        <v>0</v>
      </c>
      <c r="AL2394" s="28" t="s">
        <v>7939</v>
      </c>
      <c r="AM2394" s="122">
        <v>140</v>
      </c>
      <c r="AN2394" s="122">
        <v>430</v>
      </c>
      <c r="AO2394" s="123">
        <f t="shared" si="1124"/>
        <v>-290</v>
      </c>
      <c r="AP2394" s="29">
        <f t="shared" si="1125"/>
        <v>-67.441860465116278</v>
      </c>
      <c r="AQ2394" s="28" t="s">
        <v>11334</v>
      </c>
      <c r="AR2394" s="122">
        <v>139</v>
      </c>
      <c r="AS2394" s="122">
        <v>303</v>
      </c>
      <c r="AT2394" s="123">
        <f t="shared" si="1129"/>
        <v>-164</v>
      </c>
      <c r="AU2394" s="124">
        <f t="shared" si="1130"/>
        <v>-54.125412541254128</v>
      </c>
      <c r="AV2394" s="9" t="s">
        <v>12603</v>
      </c>
      <c r="AX2394" s="129"/>
      <c r="AY2394" s="139"/>
      <c r="AZ2394" s="139"/>
    </row>
    <row r="2395" spans="3:52" ht="50" customHeight="1">
      <c r="C2395" s="52" t="s">
        <v>6318</v>
      </c>
      <c r="D2395" s="130" t="s">
        <v>5483</v>
      </c>
      <c r="E2395" s="131" t="s">
        <v>6382</v>
      </c>
      <c r="F2395" s="132" t="s">
        <v>5484</v>
      </c>
      <c r="G2395" s="125">
        <v>5717.06</v>
      </c>
      <c r="H2395" s="122">
        <v>5399.8549999999996</v>
      </c>
      <c r="I2395" s="123">
        <f t="shared" si="1108"/>
        <v>317.20500000000084</v>
      </c>
      <c r="J2395" s="124">
        <f t="shared" si="1109"/>
        <v>5.8743244031552857</v>
      </c>
      <c r="K2395" s="125">
        <v>2818.9589999999998</v>
      </c>
      <c r="L2395" s="122">
        <v>2417.703</v>
      </c>
      <c r="M2395" s="123">
        <f t="shared" si="1110"/>
        <v>401.25599999999986</v>
      </c>
      <c r="N2395" s="124">
        <f t="shared" si="1111"/>
        <v>16.59657948060617</v>
      </c>
      <c r="O2395" s="125">
        <v>159.309</v>
      </c>
      <c r="P2395" s="122">
        <v>159.27000000000001</v>
      </c>
      <c r="Q2395" s="123">
        <f t="shared" si="1112"/>
        <v>3.8999999999987267E-2</v>
      </c>
      <c r="R2395" s="124">
        <f t="shared" si="1113"/>
        <v>2.4486720663017054E-2</v>
      </c>
      <c r="S2395" s="125">
        <v>2738.7919999999999</v>
      </c>
      <c r="T2395" s="122">
        <v>2822.8820000000001</v>
      </c>
      <c r="U2395" s="123">
        <f t="shared" si="1114"/>
        <v>-84.090000000000146</v>
      </c>
      <c r="V2395" s="124">
        <f t="shared" si="1115"/>
        <v>-2.9788705301886562</v>
      </c>
      <c r="W2395" s="121" t="s">
        <v>9421</v>
      </c>
      <c r="X2395" s="122">
        <v>1199</v>
      </c>
      <c r="Y2395" s="122">
        <v>1244</v>
      </c>
      <c r="Z2395" s="123">
        <f t="shared" si="1116"/>
        <v>-45</v>
      </c>
      <c r="AA2395" s="124">
        <f t="shared" si="1119"/>
        <v>-3.617363344051447</v>
      </c>
      <c r="AB2395" s="28" t="s">
        <v>11335</v>
      </c>
      <c r="AC2395" s="122">
        <v>1009</v>
      </c>
      <c r="AD2395" s="122">
        <v>1000</v>
      </c>
      <c r="AE2395" s="123">
        <f t="shared" si="1120"/>
        <v>9</v>
      </c>
      <c r="AF2395" s="29">
        <f t="shared" si="1128"/>
        <v>0.89999999999999991</v>
      </c>
      <c r="AG2395" s="28" t="s">
        <v>11336</v>
      </c>
      <c r="AH2395" s="122">
        <v>287</v>
      </c>
      <c r="AI2395" s="122">
        <v>321</v>
      </c>
      <c r="AJ2395" s="123">
        <f t="shared" si="1122"/>
        <v>-34</v>
      </c>
      <c r="AK2395" s="124">
        <f t="shared" si="1123"/>
        <v>-10.59190031152648</v>
      </c>
      <c r="AL2395" s="28" t="s">
        <v>9364</v>
      </c>
      <c r="AM2395" s="122">
        <v>100</v>
      </c>
      <c r="AN2395" s="122">
        <v>108</v>
      </c>
      <c r="AO2395" s="123">
        <f t="shared" si="1124"/>
        <v>-8</v>
      </c>
      <c r="AP2395" s="29">
        <f t="shared" si="1125"/>
        <v>-7.4074074074074066</v>
      </c>
      <c r="AQ2395" s="28" t="s">
        <v>8786</v>
      </c>
      <c r="AR2395" s="122">
        <v>60</v>
      </c>
      <c r="AS2395" s="122">
        <v>66</v>
      </c>
      <c r="AT2395" s="123">
        <f t="shared" si="1129"/>
        <v>-6</v>
      </c>
      <c r="AU2395" s="124">
        <f t="shared" si="1130"/>
        <v>-9.0909090909090917</v>
      </c>
      <c r="AV2395" s="9" t="s">
        <v>12602</v>
      </c>
      <c r="AX2395" s="129"/>
      <c r="AY2395" s="139"/>
      <c r="AZ2395" s="139"/>
    </row>
    <row r="2396" spans="3:52" ht="50" customHeight="1">
      <c r="C2396" s="52" t="s">
        <v>6318</v>
      </c>
      <c r="D2396" s="130" t="s">
        <v>5485</v>
      </c>
      <c r="E2396" s="131" t="s">
        <v>6382</v>
      </c>
      <c r="F2396" s="132" t="s">
        <v>5486</v>
      </c>
      <c r="G2396" s="125">
        <v>7913.12</v>
      </c>
      <c r="H2396" s="122">
        <v>7929</v>
      </c>
      <c r="I2396" s="123">
        <f t="shared" si="1108"/>
        <v>-15.880000000000109</v>
      </c>
      <c r="J2396" s="124">
        <f t="shared" si="1109"/>
        <v>-0.20027746247950701</v>
      </c>
      <c r="K2396" s="125">
        <v>4190.3689999999997</v>
      </c>
      <c r="L2396" s="122">
        <v>3837.6880000000001</v>
      </c>
      <c r="M2396" s="123">
        <f t="shared" si="1110"/>
        <v>352.68099999999959</v>
      </c>
      <c r="N2396" s="124">
        <f t="shared" si="1111"/>
        <v>9.189934147851508</v>
      </c>
      <c r="O2396" s="125">
        <v>618.43399999999997</v>
      </c>
      <c r="P2396" s="122">
        <v>617.85299999999995</v>
      </c>
      <c r="Q2396" s="123">
        <f t="shared" si="1112"/>
        <v>0.58100000000001728</v>
      </c>
      <c r="R2396" s="124">
        <f t="shared" si="1113"/>
        <v>9.4035312606723168E-2</v>
      </c>
      <c r="S2396" s="125">
        <v>3104.317</v>
      </c>
      <c r="T2396" s="122">
        <v>3473</v>
      </c>
      <c r="U2396" s="123">
        <f t="shared" si="1114"/>
        <v>-368.68299999999999</v>
      </c>
      <c r="V2396" s="124">
        <f t="shared" si="1115"/>
        <v>-10.615692484883386</v>
      </c>
      <c r="W2396" s="121" t="s">
        <v>7374</v>
      </c>
      <c r="X2396" s="122">
        <v>1480</v>
      </c>
      <c r="Y2396" s="122">
        <v>1780</v>
      </c>
      <c r="Z2396" s="123">
        <f t="shared" si="1116"/>
        <v>-300</v>
      </c>
      <c r="AA2396" s="124">
        <f t="shared" si="1119"/>
        <v>-16.853932584269664</v>
      </c>
      <c r="AB2396" s="28" t="s">
        <v>11446</v>
      </c>
      <c r="AC2396" s="122">
        <v>665</v>
      </c>
      <c r="AD2396" s="122">
        <v>540</v>
      </c>
      <c r="AE2396" s="123">
        <f t="shared" si="1120"/>
        <v>125</v>
      </c>
      <c r="AF2396" s="29">
        <f t="shared" si="1128"/>
        <v>23.148148148148149</v>
      </c>
      <c r="AG2396" s="28" t="s">
        <v>11447</v>
      </c>
      <c r="AH2396" s="122">
        <v>361</v>
      </c>
      <c r="AI2396" s="122">
        <v>361</v>
      </c>
      <c r="AJ2396" s="123">
        <f t="shared" si="1122"/>
        <v>0</v>
      </c>
      <c r="AK2396" s="124">
        <f t="shared" si="1123"/>
        <v>0</v>
      </c>
      <c r="AL2396" s="28" t="s">
        <v>8930</v>
      </c>
      <c r="AM2396" s="122">
        <v>285</v>
      </c>
      <c r="AN2396" s="122">
        <v>285</v>
      </c>
      <c r="AO2396" s="123">
        <f t="shared" si="1124"/>
        <v>0</v>
      </c>
      <c r="AP2396" s="29">
        <f t="shared" si="1125"/>
        <v>0</v>
      </c>
      <c r="AQ2396" s="28" t="s">
        <v>11448</v>
      </c>
      <c r="AR2396" s="122">
        <v>109</v>
      </c>
      <c r="AS2396" s="122">
        <v>102</v>
      </c>
      <c r="AT2396" s="123">
        <f t="shared" si="1129"/>
        <v>7</v>
      </c>
      <c r="AU2396" s="124">
        <f t="shared" si="1130"/>
        <v>6.8627450980392162</v>
      </c>
      <c r="AV2396" s="9" t="s">
        <v>12603</v>
      </c>
      <c r="AX2396" s="129"/>
      <c r="AY2396" s="139"/>
      <c r="AZ2396" s="139"/>
    </row>
    <row r="2397" spans="3:52" ht="50" customHeight="1">
      <c r="C2397" s="52" t="s">
        <v>6318</v>
      </c>
      <c r="D2397" s="130" t="s">
        <v>5487</v>
      </c>
      <c r="E2397" s="131" t="s">
        <v>6382</v>
      </c>
      <c r="F2397" s="132" t="s">
        <v>5488</v>
      </c>
      <c r="G2397" s="125">
        <v>14289.581</v>
      </c>
      <c r="H2397" s="122">
        <v>13266.511</v>
      </c>
      <c r="I2397" s="123">
        <f t="shared" si="1108"/>
        <v>1023.0699999999997</v>
      </c>
      <c r="J2397" s="124">
        <f t="shared" si="1109"/>
        <v>7.7116734007909065</v>
      </c>
      <c r="K2397" s="125">
        <v>8634.3220000000001</v>
      </c>
      <c r="L2397" s="122">
        <v>7657.3059999999996</v>
      </c>
      <c r="M2397" s="123">
        <f t="shared" si="1110"/>
        <v>977.01600000000053</v>
      </c>
      <c r="N2397" s="124">
        <f t="shared" si="1111"/>
        <v>12.759265464903722</v>
      </c>
      <c r="O2397" s="125">
        <v>831.56200000000001</v>
      </c>
      <c r="P2397" s="122">
        <v>890.72699999999998</v>
      </c>
      <c r="Q2397" s="123">
        <f t="shared" si="1112"/>
        <v>-59.164999999999964</v>
      </c>
      <c r="R2397" s="124">
        <f t="shared" si="1113"/>
        <v>-6.642326998058885</v>
      </c>
      <c r="S2397" s="125">
        <v>4823.6970000000001</v>
      </c>
      <c r="T2397" s="122">
        <v>4718.4780000000001</v>
      </c>
      <c r="U2397" s="123">
        <f t="shared" si="1114"/>
        <v>105.21900000000005</v>
      </c>
      <c r="V2397" s="124">
        <f t="shared" si="1115"/>
        <v>2.2299351612956562</v>
      </c>
      <c r="W2397" s="121" t="s">
        <v>6388</v>
      </c>
      <c r="X2397" s="122">
        <v>3896</v>
      </c>
      <c r="Y2397" s="122">
        <v>3763</v>
      </c>
      <c r="Z2397" s="123">
        <f t="shared" si="1116"/>
        <v>133</v>
      </c>
      <c r="AA2397" s="124">
        <f t="shared" si="1119"/>
        <v>3.5344140313579588</v>
      </c>
      <c r="AB2397" s="28" t="s">
        <v>11323</v>
      </c>
      <c r="AC2397" s="122">
        <v>483</v>
      </c>
      <c r="AD2397" s="122">
        <v>540</v>
      </c>
      <c r="AE2397" s="123">
        <f t="shared" si="1120"/>
        <v>-57</v>
      </c>
      <c r="AF2397" s="29">
        <f t="shared" si="1128"/>
        <v>-10.555555555555555</v>
      </c>
      <c r="AG2397" s="28" t="s">
        <v>6498</v>
      </c>
      <c r="AH2397" s="122">
        <v>293</v>
      </c>
      <c r="AI2397" s="122">
        <v>290</v>
      </c>
      <c r="AJ2397" s="123">
        <f t="shared" si="1122"/>
        <v>3</v>
      </c>
      <c r="AK2397" s="124">
        <f t="shared" si="1123"/>
        <v>1.0344827586206897</v>
      </c>
      <c r="AL2397" s="28" t="s">
        <v>6392</v>
      </c>
      <c r="AM2397" s="122">
        <v>65</v>
      </c>
      <c r="AN2397" s="122">
        <v>33</v>
      </c>
      <c r="AO2397" s="123">
        <f t="shared" si="1124"/>
        <v>32</v>
      </c>
      <c r="AP2397" s="29">
        <f t="shared" si="1125"/>
        <v>96.969696969696969</v>
      </c>
      <c r="AQ2397" s="28" t="s">
        <v>9736</v>
      </c>
      <c r="AR2397" s="122">
        <v>46</v>
      </c>
      <c r="AS2397" s="122">
        <v>45</v>
      </c>
      <c r="AT2397" s="123">
        <f t="shared" si="1129"/>
        <v>1</v>
      </c>
      <c r="AU2397" s="124">
        <f t="shared" si="1130"/>
        <v>2.2222222222222223</v>
      </c>
      <c r="AV2397" s="9" t="s">
        <v>12602</v>
      </c>
      <c r="AX2397" s="129"/>
      <c r="AY2397" s="139"/>
      <c r="AZ2397" s="139"/>
    </row>
    <row r="2398" spans="3:52" ht="50" customHeight="1">
      <c r="C2398" s="52" t="s">
        <v>6318</v>
      </c>
      <c r="D2398" s="130" t="s">
        <v>5489</v>
      </c>
      <c r="E2398" s="131" t="s">
        <v>6382</v>
      </c>
      <c r="F2398" s="132" t="s">
        <v>5490</v>
      </c>
      <c r="G2398" s="125">
        <v>4078.7739999999999</v>
      </c>
      <c r="H2398" s="122">
        <v>2981.23</v>
      </c>
      <c r="I2398" s="123">
        <f t="shared" si="1108"/>
        <v>1097.5439999999999</v>
      </c>
      <c r="J2398" s="124">
        <f t="shared" si="1109"/>
        <v>36.815140059639809</v>
      </c>
      <c r="K2398" s="125">
        <v>1546.924</v>
      </c>
      <c r="L2398" s="122">
        <v>1546.3019999999999</v>
      </c>
      <c r="M2398" s="123">
        <f t="shared" si="1110"/>
        <v>0.62200000000007094</v>
      </c>
      <c r="N2398" s="124">
        <f t="shared" si="1111"/>
        <v>4.0225001325748203E-2</v>
      </c>
      <c r="O2398" s="125">
        <v>119.902</v>
      </c>
      <c r="P2398" s="122">
        <v>71.546000000000006</v>
      </c>
      <c r="Q2398" s="123">
        <f t="shared" si="1112"/>
        <v>48.355999999999995</v>
      </c>
      <c r="R2398" s="124">
        <f t="shared" si="1113"/>
        <v>67.587286500992349</v>
      </c>
      <c r="S2398" s="125">
        <v>2411.9479999999999</v>
      </c>
      <c r="T2398" s="122">
        <v>1363.3820000000001</v>
      </c>
      <c r="U2398" s="123">
        <f t="shared" si="1114"/>
        <v>1048.5659999999998</v>
      </c>
      <c r="V2398" s="124">
        <f t="shared" si="1115"/>
        <v>76.909186126852177</v>
      </c>
      <c r="W2398" s="121" t="s">
        <v>9879</v>
      </c>
      <c r="X2398" s="122">
        <v>1316</v>
      </c>
      <c r="Y2398" s="122" t="s">
        <v>6421</v>
      </c>
      <c r="Z2398" s="123">
        <v>1316</v>
      </c>
      <c r="AA2398" s="124" t="s">
        <v>11827</v>
      </c>
      <c r="AB2398" s="28" t="s">
        <v>11337</v>
      </c>
      <c r="AC2398" s="122">
        <v>308</v>
      </c>
      <c r="AD2398" s="122">
        <v>308</v>
      </c>
      <c r="AE2398" s="123">
        <f t="shared" si="1120"/>
        <v>0</v>
      </c>
      <c r="AF2398" s="29">
        <f t="shared" si="1128"/>
        <v>0</v>
      </c>
      <c r="AG2398" s="28" t="s">
        <v>11449</v>
      </c>
      <c r="AH2398" s="122">
        <v>304</v>
      </c>
      <c r="AI2398" s="122">
        <v>432</v>
      </c>
      <c r="AJ2398" s="123">
        <f t="shared" si="1122"/>
        <v>-128</v>
      </c>
      <c r="AK2398" s="124">
        <f t="shared" si="1123"/>
        <v>-29.629629629629626</v>
      </c>
      <c r="AL2398" s="28" t="s">
        <v>11450</v>
      </c>
      <c r="AM2398" s="122">
        <v>260</v>
      </c>
      <c r="AN2398" s="122">
        <v>260</v>
      </c>
      <c r="AO2398" s="123">
        <f t="shared" si="1124"/>
        <v>0</v>
      </c>
      <c r="AP2398" s="29">
        <f t="shared" si="1125"/>
        <v>0</v>
      </c>
      <c r="AQ2398" s="28" t="s">
        <v>8973</v>
      </c>
      <c r="AR2398" s="122">
        <v>94</v>
      </c>
      <c r="AS2398" s="122">
        <v>236</v>
      </c>
      <c r="AT2398" s="123">
        <f t="shared" si="1129"/>
        <v>-142</v>
      </c>
      <c r="AU2398" s="124">
        <f t="shared" si="1130"/>
        <v>-60.169491525423723</v>
      </c>
      <c r="AV2398" s="9" t="s">
        <v>12602</v>
      </c>
      <c r="AX2398" s="129"/>
      <c r="AY2398" s="139"/>
      <c r="AZ2398" s="139"/>
    </row>
    <row r="2399" spans="3:52" ht="50" customHeight="1">
      <c r="C2399" s="52" t="s">
        <v>6318</v>
      </c>
      <c r="D2399" s="130" t="s">
        <v>5491</v>
      </c>
      <c r="E2399" s="131" t="s">
        <v>6382</v>
      </c>
      <c r="F2399" s="132" t="s">
        <v>5492</v>
      </c>
      <c r="G2399" s="125">
        <v>15768.326999999999</v>
      </c>
      <c r="H2399" s="122">
        <v>17580.738000000001</v>
      </c>
      <c r="I2399" s="123">
        <f t="shared" si="1108"/>
        <v>-1812.4110000000019</v>
      </c>
      <c r="J2399" s="124">
        <f t="shared" si="1109"/>
        <v>-10.309072349522538</v>
      </c>
      <c r="K2399" s="125">
        <v>9697.7060000000001</v>
      </c>
      <c r="L2399" s="122">
        <v>11940.371999999999</v>
      </c>
      <c r="M2399" s="123">
        <f t="shared" si="1110"/>
        <v>-2242.6659999999993</v>
      </c>
      <c r="N2399" s="124">
        <f t="shared" si="1111"/>
        <v>-18.782212145484241</v>
      </c>
      <c r="O2399" s="125">
        <v>2171.6689999999999</v>
      </c>
      <c r="P2399" s="122">
        <v>1292.9690000000001</v>
      </c>
      <c r="Q2399" s="123">
        <f t="shared" si="1112"/>
        <v>878.69999999999982</v>
      </c>
      <c r="R2399" s="124">
        <f t="shared" si="1113"/>
        <v>67.959866013802326</v>
      </c>
      <c r="S2399" s="125">
        <v>3898.9520000000002</v>
      </c>
      <c r="T2399" s="122">
        <v>4347.3969999999999</v>
      </c>
      <c r="U2399" s="123">
        <f t="shared" si="1114"/>
        <v>-448.44499999999971</v>
      </c>
      <c r="V2399" s="124">
        <f t="shared" si="1115"/>
        <v>-10.315253012319779</v>
      </c>
      <c r="W2399" s="121" t="s">
        <v>11338</v>
      </c>
      <c r="X2399" s="122">
        <v>2883</v>
      </c>
      <c r="Y2399" s="122">
        <v>3107</v>
      </c>
      <c r="Z2399" s="123">
        <f t="shared" si="1116"/>
        <v>-224</v>
      </c>
      <c r="AA2399" s="124">
        <f t="shared" si="1119"/>
        <v>-7.2095268747988408</v>
      </c>
      <c r="AB2399" s="28" t="s">
        <v>11339</v>
      </c>
      <c r="AC2399" s="122">
        <v>385</v>
      </c>
      <c r="AD2399" s="122">
        <v>418</v>
      </c>
      <c r="AE2399" s="123">
        <f t="shared" si="1120"/>
        <v>-33</v>
      </c>
      <c r="AF2399" s="29">
        <f t="shared" si="1128"/>
        <v>-7.8947368421052628</v>
      </c>
      <c r="AG2399" s="28" t="s">
        <v>7109</v>
      </c>
      <c r="AH2399" s="122">
        <v>237</v>
      </c>
      <c r="AI2399" s="122">
        <v>231</v>
      </c>
      <c r="AJ2399" s="123">
        <f t="shared" si="1122"/>
        <v>6</v>
      </c>
      <c r="AK2399" s="124">
        <f t="shared" si="1123"/>
        <v>2.5974025974025974</v>
      </c>
      <c r="AL2399" s="28" t="s">
        <v>11340</v>
      </c>
      <c r="AM2399" s="122">
        <v>214</v>
      </c>
      <c r="AN2399" s="122">
        <v>322</v>
      </c>
      <c r="AO2399" s="123">
        <f t="shared" si="1124"/>
        <v>-108</v>
      </c>
      <c r="AP2399" s="29">
        <f t="shared" si="1125"/>
        <v>-33.540372670807457</v>
      </c>
      <c r="AQ2399" s="28" t="s">
        <v>11341</v>
      </c>
      <c r="AR2399" s="122">
        <v>81</v>
      </c>
      <c r="AS2399" s="122">
        <v>84</v>
      </c>
      <c r="AT2399" s="123">
        <f t="shared" si="1129"/>
        <v>-3</v>
      </c>
      <c r="AU2399" s="124">
        <f t="shared" si="1130"/>
        <v>-3.5714285714285712</v>
      </c>
      <c r="AV2399" s="9" t="s">
        <v>12602</v>
      </c>
      <c r="AX2399" s="129"/>
      <c r="AY2399" s="139"/>
      <c r="AZ2399" s="139"/>
    </row>
    <row r="2400" spans="3:52" ht="50" customHeight="1">
      <c r="C2400" s="52" t="s">
        <v>6318</v>
      </c>
      <c r="D2400" s="130" t="s">
        <v>5493</v>
      </c>
      <c r="E2400" s="131" t="s">
        <v>6382</v>
      </c>
      <c r="F2400" s="132" t="s">
        <v>5494</v>
      </c>
      <c r="G2400" s="125">
        <v>7477.5479999999998</v>
      </c>
      <c r="H2400" s="122">
        <v>6804.0290000000005</v>
      </c>
      <c r="I2400" s="123">
        <f t="shared" si="1108"/>
        <v>673.51899999999932</v>
      </c>
      <c r="J2400" s="124">
        <f t="shared" si="1109"/>
        <v>9.8988261219932969</v>
      </c>
      <c r="K2400" s="125">
        <v>3443.8429999999998</v>
      </c>
      <c r="L2400" s="122">
        <v>3465.3850000000002</v>
      </c>
      <c r="M2400" s="123">
        <f t="shared" si="1110"/>
        <v>-21.542000000000371</v>
      </c>
      <c r="N2400" s="124">
        <f t="shared" si="1111"/>
        <v>-0.62163367129483071</v>
      </c>
      <c r="O2400" s="125">
        <v>835.99099999999999</v>
      </c>
      <c r="P2400" s="122">
        <v>539.70500000000004</v>
      </c>
      <c r="Q2400" s="123">
        <f t="shared" si="1112"/>
        <v>296.28599999999994</v>
      </c>
      <c r="R2400" s="124">
        <f t="shared" si="1113"/>
        <v>54.897768225234145</v>
      </c>
      <c r="S2400" s="125">
        <v>3197.7139999999999</v>
      </c>
      <c r="T2400" s="122">
        <v>2798.9389999999999</v>
      </c>
      <c r="U2400" s="123">
        <f t="shared" si="1114"/>
        <v>398.77500000000009</v>
      </c>
      <c r="V2400" s="124">
        <f t="shared" si="1115"/>
        <v>14.247363018629564</v>
      </c>
      <c r="W2400" s="121" t="s">
        <v>6441</v>
      </c>
      <c r="X2400" s="122">
        <v>2635</v>
      </c>
      <c r="Y2400" s="122">
        <v>2231</v>
      </c>
      <c r="Z2400" s="123">
        <f t="shared" si="1116"/>
        <v>404</v>
      </c>
      <c r="AA2400" s="124">
        <f t="shared" si="1119"/>
        <v>18.108471537427164</v>
      </c>
      <c r="AB2400" s="28" t="s">
        <v>6418</v>
      </c>
      <c r="AC2400" s="122">
        <v>485</v>
      </c>
      <c r="AD2400" s="122">
        <v>485</v>
      </c>
      <c r="AE2400" s="123">
        <f t="shared" si="1120"/>
        <v>0</v>
      </c>
      <c r="AF2400" s="29">
        <f t="shared" si="1128"/>
        <v>0</v>
      </c>
      <c r="AG2400" s="28" t="s">
        <v>6471</v>
      </c>
      <c r="AH2400" s="122">
        <v>56</v>
      </c>
      <c r="AI2400" s="122">
        <v>61</v>
      </c>
      <c r="AJ2400" s="123">
        <f t="shared" si="1122"/>
        <v>-5</v>
      </c>
      <c r="AK2400" s="124">
        <f t="shared" si="1123"/>
        <v>-8.1967213114754092</v>
      </c>
      <c r="AL2400" s="28" t="s">
        <v>11342</v>
      </c>
      <c r="AM2400" s="122">
        <v>22</v>
      </c>
      <c r="AN2400" s="122">
        <v>22</v>
      </c>
      <c r="AO2400" s="123">
        <f t="shared" si="1124"/>
        <v>0</v>
      </c>
      <c r="AP2400" s="29">
        <f t="shared" si="1125"/>
        <v>0</v>
      </c>
      <c r="AQ2400" s="28" t="s">
        <v>6421</v>
      </c>
      <c r="AR2400" s="122" t="s">
        <v>6421</v>
      </c>
      <c r="AS2400" s="122" t="s">
        <v>6421</v>
      </c>
      <c r="AT2400" s="123" t="s">
        <v>6421</v>
      </c>
      <c r="AU2400" s="124" t="s">
        <v>6421</v>
      </c>
      <c r="AV2400" s="9" t="s">
        <v>12602</v>
      </c>
      <c r="AX2400" s="129"/>
      <c r="AY2400" s="139"/>
      <c r="AZ2400" s="139"/>
    </row>
    <row r="2401" spans="3:52" ht="50" customHeight="1">
      <c r="C2401" s="52" t="s">
        <v>6319</v>
      </c>
      <c r="D2401" s="130" t="s">
        <v>5495</v>
      </c>
      <c r="E2401" s="131" t="s">
        <v>6382</v>
      </c>
      <c r="F2401" s="132" t="s">
        <v>911</v>
      </c>
      <c r="G2401" s="125">
        <v>3264.0520000000001</v>
      </c>
      <c r="H2401" s="122">
        <v>2876.002</v>
      </c>
      <c r="I2401" s="123">
        <f t="shared" ref="I2401:I2464" si="1131">G2401-H2401</f>
        <v>388.05000000000018</v>
      </c>
      <c r="J2401" s="124">
        <f t="shared" ref="J2401:J2464" si="1132">I2401/H2401*100</f>
        <v>13.492688808978581</v>
      </c>
      <c r="K2401" s="125">
        <v>1856.248</v>
      </c>
      <c r="L2401" s="122">
        <v>1990.8989999999999</v>
      </c>
      <c r="M2401" s="123">
        <f t="shared" ref="M2401:M2464" si="1133">K2401-L2401</f>
        <v>-134.65099999999984</v>
      </c>
      <c r="N2401" s="124">
        <f t="shared" ref="N2401:N2464" si="1134">M2401/L2401*100</f>
        <v>-6.7633265173170436</v>
      </c>
      <c r="O2401" s="125">
        <v>460.99599999999998</v>
      </c>
      <c r="P2401" s="122">
        <v>188.09899999999999</v>
      </c>
      <c r="Q2401" s="123">
        <f t="shared" ref="Q2401:Q2464" si="1135">O2401-P2401</f>
        <v>272.89699999999999</v>
      </c>
      <c r="R2401" s="124">
        <f t="shared" ref="R2401:R2464" si="1136">Q2401/P2401*100</f>
        <v>145.08157938107061</v>
      </c>
      <c r="S2401" s="125">
        <v>946.80799999999999</v>
      </c>
      <c r="T2401" s="122">
        <v>697.00400000000002</v>
      </c>
      <c r="U2401" s="123">
        <f t="shared" ref="U2401:U2464" si="1137">S2401-T2401</f>
        <v>249.80399999999997</v>
      </c>
      <c r="V2401" s="124">
        <f t="shared" ref="V2401:V2464" si="1138">U2401/T2401*100</f>
        <v>35.839679542728589</v>
      </c>
      <c r="W2401" s="121" t="s">
        <v>6388</v>
      </c>
      <c r="X2401" s="122">
        <v>412</v>
      </c>
      <c r="Y2401" s="122">
        <v>255</v>
      </c>
      <c r="Z2401" s="123">
        <f t="shared" ref="Z2401:Z2464" si="1139">X2401-Y2401</f>
        <v>157</v>
      </c>
      <c r="AA2401" s="124">
        <f t="shared" si="1119"/>
        <v>61.568627450980394</v>
      </c>
      <c r="AB2401" s="28" t="s">
        <v>6441</v>
      </c>
      <c r="AC2401" s="122">
        <v>243</v>
      </c>
      <c r="AD2401" s="122">
        <v>171</v>
      </c>
      <c r="AE2401" s="123">
        <f t="shared" si="1120"/>
        <v>72</v>
      </c>
      <c r="AF2401" s="29">
        <f t="shared" si="1128"/>
        <v>42.105263157894733</v>
      </c>
      <c r="AG2401" s="28" t="s">
        <v>11343</v>
      </c>
      <c r="AH2401" s="122">
        <v>89</v>
      </c>
      <c r="AI2401" s="122">
        <v>91</v>
      </c>
      <c r="AJ2401" s="123">
        <f t="shared" si="1122"/>
        <v>-2</v>
      </c>
      <c r="AK2401" s="124">
        <f t="shared" si="1123"/>
        <v>-2.197802197802198</v>
      </c>
      <c r="AL2401" s="28" t="s">
        <v>9140</v>
      </c>
      <c r="AM2401" s="122">
        <v>62</v>
      </c>
      <c r="AN2401" s="122">
        <v>41</v>
      </c>
      <c r="AO2401" s="123">
        <f t="shared" si="1124"/>
        <v>21</v>
      </c>
      <c r="AP2401" s="29">
        <f t="shared" si="1125"/>
        <v>51.219512195121951</v>
      </c>
      <c r="AQ2401" s="28" t="s">
        <v>6418</v>
      </c>
      <c r="AR2401" s="122">
        <v>48</v>
      </c>
      <c r="AS2401" s="122">
        <v>53</v>
      </c>
      <c r="AT2401" s="123">
        <f t="shared" si="1129"/>
        <v>-5</v>
      </c>
      <c r="AU2401" s="124">
        <f t="shared" si="1130"/>
        <v>-9.433962264150944</v>
      </c>
      <c r="AV2401" s="9" t="s">
        <v>12602</v>
      </c>
      <c r="AX2401" s="129"/>
      <c r="AY2401" s="139"/>
      <c r="AZ2401" s="139"/>
    </row>
    <row r="2402" spans="3:52" ht="50" customHeight="1">
      <c r="C2402" s="52" t="s">
        <v>6319</v>
      </c>
      <c r="D2402" s="130" t="s">
        <v>5496</v>
      </c>
      <c r="E2402" s="131" t="s">
        <v>6382</v>
      </c>
      <c r="F2402" s="132" t="s">
        <v>5497</v>
      </c>
      <c r="G2402" s="125">
        <v>1623.913</v>
      </c>
      <c r="H2402" s="122">
        <v>1411.864</v>
      </c>
      <c r="I2402" s="123">
        <f t="shared" si="1131"/>
        <v>212.04899999999998</v>
      </c>
      <c r="J2402" s="124">
        <f t="shared" si="1132"/>
        <v>15.019081157958555</v>
      </c>
      <c r="K2402" s="125">
        <v>425.97</v>
      </c>
      <c r="L2402" s="122">
        <v>435.84899999999999</v>
      </c>
      <c r="M2402" s="123">
        <f t="shared" si="1133"/>
        <v>-9.8789999999999623</v>
      </c>
      <c r="N2402" s="124">
        <f t="shared" si="1134"/>
        <v>-2.2666106839754048</v>
      </c>
      <c r="O2402" s="125">
        <v>367.35700000000003</v>
      </c>
      <c r="P2402" s="122">
        <v>362.95600000000002</v>
      </c>
      <c r="Q2402" s="123">
        <f t="shared" si="1135"/>
        <v>4.4010000000000105</v>
      </c>
      <c r="R2402" s="124">
        <f t="shared" si="1136"/>
        <v>1.2125436692050855</v>
      </c>
      <c r="S2402" s="125">
        <v>830.58600000000001</v>
      </c>
      <c r="T2402" s="122">
        <v>613.05899999999997</v>
      </c>
      <c r="U2402" s="123">
        <f t="shared" si="1137"/>
        <v>217.52700000000004</v>
      </c>
      <c r="V2402" s="124">
        <f t="shared" si="1138"/>
        <v>35.482229279726759</v>
      </c>
      <c r="W2402" s="121" t="s">
        <v>6856</v>
      </c>
      <c r="X2402" s="122">
        <v>283</v>
      </c>
      <c r="Y2402" s="122">
        <v>205</v>
      </c>
      <c r="Z2402" s="123">
        <f t="shared" si="1139"/>
        <v>78</v>
      </c>
      <c r="AA2402" s="124">
        <f t="shared" si="1119"/>
        <v>38.048780487804876</v>
      </c>
      <c r="AB2402" s="28" t="s">
        <v>11344</v>
      </c>
      <c r="AC2402" s="122">
        <v>260</v>
      </c>
      <c r="AD2402" s="122">
        <v>120</v>
      </c>
      <c r="AE2402" s="123">
        <f t="shared" si="1120"/>
        <v>140</v>
      </c>
      <c r="AF2402" s="29">
        <f t="shared" si="1128"/>
        <v>116.66666666666667</v>
      </c>
      <c r="AG2402" s="28" t="s">
        <v>6418</v>
      </c>
      <c r="AH2402" s="122">
        <v>134</v>
      </c>
      <c r="AI2402" s="122">
        <v>133</v>
      </c>
      <c r="AJ2402" s="123">
        <f t="shared" si="1122"/>
        <v>1</v>
      </c>
      <c r="AK2402" s="124">
        <f t="shared" si="1123"/>
        <v>0.75187969924812026</v>
      </c>
      <c r="AL2402" s="28" t="s">
        <v>10174</v>
      </c>
      <c r="AM2402" s="122">
        <v>107</v>
      </c>
      <c r="AN2402" s="122">
        <v>106</v>
      </c>
      <c r="AO2402" s="123">
        <f t="shared" si="1124"/>
        <v>1</v>
      </c>
      <c r="AP2402" s="29">
        <f t="shared" si="1125"/>
        <v>0.94339622641509435</v>
      </c>
      <c r="AQ2402" s="28" t="s">
        <v>11323</v>
      </c>
      <c r="AR2402" s="122">
        <v>41</v>
      </c>
      <c r="AS2402" s="122">
        <v>45</v>
      </c>
      <c r="AT2402" s="123">
        <f t="shared" si="1129"/>
        <v>-4</v>
      </c>
      <c r="AU2402" s="124">
        <f t="shared" si="1130"/>
        <v>-8.8888888888888893</v>
      </c>
      <c r="AV2402" s="9" t="s">
        <v>12603</v>
      </c>
      <c r="AX2402" s="129"/>
      <c r="AY2402" s="139"/>
      <c r="AZ2402" s="139"/>
    </row>
    <row r="2403" spans="3:52" ht="50" customHeight="1">
      <c r="C2403" s="52" t="s">
        <v>6319</v>
      </c>
      <c r="D2403" s="130" t="s">
        <v>5498</v>
      </c>
      <c r="E2403" s="131" t="s">
        <v>6382</v>
      </c>
      <c r="F2403" s="132" t="s">
        <v>5499</v>
      </c>
      <c r="G2403" s="125">
        <v>2875.3449999999998</v>
      </c>
      <c r="H2403" s="122">
        <v>3035.7240000000002</v>
      </c>
      <c r="I2403" s="123">
        <f t="shared" si="1131"/>
        <v>-160.37900000000036</v>
      </c>
      <c r="J2403" s="124">
        <f t="shared" si="1132"/>
        <v>-5.2830560353971689</v>
      </c>
      <c r="K2403" s="125">
        <v>790.697</v>
      </c>
      <c r="L2403" s="122">
        <v>1002.032</v>
      </c>
      <c r="M2403" s="123">
        <f t="shared" si="1133"/>
        <v>-211.33500000000004</v>
      </c>
      <c r="N2403" s="124">
        <f t="shared" si="1134"/>
        <v>-21.090643811774477</v>
      </c>
      <c r="O2403" s="125">
        <v>116.901</v>
      </c>
      <c r="P2403" s="122">
        <v>116.881</v>
      </c>
      <c r="Q2403" s="123">
        <f t="shared" si="1135"/>
        <v>1.9999999999996021E-2</v>
      </c>
      <c r="R2403" s="124">
        <f t="shared" si="1136"/>
        <v>1.7111421017955031E-2</v>
      </c>
      <c r="S2403" s="125">
        <v>1967.7470000000001</v>
      </c>
      <c r="T2403" s="122">
        <v>1916.8109999999999</v>
      </c>
      <c r="U2403" s="123">
        <f t="shared" si="1137"/>
        <v>50.936000000000149</v>
      </c>
      <c r="V2403" s="124">
        <f t="shared" si="1138"/>
        <v>2.6573303262554395</v>
      </c>
      <c r="W2403" s="121" t="s">
        <v>6564</v>
      </c>
      <c r="X2403" s="122">
        <v>1035</v>
      </c>
      <c r="Y2403" s="122">
        <v>1100</v>
      </c>
      <c r="Z2403" s="123">
        <f t="shared" si="1139"/>
        <v>-65</v>
      </c>
      <c r="AA2403" s="124">
        <f t="shared" si="1119"/>
        <v>-5.9090909090909092</v>
      </c>
      <c r="AB2403" s="28" t="s">
        <v>6418</v>
      </c>
      <c r="AC2403" s="122">
        <v>227</v>
      </c>
      <c r="AD2403" s="122">
        <v>227</v>
      </c>
      <c r="AE2403" s="123">
        <f t="shared" si="1120"/>
        <v>0</v>
      </c>
      <c r="AF2403" s="29">
        <f t="shared" si="1128"/>
        <v>0</v>
      </c>
      <c r="AG2403" s="28" t="s">
        <v>7710</v>
      </c>
      <c r="AH2403" s="122">
        <v>193</v>
      </c>
      <c r="AI2403" s="122">
        <v>222</v>
      </c>
      <c r="AJ2403" s="123">
        <f t="shared" si="1122"/>
        <v>-29</v>
      </c>
      <c r="AK2403" s="124">
        <f t="shared" si="1123"/>
        <v>-13.063063063063062</v>
      </c>
      <c r="AL2403" s="28" t="s">
        <v>11345</v>
      </c>
      <c r="AM2403" s="122">
        <v>159</v>
      </c>
      <c r="AN2403" s="122">
        <v>91</v>
      </c>
      <c r="AO2403" s="123">
        <f t="shared" si="1124"/>
        <v>68</v>
      </c>
      <c r="AP2403" s="29">
        <f t="shared" si="1125"/>
        <v>74.72527472527473</v>
      </c>
      <c r="AQ2403" s="28" t="s">
        <v>11346</v>
      </c>
      <c r="AR2403" s="122">
        <v>97</v>
      </c>
      <c r="AS2403" s="122">
        <v>66</v>
      </c>
      <c r="AT2403" s="123">
        <f t="shared" si="1129"/>
        <v>31</v>
      </c>
      <c r="AU2403" s="124">
        <f t="shared" si="1130"/>
        <v>46.969696969696969</v>
      </c>
      <c r="AV2403" s="9" t="s">
        <v>12603</v>
      </c>
      <c r="AX2403" s="129"/>
      <c r="AY2403" s="139"/>
      <c r="AZ2403" s="139"/>
    </row>
    <row r="2404" spans="3:52" ht="50" customHeight="1">
      <c r="C2404" s="52" t="s">
        <v>6319</v>
      </c>
      <c r="D2404" s="130" t="s">
        <v>5500</v>
      </c>
      <c r="E2404" s="131" t="s">
        <v>6382</v>
      </c>
      <c r="F2404" s="132" t="s">
        <v>5501</v>
      </c>
      <c r="G2404" s="125">
        <v>681.07500000000005</v>
      </c>
      <c r="H2404" s="122">
        <v>547.83500000000004</v>
      </c>
      <c r="I2404" s="123">
        <f t="shared" si="1131"/>
        <v>133.24</v>
      </c>
      <c r="J2404" s="124">
        <f t="shared" si="1132"/>
        <v>24.321191599660484</v>
      </c>
      <c r="K2404" s="125">
        <v>492.30399999999997</v>
      </c>
      <c r="L2404" s="122">
        <v>417.15600000000001</v>
      </c>
      <c r="M2404" s="123">
        <f t="shared" si="1133"/>
        <v>75.147999999999968</v>
      </c>
      <c r="N2404" s="124">
        <f t="shared" si="1134"/>
        <v>18.014363930999426</v>
      </c>
      <c r="O2404" s="125">
        <v>53.744</v>
      </c>
      <c r="P2404" s="122">
        <v>53.731000000000002</v>
      </c>
      <c r="Q2404" s="123">
        <f t="shared" si="1135"/>
        <v>1.2999999999998124E-2</v>
      </c>
      <c r="R2404" s="124">
        <f t="shared" si="1136"/>
        <v>2.4194599021045808E-2</v>
      </c>
      <c r="S2404" s="125">
        <v>135.02699999999999</v>
      </c>
      <c r="T2404" s="122">
        <v>76.947999999999993</v>
      </c>
      <c r="U2404" s="123">
        <f t="shared" si="1137"/>
        <v>58.078999999999994</v>
      </c>
      <c r="V2404" s="124">
        <f t="shared" si="1138"/>
        <v>75.478245048604251</v>
      </c>
      <c r="W2404" s="121" t="s">
        <v>11347</v>
      </c>
      <c r="X2404" s="122">
        <v>66</v>
      </c>
      <c r="Y2404" s="122">
        <v>66</v>
      </c>
      <c r="Z2404" s="123">
        <f t="shared" si="1139"/>
        <v>0</v>
      </c>
      <c r="AA2404" s="124">
        <f t="shared" si="1119"/>
        <v>0</v>
      </c>
      <c r="AB2404" s="28" t="s">
        <v>11348</v>
      </c>
      <c r="AC2404" s="122">
        <v>53</v>
      </c>
      <c r="AD2404" s="122" t="s">
        <v>6421</v>
      </c>
      <c r="AE2404" s="123">
        <v>53</v>
      </c>
      <c r="AF2404" s="29" t="s">
        <v>11964</v>
      </c>
      <c r="AG2404" s="28" t="s">
        <v>11960</v>
      </c>
      <c r="AH2404" s="122">
        <v>5</v>
      </c>
      <c r="AI2404" s="122" t="s">
        <v>11961</v>
      </c>
      <c r="AJ2404" s="123">
        <v>5</v>
      </c>
      <c r="AK2404" s="124" t="s">
        <v>11832</v>
      </c>
      <c r="AL2404" s="28" t="s">
        <v>11962</v>
      </c>
      <c r="AM2404" s="122">
        <v>2</v>
      </c>
      <c r="AN2404" s="122">
        <v>2</v>
      </c>
      <c r="AO2404" s="123">
        <f t="shared" si="1124"/>
        <v>0</v>
      </c>
      <c r="AP2404" s="29">
        <f t="shared" si="1125"/>
        <v>0</v>
      </c>
      <c r="AQ2404" s="28" t="s">
        <v>11963</v>
      </c>
      <c r="AR2404" s="122">
        <v>1</v>
      </c>
      <c r="AS2404" s="122">
        <v>1</v>
      </c>
      <c r="AT2404" s="123">
        <f t="shared" si="1129"/>
        <v>0</v>
      </c>
      <c r="AU2404" s="124">
        <f t="shared" si="1130"/>
        <v>0</v>
      </c>
      <c r="AV2404" s="9" t="s">
        <v>12602</v>
      </c>
      <c r="AX2404" s="129"/>
      <c r="AY2404" s="139"/>
      <c r="AZ2404" s="139"/>
    </row>
    <row r="2405" spans="3:52" ht="50" customHeight="1">
      <c r="C2405" s="52" t="s">
        <v>6319</v>
      </c>
      <c r="D2405" s="130" t="s">
        <v>5502</v>
      </c>
      <c r="E2405" s="131" t="s">
        <v>6382</v>
      </c>
      <c r="F2405" s="132" t="s">
        <v>5503</v>
      </c>
      <c r="G2405" s="125">
        <v>7257.9250000000002</v>
      </c>
      <c r="H2405" s="122">
        <v>7386.8609999999999</v>
      </c>
      <c r="I2405" s="123">
        <f t="shared" si="1131"/>
        <v>-128.93599999999969</v>
      </c>
      <c r="J2405" s="124">
        <f t="shared" si="1132"/>
        <v>-1.7454775445212751</v>
      </c>
      <c r="K2405" s="125">
        <v>3064.2280000000001</v>
      </c>
      <c r="L2405" s="122">
        <v>3092.942</v>
      </c>
      <c r="M2405" s="123">
        <f t="shared" si="1133"/>
        <v>-28.713999999999942</v>
      </c>
      <c r="N2405" s="124">
        <f t="shared" si="1134"/>
        <v>-0.9283717573753385</v>
      </c>
      <c r="O2405" s="125">
        <v>1036.057</v>
      </c>
      <c r="P2405" s="122">
        <v>1035.5530000000001</v>
      </c>
      <c r="Q2405" s="123">
        <f t="shared" si="1135"/>
        <v>0.50399999999990541</v>
      </c>
      <c r="R2405" s="124">
        <f t="shared" si="1136"/>
        <v>4.8669648004487004E-2</v>
      </c>
      <c r="S2405" s="125">
        <v>3157.64</v>
      </c>
      <c r="T2405" s="122">
        <v>3259</v>
      </c>
      <c r="U2405" s="123">
        <f t="shared" si="1137"/>
        <v>-101.36000000000013</v>
      </c>
      <c r="V2405" s="124">
        <f t="shared" si="1138"/>
        <v>-3.1101564897207772</v>
      </c>
      <c r="W2405" s="121" t="s">
        <v>6441</v>
      </c>
      <c r="X2405" s="122">
        <v>1644</v>
      </c>
      <c r="Y2405" s="122">
        <v>1730</v>
      </c>
      <c r="Z2405" s="123">
        <f t="shared" si="1139"/>
        <v>-86</v>
      </c>
      <c r="AA2405" s="124">
        <f t="shared" si="1119"/>
        <v>-4.9710982658959537</v>
      </c>
      <c r="AB2405" s="28" t="s">
        <v>6514</v>
      </c>
      <c r="AC2405" s="122">
        <v>1012</v>
      </c>
      <c r="AD2405" s="122">
        <v>1005</v>
      </c>
      <c r="AE2405" s="123">
        <f t="shared" si="1120"/>
        <v>7</v>
      </c>
      <c r="AF2405" s="29">
        <f t="shared" si="1128"/>
        <v>0.69651741293532343</v>
      </c>
      <c r="AG2405" s="28" t="s">
        <v>7305</v>
      </c>
      <c r="AH2405" s="122">
        <v>207</v>
      </c>
      <c r="AI2405" s="122">
        <v>207</v>
      </c>
      <c r="AJ2405" s="123">
        <f t="shared" si="1122"/>
        <v>0</v>
      </c>
      <c r="AK2405" s="124">
        <f t="shared" si="1123"/>
        <v>0</v>
      </c>
      <c r="AL2405" s="28" t="s">
        <v>6498</v>
      </c>
      <c r="AM2405" s="122">
        <v>204</v>
      </c>
      <c r="AN2405" s="122">
        <v>204</v>
      </c>
      <c r="AO2405" s="123">
        <f t="shared" si="1124"/>
        <v>0</v>
      </c>
      <c r="AP2405" s="29">
        <f t="shared" si="1125"/>
        <v>0</v>
      </c>
      <c r="AQ2405" s="28" t="s">
        <v>11349</v>
      </c>
      <c r="AR2405" s="122">
        <v>37</v>
      </c>
      <c r="AS2405" s="122">
        <v>43</v>
      </c>
      <c r="AT2405" s="123">
        <f t="shared" si="1129"/>
        <v>-6</v>
      </c>
      <c r="AU2405" s="124">
        <f t="shared" si="1130"/>
        <v>-13.953488372093023</v>
      </c>
      <c r="AV2405" s="9" t="s">
        <v>12602</v>
      </c>
      <c r="AX2405" s="129"/>
      <c r="AY2405" s="139"/>
      <c r="AZ2405" s="139"/>
    </row>
    <row r="2406" spans="3:52" ht="50" customHeight="1">
      <c r="C2406" s="52" t="s">
        <v>6319</v>
      </c>
      <c r="D2406" s="130" t="s">
        <v>5504</v>
      </c>
      <c r="E2406" s="131" t="s">
        <v>6382</v>
      </c>
      <c r="F2406" s="132" t="s">
        <v>5505</v>
      </c>
      <c r="G2406" s="125">
        <v>4987.848</v>
      </c>
      <c r="H2406" s="122">
        <v>4456.6000000000004</v>
      </c>
      <c r="I2406" s="123">
        <f t="shared" si="1131"/>
        <v>531.24799999999959</v>
      </c>
      <c r="J2406" s="124">
        <f t="shared" si="1132"/>
        <v>11.920477494053753</v>
      </c>
      <c r="K2406" s="125">
        <v>2575.4540000000002</v>
      </c>
      <c r="L2406" s="122">
        <v>2156.038</v>
      </c>
      <c r="M2406" s="123">
        <f t="shared" si="1133"/>
        <v>419.41600000000017</v>
      </c>
      <c r="N2406" s="124">
        <f t="shared" si="1134"/>
        <v>19.453089416791364</v>
      </c>
      <c r="O2406" s="125">
        <v>372.48099999999999</v>
      </c>
      <c r="P2406" s="122">
        <v>271.238</v>
      </c>
      <c r="Q2406" s="123">
        <f t="shared" si="1135"/>
        <v>101.24299999999999</v>
      </c>
      <c r="R2406" s="124">
        <f t="shared" si="1136"/>
        <v>37.326259594894516</v>
      </c>
      <c r="S2406" s="125">
        <v>2039.913</v>
      </c>
      <c r="T2406" s="122">
        <v>2029.3240000000001</v>
      </c>
      <c r="U2406" s="123">
        <f t="shared" si="1137"/>
        <v>10.588999999999942</v>
      </c>
      <c r="V2406" s="124">
        <f t="shared" si="1138"/>
        <v>0.52179937752670058</v>
      </c>
      <c r="W2406" s="121" t="s">
        <v>6532</v>
      </c>
      <c r="X2406" s="122">
        <v>841</v>
      </c>
      <c r="Y2406" s="122">
        <v>601</v>
      </c>
      <c r="Z2406" s="123">
        <f t="shared" si="1139"/>
        <v>240</v>
      </c>
      <c r="AA2406" s="124">
        <f t="shared" si="1119"/>
        <v>39.933444259567388</v>
      </c>
      <c r="AB2406" s="28" t="s">
        <v>6441</v>
      </c>
      <c r="AC2406" s="122">
        <v>651</v>
      </c>
      <c r="AD2406" s="122">
        <v>731</v>
      </c>
      <c r="AE2406" s="123">
        <f t="shared" si="1120"/>
        <v>-80</v>
      </c>
      <c r="AF2406" s="29">
        <f t="shared" si="1128"/>
        <v>-10.943912448700409</v>
      </c>
      <c r="AG2406" s="28" t="s">
        <v>11350</v>
      </c>
      <c r="AH2406" s="122">
        <v>216</v>
      </c>
      <c r="AI2406" s="122">
        <v>241</v>
      </c>
      <c r="AJ2406" s="123">
        <f t="shared" si="1122"/>
        <v>-25</v>
      </c>
      <c r="AK2406" s="124">
        <f t="shared" si="1123"/>
        <v>-10.37344398340249</v>
      </c>
      <c r="AL2406" s="28" t="s">
        <v>6498</v>
      </c>
      <c r="AM2406" s="122">
        <v>200</v>
      </c>
      <c r="AN2406" s="122">
        <v>200</v>
      </c>
      <c r="AO2406" s="123">
        <f t="shared" si="1124"/>
        <v>0</v>
      </c>
      <c r="AP2406" s="29">
        <f t="shared" si="1125"/>
        <v>0</v>
      </c>
      <c r="AQ2406" s="28" t="s">
        <v>11351</v>
      </c>
      <c r="AR2406" s="122">
        <v>126</v>
      </c>
      <c r="AS2406" s="122">
        <v>248</v>
      </c>
      <c r="AT2406" s="123">
        <f t="shared" si="1129"/>
        <v>-122</v>
      </c>
      <c r="AU2406" s="124">
        <f t="shared" si="1130"/>
        <v>-49.193548387096776</v>
      </c>
      <c r="AV2406" s="9" t="s">
        <v>12603</v>
      </c>
      <c r="AX2406" s="129"/>
      <c r="AY2406" s="139"/>
      <c r="AZ2406" s="139"/>
    </row>
    <row r="2407" spans="3:52" ht="50" customHeight="1">
      <c r="C2407" s="52" t="s">
        <v>6319</v>
      </c>
      <c r="D2407" s="130" t="s">
        <v>5506</v>
      </c>
      <c r="E2407" s="131" t="s">
        <v>6382</v>
      </c>
      <c r="F2407" s="132" t="s">
        <v>5507</v>
      </c>
      <c r="G2407" s="125">
        <v>5385.0619999999999</v>
      </c>
      <c r="H2407" s="122">
        <v>5109.9369999999999</v>
      </c>
      <c r="I2407" s="123">
        <f t="shared" si="1131"/>
        <v>275.125</v>
      </c>
      <c r="J2407" s="124">
        <f t="shared" si="1132"/>
        <v>5.3841172601540883</v>
      </c>
      <c r="K2407" s="125">
        <v>2015.3050000000001</v>
      </c>
      <c r="L2407" s="122">
        <v>2504.59</v>
      </c>
      <c r="M2407" s="123">
        <f t="shared" si="1133"/>
        <v>-489.28500000000008</v>
      </c>
      <c r="N2407" s="124">
        <f t="shared" si="1134"/>
        <v>-19.535532761849247</v>
      </c>
      <c r="O2407" s="125">
        <v>388.74099999999999</v>
      </c>
      <c r="P2407" s="122">
        <v>388.55799999999999</v>
      </c>
      <c r="Q2407" s="123">
        <f t="shared" si="1135"/>
        <v>0.18299999999999272</v>
      </c>
      <c r="R2407" s="124">
        <f t="shared" si="1136"/>
        <v>4.7097215859663866E-2</v>
      </c>
      <c r="S2407" s="125">
        <v>2981.0160000000001</v>
      </c>
      <c r="T2407" s="122">
        <v>2216.7890000000002</v>
      </c>
      <c r="U2407" s="123">
        <f t="shared" si="1137"/>
        <v>764.22699999999986</v>
      </c>
      <c r="V2407" s="124">
        <f t="shared" si="1138"/>
        <v>34.474503437178718</v>
      </c>
      <c r="W2407" s="121" t="s">
        <v>11352</v>
      </c>
      <c r="X2407" s="122">
        <v>1000</v>
      </c>
      <c r="Y2407" s="122">
        <v>500</v>
      </c>
      <c r="Z2407" s="123">
        <f t="shared" si="1139"/>
        <v>500</v>
      </c>
      <c r="AA2407" s="124">
        <f t="shared" si="1119"/>
        <v>100</v>
      </c>
      <c r="AB2407" s="28" t="s">
        <v>8797</v>
      </c>
      <c r="AC2407" s="122">
        <v>791</v>
      </c>
      <c r="AD2407" s="122">
        <v>513</v>
      </c>
      <c r="AE2407" s="123">
        <f t="shared" si="1120"/>
        <v>278</v>
      </c>
      <c r="AF2407" s="29">
        <f t="shared" si="1128"/>
        <v>54.191033138401558</v>
      </c>
      <c r="AG2407" s="28" t="s">
        <v>11353</v>
      </c>
      <c r="AH2407" s="122">
        <v>331</v>
      </c>
      <c r="AI2407" s="122">
        <v>336</v>
      </c>
      <c r="AJ2407" s="123">
        <f t="shared" si="1122"/>
        <v>-5</v>
      </c>
      <c r="AK2407" s="124">
        <f t="shared" si="1123"/>
        <v>-1.4880952380952379</v>
      </c>
      <c r="AL2407" s="28" t="s">
        <v>11354</v>
      </c>
      <c r="AM2407" s="122">
        <v>264</v>
      </c>
      <c r="AN2407" s="122">
        <v>263</v>
      </c>
      <c r="AO2407" s="123">
        <f t="shared" si="1124"/>
        <v>1</v>
      </c>
      <c r="AP2407" s="29">
        <f t="shared" si="1125"/>
        <v>0.38022813688212925</v>
      </c>
      <c r="AQ2407" s="28" t="s">
        <v>11355</v>
      </c>
      <c r="AR2407" s="122">
        <v>254</v>
      </c>
      <c r="AS2407" s="122">
        <v>254</v>
      </c>
      <c r="AT2407" s="123">
        <f t="shared" si="1129"/>
        <v>0</v>
      </c>
      <c r="AU2407" s="124">
        <f t="shared" si="1130"/>
        <v>0</v>
      </c>
      <c r="AV2407" s="9" t="s">
        <v>12603</v>
      </c>
      <c r="AX2407" s="129"/>
      <c r="AY2407" s="139"/>
      <c r="AZ2407" s="139"/>
    </row>
    <row r="2408" spans="3:52" ht="50" customHeight="1">
      <c r="C2408" s="52" t="s">
        <v>6319</v>
      </c>
      <c r="D2408" s="130" t="s">
        <v>5508</v>
      </c>
      <c r="E2408" s="131" t="s">
        <v>6382</v>
      </c>
      <c r="F2408" s="132" t="s">
        <v>5509</v>
      </c>
      <c r="G2408" s="125">
        <v>1199.0350000000001</v>
      </c>
      <c r="H2408" s="122">
        <v>1255.818</v>
      </c>
      <c r="I2408" s="123">
        <f t="shared" si="1131"/>
        <v>-56.782999999999902</v>
      </c>
      <c r="J2408" s="124">
        <f t="shared" si="1132"/>
        <v>-4.5215946896763626</v>
      </c>
      <c r="K2408" s="125">
        <v>761.75800000000004</v>
      </c>
      <c r="L2408" s="122">
        <v>815.35400000000004</v>
      </c>
      <c r="M2408" s="123">
        <f t="shared" si="1133"/>
        <v>-53.596000000000004</v>
      </c>
      <c r="N2408" s="124">
        <f t="shared" si="1134"/>
        <v>-6.5733411499790266</v>
      </c>
      <c r="O2408" s="125">
        <v>4.5650000000000004</v>
      </c>
      <c r="P2408" s="122">
        <v>4.5640000000000001</v>
      </c>
      <c r="Q2408" s="123">
        <f t="shared" si="1135"/>
        <v>1.000000000000334E-3</v>
      </c>
      <c r="R2408" s="124">
        <f t="shared" si="1136"/>
        <v>2.1910604732697937E-2</v>
      </c>
      <c r="S2408" s="125">
        <v>432.71199999999999</v>
      </c>
      <c r="T2408" s="122">
        <v>435.9</v>
      </c>
      <c r="U2408" s="123">
        <f t="shared" si="1137"/>
        <v>-3.1879999999999882</v>
      </c>
      <c r="V2408" s="124">
        <f t="shared" si="1138"/>
        <v>-0.73136040376232814</v>
      </c>
      <c r="W2408" s="121" t="s">
        <v>6418</v>
      </c>
      <c r="X2408" s="122">
        <v>166</v>
      </c>
      <c r="Y2408" s="122">
        <v>168</v>
      </c>
      <c r="Z2408" s="123">
        <f t="shared" si="1139"/>
        <v>-2</v>
      </c>
      <c r="AA2408" s="124">
        <f t="shared" si="1119"/>
        <v>-1.1904761904761905</v>
      </c>
      <c r="AB2408" s="28" t="s">
        <v>11356</v>
      </c>
      <c r="AC2408" s="122">
        <v>153</v>
      </c>
      <c r="AD2408" s="122">
        <v>153</v>
      </c>
      <c r="AE2408" s="123">
        <f t="shared" si="1120"/>
        <v>0</v>
      </c>
      <c r="AF2408" s="29">
        <f t="shared" si="1128"/>
        <v>0</v>
      </c>
      <c r="AG2408" s="28" t="s">
        <v>11357</v>
      </c>
      <c r="AH2408" s="122">
        <v>60</v>
      </c>
      <c r="AI2408" s="122">
        <v>60</v>
      </c>
      <c r="AJ2408" s="123">
        <f t="shared" si="1122"/>
        <v>0</v>
      </c>
      <c r="AK2408" s="124">
        <f t="shared" si="1123"/>
        <v>0</v>
      </c>
      <c r="AL2408" s="28" t="s">
        <v>11358</v>
      </c>
      <c r="AM2408" s="122">
        <v>53</v>
      </c>
      <c r="AN2408" s="122">
        <v>53</v>
      </c>
      <c r="AO2408" s="123">
        <f t="shared" si="1124"/>
        <v>0</v>
      </c>
      <c r="AP2408" s="29">
        <f t="shared" si="1125"/>
        <v>0</v>
      </c>
      <c r="AQ2408" s="28" t="s">
        <v>10810</v>
      </c>
      <c r="AR2408" s="122">
        <v>2</v>
      </c>
      <c r="AS2408" s="122">
        <v>2</v>
      </c>
      <c r="AT2408" s="123">
        <f t="shared" si="1129"/>
        <v>0</v>
      </c>
      <c r="AU2408" s="124">
        <f t="shared" si="1130"/>
        <v>0</v>
      </c>
      <c r="AV2408" s="9" t="s">
        <v>12603</v>
      </c>
      <c r="AX2408" s="129"/>
      <c r="AY2408" s="139"/>
      <c r="AZ2408" s="139"/>
    </row>
    <row r="2409" spans="3:52" ht="50" customHeight="1">
      <c r="C2409" s="52" t="s">
        <v>6319</v>
      </c>
      <c r="D2409" s="130" t="s">
        <v>5510</v>
      </c>
      <c r="E2409" s="131" t="s">
        <v>6382</v>
      </c>
      <c r="F2409" s="132" t="s">
        <v>1101</v>
      </c>
      <c r="G2409" s="125">
        <v>951.03499999999997</v>
      </c>
      <c r="H2409" s="122">
        <v>1031.693</v>
      </c>
      <c r="I2409" s="123">
        <f t="shared" si="1131"/>
        <v>-80.658000000000015</v>
      </c>
      <c r="J2409" s="124">
        <f t="shared" si="1132"/>
        <v>-7.8180233848635217</v>
      </c>
      <c r="K2409" s="125">
        <v>521.23500000000001</v>
      </c>
      <c r="L2409" s="122">
        <v>528.88499999999999</v>
      </c>
      <c r="M2409" s="123">
        <f t="shared" si="1133"/>
        <v>-7.6499999999999773</v>
      </c>
      <c r="N2409" s="124">
        <f t="shared" si="1134"/>
        <v>-1.4464392070109717</v>
      </c>
      <c r="O2409" s="125">
        <v>84.355999999999995</v>
      </c>
      <c r="P2409" s="122">
        <v>84.31</v>
      </c>
      <c r="Q2409" s="123">
        <f t="shared" si="1135"/>
        <v>4.5999999999992269E-2</v>
      </c>
      <c r="R2409" s="124">
        <f t="shared" si="1136"/>
        <v>5.4560550349890012E-2</v>
      </c>
      <c r="S2409" s="125">
        <v>345.44400000000002</v>
      </c>
      <c r="T2409" s="122">
        <v>418.49799999999999</v>
      </c>
      <c r="U2409" s="123">
        <f t="shared" si="1137"/>
        <v>-73.053999999999974</v>
      </c>
      <c r="V2409" s="124">
        <f t="shared" si="1138"/>
        <v>-17.456236349994498</v>
      </c>
      <c r="W2409" s="121" t="s">
        <v>11359</v>
      </c>
      <c r="X2409" s="122">
        <v>95</v>
      </c>
      <c r="Y2409" s="122">
        <v>163</v>
      </c>
      <c r="Z2409" s="123">
        <f t="shared" si="1139"/>
        <v>-68</v>
      </c>
      <c r="AA2409" s="124">
        <f t="shared" si="1119"/>
        <v>-41.717791411042946</v>
      </c>
      <c r="AB2409" s="28" t="s">
        <v>11360</v>
      </c>
      <c r="AC2409" s="122">
        <v>77</v>
      </c>
      <c r="AD2409" s="122">
        <v>87</v>
      </c>
      <c r="AE2409" s="123">
        <f t="shared" si="1120"/>
        <v>-10</v>
      </c>
      <c r="AF2409" s="29">
        <f t="shared" si="1128"/>
        <v>-11.494252873563218</v>
      </c>
      <c r="AG2409" s="28" t="s">
        <v>11361</v>
      </c>
      <c r="AH2409" s="122">
        <v>56</v>
      </c>
      <c r="AI2409" s="122">
        <v>54</v>
      </c>
      <c r="AJ2409" s="123">
        <f t="shared" si="1122"/>
        <v>2</v>
      </c>
      <c r="AK2409" s="124">
        <f t="shared" si="1123"/>
        <v>3.7037037037037033</v>
      </c>
      <c r="AL2409" s="28" t="s">
        <v>6403</v>
      </c>
      <c r="AM2409" s="122">
        <v>53</v>
      </c>
      <c r="AN2409" s="122">
        <v>53</v>
      </c>
      <c r="AO2409" s="123">
        <f t="shared" si="1124"/>
        <v>0</v>
      </c>
      <c r="AP2409" s="29">
        <f t="shared" si="1125"/>
        <v>0</v>
      </c>
      <c r="AQ2409" s="28" t="s">
        <v>11362</v>
      </c>
      <c r="AR2409" s="122">
        <v>28</v>
      </c>
      <c r="AS2409" s="122">
        <v>25</v>
      </c>
      <c r="AT2409" s="123">
        <f t="shared" si="1129"/>
        <v>3</v>
      </c>
      <c r="AU2409" s="124">
        <f t="shared" si="1130"/>
        <v>12</v>
      </c>
      <c r="AV2409" s="9" t="s">
        <v>12603</v>
      </c>
      <c r="AX2409" s="129"/>
      <c r="AY2409" s="139"/>
      <c r="AZ2409" s="139"/>
    </row>
    <row r="2410" spans="3:52" ht="50" customHeight="1">
      <c r="C2410" s="52" t="s">
        <v>6319</v>
      </c>
      <c r="D2410" s="106" t="s">
        <v>5511</v>
      </c>
      <c r="E2410" s="131" t="s">
        <v>6382</v>
      </c>
      <c r="F2410" s="108" t="s">
        <v>5512</v>
      </c>
      <c r="G2410" s="125">
        <v>999.69200000000001</v>
      </c>
      <c r="H2410" s="122">
        <v>947</v>
      </c>
      <c r="I2410" s="123">
        <f t="shared" si="1131"/>
        <v>52.692000000000007</v>
      </c>
      <c r="J2410" s="124">
        <f t="shared" si="1132"/>
        <v>5.5640971488912356</v>
      </c>
      <c r="K2410" s="125">
        <v>782.43899999999996</v>
      </c>
      <c r="L2410" s="122">
        <v>722.26300000000003</v>
      </c>
      <c r="M2410" s="123">
        <f t="shared" si="1133"/>
        <v>60.175999999999931</v>
      </c>
      <c r="N2410" s="124">
        <f t="shared" si="1134"/>
        <v>8.3315911240088347</v>
      </c>
      <c r="O2410" s="125">
        <v>39.768000000000001</v>
      </c>
      <c r="P2410" s="122">
        <v>35.091999999999999</v>
      </c>
      <c r="Q2410" s="123">
        <f t="shared" si="1135"/>
        <v>4.6760000000000019</v>
      </c>
      <c r="R2410" s="124">
        <f t="shared" si="1136"/>
        <v>13.324974353128924</v>
      </c>
      <c r="S2410" s="125">
        <v>177.48500000000001</v>
      </c>
      <c r="T2410" s="122">
        <v>190</v>
      </c>
      <c r="U2410" s="123">
        <f t="shared" si="1137"/>
        <v>-12.514999999999986</v>
      </c>
      <c r="V2410" s="124">
        <f t="shared" si="1138"/>
        <v>-6.5868421052631509</v>
      </c>
      <c r="W2410" s="121" t="s">
        <v>11363</v>
      </c>
      <c r="X2410" s="122">
        <v>116</v>
      </c>
      <c r="Y2410" s="122">
        <v>118</v>
      </c>
      <c r="Z2410" s="123">
        <f t="shared" si="1139"/>
        <v>-2</v>
      </c>
      <c r="AA2410" s="124">
        <f t="shared" si="1119"/>
        <v>-1.6949152542372881</v>
      </c>
      <c r="AB2410" s="28" t="s">
        <v>11364</v>
      </c>
      <c r="AC2410" s="122">
        <v>24</v>
      </c>
      <c r="AD2410" s="122">
        <v>0</v>
      </c>
      <c r="AE2410" s="123">
        <f t="shared" si="1120"/>
        <v>24</v>
      </c>
      <c r="AF2410" s="29" t="e">
        <f t="shared" si="1128"/>
        <v>#DIV/0!</v>
      </c>
      <c r="AG2410" s="28" t="s">
        <v>11365</v>
      </c>
      <c r="AH2410" s="122">
        <v>11</v>
      </c>
      <c r="AI2410" s="122">
        <v>8</v>
      </c>
      <c r="AJ2410" s="123">
        <f t="shared" si="1122"/>
        <v>3</v>
      </c>
      <c r="AK2410" s="124">
        <f t="shared" si="1123"/>
        <v>37.5</v>
      </c>
      <c r="AL2410" s="28" t="s">
        <v>8832</v>
      </c>
      <c r="AM2410" s="122">
        <v>10</v>
      </c>
      <c r="AN2410" s="122">
        <v>19</v>
      </c>
      <c r="AO2410" s="123">
        <f t="shared" si="1124"/>
        <v>-9</v>
      </c>
      <c r="AP2410" s="29">
        <f t="shared" si="1125"/>
        <v>-47.368421052631575</v>
      </c>
      <c r="AQ2410" s="28" t="s">
        <v>8825</v>
      </c>
      <c r="AR2410" s="122">
        <v>10</v>
      </c>
      <c r="AS2410" s="122">
        <v>10</v>
      </c>
      <c r="AT2410" s="123">
        <f t="shared" si="1129"/>
        <v>0</v>
      </c>
      <c r="AU2410" s="124">
        <f t="shared" si="1130"/>
        <v>0</v>
      </c>
      <c r="AV2410" s="9" t="s">
        <v>12602</v>
      </c>
      <c r="AX2410" s="129"/>
      <c r="AY2410" s="139"/>
      <c r="AZ2410" s="139"/>
    </row>
    <row r="2411" spans="3:52" ht="50" customHeight="1">
      <c r="C2411" s="52" t="s">
        <v>6319</v>
      </c>
      <c r="D2411" s="106" t="s">
        <v>5513</v>
      </c>
      <c r="E2411" s="131" t="s">
        <v>6382</v>
      </c>
      <c r="F2411" s="108" t="s">
        <v>2788</v>
      </c>
      <c r="G2411" s="125">
        <v>2579.6179999999999</v>
      </c>
      <c r="H2411" s="122">
        <v>2680.2130000000002</v>
      </c>
      <c r="I2411" s="123">
        <f t="shared" si="1131"/>
        <v>-100.59500000000025</v>
      </c>
      <c r="J2411" s="124">
        <f t="shared" si="1132"/>
        <v>-3.753246477052393</v>
      </c>
      <c r="K2411" s="125">
        <v>1400.7159999999999</v>
      </c>
      <c r="L2411" s="122">
        <v>1427.6320000000001</v>
      </c>
      <c r="M2411" s="123">
        <f t="shared" si="1133"/>
        <v>-26.916000000000167</v>
      </c>
      <c r="N2411" s="124">
        <f t="shared" si="1134"/>
        <v>-1.8853598126127857</v>
      </c>
      <c r="O2411" s="125">
        <v>10.154999999999999</v>
      </c>
      <c r="P2411" s="122">
        <v>10.154</v>
      </c>
      <c r="Q2411" s="123">
        <f t="shared" si="1135"/>
        <v>9.9999999999944578E-4</v>
      </c>
      <c r="R2411" s="124">
        <f t="shared" si="1136"/>
        <v>9.8483356312728566E-3</v>
      </c>
      <c r="S2411" s="125">
        <v>1168.7470000000001</v>
      </c>
      <c r="T2411" s="122">
        <v>1242.4269999999999</v>
      </c>
      <c r="U2411" s="123">
        <f t="shared" si="1137"/>
        <v>-73.679999999999836</v>
      </c>
      <c r="V2411" s="124">
        <f t="shared" si="1138"/>
        <v>-5.9303283009786361</v>
      </c>
      <c r="W2411" s="121" t="s">
        <v>11366</v>
      </c>
      <c r="X2411" s="122">
        <v>910</v>
      </c>
      <c r="Y2411" s="122">
        <v>910</v>
      </c>
      <c r="Z2411" s="123">
        <f t="shared" si="1139"/>
        <v>0</v>
      </c>
      <c r="AA2411" s="124">
        <f t="shared" si="1119"/>
        <v>0</v>
      </c>
      <c r="AB2411" s="28" t="s">
        <v>11367</v>
      </c>
      <c r="AC2411" s="122">
        <v>161</v>
      </c>
      <c r="AD2411" s="122">
        <v>195</v>
      </c>
      <c r="AE2411" s="123">
        <f t="shared" si="1120"/>
        <v>-34</v>
      </c>
      <c r="AF2411" s="29">
        <f t="shared" si="1128"/>
        <v>-17.435897435897434</v>
      </c>
      <c r="AG2411" s="28" t="s">
        <v>8831</v>
      </c>
      <c r="AH2411" s="122">
        <v>35</v>
      </c>
      <c r="AI2411" s="122">
        <v>74</v>
      </c>
      <c r="AJ2411" s="123">
        <f t="shared" si="1122"/>
        <v>-39</v>
      </c>
      <c r="AK2411" s="124">
        <f t="shared" si="1123"/>
        <v>-52.702702702702695</v>
      </c>
      <c r="AL2411" s="28" t="s">
        <v>11368</v>
      </c>
      <c r="AM2411" s="122">
        <v>28</v>
      </c>
      <c r="AN2411" s="122">
        <v>28</v>
      </c>
      <c r="AO2411" s="123">
        <f t="shared" si="1124"/>
        <v>0</v>
      </c>
      <c r="AP2411" s="29">
        <f t="shared" si="1125"/>
        <v>0</v>
      </c>
      <c r="AQ2411" s="28" t="s">
        <v>11369</v>
      </c>
      <c r="AR2411" s="122">
        <v>20</v>
      </c>
      <c r="AS2411" s="122">
        <v>0</v>
      </c>
      <c r="AT2411" s="123">
        <f t="shared" si="1129"/>
        <v>20</v>
      </c>
      <c r="AU2411" s="124" t="e">
        <f t="shared" si="1130"/>
        <v>#DIV/0!</v>
      </c>
      <c r="AV2411" s="9" t="s">
        <v>12602</v>
      </c>
      <c r="AX2411" s="129"/>
      <c r="AY2411" s="139"/>
      <c r="AZ2411" s="139"/>
    </row>
    <row r="2412" spans="3:52" ht="50" customHeight="1">
      <c r="C2412" s="52" t="s">
        <v>6319</v>
      </c>
      <c r="D2412" s="130" t="s">
        <v>5514</v>
      </c>
      <c r="E2412" s="131" t="s">
        <v>6382</v>
      </c>
      <c r="F2412" s="132" t="s">
        <v>5515</v>
      </c>
      <c r="G2412" s="125">
        <v>3008.326</v>
      </c>
      <c r="H2412" s="122">
        <v>2475.8589999999999</v>
      </c>
      <c r="I2412" s="123">
        <f t="shared" si="1131"/>
        <v>532.4670000000001</v>
      </c>
      <c r="J2412" s="124">
        <f t="shared" si="1132"/>
        <v>21.506353956344046</v>
      </c>
      <c r="K2412" s="125">
        <v>1372.162</v>
      </c>
      <c r="L2412" s="122">
        <v>1148.873</v>
      </c>
      <c r="M2412" s="123">
        <f t="shared" si="1133"/>
        <v>223.28899999999999</v>
      </c>
      <c r="N2412" s="124">
        <f t="shared" si="1134"/>
        <v>19.435481554532135</v>
      </c>
      <c r="O2412" s="125">
        <v>121.988</v>
      </c>
      <c r="P2412" s="122">
        <v>121.965</v>
      </c>
      <c r="Q2412" s="123">
        <f t="shared" si="1135"/>
        <v>2.2999999999996135E-2</v>
      </c>
      <c r="R2412" s="124">
        <f t="shared" si="1136"/>
        <v>1.885786906079296E-2</v>
      </c>
      <c r="S2412" s="125">
        <v>1514.1759999999999</v>
      </c>
      <c r="T2412" s="122">
        <v>1205.021</v>
      </c>
      <c r="U2412" s="123">
        <f t="shared" si="1137"/>
        <v>309.15499999999997</v>
      </c>
      <c r="V2412" s="124">
        <f t="shared" si="1138"/>
        <v>25.655569488000623</v>
      </c>
      <c r="W2412" s="121" t="s">
        <v>6441</v>
      </c>
      <c r="X2412" s="122">
        <v>640</v>
      </c>
      <c r="Y2412" s="122">
        <v>337</v>
      </c>
      <c r="Z2412" s="123">
        <f t="shared" si="1139"/>
        <v>303</v>
      </c>
      <c r="AA2412" s="124">
        <f t="shared" si="1119"/>
        <v>89.910979228486639</v>
      </c>
      <c r="AB2412" s="28" t="s">
        <v>11323</v>
      </c>
      <c r="AC2412" s="122">
        <v>363</v>
      </c>
      <c r="AD2412" s="122">
        <v>422</v>
      </c>
      <c r="AE2412" s="123">
        <f t="shared" si="1120"/>
        <v>-59</v>
      </c>
      <c r="AF2412" s="29">
        <f t="shared" si="1128"/>
        <v>-13.981042654028435</v>
      </c>
      <c r="AG2412" s="28" t="s">
        <v>7131</v>
      </c>
      <c r="AH2412" s="122">
        <v>251</v>
      </c>
      <c r="AI2412" s="122">
        <v>186</v>
      </c>
      <c r="AJ2412" s="123">
        <f t="shared" si="1122"/>
        <v>65</v>
      </c>
      <c r="AK2412" s="124">
        <f t="shared" si="1123"/>
        <v>34.946236559139784</v>
      </c>
      <c r="AL2412" s="28" t="s">
        <v>6418</v>
      </c>
      <c r="AM2412" s="122">
        <v>136</v>
      </c>
      <c r="AN2412" s="122">
        <v>136</v>
      </c>
      <c r="AO2412" s="123">
        <f t="shared" si="1124"/>
        <v>0</v>
      </c>
      <c r="AP2412" s="29">
        <f t="shared" si="1125"/>
        <v>0</v>
      </c>
      <c r="AQ2412" s="28" t="s">
        <v>11360</v>
      </c>
      <c r="AR2412" s="122">
        <v>89</v>
      </c>
      <c r="AS2412" s="122">
        <v>88</v>
      </c>
      <c r="AT2412" s="123">
        <f t="shared" si="1129"/>
        <v>1</v>
      </c>
      <c r="AU2412" s="124">
        <f t="shared" si="1130"/>
        <v>1.1363636363636365</v>
      </c>
      <c r="AV2412" s="9" t="s">
        <v>12603</v>
      </c>
      <c r="AX2412" s="129"/>
      <c r="AY2412" s="139"/>
      <c r="AZ2412" s="139"/>
    </row>
    <row r="2413" spans="3:52" ht="50" customHeight="1">
      <c r="C2413" s="52" t="s">
        <v>6319</v>
      </c>
      <c r="D2413" s="130" t="s">
        <v>5516</v>
      </c>
      <c r="E2413" s="131" t="s">
        <v>6382</v>
      </c>
      <c r="F2413" s="132" t="s">
        <v>5517</v>
      </c>
      <c r="G2413" s="125">
        <v>5290.9759999999997</v>
      </c>
      <c r="H2413" s="122">
        <v>5459.4070000000002</v>
      </c>
      <c r="I2413" s="123">
        <f t="shared" si="1131"/>
        <v>-168.43100000000049</v>
      </c>
      <c r="J2413" s="124">
        <f t="shared" si="1132"/>
        <v>-3.0851519221776376</v>
      </c>
      <c r="K2413" s="125">
        <v>1223.1690000000001</v>
      </c>
      <c r="L2413" s="122">
        <v>1220.951</v>
      </c>
      <c r="M2413" s="123">
        <f t="shared" si="1133"/>
        <v>2.2180000000000746</v>
      </c>
      <c r="N2413" s="124">
        <f t="shared" si="1134"/>
        <v>0.18166167192623409</v>
      </c>
      <c r="O2413" s="125">
        <v>173.19</v>
      </c>
      <c r="P2413" s="122">
        <v>172.22300000000001</v>
      </c>
      <c r="Q2413" s="123">
        <f t="shared" si="1135"/>
        <v>0.96699999999998454</v>
      </c>
      <c r="R2413" s="124">
        <f t="shared" si="1136"/>
        <v>0.56148133524557375</v>
      </c>
      <c r="S2413" s="125">
        <v>3894.6170000000002</v>
      </c>
      <c r="T2413" s="122">
        <v>4066.2330000000002</v>
      </c>
      <c r="U2413" s="123">
        <f t="shared" si="1137"/>
        <v>-171.61599999999999</v>
      </c>
      <c r="V2413" s="124">
        <f t="shared" si="1138"/>
        <v>-4.2205156467915135</v>
      </c>
      <c r="W2413" s="121" t="s">
        <v>11370</v>
      </c>
      <c r="X2413" s="122">
        <v>1550</v>
      </c>
      <c r="Y2413" s="122">
        <v>1550</v>
      </c>
      <c r="Z2413" s="123">
        <f t="shared" si="1139"/>
        <v>0</v>
      </c>
      <c r="AA2413" s="124">
        <f t="shared" si="1119"/>
        <v>0</v>
      </c>
      <c r="AB2413" s="28" t="s">
        <v>11371</v>
      </c>
      <c r="AC2413" s="122">
        <v>876</v>
      </c>
      <c r="AD2413" s="122">
        <v>1022</v>
      </c>
      <c r="AE2413" s="123">
        <f t="shared" si="1120"/>
        <v>-146</v>
      </c>
      <c r="AF2413" s="29">
        <f t="shared" si="1128"/>
        <v>-14.285714285714285</v>
      </c>
      <c r="AG2413" s="28" t="s">
        <v>11372</v>
      </c>
      <c r="AH2413" s="122">
        <v>602</v>
      </c>
      <c r="AI2413" s="122">
        <v>602</v>
      </c>
      <c r="AJ2413" s="123">
        <f t="shared" si="1122"/>
        <v>0</v>
      </c>
      <c r="AK2413" s="124">
        <f t="shared" si="1123"/>
        <v>0</v>
      </c>
      <c r="AL2413" s="28" t="s">
        <v>11373</v>
      </c>
      <c r="AM2413" s="122">
        <v>314</v>
      </c>
      <c r="AN2413" s="122">
        <v>314</v>
      </c>
      <c r="AO2413" s="123">
        <f t="shared" si="1124"/>
        <v>0</v>
      </c>
      <c r="AP2413" s="29">
        <f t="shared" si="1125"/>
        <v>0</v>
      </c>
      <c r="AQ2413" s="28" t="s">
        <v>11374</v>
      </c>
      <c r="AR2413" s="122">
        <v>293</v>
      </c>
      <c r="AS2413" s="122">
        <v>293</v>
      </c>
      <c r="AT2413" s="123">
        <f t="shared" si="1129"/>
        <v>0</v>
      </c>
      <c r="AU2413" s="124">
        <f t="shared" si="1130"/>
        <v>0</v>
      </c>
      <c r="AV2413" s="9" t="s">
        <v>12602</v>
      </c>
      <c r="AX2413" s="129"/>
      <c r="AY2413" s="139"/>
      <c r="AZ2413" s="139"/>
    </row>
    <row r="2414" spans="3:52" ht="50" customHeight="1">
      <c r="C2414" s="52" t="s">
        <v>6319</v>
      </c>
      <c r="D2414" s="130" t="s">
        <v>5518</v>
      </c>
      <c r="E2414" s="131" t="s">
        <v>6382</v>
      </c>
      <c r="F2414" s="132" t="s">
        <v>5519</v>
      </c>
      <c r="G2414" s="125">
        <v>1707.2249999999999</v>
      </c>
      <c r="H2414" s="122">
        <v>1515.2080000000001</v>
      </c>
      <c r="I2414" s="123">
        <f t="shared" si="1131"/>
        <v>192.01699999999983</v>
      </c>
      <c r="J2414" s="124">
        <f t="shared" si="1132"/>
        <v>12.672649563624255</v>
      </c>
      <c r="K2414" s="125">
        <v>740.86699999999996</v>
      </c>
      <c r="L2414" s="122">
        <v>703.60799999999995</v>
      </c>
      <c r="M2414" s="123">
        <f t="shared" si="1133"/>
        <v>37.259000000000015</v>
      </c>
      <c r="N2414" s="124">
        <f t="shared" si="1134"/>
        <v>5.2954201771440941</v>
      </c>
      <c r="O2414" s="125">
        <v>132.905</v>
      </c>
      <c r="P2414" s="122">
        <v>132.79900000000001</v>
      </c>
      <c r="Q2414" s="123">
        <f t="shared" si="1135"/>
        <v>0.10599999999999454</v>
      </c>
      <c r="R2414" s="124">
        <f t="shared" si="1136"/>
        <v>7.981987816172903E-2</v>
      </c>
      <c r="S2414" s="125">
        <v>833.45299999999997</v>
      </c>
      <c r="T2414" s="122">
        <v>678.80100000000004</v>
      </c>
      <c r="U2414" s="123">
        <f t="shared" si="1137"/>
        <v>154.65199999999993</v>
      </c>
      <c r="V2414" s="124">
        <f t="shared" si="1138"/>
        <v>22.783113165714241</v>
      </c>
      <c r="W2414" s="121" t="s">
        <v>11323</v>
      </c>
      <c r="X2414" s="122">
        <v>408</v>
      </c>
      <c r="Y2414" s="122">
        <v>506</v>
      </c>
      <c r="Z2414" s="123">
        <f t="shared" si="1139"/>
        <v>-98</v>
      </c>
      <c r="AA2414" s="124">
        <f t="shared" si="1119"/>
        <v>-19.367588932806324</v>
      </c>
      <c r="AB2414" s="28" t="s">
        <v>6396</v>
      </c>
      <c r="AC2414" s="122">
        <v>302</v>
      </c>
      <c r="AD2414" s="122">
        <v>101</v>
      </c>
      <c r="AE2414" s="123">
        <f t="shared" si="1120"/>
        <v>201</v>
      </c>
      <c r="AF2414" s="29">
        <f t="shared" si="1128"/>
        <v>199.009900990099</v>
      </c>
      <c r="AG2414" s="28" t="s">
        <v>6403</v>
      </c>
      <c r="AH2414" s="122">
        <v>61</v>
      </c>
      <c r="AI2414" s="122">
        <v>20</v>
      </c>
      <c r="AJ2414" s="123">
        <f t="shared" si="1122"/>
        <v>41</v>
      </c>
      <c r="AK2414" s="124">
        <f t="shared" si="1123"/>
        <v>204.99999999999997</v>
      </c>
      <c r="AL2414" s="28" t="s">
        <v>6418</v>
      </c>
      <c r="AM2414" s="122">
        <v>26</v>
      </c>
      <c r="AN2414" s="122">
        <v>26</v>
      </c>
      <c r="AO2414" s="123">
        <f t="shared" si="1124"/>
        <v>0</v>
      </c>
      <c r="AP2414" s="29">
        <f t="shared" si="1125"/>
        <v>0</v>
      </c>
      <c r="AQ2414" s="28" t="s">
        <v>6498</v>
      </c>
      <c r="AR2414" s="122">
        <v>16</v>
      </c>
      <c r="AS2414" s="122">
        <v>16</v>
      </c>
      <c r="AT2414" s="123">
        <f t="shared" si="1129"/>
        <v>0</v>
      </c>
      <c r="AU2414" s="124">
        <f t="shared" si="1130"/>
        <v>0</v>
      </c>
      <c r="AV2414" s="9" t="s">
        <v>12603</v>
      </c>
      <c r="AX2414" s="129"/>
      <c r="AY2414" s="139"/>
      <c r="AZ2414" s="139"/>
    </row>
    <row r="2415" spans="3:52" ht="50" customHeight="1">
      <c r="C2415" s="52" t="s">
        <v>6319</v>
      </c>
      <c r="D2415" s="130" t="s">
        <v>5520</v>
      </c>
      <c r="E2415" s="131" t="s">
        <v>6382</v>
      </c>
      <c r="F2415" s="132" t="s">
        <v>5521</v>
      </c>
      <c r="G2415" s="125">
        <v>2071.2440000000001</v>
      </c>
      <c r="H2415" s="122">
        <v>2101.9140000000002</v>
      </c>
      <c r="I2415" s="123">
        <f t="shared" si="1131"/>
        <v>-30.670000000000073</v>
      </c>
      <c r="J2415" s="124">
        <f t="shared" si="1132"/>
        <v>-1.4591462828640978</v>
      </c>
      <c r="K2415" s="125">
        <v>1611.836</v>
      </c>
      <c r="L2415" s="122">
        <v>1648.3720000000001</v>
      </c>
      <c r="M2415" s="123">
        <f t="shared" si="1133"/>
        <v>-36.536000000000058</v>
      </c>
      <c r="N2415" s="124">
        <f t="shared" si="1134"/>
        <v>-2.2164899670705434</v>
      </c>
      <c r="O2415" s="125">
        <v>51.438000000000002</v>
      </c>
      <c r="P2415" s="122">
        <v>51.424999999999997</v>
      </c>
      <c r="Q2415" s="123">
        <f t="shared" si="1135"/>
        <v>1.300000000000523E-2</v>
      </c>
      <c r="R2415" s="124">
        <f t="shared" si="1136"/>
        <v>2.5279533300933847E-2</v>
      </c>
      <c r="S2415" s="125">
        <v>407.97</v>
      </c>
      <c r="T2415" s="122">
        <v>402.11700000000002</v>
      </c>
      <c r="U2415" s="123">
        <f t="shared" si="1137"/>
        <v>5.8530000000000086</v>
      </c>
      <c r="V2415" s="124">
        <f t="shared" si="1138"/>
        <v>1.4555465200426763</v>
      </c>
      <c r="W2415" s="121" t="s">
        <v>11375</v>
      </c>
      <c r="X2415" s="122">
        <v>115</v>
      </c>
      <c r="Y2415" s="122">
        <v>117</v>
      </c>
      <c r="Z2415" s="123">
        <f t="shared" si="1139"/>
        <v>-2</v>
      </c>
      <c r="AA2415" s="124">
        <f t="shared" si="1119"/>
        <v>-1.7094017094017095</v>
      </c>
      <c r="AB2415" s="28" t="s">
        <v>6418</v>
      </c>
      <c r="AC2415" s="122">
        <v>114</v>
      </c>
      <c r="AD2415" s="122">
        <v>114</v>
      </c>
      <c r="AE2415" s="123">
        <f t="shared" si="1120"/>
        <v>0</v>
      </c>
      <c r="AF2415" s="29">
        <f t="shared" si="1128"/>
        <v>0</v>
      </c>
      <c r="AG2415" s="28" t="s">
        <v>6403</v>
      </c>
      <c r="AH2415" s="122">
        <v>106</v>
      </c>
      <c r="AI2415" s="122">
        <v>106</v>
      </c>
      <c r="AJ2415" s="123">
        <f t="shared" si="1122"/>
        <v>0</v>
      </c>
      <c r="AK2415" s="124">
        <f t="shared" si="1123"/>
        <v>0</v>
      </c>
      <c r="AL2415" s="28" t="s">
        <v>7109</v>
      </c>
      <c r="AM2415" s="122">
        <v>47</v>
      </c>
      <c r="AN2415" s="122">
        <v>46</v>
      </c>
      <c r="AO2415" s="123">
        <f t="shared" si="1124"/>
        <v>1</v>
      </c>
      <c r="AP2415" s="29">
        <f t="shared" si="1125"/>
        <v>2.1739130434782608</v>
      </c>
      <c r="AQ2415" s="28" t="s">
        <v>6526</v>
      </c>
      <c r="AR2415" s="122">
        <v>15</v>
      </c>
      <c r="AS2415" s="122">
        <v>9</v>
      </c>
      <c r="AT2415" s="123">
        <f t="shared" si="1129"/>
        <v>6</v>
      </c>
      <c r="AU2415" s="124">
        <f t="shared" si="1130"/>
        <v>66.666666666666657</v>
      </c>
      <c r="AV2415" s="9" t="s">
        <v>12602</v>
      </c>
      <c r="AX2415" s="129"/>
      <c r="AY2415" s="139"/>
      <c r="AZ2415" s="139"/>
    </row>
    <row r="2416" spans="3:52" ht="50" customHeight="1">
      <c r="C2416" s="52" t="s">
        <v>6319</v>
      </c>
      <c r="D2416" s="130" t="s">
        <v>5522</v>
      </c>
      <c r="E2416" s="131" t="s">
        <v>6382</v>
      </c>
      <c r="F2416" s="132" t="s">
        <v>5523</v>
      </c>
      <c r="G2416" s="125">
        <v>5354.03</v>
      </c>
      <c r="H2416" s="122">
        <v>5582.0060000000003</v>
      </c>
      <c r="I2416" s="123">
        <f t="shared" si="1131"/>
        <v>-227.97600000000057</v>
      </c>
      <c r="J2416" s="124">
        <f t="shared" si="1132"/>
        <v>-4.0841231628916299</v>
      </c>
      <c r="K2416" s="125">
        <v>1118.82</v>
      </c>
      <c r="L2416" s="122">
        <v>1118.191</v>
      </c>
      <c r="M2416" s="123">
        <f t="shared" si="1133"/>
        <v>0.62899999999990541</v>
      </c>
      <c r="N2416" s="124">
        <f t="shared" si="1134"/>
        <v>5.6251570617175908E-2</v>
      </c>
      <c r="O2416" s="125">
        <v>510.584</v>
      </c>
      <c r="P2416" s="122">
        <v>510.55</v>
      </c>
      <c r="Q2416" s="123">
        <f t="shared" si="1135"/>
        <v>3.3999999999991815E-2</v>
      </c>
      <c r="R2416" s="124">
        <f t="shared" si="1136"/>
        <v>6.6594848692570398E-3</v>
      </c>
      <c r="S2416" s="125">
        <v>3724.6260000000002</v>
      </c>
      <c r="T2416" s="122">
        <v>3953.2649999999999</v>
      </c>
      <c r="U2416" s="123">
        <f t="shared" si="1137"/>
        <v>-228.63899999999967</v>
      </c>
      <c r="V2416" s="124">
        <f t="shared" si="1138"/>
        <v>-5.7835485351981131</v>
      </c>
      <c r="W2416" s="121" t="s">
        <v>11323</v>
      </c>
      <c r="X2416" s="122">
        <v>1496</v>
      </c>
      <c r="Y2416" s="122">
        <v>1740</v>
      </c>
      <c r="Z2416" s="123">
        <f t="shared" si="1139"/>
        <v>-244</v>
      </c>
      <c r="AA2416" s="124">
        <f t="shared" si="1119"/>
        <v>-14.022988505747128</v>
      </c>
      <c r="AB2416" s="28" t="s">
        <v>6441</v>
      </c>
      <c r="AC2416" s="122">
        <v>1117</v>
      </c>
      <c r="AD2416" s="122">
        <v>1113</v>
      </c>
      <c r="AE2416" s="123">
        <f t="shared" si="1120"/>
        <v>4</v>
      </c>
      <c r="AF2416" s="29">
        <f t="shared" si="1128"/>
        <v>0.3593890386343217</v>
      </c>
      <c r="AG2416" s="28" t="s">
        <v>11376</v>
      </c>
      <c r="AH2416" s="122">
        <v>629</v>
      </c>
      <c r="AI2416" s="122">
        <v>619</v>
      </c>
      <c r="AJ2416" s="123">
        <f t="shared" si="1122"/>
        <v>10</v>
      </c>
      <c r="AK2416" s="124">
        <f t="shared" si="1123"/>
        <v>1.615508885298869</v>
      </c>
      <c r="AL2416" s="28" t="s">
        <v>6418</v>
      </c>
      <c r="AM2416" s="122">
        <v>335</v>
      </c>
      <c r="AN2416" s="122">
        <v>333</v>
      </c>
      <c r="AO2416" s="123">
        <f t="shared" si="1124"/>
        <v>2</v>
      </c>
      <c r="AP2416" s="29">
        <f t="shared" si="1125"/>
        <v>0.60060060060060061</v>
      </c>
      <c r="AQ2416" s="28" t="s">
        <v>6409</v>
      </c>
      <c r="AR2416" s="122">
        <v>84</v>
      </c>
      <c r="AS2416" s="122">
        <v>84</v>
      </c>
      <c r="AT2416" s="123">
        <f t="shared" si="1129"/>
        <v>0</v>
      </c>
      <c r="AU2416" s="124">
        <f t="shared" si="1130"/>
        <v>0</v>
      </c>
      <c r="AV2416" s="9" t="s">
        <v>12602</v>
      </c>
      <c r="AX2416" s="129"/>
      <c r="AY2416" s="139"/>
      <c r="AZ2416" s="139"/>
    </row>
    <row r="2417" spans="3:52" ht="50" customHeight="1">
      <c r="C2417" s="52" t="s">
        <v>6319</v>
      </c>
      <c r="D2417" s="130" t="s">
        <v>5524</v>
      </c>
      <c r="E2417" s="131" t="s">
        <v>6382</v>
      </c>
      <c r="F2417" s="132" t="s">
        <v>5525</v>
      </c>
      <c r="G2417" s="125">
        <v>1613.652</v>
      </c>
      <c r="H2417" s="122">
        <v>1156.5899999999999</v>
      </c>
      <c r="I2417" s="123">
        <f t="shared" si="1131"/>
        <v>457.06200000000013</v>
      </c>
      <c r="J2417" s="124">
        <f t="shared" si="1132"/>
        <v>39.518066038959368</v>
      </c>
      <c r="K2417" s="125">
        <v>875.79100000000005</v>
      </c>
      <c r="L2417" s="122">
        <v>687.22400000000005</v>
      </c>
      <c r="M2417" s="123">
        <f t="shared" si="1133"/>
        <v>188.56700000000001</v>
      </c>
      <c r="N2417" s="124">
        <f t="shared" si="1134"/>
        <v>27.438942761021153</v>
      </c>
      <c r="O2417" s="125">
        <v>60.512</v>
      </c>
      <c r="P2417" s="122">
        <v>60.511000000000003</v>
      </c>
      <c r="Q2417" s="123">
        <f t="shared" si="1135"/>
        <v>9.9999999999766942E-4</v>
      </c>
      <c r="R2417" s="124">
        <f t="shared" si="1136"/>
        <v>1.6525920906904023E-3</v>
      </c>
      <c r="S2417" s="125">
        <v>677.34900000000005</v>
      </c>
      <c r="T2417" s="122">
        <v>408.85500000000002</v>
      </c>
      <c r="U2417" s="123">
        <f t="shared" si="1137"/>
        <v>268.49400000000003</v>
      </c>
      <c r="V2417" s="124">
        <f t="shared" si="1138"/>
        <v>65.669736214550383</v>
      </c>
      <c r="W2417" s="121" t="s">
        <v>11377</v>
      </c>
      <c r="X2417" s="122">
        <v>190</v>
      </c>
      <c r="Y2417" s="122">
        <v>233</v>
      </c>
      <c r="Z2417" s="123">
        <f t="shared" si="1139"/>
        <v>-43</v>
      </c>
      <c r="AA2417" s="124">
        <f t="shared" si="1119"/>
        <v>-18.454935622317599</v>
      </c>
      <c r="AB2417" s="28" t="s">
        <v>11378</v>
      </c>
      <c r="AC2417" s="122">
        <v>160</v>
      </c>
      <c r="AD2417" s="122">
        <v>1</v>
      </c>
      <c r="AE2417" s="123">
        <f t="shared" si="1120"/>
        <v>159</v>
      </c>
      <c r="AF2417" s="29">
        <f t="shared" si="1128"/>
        <v>15900</v>
      </c>
      <c r="AG2417" s="28" t="s">
        <v>9592</v>
      </c>
      <c r="AH2417" s="122">
        <v>150</v>
      </c>
      <c r="AI2417" s="122">
        <v>0</v>
      </c>
      <c r="AJ2417" s="123">
        <f t="shared" si="1122"/>
        <v>150</v>
      </c>
      <c r="AK2417" s="124" t="e">
        <f t="shared" si="1123"/>
        <v>#DIV/0!</v>
      </c>
      <c r="AL2417" s="28" t="s">
        <v>11379</v>
      </c>
      <c r="AM2417" s="122">
        <v>89</v>
      </c>
      <c r="AN2417" s="122">
        <v>79</v>
      </c>
      <c r="AO2417" s="123">
        <f t="shared" si="1124"/>
        <v>10</v>
      </c>
      <c r="AP2417" s="29">
        <f t="shared" si="1125"/>
        <v>12.658227848101266</v>
      </c>
      <c r="AQ2417" s="28" t="s">
        <v>11380</v>
      </c>
      <c r="AR2417" s="122">
        <v>25</v>
      </c>
      <c r="AS2417" s="122">
        <v>15</v>
      </c>
      <c r="AT2417" s="123">
        <f t="shared" si="1129"/>
        <v>10</v>
      </c>
      <c r="AU2417" s="124">
        <f t="shared" si="1130"/>
        <v>66.666666666666657</v>
      </c>
      <c r="AV2417" s="9" t="s">
        <v>12603</v>
      </c>
      <c r="AX2417" s="129"/>
      <c r="AY2417" s="139"/>
      <c r="AZ2417" s="139"/>
    </row>
    <row r="2418" spans="3:52" ht="50" customHeight="1">
      <c r="C2418" s="52" t="s">
        <v>6319</v>
      </c>
      <c r="D2418" s="130" t="s">
        <v>5526</v>
      </c>
      <c r="E2418" s="131" t="s">
        <v>6382</v>
      </c>
      <c r="F2418" s="132" t="s">
        <v>5527</v>
      </c>
      <c r="G2418" s="125">
        <v>2558.335</v>
      </c>
      <c r="H2418" s="122">
        <v>2006.211</v>
      </c>
      <c r="I2418" s="123">
        <f t="shared" si="1131"/>
        <v>552.12400000000002</v>
      </c>
      <c r="J2418" s="124">
        <f t="shared" si="1132"/>
        <v>27.520734359446742</v>
      </c>
      <c r="K2418" s="125">
        <v>1002.645</v>
      </c>
      <c r="L2418" s="122">
        <v>577.65099999999995</v>
      </c>
      <c r="M2418" s="123">
        <f t="shared" si="1133"/>
        <v>424.99400000000003</v>
      </c>
      <c r="N2418" s="124">
        <f t="shared" si="1134"/>
        <v>73.572797415740652</v>
      </c>
      <c r="O2418" s="125">
        <v>316.43099999999998</v>
      </c>
      <c r="P2418" s="122">
        <v>308.315</v>
      </c>
      <c r="Q2418" s="123">
        <f t="shared" si="1135"/>
        <v>8.1159999999999854</v>
      </c>
      <c r="R2418" s="124">
        <f t="shared" si="1136"/>
        <v>2.6323727356761704</v>
      </c>
      <c r="S2418" s="125">
        <v>1239.259</v>
      </c>
      <c r="T2418" s="122">
        <v>1120.2449999999999</v>
      </c>
      <c r="U2418" s="123">
        <f t="shared" si="1137"/>
        <v>119.01400000000012</v>
      </c>
      <c r="V2418" s="124">
        <f t="shared" si="1138"/>
        <v>10.623926016183972</v>
      </c>
      <c r="W2418" s="121" t="s">
        <v>6441</v>
      </c>
      <c r="X2418" s="122">
        <v>607</v>
      </c>
      <c r="Y2418" s="122">
        <v>557</v>
      </c>
      <c r="Z2418" s="123">
        <f t="shared" si="1139"/>
        <v>50</v>
      </c>
      <c r="AA2418" s="124">
        <f t="shared" si="1119"/>
        <v>8.9766606822262123</v>
      </c>
      <c r="AB2418" s="28" t="s">
        <v>11381</v>
      </c>
      <c r="AC2418" s="122">
        <v>169</v>
      </c>
      <c r="AD2418" s="122">
        <v>182</v>
      </c>
      <c r="AE2418" s="123">
        <f t="shared" si="1120"/>
        <v>-13</v>
      </c>
      <c r="AF2418" s="29">
        <f t="shared" si="1128"/>
        <v>-7.1428571428571423</v>
      </c>
      <c r="AG2418" s="28" t="s">
        <v>6396</v>
      </c>
      <c r="AH2418" s="122">
        <v>122</v>
      </c>
      <c r="AI2418" s="122">
        <v>111</v>
      </c>
      <c r="AJ2418" s="123">
        <f t="shared" si="1122"/>
        <v>11</v>
      </c>
      <c r="AK2418" s="124">
        <f t="shared" si="1123"/>
        <v>9.9099099099099099</v>
      </c>
      <c r="AL2418" s="28" t="s">
        <v>6722</v>
      </c>
      <c r="AM2418" s="122">
        <v>115</v>
      </c>
      <c r="AN2418" s="122">
        <v>83</v>
      </c>
      <c r="AO2418" s="123">
        <f t="shared" si="1124"/>
        <v>32</v>
      </c>
      <c r="AP2418" s="29">
        <f t="shared" si="1125"/>
        <v>38.554216867469883</v>
      </c>
      <c r="AQ2418" s="28" t="s">
        <v>6795</v>
      </c>
      <c r="AR2418" s="122">
        <v>86</v>
      </c>
      <c r="AS2418" s="122">
        <v>97</v>
      </c>
      <c r="AT2418" s="123">
        <f t="shared" si="1129"/>
        <v>-11</v>
      </c>
      <c r="AU2418" s="124">
        <f t="shared" si="1130"/>
        <v>-11.340206185567011</v>
      </c>
      <c r="AV2418" s="9" t="s">
        <v>12602</v>
      </c>
      <c r="AX2418" s="129"/>
      <c r="AY2418" s="139"/>
      <c r="AZ2418" s="139"/>
    </row>
    <row r="2419" spans="3:52" ht="50" customHeight="1">
      <c r="C2419" s="52" t="s">
        <v>6319</v>
      </c>
      <c r="D2419" s="106" t="s">
        <v>5528</v>
      </c>
      <c r="E2419" s="131" t="s">
        <v>6382</v>
      </c>
      <c r="F2419" s="108" t="s">
        <v>5529</v>
      </c>
      <c r="G2419" s="125">
        <v>2882.482</v>
      </c>
      <c r="H2419" s="122">
        <v>2844.009</v>
      </c>
      <c r="I2419" s="123">
        <f t="shared" si="1131"/>
        <v>38.472999999999956</v>
      </c>
      <c r="J2419" s="124">
        <f t="shared" si="1132"/>
        <v>1.3527734968489886</v>
      </c>
      <c r="K2419" s="125">
        <v>2205.221</v>
      </c>
      <c r="L2419" s="122">
        <v>2123.3220000000001</v>
      </c>
      <c r="M2419" s="123">
        <f t="shared" si="1133"/>
        <v>81.898999999999887</v>
      </c>
      <c r="N2419" s="124">
        <f t="shared" si="1134"/>
        <v>3.857116348815671</v>
      </c>
      <c r="O2419" s="125">
        <v>69.662000000000006</v>
      </c>
      <c r="P2419" s="122">
        <v>50.997999999999998</v>
      </c>
      <c r="Q2419" s="123">
        <f t="shared" si="1135"/>
        <v>18.664000000000009</v>
      </c>
      <c r="R2419" s="124">
        <f t="shared" si="1136"/>
        <v>36.597513627985428</v>
      </c>
      <c r="S2419" s="125">
        <v>607.59900000000005</v>
      </c>
      <c r="T2419" s="122">
        <v>669.68899999999996</v>
      </c>
      <c r="U2419" s="123">
        <f t="shared" si="1137"/>
        <v>-62.089999999999918</v>
      </c>
      <c r="V2419" s="124">
        <f t="shared" si="1138"/>
        <v>-9.2714678007254001</v>
      </c>
      <c r="W2419" s="121" t="s">
        <v>8795</v>
      </c>
      <c r="X2419" s="122">
        <v>474</v>
      </c>
      <c r="Y2419" s="122">
        <v>543</v>
      </c>
      <c r="Z2419" s="123">
        <f t="shared" si="1139"/>
        <v>-69</v>
      </c>
      <c r="AA2419" s="124">
        <f t="shared" si="1119"/>
        <v>-12.707182320441991</v>
      </c>
      <c r="AB2419" s="28" t="s">
        <v>11382</v>
      </c>
      <c r="AC2419" s="122">
        <v>47</v>
      </c>
      <c r="AD2419" s="122">
        <v>51</v>
      </c>
      <c r="AE2419" s="123">
        <f t="shared" si="1120"/>
        <v>-4</v>
      </c>
      <c r="AF2419" s="29">
        <f t="shared" si="1128"/>
        <v>-7.8431372549019605</v>
      </c>
      <c r="AG2419" s="28" t="s">
        <v>11383</v>
      </c>
      <c r="AH2419" s="122">
        <v>39</v>
      </c>
      <c r="AI2419" s="122">
        <v>37</v>
      </c>
      <c r="AJ2419" s="123">
        <f t="shared" si="1122"/>
        <v>2</v>
      </c>
      <c r="AK2419" s="124">
        <f t="shared" si="1123"/>
        <v>5.4054054054054053</v>
      </c>
      <c r="AL2419" s="28" t="s">
        <v>11384</v>
      </c>
      <c r="AM2419" s="122">
        <v>16</v>
      </c>
      <c r="AN2419" s="122">
        <v>6</v>
      </c>
      <c r="AO2419" s="123">
        <f t="shared" si="1124"/>
        <v>10</v>
      </c>
      <c r="AP2419" s="29">
        <f t="shared" si="1125"/>
        <v>166.66666666666669</v>
      </c>
      <c r="AQ2419" s="28" t="s">
        <v>8798</v>
      </c>
      <c r="AR2419" s="122">
        <v>11</v>
      </c>
      <c r="AS2419" s="122">
        <v>11</v>
      </c>
      <c r="AT2419" s="123">
        <f t="shared" si="1129"/>
        <v>0</v>
      </c>
      <c r="AU2419" s="124">
        <f t="shared" si="1130"/>
        <v>0</v>
      </c>
      <c r="AV2419" s="9" t="s">
        <v>12603</v>
      </c>
      <c r="AX2419" s="129"/>
      <c r="AY2419" s="139"/>
      <c r="AZ2419" s="139"/>
    </row>
    <row r="2420" spans="3:52" ht="50" customHeight="1">
      <c r="C2420" s="52" t="s">
        <v>6319</v>
      </c>
      <c r="D2420" s="130" t="s">
        <v>5530</v>
      </c>
      <c r="E2420" s="131" t="s">
        <v>6382</v>
      </c>
      <c r="F2420" s="132" t="s">
        <v>5531</v>
      </c>
      <c r="G2420" s="125">
        <v>4570.3220000000001</v>
      </c>
      <c r="H2420" s="122">
        <v>4865.3289999999997</v>
      </c>
      <c r="I2420" s="123">
        <f t="shared" si="1131"/>
        <v>-295.00699999999961</v>
      </c>
      <c r="J2420" s="124">
        <f t="shared" si="1132"/>
        <v>-6.0634542905525937</v>
      </c>
      <c r="K2420" s="125">
        <v>1433.645</v>
      </c>
      <c r="L2420" s="122">
        <v>1460.5989999999999</v>
      </c>
      <c r="M2420" s="123">
        <f t="shared" si="1133"/>
        <v>-26.953999999999951</v>
      </c>
      <c r="N2420" s="124">
        <f t="shared" si="1134"/>
        <v>-1.8454072609936027</v>
      </c>
      <c r="O2420" s="125">
        <v>63.118000000000002</v>
      </c>
      <c r="P2420" s="122">
        <v>63.073</v>
      </c>
      <c r="Q2420" s="123">
        <f t="shared" si="1135"/>
        <v>4.5000000000001705E-2</v>
      </c>
      <c r="R2420" s="124">
        <f t="shared" si="1136"/>
        <v>7.134590078163669E-2</v>
      </c>
      <c r="S2420" s="125">
        <v>3073.5590000000002</v>
      </c>
      <c r="T2420" s="122">
        <v>3341.6570000000002</v>
      </c>
      <c r="U2420" s="123">
        <f t="shared" si="1137"/>
        <v>-268.09799999999996</v>
      </c>
      <c r="V2420" s="124">
        <f t="shared" si="1138"/>
        <v>-8.0229060014238431</v>
      </c>
      <c r="W2420" s="121" t="s">
        <v>6556</v>
      </c>
      <c r="X2420" s="122">
        <v>1146</v>
      </c>
      <c r="Y2420" s="122">
        <v>1245</v>
      </c>
      <c r="Z2420" s="123">
        <f t="shared" si="1139"/>
        <v>-99</v>
      </c>
      <c r="AA2420" s="124">
        <f t="shared" si="1119"/>
        <v>-7.9518072289156621</v>
      </c>
      <c r="AB2420" s="28" t="s">
        <v>6856</v>
      </c>
      <c r="AC2420" s="122">
        <v>1089</v>
      </c>
      <c r="AD2420" s="122">
        <v>1238</v>
      </c>
      <c r="AE2420" s="123">
        <f t="shared" si="1120"/>
        <v>-149</v>
      </c>
      <c r="AF2420" s="29">
        <f t="shared" si="1128"/>
        <v>-12.035541195476576</v>
      </c>
      <c r="AG2420" s="28" t="s">
        <v>6498</v>
      </c>
      <c r="AH2420" s="122">
        <v>444</v>
      </c>
      <c r="AI2420" s="122">
        <v>443</v>
      </c>
      <c r="AJ2420" s="123">
        <f t="shared" si="1122"/>
        <v>1</v>
      </c>
      <c r="AK2420" s="124">
        <f t="shared" si="1123"/>
        <v>0.22573363431151239</v>
      </c>
      <c r="AL2420" s="28" t="s">
        <v>11385</v>
      </c>
      <c r="AM2420" s="122">
        <v>138</v>
      </c>
      <c r="AN2420" s="122">
        <v>154</v>
      </c>
      <c r="AO2420" s="123">
        <f t="shared" si="1124"/>
        <v>-16</v>
      </c>
      <c r="AP2420" s="29">
        <f t="shared" si="1125"/>
        <v>-10.38961038961039</v>
      </c>
      <c r="AQ2420" s="28" t="s">
        <v>6564</v>
      </c>
      <c r="AR2420" s="122">
        <v>89</v>
      </c>
      <c r="AS2420" s="122">
        <v>100</v>
      </c>
      <c r="AT2420" s="123">
        <f t="shared" si="1129"/>
        <v>-11</v>
      </c>
      <c r="AU2420" s="124">
        <f t="shared" si="1130"/>
        <v>-11</v>
      </c>
      <c r="AV2420" s="9" t="s">
        <v>12602</v>
      </c>
      <c r="AX2420" s="129"/>
      <c r="AY2420" s="139"/>
      <c r="AZ2420" s="139"/>
    </row>
    <row r="2421" spans="3:52" ht="50" customHeight="1">
      <c r="C2421" s="52" t="s">
        <v>6319</v>
      </c>
      <c r="D2421" s="130" t="s">
        <v>5532</v>
      </c>
      <c r="E2421" s="131" t="s">
        <v>6382</v>
      </c>
      <c r="F2421" s="132" t="s">
        <v>5533</v>
      </c>
      <c r="G2421" s="125">
        <v>3137.78</v>
      </c>
      <c r="H2421" s="122">
        <v>3191.5369999999998</v>
      </c>
      <c r="I2421" s="123">
        <f t="shared" si="1131"/>
        <v>-53.756999999999607</v>
      </c>
      <c r="J2421" s="124">
        <f t="shared" si="1132"/>
        <v>-1.6843608581069123</v>
      </c>
      <c r="K2421" s="125">
        <v>678.87599999999998</v>
      </c>
      <c r="L2421" s="122">
        <v>684.76300000000003</v>
      </c>
      <c r="M2421" s="123">
        <f t="shared" si="1133"/>
        <v>-5.8870000000000573</v>
      </c>
      <c r="N2421" s="124">
        <f t="shared" si="1134"/>
        <v>-0.85971350671693092</v>
      </c>
      <c r="O2421" s="125">
        <v>615.28399999999999</v>
      </c>
      <c r="P2421" s="122">
        <v>633.51400000000001</v>
      </c>
      <c r="Q2421" s="123">
        <f t="shared" si="1135"/>
        <v>-18.230000000000018</v>
      </c>
      <c r="R2421" s="124">
        <f t="shared" si="1136"/>
        <v>-2.8776001793172714</v>
      </c>
      <c r="S2421" s="125">
        <v>1843.62</v>
      </c>
      <c r="T2421" s="122">
        <v>1873.26</v>
      </c>
      <c r="U2421" s="123">
        <f t="shared" si="1137"/>
        <v>-29.6400000000001</v>
      </c>
      <c r="V2421" s="124">
        <f t="shared" si="1138"/>
        <v>-1.5822683450241879</v>
      </c>
      <c r="W2421" s="121" t="s">
        <v>6856</v>
      </c>
      <c r="X2421" s="122">
        <v>643</v>
      </c>
      <c r="Y2421" s="122">
        <v>641</v>
      </c>
      <c r="Z2421" s="123">
        <f t="shared" si="1139"/>
        <v>2</v>
      </c>
      <c r="AA2421" s="124">
        <f t="shared" si="1119"/>
        <v>0.31201248049921998</v>
      </c>
      <c r="AB2421" s="28" t="s">
        <v>11386</v>
      </c>
      <c r="AC2421" s="122">
        <v>285</v>
      </c>
      <c r="AD2421" s="122">
        <v>291</v>
      </c>
      <c r="AE2421" s="123">
        <f t="shared" si="1120"/>
        <v>-6</v>
      </c>
      <c r="AF2421" s="29">
        <f t="shared" si="1128"/>
        <v>-2.0618556701030926</v>
      </c>
      <c r="AG2421" s="28" t="s">
        <v>11387</v>
      </c>
      <c r="AH2421" s="122">
        <v>272</v>
      </c>
      <c r="AI2421" s="122">
        <v>275</v>
      </c>
      <c r="AJ2421" s="123">
        <f t="shared" si="1122"/>
        <v>-3</v>
      </c>
      <c r="AK2421" s="124">
        <f t="shared" si="1123"/>
        <v>-1.0909090909090911</v>
      </c>
      <c r="AL2421" s="28" t="s">
        <v>6388</v>
      </c>
      <c r="AM2421" s="122">
        <v>210</v>
      </c>
      <c r="AN2421" s="122">
        <v>214</v>
      </c>
      <c r="AO2421" s="123">
        <f t="shared" si="1124"/>
        <v>-4</v>
      </c>
      <c r="AP2421" s="29">
        <f t="shared" si="1125"/>
        <v>-1.8691588785046727</v>
      </c>
      <c r="AQ2421" s="28" t="s">
        <v>6498</v>
      </c>
      <c r="AR2421" s="122">
        <v>161</v>
      </c>
      <c r="AS2421" s="122">
        <v>161</v>
      </c>
      <c r="AT2421" s="123">
        <f t="shared" si="1129"/>
        <v>0</v>
      </c>
      <c r="AU2421" s="124">
        <f t="shared" si="1130"/>
        <v>0</v>
      </c>
      <c r="AV2421" s="9" t="s">
        <v>12603</v>
      </c>
      <c r="AX2421" s="129"/>
      <c r="AY2421" s="139"/>
      <c r="AZ2421" s="139"/>
    </row>
    <row r="2422" spans="3:52" ht="50" customHeight="1">
      <c r="C2422" s="52" t="s">
        <v>6319</v>
      </c>
      <c r="D2422" s="130" t="s">
        <v>5534</v>
      </c>
      <c r="E2422" s="131" t="s">
        <v>6382</v>
      </c>
      <c r="F2422" s="132" t="s">
        <v>5535</v>
      </c>
      <c r="G2422" s="125">
        <v>1905.2190000000001</v>
      </c>
      <c r="H2422" s="122">
        <v>1846.546</v>
      </c>
      <c r="I2422" s="123">
        <f t="shared" si="1131"/>
        <v>58.673000000000002</v>
      </c>
      <c r="J2422" s="124">
        <f t="shared" si="1132"/>
        <v>3.1774458908686811</v>
      </c>
      <c r="K2422" s="125">
        <v>1400.2760000000001</v>
      </c>
      <c r="L2422" s="122">
        <v>1401.837</v>
      </c>
      <c r="M2422" s="123">
        <f t="shared" si="1133"/>
        <v>-1.5609999999999218</v>
      </c>
      <c r="N2422" s="124">
        <f t="shared" si="1134"/>
        <v>-0.11135388779151369</v>
      </c>
      <c r="O2422" s="125">
        <v>30.126999999999999</v>
      </c>
      <c r="P2422" s="122">
        <v>30.116</v>
      </c>
      <c r="Q2422" s="123">
        <f t="shared" si="1135"/>
        <v>1.0999999999999233E-2</v>
      </c>
      <c r="R2422" s="124">
        <f t="shared" si="1136"/>
        <v>3.652543498472318E-2</v>
      </c>
      <c r="S2422" s="125">
        <v>474.81599999999997</v>
      </c>
      <c r="T2422" s="122">
        <v>414.59300000000002</v>
      </c>
      <c r="U2422" s="123">
        <f t="shared" si="1137"/>
        <v>60.222999999999956</v>
      </c>
      <c r="V2422" s="124">
        <f t="shared" si="1138"/>
        <v>14.5258120614675</v>
      </c>
      <c r="W2422" s="121" t="s">
        <v>7572</v>
      </c>
      <c r="X2422" s="122">
        <v>292</v>
      </c>
      <c r="Y2422" s="122">
        <v>263</v>
      </c>
      <c r="Z2422" s="123">
        <f t="shared" si="1139"/>
        <v>29</v>
      </c>
      <c r="AA2422" s="124">
        <f t="shared" si="1119"/>
        <v>11.02661596958175</v>
      </c>
      <c r="AB2422" s="28" t="s">
        <v>11388</v>
      </c>
      <c r="AC2422" s="122">
        <v>88</v>
      </c>
      <c r="AD2422" s="122">
        <v>57</v>
      </c>
      <c r="AE2422" s="123">
        <f t="shared" si="1120"/>
        <v>31</v>
      </c>
      <c r="AF2422" s="29">
        <f t="shared" si="1128"/>
        <v>54.385964912280706</v>
      </c>
      <c r="AG2422" s="28" t="s">
        <v>11389</v>
      </c>
      <c r="AH2422" s="122">
        <v>40</v>
      </c>
      <c r="AI2422" s="122">
        <v>40</v>
      </c>
      <c r="AJ2422" s="123">
        <f t="shared" si="1122"/>
        <v>0</v>
      </c>
      <c r="AK2422" s="124">
        <f t="shared" si="1123"/>
        <v>0</v>
      </c>
      <c r="AL2422" s="28" t="s">
        <v>11390</v>
      </c>
      <c r="AM2422" s="122">
        <v>35</v>
      </c>
      <c r="AN2422" s="122">
        <v>35</v>
      </c>
      <c r="AO2422" s="123">
        <f t="shared" si="1124"/>
        <v>0</v>
      </c>
      <c r="AP2422" s="29">
        <f t="shared" si="1125"/>
        <v>0</v>
      </c>
      <c r="AQ2422" s="28" t="s">
        <v>11451</v>
      </c>
      <c r="AR2422" s="122">
        <v>10</v>
      </c>
      <c r="AS2422" s="122">
        <v>10</v>
      </c>
      <c r="AT2422" s="123">
        <f t="shared" si="1129"/>
        <v>0</v>
      </c>
      <c r="AU2422" s="124">
        <f t="shared" si="1130"/>
        <v>0</v>
      </c>
      <c r="AV2422" s="9" t="s">
        <v>12602</v>
      </c>
      <c r="AX2422" s="129"/>
      <c r="AY2422" s="139"/>
      <c r="AZ2422" s="139"/>
    </row>
    <row r="2423" spans="3:52" ht="50" customHeight="1">
      <c r="C2423" s="52" t="s">
        <v>6319</v>
      </c>
      <c r="D2423" s="130" t="s">
        <v>5536</v>
      </c>
      <c r="E2423" s="131" t="s">
        <v>6382</v>
      </c>
      <c r="F2423" s="132" t="s">
        <v>5537</v>
      </c>
      <c r="G2423" s="125">
        <v>2195.884</v>
      </c>
      <c r="H2423" s="122">
        <v>2748.5369999999998</v>
      </c>
      <c r="I2423" s="123">
        <f t="shared" si="1131"/>
        <v>-552.65299999999979</v>
      </c>
      <c r="J2423" s="124">
        <f t="shared" si="1132"/>
        <v>-20.107169741575241</v>
      </c>
      <c r="K2423" s="125">
        <v>1076.653</v>
      </c>
      <c r="L2423" s="122">
        <v>1074.9760000000001</v>
      </c>
      <c r="M2423" s="123">
        <f t="shared" si="1133"/>
        <v>1.6769999999999072</v>
      </c>
      <c r="N2423" s="124">
        <f t="shared" si="1134"/>
        <v>0.15600348286844609</v>
      </c>
      <c r="O2423" s="125">
        <v>501.07900000000001</v>
      </c>
      <c r="P2423" s="122">
        <v>1085.154</v>
      </c>
      <c r="Q2423" s="123">
        <f t="shared" si="1135"/>
        <v>-584.07500000000005</v>
      </c>
      <c r="R2423" s="124">
        <f t="shared" si="1136"/>
        <v>-53.824157677159192</v>
      </c>
      <c r="S2423" s="125">
        <v>618.15200000000004</v>
      </c>
      <c r="T2423" s="122">
        <v>588.40700000000004</v>
      </c>
      <c r="U2423" s="123">
        <f t="shared" si="1137"/>
        <v>29.745000000000005</v>
      </c>
      <c r="V2423" s="124">
        <f t="shared" si="1138"/>
        <v>5.0551743945942178</v>
      </c>
      <c r="W2423" s="121" t="s">
        <v>11391</v>
      </c>
      <c r="X2423" s="122">
        <v>254</v>
      </c>
      <c r="Y2423" s="122">
        <v>254</v>
      </c>
      <c r="Z2423" s="123">
        <f t="shared" si="1139"/>
        <v>0</v>
      </c>
      <c r="AA2423" s="124">
        <f t="shared" si="1119"/>
        <v>0</v>
      </c>
      <c r="AB2423" s="28" t="s">
        <v>11392</v>
      </c>
      <c r="AC2423" s="122">
        <v>204</v>
      </c>
      <c r="AD2423" s="122">
        <v>204</v>
      </c>
      <c r="AE2423" s="123">
        <f t="shared" si="1120"/>
        <v>0</v>
      </c>
      <c r="AF2423" s="29">
        <f t="shared" si="1128"/>
        <v>0</v>
      </c>
      <c r="AG2423" s="28" t="s">
        <v>11393</v>
      </c>
      <c r="AH2423" s="122">
        <v>94</v>
      </c>
      <c r="AI2423" s="122">
        <v>65</v>
      </c>
      <c r="AJ2423" s="123">
        <f t="shared" si="1122"/>
        <v>29</v>
      </c>
      <c r="AK2423" s="124">
        <f t="shared" si="1123"/>
        <v>44.61538461538462</v>
      </c>
      <c r="AL2423" s="28" t="s">
        <v>11394</v>
      </c>
      <c r="AM2423" s="122">
        <v>56</v>
      </c>
      <c r="AN2423" s="122">
        <v>55</v>
      </c>
      <c r="AO2423" s="123">
        <f t="shared" si="1124"/>
        <v>1</v>
      </c>
      <c r="AP2423" s="29">
        <f t="shared" si="1125"/>
        <v>1.8181818181818181</v>
      </c>
      <c r="AQ2423" s="28" t="s">
        <v>6624</v>
      </c>
      <c r="AR2423" s="122">
        <v>10</v>
      </c>
      <c r="AS2423" s="122">
        <v>10</v>
      </c>
      <c r="AT2423" s="123">
        <f t="shared" si="1129"/>
        <v>0</v>
      </c>
      <c r="AU2423" s="124">
        <f t="shared" si="1130"/>
        <v>0</v>
      </c>
      <c r="AV2423" s="9" t="s">
        <v>12603</v>
      </c>
      <c r="AX2423" s="129"/>
      <c r="AY2423" s="139"/>
      <c r="AZ2423" s="139"/>
    </row>
    <row r="2424" spans="3:52" ht="50" customHeight="1">
      <c r="C2424" s="52" t="s">
        <v>6319</v>
      </c>
      <c r="D2424" s="130" t="s">
        <v>5538</v>
      </c>
      <c r="E2424" s="131" t="s">
        <v>6382</v>
      </c>
      <c r="F2424" s="132" t="s">
        <v>5539</v>
      </c>
      <c r="G2424" s="125">
        <v>1938.4079999999999</v>
      </c>
      <c r="H2424" s="122">
        <v>1976.3489999999999</v>
      </c>
      <c r="I2424" s="123">
        <f t="shared" si="1131"/>
        <v>-37.941000000000031</v>
      </c>
      <c r="J2424" s="124">
        <f t="shared" si="1132"/>
        <v>-1.919752027602414</v>
      </c>
      <c r="K2424" s="125">
        <v>878.846</v>
      </c>
      <c r="L2424" s="122">
        <v>912</v>
      </c>
      <c r="M2424" s="123">
        <f t="shared" si="1133"/>
        <v>-33.153999999999996</v>
      </c>
      <c r="N2424" s="124">
        <f t="shared" si="1134"/>
        <v>-3.6353070175438598</v>
      </c>
      <c r="O2424" s="125">
        <v>42.712000000000003</v>
      </c>
      <c r="P2424" s="122">
        <v>42.698</v>
      </c>
      <c r="Q2424" s="123">
        <f t="shared" si="1135"/>
        <v>1.4000000000002899E-2</v>
      </c>
      <c r="R2424" s="124">
        <f t="shared" si="1136"/>
        <v>3.2788421003332471E-2</v>
      </c>
      <c r="S2424" s="125">
        <v>1016.85</v>
      </c>
      <c r="T2424" s="122">
        <v>1021.116</v>
      </c>
      <c r="U2424" s="123">
        <f t="shared" si="1137"/>
        <v>-4.2659999999999627</v>
      </c>
      <c r="V2424" s="124">
        <f t="shared" si="1138"/>
        <v>-0.41777819562125779</v>
      </c>
      <c r="W2424" s="121" t="s">
        <v>11395</v>
      </c>
      <c r="X2424" s="122">
        <v>481</v>
      </c>
      <c r="Y2424" s="122">
        <v>461</v>
      </c>
      <c r="Z2424" s="123">
        <f t="shared" si="1139"/>
        <v>20</v>
      </c>
      <c r="AA2424" s="124">
        <f t="shared" si="1119"/>
        <v>4.3383947939262475</v>
      </c>
      <c r="AB2424" s="28" t="s">
        <v>11396</v>
      </c>
      <c r="AC2424" s="122">
        <v>310</v>
      </c>
      <c r="AD2424" s="122">
        <v>310</v>
      </c>
      <c r="AE2424" s="123">
        <f t="shared" si="1120"/>
        <v>0</v>
      </c>
      <c r="AF2424" s="29">
        <f t="shared" si="1128"/>
        <v>0</v>
      </c>
      <c r="AG2424" s="28" t="s">
        <v>11275</v>
      </c>
      <c r="AH2424" s="122">
        <v>113</v>
      </c>
      <c r="AI2424" s="122">
        <v>113</v>
      </c>
      <c r="AJ2424" s="123">
        <f t="shared" si="1122"/>
        <v>0</v>
      </c>
      <c r="AK2424" s="124">
        <f t="shared" si="1123"/>
        <v>0</v>
      </c>
      <c r="AL2424" s="28" t="s">
        <v>8473</v>
      </c>
      <c r="AM2424" s="122">
        <v>62</v>
      </c>
      <c r="AN2424" s="122">
        <v>62</v>
      </c>
      <c r="AO2424" s="123">
        <f t="shared" si="1124"/>
        <v>0</v>
      </c>
      <c r="AP2424" s="29">
        <f t="shared" si="1125"/>
        <v>0</v>
      </c>
      <c r="AQ2424" s="28" t="s">
        <v>7378</v>
      </c>
      <c r="AR2424" s="122">
        <v>43</v>
      </c>
      <c r="AS2424" s="122">
        <v>68</v>
      </c>
      <c r="AT2424" s="123">
        <f>AR2424-AS2424</f>
        <v>-25</v>
      </c>
      <c r="AU2424" s="124">
        <f>AT2424/AS2424*100</f>
        <v>-36.764705882352942</v>
      </c>
      <c r="AV2424" s="9" t="s">
        <v>12602</v>
      </c>
      <c r="AX2424" s="129"/>
      <c r="AY2424" s="139"/>
      <c r="AZ2424" s="139"/>
    </row>
    <row r="2425" spans="3:52" ht="50" customHeight="1">
      <c r="C2425" s="52" t="s">
        <v>6319</v>
      </c>
      <c r="D2425" s="130" t="s">
        <v>5540</v>
      </c>
      <c r="E2425" s="131" t="s">
        <v>6382</v>
      </c>
      <c r="F2425" s="132" t="s">
        <v>5541</v>
      </c>
      <c r="G2425" s="125">
        <v>3246.654</v>
      </c>
      <c r="H2425" s="122">
        <v>3302.6990000000001</v>
      </c>
      <c r="I2425" s="123">
        <f t="shared" si="1131"/>
        <v>-56.045000000000073</v>
      </c>
      <c r="J2425" s="124">
        <f t="shared" si="1132"/>
        <v>-1.6969454376556892</v>
      </c>
      <c r="K2425" s="125">
        <v>818.50900000000001</v>
      </c>
      <c r="L2425" s="122">
        <v>813.83500000000004</v>
      </c>
      <c r="M2425" s="123">
        <f t="shared" si="1133"/>
        <v>4.6739999999999782</v>
      </c>
      <c r="N2425" s="124">
        <f t="shared" si="1134"/>
        <v>0.57431788998998301</v>
      </c>
      <c r="O2425" s="125">
        <v>668.54700000000003</v>
      </c>
      <c r="P2425" s="122">
        <v>813.98599999999999</v>
      </c>
      <c r="Q2425" s="123">
        <f t="shared" si="1135"/>
        <v>-145.43899999999996</v>
      </c>
      <c r="R2425" s="124">
        <f t="shared" si="1136"/>
        <v>-17.867506320747527</v>
      </c>
      <c r="S2425" s="125">
        <v>1759.598</v>
      </c>
      <c r="T2425" s="122">
        <v>1674.8779999999999</v>
      </c>
      <c r="U2425" s="123">
        <f t="shared" si="1137"/>
        <v>84.720000000000027</v>
      </c>
      <c r="V2425" s="124">
        <f t="shared" si="1138"/>
        <v>5.0582788716551317</v>
      </c>
      <c r="W2425" s="121" t="s">
        <v>11397</v>
      </c>
      <c r="X2425" s="122">
        <v>1001</v>
      </c>
      <c r="Y2425" s="122">
        <v>970</v>
      </c>
      <c r="Z2425" s="123">
        <f t="shared" si="1139"/>
        <v>31</v>
      </c>
      <c r="AA2425" s="124">
        <f t="shared" si="1119"/>
        <v>3.1958762886597936</v>
      </c>
      <c r="AB2425" s="28" t="s">
        <v>11398</v>
      </c>
      <c r="AC2425" s="122">
        <v>290</v>
      </c>
      <c r="AD2425" s="122">
        <v>238</v>
      </c>
      <c r="AE2425" s="123">
        <f t="shared" si="1120"/>
        <v>52</v>
      </c>
      <c r="AF2425" s="29">
        <f t="shared" si="1128"/>
        <v>21.84873949579832</v>
      </c>
      <c r="AG2425" s="28" t="s">
        <v>11399</v>
      </c>
      <c r="AH2425" s="122">
        <v>228</v>
      </c>
      <c r="AI2425" s="122">
        <v>216</v>
      </c>
      <c r="AJ2425" s="123">
        <f t="shared" si="1122"/>
        <v>12</v>
      </c>
      <c r="AK2425" s="124">
        <f t="shared" si="1123"/>
        <v>5.5555555555555554</v>
      </c>
      <c r="AL2425" s="28" t="s">
        <v>6471</v>
      </c>
      <c r="AM2425" s="122">
        <v>92</v>
      </c>
      <c r="AN2425" s="122">
        <v>101</v>
      </c>
      <c r="AO2425" s="123">
        <f t="shared" si="1124"/>
        <v>-9</v>
      </c>
      <c r="AP2425" s="29">
        <f t="shared" si="1125"/>
        <v>-8.9108910891089099</v>
      </c>
      <c r="AQ2425" s="28" t="s">
        <v>11400</v>
      </c>
      <c r="AR2425" s="122">
        <v>16</v>
      </c>
      <c r="AS2425" s="122">
        <v>16</v>
      </c>
      <c r="AT2425" s="123">
        <f t="shared" si="1129"/>
        <v>0</v>
      </c>
      <c r="AU2425" s="124">
        <f t="shared" si="1130"/>
        <v>0</v>
      </c>
      <c r="AV2425" s="9" t="s">
        <v>12602</v>
      </c>
      <c r="AX2425" s="129"/>
      <c r="AY2425" s="139"/>
      <c r="AZ2425" s="139"/>
    </row>
    <row r="2426" spans="3:52" ht="50" customHeight="1">
      <c r="C2426" s="52" t="s">
        <v>6319</v>
      </c>
      <c r="D2426" s="130" t="s">
        <v>5542</v>
      </c>
      <c r="E2426" s="131" t="s">
        <v>6382</v>
      </c>
      <c r="F2426" s="132" t="s">
        <v>5543</v>
      </c>
      <c r="G2426" s="125">
        <v>1589.117</v>
      </c>
      <c r="H2426" s="122">
        <v>1729.0640000000001</v>
      </c>
      <c r="I2426" s="123">
        <f t="shared" si="1131"/>
        <v>-139.94700000000012</v>
      </c>
      <c r="J2426" s="124">
        <f t="shared" si="1132"/>
        <v>-8.0938010391749575</v>
      </c>
      <c r="K2426" s="125">
        <v>1231.7090000000001</v>
      </c>
      <c r="L2426" s="122">
        <v>1403.931</v>
      </c>
      <c r="M2426" s="123">
        <f t="shared" si="1133"/>
        <v>-172.22199999999998</v>
      </c>
      <c r="N2426" s="124">
        <f t="shared" si="1134"/>
        <v>-12.267127088154615</v>
      </c>
      <c r="O2426" s="125">
        <v>51.627000000000002</v>
      </c>
      <c r="P2426" s="122">
        <v>51.619</v>
      </c>
      <c r="Q2426" s="123">
        <f t="shared" si="1135"/>
        <v>8.0000000000026716E-3</v>
      </c>
      <c r="R2426" s="124">
        <f t="shared" si="1136"/>
        <v>1.5498169278759124E-2</v>
      </c>
      <c r="S2426" s="125">
        <v>305.78100000000001</v>
      </c>
      <c r="T2426" s="122">
        <v>273.51400000000001</v>
      </c>
      <c r="U2426" s="123">
        <f t="shared" si="1137"/>
        <v>32.266999999999996</v>
      </c>
      <c r="V2426" s="124">
        <f t="shared" si="1138"/>
        <v>11.797202336991889</v>
      </c>
      <c r="W2426" s="121" t="s">
        <v>6410</v>
      </c>
      <c r="X2426" s="122">
        <v>174</v>
      </c>
      <c r="Y2426" s="122">
        <v>174</v>
      </c>
      <c r="Z2426" s="123">
        <f t="shared" si="1139"/>
        <v>0</v>
      </c>
      <c r="AA2426" s="124">
        <f t="shared" si="1119"/>
        <v>0</v>
      </c>
      <c r="AB2426" s="28" t="s">
        <v>6392</v>
      </c>
      <c r="AC2426" s="122">
        <v>51</v>
      </c>
      <c r="AD2426" s="122">
        <v>51</v>
      </c>
      <c r="AE2426" s="123">
        <f t="shared" si="1120"/>
        <v>0</v>
      </c>
      <c r="AF2426" s="29">
        <f t="shared" si="1128"/>
        <v>0</v>
      </c>
      <c r="AG2426" s="28" t="s">
        <v>8092</v>
      </c>
      <c r="AH2426" s="122">
        <v>44</v>
      </c>
      <c r="AI2426" s="122">
        <v>44</v>
      </c>
      <c r="AJ2426" s="123">
        <f t="shared" si="1122"/>
        <v>0</v>
      </c>
      <c r="AK2426" s="124">
        <f t="shared" si="1123"/>
        <v>0</v>
      </c>
      <c r="AL2426" s="28" t="s">
        <v>6388</v>
      </c>
      <c r="AM2426" s="122">
        <v>37</v>
      </c>
      <c r="AN2426" s="122">
        <v>5</v>
      </c>
      <c r="AO2426" s="123">
        <f t="shared" si="1124"/>
        <v>32</v>
      </c>
      <c r="AP2426" s="29">
        <f t="shared" si="1125"/>
        <v>640</v>
      </c>
      <c r="AQ2426" s="28" t="s">
        <v>6421</v>
      </c>
      <c r="AR2426" s="122" t="s">
        <v>6421</v>
      </c>
      <c r="AS2426" s="122" t="s">
        <v>6421</v>
      </c>
      <c r="AT2426" s="123" t="s">
        <v>6421</v>
      </c>
      <c r="AU2426" s="124" t="s">
        <v>6421</v>
      </c>
      <c r="AV2426" s="9" t="s">
        <v>12602</v>
      </c>
      <c r="AX2426" s="129"/>
      <c r="AY2426" s="139"/>
      <c r="AZ2426" s="139"/>
    </row>
    <row r="2427" spans="3:52" ht="50" customHeight="1">
      <c r="C2427" s="52" t="s">
        <v>6319</v>
      </c>
      <c r="D2427" s="130" t="s">
        <v>5544</v>
      </c>
      <c r="E2427" s="131" t="s">
        <v>6382</v>
      </c>
      <c r="F2427" s="132" t="s">
        <v>5545</v>
      </c>
      <c r="G2427" s="125">
        <v>2356.5059999999999</v>
      </c>
      <c r="H2427" s="122">
        <v>2324</v>
      </c>
      <c r="I2427" s="123">
        <f t="shared" si="1131"/>
        <v>32.505999999999858</v>
      </c>
      <c r="J2427" s="124">
        <f t="shared" si="1132"/>
        <v>1.3987091222030921</v>
      </c>
      <c r="K2427" s="125">
        <v>610.07000000000005</v>
      </c>
      <c r="L2427" s="122">
        <v>1050.4159999999999</v>
      </c>
      <c r="M2427" s="123">
        <f t="shared" si="1133"/>
        <v>-440.34599999999989</v>
      </c>
      <c r="N2427" s="124">
        <f t="shared" si="1134"/>
        <v>-41.921105542946783</v>
      </c>
      <c r="O2427" s="125">
        <v>247.76</v>
      </c>
      <c r="P2427" s="122">
        <v>162.386</v>
      </c>
      <c r="Q2427" s="123">
        <f t="shared" si="1135"/>
        <v>85.373999999999995</v>
      </c>
      <c r="R2427" s="124">
        <f t="shared" si="1136"/>
        <v>52.574729348589166</v>
      </c>
      <c r="S2427" s="125">
        <v>1498.6759999999999</v>
      </c>
      <c r="T2427" s="122">
        <v>1111</v>
      </c>
      <c r="U2427" s="123">
        <f t="shared" si="1137"/>
        <v>387.67599999999993</v>
      </c>
      <c r="V2427" s="124">
        <f t="shared" si="1138"/>
        <v>34.894329432943287</v>
      </c>
      <c r="W2427" s="121" t="s">
        <v>6441</v>
      </c>
      <c r="X2427" s="122">
        <v>825</v>
      </c>
      <c r="Y2427" s="122">
        <v>443</v>
      </c>
      <c r="Z2427" s="123">
        <f t="shared" si="1139"/>
        <v>382</v>
      </c>
      <c r="AA2427" s="124">
        <f t="shared" si="1119"/>
        <v>86.230248306997751</v>
      </c>
      <c r="AB2427" s="28" t="s">
        <v>11401</v>
      </c>
      <c r="AC2427" s="122">
        <v>316</v>
      </c>
      <c r="AD2427" s="122">
        <v>316</v>
      </c>
      <c r="AE2427" s="123">
        <f t="shared" si="1120"/>
        <v>0</v>
      </c>
      <c r="AF2427" s="29">
        <f t="shared" si="1128"/>
        <v>0</v>
      </c>
      <c r="AG2427" s="28" t="s">
        <v>6672</v>
      </c>
      <c r="AH2427" s="122">
        <v>115</v>
      </c>
      <c r="AI2427" s="122">
        <v>113</v>
      </c>
      <c r="AJ2427" s="123">
        <f t="shared" si="1122"/>
        <v>2</v>
      </c>
      <c r="AK2427" s="124">
        <f t="shared" si="1123"/>
        <v>1.7699115044247788</v>
      </c>
      <c r="AL2427" s="28" t="s">
        <v>6498</v>
      </c>
      <c r="AM2427" s="122">
        <v>102</v>
      </c>
      <c r="AN2427" s="122">
        <v>102</v>
      </c>
      <c r="AO2427" s="123">
        <f t="shared" si="1124"/>
        <v>0</v>
      </c>
      <c r="AP2427" s="29">
        <f t="shared" si="1125"/>
        <v>0</v>
      </c>
      <c r="AQ2427" s="28" t="s">
        <v>6497</v>
      </c>
      <c r="AR2427" s="122">
        <v>54</v>
      </c>
      <c r="AS2427" s="122">
        <v>54</v>
      </c>
      <c r="AT2427" s="123">
        <f t="shared" si="1129"/>
        <v>0</v>
      </c>
      <c r="AU2427" s="124">
        <f t="shared" si="1130"/>
        <v>0</v>
      </c>
      <c r="AV2427" s="9" t="s">
        <v>12602</v>
      </c>
      <c r="AX2427" s="129"/>
      <c r="AY2427" s="139"/>
      <c r="AZ2427" s="139"/>
    </row>
    <row r="2428" spans="3:52" ht="50" customHeight="1">
      <c r="C2428" s="52" t="s">
        <v>6319</v>
      </c>
      <c r="D2428" s="106" t="s">
        <v>5546</v>
      </c>
      <c r="E2428" s="131" t="s">
        <v>6382</v>
      </c>
      <c r="F2428" s="108" t="s">
        <v>5547</v>
      </c>
      <c r="G2428" s="125">
        <v>2184.011</v>
      </c>
      <c r="H2428" s="122">
        <v>1909.54</v>
      </c>
      <c r="I2428" s="123">
        <f t="shared" si="1131"/>
        <v>274.471</v>
      </c>
      <c r="J2428" s="124">
        <f t="shared" si="1132"/>
        <v>14.373671145930434</v>
      </c>
      <c r="K2428" s="125">
        <v>907.30200000000002</v>
      </c>
      <c r="L2428" s="122">
        <v>989.976</v>
      </c>
      <c r="M2428" s="123">
        <f t="shared" si="1133"/>
        <v>-82.673999999999978</v>
      </c>
      <c r="N2428" s="124">
        <f t="shared" si="1134"/>
        <v>-8.3511115420979891</v>
      </c>
      <c r="O2428" s="125">
        <v>303.22000000000003</v>
      </c>
      <c r="P2428" s="122">
        <v>337.01799999999997</v>
      </c>
      <c r="Q2428" s="123">
        <f t="shared" si="1135"/>
        <v>-33.797999999999945</v>
      </c>
      <c r="R2428" s="124">
        <f t="shared" si="1136"/>
        <v>-10.02854446943485</v>
      </c>
      <c r="S2428" s="125">
        <v>973.48900000000003</v>
      </c>
      <c r="T2428" s="122">
        <v>582.54600000000005</v>
      </c>
      <c r="U2428" s="123">
        <f t="shared" si="1137"/>
        <v>390.94299999999998</v>
      </c>
      <c r="V2428" s="124">
        <f t="shared" si="1138"/>
        <v>67.109378486849096</v>
      </c>
      <c r="W2428" s="121" t="s">
        <v>11402</v>
      </c>
      <c r="X2428" s="122">
        <v>356</v>
      </c>
      <c r="Y2428" s="122">
        <v>26</v>
      </c>
      <c r="Z2428" s="123">
        <f t="shared" si="1139"/>
        <v>330</v>
      </c>
      <c r="AA2428" s="124">
        <f t="shared" si="1119"/>
        <v>1269.2307692307691</v>
      </c>
      <c r="AB2428" s="28" t="s">
        <v>11355</v>
      </c>
      <c r="AC2428" s="122">
        <v>211</v>
      </c>
      <c r="AD2428" s="122">
        <v>213</v>
      </c>
      <c r="AE2428" s="123">
        <f t="shared" si="1120"/>
        <v>-2</v>
      </c>
      <c r="AF2428" s="29">
        <f t="shared" si="1128"/>
        <v>-0.93896713615023475</v>
      </c>
      <c r="AG2428" s="28" t="s">
        <v>11403</v>
      </c>
      <c r="AH2428" s="122">
        <v>165</v>
      </c>
      <c r="AI2428" s="122">
        <v>165</v>
      </c>
      <c r="AJ2428" s="123">
        <f t="shared" si="1122"/>
        <v>0</v>
      </c>
      <c r="AK2428" s="124">
        <f t="shared" si="1123"/>
        <v>0</v>
      </c>
      <c r="AL2428" s="28" t="s">
        <v>11404</v>
      </c>
      <c r="AM2428" s="122">
        <v>70</v>
      </c>
      <c r="AN2428" s="122">
        <v>60</v>
      </c>
      <c r="AO2428" s="123">
        <f t="shared" si="1124"/>
        <v>10</v>
      </c>
      <c r="AP2428" s="29">
        <f t="shared" si="1125"/>
        <v>16.666666666666664</v>
      </c>
      <c r="AQ2428" s="28" t="s">
        <v>11405</v>
      </c>
      <c r="AR2428" s="122">
        <v>51</v>
      </c>
      <c r="AS2428" s="122">
        <v>37</v>
      </c>
      <c r="AT2428" s="123">
        <f t="shared" si="1129"/>
        <v>14</v>
      </c>
      <c r="AU2428" s="124">
        <f t="shared" si="1130"/>
        <v>37.837837837837839</v>
      </c>
      <c r="AV2428" s="9" t="s">
        <v>12602</v>
      </c>
      <c r="AX2428" s="129"/>
      <c r="AY2428" s="139"/>
      <c r="AZ2428" s="139"/>
    </row>
    <row r="2429" spans="3:52" ht="50" customHeight="1">
      <c r="C2429" s="52" t="s">
        <v>6319</v>
      </c>
      <c r="D2429" s="130" t="s">
        <v>5548</v>
      </c>
      <c r="E2429" s="131" t="s">
        <v>6382</v>
      </c>
      <c r="F2429" s="132" t="s">
        <v>5549</v>
      </c>
      <c r="G2429" s="125">
        <v>1638.1220000000001</v>
      </c>
      <c r="H2429" s="122">
        <v>1648.249</v>
      </c>
      <c r="I2429" s="123">
        <f t="shared" si="1131"/>
        <v>-10.126999999999953</v>
      </c>
      <c r="J2429" s="124">
        <f t="shared" si="1132"/>
        <v>-0.61440959466682232</v>
      </c>
      <c r="K2429" s="125">
        <v>1111.06</v>
      </c>
      <c r="L2429" s="122">
        <v>1168.6869999999999</v>
      </c>
      <c r="M2429" s="123">
        <f t="shared" si="1133"/>
        <v>-57.626999999999953</v>
      </c>
      <c r="N2429" s="124">
        <f t="shared" si="1134"/>
        <v>-4.9309182013661443</v>
      </c>
      <c r="O2429" s="125">
        <v>5.7460000000000004</v>
      </c>
      <c r="P2429" s="122">
        <v>5.7460000000000004</v>
      </c>
      <c r="Q2429" s="123">
        <f t="shared" si="1135"/>
        <v>0</v>
      </c>
      <c r="R2429" s="124">
        <f t="shared" si="1136"/>
        <v>0</v>
      </c>
      <c r="S2429" s="125">
        <v>521.31600000000003</v>
      </c>
      <c r="T2429" s="122">
        <v>473.81599999999997</v>
      </c>
      <c r="U2429" s="123">
        <f t="shared" si="1137"/>
        <v>47.500000000000057</v>
      </c>
      <c r="V2429" s="124">
        <f t="shared" si="1138"/>
        <v>10.024988603170863</v>
      </c>
      <c r="W2429" s="121" t="s">
        <v>11406</v>
      </c>
      <c r="X2429" s="122">
        <v>262</v>
      </c>
      <c r="Y2429" s="122">
        <v>279</v>
      </c>
      <c r="Z2429" s="123">
        <f t="shared" si="1139"/>
        <v>-17</v>
      </c>
      <c r="AA2429" s="124">
        <f t="shared" si="1119"/>
        <v>-6.0931899641577063</v>
      </c>
      <c r="AB2429" s="28" t="s">
        <v>11407</v>
      </c>
      <c r="AC2429" s="122">
        <v>149</v>
      </c>
      <c r="AD2429" s="122">
        <v>132</v>
      </c>
      <c r="AE2429" s="123">
        <f t="shared" si="1120"/>
        <v>17</v>
      </c>
      <c r="AF2429" s="29">
        <f t="shared" si="1128"/>
        <v>12.878787878787879</v>
      </c>
      <c r="AG2429" s="28" t="s">
        <v>6396</v>
      </c>
      <c r="AH2429" s="122">
        <v>53</v>
      </c>
      <c r="AI2429" s="122">
        <v>10</v>
      </c>
      <c r="AJ2429" s="123">
        <f t="shared" si="1122"/>
        <v>43</v>
      </c>
      <c r="AK2429" s="124">
        <f t="shared" si="1123"/>
        <v>430</v>
      </c>
      <c r="AL2429" s="28" t="s">
        <v>11408</v>
      </c>
      <c r="AM2429" s="122">
        <v>33</v>
      </c>
      <c r="AN2429" s="122">
        <v>23</v>
      </c>
      <c r="AO2429" s="123">
        <f t="shared" si="1124"/>
        <v>10</v>
      </c>
      <c r="AP2429" s="29">
        <f t="shared" si="1125"/>
        <v>43.478260869565219</v>
      </c>
      <c r="AQ2429" s="28" t="s">
        <v>7082</v>
      </c>
      <c r="AR2429" s="122">
        <v>24</v>
      </c>
      <c r="AS2429" s="122">
        <v>26</v>
      </c>
      <c r="AT2429" s="123">
        <f t="shared" si="1129"/>
        <v>-2</v>
      </c>
      <c r="AU2429" s="124">
        <f t="shared" si="1130"/>
        <v>-7.6923076923076925</v>
      </c>
      <c r="AV2429" s="9" t="s">
        <v>12603</v>
      </c>
      <c r="AX2429" s="129"/>
      <c r="AY2429" s="139"/>
      <c r="AZ2429" s="139"/>
    </row>
    <row r="2430" spans="3:52" ht="50" customHeight="1">
      <c r="C2430" s="52" t="s">
        <v>6319</v>
      </c>
      <c r="D2430" s="130" t="s">
        <v>5550</v>
      </c>
      <c r="E2430" s="131" t="s">
        <v>6382</v>
      </c>
      <c r="F2430" s="132" t="s">
        <v>5551</v>
      </c>
      <c r="G2430" s="125">
        <v>8991.92</v>
      </c>
      <c r="H2430" s="122">
        <v>9129.5069999999996</v>
      </c>
      <c r="I2430" s="123">
        <f t="shared" si="1131"/>
        <v>-137.58699999999953</v>
      </c>
      <c r="J2430" s="124">
        <f t="shared" si="1132"/>
        <v>-1.5070583767557166</v>
      </c>
      <c r="K2430" s="125">
        <v>5589.1180000000004</v>
      </c>
      <c r="L2430" s="122">
        <v>5558.509</v>
      </c>
      <c r="M2430" s="123">
        <f t="shared" si="1133"/>
        <v>30.609000000000378</v>
      </c>
      <c r="N2430" s="124">
        <f t="shared" si="1134"/>
        <v>0.55066925321161442</v>
      </c>
      <c r="O2430" s="125" t="s">
        <v>11840</v>
      </c>
      <c r="P2430" s="122" t="s">
        <v>11840</v>
      </c>
      <c r="Q2430" s="123" t="s">
        <v>11839</v>
      </c>
      <c r="R2430" s="124" t="s">
        <v>11840</v>
      </c>
      <c r="S2430" s="125">
        <v>3402.8020000000001</v>
      </c>
      <c r="T2430" s="122">
        <v>3570.998</v>
      </c>
      <c r="U2430" s="123">
        <f t="shared" si="1137"/>
        <v>-168.19599999999991</v>
      </c>
      <c r="V2430" s="124">
        <f t="shared" si="1138"/>
        <v>-4.7100558443325902</v>
      </c>
      <c r="W2430" s="121" t="s">
        <v>8786</v>
      </c>
      <c r="X2430" s="122">
        <v>2117</v>
      </c>
      <c r="Y2430" s="122">
        <v>2281</v>
      </c>
      <c r="Z2430" s="123">
        <f t="shared" si="1139"/>
        <v>-164</v>
      </c>
      <c r="AA2430" s="124">
        <f t="shared" si="1119"/>
        <v>-7.189829022358615</v>
      </c>
      <c r="AB2430" s="28" t="s">
        <v>8797</v>
      </c>
      <c r="AC2430" s="122">
        <v>869</v>
      </c>
      <c r="AD2430" s="122">
        <v>835</v>
      </c>
      <c r="AE2430" s="123">
        <f t="shared" si="1120"/>
        <v>34</v>
      </c>
      <c r="AF2430" s="29">
        <f t="shared" si="1128"/>
        <v>4.0718562874251498</v>
      </c>
      <c r="AG2430" s="28" t="s">
        <v>11409</v>
      </c>
      <c r="AH2430" s="122">
        <v>200</v>
      </c>
      <c r="AI2430" s="122">
        <v>200</v>
      </c>
      <c r="AJ2430" s="123">
        <f t="shared" si="1122"/>
        <v>0</v>
      </c>
      <c r="AK2430" s="124">
        <f t="shared" si="1123"/>
        <v>0</v>
      </c>
      <c r="AL2430" s="28" t="s">
        <v>11410</v>
      </c>
      <c r="AM2430" s="122">
        <v>110</v>
      </c>
      <c r="AN2430" s="122">
        <v>184</v>
      </c>
      <c r="AO2430" s="123">
        <f t="shared" si="1124"/>
        <v>-74</v>
      </c>
      <c r="AP2430" s="29">
        <f t="shared" si="1125"/>
        <v>-40.217391304347828</v>
      </c>
      <c r="AQ2430" s="28" t="s">
        <v>11411</v>
      </c>
      <c r="AR2430" s="122">
        <v>101</v>
      </c>
      <c r="AS2430" s="122">
        <v>65</v>
      </c>
      <c r="AT2430" s="123">
        <f t="shared" si="1129"/>
        <v>36</v>
      </c>
      <c r="AU2430" s="124">
        <f t="shared" si="1130"/>
        <v>55.384615384615387</v>
      </c>
      <c r="AV2430" s="9" t="s">
        <v>12602</v>
      </c>
      <c r="AX2430" s="129"/>
      <c r="AY2430" s="139"/>
      <c r="AZ2430" s="139"/>
    </row>
    <row r="2431" spans="3:52" ht="50" customHeight="1">
      <c r="C2431" s="52" t="s">
        <v>6319</v>
      </c>
      <c r="D2431" s="130" t="s">
        <v>5552</v>
      </c>
      <c r="E2431" s="131" t="s">
        <v>6382</v>
      </c>
      <c r="F2431" s="132" t="s">
        <v>5553</v>
      </c>
      <c r="G2431" s="125">
        <v>828.82299999999998</v>
      </c>
      <c r="H2431" s="122">
        <v>955.90899999999999</v>
      </c>
      <c r="I2431" s="123">
        <f t="shared" si="1131"/>
        <v>-127.08600000000001</v>
      </c>
      <c r="J2431" s="124">
        <f t="shared" si="1132"/>
        <v>-13.294780151667156</v>
      </c>
      <c r="K2431" s="125">
        <v>583.31600000000003</v>
      </c>
      <c r="L2431" s="122">
        <v>653.26099999999997</v>
      </c>
      <c r="M2431" s="123">
        <f t="shared" si="1133"/>
        <v>-69.944999999999936</v>
      </c>
      <c r="N2431" s="124">
        <f t="shared" si="1134"/>
        <v>-10.707052770638374</v>
      </c>
      <c r="O2431" s="125">
        <v>143.166</v>
      </c>
      <c r="P2431" s="122">
        <v>192.953</v>
      </c>
      <c r="Q2431" s="123">
        <f t="shared" si="1135"/>
        <v>-49.787000000000006</v>
      </c>
      <c r="R2431" s="124">
        <f t="shared" si="1136"/>
        <v>-25.802656605494604</v>
      </c>
      <c r="S2431" s="125">
        <v>102.34099999999999</v>
      </c>
      <c r="T2431" s="122">
        <v>109.69499999999999</v>
      </c>
      <c r="U2431" s="123">
        <f t="shared" si="1137"/>
        <v>-7.3539999999999992</v>
      </c>
      <c r="V2431" s="124">
        <f t="shared" si="1138"/>
        <v>-6.7040430283969181</v>
      </c>
      <c r="W2431" s="121" t="s">
        <v>11412</v>
      </c>
      <c r="X2431" s="122">
        <v>18</v>
      </c>
      <c r="Y2431" s="122">
        <v>18</v>
      </c>
      <c r="Z2431" s="123">
        <f t="shared" si="1139"/>
        <v>0</v>
      </c>
      <c r="AA2431" s="124">
        <f t="shared" si="1119"/>
        <v>0</v>
      </c>
      <c r="AB2431" s="28" t="s">
        <v>11413</v>
      </c>
      <c r="AC2431" s="122">
        <v>17</v>
      </c>
      <c r="AD2431" s="122">
        <v>17</v>
      </c>
      <c r="AE2431" s="123">
        <f t="shared" si="1120"/>
        <v>0</v>
      </c>
      <c r="AF2431" s="29">
        <f t="shared" si="1128"/>
        <v>0</v>
      </c>
      <c r="AG2431" s="28" t="s">
        <v>11414</v>
      </c>
      <c r="AH2431" s="122">
        <v>16</v>
      </c>
      <c r="AI2431" s="122">
        <v>16</v>
      </c>
      <c r="AJ2431" s="123">
        <f t="shared" si="1122"/>
        <v>0</v>
      </c>
      <c r="AK2431" s="124">
        <f t="shared" si="1123"/>
        <v>0</v>
      </c>
      <c r="AL2431" s="28" t="s">
        <v>11415</v>
      </c>
      <c r="AM2431" s="122">
        <v>15</v>
      </c>
      <c r="AN2431" s="122">
        <v>19</v>
      </c>
      <c r="AO2431" s="123">
        <f t="shared" si="1124"/>
        <v>-4</v>
      </c>
      <c r="AP2431" s="29">
        <f t="shared" si="1125"/>
        <v>-21.052631578947366</v>
      </c>
      <c r="AQ2431" s="28" t="s">
        <v>11355</v>
      </c>
      <c r="AR2431" s="122">
        <v>11</v>
      </c>
      <c r="AS2431" s="122">
        <v>11</v>
      </c>
      <c r="AT2431" s="123">
        <f t="shared" si="1129"/>
        <v>0</v>
      </c>
      <c r="AU2431" s="124">
        <f t="shared" si="1130"/>
        <v>0</v>
      </c>
      <c r="AV2431" s="9" t="s">
        <v>12603</v>
      </c>
      <c r="AX2431" s="129"/>
      <c r="AY2431" s="139"/>
      <c r="AZ2431" s="139"/>
    </row>
    <row r="2432" spans="3:52" ht="50" customHeight="1">
      <c r="C2432" s="52" t="s">
        <v>6320</v>
      </c>
      <c r="D2432" s="130" t="s">
        <v>5554</v>
      </c>
      <c r="E2432" s="131" t="s">
        <v>6382</v>
      </c>
      <c r="F2432" s="132" t="s">
        <v>5555</v>
      </c>
      <c r="G2432" s="125">
        <v>32109.186000000002</v>
      </c>
      <c r="H2432" s="122">
        <v>31340.83</v>
      </c>
      <c r="I2432" s="123">
        <f t="shared" si="1131"/>
        <v>768.35599999999977</v>
      </c>
      <c r="J2432" s="124">
        <f t="shared" si="1132"/>
        <v>2.4516134384443542</v>
      </c>
      <c r="K2432" s="125" t="s">
        <v>11839</v>
      </c>
      <c r="L2432" s="122" t="s">
        <v>11840</v>
      </c>
      <c r="M2432" s="123" t="s">
        <v>11839</v>
      </c>
      <c r="N2432" s="124" t="s">
        <v>11840</v>
      </c>
      <c r="O2432" s="125" t="s">
        <v>11840</v>
      </c>
      <c r="P2432" s="122" t="s">
        <v>11840</v>
      </c>
      <c r="Q2432" s="123" t="s">
        <v>11837</v>
      </c>
      <c r="R2432" s="124" t="s">
        <v>11908</v>
      </c>
      <c r="S2432" s="125">
        <v>32109.186000000002</v>
      </c>
      <c r="T2432" s="122">
        <v>31340.83</v>
      </c>
      <c r="U2432" s="123">
        <f t="shared" si="1137"/>
        <v>768.35599999999977</v>
      </c>
      <c r="V2432" s="124">
        <f t="shared" si="1138"/>
        <v>2.4516134384443542</v>
      </c>
      <c r="W2432" s="121" t="s">
        <v>11416</v>
      </c>
      <c r="X2432" s="122">
        <v>31196</v>
      </c>
      <c r="Y2432" s="122">
        <v>30378</v>
      </c>
      <c r="Z2432" s="123">
        <f t="shared" si="1139"/>
        <v>818</v>
      </c>
      <c r="AA2432" s="124">
        <f t="shared" si="1119"/>
        <v>2.6927381657778655</v>
      </c>
      <c r="AB2432" s="28" t="s">
        <v>11417</v>
      </c>
      <c r="AC2432" s="122">
        <v>346</v>
      </c>
      <c r="AD2432" s="122">
        <v>404</v>
      </c>
      <c r="AE2432" s="123">
        <f t="shared" si="1120"/>
        <v>-58</v>
      </c>
      <c r="AF2432" s="29">
        <f t="shared" si="1128"/>
        <v>-14.356435643564355</v>
      </c>
      <c r="AG2432" s="28" t="s">
        <v>11418</v>
      </c>
      <c r="AH2432" s="122">
        <v>246</v>
      </c>
      <c r="AI2432" s="122">
        <v>244</v>
      </c>
      <c r="AJ2432" s="123">
        <f t="shared" si="1122"/>
        <v>2</v>
      </c>
      <c r="AK2432" s="124">
        <f t="shared" si="1123"/>
        <v>0.81967213114754101</v>
      </c>
      <c r="AL2432" s="28" t="s">
        <v>11419</v>
      </c>
      <c r="AM2432" s="122">
        <v>234</v>
      </c>
      <c r="AN2432" s="122">
        <v>233</v>
      </c>
      <c r="AO2432" s="123">
        <f t="shared" si="1124"/>
        <v>1</v>
      </c>
      <c r="AP2432" s="29">
        <f t="shared" si="1125"/>
        <v>0.42918454935622319</v>
      </c>
      <c r="AQ2432" s="28" t="s">
        <v>11420</v>
      </c>
      <c r="AR2432" s="122">
        <v>87</v>
      </c>
      <c r="AS2432" s="122">
        <v>81</v>
      </c>
      <c r="AT2432" s="123">
        <f t="shared" si="1129"/>
        <v>6</v>
      </c>
      <c r="AU2432" s="124">
        <f t="shared" si="1130"/>
        <v>7.4074074074074066</v>
      </c>
      <c r="AV2432" s="94"/>
      <c r="AX2432" s="129"/>
      <c r="AY2432" s="139"/>
      <c r="AZ2432" s="139"/>
    </row>
    <row r="2433" spans="3:52" ht="50" customHeight="1">
      <c r="C2433" s="52" t="s">
        <v>6320</v>
      </c>
      <c r="D2433" s="130" t="s">
        <v>5557</v>
      </c>
      <c r="E2433" s="131" t="s">
        <v>6382</v>
      </c>
      <c r="F2433" s="132" t="s">
        <v>5558</v>
      </c>
      <c r="G2433" s="125">
        <v>88.57</v>
      </c>
      <c r="H2433" s="122">
        <v>92.366</v>
      </c>
      <c r="I2433" s="123">
        <f t="shared" si="1131"/>
        <v>-3.7960000000000065</v>
      </c>
      <c r="J2433" s="124">
        <f t="shared" si="1132"/>
        <v>-4.1097373492410698</v>
      </c>
      <c r="K2433" s="125">
        <v>88.57</v>
      </c>
      <c r="L2433" s="122">
        <v>92.366</v>
      </c>
      <c r="M2433" s="123">
        <f t="shared" si="1133"/>
        <v>-3.7960000000000065</v>
      </c>
      <c r="N2433" s="124">
        <f t="shared" si="1134"/>
        <v>-4.1097373492410698</v>
      </c>
      <c r="O2433" s="125" t="s">
        <v>11840</v>
      </c>
      <c r="P2433" s="122" t="s">
        <v>11840</v>
      </c>
      <c r="Q2433" s="123" t="s">
        <v>11839</v>
      </c>
      <c r="R2433" s="124" t="s">
        <v>11840</v>
      </c>
      <c r="S2433" s="125" t="s">
        <v>6421</v>
      </c>
      <c r="T2433" s="122" t="s">
        <v>6421</v>
      </c>
      <c r="U2433" s="123" t="s">
        <v>6421</v>
      </c>
      <c r="V2433" s="124" t="s">
        <v>6421</v>
      </c>
      <c r="W2433" s="121" t="s">
        <v>6421</v>
      </c>
      <c r="X2433" s="122" t="s">
        <v>6421</v>
      </c>
      <c r="Y2433" s="122" t="s">
        <v>6421</v>
      </c>
      <c r="Z2433" s="123" t="s">
        <v>6421</v>
      </c>
      <c r="AA2433" s="124" t="s">
        <v>6421</v>
      </c>
      <c r="AB2433" s="28" t="s">
        <v>6421</v>
      </c>
      <c r="AC2433" s="122" t="s">
        <v>6421</v>
      </c>
      <c r="AD2433" s="122" t="s">
        <v>6421</v>
      </c>
      <c r="AE2433" s="123" t="s">
        <v>6421</v>
      </c>
      <c r="AF2433" s="29" t="s">
        <v>6421</v>
      </c>
      <c r="AG2433" s="28" t="s">
        <v>6421</v>
      </c>
      <c r="AH2433" s="122" t="s">
        <v>6421</v>
      </c>
      <c r="AI2433" s="122" t="s">
        <v>6421</v>
      </c>
      <c r="AJ2433" s="123" t="s">
        <v>6421</v>
      </c>
      <c r="AK2433" s="29" t="s">
        <v>6421</v>
      </c>
      <c r="AL2433" s="28" t="s">
        <v>6421</v>
      </c>
      <c r="AM2433" s="122" t="s">
        <v>6421</v>
      </c>
      <c r="AN2433" s="122" t="s">
        <v>6421</v>
      </c>
      <c r="AO2433" s="123" t="s">
        <v>6421</v>
      </c>
      <c r="AP2433" s="29" t="s">
        <v>6421</v>
      </c>
      <c r="AQ2433" s="28" t="s">
        <v>6421</v>
      </c>
      <c r="AR2433" s="122" t="s">
        <v>6421</v>
      </c>
      <c r="AS2433" s="122" t="s">
        <v>6421</v>
      </c>
      <c r="AT2433" s="123" t="s">
        <v>6421</v>
      </c>
      <c r="AU2433" s="29" t="s">
        <v>6421</v>
      </c>
      <c r="AV2433" s="94"/>
      <c r="AX2433" s="129"/>
      <c r="AY2433" s="139"/>
      <c r="AZ2433" s="139"/>
    </row>
    <row r="2434" spans="3:52" ht="50" customHeight="1">
      <c r="C2434" s="52" t="s">
        <v>6320</v>
      </c>
      <c r="D2434" s="130" t="s">
        <v>5559</v>
      </c>
      <c r="E2434" s="131" t="s">
        <v>6382</v>
      </c>
      <c r="F2434" s="132" t="s">
        <v>5560</v>
      </c>
      <c r="G2434" s="125">
        <v>163.81200000000001</v>
      </c>
      <c r="H2434" s="122">
        <v>176.11799999999999</v>
      </c>
      <c r="I2434" s="123">
        <f t="shared" si="1131"/>
        <v>-12.305999999999983</v>
      </c>
      <c r="J2434" s="124">
        <f t="shared" si="1132"/>
        <v>-6.9873607467720404</v>
      </c>
      <c r="K2434" s="125">
        <v>163.81200000000001</v>
      </c>
      <c r="L2434" s="122">
        <v>176.11799999999999</v>
      </c>
      <c r="M2434" s="123">
        <f t="shared" si="1133"/>
        <v>-12.305999999999983</v>
      </c>
      <c r="N2434" s="124">
        <f t="shared" si="1134"/>
        <v>-6.9873607467720404</v>
      </c>
      <c r="O2434" s="125" t="s">
        <v>11840</v>
      </c>
      <c r="P2434" s="122" t="s">
        <v>11840</v>
      </c>
      <c r="Q2434" s="123" t="s">
        <v>11839</v>
      </c>
      <c r="R2434" s="124" t="s">
        <v>11840</v>
      </c>
      <c r="S2434" s="125" t="s">
        <v>6421</v>
      </c>
      <c r="T2434" s="122" t="s">
        <v>6421</v>
      </c>
      <c r="U2434" s="123" t="s">
        <v>6421</v>
      </c>
      <c r="V2434" s="124" t="s">
        <v>6421</v>
      </c>
      <c r="W2434" s="121" t="s">
        <v>6421</v>
      </c>
      <c r="X2434" s="122" t="s">
        <v>6421</v>
      </c>
      <c r="Y2434" s="122" t="s">
        <v>6421</v>
      </c>
      <c r="Z2434" s="123" t="s">
        <v>6421</v>
      </c>
      <c r="AA2434" s="124" t="s">
        <v>6421</v>
      </c>
      <c r="AB2434" s="28" t="s">
        <v>6421</v>
      </c>
      <c r="AC2434" s="122" t="s">
        <v>6421</v>
      </c>
      <c r="AD2434" s="122" t="s">
        <v>6421</v>
      </c>
      <c r="AE2434" s="123" t="s">
        <v>6421</v>
      </c>
      <c r="AF2434" s="29" t="s">
        <v>6421</v>
      </c>
      <c r="AG2434" s="28" t="s">
        <v>6421</v>
      </c>
      <c r="AH2434" s="122" t="s">
        <v>6421</v>
      </c>
      <c r="AI2434" s="122" t="s">
        <v>6421</v>
      </c>
      <c r="AJ2434" s="123" t="s">
        <v>6421</v>
      </c>
      <c r="AK2434" s="29" t="s">
        <v>6421</v>
      </c>
      <c r="AL2434" s="28" t="s">
        <v>6421</v>
      </c>
      <c r="AM2434" s="122" t="s">
        <v>6421</v>
      </c>
      <c r="AN2434" s="122" t="s">
        <v>6421</v>
      </c>
      <c r="AO2434" s="123" t="s">
        <v>6421</v>
      </c>
      <c r="AP2434" s="29" t="s">
        <v>6421</v>
      </c>
      <c r="AQ2434" s="28" t="s">
        <v>6421</v>
      </c>
      <c r="AR2434" s="122" t="s">
        <v>6421</v>
      </c>
      <c r="AS2434" s="122" t="s">
        <v>6421</v>
      </c>
      <c r="AT2434" s="123" t="s">
        <v>6421</v>
      </c>
      <c r="AU2434" s="29" t="s">
        <v>6421</v>
      </c>
      <c r="AV2434" s="94"/>
      <c r="AX2434" s="129"/>
      <c r="AY2434" s="139"/>
      <c r="AZ2434" s="139"/>
    </row>
    <row r="2435" spans="3:52" ht="50" customHeight="1">
      <c r="C2435" s="52" t="s">
        <v>6320</v>
      </c>
      <c r="D2435" s="130" t="s">
        <v>5561</v>
      </c>
      <c r="E2435" s="131" t="s">
        <v>6382</v>
      </c>
      <c r="F2435" s="132" t="s">
        <v>5562</v>
      </c>
      <c r="G2435" s="125">
        <v>21.213999999999999</v>
      </c>
      <c r="H2435" s="122">
        <v>19.07</v>
      </c>
      <c r="I2435" s="123">
        <f t="shared" si="1131"/>
        <v>2.1439999999999984</v>
      </c>
      <c r="J2435" s="124">
        <f t="shared" si="1132"/>
        <v>11.242789722076552</v>
      </c>
      <c r="K2435" s="125">
        <v>21.213999999999999</v>
      </c>
      <c r="L2435" s="122">
        <v>19.07</v>
      </c>
      <c r="M2435" s="123">
        <f t="shared" si="1133"/>
        <v>2.1439999999999984</v>
      </c>
      <c r="N2435" s="124">
        <f t="shared" si="1134"/>
        <v>11.242789722076552</v>
      </c>
      <c r="O2435" s="125" t="s">
        <v>11840</v>
      </c>
      <c r="P2435" s="122" t="s">
        <v>11840</v>
      </c>
      <c r="Q2435" s="123" t="s">
        <v>11839</v>
      </c>
      <c r="R2435" s="124" t="s">
        <v>11840</v>
      </c>
      <c r="S2435" s="125" t="s">
        <v>6421</v>
      </c>
      <c r="T2435" s="122" t="s">
        <v>6421</v>
      </c>
      <c r="U2435" s="123" t="s">
        <v>6421</v>
      </c>
      <c r="V2435" s="124" t="s">
        <v>6421</v>
      </c>
      <c r="W2435" s="121" t="s">
        <v>6421</v>
      </c>
      <c r="X2435" s="122" t="s">
        <v>6421</v>
      </c>
      <c r="Y2435" s="122" t="s">
        <v>6421</v>
      </c>
      <c r="Z2435" s="123" t="s">
        <v>6421</v>
      </c>
      <c r="AA2435" s="124" t="s">
        <v>6421</v>
      </c>
      <c r="AB2435" s="28" t="s">
        <v>6421</v>
      </c>
      <c r="AC2435" s="122" t="s">
        <v>6421</v>
      </c>
      <c r="AD2435" s="122" t="s">
        <v>6421</v>
      </c>
      <c r="AE2435" s="123" t="s">
        <v>6421</v>
      </c>
      <c r="AF2435" s="29" t="s">
        <v>6421</v>
      </c>
      <c r="AG2435" s="28" t="s">
        <v>6421</v>
      </c>
      <c r="AH2435" s="122" t="s">
        <v>6421</v>
      </c>
      <c r="AI2435" s="122" t="s">
        <v>6421</v>
      </c>
      <c r="AJ2435" s="123" t="s">
        <v>6421</v>
      </c>
      <c r="AK2435" s="29" t="s">
        <v>6421</v>
      </c>
      <c r="AL2435" s="28" t="s">
        <v>6421</v>
      </c>
      <c r="AM2435" s="122" t="s">
        <v>6421</v>
      </c>
      <c r="AN2435" s="122" t="s">
        <v>6421</v>
      </c>
      <c r="AO2435" s="123" t="s">
        <v>6421</v>
      </c>
      <c r="AP2435" s="29" t="s">
        <v>6421</v>
      </c>
      <c r="AQ2435" s="28" t="s">
        <v>6421</v>
      </c>
      <c r="AR2435" s="122" t="s">
        <v>6421</v>
      </c>
      <c r="AS2435" s="122" t="s">
        <v>6421</v>
      </c>
      <c r="AT2435" s="123" t="s">
        <v>6421</v>
      </c>
      <c r="AU2435" s="29" t="s">
        <v>6421</v>
      </c>
      <c r="AV2435" s="94"/>
      <c r="AX2435" s="129"/>
      <c r="AY2435" s="139"/>
      <c r="AZ2435" s="139"/>
    </row>
    <row r="2436" spans="3:52" ht="50" customHeight="1">
      <c r="C2436" s="52" t="s">
        <v>6320</v>
      </c>
      <c r="D2436" s="130" t="s">
        <v>5565</v>
      </c>
      <c r="E2436" s="131" t="s">
        <v>6382</v>
      </c>
      <c r="F2436" s="132" t="s">
        <v>5566</v>
      </c>
      <c r="G2436" s="125">
        <v>24.146000000000001</v>
      </c>
      <c r="H2436" s="122">
        <v>22.198</v>
      </c>
      <c r="I2436" s="123">
        <f t="shared" si="1131"/>
        <v>1.9480000000000004</v>
      </c>
      <c r="J2436" s="124">
        <f t="shared" si="1132"/>
        <v>8.7755653662492126</v>
      </c>
      <c r="K2436" s="125" t="s">
        <v>11839</v>
      </c>
      <c r="L2436" s="122" t="s">
        <v>11840</v>
      </c>
      <c r="M2436" s="123" t="s">
        <v>11839</v>
      </c>
      <c r="N2436" s="124" t="s">
        <v>11840</v>
      </c>
      <c r="O2436" s="125" t="s">
        <v>11840</v>
      </c>
      <c r="P2436" s="122" t="s">
        <v>11840</v>
      </c>
      <c r="Q2436" s="123" t="s">
        <v>11837</v>
      </c>
      <c r="R2436" s="124" t="s">
        <v>11908</v>
      </c>
      <c r="S2436" s="125">
        <v>24.146000000000001</v>
      </c>
      <c r="T2436" s="122">
        <v>22.198</v>
      </c>
      <c r="U2436" s="123">
        <f t="shared" si="1137"/>
        <v>1.9480000000000004</v>
      </c>
      <c r="V2436" s="124">
        <f>U2436/T2436*100</f>
        <v>8.7755653662492126</v>
      </c>
      <c r="W2436" s="121" t="s">
        <v>11421</v>
      </c>
      <c r="X2436" s="122">
        <v>24</v>
      </c>
      <c r="Y2436" s="122">
        <v>22</v>
      </c>
      <c r="Z2436" s="123">
        <f t="shared" si="1139"/>
        <v>2</v>
      </c>
      <c r="AA2436" s="124">
        <f t="shared" si="1119"/>
        <v>9.0909090909090917</v>
      </c>
      <c r="AB2436" s="28" t="s">
        <v>11839</v>
      </c>
      <c r="AC2436" s="122" t="s">
        <v>11839</v>
      </c>
      <c r="AD2436" s="122" t="s">
        <v>11839</v>
      </c>
      <c r="AE2436" s="123" t="s">
        <v>11839</v>
      </c>
      <c r="AF2436" s="29" t="s">
        <v>11839</v>
      </c>
      <c r="AG2436" s="28" t="s">
        <v>11839</v>
      </c>
      <c r="AH2436" s="122" t="s">
        <v>11839</v>
      </c>
      <c r="AI2436" s="122" t="s">
        <v>11839</v>
      </c>
      <c r="AJ2436" s="123" t="s">
        <v>11839</v>
      </c>
      <c r="AK2436" s="124" t="s">
        <v>11839</v>
      </c>
      <c r="AL2436" s="28" t="s">
        <v>11839</v>
      </c>
      <c r="AM2436" s="122" t="s">
        <v>11839</v>
      </c>
      <c r="AN2436" s="122" t="s">
        <v>11839</v>
      </c>
      <c r="AO2436" s="123" t="s">
        <v>11839</v>
      </c>
      <c r="AP2436" s="29" t="s">
        <v>11839</v>
      </c>
      <c r="AQ2436" s="28" t="s">
        <v>11839</v>
      </c>
      <c r="AR2436" s="122" t="s">
        <v>11839</v>
      </c>
      <c r="AS2436" s="122" t="s">
        <v>11839</v>
      </c>
      <c r="AT2436" s="123" t="s">
        <v>11839</v>
      </c>
      <c r="AU2436" s="124" t="s">
        <v>11839</v>
      </c>
      <c r="AV2436" s="94"/>
      <c r="AX2436" s="129"/>
      <c r="AY2436" s="139"/>
      <c r="AZ2436" s="139"/>
    </row>
    <row r="2437" spans="3:52" ht="50" customHeight="1">
      <c r="C2437" s="52" t="s">
        <v>6320</v>
      </c>
      <c r="D2437" s="130" t="s">
        <v>5567</v>
      </c>
      <c r="E2437" s="131" t="s">
        <v>6382</v>
      </c>
      <c r="F2437" s="132" t="s">
        <v>5568</v>
      </c>
      <c r="G2437" s="125">
        <v>88.385000000000005</v>
      </c>
      <c r="H2437" s="122">
        <v>89.387</v>
      </c>
      <c r="I2437" s="123">
        <f t="shared" si="1131"/>
        <v>-1.0019999999999953</v>
      </c>
      <c r="J2437" s="124">
        <f t="shared" si="1132"/>
        <v>-1.1209683734771223</v>
      </c>
      <c r="K2437" s="125">
        <v>44.591999999999999</v>
      </c>
      <c r="L2437" s="122">
        <v>44.548999999999999</v>
      </c>
      <c r="M2437" s="123">
        <f t="shared" si="1133"/>
        <v>4.2999999999999261E-2</v>
      </c>
      <c r="N2437" s="124">
        <f t="shared" si="1134"/>
        <v>9.652292980762589E-2</v>
      </c>
      <c r="O2437" s="125">
        <v>8.6859999999999999</v>
      </c>
      <c r="P2437" s="122">
        <v>24.469000000000001</v>
      </c>
      <c r="Q2437" s="123">
        <f t="shared" si="1135"/>
        <v>-15.783000000000001</v>
      </c>
      <c r="R2437" s="124">
        <f t="shared" si="1136"/>
        <v>-64.502022967836865</v>
      </c>
      <c r="S2437" s="125">
        <v>35.106999999999999</v>
      </c>
      <c r="T2437" s="122">
        <v>20.369</v>
      </c>
      <c r="U2437" s="123">
        <f t="shared" si="1137"/>
        <v>14.738</v>
      </c>
      <c r="V2437" s="124">
        <f>U2437/T2437*100</f>
        <v>72.35504933968285</v>
      </c>
      <c r="W2437" s="121" t="s">
        <v>8484</v>
      </c>
      <c r="X2437" s="122">
        <v>35</v>
      </c>
      <c r="Y2437" s="122">
        <v>20</v>
      </c>
      <c r="Z2437" s="123">
        <f>X2437-Y2437</f>
        <v>15</v>
      </c>
      <c r="AA2437" s="124">
        <f t="shared" si="1119"/>
        <v>75</v>
      </c>
      <c r="AB2437" s="28" t="s">
        <v>6421</v>
      </c>
      <c r="AC2437" s="122" t="s">
        <v>6421</v>
      </c>
      <c r="AD2437" s="122" t="s">
        <v>6421</v>
      </c>
      <c r="AE2437" s="123" t="s">
        <v>6421</v>
      </c>
      <c r="AF2437" s="29" t="s">
        <v>6421</v>
      </c>
      <c r="AG2437" s="28" t="s">
        <v>6421</v>
      </c>
      <c r="AH2437" s="122" t="s">
        <v>6421</v>
      </c>
      <c r="AI2437" s="122" t="s">
        <v>6421</v>
      </c>
      <c r="AJ2437" s="123" t="s">
        <v>6421</v>
      </c>
      <c r="AK2437" s="29" t="s">
        <v>6421</v>
      </c>
      <c r="AL2437" s="28" t="s">
        <v>6421</v>
      </c>
      <c r="AM2437" s="122" t="s">
        <v>6421</v>
      </c>
      <c r="AN2437" s="122" t="s">
        <v>6421</v>
      </c>
      <c r="AO2437" s="123" t="s">
        <v>6421</v>
      </c>
      <c r="AP2437" s="29" t="s">
        <v>6421</v>
      </c>
      <c r="AQ2437" s="28" t="s">
        <v>6421</v>
      </c>
      <c r="AR2437" s="122" t="s">
        <v>6421</v>
      </c>
      <c r="AS2437" s="122" t="s">
        <v>6421</v>
      </c>
      <c r="AT2437" s="123" t="s">
        <v>6421</v>
      </c>
      <c r="AU2437" s="29" t="s">
        <v>6421</v>
      </c>
      <c r="AV2437" s="94"/>
      <c r="AX2437" s="129"/>
      <c r="AY2437" s="139"/>
      <c r="AZ2437" s="139"/>
    </row>
    <row r="2438" spans="3:52" ht="50" customHeight="1">
      <c r="C2438" s="52" t="s">
        <v>6320</v>
      </c>
      <c r="D2438" s="130" t="s">
        <v>5569</v>
      </c>
      <c r="E2438" s="131" t="s">
        <v>6382</v>
      </c>
      <c r="F2438" s="132" t="s">
        <v>5570</v>
      </c>
      <c r="G2438" s="125">
        <v>99.284000000000006</v>
      </c>
      <c r="H2438" s="122">
        <v>105.309</v>
      </c>
      <c r="I2438" s="123">
        <f t="shared" si="1131"/>
        <v>-6.0249999999999915</v>
      </c>
      <c r="J2438" s="124">
        <f t="shared" si="1132"/>
        <v>-5.7212583919702888</v>
      </c>
      <c r="K2438" s="125">
        <v>99.284000000000006</v>
      </c>
      <c r="L2438" s="122">
        <v>105.309</v>
      </c>
      <c r="M2438" s="123">
        <f t="shared" si="1133"/>
        <v>-6.0249999999999915</v>
      </c>
      <c r="N2438" s="124">
        <f t="shared" si="1134"/>
        <v>-5.7212583919702888</v>
      </c>
      <c r="O2438" s="125" t="s">
        <v>11840</v>
      </c>
      <c r="P2438" s="122" t="s">
        <v>11840</v>
      </c>
      <c r="Q2438" s="123" t="s">
        <v>11839</v>
      </c>
      <c r="R2438" s="124" t="s">
        <v>11840</v>
      </c>
      <c r="S2438" s="125" t="s">
        <v>6421</v>
      </c>
      <c r="T2438" s="122" t="s">
        <v>6421</v>
      </c>
      <c r="U2438" s="123" t="s">
        <v>6421</v>
      </c>
      <c r="V2438" s="124" t="s">
        <v>6421</v>
      </c>
      <c r="W2438" s="121" t="s">
        <v>6421</v>
      </c>
      <c r="X2438" s="122" t="s">
        <v>6421</v>
      </c>
      <c r="Y2438" s="122" t="s">
        <v>6421</v>
      </c>
      <c r="Z2438" s="123" t="s">
        <v>6421</v>
      </c>
      <c r="AA2438" s="124" t="s">
        <v>6421</v>
      </c>
      <c r="AB2438" s="28" t="s">
        <v>6421</v>
      </c>
      <c r="AC2438" s="122" t="s">
        <v>6421</v>
      </c>
      <c r="AD2438" s="122" t="s">
        <v>6421</v>
      </c>
      <c r="AE2438" s="123" t="s">
        <v>6421</v>
      </c>
      <c r="AF2438" s="29" t="s">
        <v>6421</v>
      </c>
      <c r="AG2438" s="28" t="s">
        <v>6421</v>
      </c>
      <c r="AH2438" s="122" t="s">
        <v>6421</v>
      </c>
      <c r="AI2438" s="122" t="s">
        <v>6421</v>
      </c>
      <c r="AJ2438" s="123" t="s">
        <v>6421</v>
      </c>
      <c r="AK2438" s="29" t="s">
        <v>6421</v>
      </c>
      <c r="AL2438" s="28" t="s">
        <v>6421</v>
      </c>
      <c r="AM2438" s="122" t="s">
        <v>6421</v>
      </c>
      <c r="AN2438" s="122" t="s">
        <v>6421</v>
      </c>
      <c r="AO2438" s="123" t="s">
        <v>6421</v>
      </c>
      <c r="AP2438" s="29" t="s">
        <v>6421</v>
      </c>
      <c r="AQ2438" s="28" t="s">
        <v>6421</v>
      </c>
      <c r="AR2438" s="122" t="s">
        <v>6421</v>
      </c>
      <c r="AS2438" s="122" t="s">
        <v>6421</v>
      </c>
      <c r="AT2438" s="123" t="s">
        <v>6421</v>
      </c>
      <c r="AU2438" s="29" t="s">
        <v>6421</v>
      </c>
      <c r="AV2438" s="94"/>
      <c r="AX2438" s="129"/>
      <c r="AY2438" s="139"/>
      <c r="AZ2438" s="139"/>
    </row>
    <row r="2439" spans="3:52" ht="50" customHeight="1">
      <c r="C2439" s="52" t="s">
        <v>6320</v>
      </c>
      <c r="D2439" s="130" t="s">
        <v>5571</v>
      </c>
      <c r="E2439" s="131" t="s">
        <v>6382</v>
      </c>
      <c r="F2439" s="132" t="s">
        <v>5572</v>
      </c>
      <c r="G2439" s="125">
        <v>442.97800000000001</v>
      </c>
      <c r="H2439" s="122">
        <v>428.68</v>
      </c>
      <c r="I2439" s="123">
        <f t="shared" si="1131"/>
        <v>14.298000000000002</v>
      </c>
      <c r="J2439" s="124">
        <f t="shared" si="1132"/>
        <v>3.3353550433890087</v>
      </c>
      <c r="K2439" s="125">
        <v>63.246000000000002</v>
      </c>
      <c r="L2439" s="122">
        <v>50.244</v>
      </c>
      <c r="M2439" s="123">
        <f t="shared" si="1133"/>
        <v>13.002000000000002</v>
      </c>
      <c r="N2439" s="124">
        <f t="shared" si="1134"/>
        <v>25.87771674229759</v>
      </c>
      <c r="O2439" s="125" t="s">
        <v>11840</v>
      </c>
      <c r="P2439" s="122" t="s">
        <v>11840</v>
      </c>
      <c r="Q2439" s="123" t="s">
        <v>11839</v>
      </c>
      <c r="R2439" s="124" t="s">
        <v>11840</v>
      </c>
      <c r="S2439" s="125">
        <v>379.73200000000003</v>
      </c>
      <c r="T2439" s="122">
        <v>378.43599999999998</v>
      </c>
      <c r="U2439" s="123">
        <f t="shared" si="1137"/>
        <v>1.2960000000000491</v>
      </c>
      <c r="V2439" s="124">
        <f t="shared" si="1138"/>
        <v>0.34246213362366401</v>
      </c>
      <c r="W2439" s="121" t="s">
        <v>11422</v>
      </c>
      <c r="X2439" s="122">
        <v>251</v>
      </c>
      <c r="Y2439" s="122">
        <v>250</v>
      </c>
      <c r="Z2439" s="123">
        <f t="shared" si="1139"/>
        <v>1</v>
      </c>
      <c r="AA2439" s="124">
        <f t="shared" si="1119"/>
        <v>0.4</v>
      </c>
      <c r="AB2439" s="28" t="s">
        <v>11423</v>
      </c>
      <c r="AC2439" s="122">
        <v>129</v>
      </c>
      <c r="AD2439" s="122">
        <v>128</v>
      </c>
      <c r="AE2439" s="123">
        <f t="shared" si="1120"/>
        <v>1</v>
      </c>
      <c r="AF2439" s="29">
        <f t="shared" si="1128"/>
        <v>0.78125</v>
      </c>
      <c r="AG2439" s="122" t="s">
        <v>6421</v>
      </c>
      <c r="AH2439" s="122" t="s">
        <v>6421</v>
      </c>
      <c r="AI2439" s="122" t="s">
        <v>6421</v>
      </c>
      <c r="AJ2439" s="122" t="s">
        <v>6421</v>
      </c>
      <c r="AK2439" s="122" t="s">
        <v>6421</v>
      </c>
      <c r="AL2439" s="28" t="s">
        <v>6421</v>
      </c>
      <c r="AM2439" s="122" t="s">
        <v>6421</v>
      </c>
      <c r="AN2439" s="122" t="s">
        <v>6421</v>
      </c>
      <c r="AO2439" s="123" t="s">
        <v>6421</v>
      </c>
      <c r="AP2439" s="29" t="s">
        <v>6421</v>
      </c>
      <c r="AQ2439" s="28" t="s">
        <v>6421</v>
      </c>
      <c r="AR2439" s="122" t="s">
        <v>6421</v>
      </c>
      <c r="AS2439" s="122" t="s">
        <v>6421</v>
      </c>
      <c r="AT2439" s="123" t="s">
        <v>6421</v>
      </c>
      <c r="AU2439" s="124" t="s">
        <v>6421</v>
      </c>
      <c r="AV2439" s="94"/>
      <c r="AX2439" s="129"/>
      <c r="AY2439" s="139"/>
      <c r="AZ2439" s="139"/>
    </row>
    <row r="2440" spans="3:52" ht="50" customHeight="1">
      <c r="C2440" s="52" t="s">
        <v>6320</v>
      </c>
      <c r="D2440" s="130" t="s">
        <v>5573</v>
      </c>
      <c r="E2440" s="131" t="s">
        <v>6382</v>
      </c>
      <c r="F2440" s="132" t="s">
        <v>5574</v>
      </c>
      <c r="G2440" s="125">
        <v>326.476</v>
      </c>
      <c r="H2440" s="122">
        <v>305.83100000000002</v>
      </c>
      <c r="I2440" s="123">
        <f t="shared" si="1131"/>
        <v>20.644999999999982</v>
      </c>
      <c r="J2440" s="124">
        <f t="shared" si="1132"/>
        <v>6.7504602214948726</v>
      </c>
      <c r="K2440" s="125" t="s">
        <v>11839</v>
      </c>
      <c r="L2440" s="122" t="s">
        <v>11840</v>
      </c>
      <c r="M2440" s="123" t="s">
        <v>11839</v>
      </c>
      <c r="N2440" s="124" t="s">
        <v>11840</v>
      </c>
      <c r="O2440" s="125" t="s">
        <v>11840</v>
      </c>
      <c r="P2440" s="122" t="s">
        <v>11840</v>
      </c>
      <c r="Q2440" s="123" t="s">
        <v>11837</v>
      </c>
      <c r="R2440" s="124" t="s">
        <v>11908</v>
      </c>
      <c r="S2440" s="125">
        <v>326.476</v>
      </c>
      <c r="T2440" s="122">
        <v>305.83100000000002</v>
      </c>
      <c r="U2440" s="123">
        <f t="shared" si="1137"/>
        <v>20.644999999999982</v>
      </c>
      <c r="V2440" s="124">
        <f t="shared" si="1138"/>
        <v>6.7504602214948726</v>
      </c>
      <c r="W2440" s="121" t="s">
        <v>11424</v>
      </c>
      <c r="X2440" s="122">
        <v>326</v>
      </c>
      <c r="Y2440" s="122">
        <v>306</v>
      </c>
      <c r="Z2440" s="123">
        <f t="shared" si="1139"/>
        <v>20</v>
      </c>
      <c r="AA2440" s="124">
        <f t="shared" ref="AA2440:AA2503" si="1140">Z2440/Y2440*100</f>
        <v>6.5359477124183014</v>
      </c>
      <c r="AB2440" s="28" t="s">
        <v>11839</v>
      </c>
      <c r="AC2440" s="122" t="s">
        <v>11839</v>
      </c>
      <c r="AD2440" s="122" t="s">
        <v>11839</v>
      </c>
      <c r="AE2440" s="123" t="s">
        <v>11839</v>
      </c>
      <c r="AF2440" s="29" t="s">
        <v>11839</v>
      </c>
      <c r="AG2440" s="28" t="s">
        <v>11839</v>
      </c>
      <c r="AH2440" s="122" t="s">
        <v>11839</v>
      </c>
      <c r="AI2440" s="122" t="s">
        <v>11839</v>
      </c>
      <c r="AJ2440" s="123" t="s">
        <v>11839</v>
      </c>
      <c r="AK2440" s="124" t="s">
        <v>11839</v>
      </c>
      <c r="AL2440" s="28" t="s">
        <v>11839</v>
      </c>
      <c r="AM2440" s="122" t="s">
        <v>11839</v>
      </c>
      <c r="AN2440" s="122" t="s">
        <v>11839</v>
      </c>
      <c r="AO2440" s="123" t="s">
        <v>11839</v>
      </c>
      <c r="AP2440" s="29" t="s">
        <v>11839</v>
      </c>
      <c r="AQ2440" s="28" t="s">
        <v>11839</v>
      </c>
      <c r="AR2440" s="122" t="s">
        <v>11839</v>
      </c>
      <c r="AS2440" s="122" t="s">
        <v>11839</v>
      </c>
      <c r="AT2440" s="123" t="s">
        <v>11839</v>
      </c>
      <c r="AU2440" s="124" t="s">
        <v>11839</v>
      </c>
      <c r="AV2440" s="94"/>
      <c r="AX2440" s="129"/>
      <c r="AY2440" s="139"/>
      <c r="AZ2440" s="139"/>
    </row>
    <row r="2441" spans="3:52" ht="50" customHeight="1">
      <c r="C2441" s="52" t="s">
        <v>6320</v>
      </c>
      <c r="D2441" s="130" t="s">
        <v>5575</v>
      </c>
      <c r="E2441" s="131" t="s">
        <v>6382</v>
      </c>
      <c r="F2441" s="132" t="s">
        <v>5576</v>
      </c>
      <c r="G2441" s="125">
        <v>125.59</v>
      </c>
      <c r="H2441" s="122">
        <v>159.51400000000001</v>
      </c>
      <c r="I2441" s="123">
        <f t="shared" si="1131"/>
        <v>-33.924000000000007</v>
      </c>
      <c r="J2441" s="124">
        <f t="shared" si="1132"/>
        <v>-21.267098812643408</v>
      </c>
      <c r="K2441" s="125">
        <v>95.525000000000006</v>
      </c>
      <c r="L2441" s="122">
        <v>129.46</v>
      </c>
      <c r="M2441" s="123">
        <f t="shared" si="1133"/>
        <v>-33.935000000000002</v>
      </c>
      <c r="N2441" s="124">
        <f t="shared" si="1134"/>
        <v>-26.212729800710644</v>
      </c>
      <c r="O2441" s="125" t="s">
        <v>11840</v>
      </c>
      <c r="P2441" s="122" t="s">
        <v>11840</v>
      </c>
      <c r="Q2441" s="123" t="s">
        <v>11839</v>
      </c>
      <c r="R2441" s="124" t="s">
        <v>11840</v>
      </c>
      <c r="S2441" s="125">
        <v>30.065000000000001</v>
      </c>
      <c r="T2441" s="122">
        <v>30.053999999999998</v>
      </c>
      <c r="U2441" s="123">
        <f t="shared" si="1137"/>
        <v>1.1000000000002785E-2</v>
      </c>
      <c r="V2441" s="124">
        <f t="shared" si="1138"/>
        <v>3.6600785253220157E-2</v>
      </c>
      <c r="W2441" s="121" t="s">
        <v>11425</v>
      </c>
      <c r="X2441" s="122">
        <v>30</v>
      </c>
      <c r="Y2441" s="122">
        <v>30</v>
      </c>
      <c r="Z2441" s="123">
        <f t="shared" si="1139"/>
        <v>0</v>
      </c>
      <c r="AA2441" s="124">
        <f t="shared" si="1140"/>
        <v>0</v>
      </c>
      <c r="AB2441" s="28" t="s">
        <v>6421</v>
      </c>
      <c r="AC2441" s="122" t="s">
        <v>6421</v>
      </c>
      <c r="AD2441" s="122" t="s">
        <v>6421</v>
      </c>
      <c r="AE2441" s="123" t="s">
        <v>6421</v>
      </c>
      <c r="AF2441" s="29" t="s">
        <v>6421</v>
      </c>
      <c r="AG2441" s="28" t="s">
        <v>6421</v>
      </c>
      <c r="AH2441" s="122" t="s">
        <v>6421</v>
      </c>
      <c r="AI2441" s="122" t="s">
        <v>6421</v>
      </c>
      <c r="AJ2441" s="123" t="s">
        <v>6421</v>
      </c>
      <c r="AK2441" s="29" t="s">
        <v>6421</v>
      </c>
      <c r="AL2441" s="28" t="s">
        <v>6421</v>
      </c>
      <c r="AM2441" s="122" t="s">
        <v>6421</v>
      </c>
      <c r="AN2441" s="122" t="s">
        <v>6421</v>
      </c>
      <c r="AO2441" s="123" t="s">
        <v>6421</v>
      </c>
      <c r="AP2441" s="29" t="s">
        <v>6421</v>
      </c>
      <c r="AQ2441" s="28" t="s">
        <v>6421</v>
      </c>
      <c r="AR2441" s="122" t="s">
        <v>6421</v>
      </c>
      <c r="AS2441" s="122" t="s">
        <v>6421</v>
      </c>
      <c r="AT2441" s="123" t="s">
        <v>6421</v>
      </c>
      <c r="AU2441" s="29" t="s">
        <v>6421</v>
      </c>
      <c r="AV2441" s="94"/>
      <c r="AX2441" s="129"/>
      <c r="AY2441" s="139"/>
      <c r="AZ2441" s="139"/>
    </row>
    <row r="2442" spans="3:52" ht="50" customHeight="1">
      <c r="C2442" s="52" t="s">
        <v>6320</v>
      </c>
      <c r="D2442" s="130" t="s">
        <v>5577</v>
      </c>
      <c r="E2442" s="131" t="s">
        <v>6382</v>
      </c>
      <c r="F2442" s="132" t="s">
        <v>5578</v>
      </c>
      <c r="G2442" s="125">
        <v>122.68300000000001</v>
      </c>
      <c r="H2442" s="122">
        <v>164.09</v>
      </c>
      <c r="I2442" s="123">
        <f t="shared" si="1131"/>
        <v>-41.406999999999996</v>
      </c>
      <c r="J2442" s="124">
        <f t="shared" si="1132"/>
        <v>-25.234322627826188</v>
      </c>
      <c r="K2442" s="125">
        <v>74.182000000000002</v>
      </c>
      <c r="L2442" s="122">
        <v>66.465000000000003</v>
      </c>
      <c r="M2442" s="123">
        <f t="shared" si="1133"/>
        <v>7.7169999999999987</v>
      </c>
      <c r="N2442" s="124">
        <f t="shared" si="1134"/>
        <v>11.610622131949144</v>
      </c>
      <c r="O2442" s="125" t="s">
        <v>11840</v>
      </c>
      <c r="P2442" s="122" t="s">
        <v>11840</v>
      </c>
      <c r="Q2442" s="123" t="s">
        <v>11839</v>
      </c>
      <c r="R2442" s="124" t="s">
        <v>11840</v>
      </c>
      <c r="S2442" s="125">
        <v>48.500999999999998</v>
      </c>
      <c r="T2442" s="122">
        <v>97.625</v>
      </c>
      <c r="U2442" s="123">
        <f t="shared" si="1137"/>
        <v>-49.124000000000002</v>
      </c>
      <c r="V2442" s="124">
        <f t="shared" si="1138"/>
        <v>-50.319078104993601</v>
      </c>
      <c r="W2442" s="121" t="s">
        <v>11426</v>
      </c>
      <c r="X2442" s="122">
        <v>49</v>
      </c>
      <c r="Y2442" s="122">
        <v>98</v>
      </c>
      <c r="Z2442" s="123">
        <f t="shared" si="1139"/>
        <v>-49</v>
      </c>
      <c r="AA2442" s="124">
        <f t="shared" si="1140"/>
        <v>-50</v>
      </c>
      <c r="AB2442" s="28" t="s">
        <v>6421</v>
      </c>
      <c r="AC2442" s="122" t="s">
        <v>6421</v>
      </c>
      <c r="AD2442" s="122" t="s">
        <v>6421</v>
      </c>
      <c r="AE2442" s="123" t="s">
        <v>6421</v>
      </c>
      <c r="AF2442" s="29" t="s">
        <v>6421</v>
      </c>
      <c r="AG2442" s="28" t="s">
        <v>6421</v>
      </c>
      <c r="AH2442" s="122" t="s">
        <v>6421</v>
      </c>
      <c r="AI2442" s="122" t="s">
        <v>6421</v>
      </c>
      <c r="AJ2442" s="123" t="s">
        <v>6421</v>
      </c>
      <c r="AK2442" s="29" t="s">
        <v>6421</v>
      </c>
      <c r="AL2442" s="28" t="s">
        <v>6421</v>
      </c>
      <c r="AM2442" s="122" t="s">
        <v>6421</v>
      </c>
      <c r="AN2442" s="122" t="s">
        <v>6421</v>
      </c>
      <c r="AO2442" s="123" t="s">
        <v>6421</v>
      </c>
      <c r="AP2442" s="29" t="s">
        <v>6421</v>
      </c>
      <c r="AQ2442" s="28" t="s">
        <v>6421</v>
      </c>
      <c r="AR2442" s="122" t="s">
        <v>6421</v>
      </c>
      <c r="AS2442" s="122" t="s">
        <v>6421</v>
      </c>
      <c r="AT2442" s="123" t="s">
        <v>6421</v>
      </c>
      <c r="AU2442" s="29" t="s">
        <v>6421</v>
      </c>
      <c r="AV2442" s="94"/>
      <c r="AX2442" s="129"/>
      <c r="AY2442" s="139"/>
      <c r="AZ2442" s="139"/>
    </row>
    <row r="2443" spans="3:52" ht="50" customHeight="1">
      <c r="C2443" s="52" t="s">
        <v>6320</v>
      </c>
      <c r="D2443" s="130" t="s">
        <v>5579</v>
      </c>
      <c r="E2443" s="131" t="s">
        <v>6382</v>
      </c>
      <c r="F2443" s="132" t="s">
        <v>5580</v>
      </c>
      <c r="G2443" s="125">
        <v>75.480999999999995</v>
      </c>
      <c r="H2443" s="122">
        <v>69.756</v>
      </c>
      <c r="I2443" s="123">
        <f t="shared" si="1131"/>
        <v>5.7249999999999943</v>
      </c>
      <c r="J2443" s="124">
        <f t="shared" si="1132"/>
        <v>8.2071793107402868</v>
      </c>
      <c r="K2443" s="125">
        <v>75.480999999999995</v>
      </c>
      <c r="L2443" s="122">
        <v>69.756</v>
      </c>
      <c r="M2443" s="123">
        <f t="shared" si="1133"/>
        <v>5.7249999999999943</v>
      </c>
      <c r="N2443" s="124">
        <f t="shared" si="1134"/>
        <v>8.2071793107402868</v>
      </c>
      <c r="O2443" s="125" t="s">
        <v>11840</v>
      </c>
      <c r="P2443" s="122" t="s">
        <v>11840</v>
      </c>
      <c r="Q2443" s="123" t="s">
        <v>11839</v>
      </c>
      <c r="R2443" s="124" t="s">
        <v>11840</v>
      </c>
      <c r="S2443" s="125" t="s">
        <v>6421</v>
      </c>
      <c r="T2443" s="122" t="s">
        <v>6421</v>
      </c>
      <c r="U2443" s="123" t="s">
        <v>6421</v>
      </c>
      <c r="V2443" s="124" t="s">
        <v>6421</v>
      </c>
      <c r="W2443" s="121" t="s">
        <v>6421</v>
      </c>
      <c r="X2443" s="122" t="s">
        <v>6421</v>
      </c>
      <c r="Y2443" s="122" t="s">
        <v>6421</v>
      </c>
      <c r="Z2443" s="123" t="s">
        <v>6421</v>
      </c>
      <c r="AA2443" s="124" t="s">
        <v>6421</v>
      </c>
      <c r="AB2443" s="28" t="s">
        <v>6421</v>
      </c>
      <c r="AC2443" s="122" t="s">
        <v>6421</v>
      </c>
      <c r="AD2443" s="122" t="s">
        <v>6421</v>
      </c>
      <c r="AE2443" s="123" t="s">
        <v>6421</v>
      </c>
      <c r="AF2443" s="29" t="s">
        <v>6421</v>
      </c>
      <c r="AG2443" s="28" t="s">
        <v>6421</v>
      </c>
      <c r="AH2443" s="122" t="s">
        <v>6421</v>
      </c>
      <c r="AI2443" s="122" t="s">
        <v>6421</v>
      </c>
      <c r="AJ2443" s="123" t="s">
        <v>6421</v>
      </c>
      <c r="AK2443" s="29" t="s">
        <v>6421</v>
      </c>
      <c r="AL2443" s="28" t="s">
        <v>6421</v>
      </c>
      <c r="AM2443" s="122" t="s">
        <v>6421</v>
      </c>
      <c r="AN2443" s="122" t="s">
        <v>6421</v>
      </c>
      <c r="AO2443" s="123" t="s">
        <v>6421</v>
      </c>
      <c r="AP2443" s="29" t="s">
        <v>6421</v>
      </c>
      <c r="AQ2443" s="28" t="s">
        <v>6421</v>
      </c>
      <c r="AR2443" s="122" t="s">
        <v>6421</v>
      </c>
      <c r="AS2443" s="122" t="s">
        <v>6421</v>
      </c>
      <c r="AT2443" s="123" t="s">
        <v>6421</v>
      </c>
      <c r="AU2443" s="29" t="s">
        <v>6421</v>
      </c>
      <c r="AV2443" s="95"/>
      <c r="AX2443" s="129"/>
      <c r="AY2443" s="139"/>
      <c r="AZ2443" s="139"/>
    </row>
    <row r="2444" spans="3:52" ht="50" customHeight="1">
      <c r="C2444" s="52" t="s">
        <v>6320</v>
      </c>
      <c r="D2444" s="106" t="s">
        <v>5581</v>
      </c>
      <c r="E2444" s="131" t="s">
        <v>6382</v>
      </c>
      <c r="F2444" s="108" t="s">
        <v>5582</v>
      </c>
      <c r="G2444" s="125">
        <v>53.792999999999999</v>
      </c>
      <c r="H2444" s="122">
        <v>43.767000000000003</v>
      </c>
      <c r="I2444" s="123">
        <f t="shared" si="1131"/>
        <v>10.025999999999996</v>
      </c>
      <c r="J2444" s="124">
        <f t="shared" si="1132"/>
        <v>22.907670162451151</v>
      </c>
      <c r="K2444" s="125" t="s">
        <v>11839</v>
      </c>
      <c r="L2444" s="122" t="s">
        <v>11840</v>
      </c>
      <c r="M2444" s="123" t="s">
        <v>11839</v>
      </c>
      <c r="N2444" s="124" t="s">
        <v>11840</v>
      </c>
      <c r="O2444" s="125" t="s">
        <v>11840</v>
      </c>
      <c r="P2444" s="122" t="s">
        <v>11840</v>
      </c>
      <c r="Q2444" s="123" t="s">
        <v>11837</v>
      </c>
      <c r="R2444" s="124" t="s">
        <v>11908</v>
      </c>
      <c r="S2444" s="125">
        <v>53.792999999999999</v>
      </c>
      <c r="T2444" s="122">
        <v>43.767000000000003</v>
      </c>
      <c r="U2444" s="123">
        <f t="shared" si="1137"/>
        <v>10.025999999999996</v>
      </c>
      <c r="V2444" s="124">
        <f t="shared" si="1138"/>
        <v>22.907670162451151</v>
      </c>
      <c r="W2444" s="121" t="s">
        <v>9401</v>
      </c>
      <c r="X2444" s="122">
        <v>30</v>
      </c>
      <c r="Y2444" s="122">
        <v>30</v>
      </c>
      <c r="Z2444" s="123">
        <f t="shared" si="1139"/>
        <v>0</v>
      </c>
      <c r="AA2444" s="124">
        <f t="shared" si="1140"/>
        <v>0</v>
      </c>
      <c r="AB2444" s="28" t="s">
        <v>9422</v>
      </c>
      <c r="AC2444" s="122">
        <v>24</v>
      </c>
      <c r="AD2444" s="122">
        <v>14</v>
      </c>
      <c r="AE2444" s="123">
        <f t="shared" ref="AE2444:AE2503" si="1141">AC2444-AD2444</f>
        <v>10</v>
      </c>
      <c r="AF2444" s="29">
        <f t="shared" si="1128"/>
        <v>71.428571428571431</v>
      </c>
      <c r="AG2444" s="28" t="s">
        <v>11426</v>
      </c>
      <c r="AH2444" s="122">
        <v>0</v>
      </c>
      <c r="AI2444" s="122">
        <v>0</v>
      </c>
      <c r="AJ2444" s="123">
        <f t="shared" ref="AJ2444:AJ2503" si="1142">AH2444-AI2444</f>
        <v>0</v>
      </c>
      <c r="AK2444" s="124" t="s">
        <v>11839</v>
      </c>
      <c r="AL2444" s="28" t="s">
        <v>11839</v>
      </c>
      <c r="AM2444" s="122" t="s">
        <v>11839</v>
      </c>
      <c r="AN2444" s="122" t="s">
        <v>11839</v>
      </c>
      <c r="AO2444" s="123" t="s">
        <v>11839</v>
      </c>
      <c r="AP2444" s="29" t="s">
        <v>11839</v>
      </c>
      <c r="AQ2444" s="28" t="s">
        <v>11839</v>
      </c>
      <c r="AR2444" s="122" t="s">
        <v>11839</v>
      </c>
      <c r="AS2444" s="122" t="s">
        <v>11839</v>
      </c>
      <c r="AT2444" s="123" t="s">
        <v>11839</v>
      </c>
      <c r="AU2444" s="124" t="s">
        <v>11839</v>
      </c>
      <c r="AV2444" s="96"/>
      <c r="AX2444" s="129"/>
      <c r="AY2444" s="139"/>
      <c r="AZ2444" s="139"/>
    </row>
    <row r="2445" spans="3:52" ht="50" customHeight="1">
      <c r="C2445" s="52" t="s">
        <v>6320</v>
      </c>
      <c r="D2445" s="106" t="s">
        <v>5585</v>
      </c>
      <c r="E2445" s="131" t="s">
        <v>6382</v>
      </c>
      <c r="F2445" s="108" t="s">
        <v>5586</v>
      </c>
      <c r="G2445" s="125">
        <v>642.678</v>
      </c>
      <c r="H2445" s="122">
        <v>589.28200000000004</v>
      </c>
      <c r="I2445" s="123">
        <f t="shared" si="1131"/>
        <v>53.395999999999958</v>
      </c>
      <c r="J2445" s="124">
        <f t="shared" si="1132"/>
        <v>9.0611965069355502</v>
      </c>
      <c r="K2445" s="125">
        <v>16.504999999999999</v>
      </c>
      <c r="L2445" s="122">
        <v>16.503</v>
      </c>
      <c r="M2445" s="123">
        <f t="shared" si="1133"/>
        <v>1.9999999999988916E-3</v>
      </c>
      <c r="N2445" s="124">
        <f t="shared" si="1134"/>
        <v>1.2119008665084479E-2</v>
      </c>
      <c r="O2445" s="125" t="s">
        <v>11840</v>
      </c>
      <c r="P2445" s="122" t="s">
        <v>11840</v>
      </c>
      <c r="Q2445" s="123" t="s">
        <v>11839</v>
      </c>
      <c r="R2445" s="124" t="s">
        <v>11840</v>
      </c>
      <c r="S2445" s="125">
        <v>626.173</v>
      </c>
      <c r="T2445" s="122">
        <v>572.779</v>
      </c>
      <c r="U2445" s="123">
        <f t="shared" si="1137"/>
        <v>53.394000000000005</v>
      </c>
      <c r="V2445" s="124">
        <f t="shared" si="1138"/>
        <v>9.3219199726246949</v>
      </c>
      <c r="W2445" s="121" t="s">
        <v>11427</v>
      </c>
      <c r="X2445" s="122">
        <v>469</v>
      </c>
      <c r="Y2445" s="122">
        <v>445</v>
      </c>
      <c r="Z2445" s="123">
        <f t="shared" si="1139"/>
        <v>24</v>
      </c>
      <c r="AA2445" s="124">
        <f t="shared" si="1140"/>
        <v>5.393258426966292</v>
      </c>
      <c r="AB2445" s="28" t="s">
        <v>6931</v>
      </c>
      <c r="AC2445" s="122">
        <v>119</v>
      </c>
      <c r="AD2445" s="122">
        <v>92</v>
      </c>
      <c r="AE2445" s="123">
        <f t="shared" si="1141"/>
        <v>27</v>
      </c>
      <c r="AF2445" s="29">
        <f t="shared" si="1128"/>
        <v>29.347826086956523</v>
      </c>
      <c r="AG2445" s="28" t="s">
        <v>11428</v>
      </c>
      <c r="AH2445" s="122">
        <v>38</v>
      </c>
      <c r="AI2445" s="122">
        <v>36</v>
      </c>
      <c r="AJ2445" s="123">
        <f t="shared" si="1142"/>
        <v>2</v>
      </c>
      <c r="AK2445" s="124">
        <f t="shared" ref="AK2445:AK2503" si="1143">AJ2445/AI2445*100</f>
        <v>5.5555555555555554</v>
      </c>
      <c r="AL2445" s="28" t="s">
        <v>6421</v>
      </c>
      <c r="AM2445" s="122" t="s">
        <v>6421</v>
      </c>
      <c r="AN2445" s="122" t="s">
        <v>6421</v>
      </c>
      <c r="AO2445" s="123" t="s">
        <v>6421</v>
      </c>
      <c r="AP2445" s="29" t="s">
        <v>6421</v>
      </c>
      <c r="AQ2445" s="28" t="s">
        <v>6421</v>
      </c>
      <c r="AR2445" s="122" t="s">
        <v>6421</v>
      </c>
      <c r="AS2445" s="122" t="s">
        <v>6421</v>
      </c>
      <c r="AT2445" s="123" t="s">
        <v>6421</v>
      </c>
      <c r="AU2445" s="124" t="s">
        <v>6421</v>
      </c>
      <c r="AV2445" s="96"/>
      <c r="AX2445" s="129"/>
      <c r="AY2445" s="139"/>
      <c r="AZ2445" s="139"/>
    </row>
    <row r="2446" spans="3:52" ht="50" customHeight="1">
      <c r="C2446" s="52" t="s">
        <v>6320</v>
      </c>
      <c r="D2446" s="130" t="s">
        <v>5587</v>
      </c>
      <c r="E2446" s="131" t="s">
        <v>6382</v>
      </c>
      <c r="F2446" s="132" t="s">
        <v>5588</v>
      </c>
      <c r="G2446" s="125">
        <v>426.77499999999998</v>
      </c>
      <c r="H2446" s="122">
        <v>460.01400000000001</v>
      </c>
      <c r="I2446" s="123">
        <f t="shared" si="1131"/>
        <v>-33.239000000000033</v>
      </c>
      <c r="J2446" s="124">
        <f t="shared" si="1132"/>
        <v>-7.2256496541409687</v>
      </c>
      <c r="K2446" s="125" t="s">
        <v>11839</v>
      </c>
      <c r="L2446" s="122" t="s">
        <v>11840</v>
      </c>
      <c r="M2446" s="123" t="s">
        <v>11839</v>
      </c>
      <c r="N2446" s="124" t="s">
        <v>11840</v>
      </c>
      <c r="O2446" s="125" t="s">
        <v>11840</v>
      </c>
      <c r="P2446" s="122" t="s">
        <v>11840</v>
      </c>
      <c r="Q2446" s="123" t="s">
        <v>11837</v>
      </c>
      <c r="R2446" s="124" t="s">
        <v>11908</v>
      </c>
      <c r="S2446" s="125">
        <v>426.77499999999998</v>
      </c>
      <c r="T2446" s="122">
        <v>460.01400000000001</v>
      </c>
      <c r="U2446" s="123">
        <f t="shared" si="1137"/>
        <v>-33.239000000000033</v>
      </c>
      <c r="V2446" s="124">
        <f t="shared" si="1138"/>
        <v>-7.2256496541409687</v>
      </c>
      <c r="W2446" s="121" t="s">
        <v>11429</v>
      </c>
      <c r="X2446" s="122">
        <v>349</v>
      </c>
      <c r="Y2446" s="122">
        <v>349</v>
      </c>
      <c r="Z2446" s="123">
        <f t="shared" si="1139"/>
        <v>0</v>
      </c>
      <c r="AA2446" s="124">
        <f t="shared" si="1140"/>
        <v>0</v>
      </c>
      <c r="AB2446" s="28" t="s">
        <v>11430</v>
      </c>
      <c r="AC2446" s="122">
        <v>44</v>
      </c>
      <c r="AD2446" s="122">
        <v>82</v>
      </c>
      <c r="AE2446" s="123">
        <f t="shared" si="1141"/>
        <v>-38</v>
      </c>
      <c r="AF2446" s="29">
        <f t="shared" si="1128"/>
        <v>-46.341463414634148</v>
      </c>
      <c r="AG2446" s="28" t="s">
        <v>11431</v>
      </c>
      <c r="AH2446" s="122">
        <v>34</v>
      </c>
      <c r="AI2446" s="122">
        <v>29</v>
      </c>
      <c r="AJ2446" s="123">
        <f t="shared" si="1142"/>
        <v>5</v>
      </c>
      <c r="AK2446" s="124" t="s">
        <v>11839</v>
      </c>
      <c r="AL2446" s="28" t="s">
        <v>11839</v>
      </c>
      <c r="AM2446" s="122" t="s">
        <v>11839</v>
      </c>
      <c r="AN2446" s="122" t="s">
        <v>11839</v>
      </c>
      <c r="AO2446" s="123" t="s">
        <v>11839</v>
      </c>
      <c r="AP2446" s="29" t="s">
        <v>11839</v>
      </c>
      <c r="AQ2446" s="28" t="s">
        <v>11839</v>
      </c>
      <c r="AR2446" s="122" t="s">
        <v>11839</v>
      </c>
      <c r="AS2446" s="122" t="s">
        <v>11839</v>
      </c>
      <c r="AT2446" s="123" t="s">
        <v>11839</v>
      </c>
      <c r="AU2446" s="124" t="s">
        <v>11839</v>
      </c>
      <c r="AV2446" s="95"/>
      <c r="AX2446" s="129"/>
      <c r="AY2446" s="139"/>
      <c r="AZ2446" s="139"/>
    </row>
    <row r="2447" spans="3:52" ht="50" customHeight="1">
      <c r="C2447" s="52" t="s">
        <v>6320</v>
      </c>
      <c r="D2447" s="130" t="s">
        <v>5589</v>
      </c>
      <c r="E2447" s="131" t="s">
        <v>6382</v>
      </c>
      <c r="F2447" s="132" t="s">
        <v>5590</v>
      </c>
      <c r="G2447" s="125">
        <v>379.32900000000001</v>
      </c>
      <c r="H2447" s="122">
        <v>378.73200000000003</v>
      </c>
      <c r="I2447" s="123">
        <f t="shared" si="1131"/>
        <v>0.59699999999997999</v>
      </c>
      <c r="J2447" s="124">
        <f t="shared" si="1132"/>
        <v>0.15763125376254974</v>
      </c>
      <c r="K2447" s="125" t="s">
        <v>11839</v>
      </c>
      <c r="L2447" s="122" t="s">
        <v>11840</v>
      </c>
      <c r="M2447" s="123" t="s">
        <v>11839</v>
      </c>
      <c r="N2447" s="124" t="s">
        <v>11840</v>
      </c>
      <c r="O2447" s="125" t="s">
        <v>11840</v>
      </c>
      <c r="P2447" s="122" t="s">
        <v>11840</v>
      </c>
      <c r="Q2447" s="123" t="s">
        <v>11837</v>
      </c>
      <c r="R2447" s="124" t="s">
        <v>11908</v>
      </c>
      <c r="S2447" s="125">
        <v>379.32900000000001</v>
      </c>
      <c r="T2447" s="122">
        <v>378.73200000000003</v>
      </c>
      <c r="U2447" s="123">
        <f t="shared" si="1137"/>
        <v>0.59699999999997999</v>
      </c>
      <c r="V2447" s="124">
        <f t="shared" si="1138"/>
        <v>0.15763125376254974</v>
      </c>
      <c r="W2447" s="121" t="s">
        <v>11426</v>
      </c>
      <c r="X2447" s="122">
        <v>285</v>
      </c>
      <c r="Y2447" s="122">
        <v>310</v>
      </c>
      <c r="Z2447" s="123">
        <f t="shared" si="1139"/>
        <v>-25</v>
      </c>
      <c r="AA2447" s="124">
        <f t="shared" si="1140"/>
        <v>-8.064516129032258</v>
      </c>
      <c r="AB2447" s="28" t="s">
        <v>11432</v>
      </c>
      <c r="AC2447" s="122">
        <v>30</v>
      </c>
      <c r="AD2447" s="122">
        <v>28</v>
      </c>
      <c r="AE2447" s="123">
        <f t="shared" si="1141"/>
        <v>2</v>
      </c>
      <c r="AF2447" s="29">
        <f t="shared" si="1128"/>
        <v>7.1428571428571423</v>
      </c>
      <c r="AG2447" s="28" t="s">
        <v>11433</v>
      </c>
      <c r="AH2447" s="122">
        <v>26</v>
      </c>
      <c r="AI2447" s="122">
        <v>6</v>
      </c>
      <c r="AJ2447" s="123">
        <f t="shared" si="1142"/>
        <v>20</v>
      </c>
      <c r="AK2447" s="124">
        <f t="shared" si="1143"/>
        <v>333.33333333333337</v>
      </c>
      <c r="AL2447" s="28" t="s">
        <v>11434</v>
      </c>
      <c r="AM2447" s="122">
        <v>22</v>
      </c>
      <c r="AN2447" s="122">
        <v>19</v>
      </c>
      <c r="AO2447" s="123">
        <f t="shared" ref="AO2447:AO2503" si="1144">AM2447-AN2447</f>
        <v>3</v>
      </c>
      <c r="AP2447" s="29">
        <f t="shared" ref="AP2447:AP2503" si="1145">AO2447/AN2447*100</f>
        <v>15.789473684210526</v>
      </c>
      <c r="AQ2447" s="28" t="s">
        <v>11435</v>
      </c>
      <c r="AR2447" s="122">
        <v>17</v>
      </c>
      <c r="AS2447" s="122">
        <v>16</v>
      </c>
      <c r="AT2447" s="123">
        <f t="shared" si="1129"/>
        <v>1</v>
      </c>
      <c r="AU2447" s="124">
        <f t="shared" si="1130"/>
        <v>6.25</v>
      </c>
      <c r="AV2447" s="95"/>
      <c r="AX2447" s="129"/>
      <c r="AY2447" s="139"/>
      <c r="AZ2447" s="139"/>
    </row>
    <row r="2448" spans="3:52" ht="50" customHeight="1">
      <c r="C2448" s="52" t="s">
        <v>6320</v>
      </c>
      <c r="D2448" s="130" t="s">
        <v>5593</v>
      </c>
      <c r="E2448" s="131" t="s">
        <v>6382</v>
      </c>
      <c r="F2448" s="132" t="s">
        <v>5594</v>
      </c>
      <c r="G2448" s="125">
        <v>1837.26</v>
      </c>
      <c r="H2448" s="122">
        <v>1846.51</v>
      </c>
      <c r="I2448" s="123">
        <f t="shared" si="1131"/>
        <v>-9.25</v>
      </c>
      <c r="J2448" s="124">
        <f t="shared" si="1132"/>
        <v>-0.50094502602206326</v>
      </c>
      <c r="K2448" s="125">
        <v>16.826000000000001</v>
      </c>
      <c r="L2448" s="122">
        <v>36.241999999999997</v>
      </c>
      <c r="M2448" s="123">
        <f t="shared" si="1133"/>
        <v>-19.415999999999997</v>
      </c>
      <c r="N2448" s="124">
        <f t="shared" si="1134"/>
        <v>-53.573202361900549</v>
      </c>
      <c r="O2448" s="125" t="s">
        <v>11840</v>
      </c>
      <c r="P2448" s="122" t="s">
        <v>11840</v>
      </c>
      <c r="Q2448" s="123" t="s">
        <v>11839</v>
      </c>
      <c r="R2448" s="124" t="s">
        <v>11840</v>
      </c>
      <c r="S2448" s="125">
        <v>1820.434</v>
      </c>
      <c r="T2448" s="122">
        <v>1810.268</v>
      </c>
      <c r="U2448" s="123">
        <f t="shared" si="1137"/>
        <v>10.16599999999994</v>
      </c>
      <c r="V2448" s="124">
        <f t="shared" si="1138"/>
        <v>0.56157430833445321</v>
      </c>
      <c r="W2448" s="121" t="s">
        <v>11436</v>
      </c>
      <c r="X2448" s="122">
        <v>1016</v>
      </c>
      <c r="Y2448" s="122">
        <v>1016</v>
      </c>
      <c r="Z2448" s="123">
        <f t="shared" si="1139"/>
        <v>0</v>
      </c>
      <c r="AA2448" s="124">
        <f t="shared" si="1140"/>
        <v>0</v>
      </c>
      <c r="AB2448" s="28" t="s">
        <v>11437</v>
      </c>
      <c r="AC2448" s="122">
        <v>503</v>
      </c>
      <c r="AD2448" s="122">
        <v>503</v>
      </c>
      <c r="AE2448" s="123">
        <f t="shared" si="1141"/>
        <v>0</v>
      </c>
      <c r="AF2448" s="29">
        <f t="shared" si="1128"/>
        <v>0</v>
      </c>
      <c r="AG2448" s="28" t="s">
        <v>11438</v>
      </c>
      <c r="AH2448" s="122">
        <v>150</v>
      </c>
      <c r="AI2448" s="122">
        <v>150</v>
      </c>
      <c r="AJ2448" s="123">
        <f t="shared" si="1142"/>
        <v>0</v>
      </c>
      <c r="AK2448" s="124">
        <f t="shared" si="1143"/>
        <v>0</v>
      </c>
      <c r="AL2448" s="28" t="s">
        <v>11439</v>
      </c>
      <c r="AM2448" s="122">
        <v>72</v>
      </c>
      <c r="AN2448" s="122">
        <v>62</v>
      </c>
      <c r="AO2448" s="123">
        <f t="shared" si="1144"/>
        <v>10</v>
      </c>
      <c r="AP2448" s="29">
        <f t="shared" si="1145"/>
        <v>16.129032258064516</v>
      </c>
      <c r="AQ2448" s="28" t="s">
        <v>11440</v>
      </c>
      <c r="AR2448" s="122">
        <v>35</v>
      </c>
      <c r="AS2448" s="122">
        <v>35</v>
      </c>
      <c r="AT2448" s="123">
        <f t="shared" si="1129"/>
        <v>0</v>
      </c>
      <c r="AU2448" s="124">
        <f t="shared" si="1130"/>
        <v>0</v>
      </c>
      <c r="AV2448" s="95"/>
      <c r="AX2448" s="129"/>
      <c r="AY2448" s="139"/>
      <c r="AZ2448" s="139"/>
    </row>
    <row r="2449" spans="3:52" ht="50" customHeight="1">
      <c r="C2449" s="52" t="s">
        <v>6320</v>
      </c>
      <c r="D2449" s="130" t="s">
        <v>5595</v>
      </c>
      <c r="E2449" s="131" t="s">
        <v>6382</v>
      </c>
      <c r="F2449" s="132" t="s">
        <v>5596</v>
      </c>
      <c r="G2449" s="125">
        <v>244.10400000000001</v>
      </c>
      <c r="H2449" s="122">
        <v>239.44499999999999</v>
      </c>
      <c r="I2449" s="123">
        <f t="shared" si="1131"/>
        <v>4.6590000000000202</v>
      </c>
      <c r="J2449" s="124">
        <f t="shared" si="1132"/>
        <v>1.9457495458247283</v>
      </c>
      <c r="K2449" s="125">
        <v>244.10400000000001</v>
      </c>
      <c r="L2449" s="122">
        <v>239.44499999999999</v>
      </c>
      <c r="M2449" s="123">
        <f t="shared" si="1133"/>
        <v>4.6590000000000202</v>
      </c>
      <c r="N2449" s="124">
        <f t="shared" si="1134"/>
        <v>1.9457495458247283</v>
      </c>
      <c r="O2449" s="125" t="s">
        <v>11840</v>
      </c>
      <c r="P2449" s="122" t="s">
        <v>11840</v>
      </c>
      <c r="Q2449" s="123" t="s">
        <v>11839</v>
      </c>
      <c r="R2449" s="124" t="s">
        <v>11840</v>
      </c>
      <c r="S2449" s="125" t="s">
        <v>6421</v>
      </c>
      <c r="T2449" s="122" t="s">
        <v>6421</v>
      </c>
      <c r="U2449" s="123" t="s">
        <v>6421</v>
      </c>
      <c r="V2449" s="124" t="s">
        <v>6421</v>
      </c>
      <c r="W2449" s="121" t="s">
        <v>6421</v>
      </c>
      <c r="X2449" s="122" t="s">
        <v>6421</v>
      </c>
      <c r="Y2449" s="122" t="s">
        <v>6421</v>
      </c>
      <c r="Z2449" s="123" t="s">
        <v>6421</v>
      </c>
      <c r="AA2449" s="124" t="s">
        <v>6421</v>
      </c>
      <c r="AB2449" s="28" t="s">
        <v>6421</v>
      </c>
      <c r="AC2449" s="122" t="s">
        <v>6421</v>
      </c>
      <c r="AD2449" s="122" t="s">
        <v>6421</v>
      </c>
      <c r="AE2449" s="123" t="s">
        <v>6421</v>
      </c>
      <c r="AF2449" s="29" t="s">
        <v>6421</v>
      </c>
      <c r="AG2449" s="28" t="s">
        <v>6421</v>
      </c>
      <c r="AH2449" s="122" t="s">
        <v>6421</v>
      </c>
      <c r="AI2449" s="122" t="s">
        <v>6421</v>
      </c>
      <c r="AJ2449" s="123" t="s">
        <v>6421</v>
      </c>
      <c r="AK2449" s="29" t="s">
        <v>6421</v>
      </c>
      <c r="AL2449" s="28" t="s">
        <v>6421</v>
      </c>
      <c r="AM2449" s="122" t="s">
        <v>6421</v>
      </c>
      <c r="AN2449" s="122" t="s">
        <v>6421</v>
      </c>
      <c r="AO2449" s="123" t="s">
        <v>6421</v>
      </c>
      <c r="AP2449" s="29" t="s">
        <v>6421</v>
      </c>
      <c r="AQ2449" s="28" t="s">
        <v>6421</v>
      </c>
      <c r="AR2449" s="122" t="s">
        <v>6421</v>
      </c>
      <c r="AS2449" s="122" t="s">
        <v>6421</v>
      </c>
      <c r="AT2449" s="123" t="s">
        <v>6421</v>
      </c>
      <c r="AU2449" s="29" t="s">
        <v>6421</v>
      </c>
      <c r="AV2449" s="95"/>
      <c r="AX2449" s="129"/>
      <c r="AY2449" s="139"/>
      <c r="AZ2449" s="139"/>
    </row>
    <row r="2450" spans="3:52" ht="50" customHeight="1">
      <c r="C2450" s="52" t="s">
        <v>6320</v>
      </c>
      <c r="D2450" s="130" t="s">
        <v>5597</v>
      </c>
      <c r="E2450" s="131" t="s">
        <v>6382</v>
      </c>
      <c r="F2450" s="132" t="s">
        <v>5598</v>
      </c>
      <c r="G2450" s="125">
        <v>4.9130000000000003</v>
      </c>
      <c r="H2450" s="122">
        <v>22.899000000000001</v>
      </c>
      <c r="I2450" s="123">
        <f t="shared" si="1131"/>
        <v>-17.986000000000001</v>
      </c>
      <c r="J2450" s="124">
        <f t="shared" si="1132"/>
        <v>-78.544914625092801</v>
      </c>
      <c r="K2450" s="125">
        <v>4.9130000000000003</v>
      </c>
      <c r="L2450" s="122">
        <v>22.899000000000001</v>
      </c>
      <c r="M2450" s="123">
        <f t="shared" si="1133"/>
        <v>-17.986000000000001</v>
      </c>
      <c r="N2450" s="124">
        <f t="shared" si="1134"/>
        <v>-78.544914625092801</v>
      </c>
      <c r="O2450" s="125" t="s">
        <v>11840</v>
      </c>
      <c r="P2450" s="122" t="s">
        <v>11840</v>
      </c>
      <c r="Q2450" s="123" t="s">
        <v>11839</v>
      </c>
      <c r="R2450" s="124" t="s">
        <v>11840</v>
      </c>
      <c r="S2450" s="125" t="s">
        <v>6421</v>
      </c>
      <c r="T2450" s="122" t="s">
        <v>6421</v>
      </c>
      <c r="U2450" s="123" t="s">
        <v>6421</v>
      </c>
      <c r="V2450" s="124" t="s">
        <v>6421</v>
      </c>
      <c r="W2450" s="121" t="s">
        <v>6421</v>
      </c>
      <c r="X2450" s="122" t="s">
        <v>6421</v>
      </c>
      <c r="Y2450" s="122" t="s">
        <v>6421</v>
      </c>
      <c r="Z2450" s="123" t="s">
        <v>6421</v>
      </c>
      <c r="AA2450" s="124" t="s">
        <v>6421</v>
      </c>
      <c r="AB2450" s="28" t="s">
        <v>6421</v>
      </c>
      <c r="AC2450" s="122" t="s">
        <v>6421</v>
      </c>
      <c r="AD2450" s="122" t="s">
        <v>6421</v>
      </c>
      <c r="AE2450" s="123" t="s">
        <v>6421</v>
      </c>
      <c r="AF2450" s="29" t="s">
        <v>6421</v>
      </c>
      <c r="AG2450" s="28" t="s">
        <v>6421</v>
      </c>
      <c r="AH2450" s="122" t="s">
        <v>6421</v>
      </c>
      <c r="AI2450" s="122" t="s">
        <v>6421</v>
      </c>
      <c r="AJ2450" s="123" t="s">
        <v>6421</v>
      </c>
      <c r="AK2450" s="29" t="s">
        <v>6421</v>
      </c>
      <c r="AL2450" s="28" t="s">
        <v>6421</v>
      </c>
      <c r="AM2450" s="122" t="s">
        <v>6421</v>
      </c>
      <c r="AN2450" s="122" t="s">
        <v>6421</v>
      </c>
      <c r="AO2450" s="123" t="s">
        <v>6421</v>
      </c>
      <c r="AP2450" s="29" t="s">
        <v>6421</v>
      </c>
      <c r="AQ2450" s="28" t="s">
        <v>6421</v>
      </c>
      <c r="AR2450" s="122" t="s">
        <v>6421</v>
      </c>
      <c r="AS2450" s="122" t="s">
        <v>6421</v>
      </c>
      <c r="AT2450" s="123" t="s">
        <v>6421</v>
      </c>
      <c r="AU2450" s="29" t="s">
        <v>6421</v>
      </c>
      <c r="AV2450" s="95"/>
      <c r="AX2450" s="129"/>
      <c r="AY2450" s="139"/>
      <c r="AZ2450" s="139"/>
    </row>
    <row r="2451" spans="3:52" ht="50" customHeight="1">
      <c r="C2451" s="52" t="s">
        <v>6320</v>
      </c>
      <c r="D2451" s="130" t="s">
        <v>5599</v>
      </c>
      <c r="E2451" s="131" t="s">
        <v>6382</v>
      </c>
      <c r="F2451" s="132" t="s">
        <v>5600</v>
      </c>
      <c r="G2451" s="125">
        <v>561.85299999999995</v>
      </c>
      <c r="H2451" s="122">
        <v>488.70600000000002</v>
      </c>
      <c r="I2451" s="123">
        <f t="shared" si="1131"/>
        <v>73.146999999999935</v>
      </c>
      <c r="J2451" s="124">
        <f t="shared" si="1132"/>
        <v>14.967485563917759</v>
      </c>
      <c r="K2451" s="125">
        <v>543.37800000000004</v>
      </c>
      <c r="L2451" s="122">
        <v>459.452</v>
      </c>
      <c r="M2451" s="123">
        <f t="shared" si="1133"/>
        <v>83.926000000000045</v>
      </c>
      <c r="N2451" s="124">
        <f t="shared" si="1134"/>
        <v>18.266543621531746</v>
      </c>
      <c r="O2451" s="125" t="s">
        <v>11840</v>
      </c>
      <c r="P2451" s="122" t="s">
        <v>11840</v>
      </c>
      <c r="Q2451" s="123" t="s">
        <v>11839</v>
      </c>
      <c r="R2451" s="124" t="s">
        <v>11840</v>
      </c>
      <c r="S2451" s="125">
        <v>18.475000000000001</v>
      </c>
      <c r="T2451" s="122">
        <v>29.254000000000001</v>
      </c>
      <c r="U2451" s="123">
        <f t="shared" si="1137"/>
        <v>-10.779</v>
      </c>
      <c r="V2451" s="124">
        <f t="shared" si="1138"/>
        <v>-36.846243248786486</v>
      </c>
      <c r="W2451" s="121" t="s">
        <v>11425</v>
      </c>
      <c r="X2451" s="122">
        <v>18</v>
      </c>
      <c r="Y2451" s="122">
        <v>18</v>
      </c>
      <c r="Z2451" s="123">
        <f t="shared" si="1139"/>
        <v>0</v>
      </c>
      <c r="AA2451" s="124">
        <f t="shared" si="1140"/>
        <v>0</v>
      </c>
      <c r="AB2451" s="28" t="s">
        <v>11426</v>
      </c>
      <c r="AC2451" s="122">
        <v>0</v>
      </c>
      <c r="AD2451" s="122">
        <v>11</v>
      </c>
      <c r="AE2451" s="123">
        <f t="shared" si="1141"/>
        <v>-11</v>
      </c>
      <c r="AF2451" s="29">
        <f t="shared" si="1128"/>
        <v>-100</v>
      </c>
      <c r="AG2451" s="122" t="s">
        <v>6421</v>
      </c>
      <c r="AH2451" s="122" t="s">
        <v>6421</v>
      </c>
      <c r="AI2451" s="122" t="s">
        <v>6421</v>
      </c>
      <c r="AJ2451" s="122" t="s">
        <v>6421</v>
      </c>
      <c r="AK2451" s="122" t="s">
        <v>6421</v>
      </c>
      <c r="AL2451" s="28" t="s">
        <v>6421</v>
      </c>
      <c r="AM2451" s="122" t="s">
        <v>6421</v>
      </c>
      <c r="AN2451" s="122" t="s">
        <v>6421</v>
      </c>
      <c r="AO2451" s="123" t="s">
        <v>6421</v>
      </c>
      <c r="AP2451" s="29" t="s">
        <v>6421</v>
      </c>
      <c r="AQ2451" s="28" t="s">
        <v>6421</v>
      </c>
      <c r="AR2451" s="122" t="s">
        <v>6421</v>
      </c>
      <c r="AS2451" s="122" t="s">
        <v>6421</v>
      </c>
      <c r="AT2451" s="123" t="s">
        <v>6421</v>
      </c>
      <c r="AU2451" s="124" t="s">
        <v>6421</v>
      </c>
      <c r="AV2451" s="95"/>
      <c r="AX2451" s="129"/>
      <c r="AY2451" s="139"/>
      <c r="AZ2451" s="139"/>
    </row>
    <row r="2452" spans="3:52" ht="50" customHeight="1">
      <c r="C2452" s="52" t="s">
        <v>6316</v>
      </c>
      <c r="D2452" s="130" t="s">
        <v>5603</v>
      </c>
      <c r="E2452" s="131" t="s">
        <v>6383</v>
      </c>
      <c r="F2452" s="132" t="s">
        <v>5604</v>
      </c>
      <c r="G2452" s="125">
        <v>27299.17</v>
      </c>
      <c r="H2452" s="122">
        <v>27031.887999999999</v>
      </c>
      <c r="I2452" s="123">
        <f t="shared" si="1131"/>
        <v>267.28199999999924</v>
      </c>
      <c r="J2452" s="124">
        <f t="shared" si="1132"/>
        <v>0.98876556458061393</v>
      </c>
      <c r="K2452" s="125">
        <v>6755.8909999999996</v>
      </c>
      <c r="L2452" s="122">
        <v>6754.2780000000002</v>
      </c>
      <c r="M2452" s="123">
        <f t="shared" si="1133"/>
        <v>1.6129999999993743</v>
      </c>
      <c r="N2452" s="124">
        <f t="shared" si="1134"/>
        <v>2.3881160947171173E-2</v>
      </c>
      <c r="O2452" s="125">
        <v>4705.0389999999998</v>
      </c>
      <c r="P2452" s="122">
        <v>4703.9459999999999</v>
      </c>
      <c r="Q2452" s="123">
        <f t="shared" si="1135"/>
        <v>1.0929999999998472</v>
      </c>
      <c r="R2452" s="124">
        <f t="shared" si="1136"/>
        <v>2.3235810955309591E-2</v>
      </c>
      <c r="S2452" s="125">
        <v>15838.24</v>
      </c>
      <c r="T2452" s="122">
        <v>15573.664000000001</v>
      </c>
      <c r="U2452" s="123">
        <f t="shared" si="1137"/>
        <v>264.57599999999911</v>
      </c>
      <c r="V2452" s="124">
        <f t="shared" si="1138"/>
        <v>1.6988680377334395</v>
      </c>
      <c r="W2452" s="121" t="s">
        <v>11452</v>
      </c>
      <c r="X2452" s="122">
        <v>8802</v>
      </c>
      <c r="Y2452" s="122">
        <v>8438</v>
      </c>
      <c r="Z2452" s="123">
        <f t="shared" si="1139"/>
        <v>364</v>
      </c>
      <c r="AA2452" s="124">
        <f t="shared" si="1140"/>
        <v>4.3138184403887179</v>
      </c>
      <c r="AB2452" s="28" t="s">
        <v>6930</v>
      </c>
      <c r="AC2452" s="122">
        <v>4000</v>
      </c>
      <c r="AD2452" s="122">
        <v>4000</v>
      </c>
      <c r="AE2452" s="123">
        <f t="shared" si="1141"/>
        <v>0</v>
      </c>
      <c r="AF2452" s="29">
        <f t="shared" ref="AF2452:AF2514" si="1146">AE2452/AD2452*100</f>
        <v>0</v>
      </c>
      <c r="AG2452" s="28" t="s">
        <v>8454</v>
      </c>
      <c r="AH2452" s="122">
        <v>1031</v>
      </c>
      <c r="AI2452" s="122">
        <v>1031</v>
      </c>
      <c r="AJ2452" s="123">
        <f t="shared" si="1142"/>
        <v>0</v>
      </c>
      <c r="AK2452" s="124">
        <f t="shared" si="1143"/>
        <v>0</v>
      </c>
      <c r="AL2452" s="28" t="s">
        <v>6991</v>
      </c>
      <c r="AM2452" s="122">
        <v>843</v>
      </c>
      <c r="AN2452" s="122">
        <v>843</v>
      </c>
      <c r="AO2452" s="123">
        <f t="shared" si="1144"/>
        <v>0</v>
      </c>
      <c r="AP2452" s="29">
        <f t="shared" si="1145"/>
        <v>0</v>
      </c>
      <c r="AQ2452" s="28" t="s">
        <v>11453</v>
      </c>
      <c r="AR2452" s="122">
        <v>503</v>
      </c>
      <c r="AS2452" s="122">
        <v>503</v>
      </c>
      <c r="AT2452" s="123">
        <f t="shared" ref="AT2452:AT2505" si="1147">AR2452-AS2452</f>
        <v>0</v>
      </c>
      <c r="AU2452" s="124">
        <f t="shared" ref="AU2452:AU2505" si="1148">AT2452/AS2452*100</f>
        <v>0</v>
      </c>
      <c r="AV2452" s="9" t="s">
        <v>12604</v>
      </c>
      <c r="AX2452" s="129"/>
      <c r="AY2452" s="139"/>
      <c r="AZ2452" s="139"/>
    </row>
    <row r="2453" spans="3:52" ht="50" customHeight="1">
      <c r="C2453" s="52" t="s">
        <v>6317</v>
      </c>
      <c r="D2453" s="106" t="s">
        <v>5605</v>
      </c>
      <c r="E2453" s="131" t="s">
        <v>6383</v>
      </c>
      <c r="F2453" s="108" t="s">
        <v>5606</v>
      </c>
      <c r="G2453" s="125">
        <v>11717.605</v>
      </c>
      <c r="H2453" s="122">
        <v>11610.286</v>
      </c>
      <c r="I2453" s="123">
        <f t="shared" si="1131"/>
        <v>107.31899999999951</v>
      </c>
      <c r="J2453" s="124">
        <f t="shared" si="1132"/>
        <v>0.92434415482960108</v>
      </c>
      <c r="K2453" s="125">
        <v>7217.6559999999999</v>
      </c>
      <c r="L2453" s="122">
        <v>7749.8050000000003</v>
      </c>
      <c r="M2453" s="123">
        <f t="shared" si="1133"/>
        <v>-532.14900000000034</v>
      </c>
      <c r="N2453" s="124">
        <f t="shared" si="1134"/>
        <v>-6.8666114824824671</v>
      </c>
      <c r="O2453" s="125">
        <v>967.16099999999994</v>
      </c>
      <c r="P2453" s="122">
        <v>966.298</v>
      </c>
      <c r="Q2453" s="123">
        <f t="shared" si="1135"/>
        <v>0.8629999999999427</v>
      </c>
      <c r="R2453" s="124">
        <f t="shared" si="1136"/>
        <v>8.9309923025810131E-2</v>
      </c>
      <c r="S2453" s="125">
        <v>3532.788</v>
      </c>
      <c r="T2453" s="122">
        <v>2894.183</v>
      </c>
      <c r="U2453" s="123">
        <f t="shared" si="1137"/>
        <v>638.60500000000002</v>
      </c>
      <c r="V2453" s="124">
        <f t="shared" si="1138"/>
        <v>22.065121659549515</v>
      </c>
      <c r="W2453" s="121" t="s">
        <v>11455</v>
      </c>
      <c r="X2453" s="122">
        <v>1814</v>
      </c>
      <c r="Y2453" s="122">
        <v>1727</v>
      </c>
      <c r="Z2453" s="123">
        <f t="shared" si="1139"/>
        <v>87</v>
      </c>
      <c r="AA2453" s="124">
        <f t="shared" si="1140"/>
        <v>5.0376375217139548</v>
      </c>
      <c r="AB2453" s="28" t="s">
        <v>11456</v>
      </c>
      <c r="AC2453" s="122">
        <v>1280</v>
      </c>
      <c r="AD2453" s="122">
        <v>649</v>
      </c>
      <c r="AE2453" s="123">
        <f t="shared" si="1141"/>
        <v>631</v>
      </c>
      <c r="AF2453" s="29">
        <f t="shared" si="1146"/>
        <v>97.226502311248069</v>
      </c>
      <c r="AG2453" s="28" t="s">
        <v>11457</v>
      </c>
      <c r="AH2453" s="122">
        <v>206</v>
      </c>
      <c r="AI2453" s="122">
        <v>226</v>
      </c>
      <c r="AJ2453" s="123">
        <f t="shared" si="1142"/>
        <v>-20</v>
      </c>
      <c r="AK2453" s="124">
        <f t="shared" si="1143"/>
        <v>-8.8495575221238933</v>
      </c>
      <c r="AL2453" s="28" t="s">
        <v>11458</v>
      </c>
      <c r="AM2453" s="122">
        <v>129</v>
      </c>
      <c r="AN2453" s="122">
        <v>107</v>
      </c>
      <c r="AO2453" s="123">
        <f t="shared" si="1144"/>
        <v>22</v>
      </c>
      <c r="AP2453" s="29">
        <f t="shared" si="1145"/>
        <v>20.5607476635514</v>
      </c>
      <c r="AQ2453" s="28" t="s">
        <v>8454</v>
      </c>
      <c r="AR2453" s="122">
        <v>53</v>
      </c>
      <c r="AS2453" s="122">
        <v>89</v>
      </c>
      <c r="AT2453" s="123">
        <f t="shared" si="1147"/>
        <v>-36</v>
      </c>
      <c r="AU2453" s="124">
        <f t="shared" si="1148"/>
        <v>-40.449438202247187</v>
      </c>
      <c r="AV2453" s="9" t="s">
        <v>11454</v>
      </c>
      <c r="AX2453" s="129"/>
      <c r="AY2453" s="139"/>
      <c r="AZ2453" s="139"/>
    </row>
    <row r="2454" spans="3:52" ht="50" customHeight="1">
      <c r="C2454" s="52" t="s">
        <v>6318</v>
      </c>
      <c r="D2454" s="130" t="s">
        <v>5607</v>
      </c>
      <c r="E2454" s="131" t="s">
        <v>6383</v>
      </c>
      <c r="F2454" s="132" t="s">
        <v>5608</v>
      </c>
      <c r="G2454" s="125">
        <v>10443.227000000001</v>
      </c>
      <c r="H2454" s="122">
        <v>10623.95</v>
      </c>
      <c r="I2454" s="123">
        <f t="shared" si="1131"/>
        <v>-180.72299999999996</v>
      </c>
      <c r="J2454" s="124">
        <f t="shared" si="1132"/>
        <v>-1.7010904607043513</v>
      </c>
      <c r="K2454" s="125">
        <v>3884.4459999999999</v>
      </c>
      <c r="L2454" s="122">
        <v>3645.6480000000001</v>
      </c>
      <c r="M2454" s="123">
        <f t="shared" si="1133"/>
        <v>238.79799999999977</v>
      </c>
      <c r="N2454" s="124">
        <f t="shared" si="1134"/>
        <v>6.5502209758045691</v>
      </c>
      <c r="O2454" s="125">
        <v>1122.7159999999999</v>
      </c>
      <c r="P2454" s="122">
        <v>1217.7950000000001</v>
      </c>
      <c r="Q2454" s="123">
        <f t="shared" si="1135"/>
        <v>-95.079000000000178</v>
      </c>
      <c r="R2454" s="124">
        <f t="shared" si="1136"/>
        <v>-7.8074717009020551</v>
      </c>
      <c r="S2454" s="125">
        <v>5436.0649999999996</v>
      </c>
      <c r="T2454" s="122">
        <v>5760.5069999999996</v>
      </c>
      <c r="U2454" s="123">
        <f t="shared" si="1137"/>
        <v>-324.44200000000001</v>
      </c>
      <c r="V2454" s="124">
        <f t="shared" si="1138"/>
        <v>-5.6321778621222061</v>
      </c>
      <c r="W2454" s="121" t="s">
        <v>6930</v>
      </c>
      <c r="X2454" s="122">
        <v>2551</v>
      </c>
      <c r="Y2454" s="122">
        <v>2851</v>
      </c>
      <c r="Z2454" s="123">
        <f t="shared" si="1139"/>
        <v>-300</v>
      </c>
      <c r="AA2454" s="124">
        <f t="shared" si="1140"/>
        <v>-10.52262364082778</v>
      </c>
      <c r="AB2454" s="28" t="s">
        <v>8454</v>
      </c>
      <c r="AC2454" s="122">
        <v>1155</v>
      </c>
      <c r="AD2454" s="122">
        <v>1150</v>
      </c>
      <c r="AE2454" s="123">
        <f t="shared" si="1141"/>
        <v>5</v>
      </c>
      <c r="AF2454" s="29">
        <f t="shared" si="1146"/>
        <v>0.43478260869565216</v>
      </c>
      <c r="AG2454" s="28" t="s">
        <v>11459</v>
      </c>
      <c r="AH2454" s="122">
        <v>948</v>
      </c>
      <c r="AI2454" s="122">
        <v>948</v>
      </c>
      <c r="AJ2454" s="123">
        <f t="shared" si="1142"/>
        <v>0</v>
      </c>
      <c r="AK2454" s="124">
        <f t="shared" si="1143"/>
        <v>0</v>
      </c>
      <c r="AL2454" s="28" t="s">
        <v>7491</v>
      </c>
      <c r="AM2454" s="122">
        <v>326</v>
      </c>
      <c r="AN2454" s="122">
        <v>325</v>
      </c>
      <c r="AO2454" s="123">
        <f t="shared" si="1144"/>
        <v>1</v>
      </c>
      <c r="AP2454" s="29">
        <f t="shared" si="1145"/>
        <v>0.30769230769230771</v>
      </c>
      <c r="AQ2454" s="28" t="s">
        <v>8470</v>
      </c>
      <c r="AR2454" s="122">
        <v>151</v>
      </c>
      <c r="AS2454" s="122">
        <v>146</v>
      </c>
      <c r="AT2454" s="123">
        <f t="shared" si="1147"/>
        <v>5</v>
      </c>
      <c r="AU2454" s="124">
        <f t="shared" si="1148"/>
        <v>3.4246575342465753</v>
      </c>
      <c r="AV2454" s="9" t="s">
        <v>12604</v>
      </c>
      <c r="AX2454" s="129"/>
      <c r="AY2454" s="139"/>
      <c r="AZ2454" s="139"/>
    </row>
    <row r="2455" spans="3:52" ht="50" customHeight="1">
      <c r="C2455" s="52" t="s">
        <v>6318</v>
      </c>
      <c r="D2455" s="130" t="s">
        <v>5609</v>
      </c>
      <c r="E2455" s="131" t="s">
        <v>6383</v>
      </c>
      <c r="F2455" s="132" t="s">
        <v>5610</v>
      </c>
      <c r="G2455" s="125">
        <v>15524.861000000001</v>
      </c>
      <c r="H2455" s="122">
        <v>17091.572</v>
      </c>
      <c r="I2455" s="123">
        <f t="shared" si="1131"/>
        <v>-1566.7109999999993</v>
      </c>
      <c r="J2455" s="124">
        <f t="shared" si="1132"/>
        <v>-9.1665705179137369</v>
      </c>
      <c r="K2455" s="125">
        <v>5159.38</v>
      </c>
      <c r="L2455" s="122">
        <v>6144.3980000000001</v>
      </c>
      <c r="M2455" s="123">
        <f t="shared" si="1133"/>
        <v>-985.01800000000003</v>
      </c>
      <c r="N2455" s="124">
        <f t="shared" si="1134"/>
        <v>-16.031155533870038</v>
      </c>
      <c r="O2455" s="125">
        <v>1961.3230000000001</v>
      </c>
      <c r="P2455" s="122">
        <v>2056.3090000000002</v>
      </c>
      <c r="Q2455" s="123">
        <f t="shared" si="1135"/>
        <v>-94.986000000000104</v>
      </c>
      <c r="R2455" s="124">
        <f t="shared" si="1136"/>
        <v>-4.6192473991019876</v>
      </c>
      <c r="S2455" s="125">
        <v>8404.1579999999994</v>
      </c>
      <c r="T2455" s="122">
        <v>8890.8649999999998</v>
      </c>
      <c r="U2455" s="123">
        <f t="shared" si="1137"/>
        <v>-486.70700000000033</v>
      </c>
      <c r="V2455" s="124">
        <f t="shared" si="1138"/>
        <v>-5.4742367587405765</v>
      </c>
      <c r="W2455" s="121" t="s">
        <v>6930</v>
      </c>
      <c r="X2455" s="122">
        <v>3015</v>
      </c>
      <c r="Y2455" s="122">
        <v>3214</v>
      </c>
      <c r="Z2455" s="123">
        <f t="shared" si="1139"/>
        <v>-199</v>
      </c>
      <c r="AA2455" s="124">
        <f t="shared" si="1140"/>
        <v>-6.1916614810205353</v>
      </c>
      <c r="AB2455" s="28" t="s">
        <v>7342</v>
      </c>
      <c r="AC2455" s="122">
        <v>1372</v>
      </c>
      <c r="AD2455" s="122">
        <v>1604</v>
      </c>
      <c r="AE2455" s="123">
        <f t="shared" si="1141"/>
        <v>-232</v>
      </c>
      <c r="AF2455" s="29">
        <f t="shared" si="1146"/>
        <v>-14.463840399002494</v>
      </c>
      <c r="AG2455" s="28" t="s">
        <v>6467</v>
      </c>
      <c r="AH2455" s="122">
        <v>849</v>
      </c>
      <c r="AI2455" s="122">
        <v>915</v>
      </c>
      <c r="AJ2455" s="123">
        <f t="shared" si="1142"/>
        <v>-66</v>
      </c>
      <c r="AK2455" s="124">
        <f t="shared" si="1143"/>
        <v>-7.2131147540983616</v>
      </c>
      <c r="AL2455" s="28" t="s">
        <v>11460</v>
      </c>
      <c r="AM2455" s="122">
        <v>833</v>
      </c>
      <c r="AN2455" s="122">
        <v>1002</v>
      </c>
      <c r="AO2455" s="123">
        <f t="shared" si="1144"/>
        <v>-169</v>
      </c>
      <c r="AP2455" s="29">
        <f t="shared" si="1145"/>
        <v>-16.866267465069861</v>
      </c>
      <c r="AQ2455" s="28" t="s">
        <v>7582</v>
      </c>
      <c r="AR2455" s="122">
        <v>601</v>
      </c>
      <c r="AS2455" s="122">
        <v>300</v>
      </c>
      <c r="AT2455" s="123">
        <f t="shared" si="1147"/>
        <v>301</v>
      </c>
      <c r="AU2455" s="124">
        <f t="shared" si="1148"/>
        <v>100.33333333333334</v>
      </c>
      <c r="AV2455" s="9" t="s">
        <v>11454</v>
      </c>
      <c r="AX2455" s="129"/>
      <c r="AY2455" s="139"/>
      <c r="AZ2455" s="139"/>
    </row>
    <row r="2456" spans="3:52" ht="50" customHeight="1">
      <c r="C2456" s="52" t="s">
        <v>6318</v>
      </c>
      <c r="D2456" s="130" t="s">
        <v>5611</v>
      </c>
      <c r="E2456" s="131" t="s">
        <v>6383</v>
      </c>
      <c r="F2456" s="132" t="s">
        <v>5612</v>
      </c>
      <c r="G2456" s="125">
        <v>22808.455999999998</v>
      </c>
      <c r="H2456" s="122">
        <v>24370.249</v>
      </c>
      <c r="I2456" s="123">
        <f t="shared" si="1131"/>
        <v>-1561.7930000000015</v>
      </c>
      <c r="J2456" s="124">
        <f t="shared" si="1132"/>
        <v>-6.4086050167152644</v>
      </c>
      <c r="K2456" s="125">
        <v>6304.15</v>
      </c>
      <c r="L2456" s="122">
        <v>6981.808</v>
      </c>
      <c r="M2456" s="123">
        <f t="shared" si="1133"/>
        <v>-677.65800000000036</v>
      </c>
      <c r="N2456" s="124">
        <f t="shared" si="1134"/>
        <v>-9.7060532171609459</v>
      </c>
      <c r="O2456" s="125">
        <v>5927.0519999999997</v>
      </c>
      <c r="P2456" s="122">
        <v>7115.1509999999998</v>
      </c>
      <c r="Q2456" s="123">
        <f t="shared" si="1135"/>
        <v>-1188.0990000000002</v>
      </c>
      <c r="R2456" s="124">
        <f t="shared" si="1136"/>
        <v>-16.698155808639903</v>
      </c>
      <c r="S2456" s="125">
        <v>10577.254000000001</v>
      </c>
      <c r="T2456" s="122">
        <v>10273.290000000001</v>
      </c>
      <c r="U2456" s="123">
        <f t="shared" si="1137"/>
        <v>303.96399999999994</v>
      </c>
      <c r="V2456" s="124">
        <f t="shared" si="1138"/>
        <v>2.9587795146442852</v>
      </c>
      <c r="W2456" s="121" t="s">
        <v>6930</v>
      </c>
      <c r="X2456" s="122">
        <v>4127</v>
      </c>
      <c r="Y2456" s="122">
        <v>4172</v>
      </c>
      <c r="Z2456" s="123">
        <f t="shared" si="1139"/>
        <v>-45</v>
      </c>
      <c r="AA2456" s="124">
        <f t="shared" si="1140"/>
        <v>-1.0786193672099713</v>
      </c>
      <c r="AB2456" s="28" t="s">
        <v>6993</v>
      </c>
      <c r="AC2456" s="122">
        <v>2221</v>
      </c>
      <c r="AD2456" s="122">
        <v>2218</v>
      </c>
      <c r="AE2456" s="123">
        <f t="shared" si="1141"/>
        <v>3</v>
      </c>
      <c r="AF2456" s="29">
        <f t="shared" si="1146"/>
        <v>0.1352569882777277</v>
      </c>
      <c r="AG2456" s="28" t="s">
        <v>6467</v>
      </c>
      <c r="AH2456" s="122">
        <v>1253</v>
      </c>
      <c r="AI2456" s="122">
        <v>1249</v>
      </c>
      <c r="AJ2456" s="123">
        <f t="shared" si="1142"/>
        <v>4</v>
      </c>
      <c r="AK2456" s="124">
        <f t="shared" si="1143"/>
        <v>0.32025620496397117</v>
      </c>
      <c r="AL2456" s="28" t="s">
        <v>11461</v>
      </c>
      <c r="AM2456" s="122">
        <v>876</v>
      </c>
      <c r="AN2456" s="122">
        <v>519</v>
      </c>
      <c r="AO2456" s="123">
        <f t="shared" si="1144"/>
        <v>357</v>
      </c>
      <c r="AP2456" s="29">
        <f t="shared" si="1145"/>
        <v>68.786127167630056</v>
      </c>
      <c r="AQ2456" s="28" t="s">
        <v>8446</v>
      </c>
      <c r="AR2456" s="122">
        <v>782</v>
      </c>
      <c r="AS2456" s="122">
        <v>781</v>
      </c>
      <c r="AT2456" s="123">
        <f t="shared" si="1147"/>
        <v>1</v>
      </c>
      <c r="AU2456" s="124">
        <f t="shared" si="1148"/>
        <v>0.12804097311139565</v>
      </c>
      <c r="AV2456" s="9" t="s">
        <v>11454</v>
      </c>
      <c r="AX2456" s="129"/>
      <c r="AY2456" s="139"/>
      <c r="AZ2456" s="139"/>
    </row>
    <row r="2457" spans="3:52" ht="50" customHeight="1">
      <c r="C2457" s="52" t="s">
        <v>6318</v>
      </c>
      <c r="D2457" s="130" t="s">
        <v>5613</v>
      </c>
      <c r="E2457" s="131" t="s">
        <v>6383</v>
      </c>
      <c r="F2457" s="132" t="s">
        <v>5614</v>
      </c>
      <c r="G2457" s="125">
        <v>8228.0040000000008</v>
      </c>
      <c r="H2457" s="122">
        <v>8097.7579999999998</v>
      </c>
      <c r="I2457" s="123">
        <f t="shared" si="1131"/>
        <v>130.246000000001</v>
      </c>
      <c r="J2457" s="124">
        <f t="shared" si="1132"/>
        <v>1.6084205035517365</v>
      </c>
      <c r="K2457" s="125">
        <v>3031.41</v>
      </c>
      <c r="L2457" s="122">
        <v>3033.5149999999999</v>
      </c>
      <c r="M2457" s="123">
        <f t="shared" si="1133"/>
        <v>-2.1050000000000182</v>
      </c>
      <c r="N2457" s="124">
        <f t="shared" si="1134"/>
        <v>-6.9391448534126862E-2</v>
      </c>
      <c r="O2457" s="125">
        <v>701.67499999999995</v>
      </c>
      <c r="P2457" s="122">
        <v>701.54899999999998</v>
      </c>
      <c r="Q2457" s="123">
        <f t="shared" si="1135"/>
        <v>0.12599999999997635</v>
      </c>
      <c r="R2457" s="124">
        <f t="shared" si="1136"/>
        <v>1.7960256518073058E-2</v>
      </c>
      <c r="S2457" s="125">
        <v>4494.9189999999999</v>
      </c>
      <c r="T2457" s="122">
        <v>4362.6940000000004</v>
      </c>
      <c r="U2457" s="123">
        <f t="shared" si="1137"/>
        <v>132.22499999999945</v>
      </c>
      <c r="V2457" s="124">
        <f t="shared" si="1138"/>
        <v>3.0308107788444354</v>
      </c>
      <c r="W2457" s="121" t="s">
        <v>6988</v>
      </c>
      <c r="X2457" s="122">
        <v>1106</v>
      </c>
      <c r="Y2457" s="122">
        <v>905</v>
      </c>
      <c r="Z2457" s="123">
        <f t="shared" si="1139"/>
        <v>201</v>
      </c>
      <c r="AA2457" s="124">
        <f t="shared" si="1140"/>
        <v>22.209944751381215</v>
      </c>
      <c r="AB2457" s="28" t="s">
        <v>7342</v>
      </c>
      <c r="AC2457" s="122">
        <v>992</v>
      </c>
      <c r="AD2457" s="122">
        <v>942</v>
      </c>
      <c r="AE2457" s="123">
        <f t="shared" si="1141"/>
        <v>50</v>
      </c>
      <c r="AF2457" s="29">
        <f t="shared" si="1146"/>
        <v>5.3078556263269645</v>
      </c>
      <c r="AG2457" s="28" t="s">
        <v>6931</v>
      </c>
      <c r="AH2457" s="122">
        <v>613</v>
      </c>
      <c r="AI2457" s="122">
        <v>613</v>
      </c>
      <c r="AJ2457" s="123">
        <f t="shared" si="1142"/>
        <v>0</v>
      </c>
      <c r="AK2457" s="124">
        <f t="shared" si="1143"/>
        <v>0</v>
      </c>
      <c r="AL2457" s="28" t="s">
        <v>11462</v>
      </c>
      <c r="AM2457" s="122">
        <v>474</v>
      </c>
      <c r="AN2457" s="122">
        <v>474</v>
      </c>
      <c r="AO2457" s="123">
        <f t="shared" si="1144"/>
        <v>0</v>
      </c>
      <c r="AP2457" s="29">
        <f t="shared" si="1145"/>
        <v>0</v>
      </c>
      <c r="AQ2457" s="28" t="s">
        <v>6467</v>
      </c>
      <c r="AR2457" s="122">
        <v>432</v>
      </c>
      <c r="AS2457" s="122">
        <v>450</v>
      </c>
      <c r="AT2457" s="123">
        <f t="shared" si="1147"/>
        <v>-18</v>
      </c>
      <c r="AU2457" s="124">
        <f t="shared" si="1148"/>
        <v>-4</v>
      </c>
      <c r="AV2457" s="9" t="s">
        <v>11454</v>
      </c>
      <c r="AX2457" s="129"/>
      <c r="AY2457" s="139"/>
      <c r="AZ2457" s="139"/>
    </row>
    <row r="2458" spans="3:52" ht="50" customHeight="1">
      <c r="C2458" s="52" t="s">
        <v>6318</v>
      </c>
      <c r="D2458" s="130" t="s">
        <v>5615</v>
      </c>
      <c r="E2458" s="131" t="s">
        <v>6383</v>
      </c>
      <c r="F2458" s="132" t="s">
        <v>5616</v>
      </c>
      <c r="G2458" s="125">
        <v>3295.143</v>
      </c>
      <c r="H2458" s="122">
        <v>3325.6889999999999</v>
      </c>
      <c r="I2458" s="123">
        <f t="shared" si="1131"/>
        <v>-30.545999999999822</v>
      </c>
      <c r="J2458" s="124">
        <f t="shared" si="1132"/>
        <v>-0.91848636478034551</v>
      </c>
      <c r="K2458" s="125">
        <v>1048.933</v>
      </c>
      <c r="L2458" s="122">
        <v>967.71100000000001</v>
      </c>
      <c r="M2458" s="123">
        <f t="shared" si="1133"/>
        <v>81.22199999999998</v>
      </c>
      <c r="N2458" s="124">
        <f t="shared" si="1134"/>
        <v>8.3932083028920808</v>
      </c>
      <c r="O2458" s="125">
        <v>387.12099999999998</v>
      </c>
      <c r="P2458" s="122">
        <v>386.673</v>
      </c>
      <c r="Q2458" s="123">
        <f t="shared" si="1135"/>
        <v>0.44799999999997908</v>
      </c>
      <c r="R2458" s="124">
        <f t="shared" si="1136"/>
        <v>0.11586017125581023</v>
      </c>
      <c r="S2458" s="125">
        <v>1859.0889999999999</v>
      </c>
      <c r="T2458" s="122">
        <v>1971.3050000000001</v>
      </c>
      <c r="U2458" s="123">
        <f t="shared" si="1137"/>
        <v>-112.21600000000012</v>
      </c>
      <c r="V2458" s="124">
        <f t="shared" si="1138"/>
        <v>-5.6924727528211063</v>
      </c>
      <c r="W2458" s="121" t="s">
        <v>6466</v>
      </c>
      <c r="X2458" s="122">
        <v>659</v>
      </c>
      <c r="Y2458" s="122">
        <v>658</v>
      </c>
      <c r="Z2458" s="123">
        <f t="shared" si="1139"/>
        <v>1</v>
      </c>
      <c r="AA2458" s="124">
        <f t="shared" si="1140"/>
        <v>0.1519756838905775</v>
      </c>
      <c r="AB2458" s="28" t="s">
        <v>11463</v>
      </c>
      <c r="AC2458" s="122">
        <v>604</v>
      </c>
      <c r="AD2458" s="122">
        <v>603</v>
      </c>
      <c r="AE2458" s="123">
        <f t="shared" si="1141"/>
        <v>1</v>
      </c>
      <c r="AF2458" s="29">
        <f t="shared" si="1146"/>
        <v>0.16583747927031509</v>
      </c>
      <c r="AG2458" s="28" t="s">
        <v>8469</v>
      </c>
      <c r="AH2458" s="122">
        <v>322</v>
      </c>
      <c r="AI2458" s="122">
        <v>322</v>
      </c>
      <c r="AJ2458" s="123">
        <f t="shared" si="1142"/>
        <v>0</v>
      </c>
      <c r="AK2458" s="124">
        <f t="shared" si="1143"/>
        <v>0</v>
      </c>
      <c r="AL2458" s="28" t="s">
        <v>11464</v>
      </c>
      <c r="AM2458" s="122">
        <v>100</v>
      </c>
      <c r="AN2458" s="122">
        <v>100</v>
      </c>
      <c r="AO2458" s="123">
        <f t="shared" si="1144"/>
        <v>0</v>
      </c>
      <c r="AP2458" s="29">
        <f t="shared" si="1145"/>
        <v>0</v>
      </c>
      <c r="AQ2458" s="28" t="s">
        <v>7492</v>
      </c>
      <c r="AR2458" s="122">
        <v>96</v>
      </c>
      <c r="AS2458" s="122">
        <v>209</v>
      </c>
      <c r="AT2458" s="123">
        <f t="shared" si="1147"/>
        <v>-113</v>
      </c>
      <c r="AU2458" s="124">
        <f t="shared" si="1148"/>
        <v>-54.066985645933016</v>
      </c>
      <c r="AV2458" s="9" t="s">
        <v>11454</v>
      </c>
      <c r="AX2458" s="129"/>
      <c r="AY2458" s="139"/>
      <c r="AZ2458" s="139"/>
    </row>
    <row r="2459" spans="3:52" ht="50" customHeight="1">
      <c r="C2459" s="52" t="s">
        <v>6318</v>
      </c>
      <c r="D2459" s="130" t="s">
        <v>5617</v>
      </c>
      <c r="E2459" s="131" t="s">
        <v>6383</v>
      </c>
      <c r="F2459" s="132" t="s">
        <v>5618</v>
      </c>
      <c r="G2459" s="125">
        <v>8354.8349999999991</v>
      </c>
      <c r="H2459" s="122">
        <v>9001.3860000000004</v>
      </c>
      <c r="I2459" s="123">
        <f t="shared" si="1131"/>
        <v>-646.5510000000013</v>
      </c>
      <c r="J2459" s="124">
        <f t="shared" si="1132"/>
        <v>-7.1827938497471528</v>
      </c>
      <c r="K2459" s="125">
        <v>3187.0859999999998</v>
      </c>
      <c r="L2459" s="122">
        <v>3382.6640000000002</v>
      </c>
      <c r="M2459" s="123">
        <f t="shared" si="1133"/>
        <v>-195.57800000000043</v>
      </c>
      <c r="N2459" s="124">
        <f t="shared" si="1134"/>
        <v>-5.7817743648201656</v>
      </c>
      <c r="O2459" s="125">
        <v>768.85900000000004</v>
      </c>
      <c r="P2459" s="122">
        <v>717.91899999999998</v>
      </c>
      <c r="Q2459" s="123">
        <f t="shared" si="1135"/>
        <v>50.940000000000055</v>
      </c>
      <c r="R2459" s="124">
        <f t="shared" si="1136"/>
        <v>7.095507989062841</v>
      </c>
      <c r="S2459" s="125">
        <v>4398.8900000000003</v>
      </c>
      <c r="T2459" s="122">
        <v>4900.8029999999999</v>
      </c>
      <c r="U2459" s="123">
        <f t="shared" si="1137"/>
        <v>-501.91299999999956</v>
      </c>
      <c r="V2459" s="124">
        <f t="shared" si="1138"/>
        <v>-10.241444106200547</v>
      </c>
      <c r="W2459" s="121" t="s">
        <v>6930</v>
      </c>
      <c r="X2459" s="122">
        <v>2183</v>
      </c>
      <c r="Y2459" s="122">
        <v>2183</v>
      </c>
      <c r="Z2459" s="123">
        <f t="shared" si="1139"/>
        <v>0</v>
      </c>
      <c r="AA2459" s="124">
        <f t="shared" si="1140"/>
        <v>0</v>
      </c>
      <c r="AB2459" s="28" t="s">
        <v>11465</v>
      </c>
      <c r="AC2459" s="122">
        <v>719</v>
      </c>
      <c r="AD2459" s="122">
        <v>718</v>
      </c>
      <c r="AE2459" s="123">
        <f t="shared" si="1141"/>
        <v>1</v>
      </c>
      <c r="AF2459" s="29">
        <f t="shared" si="1146"/>
        <v>0.1392757660167131</v>
      </c>
      <c r="AG2459" s="28" t="s">
        <v>7644</v>
      </c>
      <c r="AH2459" s="122">
        <v>492</v>
      </c>
      <c r="AI2459" s="122">
        <v>873</v>
      </c>
      <c r="AJ2459" s="123">
        <f t="shared" si="1142"/>
        <v>-381</v>
      </c>
      <c r="AK2459" s="124">
        <f t="shared" si="1143"/>
        <v>-43.642611683848799</v>
      </c>
      <c r="AL2459" s="28" t="s">
        <v>8454</v>
      </c>
      <c r="AM2459" s="122">
        <v>249</v>
      </c>
      <c r="AN2459" s="122">
        <v>265</v>
      </c>
      <c r="AO2459" s="123">
        <f t="shared" si="1144"/>
        <v>-16</v>
      </c>
      <c r="AP2459" s="29">
        <f t="shared" si="1145"/>
        <v>-6.0377358490566042</v>
      </c>
      <c r="AQ2459" s="28" t="s">
        <v>7491</v>
      </c>
      <c r="AR2459" s="122">
        <v>242</v>
      </c>
      <c r="AS2459" s="122">
        <v>306</v>
      </c>
      <c r="AT2459" s="123">
        <f t="shared" si="1147"/>
        <v>-64</v>
      </c>
      <c r="AU2459" s="124">
        <f t="shared" si="1148"/>
        <v>-20.915032679738562</v>
      </c>
      <c r="AV2459" s="9" t="s">
        <v>11454</v>
      </c>
      <c r="AX2459" s="129"/>
      <c r="AY2459" s="139"/>
      <c r="AZ2459" s="139"/>
    </row>
    <row r="2460" spans="3:52" ht="50" customHeight="1">
      <c r="C2460" s="52" t="s">
        <v>6318</v>
      </c>
      <c r="D2460" s="130" t="s">
        <v>5619</v>
      </c>
      <c r="E2460" s="131" t="s">
        <v>6383</v>
      </c>
      <c r="F2460" s="132" t="s">
        <v>5620</v>
      </c>
      <c r="G2460" s="125">
        <v>11291.73</v>
      </c>
      <c r="H2460" s="122">
        <v>12139.291999999999</v>
      </c>
      <c r="I2460" s="123">
        <f t="shared" si="1131"/>
        <v>-847.5619999999999</v>
      </c>
      <c r="J2460" s="124">
        <f t="shared" si="1132"/>
        <v>-6.9819722599967102</v>
      </c>
      <c r="K2460" s="125">
        <v>2857.348</v>
      </c>
      <c r="L2460" s="122">
        <v>2924.482</v>
      </c>
      <c r="M2460" s="123">
        <f t="shared" si="1133"/>
        <v>-67.134000000000015</v>
      </c>
      <c r="N2460" s="124">
        <f t="shared" si="1134"/>
        <v>-2.2955860217296604</v>
      </c>
      <c r="O2460" s="125">
        <v>2026.152</v>
      </c>
      <c r="P2460" s="122">
        <v>2875.4119999999998</v>
      </c>
      <c r="Q2460" s="123">
        <f t="shared" si="1135"/>
        <v>-849.25999999999976</v>
      </c>
      <c r="R2460" s="124">
        <f t="shared" si="1136"/>
        <v>-29.535245731742087</v>
      </c>
      <c r="S2460" s="125">
        <v>6408.23</v>
      </c>
      <c r="T2460" s="122">
        <v>6339.3980000000001</v>
      </c>
      <c r="U2460" s="123">
        <f t="shared" si="1137"/>
        <v>68.831999999999425</v>
      </c>
      <c r="V2460" s="124">
        <f t="shared" si="1138"/>
        <v>1.0857813312872835</v>
      </c>
      <c r="W2460" s="121" t="s">
        <v>6930</v>
      </c>
      <c r="X2460" s="122">
        <v>3311</v>
      </c>
      <c r="Y2460" s="122">
        <v>3169</v>
      </c>
      <c r="Z2460" s="123">
        <f t="shared" si="1139"/>
        <v>142</v>
      </c>
      <c r="AA2460" s="124">
        <f t="shared" si="1140"/>
        <v>4.4809088040391289</v>
      </c>
      <c r="AB2460" s="28" t="s">
        <v>7333</v>
      </c>
      <c r="AC2460" s="122">
        <v>1543</v>
      </c>
      <c r="AD2460" s="122">
        <v>1614</v>
      </c>
      <c r="AE2460" s="123">
        <f t="shared" si="1141"/>
        <v>-71</v>
      </c>
      <c r="AF2460" s="29">
        <f t="shared" si="1146"/>
        <v>-4.3990086741016103</v>
      </c>
      <c r="AG2460" s="28" t="s">
        <v>6467</v>
      </c>
      <c r="AH2460" s="122">
        <v>575</v>
      </c>
      <c r="AI2460" s="122">
        <v>575</v>
      </c>
      <c r="AJ2460" s="123">
        <f t="shared" si="1142"/>
        <v>0</v>
      </c>
      <c r="AK2460" s="124">
        <f t="shared" si="1143"/>
        <v>0</v>
      </c>
      <c r="AL2460" s="28" t="s">
        <v>7217</v>
      </c>
      <c r="AM2460" s="122">
        <v>366</v>
      </c>
      <c r="AN2460" s="122">
        <v>369</v>
      </c>
      <c r="AO2460" s="123">
        <f t="shared" si="1144"/>
        <v>-3</v>
      </c>
      <c r="AP2460" s="29">
        <f t="shared" si="1145"/>
        <v>-0.81300813008130091</v>
      </c>
      <c r="AQ2460" s="28" t="s">
        <v>7491</v>
      </c>
      <c r="AR2460" s="122">
        <v>329</v>
      </c>
      <c r="AS2460" s="122">
        <v>326</v>
      </c>
      <c r="AT2460" s="123">
        <f t="shared" si="1147"/>
        <v>3</v>
      </c>
      <c r="AU2460" s="124">
        <f t="shared" si="1148"/>
        <v>0.92024539877300615</v>
      </c>
      <c r="AV2460" s="9" t="s">
        <v>11454</v>
      </c>
      <c r="AX2460" s="129"/>
      <c r="AY2460" s="139"/>
      <c r="AZ2460" s="139"/>
    </row>
    <row r="2461" spans="3:52" ht="50" customHeight="1">
      <c r="C2461" s="52" t="s">
        <v>6318</v>
      </c>
      <c r="D2461" s="130" t="s">
        <v>5621</v>
      </c>
      <c r="E2461" s="131" t="s">
        <v>6383</v>
      </c>
      <c r="F2461" s="132" t="s">
        <v>5622</v>
      </c>
      <c r="G2461" s="125">
        <v>9006.4269999999997</v>
      </c>
      <c r="H2461" s="122">
        <v>9951.4169999999995</v>
      </c>
      <c r="I2461" s="123">
        <f t="shared" si="1131"/>
        <v>-944.98999999999978</v>
      </c>
      <c r="J2461" s="124">
        <f t="shared" si="1132"/>
        <v>-9.4960345848234464</v>
      </c>
      <c r="K2461" s="125">
        <v>3176.989</v>
      </c>
      <c r="L2461" s="122">
        <v>3835.6770000000001</v>
      </c>
      <c r="M2461" s="123">
        <f t="shared" si="1133"/>
        <v>-658.6880000000001</v>
      </c>
      <c r="N2461" s="124">
        <f t="shared" si="1134"/>
        <v>-17.172665998727215</v>
      </c>
      <c r="O2461" s="125">
        <v>1515.912</v>
      </c>
      <c r="P2461" s="122">
        <v>1512.0740000000001</v>
      </c>
      <c r="Q2461" s="123">
        <f t="shared" si="1135"/>
        <v>3.8379999999999654</v>
      </c>
      <c r="R2461" s="124">
        <f t="shared" si="1136"/>
        <v>0.25382355625451963</v>
      </c>
      <c r="S2461" s="125">
        <v>4313.5259999999998</v>
      </c>
      <c r="T2461" s="122">
        <v>4603.6660000000002</v>
      </c>
      <c r="U2461" s="123">
        <f t="shared" si="1137"/>
        <v>-290.14000000000033</v>
      </c>
      <c r="V2461" s="124">
        <f t="shared" si="1138"/>
        <v>-6.3023685905971529</v>
      </c>
      <c r="W2461" s="121" t="s">
        <v>6944</v>
      </c>
      <c r="X2461" s="122">
        <v>1456</v>
      </c>
      <c r="Y2461" s="122">
        <v>1510</v>
      </c>
      <c r="Z2461" s="123">
        <f t="shared" si="1139"/>
        <v>-54</v>
      </c>
      <c r="AA2461" s="124">
        <f t="shared" si="1140"/>
        <v>-3.576158940397351</v>
      </c>
      <c r="AB2461" s="28" t="s">
        <v>11466</v>
      </c>
      <c r="AC2461" s="122">
        <v>843</v>
      </c>
      <c r="AD2461" s="122">
        <v>957</v>
      </c>
      <c r="AE2461" s="123">
        <f t="shared" si="1141"/>
        <v>-114</v>
      </c>
      <c r="AF2461" s="29">
        <f t="shared" si="1146"/>
        <v>-11.912225705329153</v>
      </c>
      <c r="AG2461" s="28" t="s">
        <v>6467</v>
      </c>
      <c r="AH2461" s="122">
        <v>620</v>
      </c>
      <c r="AI2461" s="122">
        <v>616</v>
      </c>
      <c r="AJ2461" s="123">
        <f t="shared" si="1142"/>
        <v>4</v>
      </c>
      <c r="AK2461" s="124">
        <f t="shared" si="1143"/>
        <v>0.64935064935064934</v>
      </c>
      <c r="AL2461" s="28" t="s">
        <v>7342</v>
      </c>
      <c r="AM2461" s="122">
        <v>404</v>
      </c>
      <c r="AN2461" s="122">
        <v>557</v>
      </c>
      <c r="AO2461" s="123">
        <f t="shared" si="1144"/>
        <v>-153</v>
      </c>
      <c r="AP2461" s="29">
        <f t="shared" si="1145"/>
        <v>-27.468581687612208</v>
      </c>
      <c r="AQ2461" s="28" t="s">
        <v>7491</v>
      </c>
      <c r="AR2461" s="122">
        <v>321</v>
      </c>
      <c r="AS2461" s="122">
        <v>315</v>
      </c>
      <c r="AT2461" s="123">
        <f t="shared" si="1147"/>
        <v>6</v>
      </c>
      <c r="AU2461" s="124">
        <f t="shared" si="1148"/>
        <v>1.9047619047619049</v>
      </c>
      <c r="AV2461" s="9" t="s">
        <v>11454</v>
      </c>
      <c r="AX2461" s="129"/>
      <c r="AY2461" s="139"/>
      <c r="AZ2461" s="139"/>
    </row>
    <row r="2462" spans="3:52" ht="50" customHeight="1">
      <c r="C2462" s="52" t="s">
        <v>6318</v>
      </c>
      <c r="D2462" s="106" t="s">
        <v>5623</v>
      </c>
      <c r="E2462" s="131" t="s">
        <v>6383</v>
      </c>
      <c r="F2462" s="108" t="s">
        <v>5624</v>
      </c>
      <c r="G2462" s="125">
        <v>17188.263999999999</v>
      </c>
      <c r="H2462" s="122">
        <v>17752.163</v>
      </c>
      <c r="I2462" s="123">
        <f t="shared" si="1131"/>
        <v>-563.89900000000125</v>
      </c>
      <c r="J2462" s="124">
        <f t="shared" si="1132"/>
        <v>-3.1765086879835502</v>
      </c>
      <c r="K2462" s="125">
        <v>4347.2759999999998</v>
      </c>
      <c r="L2462" s="122">
        <v>4997.4449999999997</v>
      </c>
      <c r="M2462" s="123">
        <f t="shared" si="1133"/>
        <v>-650.16899999999987</v>
      </c>
      <c r="N2462" s="124">
        <f t="shared" si="1134"/>
        <v>-13.010028124371553</v>
      </c>
      <c r="O2462" s="125">
        <v>3374.2849999999999</v>
      </c>
      <c r="P2462" s="122">
        <v>3904.8130000000001</v>
      </c>
      <c r="Q2462" s="123">
        <f t="shared" si="1135"/>
        <v>-530.52800000000025</v>
      </c>
      <c r="R2462" s="124">
        <f t="shared" si="1136"/>
        <v>-13.586514898408714</v>
      </c>
      <c r="S2462" s="125">
        <v>9466.7029999999995</v>
      </c>
      <c r="T2462" s="122">
        <v>8849.9050000000007</v>
      </c>
      <c r="U2462" s="123">
        <f t="shared" si="1137"/>
        <v>616.79799999999886</v>
      </c>
      <c r="V2462" s="124">
        <f t="shared" si="1138"/>
        <v>6.9695437408650012</v>
      </c>
      <c r="W2462" s="121" t="s">
        <v>7333</v>
      </c>
      <c r="X2462" s="122">
        <v>2539</v>
      </c>
      <c r="Y2462" s="122">
        <v>2182</v>
      </c>
      <c r="Z2462" s="123">
        <f t="shared" si="1139"/>
        <v>357</v>
      </c>
      <c r="AA2462" s="124">
        <f t="shared" si="1140"/>
        <v>16.361136571952336</v>
      </c>
      <c r="AB2462" s="28" t="s">
        <v>6930</v>
      </c>
      <c r="AC2462" s="122">
        <v>1968</v>
      </c>
      <c r="AD2462" s="122">
        <v>1891</v>
      </c>
      <c r="AE2462" s="123">
        <f t="shared" si="1141"/>
        <v>77</v>
      </c>
      <c r="AF2462" s="29">
        <f t="shared" si="1146"/>
        <v>4.0719196192490745</v>
      </c>
      <c r="AG2462" s="28" t="s">
        <v>11467</v>
      </c>
      <c r="AH2462" s="122">
        <v>833</v>
      </c>
      <c r="AI2462" s="122">
        <v>827</v>
      </c>
      <c r="AJ2462" s="123">
        <f t="shared" si="1142"/>
        <v>6</v>
      </c>
      <c r="AK2462" s="124">
        <f t="shared" si="1143"/>
        <v>0.7255139056831923</v>
      </c>
      <c r="AL2462" s="28" t="s">
        <v>11468</v>
      </c>
      <c r="AM2462" s="122">
        <v>768</v>
      </c>
      <c r="AN2462" s="122">
        <v>760</v>
      </c>
      <c r="AO2462" s="123">
        <f t="shared" si="1144"/>
        <v>8</v>
      </c>
      <c r="AP2462" s="29">
        <f t="shared" si="1145"/>
        <v>1.0526315789473684</v>
      </c>
      <c r="AQ2462" s="28" t="s">
        <v>7491</v>
      </c>
      <c r="AR2462" s="122">
        <v>719</v>
      </c>
      <c r="AS2462" s="122">
        <v>813</v>
      </c>
      <c r="AT2462" s="123">
        <f t="shared" si="1147"/>
        <v>-94</v>
      </c>
      <c r="AU2462" s="124">
        <f t="shared" si="1148"/>
        <v>-11.562115621156211</v>
      </c>
      <c r="AV2462" s="9" t="s">
        <v>11454</v>
      </c>
      <c r="AX2462" s="129"/>
      <c r="AY2462" s="139"/>
      <c r="AZ2462" s="139"/>
    </row>
    <row r="2463" spans="3:52" ht="50" customHeight="1">
      <c r="C2463" s="52" t="s">
        <v>6318</v>
      </c>
      <c r="D2463" s="106" t="s">
        <v>5625</v>
      </c>
      <c r="E2463" s="131" t="s">
        <v>6383</v>
      </c>
      <c r="F2463" s="108" t="s">
        <v>5626</v>
      </c>
      <c r="G2463" s="125">
        <v>19497.696</v>
      </c>
      <c r="H2463" s="122">
        <v>19411.423999999999</v>
      </c>
      <c r="I2463" s="123">
        <f t="shared" si="1131"/>
        <v>86.272000000000844</v>
      </c>
      <c r="J2463" s="124">
        <f t="shared" si="1132"/>
        <v>0.44443931573490353</v>
      </c>
      <c r="K2463" s="125">
        <v>5991.4309999999996</v>
      </c>
      <c r="L2463" s="122">
        <v>6172.9120000000003</v>
      </c>
      <c r="M2463" s="123">
        <f t="shared" si="1133"/>
        <v>-181.48100000000068</v>
      </c>
      <c r="N2463" s="124">
        <f t="shared" si="1134"/>
        <v>-2.9399576731370973</v>
      </c>
      <c r="O2463" s="125">
        <v>1776.4469999999999</v>
      </c>
      <c r="P2463" s="122">
        <v>1806.6320000000001</v>
      </c>
      <c r="Q2463" s="123">
        <f t="shared" si="1135"/>
        <v>-30.185000000000173</v>
      </c>
      <c r="R2463" s="124">
        <f t="shared" si="1136"/>
        <v>-1.670788516975243</v>
      </c>
      <c r="S2463" s="125">
        <v>11729.817999999999</v>
      </c>
      <c r="T2463" s="122">
        <v>11431.88</v>
      </c>
      <c r="U2463" s="123">
        <f t="shared" si="1137"/>
        <v>297.9380000000001</v>
      </c>
      <c r="V2463" s="124">
        <f t="shared" si="1138"/>
        <v>2.6062030042302764</v>
      </c>
      <c r="W2463" s="121" t="s">
        <v>7333</v>
      </c>
      <c r="X2463" s="122">
        <v>6164</v>
      </c>
      <c r="Y2463" s="122">
        <v>5564</v>
      </c>
      <c r="Z2463" s="123">
        <f t="shared" si="1139"/>
        <v>600</v>
      </c>
      <c r="AA2463" s="124">
        <f t="shared" si="1140"/>
        <v>10.783608914450037</v>
      </c>
      <c r="AB2463" s="28" t="s">
        <v>6930</v>
      </c>
      <c r="AC2463" s="122">
        <v>3217</v>
      </c>
      <c r="AD2463" s="122">
        <v>3435</v>
      </c>
      <c r="AE2463" s="123">
        <f t="shared" si="1141"/>
        <v>-218</v>
      </c>
      <c r="AF2463" s="29">
        <f t="shared" si="1146"/>
        <v>-6.3464337700145563</v>
      </c>
      <c r="AG2463" s="28" t="s">
        <v>6467</v>
      </c>
      <c r="AH2463" s="122">
        <v>939</v>
      </c>
      <c r="AI2463" s="122">
        <v>985</v>
      </c>
      <c r="AJ2463" s="123">
        <f t="shared" si="1142"/>
        <v>-46</v>
      </c>
      <c r="AK2463" s="124">
        <f t="shared" si="1143"/>
        <v>-4.6700507614213196</v>
      </c>
      <c r="AL2463" s="28" t="s">
        <v>11469</v>
      </c>
      <c r="AM2463" s="122">
        <v>576</v>
      </c>
      <c r="AN2463" s="122">
        <v>628</v>
      </c>
      <c r="AO2463" s="123">
        <f t="shared" si="1144"/>
        <v>-52</v>
      </c>
      <c r="AP2463" s="29">
        <f t="shared" si="1145"/>
        <v>-8.2802547770700627</v>
      </c>
      <c r="AQ2463" s="28" t="s">
        <v>11470</v>
      </c>
      <c r="AR2463" s="122">
        <v>217</v>
      </c>
      <c r="AS2463" s="122">
        <v>250</v>
      </c>
      <c r="AT2463" s="123">
        <f t="shared" si="1147"/>
        <v>-33</v>
      </c>
      <c r="AU2463" s="124">
        <f t="shared" si="1148"/>
        <v>-13.200000000000001</v>
      </c>
      <c r="AV2463" s="9" t="s">
        <v>12604</v>
      </c>
      <c r="AX2463" s="129"/>
      <c r="AY2463" s="139"/>
      <c r="AZ2463" s="139"/>
    </row>
    <row r="2464" spans="3:52" ht="50" customHeight="1">
      <c r="C2464" s="52" t="s">
        <v>6318</v>
      </c>
      <c r="D2464" s="130" t="s">
        <v>5627</v>
      </c>
      <c r="E2464" s="131" t="s">
        <v>6383</v>
      </c>
      <c r="F2464" s="132" t="s">
        <v>5628</v>
      </c>
      <c r="G2464" s="125">
        <v>5622.5339999999997</v>
      </c>
      <c r="H2464" s="122">
        <v>5673.3140000000003</v>
      </c>
      <c r="I2464" s="123">
        <f t="shared" si="1131"/>
        <v>-50.780000000000655</v>
      </c>
      <c r="J2464" s="124">
        <f t="shared" si="1132"/>
        <v>-0.89506768001913262</v>
      </c>
      <c r="K2464" s="125">
        <v>2424.511</v>
      </c>
      <c r="L2464" s="122">
        <v>2505.6799999999998</v>
      </c>
      <c r="M2464" s="123">
        <f t="shared" si="1133"/>
        <v>-81.168999999999869</v>
      </c>
      <c r="N2464" s="124">
        <f t="shared" si="1134"/>
        <v>-3.2394000830113927</v>
      </c>
      <c r="O2464" s="125">
        <v>554.80600000000004</v>
      </c>
      <c r="P2464" s="122">
        <v>554.63800000000003</v>
      </c>
      <c r="Q2464" s="123">
        <f t="shared" si="1135"/>
        <v>0.16800000000000637</v>
      </c>
      <c r="R2464" s="124">
        <f t="shared" si="1136"/>
        <v>3.0290027008608559E-2</v>
      </c>
      <c r="S2464" s="125">
        <v>2643.2170000000001</v>
      </c>
      <c r="T2464" s="122">
        <v>2612.9960000000001</v>
      </c>
      <c r="U2464" s="123">
        <f t="shared" si="1137"/>
        <v>30.221000000000004</v>
      </c>
      <c r="V2464" s="124">
        <f t="shared" si="1138"/>
        <v>1.1565651076388943</v>
      </c>
      <c r="W2464" s="121" t="s">
        <v>6930</v>
      </c>
      <c r="X2464" s="122">
        <v>1951</v>
      </c>
      <c r="Y2464" s="122">
        <v>1950</v>
      </c>
      <c r="Z2464" s="123">
        <f t="shared" si="1139"/>
        <v>1</v>
      </c>
      <c r="AA2464" s="124">
        <f t="shared" si="1140"/>
        <v>5.128205128205128E-2</v>
      </c>
      <c r="AB2464" s="28" t="s">
        <v>6467</v>
      </c>
      <c r="AC2464" s="122">
        <v>508</v>
      </c>
      <c r="AD2464" s="122">
        <v>510</v>
      </c>
      <c r="AE2464" s="123">
        <f t="shared" si="1141"/>
        <v>-2</v>
      </c>
      <c r="AF2464" s="29">
        <f t="shared" si="1146"/>
        <v>-0.39215686274509803</v>
      </c>
      <c r="AG2464" s="28" t="s">
        <v>11471</v>
      </c>
      <c r="AH2464" s="122">
        <v>103</v>
      </c>
      <c r="AI2464" s="122">
        <v>51</v>
      </c>
      <c r="AJ2464" s="123">
        <f t="shared" si="1142"/>
        <v>52</v>
      </c>
      <c r="AK2464" s="124">
        <f t="shared" si="1143"/>
        <v>101.96078431372548</v>
      </c>
      <c r="AL2464" s="28" t="s">
        <v>11472</v>
      </c>
      <c r="AM2464" s="122">
        <v>64</v>
      </c>
      <c r="AN2464" s="122">
        <v>84</v>
      </c>
      <c r="AO2464" s="123">
        <f t="shared" si="1144"/>
        <v>-20</v>
      </c>
      <c r="AP2464" s="29">
        <f t="shared" si="1145"/>
        <v>-23.809523809523807</v>
      </c>
      <c r="AQ2464" s="28" t="s">
        <v>11473</v>
      </c>
      <c r="AR2464" s="122">
        <v>10</v>
      </c>
      <c r="AS2464" s="122">
        <v>10</v>
      </c>
      <c r="AT2464" s="123">
        <f t="shared" si="1147"/>
        <v>0</v>
      </c>
      <c r="AU2464" s="124">
        <f t="shared" si="1148"/>
        <v>0</v>
      </c>
      <c r="AV2464" s="9" t="s">
        <v>11454</v>
      </c>
      <c r="AX2464" s="129"/>
      <c r="AY2464" s="139"/>
      <c r="AZ2464" s="139"/>
    </row>
    <row r="2465" spans="3:52" ht="50" customHeight="1">
      <c r="C2465" s="52" t="s">
        <v>6318</v>
      </c>
      <c r="D2465" s="130" t="s">
        <v>5629</v>
      </c>
      <c r="E2465" s="131" t="s">
        <v>6383</v>
      </c>
      <c r="F2465" s="132" t="s">
        <v>5630</v>
      </c>
      <c r="G2465" s="125">
        <v>14314.543</v>
      </c>
      <c r="H2465" s="122">
        <v>15050.82</v>
      </c>
      <c r="I2465" s="123">
        <f t="shared" ref="I2465:I2528" si="1149">G2465-H2465</f>
        <v>-736.27700000000004</v>
      </c>
      <c r="J2465" s="124">
        <f t="shared" ref="J2465:J2528" si="1150">I2465/H2465*100</f>
        <v>-4.8919394425021361</v>
      </c>
      <c r="K2465" s="125">
        <v>3763.2710000000002</v>
      </c>
      <c r="L2465" s="122">
        <v>4194.87</v>
      </c>
      <c r="M2465" s="123">
        <f t="shared" ref="M2465:M2528" si="1151">K2465-L2465</f>
        <v>-431.59899999999971</v>
      </c>
      <c r="N2465" s="124">
        <f t="shared" ref="N2465:N2528" si="1152">M2465/L2465*100</f>
        <v>-10.288733619873792</v>
      </c>
      <c r="O2465" s="125">
        <v>2299.7570000000001</v>
      </c>
      <c r="P2465" s="122">
        <v>2749.5390000000002</v>
      </c>
      <c r="Q2465" s="123">
        <f t="shared" ref="Q2465:Q2528" si="1153">O2465-P2465</f>
        <v>-449.78200000000015</v>
      </c>
      <c r="R2465" s="124">
        <f t="shared" ref="R2465:R2528" si="1154">Q2465/P2465*100</f>
        <v>-16.358451362210179</v>
      </c>
      <c r="S2465" s="125">
        <v>8251.5149999999994</v>
      </c>
      <c r="T2465" s="122">
        <v>8106.4110000000001</v>
      </c>
      <c r="U2465" s="123">
        <f t="shared" ref="U2465:U2528" si="1155">S2465-T2465</f>
        <v>145.10399999999936</v>
      </c>
      <c r="V2465" s="124">
        <f t="shared" ref="V2465:V2528" si="1156">U2465/T2465*100</f>
        <v>1.7899906629456532</v>
      </c>
      <c r="W2465" s="121" t="s">
        <v>6930</v>
      </c>
      <c r="X2465" s="122">
        <v>2653</v>
      </c>
      <c r="Y2465" s="122">
        <v>2624</v>
      </c>
      <c r="Z2465" s="123">
        <f t="shared" ref="Z2465:Z2528" si="1157">X2465-Y2465</f>
        <v>29</v>
      </c>
      <c r="AA2465" s="124">
        <f t="shared" si="1140"/>
        <v>1.1051829268292683</v>
      </c>
      <c r="AB2465" s="28" t="s">
        <v>7330</v>
      </c>
      <c r="AC2465" s="122">
        <v>2641</v>
      </c>
      <c r="AD2465" s="122">
        <v>2585</v>
      </c>
      <c r="AE2465" s="123">
        <f t="shared" si="1141"/>
        <v>56</v>
      </c>
      <c r="AF2465" s="29">
        <f t="shared" si="1146"/>
        <v>2.1663442940038684</v>
      </c>
      <c r="AG2465" s="28" t="s">
        <v>7333</v>
      </c>
      <c r="AH2465" s="122">
        <v>1972</v>
      </c>
      <c r="AI2465" s="122">
        <v>1900</v>
      </c>
      <c r="AJ2465" s="123">
        <f t="shared" si="1142"/>
        <v>72</v>
      </c>
      <c r="AK2465" s="124">
        <f t="shared" si="1143"/>
        <v>3.7894736842105265</v>
      </c>
      <c r="AL2465" s="28" t="s">
        <v>6467</v>
      </c>
      <c r="AM2465" s="122">
        <v>783</v>
      </c>
      <c r="AN2465" s="122">
        <v>783</v>
      </c>
      <c r="AO2465" s="123">
        <f t="shared" si="1144"/>
        <v>0</v>
      </c>
      <c r="AP2465" s="29">
        <f t="shared" si="1145"/>
        <v>0</v>
      </c>
      <c r="AQ2465" s="28" t="s">
        <v>7591</v>
      </c>
      <c r="AR2465" s="122">
        <v>75</v>
      </c>
      <c r="AS2465" s="122">
        <v>74</v>
      </c>
      <c r="AT2465" s="123">
        <f t="shared" si="1147"/>
        <v>1</v>
      </c>
      <c r="AU2465" s="124">
        <f t="shared" si="1148"/>
        <v>1.3513513513513513</v>
      </c>
      <c r="AV2465" s="9" t="s">
        <v>11454</v>
      </c>
      <c r="AX2465" s="129"/>
      <c r="AY2465" s="139"/>
      <c r="AZ2465" s="139"/>
    </row>
    <row r="2466" spans="3:52" ht="50" customHeight="1">
      <c r="C2466" s="52" t="s">
        <v>6319</v>
      </c>
      <c r="D2466" s="130" t="s">
        <v>5631</v>
      </c>
      <c r="E2466" s="131" t="s">
        <v>6383</v>
      </c>
      <c r="F2466" s="132" t="s">
        <v>5632</v>
      </c>
      <c r="G2466" s="125">
        <v>3258.636</v>
      </c>
      <c r="H2466" s="122">
        <v>2998.6529999999998</v>
      </c>
      <c r="I2466" s="123">
        <f t="shared" si="1149"/>
        <v>259.98300000000017</v>
      </c>
      <c r="J2466" s="124">
        <f t="shared" si="1150"/>
        <v>8.6699928267792306</v>
      </c>
      <c r="K2466" s="125">
        <v>310.74700000000001</v>
      </c>
      <c r="L2466" s="122">
        <v>310.74700000000001</v>
      </c>
      <c r="M2466" s="123">
        <f t="shared" si="1151"/>
        <v>0</v>
      </c>
      <c r="N2466" s="124">
        <f t="shared" si="1152"/>
        <v>0</v>
      </c>
      <c r="O2466" s="125">
        <v>246.245</v>
      </c>
      <c r="P2466" s="122">
        <v>246.00299999999999</v>
      </c>
      <c r="Q2466" s="123">
        <f t="shared" si="1153"/>
        <v>0.24200000000001864</v>
      </c>
      <c r="R2466" s="124">
        <f t="shared" si="1154"/>
        <v>9.8372784071746544E-2</v>
      </c>
      <c r="S2466" s="125">
        <v>2701.6439999999998</v>
      </c>
      <c r="T2466" s="122">
        <v>2441.9029999999998</v>
      </c>
      <c r="U2466" s="123">
        <f t="shared" si="1155"/>
        <v>259.74099999999999</v>
      </c>
      <c r="V2466" s="124">
        <f t="shared" si="1156"/>
        <v>10.636827097554653</v>
      </c>
      <c r="W2466" s="121" t="s">
        <v>11474</v>
      </c>
      <c r="X2466" s="122">
        <v>1243</v>
      </c>
      <c r="Y2466" s="122">
        <v>1057</v>
      </c>
      <c r="Z2466" s="123">
        <f t="shared" si="1157"/>
        <v>186</v>
      </c>
      <c r="AA2466" s="124">
        <f t="shared" si="1140"/>
        <v>17.596972563859982</v>
      </c>
      <c r="AB2466" s="28" t="s">
        <v>11475</v>
      </c>
      <c r="AC2466" s="122">
        <v>484</v>
      </c>
      <c r="AD2466" s="122">
        <v>484</v>
      </c>
      <c r="AE2466" s="123">
        <f t="shared" si="1141"/>
        <v>0</v>
      </c>
      <c r="AF2466" s="29">
        <f t="shared" si="1146"/>
        <v>0</v>
      </c>
      <c r="AG2466" s="28" t="s">
        <v>11476</v>
      </c>
      <c r="AH2466" s="122">
        <v>298</v>
      </c>
      <c r="AI2466" s="122">
        <v>297</v>
      </c>
      <c r="AJ2466" s="123">
        <f t="shared" si="1142"/>
        <v>1</v>
      </c>
      <c r="AK2466" s="124">
        <f t="shared" si="1143"/>
        <v>0.33670033670033667</v>
      </c>
      <c r="AL2466" s="28" t="s">
        <v>11477</v>
      </c>
      <c r="AM2466" s="122">
        <v>191</v>
      </c>
      <c r="AN2466" s="122">
        <v>191</v>
      </c>
      <c r="AO2466" s="123">
        <f t="shared" si="1144"/>
        <v>0</v>
      </c>
      <c r="AP2466" s="29">
        <f t="shared" si="1145"/>
        <v>0</v>
      </c>
      <c r="AQ2466" s="28" t="s">
        <v>6919</v>
      </c>
      <c r="AR2466" s="122">
        <v>163</v>
      </c>
      <c r="AS2466" s="122">
        <v>163</v>
      </c>
      <c r="AT2466" s="123">
        <f t="shared" si="1147"/>
        <v>0</v>
      </c>
      <c r="AU2466" s="124">
        <f t="shared" si="1148"/>
        <v>0</v>
      </c>
      <c r="AV2466" s="9" t="s">
        <v>11454</v>
      </c>
      <c r="AX2466" s="129"/>
      <c r="AY2466" s="139"/>
      <c r="AZ2466" s="139"/>
    </row>
    <row r="2467" spans="3:52" ht="50" customHeight="1">
      <c r="C2467" s="52" t="s">
        <v>6319</v>
      </c>
      <c r="D2467" s="130" t="s">
        <v>5633</v>
      </c>
      <c r="E2467" s="131" t="s">
        <v>6383</v>
      </c>
      <c r="F2467" s="132" t="s">
        <v>5634</v>
      </c>
      <c r="G2467" s="125">
        <v>1838.3219999999999</v>
      </c>
      <c r="H2467" s="122">
        <v>1943.838</v>
      </c>
      <c r="I2467" s="123">
        <f t="shared" si="1149"/>
        <v>-105.51600000000008</v>
      </c>
      <c r="J2467" s="124">
        <f t="shared" si="1150"/>
        <v>-5.4282301302886395</v>
      </c>
      <c r="K2467" s="125">
        <v>803.18299999999999</v>
      </c>
      <c r="L2467" s="122">
        <v>888.38</v>
      </c>
      <c r="M2467" s="123">
        <f t="shared" si="1151"/>
        <v>-85.197000000000003</v>
      </c>
      <c r="N2467" s="124">
        <f t="shared" si="1152"/>
        <v>-9.59015286251379</v>
      </c>
      <c r="O2467" s="125">
        <v>535.58799999999997</v>
      </c>
      <c r="P2467" s="122">
        <v>558.37599999999998</v>
      </c>
      <c r="Q2467" s="123">
        <f t="shared" si="1153"/>
        <v>-22.788000000000011</v>
      </c>
      <c r="R2467" s="124">
        <f t="shared" si="1154"/>
        <v>-4.0811209650844615</v>
      </c>
      <c r="S2467" s="125">
        <v>499.55099999999999</v>
      </c>
      <c r="T2467" s="122">
        <v>497.08199999999999</v>
      </c>
      <c r="U2467" s="123">
        <f t="shared" si="1155"/>
        <v>2.4689999999999941</v>
      </c>
      <c r="V2467" s="124">
        <f t="shared" si="1156"/>
        <v>0.49669873381051699</v>
      </c>
      <c r="W2467" s="121" t="s">
        <v>11478</v>
      </c>
      <c r="X2467" s="122">
        <v>318</v>
      </c>
      <c r="Y2467" s="122">
        <v>318</v>
      </c>
      <c r="Z2467" s="123">
        <f t="shared" si="1157"/>
        <v>0</v>
      </c>
      <c r="AA2467" s="124">
        <f t="shared" si="1140"/>
        <v>0</v>
      </c>
      <c r="AB2467" s="28" t="s">
        <v>7338</v>
      </c>
      <c r="AC2467" s="122">
        <v>96</v>
      </c>
      <c r="AD2467" s="122">
        <v>108</v>
      </c>
      <c r="AE2467" s="123">
        <f t="shared" si="1141"/>
        <v>-12</v>
      </c>
      <c r="AF2467" s="29">
        <f t="shared" si="1146"/>
        <v>-11.111111111111111</v>
      </c>
      <c r="AG2467" s="28" t="s">
        <v>11479</v>
      </c>
      <c r="AH2467" s="122">
        <v>85</v>
      </c>
      <c r="AI2467" s="122">
        <v>71</v>
      </c>
      <c r="AJ2467" s="123">
        <f t="shared" si="1142"/>
        <v>14</v>
      </c>
      <c r="AK2467" s="124">
        <f t="shared" si="1143"/>
        <v>19.718309859154928</v>
      </c>
      <c r="AL2467" s="28" t="s">
        <v>10358</v>
      </c>
      <c r="AM2467" s="122">
        <v>1</v>
      </c>
      <c r="AN2467" s="122">
        <v>0</v>
      </c>
      <c r="AO2467" s="123">
        <f t="shared" si="1144"/>
        <v>1</v>
      </c>
      <c r="AP2467" s="29" t="e">
        <f t="shared" si="1145"/>
        <v>#DIV/0!</v>
      </c>
      <c r="AQ2467" s="28" t="s">
        <v>6421</v>
      </c>
      <c r="AR2467" s="122" t="s">
        <v>6421</v>
      </c>
      <c r="AS2467" s="122" t="s">
        <v>6421</v>
      </c>
      <c r="AT2467" s="123" t="s">
        <v>6421</v>
      </c>
      <c r="AU2467" s="124" t="s">
        <v>6421</v>
      </c>
      <c r="AV2467" s="9" t="s">
        <v>12604</v>
      </c>
      <c r="AX2467" s="129"/>
      <c r="AY2467" s="139"/>
      <c r="AZ2467" s="139"/>
    </row>
    <row r="2468" spans="3:52" ht="50" customHeight="1">
      <c r="C2468" s="52" t="s">
        <v>6319</v>
      </c>
      <c r="D2468" s="130" t="s">
        <v>5635</v>
      </c>
      <c r="E2468" s="131" t="s">
        <v>6383</v>
      </c>
      <c r="F2468" s="132" t="s">
        <v>5636</v>
      </c>
      <c r="G2468" s="125">
        <v>6782.2650000000003</v>
      </c>
      <c r="H2468" s="122">
        <v>6968.2740000000003</v>
      </c>
      <c r="I2468" s="123">
        <f t="shared" si="1149"/>
        <v>-186.00900000000001</v>
      </c>
      <c r="J2468" s="124">
        <f t="shared" si="1150"/>
        <v>-2.6693697750691205</v>
      </c>
      <c r="K2468" s="125">
        <v>1198.864</v>
      </c>
      <c r="L2468" s="122">
        <v>1322.4269999999999</v>
      </c>
      <c r="M2468" s="123">
        <f t="shared" si="1151"/>
        <v>-123.56299999999987</v>
      </c>
      <c r="N2468" s="124">
        <f t="shared" si="1152"/>
        <v>-9.3436537517760812</v>
      </c>
      <c r="O2468" s="125">
        <v>1475.838</v>
      </c>
      <c r="P2468" s="122">
        <v>1360.1369999999999</v>
      </c>
      <c r="Q2468" s="123">
        <f t="shared" si="1153"/>
        <v>115.70100000000002</v>
      </c>
      <c r="R2468" s="124">
        <f t="shared" si="1154"/>
        <v>8.5065695588017984</v>
      </c>
      <c r="S2468" s="125">
        <v>4107.5630000000001</v>
      </c>
      <c r="T2468" s="122">
        <v>4285.71</v>
      </c>
      <c r="U2468" s="123">
        <f t="shared" si="1155"/>
        <v>-178.14699999999993</v>
      </c>
      <c r="V2468" s="124">
        <f t="shared" si="1156"/>
        <v>-4.1567674901008216</v>
      </c>
      <c r="W2468" s="121" t="s">
        <v>11480</v>
      </c>
      <c r="X2468" s="122">
        <v>3164</v>
      </c>
      <c r="Y2468" s="122">
        <v>3386</v>
      </c>
      <c r="Z2468" s="123">
        <f t="shared" si="1157"/>
        <v>-222</v>
      </c>
      <c r="AA2468" s="124">
        <f t="shared" si="1140"/>
        <v>-6.5564087418783226</v>
      </c>
      <c r="AB2468" s="28" t="s">
        <v>7492</v>
      </c>
      <c r="AC2468" s="122">
        <v>553</v>
      </c>
      <c r="AD2468" s="122">
        <v>506</v>
      </c>
      <c r="AE2468" s="123">
        <f t="shared" si="1141"/>
        <v>47</v>
      </c>
      <c r="AF2468" s="29">
        <f t="shared" si="1146"/>
        <v>9.2885375494071152</v>
      </c>
      <c r="AG2468" s="28" t="s">
        <v>11481</v>
      </c>
      <c r="AH2468" s="122">
        <v>197</v>
      </c>
      <c r="AI2468" s="122">
        <v>197</v>
      </c>
      <c r="AJ2468" s="123">
        <f t="shared" si="1142"/>
        <v>0</v>
      </c>
      <c r="AK2468" s="124">
        <f t="shared" si="1143"/>
        <v>0</v>
      </c>
      <c r="AL2468" s="28" t="s">
        <v>11482</v>
      </c>
      <c r="AM2468" s="122">
        <v>57</v>
      </c>
      <c r="AN2468" s="122">
        <v>57</v>
      </c>
      <c r="AO2468" s="123">
        <f t="shared" si="1144"/>
        <v>0</v>
      </c>
      <c r="AP2468" s="29">
        <f t="shared" si="1145"/>
        <v>0</v>
      </c>
      <c r="AQ2468" s="28" t="s">
        <v>6930</v>
      </c>
      <c r="AR2468" s="122">
        <v>28</v>
      </c>
      <c r="AS2468" s="122">
        <v>28</v>
      </c>
      <c r="AT2468" s="123">
        <f t="shared" si="1147"/>
        <v>0</v>
      </c>
      <c r="AU2468" s="124">
        <f t="shared" si="1148"/>
        <v>0</v>
      </c>
      <c r="AV2468" s="9" t="s">
        <v>11454</v>
      </c>
      <c r="AX2468" s="129"/>
      <c r="AY2468" s="139"/>
      <c r="AZ2468" s="139"/>
    </row>
    <row r="2469" spans="3:52" ht="50" customHeight="1">
      <c r="C2469" s="52" t="s">
        <v>6319</v>
      </c>
      <c r="D2469" s="130" t="s">
        <v>5637</v>
      </c>
      <c r="E2469" s="131" t="s">
        <v>6383</v>
      </c>
      <c r="F2469" s="132" t="s">
        <v>5638</v>
      </c>
      <c r="G2469" s="125">
        <v>4120.7190000000001</v>
      </c>
      <c r="H2469" s="122">
        <v>4992.1679999999997</v>
      </c>
      <c r="I2469" s="123">
        <f t="shared" si="1149"/>
        <v>-871.44899999999961</v>
      </c>
      <c r="J2469" s="124">
        <f t="shared" si="1150"/>
        <v>-17.456323585263949</v>
      </c>
      <c r="K2469" s="125">
        <v>1058.643</v>
      </c>
      <c r="L2469" s="122">
        <v>1317.7950000000001</v>
      </c>
      <c r="M2469" s="123">
        <f t="shared" si="1151"/>
        <v>-259.15200000000004</v>
      </c>
      <c r="N2469" s="124">
        <f t="shared" si="1152"/>
        <v>-19.66557772642938</v>
      </c>
      <c r="O2469" s="125">
        <v>826.28800000000001</v>
      </c>
      <c r="P2469" s="122">
        <v>707.947</v>
      </c>
      <c r="Q2469" s="123">
        <f t="shared" si="1153"/>
        <v>118.34100000000001</v>
      </c>
      <c r="R2469" s="124">
        <f t="shared" si="1154"/>
        <v>16.716081853585084</v>
      </c>
      <c r="S2469" s="125">
        <v>2235.788</v>
      </c>
      <c r="T2469" s="122">
        <v>2966.4259999999999</v>
      </c>
      <c r="U2469" s="123">
        <f t="shared" si="1155"/>
        <v>-730.63799999999992</v>
      </c>
      <c r="V2469" s="124">
        <f t="shared" si="1156"/>
        <v>-24.630245285066941</v>
      </c>
      <c r="W2469" s="121" t="s">
        <v>6930</v>
      </c>
      <c r="X2469" s="122">
        <v>969</v>
      </c>
      <c r="Y2469" s="122">
        <v>1062</v>
      </c>
      <c r="Z2469" s="123">
        <f t="shared" si="1157"/>
        <v>-93</v>
      </c>
      <c r="AA2469" s="124">
        <f t="shared" si="1140"/>
        <v>-8.7570621468926557</v>
      </c>
      <c r="AB2469" s="28" t="s">
        <v>7330</v>
      </c>
      <c r="AC2469" s="122">
        <v>280</v>
      </c>
      <c r="AD2469" s="122">
        <v>54</v>
      </c>
      <c r="AE2469" s="123">
        <f t="shared" si="1141"/>
        <v>226</v>
      </c>
      <c r="AF2469" s="29">
        <f t="shared" si="1146"/>
        <v>418.51851851851853</v>
      </c>
      <c r="AG2469" s="28" t="s">
        <v>7437</v>
      </c>
      <c r="AH2469" s="122">
        <v>243</v>
      </c>
      <c r="AI2469" s="122">
        <v>244</v>
      </c>
      <c r="AJ2469" s="123">
        <f t="shared" si="1142"/>
        <v>-1</v>
      </c>
      <c r="AK2469" s="124">
        <f t="shared" si="1143"/>
        <v>-0.4098360655737705</v>
      </c>
      <c r="AL2469" s="28" t="s">
        <v>11483</v>
      </c>
      <c r="AM2469" s="122">
        <v>215</v>
      </c>
      <c r="AN2469" s="122">
        <v>215</v>
      </c>
      <c r="AO2469" s="123">
        <f t="shared" si="1144"/>
        <v>0</v>
      </c>
      <c r="AP2469" s="29">
        <f t="shared" si="1145"/>
        <v>0</v>
      </c>
      <c r="AQ2469" s="28" t="s">
        <v>7644</v>
      </c>
      <c r="AR2469" s="122">
        <v>100</v>
      </c>
      <c r="AS2469" s="122">
        <v>0</v>
      </c>
      <c r="AT2469" s="123">
        <f t="shared" si="1147"/>
        <v>100</v>
      </c>
      <c r="AU2469" s="124" t="e">
        <f t="shared" si="1148"/>
        <v>#DIV/0!</v>
      </c>
      <c r="AV2469" s="9" t="s">
        <v>11454</v>
      </c>
      <c r="AX2469" s="129"/>
      <c r="AY2469" s="139"/>
      <c r="AZ2469" s="139"/>
    </row>
    <row r="2470" spans="3:52" ht="50" customHeight="1">
      <c r="C2470" s="52" t="s">
        <v>6320</v>
      </c>
      <c r="D2470" s="130" t="s">
        <v>5639</v>
      </c>
      <c r="E2470" s="131" t="s">
        <v>6383</v>
      </c>
      <c r="F2470" s="132" t="s">
        <v>5640</v>
      </c>
      <c r="G2470" s="125">
        <v>3336.0030000000002</v>
      </c>
      <c r="H2470" s="122">
        <v>3359.1909999999998</v>
      </c>
      <c r="I2470" s="123">
        <f t="shared" si="1149"/>
        <v>-23.187999999999647</v>
      </c>
      <c r="J2470" s="124">
        <f t="shared" si="1150"/>
        <v>-0.69028525022839271</v>
      </c>
      <c r="K2470" s="125">
        <v>3336.0030000000002</v>
      </c>
      <c r="L2470" s="122">
        <v>3359.1909999999998</v>
      </c>
      <c r="M2470" s="123">
        <f t="shared" si="1151"/>
        <v>-23.187999999999647</v>
      </c>
      <c r="N2470" s="124">
        <f t="shared" si="1152"/>
        <v>-0.69028525022839271</v>
      </c>
      <c r="O2470" s="125" t="s">
        <v>11840</v>
      </c>
      <c r="P2470" s="122" t="s">
        <v>11840</v>
      </c>
      <c r="Q2470" s="123" t="s">
        <v>11839</v>
      </c>
      <c r="R2470" s="124" t="s">
        <v>11840</v>
      </c>
      <c r="S2470" s="125" t="s">
        <v>6421</v>
      </c>
      <c r="T2470" s="122" t="s">
        <v>6421</v>
      </c>
      <c r="U2470" s="123" t="s">
        <v>6421</v>
      </c>
      <c r="V2470" s="124" t="s">
        <v>6421</v>
      </c>
      <c r="W2470" s="121" t="s">
        <v>6421</v>
      </c>
      <c r="X2470" s="122" t="s">
        <v>6421</v>
      </c>
      <c r="Y2470" s="122" t="s">
        <v>6421</v>
      </c>
      <c r="Z2470" s="123" t="s">
        <v>6421</v>
      </c>
      <c r="AA2470" s="124" t="s">
        <v>6421</v>
      </c>
      <c r="AB2470" s="28" t="s">
        <v>6421</v>
      </c>
      <c r="AC2470" s="122" t="s">
        <v>6421</v>
      </c>
      <c r="AD2470" s="122" t="s">
        <v>6421</v>
      </c>
      <c r="AE2470" s="123" t="s">
        <v>6421</v>
      </c>
      <c r="AF2470" s="29" t="s">
        <v>6421</v>
      </c>
      <c r="AG2470" s="28" t="s">
        <v>6421</v>
      </c>
      <c r="AH2470" s="122" t="s">
        <v>6421</v>
      </c>
      <c r="AI2470" s="122" t="s">
        <v>6421</v>
      </c>
      <c r="AJ2470" s="123" t="s">
        <v>6421</v>
      </c>
      <c r="AK2470" s="29" t="s">
        <v>6421</v>
      </c>
      <c r="AL2470" s="28" t="s">
        <v>6421</v>
      </c>
      <c r="AM2470" s="122" t="s">
        <v>6421</v>
      </c>
      <c r="AN2470" s="122" t="s">
        <v>6421</v>
      </c>
      <c r="AO2470" s="123" t="s">
        <v>6421</v>
      </c>
      <c r="AP2470" s="29" t="s">
        <v>6421</v>
      </c>
      <c r="AQ2470" s="28" t="s">
        <v>6421</v>
      </c>
      <c r="AR2470" s="122" t="s">
        <v>6421</v>
      </c>
      <c r="AS2470" s="122" t="s">
        <v>6421</v>
      </c>
      <c r="AT2470" s="123" t="s">
        <v>6421</v>
      </c>
      <c r="AU2470" s="29" t="s">
        <v>6421</v>
      </c>
      <c r="AV2470" s="104"/>
      <c r="AX2470" s="129"/>
      <c r="AY2470" s="139"/>
      <c r="AZ2470" s="139"/>
    </row>
    <row r="2471" spans="3:52" ht="50" customHeight="1">
      <c r="C2471" s="52" t="s">
        <v>6320</v>
      </c>
      <c r="D2471" s="130" t="s">
        <v>5641</v>
      </c>
      <c r="E2471" s="131" t="s">
        <v>6383</v>
      </c>
      <c r="F2471" s="132" t="s">
        <v>5642</v>
      </c>
      <c r="G2471" s="125">
        <v>210.05500000000001</v>
      </c>
      <c r="H2471" s="122">
        <v>212.672</v>
      </c>
      <c r="I2471" s="123">
        <f t="shared" si="1149"/>
        <v>-2.6169999999999902</v>
      </c>
      <c r="J2471" s="124">
        <f t="shared" si="1150"/>
        <v>-1.2305334035510036</v>
      </c>
      <c r="K2471" s="125">
        <v>17.768000000000001</v>
      </c>
      <c r="L2471" s="122">
        <v>23.146999999999998</v>
      </c>
      <c r="M2471" s="123">
        <f t="shared" si="1151"/>
        <v>-5.3789999999999978</v>
      </c>
      <c r="N2471" s="124">
        <f t="shared" si="1152"/>
        <v>-23.238432626258255</v>
      </c>
      <c r="O2471" s="125" t="s">
        <v>11840</v>
      </c>
      <c r="P2471" s="122" t="s">
        <v>11840</v>
      </c>
      <c r="Q2471" s="123" t="s">
        <v>11839</v>
      </c>
      <c r="R2471" s="124" t="s">
        <v>11840</v>
      </c>
      <c r="S2471" s="125">
        <v>192.28700000000001</v>
      </c>
      <c r="T2471" s="122">
        <v>189.52500000000001</v>
      </c>
      <c r="U2471" s="123">
        <f t="shared" si="1155"/>
        <v>2.7620000000000005</v>
      </c>
      <c r="V2471" s="124">
        <f t="shared" si="1156"/>
        <v>1.4573275293496901</v>
      </c>
      <c r="W2471" s="121" t="s">
        <v>11484</v>
      </c>
      <c r="X2471" s="122">
        <v>192</v>
      </c>
      <c r="Y2471" s="122">
        <v>190</v>
      </c>
      <c r="Z2471" s="123">
        <f t="shared" si="1157"/>
        <v>2</v>
      </c>
      <c r="AA2471" s="124">
        <f t="shared" si="1140"/>
        <v>1.0526315789473684</v>
      </c>
      <c r="AB2471" s="28" t="s">
        <v>6421</v>
      </c>
      <c r="AC2471" s="122" t="s">
        <v>6421</v>
      </c>
      <c r="AD2471" s="122" t="s">
        <v>6421</v>
      </c>
      <c r="AE2471" s="123" t="s">
        <v>6421</v>
      </c>
      <c r="AF2471" s="29" t="s">
        <v>6421</v>
      </c>
      <c r="AG2471" s="28" t="s">
        <v>6421</v>
      </c>
      <c r="AH2471" s="122" t="s">
        <v>6421</v>
      </c>
      <c r="AI2471" s="122" t="s">
        <v>6421</v>
      </c>
      <c r="AJ2471" s="123" t="s">
        <v>6421</v>
      </c>
      <c r="AK2471" s="29" t="s">
        <v>6421</v>
      </c>
      <c r="AL2471" s="28" t="s">
        <v>6421</v>
      </c>
      <c r="AM2471" s="122" t="s">
        <v>6421</v>
      </c>
      <c r="AN2471" s="122" t="s">
        <v>6421</v>
      </c>
      <c r="AO2471" s="123" t="s">
        <v>6421</v>
      </c>
      <c r="AP2471" s="29" t="s">
        <v>6421</v>
      </c>
      <c r="AQ2471" s="28" t="s">
        <v>6421</v>
      </c>
      <c r="AR2471" s="122" t="s">
        <v>6421</v>
      </c>
      <c r="AS2471" s="122" t="s">
        <v>6421</v>
      </c>
      <c r="AT2471" s="123" t="s">
        <v>6421</v>
      </c>
      <c r="AU2471" s="29" t="s">
        <v>6421</v>
      </c>
      <c r="AV2471" s="104"/>
      <c r="AX2471" s="129"/>
      <c r="AY2471" s="139"/>
      <c r="AZ2471" s="139"/>
    </row>
    <row r="2472" spans="3:52" ht="50" customHeight="1">
      <c r="C2472" s="52" t="s">
        <v>6320</v>
      </c>
      <c r="D2472" s="130" t="s">
        <v>5645</v>
      </c>
      <c r="E2472" s="131" t="s">
        <v>6383</v>
      </c>
      <c r="F2472" s="132" t="s">
        <v>5646</v>
      </c>
      <c r="G2472" s="125">
        <v>32.283999999999999</v>
      </c>
      <c r="H2472" s="122">
        <v>28.280999999999999</v>
      </c>
      <c r="I2472" s="123">
        <f t="shared" si="1149"/>
        <v>4.0030000000000001</v>
      </c>
      <c r="J2472" s="124">
        <f t="shared" si="1150"/>
        <v>14.154379265231073</v>
      </c>
      <c r="K2472" s="125" t="s">
        <v>11839</v>
      </c>
      <c r="L2472" s="122" t="s">
        <v>11840</v>
      </c>
      <c r="M2472" s="123" t="s">
        <v>11839</v>
      </c>
      <c r="N2472" s="124" t="s">
        <v>11840</v>
      </c>
      <c r="O2472" s="125" t="s">
        <v>11840</v>
      </c>
      <c r="P2472" s="122" t="s">
        <v>11840</v>
      </c>
      <c r="Q2472" s="123" t="s">
        <v>11837</v>
      </c>
      <c r="R2472" s="124" t="s">
        <v>11908</v>
      </c>
      <c r="S2472" s="125">
        <v>32.283999999999999</v>
      </c>
      <c r="T2472" s="122">
        <v>28.280999999999999</v>
      </c>
      <c r="U2472" s="123">
        <f t="shared" si="1155"/>
        <v>4.0030000000000001</v>
      </c>
      <c r="V2472" s="124">
        <f t="shared" si="1156"/>
        <v>14.154379265231073</v>
      </c>
      <c r="W2472" s="121" t="s">
        <v>11485</v>
      </c>
      <c r="X2472" s="122">
        <v>32</v>
      </c>
      <c r="Y2472" s="122">
        <v>28</v>
      </c>
      <c r="Z2472" s="123">
        <f t="shared" si="1157"/>
        <v>4</v>
      </c>
      <c r="AA2472" s="124">
        <f t="shared" si="1140"/>
        <v>14.285714285714285</v>
      </c>
      <c r="AB2472" s="28" t="s">
        <v>11840</v>
      </c>
      <c r="AC2472" s="122" t="s">
        <v>11840</v>
      </c>
      <c r="AD2472" s="122" t="s">
        <v>11840</v>
      </c>
      <c r="AE2472" s="123" t="s">
        <v>11840</v>
      </c>
      <c r="AF2472" s="29" t="s">
        <v>11840</v>
      </c>
      <c r="AG2472" s="28" t="s">
        <v>11840</v>
      </c>
      <c r="AH2472" s="122" t="s">
        <v>11840</v>
      </c>
      <c r="AI2472" s="122" t="s">
        <v>11840</v>
      </c>
      <c r="AJ2472" s="123" t="s">
        <v>11840</v>
      </c>
      <c r="AK2472" s="124" t="s">
        <v>11840</v>
      </c>
      <c r="AL2472" s="28" t="s">
        <v>11840</v>
      </c>
      <c r="AM2472" s="122" t="s">
        <v>11840</v>
      </c>
      <c r="AN2472" s="122" t="s">
        <v>11840</v>
      </c>
      <c r="AO2472" s="123" t="s">
        <v>11840</v>
      </c>
      <c r="AP2472" s="29" t="s">
        <v>11840</v>
      </c>
      <c r="AQ2472" s="28" t="s">
        <v>11840</v>
      </c>
      <c r="AR2472" s="122" t="s">
        <v>11840</v>
      </c>
      <c r="AS2472" s="122" t="s">
        <v>11840</v>
      </c>
      <c r="AT2472" s="123" t="s">
        <v>11840</v>
      </c>
      <c r="AU2472" s="124" t="s">
        <v>11839</v>
      </c>
      <c r="AV2472" s="104"/>
      <c r="AX2472" s="129"/>
      <c r="AY2472" s="139"/>
      <c r="AZ2472" s="139"/>
    </row>
    <row r="2473" spans="3:52" ht="50" customHeight="1">
      <c r="C2473" s="52" t="s">
        <v>6320</v>
      </c>
      <c r="D2473" s="130" t="s">
        <v>5647</v>
      </c>
      <c r="E2473" s="131" t="s">
        <v>6383</v>
      </c>
      <c r="F2473" s="132" t="s">
        <v>5648</v>
      </c>
      <c r="G2473" s="125">
        <v>477.34100000000001</v>
      </c>
      <c r="H2473" s="122">
        <v>519.79999999999995</v>
      </c>
      <c r="I2473" s="123">
        <f t="shared" si="1149"/>
        <v>-42.458999999999946</v>
      </c>
      <c r="J2473" s="124">
        <f t="shared" si="1150"/>
        <v>-8.1683339746056092</v>
      </c>
      <c r="K2473" s="125">
        <v>436.71600000000001</v>
      </c>
      <c r="L2473" s="122">
        <v>488.91399999999999</v>
      </c>
      <c r="M2473" s="123">
        <f t="shared" si="1151"/>
        <v>-52.197999999999979</v>
      </c>
      <c r="N2473" s="124">
        <f t="shared" si="1152"/>
        <v>-10.676315261988814</v>
      </c>
      <c r="O2473" s="125" t="s">
        <v>11840</v>
      </c>
      <c r="P2473" s="122" t="s">
        <v>11840</v>
      </c>
      <c r="Q2473" s="123" t="s">
        <v>11839</v>
      </c>
      <c r="R2473" s="124" t="s">
        <v>11840</v>
      </c>
      <c r="S2473" s="125">
        <v>40.625</v>
      </c>
      <c r="T2473" s="122">
        <v>30.885999999999999</v>
      </c>
      <c r="U2473" s="123">
        <f t="shared" si="1155"/>
        <v>9.7390000000000008</v>
      </c>
      <c r="V2473" s="124">
        <f t="shared" si="1156"/>
        <v>31.532085734637054</v>
      </c>
      <c r="W2473" s="121" t="s">
        <v>11486</v>
      </c>
      <c r="X2473" s="122">
        <v>41</v>
      </c>
      <c r="Y2473" s="122">
        <v>31</v>
      </c>
      <c r="Z2473" s="123">
        <f t="shared" si="1157"/>
        <v>10</v>
      </c>
      <c r="AA2473" s="124">
        <f t="shared" si="1140"/>
        <v>32.258064516129032</v>
      </c>
      <c r="AB2473" s="28" t="s">
        <v>6421</v>
      </c>
      <c r="AC2473" s="122" t="s">
        <v>6421</v>
      </c>
      <c r="AD2473" s="122" t="s">
        <v>6421</v>
      </c>
      <c r="AE2473" s="123" t="s">
        <v>6421</v>
      </c>
      <c r="AF2473" s="29" t="s">
        <v>6421</v>
      </c>
      <c r="AG2473" s="28" t="s">
        <v>6421</v>
      </c>
      <c r="AH2473" s="122" t="s">
        <v>6421</v>
      </c>
      <c r="AI2473" s="122" t="s">
        <v>6421</v>
      </c>
      <c r="AJ2473" s="123" t="s">
        <v>6421</v>
      </c>
      <c r="AK2473" s="29" t="s">
        <v>6421</v>
      </c>
      <c r="AL2473" s="28" t="s">
        <v>6421</v>
      </c>
      <c r="AM2473" s="122" t="s">
        <v>6421</v>
      </c>
      <c r="AN2473" s="122" t="s">
        <v>6421</v>
      </c>
      <c r="AO2473" s="123" t="s">
        <v>6421</v>
      </c>
      <c r="AP2473" s="29" t="s">
        <v>6421</v>
      </c>
      <c r="AQ2473" s="28" t="s">
        <v>6421</v>
      </c>
      <c r="AR2473" s="122" t="s">
        <v>6421</v>
      </c>
      <c r="AS2473" s="122" t="s">
        <v>6421</v>
      </c>
      <c r="AT2473" s="123" t="s">
        <v>6421</v>
      </c>
      <c r="AU2473" s="29" t="s">
        <v>6421</v>
      </c>
      <c r="AV2473" s="104"/>
      <c r="AX2473" s="129"/>
      <c r="AY2473" s="139"/>
      <c r="AZ2473" s="139"/>
    </row>
    <row r="2474" spans="3:52" ht="50" customHeight="1">
      <c r="C2474" s="52" t="s">
        <v>6320</v>
      </c>
      <c r="D2474" s="130" t="s">
        <v>5649</v>
      </c>
      <c r="E2474" s="131" t="s">
        <v>6383</v>
      </c>
      <c r="F2474" s="132" t="s">
        <v>5650</v>
      </c>
      <c r="G2474" s="125">
        <v>81.938999999999993</v>
      </c>
      <c r="H2474" s="122">
        <v>97.692999999999998</v>
      </c>
      <c r="I2474" s="123">
        <f t="shared" si="1149"/>
        <v>-15.754000000000005</v>
      </c>
      <c r="J2474" s="124">
        <f t="shared" si="1150"/>
        <v>-16.126027453348762</v>
      </c>
      <c r="K2474" s="125" t="s">
        <v>11839</v>
      </c>
      <c r="L2474" s="122" t="s">
        <v>11840</v>
      </c>
      <c r="M2474" s="123" t="s">
        <v>11839</v>
      </c>
      <c r="N2474" s="124" t="s">
        <v>11840</v>
      </c>
      <c r="O2474" s="125" t="s">
        <v>11840</v>
      </c>
      <c r="P2474" s="122" t="s">
        <v>11840</v>
      </c>
      <c r="Q2474" s="123" t="s">
        <v>11837</v>
      </c>
      <c r="R2474" s="124" t="s">
        <v>11908</v>
      </c>
      <c r="S2474" s="125">
        <v>81.938999999999993</v>
      </c>
      <c r="T2474" s="122">
        <v>97.692999999999998</v>
      </c>
      <c r="U2474" s="123">
        <f t="shared" si="1155"/>
        <v>-15.754000000000005</v>
      </c>
      <c r="V2474" s="124">
        <f t="shared" si="1156"/>
        <v>-16.126027453348762</v>
      </c>
      <c r="W2474" s="121" t="s">
        <v>11487</v>
      </c>
      <c r="X2474" s="122">
        <v>82</v>
      </c>
      <c r="Y2474" s="122">
        <v>98</v>
      </c>
      <c r="Z2474" s="123">
        <f t="shared" si="1157"/>
        <v>-16</v>
      </c>
      <c r="AA2474" s="124">
        <f t="shared" si="1140"/>
        <v>-16.326530612244898</v>
      </c>
      <c r="AB2474" s="28" t="s">
        <v>11840</v>
      </c>
      <c r="AC2474" s="122" t="s">
        <v>11840</v>
      </c>
      <c r="AD2474" s="122" t="s">
        <v>11840</v>
      </c>
      <c r="AE2474" s="123" t="s">
        <v>11840</v>
      </c>
      <c r="AF2474" s="29" t="s">
        <v>11840</v>
      </c>
      <c r="AG2474" s="28" t="s">
        <v>11840</v>
      </c>
      <c r="AH2474" s="122" t="s">
        <v>11840</v>
      </c>
      <c r="AI2474" s="122" t="s">
        <v>11840</v>
      </c>
      <c r="AJ2474" s="123" t="s">
        <v>11840</v>
      </c>
      <c r="AK2474" s="124" t="s">
        <v>11840</v>
      </c>
      <c r="AL2474" s="28" t="s">
        <v>11840</v>
      </c>
      <c r="AM2474" s="122" t="s">
        <v>11840</v>
      </c>
      <c r="AN2474" s="122" t="s">
        <v>11840</v>
      </c>
      <c r="AO2474" s="123" t="s">
        <v>11840</v>
      </c>
      <c r="AP2474" s="29" t="s">
        <v>11840</v>
      </c>
      <c r="AQ2474" s="28" t="s">
        <v>11840</v>
      </c>
      <c r="AR2474" s="122" t="s">
        <v>11840</v>
      </c>
      <c r="AS2474" s="122" t="s">
        <v>11840</v>
      </c>
      <c r="AT2474" s="123" t="s">
        <v>11840</v>
      </c>
      <c r="AU2474" s="124" t="s">
        <v>11839</v>
      </c>
      <c r="AV2474" s="104"/>
      <c r="AX2474" s="129"/>
      <c r="AY2474" s="139"/>
      <c r="AZ2474" s="139"/>
    </row>
    <row r="2475" spans="3:52" ht="50" customHeight="1">
      <c r="C2475" s="52" t="s">
        <v>6320</v>
      </c>
      <c r="D2475" s="130" t="s">
        <v>5651</v>
      </c>
      <c r="E2475" s="131" t="s">
        <v>6383</v>
      </c>
      <c r="F2475" s="132" t="s">
        <v>5652</v>
      </c>
      <c r="G2475" s="125">
        <v>176.39599999999999</v>
      </c>
      <c r="H2475" s="122">
        <v>157.56299999999999</v>
      </c>
      <c r="I2475" s="123">
        <f t="shared" si="1149"/>
        <v>18.832999999999998</v>
      </c>
      <c r="J2475" s="124">
        <f t="shared" si="1150"/>
        <v>11.952679245762013</v>
      </c>
      <c r="K2475" s="125">
        <v>176.39599999999999</v>
      </c>
      <c r="L2475" s="122">
        <v>157.56299999999999</v>
      </c>
      <c r="M2475" s="123">
        <f t="shared" si="1151"/>
        <v>18.832999999999998</v>
      </c>
      <c r="N2475" s="124">
        <f t="shared" si="1152"/>
        <v>11.952679245762013</v>
      </c>
      <c r="O2475" s="125" t="s">
        <v>11840</v>
      </c>
      <c r="P2475" s="122" t="s">
        <v>11840</v>
      </c>
      <c r="Q2475" s="123" t="s">
        <v>11839</v>
      </c>
      <c r="R2475" s="124" t="s">
        <v>11840</v>
      </c>
      <c r="S2475" s="125" t="s">
        <v>6421</v>
      </c>
      <c r="T2475" s="122" t="s">
        <v>6421</v>
      </c>
      <c r="U2475" s="123" t="s">
        <v>6421</v>
      </c>
      <c r="V2475" s="124" t="s">
        <v>6421</v>
      </c>
      <c r="W2475" s="121" t="s">
        <v>6421</v>
      </c>
      <c r="X2475" s="122" t="s">
        <v>6421</v>
      </c>
      <c r="Y2475" s="122" t="s">
        <v>6421</v>
      </c>
      <c r="Z2475" s="123" t="s">
        <v>6421</v>
      </c>
      <c r="AA2475" s="124" t="s">
        <v>6421</v>
      </c>
      <c r="AB2475" s="28" t="s">
        <v>6421</v>
      </c>
      <c r="AC2475" s="122" t="s">
        <v>6421</v>
      </c>
      <c r="AD2475" s="122" t="s">
        <v>6421</v>
      </c>
      <c r="AE2475" s="123" t="s">
        <v>6421</v>
      </c>
      <c r="AF2475" s="29" t="s">
        <v>6421</v>
      </c>
      <c r="AG2475" s="28" t="s">
        <v>6421</v>
      </c>
      <c r="AH2475" s="122" t="s">
        <v>6421</v>
      </c>
      <c r="AI2475" s="122" t="s">
        <v>6421</v>
      </c>
      <c r="AJ2475" s="123" t="s">
        <v>6421</v>
      </c>
      <c r="AK2475" s="29" t="s">
        <v>6421</v>
      </c>
      <c r="AL2475" s="28" t="s">
        <v>6421</v>
      </c>
      <c r="AM2475" s="122" t="s">
        <v>6421</v>
      </c>
      <c r="AN2475" s="122" t="s">
        <v>6421</v>
      </c>
      <c r="AO2475" s="123" t="s">
        <v>6421</v>
      </c>
      <c r="AP2475" s="29" t="s">
        <v>6421</v>
      </c>
      <c r="AQ2475" s="28" t="s">
        <v>6421</v>
      </c>
      <c r="AR2475" s="122" t="s">
        <v>6421</v>
      </c>
      <c r="AS2475" s="122" t="s">
        <v>6421</v>
      </c>
      <c r="AT2475" s="123" t="s">
        <v>6421</v>
      </c>
      <c r="AU2475" s="29" t="s">
        <v>6421</v>
      </c>
      <c r="AV2475" s="104"/>
      <c r="AX2475" s="129"/>
      <c r="AY2475" s="139"/>
      <c r="AZ2475" s="139"/>
    </row>
    <row r="2476" spans="3:52" ht="50" customHeight="1">
      <c r="C2476" s="52" t="s">
        <v>6321</v>
      </c>
      <c r="D2476" s="130" t="s">
        <v>5655</v>
      </c>
      <c r="E2476" s="131" t="s">
        <v>6383</v>
      </c>
      <c r="F2476" s="132" t="s">
        <v>5656</v>
      </c>
      <c r="G2476" s="125">
        <v>74.424000000000007</v>
      </c>
      <c r="H2476" s="122">
        <v>46.481000000000002</v>
      </c>
      <c r="I2476" s="123">
        <f t="shared" si="1149"/>
        <v>27.943000000000005</v>
      </c>
      <c r="J2476" s="124">
        <f t="shared" si="1150"/>
        <v>60.117037068909887</v>
      </c>
      <c r="K2476" s="125">
        <v>74.424000000000007</v>
      </c>
      <c r="L2476" s="122">
        <v>46.481000000000002</v>
      </c>
      <c r="M2476" s="123">
        <f t="shared" si="1151"/>
        <v>27.943000000000005</v>
      </c>
      <c r="N2476" s="124">
        <f t="shared" si="1152"/>
        <v>60.117037068909887</v>
      </c>
      <c r="O2476" s="125" t="s">
        <v>11840</v>
      </c>
      <c r="P2476" s="122" t="s">
        <v>11840</v>
      </c>
      <c r="Q2476" s="123" t="s">
        <v>11839</v>
      </c>
      <c r="R2476" s="124" t="s">
        <v>11840</v>
      </c>
      <c r="S2476" s="125" t="s">
        <v>6421</v>
      </c>
      <c r="T2476" s="122" t="s">
        <v>6421</v>
      </c>
      <c r="U2476" s="123" t="s">
        <v>6421</v>
      </c>
      <c r="V2476" s="124" t="s">
        <v>6421</v>
      </c>
      <c r="W2476" s="121" t="s">
        <v>6421</v>
      </c>
      <c r="X2476" s="122" t="s">
        <v>6421</v>
      </c>
      <c r="Y2476" s="122" t="s">
        <v>6421</v>
      </c>
      <c r="Z2476" s="123" t="s">
        <v>6421</v>
      </c>
      <c r="AA2476" s="124" t="s">
        <v>6421</v>
      </c>
      <c r="AB2476" s="28" t="s">
        <v>6421</v>
      </c>
      <c r="AC2476" s="122" t="s">
        <v>6421</v>
      </c>
      <c r="AD2476" s="122" t="s">
        <v>6421</v>
      </c>
      <c r="AE2476" s="123" t="s">
        <v>6421</v>
      </c>
      <c r="AF2476" s="29" t="s">
        <v>6421</v>
      </c>
      <c r="AG2476" s="28" t="s">
        <v>6421</v>
      </c>
      <c r="AH2476" s="122" t="s">
        <v>6421</v>
      </c>
      <c r="AI2476" s="122" t="s">
        <v>6421</v>
      </c>
      <c r="AJ2476" s="123" t="s">
        <v>6421</v>
      </c>
      <c r="AK2476" s="29" t="s">
        <v>6421</v>
      </c>
      <c r="AL2476" s="28" t="s">
        <v>6421</v>
      </c>
      <c r="AM2476" s="122" t="s">
        <v>6421</v>
      </c>
      <c r="AN2476" s="122" t="s">
        <v>6421</v>
      </c>
      <c r="AO2476" s="123" t="s">
        <v>6421</v>
      </c>
      <c r="AP2476" s="29" t="s">
        <v>6421</v>
      </c>
      <c r="AQ2476" s="28" t="s">
        <v>6421</v>
      </c>
      <c r="AR2476" s="122" t="s">
        <v>6421</v>
      </c>
      <c r="AS2476" s="122" t="s">
        <v>6421</v>
      </c>
      <c r="AT2476" s="123" t="s">
        <v>6421</v>
      </c>
      <c r="AU2476" s="29" t="s">
        <v>6421</v>
      </c>
      <c r="AV2476" s="104"/>
      <c r="AX2476" s="129"/>
      <c r="AY2476" s="139"/>
      <c r="AZ2476" s="139"/>
    </row>
    <row r="2477" spans="3:52" ht="50" customHeight="1">
      <c r="C2477" s="52" t="s">
        <v>6320</v>
      </c>
      <c r="D2477" s="130" t="s">
        <v>5657</v>
      </c>
      <c r="E2477" s="131" t="s">
        <v>6383</v>
      </c>
      <c r="F2477" s="132" t="s">
        <v>5658</v>
      </c>
      <c r="G2477" s="125">
        <v>263.95100000000002</v>
      </c>
      <c r="H2477" s="122">
        <v>268.83800000000002</v>
      </c>
      <c r="I2477" s="123">
        <f t="shared" si="1149"/>
        <v>-4.8870000000000005</v>
      </c>
      <c r="J2477" s="124">
        <f t="shared" si="1150"/>
        <v>-1.8178233731838505</v>
      </c>
      <c r="K2477" s="125">
        <v>94.986999999999995</v>
      </c>
      <c r="L2477" s="122">
        <v>100.191</v>
      </c>
      <c r="M2477" s="123">
        <f t="shared" si="1151"/>
        <v>-5.2040000000000077</v>
      </c>
      <c r="N2477" s="124">
        <f t="shared" si="1152"/>
        <v>-5.1940793085207337</v>
      </c>
      <c r="O2477" s="125" t="s">
        <v>11840</v>
      </c>
      <c r="P2477" s="122" t="s">
        <v>11840</v>
      </c>
      <c r="Q2477" s="123" t="s">
        <v>11839</v>
      </c>
      <c r="R2477" s="124" t="s">
        <v>11840</v>
      </c>
      <c r="S2477" s="125">
        <v>168.964</v>
      </c>
      <c r="T2477" s="122">
        <v>168.64699999999999</v>
      </c>
      <c r="U2477" s="123">
        <f t="shared" si="1155"/>
        <v>0.31700000000000728</v>
      </c>
      <c r="V2477" s="124">
        <f t="shared" si="1156"/>
        <v>0.18796658108356942</v>
      </c>
      <c r="W2477" s="121" t="s">
        <v>11488</v>
      </c>
      <c r="X2477" s="122">
        <v>159</v>
      </c>
      <c r="Y2477" s="122">
        <v>159</v>
      </c>
      <c r="Z2477" s="123">
        <f t="shared" si="1157"/>
        <v>0</v>
      </c>
      <c r="AA2477" s="124">
        <f t="shared" si="1140"/>
        <v>0</v>
      </c>
      <c r="AB2477" s="28" t="s">
        <v>7491</v>
      </c>
      <c r="AC2477" s="122">
        <v>10</v>
      </c>
      <c r="AD2477" s="122">
        <v>10</v>
      </c>
      <c r="AE2477" s="123">
        <f t="shared" si="1141"/>
        <v>0</v>
      </c>
      <c r="AF2477" s="29">
        <f t="shared" si="1146"/>
        <v>0</v>
      </c>
      <c r="AG2477" s="122" t="s">
        <v>6421</v>
      </c>
      <c r="AH2477" s="122" t="s">
        <v>6421</v>
      </c>
      <c r="AI2477" s="122" t="s">
        <v>6421</v>
      </c>
      <c r="AJ2477" s="122" t="s">
        <v>6421</v>
      </c>
      <c r="AK2477" s="122" t="s">
        <v>6421</v>
      </c>
      <c r="AL2477" s="28" t="s">
        <v>6421</v>
      </c>
      <c r="AM2477" s="122" t="s">
        <v>6421</v>
      </c>
      <c r="AN2477" s="122" t="s">
        <v>6421</v>
      </c>
      <c r="AO2477" s="123" t="s">
        <v>6421</v>
      </c>
      <c r="AP2477" s="29" t="s">
        <v>6421</v>
      </c>
      <c r="AQ2477" s="28" t="s">
        <v>6421</v>
      </c>
      <c r="AR2477" s="122" t="s">
        <v>6421</v>
      </c>
      <c r="AS2477" s="122" t="s">
        <v>6421</v>
      </c>
      <c r="AT2477" s="123" t="s">
        <v>6421</v>
      </c>
      <c r="AU2477" s="124" t="s">
        <v>6421</v>
      </c>
      <c r="AV2477" s="105"/>
      <c r="AX2477" s="129"/>
      <c r="AY2477" s="139"/>
      <c r="AZ2477" s="139"/>
    </row>
    <row r="2478" spans="3:52" ht="50" customHeight="1">
      <c r="C2478" s="52" t="s">
        <v>6320</v>
      </c>
      <c r="D2478" s="106" t="s">
        <v>5659</v>
      </c>
      <c r="E2478" s="131" t="s">
        <v>6383</v>
      </c>
      <c r="F2478" s="108" t="s">
        <v>5660</v>
      </c>
      <c r="G2478" s="125">
        <v>88.025000000000006</v>
      </c>
      <c r="H2478" s="122">
        <v>119.154</v>
      </c>
      <c r="I2478" s="123">
        <f t="shared" si="1149"/>
        <v>-31.128999999999991</v>
      </c>
      <c r="J2478" s="124">
        <f t="shared" si="1150"/>
        <v>-26.125014686875801</v>
      </c>
      <c r="K2478" s="125" t="s">
        <v>11839</v>
      </c>
      <c r="L2478" s="122" t="s">
        <v>11840</v>
      </c>
      <c r="M2478" s="123" t="s">
        <v>11839</v>
      </c>
      <c r="N2478" s="124" t="s">
        <v>11840</v>
      </c>
      <c r="O2478" s="125" t="s">
        <v>11840</v>
      </c>
      <c r="P2478" s="122" t="s">
        <v>11840</v>
      </c>
      <c r="Q2478" s="123" t="s">
        <v>11837</v>
      </c>
      <c r="R2478" s="124" t="s">
        <v>11908</v>
      </c>
      <c r="S2478" s="125">
        <v>88.025000000000006</v>
      </c>
      <c r="T2478" s="122">
        <v>119.154</v>
      </c>
      <c r="U2478" s="123">
        <f t="shared" si="1155"/>
        <v>-31.128999999999991</v>
      </c>
      <c r="V2478" s="124">
        <f t="shared" si="1156"/>
        <v>-26.125014686875801</v>
      </c>
      <c r="W2478" s="121" t="s">
        <v>11489</v>
      </c>
      <c r="X2478" s="122">
        <v>26</v>
      </c>
      <c r="Y2478" s="122">
        <v>26</v>
      </c>
      <c r="Z2478" s="123">
        <f t="shared" si="1157"/>
        <v>0</v>
      </c>
      <c r="AA2478" s="124">
        <f t="shared" si="1140"/>
        <v>0</v>
      </c>
      <c r="AB2478" s="28" t="s">
        <v>6931</v>
      </c>
      <c r="AC2478" s="122">
        <v>23</v>
      </c>
      <c r="AD2478" s="122">
        <v>26</v>
      </c>
      <c r="AE2478" s="123">
        <f t="shared" si="1141"/>
        <v>-3</v>
      </c>
      <c r="AF2478" s="29">
        <f t="shared" si="1146"/>
        <v>-11.538461538461538</v>
      </c>
      <c r="AG2478" s="28" t="s">
        <v>11490</v>
      </c>
      <c r="AH2478" s="122">
        <v>23</v>
      </c>
      <c r="AI2478" s="122">
        <v>23</v>
      </c>
      <c r="AJ2478" s="123">
        <f t="shared" si="1142"/>
        <v>0</v>
      </c>
      <c r="AK2478" s="124">
        <f t="shared" si="1143"/>
        <v>0</v>
      </c>
      <c r="AL2478" s="28" t="s">
        <v>11491</v>
      </c>
      <c r="AM2478" s="122">
        <v>13</v>
      </c>
      <c r="AN2478" s="122">
        <v>41</v>
      </c>
      <c r="AO2478" s="123">
        <f t="shared" si="1144"/>
        <v>-28</v>
      </c>
      <c r="AP2478" s="29">
        <f t="shared" si="1145"/>
        <v>-68.292682926829272</v>
      </c>
      <c r="AQ2478" s="28" t="s">
        <v>11492</v>
      </c>
      <c r="AR2478" s="122">
        <v>4</v>
      </c>
      <c r="AS2478" s="122">
        <v>4</v>
      </c>
      <c r="AT2478" s="123">
        <f t="shared" si="1147"/>
        <v>0</v>
      </c>
      <c r="AU2478" s="124">
        <f t="shared" si="1148"/>
        <v>0</v>
      </c>
      <c r="AV2478" s="105"/>
      <c r="AX2478" s="129"/>
      <c r="AY2478" s="139"/>
      <c r="AZ2478" s="139"/>
    </row>
    <row r="2479" spans="3:52" ht="50" customHeight="1">
      <c r="C2479" s="52" t="s">
        <v>6320</v>
      </c>
      <c r="D2479" s="106" t="s">
        <v>5661</v>
      </c>
      <c r="E2479" s="131" t="s">
        <v>6383</v>
      </c>
      <c r="F2479" s="108" t="s">
        <v>5662</v>
      </c>
      <c r="G2479" s="125">
        <v>176.851</v>
      </c>
      <c r="H2479" s="122">
        <v>116.85</v>
      </c>
      <c r="I2479" s="123">
        <f t="shared" si="1149"/>
        <v>60.001000000000005</v>
      </c>
      <c r="J2479" s="124">
        <f t="shared" si="1150"/>
        <v>51.348737697903303</v>
      </c>
      <c r="K2479" s="125" t="s">
        <v>11839</v>
      </c>
      <c r="L2479" s="122" t="s">
        <v>11840</v>
      </c>
      <c r="M2479" s="123" t="s">
        <v>11839</v>
      </c>
      <c r="N2479" s="124" t="s">
        <v>11840</v>
      </c>
      <c r="O2479" s="125" t="s">
        <v>11840</v>
      </c>
      <c r="P2479" s="122" t="s">
        <v>11840</v>
      </c>
      <c r="Q2479" s="123" t="s">
        <v>11837</v>
      </c>
      <c r="R2479" s="124" t="s">
        <v>11908</v>
      </c>
      <c r="S2479" s="125">
        <v>176.851</v>
      </c>
      <c r="T2479" s="122">
        <v>116.85</v>
      </c>
      <c r="U2479" s="123">
        <f t="shared" si="1155"/>
        <v>60.001000000000005</v>
      </c>
      <c r="V2479" s="124">
        <f t="shared" si="1156"/>
        <v>51.348737697903303</v>
      </c>
      <c r="W2479" s="121" t="s">
        <v>11493</v>
      </c>
      <c r="X2479" s="122">
        <v>177</v>
      </c>
      <c r="Y2479" s="122">
        <v>117</v>
      </c>
      <c r="Z2479" s="123">
        <f t="shared" si="1157"/>
        <v>60</v>
      </c>
      <c r="AA2479" s="124">
        <f t="shared" si="1140"/>
        <v>51.282051282051277</v>
      </c>
      <c r="AB2479" s="28" t="s">
        <v>11904</v>
      </c>
      <c r="AC2479" s="122" t="s">
        <v>11904</v>
      </c>
      <c r="AD2479" s="122" t="s">
        <v>11904</v>
      </c>
      <c r="AE2479" s="123" t="s">
        <v>11904</v>
      </c>
      <c r="AF2479" s="29" t="s">
        <v>11904</v>
      </c>
      <c r="AG2479" s="28" t="s">
        <v>11904</v>
      </c>
      <c r="AH2479" s="122" t="s">
        <v>11904</v>
      </c>
      <c r="AI2479" s="122" t="s">
        <v>11904</v>
      </c>
      <c r="AJ2479" s="123" t="s">
        <v>11904</v>
      </c>
      <c r="AK2479" s="124" t="s">
        <v>11904</v>
      </c>
      <c r="AL2479" s="28" t="s">
        <v>11904</v>
      </c>
      <c r="AM2479" s="122" t="s">
        <v>11904</v>
      </c>
      <c r="AN2479" s="122" t="s">
        <v>11904</v>
      </c>
      <c r="AO2479" s="123" t="s">
        <v>11904</v>
      </c>
      <c r="AP2479" s="29" t="s">
        <v>11904</v>
      </c>
      <c r="AQ2479" s="28" t="s">
        <v>11904</v>
      </c>
      <c r="AR2479" s="122" t="s">
        <v>11904</v>
      </c>
      <c r="AS2479" s="122" t="s">
        <v>11904</v>
      </c>
      <c r="AT2479" s="123" t="s">
        <v>11904</v>
      </c>
      <c r="AU2479" s="124" t="s">
        <v>11839</v>
      </c>
      <c r="AV2479" s="105"/>
      <c r="AX2479" s="129"/>
      <c r="AY2479" s="139"/>
      <c r="AZ2479" s="139"/>
    </row>
    <row r="2480" spans="3:52" ht="50" customHeight="1">
      <c r="C2480" s="52" t="s">
        <v>6316</v>
      </c>
      <c r="D2480" s="97" t="s">
        <v>5663</v>
      </c>
      <c r="E2480" s="72" t="s">
        <v>6384</v>
      </c>
      <c r="F2480" s="98" t="s">
        <v>5664</v>
      </c>
      <c r="G2480" s="125">
        <v>31795.114000000001</v>
      </c>
      <c r="H2480" s="122">
        <v>32662.766</v>
      </c>
      <c r="I2480" s="123">
        <f t="shared" si="1149"/>
        <v>-867.65199999999822</v>
      </c>
      <c r="J2480" s="124">
        <f t="shared" si="1150"/>
        <v>-2.6563947462379587</v>
      </c>
      <c r="K2480" s="125">
        <v>11049.424999999999</v>
      </c>
      <c r="L2480" s="122">
        <v>10452.547</v>
      </c>
      <c r="M2480" s="123">
        <f t="shared" si="1151"/>
        <v>596.87799999999879</v>
      </c>
      <c r="N2480" s="124">
        <f t="shared" si="1152"/>
        <v>5.710359398527447</v>
      </c>
      <c r="O2480" s="125">
        <v>7704.6819999999998</v>
      </c>
      <c r="P2480" s="122">
        <v>8580.0689999999995</v>
      </c>
      <c r="Q2480" s="123">
        <f t="shared" si="1153"/>
        <v>-875.38699999999972</v>
      </c>
      <c r="R2480" s="124">
        <f t="shared" si="1154"/>
        <v>-10.202563639056979</v>
      </c>
      <c r="S2480" s="125">
        <v>13041.007</v>
      </c>
      <c r="T2480" s="122">
        <v>13630.15</v>
      </c>
      <c r="U2480" s="123">
        <f t="shared" si="1155"/>
        <v>-589.14300000000003</v>
      </c>
      <c r="V2480" s="124">
        <f t="shared" si="1156"/>
        <v>-4.3223515515236448</v>
      </c>
      <c r="W2480" s="121" t="s">
        <v>11494</v>
      </c>
      <c r="X2480" s="122">
        <v>5800</v>
      </c>
      <c r="Y2480" s="122">
        <v>5600</v>
      </c>
      <c r="Z2480" s="123">
        <f t="shared" si="1157"/>
        <v>200</v>
      </c>
      <c r="AA2480" s="124">
        <f t="shared" si="1140"/>
        <v>3.5714285714285712</v>
      </c>
      <c r="AB2480" s="28" t="s">
        <v>11495</v>
      </c>
      <c r="AC2480" s="122">
        <v>1693</v>
      </c>
      <c r="AD2480" s="122">
        <v>2316</v>
      </c>
      <c r="AE2480" s="123">
        <f t="shared" si="1141"/>
        <v>-623</v>
      </c>
      <c r="AF2480" s="29">
        <f t="shared" si="1146"/>
        <v>-26.899827288428323</v>
      </c>
      <c r="AG2480" s="28" t="s">
        <v>11496</v>
      </c>
      <c r="AH2480" s="122">
        <v>1718</v>
      </c>
      <c r="AI2480" s="122">
        <v>1718</v>
      </c>
      <c r="AJ2480" s="123">
        <f t="shared" si="1142"/>
        <v>0</v>
      </c>
      <c r="AK2480" s="124">
        <f t="shared" si="1143"/>
        <v>0</v>
      </c>
      <c r="AL2480" s="28" t="s">
        <v>11497</v>
      </c>
      <c r="AM2480" s="122">
        <v>1115</v>
      </c>
      <c r="AN2480" s="122">
        <v>1117</v>
      </c>
      <c r="AO2480" s="123">
        <f t="shared" si="1144"/>
        <v>-2</v>
      </c>
      <c r="AP2480" s="29">
        <f t="shared" si="1145"/>
        <v>-0.17905102954341987</v>
      </c>
      <c r="AQ2480" s="28" t="s">
        <v>11498</v>
      </c>
      <c r="AR2480" s="122">
        <v>1000</v>
      </c>
      <c r="AS2480" s="122">
        <v>1000</v>
      </c>
      <c r="AT2480" s="123">
        <f t="shared" si="1147"/>
        <v>0</v>
      </c>
      <c r="AU2480" s="124">
        <f t="shared" si="1148"/>
        <v>0</v>
      </c>
      <c r="AV2480" s="9" t="s">
        <v>12605</v>
      </c>
      <c r="AX2480" s="129"/>
      <c r="AY2480" s="139"/>
      <c r="AZ2480" s="139"/>
    </row>
    <row r="2481" spans="3:52" ht="50" customHeight="1">
      <c r="C2481" s="52" t="s">
        <v>6317</v>
      </c>
      <c r="D2481" s="97" t="s">
        <v>5665</v>
      </c>
      <c r="E2481" s="72" t="s">
        <v>6384</v>
      </c>
      <c r="F2481" s="98" t="s">
        <v>5666</v>
      </c>
      <c r="G2481" s="125">
        <v>37879.860999999997</v>
      </c>
      <c r="H2481" s="122">
        <v>38304.578999999998</v>
      </c>
      <c r="I2481" s="123">
        <f t="shared" si="1149"/>
        <v>-424.71800000000076</v>
      </c>
      <c r="J2481" s="124">
        <f t="shared" si="1150"/>
        <v>-1.1087917191310228</v>
      </c>
      <c r="K2481" s="125">
        <v>3781.9839999999999</v>
      </c>
      <c r="L2481" s="122">
        <v>3781.9839999999999</v>
      </c>
      <c r="M2481" s="123">
        <f t="shared" si="1151"/>
        <v>0</v>
      </c>
      <c r="N2481" s="124">
        <f t="shared" si="1152"/>
        <v>0</v>
      </c>
      <c r="O2481" s="125">
        <v>4705.4859999999999</v>
      </c>
      <c r="P2481" s="122">
        <v>5385.1850000000004</v>
      </c>
      <c r="Q2481" s="123">
        <f t="shared" si="1153"/>
        <v>-679.69900000000052</v>
      </c>
      <c r="R2481" s="124">
        <f t="shared" si="1154"/>
        <v>-12.621646238708614</v>
      </c>
      <c r="S2481" s="125">
        <v>29392.391</v>
      </c>
      <c r="T2481" s="122">
        <v>29137.41</v>
      </c>
      <c r="U2481" s="123">
        <f t="shared" si="1155"/>
        <v>254.98099999999977</v>
      </c>
      <c r="V2481" s="124">
        <f t="shared" si="1156"/>
        <v>0.87509837010221492</v>
      </c>
      <c r="W2481" s="121" t="s">
        <v>7330</v>
      </c>
      <c r="X2481" s="122">
        <v>9564</v>
      </c>
      <c r="Y2481" s="122">
        <v>7481</v>
      </c>
      <c r="Z2481" s="123">
        <f t="shared" si="1157"/>
        <v>2083</v>
      </c>
      <c r="AA2481" s="124">
        <f t="shared" si="1140"/>
        <v>27.843871140221893</v>
      </c>
      <c r="AB2481" s="28" t="s">
        <v>7827</v>
      </c>
      <c r="AC2481" s="122">
        <v>5640</v>
      </c>
      <c r="AD2481" s="122">
        <v>7216</v>
      </c>
      <c r="AE2481" s="123">
        <f t="shared" si="1141"/>
        <v>-1576</v>
      </c>
      <c r="AF2481" s="29">
        <f t="shared" si="1146"/>
        <v>-21.840354767184035</v>
      </c>
      <c r="AG2481" s="28" t="s">
        <v>6930</v>
      </c>
      <c r="AH2481" s="122">
        <v>4124</v>
      </c>
      <c r="AI2481" s="122">
        <v>4169</v>
      </c>
      <c r="AJ2481" s="123">
        <f t="shared" si="1142"/>
        <v>-45</v>
      </c>
      <c r="AK2481" s="124">
        <f t="shared" si="1143"/>
        <v>-1.0793955384984408</v>
      </c>
      <c r="AL2481" s="28" t="s">
        <v>11499</v>
      </c>
      <c r="AM2481" s="122">
        <v>3815</v>
      </c>
      <c r="AN2481" s="122">
        <v>4262</v>
      </c>
      <c r="AO2481" s="123">
        <f t="shared" si="1144"/>
        <v>-447</v>
      </c>
      <c r="AP2481" s="29">
        <f t="shared" si="1145"/>
        <v>-10.488033786954482</v>
      </c>
      <c r="AQ2481" s="28" t="s">
        <v>10779</v>
      </c>
      <c r="AR2481" s="122">
        <v>1904</v>
      </c>
      <c r="AS2481" s="122">
        <v>1157</v>
      </c>
      <c r="AT2481" s="123">
        <f t="shared" si="1147"/>
        <v>747</v>
      </c>
      <c r="AU2481" s="124">
        <f t="shared" si="1148"/>
        <v>64.563526361279173</v>
      </c>
      <c r="AV2481" s="9" t="s">
        <v>11500</v>
      </c>
      <c r="AX2481" s="129"/>
      <c r="AY2481" s="139"/>
      <c r="AZ2481" s="139"/>
    </row>
    <row r="2482" spans="3:52" ht="50" customHeight="1">
      <c r="C2482" s="52" t="s">
        <v>6317</v>
      </c>
      <c r="D2482" s="97" t="s">
        <v>5667</v>
      </c>
      <c r="E2482" s="72" t="s">
        <v>6384</v>
      </c>
      <c r="F2482" s="98" t="s">
        <v>5668</v>
      </c>
      <c r="G2482" s="125">
        <v>20215.463</v>
      </c>
      <c r="H2482" s="122">
        <v>19897.78</v>
      </c>
      <c r="I2482" s="123">
        <f t="shared" si="1149"/>
        <v>317.6830000000009</v>
      </c>
      <c r="J2482" s="124">
        <f t="shared" si="1150"/>
        <v>1.5965750953121451</v>
      </c>
      <c r="K2482" s="125">
        <v>5284.9809999999998</v>
      </c>
      <c r="L2482" s="122">
        <v>5295.6409999999996</v>
      </c>
      <c r="M2482" s="123">
        <f t="shared" si="1151"/>
        <v>-10.659999999999854</v>
      </c>
      <c r="N2482" s="124">
        <f t="shared" si="1152"/>
        <v>-0.20129763327989672</v>
      </c>
      <c r="O2482" s="125">
        <v>2466.4850000000001</v>
      </c>
      <c r="P2482" s="122">
        <v>2455.7550000000001</v>
      </c>
      <c r="Q2482" s="123">
        <f t="shared" si="1153"/>
        <v>10.730000000000018</v>
      </c>
      <c r="R2482" s="124">
        <f t="shared" si="1154"/>
        <v>0.43693283735551863</v>
      </c>
      <c r="S2482" s="125">
        <v>12463.996999999999</v>
      </c>
      <c r="T2482" s="122">
        <v>12146.384</v>
      </c>
      <c r="U2482" s="123">
        <f t="shared" si="1155"/>
        <v>317.61299999999937</v>
      </c>
      <c r="V2482" s="124">
        <f t="shared" si="1156"/>
        <v>2.6148769872580959</v>
      </c>
      <c r="W2482" s="121" t="s">
        <v>7667</v>
      </c>
      <c r="X2482" s="122">
        <v>4729</v>
      </c>
      <c r="Y2482" s="122">
        <v>4134</v>
      </c>
      <c r="Z2482" s="123">
        <f t="shared" si="1157"/>
        <v>595</v>
      </c>
      <c r="AA2482" s="124">
        <f t="shared" si="1140"/>
        <v>14.392839864537979</v>
      </c>
      <c r="AB2482" s="28" t="s">
        <v>11501</v>
      </c>
      <c r="AC2482" s="122">
        <v>2962</v>
      </c>
      <c r="AD2482" s="122">
        <v>2999</v>
      </c>
      <c r="AE2482" s="123">
        <f t="shared" si="1141"/>
        <v>-37</v>
      </c>
      <c r="AF2482" s="29">
        <f t="shared" si="1146"/>
        <v>-1.2337445815271757</v>
      </c>
      <c r="AG2482" s="28" t="s">
        <v>7374</v>
      </c>
      <c r="AH2482" s="122">
        <v>1417</v>
      </c>
      <c r="AI2482" s="122">
        <v>1740</v>
      </c>
      <c r="AJ2482" s="123">
        <f t="shared" si="1142"/>
        <v>-323</v>
      </c>
      <c r="AK2482" s="124">
        <f t="shared" si="1143"/>
        <v>-18.563218390804597</v>
      </c>
      <c r="AL2482" s="28" t="s">
        <v>7326</v>
      </c>
      <c r="AM2482" s="122">
        <v>1231</v>
      </c>
      <c r="AN2482" s="122">
        <v>1225</v>
      </c>
      <c r="AO2482" s="123">
        <f t="shared" si="1144"/>
        <v>6</v>
      </c>
      <c r="AP2482" s="29">
        <f t="shared" si="1145"/>
        <v>0.48979591836734693</v>
      </c>
      <c r="AQ2482" s="28" t="s">
        <v>8912</v>
      </c>
      <c r="AR2482" s="122">
        <v>1184</v>
      </c>
      <c r="AS2482" s="122">
        <v>1179</v>
      </c>
      <c r="AT2482" s="123">
        <f t="shared" si="1147"/>
        <v>5</v>
      </c>
      <c r="AU2482" s="124">
        <f t="shared" si="1148"/>
        <v>0.42408821034775229</v>
      </c>
      <c r="AV2482" s="9" t="s">
        <v>11502</v>
      </c>
      <c r="AX2482" s="129"/>
      <c r="AY2482" s="139"/>
      <c r="AZ2482" s="139"/>
    </row>
    <row r="2483" spans="3:52" ht="50" customHeight="1">
      <c r="C2483" s="52" t="s">
        <v>6318</v>
      </c>
      <c r="D2483" s="97" t="s">
        <v>5669</v>
      </c>
      <c r="E2483" s="72" t="s">
        <v>6384</v>
      </c>
      <c r="F2483" s="98" t="s">
        <v>5670</v>
      </c>
      <c r="G2483" s="125">
        <v>5149.6030000000001</v>
      </c>
      <c r="H2483" s="122">
        <v>5220.8810000000003</v>
      </c>
      <c r="I2483" s="123">
        <f t="shared" si="1149"/>
        <v>-71.278000000000247</v>
      </c>
      <c r="J2483" s="124">
        <f t="shared" si="1150"/>
        <v>-1.3652485088244732</v>
      </c>
      <c r="K2483" s="125">
        <v>2590.5970000000002</v>
      </c>
      <c r="L2483" s="122">
        <v>2612.0929999999998</v>
      </c>
      <c r="M2483" s="123">
        <f t="shared" si="1151"/>
        <v>-21.49599999999964</v>
      </c>
      <c r="N2483" s="124">
        <f t="shared" si="1152"/>
        <v>-0.82294160276834094</v>
      </c>
      <c r="O2483" s="125">
        <v>104.913</v>
      </c>
      <c r="P2483" s="122">
        <v>104.69199999999999</v>
      </c>
      <c r="Q2483" s="123">
        <f t="shared" si="1153"/>
        <v>0.22100000000000364</v>
      </c>
      <c r="R2483" s="124">
        <f t="shared" si="1154"/>
        <v>0.21109540366026405</v>
      </c>
      <c r="S2483" s="125">
        <v>2454.0929999999998</v>
      </c>
      <c r="T2483" s="122">
        <v>2504.096</v>
      </c>
      <c r="U2483" s="123">
        <f t="shared" si="1155"/>
        <v>-50.003000000000156</v>
      </c>
      <c r="V2483" s="124">
        <f t="shared" si="1156"/>
        <v>-1.996848363641017</v>
      </c>
      <c r="W2483" s="121" t="s">
        <v>9301</v>
      </c>
      <c r="X2483" s="122">
        <v>1194</v>
      </c>
      <c r="Y2483" s="122">
        <v>1192</v>
      </c>
      <c r="Z2483" s="123">
        <f t="shared" si="1157"/>
        <v>2</v>
      </c>
      <c r="AA2483" s="124">
        <f t="shared" si="1140"/>
        <v>0.16778523489932887</v>
      </c>
      <c r="AB2483" s="28" t="s">
        <v>6467</v>
      </c>
      <c r="AC2483" s="122">
        <v>589</v>
      </c>
      <c r="AD2483" s="122">
        <v>587</v>
      </c>
      <c r="AE2483" s="123">
        <f t="shared" si="1141"/>
        <v>2</v>
      </c>
      <c r="AF2483" s="29">
        <f t="shared" si="1146"/>
        <v>0.34071550255536626</v>
      </c>
      <c r="AG2483" s="28" t="s">
        <v>6931</v>
      </c>
      <c r="AH2483" s="122">
        <v>158</v>
      </c>
      <c r="AI2483" s="122">
        <v>157</v>
      </c>
      <c r="AJ2483" s="123">
        <f t="shared" si="1142"/>
        <v>1</v>
      </c>
      <c r="AK2483" s="124">
        <f t="shared" si="1143"/>
        <v>0.63694267515923575</v>
      </c>
      <c r="AL2483" s="28" t="s">
        <v>7330</v>
      </c>
      <c r="AM2483" s="122">
        <v>119</v>
      </c>
      <c r="AN2483" s="122">
        <v>188</v>
      </c>
      <c r="AO2483" s="123">
        <f t="shared" si="1144"/>
        <v>-69</v>
      </c>
      <c r="AP2483" s="29">
        <f t="shared" si="1145"/>
        <v>-36.702127659574465</v>
      </c>
      <c r="AQ2483" s="28" t="s">
        <v>8154</v>
      </c>
      <c r="AR2483" s="122">
        <v>81</v>
      </c>
      <c r="AS2483" s="122">
        <v>81</v>
      </c>
      <c r="AT2483" s="123">
        <f t="shared" si="1147"/>
        <v>0</v>
      </c>
      <c r="AU2483" s="124">
        <f t="shared" si="1148"/>
        <v>0</v>
      </c>
      <c r="AV2483" s="9" t="s">
        <v>11503</v>
      </c>
      <c r="AX2483" s="129"/>
      <c r="AY2483" s="139"/>
      <c r="AZ2483" s="139"/>
    </row>
    <row r="2484" spans="3:52" ht="50" customHeight="1">
      <c r="C2484" s="52" t="s">
        <v>6318</v>
      </c>
      <c r="D2484" s="97" t="s">
        <v>5671</v>
      </c>
      <c r="E2484" s="72" t="s">
        <v>6384</v>
      </c>
      <c r="F2484" s="98" t="s">
        <v>5672</v>
      </c>
      <c r="G2484" s="125">
        <v>7627.4059999999999</v>
      </c>
      <c r="H2484" s="122">
        <v>8588.3709999999992</v>
      </c>
      <c r="I2484" s="123">
        <f t="shared" si="1149"/>
        <v>-960.96499999999924</v>
      </c>
      <c r="J2484" s="124">
        <f t="shared" si="1150"/>
        <v>-11.189141689384394</v>
      </c>
      <c r="K2484" s="125">
        <v>1126.1469999999999</v>
      </c>
      <c r="L2484" s="122">
        <v>1622.223</v>
      </c>
      <c r="M2484" s="123">
        <f t="shared" si="1151"/>
        <v>-496.07600000000002</v>
      </c>
      <c r="N2484" s="124">
        <f t="shared" si="1152"/>
        <v>-30.580012735610335</v>
      </c>
      <c r="O2484" s="125">
        <v>633.48500000000001</v>
      </c>
      <c r="P2484" s="122">
        <v>633.46</v>
      </c>
      <c r="Q2484" s="123">
        <f t="shared" si="1153"/>
        <v>2.4999999999977263E-2</v>
      </c>
      <c r="R2484" s="124">
        <f t="shared" si="1154"/>
        <v>3.946579105227996E-3</v>
      </c>
      <c r="S2484" s="125">
        <v>5867.7740000000003</v>
      </c>
      <c r="T2484" s="122">
        <v>6332.6880000000001</v>
      </c>
      <c r="U2484" s="123">
        <f t="shared" si="1155"/>
        <v>-464.91399999999976</v>
      </c>
      <c r="V2484" s="124">
        <f t="shared" si="1156"/>
        <v>-7.3414954281657288</v>
      </c>
      <c r="W2484" s="121" t="s">
        <v>11504</v>
      </c>
      <c r="X2484" s="122">
        <v>1393</v>
      </c>
      <c r="Y2484" s="122">
        <v>1632</v>
      </c>
      <c r="Z2484" s="123">
        <f t="shared" si="1157"/>
        <v>-239</v>
      </c>
      <c r="AA2484" s="124">
        <f t="shared" si="1140"/>
        <v>-14.644607843137255</v>
      </c>
      <c r="AB2484" s="28" t="s">
        <v>11505</v>
      </c>
      <c r="AC2484" s="122">
        <v>1071</v>
      </c>
      <c r="AD2484" s="122">
        <v>1178</v>
      </c>
      <c r="AE2484" s="123">
        <f t="shared" si="1141"/>
        <v>-107</v>
      </c>
      <c r="AF2484" s="29">
        <f t="shared" si="1146"/>
        <v>-9.0831918505942273</v>
      </c>
      <c r="AG2484" s="28" t="s">
        <v>6930</v>
      </c>
      <c r="AH2484" s="122">
        <v>996</v>
      </c>
      <c r="AI2484" s="122">
        <v>1042</v>
      </c>
      <c r="AJ2484" s="123">
        <f t="shared" si="1142"/>
        <v>-46</v>
      </c>
      <c r="AK2484" s="124">
        <f t="shared" si="1143"/>
        <v>-4.4145873320537428</v>
      </c>
      <c r="AL2484" s="28" t="s">
        <v>7350</v>
      </c>
      <c r="AM2484" s="122">
        <v>481</v>
      </c>
      <c r="AN2484" s="122">
        <v>517</v>
      </c>
      <c r="AO2484" s="123">
        <f t="shared" si="1144"/>
        <v>-36</v>
      </c>
      <c r="AP2484" s="29">
        <f t="shared" si="1145"/>
        <v>-6.9632495164410058</v>
      </c>
      <c r="AQ2484" s="28" t="s">
        <v>11506</v>
      </c>
      <c r="AR2484" s="122">
        <v>467</v>
      </c>
      <c r="AS2484" s="122">
        <v>568</v>
      </c>
      <c r="AT2484" s="123">
        <f t="shared" si="1147"/>
        <v>-101</v>
      </c>
      <c r="AU2484" s="124">
        <f t="shared" si="1148"/>
        <v>-17.781690140845072</v>
      </c>
      <c r="AV2484" s="9" t="s">
        <v>11507</v>
      </c>
      <c r="AX2484" s="129"/>
      <c r="AY2484" s="139"/>
      <c r="AZ2484" s="139"/>
    </row>
    <row r="2485" spans="3:52" ht="50" customHeight="1">
      <c r="C2485" s="52" t="s">
        <v>6318</v>
      </c>
      <c r="D2485" s="97" t="s">
        <v>5673</v>
      </c>
      <c r="E2485" s="72" t="s">
        <v>6384</v>
      </c>
      <c r="F2485" s="98" t="s">
        <v>5674</v>
      </c>
      <c r="G2485" s="125">
        <v>8541.3739999999998</v>
      </c>
      <c r="H2485" s="122">
        <v>9452.6489999999994</v>
      </c>
      <c r="I2485" s="123">
        <f t="shared" si="1149"/>
        <v>-911.27499999999964</v>
      </c>
      <c r="J2485" s="124">
        <f t="shared" si="1150"/>
        <v>-9.6404193152628395</v>
      </c>
      <c r="K2485" s="125">
        <v>2605.5140000000001</v>
      </c>
      <c r="L2485" s="122">
        <v>3014.098</v>
      </c>
      <c r="M2485" s="123">
        <f t="shared" si="1151"/>
        <v>-408.58399999999983</v>
      </c>
      <c r="N2485" s="124">
        <f t="shared" si="1152"/>
        <v>-13.555763614852598</v>
      </c>
      <c r="O2485" s="125">
        <v>411.61700000000002</v>
      </c>
      <c r="P2485" s="122">
        <v>411.55799999999999</v>
      </c>
      <c r="Q2485" s="123">
        <f t="shared" si="1153"/>
        <v>5.9000000000025921E-2</v>
      </c>
      <c r="R2485" s="124">
        <f t="shared" si="1154"/>
        <v>1.4335767984105746E-2</v>
      </c>
      <c r="S2485" s="125">
        <v>5524.2430000000004</v>
      </c>
      <c r="T2485" s="122">
        <v>6026.9930000000004</v>
      </c>
      <c r="U2485" s="123">
        <f t="shared" si="1155"/>
        <v>-502.75</v>
      </c>
      <c r="V2485" s="124">
        <f t="shared" si="1156"/>
        <v>-8.3416390229754693</v>
      </c>
      <c r="W2485" s="121" t="s">
        <v>6931</v>
      </c>
      <c r="X2485" s="122">
        <v>1411</v>
      </c>
      <c r="Y2485" s="122">
        <v>1404</v>
      </c>
      <c r="Z2485" s="123">
        <f t="shared" si="1157"/>
        <v>7</v>
      </c>
      <c r="AA2485" s="124">
        <f t="shared" si="1140"/>
        <v>0.49857549857549854</v>
      </c>
      <c r="AB2485" s="28" t="s">
        <v>11508</v>
      </c>
      <c r="AC2485" s="122">
        <v>1298</v>
      </c>
      <c r="AD2485" s="122">
        <v>1753</v>
      </c>
      <c r="AE2485" s="123">
        <f t="shared" si="1141"/>
        <v>-455</v>
      </c>
      <c r="AF2485" s="29">
        <f t="shared" si="1146"/>
        <v>-25.955504848830575</v>
      </c>
      <c r="AG2485" s="28" t="s">
        <v>6930</v>
      </c>
      <c r="AH2485" s="122">
        <v>1246</v>
      </c>
      <c r="AI2485" s="122">
        <v>1257</v>
      </c>
      <c r="AJ2485" s="123">
        <f t="shared" si="1142"/>
        <v>-11</v>
      </c>
      <c r="AK2485" s="124">
        <f t="shared" si="1143"/>
        <v>-0.87509944311853616</v>
      </c>
      <c r="AL2485" s="28" t="s">
        <v>11509</v>
      </c>
      <c r="AM2485" s="122">
        <v>547</v>
      </c>
      <c r="AN2485" s="122">
        <v>589</v>
      </c>
      <c r="AO2485" s="123">
        <f t="shared" si="1144"/>
        <v>-42</v>
      </c>
      <c r="AP2485" s="29">
        <f t="shared" si="1145"/>
        <v>-7.1307300509337868</v>
      </c>
      <c r="AQ2485" s="28" t="s">
        <v>9810</v>
      </c>
      <c r="AR2485" s="122">
        <v>226</v>
      </c>
      <c r="AS2485" s="122">
        <v>207</v>
      </c>
      <c r="AT2485" s="123">
        <f t="shared" si="1147"/>
        <v>19</v>
      </c>
      <c r="AU2485" s="124">
        <f t="shared" si="1148"/>
        <v>9.1787439613526569</v>
      </c>
      <c r="AV2485" s="9" t="s">
        <v>11510</v>
      </c>
      <c r="AX2485" s="129"/>
      <c r="AY2485" s="139"/>
      <c r="AZ2485" s="139"/>
    </row>
    <row r="2486" spans="3:52" ht="50" customHeight="1">
      <c r="C2486" s="52" t="s">
        <v>6318</v>
      </c>
      <c r="D2486" s="97" t="s">
        <v>5675</v>
      </c>
      <c r="E2486" s="72" t="s">
        <v>6384</v>
      </c>
      <c r="F2486" s="98" t="s">
        <v>5676</v>
      </c>
      <c r="G2486" s="125">
        <v>3486.3910000000001</v>
      </c>
      <c r="H2486" s="122">
        <v>3714.7860000000001</v>
      </c>
      <c r="I2486" s="123">
        <f t="shared" si="1149"/>
        <v>-228.39499999999998</v>
      </c>
      <c r="J2486" s="124">
        <f t="shared" si="1150"/>
        <v>-6.1482680294369576</v>
      </c>
      <c r="K2486" s="125">
        <v>1623.0909999999999</v>
      </c>
      <c r="L2486" s="122">
        <v>1681.5540000000001</v>
      </c>
      <c r="M2486" s="123">
        <f t="shared" si="1151"/>
        <v>-58.463000000000193</v>
      </c>
      <c r="N2486" s="124">
        <f t="shared" si="1152"/>
        <v>-3.4767245060224168</v>
      </c>
      <c r="O2486" s="125">
        <v>159.46</v>
      </c>
      <c r="P2486" s="122">
        <v>159.14400000000001</v>
      </c>
      <c r="Q2486" s="123">
        <f t="shared" si="1153"/>
        <v>0.3160000000000025</v>
      </c>
      <c r="R2486" s="124">
        <f t="shared" si="1154"/>
        <v>0.19856230834967231</v>
      </c>
      <c r="S2486" s="125">
        <v>1703.84</v>
      </c>
      <c r="T2486" s="122">
        <v>1874.088</v>
      </c>
      <c r="U2486" s="123">
        <f t="shared" si="1155"/>
        <v>-170.24800000000005</v>
      </c>
      <c r="V2486" s="124">
        <f t="shared" si="1156"/>
        <v>-9.0843119426622465</v>
      </c>
      <c r="W2486" s="121" t="s">
        <v>11511</v>
      </c>
      <c r="X2486" s="122">
        <v>696</v>
      </c>
      <c r="Y2486" s="122">
        <v>728</v>
      </c>
      <c r="Z2486" s="123">
        <f t="shared" si="1157"/>
        <v>-32</v>
      </c>
      <c r="AA2486" s="124">
        <f t="shared" si="1140"/>
        <v>-4.395604395604396</v>
      </c>
      <c r="AB2486" s="28" t="s">
        <v>6931</v>
      </c>
      <c r="AC2486" s="122">
        <v>405</v>
      </c>
      <c r="AD2486" s="122">
        <v>444</v>
      </c>
      <c r="AE2486" s="123">
        <f t="shared" si="1141"/>
        <v>-39</v>
      </c>
      <c r="AF2486" s="29">
        <f t="shared" si="1146"/>
        <v>-8.7837837837837842</v>
      </c>
      <c r="AG2486" s="28" t="s">
        <v>11512</v>
      </c>
      <c r="AH2486" s="122">
        <v>173</v>
      </c>
      <c r="AI2486" s="122">
        <v>279</v>
      </c>
      <c r="AJ2486" s="123">
        <f t="shared" si="1142"/>
        <v>-106</v>
      </c>
      <c r="AK2486" s="124">
        <f t="shared" si="1143"/>
        <v>-37.992831541218635</v>
      </c>
      <c r="AL2486" s="28" t="s">
        <v>11513</v>
      </c>
      <c r="AM2486" s="122">
        <v>156</v>
      </c>
      <c r="AN2486" s="122">
        <v>155</v>
      </c>
      <c r="AO2486" s="123">
        <f t="shared" si="1144"/>
        <v>1</v>
      </c>
      <c r="AP2486" s="29">
        <f t="shared" si="1145"/>
        <v>0.64516129032258063</v>
      </c>
      <c r="AQ2486" s="28" t="s">
        <v>11514</v>
      </c>
      <c r="AR2486" s="122">
        <v>104</v>
      </c>
      <c r="AS2486" s="122">
        <v>95</v>
      </c>
      <c r="AT2486" s="123">
        <f t="shared" si="1147"/>
        <v>9</v>
      </c>
      <c r="AU2486" s="124">
        <f t="shared" si="1148"/>
        <v>9.4736842105263168</v>
      </c>
      <c r="AV2486" s="9" t="s">
        <v>11515</v>
      </c>
      <c r="AX2486" s="129"/>
      <c r="AY2486" s="139"/>
      <c r="AZ2486" s="139"/>
    </row>
    <row r="2487" spans="3:52" ht="50" customHeight="1">
      <c r="C2487" s="52" t="s">
        <v>6318</v>
      </c>
      <c r="D2487" s="99" t="s">
        <v>5677</v>
      </c>
      <c r="E2487" s="72" t="s">
        <v>6384</v>
      </c>
      <c r="F2487" s="100" t="s">
        <v>5678</v>
      </c>
      <c r="G2487" s="125">
        <v>6046.8670000000002</v>
      </c>
      <c r="H2487" s="122">
        <v>6743.26</v>
      </c>
      <c r="I2487" s="123">
        <f t="shared" si="1149"/>
        <v>-696.39300000000003</v>
      </c>
      <c r="J2487" s="124">
        <f t="shared" si="1150"/>
        <v>-10.327245278989688</v>
      </c>
      <c r="K2487" s="125">
        <v>828.50300000000004</v>
      </c>
      <c r="L2487" s="122">
        <v>822.95299999999997</v>
      </c>
      <c r="M2487" s="123">
        <f t="shared" si="1151"/>
        <v>5.5500000000000682</v>
      </c>
      <c r="N2487" s="124">
        <f t="shared" si="1152"/>
        <v>0.6744006036796838</v>
      </c>
      <c r="O2487" s="125">
        <v>1025.9059999999999</v>
      </c>
      <c r="P2487" s="122">
        <v>1113.664</v>
      </c>
      <c r="Q2487" s="123">
        <f t="shared" si="1153"/>
        <v>-87.758000000000038</v>
      </c>
      <c r="R2487" s="124">
        <f t="shared" si="1154"/>
        <v>-7.8801146485834179</v>
      </c>
      <c r="S2487" s="125">
        <v>4192.4579999999996</v>
      </c>
      <c r="T2487" s="122">
        <v>4806.643</v>
      </c>
      <c r="U2487" s="123">
        <f t="shared" si="1155"/>
        <v>-614.1850000000004</v>
      </c>
      <c r="V2487" s="124">
        <f t="shared" si="1156"/>
        <v>-12.777836839557263</v>
      </c>
      <c r="W2487" s="121" t="s">
        <v>7827</v>
      </c>
      <c r="X2487" s="122">
        <v>1491</v>
      </c>
      <c r="Y2487" s="122">
        <v>1413</v>
      </c>
      <c r="Z2487" s="123">
        <f t="shared" si="1157"/>
        <v>78</v>
      </c>
      <c r="AA2487" s="124">
        <f t="shared" si="1140"/>
        <v>5.520169851380043</v>
      </c>
      <c r="AB2487" s="28" t="s">
        <v>11516</v>
      </c>
      <c r="AC2487" s="122">
        <v>882</v>
      </c>
      <c r="AD2487" s="122">
        <v>1374</v>
      </c>
      <c r="AE2487" s="123">
        <f t="shared" si="1141"/>
        <v>-492</v>
      </c>
      <c r="AF2487" s="29">
        <f t="shared" si="1146"/>
        <v>-35.807860262008731</v>
      </c>
      <c r="AG2487" s="28" t="s">
        <v>6931</v>
      </c>
      <c r="AH2487" s="122">
        <v>484</v>
      </c>
      <c r="AI2487" s="122">
        <v>661</v>
      </c>
      <c r="AJ2487" s="123">
        <f t="shared" si="1142"/>
        <v>-177</v>
      </c>
      <c r="AK2487" s="124">
        <f t="shared" si="1143"/>
        <v>-26.777609682299548</v>
      </c>
      <c r="AL2487" s="28" t="s">
        <v>7522</v>
      </c>
      <c r="AM2487" s="122">
        <v>425</v>
      </c>
      <c r="AN2487" s="122">
        <v>436</v>
      </c>
      <c r="AO2487" s="123">
        <f t="shared" si="1144"/>
        <v>-11</v>
      </c>
      <c r="AP2487" s="29">
        <f t="shared" si="1145"/>
        <v>-2.522935779816514</v>
      </c>
      <c r="AQ2487" s="28" t="s">
        <v>10295</v>
      </c>
      <c r="AR2487" s="122">
        <v>354</v>
      </c>
      <c r="AS2487" s="122">
        <v>321</v>
      </c>
      <c r="AT2487" s="123">
        <f t="shared" si="1147"/>
        <v>33</v>
      </c>
      <c r="AU2487" s="124">
        <f t="shared" si="1148"/>
        <v>10.2803738317757</v>
      </c>
      <c r="AV2487" s="9" t="s">
        <v>11517</v>
      </c>
      <c r="AX2487" s="129"/>
      <c r="AY2487" s="139"/>
      <c r="AZ2487" s="139"/>
    </row>
    <row r="2488" spans="3:52" ht="50" customHeight="1">
      <c r="C2488" s="52" t="s">
        <v>6318</v>
      </c>
      <c r="D2488" s="97" t="s">
        <v>5679</v>
      </c>
      <c r="E2488" s="72" t="s">
        <v>6384</v>
      </c>
      <c r="F2488" s="98" t="s">
        <v>5680</v>
      </c>
      <c r="G2488" s="125">
        <v>7660.4939999999997</v>
      </c>
      <c r="H2488" s="122">
        <v>7859.1459999999997</v>
      </c>
      <c r="I2488" s="123">
        <f t="shared" si="1149"/>
        <v>-198.65200000000004</v>
      </c>
      <c r="J2488" s="124">
        <f t="shared" si="1150"/>
        <v>-2.5276537679793711</v>
      </c>
      <c r="K2488" s="125">
        <v>3178.7260000000001</v>
      </c>
      <c r="L2488" s="122">
        <v>3273.1550000000002</v>
      </c>
      <c r="M2488" s="123">
        <f t="shared" si="1151"/>
        <v>-94.429000000000087</v>
      </c>
      <c r="N2488" s="124">
        <f t="shared" si="1152"/>
        <v>-2.884953508159561</v>
      </c>
      <c r="O2488" s="125">
        <v>16.995999999999999</v>
      </c>
      <c r="P2488" s="122">
        <v>16.995999999999999</v>
      </c>
      <c r="Q2488" s="123">
        <f t="shared" si="1153"/>
        <v>0</v>
      </c>
      <c r="R2488" s="124">
        <f t="shared" si="1154"/>
        <v>0</v>
      </c>
      <c r="S2488" s="125">
        <v>4464.7719999999999</v>
      </c>
      <c r="T2488" s="122">
        <v>4568.9949999999999</v>
      </c>
      <c r="U2488" s="123">
        <f t="shared" si="1155"/>
        <v>-104.22299999999996</v>
      </c>
      <c r="V2488" s="124">
        <f t="shared" si="1156"/>
        <v>-2.2810924503090932</v>
      </c>
      <c r="W2488" s="121" t="s">
        <v>7598</v>
      </c>
      <c r="X2488" s="122">
        <v>2394</v>
      </c>
      <c r="Y2488" s="122">
        <v>2393</v>
      </c>
      <c r="Z2488" s="123">
        <f t="shared" si="1157"/>
        <v>1</v>
      </c>
      <c r="AA2488" s="124">
        <f t="shared" si="1140"/>
        <v>4.1788549937317176E-2</v>
      </c>
      <c r="AB2488" s="28" t="s">
        <v>11518</v>
      </c>
      <c r="AC2488" s="122">
        <v>665</v>
      </c>
      <c r="AD2488" s="122">
        <v>697</v>
      </c>
      <c r="AE2488" s="123">
        <f t="shared" si="1141"/>
        <v>-32</v>
      </c>
      <c r="AF2488" s="29">
        <f t="shared" si="1146"/>
        <v>-4.5911047345767582</v>
      </c>
      <c r="AG2488" s="28" t="s">
        <v>11519</v>
      </c>
      <c r="AH2488" s="122">
        <v>484</v>
      </c>
      <c r="AI2488" s="122">
        <v>434</v>
      </c>
      <c r="AJ2488" s="123">
        <f t="shared" si="1142"/>
        <v>50</v>
      </c>
      <c r="AK2488" s="124">
        <f t="shared" si="1143"/>
        <v>11.52073732718894</v>
      </c>
      <c r="AL2488" s="28" t="s">
        <v>11520</v>
      </c>
      <c r="AM2488" s="122">
        <v>345</v>
      </c>
      <c r="AN2488" s="122">
        <v>431</v>
      </c>
      <c r="AO2488" s="123">
        <f t="shared" si="1144"/>
        <v>-86</v>
      </c>
      <c r="AP2488" s="29">
        <f t="shared" si="1145"/>
        <v>-19.953596287703014</v>
      </c>
      <c r="AQ2488" s="28" t="s">
        <v>11521</v>
      </c>
      <c r="AR2488" s="122">
        <v>228</v>
      </c>
      <c r="AS2488" s="122">
        <v>237</v>
      </c>
      <c r="AT2488" s="123">
        <f t="shared" si="1147"/>
        <v>-9</v>
      </c>
      <c r="AU2488" s="124">
        <f t="shared" si="1148"/>
        <v>-3.79746835443038</v>
      </c>
      <c r="AV2488" s="9" t="s">
        <v>11522</v>
      </c>
      <c r="AX2488" s="129"/>
      <c r="AY2488" s="139"/>
      <c r="AZ2488" s="139"/>
    </row>
    <row r="2489" spans="3:52" ht="50" customHeight="1">
      <c r="C2489" s="52" t="s">
        <v>6319</v>
      </c>
      <c r="D2489" s="97" t="s">
        <v>5681</v>
      </c>
      <c r="E2489" s="72" t="s">
        <v>6384</v>
      </c>
      <c r="F2489" s="98" t="s">
        <v>5682</v>
      </c>
      <c r="G2489" s="125">
        <v>3960.5169999999998</v>
      </c>
      <c r="H2489" s="122">
        <v>3710.96</v>
      </c>
      <c r="I2489" s="123">
        <f t="shared" si="1149"/>
        <v>249.55699999999979</v>
      </c>
      <c r="J2489" s="124">
        <f t="shared" si="1150"/>
        <v>6.7248636471425121</v>
      </c>
      <c r="K2489" s="125">
        <v>1743.279</v>
      </c>
      <c r="L2489" s="122">
        <v>1809.0889999999999</v>
      </c>
      <c r="M2489" s="123">
        <f t="shared" si="1151"/>
        <v>-65.809999999999945</v>
      </c>
      <c r="N2489" s="124">
        <f t="shared" si="1152"/>
        <v>-3.6377425322911114</v>
      </c>
      <c r="O2489" s="125">
        <v>193.59700000000001</v>
      </c>
      <c r="P2489" s="122">
        <v>211.39599999999999</v>
      </c>
      <c r="Q2489" s="123">
        <f t="shared" si="1153"/>
        <v>-17.798999999999978</v>
      </c>
      <c r="R2489" s="124">
        <f t="shared" si="1154"/>
        <v>-8.4197430414955718</v>
      </c>
      <c r="S2489" s="125">
        <v>2023.6410000000001</v>
      </c>
      <c r="T2489" s="122">
        <v>1690.4749999999999</v>
      </c>
      <c r="U2489" s="123">
        <f t="shared" si="1155"/>
        <v>333.16600000000017</v>
      </c>
      <c r="V2489" s="124">
        <f t="shared" si="1156"/>
        <v>19.708425146778282</v>
      </c>
      <c r="W2489" s="121" t="s">
        <v>11523</v>
      </c>
      <c r="X2489" s="122">
        <v>981</v>
      </c>
      <c r="Y2489" s="122">
        <v>954</v>
      </c>
      <c r="Z2489" s="123">
        <f t="shared" si="1157"/>
        <v>27</v>
      </c>
      <c r="AA2489" s="124">
        <f t="shared" si="1140"/>
        <v>2.8301886792452833</v>
      </c>
      <c r="AB2489" s="28" t="s">
        <v>11524</v>
      </c>
      <c r="AC2489" s="122">
        <v>300</v>
      </c>
      <c r="AD2489" s="122">
        <v>0</v>
      </c>
      <c r="AE2489" s="123">
        <f t="shared" si="1141"/>
        <v>300</v>
      </c>
      <c r="AF2489" s="29" t="e">
        <f t="shared" si="1146"/>
        <v>#DIV/0!</v>
      </c>
      <c r="AG2489" s="28" t="s">
        <v>11525</v>
      </c>
      <c r="AH2489" s="122">
        <v>258</v>
      </c>
      <c r="AI2489" s="122">
        <v>257</v>
      </c>
      <c r="AJ2489" s="123">
        <f t="shared" si="1142"/>
        <v>1</v>
      </c>
      <c r="AK2489" s="124">
        <f t="shared" si="1143"/>
        <v>0.38910505836575876</v>
      </c>
      <c r="AL2489" s="28" t="s">
        <v>11526</v>
      </c>
      <c r="AM2489" s="122">
        <v>241</v>
      </c>
      <c r="AN2489" s="122">
        <v>241</v>
      </c>
      <c r="AO2489" s="123">
        <f t="shared" si="1144"/>
        <v>0</v>
      </c>
      <c r="AP2489" s="29">
        <f t="shared" si="1145"/>
        <v>0</v>
      </c>
      <c r="AQ2489" s="28" t="s">
        <v>7522</v>
      </c>
      <c r="AR2489" s="122">
        <v>128</v>
      </c>
      <c r="AS2489" s="122">
        <v>127</v>
      </c>
      <c r="AT2489" s="123">
        <f t="shared" si="1147"/>
        <v>1</v>
      </c>
      <c r="AU2489" s="124">
        <f t="shared" si="1148"/>
        <v>0.78740157480314954</v>
      </c>
      <c r="AV2489" s="9" t="s">
        <v>11527</v>
      </c>
      <c r="AX2489" s="129"/>
      <c r="AY2489" s="139"/>
      <c r="AZ2489" s="139"/>
    </row>
    <row r="2490" spans="3:52" ht="50" customHeight="1">
      <c r="C2490" s="52" t="s">
        <v>6319</v>
      </c>
      <c r="D2490" s="97" t="s">
        <v>5683</v>
      </c>
      <c r="E2490" s="72" t="s">
        <v>6384</v>
      </c>
      <c r="F2490" s="98" t="s">
        <v>5684</v>
      </c>
      <c r="G2490" s="125">
        <v>2120.6469999999999</v>
      </c>
      <c r="H2490" s="122">
        <v>2407.3330000000001</v>
      </c>
      <c r="I2490" s="123">
        <f t="shared" si="1149"/>
        <v>-286.68600000000015</v>
      </c>
      <c r="J2490" s="124">
        <f t="shared" si="1150"/>
        <v>-11.90886346010295</v>
      </c>
      <c r="K2490" s="125">
        <v>1074.104</v>
      </c>
      <c r="L2490" s="122">
        <v>1269.299</v>
      </c>
      <c r="M2490" s="123">
        <f t="shared" si="1151"/>
        <v>-195.19499999999994</v>
      </c>
      <c r="N2490" s="124">
        <f t="shared" si="1152"/>
        <v>-15.378173306683449</v>
      </c>
      <c r="O2490" s="125">
        <v>2.3570000000000002</v>
      </c>
      <c r="P2490" s="122">
        <v>2.3570000000000002</v>
      </c>
      <c r="Q2490" s="123">
        <f t="shared" si="1153"/>
        <v>0</v>
      </c>
      <c r="R2490" s="124">
        <f t="shared" si="1154"/>
        <v>0</v>
      </c>
      <c r="S2490" s="125">
        <v>1044.1859999999999</v>
      </c>
      <c r="T2490" s="122">
        <v>1135.6769999999999</v>
      </c>
      <c r="U2490" s="123">
        <f t="shared" si="1155"/>
        <v>-91.490999999999985</v>
      </c>
      <c r="V2490" s="124">
        <f t="shared" si="1156"/>
        <v>-8.0560758032433508</v>
      </c>
      <c r="W2490" s="121" t="s">
        <v>11528</v>
      </c>
      <c r="X2490" s="122">
        <v>341</v>
      </c>
      <c r="Y2490" s="122">
        <v>383</v>
      </c>
      <c r="Z2490" s="123">
        <f t="shared" si="1157"/>
        <v>-42</v>
      </c>
      <c r="AA2490" s="124">
        <f t="shared" si="1140"/>
        <v>-10.966057441253264</v>
      </c>
      <c r="AB2490" s="28" t="s">
        <v>8154</v>
      </c>
      <c r="AC2490" s="122">
        <v>199</v>
      </c>
      <c r="AD2490" s="122">
        <v>199</v>
      </c>
      <c r="AE2490" s="123">
        <f t="shared" si="1141"/>
        <v>0</v>
      </c>
      <c r="AF2490" s="29">
        <f t="shared" si="1146"/>
        <v>0</v>
      </c>
      <c r="AG2490" s="28" t="s">
        <v>11529</v>
      </c>
      <c r="AH2490" s="122">
        <v>154</v>
      </c>
      <c r="AI2490" s="122">
        <v>195</v>
      </c>
      <c r="AJ2490" s="123">
        <f t="shared" si="1142"/>
        <v>-41</v>
      </c>
      <c r="AK2490" s="124">
        <f t="shared" si="1143"/>
        <v>-21.025641025641026</v>
      </c>
      <c r="AL2490" s="28" t="s">
        <v>6466</v>
      </c>
      <c r="AM2490" s="122">
        <v>128</v>
      </c>
      <c r="AN2490" s="122">
        <v>131</v>
      </c>
      <c r="AO2490" s="123">
        <f t="shared" si="1144"/>
        <v>-3</v>
      </c>
      <c r="AP2490" s="29">
        <f t="shared" si="1145"/>
        <v>-2.2900763358778624</v>
      </c>
      <c r="AQ2490" s="28" t="s">
        <v>11530</v>
      </c>
      <c r="AR2490" s="122">
        <v>126</v>
      </c>
      <c r="AS2490" s="122">
        <v>149</v>
      </c>
      <c r="AT2490" s="123">
        <f t="shared" si="1147"/>
        <v>-23</v>
      </c>
      <c r="AU2490" s="124">
        <f t="shared" si="1148"/>
        <v>-15.436241610738255</v>
      </c>
      <c r="AV2490" s="9" t="s">
        <v>11531</v>
      </c>
      <c r="AX2490" s="129"/>
      <c r="AY2490" s="139"/>
      <c r="AZ2490" s="139"/>
    </row>
    <row r="2491" spans="3:52" ht="50" customHeight="1">
      <c r="C2491" s="52" t="s">
        <v>6319</v>
      </c>
      <c r="D2491" s="97" t="s">
        <v>5685</v>
      </c>
      <c r="E2491" s="72" t="s">
        <v>6384</v>
      </c>
      <c r="F2491" s="98" t="s">
        <v>5686</v>
      </c>
      <c r="G2491" s="125">
        <v>1320.325</v>
      </c>
      <c r="H2491" s="122">
        <v>1564.7239999999999</v>
      </c>
      <c r="I2491" s="123">
        <f t="shared" si="1149"/>
        <v>-244.39899999999989</v>
      </c>
      <c r="J2491" s="124">
        <f t="shared" si="1150"/>
        <v>-15.619304107305817</v>
      </c>
      <c r="K2491" s="125">
        <v>1005.908</v>
      </c>
      <c r="L2491" s="122">
        <v>1243.9659999999999</v>
      </c>
      <c r="M2491" s="123">
        <f t="shared" si="1151"/>
        <v>-238.05799999999988</v>
      </c>
      <c r="N2491" s="124">
        <f t="shared" si="1152"/>
        <v>-19.137018214324179</v>
      </c>
      <c r="O2491" s="125">
        <v>57.667999999999999</v>
      </c>
      <c r="P2491" s="122">
        <v>69.358999999999995</v>
      </c>
      <c r="Q2491" s="123">
        <f t="shared" si="1153"/>
        <v>-11.690999999999995</v>
      </c>
      <c r="R2491" s="124">
        <f t="shared" si="1154"/>
        <v>-16.855779350913359</v>
      </c>
      <c r="S2491" s="125">
        <v>256.74900000000002</v>
      </c>
      <c r="T2491" s="122">
        <v>251.399</v>
      </c>
      <c r="U2491" s="123">
        <f t="shared" si="1155"/>
        <v>5.3500000000000227</v>
      </c>
      <c r="V2491" s="124">
        <f t="shared" si="1156"/>
        <v>2.1280912016356561</v>
      </c>
      <c r="W2491" s="121" t="s">
        <v>7336</v>
      </c>
      <c r="X2491" s="122">
        <v>112</v>
      </c>
      <c r="Y2491" s="122">
        <v>122</v>
      </c>
      <c r="Z2491" s="123">
        <f t="shared" si="1157"/>
        <v>-10</v>
      </c>
      <c r="AA2491" s="124">
        <f t="shared" si="1140"/>
        <v>-8.1967213114754092</v>
      </c>
      <c r="AB2491" s="28" t="s">
        <v>6466</v>
      </c>
      <c r="AC2491" s="122">
        <v>104</v>
      </c>
      <c r="AD2491" s="122">
        <v>104</v>
      </c>
      <c r="AE2491" s="123">
        <f t="shared" si="1141"/>
        <v>0</v>
      </c>
      <c r="AF2491" s="29">
        <f t="shared" si="1146"/>
        <v>0</v>
      </c>
      <c r="AG2491" s="28" t="s">
        <v>11532</v>
      </c>
      <c r="AH2491" s="122">
        <v>31</v>
      </c>
      <c r="AI2491" s="122">
        <v>16</v>
      </c>
      <c r="AJ2491" s="123">
        <f t="shared" si="1142"/>
        <v>15</v>
      </c>
      <c r="AK2491" s="124">
        <f t="shared" si="1143"/>
        <v>93.75</v>
      </c>
      <c r="AL2491" s="28" t="s">
        <v>10371</v>
      </c>
      <c r="AM2491" s="122">
        <v>10</v>
      </c>
      <c r="AN2491" s="122">
        <v>10</v>
      </c>
      <c r="AO2491" s="123">
        <f t="shared" si="1144"/>
        <v>0</v>
      </c>
      <c r="AP2491" s="29">
        <f t="shared" si="1145"/>
        <v>0</v>
      </c>
      <c r="AQ2491" s="28" t="s">
        <v>6421</v>
      </c>
      <c r="AR2491" s="122" t="s">
        <v>6421</v>
      </c>
      <c r="AS2491" s="122" t="s">
        <v>6421</v>
      </c>
      <c r="AT2491" s="123" t="s">
        <v>6421</v>
      </c>
      <c r="AU2491" s="124" t="s">
        <v>6421</v>
      </c>
      <c r="AV2491" s="9" t="s">
        <v>11533</v>
      </c>
      <c r="AX2491" s="129"/>
      <c r="AY2491" s="139"/>
      <c r="AZ2491" s="139"/>
    </row>
    <row r="2492" spans="3:52" ht="50" customHeight="1">
      <c r="C2492" s="52" t="s">
        <v>6319</v>
      </c>
      <c r="D2492" s="97" t="s">
        <v>5687</v>
      </c>
      <c r="E2492" s="72" t="s">
        <v>6384</v>
      </c>
      <c r="F2492" s="98" t="s">
        <v>5688</v>
      </c>
      <c r="G2492" s="125">
        <v>840.88300000000004</v>
      </c>
      <c r="H2492" s="122">
        <v>1079.086</v>
      </c>
      <c r="I2492" s="123">
        <f t="shared" si="1149"/>
        <v>-238.20299999999997</v>
      </c>
      <c r="J2492" s="124">
        <f t="shared" si="1150"/>
        <v>-22.074514913547201</v>
      </c>
      <c r="K2492" s="125">
        <v>353.12799999999999</v>
      </c>
      <c r="L2492" s="122">
        <v>471.11900000000003</v>
      </c>
      <c r="M2492" s="123">
        <f t="shared" si="1151"/>
        <v>-117.99100000000004</v>
      </c>
      <c r="N2492" s="124">
        <f t="shared" si="1152"/>
        <v>-25.044840051027457</v>
      </c>
      <c r="O2492" s="125">
        <v>93.341999999999999</v>
      </c>
      <c r="P2492" s="122">
        <v>93.292000000000002</v>
      </c>
      <c r="Q2492" s="123">
        <f t="shared" si="1153"/>
        <v>4.9999999999997158E-2</v>
      </c>
      <c r="R2492" s="124">
        <f t="shared" si="1154"/>
        <v>5.3595163572436169E-2</v>
      </c>
      <c r="S2492" s="125">
        <v>394.41300000000001</v>
      </c>
      <c r="T2492" s="122">
        <v>514.67499999999995</v>
      </c>
      <c r="U2492" s="123">
        <f t="shared" si="1155"/>
        <v>-120.26199999999994</v>
      </c>
      <c r="V2492" s="124">
        <f t="shared" si="1156"/>
        <v>-23.366590566862573</v>
      </c>
      <c r="W2492" s="121" t="s">
        <v>11534</v>
      </c>
      <c r="X2492" s="122">
        <v>143</v>
      </c>
      <c r="Y2492" s="122">
        <v>234</v>
      </c>
      <c r="Z2492" s="123">
        <f t="shared" si="1157"/>
        <v>-91</v>
      </c>
      <c r="AA2492" s="124">
        <f t="shared" si="1140"/>
        <v>-38.888888888888893</v>
      </c>
      <c r="AB2492" s="28" t="s">
        <v>8930</v>
      </c>
      <c r="AC2492" s="122">
        <v>140</v>
      </c>
      <c r="AD2492" s="122">
        <v>170</v>
      </c>
      <c r="AE2492" s="123">
        <f t="shared" si="1141"/>
        <v>-30</v>
      </c>
      <c r="AF2492" s="29">
        <f t="shared" si="1146"/>
        <v>-17.647058823529413</v>
      </c>
      <c r="AG2492" s="28" t="s">
        <v>7483</v>
      </c>
      <c r="AH2492" s="122">
        <v>100</v>
      </c>
      <c r="AI2492" s="122">
        <v>100</v>
      </c>
      <c r="AJ2492" s="123">
        <f t="shared" si="1142"/>
        <v>0</v>
      </c>
      <c r="AK2492" s="124">
        <f t="shared" si="1143"/>
        <v>0</v>
      </c>
      <c r="AL2492" s="28" t="s">
        <v>11535</v>
      </c>
      <c r="AM2492" s="122">
        <v>10</v>
      </c>
      <c r="AN2492" s="122">
        <v>10</v>
      </c>
      <c r="AO2492" s="123">
        <f t="shared" si="1144"/>
        <v>0</v>
      </c>
      <c r="AP2492" s="29">
        <f t="shared" si="1145"/>
        <v>0</v>
      </c>
      <c r="AQ2492" s="28" t="s">
        <v>11536</v>
      </c>
      <c r="AR2492" s="122">
        <v>1</v>
      </c>
      <c r="AS2492" s="122">
        <v>1</v>
      </c>
      <c r="AT2492" s="123">
        <f t="shared" si="1147"/>
        <v>0</v>
      </c>
      <c r="AU2492" s="124">
        <f t="shared" si="1148"/>
        <v>0</v>
      </c>
      <c r="AV2492" s="9" t="s">
        <v>11537</v>
      </c>
      <c r="AX2492" s="129"/>
      <c r="AY2492" s="139"/>
      <c r="AZ2492" s="139"/>
    </row>
    <row r="2493" spans="3:52" ht="50" customHeight="1">
      <c r="C2493" s="52" t="s">
        <v>6319</v>
      </c>
      <c r="D2493" s="97" t="s">
        <v>5689</v>
      </c>
      <c r="E2493" s="72" t="s">
        <v>6384</v>
      </c>
      <c r="F2493" s="98" t="s">
        <v>5690</v>
      </c>
      <c r="G2493" s="125">
        <v>3871.78</v>
      </c>
      <c r="H2493" s="122">
        <v>2985.4389999999999</v>
      </c>
      <c r="I2493" s="123">
        <f t="shared" si="1149"/>
        <v>886.34100000000035</v>
      </c>
      <c r="J2493" s="124">
        <f t="shared" si="1150"/>
        <v>29.688799536684567</v>
      </c>
      <c r="K2493" s="125">
        <v>2075.7649999999999</v>
      </c>
      <c r="L2493" s="122">
        <v>1028.557</v>
      </c>
      <c r="M2493" s="123">
        <f t="shared" si="1151"/>
        <v>1047.2079999999999</v>
      </c>
      <c r="N2493" s="124">
        <f t="shared" si="1152"/>
        <v>101.81331710347601</v>
      </c>
      <c r="O2493" s="125">
        <v>58.871000000000002</v>
      </c>
      <c r="P2493" s="122">
        <v>58.871000000000002</v>
      </c>
      <c r="Q2493" s="123">
        <f t="shared" si="1153"/>
        <v>0</v>
      </c>
      <c r="R2493" s="124">
        <f t="shared" si="1154"/>
        <v>0</v>
      </c>
      <c r="S2493" s="125">
        <v>1737.144</v>
      </c>
      <c r="T2493" s="122">
        <v>1898.011</v>
      </c>
      <c r="U2493" s="123">
        <f t="shared" si="1155"/>
        <v>-160.86699999999996</v>
      </c>
      <c r="V2493" s="124">
        <f t="shared" si="1156"/>
        <v>-8.4755567802294074</v>
      </c>
      <c r="W2493" s="121" t="s">
        <v>6466</v>
      </c>
      <c r="X2493" s="122">
        <v>821</v>
      </c>
      <c r="Y2493" s="122">
        <v>991</v>
      </c>
      <c r="Z2493" s="123">
        <f t="shared" si="1157"/>
        <v>-170</v>
      </c>
      <c r="AA2493" s="124">
        <f t="shared" si="1140"/>
        <v>-17.15438950554995</v>
      </c>
      <c r="AB2493" s="28" t="s">
        <v>7354</v>
      </c>
      <c r="AC2493" s="122">
        <v>657</v>
      </c>
      <c r="AD2493" s="122">
        <v>670</v>
      </c>
      <c r="AE2493" s="123">
        <f t="shared" si="1141"/>
        <v>-13</v>
      </c>
      <c r="AF2493" s="29">
        <f t="shared" si="1146"/>
        <v>-1.9402985074626864</v>
      </c>
      <c r="AG2493" s="28" t="s">
        <v>6467</v>
      </c>
      <c r="AH2493" s="122">
        <v>198</v>
      </c>
      <c r="AI2493" s="122">
        <v>198</v>
      </c>
      <c r="AJ2493" s="123">
        <f t="shared" si="1142"/>
        <v>0</v>
      </c>
      <c r="AK2493" s="124">
        <f t="shared" si="1143"/>
        <v>0</v>
      </c>
      <c r="AL2493" s="28" t="s">
        <v>11538</v>
      </c>
      <c r="AM2493" s="122">
        <v>24</v>
      </c>
      <c r="AN2493" s="122">
        <v>3</v>
      </c>
      <c r="AO2493" s="123">
        <f t="shared" si="1144"/>
        <v>21</v>
      </c>
      <c r="AP2493" s="29">
        <f t="shared" si="1145"/>
        <v>700</v>
      </c>
      <c r="AQ2493" s="28" t="s">
        <v>7445</v>
      </c>
      <c r="AR2493" s="122">
        <v>18</v>
      </c>
      <c r="AS2493" s="122">
        <v>18</v>
      </c>
      <c r="AT2493" s="123">
        <f t="shared" si="1147"/>
        <v>0</v>
      </c>
      <c r="AU2493" s="124">
        <f t="shared" si="1148"/>
        <v>0</v>
      </c>
      <c r="AV2493" s="9" t="s">
        <v>11539</v>
      </c>
      <c r="AX2493" s="129"/>
      <c r="AY2493" s="139"/>
      <c r="AZ2493" s="139"/>
    </row>
    <row r="2494" spans="3:52" ht="50" customHeight="1">
      <c r="C2494" s="52" t="s">
        <v>6319</v>
      </c>
      <c r="D2494" s="97" t="s">
        <v>5691</v>
      </c>
      <c r="E2494" s="72" t="s">
        <v>6384</v>
      </c>
      <c r="F2494" s="98" t="s">
        <v>5692</v>
      </c>
      <c r="G2494" s="125">
        <v>2395.4740000000002</v>
      </c>
      <c r="H2494" s="122">
        <v>2518.4459999999999</v>
      </c>
      <c r="I2494" s="123">
        <f t="shared" si="1149"/>
        <v>-122.97199999999975</v>
      </c>
      <c r="J2494" s="124">
        <f t="shared" si="1150"/>
        <v>-4.8828523621312412</v>
      </c>
      <c r="K2494" s="125">
        <v>920.40800000000002</v>
      </c>
      <c r="L2494" s="122">
        <v>1007.011</v>
      </c>
      <c r="M2494" s="123">
        <f t="shared" si="1151"/>
        <v>-86.602999999999952</v>
      </c>
      <c r="N2494" s="124">
        <f t="shared" si="1152"/>
        <v>-8.600005362404179</v>
      </c>
      <c r="O2494" s="125">
        <v>76.992000000000004</v>
      </c>
      <c r="P2494" s="122">
        <v>76.980999999999995</v>
      </c>
      <c r="Q2494" s="123">
        <f t="shared" si="1153"/>
        <v>1.1000000000009891E-2</v>
      </c>
      <c r="R2494" s="124">
        <f t="shared" si="1154"/>
        <v>1.4289240202140646E-2</v>
      </c>
      <c r="S2494" s="125">
        <v>1398.0740000000001</v>
      </c>
      <c r="T2494" s="122">
        <v>1434.454</v>
      </c>
      <c r="U2494" s="123">
        <f t="shared" si="1155"/>
        <v>-36.379999999999882</v>
      </c>
      <c r="V2494" s="124">
        <f t="shared" si="1156"/>
        <v>-2.5361566142936534</v>
      </c>
      <c r="W2494" s="121" t="s">
        <v>11540</v>
      </c>
      <c r="X2494" s="122">
        <v>588</v>
      </c>
      <c r="Y2494" s="122">
        <v>464</v>
      </c>
      <c r="Z2494" s="123">
        <f t="shared" si="1157"/>
        <v>124</v>
      </c>
      <c r="AA2494" s="124">
        <f t="shared" si="1140"/>
        <v>26.72413793103448</v>
      </c>
      <c r="AB2494" s="28" t="s">
        <v>11541</v>
      </c>
      <c r="AC2494" s="122">
        <v>243</v>
      </c>
      <c r="AD2494" s="122">
        <v>251</v>
      </c>
      <c r="AE2494" s="123">
        <f t="shared" si="1141"/>
        <v>-8</v>
      </c>
      <c r="AF2494" s="29">
        <f t="shared" si="1146"/>
        <v>-3.1872509960159361</v>
      </c>
      <c r="AG2494" s="28" t="s">
        <v>6466</v>
      </c>
      <c r="AH2494" s="122">
        <v>160</v>
      </c>
      <c r="AI2494" s="122">
        <v>200</v>
      </c>
      <c r="AJ2494" s="123">
        <f t="shared" si="1142"/>
        <v>-40</v>
      </c>
      <c r="AK2494" s="124">
        <f t="shared" si="1143"/>
        <v>-20</v>
      </c>
      <c r="AL2494" s="28" t="s">
        <v>11542</v>
      </c>
      <c r="AM2494" s="122">
        <v>72</v>
      </c>
      <c r="AN2494" s="122">
        <v>81</v>
      </c>
      <c r="AO2494" s="123">
        <f t="shared" si="1144"/>
        <v>-9</v>
      </c>
      <c r="AP2494" s="29">
        <f t="shared" si="1145"/>
        <v>-11.111111111111111</v>
      </c>
      <c r="AQ2494" s="28" t="s">
        <v>6467</v>
      </c>
      <c r="AR2494" s="122">
        <v>70</v>
      </c>
      <c r="AS2494" s="122">
        <v>125</v>
      </c>
      <c r="AT2494" s="123">
        <f t="shared" si="1147"/>
        <v>-55</v>
      </c>
      <c r="AU2494" s="124">
        <f t="shared" si="1148"/>
        <v>-44</v>
      </c>
      <c r="AV2494" s="9" t="s">
        <v>11543</v>
      </c>
      <c r="AX2494" s="129"/>
      <c r="AY2494" s="139"/>
      <c r="AZ2494" s="139"/>
    </row>
    <row r="2495" spans="3:52" ht="50" customHeight="1">
      <c r="C2495" s="52" t="s">
        <v>6319</v>
      </c>
      <c r="D2495" s="97" t="s">
        <v>5693</v>
      </c>
      <c r="E2495" s="72" t="s">
        <v>6384</v>
      </c>
      <c r="F2495" s="98" t="s">
        <v>5694</v>
      </c>
      <c r="G2495" s="125">
        <v>2711.8090000000002</v>
      </c>
      <c r="H2495" s="122">
        <v>3184.5439999999999</v>
      </c>
      <c r="I2495" s="123">
        <f t="shared" si="1149"/>
        <v>-472.73499999999967</v>
      </c>
      <c r="J2495" s="124">
        <f t="shared" si="1150"/>
        <v>-14.844668498849433</v>
      </c>
      <c r="K2495" s="125">
        <v>607.11599999999999</v>
      </c>
      <c r="L2495" s="122">
        <v>607.67200000000003</v>
      </c>
      <c r="M2495" s="123">
        <f t="shared" si="1151"/>
        <v>-0.55600000000004002</v>
      </c>
      <c r="N2495" s="124">
        <f t="shared" si="1152"/>
        <v>-9.1496728498275379E-2</v>
      </c>
      <c r="O2495" s="125">
        <v>250.17500000000001</v>
      </c>
      <c r="P2495" s="122">
        <v>300.10000000000002</v>
      </c>
      <c r="Q2495" s="123">
        <f t="shared" si="1153"/>
        <v>-49.925000000000011</v>
      </c>
      <c r="R2495" s="124">
        <f t="shared" si="1154"/>
        <v>-16.636121292902367</v>
      </c>
      <c r="S2495" s="125">
        <v>1854.518</v>
      </c>
      <c r="T2495" s="122">
        <v>2276.7719999999999</v>
      </c>
      <c r="U2495" s="123">
        <f t="shared" si="1155"/>
        <v>-422.25399999999991</v>
      </c>
      <c r="V2495" s="124">
        <f t="shared" si="1156"/>
        <v>-18.546169752614663</v>
      </c>
      <c r="W2495" s="121" t="s">
        <v>7522</v>
      </c>
      <c r="X2495" s="122">
        <v>1017</v>
      </c>
      <c r="Y2495" s="122">
        <v>1213</v>
      </c>
      <c r="Z2495" s="123">
        <f t="shared" si="1157"/>
        <v>-196</v>
      </c>
      <c r="AA2495" s="124">
        <f t="shared" si="1140"/>
        <v>-16.15828524319868</v>
      </c>
      <c r="AB2495" s="28" t="s">
        <v>11544</v>
      </c>
      <c r="AC2495" s="122">
        <v>260</v>
      </c>
      <c r="AD2495" s="122">
        <v>200</v>
      </c>
      <c r="AE2495" s="123">
        <f t="shared" si="1141"/>
        <v>60</v>
      </c>
      <c r="AF2495" s="29">
        <f t="shared" si="1146"/>
        <v>30</v>
      </c>
      <c r="AG2495" s="28" t="s">
        <v>11545</v>
      </c>
      <c r="AH2495" s="122">
        <v>220</v>
      </c>
      <c r="AI2495" s="122">
        <v>200</v>
      </c>
      <c r="AJ2495" s="123">
        <f t="shared" si="1142"/>
        <v>20</v>
      </c>
      <c r="AK2495" s="124">
        <f t="shared" si="1143"/>
        <v>10</v>
      </c>
      <c r="AL2495" s="28" t="s">
        <v>11546</v>
      </c>
      <c r="AM2495" s="122">
        <v>200</v>
      </c>
      <c r="AN2495" s="122">
        <v>100</v>
      </c>
      <c r="AO2495" s="123">
        <f t="shared" si="1144"/>
        <v>100</v>
      </c>
      <c r="AP2495" s="29">
        <f t="shared" si="1145"/>
        <v>100</v>
      </c>
      <c r="AQ2495" s="28" t="s">
        <v>6467</v>
      </c>
      <c r="AR2495" s="122">
        <v>100</v>
      </c>
      <c r="AS2495" s="122">
        <v>100</v>
      </c>
      <c r="AT2495" s="123">
        <f t="shared" si="1147"/>
        <v>0</v>
      </c>
      <c r="AU2495" s="124">
        <f t="shared" si="1148"/>
        <v>0</v>
      </c>
      <c r="AV2495" s="9" t="s">
        <v>11547</v>
      </c>
      <c r="AX2495" s="129"/>
      <c r="AY2495" s="139"/>
      <c r="AZ2495" s="139"/>
    </row>
    <row r="2496" spans="3:52" ht="50" customHeight="1">
      <c r="C2496" s="52" t="s">
        <v>6319</v>
      </c>
      <c r="D2496" s="99" t="s">
        <v>5695</v>
      </c>
      <c r="E2496" s="72" t="s">
        <v>6384</v>
      </c>
      <c r="F2496" s="100" t="s">
        <v>5696</v>
      </c>
      <c r="G2496" s="125">
        <v>5290.92</v>
      </c>
      <c r="H2496" s="122">
        <v>5152.3519999999999</v>
      </c>
      <c r="I2496" s="123">
        <f t="shared" si="1149"/>
        <v>138.56800000000021</v>
      </c>
      <c r="J2496" s="124">
        <f t="shared" si="1150"/>
        <v>2.6894125246101241</v>
      </c>
      <c r="K2496" s="125">
        <v>4209.88</v>
      </c>
      <c r="L2496" s="122">
        <v>4235.2309999999998</v>
      </c>
      <c r="M2496" s="123">
        <f t="shared" si="1151"/>
        <v>-25.350999999999658</v>
      </c>
      <c r="N2496" s="124">
        <f t="shared" si="1152"/>
        <v>-0.59857419819602897</v>
      </c>
      <c r="O2496" s="125">
        <v>102.21599999999999</v>
      </c>
      <c r="P2496" s="122">
        <v>102.08</v>
      </c>
      <c r="Q2496" s="123">
        <f t="shared" si="1153"/>
        <v>0.13599999999999568</v>
      </c>
      <c r="R2496" s="124">
        <f t="shared" si="1154"/>
        <v>0.1332288401253876</v>
      </c>
      <c r="S2496" s="125">
        <v>978.82399999999996</v>
      </c>
      <c r="T2496" s="122">
        <v>815.04100000000005</v>
      </c>
      <c r="U2496" s="123">
        <f t="shared" si="1155"/>
        <v>163.7829999999999</v>
      </c>
      <c r="V2496" s="124">
        <f t="shared" si="1156"/>
        <v>20.095062702367105</v>
      </c>
      <c r="W2496" s="121" t="s">
        <v>6959</v>
      </c>
      <c r="X2496" s="122">
        <v>606</v>
      </c>
      <c r="Y2496" s="122">
        <v>485</v>
      </c>
      <c r="Z2496" s="123">
        <f t="shared" si="1157"/>
        <v>121</v>
      </c>
      <c r="AA2496" s="124">
        <f t="shared" si="1140"/>
        <v>24.948453608247423</v>
      </c>
      <c r="AB2496" s="28" t="s">
        <v>7582</v>
      </c>
      <c r="AC2496" s="122">
        <v>151</v>
      </c>
      <c r="AD2496" s="122">
        <v>100</v>
      </c>
      <c r="AE2496" s="123">
        <f t="shared" si="1141"/>
        <v>51</v>
      </c>
      <c r="AF2496" s="29">
        <f t="shared" si="1146"/>
        <v>51</v>
      </c>
      <c r="AG2496" s="28" t="s">
        <v>8855</v>
      </c>
      <c r="AH2496" s="122">
        <v>78</v>
      </c>
      <c r="AI2496" s="122">
        <v>78</v>
      </c>
      <c r="AJ2496" s="123">
        <f t="shared" si="1142"/>
        <v>0</v>
      </c>
      <c r="AK2496" s="124">
        <f t="shared" si="1143"/>
        <v>0</v>
      </c>
      <c r="AL2496" s="28" t="s">
        <v>6467</v>
      </c>
      <c r="AM2496" s="122">
        <v>72</v>
      </c>
      <c r="AN2496" s="122">
        <v>72</v>
      </c>
      <c r="AO2496" s="123">
        <f t="shared" si="1144"/>
        <v>0</v>
      </c>
      <c r="AP2496" s="29">
        <f t="shared" si="1145"/>
        <v>0</v>
      </c>
      <c r="AQ2496" s="28" t="s">
        <v>9264</v>
      </c>
      <c r="AR2496" s="122">
        <v>40</v>
      </c>
      <c r="AS2496" s="122">
        <v>20</v>
      </c>
      <c r="AT2496" s="123">
        <f t="shared" si="1147"/>
        <v>20</v>
      </c>
      <c r="AU2496" s="124">
        <f t="shared" si="1148"/>
        <v>100</v>
      </c>
      <c r="AV2496" s="9" t="s">
        <v>11548</v>
      </c>
      <c r="AX2496" s="129"/>
      <c r="AY2496" s="139"/>
      <c r="AZ2496" s="139"/>
    </row>
    <row r="2497" spans="3:52" ht="50" customHeight="1">
      <c r="C2497" s="52" t="s">
        <v>6319</v>
      </c>
      <c r="D2497" s="99" t="s">
        <v>5697</v>
      </c>
      <c r="E2497" s="72" t="s">
        <v>6384</v>
      </c>
      <c r="F2497" s="100" t="s">
        <v>5698</v>
      </c>
      <c r="G2497" s="125">
        <v>5197.902</v>
      </c>
      <c r="H2497" s="122">
        <v>5603.3209999999999</v>
      </c>
      <c r="I2497" s="123">
        <f t="shared" si="1149"/>
        <v>-405.41899999999987</v>
      </c>
      <c r="J2497" s="124">
        <f t="shared" si="1150"/>
        <v>-7.2353341884214721</v>
      </c>
      <c r="K2497" s="125">
        <v>915.13599999999997</v>
      </c>
      <c r="L2497" s="122">
        <v>1280.575</v>
      </c>
      <c r="M2497" s="123">
        <f t="shared" si="1151"/>
        <v>-365.43900000000008</v>
      </c>
      <c r="N2497" s="124">
        <f t="shared" si="1152"/>
        <v>-28.537102473498237</v>
      </c>
      <c r="O2497" s="125">
        <v>547.6</v>
      </c>
      <c r="P2497" s="122">
        <v>547.452</v>
      </c>
      <c r="Q2497" s="123">
        <f t="shared" si="1153"/>
        <v>0.14800000000002456</v>
      </c>
      <c r="R2497" s="124">
        <f t="shared" si="1154"/>
        <v>2.7034333603681154E-2</v>
      </c>
      <c r="S2497" s="125">
        <v>3735.1660000000002</v>
      </c>
      <c r="T2497" s="122">
        <v>3775.2939999999999</v>
      </c>
      <c r="U2497" s="123">
        <f t="shared" si="1155"/>
        <v>-40.127999999999702</v>
      </c>
      <c r="V2497" s="124">
        <f t="shared" si="1156"/>
        <v>-1.0629105971614319</v>
      </c>
      <c r="W2497" s="121" t="s">
        <v>6466</v>
      </c>
      <c r="X2497" s="122">
        <v>2063</v>
      </c>
      <c r="Y2497" s="122">
        <v>2238</v>
      </c>
      <c r="Z2497" s="123">
        <f t="shared" si="1157"/>
        <v>-175</v>
      </c>
      <c r="AA2497" s="124">
        <f t="shared" si="1140"/>
        <v>-7.8194816800714921</v>
      </c>
      <c r="AB2497" s="28" t="s">
        <v>7522</v>
      </c>
      <c r="AC2497" s="122">
        <v>1097</v>
      </c>
      <c r="AD2497" s="122">
        <v>1190</v>
      </c>
      <c r="AE2497" s="123">
        <f t="shared" si="1141"/>
        <v>-93</v>
      </c>
      <c r="AF2497" s="29">
        <f t="shared" si="1146"/>
        <v>-7.8151260504201678</v>
      </c>
      <c r="AG2497" s="28" t="s">
        <v>6467</v>
      </c>
      <c r="AH2497" s="122">
        <v>224</v>
      </c>
      <c r="AI2497" s="122">
        <v>223</v>
      </c>
      <c r="AJ2497" s="123">
        <f t="shared" si="1142"/>
        <v>1</v>
      </c>
      <c r="AK2497" s="124">
        <f t="shared" si="1143"/>
        <v>0.44843049327354262</v>
      </c>
      <c r="AL2497" s="28" t="s">
        <v>11549</v>
      </c>
      <c r="AM2497" s="122">
        <v>84</v>
      </c>
      <c r="AN2497" s="122">
        <v>84</v>
      </c>
      <c r="AO2497" s="123">
        <f t="shared" si="1144"/>
        <v>0</v>
      </c>
      <c r="AP2497" s="29">
        <f t="shared" si="1145"/>
        <v>0</v>
      </c>
      <c r="AQ2497" s="28" t="s">
        <v>7351</v>
      </c>
      <c r="AR2497" s="122">
        <v>29</v>
      </c>
      <c r="AS2497" s="122">
        <v>29</v>
      </c>
      <c r="AT2497" s="123">
        <f t="shared" si="1147"/>
        <v>0</v>
      </c>
      <c r="AU2497" s="124">
        <f t="shared" si="1148"/>
        <v>0</v>
      </c>
      <c r="AV2497" s="9" t="s">
        <v>11550</v>
      </c>
      <c r="AX2497" s="129"/>
      <c r="AY2497" s="139"/>
      <c r="AZ2497" s="139"/>
    </row>
    <row r="2498" spans="3:52" ht="50" customHeight="1">
      <c r="C2498" s="52" t="s">
        <v>6319</v>
      </c>
      <c r="D2498" s="97" t="s">
        <v>5699</v>
      </c>
      <c r="E2498" s="72" t="s">
        <v>6384</v>
      </c>
      <c r="F2498" s="98" t="s">
        <v>5700</v>
      </c>
      <c r="G2498" s="125">
        <v>4639.3980000000001</v>
      </c>
      <c r="H2498" s="122">
        <v>5254.0079999999998</v>
      </c>
      <c r="I2498" s="123">
        <f t="shared" si="1149"/>
        <v>-614.60999999999967</v>
      </c>
      <c r="J2498" s="124">
        <f t="shared" si="1150"/>
        <v>-11.697926611455477</v>
      </c>
      <c r="K2498" s="125">
        <v>729.68499999999995</v>
      </c>
      <c r="L2498" s="122">
        <v>805.57100000000003</v>
      </c>
      <c r="M2498" s="123">
        <f t="shared" si="1151"/>
        <v>-75.886000000000081</v>
      </c>
      <c r="N2498" s="124">
        <f t="shared" si="1152"/>
        <v>-9.4201504274607792</v>
      </c>
      <c r="O2498" s="125">
        <v>72.822999999999993</v>
      </c>
      <c r="P2498" s="122">
        <v>22.818000000000001</v>
      </c>
      <c r="Q2498" s="123">
        <f t="shared" si="1153"/>
        <v>50.004999999999995</v>
      </c>
      <c r="R2498" s="124">
        <f t="shared" si="1154"/>
        <v>219.14716451923914</v>
      </c>
      <c r="S2498" s="125">
        <v>3836.89</v>
      </c>
      <c r="T2498" s="122">
        <v>4425.6189999999997</v>
      </c>
      <c r="U2498" s="123">
        <f t="shared" si="1155"/>
        <v>-588.72899999999981</v>
      </c>
      <c r="V2498" s="124">
        <f t="shared" si="1156"/>
        <v>-13.302749287726753</v>
      </c>
      <c r="W2498" s="121" t="s">
        <v>11551</v>
      </c>
      <c r="X2498" s="122">
        <v>2001.2860000000001</v>
      </c>
      <c r="Y2498" s="122">
        <v>3287.5650000000001</v>
      </c>
      <c r="Z2498" s="123">
        <f t="shared" si="1157"/>
        <v>-1286.279</v>
      </c>
      <c r="AA2498" s="124">
        <f t="shared" si="1140"/>
        <v>-39.125583828760803</v>
      </c>
      <c r="AB2498" s="28" t="s">
        <v>11552</v>
      </c>
      <c r="AC2498" s="122">
        <v>500.06</v>
      </c>
      <c r="AD2498" s="122">
        <v>500.00400000000002</v>
      </c>
      <c r="AE2498" s="123">
        <f t="shared" si="1141"/>
        <v>5.5999999999983174E-2</v>
      </c>
      <c r="AF2498" s="29">
        <f t="shared" si="1146"/>
        <v>1.1199910400713428E-2</v>
      </c>
      <c r="AG2498" s="28" t="s">
        <v>11553</v>
      </c>
      <c r="AH2498" s="122">
        <v>446.96499999999997</v>
      </c>
      <c r="AI2498" s="122">
        <v>315.815</v>
      </c>
      <c r="AJ2498" s="123">
        <f t="shared" si="1142"/>
        <v>131.14999999999998</v>
      </c>
      <c r="AK2498" s="124">
        <f t="shared" si="1143"/>
        <v>41.527476528980564</v>
      </c>
      <c r="AL2498" s="28" t="s">
        <v>6466</v>
      </c>
      <c r="AM2498" s="122">
        <v>380.39400000000001</v>
      </c>
      <c r="AN2498" s="122">
        <v>95.480999999999995</v>
      </c>
      <c r="AO2498" s="123">
        <f t="shared" si="1144"/>
        <v>284.91300000000001</v>
      </c>
      <c r="AP2498" s="29">
        <f t="shared" si="1145"/>
        <v>298.39758695447267</v>
      </c>
      <c r="AQ2498" s="28" t="s">
        <v>11554</v>
      </c>
      <c r="AR2498" s="122">
        <v>230.12200000000001</v>
      </c>
      <c r="AS2498" s="122">
        <v>158.001</v>
      </c>
      <c r="AT2498" s="123">
        <f t="shared" si="1147"/>
        <v>72.121000000000009</v>
      </c>
      <c r="AU2498" s="124">
        <f t="shared" si="1148"/>
        <v>45.645913633458015</v>
      </c>
      <c r="AV2498" s="9" t="s">
        <v>11555</v>
      </c>
      <c r="AX2498" s="129"/>
      <c r="AY2498" s="139"/>
      <c r="AZ2498" s="139"/>
    </row>
    <row r="2499" spans="3:52" ht="50" customHeight="1">
      <c r="C2499" s="52" t="s">
        <v>6319</v>
      </c>
      <c r="D2499" s="97" t="s">
        <v>5701</v>
      </c>
      <c r="E2499" s="72" t="s">
        <v>6384</v>
      </c>
      <c r="F2499" s="98" t="s">
        <v>5702</v>
      </c>
      <c r="G2499" s="125">
        <v>4696.1180000000004</v>
      </c>
      <c r="H2499" s="122">
        <v>4726.1170000000002</v>
      </c>
      <c r="I2499" s="123">
        <f t="shared" si="1149"/>
        <v>-29.998999999999796</v>
      </c>
      <c r="J2499" s="124">
        <f t="shared" si="1150"/>
        <v>-0.63474941479442415</v>
      </c>
      <c r="K2499" s="125">
        <v>1751.3489999999999</v>
      </c>
      <c r="L2499" s="122">
        <v>1601.171</v>
      </c>
      <c r="M2499" s="123">
        <f t="shared" si="1151"/>
        <v>150.17799999999988</v>
      </c>
      <c r="N2499" s="124">
        <f t="shared" si="1152"/>
        <v>9.3792605536822649</v>
      </c>
      <c r="O2499" s="125">
        <v>8.9999999999999993E-3</v>
      </c>
      <c r="P2499" s="122">
        <v>8.9999999999999993E-3</v>
      </c>
      <c r="Q2499" s="123">
        <f t="shared" si="1153"/>
        <v>0</v>
      </c>
      <c r="R2499" s="124">
        <f t="shared" si="1154"/>
        <v>0</v>
      </c>
      <c r="S2499" s="125">
        <v>2944.76</v>
      </c>
      <c r="T2499" s="122">
        <v>3124.9369999999999</v>
      </c>
      <c r="U2499" s="123">
        <f t="shared" si="1155"/>
        <v>-180.17699999999968</v>
      </c>
      <c r="V2499" s="124">
        <f t="shared" si="1156"/>
        <v>-5.7657802381295902</v>
      </c>
      <c r="W2499" s="121" t="s">
        <v>6466</v>
      </c>
      <c r="X2499" s="122">
        <v>1560</v>
      </c>
      <c r="Y2499" s="122">
        <v>2160</v>
      </c>
      <c r="Z2499" s="123">
        <f t="shared" si="1157"/>
        <v>-600</v>
      </c>
      <c r="AA2499" s="124">
        <f t="shared" si="1140"/>
        <v>-27.777777777777779</v>
      </c>
      <c r="AB2499" s="28" t="s">
        <v>11556</v>
      </c>
      <c r="AC2499" s="122">
        <v>1100</v>
      </c>
      <c r="AD2499" s="122">
        <v>680</v>
      </c>
      <c r="AE2499" s="123">
        <f t="shared" si="1141"/>
        <v>420</v>
      </c>
      <c r="AF2499" s="29">
        <f t="shared" si="1146"/>
        <v>61.764705882352942</v>
      </c>
      <c r="AG2499" s="28" t="s">
        <v>8343</v>
      </c>
      <c r="AH2499" s="122">
        <v>227</v>
      </c>
      <c r="AI2499" s="122">
        <v>227</v>
      </c>
      <c r="AJ2499" s="123">
        <f t="shared" si="1142"/>
        <v>0</v>
      </c>
      <c r="AK2499" s="124">
        <f t="shared" si="1143"/>
        <v>0</v>
      </c>
      <c r="AL2499" s="28" t="s">
        <v>7583</v>
      </c>
      <c r="AM2499" s="122">
        <v>20</v>
      </c>
      <c r="AN2499" s="122">
        <v>20</v>
      </c>
      <c r="AO2499" s="123">
        <f t="shared" si="1144"/>
        <v>0</v>
      </c>
      <c r="AP2499" s="29">
        <f t="shared" si="1145"/>
        <v>0</v>
      </c>
      <c r="AQ2499" s="28" t="s">
        <v>11920</v>
      </c>
      <c r="AR2499" s="122">
        <v>16</v>
      </c>
      <c r="AS2499" s="122">
        <v>16</v>
      </c>
      <c r="AT2499" s="123">
        <f t="shared" si="1147"/>
        <v>0</v>
      </c>
      <c r="AU2499" s="124">
        <f t="shared" si="1148"/>
        <v>0</v>
      </c>
      <c r="AV2499" s="9" t="s">
        <v>11557</v>
      </c>
      <c r="AX2499" s="129"/>
      <c r="AY2499" s="139"/>
      <c r="AZ2499" s="139"/>
    </row>
    <row r="2500" spans="3:52" ht="50" customHeight="1">
      <c r="C2500" s="52" t="s">
        <v>6319</v>
      </c>
      <c r="D2500" s="97" t="s">
        <v>5703</v>
      </c>
      <c r="E2500" s="72" t="s">
        <v>6384</v>
      </c>
      <c r="F2500" s="98" t="s">
        <v>5704</v>
      </c>
      <c r="G2500" s="125">
        <v>3671.569</v>
      </c>
      <c r="H2500" s="122">
        <v>3716.6480000000001</v>
      </c>
      <c r="I2500" s="123">
        <f t="shared" si="1149"/>
        <v>-45.079000000000178</v>
      </c>
      <c r="J2500" s="124">
        <f t="shared" si="1150"/>
        <v>-1.2128939840415389</v>
      </c>
      <c r="K2500" s="125">
        <v>967.48500000000001</v>
      </c>
      <c r="L2500" s="122">
        <v>1055.7929999999999</v>
      </c>
      <c r="M2500" s="123">
        <f t="shared" si="1151"/>
        <v>-88.307999999999879</v>
      </c>
      <c r="N2500" s="124">
        <f t="shared" si="1152"/>
        <v>-8.3641395614481144</v>
      </c>
      <c r="O2500" s="125">
        <v>33.104999999999997</v>
      </c>
      <c r="P2500" s="122">
        <v>33.08</v>
      </c>
      <c r="Q2500" s="123">
        <f t="shared" si="1153"/>
        <v>2.4999999999998579E-2</v>
      </c>
      <c r="R2500" s="124">
        <f t="shared" si="1154"/>
        <v>7.5574365175328229E-2</v>
      </c>
      <c r="S2500" s="125">
        <v>2670.9789999999998</v>
      </c>
      <c r="T2500" s="122">
        <v>2627.7750000000001</v>
      </c>
      <c r="U2500" s="123">
        <f t="shared" si="1155"/>
        <v>43.203999999999724</v>
      </c>
      <c r="V2500" s="124">
        <f t="shared" si="1156"/>
        <v>1.644128587873761</v>
      </c>
      <c r="W2500" s="121" t="s">
        <v>11558</v>
      </c>
      <c r="X2500" s="122">
        <v>1256</v>
      </c>
      <c r="Y2500" s="122">
        <v>1216</v>
      </c>
      <c r="Z2500" s="123">
        <f t="shared" si="1157"/>
        <v>40</v>
      </c>
      <c r="AA2500" s="124">
        <f t="shared" si="1140"/>
        <v>3.2894736842105261</v>
      </c>
      <c r="AB2500" s="28" t="s">
        <v>6466</v>
      </c>
      <c r="AC2500" s="122">
        <v>789</v>
      </c>
      <c r="AD2500" s="122">
        <v>786</v>
      </c>
      <c r="AE2500" s="123">
        <f t="shared" si="1141"/>
        <v>3</v>
      </c>
      <c r="AF2500" s="29">
        <f t="shared" si="1146"/>
        <v>0.38167938931297707</v>
      </c>
      <c r="AG2500" s="28" t="s">
        <v>11559</v>
      </c>
      <c r="AH2500" s="122">
        <v>301</v>
      </c>
      <c r="AI2500" s="122">
        <v>301</v>
      </c>
      <c r="AJ2500" s="123">
        <f t="shared" si="1142"/>
        <v>0</v>
      </c>
      <c r="AK2500" s="124">
        <f t="shared" si="1143"/>
        <v>0</v>
      </c>
      <c r="AL2500" s="28" t="s">
        <v>7336</v>
      </c>
      <c r="AM2500" s="122">
        <v>135</v>
      </c>
      <c r="AN2500" s="122">
        <v>135</v>
      </c>
      <c r="AO2500" s="123">
        <f t="shared" si="1144"/>
        <v>0</v>
      </c>
      <c r="AP2500" s="29">
        <f t="shared" si="1145"/>
        <v>0</v>
      </c>
      <c r="AQ2500" s="28" t="s">
        <v>6467</v>
      </c>
      <c r="AR2500" s="122">
        <v>108</v>
      </c>
      <c r="AS2500" s="122">
        <v>108</v>
      </c>
      <c r="AT2500" s="123">
        <f t="shared" si="1147"/>
        <v>0</v>
      </c>
      <c r="AU2500" s="124">
        <f t="shared" si="1148"/>
        <v>0</v>
      </c>
      <c r="AV2500" s="9" t="s">
        <v>11560</v>
      </c>
      <c r="AX2500" s="129"/>
      <c r="AY2500" s="139"/>
      <c r="AZ2500" s="139"/>
    </row>
    <row r="2501" spans="3:52" ht="50" customHeight="1">
      <c r="C2501" s="52" t="s">
        <v>6319</v>
      </c>
      <c r="D2501" s="97" t="s">
        <v>5705</v>
      </c>
      <c r="E2501" s="72" t="s">
        <v>6384</v>
      </c>
      <c r="F2501" s="98" t="s">
        <v>5706</v>
      </c>
      <c r="G2501" s="125">
        <v>3496.4789999999998</v>
      </c>
      <c r="H2501" s="122">
        <v>3518.9949999999999</v>
      </c>
      <c r="I2501" s="123">
        <f t="shared" si="1149"/>
        <v>-22.516000000000076</v>
      </c>
      <c r="J2501" s="124">
        <f t="shared" si="1150"/>
        <v>-0.6398417730062157</v>
      </c>
      <c r="K2501" s="125">
        <v>1680.423</v>
      </c>
      <c r="L2501" s="122">
        <v>1729.846</v>
      </c>
      <c r="M2501" s="123">
        <f t="shared" si="1151"/>
        <v>-49.423000000000002</v>
      </c>
      <c r="N2501" s="124">
        <f t="shared" si="1152"/>
        <v>-2.8570751384805351</v>
      </c>
      <c r="O2501" s="125">
        <v>618.34299999999996</v>
      </c>
      <c r="P2501" s="122">
        <v>618.06799999999998</v>
      </c>
      <c r="Q2501" s="123">
        <f t="shared" si="1153"/>
        <v>0.27499999999997726</v>
      </c>
      <c r="R2501" s="124">
        <f t="shared" si="1154"/>
        <v>4.4493486153623432E-2</v>
      </c>
      <c r="S2501" s="125">
        <v>1197.713</v>
      </c>
      <c r="T2501" s="122">
        <v>1171.0809999999999</v>
      </c>
      <c r="U2501" s="123">
        <f t="shared" si="1155"/>
        <v>26.632000000000062</v>
      </c>
      <c r="V2501" s="124">
        <f t="shared" si="1156"/>
        <v>2.2741381680686534</v>
      </c>
      <c r="W2501" s="121" t="s">
        <v>7522</v>
      </c>
      <c r="X2501" s="122">
        <v>702</v>
      </c>
      <c r="Y2501" s="122">
        <v>702</v>
      </c>
      <c r="Z2501" s="123">
        <f t="shared" si="1157"/>
        <v>0</v>
      </c>
      <c r="AA2501" s="124">
        <f t="shared" si="1140"/>
        <v>0</v>
      </c>
      <c r="AB2501" s="28" t="s">
        <v>7591</v>
      </c>
      <c r="AC2501" s="122">
        <v>241</v>
      </c>
      <c r="AD2501" s="122">
        <v>215</v>
      </c>
      <c r="AE2501" s="123">
        <f t="shared" si="1141"/>
        <v>26</v>
      </c>
      <c r="AF2501" s="29">
        <f t="shared" si="1146"/>
        <v>12.093023255813954</v>
      </c>
      <c r="AG2501" s="28" t="s">
        <v>6467</v>
      </c>
      <c r="AH2501" s="122">
        <v>127</v>
      </c>
      <c r="AI2501" s="122">
        <v>127</v>
      </c>
      <c r="AJ2501" s="123">
        <f t="shared" si="1142"/>
        <v>0</v>
      </c>
      <c r="AK2501" s="124">
        <f t="shared" si="1143"/>
        <v>0</v>
      </c>
      <c r="AL2501" s="28" t="s">
        <v>7598</v>
      </c>
      <c r="AM2501" s="122">
        <v>78</v>
      </c>
      <c r="AN2501" s="122">
        <v>78</v>
      </c>
      <c r="AO2501" s="123">
        <f t="shared" si="1144"/>
        <v>0</v>
      </c>
      <c r="AP2501" s="29">
        <f t="shared" si="1145"/>
        <v>0</v>
      </c>
      <c r="AQ2501" s="28" t="s">
        <v>11561</v>
      </c>
      <c r="AR2501" s="122">
        <v>23</v>
      </c>
      <c r="AS2501" s="122">
        <v>23</v>
      </c>
      <c r="AT2501" s="123">
        <f t="shared" si="1147"/>
        <v>0</v>
      </c>
      <c r="AU2501" s="124">
        <f t="shared" si="1148"/>
        <v>0</v>
      </c>
      <c r="AV2501" s="9" t="s">
        <v>11562</v>
      </c>
      <c r="AX2501" s="129"/>
      <c r="AY2501" s="139"/>
      <c r="AZ2501" s="139"/>
    </row>
    <row r="2502" spans="3:52" ht="50" customHeight="1">
      <c r="C2502" s="52" t="s">
        <v>6319</v>
      </c>
      <c r="D2502" s="97" t="s">
        <v>5707</v>
      </c>
      <c r="E2502" s="72" t="s">
        <v>6384</v>
      </c>
      <c r="F2502" s="98" t="s">
        <v>997</v>
      </c>
      <c r="G2502" s="125">
        <v>7068.33</v>
      </c>
      <c r="H2502" s="122">
        <v>7067.2129999999997</v>
      </c>
      <c r="I2502" s="123">
        <f t="shared" si="1149"/>
        <v>1.1170000000001892</v>
      </c>
      <c r="J2502" s="124">
        <f t="shared" si="1150"/>
        <v>1.5805381838642604E-2</v>
      </c>
      <c r="K2502" s="125">
        <v>3020.7440000000001</v>
      </c>
      <c r="L2502" s="122">
        <v>3019.4810000000002</v>
      </c>
      <c r="M2502" s="123">
        <f t="shared" si="1151"/>
        <v>1.26299999999992</v>
      </c>
      <c r="N2502" s="124">
        <f t="shared" si="1152"/>
        <v>4.1828380440212073E-2</v>
      </c>
      <c r="O2502" s="125">
        <v>320.49599999999998</v>
      </c>
      <c r="P2502" s="122">
        <v>320.37400000000002</v>
      </c>
      <c r="Q2502" s="123">
        <f t="shared" si="1153"/>
        <v>0.12199999999995725</v>
      </c>
      <c r="R2502" s="124">
        <f t="shared" si="1154"/>
        <v>3.808049342329816E-2</v>
      </c>
      <c r="S2502" s="125">
        <v>3727.09</v>
      </c>
      <c r="T2502" s="122">
        <v>3727.3580000000002</v>
      </c>
      <c r="U2502" s="123">
        <f t="shared" si="1155"/>
        <v>-0.2680000000000291</v>
      </c>
      <c r="V2502" s="124">
        <f t="shared" si="1156"/>
        <v>-7.1900794074523855E-3</v>
      </c>
      <c r="W2502" s="121" t="s">
        <v>11563</v>
      </c>
      <c r="X2502" s="122">
        <v>1403.0530000000001</v>
      </c>
      <c r="Y2502" s="122">
        <v>1402.568</v>
      </c>
      <c r="Z2502" s="123">
        <f t="shared" si="1157"/>
        <v>0.48500000000012733</v>
      </c>
      <c r="AA2502" s="124">
        <f t="shared" si="1140"/>
        <v>3.4579428590993617E-2</v>
      </c>
      <c r="AB2502" s="28" t="s">
        <v>11564</v>
      </c>
      <c r="AC2502" s="122">
        <v>1259.5640000000001</v>
      </c>
      <c r="AD2502" s="122">
        <v>1259.203</v>
      </c>
      <c r="AE2502" s="123">
        <f t="shared" si="1141"/>
        <v>0.36100000000010368</v>
      </c>
      <c r="AF2502" s="29">
        <f t="shared" si="1146"/>
        <v>2.8668927885345228E-2</v>
      </c>
      <c r="AG2502" s="28" t="s">
        <v>10478</v>
      </c>
      <c r="AH2502" s="122">
        <v>675.32399999999996</v>
      </c>
      <c r="AI2502" s="122">
        <v>675.18799999999999</v>
      </c>
      <c r="AJ2502" s="123">
        <f t="shared" si="1142"/>
        <v>0.13599999999996726</v>
      </c>
      <c r="AK2502" s="124">
        <f t="shared" si="1143"/>
        <v>2.0142538078278531E-2</v>
      </c>
      <c r="AL2502" s="28" t="s">
        <v>7564</v>
      </c>
      <c r="AM2502" s="122">
        <v>342.65899999999999</v>
      </c>
      <c r="AN2502" s="122">
        <v>342.65899999999999</v>
      </c>
      <c r="AO2502" s="123">
        <f t="shared" si="1144"/>
        <v>0</v>
      </c>
      <c r="AP2502" s="29">
        <f t="shared" si="1145"/>
        <v>0</v>
      </c>
      <c r="AQ2502" s="28" t="s">
        <v>11565</v>
      </c>
      <c r="AR2502" s="122">
        <v>30</v>
      </c>
      <c r="AS2502" s="122">
        <v>30</v>
      </c>
      <c r="AT2502" s="123">
        <f t="shared" si="1147"/>
        <v>0</v>
      </c>
      <c r="AU2502" s="124">
        <f t="shared" si="1148"/>
        <v>0</v>
      </c>
      <c r="AV2502" s="9" t="s">
        <v>12606</v>
      </c>
      <c r="AX2502" s="129"/>
      <c r="AY2502" s="139"/>
      <c r="AZ2502" s="139"/>
    </row>
    <row r="2503" spans="3:52" ht="50" customHeight="1">
      <c r="C2503" s="52" t="s">
        <v>6319</v>
      </c>
      <c r="D2503" s="97" t="s">
        <v>5708</v>
      </c>
      <c r="E2503" s="72" t="s">
        <v>6384</v>
      </c>
      <c r="F2503" s="98" t="s">
        <v>5709</v>
      </c>
      <c r="G2503" s="125">
        <v>2870.03</v>
      </c>
      <c r="H2503" s="122">
        <v>3190.855</v>
      </c>
      <c r="I2503" s="123">
        <f t="shared" si="1149"/>
        <v>-320.82499999999982</v>
      </c>
      <c r="J2503" s="124">
        <f t="shared" si="1150"/>
        <v>-10.054515169131777</v>
      </c>
      <c r="K2503" s="125">
        <v>1365.07</v>
      </c>
      <c r="L2503" s="122">
        <v>1638.6579999999999</v>
      </c>
      <c r="M2503" s="123">
        <f t="shared" si="1151"/>
        <v>-273.58799999999997</v>
      </c>
      <c r="N2503" s="124">
        <f t="shared" si="1152"/>
        <v>-16.695857219749328</v>
      </c>
      <c r="O2503" s="125">
        <v>71.284999999999997</v>
      </c>
      <c r="P2503" s="122">
        <v>71.278000000000006</v>
      </c>
      <c r="Q2503" s="123">
        <f t="shared" si="1153"/>
        <v>6.9999999999907914E-3</v>
      </c>
      <c r="R2503" s="124">
        <f t="shared" si="1154"/>
        <v>9.8207020398871896E-3</v>
      </c>
      <c r="S2503" s="125">
        <v>1433.675</v>
      </c>
      <c r="T2503" s="122">
        <v>1480.9190000000001</v>
      </c>
      <c r="U2503" s="123">
        <f t="shared" si="1155"/>
        <v>-47.244000000000142</v>
      </c>
      <c r="V2503" s="124">
        <f t="shared" si="1156"/>
        <v>-3.1901812320592917</v>
      </c>
      <c r="W2503" s="121" t="s">
        <v>9301</v>
      </c>
      <c r="X2503" s="122">
        <v>990</v>
      </c>
      <c r="Y2503" s="122">
        <v>1065</v>
      </c>
      <c r="Z2503" s="123">
        <f t="shared" si="1157"/>
        <v>-75</v>
      </c>
      <c r="AA2503" s="124">
        <f t="shared" si="1140"/>
        <v>-7.042253521126761</v>
      </c>
      <c r="AB2503" s="28" t="s">
        <v>9264</v>
      </c>
      <c r="AC2503" s="122">
        <v>210</v>
      </c>
      <c r="AD2503" s="122">
        <v>183</v>
      </c>
      <c r="AE2503" s="123">
        <f t="shared" si="1141"/>
        <v>27</v>
      </c>
      <c r="AF2503" s="29">
        <f t="shared" si="1146"/>
        <v>14.754098360655737</v>
      </c>
      <c r="AG2503" s="28" t="s">
        <v>10252</v>
      </c>
      <c r="AH2503" s="122">
        <v>167</v>
      </c>
      <c r="AI2503" s="122">
        <v>167</v>
      </c>
      <c r="AJ2503" s="123">
        <f t="shared" si="1142"/>
        <v>0</v>
      </c>
      <c r="AK2503" s="124">
        <f t="shared" si="1143"/>
        <v>0</v>
      </c>
      <c r="AL2503" s="28" t="s">
        <v>11566</v>
      </c>
      <c r="AM2503" s="122">
        <v>29</v>
      </c>
      <c r="AN2503" s="122">
        <v>28</v>
      </c>
      <c r="AO2503" s="123">
        <f t="shared" si="1144"/>
        <v>1</v>
      </c>
      <c r="AP2503" s="29">
        <f t="shared" si="1145"/>
        <v>3.5714285714285712</v>
      </c>
      <c r="AQ2503" s="28" t="s">
        <v>7522</v>
      </c>
      <c r="AR2503" s="122">
        <v>25</v>
      </c>
      <c r="AS2503" s="122">
        <v>25</v>
      </c>
      <c r="AT2503" s="123">
        <f t="shared" si="1147"/>
        <v>0</v>
      </c>
      <c r="AU2503" s="124">
        <f t="shared" si="1148"/>
        <v>0</v>
      </c>
      <c r="AV2503" s="9" t="s">
        <v>11567</v>
      </c>
      <c r="AX2503" s="129"/>
      <c r="AY2503" s="139"/>
      <c r="AZ2503" s="139"/>
    </row>
    <row r="2504" spans="3:52" ht="50" customHeight="1">
      <c r="C2504" s="52" t="s">
        <v>6319</v>
      </c>
      <c r="D2504" s="97" t="s">
        <v>5710</v>
      </c>
      <c r="E2504" s="72" t="s">
        <v>6384</v>
      </c>
      <c r="F2504" s="98" t="s">
        <v>5711</v>
      </c>
      <c r="G2504" s="125">
        <v>3506.6320000000001</v>
      </c>
      <c r="H2504" s="122">
        <v>3515.52</v>
      </c>
      <c r="I2504" s="123">
        <f t="shared" si="1149"/>
        <v>-8.88799999999992</v>
      </c>
      <c r="J2504" s="124">
        <f t="shared" si="1150"/>
        <v>-0.2528217731658452</v>
      </c>
      <c r="K2504" s="125">
        <v>1528.268</v>
      </c>
      <c r="L2504" s="122">
        <v>1611.739</v>
      </c>
      <c r="M2504" s="123">
        <f t="shared" si="1151"/>
        <v>-83.471000000000004</v>
      </c>
      <c r="N2504" s="124">
        <f t="shared" si="1152"/>
        <v>-5.1789402626603938</v>
      </c>
      <c r="O2504" s="125">
        <v>232.29</v>
      </c>
      <c r="P2504" s="122">
        <v>232.16399999999999</v>
      </c>
      <c r="Q2504" s="123">
        <f t="shared" si="1153"/>
        <v>0.12600000000000477</v>
      </c>
      <c r="R2504" s="124">
        <f t="shared" si="1154"/>
        <v>5.4271980151963606E-2</v>
      </c>
      <c r="S2504" s="125">
        <v>1746.0740000000001</v>
      </c>
      <c r="T2504" s="122">
        <v>1671.617</v>
      </c>
      <c r="U2504" s="123">
        <f t="shared" si="1155"/>
        <v>74.457000000000107</v>
      </c>
      <c r="V2504" s="124">
        <f t="shared" si="1156"/>
        <v>4.4541901643737836</v>
      </c>
      <c r="W2504" s="121" t="s">
        <v>6466</v>
      </c>
      <c r="X2504" s="122">
        <v>1464</v>
      </c>
      <c r="Y2504" s="122">
        <v>1369</v>
      </c>
      <c r="Z2504" s="123">
        <f t="shared" si="1157"/>
        <v>95</v>
      </c>
      <c r="AA2504" s="124">
        <f t="shared" ref="AA2504:AA2566" si="1158">Z2504/Y2504*100</f>
        <v>6.9393718042366688</v>
      </c>
      <c r="AB2504" s="28" t="s">
        <v>11568</v>
      </c>
      <c r="AC2504" s="122">
        <v>157</v>
      </c>
      <c r="AD2504" s="122">
        <v>157</v>
      </c>
      <c r="AE2504" s="123">
        <f t="shared" ref="AE2504:AE2563" si="1159">AC2504-AD2504</f>
        <v>0</v>
      </c>
      <c r="AF2504" s="29">
        <f t="shared" si="1146"/>
        <v>0</v>
      </c>
      <c r="AG2504" s="28" t="s">
        <v>11569</v>
      </c>
      <c r="AH2504" s="122">
        <v>48</v>
      </c>
      <c r="AI2504" s="122">
        <v>57</v>
      </c>
      <c r="AJ2504" s="123">
        <f t="shared" ref="AJ2504:AJ2562" si="1160">AH2504-AI2504</f>
        <v>-9</v>
      </c>
      <c r="AK2504" s="124">
        <f t="shared" ref="AK2504:AK2562" si="1161">AJ2504/AI2504*100</f>
        <v>-15.789473684210526</v>
      </c>
      <c r="AL2504" s="28" t="s">
        <v>7330</v>
      </c>
      <c r="AM2504" s="122">
        <v>24</v>
      </c>
      <c r="AN2504" s="122">
        <v>26</v>
      </c>
      <c r="AO2504" s="123">
        <f t="shared" ref="AO2504:AO2562" si="1162">AM2504-AN2504</f>
        <v>-2</v>
      </c>
      <c r="AP2504" s="29">
        <f t="shared" ref="AP2504:AP2562" si="1163">AO2504/AN2504*100</f>
        <v>-7.6923076923076925</v>
      </c>
      <c r="AQ2504" s="28" t="s">
        <v>7506</v>
      </c>
      <c r="AR2504" s="122">
        <v>17</v>
      </c>
      <c r="AS2504" s="122">
        <v>19</v>
      </c>
      <c r="AT2504" s="123">
        <f t="shared" si="1147"/>
        <v>-2</v>
      </c>
      <c r="AU2504" s="124">
        <f t="shared" si="1148"/>
        <v>-10.526315789473683</v>
      </c>
      <c r="AV2504" s="9" t="s">
        <v>11570</v>
      </c>
      <c r="AX2504" s="129"/>
      <c r="AY2504" s="139"/>
      <c r="AZ2504" s="139"/>
    </row>
    <row r="2505" spans="3:52" ht="50" customHeight="1">
      <c r="C2505" s="52" t="s">
        <v>6319</v>
      </c>
      <c r="D2505" s="97" t="s">
        <v>5712</v>
      </c>
      <c r="E2505" s="72" t="s">
        <v>6384</v>
      </c>
      <c r="F2505" s="98" t="s">
        <v>5713</v>
      </c>
      <c r="G2505" s="125">
        <v>3079.4760000000001</v>
      </c>
      <c r="H2505" s="122">
        <v>3031.9580000000001</v>
      </c>
      <c r="I2505" s="123">
        <f t="shared" si="1149"/>
        <v>47.518000000000029</v>
      </c>
      <c r="J2505" s="124">
        <f t="shared" si="1150"/>
        <v>1.5672380686012151</v>
      </c>
      <c r="K2505" s="125">
        <v>1727.865</v>
      </c>
      <c r="L2505" s="122">
        <v>1727.865</v>
      </c>
      <c r="M2505" s="123">
        <f t="shared" si="1151"/>
        <v>0</v>
      </c>
      <c r="N2505" s="124">
        <f t="shared" si="1152"/>
        <v>0</v>
      </c>
      <c r="O2505" s="125">
        <v>149.68799999999999</v>
      </c>
      <c r="P2505" s="122">
        <v>149.68799999999999</v>
      </c>
      <c r="Q2505" s="123">
        <f t="shared" si="1153"/>
        <v>0</v>
      </c>
      <c r="R2505" s="124">
        <f t="shared" si="1154"/>
        <v>0</v>
      </c>
      <c r="S2505" s="125">
        <v>1201.923</v>
      </c>
      <c r="T2505" s="122">
        <v>1154.405</v>
      </c>
      <c r="U2505" s="123">
        <f t="shared" si="1155"/>
        <v>47.518000000000029</v>
      </c>
      <c r="V2505" s="124">
        <f t="shared" si="1156"/>
        <v>4.1162330377986951</v>
      </c>
      <c r="W2505" s="121" t="s">
        <v>6466</v>
      </c>
      <c r="X2505" s="122">
        <v>851</v>
      </c>
      <c r="Y2505" s="122">
        <v>815</v>
      </c>
      <c r="Z2505" s="123">
        <f t="shared" si="1157"/>
        <v>36</v>
      </c>
      <c r="AA2505" s="124">
        <f t="shared" si="1158"/>
        <v>4.4171779141104297</v>
      </c>
      <c r="AB2505" s="28" t="s">
        <v>6467</v>
      </c>
      <c r="AC2505" s="122">
        <v>141</v>
      </c>
      <c r="AD2505" s="122">
        <v>141</v>
      </c>
      <c r="AE2505" s="123">
        <f t="shared" si="1159"/>
        <v>0</v>
      </c>
      <c r="AF2505" s="29">
        <f t="shared" si="1146"/>
        <v>0</v>
      </c>
      <c r="AG2505" s="28" t="s">
        <v>8422</v>
      </c>
      <c r="AH2505" s="122">
        <v>98</v>
      </c>
      <c r="AI2505" s="122">
        <v>102</v>
      </c>
      <c r="AJ2505" s="123">
        <f t="shared" si="1160"/>
        <v>-4</v>
      </c>
      <c r="AK2505" s="124">
        <f t="shared" si="1161"/>
        <v>-3.9215686274509802</v>
      </c>
      <c r="AL2505" s="28" t="s">
        <v>7354</v>
      </c>
      <c r="AM2505" s="122">
        <v>60</v>
      </c>
      <c r="AN2505" s="122">
        <v>56</v>
      </c>
      <c r="AO2505" s="123">
        <f t="shared" si="1162"/>
        <v>4</v>
      </c>
      <c r="AP2505" s="29">
        <f t="shared" si="1163"/>
        <v>7.1428571428571423</v>
      </c>
      <c r="AQ2505" s="28" t="s">
        <v>11571</v>
      </c>
      <c r="AR2505" s="122">
        <v>44</v>
      </c>
      <c r="AS2505" s="122">
        <v>33</v>
      </c>
      <c r="AT2505" s="123">
        <f t="shared" si="1147"/>
        <v>11</v>
      </c>
      <c r="AU2505" s="124">
        <f t="shared" si="1148"/>
        <v>33.333333333333329</v>
      </c>
      <c r="AV2505" s="9" t="s">
        <v>11572</v>
      </c>
      <c r="AX2505" s="129"/>
      <c r="AY2505" s="139"/>
      <c r="AZ2505" s="139"/>
    </row>
    <row r="2506" spans="3:52" ht="50" customHeight="1">
      <c r="C2506" s="52" t="s">
        <v>6320</v>
      </c>
      <c r="D2506" s="97" t="s">
        <v>5714</v>
      </c>
      <c r="E2506" s="72" t="s">
        <v>6384</v>
      </c>
      <c r="F2506" s="98" t="s">
        <v>5715</v>
      </c>
      <c r="G2506" s="125">
        <v>114.518</v>
      </c>
      <c r="H2506" s="122">
        <v>108.121</v>
      </c>
      <c r="I2506" s="123">
        <f t="shared" si="1149"/>
        <v>6.3970000000000056</v>
      </c>
      <c r="J2506" s="124">
        <f t="shared" si="1150"/>
        <v>5.9165194550549902</v>
      </c>
      <c r="K2506" s="125">
        <v>114.518</v>
      </c>
      <c r="L2506" s="122">
        <v>108.121</v>
      </c>
      <c r="M2506" s="123">
        <f t="shared" si="1151"/>
        <v>6.3970000000000056</v>
      </c>
      <c r="N2506" s="124">
        <f t="shared" si="1152"/>
        <v>5.9165194550549902</v>
      </c>
      <c r="O2506" s="125" t="s">
        <v>11840</v>
      </c>
      <c r="P2506" s="122" t="s">
        <v>11840</v>
      </c>
      <c r="Q2506" s="123" t="s">
        <v>11839</v>
      </c>
      <c r="R2506" s="124" t="s">
        <v>11840</v>
      </c>
      <c r="S2506" s="125" t="s">
        <v>6421</v>
      </c>
      <c r="T2506" s="122" t="s">
        <v>6421</v>
      </c>
      <c r="U2506" s="123" t="s">
        <v>6421</v>
      </c>
      <c r="V2506" s="124" t="s">
        <v>6421</v>
      </c>
      <c r="W2506" s="121" t="s">
        <v>6421</v>
      </c>
      <c r="X2506" s="122" t="s">
        <v>6421</v>
      </c>
      <c r="Y2506" s="122" t="s">
        <v>6421</v>
      </c>
      <c r="Z2506" s="123" t="s">
        <v>6421</v>
      </c>
      <c r="AA2506" s="124" t="s">
        <v>6421</v>
      </c>
      <c r="AB2506" s="28" t="s">
        <v>6421</v>
      </c>
      <c r="AC2506" s="122" t="s">
        <v>6421</v>
      </c>
      <c r="AD2506" s="122" t="s">
        <v>6421</v>
      </c>
      <c r="AE2506" s="123" t="s">
        <v>6421</v>
      </c>
      <c r="AF2506" s="29" t="s">
        <v>6421</v>
      </c>
      <c r="AG2506" s="28" t="s">
        <v>6421</v>
      </c>
      <c r="AH2506" s="122" t="s">
        <v>6421</v>
      </c>
      <c r="AI2506" s="122" t="s">
        <v>6421</v>
      </c>
      <c r="AJ2506" s="123" t="s">
        <v>6421</v>
      </c>
      <c r="AK2506" s="29" t="s">
        <v>6421</v>
      </c>
      <c r="AL2506" s="28" t="s">
        <v>6421</v>
      </c>
      <c r="AM2506" s="122" t="s">
        <v>6421</v>
      </c>
      <c r="AN2506" s="122" t="s">
        <v>6421</v>
      </c>
      <c r="AO2506" s="123" t="s">
        <v>6421</v>
      </c>
      <c r="AP2506" s="29" t="s">
        <v>6421</v>
      </c>
      <c r="AQ2506" s="28" t="s">
        <v>6421</v>
      </c>
      <c r="AR2506" s="122" t="s">
        <v>6421</v>
      </c>
      <c r="AS2506" s="122" t="s">
        <v>6421</v>
      </c>
      <c r="AT2506" s="123" t="s">
        <v>6421</v>
      </c>
      <c r="AU2506" s="29" t="s">
        <v>6421</v>
      </c>
      <c r="AV2506" s="101"/>
      <c r="AX2506" s="129"/>
      <c r="AY2506" s="139"/>
      <c r="AZ2506" s="139"/>
    </row>
    <row r="2507" spans="3:52" ht="50" customHeight="1">
      <c r="C2507" s="52" t="s">
        <v>6320</v>
      </c>
      <c r="D2507" s="97" t="s">
        <v>5716</v>
      </c>
      <c r="E2507" s="72" t="s">
        <v>6384</v>
      </c>
      <c r="F2507" s="98" t="s">
        <v>5717</v>
      </c>
      <c r="G2507" s="125">
        <v>78.134</v>
      </c>
      <c r="H2507" s="122">
        <v>78.634</v>
      </c>
      <c r="I2507" s="123">
        <f t="shared" si="1149"/>
        <v>-0.5</v>
      </c>
      <c r="J2507" s="124">
        <f t="shared" si="1150"/>
        <v>-0.63585726276165522</v>
      </c>
      <c r="K2507" s="125">
        <v>78.134</v>
      </c>
      <c r="L2507" s="122">
        <v>78.634</v>
      </c>
      <c r="M2507" s="123">
        <f t="shared" si="1151"/>
        <v>-0.5</v>
      </c>
      <c r="N2507" s="124">
        <f t="shared" si="1152"/>
        <v>-0.63585726276165522</v>
      </c>
      <c r="O2507" s="125" t="s">
        <v>11840</v>
      </c>
      <c r="P2507" s="122" t="s">
        <v>11840</v>
      </c>
      <c r="Q2507" s="123" t="s">
        <v>11839</v>
      </c>
      <c r="R2507" s="124" t="s">
        <v>11840</v>
      </c>
      <c r="S2507" s="125" t="s">
        <v>6421</v>
      </c>
      <c r="T2507" s="122" t="s">
        <v>6421</v>
      </c>
      <c r="U2507" s="123" t="s">
        <v>6421</v>
      </c>
      <c r="V2507" s="124" t="s">
        <v>6421</v>
      </c>
      <c r="W2507" s="121" t="s">
        <v>6421</v>
      </c>
      <c r="X2507" s="122" t="s">
        <v>6421</v>
      </c>
      <c r="Y2507" s="122" t="s">
        <v>6421</v>
      </c>
      <c r="Z2507" s="123" t="s">
        <v>6421</v>
      </c>
      <c r="AA2507" s="124" t="s">
        <v>6421</v>
      </c>
      <c r="AB2507" s="28" t="s">
        <v>6421</v>
      </c>
      <c r="AC2507" s="122" t="s">
        <v>6421</v>
      </c>
      <c r="AD2507" s="122" t="s">
        <v>6421</v>
      </c>
      <c r="AE2507" s="123" t="s">
        <v>6421</v>
      </c>
      <c r="AF2507" s="29" t="s">
        <v>6421</v>
      </c>
      <c r="AG2507" s="28" t="s">
        <v>6421</v>
      </c>
      <c r="AH2507" s="122" t="s">
        <v>6421</v>
      </c>
      <c r="AI2507" s="122" t="s">
        <v>6421</v>
      </c>
      <c r="AJ2507" s="123" t="s">
        <v>6421</v>
      </c>
      <c r="AK2507" s="29" t="s">
        <v>6421</v>
      </c>
      <c r="AL2507" s="28" t="s">
        <v>6421</v>
      </c>
      <c r="AM2507" s="122" t="s">
        <v>6421</v>
      </c>
      <c r="AN2507" s="122" t="s">
        <v>6421</v>
      </c>
      <c r="AO2507" s="123" t="s">
        <v>6421</v>
      </c>
      <c r="AP2507" s="29" t="s">
        <v>6421</v>
      </c>
      <c r="AQ2507" s="28" t="s">
        <v>6421</v>
      </c>
      <c r="AR2507" s="122" t="s">
        <v>6421</v>
      </c>
      <c r="AS2507" s="122" t="s">
        <v>6421</v>
      </c>
      <c r="AT2507" s="123" t="s">
        <v>6421</v>
      </c>
      <c r="AU2507" s="29" t="s">
        <v>6421</v>
      </c>
      <c r="AV2507" s="101"/>
      <c r="AX2507" s="129"/>
      <c r="AY2507" s="139"/>
      <c r="AZ2507" s="139"/>
    </row>
    <row r="2508" spans="3:52" ht="50" customHeight="1">
      <c r="C2508" s="52" t="s">
        <v>6320</v>
      </c>
      <c r="D2508" s="97" t="s">
        <v>5718</v>
      </c>
      <c r="E2508" s="72" t="s">
        <v>6384</v>
      </c>
      <c r="F2508" s="98" t="s">
        <v>5719</v>
      </c>
      <c r="G2508" s="125">
        <v>193.089</v>
      </c>
      <c r="H2508" s="122">
        <v>186.00800000000001</v>
      </c>
      <c r="I2508" s="123">
        <f t="shared" si="1149"/>
        <v>7.0809999999999889</v>
      </c>
      <c r="J2508" s="124">
        <f t="shared" si="1150"/>
        <v>3.8068255128811601</v>
      </c>
      <c r="K2508" s="125">
        <v>193.089</v>
      </c>
      <c r="L2508" s="122">
        <v>186.00800000000001</v>
      </c>
      <c r="M2508" s="123">
        <f t="shared" si="1151"/>
        <v>7.0809999999999889</v>
      </c>
      <c r="N2508" s="124">
        <f t="shared" si="1152"/>
        <v>3.8068255128811601</v>
      </c>
      <c r="O2508" s="125" t="s">
        <v>11840</v>
      </c>
      <c r="P2508" s="122" t="s">
        <v>11840</v>
      </c>
      <c r="Q2508" s="123" t="s">
        <v>11839</v>
      </c>
      <c r="R2508" s="124" t="s">
        <v>11840</v>
      </c>
      <c r="S2508" s="125" t="s">
        <v>6421</v>
      </c>
      <c r="T2508" s="122" t="s">
        <v>6421</v>
      </c>
      <c r="U2508" s="123" t="s">
        <v>6421</v>
      </c>
      <c r="V2508" s="124" t="s">
        <v>6421</v>
      </c>
      <c r="W2508" s="121" t="s">
        <v>6421</v>
      </c>
      <c r="X2508" s="122" t="s">
        <v>6421</v>
      </c>
      <c r="Y2508" s="122" t="s">
        <v>6421</v>
      </c>
      <c r="Z2508" s="123" t="s">
        <v>6421</v>
      </c>
      <c r="AA2508" s="124" t="s">
        <v>6421</v>
      </c>
      <c r="AB2508" s="28" t="s">
        <v>6421</v>
      </c>
      <c r="AC2508" s="122" t="s">
        <v>6421</v>
      </c>
      <c r="AD2508" s="122" t="s">
        <v>6421</v>
      </c>
      <c r="AE2508" s="123" t="s">
        <v>6421</v>
      </c>
      <c r="AF2508" s="29" t="s">
        <v>6421</v>
      </c>
      <c r="AG2508" s="28" t="s">
        <v>6421</v>
      </c>
      <c r="AH2508" s="122" t="s">
        <v>6421</v>
      </c>
      <c r="AI2508" s="122" t="s">
        <v>6421</v>
      </c>
      <c r="AJ2508" s="123" t="s">
        <v>6421</v>
      </c>
      <c r="AK2508" s="29" t="s">
        <v>6421</v>
      </c>
      <c r="AL2508" s="28" t="s">
        <v>6421</v>
      </c>
      <c r="AM2508" s="122" t="s">
        <v>6421</v>
      </c>
      <c r="AN2508" s="122" t="s">
        <v>6421</v>
      </c>
      <c r="AO2508" s="123" t="s">
        <v>6421</v>
      </c>
      <c r="AP2508" s="29" t="s">
        <v>6421</v>
      </c>
      <c r="AQ2508" s="28" t="s">
        <v>6421</v>
      </c>
      <c r="AR2508" s="122" t="s">
        <v>6421</v>
      </c>
      <c r="AS2508" s="122" t="s">
        <v>6421</v>
      </c>
      <c r="AT2508" s="123" t="s">
        <v>6421</v>
      </c>
      <c r="AU2508" s="29" t="s">
        <v>6421</v>
      </c>
      <c r="AV2508" s="102"/>
      <c r="AX2508" s="129"/>
      <c r="AY2508" s="139"/>
      <c r="AZ2508" s="139"/>
    </row>
    <row r="2509" spans="3:52" ht="50" customHeight="1">
      <c r="C2509" s="52" t="s">
        <v>6320</v>
      </c>
      <c r="D2509" s="97" t="s">
        <v>5720</v>
      </c>
      <c r="E2509" s="72" t="s">
        <v>6384</v>
      </c>
      <c r="F2509" s="98" t="s">
        <v>5721</v>
      </c>
      <c r="G2509" s="125">
        <v>770.16300000000001</v>
      </c>
      <c r="H2509" s="122">
        <v>788.53899999999999</v>
      </c>
      <c r="I2509" s="123">
        <f t="shared" si="1149"/>
        <v>-18.375999999999976</v>
      </c>
      <c r="J2509" s="124">
        <f t="shared" si="1150"/>
        <v>-2.3303856879621652</v>
      </c>
      <c r="K2509" s="125" t="s">
        <v>11839</v>
      </c>
      <c r="L2509" s="122" t="s">
        <v>11840</v>
      </c>
      <c r="M2509" s="123" t="s">
        <v>11839</v>
      </c>
      <c r="N2509" s="124" t="s">
        <v>11840</v>
      </c>
      <c r="O2509" s="125" t="s">
        <v>11840</v>
      </c>
      <c r="P2509" s="122" t="s">
        <v>11840</v>
      </c>
      <c r="Q2509" s="123" t="s">
        <v>11837</v>
      </c>
      <c r="R2509" s="124" t="s">
        <v>11908</v>
      </c>
      <c r="S2509" s="125">
        <v>770.16300000000001</v>
      </c>
      <c r="T2509" s="122">
        <v>788.53899999999999</v>
      </c>
      <c r="U2509" s="123">
        <f t="shared" si="1155"/>
        <v>-18.375999999999976</v>
      </c>
      <c r="V2509" s="124">
        <f t="shared" si="1156"/>
        <v>-2.3303856879621652</v>
      </c>
      <c r="W2509" s="121" t="s">
        <v>7217</v>
      </c>
      <c r="X2509" s="122">
        <v>770</v>
      </c>
      <c r="Y2509" s="122">
        <v>789</v>
      </c>
      <c r="Z2509" s="123">
        <f t="shared" si="1157"/>
        <v>-19</v>
      </c>
      <c r="AA2509" s="124">
        <f t="shared" si="1158"/>
        <v>-2.4081115335868186</v>
      </c>
      <c r="AB2509" s="28" t="s">
        <v>11904</v>
      </c>
      <c r="AC2509" s="122" t="s">
        <v>11904</v>
      </c>
      <c r="AD2509" s="122" t="s">
        <v>11904</v>
      </c>
      <c r="AE2509" s="123" t="s">
        <v>11904</v>
      </c>
      <c r="AF2509" s="29" t="s">
        <v>11904</v>
      </c>
      <c r="AG2509" s="28" t="s">
        <v>11904</v>
      </c>
      <c r="AH2509" s="122" t="s">
        <v>11904</v>
      </c>
      <c r="AI2509" s="122" t="s">
        <v>11904</v>
      </c>
      <c r="AJ2509" s="123" t="s">
        <v>11904</v>
      </c>
      <c r="AK2509" s="124" t="s">
        <v>11904</v>
      </c>
      <c r="AL2509" s="28" t="s">
        <v>11904</v>
      </c>
      <c r="AM2509" s="122" t="s">
        <v>11904</v>
      </c>
      <c r="AN2509" s="122" t="s">
        <v>11904</v>
      </c>
      <c r="AO2509" s="123" t="s">
        <v>11904</v>
      </c>
      <c r="AP2509" s="29" t="s">
        <v>11904</v>
      </c>
      <c r="AQ2509" s="28" t="s">
        <v>11904</v>
      </c>
      <c r="AR2509" s="122" t="s">
        <v>11904</v>
      </c>
      <c r="AS2509" s="122" t="s">
        <v>11904</v>
      </c>
      <c r="AT2509" s="123" t="s">
        <v>11904</v>
      </c>
      <c r="AU2509" s="124" t="s">
        <v>11839</v>
      </c>
      <c r="AV2509" s="102"/>
      <c r="AX2509" s="129"/>
      <c r="AY2509" s="139"/>
      <c r="AZ2509" s="139"/>
    </row>
    <row r="2510" spans="3:52" ht="50" customHeight="1">
      <c r="C2510" s="52" t="s">
        <v>6320</v>
      </c>
      <c r="D2510" s="97" t="s">
        <v>5722</v>
      </c>
      <c r="E2510" s="72" t="s">
        <v>6384</v>
      </c>
      <c r="F2510" s="98" t="s">
        <v>5723</v>
      </c>
      <c r="G2510" s="125">
        <v>182.23</v>
      </c>
      <c r="H2510" s="122">
        <v>159.31399999999999</v>
      </c>
      <c r="I2510" s="123">
        <f t="shared" si="1149"/>
        <v>22.915999999999997</v>
      </c>
      <c r="J2510" s="124">
        <f t="shared" si="1150"/>
        <v>14.384172138041853</v>
      </c>
      <c r="K2510" s="125">
        <v>59.701999999999998</v>
      </c>
      <c r="L2510" s="122">
        <v>60.923999999999999</v>
      </c>
      <c r="M2510" s="123">
        <f t="shared" si="1151"/>
        <v>-1.2220000000000013</v>
      </c>
      <c r="N2510" s="124">
        <f t="shared" si="1152"/>
        <v>-2.0057776902370188</v>
      </c>
      <c r="O2510" s="125" t="s">
        <v>11840</v>
      </c>
      <c r="P2510" s="122" t="s">
        <v>11840</v>
      </c>
      <c r="Q2510" s="123" t="s">
        <v>11839</v>
      </c>
      <c r="R2510" s="124" t="s">
        <v>11840</v>
      </c>
      <c r="S2510" s="125">
        <v>122.52800000000001</v>
      </c>
      <c r="T2510" s="122">
        <v>98.39</v>
      </c>
      <c r="U2510" s="123">
        <f t="shared" si="1155"/>
        <v>24.138000000000005</v>
      </c>
      <c r="V2510" s="124">
        <f t="shared" si="1156"/>
        <v>24.532980994003463</v>
      </c>
      <c r="W2510" s="121" t="s">
        <v>7380</v>
      </c>
      <c r="X2510" s="122">
        <v>122</v>
      </c>
      <c r="Y2510" s="122">
        <v>98</v>
      </c>
      <c r="Z2510" s="123">
        <f t="shared" si="1157"/>
        <v>24</v>
      </c>
      <c r="AA2510" s="124">
        <f t="shared" si="1158"/>
        <v>24.489795918367346</v>
      </c>
      <c r="AB2510" s="28" t="s">
        <v>6466</v>
      </c>
      <c r="AC2510" s="122">
        <v>0</v>
      </c>
      <c r="AD2510" s="122">
        <v>0</v>
      </c>
      <c r="AE2510" s="123">
        <f t="shared" si="1159"/>
        <v>0</v>
      </c>
      <c r="AF2510" s="29" t="e">
        <f t="shared" si="1146"/>
        <v>#DIV/0!</v>
      </c>
      <c r="AG2510" s="122" t="s">
        <v>6421</v>
      </c>
      <c r="AH2510" s="122" t="s">
        <v>6421</v>
      </c>
      <c r="AI2510" s="122" t="s">
        <v>6421</v>
      </c>
      <c r="AJ2510" s="122" t="s">
        <v>6421</v>
      </c>
      <c r="AK2510" s="122" t="s">
        <v>6421</v>
      </c>
      <c r="AL2510" s="28" t="s">
        <v>6421</v>
      </c>
      <c r="AM2510" s="122" t="s">
        <v>6421</v>
      </c>
      <c r="AN2510" s="122" t="s">
        <v>6421</v>
      </c>
      <c r="AO2510" s="123" t="s">
        <v>6421</v>
      </c>
      <c r="AP2510" s="29" t="s">
        <v>6421</v>
      </c>
      <c r="AQ2510" s="28" t="s">
        <v>6421</v>
      </c>
      <c r="AR2510" s="122" t="s">
        <v>6421</v>
      </c>
      <c r="AS2510" s="122" t="s">
        <v>6421</v>
      </c>
      <c r="AT2510" s="123" t="s">
        <v>6421</v>
      </c>
      <c r="AU2510" s="124" t="s">
        <v>6421</v>
      </c>
      <c r="AV2510" s="101"/>
      <c r="AX2510" s="129"/>
      <c r="AY2510" s="139"/>
      <c r="AZ2510" s="139"/>
    </row>
    <row r="2511" spans="3:52" ht="50" customHeight="1">
      <c r="C2511" s="52" t="s">
        <v>6320</v>
      </c>
      <c r="D2511" s="97" t="s">
        <v>5724</v>
      </c>
      <c r="E2511" s="72" t="s">
        <v>6384</v>
      </c>
      <c r="F2511" s="98" t="s">
        <v>5725</v>
      </c>
      <c r="G2511" s="125">
        <v>103.861</v>
      </c>
      <c r="H2511" s="122">
        <v>192.70400000000001</v>
      </c>
      <c r="I2511" s="123">
        <f t="shared" si="1149"/>
        <v>-88.843000000000004</v>
      </c>
      <c r="J2511" s="124">
        <f t="shared" si="1150"/>
        <v>-46.103350215875125</v>
      </c>
      <c r="K2511" s="125">
        <v>53.860999999999997</v>
      </c>
      <c r="L2511" s="122">
        <v>142.70400000000001</v>
      </c>
      <c r="M2511" s="123">
        <f t="shared" si="1151"/>
        <v>-88.843000000000018</v>
      </c>
      <c r="N2511" s="124">
        <f t="shared" si="1152"/>
        <v>-62.256839331763658</v>
      </c>
      <c r="O2511" s="125" t="s">
        <v>11840</v>
      </c>
      <c r="P2511" s="122" t="s">
        <v>11840</v>
      </c>
      <c r="Q2511" s="123" t="s">
        <v>11839</v>
      </c>
      <c r="R2511" s="124" t="s">
        <v>11840</v>
      </c>
      <c r="S2511" s="125">
        <v>50</v>
      </c>
      <c r="T2511" s="122">
        <v>50</v>
      </c>
      <c r="U2511" s="123">
        <f t="shared" si="1155"/>
        <v>0</v>
      </c>
      <c r="V2511" s="124">
        <f t="shared" si="1156"/>
        <v>0</v>
      </c>
      <c r="W2511" s="121" t="s">
        <v>11573</v>
      </c>
      <c r="X2511" s="122">
        <v>50</v>
      </c>
      <c r="Y2511" s="122">
        <v>50</v>
      </c>
      <c r="Z2511" s="123">
        <f t="shared" si="1157"/>
        <v>0</v>
      </c>
      <c r="AA2511" s="124">
        <f t="shared" si="1158"/>
        <v>0</v>
      </c>
      <c r="AB2511" s="28" t="s">
        <v>6421</v>
      </c>
      <c r="AC2511" s="122" t="s">
        <v>6421</v>
      </c>
      <c r="AD2511" s="122" t="s">
        <v>6421</v>
      </c>
      <c r="AE2511" s="123" t="s">
        <v>6421</v>
      </c>
      <c r="AF2511" s="29" t="s">
        <v>6421</v>
      </c>
      <c r="AG2511" s="28" t="s">
        <v>6421</v>
      </c>
      <c r="AH2511" s="122" t="s">
        <v>6421</v>
      </c>
      <c r="AI2511" s="122" t="s">
        <v>6421</v>
      </c>
      <c r="AJ2511" s="123" t="s">
        <v>6421</v>
      </c>
      <c r="AK2511" s="29" t="s">
        <v>6421</v>
      </c>
      <c r="AL2511" s="28" t="s">
        <v>6421</v>
      </c>
      <c r="AM2511" s="122" t="s">
        <v>6421</v>
      </c>
      <c r="AN2511" s="122" t="s">
        <v>6421</v>
      </c>
      <c r="AO2511" s="123" t="s">
        <v>6421</v>
      </c>
      <c r="AP2511" s="29" t="s">
        <v>6421</v>
      </c>
      <c r="AQ2511" s="28" t="s">
        <v>6421</v>
      </c>
      <c r="AR2511" s="122" t="s">
        <v>6421</v>
      </c>
      <c r="AS2511" s="122" t="s">
        <v>6421</v>
      </c>
      <c r="AT2511" s="123" t="s">
        <v>6421</v>
      </c>
      <c r="AU2511" s="29" t="s">
        <v>6421</v>
      </c>
      <c r="AV2511" s="101"/>
      <c r="AX2511" s="129"/>
      <c r="AY2511" s="139"/>
      <c r="AZ2511" s="139"/>
    </row>
    <row r="2512" spans="3:52" ht="50" customHeight="1">
      <c r="C2512" s="52" t="s">
        <v>6320</v>
      </c>
      <c r="D2512" s="97" t="s">
        <v>5726</v>
      </c>
      <c r="E2512" s="72" t="s">
        <v>6384</v>
      </c>
      <c r="F2512" s="98" t="s">
        <v>5727</v>
      </c>
      <c r="G2512" s="125">
        <v>696.96699999999998</v>
      </c>
      <c r="H2512" s="122">
        <v>561.24</v>
      </c>
      <c r="I2512" s="123">
        <f t="shared" si="1149"/>
        <v>135.72699999999998</v>
      </c>
      <c r="J2512" s="124">
        <f t="shared" si="1150"/>
        <v>24.183415294704577</v>
      </c>
      <c r="K2512" s="125" t="s">
        <v>11839</v>
      </c>
      <c r="L2512" s="122" t="s">
        <v>11840</v>
      </c>
      <c r="M2512" s="123" t="s">
        <v>11839</v>
      </c>
      <c r="N2512" s="124" t="s">
        <v>11840</v>
      </c>
      <c r="O2512" s="125" t="s">
        <v>11840</v>
      </c>
      <c r="P2512" s="122" t="s">
        <v>11840</v>
      </c>
      <c r="Q2512" s="123" t="s">
        <v>11837</v>
      </c>
      <c r="R2512" s="124" t="s">
        <v>11908</v>
      </c>
      <c r="S2512" s="125">
        <v>696.96699999999998</v>
      </c>
      <c r="T2512" s="122">
        <v>561.24</v>
      </c>
      <c r="U2512" s="123">
        <f t="shared" si="1155"/>
        <v>135.72699999999998</v>
      </c>
      <c r="V2512" s="124">
        <f t="shared" si="1156"/>
        <v>24.183415294704577</v>
      </c>
      <c r="W2512" s="121" t="s">
        <v>11574</v>
      </c>
      <c r="X2512" s="122">
        <v>498</v>
      </c>
      <c r="Y2512" s="122">
        <v>388</v>
      </c>
      <c r="Z2512" s="123">
        <f t="shared" si="1157"/>
        <v>110</v>
      </c>
      <c r="AA2512" s="124">
        <f t="shared" si="1158"/>
        <v>28.350515463917525</v>
      </c>
      <c r="AB2512" s="28" t="s">
        <v>7380</v>
      </c>
      <c r="AC2512" s="122">
        <v>101</v>
      </c>
      <c r="AD2512" s="122">
        <v>85</v>
      </c>
      <c r="AE2512" s="123">
        <f t="shared" si="1159"/>
        <v>16</v>
      </c>
      <c r="AF2512" s="29">
        <f t="shared" si="1146"/>
        <v>18.823529411764707</v>
      </c>
      <c r="AG2512" s="28" t="s">
        <v>11575</v>
      </c>
      <c r="AH2512" s="122">
        <v>60</v>
      </c>
      <c r="AI2512" s="122">
        <v>50</v>
      </c>
      <c r="AJ2512" s="123">
        <f t="shared" si="1160"/>
        <v>10</v>
      </c>
      <c r="AK2512" s="124">
        <f t="shared" si="1161"/>
        <v>20</v>
      </c>
      <c r="AL2512" s="28" t="s">
        <v>11576</v>
      </c>
      <c r="AM2512" s="122">
        <v>38</v>
      </c>
      <c r="AN2512" s="122">
        <v>38</v>
      </c>
      <c r="AO2512" s="123">
        <f t="shared" si="1162"/>
        <v>0</v>
      </c>
      <c r="AP2512" s="29">
        <f t="shared" si="1163"/>
        <v>0</v>
      </c>
      <c r="AQ2512" s="28" t="s">
        <v>11904</v>
      </c>
      <c r="AR2512" s="122" t="s">
        <v>11904</v>
      </c>
      <c r="AS2512" s="122" t="s">
        <v>11904</v>
      </c>
      <c r="AT2512" s="123" t="s">
        <v>11904</v>
      </c>
      <c r="AU2512" s="124" t="s">
        <v>11839</v>
      </c>
      <c r="AV2512" s="101"/>
      <c r="AX2512" s="129"/>
      <c r="AY2512" s="139"/>
      <c r="AZ2512" s="139"/>
    </row>
    <row r="2513" spans="3:52" ht="50" customHeight="1">
      <c r="C2513" s="52" t="s">
        <v>6320</v>
      </c>
      <c r="D2513" s="99" t="s">
        <v>5728</v>
      </c>
      <c r="E2513" s="72" t="s">
        <v>6384</v>
      </c>
      <c r="F2513" s="100" t="s">
        <v>5729</v>
      </c>
      <c r="G2513" s="125">
        <v>32.618000000000002</v>
      </c>
      <c r="H2513" s="122">
        <v>29.117999999999999</v>
      </c>
      <c r="I2513" s="123">
        <f t="shared" si="1149"/>
        <v>3.5000000000000036</v>
      </c>
      <c r="J2513" s="124">
        <f t="shared" si="1150"/>
        <v>12.020056322549639</v>
      </c>
      <c r="K2513" s="125">
        <v>32.618000000000002</v>
      </c>
      <c r="L2513" s="122">
        <v>29.117999999999999</v>
      </c>
      <c r="M2513" s="123">
        <f t="shared" si="1151"/>
        <v>3.5000000000000036</v>
      </c>
      <c r="N2513" s="124">
        <f t="shared" si="1152"/>
        <v>12.020056322549639</v>
      </c>
      <c r="O2513" s="125" t="s">
        <v>11840</v>
      </c>
      <c r="P2513" s="122" t="s">
        <v>11840</v>
      </c>
      <c r="Q2513" s="123" t="s">
        <v>11839</v>
      </c>
      <c r="R2513" s="124" t="s">
        <v>11840</v>
      </c>
      <c r="S2513" s="125" t="s">
        <v>6421</v>
      </c>
      <c r="T2513" s="122" t="s">
        <v>6421</v>
      </c>
      <c r="U2513" s="123" t="s">
        <v>6421</v>
      </c>
      <c r="V2513" s="124" t="s">
        <v>6421</v>
      </c>
      <c r="W2513" s="121" t="s">
        <v>6421</v>
      </c>
      <c r="X2513" s="122" t="s">
        <v>6421</v>
      </c>
      <c r="Y2513" s="122" t="s">
        <v>6421</v>
      </c>
      <c r="Z2513" s="123" t="s">
        <v>6421</v>
      </c>
      <c r="AA2513" s="124" t="s">
        <v>6421</v>
      </c>
      <c r="AB2513" s="28" t="s">
        <v>6421</v>
      </c>
      <c r="AC2513" s="122" t="s">
        <v>6421</v>
      </c>
      <c r="AD2513" s="122" t="s">
        <v>6421</v>
      </c>
      <c r="AE2513" s="123" t="s">
        <v>6421</v>
      </c>
      <c r="AF2513" s="29" t="s">
        <v>6421</v>
      </c>
      <c r="AG2513" s="28" t="s">
        <v>6421</v>
      </c>
      <c r="AH2513" s="122" t="s">
        <v>6421</v>
      </c>
      <c r="AI2513" s="122" t="s">
        <v>6421</v>
      </c>
      <c r="AJ2513" s="123" t="s">
        <v>6421</v>
      </c>
      <c r="AK2513" s="29" t="s">
        <v>6421</v>
      </c>
      <c r="AL2513" s="28" t="s">
        <v>6421</v>
      </c>
      <c r="AM2513" s="122" t="s">
        <v>6421</v>
      </c>
      <c r="AN2513" s="122" t="s">
        <v>6421</v>
      </c>
      <c r="AO2513" s="123" t="s">
        <v>6421</v>
      </c>
      <c r="AP2513" s="29" t="s">
        <v>6421</v>
      </c>
      <c r="AQ2513" s="28" t="s">
        <v>6421</v>
      </c>
      <c r="AR2513" s="122" t="s">
        <v>6421</v>
      </c>
      <c r="AS2513" s="122" t="s">
        <v>6421</v>
      </c>
      <c r="AT2513" s="123" t="s">
        <v>6421</v>
      </c>
      <c r="AU2513" s="29" t="s">
        <v>6421</v>
      </c>
      <c r="AV2513" s="103"/>
      <c r="AX2513" s="129"/>
      <c r="AY2513" s="139"/>
      <c r="AZ2513" s="139"/>
    </row>
    <row r="2514" spans="3:52" ht="50" customHeight="1">
      <c r="C2514" s="52" t="s">
        <v>6320</v>
      </c>
      <c r="D2514" s="99" t="s">
        <v>5730</v>
      </c>
      <c r="E2514" s="72" t="s">
        <v>6384</v>
      </c>
      <c r="F2514" s="100" t="s">
        <v>5731</v>
      </c>
      <c r="G2514" s="125">
        <v>189.69900000000001</v>
      </c>
      <c r="H2514" s="122">
        <v>188.851</v>
      </c>
      <c r="I2514" s="123">
        <f t="shared" si="1149"/>
        <v>0.84800000000001319</v>
      </c>
      <c r="J2514" s="124">
        <f t="shared" si="1150"/>
        <v>0.44903124685599399</v>
      </c>
      <c r="K2514" s="125" t="s">
        <v>11839</v>
      </c>
      <c r="L2514" s="122" t="s">
        <v>11840</v>
      </c>
      <c r="M2514" s="123" t="s">
        <v>11839</v>
      </c>
      <c r="N2514" s="124" t="s">
        <v>11840</v>
      </c>
      <c r="O2514" s="125" t="s">
        <v>11840</v>
      </c>
      <c r="P2514" s="122" t="s">
        <v>11840</v>
      </c>
      <c r="Q2514" s="123" t="s">
        <v>11837</v>
      </c>
      <c r="R2514" s="124" t="s">
        <v>11908</v>
      </c>
      <c r="S2514" s="125">
        <v>189.69900000000001</v>
      </c>
      <c r="T2514" s="122">
        <v>188.851</v>
      </c>
      <c r="U2514" s="123">
        <f t="shared" si="1155"/>
        <v>0.84800000000001319</v>
      </c>
      <c r="V2514" s="124">
        <f t="shared" si="1156"/>
        <v>0.44903124685599399</v>
      </c>
      <c r="W2514" s="121" t="s">
        <v>11577</v>
      </c>
      <c r="X2514" s="122">
        <v>177</v>
      </c>
      <c r="Y2514" s="122">
        <v>177</v>
      </c>
      <c r="Z2514" s="123">
        <f t="shared" si="1157"/>
        <v>0</v>
      </c>
      <c r="AA2514" s="124">
        <f t="shared" si="1158"/>
        <v>0</v>
      </c>
      <c r="AB2514" s="28" t="s">
        <v>11575</v>
      </c>
      <c r="AC2514" s="122">
        <v>13</v>
      </c>
      <c r="AD2514" s="122">
        <v>12</v>
      </c>
      <c r="AE2514" s="123">
        <f t="shared" si="1159"/>
        <v>1</v>
      </c>
      <c r="AF2514" s="29">
        <f t="shared" si="1146"/>
        <v>8.3333333333333321</v>
      </c>
      <c r="AG2514" s="28" t="s">
        <v>11907</v>
      </c>
      <c r="AH2514" s="122" t="s">
        <v>11907</v>
      </c>
      <c r="AI2514" s="122" t="s">
        <v>11907</v>
      </c>
      <c r="AJ2514" s="123" t="s">
        <v>11907</v>
      </c>
      <c r="AK2514" s="124" t="s">
        <v>11907</v>
      </c>
      <c r="AL2514" s="28" t="s">
        <v>11907</v>
      </c>
      <c r="AM2514" s="122" t="s">
        <v>11907</v>
      </c>
      <c r="AN2514" s="122" t="s">
        <v>11907</v>
      </c>
      <c r="AO2514" s="123" t="s">
        <v>11907</v>
      </c>
      <c r="AP2514" s="29" t="s">
        <v>11907</v>
      </c>
      <c r="AQ2514" s="28" t="s">
        <v>11904</v>
      </c>
      <c r="AR2514" s="122" t="s">
        <v>11904</v>
      </c>
      <c r="AS2514" s="122" t="s">
        <v>11904</v>
      </c>
      <c r="AT2514" s="123" t="s">
        <v>11904</v>
      </c>
      <c r="AU2514" s="124" t="s">
        <v>11839</v>
      </c>
      <c r="AV2514" s="103"/>
      <c r="AX2514" s="129"/>
      <c r="AY2514" s="139"/>
      <c r="AZ2514" s="139"/>
    </row>
    <row r="2515" spans="3:52" ht="50" customHeight="1">
      <c r="C2515" s="52" t="s">
        <v>6320</v>
      </c>
      <c r="D2515" s="97" t="s">
        <v>5732</v>
      </c>
      <c r="E2515" s="72" t="s">
        <v>6384</v>
      </c>
      <c r="F2515" s="98" t="s">
        <v>5733</v>
      </c>
      <c r="G2515" s="125">
        <v>48.122</v>
      </c>
      <c r="H2515" s="122">
        <v>48.110999999999997</v>
      </c>
      <c r="I2515" s="123">
        <f t="shared" si="1149"/>
        <v>1.1000000000002785E-2</v>
      </c>
      <c r="J2515" s="124">
        <f t="shared" si="1150"/>
        <v>2.2863794142717438E-2</v>
      </c>
      <c r="K2515" s="125">
        <v>48.122</v>
      </c>
      <c r="L2515" s="122">
        <v>48.110999999999997</v>
      </c>
      <c r="M2515" s="123">
        <f t="shared" si="1151"/>
        <v>1.1000000000002785E-2</v>
      </c>
      <c r="N2515" s="124">
        <f t="shared" si="1152"/>
        <v>2.2863794142717438E-2</v>
      </c>
      <c r="O2515" s="125" t="s">
        <v>11840</v>
      </c>
      <c r="P2515" s="122" t="s">
        <v>11840</v>
      </c>
      <c r="Q2515" s="123" t="s">
        <v>11839</v>
      </c>
      <c r="R2515" s="124" t="s">
        <v>11840</v>
      </c>
      <c r="S2515" s="125" t="s">
        <v>6421</v>
      </c>
      <c r="T2515" s="122" t="s">
        <v>6421</v>
      </c>
      <c r="U2515" s="123" t="s">
        <v>6421</v>
      </c>
      <c r="V2515" s="124" t="s">
        <v>6421</v>
      </c>
      <c r="W2515" s="121" t="s">
        <v>6421</v>
      </c>
      <c r="X2515" s="122" t="s">
        <v>6421</v>
      </c>
      <c r="Y2515" s="122" t="s">
        <v>6421</v>
      </c>
      <c r="Z2515" s="123" t="s">
        <v>6421</v>
      </c>
      <c r="AA2515" s="124" t="s">
        <v>6421</v>
      </c>
      <c r="AB2515" s="28" t="s">
        <v>6421</v>
      </c>
      <c r="AC2515" s="122" t="s">
        <v>6421</v>
      </c>
      <c r="AD2515" s="122" t="s">
        <v>6421</v>
      </c>
      <c r="AE2515" s="123" t="s">
        <v>6421</v>
      </c>
      <c r="AF2515" s="29" t="s">
        <v>6421</v>
      </c>
      <c r="AG2515" s="28" t="s">
        <v>6421</v>
      </c>
      <c r="AH2515" s="122" t="s">
        <v>6421</v>
      </c>
      <c r="AI2515" s="122" t="s">
        <v>6421</v>
      </c>
      <c r="AJ2515" s="123" t="s">
        <v>6421</v>
      </c>
      <c r="AK2515" s="29" t="s">
        <v>6421</v>
      </c>
      <c r="AL2515" s="28" t="s">
        <v>6421</v>
      </c>
      <c r="AM2515" s="122" t="s">
        <v>6421</v>
      </c>
      <c r="AN2515" s="122" t="s">
        <v>6421</v>
      </c>
      <c r="AO2515" s="123" t="s">
        <v>6421</v>
      </c>
      <c r="AP2515" s="29" t="s">
        <v>6421</v>
      </c>
      <c r="AQ2515" s="28" t="s">
        <v>6421</v>
      </c>
      <c r="AR2515" s="122" t="s">
        <v>6421</v>
      </c>
      <c r="AS2515" s="122" t="s">
        <v>6421</v>
      </c>
      <c r="AT2515" s="123" t="s">
        <v>6421</v>
      </c>
      <c r="AU2515" s="29" t="s">
        <v>6421</v>
      </c>
      <c r="AV2515" s="101"/>
      <c r="AX2515" s="129"/>
      <c r="AY2515" s="139"/>
      <c r="AZ2515" s="139"/>
    </row>
    <row r="2516" spans="3:52" ht="50" customHeight="1">
      <c r="C2516" s="52" t="s">
        <v>6320</v>
      </c>
      <c r="D2516" s="97" t="s">
        <v>5734</v>
      </c>
      <c r="E2516" s="72" t="s">
        <v>6384</v>
      </c>
      <c r="F2516" s="98" t="s">
        <v>5735</v>
      </c>
      <c r="G2516" s="125">
        <v>89.135999999999996</v>
      </c>
      <c r="H2516" s="122">
        <v>76.834000000000003</v>
      </c>
      <c r="I2516" s="123">
        <f t="shared" si="1149"/>
        <v>12.301999999999992</v>
      </c>
      <c r="J2516" s="124">
        <f t="shared" si="1150"/>
        <v>16.011140901163536</v>
      </c>
      <c r="K2516" s="125">
        <v>89.135999999999996</v>
      </c>
      <c r="L2516" s="122">
        <v>76.834000000000003</v>
      </c>
      <c r="M2516" s="123">
        <f t="shared" si="1151"/>
        <v>12.301999999999992</v>
      </c>
      <c r="N2516" s="124">
        <f t="shared" si="1152"/>
        <v>16.011140901163536</v>
      </c>
      <c r="O2516" s="125" t="s">
        <v>11840</v>
      </c>
      <c r="P2516" s="122" t="s">
        <v>11840</v>
      </c>
      <c r="Q2516" s="123" t="s">
        <v>11839</v>
      </c>
      <c r="R2516" s="124" t="s">
        <v>11840</v>
      </c>
      <c r="S2516" s="125" t="s">
        <v>6421</v>
      </c>
      <c r="T2516" s="122" t="s">
        <v>6421</v>
      </c>
      <c r="U2516" s="123" t="s">
        <v>6421</v>
      </c>
      <c r="V2516" s="124" t="s">
        <v>6421</v>
      </c>
      <c r="W2516" s="121" t="s">
        <v>6421</v>
      </c>
      <c r="X2516" s="122" t="s">
        <v>6421</v>
      </c>
      <c r="Y2516" s="122" t="s">
        <v>6421</v>
      </c>
      <c r="Z2516" s="123" t="s">
        <v>6421</v>
      </c>
      <c r="AA2516" s="124" t="s">
        <v>6421</v>
      </c>
      <c r="AB2516" s="28" t="s">
        <v>6421</v>
      </c>
      <c r="AC2516" s="122" t="s">
        <v>6421</v>
      </c>
      <c r="AD2516" s="122" t="s">
        <v>6421</v>
      </c>
      <c r="AE2516" s="123" t="s">
        <v>6421</v>
      </c>
      <c r="AF2516" s="29" t="s">
        <v>6421</v>
      </c>
      <c r="AG2516" s="28" t="s">
        <v>6421</v>
      </c>
      <c r="AH2516" s="122" t="s">
        <v>6421</v>
      </c>
      <c r="AI2516" s="122" t="s">
        <v>6421</v>
      </c>
      <c r="AJ2516" s="123" t="s">
        <v>6421</v>
      </c>
      <c r="AK2516" s="29" t="s">
        <v>6421</v>
      </c>
      <c r="AL2516" s="28" t="s">
        <v>6421</v>
      </c>
      <c r="AM2516" s="122" t="s">
        <v>6421</v>
      </c>
      <c r="AN2516" s="122" t="s">
        <v>6421</v>
      </c>
      <c r="AO2516" s="123" t="s">
        <v>6421</v>
      </c>
      <c r="AP2516" s="29" t="s">
        <v>6421</v>
      </c>
      <c r="AQ2516" s="28" t="s">
        <v>6421</v>
      </c>
      <c r="AR2516" s="122" t="s">
        <v>6421</v>
      </c>
      <c r="AS2516" s="122" t="s">
        <v>6421</v>
      </c>
      <c r="AT2516" s="123" t="s">
        <v>6421</v>
      </c>
      <c r="AU2516" s="29" t="s">
        <v>6421</v>
      </c>
      <c r="AV2516" s="101"/>
      <c r="AX2516" s="129"/>
      <c r="AY2516" s="139"/>
      <c r="AZ2516" s="139"/>
    </row>
    <row r="2517" spans="3:52" ht="50" customHeight="1">
      <c r="C2517" s="52" t="s">
        <v>6320</v>
      </c>
      <c r="D2517" s="97" t="s">
        <v>5736</v>
      </c>
      <c r="E2517" s="72" t="s">
        <v>6384</v>
      </c>
      <c r="F2517" s="98" t="s">
        <v>5737</v>
      </c>
      <c r="G2517" s="125">
        <v>2371.422</v>
      </c>
      <c r="H2517" s="122">
        <v>2140.3519999999999</v>
      </c>
      <c r="I2517" s="123">
        <f t="shared" si="1149"/>
        <v>231.07000000000016</v>
      </c>
      <c r="J2517" s="124">
        <f t="shared" si="1150"/>
        <v>10.795887779206419</v>
      </c>
      <c r="K2517" s="125" t="s">
        <v>11839</v>
      </c>
      <c r="L2517" s="122" t="s">
        <v>11840</v>
      </c>
      <c r="M2517" s="123" t="s">
        <v>11839</v>
      </c>
      <c r="N2517" s="124" t="s">
        <v>11840</v>
      </c>
      <c r="O2517" s="125" t="s">
        <v>11840</v>
      </c>
      <c r="P2517" s="122" t="s">
        <v>11840</v>
      </c>
      <c r="Q2517" s="123" t="s">
        <v>11837</v>
      </c>
      <c r="R2517" s="124" t="s">
        <v>11908</v>
      </c>
      <c r="S2517" s="125">
        <v>2371.422</v>
      </c>
      <c r="T2517" s="122">
        <v>2140.3519999999999</v>
      </c>
      <c r="U2517" s="123">
        <f t="shared" si="1155"/>
        <v>231.07000000000016</v>
      </c>
      <c r="V2517" s="124">
        <f t="shared" si="1156"/>
        <v>10.795887779206419</v>
      </c>
      <c r="W2517" s="121" t="s">
        <v>6931</v>
      </c>
      <c r="X2517" s="122">
        <v>2170</v>
      </c>
      <c r="Y2517" s="122">
        <v>1950</v>
      </c>
      <c r="Z2517" s="123">
        <f t="shared" si="1157"/>
        <v>220</v>
      </c>
      <c r="AA2517" s="124">
        <f t="shared" si="1158"/>
        <v>11.282051282051283</v>
      </c>
      <c r="AB2517" s="28" t="s">
        <v>11578</v>
      </c>
      <c r="AC2517" s="122">
        <v>124</v>
      </c>
      <c r="AD2517" s="122">
        <v>123</v>
      </c>
      <c r="AE2517" s="123">
        <f t="shared" si="1159"/>
        <v>1</v>
      </c>
      <c r="AF2517" s="29">
        <f t="shared" ref="AF2517:AF2575" si="1164">AE2517/AD2517*100</f>
        <v>0.81300813008130091</v>
      </c>
      <c r="AG2517" s="28" t="s">
        <v>11579</v>
      </c>
      <c r="AH2517" s="122">
        <v>43</v>
      </c>
      <c r="AI2517" s="122">
        <v>33</v>
      </c>
      <c r="AJ2517" s="123">
        <f t="shared" si="1160"/>
        <v>10</v>
      </c>
      <c r="AK2517" s="124">
        <f t="shared" si="1161"/>
        <v>30.303030303030305</v>
      </c>
      <c r="AL2517" s="28" t="s">
        <v>11580</v>
      </c>
      <c r="AM2517" s="122">
        <v>34</v>
      </c>
      <c r="AN2517" s="122">
        <v>34</v>
      </c>
      <c r="AO2517" s="123">
        <f t="shared" si="1162"/>
        <v>0</v>
      </c>
      <c r="AP2517" s="29">
        <f t="shared" si="1163"/>
        <v>0</v>
      </c>
      <c r="AQ2517" s="28" t="s">
        <v>11904</v>
      </c>
      <c r="AR2517" s="122" t="s">
        <v>11904</v>
      </c>
      <c r="AS2517" s="122" t="s">
        <v>11904</v>
      </c>
      <c r="AT2517" s="123" t="s">
        <v>11904</v>
      </c>
      <c r="AU2517" s="124" t="s">
        <v>11839</v>
      </c>
      <c r="AV2517" s="101"/>
      <c r="AX2517" s="129"/>
      <c r="AY2517" s="139"/>
      <c r="AZ2517" s="139"/>
    </row>
    <row r="2518" spans="3:52" ht="50" customHeight="1">
      <c r="C2518" s="52" t="s">
        <v>6320</v>
      </c>
      <c r="D2518" s="97" t="s">
        <v>5738</v>
      </c>
      <c r="E2518" s="72" t="s">
        <v>6384</v>
      </c>
      <c r="F2518" s="98" t="s">
        <v>5739</v>
      </c>
      <c r="G2518" s="125">
        <v>393.2</v>
      </c>
      <c r="H2518" s="122">
        <v>372.10199999999998</v>
      </c>
      <c r="I2518" s="123">
        <f t="shared" si="1149"/>
        <v>21.098000000000013</v>
      </c>
      <c r="J2518" s="124">
        <f t="shared" si="1150"/>
        <v>5.669950712439066</v>
      </c>
      <c r="K2518" s="125">
        <v>29.875</v>
      </c>
      <c r="L2518" s="122">
        <v>27.068000000000001</v>
      </c>
      <c r="M2518" s="123">
        <f t="shared" si="1151"/>
        <v>2.8069999999999986</v>
      </c>
      <c r="N2518" s="124">
        <f t="shared" si="1152"/>
        <v>10.370178808925663</v>
      </c>
      <c r="O2518" s="125" t="s">
        <v>11840</v>
      </c>
      <c r="P2518" s="122" t="s">
        <v>11840</v>
      </c>
      <c r="Q2518" s="123" t="s">
        <v>11839</v>
      </c>
      <c r="R2518" s="124" t="s">
        <v>11840</v>
      </c>
      <c r="S2518" s="125">
        <v>363.32499999999999</v>
      </c>
      <c r="T2518" s="122">
        <v>345.03399999999999</v>
      </c>
      <c r="U2518" s="123">
        <f t="shared" si="1155"/>
        <v>18.290999999999997</v>
      </c>
      <c r="V2518" s="124">
        <f t="shared" si="1156"/>
        <v>5.3012166916883547</v>
      </c>
      <c r="W2518" s="121" t="s">
        <v>7683</v>
      </c>
      <c r="X2518" s="122">
        <v>313</v>
      </c>
      <c r="Y2518" s="122">
        <v>302</v>
      </c>
      <c r="Z2518" s="123">
        <f t="shared" si="1157"/>
        <v>11</v>
      </c>
      <c r="AA2518" s="124">
        <f t="shared" si="1158"/>
        <v>3.6423841059602649</v>
      </c>
      <c r="AB2518" s="28" t="s">
        <v>9349</v>
      </c>
      <c r="AC2518" s="122">
        <v>33</v>
      </c>
      <c r="AD2518" s="122">
        <v>28</v>
      </c>
      <c r="AE2518" s="123">
        <f t="shared" si="1159"/>
        <v>5</v>
      </c>
      <c r="AF2518" s="29">
        <f t="shared" si="1164"/>
        <v>17.857142857142858</v>
      </c>
      <c r="AG2518" s="28" t="s">
        <v>11581</v>
      </c>
      <c r="AH2518" s="122">
        <v>17</v>
      </c>
      <c r="AI2518" s="122">
        <v>15</v>
      </c>
      <c r="AJ2518" s="123">
        <f t="shared" si="1160"/>
        <v>2</v>
      </c>
      <c r="AK2518" s="124">
        <f t="shared" si="1161"/>
        <v>13.333333333333334</v>
      </c>
      <c r="AL2518" s="28" t="s">
        <v>6421</v>
      </c>
      <c r="AM2518" s="122" t="s">
        <v>6421</v>
      </c>
      <c r="AN2518" s="122" t="s">
        <v>6421</v>
      </c>
      <c r="AO2518" s="123" t="s">
        <v>6421</v>
      </c>
      <c r="AP2518" s="29" t="s">
        <v>6421</v>
      </c>
      <c r="AQ2518" s="28" t="s">
        <v>6421</v>
      </c>
      <c r="AR2518" s="122" t="s">
        <v>6421</v>
      </c>
      <c r="AS2518" s="122" t="s">
        <v>6421</v>
      </c>
      <c r="AT2518" s="123" t="s">
        <v>6421</v>
      </c>
      <c r="AU2518" s="124" t="s">
        <v>6421</v>
      </c>
      <c r="AV2518" s="101"/>
      <c r="AX2518" s="129"/>
      <c r="AY2518" s="139"/>
      <c r="AZ2518" s="139"/>
    </row>
    <row r="2519" spans="3:52" ht="50" customHeight="1">
      <c r="C2519" s="52" t="s">
        <v>6316</v>
      </c>
      <c r="D2519" s="130" t="s">
        <v>5742</v>
      </c>
      <c r="E2519" s="131" t="s">
        <v>6385</v>
      </c>
      <c r="F2519" s="132" t="s">
        <v>5743</v>
      </c>
      <c r="G2519" s="125">
        <v>48657.32</v>
      </c>
      <c r="H2519" s="122">
        <v>51652.95</v>
      </c>
      <c r="I2519" s="123">
        <f t="shared" si="1149"/>
        <v>-2995.6299999999974</v>
      </c>
      <c r="J2519" s="124">
        <f t="shared" si="1150"/>
        <v>-5.7995332309190424</v>
      </c>
      <c r="K2519" s="125">
        <v>10721.364</v>
      </c>
      <c r="L2519" s="122">
        <v>12215.638000000001</v>
      </c>
      <c r="M2519" s="123">
        <f t="shared" si="1151"/>
        <v>-1494.2740000000013</v>
      </c>
      <c r="N2519" s="124">
        <f t="shared" si="1152"/>
        <v>-12.23246792349283</v>
      </c>
      <c r="O2519" s="125">
        <v>14082.94</v>
      </c>
      <c r="P2519" s="122">
        <v>14831.091</v>
      </c>
      <c r="Q2519" s="123">
        <f t="shared" si="1153"/>
        <v>-748.15099999999984</v>
      </c>
      <c r="R2519" s="124">
        <f t="shared" si="1154"/>
        <v>-5.0444771729874747</v>
      </c>
      <c r="S2519" s="125">
        <v>23853.016</v>
      </c>
      <c r="T2519" s="122">
        <v>24606.221000000001</v>
      </c>
      <c r="U2519" s="123">
        <f t="shared" si="1155"/>
        <v>-753.20500000000175</v>
      </c>
      <c r="V2519" s="124">
        <f t="shared" si="1156"/>
        <v>-3.0610348496829385</v>
      </c>
      <c r="W2519" s="121" t="s">
        <v>9258</v>
      </c>
      <c r="X2519" s="122">
        <v>9162</v>
      </c>
      <c r="Y2519" s="122">
        <v>9207</v>
      </c>
      <c r="Z2519" s="123">
        <f t="shared" si="1157"/>
        <v>-45</v>
      </c>
      <c r="AA2519" s="124">
        <f t="shared" si="1158"/>
        <v>-0.48875855327468232</v>
      </c>
      <c r="AB2519" s="28" t="s">
        <v>11582</v>
      </c>
      <c r="AC2519" s="122">
        <v>5725</v>
      </c>
      <c r="AD2519" s="122">
        <v>5825</v>
      </c>
      <c r="AE2519" s="123">
        <f t="shared" si="1159"/>
        <v>-100</v>
      </c>
      <c r="AF2519" s="29">
        <f t="shared" si="1164"/>
        <v>-1.7167381974248928</v>
      </c>
      <c r="AG2519" s="28" t="s">
        <v>11583</v>
      </c>
      <c r="AH2519" s="122">
        <v>4176</v>
      </c>
      <c r="AI2519" s="122">
        <v>4276</v>
      </c>
      <c r="AJ2519" s="123">
        <f t="shared" si="1160"/>
        <v>-100</v>
      </c>
      <c r="AK2519" s="124">
        <f t="shared" si="1161"/>
        <v>-2.3386342376052385</v>
      </c>
      <c r="AL2519" s="28" t="s">
        <v>11584</v>
      </c>
      <c r="AM2519" s="122">
        <v>2828</v>
      </c>
      <c r="AN2519" s="122">
        <v>3223</v>
      </c>
      <c r="AO2519" s="123">
        <f t="shared" si="1162"/>
        <v>-395</v>
      </c>
      <c r="AP2519" s="29">
        <f t="shared" si="1163"/>
        <v>-12.25566242631089</v>
      </c>
      <c r="AQ2519" s="28" t="s">
        <v>7151</v>
      </c>
      <c r="AR2519" s="122">
        <v>694</v>
      </c>
      <c r="AS2519" s="122">
        <v>694</v>
      </c>
      <c r="AT2519" s="123">
        <f t="shared" ref="AT2519:AT2562" si="1165">AR2519-AS2519</f>
        <v>0</v>
      </c>
      <c r="AU2519" s="124">
        <f t="shared" ref="AU2519:AU2562" si="1166">AT2519/AS2519*100</f>
        <v>0</v>
      </c>
      <c r="AV2519" s="9" t="s">
        <v>12607</v>
      </c>
      <c r="AX2519" s="129"/>
      <c r="AY2519" s="139"/>
      <c r="AZ2519" s="139"/>
    </row>
    <row r="2520" spans="3:52" ht="50" customHeight="1">
      <c r="C2520" s="52" t="s">
        <v>6317</v>
      </c>
      <c r="D2520" s="130" t="s">
        <v>5744</v>
      </c>
      <c r="E2520" s="131" t="s">
        <v>6385</v>
      </c>
      <c r="F2520" s="132" t="s">
        <v>5745</v>
      </c>
      <c r="G2520" s="125">
        <v>16870.004000000001</v>
      </c>
      <c r="H2520" s="122">
        <v>14992.689</v>
      </c>
      <c r="I2520" s="123">
        <f t="shared" si="1149"/>
        <v>1877.3150000000005</v>
      </c>
      <c r="J2520" s="124">
        <f t="shared" si="1150"/>
        <v>12.521536330140648</v>
      </c>
      <c r="K2520" s="125">
        <v>5549.2610000000004</v>
      </c>
      <c r="L2520" s="122">
        <v>5309.95</v>
      </c>
      <c r="M2520" s="123">
        <f t="shared" si="1151"/>
        <v>239.3110000000006</v>
      </c>
      <c r="N2520" s="124">
        <f t="shared" si="1152"/>
        <v>4.5068409307055735</v>
      </c>
      <c r="O2520" s="125">
        <v>1281.336</v>
      </c>
      <c r="P2520" s="122">
        <v>1380.819</v>
      </c>
      <c r="Q2520" s="123">
        <f t="shared" si="1153"/>
        <v>-99.482999999999947</v>
      </c>
      <c r="R2520" s="124">
        <f t="shared" si="1154"/>
        <v>-7.2046372478941816</v>
      </c>
      <c r="S2520" s="125">
        <v>10039.406999999999</v>
      </c>
      <c r="T2520" s="122">
        <v>8301.92</v>
      </c>
      <c r="U2520" s="123">
        <f t="shared" si="1155"/>
        <v>1737.4869999999992</v>
      </c>
      <c r="V2520" s="124">
        <f t="shared" si="1156"/>
        <v>20.928736966870304</v>
      </c>
      <c r="W2520" s="121" t="s">
        <v>11586</v>
      </c>
      <c r="X2520" s="122">
        <v>2772</v>
      </c>
      <c r="Y2520" s="122">
        <v>2370</v>
      </c>
      <c r="Z2520" s="123">
        <f t="shared" si="1157"/>
        <v>402</v>
      </c>
      <c r="AA2520" s="124">
        <f t="shared" si="1158"/>
        <v>16.962025316455694</v>
      </c>
      <c r="AB2520" s="28" t="s">
        <v>6948</v>
      </c>
      <c r="AC2520" s="122">
        <v>2442</v>
      </c>
      <c r="AD2520" s="122">
        <v>1350</v>
      </c>
      <c r="AE2520" s="123">
        <f t="shared" si="1159"/>
        <v>1092</v>
      </c>
      <c r="AF2520" s="29">
        <f t="shared" si="1164"/>
        <v>80.888888888888886</v>
      </c>
      <c r="AG2520" s="28" t="s">
        <v>6930</v>
      </c>
      <c r="AH2520" s="122">
        <v>2200</v>
      </c>
      <c r="AI2520" s="122">
        <v>1946</v>
      </c>
      <c r="AJ2520" s="123">
        <f t="shared" si="1160"/>
        <v>254</v>
      </c>
      <c r="AK2520" s="124">
        <f t="shared" si="1161"/>
        <v>13.052415210688592</v>
      </c>
      <c r="AL2520" s="28" t="s">
        <v>7819</v>
      </c>
      <c r="AM2520" s="122">
        <v>896</v>
      </c>
      <c r="AN2520" s="122">
        <v>896</v>
      </c>
      <c r="AO2520" s="123">
        <f t="shared" si="1162"/>
        <v>0</v>
      </c>
      <c r="AP2520" s="29">
        <f t="shared" si="1163"/>
        <v>0</v>
      </c>
      <c r="AQ2520" s="28" t="s">
        <v>11587</v>
      </c>
      <c r="AR2520" s="122">
        <v>708</v>
      </c>
      <c r="AS2520" s="122">
        <v>647</v>
      </c>
      <c r="AT2520" s="123">
        <f t="shared" si="1165"/>
        <v>61</v>
      </c>
      <c r="AU2520" s="124">
        <f t="shared" si="1166"/>
        <v>9.4281298299845435</v>
      </c>
      <c r="AV2520" s="9" t="s">
        <v>11585</v>
      </c>
      <c r="AX2520" s="129"/>
      <c r="AY2520" s="139"/>
      <c r="AZ2520" s="139"/>
    </row>
    <row r="2521" spans="3:52" ht="50" customHeight="1">
      <c r="C2521" s="52" t="s">
        <v>6318</v>
      </c>
      <c r="D2521" s="130" t="s">
        <v>5746</v>
      </c>
      <c r="E2521" s="131" t="s">
        <v>6385</v>
      </c>
      <c r="F2521" s="132" t="s">
        <v>5747</v>
      </c>
      <c r="G2521" s="125">
        <v>2362.3710000000001</v>
      </c>
      <c r="H2521" s="122">
        <v>1996.739</v>
      </c>
      <c r="I2521" s="123">
        <f t="shared" si="1149"/>
        <v>365.63200000000006</v>
      </c>
      <c r="J2521" s="124">
        <f t="shared" si="1150"/>
        <v>18.311456830361909</v>
      </c>
      <c r="K2521" s="125">
        <v>1175.5</v>
      </c>
      <c r="L2521" s="122">
        <v>1115.9000000000001</v>
      </c>
      <c r="M2521" s="123">
        <f t="shared" si="1151"/>
        <v>59.599999999999909</v>
      </c>
      <c r="N2521" s="124">
        <f t="shared" si="1152"/>
        <v>5.340980374585528</v>
      </c>
      <c r="O2521" s="125">
        <v>328.55</v>
      </c>
      <c r="P2521" s="122">
        <v>311.5</v>
      </c>
      <c r="Q2521" s="123">
        <f t="shared" si="1153"/>
        <v>17.050000000000011</v>
      </c>
      <c r="R2521" s="124">
        <f t="shared" si="1154"/>
        <v>5.4735152487961516</v>
      </c>
      <c r="S2521" s="125">
        <v>858.32100000000003</v>
      </c>
      <c r="T2521" s="122">
        <v>569.33900000000006</v>
      </c>
      <c r="U2521" s="123">
        <f t="shared" si="1155"/>
        <v>288.98199999999997</v>
      </c>
      <c r="V2521" s="124">
        <f t="shared" si="1156"/>
        <v>50.757457332099143</v>
      </c>
      <c r="W2521" s="121" t="s">
        <v>7330</v>
      </c>
      <c r="X2521" s="122">
        <v>603</v>
      </c>
      <c r="Y2521" s="122">
        <v>338</v>
      </c>
      <c r="Z2521" s="123">
        <f t="shared" si="1157"/>
        <v>265</v>
      </c>
      <c r="AA2521" s="124">
        <f t="shared" si="1158"/>
        <v>78.402366863905328</v>
      </c>
      <c r="AB2521" s="28" t="s">
        <v>6930</v>
      </c>
      <c r="AC2521" s="122">
        <v>143</v>
      </c>
      <c r="AD2521" s="122">
        <v>122</v>
      </c>
      <c r="AE2521" s="123">
        <f t="shared" si="1159"/>
        <v>21</v>
      </c>
      <c r="AF2521" s="29">
        <f t="shared" si="1164"/>
        <v>17.21311475409836</v>
      </c>
      <c r="AG2521" s="28" t="s">
        <v>7469</v>
      </c>
      <c r="AH2521" s="122">
        <v>80</v>
      </c>
      <c r="AI2521" s="122">
        <v>80</v>
      </c>
      <c r="AJ2521" s="123">
        <f t="shared" si="1160"/>
        <v>0</v>
      </c>
      <c r="AK2521" s="124">
        <f t="shared" si="1161"/>
        <v>0</v>
      </c>
      <c r="AL2521" s="28" t="s">
        <v>10285</v>
      </c>
      <c r="AM2521" s="122">
        <v>10</v>
      </c>
      <c r="AN2521" s="122">
        <v>10</v>
      </c>
      <c r="AO2521" s="123">
        <f t="shared" si="1162"/>
        <v>0</v>
      </c>
      <c r="AP2521" s="29">
        <f t="shared" si="1163"/>
        <v>0</v>
      </c>
      <c r="AQ2521" s="28" t="s">
        <v>11588</v>
      </c>
      <c r="AR2521" s="122">
        <v>10</v>
      </c>
      <c r="AS2521" s="122">
        <v>10</v>
      </c>
      <c r="AT2521" s="123">
        <f t="shared" si="1165"/>
        <v>0</v>
      </c>
      <c r="AU2521" s="124">
        <f t="shared" si="1166"/>
        <v>0</v>
      </c>
      <c r="AV2521" s="9" t="s">
        <v>11585</v>
      </c>
      <c r="AX2521" s="129"/>
      <c r="AY2521" s="139"/>
      <c r="AZ2521" s="139"/>
    </row>
    <row r="2522" spans="3:52" ht="50" customHeight="1">
      <c r="C2522" s="52" t="s">
        <v>6318</v>
      </c>
      <c r="D2522" s="106" t="s">
        <v>5748</v>
      </c>
      <c r="E2522" s="131" t="s">
        <v>6385</v>
      </c>
      <c r="F2522" s="108" t="s">
        <v>5749</v>
      </c>
      <c r="G2522" s="125">
        <v>6474.0410000000002</v>
      </c>
      <c r="H2522" s="122">
        <v>6565.2749999999996</v>
      </c>
      <c r="I2522" s="123">
        <f t="shared" si="1149"/>
        <v>-91.233999999999469</v>
      </c>
      <c r="J2522" s="124">
        <f t="shared" si="1150"/>
        <v>-1.389644759739683</v>
      </c>
      <c r="K2522" s="125">
        <v>2020.8130000000001</v>
      </c>
      <c r="L2522" s="122">
        <v>2021.537</v>
      </c>
      <c r="M2522" s="123">
        <f t="shared" si="1151"/>
        <v>-0.7239999999999327</v>
      </c>
      <c r="N2522" s="124">
        <f t="shared" si="1152"/>
        <v>-3.5814333351303129E-2</v>
      </c>
      <c r="O2522" s="125">
        <v>720.02300000000002</v>
      </c>
      <c r="P2522" s="122">
        <v>718.221</v>
      </c>
      <c r="Q2522" s="123">
        <f t="shared" si="1153"/>
        <v>1.8020000000000209</v>
      </c>
      <c r="R2522" s="124">
        <f t="shared" si="1154"/>
        <v>0.25089770418854657</v>
      </c>
      <c r="S2522" s="125">
        <v>3733.2049999999999</v>
      </c>
      <c r="T2522" s="122">
        <v>3825.5169999999998</v>
      </c>
      <c r="U2522" s="123">
        <f t="shared" si="1155"/>
        <v>-92.311999999999898</v>
      </c>
      <c r="V2522" s="124">
        <f t="shared" si="1156"/>
        <v>-2.4130594635966824</v>
      </c>
      <c r="W2522" s="121" t="s">
        <v>7342</v>
      </c>
      <c r="X2522" s="122">
        <v>1575</v>
      </c>
      <c r="Y2522" s="122">
        <v>1732</v>
      </c>
      <c r="Z2522" s="123">
        <f t="shared" si="1157"/>
        <v>-157</v>
      </c>
      <c r="AA2522" s="124">
        <f t="shared" si="1158"/>
        <v>-9.0646651270207848</v>
      </c>
      <c r="AB2522" s="28" t="s">
        <v>11589</v>
      </c>
      <c r="AC2522" s="122">
        <v>1164</v>
      </c>
      <c r="AD2522" s="122">
        <v>1203</v>
      </c>
      <c r="AE2522" s="123">
        <f t="shared" si="1159"/>
        <v>-39</v>
      </c>
      <c r="AF2522" s="29">
        <f t="shared" si="1164"/>
        <v>-3.2418952618453867</v>
      </c>
      <c r="AG2522" s="28" t="s">
        <v>6930</v>
      </c>
      <c r="AH2522" s="122">
        <v>239</v>
      </c>
      <c r="AI2522" s="122">
        <v>175</v>
      </c>
      <c r="AJ2522" s="123">
        <f t="shared" si="1160"/>
        <v>64</v>
      </c>
      <c r="AK2522" s="124">
        <f t="shared" si="1161"/>
        <v>36.571428571428569</v>
      </c>
      <c r="AL2522" s="28" t="s">
        <v>7626</v>
      </c>
      <c r="AM2522" s="122">
        <v>233</v>
      </c>
      <c r="AN2522" s="122">
        <v>242</v>
      </c>
      <c r="AO2522" s="123">
        <f t="shared" si="1162"/>
        <v>-9</v>
      </c>
      <c r="AP2522" s="29">
        <f t="shared" si="1163"/>
        <v>-3.71900826446281</v>
      </c>
      <c r="AQ2522" s="28" t="s">
        <v>11464</v>
      </c>
      <c r="AR2522" s="122">
        <v>142</v>
      </c>
      <c r="AS2522" s="122">
        <v>131</v>
      </c>
      <c r="AT2522" s="123">
        <f t="shared" si="1165"/>
        <v>11</v>
      </c>
      <c r="AU2522" s="124">
        <f t="shared" si="1166"/>
        <v>8.3969465648854964</v>
      </c>
      <c r="AV2522" s="9" t="s">
        <v>11585</v>
      </c>
      <c r="AX2522" s="129"/>
      <c r="AY2522" s="139"/>
      <c r="AZ2522" s="139"/>
    </row>
    <row r="2523" spans="3:52" ht="50" customHeight="1">
      <c r="C2523" s="52" t="s">
        <v>6318</v>
      </c>
      <c r="D2523" s="130" t="s">
        <v>5750</v>
      </c>
      <c r="E2523" s="131" t="s">
        <v>6385</v>
      </c>
      <c r="F2523" s="132" t="s">
        <v>5751</v>
      </c>
      <c r="G2523" s="125">
        <v>19169.865000000002</v>
      </c>
      <c r="H2523" s="122">
        <v>18791.617999999999</v>
      </c>
      <c r="I2523" s="123">
        <f t="shared" si="1149"/>
        <v>378.24700000000303</v>
      </c>
      <c r="J2523" s="124">
        <f t="shared" si="1150"/>
        <v>2.0128495587767006</v>
      </c>
      <c r="K2523" s="125">
        <v>8339.6</v>
      </c>
      <c r="L2523" s="122">
        <v>8335.6</v>
      </c>
      <c r="M2523" s="123">
        <f t="shared" si="1151"/>
        <v>4</v>
      </c>
      <c r="N2523" s="124">
        <f t="shared" si="1152"/>
        <v>4.7986947550266321E-2</v>
      </c>
      <c r="O2523" s="125">
        <v>3282.8</v>
      </c>
      <c r="P2523" s="122">
        <v>2810.8</v>
      </c>
      <c r="Q2523" s="123">
        <f t="shared" si="1153"/>
        <v>472</v>
      </c>
      <c r="R2523" s="124">
        <f t="shared" si="1154"/>
        <v>16.792372278354918</v>
      </c>
      <c r="S2523" s="125">
        <v>7547.4650000000001</v>
      </c>
      <c r="T2523" s="122">
        <v>7645.2179999999998</v>
      </c>
      <c r="U2523" s="123">
        <f t="shared" si="1155"/>
        <v>-97.752999999999702</v>
      </c>
      <c r="V2523" s="124">
        <f t="shared" si="1156"/>
        <v>-1.2786162539773189</v>
      </c>
      <c r="W2523" s="121" t="s">
        <v>11590</v>
      </c>
      <c r="X2523" s="122">
        <v>2624</v>
      </c>
      <c r="Y2523" s="122">
        <v>2636</v>
      </c>
      <c r="Z2523" s="123">
        <f t="shared" si="1157"/>
        <v>-12</v>
      </c>
      <c r="AA2523" s="124">
        <f t="shared" si="1158"/>
        <v>-0.45523520485584218</v>
      </c>
      <c r="AB2523" s="28" t="s">
        <v>11591</v>
      </c>
      <c r="AC2523" s="122">
        <v>2297</v>
      </c>
      <c r="AD2523" s="122">
        <v>2526</v>
      </c>
      <c r="AE2523" s="123">
        <f t="shared" si="1159"/>
        <v>-229</v>
      </c>
      <c r="AF2523" s="29">
        <f t="shared" si="1164"/>
        <v>-9.0657165479018218</v>
      </c>
      <c r="AG2523" s="28" t="s">
        <v>11592</v>
      </c>
      <c r="AH2523" s="122">
        <v>738</v>
      </c>
      <c r="AI2523" s="122">
        <v>737</v>
      </c>
      <c r="AJ2523" s="123">
        <f t="shared" si="1160"/>
        <v>1</v>
      </c>
      <c r="AK2523" s="124">
        <f t="shared" si="1161"/>
        <v>0.13568521031207598</v>
      </c>
      <c r="AL2523" s="28" t="s">
        <v>6981</v>
      </c>
      <c r="AM2523" s="122">
        <v>600</v>
      </c>
      <c r="AN2523" s="122">
        <v>600</v>
      </c>
      <c r="AO2523" s="123">
        <f t="shared" si="1162"/>
        <v>0</v>
      </c>
      <c r="AP2523" s="29">
        <f t="shared" si="1163"/>
        <v>0</v>
      </c>
      <c r="AQ2523" s="28" t="s">
        <v>7153</v>
      </c>
      <c r="AR2523" s="122">
        <v>495</v>
      </c>
      <c r="AS2523" s="122">
        <v>519</v>
      </c>
      <c r="AT2523" s="123">
        <f t="shared" si="1165"/>
        <v>-24</v>
      </c>
      <c r="AU2523" s="124">
        <f t="shared" si="1166"/>
        <v>-4.6242774566473983</v>
      </c>
      <c r="AV2523" s="9" t="s">
        <v>11585</v>
      </c>
      <c r="AX2523" s="129"/>
      <c r="AY2523" s="139"/>
      <c r="AZ2523" s="139"/>
    </row>
    <row r="2524" spans="3:52" ht="50" customHeight="1">
      <c r="C2524" s="52" t="s">
        <v>6318</v>
      </c>
      <c r="D2524" s="130" t="s">
        <v>5752</v>
      </c>
      <c r="E2524" s="131" t="s">
        <v>6385</v>
      </c>
      <c r="F2524" s="132" t="s">
        <v>5753</v>
      </c>
      <c r="G2524" s="125">
        <v>7818.2920000000004</v>
      </c>
      <c r="H2524" s="122">
        <v>8153.3810000000003</v>
      </c>
      <c r="I2524" s="123">
        <f t="shared" si="1149"/>
        <v>-335.08899999999994</v>
      </c>
      <c r="J2524" s="124">
        <f t="shared" si="1150"/>
        <v>-4.1098165288731137</v>
      </c>
      <c r="K2524" s="125">
        <v>2612.5749999999998</v>
      </c>
      <c r="L2524" s="122">
        <v>2352.5639999999999</v>
      </c>
      <c r="M2524" s="123">
        <f t="shared" si="1151"/>
        <v>260.01099999999997</v>
      </c>
      <c r="N2524" s="124">
        <f t="shared" si="1152"/>
        <v>11.052239173939583</v>
      </c>
      <c r="O2524" s="125">
        <v>1901.6880000000001</v>
      </c>
      <c r="P2524" s="122">
        <v>1887.607</v>
      </c>
      <c r="Q2524" s="123">
        <f t="shared" si="1153"/>
        <v>14.081000000000131</v>
      </c>
      <c r="R2524" s="124">
        <f t="shared" si="1154"/>
        <v>0.74597095687821313</v>
      </c>
      <c r="S2524" s="125">
        <v>3304.029</v>
      </c>
      <c r="T2524" s="122">
        <v>3913.21</v>
      </c>
      <c r="U2524" s="123">
        <f t="shared" si="1155"/>
        <v>-609.18100000000004</v>
      </c>
      <c r="V2524" s="124">
        <f t="shared" si="1156"/>
        <v>-15.567296413941497</v>
      </c>
      <c r="W2524" s="121" t="s">
        <v>10293</v>
      </c>
      <c r="X2524" s="122">
        <v>1580</v>
      </c>
      <c r="Y2524" s="122">
        <v>1937</v>
      </c>
      <c r="Z2524" s="123">
        <f t="shared" si="1157"/>
        <v>-357</v>
      </c>
      <c r="AA2524" s="124">
        <f t="shared" si="1158"/>
        <v>-18.430562725864739</v>
      </c>
      <c r="AB2524" s="28" t="s">
        <v>7522</v>
      </c>
      <c r="AC2524" s="122">
        <v>473</v>
      </c>
      <c r="AD2524" s="122">
        <v>473</v>
      </c>
      <c r="AE2524" s="123">
        <f t="shared" si="1159"/>
        <v>0</v>
      </c>
      <c r="AF2524" s="29">
        <f t="shared" si="1164"/>
        <v>0</v>
      </c>
      <c r="AG2524" s="28" t="s">
        <v>7333</v>
      </c>
      <c r="AH2524" s="122">
        <v>434</v>
      </c>
      <c r="AI2524" s="122">
        <v>657</v>
      </c>
      <c r="AJ2524" s="123">
        <f t="shared" si="1160"/>
        <v>-223</v>
      </c>
      <c r="AK2524" s="124">
        <f t="shared" si="1161"/>
        <v>-33.94216133942161</v>
      </c>
      <c r="AL2524" s="28" t="s">
        <v>7330</v>
      </c>
      <c r="AM2524" s="122">
        <v>431</v>
      </c>
      <c r="AN2524" s="122">
        <v>461</v>
      </c>
      <c r="AO2524" s="123">
        <f t="shared" si="1162"/>
        <v>-30</v>
      </c>
      <c r="AP2524" s="29">
        <f t="shared" si="1163"/>
        <v>-6.5075921908893708</v>
      </c>
      <c r="AQ2524" s="28" t="s">
        <v>11593</v>
      </c>
      <c r="AR2524" s="122">
        <v>270</v>
      </c>
      <c r="AS2524" s="122">
        <v>268</v>
      </c>
      <c r="AT2524" s="123">
        <f t="shared" si="1165"/>
        <v>2</v>
      </c>
      <c r="AU2524" s="124">
        <f t="shared" si="1166"/>
        <v>0.74626865671641784</v>
      </c>
      <c r="AV2524" s="9" t="s">
        <v>11585</v>
      </c>
      <c r="AX2524" s="129"/>
      <c r="AY2524" s="139"/>
      <c r="AZ2524" s="139"/>
    </row>
    <row r="2525" spans="3:52" ht="50" customHeight="1">
      <c r="C2525" s="52" t="s">
        <v>6318</v>
      </c>
      <c r="D2525" s="130" t="s">
        <v>5754</v>
      </c>
      <c r="E2525" s="131" t="s">
        <v>6385</v>
      </c>
      <c r="F2525" s="132" t="s">
        <v>5755</v>
      </c>
      <c r="G2525" s="125">
        <v>3048.558</v>
      </c>
      <c r="H2525" s="122">
        <v>3104.0970000000002</v>
      </c>
      <c r="I2525" s="123">
        <f t="shared" si="1149"/>
        <v>-55.539000000000215</v>
      </c>
      <c r="J2525" s="124">
        <f t="shared" si="1150"/>
        <v>-1.7892159942166825</v>
      </c>
      <c r="K2525" s="125">
        <v>1759.9069999999999</v>
      </c>
      <c r="L2525" s="122">
        <v>1781.296</v>
      </c>
      <c r="M2525" s="123">
        <f t="shared" si="1151"/>
        <v>-21.389000000000124</v>
      </c>
      <c r="N2525" s="124">
        <f t="shared" si="1152"/>
        <v>-1.2007549559421973</v>
      </c>
      <c r="O2525" s="125">
        <v>641.96699999999998</v>
      </c>
      <c r="P2525" s="122">
        <v>641.81399999999996</v>
      </c>
      <c r="Q2525" s="123">
        <f t="shared" si="1153"/>
        <v>0.15300000000002001</v>
      </c>
      <c r="R2525" s="124">
        <f t="shared" si="1154"/>
        <v>2.3838682235043176E-2</v>
      </c>
      <c r="S2525" s="125">
        <v>646.68399999999997</v>
      </c>
      <c r="T2525" s="122">
        <v>680.98699999999997</v>
      </c>
      <c r="U2525" s="123">
        <f t="shared" si="1155"/>
        <v>-34.302999999999997</v>
      </c>
      <c r="V2525" s="124">
        <f t="shared" si="1156"/>
        <v>-5.0372474070723818</v>
      </c>
      <c r="W2525" s="121" t="s">
        <v>7470</v>
      </c>
      <c r="X2525" s="122">
        <v>433</v>
      </c>
      <c r="Y2525" s="122">
        <v>433</v>
      </c>
      <c r="Z2525" s="123">
        <f t="shared" si="1157"/>
        <v>0</v>
      </c>
      <c r="AA2525" s="124">
        <f t="shared" si="1158"/>
        <v>0</v>
      </c>
      <c r="AB2525" s="28" t="s">
        <v>9765</v>
      </c>
      <c r="AC2525" s="122">
        <v>83</v>
      </c>
      <c r="AD2525" s="122">
        <v>118</v>
      </c>
      <c r="AE2525" s="123">
        <f t="shared" si="1159"/>
        <v>-35</v>
      </c>
      <c r="AF2525" s="29">
        <f t="shared" si="1164"/>
        <v>-29.66101694915254</v>
      </c>
      <c r="AG2525" s="28" t="s">
        <v>6930</v>
      </c>
      <c r="AH2525" s="122">
        <v>59</v>
      </c>
      <c r="AI2525" s="122">
        <v>59</v>
      </c>
      <c r="AJ2525" s="123">
        <f t="shared" si="1160"/>
        <v>0</v>
      </c>
      <c r="AK2525" s="124">
        <f t="shared" si="1161"/>
        <v>0</v>
      </c>
      <c r="AL2525" s="28" t="s">
        <v>11594</v>
      </c>
      <c r="AM2525" s="122">
        <v>44</v>
      </c>
      <c r="AN2525" s="122">
        <v>44</v>
      </c>
      <c r="AO2525" s="123">
        <f t="shared" si="1162"/>
        <v>0</v>
      </c>
      <c r="AP2525" s="29">
        <f t="shared" si="1163"/>
        <v>0</v>
      </c>
      <c r="AQ2525" s="28" t="s">
        <v>10283</v>
      </c>
      <c r="AR2525" s="122">
        <v>10</v>
      </c>
      <c r="AS2525" s="122">
        <v>10</v>
      </c>
      <c r="AT2525" s="123">
        <f t="shared" si="1165"/>
        <v>0</v>
      </c>
      <c r="AU2525" s="124">
        <f t="shared" si="1166"/>
        <v>0</v>
      </c>
      <c r="AV2525" s="9" t="s">
        <v>11585</v>
      </c>
      <c r="AX2525" s="129"/>
      <c r="AY2525" s="139"/>
      <c r="AZ2525" s="139"/>
    </row>
    <row r="2526" spans="3:52" ht="50" customHeight="1">
      <c r="C2526" s="52" t="s">
        <v>6318</v>
      </c>
      <c r="D2526" s="130" t="s">
        <v>5756</v>
      </c>
      <c r="E2526" s="131" t="s">
        <v>6385</v>
      </c>
      <c r="F2526" s="132" t="s">
        <v>5757</v>
      </c>
      <c r="G2526" s="125">
        <v>3901.1669999999999</v>
      </c>
      <c r="H2526" s="122">
        <v>3986.7669999999998</v>
      </c>
      <c r="I2526" s="123">
        <f t="shared" si="1149"/>
        <v>-85.599999999999909</v>
      </c>
      <c r="J2526" s="124">
        <f t="shared" si="1150"/>
        <v>-2.1471031540092489</v>
      </c>
      <c r="K2526" s="125">
        <v>1483.1780000000001</v>
      </c>
      <c r="L2526" s="122">
        <v>1547.86</v>
      </c>
      <c r="M2526" s="123">
        <f t="shared" si="1151"/>
        <v>-64.681999999999789</v>
      </c>
      <c r="N2526" s="124">
        <f t="shared" si="1152"/>
        <v>-4.1788017004121683</v>
      </c>
      <c r="O2526" s="125">
        <v>284.50400000000002</v>
      </c>
      <c r="P2526" s="122">
        <v>284.48200000000003</v>
      </c>
      <c r="Q2526" s="123">
        <f t="shared" si="1153"/>
        <v>2.199999999999136E-2</v>
      </c>
      <c r="R2526" s="124">
        <f t="shared" si="1154"/>
        <v>7.7333539556075099E-3</v>
      </c>
      <c r="S2526" s="125">
        <v>2133.4850000000001</v>
      </c>
      <c r="T2526" s="122">
        <v>2154.4250000000002</v>
      </c>
      <c r="U2526" s="123">
        <f t="shared" si="1155"/>
        <v>-20.940000000000055</v>
      </c>
      <c r="V2526" s="124">
        <f t="shared" si="1156"/>
        <v>-0.97195307332583192</v>
      </c>
      <c r="W2526" s="121" t="s">
        <v>7342</v>
      </c>
      <c r="X2526" s="122">
        <v>1408</v>
      </c>
      <c r="Y2526" s="122">
        <v>1225</v>
      </c>
      <c r="Z2526" s="123">
        <f t="shared" si="1157"/>
        <v>183</v>
      </c>
      <c r="AA2526" s="124">
        <f t="shared" si="1158"/>
        <v>14.93877551020408</v>
      </c>
      <c r="AB2526" s="28" t="s">
        <v>7330</v>
      </c>
      <c r="AC2526" s="122">
        <v>580</v>
      </c>
      <c r="AD2526" s="122">
        <v>786</v>
      </c>
      <c r="AE2526" s="123">
        <f t="shared" si="1159"/>
        <v>-206</v>
      </c>
      <c r="AF2526" s="29">
        <f t="shared" si="1164"/>
        <v>-26.208651399491096</v>
      </c>
      <c r="AG2526" s="28" t="s">
        <v>11595</v>
      </c>
      <c r="AH2526" s="122">
        <v>39</v>
      </c>
      <c r="AI2526" s="122">
        <v>37</v>
      </c>
      <c r="AJ2526" s="123">
        <f t="shared" si="1160"/>
        <v>2</v>
      </c>
      <c r="AK2526" s="124">
        <f t="shared" si="1161"/>
        <v>5.4054054054054053</v>
      </c>
      <c r="AL2526" s="28" t="s">
        <v>6467</v>
      </c>
      <c r="AM2526" s="122">
        <v>32</v>
      </c>
      <c r="AN2526" s="122">
        <v>34</v>
      </c>
      <c r="AO2526" s="123">
        <f t="shared" si="1162"/>
        <v>-2</v>
      </c>
      <c r="AP2526" s="29">
        <f t="shared" si="1163"/>
        <v>-5.8823529411764701</v>
      </c>
      <c r="AQ2526" s="28" t="s">
        <v>11596</v>
      </c>
      <c r="AR2526" s="122">
        <v>26</v>
      </c>
      <c r="AS2526" s="122">
        <v>23</v>
      </c>
      <c r="AT2526" s="123">
        <f t="shared" si="1165"/>
        <v>3</v>
      </c>
      <c r="AU2526" s="124">
        <f t="shared" si="1166"/>
        <v>13.043478260869565</v>
      </c>
      <c r="AV2526" s="9" t="s">
        <v>11585</v>
      </c>
      <c r="AX2526" s="129"/>
      <c r="AY2526" s="139"/>
      <c r="AZ2526" s="139"/>
    </row>
    <row r="2527" spans="3:52" ht="50" customHeight="1">
      <c r="C2527" s="52" t="s">
        <v>6318</v>
      </c>
      <c r="D2527" s="130" t="s">
        <v>5758</v>
      </c>
      <c r="E2527" s="131" t="s">
        <v>6385</v>
      </c>
      <c r="F2527" s="132" t="s">
        <v>5759</v>
      </c>
      <c r="G2527" s="125">
        <v>18158.585999999999</v>
      </c>
      <c r="H2527" s="122">
        <v>19980.080999999998</v>
      </c>
      <c r="I2527" s="123">
        <f t="shared" si="1149"/>
        <v>-1821.494999999999</v>
      </c>
      <c r="J2527" s="124">
        <f t="shared" si="1150"/>
        <v>-9.11655463258632</v>
      </c>
      <c r="K2527" s="125">
        <v>9713.1280000000006</v>
      </c>
      <c r="L2527" s="122">
        <v>10450.575000000001</v>
      </c>
      <c r="M2527" s="123">
        <f t="shared" si="1151"/>
        <v>-737.44700000000012</v>
      </c>
      <c r="N2527" s="124">
        <f t="shared" si="1152"/>
        <v>-7.0565208134480635</v>
      </c>
      <c r="O2527" s="125">
        <v>1001.123</v>
      </c>
      <c r="P2527" s="122">
        <v>1098.925</v>
      </c>
      <c r="Q2527" s="123">
        <f t="shared" si="1153"/>
        <v>-97.801999999999907</v>
      </c>
      <c r="R2527" s="124">
        <f t="shared" si="1154"/>
        <v>-8.8997884296016476</v>
      </c>
      <c r="S2527" s="125">
        <v>7444.335</v>
      </c>
      <c r="T2527" s="122">
        <v>8430.5810000000001</v>
      </c>
      <c r="U2527" s="123">
        <f t="shared" si="1155"/>
        <v>-986.24600000000009</v>
      </c>
      <c r="V2527" s="124">
        <f t="shared" si="1156"/>
        <v>-11.698434544428196</v>
      </c>
      <c r="W2527" s="121" t="s">
        <v>7018</v>
      </c>
      <c r="X2527" s="122">
        <v>3000</v>
      </c>
      <c r="Y2527" s="122">
        <v>3366</v>
      </c>
      <c r="Z2527" s="123">
        <f t="shared" si="1157"/>
        <v>-366</v>
      </c>
      <c r="AA2527" s="124">
        <f t="shared" si="1158"/>
        <v>-10.873440285204991</v>
      </c>
      <c r="AB2527" s="28" t="s">
        <v>11597</v>
      </c>
      <c r="AC2527" s="122">
        <v>2452</v>
      </c>
      <c r="AD2527" s="122">
        <v>3063</v>
      </c>
      <c r="AE2527" s="123">
        <f t="shared" si="1159"/>
        <v>-611</v>
      </c>
      <c r="AF2527" s="29">
        <f t="shared" si="1164"/>
        <v>-19.947763630427684</v>
      </c>
      <c r="AG2527" s="28" t="s">
        <v>11598</v>
      </c>
      <c r="AH2527" s="122">
        <v>1155</v>
      </c>
      <c r="AI2527" s="122">
        <v>1153</v>
      </c>
      <c r="AJ2527" s="123">
        <f t="shared" si="1160"/>
        <v>2</v>
      </c>
      <c r="AK2527" s="124">
        <f t="shared" si="1161"/>
        <v>0.17346053772766695</v>
      </c>
      <c r="AL2527" s="28" t="s">
        <v>11599</v>
      </c>
      <c r="AM2527" s="122">
        <v>227</v>
      </c>
      <c r="AN2527" s="122">
        <v>240</v>
      </c>
      <c r="AO2527" s="123">
        <f t="shared" si="1162"/>
        <v>-13</v>
      </c>
      <c r="AP2527" s="29">
        <f t="shared" si="1163"/>
        <v>-5.416666666666667</v>
      </c>
      <c r="AQ2527" s="28" t="s">
        <v>11600</v>
      </c>
      <c r="AR2527" s="122">
        <v>189</v>
      </c>
      <c r="AS2527" s="122">
        <v>175</v>
      </c>
      <c r="AT2527" s="123">
        <f t="shared" si="1165"/>
        <v>14</v>
      </c>
      <c r="AU2527" s="124">
        <f t="shared" si="1166"/>
        <v>8</v>
      </c>
      <c r="AV2527" s="9" t="s">
        <v>11585</v>
      </c>
      <c r="AX2527" s="129"/>
      <c r="AY2527" s="139"/>
      <c r="AZ2527" s="139"/>
    </row>
    <row r="2528" spans="3:52" ht="50" customHeight="1">
      <c r="C2528" s="52" t="s">
        <v>6318</v>
      </c>
      <c r="D2528" s="130" t="s">
        <v>5760</v>
      </c>
      <c r="E2528" s="131" t="s">
        <v>6385</v>
      </c>
      <c r="F2528" s="132" t="s">
        <v>5761</v>
      </c>
      <c r="G2528" s="125">
        <v>8388.723</v>
      </c>
      <c r="H2528" s="122">
        <v>8420.6460000000006</v>
      </c>
      <c r="I2528" s="123">
        <f t="shared" si="1149"/>
        <v>-31.923000000000684</v>
      </c>
      <c r="J2528" s="124">
        <f t="shared" si="1150"/>
        <v>-0.37910393098107537</v>
      </c>
      <c r="K2528" s="125">
        <v>4033.95</v>
      </c>
      <c r="L2528" s="122">
        <v>3982.7089999999998</v>
      </c>
      <c r="M2528" s="123">
        <f t="shared" si="1151"/>
        <v>51.240999999999985</v>
      </c>
      <c r="N2528" s="124">
        <f t="shared" si="1152"/>
        <v>1.286586592191395</v>
      </c>
      <c r="O2528" s="125">
        <v>314.33600000000001</v>
      </c>
      <c r="P2528" s="122">
        <v>309.45800000000003</v>
      </c>
      <c r="Q2528" s="123">
        <f t="shared" si="1153"/>
        <v>4.8779999999999859</v>
      </c>
      <c r="R2528" s="124">
        <f t="shared" si="1154"/>
        <v>1.5763043773306833</v>
      </c>
      <c r="S2528" s="125">
        <v>4040.4369999999999</v>
      </c>
      <c r="T2528" s="122">
        <v>4128.4790000000003</v>
      </c>
      <c r="U2528" s="123">
        <f t="shared" si="1155"/>
        <v>-88.042000000000371</v>
      </c>
      <c r="V2528" s="124">
        <f t="shared" si="1156"/>
        <v>-2.1325529329324517</v>
      </c>
      <c r="W2528" s="121" t="s">
        <v>11601</v>
      </c>
      <c r="X2528" s="122">
        <v>2023</v>
      </c>
      <c r="Y2528" s="122">
        <v>2287</v>
      </c>
      <c r="Z2528" s="123">
        <f t="shared" si="1157"/>
        <v>-264</v>
      </c>
      <c r="AA2528" s="124">
        <f t="shared" si="1158"/>
        <v>-11.543506777437692</v>
      </c>
      <c r="AB2528" s="28" t="s">
        <v>11602</v>
      </c>
      <c r="AC2528" s="122">
        <v>1117</v>
      </c>
      <c r="AD2528" s="122">
        <v>1070</v>
      </c>
      <c r="AE2528" s="123">
        <f t="shared" si="1159"/>
        <v>47</v>
      </c>
      <c r="AF2528" s="29">
        <f t="shared" si="1164"/>
        <v>4.3925233644859816</v>
      </c>
      <c r="AG2528" s="28" t="s">
        <v>11603</v>
      </c>
      <c r="AH2528" s="122">
        <v>716</v>
      </c>
      <c r="AI2528" s="122">
        <v>586</v>
      </c>
      <c r="AJ2528" s="123">
        <f t="shared" si="1160"/>
        <v>130</v>
      </c>
      <c r="AK2528" s="124">
        <f t="shared" si="1161"/>
        <v>22.184300341296929</v>
      </c>
      <c r="AL2528" s="28" t="s">
        <v>11604</v>
      </c>
      <c r="AM2528" s="122">
        <v>143</v>
      </c>
      <c r="AN2528" s="122">
        <v>143</v>
      </c>
      <c r="AO2528" s="123">
        <f t="shared" si="1162"/>
        <v>0</v>
      </c>
      <c r="AP2528" s="29">
        <f t="shared" si="1163"/>
        <v>0</v>
      </c>
      <c r="AQ2528" s="28" t="s">
        <v>11605</v>
      </c>
      <c r="AR2528" s="122">
        <v>41</v>
      </c>
      <c r="AS2528" s="122">
        <v>41</v>
      </c>
      <c r="AT2528" s="123">
        <f t="shared" si="1165"/>
        <v>0</v>
      </c>
      <c r="AU2528" s="124">
        <f t="shared" si="1166"/>
        <v>0</v>
      </c>
      <c r="AV2528" s="9" t="s">
        <v>11585</v>
      </c>
      <c r="AX2528" s="129"/>
      <c r="AY2528" s="139"/>
      <c r="AZ2528" s="139"/>
    </row>
    <row r="2529" spans="3:52" ht="50" customHeight="1">
      <c r="C2529" s="52" t="s">
        <v>6318</v>
      </c>
      <c r="D2529" s="130" t="s">
        <v>5762</v>
      </c>
      <c r="E2529" s="131" t="s">
        <v>6385</v>
      </c>
      <c r="F2529" s="132" t="s">
        <v>5763</v>
      </c>
      <c r="G2529" s="125">
        <v>10099.790000000001</v>
      </c>
      <c r="H2529" s="122">
        <v>9714.91</v>
      </c>
      <c r="I2529" s="123">
        <f t="shared" ref="I2529:I2592" si="1167">G2529-H2529</f>
        <v>384.88000000000102</v>
      </c>
      <c r="J2529" s="124">
        <f t="shared" ref="J2529:J2592" si="1168">I2529/H2529*100</f>
        <v>3.9617453995971248</v>
      </c>
      <c r="K2529" s="125">
        <v>2970.538</v>
      </c>
      <c r="L2529" s="122">
        <v>3064.886</v>
      </c>
      <c r="M2529" s="123">
        <f t="shared" ref="M2529:M2592" si="1169">K2529-L2529</f>
        <v>-94.347999999999956</v>
      </c>
      <c r="N2529" s="124">
        <f t="shared" ref="N2529:N2592" si="1170">M2529/L2529*100</f>
        <v>-3.0783526695609544</v>
      </c>
      <c r="O2529" s="125">
        <v>709.28499999999997</v>
      </c>
      <c r="P2529" s="122">
        <v>708.3</v>
      </c>
      <c r="Q2529" s="123">
        <f t="shared" ref="Q2529:Q2592" si="1171">O2529-P2529</f>
        <v>0.98500000000001364</v>
      </c>
      <c r="R2529" s="124">
        <f t="shared" ref="R2529:R2592" si="1172">Q2529/P2529*100</f>
        <v>0.13906536778201523</v>
      </c>
      <c r="S2529" s="125">
        <v>6419.9669999999996</v>
      </c>
      <c r="T2529" s="122">
        <v>5941.7240000000002</v>
      </c>
      <c r="U2529" s="123">
        <f t="shared" ref="U2529:U2592" si="1173">S2529-T2529</f>
        <v>478.24299999999948</v>
      </c>
      <c r="V2529" s="124">
        <f t="shared" ref="V2529:V2592" si="1174">U2529/T2529*100</f>
        <v>8.0488928802482143</v>
      </c>
      <c r="W2529" s="121" t="s">
        <v>7346</v>
      </c>
      <c r="X2529" s="122">
        <v>2076</v>
      </c>
      <c r="Y2529" s="122">
        <v>2020</v>
      </c>
      <c r="Z2529" s="123">
        <f t="shared" ref="Z2529:Z2592" si="1175">X2529-Y2529</f>
        <v>56</v>
      </c>
      <c r="AA2529" s="124">
        <f t="shared" si="1158"/>
        <v>2.7722772277227725</v>
      </c>
      <c r="AB2529" s="28" t="s">
        <v>11606</v>
      </c>
      <c r="AC2529" s="122">
        <v>1451</v>
      </c>
      <c r="AD2529" s="122">
        <v>1075</v>
      </c>
      <c r="AE2529" s="123">
        <f t="shared" si="1159"/>
        <v>376</v>
      </c>
      <c r="AF2529" s="29">
        <f t="shared" si="1164"/>
        <v>34.97674418604651</v>
      </c>
      <c r="AG2529" s="28" t="s">
        <v>11607</v>
      </c>
      <c r="AH2529" s="122">
        <v>1210</v>
      </c>
      <c r="AI2529" s="122">
        <v>1308</v>
      </c>
      <c r="AJ2529" s="123">
        <f t="shared" si="1160"/>
        <v>-98</v>
      </c>
      <c r="AK2529" s="124">
        <f t="shared" si="1161"/>
        <v>-7.4923547400611623</v>
      </c>
      <c r="AL2529" s="28" t="s">
        <v>11608</v>
      </c>
      <c r="AM2529" s="122">
        <v>712</v>
      </c>
      <c r="AN2529" s="122">
        <v>661</v>
      </c>
      <c r="AO2529" s="123">
        <f t="shared" si="1162"/>
        <v>51</v>
      </c>
      <c r="AP2529" s="29">
        <f t="shared" si="1163"/>
        <v>7.7155824508320734</v>
      </c>
      <c r="AQ2529" s="28" t="s">
        <v>6467</v>
      </c>
      <c r="AR2529" s="122">
        <v>395</v>
      </c>
      <c r="AS2529" s="122">
        <v>388</v>
      </c>
      <c r="AT2529" s="123">
        <f t="shared" si="1165"/>
        <v>7</v>
      </c>
      <c r="AU2529" s="124">
        <f t="shared" si="1166"/>
        <v>1.804123711340206</v>
      </c>
      <c r="AV2529" s="9" t="s">
        <v>11585</v>
      </c>
      <c r="AX2529" s="129"/>
      <c r="AY2529" s="139"/>
      <c r="AZ2529" s="139"/>
    </row>
    <row r="2530" spans="3:52" ht="50" customHeight="1">
      <c r="C2530" s="52" t="s">
        <v>6317</v>
      </c>
      <c r="D2530" s="130" t="s">
        <v>5764</v>
      </c>
      <c r="E2530" s="131" t="s">
        <v>6385</v>
      </c>
      <c r="F2530" s="132" t="s">
        <v>5765</v>
      </c>
      <c r="G2530" s="125">
        <v>22463.446</v>
      </c>
      <c r="H2530" s="122">
        <v>23172.083999999999</v>
      </c>
      <c r="I2530" s="123">
        <f t="shared" si="1167"/>
        <v>-708.63799999999901</v>
      </c>
      <c r="J2530" s="124">
        <f t="shared" si="1168"/>
        <v>-3.0581539407504263</v>
      </c>
      <c r="K2530" s="125">
        <v>9638.5</v>
      </c>
      <c r="L2530" s="122">
        <v>10761.48</v>
      </c>
      <c r="M2530" s="123">
        <f t="shared" si="1169"/>
        <v>-1122.9799999999996</v>
      </c>
      <c r="N2530" s="124">
        <f t="shared" si="1170"/>
        <v>-10.435181777971057</v>
      </c>
      <c r="O2530" s="125">
        <v>2189.79</v>
      </c>
      <c r="P2530" s="122">
        <v>2286.94</v>
      </c>
      <c r="Q2530" s="123">
        <f t="shared" si="1171"/>
        <v>-97.150000000000091</v>
      </c>
      <c r="R2530" s="124">
        <f t="shared" si="1172"/>
        <v>-4.248034491503935</v>
      </c>
      <c r="S2530" s="125">
        <v>10635.156000000001</v>
      </c>
      <c r="T2530" s="122">
        <v>10123.664000000001</v>
      </c>
      <c r="U2530" s="123">
        <f t="shared" si="1173"/>
        <v>511.49200000000019</v>
      </c>
      <c r="V2530" s="124">
        <f t="shared" si="1174"/>
        <v>5.0524395120185748</v>
      </c>
      <c r="W2530" s="121" t="s">
        <v>11609</v>
      </c>
      <c r="X2530" s="122">
        <v>3885</v>
      </c>
      <c r="Y2530" s="122">
        <v>3699</v>
      </c>
      <c r="Z2530" s="123">
        <f t="shared" si="1175"/>
        <v>186</v>
      </c>
      <c r="AA2530" s="124">
        <f t="shared" si="1158"/>
        <v>5.02838605028386</v>
      </c>
      <c r="AB2530" s="28" t="s">
        <v>7346</v>
      </c>
      <c r="AC2530" s="122">
        <v>1770</v>
      </c>
      <c r="AD2530" s="122">
        <v>1849</v>
      </c>
      <c r="AE2530" s="123">
        <f t="shared" si="1159"/>
        <v>-79</v>
      </c>
      <c r="AF2530" s="29">
        <f t="shared" si="1164"/>
        <v>-4.2725797728501895</v>
      </c>
      <c r="AG2530" s="28" t="s">
        <v>6467</v>
      </c>
      <c r="AH2530" s="122">
        <v>1678</v>
      </c>
      <c r="AI2530" s="122">
        <v>1678</v>
      </c>
      <c r="AJ2530" s="123">
        <f t="shared" si="1160"/>
        <v>0</v>
      </c>
      <c r="AK2530" s="124">
        <f t="shared" si="1161"/>
        <v>0</v>
      </c>
      <c r="AL2530" s="28" t="s">
        <v>11610</v>
      </c>
      <c r="AM2530" s="122">
        <v>1051</v>
      </c>
      <c r="AN2530" s="122">
        <v>673</v>
      </c>
      <c r="AO2530" s="123">
        <f t="shared" si="1162"/>
        <v>378</v>
      </c>
      <c r="AP2530" s="29">
        <f t="shared" si="1163"/>
        <v>56.166419019316493</v>
      </c>
      <c r="AQ2530" s="28" t="s">
        <v>7219</v>
      </c>
      <c r="AR2530" s="122">
        <v>701</v>
      </c>
      <c r="AS2530" s="122">
        <v>600</v>
      </c>
      <c r="AT2530" s="123">
        <f t="shared" si="1165"/>
        <v>101</v>
      </c>
      <c r="AU2530" s="124">
        <f t="shared" si="1166"/>
        <v>16.833333333333332</v>
      </c>
      <c r="AV2530" s="9" t="s">
        <v>11585</v>
      </c>
      <c r="AX2530" s="129"/>
      <c r="AY2530" s="139"/>
      <c r="AZ2530" s="139"/>
    </row>
    <row r="2531" spans="3:52" ht="50" customHeight="1">
      <c r="C2531" s="52" t="s">
        <v>6318</v>
      </c>
      <c r="D2531" s="106" t="s">
        <v>5766</v>
      </c>
      <c r="E2531" s="131" t="s">
        <v>6385</v>
      </c>
      <c r="F2531" s="108" t="s">
        <v>5767</v>
      </c>
      <c r="G2531" s="125">
        <v>6342.2969999999996</v>
      </c>
      <c r="H2531" s="122">
        <v>5434.7039999999997</v>
      </c>
      <c r="I2531" s="123">
        <f t="shared" si="1167"/>
        <v>907.59299999999985</v>
      </c>
      <c r="J2531" s="124">
        <f t="shared" si="1168"/>
        <v>16.699952748116548</v>
      </c>
      <c r="K2531" s="125">
        <v>1807.6</v>
      </c>
      <c r="L2531" s="122">
        <v>1643.153</v>
      </c>
      <c r="M2531" s="123">
        <f t="shared" si="1169"/>
        <v>164.44699999999989</v>
      </c>
      <c r="N2531" s="124">
        <f t="shared" si="1170"/>
        <v>10.008015078328061</v>
      </c>
      <c r="O2531" s="125">
        <v>1539.951</v>
      </c>
      <c r="P2531" s="122">
        <v>1679.2270000000001</v>
      </c>
      <c r="Q2531" s="123">
        <f t="shared" si="1171"/>
        <v>-139.27600000000007</v>
      </c>
      <c r="R2531" s="124">
        <f t="shared" si="1172"/>
        <v>-8.2940543476254298</v>
      </c>
      <c r="S2531" s="125">
        <v>2994.7460000000001</v>
      </c>
      <c r="T2531" s="122">
        <v>2112.3240000000001</v>
      </c>
      <c r="U2531" s="123">
        <f t="shared" si="1173"/>
        <v>882.42200000000003</v>
      </c>
      <c r="V2531" s="124">
        <f t="shared" si="1174"/>
        <v>41.774936042008711</v>
      </c>
      <c r="W2531" s="121" t="s">
        <v>10293</v>
      </c>
      <c r="X2531" s="122">
        <v>1208</v>
      </c>
      <c r="Y2531" s="122">
        <v>1207</v>
      </c>
      <c r="Z2531" s="123">
        <f t="shared" si="1175"/>
        <v>1</v>
      </c>
      <c r="AA2531" s="124">
        <f t="shared" si="1158"/>
        <v>8.2850041425020712E-2</v>
      </c>
      <c r="AB2531" s="28" t="s">
        <v>11611</v>
      </c>
      <c r="AC2531" s="122">
        <v>776</v>
      </c>
      <c r="AD2531" s="122">
        <v>350</v>
      </c>
      <c r="AE2531" s="123">
        <f t="shared" si="1159"/>
        <v>426</v>
      </c>
      <c r="AF2531" s="29">
        <f t="shared" si="1164"/>
        <v>121.71428571428571</v>
      </c>
      <c r="AG2531" s="28" t="s">
        <v>11612</v>
      </c>
      <c r="AH2531" s="122">
        <v>632</v>
      </c>
      <c r="AI2531" s="122">
        <v>235</v>
      </c>
      <c r="AJ2531" s="123">
        <f t="shared" si="1160"/>
        <v>397</v>
      </c>
      <c r="AK2531" s="124">
        <f t="shared" si="1161"/>
        <v>168.93617021276597</v>
      </c>
      <c r="AL2531" s="28" t="s">
        <v>7459</v>
      </c>
      <c r="AM2531" s="122">
        <v>217</v>
      </c>
      <c r="AN2531" s="122">
        <v>217</v>
      </c>
      <c r="AO2531" s="123">
        <f t="shared" si="1162"/>
        <v>0</v>
      </c>
      <c r="AP2531" s="29">
        <f t="shared" si="1163"/>
        <v>0</v>
      </c>
      <c r="AQ2531" s="28" t="s">
        <v>11613</v>
      </c>
      <c r="AR2531" s="122">
        <v>57</v>
      </c>
      <c r="AS2531" s="122" t="s">
        <v>6421</v>
      </c>
      <c r="AT2531" s="123">
        <v>57</v>
      </c>
      <c r="AU2531" s="124" t="s">
        <v>9259</v>
      </c>
      <c r="AV2531" s="9" t="s">
        <v>11585</v>
      </c>
      <c r="AX2531" s="129"/>
      <c r="AY2531" s="139"/>
      <c r="AZ2531" s="139"/>
    </row>
    <row r="2532" spans="3:52" ht="50" customHeight="1">
      <c r="C2532" s="52" t="s">
        <v>6318</v>
      </c>
      <c r="D2532" s="106" t="s">
        <v>5768</v>
      </c>
      <c r="E2532" s="131" t="s">
        <v>6385</v>
      </c>
      <c r="F2532" s="108" t="s">
        <v>5769</v>
      </c>
      <c r="G2532" s="125">
        <v>17566.637999999999</v>
      </c>
      <c r="H2532" s="122">
        <v>16862.580999999998</v>
      </c>
      <c r="I2532" s="123">
        <f t="shared" si="1167"/>
        <v>704.0570000000007</v>
      </c>
      <c r="J2532" s="124">
        <f t="shared" si="1168"/>
        <v>4.1752623753149098</v>
      </c>
      <c r="K2532" s="125">
        <v>1613.817</v>
      </c>
      <c r="L2532" s="122">
        <v>1610.192</v>
      </c>
      <c r="M2532" s="123">
        <f t="shared" si="1169"/>
        <v>3.625</v>
      </c>
      <c r="N2532" s="124">
        <f t="shared" si="1170"/>
        <v>0.22512843188886791</v>
      </c>
      <c r="O2532" s="125">
        <v>6073.1289999999999</v>
      </c>
      <c r="P2532" s="122">
        <v>6059.5230000000001</v>
      </c>
      <c r="Q2532" s="123">
        <f t="shared" si="1171"/>
        <v>13.605999999999767</v>
      </c>
      <c r="R2532" s="124">
        <f t="shared" si="1172"/>
        <v>0.22453912626455527</v>
      </c>
      <c r="S2532" s="125">
        <v>9879.6919999999991</v>
      </c>
      <c r="T2532" s="122">
        <v>9192.866</v>
      </c>
      <c r="U2532" s="123">
        <f t="shared" si="1173"/>
        <v>686.82599999999911</v>
      </c>
      <c r="V2532" s="124">
        <f t="shared" si="1174"/>
        <v>7.4712935008516297</v>
      </c>
      <c r="W2532" s="121" t="s">
        <v>6930</v>
      </c>
      <c r="X2532" s="122">
        <v>4907</v>
      </c>
      <c r="Y2532" s="122">
        <v>4897</v>
      </c>
      <c r="Z2532" s="123">
        <f t="shared" si="1175"/>
        <v>10</v>
      </c>
      <c r="AA2532" s="124">
        <f t="shared" si="1158"/>
        <v>0.20420665713702266</v>
      </c>
      <c r="AB2532" s="28" t="s">
        <v>9264</v>
      </c>
      <c r="AC2532" s="122">
        <v>1702</v>
      </c>
      <c r="AD2532" s="122">
        <v>1242</v>
      </c>
      <c r="AE2532" s="123">
        <f t="shared" si="1159"/>
        <v>460</v>
      </c>
      <c r="AF2532" s="29">
        <f t="shared" si="1164"/>
        <v>37.037037037037038</v>
      </c>
      <c r="AG2532" s="28" t="s">
        <v>11614</v>
      </c>
      <c r="AH2532" s="122">
        <v>1007</v>
      </c>
      <c r="AI2532" s="122">
        <v>1005</v>
      </c>
      <c r="AJ2532" s="123">
        <f t="shared" si="1160"/>
        <v>2</v>
      </c>
      <c r="AK2532" s="124">
        <f t="shared" si="1161"/>
        <v>0.19900497512437809</v>
      </c>
      <c r="AL2532" s="28" t="s">
        <v>6467</v>
      </c>
      <c r="AM2532" s="122">
        <v>682</v>
      </c>
      <c r="AN2532" s="122">
        <v>681</v>
      </c>
      <c r="AO2532" s="123">
        <f t="shared" si="1162"/>
        <v>1</v>
      </c>
      <c r="AP2532" s="29">
        <f t="shared" si="1163"/>
        <v>0.14684287812041116</v>
      </c>
      <c r="AQ2532" s="28" t="s">
        <v>7487</v>
      </c>
      <c r="AR2532" s="122">
        <v>512</v>
      </c>
      <c r="AS2532" s="122">
        <v>598</v>
      </c>
      <c r="AT2532" s="123">
        <f t="shared" si="1165"/>
        <v>-86</v>
      </c>
      <c r="AU2532" s="124">
        <f t="shared" si="1166"/>
        <v>-14.381270903010032</v>
      </c>
      <c r="AV2532" s="9" t="s">
        <v>12607</v>
      </c>
      <c r="AX2532" s="129"/>
      <c r="AY2532" s="139"/>
      <c r="AZ2532" s="139"/>
    </row>
    <row r="2533" spans="3:52" ht="50" customHeight="1">
      <c r="C2533" s="52" t="s">
        <v>6318</v>
      </c>
      <c r="D2533" s="130" t="s">
        <v>5770</v>
      </c>
      <c r="E2533" s="131" t="s">
        <v>6385</v>
      </c>
      <c r="F2533" s="132" t="s">
        <v>5771</v>
      </c>
      <c r="G2533" s="125">
        <v>6394.2470000000003</v>
      </c>
      <c r="H2533" s="122">
        <v>6239.2460000000001</v>
      </c>
      <c r="I2533" s="123">
        <f t="shared" si="1167"/>
        <v>155.0010000000002</v>
      </c>
      <c r="J2533" s="124">
        <f t="shared" si="1168"/>
        <v>2.4842905697258963</v>
      </c>
      <c r="K2533" s="125">
        <v>2582.364</v>
      </c>
      <c r="L2533" s="122">
        <v>2573.5830000000001</v>
      </c>
      <c r="M2533" s="123">
        <f t="shared" si="1169"/>
        <v>8.7809999999999491</v>
      </c>
      <c r="N2533" s="124">
        <f t="shared" si="1170"/>
        <v>0.34119746672246237</v>
      </c>
      <c r="O2533" s="125">
        <v>356.40699999999998</v>
      </c>
      <c r="P2533" s="122">
        <v>355.66300000000001</v>
      </c>
      <c r="Q2533" s="123">
        <f t="shared" si="1171"/>
        <v>0.74399999999997135</v>
      </c>
      <c r="R2533" s="124">
        <f t="shared" si="1172"/>
        <v>0.20918678636798635</v>
      </c>
      <c r="S2533" s="125">
        <v>3455.4760000000001</v>
      </c>
      <c r="T2533" s="122">
        <v>3310</v>
      </c>
      <c r="U2533" s="123">
        <f t="shared" si="1173"/>
        <v>145.47600000000011</v>
      </c>
      <c r="V2533" s="124">
        <f t="shared" si="1174"/>
        <v>4.3950453172205473</v>
      </c>
      <c r="W2533" s="121" t="s">
        <v>11615</v>
      </c>
      <c r="X2533" s="122">
        <v>1375</v>
      </c>
      <c r="Y2533" s="122">
        <v>1192</v>
      </c>
      <c r="Z2533" s="123">
        <f t="shared" si="1175"/>
        <v>183</v>
      </c>
      <c r="AA2533" s="124">
        <f t="shared" si="1158"/>
        <v>15.35234899328859</v>
      </c>
      <c r="AB2533" s="28" t="s">
        <v>6991</v>
      </c>
      <c r="AC2533" s="122">
        <v>1234</v>
      </c>
      <c r="AD2533" s="122">
        <v>1182</v>
      </c>
      <c r="AE2533" s="123">
        <f t="shared" si="1159"/>
        <v>52</v>
      </c>
      <c r="AF2533" s="29">
        <f t="shared" si="1164"/>
        <v>4.3993231810490698</v>
      </c>
      <c r="AG2533" s="28" t="s">
        <v>11616</v>
      </c>
      <c r="AH2533" s="122">
        <v>713</v>
      </c>
      <c r="AI2533" s="122">
        <v>783</v>
      </c>
      <c r="AJ2533" s="123">
        <f t="shared" si="1160"/>
        <v>-70</v>
      </c>
      <c r="AK2533" s="124">
        <f t="shared" si="1161"/>
        <v>-8.9399744572158362</v>
      </c>
      <c r="AL2533" s="28" t="s">
        <v>6467</v>
      </c>
      <c r="AM2533" s="122">
        <v>76</v>
      </c>
      <c r="AN2533" s="122">
        <v>98</v>
      </c>
      <c r="AO2533" s="123">
        <f t="shared" si="1162"/>
        <v>-22</v>
      </c>
      <c r="AP2533" s="29">
        <f t="shared" si="1163"/>
        <v>-22.448979591836736</v>
      </c>
      <c r="AQ2533" s="28" t="s">
        <v>11617</v>
      </c>
      <c r="AR2533" s="122">
        <v>30</v>
      </c>
      <c r="AS2533" s="122">
        <v>30</v>
      </c>
      <c r="AT2533" s="123">
        <f t="shared" si="1165"/>
        <v>0</v>
      </c>
      <c r="AU2533" s="124">
        <f t="shared" si="1166"/>
        <v>0</v>
      </c>
      <c r="AV2533" s="9" t="s">
        <v>11585</v>
      </c>
      <c r="AX2533" s="129"/>
      <c r="AY2533" s="139"/>
      <c r="AZ2533" s="139"/>
    </row>
    <row r="2534" spans="3:52" ht="50" customHeight="1">
      <c r="C2534" s="52" t="s">
        <v>6318</v>
      </c>
      <c r="D2534" s="130" t="s">
        <v>5772</v>
      </c>
      <c r="E2534" s="131" t="s">
        <v>6385</v>
      </c>
      <c r="F2534" s="132" t="s">
        <v>5773</v>
      </c>
      <c r="G2534" s="125">
        <v>14233.105</v>
      </c>
      <c r="H2534" s="122">
        <v>14275.977999999999</v>
      </c>
      <c r="I2534" s="123">
        <f t="shared" si="1167"/>
        <v>-42.872999999999593</v>
      </c>
      <c r="J2534" s="124">
        <f t="shared" si="1168"/>
        <v>-0.30031567714659962</v>
      </c>
      <c r="K2534" s="125">
        <v>3943.3049999999998</v>
      </c>
      <c r="L2534" s="122">
        <v>3974.7719999999999</v>
      </c>
      <c r="M2534" s="123">
        <f t="shared" si="1169"/>
        <v>-31.467000000000098</v>
      </c>
      <c r="N2534" s="124">
        <f t="shared" si="1170"/>
        <v>-0.79166805039383636</v>
      </c>
      <c r="O2534" s="125">
        <v>1525.0930000000001</v>
      </c>
      <c r="P2534" s="122">
        <v>1128.4690000000001</v>
      </c>
      <c r="Q2534" s="123">
        <f t="shared" si="1171"/>
        <v>396.62400000000002</v>
      </c>
      <c r="R2534" s="124">
        <f t="shared" si="1172"/>
        <v>35.147088666148562</v>
      </c>
      <c r="S2534" s="125">
        <v>8764.7070000000003</v>
      </c>
      <c r="T2534" s="122">
        <v>9172.7369999999992</v>
      </c>
      <c r="U2534" s="123">
        <f t="shared" si="1173"/>
        <v>-408.02999999999884</v>
      </c>
      <c r="V2534" s="124">
        <f t="shared" si="1174"/>
        <v>-4.4482906247066589</v>
      </c>
      <c r="W2534" s="121" t="s">
        <v>7469</v>
      </c>
      <c r="X2534" s="122">
        <v>2018</v>
      </c>
      <c r="Y2534" s="122">
        <v>2455</v>
      </c>
      <c r="Z2534" s="123">
        <f t="shared" si="1175"/>
        <v>-437</v>
      </c>
      <c r="AA2534" s="124">
        <f t="shared" si="1158"/>
        <v>-17.80040733197556</v>
      </c>
      <c r="AB2534" s="28" t="s">
        <v>10293</v>
      </c>
      <c r="AC2534" s="122">
        <v>1850</v>
      </c>
      <c r="AD2534" s="122">
        <v>1850</v>
      </c>
      <c r="AE2534" s="123">
        <f t="shared" si="1159"/>
        <v>0</v>
      </c>
      <c r="AF2534" s="29">
        <f t="shared" si="1164"/>
        <v>0</v>
      </c>
      <c r="AG2534" s="28" t="s">
        <v>6469</v>
      </c>
      <c r="AH2534" s="122">
        <v>1588</v>
      </c>
      <c r="AI2534" s="122">
        <v>1419</v>
      </c>
      <c r="AJ2534" s="123">
        <f t="shared" si="1160"/>
        <v>169</v>
      </c>
      <c r="AK2534" s="124">
        <f t="shared" si="1161"/>
        <v>11.909795630725863</v>
      </c>
      <c r="AL2534" s="28" t="s">
        <v>10961</v>
      </c>
      <c r="AM2534" s="122">
        <v>1518</v>
      </c>
      <c r="AN2534" s="122">
        <v>1508</v>
      </c>
      <c r="AO2534" s="123">
        <f t="shared" si="1162"/>
        <v>10</v>
      </c>
      <c r="AP2534" s="29">
        <f t="shared" si="1163"/>
        <v>0.66312997347480107</v>
      </c>
      <c r="AQ2534" s="28" t="s">
        <v>6930</v>
      </c>
      <c r="AR2534" s="122">
        <v>1435</v>
      </c>
      <c r="AS2534" s="122">
        <v>1643</v>
      </c>
      <c r="AT2534" s="123">
        <f t="shared" si="1165"/>
        <v>-208</v>
      </c>
      <c r="AU2534" s="124">
        <f t="shared" si="1166"/>
        <v>-12.659768715763848</v>
      </c>
      <c r="AV2534" s="9" t="s">
        <v>11585</v>
      </c>
      <c r="AX2534" s="129"/>
      <c r="AY2534" s="139"/>
      <c r="AZ2534" s="139"/>
    </row>
    <row r="2535" spans="3:52" ht="50" customHeight="1">
      <c r="C2535" s="52" t="s">
        <v>6318</v>
      </c>
      <c r="D2535" s="130" t="s">
        <v>5774</v>
      </c>
      <c r="E2535" s="131" t="s">
        <v>6385</v>
      </c>
      <c r="F2535" s="132" t="s">
        <v>5775</v>
      </c>
      <c r="G2535" s="125">
        <v>8562.4339999999993</v>
      </c>
      <c r="H2535" s="122">
        <v>8079.2110000000002</v>
      </c>
      <c r="I2535" s="123">
        <f t="shared" si="1167"/>
        <v>483.22299999999905</v>
      </c>
      <c r="J2535" s="124">
        <f t="shared" si="1168"/>
        <v>5.981066715549316</v>
      </c>
      <c r="K2535" s="125">
        <v>3703.8090000000002</v>
      </c>
      <c r="L2535" s="122">
        <v>3696.0149999999999</v>
      </c>
      <c r="M2535" s="123">
        <f t="shared" si="1169"/>
        <v>7.7940000000003238</v>
      </c>
      <c r="N2535" s="124">
        <f t="shared" si="1170"/>
        <v>0.21087576754965343</v>
      </c>
      <c r="O2535" s="125">
        <v>214.63499999999999</v>
      </c>
      <c r="P2535" s="122">
        <v>213.745</v>
      </c>
      <c r="Q2535" s="123">
        <f t="shared" si="1171"/>
        <v>0.88999999999998636</v>
      </c>
      <c r="R2535" s="124">
        <f t="shared" si="1172"/>
        <v>0.41638400898265987</v>
      </c>
      <c r="S2535" s="125">
        <v>4643.99</v>
      </c>
      <c r="T2535" s="122">
        <v>4169.451</v>
      </c>
      <c r="U2535" s="123">
        <f t="shared" si="1173"/>
        <v>474.53899999999976</v>
      </c>
      <c r="V2535" s="124">
        <f t="shared" si="1174"/>
        <v>11.381330539680159</v>
      </c>
      <c r="W2535" s="121" t="s">
        <v>6466</v>
      </c>
      <c r="X2535" s="122">
        <v>1205</v>
      </c>
      <c r="Y2535" s="122">
        <v>1229</v>
      </c>
      <c r="Z2535" s="123">
        <f t="shared" si="1175"/>
        <v>-24</v>
      </c>
      <c r="AA2535" s="124">
        <f t="shared" si="1158"/>
        <v>-1.9528071602929211</v>
      </c>
      <c r="AB2535" s="28" t="s">
        <v>11618</v>
      </c>
      <c r="AC2535" s="122">
        <v>870</v>
      </c>
      <c r="AD2535" s="122">
        <v>225</v>
      </c>
      <c r="AE2535" s="123">
        <f t="shared" si="1159"/>
        <v>645</v>
      </c>
      <c r="AF2535" s="29">
        <f t="shared" si="1164"/>
        <v>286.66666666666669</v>
      </c>
      <c r="AG2535" s="28" t="s">
        <v>8334</v>
      </c>
      <c r="AH2535" s="122">
        <v>694</v>
      </c>
      <c r="AI2535" s="122">
        <v>686</v>
      </c>
      <c r="AJ2535" s="123">
        <f t="shared" si="1160"/>
        <v>8</v>
      </c>
      <c r="AK2535" s="124">
        <f t="shared" si="1161"/>
        <v>1.1661807580174928</v>
      </c>
      <c r="AL2535" s="28" t="s">
        <v>11619</v>
      </c>
      <c r="AM2535" s="122">
        <v>614</v>
      </c>
      <c r="AN2535" s="122">
        <v>511</v>
      </c>
      <c r="AO2535" s="123">
        <f t="shared" si="1162"/>
        <v>103</v>
      </c>
      <c r="AP2535" s="29">
        <f t="shared" si="1163"/>
        <v>20.156555772994128</v>
      </c>
      <c r="AQ2535" s="28" t="s">
        <v>11620</v>
      </c>
      <c r="AR2535" s="122">
        <v>435</v>
      </c>
      <c r="AS2535" s="122">
        <v>611</v>
      </c>
      <c r="AT2535" s="123">
        <f t="shared" si="1165"/>
        <v>-176</v>
      </c>
      <c r="AU2535" s="124">
        <f t="shared" si="1166"/>
        <v>-28.805237315875615</v>
      </c>
      <c r="AV2535" s="9" t="s">
        <v>11585</v>
      </c>
      <c r="AX2535" s="129"/>
      <c r="AY2535" s="139"/>
      <c r="AZ2535" s="139"/>
    </row>
    <row r="2536" spans="3:52" ht="50" customHeight="1">
      <c r="C2536" s="52" t="s">
        <v>6318</v>
      </c>
      <c r="D2536" s="130" t="s">
        <v>5776</v>
      </c>
      <c r="E2536" s="131" t="s">
        <v>6385</v>
      </c>
      <c r="F2536" s="132" t="s">
        <v>5777</v>
      </c>
      <c r="G2536" s="125">
        <v>8213.6470000000008</v>
      </c>
      <c r="H2536" s="122">
        <v>8280.875</v>
      </c>
      <c r="I2536" s="123">
        <f t="shared" si="1167"/>
        <v>-67.227999999999156</v>
      </c>
      <c r="J2536" s="124">
        <f t="shared" si="1168"/>
        <v>-0.81184657418448114</v>
      </c>
      <c r="K2536" s="125">
        <v>5480</v>
      </c>
      <c r="L2536" s="122">
        <v>5868</v>
      </c>
      <c r="M2536" s="123">
        <f t="shared" si="1169"/>
        <v>-388</v>
      </c>
      <c r="N2536" s="124">
        <f t="shared" si="1170"/>
        <v>-6.6121336059986362</v>
      </c>
      <c r="O2536" s="125">
        <v>943.86199999999997</v>
      </c>
      <c r="P2536" s="122">
        <v>743.86199999999997</v>
      </c>
      <c r="Q2536" s="123">
        <f t="shared" si="1171"/>
        <v>200</v>
      </c>
      <c r="R2536" s="124">
        <f t="shared" si="1172"/>
        <v>26.886707480688621</v>
      </c>
      <c r="S2536" s="125">
        <v>1789.7850000000001</v>
      </c>
      <c r="T2536" s="122">
        <v>1669.0129999999999</v>
      </c>
      <c r="U2536" s="123">
        <f t="shared" si="1173"/>
        <v>120.77200000000016</v>
      </c>
      <c r="V2536" s="124">
        <f t="shared" si="1174"/>
        <v>7.2361329720020251</v>
      </c>
      <c r="W2536" s="121" t="s">
        <v>11621</v>
      </c>
      <c r="X2536" s="122">
        <v>1430</v>
      </c>
      <c r="Y2536" s="122">
        <v>1280</v>
      </c>
      <c r="Z2536" s="123">
        <f t="shared" si="1175"/>
        <v>150</v>
      </c>
      <c r="AA2536" s="124">
        <f t="shared" si="1158"/>
        <v>11.71875</v>
      </c>
      <c r="AB2536" s="28" t="s">
        <v>11622</v>
      </c>
      <c r="AC2536" s="122">
        <v>141</v>
      </c>
      <c r="AD2536" s="122">
        <v>145</v>
      </c>
      <c r="AE2536" s="123">
        <f t="shared" si="1159"/>
        <v>-4</v>
      </c>
      <c r="AF2536" s="29">
        <f t="shared" si="1164"/>
        <v>-2.7586206896551726</v>
      </c>
      <c r="AG2536" s="28" t="s">
        <v>6467</v>
      </c>
      <c r="AH2536" s="122">
        <v>98</v>
      </c>
      <c r="AI2536" s="122">
        <v>119</v>
      </c>
      <c r="AJ2536" s="123">
        <f t="shared" si="1160"/>
        <v>-21</v>
      </c>
      <c r="AK2536" s="124">
        <f t="shared" si="1161"/>
        <v>-17.647058823529413</v>
      </c>
      <c r="AL2536" s="28" t="s">
        <v>11623</v>
      </c>
      <c r="AM2536" s="122">
        <v>50</v>
      </c>
      <c r="AN2536" s="122">
        <v>44</v>
      </c>
      <c r="AO2536" s="123">
        <f t="shared" si="1162"/>
        <v>6</v>
      </c>
      <c r="AP2536" s="29">
        <f t="shared" si="1163"/>
        <v>13.636363636363635</v>
      </c>
      <c r="AQ2536" s="28" t="s">
        <v>11624</v>
      </c>
      <c r="AR2536" s="122">
        <v>26</v>
      </c>
      <c r="AS2536" s="122">
        <v>30</v>
      </c>
      <c r="AT2536" s="123">
        <f t="shared" si="1165"/>
        <v>-4</v>
      </c>
      <c r="AU2536" s="124">
        <f t="shared" si="1166"/>
        <v>-13.333333333333334</v>
      </c>
      <c r="AV2536" s="9" t="s">
        <v>11585</v>
      </c>
      <c r="AX2536" s="129"/>
      <c r="AY2536" s="139"/>
      <c r="AZ2536" s="139"/>
    </row>
    <row r="2537" spans="3:52" ht="50" customHeight="1">
      <c r="C2537" s="52" t="s">
        <v>6318</v>
      </c>
      <c r="D2537" s="130" t="s">
        <v>5778</v>
      </c>
      <c r="E2537" s="131" t="s">
        <v>6385</v>
      </c>
      <c r="F2537" s="132" t="s">
        <v>5779</v>
      </c>
      <c r="G2537" s="125">
        <v>5016.38</v>
      </c>
      <c r="H2537" s="122">
        <v>5482.0820000000003</v>
      </c>
      <c r="I2537" s="123">
        <f t="shared" si="1167"/>
        <v>-465.70200000000023</v>
      </c>
      <c r="J2537" s="124">
        <f t="shared" si="1168"/>
        <v>-8.4949842049060962</v>
      </c>
      <c r="K2537" s="125">
        <v>2577.018</v>
      </c>
      <c r="L2537" s="122">
        <v>2685.5</v>
      </c>
      <c r="M2537" s="123">
        <f t="shared" si="1169"/>
        <v>-108.48199999999997</v>
      </c>
      <c r="N2537" s="124">
        <f t="shared" si="1170"/>
        <v>-4.0395457084341828</v>
      </c>
      <c r="O2537" s="125">
        <v>184.4</v>
      </c>
      <c r="P2537" s="122">
        <v>333.9</v>
      </c>
      <c r="Q2537" s="123">
        <f t="shared" si="1171"/>
        <v>-149.49999999999997</v>
      </c>
      <c r="R2537" s="124">
        <f t="shared" si="1172"/>
        <v>-44.773884396525901</v>
      </c>
      <c r="S2537" s="125">
        <v>2254.962</v>
      </c>
      <c r="T2537" s="122">
        <v>2462.6819999999998</v>
      </c>
      <c r="U2537" s="123">
        <f t="shared" si="1173"/>
        <v>-207.7199999999998</v>
      </c>
      <c r="V2537" s="124">
        <f t="shared" si="1174"/>
        <v>-8.4347065516375963</v>
      </c>
      <c r="W2537" s="121" t="s">
        <v>11625</v>
      </c>
      <c r="X2537" s="122">
        <v>646</v>
      </c>
      <c r="Y2537" s="122">
        <v>645</v>
      </c>
      <c r="Z2537" s="123">
        <f>X2537-Y2537</f>
        <v>1</v>
      </c>
      <c r="AA2537" s="124">
        <f>Z2537/Y2537*100</f>
        <v>0.15503875968992248</v>
      </c>
      <c r="AB2537" s="28" t="s">
        <v>6467</v>
      </c>
      <c r="AC2537" s="122">
        <v>608</v>
      </c>
      <c r="AD2537" s="122">
        <v>608</v>
      </c>
      <c r="AE2537" s="123">
        <f>AC2537-AD2537</f>
        <v>0</v>
      </c>
      <c r="AF2537" s="29">
        <f>AE2537/AD2537*100</f>
        <v>0</v>
      </c>
      <c r="AG2537" s="28" t="s">
        <v>7591</v>
      </c>
      <c r="AH2537" s="122">
        <v>303</v>
      </c>
      <c r="AI2537" s="122">
        <v>318</v>
      </c>
      <c r="AJ2537" s="123">
        <f>AH2537-AI2537</f>
        <v>-15</v>
      </c>
      <c r="AK2537" s="124">
        <f>AJ2537/AI2537*100</f>
        <v>-4.716981132075472</v>
      </c>
      <c r="AL2537" s="28" t="s">
        <v>7330</v>
      </c>
      <c r="AM2537" s="122">
        <v>189</v>
      </c>
      <c r="AN2537" s="122">
        <v>181</v>
      </c>
      <c r="AO2537" s="123">
        <f>AM2537-AN2537</f>
        <v>8</v>
      </c>
      <c r="AP2537" s="29">
        <f>AO2537/AN2537*100</f>
        <v>4.4198895027624303</v>
      </c>
      <c r="AQ2537" s="28" t="s">
        <v>11626</v>
      </c>
      <c r="AR2537" s="122">
        <v>175</v>
      </c>
      <c r="AS2537" s="122">
        <v>329</v>
      </c>
      <c r="AT2537" s="123">
        <f>AR2537-AS2537</f>
        <v>-154</v>
      </c>
      <c r="AU2537" s="124">
        <f>AT2537/AS2537*100</f>
        <v>-46.808510638297875</v>
      </c>
      <c r="AV2537" s="9" t="s">
        <v>11585</v>
      </c>
      <c r="AX2537" s="129"/>
      <c r="AY2537" s="139"/>
      <c r="AZ2537" s="139"/>
    </row>
    <row r="2538" spans="3:52" ht="50" customHeight="1">
      <c r="C2538" s="52" t="s">
        <v>6319</v>
      </c>
      <c r="D2538" s="130" t="s">
        <v>5780</v>
      </c>
      <c r="E2538" s="131" t="s">
        <v>6385</v>
      </c>
      <c r="F2538" s="132" t="s">
        <v>5781</v>
      </c>
      <c r="G2538" s="125">
        <v>1812.6880000000001</v>
      </c>
      <c r="H2538" s="122">
        <v>1811.009</v>
      </c>
      <c r="I2538" s="123">
        <f t="shared" si="1167"/>
        <v>1.6790000000000873</v>
      </c>
      <c r="J2538" s="124">
        <f t="shared" si="1168"/>
        <v>9.2710748538526719E-2</v>
      </c>
      <c r="K2538" s="125">
        <v>850.63599999999997</v>
      </c>
      <c r="L2538" s="122">
        <v>849.09</v>
      </c>
      <c r="M2538" s="123">
        <f t="shared" si="1169"/>
        <v>1.5459999999999354</v>
      </c>
      <c r="N2538" s="124">
        <f t="shared" si="1170"/>
        <v>0.18207728273798246</v>
      </c>
      <c r="O2538" s="125">
        <v>389.19799999999998</v>
      </c>
      <c r="P2538" s="122">
        <v>389.14600000000002</v>
      </c>
      <c r="Q2538" s="123">
        <f t="shared" si="1171"/>
        <v>5.1999999999964075E-2</v>
      </c>
      <c r="R2538" s="124">
        <f t="shared" si="1172"/>
        <v>1.3362593987851366E-2</v>
      </c>
      <c r="S2538" s="125">
        <v>572.85400000000004</v>
      </c>
      <c r="T2538" s="122">
        <v>572.77300000000002</v>
      </c>
      <c r="U2538" s="123">
        <f t="shared" si="1173"/>
        <v>8.100000000001728E-2</v>
      </c>
      <c r="V2538" s="124">
        <f t="shared" si="1174"/>
        <v>1.4141728049334952E-2</v>
      </c>
      <c r="W2538" s="121" t="s">
        <v>6532</v>
      </c>
      <c r="X2538" s="122">
        <v>359</v>
      </c>
      <c r="Y2538" s="122">
        <v>359</v>
      </c>
      <c r="Z2538" s="123">
        <f t="shared" ref="Z2538" si="1176">X2538-Y2538</f>
        <v>0</v>
      </c>
      <c r="AA2538" s="124">
        <f t="shared" ref="AA2538" si="1177">Z2538/Y2538*100</f>
        <v>0</v>
      </c>
      <c r="AB2538" s="28" t="s">
        <v>11627</v>
      </c>
      <c r="AC2538" s="122">
        <v>80</v>
      </c>
      <c r="AD2538" s="122">
        <v>80</v>
      </c>
      <c r="AE2538" s="123">
        <f t="shared" ref="AE2538" si="1178">AC2538-AD2538</f>
        <v>0</v>
      </c>
      <c r="AF2538" s="29">
        <f t="shared" ref="AF2538" si="1179">AE2538/AD2538*100</f>
        <v>0</v>
      </c>
      <c r="AG2538" s="28" t="s">
        <v>6497</v>
      </c>
      <c r="AH2538" s="122">
        <v>58</v>
      </c>
      <c r="AI2538" s="122">
        <v>58</v>
      </c>
      <c r="AJ2538" s="123">
        <f t="shared" ref="AJ2538" si="1180">AH2538-AI2538</f>
        <v>0</v>
      </c>
      <c r="AK2538" s="124">
        <f t="shared" ref="AK2538" si="1181">AJ2538/AI2538*100</f>
        <v>0</v>
      </c>
      <c r="AL2538" s="28" t="s">
        <v>6418</v>
      </c>
      <c r="AM2538" s="122">
        <v>35</v>
      </c>
      <c r="AN2538" s="122">
        <v>35</v>
      </c>
      <c r="AO2538" s="123">
        <f t="shared" ref="AO2538" si="1182">AM2538-AN2538</f>
        <v>0</v>
      </c>
      <c r="AP2538" s="29">
        <f t="shared" ref="AP2538" si="1183">AO2538/AN2538*100</f>
        <v>0</v>
      </c>
      <c r="AQ2538" s="28" t="s">
        <v>6576</v>
      </c>
      <c r="AR2538" s="122">
        <v>18</v>
      </c>
      <c r="AS2538" s="122">
        <v>18</v>
      </c>
      <c r="AT2538" s="123">
        <f t="shared" ref="AT2538" si="1184">AR2538-AS2538</f>
        <v>0</v>
      </c>
      <c r="AU2538" s="124">
        <f t="shared" ref="AU2538" si="1185">AT2538/AS2538*100</f>
        <v>0</v>
      </c>
      <c r="AV2538" s="9" t="s">
        <v>11585</v>
      </c>
      <c r="AX2538" s="129"/>
      <c r="AY2538" s="139"/>
      <c r="AZ2538" s="139"/>
    </row>
    <row r="2539" spans="3:52" ht="50" customHeight="1">
      <c r="C2539" s="52" t="s">
        <v>6319</v>
      </c>
      <c r="D2539" s="130" t="s">
        <v>5782</v>
      </c>
      <c r="E2539" s="131" t="s">
        <v>6385</v>
      </c>
      <c r="F2539" s="132" t="s">
        <v>5783</v>
      </c>
      <c r="G2539" s="125">
        <v>2557.83</v>
      </c>
      <c r="H2539" s="122">
        <v>2594.6489999999999</v>
      </c>
      <c r="I2539" s="123">
        <f t="shared" si="1167"/>
        <v>-36.81899999999996</v>
      </c>
      <c r="J2539" s="124">
        <f t="shared" si="1168"/>
        <v>-1.4190358695916081</v>
      </c>
      <c r="K2539" s="125">
        <v>641.00099999999998</v>
      </c>
      <c r="L2539" s="122">
        <v>624.15499999999997</v>
      </c>
      <c r="M2539" s="123">
        <f t="shared" si="1169"/>
        <v>16.846000000000004</v>
      </c>
      <c r="N2539" s="124">
        <f t="shared" si="1170"/>
        <v>2.6990090602494581</v>
      </c>
      <c r="O2539" s="125">
        <v>376.678</v>
      </c>
      <c r="P2539" s="122">
        <v>376.73200000000003</v>
      </c>
      <c r="Q2539" s="123">
        <f t="shared" si="1171"/>
        <v>-5.4000000000030468E-2</v>
      </c>
      <c r="R2539" s="124">
        <f t="shared" si="1172"/>
        <v>-1.4333796969737231E-2</v>
      </c>
      <c r="S2539" s="125">
        <v>1540.1510000000001</v>
      </c>
      <c r="T2539" s="122">
        <v>1593.7619999999999</v>
      </c>
      <c r="U2539" s="123">
        <f t="shared" si="1173"/>
        <v>-53.610999999999876</v>
      </c>
      <c r="V2539" s="124">
        <f t="shared" si="1174"/>
        <v>-3.3638021235291014</v>
      </c>
      <c r="W2539" s="121" t="s">
        <v>6930</v>
      </c>
      <c r="X2539" s="122">
        <v>781</v>
      </c>
      <c r="Y2539" s="122">
        <v>774</v>
      </c>
      <c r="Z2539" s="123">
        <f t="shared" si="1175"/>
        <v>7</v>
      </c>
      <c r="AA2539" s="124">
        <f t="shared" si="1158"/>
        <v>0.90439276485788112</v>
      </c>
      <c r="AB2539" s="28" t="s">
        <v>11628</v>
      </c>
      <c r="AC2539" s="122">
        <v>300</v>
      </c>
      <c r="AD2539" s="122">
        <v>310</v>
      </c>
      <c r="AE2539" s="123">
        <f t="shared" si="1159"/>
        <v>-10</v>
      </c>
      <c r="AF2539" s="29">
        <f t="shared" si="1164"/>
        <v>-3.225806451612903</v>
      </c>
      <c r="AG2539" s="28" t="s">
        <v>11629</v>
      </c>
      <c r="AH2539" s="122">
        <v>300</v>
      </c>
      <c r="AI2539" s="122">
        <v>300</v>
      </c>
      <c r="AJ2539" s="123">
        <f t="shared" si="1160"/>
        <v>0</v>
      </c>
      <c r="AK2539" s="124">
        <f t="shared" si="1161"/>
        <v>0</v>
      </c>
      <c r="AL2539" s="28" t="s">
        <v>11630</v>
      </c>
      <c r="AM2539" s="122">
        <v>82</v>
      </c>
      <c r="AN2539" s="122">
        <v>107</v>
      </c>
      <c r="AO2539" s="123">
        <f t="shared" si="1162"/>
        <v>-25</v>
      </c>
      <c r="AP2539" s="29">
        <f t="shared" si="1163"/>
        <v>-23.364485981308412</v>
      </c>
      <c r="AQ2539" s="28" t="s">
        <v>11631</v>
      </c>
      <c r="AR2539" s="122">
        <v>70</v>
      </c>
      <c r="AS2539" s="122">
        <v>100</v>
      </c>
      <c r="AT2539" s="123">
        <f t="shared" si="1165"/>
        <v>-30</v>
      </c>
      <c r="AU2539" s="124">
        <f t="shared" si="1166"/>
        <v>-30</v>
      </c>
      <c r="AV2539" s="9" t="s">
        <v>11585</v>
      </c>
      <c r="AX2539" s="129"/>
      <c r="AY2539" s="139"/>
      <c r="AZ2539" s="139"/>
    </row>
    <row r="2540" spans="3:52" ht="50" customHeight="1">
      <c r="C2540" s="52" t="s">
        <v>6319</v>
      </c>
      <c r="D2540" s="130" t="s">
        <v>5784</v>
      </c>
      <c r="E2540" s="131" t="s">
        <v>6385</v>
      </c>
      <c r="F2540" s="132" t="s">
        <v>5785</v>
      </c>
      <c r="G2540" s="125">
        <v>8931.6610000000001</v>
      </c>
      <c r="H2540" s="122">
        <v>8372.2080000000005</v>
      </c>
      <c r="I2540" s="123">
        <f t="shared" si="1167"/>
        <v>559.45299999999952</v>
      </c>
      <c r="J2540" s="124">
        <f t="shared" si="1168"/>
        <v>6.6822635080255948</v>
      </c>
      <c r="K2540" s="125">
        <v>4732.6980000000003</v>
      </c>
      <c r="L2540" s="122">
        <v>4726.9840000000004</v>
      </c>
      <c r="M2540" s="123">
        <f t="shared" si="1169"/>
        <v>5.7139999999999418</v>
      </c>
      <c r="N2540" s="124">
        <f t="shared" si="1170"/>
        <v>0.12088045992962831</v>
      </c>
      <c r="O2540" s="125">
        <v>203.203</v>
      </c>
      <c r="P2540" s="122">
        <v>203.143</v>
      </c>
      <c r="Q2540" s="123">
        <f t="shared" si="1171"/>
        <v>6.0000000000002274E-2</v>
      </c>
      <c r="R2540" s="124">
        <f t="shared" si="1172"/>
        <v>2.95358442082682E-2</v>
      </c>
      <c r="S2540" s="125">
        <v>3995.76</v>
      </c>
      <c r="T2540" s="122">
        <v>3442.0810000000001</v>
      </c>
      <c r="U2540" s="123">
        <f t="shared" si="1173"/>
        <v>553.67900000000009</v>
      </c>
      <c r="V2540" s="124">
        <f t="shared" si="1174"/>
        <v>16.085588921353104</v>
      </c>
      <c r="W2540" s="121" t="s">
        <v>7333</v>
      </c>
      <c r="X2540" s="122">
        <v>1370</v>
      </c>
      <c r="Y2540" s="122">
        <v>1126</v>
      </c>
      <c r="Z2540" s="123">
        <f t="shared" si="1175"/>
        <v>244</v>
      </c>
      <c r="AA2540" s="124">
        <f t="shared" si="1158"/>
        <v>21.669626998223801</v>
      </c>
      <c r="AB2540" s="28" t="s">
        <v>8937</v>
      </c>
      <c r="AC2540" s="122">
        <v>1199</v>
      </c>
      <c r="AD2540" s="122">
        <v>1197</v>
      </c>
      <c r="AE2540" s="123">
        <f t="shared" si="1159"/>
        <v>2</v>
      </c>
      <c r="AF2540" s="29">
        <f t="shared" si="1164"/>
        <v>0.16708437761069339</v>
      </c>
      <c r="AG2540" s="28" t="s">
        <v>11632</v>
      </c>
      <c r="AH2540" s="122">
        <v>700</v>
      </c>
      <c r="AI2540" s="122">
        <v>400</v>
      </c>
      <c r="AJ2540" s="123">
        <f t="shared" si="1160"/>
        <v>300</v>
      </c>
      <c r="AK2540" s="124">
        <f t="shared" si="1161"/>
        <v>75</v>
      </c>
      <c r="AL2540" s="28" t="s">
        <v>11633</v>
      </c>
      <c r="AM2540" s="122">
        <v>252</v>
      </c>
      <c r="AN2540" s="122">
        <v>242</v>
      </c>
      <c r="AO2540" s="123">
        <f t="shared" si="1162"/>
        <v>10</v>
      </c>
      <c r="AP2540" s="29">
        <f t="shared" si="1163"/>
        <v>4.1322314049586781</v>
      </c>
      <c r="AQ2540" s="28" t="s">
        <v>11634</v>
      </c>
      <c r="AR2540" s="122">
        <v>239</v>
      </c>
      <c r="AS2540" s="122">
        <v>239</v>
      </c>
      <c r="AT2540" s="123">
        <f t="shared" si="1165"/>
        <v>0</v>
      </c>
      <c r="AU2540" s="124">
        <f t="shared" si="1166"/>
        <v>0</v>
      </c>
      <c r="AV2540" s="9" t="s">
        <v>11585</v>
      </c>
      <c r="AX2540" s="129"/>
      <c r="AY2540" s="139"/>
      <c r="AZ2540" s="139"/>
    </row>
    <row r="2541" spans="3:52" ht="50" customHeight="1">
      <c r="C2541" s="52" t="s">
        <v>6319</v>
      </c>
      <c r="D2541" s="130" t="s">
        <v>5786</v>
      </c>
      <c r="E2541" s="131" t="s">
        <v>6385</v>
      </c>
      <c r="F2541" s="132" t="s">
        <v>5787</v>
      </c>
      <c r="G2541" s="125">
        <v>5640.5590000000002</v>
      </c>
      <c r="H2541" s="122">
        <v>6039.0940000000001</v>
      </c>
      <c r="I2541" s="123">
        <f t="shared" si="1167"/>
        <v>-398.53499999999985</v>
      </c>
      <c r="J2541" s="124">
        <f t="shared" si="1168"/>
        <v>-6.5992514771255397</v>
      </c>
      <c r="K2541" s="125">
        <v>900.351</v>
      </c>
      <c r="L2541" s="122">
        <v>900.351</v>
      </c>
      <c r="M2541" s="123">
        <f t="shared" si="1169"/>
        <v>0</v>
      </c>
      <c r="N2541" s="124">
        <f t="shared" si="1170"/>
        <v>0</v>
      </c>
      <c r="O2541" s="125">
        <v>700</v>
      </c>
      <c r="P2541" s="122">
        <v>700</v>
      </c>
      <c r="Q2541" s="123">
        <f t="shared" si="1171"/>
        <v>0</v>
      </c>
      <c r="R2541" s="124">
        <f t="shared" si="1172"/>
        <v>0</v>
      </c>
      <c r="S2541" s="125">
        <v>4040.2080000000001</v>
      </c>
      <c r="T2541" s="122">
        <v>4438.7430000000004</v>
      </c>
      <c r="U2541" s="123">
        <f t="shared" si="1173"/>
        <v>-398.53500000000031</v>
      </c>
      <c r="V2541" s="124">
        <f t="shared" si="1174"/>
        <v>-8.9785554153507032</v>
      </c>
      <c r="W2541" s="121" t="s">
        <v>11635</v>
      </c>
      <c r="X2541" s="122">
        <v>1234</v>
      </c>
      <c r="Y2541" s="122">
        <v>1131</v>
      </c>
      <c r="Z2541" s="123">
        <f t="shared" si="1175"/>
        <v>103</v>
      </c>
      <c r="AA2541" s="124">
        <f t="shared" si="1158"/>
        <v>9.1069849690539346</v>
      </c>
      <c r="AB2541" s="28" t="s">
        <v>7346</v>
      </c>
      <c r="AC2541" s="122">
        <v>1216</v>
      </c>
      <c r="AD2541" s="122">
        <v>1500</v>
      </c>
      <c r="AE2541" s="123">
        <f t="shared" si="1159"/>
        <v>-284</v>
      </c>
      <c r="AF2541" s="29">
        <f t="shared" si="1164"/>
        <v>-18.933333333333334</v>
      </c>
      <c r="AG2541" s="28" t="s">
        <v>11636</v>
      </c>
      <c r="AH2541" s="122">
        <v>896</v>
      </c>
      <c r="AI2541" s="122">
        <v>970</v>
      </c>
      <c r="AJ2541" s="123">
        <f t="shared" si="1160"/>
        <v>-74</v>
      </c>
      <c r="AK2541" s="124">
        <f t="shared" si="1161"/>
        <v>-7.6288659793814437</v>
      </c>
      <c r="AL2541" s="28" t="s">
        <v>6467</v>
      </c>
      <c r="AM2541" s="122">
        <v>271</v>
      </c>
      <c r="AN2541" s="122">
        <v>271</v>
      </c>
      <c r="AO2541" s="123">
        <f t="shared" si="1162"/>
        <v>0</v>
      </c>
      <c r="AP2541" s="29">
        <f t="shared" si="1163"/>
        <v>0</v>
      </c>
      <c r="AQ2541" s="28" t="s">
        <v>7394</v>
      </c>
      <c r="AR2541" s="122">
        <v>209</v>
      </c>
      <c r="AS2541" s="122">
        <v>360</v>
      </c>
      <c r="AT2541" s="123">
        <f t="shared" si="1165"/>
        <v>-151</v>
      </c>
      <c r="AU2541" s="124">
        <f t="shared" si="1166"/>
        <v>-41.944444444444443</v>
      </c>
      <c r="AV2541" s="9" t="s">
        <v>11585</v>
      </c>
      <c r="AX2541" s="129"/>
      <c r="AY2541" s="139"/>
      <c r="AZ2541" s="139"/>
    </row>
    <row r="2542" spans="3:52" ht="50" customHeight="1">
      <c r="C2542" s="52" t="s">
        <v>6319</v>
      </c>
      <c r="D2542" s="130" t="s">
        <v>5788</v>
      </c>
      <c r="E2542" s="131" t="s">
        <v>6385</v>
      </c>
      <c r="F2542" s="132" t="s">
        <v>5789</v>
      </c>
      <c r="G2542" s="125">
        <v>2520.7220000000002</v>
      </c>
      <c r="H2542" s="122">
        <v>2702.3110000000001</v>
      </c>
      <c r="I2542" s="123">
        <f t="shared" si="1167"/>
        <v>-181.58899999999994</v>
      </c>
      <c r="J2542" s="124">
        <f t="shared" si="1168"/>
        <v>-6.7197668958162078</v>
      </c>
      <c r="K2542" s="125">
        <v>1079.3140000000001</v>
      </c>
      <c r="L2542" s="122">
        <v>1220.6120000000001</v>
      </c>
      <c r="M2542" s="123">
        <f t="shared" si="1169"/>
        <v>-141.298</v>
      </c>
      <c r="N2542" s="124">
        <f t="shared" si="1170"/>
        <v>-11.575996303493657</v>
      </c>
      <c r="O2542" s="125">
        <v>375.52699999999999</v>
      </c>
      <c r="P2542" s="122">
        <v>384.221</v>
      </c>
      <c r="Q2542" s="123">
        <f t="shared" si="1171"/>
        <v>-8.6940000000000168</v>
      </c>
      <c r="R2542" s="124">
        <f t="shared" si="1172"/>
        <v>-2.262760234344301</v>
      </c>
      <c r="S2542" s="125">
        <v>1065.8810000000001</v>
      </c>
      <c r="T2542" s="122">
        <v>1097.4780000000001</v>
      </c>
      <c r="U2542" s="123">
        <f t="shared" si="1173"/>
        <v>-31.59699999999998</v>
      </c>
      <c r="V2542" s="124">
        <f t="shared" si="1174"/>
        <v>-2.8790554343686141</v>
      </c>
      <c r="W2542" s="121" t="s">
        <v>11637</v>
      </c>
      <c r="X2542" s="122">
        <v>286</v>
      </c>
      <c r="Y2542" s="122">
        <v>288</v>
      </c>
      <c r="Z2542" s="123">
        <f t="shared" si="1175"/>
        <v>-2</v>
      </c>
      <c r="AA2542" s="124">
        <f t="shared" si="1158"/>
        <v>-0.69444444444444442</v>
      </c>
      <c r="AB2542" s="28" t="s">
        <v>11638</v>
      </c>
      <c r="AC2542" s="122">
        <v>275</v>
      </c>
      <c r="AD2542" s="122">
        <v>252</v>
      </c>
      <c r="AE2542" s="123">
        <f t="shared" si="1159"/>
        <v>23</v>
      </c>
      <c r="AF2542" s="29">
        <f t="shared" si="1164"/>
        <v>9.1269841269841265</v>
      </c>
      <c r="AG2542" s="28" t="s">
        <v>7337</v>
      </c>
      <c r="AH2542" s="122">
        <v>245</v>
      </c>
      <c r="AI2542" s="122">
        <v>288</v>
      </c>
      <c r="AJ2542" s="123">
        <f t="shared" si="1160"/>
        <v>-43</v>
      </c>
      <c r="AK2542" s="124">
        <f t="shared" si="1161"/>
        <v>-14.930555555555555</v>
      </c>
      <c r="AL2542" s="28" t="s">
        <v>7437</v>
      </c>
      <c r="AM2542" s="122">
        <v>47</v>
      </c>
      <c r="AN2542" s="122">
        <v>50</v>
      </c>
      <c r="AO2542" s="123">
        <f t="shared" si="1162"/>
        <v>-3</v>
      </c>
      <c r="AP2542" s="29">
        <f t="shared" si="1163"/>
        <v>-6</v>
      </c>
      <c r="AQ2542" s="28" t="s">
        <v>11639</v>
      </c>
      <c r="AR2542" s="122">
        <v>37</v>
      </c>
      <c r="AS2542" s="122">
        <v>32</v>
      </c>
      <c r="AT2542" s="123">
        <f t="shared" si="1165"/>
        <v>5</v>
      </c>
      <c r="AU2542" s="124">
        <f t="shared" si="1166"/>
        <v>15.625</v>
      </c>
      <c r="AV2542" s="9" t="s">
        <v>11585</v>
      </c>
      <c r="AX2542" s="129"/>
      <c r="AY2542" s="139"/>
      <c r="AZ2542" s="139"/>
    </row>
    <row r="2543" spans="3:52" ht="50" customHeight="1">
      <c r="C2543" s="52" t="s">
        <v>6319</v>
      </c>
      <c r="D2543" s="130" t="s">
        <v>5790</v>
      </c>
      <c r="E2543" s="131" t="s">
        <v>6385</v>
      </c>
      <c r="F2543" s="132" t="s">
        <v>5791</v>
      </c>
      <c r="G2543" s="125">
        <v>3845.5479999999998</v>
      </c>
      <c r="H2543" s="122">
        <v>3820.03</v>
      </c>
      <c r="I2543" s="123">
        <f t="shared" si="1167"/>
        <v>25.517999999999574</v>
      </c>
      <c r="J2543" s="124">
        <f t="shared" si="1168"/>
        <v>0.66800522508984417</v>
      </c>
      <c r="K2543" s="125">
        <v>1786.634</v>
      </c>
      <c r="L2543" s="122">
        <v>1730.9469999999999</v>
      </c>
      <c r="M2543" s="123">
        <f t="shared" si="1169"/>
        <v>55.687000000000126</v>
      </c>
      <c r="N2543" s="124">
        <f t="shared" si="1170"/>
        <v>3.2171406750177871</v>
      </c>
      <c r="O2543" s="125">
        <v>246.44499999999999</v>
      </c>
      <c r="P2543" s="122">
        <v>246.08</v>
      </c>
      <c r="Q2543" s="123">
        <f t="shared" si="1171"/>
        <v>0.36499999999998067</v>
      </c>
      <c r="R2543" s="124">
        <f t="shared" si="1172"/>
        <v>0.14832574772430945</v>
      </c>
      <c r="S2543" s="125">
        <v>1812.4690000000001</v>
      </c>
      <c r="T2543" s="122">
        <v>1843.0029999999999</v>
      </c>
      <c r="U2543" s="123">
        <f t="shared" si="1173"/>
        <v>-30.533999999999878</v>
      </c>
      <c r="V2543" s="124">
        <f t="shared" si="1174"/>
        <v>-1.6567525934575191</v>
      </c>
      <c r="W2543" s="121" t="s">
        <v>11640</v>
      </c>
      <c r="X2543" s="122">
        <v>1193</v>
      </c>
      <c r="Y2543" s="122">
        <v>1354</v>
      </c>
      <c r="Z2543" s="123">
        <f t="shared" si="1175"/>
        <v>-161</v>
      </c>
      <c r="AA2543" s="124">
        <f t="shared" si="1158"/>
        <v>-11.89069423929099</v>
      </c>
      <c r="AB2543" s="28" t="s">
        <v>11641</v>
      </c>
      <c r="AC2543" s="122">
        <v>401</v>
      </c>
      <c r="AD2543" s="122">
        <v>370</v>
      </c>
      <c r="AE2543" s="123">
        <f t="shared" si="1159"/>
        <v>31</v>
      </c>
      <c r="AF2543" s="29">
        <f t="shared" si="1164"/>
        <v>8.378378378378379</v>
      </c>
      <c r="AG2543" s="28" t="s">
        <v>11642</v>
      </c>
      <c r="AH2543" s="122">
        <v>102</v>
      </c>
      <c r="AI2543" s="122" t="s">
        <v>6494</v>
      </c>
      <c r="AJ2543" s="123">
        <v>102</v>
      </c>
      <c r="AK2543" s="124" t="s">
        <v>11827</v>
      </c>
      <c r="AL2543" s="28" t="s">
        <v>11643</v>
      </c>
      <c r="AM2543" s="122">
        <v>37</v>
      </c>
      <c r="AN2543" s="122">
        <v>38</v>
      </c>
      <c r="AO2543" s="123">
        <f t="shared" si="1162"/>
        <v>-1</v>
      </c>
      <c r="AP2543" s="29">
        <f t="shared" si="1163"/>
        <v>-2.6315789473684208</v>
      </c>
      <c r="AQ2543" s="28" t="s">
        <v>10166</v>
      </c>
      <c r="AR2543" s="122">
        <v>30</v>
      </c>
      <c r="AS2543" s="122">
        <v>30</v>
      </c>
      <c r="AT2543" s="123">
        <f t="shared" si="1165"/>
        <v>0</v>
      </c>
      <c r="AU2543" s="124">
        <f t="shared" si="1166"/>
        <v>0</v>
      </c>
      <c r="AV2543" s="9" t="s">
        <v>11585</v>
      </c>
      <c r="AX2543" s="129"/>
      <c r="AY2543" s="139"/>
      <c r="AZ2543" s="139"/>
    </row>
    <row r="2544" spans="3:52" ht="50" customHeight="1">
      <c r="C2544" s="52" t="s">
        <v>6319</v>
      </c>
      <c r="D2544" s="130" t="s">
        <v>5792</v>
      </c>
      <c r="E2544" s="131" t="s">
        <v>6385</v>
      </c>
      <c r="F2544" s="132" t="s">
        <v>5793</v>
      </c>
      <c r="G2544" s="125">
        <v>2412.5529999999999</v>
      </c>
      <c r="H2544" s="122">
        <v>2350.819</v>
      </c>
      <c r="I2544" s="123">
        <f t="shared" si="1167"/>
        <v>61.733999999999924</v>
      </c>
      <c r="J2544" s="124">
        <f t="shared" si="1168"/>
        <v>2.6260635123333582</v>
      </c>
      <c r="K2544" s="125">
        <v>1697.1420000000001</v>
      </c>
      <c r="L2544" s="122">
        <v>1718.8240000000001</v>
      </c>
      <c r="M2544" s="123">
        <f t="shared" si="1169"/>
        <v>-21.682000000000016</v>
      </c>
      <c r="N2544" s="124">
        <f t="shared" si="1170"/>
        <v>-1.2614438709257036</v>
      </c>
      <c r="O2544" s="125">
        <v>298.38200000000001</v>
      </c>
      <c r="P2544" s="122">
        <v>298.26100000000002</v>
      </c>
      <c r="Q2544" s="123">
        <f t="shared" si="1171"/>
        <v>0.1209999999999809</v>
      </c>
      <c r="R2544" s="124">
        <f t="shared" si="1172"/>
        <v>4.0568495378202611E-2</v>
      </c>
      <c r="S2544" s="125">
        <v>417.029</v>
      </c>
      <c r="T2544" s="122">
        <v>333.73399999999998</v>
      </c>
      <c r="U2544" s="123">
        <f t="shared" si="1173"/>
        <v>83.295000000000016</v>
      </c>
      <c r="V2544" s="124">
        <f t="shared" si="1174"/>
        <v>24.958499883140473</v>
      </c>
      <c r="W2544" s="121" t="s">
        <v>11644</v>
      </c>
      <c r="X2544" s="122">
        <v>216</v>
      </c>
      <c r="Y2544" s="122">
        <v>142</v>
      </c>
      <c r="Z2544" s="123">
        <f t="shared" si="1175"/>
        <v>74</v>
      </c>
      <c r="AA2544" s="124">
        <f t="shared" si="1158"/>
        <v>52.112676056338024</v>
      </c>
      <c r="AB2544" s="28" t="s">
        <v>11645</v>
      </c>
      <c r="AC2544" s="122">
        <v>200</v>
      </c>
      <c r="AD2544" s="122" t="s">
        <v>6421</v>
      </c>
      <c r="AE2544" s="123">
        <v>200</v>
      </c>
      <c r="AF2544" s="29" t="s">
        <v>11832</v>
      </c>
      <c r="AG2544" s="28" t="s">
        <v>11646</v>
      </c>
      <c r="AH2544" s="122">
        <v>1</v>
      </c>
      <c r="AI2544" s="122">
        <v>1</v>
      </c>
      <c r="AJ2544" s="123">
        <f t="shared" si="1160"/>
        <v>0</v>
      </c>
      <c r="AK2544" s="124">
        <f t="shared" si="1161"/>
        <v>0</v>
      </c>
      <c r="AL2544" s="28" t="s">
        <v>6421</v>
      </c>
      <c r="AM2544" s="122" t="s">
        <v>6421</v>
      </c>
      <c r="AN2544" s="122" t="s">
        <v>6421</v>
      </c>
      <c r="AO2544" s="123" t="s">
        <v>6421</v>
      </c>
      <c r="AP2544" s="29" t="s">
        <v>6421</v>
      </c>
      <c r="AQ2544" s="28" t="s">
        <v>6421</v>
      </c>
      <c r="AR2544" s="122" t="s">
        <v>6421</v>
      </c>
      <c r="AS2544" s="122" t="s">
        <v>6421</v>
      </c>
      <c r="AT2544" s="123" t="s">
        <v>6421</v>
      </c>
      <c r="AU2544" s="124" t="s">
        <v>6421</v>
      </c>
      <c r="AV2544" s="9" t="s">
        <v>11585</v>
      </c>
      <c r="AX2544" s="129"/>
      <c r="AY2544" s="139"/>
      <c r="AZ2544" s="139"/>
    </row>
    <row r="2545" spans="3:52" ht="50" customHeight="1">
      <c r="C2545" s="52" t="s">
        <v>6319</v>
      </c>
      <c r="D2545" s="130" t="s">
        <v>5794</v>
      </c>
      <c r="E2545" s="131" t="s">
        <v>6385</v>
      </c>
      <c r="F2545" s="132" t="s">
        <v>5795</v>
      </c>
      <c r="G2545" s="125">
        <v>5339.5379999999996</v>
      </c>
      <c r="H2545" s="122">
        <v>5261.5079999999998</v>
      </c>
      <c r="I2545" s="123">
        <f t="shared" si="1167"/>
        <v>78.029999999999745</v>
      </c>
      <c r="J2545" s="124">
        <f t="shared" si="1168"/>
        <v>1.4830349017810056</v>
      </c>
      <c r="K2545" s="125">
        <v>1685.3989999999999</v>
      </c>
      <c r="L2545" s="122">
        <v>1796.807</v>
      </c>
      <c r="M2545" s="123">
        <f t="shared" si="1169"/>
        <v>-111.40800000000013</v>
      </c>
      <c r="N2545" s="124">
        <f t="shared" si="1170"/>
        <v>-6.2003320334348722</v>
      </c>
      <c r="O2545" s="125">
        <v>424.35899999999998</v>
      </c>
      <c r="P2545" s="122">
        <v>421.48200000000003</v>
      </c>
      <c r="Q2545" s="123">
        <f t="shared" si="1171"/>
        <v>2.8769999999999527</v>
      </c>
      <c r="R2545" s="124">
        <f t="shared" si="1172"/>
        <v>0.68259142739190581</v>
      </c>
      <c r="S2545" s="125">
        <v>3229.78</v>
      </c>
      <c r="T2545" s="122">
        <v>3043.2190000000001</v>
      </c>
      <c r="U2545" s="123">
        <f t="shared" si="1173"/>
        <v>186.56100000000015</v>
      </c>
      <c r="V2545" s="124">
        <f t="shared" si="1174"/>
        <v>6.1303836496814768</v>
      </c>
      <c r="W2545" s="121" t="s">
        <v>6930</v>
      </c>
      <c r="X2545" s="122">
        <v>1132</v>
      </c>
      <c r="Y2545" s="122">
        <v>1129</v>
      </c>
      <c r="Z2545" s="123">
        <f t="shared" si="1175"/>
        <v>3</v>
      </c>
      <c r="AA2545" s="124">
        <f t="shared" si="1158"/>
        <v>0.26572187776793621</v>
      </c>
      <c r="AB2545" s="28" t="s">
        <v>11647</v>
      </c>
      <c r="AC2545" s="122">
        <v>913</v>
      </c>
      <c r="AD2545" s="122">
        <v>968</v>
      </c>
      <c r="AE2545" s="123">
        <f t="shared" si="1159"/>
        <v>-55</v>
      </c>
      <c r="AF2545" s="29">
        <f t="shared" si="1164"/>
        <v>-5.6818181818181817</v>
      </c>
      <c r="AG2545" s="28" t="s">
        <v>11648</v>
      </c>
      <c r="AH2545" s="122">
        <v>782</v>
      </c>
      <c r="AI2545" s="122">
        <v>568</v>
      </c>
      <c r="AJ2545" s="123">
        <f t="shared" si="1160"/>
        <v>214</v>
      </c>
      <c r="AK2545" s="124">
        <f t="shared" si="1161"/>
        <v>37.676056338028168</v>
      </c>
      <c r="AL2545" s="28" t="s">
        <v>6467</v>
      </c>
      <c r="AM2545" s="122">
        <v>303</v>
      </c>
      <c r="AN2545" s="122">
        <v>303</v>
      </c>
      <c r="AO2545" s="123">
        <f t="shared" si="1162"/>
        <v>0</v>
      </c>
      <c r="AP2545" s="29">
        <f t="shared" si="1163"/>
        <v>0</v>
      </c>
      <c r="AQ2545" s="28" t="s">
        <v>7349</v>
      </c>
      <c r="AR2545" s="122">
        <v>40</v>
      </c>
      <c r="AS2545" s="122">
        <v>16</v>
      </c>
      <c r="AT2545" s="123">
        <f t="shared" si="1165"/>
        <v>24</v>
      </c>
      <c r="AU2545" s="124">
        <f t="shared" si="1166"/>
        <v>150</v>
      </c>
      <c r="AV2545" s="9" t="s">
        <v>11585</v>
      </c>
      <c r="AX2545" s="129"/>
      <c r="AY2545" s="139"/>
      <c r="AZ2545" s="139"/>
    </row>
    <row r="2546" spans="3:52" ht="50" customHeight="1">
      <c r="C2546" s="52" t="s">
        <v>6319</v>
      </c>
      <c r="D2546" s="130" t="s">
        <v>5796</v>
      </c>
      <c r="E2546" s="131" t="s">
        <v>6385</v>
      </c>
      <c r="F2546" s="132" t="s">
        <v>5797</v>
      </c>
      <c r="G2546" s="125">
        <v>9785.1059999999998</v>
      </c>
      <c r="H2546" s="122">
        <v>9947.9750000000004</v>
      </c>
      <c r="I2546" s="123">
        <f t="shared" si="1167"/>
        <v>-162.8690000000006</v>
      </c>
      <c r="J2546" s="124">
        <f t="shared" si="1168"/>
        <v>-1.6372075723953927</v>
      </c>
      <c r="K2546" s="125">
        <v>982.49400000000003</v>
      </c>
      <c r="L2546" s="122">
        <v>987.74099999999999</v>
      </c>
      <c r="M2546" s="123">
        <f t="shared" si="1169"/>
        <v>-5.2469999999999573</v>
      </c>
      <c r="N2546" s="124">
        <f t="shared" si="1170"/>
        <v>-0.5312121294954808</v>
      </c>
      <c r="O2546" s="125">
        <v>1529.875</v>
      </c>
      <c r="P2546" s="122">
        <v>1580.8209999999999</v>
      </c>
      <c r="Q2546" s="123">
        <f t="shared" si="1171"/>
        <v>-50.945999999999913</v>
      </c>
      <c r="R2546" s="124">
        <f t="shared" si="1172"/>
        <v>-3.2227557705774355</v>
      </c>
      <c r="S2546" s="125">
        <v>7272.7370000000001</v>
      </c>
      <c r="T2546" s="122">
        <v>7379.4129999999996</v>
      </c>
      <c r="U2546" s="123">
        <f t="shared" si="1173"/>
        <v>-106.67599999999948</v>
      </c>
      <c r="V2546" s="124">
        <f t="shared" si="1174"/>
        <v>-1.445589235891791</v>
      </c>
      <c r="W2546" s="121" t="s">
        <v>11649</v>
      </c>
      <c r="X2546" s="122">
        <v>1909</v>
      </c>
      <c r="Y2546" s="122">
        <v>1943</v>
      </c>
      <c r="Z2546" s="123">
        <f t="shared" si="1175"/>
        <v>-34</v>
      </c>
      <c r="AA2546" s="124">
        <f t="shared" si="1158"/>
        <v>-1.7498713329902211</v>
      </c>
      <c r="AB2546" s="28" t="s">
        <v>7385</v>
      </c>
      <c r="AC2546" s="122">
        <v>1707</v>
      </c>
      <c r="AD2546" s="122">
        <v>1726</v>
      </c>
      <c r="AE2546" s="123">
        <f t="shared" si="1159"/>
        <v>-19</v>
      </c>
      <c r="AF2546" s="29">
        <f t="shared" si="1164"/>
        <v>-1.1008111239860949</v>
      </c>
      <c r="AG2546" s="28" t="s">
        <v>6930</v>
      </c>
      <c r="AH2546" s="122">
        <v>1659</v>
      </c>
      <c r="AI2546" s="122">
        <v>1687</v>
      </c>
      <c r="AJ2546" s="123">
        <f t="shared" si="1160"/>
        <v>-28</v>
      </c>
      <c r="AK2546" s="124">
        <f t="shared" si="1161"/>
        <v>-1.6597510373443984</v>
      </c>
      <c r="AL2546" s="28" t="s">
        <v>6944</v>
      </c>
      <c r="AM2546" s="122">
        <v>1182</v>
      </c>
      <c r="AN2546" s="122">
        <v>1179</v>
      </c>
      <c r="AO2546" s="123">
        <f t="shared" si="1162"/>
        <v>3</v>
      </c>
      <c r="AP2546" s="29">
        <f t="shared" si="1163"/>
        <v>0.2544529262086514</v>
      </c>
      <c r="AQ2546" s="28" t="s">
        <v>6467</v>
      </c>
      <c r="AR2546" s="122">
        <v>325</v>
      </c>
      <c r="AS2546" s="122">
        <v>325</v>
      </c>
      <c r="AT2546" s="123">
        <f t="shared" si="1165"/>
        <v>0</v>
      </c>
      <c r="AU2546" s="124">
        <f t="shared" si="1166"/>
        <v>0</v>
      </c>
      <c r="AV2546" s="9" t="s">
        <v>11585</v>
      </c>
      <c r="AX2546" s="129"/>
      <c r="AY2546" s="139"/>
      <c r="AZ2546" s="139"/>
    </row>
    <row r="2547" spans="3:52" ht="50" customHeight="1">
      <c r="C2547" s="52" t="s">
        <v>6319</v>
      </c>
      <c r="D2547" s="130" t="s">
        <v>5798</v>
      </c>
      <c r="E2547" s="131" t="s">
        <v>6385</v>
      </c>
      <c r="F2547" s="132" t="s">
        <v>5799</v>
      </c>
      <c r="G2547" s="125">
        <v>6542.8590000000004</v>
      </c>
      <c r="H2547" s="122">
        <v>6535.7070000000003</v>
      </c>
      <c r="I2547" s="123">
        <f t="shared" si="1167"/>
        <v>7.1520000000000437</v>
      </c>
      <c r="J2547" s="124">
        <f t="shared" si="1168"/>
        <v>0.10942963018385071</v>
      </c>
      <c r="K2547" s="125">
        <v>3334.4549999999999</v>
      </c>
      <c r="L2547" s="122">
        <v>3164.6109999999999</v>
      </c>
      <c r="M2547" s="123">
        <f t="shared" si="1169"/>
        <v>169.84400000000005</v>
      </c>
      <c r="N2547" s="124">
        <f t="shared" si="1170"/>
        <v>5.3669787534708071</v>
      </c>
      <c r="O2547" s="125">
        <v>580</v>
      </c>
      <c r="P2547" s="122">
        <v>770</v>
      </c>
      <c r="Q2547" s="123">
        <f t="shared" si="1171"/>
        <v>-190</v>
      </c>
      <c r="R2547" s="124">
        <f t="shared" si="1172"/>
        <v>-24.675324675324674</v>
      </c>
      <c r="S2547" s="125">
        <v>2628.404</v>
      </c>
      <c r="T2547" s="122">
        <v>2601.096</v>
      </c>
      <c r="U2547" s="123">
        <f t="shared" si="1173"/>
        <v>27.307999999999993</v>
      </c>
      <c r="V2547" s="124">
        <f t="shared" si="1174"/>
        <v>1.0498651337743778</v>
      </c>
      <c r="W2547" s="121" t="s">
        <v>11650</v>
      </c>
      <c r="X2547" s="122">
        <v>1113</v>
      </c>
      <c r="Y2547" s="122">
        <v>1111</v>
      </c>
      <c r="Z2547" s="123">
        <f t="shared" si="1175"/>
        <v>2</v>
      </c>
      <c r="AA2547" s="124">
        <f t="shared" si="1158"/>
        <v>0.18001800180018002</v>
      </c>
      <c r="AB2547" s="28" t="s">
        <v>11651</v>
      </c>
      <c r="AC2547" s="122">
        <v>521</v>
      </c>
      <c r="AD2547" s="122">
        <v>521</v>
      </c>
      <c r="AE2547" s="123">
        <f t="shared" si="1159"/>
        <v>0</v>
      </c>
      <c r="AF2547" s="29">
        <f t="shared" si="1164"/>
        <v>0</v>
      </c>
      <c r="AG2547" s="28" t="s">
        <v>11652</v>
      </c>
      <c r="AH2547" s="122">
        <v>400</v>
      </c>
      <c r="AI2547" s="122">
        <v>403</v>
      </c>
      <c r="AJ2547" s="123">
        <f t="shared" si="1160"/>
        <v>-3</v>
      </c>
      <c r="AK2547" s="124">
        <f t="shared" si="1161"/>
        <v>-0.74441687344913154</v>
      </c>
      <c r="AL2547" s="28" t="s">
        <v>11653</v>
      </c>
      <c r="AM2547" s="122">
        <v>360</v>
      </c>
      <c r="AN2547" s="122">
        <v>360</v>
      </c>
      <c r="AO2547" s="123">
        <f t="shared" si="1162"/>
        <v>0</v>
      </c>
      <c r="AP2547" s="29">
        <f t="shared" si="1163"/>
        <v>0</v>
      </c>
      <c r="AQ2547" s="28" t="s">
        <v>11654</v>
      </c>
      <c r="AR2547" s="122">
        <v>103</v>
      </c>
      <c r="AS2547" s="122">
        <v>96</v>
      </c>
      <c r="AT2547" s="123">
        <f t="shared" si="1165"/>
        <v>7</v>
      </c>
      <c r="AU2547" s="124">
        <f t="shared" si="1166"/>
        <v>7.291666666666667</v>
      </c>
      <c r="AV2547" s="9" t="s">
        <v>12607</v>
      </c>
      <c r="AX2547" s="129"/>
      <c r="AY2547" s="139"/>
      <c r="AZ2547" s="139"/>
    </row>
    <row r="2548" spans="3:52" ht="50" customHeight="1">
      <c r="C2548" s="52" t="s">
        <v>6319</v>
      </c>
      <c r="D2548" s="106" t="s">
        <v>5800</v>
      </c>
      <c r="E2548" s="131" t="s">
        <v>6385</v>
      </c>
      <c r="F2548" s="108" t="s">
        <v>5801</v>
      </c>
      <c r="G2548" s="125">
        <v>3301.0160000000001</v>
      </c>
      <c r="H2548" s="122">
        <v>3508.4969999999998</v>
      </c>
      <c r="I2548" s="123">
        <f t="shared" si="1167"/>
        <v>-207.48099999999977</v>
      </c>
      <c r="J2548" s="124">
        <f t="shared" si="1168"/>
        <v>-5.9136718657590359</v>
      </c>
      <c r="K2548" s="125">
        <v>800.77300000000002</v>
      </c>
      <c r="L2548" s="122">
        <v>742.25199999999995</v>
      </c>
      <c r="M2548" s="123">
        <f t="shared" si="1169"/>
        <v>58.521000000000072</v>
      </c>
      <c r="N2548" s="124">
        <f t="shared" si="1170"/>
        <v>7.8842495540598172</v>
      </c>
      <c r="O2548" s="125">
        <v>1590.585</v>
      </c>
      <c r="P2548" s="122">
        <v>1750.296</v>
      </c>
      <c r="Q2548" s="123">
        <f t="shared" si="1171"/>
        <v>-159.71100000000001</v>
      </c>
      <c r="R2548" s="124">
        <f t="shared" si="1172"/>
        <v>-9.1247994624909161</v>
      </c>
      <c r="S2548" s="125">
        <v>909.65800000000002</v>
      </c>
      <c r="T2548" s="122">
        <v>1015.949</v>
      </c>
      <c r="U2548" s="123">
        <f t="shared" si="1173"/>
        <v>-106.29099999999994</v>
      </c>
      <c r="V2548" s="124">
        <f t="shared" si="1174"/>
        <v>-10.462237769809306</v>
      </c>
      <c r="W2548" s="121" t="s">
        <v>11655</v>
      </c>
      <c r="X2548" s="122">
        <v>642</v>
      </c>
      <c r="Y2548" s="122">
        <v>661</v>
      </c>
      <c r="Z2548" s="123">
        <f t="shared" si="1175"/>
        <v>-19</v>
      </c>
      <c r="AA2548" s="124">
        <f t="shared" si="1158"/>
        <v>-2.8744326777609683</v>
      </c>
      <c r="AB2548" s="28" t="s">
        <v>11656</v>
      </c>
      <c r="AC2548" s="122">
        <v>134</v>
      </c>
      <c r="AD2548" s="122">
        <v>180</v>
      </c>
      <c r="AE2548" s="123">
        <f t="shared" si="1159"/>
        <v>-46</v>
      </c>
      <c r="AF2548" s="29">
        <f t="shared" si="1164"/>
        <v>-25.555555555555554</v>
      </c>
      <c r="AG2548" s="28" t="s">
        <v>11657</v>
      </c>
      <c r="AH2548" s="122">
        <v>79</v>
      </c>
      <c r="AI2548" s="122">
        <v>79</v>
      </c>
      <c r="AJ2548" s="123">
        <f t="shared" si="1160"/>
        <v>0</v>
      </c>
      <c r="AK2548" s="124">
        <f t="shared" si="1161"/>
        <v>0</v>
      </c>
      <c r="AL2548" s="28" t="s">
        <v>7564</v>
      </c>
      <c r="AM2548" s="122">
        <v>39</v>
      </c>
      <c r="AN2548" s="122">
        <v>59</v>
      </c>
      <c r="AO2548" s="123">
        <f t="shared" si="1162"/>
        <v>-20</v>
      </c>
      <c r="AP2548" s="29">
        <f t="shared" si="1163"/>
        <v>-33.898305084745758</v>
      </c>
      <c r="AQ2548" s="28" t="s">
        <v>11658</v>
      </c>
      <c r="AR2548" s="122">
        <v>10</v>
      </c>
      <c r="AS2548" s="122">
        <v>10</v>
      </c>
      <c r="AT2548" s="123">
        <f t="shared" si="1165"/>
        <v>0</v>
      </c>
      <c r="AU2548" s="124">
        <f t="shared" si="1166"/>
        <v>0</v>
      </c>
      <c r="AV2548" s="9" t="s">
        <v>11585</v>
      </c>
      <c r="AX2548" s="129"/>
      <c r="AY2548" s="139"/>
      <c r="AZ2548" s="139"/>
    </row>
    <row r="2549" spans="3:52" ht="50" customHeight="1">
      <c r="C2549" s="52" t="s">
        <v>6319</v>
      </c>
      <c r="D2549" s="106" t="s">
        <v>5802</v>
      </c>
      <c r="E2549" s="131" t="s">
        <v>6385</v>
      </c>
      <c r="F2549" s="108" t="s">
        <v>5803</v>
      </c>
      <c r="G2549" s="125">
        <v>2271.8429999999998</v>
      </c>
      <c r="H2549" s="122">
        <v>2137.8209999999999</v>
      </c>
      <c r="I2549" s="123">
        <f t="shared" si="1167"/>
        <v>134.02199999999993</v>
      </c>
      <c r="J2549" s="124">
        <f t="shared" si="1168"/>
        <v>6.269093623834733</v>
      </c>
      <c r="K2549" s="125">
        <v>1142.5050000000001</v>
      </c>
      <c r="L2549" s="122">
        <v>1060.046</v>
      </c>
      <c r="M2549" s="123">
        <f t="shared" si="1169"/>
        <v>82.45900000000006</v>
      </c>
      <c r="N2549" s="124">
        <f t="shared" si="1170"/>
        <v>7.7788133722498891</v>
      </c>
      <c r="O2549" s="125">
        <v>423.59800000000001</v>
      </c>
      <c r="P2549" s="122">
        <v>423.27699999999999</v>
      </c>
      <c r="Q2549" s="123">
        <f t="shared" si="1171"/>
        <v>0.32100000000002638</v>
      </c>
      <c r="R2549" s="124">
        <f t="shared" si="1172"/>
        <v>7.583686333063841E-2</v>
      </c>
      <c r="S2549" s="125">
        <v>705.74</v>
      </c>
      <c r="T2549" s="122">
        <v>654.49800000000005</v>
      </c>
      <c r="U2549" s="123">
        <f t="shared" si="1173"/>
        <v>51.241999999999962</v>
      </c>
      <c r="V2549" s="124">
        <f t="shared" si="1174"/>
        <v>7.8292065063605936</v>
      </c>
      <c r="W2549" s="121" t="s">
        <v>11659</v>
      </c>
      <c r="X2549" s="122">
        <v>254</v>
      </c>
      <c r="Y2549" s="122">
        <v>203</v>
      </c>
      <c r="Z2549" s="123">
        <f t="shared" si="1175"/>
        <v>51</v>
      </c>
      <c r="AA2549" s="124">
        <f t="shared" si="1158"/>
        <v>25.123152709359609</v>
      </c>
      <c r="AB2549" s="28" t="s">
        <v>6540</v>
      </c>
      <c r="AC2549" s="122">
        <v>158</v>
      </c>
      <c r="AD2549" s="122">
        <v>158</v>
      </c>
      <c r="AE2549" s="123">
        <f t="shared" si="1159"/>
        <v>0</v>
      </c>
      <c r="AF2549" s="29">
        <f t="shared" si="1164"/>
        <v>0</v>
      </c>
      <c r="AG2549" s="28" t="s">
        <v>6467</v>
      </c>
      <c r="AH2549" s="122">
        <v>150</v>
      </c>
      <c r="AI2549" s="122">
        <v>150</v>
      </c>
      <c r="AJ2549" s="123">
        <f t="shared" si="1160"/>
        <v>0</v>
      </c>
      <c r="AK2549" s="124">
        <f t="shared" si="1161"/>
        <v>0</v>
      </c>
      <c r="AL2549" s="28" t="s">
        <v>6930</v>
      </c>
      <c r="AM2549" s="122">
        <v>87</v>
      </c>
      <c r="AN2549" s="122">
        <v>87</v>
      </c>
      <c r="AO2549" s="123">
        <f t="shared" si="1162"/>
        <v>0</v>
      </c>
      <c r="AP2549" s="29">
        <f t="shared" si="1163"/>
        <v>0</v>
      </c>
      <c r="AQ2549" s="28" t="s">
        <v>6961</v>
      </c>
      <c r="AR2549" s="122">
        <v>41</v>
      </c>
      <c r="AS2549" s="122">
        <v>41</v>
      </c>
      <c r="AT2549" s="123">
        <f t="shared" si="1165"/>
        <v>0</v>
      </c>
      <c r="AU2549" s="124">
        <f t="shared" si="1166"/>
        <v>0</v>
      </c>
      <c r="AV2549" s="9" t="s">
        <v>11585</v>
      </c>
      <c r="AX2549" s="129"/>
      <c r="AY2549" s="139"/>
      <c r="AZ2549" s="139"/>
    </row>
    <row r="2550" spans="3:52" ht="50" customHeight="1">
      <c r="C2550" s="52" t="s">
        <v>6319</v>
      </c>
      <c r="D2550" s="130" t="s">
        <v>5804</v>
      </c>
      <c r="E2550" s="131" t="s">
        <v>6385</v>
      </c>
      <c r="F2550" s="132" t="s">
        <v>5805</v>
      </c>
      <c r="G2550" s="125">
        <v>3888.4879999999998</v>
      </c>
      <c r="H2550" s="122">
        <v>3811.6559999999999</v>
      </c>
      <c r="I2550" s="123">
        <f t="shared" si="1167"/>
        <v>76.83199999999988</v>
      </c>
      <c r="J2550" s="124">
        <f t="shared" si="1168"/>
        <v>2.0157118061021215</v>
      </c>
      <c r="K2550" s="125">
        <v>2330.8180000000002</v>
      </c>
      <c r="L2550" s="122">
        <v>2276.4690000000001</v>
      </c>
      <c r="M2550" s="123">
        <f t="shared" si="1169"/>
        <v>54.34900000000016</v>
      </c>
      <c r="N2550" s="124">
        <f t="shared" si="1170"/>
        <v>2.3874254382554807</v>
      </c>
      <c r="O2550" s="125">
        <v>313.81299999999999</v>
      </c>
      <c r="P2550" s="122">
        <v>294.8</v>
      </c>
      <c r="Q2550" s="123">
        <f t="shared" si="1171"/>
        <v>19.012999999999977</v>
      </c>
      <c r="R2550" s="124">
        <f t="shared" si="1172"/>
        <v>6.4494572591587431</v>
      </c>
      <c r="S2550" s="125">
        <v>1243.857</v>
      </c>
      <c r="T2550" s="122">
        <v>1240.3869999999999</v>
      </c>
      <c r="U2550" s="123">
        <f t="shared" si="1173"/>
        <v>3.4700000000000273</v>
      </c>
      <c r="V2550" s="124">
        <f t="shared" si="1174"/>
        <v>0.27975140016785305</v>
      </c>
      <c r="W2550" s="121" t="s">
        <v>7572</v>
      </c>
      <c r="X2550" s="122">
        <v>844</v>
      </c>
      <c r="Y2550" s="122">
        <v>886</v>
      </c>
      <c r="Z2550" s="123">
        <f t="shared" si="1175"/>
        <v>-42</v>
      </c>
      <c r="AA2550" s="124">
        <f t="shared" si="1158"/>
        <v>-4.7404063205417613</v>
      </c>
      <c r="AB2550" s="28" t="s">
        <v>11660</v>
      </c>
      <c r="AC2550" s="122">
        <v>312</v>
      </c>
      <c r="AD2550" s="122">
        <v>240</v>
      </c>
      <c r="AE2550" s="123">
        <f t="shared" si="1159"/>
        <v>72</v>
      </c>
      <c r="AF2550" s="29">
        <f t="shared" si="1164"/>
        <v>30</v>
      </c>
      <c r="AG2550" s="28" t="s">
        <v>11661</v>
      </c>
      <c r="AH2550" s="122">
        <v>32</v>
      </c>
      <c r="AI2550" s="122">
        <v>32</v>
      </c>
      <c r="AJ2550" s="123">
        <f t="shared" si="1160"/>
        <v>0</v>
      </c>
      <c r="AK2550" s="124">
        <f t="shared" si="1161"/>
        <v>0</v>
      </c>
      <c r="AL2550" s="28" t="s">
        <v>11662</v>
      </c>
      <c r="AM2550" s="122">
        <v>15</v>
      </c>
      <c r="AN2550" s="122">
        <v>15</v>
      </c>
      <c r="AO2550" s="123">
        <f t="shared" si="1162"/>
        <v>0</v>
      </c>
      <c r="AP2550" s="29">
        <f t="shared" si="1163"/>
        <v>0</v>
      </c>
      <c r="AQ2550" s="28" t="s">
        <v>6558</v>
      </c>
      <c r="AR2550" s="122">
        <v>11</v>
      </c>
      <c r="AS2550" s="122">
        <v>11</v>
      </c>
      <c r="AT2550" s="123">
        <f t="shared" si="1165"/>
        <v>0</v>
      </c>
      <c r="AU2550" s="124">
        <f t="shared" si="1166"/>
        <v>0</v>
      </c>
      <c r="AV2550" s="9" t="s">
        <v>11585</v>
      </c>
      <c r="AX2550" s="129"/>
      <c r="AY2550" s="139"/>
      <c r="AZ2550" s="139"/>
    </row>
    <row r="2551" spans="3:52" ht="50" customHeight="1">
      <c r="C2551" s="52" t="s">
        <v>6319</v>
      </c>
      <c r="D2551" s="130" t="s">
        <v>5806</v>
      </c>
      <c r="E2551" s="131" t="s">
        <v>6385</v>
      </c>
      <c r="F2551" s="132" t="s">
        <v>5807</v>
      </c>
      <c r="G2551" s="125">
        <v>1236.845</v>
      </c>
      <c r="H2551" s="122">
        <v>1224.42</v>
      </c>
      <c r="I2551" s="123">
        <f t="shared" si="1167"/>
        <v>12.424999999999955</v>
      </c>
      <c r="J2551" s="124">
        <f t="shared" si="1168"/>
        <v>1.0147661750053047</v>
      </c>
      <c r="K2551" s="125">
        <v>679.32899999999995</v>
      </c>
      <c r="L2551" s="122">
        <v>674.029</v>
      </c>
      <c r="M2551" s="123">
        <f t="shared" si="1169"/>
        <v>5.2999999999999545</v>
      </c>
      <c r="N2551" s="124">
        <f t="shared" si="1170"/>
        <v>0.78631631576682237</v>
      </c>
      <c r="O2551" s="125">
        <v>280.97500000000002</v>
      </c>
      <c r="P2551" s="122">
        <v>280.54000000000002</v>
      </c>
      <c r="Q2551" s="123">
        <f t="shared" si="1171"/>
        <v>0.43500000000000227</v>
      </c>
      <c r="R2551" s="124">
        <f t="shared" si="1172"/>
        <v>0.15505810223141167</v>
      </c>
      <c r="S2551" s="125">
        <v>276.541</v>
      </c>
      <c r="T2551" s="122">
        <v>269.851</v>
      </c>
      <c r="U2551" s="123">
        <f t="shared" si="1173"/>
        <v>6.6899999999999977</v>
      </c>
      <c r="V2551" s="124">
        <f t="shared" si="1174"/>
        <v>2.4791458990331696</v>
      </c>
      <c r="W2551" s="121" t="s">
        <v>11663</v>
      </c>
      <c r="X2551" s="122">
        <v>194</v>
      </c>
      <c r="Y2551" s="122">
        <v>194</v>
      </c>
      <c r="Z2551" s="123">
        <f t="shared" si="1175"/>
        <v>0</v>
      </c>
      <c r="AA2551" s="124">
        <f t="shared" si="1158"/>
        <v>0</v>
      </c>
      <c r="AB2551" s="28" t="s">
        <v>11664</v>
      </c>
      <c r="AC2551" s="122">
        <v>50</v>
      </c>
      <c r="AD2551" s="122">
        <v>43</v>
      </c>
      <c r="AE2551" s="123">
        <f t="shared" si="1159"/>
        <v>7</v>
      </c>
      <c r="AF2551" s="29">
        <f t="shared" si="1164"/>
        <v>16.279069767441861</v>
      </c>
      <c r="AG2551" s="28" t="s">
        <v>11665</v>
      </c>
      <c r="AH2551" s="122">
        <v>18</v>
      </c>
      <c r="AI2551" s="122">
        <v>18</v>
      </c>
      <c r="AJ2551" s="123">
        <f t="shared" si="1160"/>
        <v>0</v>
      </c>
      <c r="AK2551" s="124">
        <f t="shared" si="1161"/>
        <v>0</v>
      </c>
      <c r="AL2551" s="28" t="s">
        <v>11666</v>
      </c>
      <c r="AM2551" s="122">
        <v>10</v>
      </c>
      <c r="AN2551" s="122">
        <v>10</v>
      </c>
      <c r="AO2551" s="123">
        <f t="shared" si="1162"/>
        <v>0</v>
      </c>
      <c r="AP2551" s="29">
        <f t="shared" si="1163"/>
        <v>0</v>
      </c>
      <c r="AQ2551" s="28" t="s">
        <v>11667</v>
      </c>
      <c r="AR2551" s="122">
        <v>3</v>
      </c>
      <c r="AS2551" s="122">
        <v>3</v>
      </c>
      <c r="AT2551" s="123">
        <f t="shared" si="1165"/>
        <v>0</v>
      </c>
      <c r="AU2551" s="124">
        <f t="shared" si="1166"/>
        <v>0</v>
      </c>
      <c r="AV2551" s="9" t="s">
        <v>12607</v>
      </c>
      <c r="AX2551" s="129"/>
      <c r="AY2551" s="139"/>
      <c r="AZ2551" s="139"/>
    </row>
    <row r="2552" spans="3:52" ht="50" customHeight="1">
      <c r="C2552" s="52" t="s">
        <v>6319</v>
      </c>
      <c r="D2552" s="130" t="s">
        <v>5808</v>
      </c>
      <c r="E2552" s="131" t="s">
        <v>6385</v>
      </c>
      <c r="F2552" s="132" t="s">
        <v>5809</v>
      </c>
      <c r="G2552" s="125">
        <v>1726.905</v>
      </c>
      <c r="H2552" s="122">
        <v>1697.8119999999999</v>
      </c>
      <c r="I2552" s="123">
        <f t="shared" si="1167"/>
        <v>29.093000000000075</v>
      </c>
      <c r="J2552" s="124">
        <f t="shared" si="1168"/>
        <v>1.7135583916240475</v>
      </c>
      <c r="K2552" s="125">
        <v>543.30399999999997</v>
      </c>
      <c r="L2552" s="122">
        <v>543.101</v>
      </c>
      <c r="M2552" s="123">
        <f t="shared" si="1169"/>
        <v>0.20299999999997453</v>
      </c>
      <c r="N2552" s="124">
        <f t="shared" si="1170"/>
        <v>3.7377946275181692E-2</v>
      </c>
      <c r="O2552" s="125">
        <v>380.17899999999997</v>
      </c>
      <c r="P2552" s="122">
        <v>379.85</v>
      </c>
      <c r="Q2552" s="123">
        <f t="shared" si="1171"/>
        <v>0.32899999999995089</v>
      </c>
      <c r="R2552" s="124">
        <f t="shared" si="1172"/>
        <v>8.6613136764499374E-2</v>
      </c>
      <c r="S2552" s="125">
        <v>803.42200000000003</v>
      </c>
      <c r="T2552" s="122">
        <v>774.86099999999999</v>
      </c>
      <c r="U2552" s="123">
        <f t="shared" si="1173"/>
        <v>28.561000000000035</v>
      </c>
      <c r="V2552" s="124">
        <f t="shared" si="1174"/>
        <v>3.685951415802323</v>
      </c>
      <c r="W2552" s="121" t="s">
        <v>6988</v>
      </c>
      <c r="X2552" s="122">
        <v>475</v>
      </c>
      <c r="Y2552" s="122">
        <v>445</v>
      </c>
      <c r="Z2552" s="123">
        <f t="shared" si="1175"/>
        <v>30</v>
      </c>
      <c r="AA2552" s="124">
        <f t="shared" si="1158"/>
        <v>6.7415730337078648</v>
      </c>
      <c r="AB2552" s="28" t="s">
        <v>6467</v>
      </c>
      <c r="AC2552" s="122">
        <v>118</v>
      </c>
      <c r="AD2552" s="122">
        <v>118</v>
      </c>
      <c r="AE2552" s="123">
        <f t="shared" si="1159"/>
        <v>0</v>
      </c>
      <c r="AF2552" s="29">
        <f t="shared" si="1164"/>
        <v>0</v>
      </c>
      <c r="AG2552" s="28" t="s">
        <v>8723</v>
      </c>
      <c r="AH2552" s="122">
        <v>104</v>
      </c>
      <c r="AI2552" s="122">
        <v>104</v>
      </c>
      <c r="AJ2552" s="123">
        <f t="shared" si="1160"/>
        <v>0</v>
      </c>
      <c r="AK2552" s="124">
        <f t="shared" si="1161"/>
        <v>0</v>
      </c>
      <c r="AL2552" s="28" t="s">
        <v>11668</v>
      </c>
      <c r="AM2552" s="122">
        <v>49</v>
      </c>
      <c r="AN2552" s="122">
        <v>49</v>
      </c>
      <c r="AO2552" s="123">
        <f t="shared" si="1162"/>
        <v>0</v>
      </c>
      <c r="AP2552" s="29">
        <f t="shared" si="1163"/>
        <v>0</v>
      </c>
      <c r="AQ2552" s="28" t="s">
        <v>11669</v>
      </c>
      <c r="AR2552" s="122">
        <v>40</v>
      </c>
      <c r="AS2552" s="122">
        <v>40</v>
      </c>
      <c r="AT2552" s="123">
        <f t="shared" si="1165"/>
        <v>0</v>
      </c>
      <c r="AU2552" s="124">
        <f t="shared" si="1166"/>
        <v>0</v>
      </c>
      <c r="AV2552" s="9" t="s">
        <v>11585</v>
      </c>
      <c r="AX2552" s="129"/>
      <c r="AY2552" s="139"/>
      <c r="AZ2552" s="139"/>
    </row>
    <row r="2553" spans="3:52" ht="50" customHeight="1">
      <c r="C2553" s="52" t="s">
        <v>6319</v>
      </c>
      <c r="D2553" s="130" t="s">
        <v>5810</v>
      </c>
      <c r="E2553" s="131" t="s">
        <v>6385</v>
      </c>
      <c r="F2553" s="132" t="s">
        <v>5811</v>
      </c>
      <c r="G2553" s="125">
        <v>2057.4659999999999</v>
      </c>
      <c r="H2553" s="122">
        <v>1904.415</v>
      </c>
      <c r="I2553" s="123">
        <f t="shared" si="1167"/>
        <v>153.05099999999993</v>
      </c>
      <c r="J2553" s="124">
        <f t="shared" si="1168"/>
        <v>8.0366411732736793</v>
      </c>
      <c r="K2553" s="125">
        <v>1497.4269999999999</v>
      </c>
      <c r="L2553" s="122">
        <v>1371.31</v>
      </c>
      <c r="M2553" s="123">
        <f t="shared" si="1169"/>
        <v>126.11699999999996</v>
      </c>
      <c r="N2553" s="124">
        <f t="shared" si="1170"/>
        <v>9.1968263922818299</v>
      </c>
      <c r="O2553" s="125">
        <v>169</v>
      </c>
      <c r="P2553" s="122">
        <v>169</v>
      </c>
      <c r="Q2553" s="123">
        <f t="shared" si="1171"/>
        <v>0</v>
      </c>
      <c r="R2553" s="124">
        <f t="shared" si="1172"/>
        <v>0</v>
      </c>
      <c r="S2553" s="125">
        <v>391.03899999999999</v>
      </c>
      <c r="T2553" s="122">
        <v>364.10500000000002</v>
      </c>
      <c r="U2553" s="123">
        <f t="shared" si="1173"/>
        <v>26.933999999999969</v>
      </c>
      <c r="V2553" s="124">
        <f t="shared" si="1174"/>
        <v>7.3973167080924371</v>
      </c>
      <c r="W2553" s="121" t="s">
        <v>8723</v>
      </c>
      <c r="X2553" s="122">
        <v>264</v>
      </c>
      <c r="Y2553" s="122">
        <v>233</v>
      </c>
      <c r="Z2553" s="123">
        <f t="shared" si="1175"/>
        <v>31</v>
      </c>
      <c r="AA2553" s="124">
        <f t="shared" si="1158"/>
        <v>13.304721030042918</v>
      </c>
      <c r="AB2553" s="28" t="s">
        <v>7330</v>
      </c>
      <c r="AC2553" s="122">
        <v>104</v>
      </c>
      <c r="AD2553" s="122">
        <v>107</v>
      </c>
      <c r="AE2553" s="123">
        <f t="shared" si="1159"/>
        <v>-3</v>
      </c>
      <c r="AF2553" s="29">
        <f t="shared" si="1164"/>
        <v>-2.8037383177570092</v>
      </c>
      <c r="AG2553" s="28" t="s">
        <v>9761</v>
      </c>
      <c r="AH2553" s="122">
        <v>10</v>
      </c>
      <c r="AI2553" s="122">
        <v>10</v>
      </c>
      <c r="AJ2553" s="123">
        <f t="shared" si="1160"/>
        <v>0</v>
      </c>
      <c r="AK2553" s="124">
        <f t="shared" si="1161"/>
        <v>0</v>
      </c>
      <c r="AL2553" s="28" t="s">
        <v>11670</v>
      </c>
      <c r="AM2553" s="122">
        <v>5</v>
      </c>
      <c r="AN2553" s="122">
        <v>6</v>
      </c>
      <c r="AO2553" s="123">
        <f t="shared" si="1162"/>
        <v>-1</v>
      </c>
      <c r="AP2553" s="29">
        <f t="shared" si="1163"/>
        <v>-16.666666666666664</v>
      </c>
      <c r="AQ2553" s="28" t="s">
        <v>6930</v>
      </c>
      <c r="AR2553" s="122">
        <v>4</v>
      </c>
      <c r="AS2553" s="122">
        <v>4</v>
      </c>
      <c r="AT2553" s="123">
        <f t="shared" si="1165"/>
        <v>0</v>
      </c>
      <c r="AU2553" s="124">
        <f t="shared" si="1166"/>
        <v>0</v>
      </c>
      <c r="AV2553" s="9" t="s">
        <v>11585</v>
      </c>
      <c r="AX2553" s="129"/>
      <c r="AY2553" s="139"/>
      <c r="AZ2553" s="139"/>
    </row>
    <row r="2554" spans="3:52" ht="50" customHeight="1">
      <c r="C2554" s="52" t="s">
        <v>6319</v>
      </c>
      <c r="D2554" s="130" t="s">
        <v>5812</v>
      </c>
      <c r="E2554" s="131" t="s">
        <v>6385</v>
      </c>
      <c r="F2554" s="132" t="s">
        <v>5813</v>
      </c>
      <c r="G2554" s="125">
        <v>3568.1190000000001</v>
      </c>
      <c r="H2554" s="122">
        <v>3421.373</v>
      </c>
      <c r="I2554" s="123">
        <f t="shared" si="1167"/>
        <v>146.74600000000009</v>
      </c>
      <c r="J2554" s="124">
        <f t="shared" si="1168"/>
        <v>4.2890968041192847</v>
      </c>
      <c r="K2554" s="125">
        <v>2434.75</v>
      </c>
      <c r="L2554" s="122">
        <v>2593.75</v>
      </c>
      <c r="M2554" s="123">
        <f t="shared" si="1169"/>
        <v>-159</v>
      </c>
      <c r="N2554" s="124">
        <f t="shared" si="1170"/>
        <v>-6.1301204819277109</v>
      </c>
      <c r="O2554" s="125">
        <v>465.84100000000001</v>
      </c>
      <c r="P2554" s="122">
        <v>465.38200000000001</v>
      </c>
      <c r="Q2554" s="123">
        <f t="shared" si="1171"/>
        <v>0.45900000000000318</v>
      </c>
      <c r="R2554" s="124">
        <f t="shared" si="1172"/>
        <v>9.8628653450284529E-2</v>
      </c>
      <c r="S2554" s="125">
        <v>667.52800000000002</v>
      </c>
      <c r="T2554" s="122">
        <v>362.24099999999999</v>
      </c>
      <c r="U2554" s="123">
        <f t="shared" si="1173"/>
        <v>305.28700000000003</v>
      </c>
      <c r="V2554" s="124">
        <f t="shared" si="1174"/>
        <v>84.277318139029006</v>
      </c>
      <c r="W2554" s="121" t="s">
        <v>7469</v>
      </c>
      <c r="X2554" s="122">
        <v>300</v>
      </c>
      <c r="Y2554" s="122" t="s">
        <v>11828</v>
      </c>
      <c r="Z2554" s="123">
        <v>300</v>
      </c>
      <c r="AA2554" s="124" t="s">
        <v>11827</v>
      </c>
      <c r="AB2554" s="28" t="s">
        <v>6467</v>
      </c>
      <c r="AC2554" s="122">
        <v>143</v>
      </c>
      <c r="AD2554" s="122">
        <v>143</v>
      </c>
      <c r="AE2554" s="123">
        <f t="shared" si="1159"/>
        <v>0</v>
      </c>
      <c r="AF2554" s="29">
        <f t="shared" si="1164"/>
        <v>0</v>
      </c>
      <c r="AG2554" s="28" t="s">
        <v>7443</v>
      </c>
      <c r="AH2554" s="122">
        <v>95</v>
      </c>
      <c r="AI2554" s="122">
        <v>95</v>
      </c>
      <c r="AJ2554" s="123">
        <f t="shared" si="1160"/>
        <v>0</v>
      </c>
      <c r="AK2554" s="124">
        <f t="shared" si="1161"/>
        <v>0</v>
      </c>
      <c r="AL2554" s="28" t="s">
        <v>7349</v>
      </c>
      <c r="AM2554" s="122">
        <v>65</v>
      </c>
      <c r="AN2554" s="122">
        <v>59</v>
      </c>
      <c r="AO2554" s="123">
        <f t="shared" si="1162"/>
        <v>6</v>
      </c>
      <c r="AP2554" s="29">
        <f t="shared" si="1163"/>
        <v>10.16949152542373</v>
      </c>
      <c r="AQ2554" s="28" t="s">
        <v>11669</v>
      </c>
      <c r="AR2554" s="122">
        <v>20</v>
      </c>
      <c r="AS2554" s="122">
        <v>20</v>
      </c>
      <c r="AT2554" s="123">
        <f t="shared" si="1165"/>
        <v>0</v>
      </c>
      <c r="AU2554" s="124">
        <f t="shared" si="1166"/>
        <v>0</v>
      </c>
      <c r="AV2554" s="9" t="s">
        <v>11585</v>
      </c>
      <c r="AX2554" s="129"/>
      <c r="AY2554" s="139"/>
      <c r="AZ2554" s="139"/>
    </row>
    <row r="2555" spans="3:52" ht="50" customHeight="1">
      <c r="C2555" s="52" t="s">
        <v>6319</v>
      </c>
      <c r="D2555" s="130" t="s">
        <v>5814</v>
      </c>
      <c r="E2555" s="131" t="s">
        <v>6385</v>
      </c>
      <c r="F2555" s="132" t="s">
        <v>5815</v>
      </c>
      <c r="G2555" s="125">
        <v>3127.7730000000001</v>
      </c>
      <c r="H2555" s="122">
        <v>3357.884</v>
      </c>
      <c r="I2555" s="123">
        <f t="shared" si="1167"/>
        <v>-230.11099999999988</v>
      </c>
      <c r="J2555" s="124">
        <f t="shared" si="1168"/>
        <v>-6.8528573351551119</v>
      </c>
      <c r="K2555" s="125">
        <v>1527.4159999999999</v>
      </c>
      <c r="L2555" s="122">
        <v>1698.069</v>
      </c>
      <c r="M2555" s="123">
        <f t="shared" si="1169"/>
        <v>-170.65300000000002</v>
      </c>
      <c r="N2555" s="124">
        <f t="shared" si="1170"/>
        <v>-10.049827186056634</v>
      </c>
      <c r="O2555" s="125">
        <v>733.74099999999999</v>
      </c>
      <c r="P2555" s="122">
        <v>733.08699999999999</v>
      </c>
      <c r="Q2555" s="123">
        <f t="shared" si="1171"/>
        <v>0.65399999999999636</v>
      </c>
      <c r="R2555" s="124">
        <f t="shared" si="1172"/>
        <v>8.9211785231493174E-2</v>
      </c>
      <c r="S2555" s="125">
        <v>866.61599999999999</v>
      </c>
      <c r="T2555" s="122">
        <v>926.72799999999995</v>
      </c>
      <c r="U2555" s="123">
        <f t="shared" si="1173"/>
        <v>-60.111999999999966</v>
      </c>
      <c r="V2555" s="124">
        <f t="shared" si="1174"/>
        <v>-6.4864771540300907</v>
      </c>
      <c r="W2555" s="121" t="s">
        <v>11671</v>
      </c>
      <c r="X2555" s="122">
        <v>611</v>
      </c>
      <c r="Y2555" s="122">
        <v>679</v>
      </c>
      <c r="Z2555" s="123">
        <f t="shared" si="1175"/>
        <v>-68</v>
      </c>
      <c r="AA2555" s="124">
        <f t="shared" si="1158"/>
        <v>-10.014727540500736</v>
      </c>
      <c r="AB2555" s="28" t="s">
        <v>11672</v>
      </c>
      <c r="AC2555" s="122">
        <v>133</v>
      </c>
      <c r="AD2555" s="122">
        <v>132</v>
      </c>
      <c r="AE2555" s="123">
        <f t="shared" si="1159"/>
        <v>1</v>
      </c>
      <c r="AF2555" s="29">
        <f t="shared" si="1164"/>
        <v>0.75757575757575757</v>
      </c>
      <c r="AG2555" s="28" t="s">
        <v>11673</v>
      </c>
      <c r="AH2555" s="122">
        <v>60</v>
      </c>
      <c r="AI2555" s="122">
        <v>52</v>
      </c>
      <c r="AJ2555" s="123">
        <f t="shared" si="1160"/>
        <v>8</v>
      </c>
      <c r="AK2555" s="124">
        <f t="shared" si="1161"/>
        <v>15.384615384615385</v>
      </c>
      <c r="AL2555" s="28" t="s">
        <v>11674</v>
      </c>
      <c r="AM2555" s="122">
        <v>56</v>
      </c>
      <c r="AN2555" s="122">
        <v>56</v>
      </c>
      <c r="AO2555" s="123">
        <f t="shared" si="1162"/>
        <v>0</v>
      </c>
      <c r="AP2555" s="29">
        <f t="shared" si="1163"/>
        <v>0</v>
      </c>
      <c r="AQ2555" s="28" t="s">
        <v>11675</v>
      </c>
      <c r="AR2555" s="122">
        <v>7</v>
      </c>
      <c r="AS2555" s="122">
        <v>7</v>
      </c>
      <c r="AT2555" s="123">
        <f t="shared" si="1165"/>
        <v>0</v>
      </c>
      <c r="AU2555" s="124">
        <f t="shared" si="1166"/>
        <v>0</v>
      </c>
      <c r="AV2555" s="9" t="s">
        <v>11585</v>
      </c>
      <c r="AX2555" s="129"/>
      <c r="AY2555" s="139"/>
      <c r="AZ2555" s="139"/>
    </row>
    <row r="2556" spans="3:52" ht="50" customHeight="1">
      <c r="C2556" s="52" t="s">
        <v>6319</v>
      </c>
      <c r="D2556" s="130" t="s">
        <v>5816</v>
      </c>
      <c r="E2556" s="131" t="s">
        <v>6385</v>
      </c>
      <c r="F2556" s="132" t="s">
        <v>5817</v>
      </c>
      <c r="G2556" s="125">
        <v>2364.9050000000002</v>
      </c>
      <c r="H2556" s="122">
        <v>2208.152</v>
      </c>
      <c r="I2556" s="123">
        <f t="shared" si="1167"/>
        <v>156.75300000000016</v>
      </c>
      <c r="J2556" s="124">
        <f t="shared" si="1168"/>
        <v>7.0988319644662203</v>
      </c>
      <c r="K2556" s="125">
        <v>1127.5409999999999</v>
      </c>
      <c r="L2556" s="122">
        <v>1052.3040000000001</v>
      </c>
      <c r="M2556" s="123">
        <f t="shared" si="1169"/>
        <v>75.236999999999853</v>
      </c>
      <c r="N2556" s="124">
        <f t="shared" si="1170"/>
        <v>7.1497399990877009</v>
      </c>
      <c r="O2556" s="125">
        <v>261.03699999999998</v>
      </c>
      <c r="P2556" s="122">
        <v>261.03699999999998</v>
      </c>
      <c r="Q2556" s="123">
        <f t="shared" si="1171"/>
        <v>0</v>
      </c>
      <c r="R2556" s="124">
        <f t="shared" si="1172"/>
        <v>0</v>
      </c>
      <c r="S2556" s="125">
        <v>976.327</v>
      </c>
      <c r="T2556" s="122">
        <v>894.81100000000004</v>
      </c>
      <c r="U2556" s="123">
        <f t="shared" si="1173"/>
        <v>81.515999999999963</v>
      </c>
      <c r="V2556" s="124">
        <f t="shared" si="1174"/>
        <v>9.109856718346105</v>
      </c>
      <c r="W2556" s="121" t="s">
        <v>7599</v>
      </c>
      <c r="X2556" s="122">
        <v>362</v>
      </c>
      <c r="Y2556" s="122">
        <v>229</v>
      </c>
      <c r="Z2556" s="123">
        <f t="shared" si="1175"/>
        <v>133</v>
      </c>
      <c r="AA2556" s="124">
        <f t="shared" si="1158"/>
        <v>58.078602620087338</v>
      </c>
      <c r="AB2556" s="28" t="s">
        <v>7469</v>
      </c>
      <c r="AC2556" s="122">
        <v>302</v>
      </c>
      <c r="AD2556" s="122">
        <v>102</v>
      </c>
      <c r="AE2556" s="123">
        <f t="shared" si="1159"/>
        <v>200</v>
      </c>
      <c r="AF2556" s="29">
        <f t="shared" si="1164"/>
        <v>196.07843137254901</v>
      </c>
      <c r="AG2556" s="28" t="s">
        <v>11676</v>
      </c>
      <c r="AH2556" s="122">
        <v>223</v>
      </c>
      <c r="AI2556" s="122">
        <v>480</v>
      </c>
      <c r="AJ2556" s="123">
        <f t="shared" si="1160"/>
        <v>-257</v>
      </c>
      <c r="AK2556" s="124">
        <f t="shared" si="1161"/>
        <v>-53.541666666666664</v>
      </c>
      <c r="AL2556" s="28" t="s">
        <v>6930</v>
      </c>
      <c r="AM2556" s="122">
        <v>32</v>
      </c>
      <c r="AN2556" s="122">
        <v>32</v>
      </c>
      <c r="AO2556" s="123">
        <f t="shared" si="1162"/>
        <v>0</v>
      </c>
      <c r="AP2556" s="29">
        <f t="shared" si="1163"/>
        <v>0</v>
      </c>
      <c r="AQ2556" s="28" t="s">
        <v>11677</v>
      </c>
      <c r="AR2556" s="122">
        <v>19</v>
      </c>
      <c r="AS2556" s="122">
        <v>19</v>
      </c>
      <c r="AT2556" s="123">
        <f t="shared" si="1165"/>
        <v>0</v>
      </c>
      <c r="AU2556" s="124">
        <f t="shared" si="1166"/>
        <v>0</v>
      </c>
      <c r="AV2556" s="9" t="s">
        <v>11585</v>
      </c>
      <c r="AX2556" s="129"/>
      <c r="AY2556" s="139"/>
      <c r="AZ2556" s="139"/>
    </row>
    <row r="2557" spans="3:52" ht="50" customHeight="1">
      <c r="C2557" s="52" t="s">
        <v>6319</v>
      </c>
      <c r="D2557" s="130" t="s">
        <v>5818</v>
      </c>
      <c r="E2557" s="131" t="s">
        <v>6385</v>
      </c>
      <c r="F2557" s="132" t="s">
        <v>5819</v>
      </c>
      <c r="G2557" s="125">
        <v>1931.249</v>
      </c>
      <c r="H2557" s="122">
        <v>1945.4390000000001</v>
      </c>
      <c r="I2557" s="123">
        <f t="shared" si="1167"/>
        <v>-14.190000000000055</v>
      </c>
      <c r="J2557" s="124">
        <f t="shared" si="1168"/>
        <v>-0.72939835173449563</v>
      </c>
      <c r="K2557" s="125">
        <v>987.56600000000003</v>
      </c>
      <c r="L2557" s="122">
        <v>975.43299999999999</v>
      </c>
      <c r="M2557" s="123">
        <f t="shared" si="1169"/>
        <v>12.133000000000038</v>
      </c>
      <c r="N2557" s="124">
        <f t="shared" si="1170"/>
        <v>1.2438578559470552</v>
      </c>
      <c r="O2557" s="125">
        <v>130.72800000000001</v>
      </c>
      <c r="P2557" s="122">
        <v>130.66300000000001</v>
      </c>
      <c r="Q2557" s="123">
        <f t="shared" si="1171"/>
        <v>6.4999999999997726E-2</v>
      </c>
      <c r="R2557" s="124">
        <f t="shared" si="1172"/>
        <v>4.974629390110262E-2</v>
      </c>
      <c r="S2557" s="125">
        <v>812.95500000000004</v>
      </c>
      <c r="T2557" s="122">
        <v>839.34299999999996</v>
      </c>
      <c r="U2557" s="123">
        <f t="shared" si="1173"/>
        <v>-26.38799999999992</v>
      </c>
      <c r="V2557" s="124">
        <f t="shared" si="1174"/>
        <v>-3.1438875406121123</v>
      </c>
      <c r="W2557" s="121" t="s">
        <v>11678</v>
      </c>
      <c r="X2557" s="122">
        <v>445</v>
      </c>
      <c r="Y2557" s="122">
        <v>763</v>
      </c>
      <c r="Z2557" s="123">
        <f t="shared" si="1175"/>
        <v>-318</v>
      </c>
      <c r="AA2557" s="124">
        <f t="shared" si="1158"/>
        <v>-41.677588466579287</v>
      </c>
      <c r="AB2557" s="28" t="s">
        <v>11679</v>
      </c>
      <c r="AC2557" s="122">
        <v>250</v>
      </c>
      <c r="AD2557" s="122" t="s">
        <v>6421</v>
      </c>
      <c r="AE2557" s="123">
        <v>250</v>
      </c>
      <c r="AF2557" s="29" t="s">
        <v>11832</v>
      </c>
      <c r="AG2557" s="28" t="s">
        <v>11680</v>
      </c>
      <c r="AH2557" s="122">
        <v>42</v>
      </c>
      <c r="AI2557" s="122">
        <v>37</v>
      </c>
      <c r="AJ2557" s="123">
        <f t="shared" si="1160"/>
        <v>5</v>
      </c>
      <c r="AK2557" s="124">
        <f t="shared" si="1161"/>
        <v>13.513513513513514</v>
      </c>
      <c r="AL2557" s="28" t="s">
        <v>11681</v>
      </c>
      <c r="AM2557" s="122">
        <v>21</v>
      </c>
      <c r="AN2557" s="122">
        <v>18</v>
      </c>
      <c r="AO2557" s="123">
        <f t="shared" si="1162"/>
        <v>3</v>
      </c>
      <c r="AP2557" s="29">
        <f t="shared" si="1163"/>
        <v>16.666666666666664</v>
      </c>
      <c r="AQ2557" s="28" t="s">
        <v>11682</v>
      </c>
      <c r="AR2557" s="122">
        <v>18</v>
      </c>
      <c r="AS2557" s="122">
        <v>18</v>
      </c>
      <c r="AT2557" s="123">
        <f t="shared" si="1165"/>
        <v>0</v>
      </c>
      <c r="AU2557" s="124">
        <f t="shared" si="1166"/>
        <v>0</v>
      </c>
      <c r="AV2557" s="9" t="s">
        <v>11585</v>
      </c>
      <c r="AX2557" s="129"/>
      <c r="AY2557" s="139"/>
      <c r="AZ2557" s="139"/>
    </row>
    <row r="2558" spans="3:52" ht="50" customHeight="1">
      <c r="C2558" s="52" t="s">
        <v>6319</v>
      </c>
      <c r="D2558" s="130" t="s">
        <v>5820</v>
      </c>
      <c r="E2558" s="131" t="s">
        <v>6385</v>
      </c>
      <c r="F2558" s="132" t="s">
        <v>5821</v>
      </c>
      <c r="G2558" s="125">
        <v>1307.6400000000001</v>
      </c>
      <c r="H2558" s="122">
        <v>1202.046</v>
      </c>
      <c r="I2558" s="123">
        <f t="shared" si="1167"/>
        <v>105.59400000000005</v>
      </c>
      <c r="J2558" s="124">
        <f t="shared" si="1168"/>
        <v>8.7845223893262041</v>
      </c>
      <c r="K2558" s="125">
        <v>1015</v>
      </c>
      <c r="L2558" s="122">
        <v>1023</v>
      </c>
      <c r="M2558" s="123">
        <f t="shared" si="1169"/>
        <v>-8</v>
      </c>
      <c r="N2558" s="124">
        <f t="shared" si="1170"/>
        <v>-0.78201368523949166</v>
      </c>
      <c r="O2558" s="125">
        <v>130</v>
      </c>
      <c r="P2558" s="122">
        <v>130</v>
      </c>
      <c r="Q2558" s="123">
        <f t="shared" si="1171"/>
        <v>0</v>
      </c>
      <c r="R2558" s="124">
        <f t="shared" si="1172"/>
        <v>0</v>
      </c>
      <c r="S2558" s="125">
        <v>162.63999999999999</v>
      </c>
      <c r="T2558" s="122">
        <v>49.045999999999999</v>
      </c>
      <c r="U2558" s="123">
        <f t="shared" si="1173"/>
        <v>113.59399999999999</v>
      </c>
      <c r="V2558" s="124">
        <f t="shared" si="1174"/>
        <v>231.6070627574114</v>
      </c>
      <c r="W2558" s="121" t="s">
        <v>11683</v>
      </c>
      <c r="X2558" s="122">
        <v>100</v>
      </c>
      <c r="Y2558" s="122" t="s">
        <v>6494</v>
      </c>
      <c r="Z2558" s="123">
        <v>100</v>
      </c>
      <c r="AA2558" s="124" t="s">
        <v>11827</v>
      </c>
      <c r="AB2558" s="28" t="s">
        <v>11684</v>
      </c>
      <c r="AC2558" s="122">
        <v>53</v>
      </c>
      <c r="AD2558" s="122">
        <v>39</v>
      </c>
      <c r="AE2558" s="123">
        <f t="shared" si="1159"/>
        <v>14</v>
      </c>
      <c r="AF2558" s="29">
        <f t="shared" si="1164"/>
        <v>35.897435897435898</v>
      </c>
      <c r="AG2558" s="28" t="s">
        <v>9846</v>
      </c>
      <c r="AH2558" s="122">
        <v>10</v>
      </c>
      <c r="AI2558" s="122">
        <v>10</v>
      </c>
      <c r="AJ2558" s="123">
        <f t="shared" si="1160"/>
        <v>0</v>
      </c>
      <c r="AK2558" s="124">
        <f t="shared" si="1161"/>
        <v>0</v>
      </c>
      <c r="AL2558" s="28" t="s">
        <v>6421</v>
      </c>
      <c r="AM2558" s="122" t="s">
        <v>6421</v>
      </c>
      <c r="AN2558" s="122" t="s">
        <v>6421</v>
      </c>
      <c r="AO2558" s="123" t="s">
        <v>6421</v>
      </c>
      <c r="AP2558" s="29" t="s">
        <v>6421</v>
      </c>
      <c r="AQ2558" s="28" t="s">
        <v>6421</v>
      </c>
      <c r="AR2558" s="122" t="s">
        <v>6421</v>
      </c>
      <c r="AS2558" s="122" t="s">
        <v>6421</v>
      </c>
      <c r="AT2558" s="123" t="s">
        <v>6421</v>
      </c>
      <c r="AU2558" s="124" t="s">
        <v>6421</v>
      </c>
      <c r="AV2558" s="9" t="s">
        <v>12607</v>
      </c>
      <c r="AX2558" s="129"/>
      <c r="AY2558" s="139"/>
      <c r="AZ2558" s="139"/>
    </row>
    <row r="2559" spans="3:52" ht="50" customHeight="1">
      <c r="C2559" s="52" t="s">
        <v>6319</v>
      </c>
      <c r="D2559" s="130" t="s">
        <v>5822</v>
      </c>
      <c r="E2559" s="131" t="s">
        <v>6385</v>
      </c>
      <c r="F2559" s="132" t="s">
        <v>5823</v>
      </c>
      <c r="G2559" s="125">
        <v>2398.5</v>
      </c>
      <c r="H2559" s="122">
        <v>2441.6999999999998</v>
      </c>
      <c r="I2559" s="123">
        <f t="shared" si="1167"/>
        <v>-43.199999999999818</v>
      </c>
      <c r="J2559" s="124">
        <f t="shared" si="1168"/>
        <v>-1.7692591227423442</v>
      </c>
      <c r="K2559" s="125">
        <v>1000</v>
      </c>
      <c r="L2559" s="122">
        <v>1000</v>
      </c>
      <c r="M2559" s="123">
        <f t="shared" si="1169"/>
        <v>0</v>
      </c>
      <c r="N2559" s="124">
        <f t="shared" si="1170"/>
        <v>0</v>
      </c>
      <c r="O2559" s="125">
        <v>161.19999999999999</v>
      </c>
      <c r="P2559" s="122">
        <v>160.19999999999999</v>
      </c>
      <c r="Q2559" s="123">
        <f t="shared" si="1171"/>
        <v>1</v>
      </c>
      <c r="R2559" s="124">
        <f t="shared" si="1172"/>
        <v>0.62421972534332093</v>
      </c>
      <c r="S2559" s="125">
        <v>1237.3</v>
      </c>
      <c r="T2559" s="122">
        <v>1281.5</v>
      </c>
      <c r="U2559" s="123">
        <f t="shared" si="1173"/>
        <v>-44.200000000000045</v>
      </c>
      <c r="V2559" s="124">
        <f t="shared" si="1174"/>
        <v>-3.4490831057354696</v>
      </c>
      <c r="W2559" s="121" t="s">
        <v>6532</v>
      </c>
      <c r="X2559" s="122">
        <v>550</v>
      </c>
      <c r="Y2559" s="122">
        <v>650</v>
      </c>
      <c r="Z2559" s="123">
        <f t="shared" si="1175"/>
        <v>-100</v>
      </c>
      <c r="AA2559" s="124">
        <f>Z2559/Y2559*100</f>
        <v>-15.384615384615385</v>
      </c>
      <c r="AB2559" s="28" t="s">
        <v>8092</v>
      </c>
      <c r="AC2559" s="122">
        <v>236</v>
      </c>
      <c r="AD2559" s="122">
        <v>217</v>
      </c>
      <c r="AE2559" s="123">
        <f t="shared" si="1159"/>
        <v>19</v>
      </c>
      <c r="AF2559" s="29">
        <f t="shared" si="1164"/>
        <v>8.7557603686635943</v>
      </c>
      <c r="AG2559" s="28" t="s">
        <v>6392</v>
      </c>
      <c r="AH2559" s="122">
        <v>109</v>
      </c>
      <c r="AI2559" s="122">
        <v>109</v>
      </c>
      <c r="AJ2559" s="123">
        <f t="shared" si="1160"/>
        <v>0</v>
      </c>
      <c r="AK2559" s="124">
        <f t="shared" si="1161"/>
        <v>0</v>
      </c>
      <c r="AL2559" s="28" t="s">
        <v>6453</v>
      </c>
      <c r="AM2559" s="122">
        <v>103</v>
      </c>
      <c r="AN2559" s="122">
        <v>102</v>
      </c>
      <c r="AO2559" s="123">
        <f t="shared" si="1162"/>
        <v>1</v>
      </c>
      <c r="AP2559" s="29">
        <f t="shared" si="1163"/>
        <v>0.98039215686274506</v>
      </c>
      <c r="AQ2559" s="28" t="s">
        <v>11685</v>
      </c>
      <c r="AR2559" s="122">
        <v>77</v>
      </c>
      <c r="AS2559" s="122">
        <v>64</v>
      </c>
      <c r="AT2559" s="123">
        <f t="shared" si="1165"/>
        <v>13</v>
      </c>
      <c r="AU2559" s="124">
        <f t="shared" si="1166"/>
        <v>20.3125</v>
      </c>
      <c r="AV2559" s="9" t="s">
        <v>11585</v>
      </c>
      <c r="AX2559" s="129"/>
      <c r="AY2559" s="139"/>
      <c r="AZ2559" s="139"/>
    </row>
    <row r="2560" spans="3:52" ht="50" customHeight="1">
      <c r="C2560" s="52" t="s">
        <v>6319</v>
      </c>
      <c r="D2560" s="130" t="s">
        <v>5824</v>
      </c>
      <c r="E2560" s="131" t="s">
        <v>6385</v>
      </c>
      <c r="F2560" s="132" t="s">
        <v>5825</v>
      </c>
      <c r="G2560" s="125">
        <v>2182.9209999999998</v>
      </c>
      <c r="H2560" s="122">
        <v>2088.8879999999999</v>
      </c>
      <c r="I2560" s="123">
        <f t="shared" si="1167"/>
        <v>94.032999999999902</v>
      </c>
      <c r="J2560" s="124">
        <f t="shared" si="1168"/>
        <v>4.5015817028007197</v>
      </c>
      <c r="K2560" s="125">
        <v>1228.4690000000001</v>
      </c>
      <c r="L2560" s="122">
        <v>1209.316</v>
      </c>
      <c r="M2560" s="123">
        <f t="shared" si="1169"/>
        <v>19.15300000000002</v>
      </c>
      <c r="N2560" s="124">
        <f t="shared" si="1170"/>
        <v>1.5837878602449666</v>
      </c>
      <c r="O2560" s="125">
        <v>142.976</v>
      </c>
      <c r="P2560" s="122">
        <v>142.65799999999999</v>
      </c>
      <c r="Q2560" s="123">
        <f t="shared" si="1171"/>
        <v>0.31800000000001205</v>
      </c>
      <c r="R2560" s="124">
        <f t="shared" si="1172"/>
        <v>0.22291073756817847</v>
      </c>
      <c r="S2560" s="125">
        <v>811.476</v>
      </c>
      <c r="T2560" s="122">
        <v>736.91399999999999</v>
      </c>
      <c r="U2560" s="123">
        <f t="shared" si="1173"/>
        <v>74.562000000000012</v>
      </c>
      <c r="V2560" s="124">
        <f t="shared" si="1174"/>
        <v>10.118141329924525</v>
      </c>
      <c r="W2560" s="121" t="s">
        <v>6988</v>
      </c>
      <c r="X2560" s="122">
        <v>451</v>
      </c>
      <c r="Y2560" s="122">
        <v>390</v>
      </c>
      <c r="Z2560" s="123">
        <f t="shared" si="1175"/>
        <v>61</v>
      </c>
      <c r="AA2560" s="124">
        <f t="shared" si="1158"/>
        <v>15.641025641025641</v>
      </c>
      <c r="AB2560" s="28" t="s">
        <v>11686</v>
      </c>
      <c r="AC2560" s="122">
        <v>232</v>
      </c>
      <c r="AD2560" s="122">
        <v>232</v>
      </c>
      <c r="AE2560" s="123">
        <f t="shared" si="1159"/>
        <v>0</v>
      </c>
      <c r="AF2560" s="29">
        <f t="shared" si="1164"/>
        <v>0</v>
      </c>
      <c r="AG2560" s="28" t="s">
        <v>9943</v>
      </c>
      <c r="AH2560" s="122">
        <v>54</v>
      </c>
      <c r="AI2560" s="122">
        <v>38</v>
      </c>
      <c r="AJ2560" s="123">
        <f t="shared" si="1160"/>
        <v>16</v>
      </c>
      <c r="AK2560" s="124">
        <f t="shared" si="1161"/>
        <v>42.105263157894733</v>
      </c>
      <c r="AL2560" s="28" t="s">
        <v>11687</v>
      </c>
      <c r="AM2560" s="122">
        <v>27</v>
      </c>
      <c r="AN2560" s="122">
        <v>27</v>
      </c>
      <c r="AO2560" s="123">
        <f t="shared" si="1162"/>
        <v>0</v>
      </c>
      <c r="AP2560" s="29">
        <f t="shared" si="1163"/>
        <v>0</v>
      </c>
      <c r="AQ2560" s="28" t="s">
        <v>6930</v>
      </c>
      <c r="AR2560" s="122">
        <v>16</v>
      </c>
      <c r="AS2560" s="122">
        <v>16</v>
      </c>
      <c r="AT2560" s="123">
        <f t="shared" si="1165"/>
        <v>0</v>
      </c>
      <c r="AU2560" s="124">
        <f t="shared" si="1166"/>
        <v>0</v>
      </c>
      <c r="AV2560" s="9" t="s">
        <v>11585</v>
      </c>
      <c r="AX2560" s="129"/>
      <c r="AY2560" s="139"/>
      <c r="AZ2560" s="139"/>
    </row>
    <row r="2561" spans="3:52" ht="50" customHeight="1">
      <c r="C2561" s="52" t="s">
        <v>6319</v>
      </c>
      <c r="D2561" s="130" t="s">
        <v>5826</v>
      </c>
      <c r="E2561" s="131" t="s">
        <v>6385</v>
      </c>
      <c r="F2561" s="132" t="s">
        <v>5827</v>
      </c>
      <c r="G2561" s="125">
        <v>1576.6420000000001</v>
      </c>
      <c r="H2561" s="122">
        <v>1450.979</v>
      </c>
      <c r="I2561" s="123">
        <f t="shared" si="1167"/>
        <v>125.66300000000001</v>
      </c>
      <c r="J2561" s="124">
        <f t="shared" si="1168"/>
        <v>8.6605664175704824</v>
      </c>
      <c r="K2561" s="125">
        <v>918.31700000000001</v>
      </c>
      <c r="L2561" s="122">
        <v>880.47500000000002</v>
      </c>
      <c r="M2561" s="123">
        <f t="shared" si="1169"/>
        <v>37.841999999999985</v>
      </c>
      <c r="N2561" s="124">
        <f t="shared" si="1170"/>
        <v>4.2979073795394518</v>
      </c>
      <c r="O2561" s="125">
        <v>6.4790000000000001</v>
      </c>
      <c r="P2561" s="122">
        <v>6.4790000000000001</v>
      </c>
      <c r="Q2561" s="123">
        <f t="shared" si="1171"/>
        <v>0</v>
      </c>
      <c r="R2561" s="124">
        <f t="shared" si="1172"/>
        <v>0</v>
      </c>
      <c r="S2561" s="125">
        <v>651.846</v>
      </c>
      <c r="T2561" s="122">
        <v>564.02499999999998</v>
      </c>
      <c r="U2561" s="123">
        <f t="shared" si="1173"/>
        <v>87.821000000000026</v>
      </c>
      <c r="V2561" s="124">
        <f t="shared" si="1174"/>
        <v>15.570409113071234</v>
      </c>
      <c r="W2561" s="121" t="s">
        <v>6988</v>
      </c>
      <c r="X2561" s="122">
        <v>529</v>
      </c>
      <c r="Y2561" s="122">
        <v>483</v>
      </c>
      <c r="Z2561" s="123">
        <f t="shared" si="1175"/>
        <v>46</v>
      </c>
      <c r="AA2561" s="124">
        <f t="shared" si="1158"/>
        <v>9.5238095238095237</v>
      </c>
      <c r="AB2561" s="28" t="s">
        <v>11688</v>
      </c>
      <c r="AC2561" s="122">
        <v>55</v>
      </c>
      <c r="AD2561" s="122">
        <v>5</v>
      </c>
      <c r="AE2561" s="123">
        <f t="shared" si="1159"/>
        <v>50</v>
      </c>
      <c r="AF2561" s="29">
        <f t="shared" si="1164"/>
        <v>1000</v>
      </c>
      <c r="AG2561" s="28" t="s">
        <v>11689</v>
      </c>
      <c r="AH2561" s="122">
        <v>50</v>
      </c>
      <c r="AI2561" s="122">
        <v>32</v>
      </c>
      <c r="AJ2561" s="123">
        <f t="shared" si="1160"/>
        <v>18</v>
      </c>
      <c r="AK2561" s="124">
        <f t="shared" si="1161"/>
        <v>56.25</v>
      </c>
      <c r="AL2561" s="28" t="s">
        <v>7542</v>
      </c>
      <c r="AM2561" s="122">
        <v>10</v>
      </c>
      <c r="AN2561" s="122">
        <v>10</v>
      </c>
      <c r="AO2561" s="123">
        <f t="shared" si="1162"/>
        <v>0</v>
      </c>
      <c r="AP2561" s="29">
        <f t="shared" si="1163"/>
        <v>0</v>
      </c>
      <c r="AQ2561" s="28" t="s">
        <v>11690</v>
      </c>
      <c r="AR2561" s="122">
        <v>6</v>
      </c>
      <c r="AS2561" s="122">
        <v>6</v>
      </c>
      <c r="AT2561" s="123">
        <f t="shared" si="1165"/>
        <v>0</v>
      </c>
      <c r="AU2561" s="124">
        <f t="shared" si="1166"/>
        <v>0</v>
      </c>
      <c r="AV2561" s="9" t="s">
        <v>11585</v>
      </c>
      <c r="AX2561" s="129"/>
      <c r="AY2561" s="139"/>
      <c r="AZ2561" s="139"/>
    </row>
    <row r="2562" spans="3:52" ht="50" customHeight="1">
      <c r="C2562" s="52" t="s">
        <v>6320</v>
      </c>
      <c r="D2562" s="130" t="s">
        <v>5828</v>
      </c>
      <c r="E2562" s="131" t="s">
        <v>6385</v>
      </c>
      <c r="F2562" s="132" t="s">
        <v>5829</v>
      </c>
      <c r="G2562" s="125">
        <v>15371.173000000001</v>
      </c>
      <c r="H2562" s="122">
        <v>15600.235000000001</v>
      </c>
      <c r="I2562" s="123">
        <f t="shared" si="1167"/>
        <v>-229.0619999999999</v>
      </c>
      <c r="J2562" s="124">
        <f t="shared" si="1168"/>
        <v>-1.4683240348622946</v>
      </c>
      <c r="K2562" s="125">
        <v>32.712000000000003</v>
      </c>
      <c r="L2562" s="122">
        <v>30.17</v>
      </c>
      <c r="M2562" s="123">
        <f t="shared" si="1169"/>
        <v>2.5420000000000016</v>
      </c>
      <c r="N2562" s="124">
        <f t="shared" si="1170"/>
        <v>8.4255883327809133</v>
      </c>
      <c r="O2562" s="125" t="s">
        <v>11840</v>
      </c>
      <c r="P2562" s="122" t="s">
        <v>11840</v>
      </c>
      <c r="Q2562" s="123" t="s">
        <v>11839</v>
      </c>
      <c r="R2562" s="124" t="s">
        <v>11840</v>
      </c>
      <c r="S2562" s="125">
        <v>15338.460999999999</v>
      </c>
      <c r="T2562" s="122">
        <v>15570.065000000001</v>
      </c>
      <c r="U2562" s="123">
        <f t="shared" si="1173"/>
        <v>-231.60400000000118</v>
      </c>
      <c r="V2562" s="124">
        <f t="shared" si="1174"/>
        <v>-1.4874953958124206</v>
      </c>
      <c r="W2562" s="121" t="s">
        <v>11691</v>
      </c>
      <c r="X2562" s="122">
        <v>14032</v>
      </c>
      <c r="Y2562" s="122">
        <v>14307</v>
      </c>
      <c r="Z2562" s="123">
        <f t="shared" si="1175"/>
        <v>-275</v>
      </c>
      <c r="AA2562" s="124">
        <f t="shared" si="1158"/>
        <v>-1.9221360173341719</v>
      </c>
      <c r="AB2562" s="28" t="s">
        <v>11692</v>
      </c>
      <c r="AC2562" s="122">
        <v>1102</v>
      </c>
      <c r="AD2562" s="122">
        <v>1060</v>
      </c>
      <c r="AE2562" s="123">
        <f t="shared" si="1159"/>
        <v>42</v>
      </c>
      <c r="AF2562" s="29">
        <f t="shared" si="1164"/>
        <v>3.9622641509433962</v>
      </c>
      <c r="AG2562" s="28" t="s">
        <v>11693</v>
      </c>
      <c r="AH2562" s="122">
        <v>120</v>
      </c>
      <c r="AI2562" s="122">
        <v>120</v>
      </c>
      <c r="AJ2562" s="123">
        <f t="shared" si="1160"/>
        <v>0</v>
      </c>
      <c r="AK2562" s="124">
        <f t="shared" si="1161"/>
        <v>0</v>
      </c>
      <c r="AL2562" s="28" t="s">
        <v>11694</v>
      </c>
      <c r="AM2562" s="122">
        <v>57</v>
      </c>
      <c r="AN2562" s="122">
        <v>56</v>
      </c>
      <c r="AO2562" s="123">
        <f t="shared" si="1162"/>
        <v>1</v>
      </c>
      <c r="AP2562" s="29">
        <f t="shared" si="1163"/>
        <v>1.7857142857142856</v>
      </c>
      <c r="AQ2562" s="28" t="s">
        <v>11695</v>
      </c>
      <c r="AR2562" s="122">
        <v>27</v>
      </c>
      <c r="AS2562" s="122">
        <v>27</v>
      </c>
      <c r="AT2562" s="123">
        <f t="shared" si="1165"/>
        <v>0</v>
      </c>
      <c r="AU2562" s="124">
        <f t="shared" si="1166"/>
        <v>0</v>
      </c>
      <c r="AV2562" s="104"/>
      <c r="AX2562" s="129"/>
      <c r="AY2562" s="139"/>
      <c r="AZ2562" s="139"/>
    </row>
    <row r="2563" spans="3:52" ht="50" customHeight="1">
      <c r="C2563" s="52" t="s">
        <v>6320</v>
      </c>
      <c r="D2563" s="130" t="s">
        <v>5830</v>
      </c>
      <c r="E2563" s="131" t="s">
        <v>6385</v>
      </c>
      <c r="F2563" s="132" t="s">
        <v>5831</v>
      </c>
      <c r="G2563" s="125">
        <v>658.95600000000002</v>
      </c>
      <c r="H2563" s="122">
        <v>808.53200000000004</v>
      </c>
      <c r="I2563" s="123">
        <f t="shared" si="1167"/>
        <v>-149.57600000000002</v>
      </c>
      <c r="J2563" s="124">
        <f t="shared" si="1168"/>
        <v>-18.499700692118555</v>
      </c>
      <c r="K2563" s="125">
        <v>179.167</v>
      </c>
      <c r="L2563" s="122">
        <v>200.51300000000001</v>
      </c>
      <c r="M2563" s="123">
        <f t="shared" si="1169"/>
        <v>-21.346000000000004</v>
      </c>
      <c r="N2563" s="124">
        <f t="shared" si="1170"/>
        <v>-10.645693795414763</v>
      </c>
      <c r="O2563" s="125" t="s">
        <v>11840</v>
      </c>
      <c r="P2563" s="122" t="s">
        <v>11840</v>
      </c>
      <c r="Q2563" s="123" t="s">
        <v>11839</v>
      </c>
      <c r="R2563" s="124" t="s">
        <v>11840</v>
      </c>
      <c r="S2563" s="125">
        <v>479.78899999999999</v>
      </c>
      <c r="T2563" s="122">
        <v>608.01900000000001</v>
      </c>
      <c r="U2563" s="123">
        <f t="shared" si="1173"/>
        <v>-128.23000000000002</v>
      </c>
      <c r="V2563" s="124">
        <f t="shared" si="1174"/>
        <v>-21.089801470019854</v>
      </c>
      <c r="W2563" s="121" t="s">
        <v>9673</v>
      </c>
      <c r="X2563" s="122">
        <v>480</v>
      </c>
      <c r="Y2563" s="122">
        <v>456</v>
      </c>
      <c r="Z2563" s="123">
        <f t="shared" si="1175"/>
        <v>24</v>
      </c>
      <c r="AA2563" s="124">
        <f t="shared" si="1158"/>
        <v>5.2631578947368416</v>
      </c>
      <c r="AB2563" s="28" t="s">
        <v>9349</v>
      </c>
      <c r="AC2563" s="122">
        <v>0</v>
      </c>
      <c r="AD2563" s="122">
        <v>152</v>
      </c>
      <c r="AE2563" s="123">
        <f t="shared" si="1159"/>
        <v>-152</v>
      </c>
      <c r="AF2563" s="29">
        <f t="shared" si="1164"/>
        <v>-100</v>
      </c>
      <c r="AG2563" s="122" t="s">
        <v>6421</v>
      </c>
      <c r="AH2563" s="122" t="s">
        <v>6421</v>
      </c>
      <c r="AI2563" s="122" t="s">
        <v>6421</v>
      </c>
      <c r="AJ2563" s="122" t="s">
        <v>6421</v>
      </c>
      <c r="AK2563" s="122" t="s">
        <v>6421</v>
      </c>
      <c r="AL2563" s="28" t="s">
        <v>6421</v>
      </c>
      <c r="AM2563" s="122" t="s">
        <v>6421</v>
      </c>
      <c r="AN2563" s="122" t="s">
        <v>6421</v>
      </c>
      <c r="AO2563" s="123" t="s">
        <v>6421</v>
      </c>
      <c r="AP2563" s="29" t="s">
        <v>6421</v>
      </c>
      <c r="AQ2563" s="28" t="s">
        <v>6421</v>
      </c>
      <c r="AR2563" s="122" t="s">
        <v>6421</v>
      </c>
      <c r="AS2563" s="122" t="s">
        <v>6421</v>
      </c>
      <c r="AT2563" s="123" t="s">
        <v>6421</v>
      </c>
      <c r="AU2563" s="124" t="s">
        <v>6421</v>
      </c>
      <c r="AV2563" s="104"/>
      <c r="AX2563" s="129"/>
      <c r="AY2563" s="139"/>
      <c r="AZ2563" s="139"/>
    </row>
    <row r="2564" spans="3:52" ht="50" customHeight="1">
      <c r="C2564" s="52" t="s">
        <v>6320</v>
      </c>
      <c r="D2564" s="130" t="s">
        <v>5834</v>
      </c>
      <c r="E2564" s="131" t="s">
        <v>6385</v>
      </c>
      <c r="F2564" s="132" t="s">
        <v>5835</v>
      </c>
      <c r="G2564" s="125">
        <v>47.326000000000001</v>
      </c>
      <c r="H2564" s="122">
        <v>36.316000000000003</v>
      </c>
      <c r="I2564" s="123">
        <f t="shared" si="1167"/>
        <v>11.009999999999998</v>
      </c>
      <c r="J2564" s="124">
        <f t="shared" si="1168"/>
        <v>30.3172155523736</v>
      </c>
      <c r="K2564" s="125">
        <v>47.326000000000001</v>
      </c>
      <c r="L2564" s="122">
        <v>36.316000000000003</v>
      </c>
      <c r="M2564" s="123">
        <f t="shared" si="1169"/>
        <v>11.009999999999998</v>
      </c>
      <c r="N2564" s="124">
        <f t="shared" si="1170"/>
        <v>30.3172155523736</v>
      </c>
      <c r="O2564" s="125" t="s">
        <v>11840</v>
      </c>
      <c r="P2564" s="122" t="s">
        <v>11840</v>
      </c>
      <c r="Q2564" s="123" t="s">
        <v>11839</v>
      </c>
      <c r="R2564" s="124" t="s">
        <v>11840</v>
      </c>
      <c r="S2564" s="125" t="s">
        <v>6421</v>
      </c>
      <c r="T2564" s="122" t="s">
        <v>6421</v>
      </c>
      <c r="U2564" s="123" t="s">
        <v>6421</v>
      </c>
      <c r="V2564" s="124" t="s">
        <v>6421</v>
      </c>
      <c r="W2564" s="121" t="s">
        <v>6421</v>
      </c>
      <c r="X2564" s="122" t="s">
        <v>6421</v>
      </c>
      <c r="Y2564" s="122" t="s">
        <v>6421</v>
      </c>
      <c r="Z2564" s="123" t="s">
        <v>6421</v>
      </c>
      <c r="AA2564" s="124" t="s">
        <v>6421</v>
      </c>
      <c r="AB2564" s="28" t="s">
        <v>6421</v>
      </c>
      <c r="AC2564" s="122" t="s">
        <v>6421</v>
      </c>
      <c r="AD2564" s="122" t="s">
        <v>6421</v>
      </c>
      <c r="AE2564" s="123" t="s">
        <v>6421</v>
      </c>
      <c r="AF2564" s="29" t="s">
        <v>6421</v>
      </c>
      <c r="AG2564" s="28" t="s">
        <v>6421</v>
      </c>
      <c r="AH2564" s="122" t="s">
        <v>6421</v>
      </c>
      <c r="AI2564" s="122" t="s">
        <v>6421</v>
      </c>
      <c r="AJ2564" s="123" t="s">
        <v>6421</v>
      </c>
      <c r="AK2564" s="29" t="s">
        <v>6421</v>
      </c>
      <c r="AL2564" s="28" t="s">
        <v>6421</v>
      </c>
      <c r="AM2564" s="122" t="s">
        <v>6421</v>
      </c>
      <c r="AN2564" s="122" t="s">
        <v>6421</v>
      </c>
      <c r="AO2564" s="123" t="s">
        <v>6421</v>
      </c>
      <c r="AP2564" s="29" t="s">
        <v>6421</v>
      </c>
      <c r="AQ2564" s="28" t="s">
        <v>6421</v>
      </c>
      <c r="AR2564" s="122" t="s">
        <v>6421</v>
      </c>
      <c r="AS2564" s="122" t="s">
        <v>6421</v>
      </c>
      <c r="AT2564" s="123" t="s">
        <v>6421</v>
      </c>
      <c r="AU2564" s="29" t="s">
        <v>6421</v>
      </c>
      <c r="AV2564" s="104"/>
      <c r="AX2564" s="129"/>
      <c r="AY2564" s="139"/>
      <c r="AZ2564" s="139"/>
    </row>
    <row r="2565" spans="3:52" ht="50" customHeight="1">
      <c r="C2565" s="52" t="s">
        <v>6320</v>
      </c>
      <c r="D2565" s="106" t="s">
        <v>5836</v>
      </c>
      <c r="E2565" s="131" t="s">
        <v>6385</v>
      </c>
      <c r="F2565" s="108" t="s">
        <v>5837</v>
      </c>
      <c r="G2565" s="125">
        <v>85.116</v>
      </c>
      <c r="H2565" s="122">
        <v>163.505</v>
      </c>
      <c r="I2565" s="123">
        <f t="shared" si="1167"/>
        <v>-78.388999999999996</v>
      </c>
      <c r="J2565" s="124">
        <f t="shared" si="1168"/>
        <v>-47.942876364637165</v>
      </c>
      <c r="K2565" s="125">
        <v>54.295999999999999</v>
      </c>
      <c r="L2565" s="122">
        <v>132.68799999999999</v>
      </c>
      <c r="M2565" s="123">
        <f t="shared" si="1169"/>
        <v>-78.391999999999996</v>
      </c>
      <c r="N2565" s="124">
        <f t="shared" si="1170"/>
        <v>-59.079946943205123</v>
      </c>
      <c r="O2565" s="125">
        <v>30.82</v>
      </c>
      <c r="P2565" s="122">
        <v>30.817</v>
      </c>
      <c r="Q2565" s="123">
        <f t="shared" si="1171"/>
        <v>3.0000000000001137E-3</v>
      </c>
      <c r="R2565" s="124">
        <f t="shared" si="1172"/>
        <v>9.7348865885716115E-3</v>
      </c>
      <c r="S2565" s="125" t="s">
        <v>6421</v>
      </c>
      <c r="T2565" s="122" t="s">
        <v>6421</v>
      </c>
      <c r="U2565" s="123" t="s">
        <v>6421</v>
      </c>
      <c r="V2565" s="124" t="s">
        <v>6421</v>
      </c>
      <c r="W2565" s="121" t="s">
        <v>6421</v>
      </c>
      <c r="X2565" s="122" t="s">
        <v>6421</v>
      </c>
      <c r="Y2565" s="122" t="s">
        <v>6421</v>
      </c>
      <c r="Z2565" s="123" t="s">
        <v>6421</v>
      </c>
      <c r="AA2565" s="124" t="s">
        <v>6421</v>
      </c>
      <c r="AB2565" s="28" t="s">
        <v>6421</v>
      </c>
      <c r="AC2565" s="122" t="s">
        <v>6421</v>
      </c>
      <c r="AD2565" s="122" t="s">
        <v>6421</v>
      </c>
      <c r="AE2565" s="123" t="s">
        <v>6421</v>
      </c>
      <c r="AF2565" s="29" t="s">
        <v>6421</v>
      </c>
      <c r="AG2565" s="28" t="s">
        <v>6421</v>
      </c>
      <c r="AH2565" s="122" t="s">
        <v>6421</v>
      </c>
      <c r="AI2565" s="122" t="s">
        <v>6421</v>
      </c>
      <c r="AJ2565" s="123" t="s">
        <v>6421</v>
      </c>
      <c r="AK2565" s="29" t="s">
        <v>6421</v>
      </c>
      <c r="AL2565" s="28" t="s">
        <v>6421</v>
      </c>
      <c r="AM2565" s="122" t="s">
        <v>6421</v>
      </c>
      <c r="AN2565" s="122" t="s">
        <v>6421</v>
      </c>
      <c r="AO2565" s="123" t="s">
        <v>6421</v>
      </c>
      <c r="AP2565" s="29" t="s">
        <v>6421</v>
      </c>
      <c r="AQ2565" s="28" t="s">
        <v>6421</v>
      </c>
      <c r="AR2565" s="122" t="s">
        <v>6421</v>
      </c>
      <c r="AS2565" s="122" t="s">
        <v>6421</v>
      </c>
      <c r="AT2565" s="123" t="s">
        <v>6421</v>
      </c>
      <c r="AU2565" s="29" t="s">
        <v>6421</v>
      </c>
      <c r="AV2565" s="104"/>
      <c r="AX2565" s="129"/>
      <c r="AY2565" s="139"/>
      <c r="AZ2565" s="139"/>
    </row>
    <row r="2566" spans="3:52" ht="50" customHeight="1">
      <c r="C2566" s="52" t="s">
        <v>6320</v>
      </c>
      <c r="D2566" s="106" t="s">
        <v>5838</v>
      </c>
      <c r="E2566" s="131" t="s">
        <v>6385</v>
      </c>
      <c r="F2566" s="108" t="s">
        <v>5839</v>
      </c>
      <c r="G2566" s="125">
        <v>111.255</v>
      </c>
      <c r="H2566" s="122">
        <v>114.5</v>
      </c>
      <c r="I2566" s="123">
        <f t="shared" si="1167"/>
        <v>-3.2450000000000045</v>
      </c>
      <c r="J2566" s="124">
        <f t="shared" si="1168"/>
        <v>-2.8340611353711829</v>
      </c>
      <c r="K2566" s="125" t="s">
        <v>11839</v>
      </c>
      <c r="L2566" s="122" t="s">
        <v>11840</v>
      </c>
      <c r="M2566" s="123" t="s">
        <v>11839</v>
      </c>
      <c r="N2566" s="124" t="s">
        <v>11840</v>
      </c>
      <c r="O2566" s="125" t="s">
        <v>11840</v>
      </c>
      <c r="P2566" s="122" t="s">
        <v>11840</v>
      </c>
      <c r="Q2566" s="123" t="s">
        <v>11837</v>
      </c>
      <c r="R2566" s="124" t="s">
        <v>11908</v>
      </c>
      <c r="S2566" s="125">
        <v>111.255</v>
      </c>
      <c r="T2566" s="122">
        <v>114.5</v>
      </c>
      <c r="U2566" s="123">
        <f t="shared" si="1173"/>
        <v>-3.2450000000000045</v>
      </c>
      <c r="V2566" s="124">
        <f t="shared" si="1174"/>
        <v>-2.8340611353711829</v>
      </c>
      <c r="W2566" s="121" t="s">
        <v>11696</v>
      </c>
      <c r="X2566" s="122">
        <v>111</v>
      </c>
      <c r="Y2566" s="122">
        <v>115</v>
      </c>
      <c r="Z2566" s="123">
        <f t="shared" si="1175"/>
        <v>-4</v>
      </c>
      <c r="AA2566" s="124">
        <f t="shared" si="1158"/>
        <v>-3.4782608695652173</v>
      </c>
      <c r="AB2566" s="28" t="s">
        <v>11840</v>
      </c>
      <c r="AC2566" s="122" t="s">
        <v>11840</v>
      </c>
      <c r="AD2566" s="122" t="s">
        <v>11840</v>
      </c>
      <c r="AE2566" s="123" t="s">
        <v>11840</v>
      </c>
      <c r="AF2566" s="29" t="s">
        <v>11840</v>
      </c>
      <c r="AG2566" s="28" t="s">
        <v>11840</v>
      </c>
      <c r="AH2566" s="122" t="s">
        <v>11840</v>
      </c>
      <c r="AI2566" s="122" t="s">
        <v>11840</v>
      </c>
      <c r="AJ2566" s="123" t="s">
        <v>11840</v>
      </c>
      <c r="AK2566" s="124" t="s">
        <v>11840</v>
      </c>
      <c r="AL2566" s="28" t="s">
        <v>11840</v>
      </c>
      <c r="AM2566" s="122" t="s">
        <v>11840</v>
      </c>
      <c r="AN2566" s="122" t="s">
        <v>11840</v>
      </c>
      <c r="AO2566" s="123" t="s">
        <v>11840</v>
      </c>
      <c r="AP2566" s="29" t="s">
        <v>11840</v>
      </c>
      <c r="AQ2566" s="28" t="s">
        <v>11904</v>
      </c>
      <c r="AR2566" s="122" t="s">
        <v>11904</v>
      </c>
      <c r="AS2566" s="122" t="s">
        <v>11904</v>
      </c>
      <c r="AT2566" s="123" t="s">
        <v>11904</v>
      </c>
      <c r="AU2566" s="124" t="s">
        <v>11839</v>
      </c>
      <c r="AV2566" s="8"/>
      <c r="AX2566" s="129"/>
      <c r="AY2566" s="139"/>
      <c r="AZ2566" s="139"/>
    </row>
    <row r="2567" spans="3:52" ht="50" customHeight="1">
      <c r="C2567" s="52" t="s">
        <v>6320</v>
      </c>
      <c r="D2567" s="130" t="s">
        <v>5840</v>
      </c>
      <c r="E2567" s="131" t="s">
        <v>6385</v>
      </c>
      <c r="F2567" s="132" t="s">
        <v>5841</v>
      </c>
      <c r="G2567" s="125">
        <v>120.05</v>
      </c>
      <c r="H2567" s="122">
        <v>112.937</v>
      </c>
      <c r="I2567" s="123">
        <f t="shared" si="1167"/>
        <v>7.1129999999999995</v>
      </c>
      <c r="J2567" s="124">
        <f t="shared" si="1168"/>
        <v>6.2982016522485988</v>
      </c>
      <c r="K2567" s="125">
        <v>120.05</v>
      </c>
      <c r="L2567" s="122">
        <v>112.937</v>
      </c>
      <c r="M2567" s="123">
        <f t="shared" si="1169"/>
        <v>7.1129999999999995</v>
      </c>
      <c r="N2567" s="124">
        <f t="shared" si="1170"/>
        <v>6.2982016522485988</v>
      </c>
      <c r="O2567" s="125" t="s">
        <v>11840</v>
      </c>
      <c r="P2567" s="122" t="s">
        <v>11840</v>
      </c>
      <c r="Q2567" s="123" t="s">
        <v>11839</v>
      </c>
      <c r="R2567" s="124" t="s">
        <v>11840</v>
      </c>
      <c r="S2567" s="125" t="s">
        <v>6421</v>
      </c>
      <c r="T2567" s="122" t="s">
        <v>6421</v>
      </c>
      <c r="U2567" s="123" t="s">
        <v>6421</v>
      </c>
      <c r="V2567" s="124" t="s">
        <v>6421</v>
      </c>
      <c r="W2567" s="121" t="s">
        <v>6421</v>
      </c>
      <c r="X2567" s="122" t="s">
        <v>6421</v>
      </c>
      <c r="Y2567" s="122" t="s">
        <v>6421</v>
      </c>
      <c r="Z2567" s="123" t="s">
        <v>6421</v>
      </c>
      <c r="AA2567" s="124" t="s">
        <v>6421</v>
      </c>
      <c r="AB2567" s="28" t="s">
        <v>6421</v>
      </c>
      <c r="AC2567" s="122" t="s">
        <v>6421</v>
      </c>
      <c r="AD2567" s="122" t="s">
        <v>6421</v>
      </c>
      <c r="AE2567" s="123" t="s">
        <v>6421</v>
      </c>
      <c r="AF2567" s="29" t="s">
        <v>6421</v>
      </c>
      <c r="AG2567" s="28" t="s">
        <v>6421</v>
      </c>
      <c r="AH2567" s="122" t="s">
        <v>6421</v>
      </c>
      <c r="AI2567" s="122" t="s">
        <v>6421</v>
      </c>
      <c r="AJ2567" s="123" t="s">
        <v>6421</v>
      </c>
      <c r="AK2567" s="29" t="s">
        <v>6421</v>
      </c>
      <c r="AL2567" s="28" t="s">
        <v>6421</v>
      </c>
      <c r="AM2567" s="122" t="s">
        <v>6421</v>
      </c>
      <c r="AN2567" s="122" t="s">
        <v>6421</v>
      </c>
      <c r="AO2567" s="123" t="s">
        <v>6421</v>
      </c>
      <c r="AP2567" s="29" t="s">
        <v>6421</v>
      </c>
      <c r="AQ2567" s="28" t="s">
        <v>6421</v>
      </c>
      <c r="AR2567" s="122" t="s">
        <v>6421</v>
      </c>
      <c r="AS2567" s="122" t="s">
        <v>6421</v>
      </c>
      <c r="AT2567" s="123" t="s">
        <v>6421</v>
      </c>
      <c r="AU2567" s="29" t="s">
        <v>6421</v>
      </c>
      <c r="AV2567" s="104"/>
      <c r="AX2567" s="129"/>
      <c r="AY2567" s="139"/>
      <c r="AZ2567" s="139"/>
    </row>
    <row r="2568" spans="3:52" ht="50" customHeight="1">
      <c r="C2568" s="52" t="s">
        <v>6320</v>
      </c>
      <c r="D2568" s="130" t="s">
        <v>5844</v>
      </c>
      <c r="E2568" s="131" t="s">
        <v>6385</v>
      </c>
      <c r="F2568" s="132" t="s">
        <v>5845</v>
      </c>
      <c r="G2568" s="125">
        <v>465.01299999999998</v>
      </c>
      <c r="H2568" s="122">
        <v>388.83300000000003</v>
      </c>
      <c r="I2568" s="123">
        <f t="shared" si="1167"/>
        <v>76.17999999999995</v>
      </c>
      <c r="J2568" s="124">
        <f t="shared" si="1168"/>
        <v>19.591958501464624</v>
      </c>
      <c r="K2568" s="125" t="s">
        <v>11839</v>
      </c>
      <c r="L2568" s="122" t="s">
        <v>11840</v>
      </c>
      <c r="M2568" s="123" t="s">
        <v>11839</v>
      </c>
      <c r="N2568" s="124" t="s">
        <v>11840</v>
      </c>
      <c r="O2568" s="125" t="s">
        <v>11840</v>
      </c>
      <c r="P2568" s="122" t="s">
        <v>11840</v>
      </c>
      <c r="Q2568" s="123" t="s">
        <v>11837</v>
      </c>
      <c r="R2568" s="124" t="s">
        <v>11908</v>
      </c>
      <c r="S2568" s="125">
        <v>465.01299999999998</v>
      </c>
      <c r="T2568" s="122">
        <v>388.83300000000003</v>
      </c>
      <c r="U2568" s="123">
        <f t="shared" si="1173"/>
        <v>76.17999999999995</v>
      </c>
      <c r="V2568" s="124">
        <f t="shared" si="1174"/>
        <v>19.591958501464624</v>
      </c>
      <c r="W2568" s="121" t="s">
        <v>11697</v>
      </c>
      <c r="X2568" s="122">
        <v>414</v>
      </c>
      <c r="Y2568" s="122">
        <v>347</v>
      </c>
      <c r="Z2568" s="123">
        <f t="shared" si="1175"/>
        <v>67</v>
      </c>
      <c r="AA2568" s="124">
        <f t="shared" ref="AA2568:AA2631" si="1186">Z2568/Y2568*100</f>
        <v>19.308357348703169</v>
      </c>
      <c r="AB2568" s="28" t="s">
        <v>11698</v>
      </c>
      <c r="AC2568" s="122">
        <v>51</v>
      </c>
      <c r="AD2568" s="122">
        <v>41</v>
      </c>
      <c r="AE2568" s="123">
        <f t="shared" ref="AE2568:AE2605" si="1187">AC2568-AD2568</f>
        <v>10</v>
      </c>
      <c r="AF2568" s="29">
        <f t="shared" si="1164"/>
        <v>24.390243902439025</v>
      </c>
      <c r="AG2568" s="28" t="s">
        <v>11840</v>
      </c>
      <c r="AH2568" s="122" t="s">
        <v>11840</v>
      </c>
      <c r="AI2568" s="122" t="s">
        <v>11840</v>
      </c>
      <c r="AJ2568" s="123" t="s">
        <v>11840</v>
      </c>
      <c r="AK2568" s="124" t="s">
        <v>11840</v>
      </c>
      <c r="AL2568" s="28" t="s">
        <v>11840</v>
      </c>
      <c r="AM2568" s="122" t="s">
        <v>11840</v>
      </c>
      <c r="AN2568" s="122" t="s">
        <v>11840</v>
      </c>
      <c r="AO2568" s="123" t="s">
        <v>11840</v>
      </c>
      <c r="AP2568" s="29" t="s">
        <v>11840</v>
      </c>
      <c r="AQ2568" s="28" t="s">
        <v>11904</v>
      </c>
      <c r="AR2568" s="122" t="s">
        <v>11904</v>
      </c>
      <c r="AS2568" s="122" t="s">
        <v>11904</v>
      </c>
      <c r="AT2568" s="123" t="s">
        <v>11904</v>
      </c>
      <c r="AU2568" s="124" t="s">
        <v>11839</v>
      </c>
      <c r="AV2568" s="104"/>
      <c r="AX2568" s="129"/>
      <c r="AY2568" s="139"/>
      <c r="AZ2568" s="139"/>
    </row>
    <row r="2569" spans="3:52" ht="50" customHeight="1">
      <c r="C2569" s="52" t="s">
        <v>6320</v>
      </c>
      <c r="D2569" s="130" t="s">
        <v>5848</v>
      </c>
      <c r="E2569" s="131" t="s">
        <v>6385</v>
      </c>
      <c r="F2569" s="132" t="s">
        <v>5849</v>
      </c>
      <c r="G2569" s="125">
        <v>19.177</v>
      </c>
      <c r="H2569" s="122">
        <v>19.173999999999999</v>
      </c>
      <c r="I2569" s="123">
        <f t="shared" si="1167"/>
        <v>3.0000000000001137E-3</v>
      </c>
      <c r="J2569" s="124">
        <f t="shared" si="1168"/>
        <v>1.5646187545635307E-2</v>
      </c>
      <c r="K2569" s="125">
        <v>19.177</v>
      </c>
      <c r="L2569" s="122">
        <v>19.173999999999999</v>
      </c>
      <c r="M2569" s="123">
        <f t="shared" si="1169"/>
        <v>3.0000000000001137E-3</v>
      </c>
      <c r="N2569" s="124">
        <f t="shared" si="1170"/>
        <v>1.5646187545635307E-2</v>
      </c>
      <c r="O2569" s="125" t="s">
        <v>11840</v>
      </c>
      <c r="P2569" s="122" t="s">
        <v>11840</v>
      </c>
      <c r="Q2569" s="123" t="s">
        <v>11839</v>
      </c>
      <c r="R2569" s="124" t="s">
        <v>11840</v>
      </c>
      <c r="S2569" s="125" t="s">
        <v>6421</v>
      </c>
      <c r="T2569" s="122" t="s">
        <v>6421</v>
      </c>
      <c r="U2569" s="123" t="s">
        <v>6421</v>
      </c>
      <c r="V2569" s="124" t="s">
        <v>6421</v>
      </c>
      <c r="W2569" s="121" t="s">
        <v>6421</v>
      </c>
      <c r="X2569" s="122" t="s">
        <v>6421</v>
      </c>
      <c r="Y2569" s="122" t="s">
        <v>6421</v>
      </c>
      <c r="Z2569" s="123" t="s">
        <v>6421</v>
      </c>
      <c r="AA2569" s="124" t="s">
        <v>6421</v>
      </c>
      <c r="AB2569" s="28" t="s">
        <v>6421</v>
      </c>
      <c r="AC2569" s="122" t="s">
        <v>6421</v>
      </c>
      <c r="AD2569" s="122" t="s">
        <v>6421</v>
      </c>
      <c r="AE2569" s="123" t="s">
        <v>6421</v>
      </c>
      <c r="AF2569" s="29" t="s">
        <v>6421</v>
      </c>
      <c r="AG2569" s="28" t="s">
        <v>6421</v>
      </c>
      <c r="AH2569" s="122" t="s">
        <v>6421</v>
      </c>
      <c r="AI2569" s="122" t="s">
        <v>6421</v>
      </c>
      <c r="AJ2569" s="123" t="s">
        <v>6421</v>
      </c>
      <c r="AK2569" s="29" t="s">
        <v>6421</v>
      </c>
      <c r="AL2569" s="28" t="s">
        <v>6421</v>
      </c>
      <c r="AM2569" s="122" t="s">
        <v>6421</v>
      </c>
      <c r="AN2569" s="122" t="s">
        <v>6421</v>
      </c>
      <c r="AO2569" s="123" t="s">
        <v>6421</v>
      </c>
      <c r="AP2569" s="29" t="s">
        <v>6421</v>
      </c>
      <c r="AQ2569" s="28" t="s">
        <v>6421</v>
      </c>
      <c r="AR2569" s="122" t="s">
        <v>6421</v>
      </c>
      <c r="AS2569" s="122" t="s">
        <v>6421</v>
      </c>
      <c r="AT2569" s="123" t="s">
        <v>6421</v>
      </c>
      <c r="AU2569" s="29" t="s">
        <v>6421</v>
      </c>
      <c r="AV2569" s="104"/>
      <c r="AX2569" s="129"/>
      <c r="AY2569" s="139"/>
      <c r="AZ2569" s="139"/>
    </row>
    <row r="2570" spans="3:52" ht="50" customHeight="1">
      <c r="C2570" s="52" t="s">
        <v>6320</v>
      </c>
      <c r="D2570" s="130" t="s">
        <v>5850</v>
      </c>
      <c r="E2570" s="131" t="s">
        <v>6385</v>
      </c>
      <c r="F2570" s="132" t="s">
        <v>5851</v>
      </c>
      <c r="G2570" s="125">
        <v>51.805</v>
      </c>
      <c r="H2570" s="122">
        <v>47.177</v>
      </c>
      <c r="I2570" s="123">
        <f t="shared" si="1167"/>
        <v>4.6280000000000001</v>
      </c>
      <c r="J2570" s="124">
        <f t="shared" si="1168"/>
        <v>9.8098649765775701</v>
      </c>
      <c r="K2570" s="125">
        <v>51.805</v>
      </c>
      <c r="L2570" s="122">
        <v>47.177</v>
      </c>
      <c r="M2570" s="123">
        <f t="shared" si="1169"/>
        <v>4.6280000000000001</v>
      </c>
      <c r="N2570" s="124">
        <f t="shared" si="1170"/>
        <v>9.8098649765775701</v>
      </c>
      <c r="O2570" s="125" t="s">
        <v>11840</v>
      </c>
      <c r="P2570" s="122" t="s">
        <v>11840</v>
      </c>
      <c r="Q2570" s="123" t="s">
        <v>11839</v>
      </c>
      <c r="R2570" s="124" t="s">
        <v>11840</v>
      </c>
      <c r="S2570" s="125" t="s">
        <v>6421</v>
      </c>
      <c r="T2570" s="122" t="s">
        <v>6421</v>
      </c>
      <c r="U2570" s="123" t="s">
        <v>6421</v>
      </c>
      <c r="V2570" s="124" t="s">
        <v>6421</v>
      </c>
      <c r="W2570" s="121" t="s">
        <v>6421</v>
      </c>
      <c r="X2570" s="122" t="s">
        <v>6421</v>
      </c>
      <c r="Y2570" s="122" t="s">
        <v>6421</v>
      </c>
      <c r="Z2570" s="123" t="s">
        <v>6421</v>
      </c>
      <c r="AA2570" s="124" t="s">
        <v>6421</v>
      </c>
      <c r="AB2570" s="28" t="s">
        <v>6421</v>
      </c>
      <c r="AC2570" s="122" t="s">
        <v>6421</v>
      </c>
      <c r="AD2570" s="122" t="s">
        <v>6421</v>
      </c>
      <c r="AE2570" s="123" t="s">
        <v>6421</v>
      </c>
      <c r="AF2570" s="29" t="s">
        <v>6421</v>
      </c>
      <c r="AG2570" s="28" t="s">
        <v>6421</v>
      </c>
      <c r="AH2570" s="122" t="s">
        <v>6421</v>
      </c>
      <c r="AI2570" s="122" t="s">
        <v>6421</v>
      </c>
      <c r="AJ2570" s="123" t="s">
        <v>6421</v>
      </c>
      <c r="AK2570" s="29" t="s">
        <v>6421</v>
      </c>
      <c r="AL2570" s="28" t="s">
        <v>6421</v>
      </c>
      <c r="AM2570" s="122" t="s">
        <v>6421</v>
      </c>
      <c r="AN2570" s="122" t="s">
        <v>6421</v>
      </c>
      <c r="AO2570" s="123" t="s">
        <v>6421</v>
      </c>
      <c r="AP2570" s="29" t="s">
        <v>6421</v>
      </c>
      <c r="AQ2570" s="28" t="s">
        <v>6421</v>
      </c>
      <c r="AR2570" s="122" t="s">
        <v>6421</v>
      </c>
      <c r="AS2570" s="122" t="s">
        <v>6421</v>
      </c>
      <c r="AT2570" s="123" t="s">
        <v>6421</v>
      </c>
      <c r="AU2570" s="29" t="s">
        <v>6421</v>
      </c>
      <c r="AV2570" s="104"/>
      <c r="AX2570" s="129"/>
      <c r="AY2570" s="139"/>
      <c r="AZ2570" s="139"/>
    </row>
    <row r="2571" spans="3:52" ht="50" customHeight="1">
      <c r="C2571" s="52" t="s">
        <v>6320</v>
      </c>
      <c r="D2571" s="130" t="s">
        <v>5852</v>
      </c>
      <c r="E2571" s="131" t="s">
        <v>6385</v>
      </c>
      <c r="F2571" s="132" t="s">
        <v>5853</v>
      </c>
      <c r="G2571" s="125">
        <v>901.06299999999999</v>
      </c>
      <c r="H2571" s="122">
        <v>784.71699999999998</v>
      </c>
      <c r="I2571" s="123">
        <f t="shared" si="1167"/>
        <v>116.346</v>
      </c>
      <c r="J2571" s="124">
        <f t="shared" si="1168"/>
        <v>14.826491588687388</v>
      </c>
      <c r="K2571" s="125" t="s">
        <v>11839</v>
      </c>
      <c r="L2571" s="122" t="s">
        <v>11840</v>
      </c>
      <c r="M2571" s="123" t="s">
        <v>11839</v>
      </c>
      <c r="N2571" s="124" t="s">
        <v>11840</v>
      </c>
      <c r="O2571" s="125" t="s">
        <v>11840</v>
      </c>
      <c r="P2571" s="122" t="s">
        <v>11840</v>
      </c>
      <c r="Q2571" s="123" t="s">
        <v>11837</v>
      </c>
      <c r="R2571" s="124" t="s">
        <v>11908</v>
      </c>
      <c r="S2571" s="125">
        <v>901.06299999999999</v>
      </c>
      <c r="T2571" s="122">
        <v>784.71699999999998</v>
      </c>
      <c r="U2571" s="123">
        <f t="shared" si="1173"/>
        <v>116.346</v>
      </c>
      <c r="V2571" s="124">
        <f t="shared" si="1174"/>
        <v>14.826491588687388</v>
      </c>
      <c r="W2571" s="121" t="s">
        <v>11699</v>
      </c>
      <c r="X2571" s="122">
        <v>901</v>
      </c>
      <c r="Y2571" s="122">
        <v>785</v>
      </c>
      <c r="Z2571" s="123">
        <f t="shared" si="1175"/>
        <v>116</v>
      </c>
      <c r="AA2571" s="124">
        <f t="shared" si="1186"/>
        <v>14.777070063694268</v>
      </c>
      <c r="AB2571" s="28" t="s">
        <v>11840</v>
      </c>
      <c r="AC2571" s="122" t="s">
        <v>11839</v>
      </c>
      <c r="AD2571" s="122" t="s">
        <v>11907</v>
      </c>
      <c r="AE2571" s="123" t="s">
        <v>11840</v>
      </c>
      <c r="AF2571" s="29" t="s">
        <v>11840</v>
      </c>
      <c r="AG2571" s="28" t="s">
        <v>11840</v>
      </c>
      <c r="AH2571" s="122" t="s">
        <v>11840</v>
      </c>
      <c r="AI2571" s="122" t="s">
        <v>11840</v>
      </c>
      <c r="AJ2571" s="123" t="s">
        <v>11840</v>
      </c>
      <c r="AK2571" s="124" t="s">
        <v>11840</v>
      </c>
      <c r="AL2571" s="28" t="s">
        <v>11840</v>
      </c>
      <c r="AM2571" s="122" t="s">
        <v>11840</v>
      </c>
      <c r="AN2571" s="122" t="s">
        <v>11840</v>
      </c>
      <c r="AO2571" s="123" t="s">
        <v>11840</v>
      </c>
      <c r="AP2571" s="29" t="s">
        <v>11840</v>
      </c>
      <c r="AQ2571" s="28" t="s">
        <v>11904</v>
      </c>
      <c r="AR2571" s="122" t="s">
        <v>11904</v>
      </c>
      <c r="AS2571" s="122" t="s">
        <v>11904</v>
      </c>
      <c r="AT2571" s="123" t="s">
        <v>11904</v>
      </c>
      <c r="AU2571" s="124" t="s">
        <v>11839</v>
      </c>
      <c r="AV2571" s="104"/>
      <c r="AX2571" s="129"/>
      <c r="AY2571" s="139"/>
      <c r="AZ2571" s="139"/>
    </row>
    <row r="2572" spans="3:52" ht="50" customHeight="1">
      <c r="C2572" s="52" t="s">
        <v>6320</v>
      </c>
      <c r="D2572" s="130" t="s">
        <v>5854</v>
      </c>
      <c r="E2572" s="131" t="s">
        <v>6385</v>
      </c>
      <c r="F2572" s="132" t="s">
        <v>5855</v>
      </c>
      <c r="G2572" s="125">
        <v>235.76400000000001</v>
      </c>
      <c r="H2572" s="122">
        <v>208.733</v>
      </c>
      <c r="I2572" s="123">
        <f t="shared" si="1167"/>
        <v>27.031000000000006</v>
      </c>
      <c r="J2572" s="124">
        <f t="shared" si="1168"/>
        <v>12.950036649691235</v>
      </c>
      <c r="K2572" s="125">
        <v>149.226</v>
      </c>
      <c r="L2572" s="122">
        <v>131.55000000000001</v>
      </c>
      <c r="M2572" s="123">
        <f t="shared" si="1169"/>
        <v>17.675999999999988</v>
      </c>
      <c r="N2572" s="124">
        <f t="shared" si="1170"/>
        <v>13.436716077537048</v>
      </c>
      <c r="O2572" s="125" t="s">
        <v>11840</v>
      </c>
      <c r="P2572" s="122" t="s">
        <v>11840</v>
      </c>
      <c r="Q2572" s="123" t="s">
        <v>11839</v>
      </c>
      <c r="R2572" s="124" t="s">
        <v>11840</v>
      </c>
      <c r="S2572" s="125">
        <v>86.537999999999997</v>
      </c>
      <c r="T2572" s="122">
        <v>77.183000000000007</v>
      </c>
      <c r="U2572" s="123">
        <f t="shared" si="1173"/>
        <v>9.3549999999999898</v>
      </c>
      <c r="V2572" s="124">
        <f t="shared" si="1174"/>
        <v>12.120544679527862</v>
      </c>
      <c r="W2572" s="121" t="s">
        <v>7049</v>
      </c>
      <c r="X2572" s="122">
        <v>57</v>
      </c>
      <c r="Y2572" s="122">
        <v>47</v>
      </c>
      <c r="Z2572" s="123">
        <f t="shared" si="1175"/>
        <v>10</v>
      </c>
      <c r="AA2572" s="124">
        <f t="shared" si="1186"/>
        <v>21.276595744680851</v>
      </c>
      <c r="AB2572" s="28" t="s">
        <v>10166</v>
      </c>
      <c r="AC2572" s="122">
        <v>30</v>
      </c>
      <c r="AD2572" s="122">
        <v>30</v>
      </c>
      <c r="AE2572" s="123">
        <f t="shared" si="1187"/>
        <v>0</v>
      </c>
      <c r="AF2572" s="29">
        <f t="shared" si="1164"/>
        <v>0</v>
      </c>
      <c r="AG2572" s="122" t="s">
        <v>6421</v>
      </c>
      <c r="AH2572" s="122" t="s">
        <v>6421</v>
      </c>
      <c r="AI2572" s="122" t="s">
        <v>6421</v>
      </c>
      <c r="AJ2572" s="122" t="s">
        <v>6421</v>
      </c>
      <c r="AK2572" s="122" t="s">
        <v>6421</v>
      </c>
      <c r="AL2572" s="28" t="s">
        <v>6421</v>
      </c>
      <c r="AM2572" s="122" t="s">
        <v>6421</v>
      </c>
      <c r="AN2572" s="122" t="s">
        <v>6421</v>
      </c>
      <c r="AO2572" s="123" t="s">
        <v>6421</v>
      </c>
      <c r="AP2572" s="29" t="s">
        <v>6421</v>
      </c>
      <c r="AQ2572" s="28" t="s">
        <v>6421</v>
      </c>
      <c r="AR2572" s="122" t="s">
        <v>6421</v>
      </c>
      <c r="AS2572" s="122" t="s">
        <v>6421</v>
      </c>
      <c r="AT2572" s="123" t="s">
        <v>6421</v>
      </c>
      <c r="AU2572" s="124" t="s">
        <v>6421</v>
      </c>
      <c r="AV2572" s="104"/>
      <c r="AX2572" s="129"/>
      <c r="AY2572" s="139"/>
      <c r="AZ2572" s="139"/>
    </row>
    <row r="2573" spans="3:52" ht="50" customHeight="1">
      <c r="C2573" s="52" t="s">
        <v>6320</v>
      </c>
      <c r="D2573" s="130" t="s">
        <v>11700</v>
      </c>
      <c r="E2573" s="131" t="s">
        <v>6385</v>
      </c>
      <c r="F2573" s="132" t="s">
        <v>5857</v>
      </c>
      <c r="G2573" s="125">
        <v>954.31700000000001</v>
      </c>
      <c r="H2573" s="122">
        <v>890.16399999999999</v>
      </c>
      <c r="I2573" s="123">
        <f t="shared" si="1167"/>
        <v>64.15300000000002</v>
      </c>
      <c r="J2573" s="124">
        <f t="shared" si="1168"/>
        <v>7.2068742389042946</v>
      </c>
      <c r="K2573" s="125">
        <v>170.053</v>
      </c>
      <c r="L2573" s="122">
        <v>165.72399999999999</v>
      </c>
      <c r="M2573" s="123">
        <f t="shared" si="1169"/>
        <v>4.3290000000000077</v>
      </c>
      <c r="N2573" s="124">
        <f t="shared" si="1170"/>
        <v>2.6121744587386306</v>
      </c>
      <c r="O2573" s="125" t="s">
        <v>11840</v>
      </c>
      <c r="P2573" s="122" t="s">
        <v>11840</v>
      </c>
      <c r="Q2573" s="123" t="s">
        <v>11839</v>
      </c>
      <c r="R2573" s="124" t="s">
        <v>11840</v>
      </c>
      <c r="S2573" s="125">
        <v>784.26400000000001</v>
      </c>
      <c r="T2573" s="122">
        <v>724.44</v>
      </c>
      <c r="U2573" s="123">
        <f t="shared" si="1173"/>
        <v>59.823999999999955</v>
      </c>
      <c r="V2573" s="124">
        <f t="shared" si="1174"/>
        <v>8.257964772790011</v>
      </c>
      <c r="W2573" s="121" t="s">
        <v>11701</v>
      </c>
      <c r="X2573" s="122">
        <v>695</v>
      </c>
      <c r="Y2573" s="122">
        <v>635</v>
      </c>
      <c r="Z2573" s="123">
        <f t="shared" si="1175"/>
        <v>60</v>
      </c>
      <c r="AA2573" s="124">
        <f t="shared" si="1186"/>
        <v>9.4488188976377945</v>
      </c>
      <c r="AB2573" s="28" t="s">
        <v>11702</v>
      </c>
      <c r="AC2573" s="122">
        <v>89</v>
      </c>
      <c r="AD2573" s="122">
        <v>89</v>
      </c>
      <c r="AE2573" s="123">
        <f t="shared" si="1187"/>
        <v>0</v>
      </c>
      <c r="AF2573" s="29">
        <f t="shared" si="1164"/>
        <v>0</v>
      </c>
      <c r="AG2573" s="122" t="s">
        <v>6421</v>
      </c>
      <c r="AH2573" s="122" t="s">
        <v>6421</v>
      </c>
      <c r="AI2573" s="122" t="s">
        <v>6421</v>
      </c>
      <c r="AJ2573" s="122" t="s">
        <v>6421</v>
      </c>
      <c r="AK2573" s="122" t="s">
        <v>6421</v>
      </c>
      <c r="AL2573" s="28" t="s">
        <v>6421</v>
      </c>
      <c r="AM2573" s="122" t="s">
        <v>6421</v>
      </c>
      <c r="AN2573" s="122" t="s">
        <v>6421</v>
      </c>
      <c r="AO2573" s="123" t="s">
        <v>6421</v>
      </c>
      <c r="AP2573" s="29" t="s">
        <v>6421</v>
      </c>
      <c r="AQ2573" s="28" t="s">
        <v>6421</v>
      </c>
      <c r="AR2573" s="122" t="s">
        <v>6421</v>
      </c>
      <c r="AS2573" s="122" t="s">
        <v>6421</v>
      </c>
      <c r="AT2573" s="123" t="s">
        <v>6421</v>
      </c>
      <c r="AU2573" s="124" t="s">
        <v>6421</v>
      </c>
      <c r="AV2573" s="104"/>
      <c r="AX2573" s="129"/>
      <c r="AY2573" s="139"/>
      <c r="AZ2573" s="139"/>
    </row>
    <row r="2574" spans="3:52" ht="50" customHeight="1">
      <c r="C2574" s="52" t="s">
        <v>6320</v>
      </c>
      <c r="D2574" s="130" t="s">
        <v>5858</v>
      </c>
      <c r="E2574" s="131" t="s">
        <v>6385</v>
      </c>
      <c r="F2574" s="132" t="s">
        <v>5859</v>
      </c>
      <c r="G2574" s="125">
        <v>3.81</v>
      </c>
      <c r="H2574" s="122">
        <v>8.0009999999999994</v>
      </c>
      <c r="I2574" s="123">
        <f t="shared" si="1167"/>
        <v>-4.1909999999999989</v>
      </c>
      <c r="J2574" s="124">
        <f t="shared" si="1168"/>
        <v>-52.380952380952372</v>
      </c>
      <c r="K2574" s="125" t="s">
        <v>11839</v>
      </c>
      <c r="L2574" s="122" t="s">
        <v>11840</v>
      </c>
      <c r="M2574" s="123" t="s">
        <v>11839</v>
      </c>
      <c r="N2574" s="124" t="s">
        <v>11840</v>
      </c>
      <c r="O2574" s="125" t="s">
        <v>11840</v>
      </c>
      <c r="P2574" s="122" t="s">
        <v>11840</v>
      </c>
      <c r="Q2574" s="123" t="s">
        <v>11837</v>
      </c>
      <c r="R2574" s="124" t="s">
        <v>11908</v>
      </c>
      <c r="S2574" s="125">
        <v>3.81</v>
      </c>
      <c r="T2574" s="122">
        <v>8.0009999999999994</v>
      </c>
      <c r="U2574" s="123">
        <f t="shared" si="1173"/>
        <v>-4.1909999999999989</v>
      </c>
      <c r="V2574" s="124">
        <f t="shared" si="1174"/>
        <v>-52.380952380952372</v>
      </c>
      <c r="W2574" s="121" t="s">
        <v>11699</v>
      </c>
      <c r="X2574" s="122">
        <v>4</v>
      </c>
      <c r="Y2574" s="122">
        <v>8</v>
      </c>
      <c r="Z2574" s="123">
        <f t="shared" si="1175"/>
        <v>-4</v>
      </c>
      <c r="AA2574" s="124">
        <f t="shared" si="1186"/>
        <v>-50</v>
      </c>
      <c r="AB2574" s="28" t="s">
        <v>11840</v>
      </c>
      <c r="AC2574" s="122" t="s">
        <v>11839</v>
      </c>
      <c r="AD2574" s="122" t="s">
        <v>11907</v>
      </c>
      <c r="AE2574" s="123" t="s">
        <v>11840</v>
      </c>
      <c r="AF2574" s="29" t="s">
        <v>11840</v>
      </c>
      <c r="AG2574" s="28" t="s">
        <v>11840</v>
      </c>
      <c r="AH2574" s="122" t="s">
        <v>11840</v>
      </c>
      <c r="AI2574" s="122" t="s">
        <v>11840</v>
      </c>
      <c r="AJ2574" s="123" t="s">
        <v>11840</v>
      </c>
      <c r="AK2574" s="124" t="s">
        <v>11840</v>
      </c>
      <c r="AL2574" s="28" t="s">
        <v>11840</v>
      </c>
      <c r="AM2574" s="122" t="s">
        <v>11840</v>
      </c>
      <c r="AN2574" s="122" t="s">
        <v>11840</v>
      </c>
      <c r="AO2574" s="123" t="s">
        <v>11840</v>
      </c>
      <c r="AP2574" s="29" t="s">
        <v>11840</v>
      </c>
      <c r="AQ2574" s="28" t="s">
        <v>11904</v>
      </c>
      <c r="AR2574" s="122" t="s">
        <v>11904</v>
      </c>
      <c r="AS2574" s="122" t="s">
        <v>11904</v>
      </c>
      <c r="AT2574" s="123" t="s">
        <v>11904</v>
      </c>
      <c r="AU2574" s="124" t="s">
        <v>11839</v>
      </c>
      <c r="AV2574" s="104"/>
      <c r="AX2574" s="129"/>
      <c r="AY2574" s="139"/>
      <c r="AZ2574" s="139"/>
    </row>
    <row r="2575" spans="3:52" ht="50" customHeight="1">
      <c r="C2575" s="52" t="s">
        <v>6320</v>
      </c>
      <c r="D2575" s="130" t="s">
        <v>5860</v>
      </c>
      <c r="E2575" s="131" t="s">
        <v>6385</v>
      </c>
      <c r="F2575" s="132" t="s">
        <v>5861</v>
      </c>
      <c r="G2575" s="125">
        <v>190.465</v>
      </c>
      <c r="H2575" s="122">
        <v>189.77500000000001</v>
      </c>
      <c r="I2575" s="123">
        <f t="shared" si="1167"/>
        <v>0.68999999999999773</v>
      </c>
      <c r="J2575" s="124">
        <f t="shared" si="1168"/>
        <v>0.36358846001844169</v>
      </c>
      <c r="K2575" s="125">
        <v>3.77</v>
      </c>
      <c r="L2575" s="122">
        <v>3.75</v>
      </c>
      <c r="M2575" s="123">
        <f t="shared" si="1169"/>
        <v>2.0000000000000018E-2</v>
      </c>
      <c r="N2575" s="124">
        <f t="shared" si="1170"/>
        <v>0.53333333333333388</v>
      </c>
      <c r="O2575" s="125" t="s">
        <v>11840</v>
      </c>
      <c r="P2575" s="122" t="s">
        <v>11840</v>
      </c>
      <c r="Q2575" s="123" t="s">
        <v>11839</v>
      </c>
      <c r="R2575" s="124" t="s">
        <v>11840</v>
      </c>
      <c r="S2575" s="125">
        <v>186.69499999999999</v>
      </c>
      <c r="T2575" s="122">
        <v>186.02500000000001</v>
      </c>
      <c r="U2575" s="123">
        <f t="shared" si="1173"/>
        <v>0.66999999999998749</v>
      </c>
      <c r="V2575" s="124">
        <f t="shared" si="1174"/>
        <v>0.36016664426823675</v>
      </c>
      <c r="W2575" s="121" t="s">
        <v>11703</v>
      </c>
      <c r="X2575" s="122">
        <v>173</v>
      </c>
      <c r="Y2575" s="122">
        <v>172</v>
      </c>
      <c r="Z2575" s="123">
        <f t="shared" si="1175"/>
        <v>1</v>
      </c>
      <c r="AA2575" s="124">
        <f t="shared" si="1186"/>
        <v>0.58139534883720934</v>
      </c>
      <c r="AB2575" s="28" t="s">
        <v>10166</v>
      </c>
      <c r="AC2575" s="122">
        <v>14</v>
      </c>
      <c r="AD2575" s="122">
        <v>14</v>
      </c>
      <c r="AE2575" s="123">
        <f t="shared" si="1187"/>
        <v>0</v>
      </c>
      <c r="AF2575" s="29">
        <f t="shared" si="1164"/>
        <v>0</v>
      </c>
      <c r="AG2575" s="122" t="s">
        <v>6421</v>
      </c>
      <c r="AH2575" s="122" t="s">
        <v>6421</v>
      </c>
      <c r="AI2575" s="122" t="s">
        <v>6421</v>
      </c>
      <c r="AJ2575" s="122" t="s">
        <v>6421</v>
      </c>
      <c r="AK2575" s="122" t="s">
        <v>6421</v>
      </c>
      <c r="AL2575" s="28" t="s">
        <v>6421</v>
      </c>
      <c r="AM2575" s="122" t="s">
        <v>6421</v>
      </c>
      <c r="AN2575" s="122" t="s">
        <v>6421</v>
      </c>
      <c r="AO2575" s="123" t="s">
        <v>6421</v>
      </c>
      <c r="AP2575" s="29" t="s">
        <v>6421</v>
      </c>
      <c r="AQ2575" s="28" t="s">
        <v>6421</v>
      </c>
      <c r="AR2575" s="122" t="s">
        <v>6421</v>
      </c>
      <c r="AS2575" s="122" t="s">
        <v>6421</v>
      </c>
      <c r="AT2575" s="123" t="s">
        <v>6421</v>
      </c>
      <c r="AU2575" s="124" t="s">
        <v>6421</v>
      </c>
      <c r="AV2575" s="104"/>
      <c r="AX2575" s="129"/>
      <c r="AY2575" s="139"/>
      <c r="AZ2575" s="139"/>
    </row>
    <row r="2576" spans="3:52" ht="50" customHeight="1">
      <c r="C2576" s="52" t="s">
        <v>6320</v>
      </c>
      <c r="D2576" s="130" t="s">
        <v>5864</v>
      </c>
      <c r="E2576" s="131" t="s">
        <v>6385</v>
      </c>
      <c r="F2576" s="132" t="s">
        <v>5865</v>
      </c>
      <c r="G2576" s="125">
        <v>14.212999999999999</v>
      </c>
      <c r="H2576" s="122">
        <v>16.012</v>
      </c>
      <c r="I2576" s="123">
        <f t="shared" si="1167"/>
        <v>-1.7990000000000013</v>
      </c>
      <c r="J2576" s="124">
        <f t="shared" si="1168"/>
        <v>-11.235323507369481</v>
      </c>
      <c r="K2576" s="125">
        <v>14.212999999999999</v>
      </c>
      <c r="L2576" s="122">
        <v>16.012</v>
      </c>
      <c r="M2576" s="123">
        <f t="shared" si="1169"/>
        <v>-1.7990000000000013</v>
      </c>
      <c r="N2576" s="124">
        <f t="shared" si="1170"/>
        <v>-11.235323507369481</v>
      </c>
      <c r="O2576" s="125" t="s">
        <v>11840</v>
      </c>
      <c r="P2576" s="122" t="s">
        <v>11840</v>
      </c>
      <c r="Q2576" s="123" t="s">
        <v>11839</v>
      </c>
      <c r="R2576" s="124" t="s">
        <v>11840</v>
      </c>
      <c r="S2576" s="125" t="s">
        <v>6421</v>
      </c>
      <c r="T2576" s="122" t="s">
        <v>6421</v>
      </c>
      <c r="U2576" s="123" t="s">
        <v>6421</v>
      </c>
      <c r="V2576" s="124" t="s">
        <v>6421</v>
      </c>
      <c r="W2576" s="121" t="s">
        <v>6421</v>
      </c>
      <c r="X2576" s="122" t="s">
        <v>6421</v>
      </c>
      <c r="Y2576" s="122" t="s">
        <v>6421</v>
      </c>
      <c r="Z2576" s="123" t="s">
        <v>6421</v>
      </c>
      <c r="AA2576" s="124" t="s">
        <v>6421</v>
      </c>
      <c r="AB2576" s="28" t="s">
        <v>6421</v>
      </c>
      <c r="AC2576" s="122" t="s">
        <v>6421</v>
      </c>
      <c r="AD2576" s="122" t="s">
        <v>6421</v>
      </c>
      <c r="AE2576" s="123" t="s">
        <v>6421</v>
      </c>
      <c r="AF2576" s="29" t="s">
        <v>6421</v>
      </c>
      <c r="AG2576" s="28" t="s">
        <v>6421</v>
      </c>
      <c r="AH2576" s="122" t="s">
        <v>6421</v>
      </c>
      <c r="AI2576" s="122" t="s">
        <v>6421</v>
      </c>
      <c r="AJ2576" s="123" t="s">
        <v>6421</v>
      </c>
      <c r="AK2576" s="29" t="s">
        <v>6421</v>
      </c>
      <c r="AL2576" s="28" t="s">
        <v>6421</v>
      </c>
      <c r="AM2576" s="122" t="s">
        <v>6421</v>
      </c>
      <c r="AN2576" s="122" t="s">
        <v>6421</v>
      </c>
      <c r="AO2576" s="123" t="s">
        <v>6421</v>
      </c>
      <c r="AP2576" s="29" t="s">
        <v>6421</v>
      </c>
      <c r="AQ2576" s="28" t="s">
        <v>6421</v>
      </c>
      <c r="AR2576" s="122" t="s">
        <v>6421</v>
      </c>
      <c r="AS2576" s="122" t="s">
        <v>6421</v>
      </c>
      <c r="AT2576" s="123" t="s">
        <v>6421</v>
      </c>
      <c r="AU2576" s="29" t="s">
        <v>6421</v>
      </c>
      <c r="AV2576" s="104"/>
      <c r="AX2576" s="129"/>
      <c r="AY2576" s="139"/>
      <c r="AZ2576" s="139"/>
    </row>
    <row r="2577" spans="3:52" ht="50" customHeight="1">
      <c r="C2577" s="52" t="s">
        <v>6320</v>
      </c>
      <c r="D2577" s="130" t="s">
        <v>5866</v>
      </c>
      <c r="E2577" s="131" t="s">
        <v>6385</v>
      </c>
      <c r="F2577" s="132" t="s">
        <v>5867</v>
      </c>
      <c r="G2577" s="125">
        <v>81.406000000000006</v>
      </c>
      <c r="H2577" s="122">
        <v>143.77500000000001</v>
      </c>
      <c r="I2577" s="123">
        <f t="shared" si="1167"/>
        <v>-62.369</v>
      </c>
      <c r="J2577" s="124">
        <f t="shared" si="1168"/>
        <v>-43.37958615892888</v>
      </c>
      <c r="K2577" s="125">
        <v>81.406000000000006</v>
      </c>
      <c r="L2577" s="122">
        <v>143.77500000000001</v>
      </c>
      <c r="M2577" s="123">
        <f t="shared" si="1169"/>
        <v>-62.369</v>
      </c>
      <c r="N2577" s="124">
        <f t="shared" si="1170"/>
        <v>-43.37958615892888</v>
      </c>
      <c r="O2577" s="125" t="s">
        <v>11840</v>
      </c>
      <c r="P2577" s="122" t="s">
        <v>11840</v>
      </c>
      <c r="Q2577" s="123" t="s">
        <v>11839</v>
      </c>
      <c r="R2577" s="124" t="s">
        <v>11840</v>
      </c>
      <c r="S2577" s="125" t="s">
        <v>6421</v>
      </c>
      <c r="T2577" s="122" t="s">
        <v>6421</v>
      </c>
      <c r="U2577" s="123" t="s">
        <v>6421</v>
      </c>
      <c r="V2577" s="124" t="s">
        <v>6421</v>
      </c>
      <c r="W2577" s="121" t="s">
        <v>6421</v>
      </c>
      <c r="X2577" s="122" t="s">
        <v>6421</v>
      </c>
      <c r="Y2577" s="122" t="s">
        <v>6421</v>
      </c>
      <c r="Z2577" s="123" t="s">
        <v>6421</v>
      </c>
      <c r="AA2577" s="124" t="s">
        <v>6421</v>
      </c>
      <c r="AB2577" s="28" t="s">
        <v>6421</v>
      </c>
      <c r="AC2577" s="122" t="s">
        <v>6421</v>
      </c>
      <c r="AD2577" s="122" t="s">
        <v>6421</v>
      </c>
      <c r="AE2577" s="123" t="s">
        <v>6421</v>
      </c>
      <c r="AF2577" s="29" t="s">
        <v>6421</v>
      </c>
      <c r="AG2577" s="28" t="s">
        <v>6421</v>
      </c>
      <c r="AH2577" s="122" t="s">
        <v>6421</v>
      </c>
      <c r="AI2577" s="122" t="s">
        <v>6421</v>
      </c>
      <c r="AJ2577" s="123" t="s">
        <v>6421</v>
      </c>
      <c r="AK2577" s="29" t="s">
        <v>6421</v>
      </c>
      <c r="AL2577" s="28" t="s">
        <v>6421</v>
      </c>
      <c r="AM2577" s="122" t="s">
        <v>6421</v>
      </c>
      <c r="AN2577" s="122" t="s">
        <v>6421</v>
      </c>
      <c r="AO2577" s="123" t="s">
        <v>6421</v>
      </c>
      <c r="AP2577" s="29" t="s">
        <v>6421</v>
      </c>
      <c r="AQ2577" s="28" t="s">
        <v>6421</v>
      </c>
      <c r="AR2577" s="122" t="s">
        <v>6421</v>
      </c>
      <c r="AS2577" s="122" t="s">
        <v>6421</v>
      </c>
      <c r="AT2577" s="123" t="s">
        <v>6421</v>
      </c>
      <c r="AU2577" s="29" t="s">
        <v>6421</v>
      </c>
      <c r="AV2577" s="104"/>
      <c r="AX2577" s="129"/>
      <c r="AY2577" s="139"/>
      <c r="AZ2577" s="139"/>
    </row>
    <row r="2578" spans="3:52" ht="50" customHeight="1">
      <c r="C2578" s="52" t="s">
        <v>6320</v>
      </c>
      <c r="D2578" s="130" t="s">
        <v>5868</v>
      </c>
      <c r="E2578" s="131" t="s">
        <v>6385</v>
      </c>
      <c r="F2578" s="132" t="s">
        <v>5869</v>
      </c>
      <c r="G2578" s="125">
        <v>64.738</v>
      </c>
      <c r="H2578" s="122">
        <v>59.738</v>
      </c>
      <c r="I2578" s="123">
        <f t="shared" si="1167"/>
        <v>5</v>
      </c>
      <c r="J2578" s="124">
        <f t="shared" si="1168"/>
        <v>8.3698818172687393</v>
      </c>
      <c r="K2578" s="125">
        <v>64.738</v>
      </c>
      <c r="L2578" s="122">
        <v>59.738</v>
      </c>
      <c r="M2578" s="123">
        <f t="shared" si="1169"/>
        <v>5</v>
      </c>
      <c r="N2578" s="124">
        <f t="shared" si="1170"/>
        <v>8.3698818172687393</v>
      </c>
      <c r="O2578" s="125" t="s">
        <v>11840</v>
      </c>
      <c r="P2578" s="122" t="s">
        <v>11840</v>
      </c>
      <c r="Q2578" s="123" t="s">
        <v>11839</v>
      </c>
      <c r="R2578" s="124" t="s">
        <v>11840</v>
      </c>
      <c r="S2578" s="125" t="s">
        <v>6421</v>
      </c>
      <c r="T2578" s="122" t="s">
        <v>6421</v>
      </c>
      <c r="U2578" s="123" t="s">
        <v>6421</v>
      </c>
      <c r="V2578" s="124" t="s">
        <v>6421</v>
      </c>
      <c r="W2578" s="121" t="s">
        <v>6421</v>
      </c>
      <c r="X2578" s="122" t="s">
        <v>6421</v>
      </c>
      <c r="Y2578" s="122" t="s">
        <v>6421</v>
      </c>
      <c r="Z2578" s="123" t="s">
        <v>6421</v>
      </c>
      <c r="AA2578" s="124" t="s">
        <v>6421</v>
      </c>
      <c r="AB2578" s="28" t="s">
        <v>6421</v>
      </c>
      <c r="AC2578" s="122" t="s">
        <v>6421</v>
      </c>
      <c r="AD2578" s="122" t="s">
        <v>6421</v>
      </c>
      <c r="AE2578" s="123" t="s">
        <v>6421</v>
      </c>
      <c r="AF2578" s="29" t="s">
        <v>6421</v>
      </c>
      <c r="AG2578" s="28" t="s">
        <v>6421</v>
      </c>
      <c r="AH2578" s="122" t="s">
        <v>6421</v>
      </c>
      <c r="AI2578" s="122" t="s">
        <v>6421</v>
      </c>
      <c r="AJ2578" s="123" t="s">
        <v>6421</v>
      </c>
      <c r="AK2578" s="29" t="s">
        <v>6421</v>
      </c>
      <c r="AL2578" s="28" t="s">
        <v>6421</v>
      </c>
      <c r="AM2578" s="122" t="s">
        <v>6421</v>
      </c>
      <c r="AN2578" s="122" t="s">
        <v>6421</v>
      </c>
      <c r="AO2578" s="123" t="s">
        <v>6421</v>
      </c>
      <c r="AP2578" s="29" t="s">
        <v>6421</v>
      </c>
      <c r="AQ2578" s="28" t="s">
        <v>6421</v>
      </c>
      <c r="AR2578" s="122" t="s">
        <v>6421</v>
      </c>
      <c r="AS2578" s="122" t="s">
        <v>6421</v>
      </c>
      <c r="AT2578" s="123" t="s">
        <v>6421</v>
      </c>
      <c r="AU2578" s="29" t="s">
        <v>6421</v>
      </c>
      <c r="AV2578" s="104"/>
      <c r="AX2578" s="129"/>
      <c r="AY2578" s="139"/>
      <c r="AZ2578" s="139"/>
    </row>
    <row r="2579" spans="3:52" ht="50" customHeight="1">
      <c r="C2579" s="52" t="s">
        <v>6320</v>
      </c>
      <c r="D2579" s="130" t="s">
        <v>5870</v>
      </c>
      <c r="E2579" s="131" t="s">
        <v>6385</v>
      </c>
      <c r="F2579" s="132" t="s">
        <v>5871</v>
      </c>
      <c r="G2579" s="125">
        <v>36.74</v>
      </c>
      <c r="H2579" s="122">
        <v>37.603999999999999</v>
      </c>
      <c r="I2579" s="123">
        <f t="shared" si="1167"/>
        <v>-0.86399999999999721</v>
      </c>
      <c r="J2579" s="124">
        <f t="shared" si="1168"/>
        <v>-2.297627911924256</v>
      </c>
      <c r="K2579" s="125">
        <v>36.74</v>
      </c>
      <c r="L2579" s="122">
        <v>37.603999999999999</v>
      </c>
      <c r="M2579" s="123">
        <f t="shared" si="1169"/>
        <v>-0.86399999999999721</v>
      </c>
      <c r="N2579" s="124">
        <f t="shared" si="1170"/>
        <v>-2.297627911924256</v>
      </c>
      <c r="O2579" s="125" t="s">
        <v>11840</v>
      </c>
      <c r="P2579" s="122" t="s">
        <v>11840</v>
      </c>
      <c r="Q2579" s="123" t="s">
        <v>11839</v>
      </c>
      <c r="R2579" s="124" t="s">
        <v>11840</v>
      </c>
      <c r="S2579" s="125" t="s">
        <v>6421</v>
      </c>
      <c r="T2579" s="122" t="s">
        <v>6421</v>
      </c>
      <c r="U2579" s="123" t="s">
        <v>6421</v>
      </c>
      <c r="V2579" s="124" t="s">
        <v>6421</v>
      </c>
      <c r="W2579" s="121" t="s">
        <v>6421</v>
      </c>
      <c r="X2579" s="122" t="s">
        <v>6421</v>
      </c>
      <c r="Y2579" s="122" t="s">
        <v>6421</v>
      </c>
      <c r="Z2579" s="123" t="s">
        <v>6421</v>
      </c>
      <c r="AA2579" s="124" t="s">
        <v>6421</v>
      </c>
      <c r="AB2579" s="28" t="s">
        <v>6421</v>
      </c>
      <c r="AC2579" s="122" t="s">
        <v>6421</v>
      </c>
      <c r="AD2579" s="122" t="s">
        <v>6421</v>
      </c>
      <c r="AE2579" s="123" t="s">
        <v>6421</v>
      </c>
      <c r="AF2579" s="29" t="s">
        <v>6421</v>
      </c>
      <c r="AG2579" s="28" t="s">
        <v>6421</v>
      </c>
      <c r="AH2579" s="122" t="s">
        <v>6421</v>
      </c>
      <c r="AI2579" s="122" t="s">
        <v>6421</v>
      </c>
      <c r="AJ2579" s="123" t="s">
        <v>6421</v>
      </c>
      <c r="AK2579" s="29" t="s">
        <v>6421</v>
      </c>
      <c r="AL2579" s="28" t="s">
        <v>6421</v>
      </c>
      <c r="AM2579" s="122" t="s">
        <v>6421</v>
      </c>
      <c r="AN2579" s="122" t="s">
        <v>6421</v>
      </c>
      <c r="AO2579" s="123" t="s">
        <v>6421</v>
      </c>
      <c r="AP2579" s="29" t="s">
        <v>6421</v>
      </c>
      <c r="AQ2579" s="28" t="s">
        <v>6421</v>
      </c>
      <c r="AR2579" s="122" t="s">
        <v>6421</v>
      </c>
      <c r="AS2579" s="122" t="s">
        <v>6421</v>
      </c>
      <c r="AT2579" s="123" t="s">
        <v>6421</v>
      </c>
      <c r="AU2579" s="29" t="s">
        <v>6421</v>
      </c>
      <c r="AV2579" s="104"/>
      <c r="AX2579" s="129"/>
      <c r="AY2579" s="139"/>
      <c r="AZ2579" s="139"/>
    </row>
    <row r="2580" spans="3:52" ht="50" customHeight="1">
      <c r="C2580" s="52" t="s">
        <v>6320</v>
      </c>
      <c r="D2580" s="130" t="s">
        <v>5872</v>
      </c>
      <c r="E2580" s="131" t="s">
        <v>6385</v>
      </c>
      <c r="F2580" s="132" t="s">
        <v>5873</v>
      </c>
      <c r="G2580" s="125">
        <v>1069.6469999999999</v>
      </c>
      <c r="H2580" s="122">
        <v>1066.567</v>
      </c>
      <c r="I2580" s="123">
        <f t="shared" si="1167"/>
        <v>3.0799999999999272</v>
      </c>
      <c r="J2580" s="124">
        <f t="shared" si="1168"/>
        <v>0.28877698259930479</v>
      </c>
      <c r="K2580" s="125">
        <v>43.48</v>
      </c>
      <c r="L2580" s="122">
        <v>41.905999999999999</v>
      </c>
      <c r="M2580" s="123">
        <f t="shared" si="1169"/>
        <v>1.5739999999999981</v>
      </c>
      <c r="N2580" s="124">
        <f t="shared" si="1170"/>
        <v>3.7560253901589227</v>
      </c>
      <c r="O2580" s="125" t="s">
        <v>11840</v>
      </c>
      <c r="P2580" s="122" t="s">
        <v>11840</v>
      </c>
      <c r="Q2580" s="123" t="s">
        <v>11839</v>
      </c>
      <c r="R2580" s="124" t="s">
        <v>11840</v>
      </c>
      <c r="S2580" s="125">
        <v>1026.1669999999999</v>
      </c>
      <c r="T2580" s="122">
        <v>1024.6610000000001</v>
      </c>
      <c r="U2580" s="123">
        <f t="shared" si="1173"/>
        <v>1.5059999999998581</v>
      </c>
      <c r="V2580" s="124">
        <f t="shared" si="1174"/>
        <v>0.14697543870605576</v>
      </c>
      <c r="W2580" s="121" t="s">
        <v>11704</v>
      </c>
      <c r="X2580" s="122">
        <v>1005</v>
      </c>
      <c r="Y2580" s="122">
        <v>1003</v>
      </c>
      <c r="Z2580" s="123">
        <f t="shared" si="1175"/>
        <v>2</v>
      </c>
      <c r="AA2580" s="124">
        <f t="shared" si="1186"/>
        <v>0.19940179461615154</v>
      </c>
      <c r="AB2580" s="28" t="s">
        <v>11705</v>
      </c>
      <c r="AC2580" s="122">
        <v>15</v>
      </c>
      <c r="AD2580" s="122">
        <v>16</v>
      </c>
      <c r="AE2580" s="123">
        <f t="shared" si="1187"/>
        <v>-1</v>
      </c>
      <c r="AF2580" s="29">
        <f t="shared" ref="AF2580:AF2642" si="1188">AE2580/AD2580*100</f>
        <v>-6.25</v>
      </c>
      <c r="AG2580" s="28" t="s">
        <v>11706</v>
      </c>
      <c r="AH2580" s="122">
        <v>4</v>
      </c>
      <c r="AI2580" s="122">
        <v>4</v>
      </c>
      <c r="AJ2580" s="123">
        <f t="shared" ref="AJ2580:AJ2605" si="1189">AH2580-AI2580</f>
        <v>0</v>
      </c>
      <c r="AK2580" s="124">
        <f t="shared" ref="AK2580:AK2605" si="1190">AJ2580/AI2580*100</f>
        <v>0</v>
      </c>
      <c r="AL2580" s="28" t="s">
        <v>11707</v>
      </c>
      <c r="AM2580" s="122">
        <v>3</v>
      </c>
      <c r="AN2580" s="122">
        <v>2</v>
      </c>
      <c r="AO2580" s="123">
        <f t="shared" ref="AO2580:AO2605" si="1191">AM2580-AN2580</f>
        <v>1</v>
      </c>
      <c r="AP2580" s="29">
        <f t="shared" ref="AP2580:AP2605" si="1192">AO2580/AN2580*100</f>
        <v>50</v>
      </c>
      <c r="AQ2580" s="28" t="s">
        <v>6421</v>
      </c>
      <c r="AR2580" s="122" t="s">
        <v>6421</v>
      </c>
      <c r="AS2580" s="122" t="s">
        <v>6421</v>
      </c>
      <c r="AT2580" s="123" t="s">
        <v>6421</v>
      </c>
      <c r="AU2580" s="124" t="s">
        <v>6421</v>
      </c>
      <c r="AV2580" s="104"/>
      <c r="AX2580" s="129"/>
      <c r="AY2580" s="139"/>
      <c r="AZ2580" s="139"/>
    </row>
    <row r="2581" spans="3:52" ht="50" customHeight="1">
      <c r="C2581" s="52" t="s">
        <v>6320</v>
      </c>
      <c r="D2581" s="109" t="s">
        <v>5878</v>
      </c>
      <c r="E2581" s="131" t="s">
        <v>6385</v>
      </c>
      <c r="F2581" s="111" t="s">
        <v>5879</v>
      </c>
      <c r="G2581" s="125">
        <v>10.579000000000001</v>
      </c>
      <c r="H2581" s="122">
        <v>11.551</v>
      </c>
      <c r="I2581" s="123">
        <f t="shared" si="1167"/>
        <v>-0.97199999999999953</v>
      </c>
      <c r="J2581" s="124">
        <f t="shared" si="1168"/>
        <v>-8.4148558566357856</v>
      </c>
      <c r="K2581" s="125">
        <v>10.579000000000001</v>
      </c>
      <c r="L2581" s="122">
        <v>11.551</v>
      </c>
      <c r="M2581" s="123">
        <f t="shared" si="1169"/>
        <v>-0.97199999999999953</v>
      </c>
      <c r="N2581" s="124">
        <f t="shared" si="1170"/>
        <v>-8.4148558566357856</v>
      </c>
      <c r="O2581" s="125" t="s">
        <v>11840</v>
      </c>
      <c r="P2581" s="122" t="s">
        <v>11840</v>
      </c>
      <c r="Q2581" s="123" t="s">
        <v>11839</v>
      </c>
      <c r="R2581" s="124" t="s">
        <v>11840</v>
      </c>
      <c r="S2581" s="125" t="s">
        <v>6421</v>
      </c>
      <c r="T2581" s="122" t="s">
        <v>6421</v>
      </c>
      <c r="U2581" s="123" t="s">
        <v>6421</v>
      </c>
      <c r="V2581" s="124" t="s">
        <v>6421</v>
      </c>
      <c r="W2581" s="121" t="s">
        <v>6421</v>
      </c>
      <c r="X2581" s="122" t="s">
        <v>6421</v>
      </c>
      <c r="Y2581" s="122" t="s">
        <v>6421</v>
      </c>
      <c r="Z2581" s="123" t="s">
        <v>6421</v>
      </c>
      <c r="AA2581" s="124" t="s">
        <v>6421</v>
      </c>
      <c r="AB2581" s="28" t="s">
        <v>6421</v>
      </c>
      <c r="AC2581" s="122" t="s">
        <v>6421</v>
      </c>
      <c r="AD2581" s="122" t="s">
        <v>6421</v>
      </c>
      <c r="AE2581" s="123" t="s">
        <v>6421</v>
      </c>
      <c r="AF2581" s="29" t="s">
        <v>6421</v>
      </c>
      <c r="AG2581" s="28" t="s">
        <v>6421</v>
      </c>
      <c r="AH2581" s="122" t="s">
        <v>6421</v>
      </c>
      <c r="AI2581" s="122" t="s">
        <v>6421</v>
      </c>
      <c r="AJ2581" s="123" t="s">
        <v>6421</v>
      </c>
      <c r="AK2581" s="29" t="s">
        <v>6421</v>
      </c>
      <c r="AL2581" s="28" t="s">
        <v>6421</v>
      </c>
      <c r="AM2581" s="122" t="s">
        <v>6421</v>
      </c>
      <c r="AN2581" s="122" t="s">
        <v>6421</v>
      </c>
      <c r="AO2581" s="123" t="s">
        <v>6421</v>
      </c>
      <c r="AP2581" s="29" t="s">
        <v>6421</v>
      </c>
      <c r="AQ2581" s="28" t="s">
        <v>6421</v>
      </c>
      <c r="AR2581" s="122" t="s">
        <v>6421</v>
      </c>
      <c r="AS2581" s="122" t="s">
        <v>6421</v>
      </c>
      <c r="AT2581" s="123" t="s">
        <v>6421</v>
      </c>
      <c r="AU2581" s="29" t="s">
        <v>6421</v>
      </c>
      <c r="AV2581" s="105"/>
      <c r="AX2581" s="129"/>
      <c r="AY2581" s="139"/>
      <c r="AZ2581" s="139"/>
    </row>
    <row r="2582" spans="3:52" ht="50" customHeight="1">
      <c r="C2582" s="52" t="s">
        <v>6320</v>
      </c>
      <c r="D2582" s="53" t="s">
        <v>5884</v>
      </c>
      <c r="E2582" s="131" t="s">
        <v>6385</v>
      </c>
      <c r="F2582" s="54" t="s">
        <v>5885</v>
      </c>
      <c r="G2582" s="125">
        <v>7.1859999999999999</v>
      </c>
      <c r="H2582" s="122">
        <v>7.1859999999999999</v>
      </c>
      <c r="I2582" s="123">
        <f t="shared" si="1167"/>
        <v>0</v>
      </c>
      <c r="J2582" s="124">
        <f t="shared" si="1168"/>
        <v>0</v>
      </c>
      <c r="K2582" s="125" t="s">
        <v>11839</v>
      </c>
      <c r="L2582" s="122" t="s">
        <v>11840</v>
      </c>
      <c r="M2582" s="123" t="s">
        <v>11839</v>
      </c>
      <c r="N2582" s="124" t="s">
        <v>11840</v>
      </c>
      <c r="O2582" s="125" t="s">
        <v>11840</v>
      </c>
      <c r="P2582" s="122" t="s">
        <v>11840</v>
      </c>
      <c r="Q2582" s="123" t="s">
        <v>11837</v>
      </c>
      <c r="R2582" s="124" t="s">
        <v>11908</v>
      </c>
      <c r="S2582" s="125">
        <v>7.1859999999999999</v>
      </c>
      <c r="T2582" s="122">
        <v>7.1859999999999999</v>
      </c>
      <c r="U2582" s="123">
        <f t="shared" si="1173"/>
        <v>0</v>
      </c>
      <c r="V2582" s="124">
        <f t="shared" si="1174"/>
        <v>0</v>
      </c>
      <c r="W2582" s="121" t="s">
        <v>11708</v>
      </c>
      <c r="X2582" s="122">
        <v>7</v>
      </c>
      <c r="Y2582" s="122">
        <v>7</v>
      </c>
      <c r="Z2582" s="123">
        <f t="shared" si="1175"/>
        <v>0</v>
      </c>
      <c r="AA2582" s="124">
        <f t="shared" si="1186"/>
        <v>0</v>
      </c>
      <c r="AB2582" s="28" t="s">
        <v>11840</v>
      </c>
      <c r="AC2582" s="122" t="s">
        <v>11839</v>
      </c>
      <c r="AD2582" s="122" t="s">
        <v>11907</v>
      </c>
      <c r="AE2582" s="123" t="s">
        <v>11840</v>
      </c>
      <c r="AF2582" s="29" t="s">
        <v>11840</v>
      </c>
      <c r="AG2582" s="28" t="s">
        <v>11840</v>
      </c>
      <c r="AH2582" s="122" t="s">
        <v>11840</v>
      </c>
      <c r="AI2582" s="122" t="s">
        <v>11840</v>
      </c>
      <c r="AJ2582" s="123" t="s">
        <v>11840</v>
      </c>
      <c r="AK2582" s="124" t="s">
        <v>11840</v>
      </c>
      <c r="AL2582" s="28" t="s">
        <v>11840</v>
      </c>
      <c r="AM2582" s="122" t="s">
        <v>11840</v>
      </c>
      <c r="AN2582" s="122" t="s">
        <v>11840</v>
      </c>
      <c r="AO2582" s="123" t="s">
        <v>11840</v>
      </c>
      <c r="AP2582" s="29" t="s">
        <v>11840</v>
      </c>
      <c r="AQ2582" s="28" t="s">
        <v>11904</v>
      </c>
      <c r="AR2582" s="122" t="s">
        <v>11904</v>
      </c>
      <c r="AS2582" s="122" t="s">
        <v>11904</v>
      </c>
      <c r="AT2582" s="123" t="s">
        <v>11904</v>
      </c>
      <c r="AU2582" s="124" t="s">
        <v>11839</v>
      </c>
      <c r="AV2582" s="62"/>
      <c r="AX2582" s="129"/>
      <c r="AY2582" s="139"/>
      <c r="AZ2582" s="139"/>
    </row>
    <row r="2583" spans="3:52" ht="50" customHeight="1">
      <c r="C2583" s="52" t="s">
        <v>6320</v>
      </c>
      <c r="D2583" s="130" t="s">
        <v>5886</v>
      </c>
      <c r="E2583" s="131" t="s">
        <v>6385</v>
      </c>
      <c r="F2583" s="132" t="s">
        <v>5887</v>
      </c>
      <c r="G2583" s="125">
        <v>621.29300000000001</v>
      </c>
      <c r="H2583" s="122">
        <v>611.31299999999999</v>
      </c>
      <c r="I2583" s="123">
        <f t="shared" si="1167"/>
        <v>9.9800000000000182</v>
      </c>
      <c r="J2583" s="124">
        <f t="shared" si="1168"/>
        <v>1.6325515734165672</v>
      </c>
      <c r="K2583" s="125">
        <v>621.29300000000001</v>
      </c>
      <c r="L2583" s="122">
        <v>611.31299999999999</v>
      </c>
      <c r="M2583" s="123">
        <f t="shared" si="1169"/>
        <v>9.9800000000000182</v>
      </c>
      <c r="N2583" s="124">
        <f t="shared" si="1170"/>
        <v>1.6325515734165672</v>
      </c>
      <c r="O2583" s="125" t="s">
        <v>11840</v>
      </c>
      <c r="P2583" s="122" t="s">
        <v>11840</v>
      </c>
      <c r="Q2583" s="123" t="s">
        <v>11839</v>
      </c>
      <c r="R2583" s="124" t="s">
        <v>11840</v>
      </c>
      <c r="S2583" s="125" t="s">
        <v>6421</v>
      </c>
      <c r="T2583" s="122" t="s">
        <v>6421</v>
      </c>
      <c r="U2583" s="123" t="s">
        <v>6421</v>
      </c>
      <c r="V2583" s="124" t="s">
        <v>6421</v>
      </c>
      <c r="W2583" s="121" t="s">
        <v>6421</v>
      </c>
      <c r="X2583" s="122" t="s">
        <v>6421</v>
      </c>
      <c r="Y2583" s="122" t="s">
        <v>6421</v>
      </c>
      <c r="Z2583" s="123" t="s">
        <v>6421</v>
      </c>
      <c r="AA2583" s="124" t="s">
        <v>6421</v>
      </c>
      <c r="AB2583" s="28" t="s">
        <v>6421</v>
      </c>
      <c r="AC2583" s="122" t="s">
        <v>6421</v>
      </c>
      <c r="AD2583" s="122" t="s">
        <v>6421</v>
      </c>
      <c r="AE2583" s="123" t="s">
        <v>6421</v>
      </c>
      <c r="AF2583" s="29" t="s">
        <v>6421</v>
      </c>
      <c r="AG2583" s="28" t="s">
        <v>6421</v>
      </c>
      <c r="AH2583" s="122" t="s">
        <v>6421</v>
      </c>
      <c r="AI2583" s="122" t="s">
        <v>6421</v>
      </c>
      <c r="AJ2583" s="123" t="s">
        <v>6421</v>
      </c>
      <c r="AK2583" s="29" t="s">
        <v>6421</v>
      </c>
      <c r="AL2583" s="28" t="s">
        <v>6421</v>
      </c>
      <c r="AM2583" s="122" t="s">
        <v>6421</v>
      </c>
      <c r="AN2583" s="122" t="s">
        <v>6421</v>
      </c>
      <c r="AO2583" s="123" t="s">
        <v>6421</v>
      </c>
      <c r="AP2583" s="29" t="s">
        <v>6421</v>
      </c>
      <c r="AQ2583" s="28" t="s">
        <v>6421</v>
      </c>
      <c r="AR2583" s="122" t="s">
        <v>6421</v>
      </c>
      <c r="AS2583" s="122" t="s">
        <v>6421</v>
      </c>
      <c r="AT2583" s="123" t="s">
        <v>6421</v>
      </c>
      <c r="AU2583" s="29" t="s">
        <v>6421</v>
      </c>
      <c r="AV2583" s="104"/>
      <c r="AX2583" s="129"/>
      <c r="AY2583" s="139"/>
      <c r="AZ2583" s="139"/>
    </row>
    <row r="2584" spans="3:52" ht="50" customHeight="1">
      <c r="C2584" s="52" t="s">
        <v>6316</v>
      </c>
      <c r="D2584" s="130" t="s">
        <v>5892</v>
      </c>
      <c r="E2584" s="131" t="s">
        <v>6387</v>
      </c>
      <c r="F2584" s="132" t="s">
        <v>5893</v>
      </c>
      <c r="G2584" s="125">
        <v>17002.616999999998</v>
      </c>
      <c r="H2584" s="122">
        <v>18787.378000000001</v>
      </c>
      <c r="I2584" s="123">
        <f t="shared" si="1167"/>
        <v>-1784.7610000000022</v>
      </c>
      <c r="J2584" s="124">
        <f t="shared" si="1168"/>
        <v>-9.4997875701441803</v>
      </c>
      <c r="K2584" s="125">
        <v>5419.415</v>
      </c>
      <c r="L2584" s="122">
        <v>6334.2309999999998</v>
      </c>
      <c r="M2584" s="123">
        <f t="shared" si="1169"/>
        <v>-914.8159999999998</v>
      </c>
      <c r="N2584" s="124">
        <f t="shared" si="1170"/>
        <v>-14.442416135439325</v>
      </c>
      <c r="O2584" s="125">
        <v>3450.8820000000001</v>
      </c>
      <c r="P2584" s="122">
        <v>3649.79</v>
      </c>
      <c r="Q2584" s="123">
        <f t="shared" si="1171"/>
        <v>-198.9079999999999</v>
      </c>
      <c r="R2584" s="124">
        <f t="shared" si="1172"/>
        <v>-5.4498477994624324</v>
      </c>
      <c r="S2584" s="125">
        <v>8132.32</v>
      </c>
      <c r="T2584" s="122">
        <v>8803.357</v>
      </c>
      <c r="U2584" s="123">
        <f t="shared" si="1173"/>
        <v>-671.03700000000026</v>
      </c>
      <c r="V2584" s="124">
        <f t="shared" si="1174"/>
        <v>-7.6225126392125215</v>
      </c>
      <c r="W2584" s="121" t="s">
        <v>7459</v>
      </c>
      <c r="X2584" s="122">
        <v>3871</v>
      </c>
      <c r="Y2584" s="122">
        <v>4257</v>
      </c>
      <c r="Z2584" s="123">
        <f t="shared" si="1175"/>
        <v>-386</v>
      </c>
      <c r="AA2584" s="124">
        <f t="shared" si="1186"/>
        <v>-9.067418369743951</v>
      </c>
      <c r="AB2584" s="28" t="s">
        <v>11709</v>
      </c>
      <c r="AC2584" s="122">
        <v>1518</v>
      </c>
      <c r="AD2584" s="122">
        <v>1518</v>
      </c>
      <c r="AE2584" s="123">
        <f t="shared" si="1187"/>
        <v>0</v>
      </c>
      <c r="AF2584" s="29">
        <f t="shared" si="1188"/>
        <v>0</v>
      </c>
      <c r="AG2584" s="28" t="s">
        <v>11710</v>
      </c>
      <c r="AH2584" s="122">
        <v>1040</v>
      </c>
      <c r="AI2584" s="122">
        <v>991</v>
      </c>
      <c r="AJ2584" s="123">
        <f t="shared" si="1189"/>
        <v>49</v>
      </c>
      <c r="AK2584" s="124">
        <f t="shared" si="1190"/>
        <v>4.9445005045408674</v>
      </c>
      <c r="AL2584" s="28" t="s">
        <v>6467</v>
      </c>
      <c r="AM2584" s="122">
        <v>859</v>
      </c>
      <c r="AN2584" s="122">
        <v>859</v>
      </c>
      <c r="AO2584" s="123">
        <f t="shared" si="1191"/>
        <v>0</v>
      </c>
      <c r="AP2584" s="29">
        <f t="shared" si="1192"/>
        <v>0</v>
      </c>
      <c r="AQ2584" s="28" t="s">
        <v>11711</v>
      </c>
      <c r="AR2584" s="122">
        <v>220</v>
      </c>
      <c r="AS2584" s="122">
        <v>595</v>
      </c>
      <c r="AT2584" s="123">
        <f t="shared" ref="AT2584:AT2605" si="1193">AR2584-AS2584</f>
        <v>-375</v>
      </c>
      <c r="AU2584" s="124">
        <f t="shared" ref="AU2584:AU2605" si="1194">AT2584/AS2584*100</f>
        <v>-63.02521008403361</v>
      </c>
      <c r="AV2584" s="9" t="s">
        <v>11712</v>
      </c>
      <c r="AX2584" s="129"/>
      <c r="AY2584" s="139"/>
      <c r="AZ2584" s="139"/>
    </row>
    <row r="2585" spans="3:52" ht="50" customHeight="1">
      <c r="C2585" s="52" t="s">
        <v>6318</v>
      </c>
      <c r="D2585" s="130" t="s">
        <v>5894</v>
      </c>
      <c r="E2585" s="131" t="s">
        <v>6387</v>
      </c>
      <c r="F2585" s="132" t="s">
        <v>5895</v>
      </c>
      <c r="G2585" s="125">
        <v>8112.5119999999997</v>
      </c>
      <c r="H2585" s="122">
        <v>7816.8680000000004</v>
      </c>
      <c r="I2585" s="123">
        <f t="shared" si="1167"/>
        <v>295.64399999999932</v>
      </c>
      <c r="J2585" s="124">
        <f t="shared" si="1168"/>
        <v>3.7821285967730214</v>
      </c>
      <c r="K2585" s="125">
        <v>1926.9179999999999</v>
      </c>
      <c r="L2585" s="122">
        <v>2069.674</v>
      </c>
      <c r="M2585" s="123">
        <f t="shared" si="1169"/>
        <v>-142.75600000000009</v>
      </c>
      <c r="N2585" s="124">
        <f t="shared" si="1170"/>
        <v>-6.8975113955144662</v>
      </c>
      <c r="O2585" s="125">
        <v>164.471</v>
      </c>
      <c r="P2585" s="122">
        <v>166.44399999999999</v>
      </c>
      <c r="Q2585" s="123">
        <f t="shared" si="1171"/>
        <v>-1.9729999999999848</v>
      </c>
      <c r="R2585" s="124">
        <f t="shared" si="1172"/>
        <v>-1.1853836725865665</v>
      </c>
      <c r="S2585" s="125">
        <v>6021.1229999999996</v>
      </c>
      <c r="T2585" s="122">
        <v>5580.75</v>
      </c>
      <c r="U2585" s="123">
        <f t="shared" si="1173"/>
        <v>440.37299999999959</v>
      </c>
      <c r="V2585" s="124">
        <f t="shared" si="1174"/>
        <v>7.8909286386238344</v>
      </c>
      <c r="W2585" s="121" t="s">
        <v>11713</v>
      </c>
      <c r="X2585" s="122">
        <v>3934</v>
      </c>
      <c r="Y2585" s="122">
        <v>3787</v>
      </c>
      <c r="Z2585" s="123">
        <f t="shared" si="1175"/>
        <v>147</v>
      </c>
      <c r="AA2585" s="124">
        <f t="shared" si="1186"/>
        <v>3.8817005545286505</v>
      </c>
      <c r="AB2585" s="28" t="s">
        <v>6466</v>
      </c>
      <c r="AC2585" s="122">
        <v>877</v>
      </c>
      <c r="AD2585" s="122">
        <v>770</v>
      </c>
      <c r="AE2585" s="123">
        <f t="shared" si="1187"/>
        <v>107</v>
      </c>
      <c r="AF2585" s="29">
        <f t="shared" si="1188"/>
        <v>13.896103896103895</v>
      </c>
      <c r="AG2585" s="28" t="s">
        <v>6931</v>
      </c>
      <c r="AH2585" s="122">
        <v>397</v>
      </c>
      <c r="AI2585" s="122">
        <v>346</v>
      </c>
      <c r="AJ2585" s="123">
        <f t="shared" si="1189"/>
        <v>51</v>
      </c>
      <c r="AK2585" s="124">
        <f t="shared" si="1190"/>
        <v>14.739884393063585</v>
      </c>
      <c r="AL2585" s="28" t="s">
        <v>8387</v>
      </c>
      <c r="AM2585" s="122">
        <v>125</v>
      </c>
      <c r="AN2585" s="122">
        <v>114</v>
      </c>
      <c r="AO2585" s="123">
        <f t="shared" si="1191"/>
        <v>11</v>
      </c>
      <c r="AP2585" s="29">
        <f t="shared" si="1192"/>
        <v>9.6491228070175428</v>
      </c>
      <c r="AQ2585" s="28" t="s">
        <v>11714</v>
      </c>
      <c r="AR2585" s="122">
        <v>108</v>
      </c>
      <c r="AS2585" s="122">
        <v>23</v>
      </c>
      <c r="AT2585" s="123">
        <f t="shared" si="1193"/>
        <v>85</v>
      </c>
      <c r="AU2585" s="124">
        <f t="shared" si="1194"/>
        <v>369.56521739130437</v>
      </c>
      <c r="AV2585" s="9" t="s">
        <v>11712</v>
      </c>
      <c r="AX2585" s="129"/>
      <c r="AY2585" s="139"/>
      <c r="AZ2585" s="139"/>
    </row>
    <row r="2586" spans="3:52" ht="50" customHeight="1">
      <c r="C2586" s="52" t="s">
        <v>6318</v>
      </c>
      <c r="D2586" s="130" t="s">
        <v>5896</v>
      </c>
      <c r="E2586" s="131" t="s">
        <v>6387</v>
      </c>
      <c r="F2586" s="132" t="s">
        <v>5897</v>
      </c>
      <c r="G2586" s="125">
        <v>6569.7439999999997</v>
      </c>
      <c r="H2586" s="122">
        <v>5654.8879999999999</v>
      </c>
      <c r="I2586" s="123">
        <f t="shared" si="1167"/>
        <v>914.85599999999977</v>
      </c>
      <c r="J2586" s="124">
        <f t="shared" si="1168"/>
        <v>16.178145349651484</v>
      </c>
      <c r="K2586" s="125">
        <v>3897.2350000000001</v>
      </c>
      <c r="L2586" s="122">
        <v>3360.2350000000001</v>
      </c>
      <c r="M2586" s="123">
        <f t="shared" si="1169"/>
        <v>537</v>
      </c>
      <c r="N2586" s="124">
        <f t="shared" si="1170"/>
        <v>15.981025136634788</v>
      </c>
      <c r="O2586" s="125">
        <v>331.56099999999998</v>
      </c>
      <c r="P2586" s="122">
        <v>321.56099999999998</v>
      </c>
      <c r="Q2586" s="123">
        <f t="shared" si="1171"/>
        <v>10</v>
      </c>
      <c r="R2586" s="124">
        <f t="shared" si="1172"/>
        <v>3.1098298612082935</v>
      </c>
      <c r="S2586" s="125">
        <v>2340.9479999999999</v>
      </c>
      <c r="T2586" s="122">
        <v>1973.0920000000001</v>
      </c>
      <c r="U2586" s="123">
        <f t="shared" si="1173"/>
        <v>367.85599999999977</v>
      </c>
      <c r="V2586" s="124">
        <f t="shared" si="1174"/>
        <v>18.643631417085455</v>
      </c>
      <c r="W2586" s="121" t="s">
        <v>6988</v>
      </c>
      <c r="X2586" s="122">
        <v>1582</v>
      </c>
      <c r="Y2586" s="122">
        <v>1382</v>
      </c>
      <c r="Z2586" s="123">
        <f t="shared" si="1175"/>
        <v>200</v>
      </c>
      <c r="AA2586" s="124">
        <f t="shared" si="1186"/>
        <v>14.471780028943559</v>
      </c>
      <c r="AB2586" s="28" t="s">
        <v>11715</v>
      </c>
      <c r="AC2586" s="122">
        <v>229</v>
      </c>
      <c r="AD2586" s="122">
        <v>200</v>
      </c>
      <c r="AE2586" s="123">
        <f t="shared" si="1187"/>
        <v>29</v>
      </c>
      <c r="AF2586" s="29">
        <f t="shared" si="1188"/>
        <v>14.499999999999998</v>
      </c>
      <c r="AG2586" s="28" t="s">
        <v>7333</v>
      </c>
      <c r="AH2586" s="122">
        <v>200</v>
      </c>
      <c r="AI2586" s="122">
        <v>100</v>
      </c>
      <c r="AJ2586" s="123">
        <f t="shared" si="1189"/>
        <v>100</v>
      </c>
      <c r="AK2586" s="124">
        <f t="shared" si="1190"/>
        <v>100</v>
      </c>
      <c r="AL2586" s="28" t="s">
        <v>6919</v>
      </c>
      <c r="AM2586" s="122">
        <v>142</v>
      </c>
      <c r="AN2586" s="122">
        <v>142</v>
      </c>
      <c r="AO2586" s="123">
        <f t="shared" si="1191"/>
        <v>0</v>
      </c>
      <c r="AP2586" s="29">
        <f t="shared" si="1192"/>
        <v>0</v>
      </c>
      <c r="AQ2586" s="28" t="s">
        <v>9875</v>
      </c>
      <c r="AR2586" s="122">
        <v>85</v>
      </c>
      <c r="AS2586" s="122">
        <v>45</v>
      </c>
      <c r="AT2586" s="123">
        <f t="shared" si="1193"/>
        <v>40</v>
      </c>
      <c r="AU2586" s="124">
        <f t="shared" si="1194"/>
        <v>88.888888888888886</v>
      </c>
      <c r="AV2586" s="9" t="s">
        <v>12608</v>
      </c>
      <c r="AX2586" s="129"/>
      <c r="AY2586" s="139"/>
      <c r="AZ2586" s="139"/>
    </row>
    <row r="2587" spans="3:52" ht="50" customHeight="1">
      <c r="C2587" s="52" t="s">
        <v>6317</v>
      </c>
      <c r="D2587" s="130" t="s">
        <v>5898</v>
      </c>
      <c r="E2587" s="131" t="s">
        <v>6387</v>
      </c>
      <c r="F2587" s="132" t="s">
        <v>5899</v>
      </c>
      <c r="G2587" s="125">
        <v>10716.927</v>
      </c>
      <c r="H2587" s="122">
        <v>10492.54</v>
      </c>
      <c r="I2587" s="123">
        <f t="shared" si="1167"/>
        <v>224.38699999999881</v>
      </c>
      <c r="J2587" s="124">
        <f t="shared" si="1168"/>
        <v>2.1385384282547295</v>
      </c>
      <c r="K2587" s="125">
        <v>3758.2040000000002</v>
      </c>
      <c r="L2587" s="122">
        <v>3082.2040000000002</v>
      </c>
      <c r="M2587" s="123">
        <f t="shared" si="1169"/>
        <v>676</v>
      </c>
      <c r="N2587" s="124">
        <f t="shared" si="1170"/>
        <v>21.932357494831621</v>
      </c>
      <c r="O2587" s="125">
        <v>529</v>
      </c>
      <c r="P2587" s="122">
        <v>328</v>
      </c>
      <c r="Q2587" s="123">
        <f t="shared" si="1171"/>
        <v>201</v>
      </c>
      <c r="R2587" s="124">
        <f t="shared" si="1172"/>
        <v>61.280487804878049</v>
      </c>
      <c r="S2587" s="125">
        <v>6429.723</v>
      </c>
      <c r="T2587" s="122">
        <v>7082.3360000000002</v>
      </c>
      <c r="U2587" s="123">
        <f t="shared" si="1173"/>
        <v>-652.61300000000028</v>
      </c>
      <c r="V2587" s="124">
        <f t="shared" si="1174"/>
        <v>-9.214657423765269</v>
      </c>
      <c r="W2587" s="121" t="s">
        <v>11716</v>
      </c>
      <c r="X2587" s="122">
        <v>3001</v>
      </c>
      <c r="Y2587" s="122">
        <v>2936</v>
      </c>
      <c r="Z2587" s="123">
        <f t="shared" si="1175"/>
        <v>65</v>
      </c>
      <c r="AA2587" s="124">
        <f t="shared" si="1186"/>
        <v>2.2138964577656677</v>
      </c>
      <c r="AB2587" s="28" t="s">
        <v>11717</v>
      </c>
      <c r="AC2587" s="122">
        <v>1033</v>
      </c>
      <c r="AD2587" s="122">
        <v>720</v>
      </c>
      <c r="AE2587" s="123">
        <f t="shared" si="1187"/>
        <v>313</v>
      </c>
      <c r="AF2587" s="29">
        <f t="shared" si="1188"/>
        <v>43.472222222222221</v>
      </c>
      <c r="AG2587" s="28" t="s">
        <v>11718</v>
      </c>
      <c r="AH2587" s="122">
        <v>915</v>
      </c>
      <c r="AI2587" s="122">
        <v>1375</v>
      </c>
      <c r="AJ2587" s="123">
        <f t="shared" si="1189"/>
        <v>-460</v>
      </c>
      <c r="AK2587" s="124">
        <f t="shared" si="1190"/>
        <v>-33.454545454545453</v>
      </c>
      <c r="AL2587" s="28" t="s">
        <v>11719</v>
      </c>
      <c r="AM2587" s="122">
        <v>609</v>
      </c>
      <c r="AN2587" s="122">
        <v>645</v>
      </c>
      <c r="AO2587" s="123">
        <f t="shared" si="1191"/>
        <v>-36</v>
      </c>
      <c r="AP2587" s="29">
        <f t="shared" si="1192"/>
        <v>-5.5813953488372094</v>
      </c>
      <c r="AQ2587" s="28" t="s">
        <v>11720</v>
      </c>
      <c r="AR2587" s="122">
        <v>317</v>
      </c>
      <c r="AS2587" s="122">
        <v>203</v>
      </c>
      <c r="AT2587" s="123">
        <f t="shared" si="1193"/>
        <v>114</v>
      </c>
      <c r="AU2587" s="124">
        <f t="shared" si="1194"/>
        <v>56.157635467980292</v>
      </c>
      <c r="AV2587" s="9" t="s">
        <v>11712</v>
      </c>
      <c r="AX2587" s="129"/>
      <c r="AY2587" s="139"/>
      <c r="AZ2587" s="139"/>
    </row>
    <row r="2588" spans="3:52" ht="50" customHeight="1">
      <c r="C2588" s="52" t="s">
        <v>6318</v>
      </c>
      <c r="D2588" s="130" t="s">
        <v>5900</v>
      </c>
      <c r="E2588" s="131" t="s">
        <v>6387</v>
      </c>
      <c r="F2588" s="132" t="s">
        <v>5901</v>
      </c>
      <c r="G2588" s="125">
        <v>9004.2749999999996</v>
      </c>
      <c r="H2588" s="122">
        <v>6799.9359999999997</v>
      </c>
      <c r="I2588" s="123">
        <f t="shared" si="1167"/>
        <v>2204.3389999999999</v>
      </c>
      <c r="J2588" s="124">
        <f t="shared" si="1168"/>
        <v>32.417055101695077</v>
      </c>
      <c r="K2588" s="125">
        <v>3223.605</v>
      </c>
      <c r="L2588" s="122">
        <v>3362.6849999999999</v>
      </c>
      <c r="M2588" s="123">
        <f t="shared" si="1169"/>
        <v>-139.07999999999993</v>
      </c>
      <c r="N2588" s="124">
        <f t="shared" si="1170"/>
        <v>-4.1359806226274518</v>
      </c>
      <c r="O2588" s="125">
        <v>539.50400000000002</v>
      </c>
      <c r="P2588" s="122">
        <v>538.822</v>
      </c>
      <c r="Q2588" s="123">
        <f t="shared" si="1171"/>
        <v>0.68200000000001637</v>
      </c>
      <c r="R2588" s="124">
        <f t="shared" si="1172"/>
        <v>0.12657241166842043</v>
      </c>
      <c r="S2588" s="125">
        <v>5241.1660000000002</v>
      </c>
      <c r="T2588" s="122">
        <v>2898.4290000000001</v>
      </c>
      <c r="U2588" s="123">
        <f t="shared" si="1173"/>
        <v>2342.7370000000001</v>
      </c>
      <c r="V2588" s="124">
        <f t="shared" si="1174"/>
        <v>80.827820864337198</v>
      </c>
      <c r="W2588" s="121" t="s">
        <v>12663</v>
      </c>
      <c r="X2588" s="122">
        <v>2764</v>
      </c>
      <c r="Y2588" s="122">
        <v>361</v>
      </c>
      <c r="Z2588" s="123">
        <f t="shared" si="1175"/>
        <v>2403</v>
      </c>
      <c r="AA2588" s="124">
        <f t="shared" si="1186"/>
        <v>665.65096952908584</v>
      </c>
      <c r="AB2588" s="28" t="s">
        <v>12664</v>
      </c>
      <c r="AC2588" s="122">
        <v>1700</v>
      </c>
      <c r="AD2588" s="122">
        <v>1755</v>
      </c>
      <c r="AE2588" s="123">
        <f t="shared" si="1187"/>
        <v>-55</v>
      </c>
      <c r="AF2588" s="29">
        <f t="shared" si="1188"/>
        <v>-3.133903133903134</v>
      </c>
      <c r="AG2588" s="28" t="s">
        <v>12665</v>
      </c>
      <c r="AH2588" s="122">
        <v>329</v>
      </c>
      <c r="AI2588" s="122">
        <v>329</v>
      </c>
      <c r="AJ2588" s="123">
        <f t="shared" si="1189"/>
        <v>0</v>
      </c>
      <c r="AK2588" s="124">
        <f t="shared" si="1190"/>
        <v>0</v>
      </c>
      <c r="AL2588" s="28" t="s">
        <v>12666</v>
      </c>
      <c r="AM2588" s="122">
        <v>266</v>
      </c>
      <c r="AN2588" s="122">
        <v>270</v>
      </c>
      <c r="AO2588" s="123">
        <f t="shared" si="1191"/>
        <v>-4</v>
      </c>
      <c r="AP2588" s="29">
        <f t="shared" si="1192"/>
        <v>-1.4814814814814816</v>
      </c>
      <c r="AQ2588" s="28" t="s">
        <v>12667</v>
      </c>
      <c r="AR2588" s="122">
        <v>108</v>
      </c>
      <c r="AS2588" s="122">
        <v>124</v>
      </c>
      <c r="AT2588" s="123">
        <f t="shared" si="1193"/>
        <v>-16</v>
      </c>
      <c r="AU2588" s="124">
        <f t="shared" si="1194"/>
        <v>-12.903225806451612</v>
      </c>
      <c r="AV2588" s="9" t="s">
        <v>12608</v>
      </c>
      <c r="AX2588" s="129"/>
      <c r="AY2588" s="139"/>
      <c r="AZ2588" s="139"/>
    </row>
    <row r="2589" spans="3:52" ht="50" customHeight="1">
      <c r="C2589" s="52" t="s">
        <v>6318</v>
      </c>
      <c r="D2589" s="130" t="s">
        <v>5902</v>
      </c>
      <c r="E2589" s="131" t="s">
        <v>6387</v>
      </c>
      <c r="F2589" s="132" t="s">
        <v>5903</v>
      </c>
      <c r="G2589" s="125">
        <v>2255.7109999999998</v>
      </c>
      <c r="H2589" s="122">
        <v>2479.7269999999999</v>
      </c>
      <c r="I2589" s="123">
        <f t="shared" si="1167"/>
        <v>-224.01600000000008</v>
      </c>
      <c r="J2589" s="124">
        <f t="shared" si="1168"/>
        <v>-9.0338976830917304</v>
      </c>
      <c r="K2589" s="125">
        <v>646.721</v>
      </c>
      <c r="L2589" s="122">
        <v>746.721</v>
      </c>
      <c r="M2589" s="123">
        <f t="shared" si="1169"/>
        <v>-100</v>
      </c>
      <c r="N2589" s="124">
        <f t="shared" si="1170"/>
        <v>-13.391882644254011</v>
      </c>
      <c r="O2589" s="125">
        <v>307.21300000000002</v>
      </c>
      <c r="P2589" s="122">
        <v>307.21300000000002</v>
      </c>
      <c r="Q2589" s="123">
        <f t="shared" si="1171"/>
        <v>0</v>
      </c>
      <c r="R2589" s="124">
        <f t="shared" si="1172"/>
        <v>0</v>
      </c>
      <c r="S2589" s="125">
        <v>1301.777</v>
      </c>
      <c r="T2589" s="122">
        <v>1425.7929999999999</v>
      </c>
      <c r="U2589" s="123">
        <f t="shared" si="1173"/>
        <v>-124.01599999999985</v>
      </c>
      <c r="V2589" s="124">
        <f t="shared" si="1174"/>
        <v>-8.6980368117952516</v>
      </c>
      <c r="W2589" s="121" t="s">
        <v>6961</v>
      </c>
      <c r="X2589" s="122">
        <v>382</v>
      </c>
      <c r="Y2589" s="122">
        <v>377</v>
      </c>
      <c r="Z2589" s="123">
        <f t="shared" si="1175"/>
        <v>5</v>
      </c>
      <c r="AA2589" s="124">
        <f t="shared" si="1186"/>
        <v>1.3262599469496021</v>
      </c>
      <c r="AB2589" s="28" t="s">
        <v>8357</v>
      </c>
      <c r="AC2589" s="122">
        <v>317</v>
      </c>
      <c r="AD2589" s="122">
        <v>487</v>
      </c>
      <c r="AE2589" s="123">
        <f t="shared" si="1187"/>
        <v>-170</v>
      </c>
      <c r="AF2589" s="29">
        <f t="shared" si="1188"/>
        <v>-34.907597535934293</v>
      </c>
      <c r="AG2589" s="28" t="s">
        <v>11721</v>
      </c>
      <c r="AH2589" s="122">
        <v>246</v>
      </c>
      <c r="AI2589" s="122">
        <v>246</v>
      </c>
      <c r="AJ2589" s="123">
        <f t="shared" si="1189"/>
        <v>0</v>
      </c>
      <c r="AK2589" s="124">
        <f t="shared" si="1190"/>
        <v>0</v>
      </c>
      <c r="AL2589" s="28" t="s">
        <v>9264</v>
      </c>
      <c r="AM2589" s="122">
        <v>185</v>
      </c>
      <c r="AN2589" s="122">
        <v>144</v>
      </c>
      <c r="AO2589" s="123">
        <f t="shared" si="1191"/>
        <v>41</v>
      </c>
      <c r="AP2589" s="29">
        <f t="shared" si="1192"/>
        <v>28.472222222222221</v>
      </c>
      <c r="AQ2589" s="28" t="s">
        <v>11722</v>
      </c>
      <c r="AR2589" s="122">
        <v>107</v>
      </c>
      <c r="AS2589" s="122">
        <v>170</v>
      </c>
      <c r="AT2589" s="123">
        <f t="shared" si="1193"/>
        <v>-63</v>
      </c>
      <c r="AU2589" s="124">
        <f t="shared" si="1194"/>
        <v>-37.058823529411768</v>
      </c>
      <c r="AV2589" s="9" t="s">
        <v>12608</v>
      </c>
      <c r="AX2589" s="129"/>
      <c r="AY2589" s="139"/>
      <c r="AZ2589" s="139"/>
    </row>
    <row r="2590" spans="3:52" ht="50" customHeight="1">
      <c r="C2590" s="52" t="s">
        <v>6317</v>
      </c>
      <c r="D2590" s="130" t="s">
        <v>5904</v>
      </c>
      <c r="E2590" s="131" t="s">
        <v>6387</v>
      </c>
      <c r="F2590" s="132" t="s">
        <v>5905</v>
      </c>
      <c r="G2590" s="125">
        <v>13253.165000000001</v>
      </c>
      <c r="H2590" s="122">
        <v>14055.184999999999</v>
      </c>
      <c r="I2590" s="123">
        <f t="shared" si="1167"/>
        <v>-802.01999999999862</v>
      </c>
      <c r="J2590" s="124">
        <f t="shared" si="1168"/>
        <v>-5.706221582995874</v>
      </c>
      <c r="K2590" s="125">
        <v>5675.3450000000003</v>
      </c>
      <c r="L2590" s="122">
        <v>5922.9030000000002</v>
      </c>
      <c r="M2590" s="123">
        <f t="shared" si="1169"/>
        <v>-247.55799999999999</v>
      </c>
      <c r="N2590" s="124">
        <f t="shared" si="1170"/>
        <v>-4.1796733797598913</v>
      </c>
      <c r="O2590" s="125">
        <v>182.1</v>
      </c>
      <c r="P2590" s="122">
        <v>182</v>
      </c>
      <c r="Q2590" s="123">
        <f t="shared" si="1171"/>
        <v>9.9999999999994316E-2</v>
      </c>
      <c r="R2590" s="124">
        <f t="shared" si="1172"/>
        <v>5.4945054945051822E-2</v>
      </c>
      <c r="S2590" s="125">
        <v>7395.72</v>
      </c>
      <c r="T2590" s="122">
        <v>7950.2820000000002</v>
      </c>
      <c r="U2590" s="123">
        <f t="shared" si="1173"/>
        <v>-554.5619999999999</v>
      </c>
      <c r="V2590" s="124">
        <f t="shared" si="1174"/>
        <v>-6.9753752131056475</v>
      </c>
      <c r="W2590" s="121" t="s">
        <v>6466</v>
      </c>
      <c r="X2590" s="122">
        <v>3613</v>
      </c>
      <c r="Y2590" s="122">
        <v>4400</v>
      </c>
      <c r="Z2590" s="123">
        <f t="shared" si="1175"/>
        <v>-787</v>
      </c>
      <c r="AA2590" s="124">
        <f t="shared" si="1186"/>
        <v>-17.886363636363637</v>
      </c>
      <c r="AB2590" s="28" t="s">
        <v>11723</v>
      </c>
      <c r="AC2590" s="122">
        <v>1404</v>
      </c>
      <c r="AD2590" s="122">
        <v>1252</v>
      </c>
      <c r="AE2590" s="123">
        <f t="shared" si="1187"/>
        <v>152</v>
      </c>
      <c r="AF2590" s="29">
        <f t="shared" si="1188"/>
        <v>12.140575079872203</v>
      </c>
      <c r="AG2590" s="28" t="s">
        <v>11724</v>
      </c>
      <c r="AH2590" s="122">
        <v>626</v>
      </c>
      <c r="AI2590" s="122">
        <v>620</v>
      </c>
      <c r="AJ2590" s="123">
        <f t="shared" si="1189"/>
        <v>6</v>
      </c>
      <c r="AK2590" s="124">
        <f t="shared" si="1190"/>
        <v>0.967741935483871</v>
      </c>
      <c r="AL2590" s="28" t="s">
        <v>11725</v>
      </c>
      <c r="AM2590" s="122">
        <v>519</v>
      </c>
      <c r="AN2590" s="122">
        <v>519</v>
      </c>
      <c r="AO2590" s="123">
        <f t="shared" si="1191"/>
        <v>0</v>
      </c>
      <c r="AP2590" s="29">
        <f t="shared" si="1192"/>
        <v>0</v>
      </c>
      <c r="AQ2590" s="28" t="s">
        <v>11726</v>
      </c>
      <c r="AR2590" s="122">
        <v>497</v>
      </c>
      <c r="AS2590" s="122">
        <v>481</v>
      </c>
      <c r="AT2590" s="123">
        <f t="shared" si="1193"/>
        <v>16</v>
      </c>
      <c r="AU2590" s="124">
        <f t="shared" si="1194"/>
        <v>3.3264033264033266</v>
      </c>
      <c r="AV2590" s="9" t="s">
        <v>11712</v>
      </c>
      <c r="AX2590" s="129"/>
      <c r="AY2590" s="139"/>
      <c r="AZ2590" s="139"/>
    </row>
    <row r="2591" spans="3:52" ht="50" customHeight="1">
      <c r="C2591" s="52" t="s">
        <v>6318</v>
      </c>
      <c r="D2591" s="130" t="s">
        <v>5906</v>
      </c>
      <c r="E2591" s="131" t="s">
        <v>6387</v>
      </c>
      <c r="F2591" s="132" t="s">
        <v>5907</v>
      </c>
      <c r="G2591" s="125">
        <v>3260.3510000000001</v>
      </c>
      <c r="H2591" s="122">
        <v>3290.866</v>
      </c>
      <c r="I2591" s="123">
        <f t="shared" si="1167"/>
        <v>-30.514999999999873</v>
      </c>
      <c r="J2591" s="124">
        <f t="shared" si="1168"/>
        <v>-0.92726352273231039</v>
      </c>
      <c r="K2591" s="125">
        <v>1747.53</v>
      </c>
      <c r="L2591" s="122">
        <v>1684.0070000000001</v>
      </c>
      <c r="M2591" s="123">
        <f t="shared" si="1169"/>
        <v>63.522999999999911</v>
      </c>
      <c r="N2591" s="124">
        <f t="shared" si="1170"/>
        <v>3.7721339638136842</v>
      </c>
      <c r="O2591" s="125">
        <v>550.96199999999999</v>
      </c>
      <c r="P2591" s="122">
        <v>540.22299999999996</v>
      </c>
      <c r="Q2591" s="123">
        <f t="shared" si="1171"/>
        <v>10.739000000000033</v>
      </c>
      <c r="R2591" s="124">
        <f t="shared" si="1172"/>
        <v>1.9878827817401394</v>
      </c>
      <c r="S2591" s="125">
        <v>961.85900000000004</v>
      </c>
      <c r="T2591" s="122">
        <v>1066.636</v>
      </c>
      <c r="U2591" s="123">
        <f t="shared" si="1173"/>
        <v>-104.77699999999993</v>
      </c>
      <c r="V2591" s="124">
        <f t="shared" si="1174"/>
        <v>-9.8231261648772339</v>
      </c>
      <c r="W2591" s="121" t="s">
        <v>11727</v>
      </c>
      <c r="X2591" s="122">
        <v>370</v>
      </c>
      <c r="Y2591" s="122">
        <v>379</v>
      </c>
      <c r="Z2591" s="123">
        <f t="shared" si="1175"/>
        <v>-9</v>
      </c>
      <c r="AA2591" s="124">
        <f t="shared" si="1186"/>
        <v>-2.3746701846965697</v>
      </c>
      <c r="AB2591" s="28" t="s">
        <v>6467</v>
      </c>
      <c r="AC2591" s="122">
        <v>268</v>
      </c>
      <c r="AD2591" s="122">
        <v>268</v>
      </c>
      <c r="AE2591" s="123">
        <f t="shared" si="1187"/>
        <v>0</v>
      </c>
      <c r="AF2591" s="29">
        <f t="shared" si="1188"/>
        <v>0</v>
      </c>
      <c r="AG2591" s="28" t="s">
        <v>7354</v>
      </c>
      <c r="AH2591" s="122">
        <v>151</v>
      </c>
      <c r="AI2591" s="122">
        <v>56</v>
      </c>
      <c r="AJ2591" s="123">
        <f t="shared" si="1189"/>
        <v>95</v>
      </c>
      <c r="AK2591" s="124">
        <f t="shared" si="1190"/>
        <v>169.64285714285714</v>
      </c>
      <c r="AL2591" s="28" t="s">
        <v>11728</v>
      </c>
      <c r="AM2591" s="122">
        <v>91</v>
      </c>
      <c r="AN2591" s="122">
        <v>86</v>
      </c>
      <c r="AO2591" s="123">
        <f t="shared" si="1191"/>
        <v>5</v>
      </c>
      <c r="AP2591" s="29">
        <f t="shared" si="1192"/>
        <v>5.8139534883720927</v>
      </c>
      <c r="AQ2591" s="28" t="s">
        <v>11729</v>
      </c>
      <c r="AR2591" s="122">
        <v>35</v>
      </c>
      <c r="AS2591" s="122">
        <v>33</v>
      </c>
      <c r="AT2591" s="123">
        <f t="shared" si="1193"/>
        <v>2</v>
      </c>
      <c r="AU2591" s="124">
        <f t="shared" si="1194"/>
        <v>6.0606060606060606</v>
      </c>
      <c r="AV2591" s="9" t="s">
        <v>11712</v>
      </c>
      <c r="AX2591" s="129"/>
      <c r="AY2591" s="139"/>
      <c r="AZ2591" s="139"/>
    </row>
    <row r="2592" spans="3:52" ht="50" customHeight="1">
      <c r="C2592" s="52" t="s">
        <v>6317</v>
      </c>
      <c r="D2592" s="130" t="s">
        <v>5908</v>
      </c>
      <c r="E2592" s="131" t="s">
        <v>6387</v>
      </c>
      <c r="F2592" s="132" t="s">
        <v>5909</v>
      </c>
      <c r="G2592" s="125">
        <v>17829.467000000001</v>
      </c>
      <c r="H2592" s="122">
        <v>16997.396000000001</v>
      </c>
      <c r="I2592" s="123">
        <f t="shared" si="1167"/>
        <v>832.07099999999991</v>
      </c>
      <c r="J2592" s="124">
        <f t="shared" si="1168"/>
        <v>4.8952851366173968</v>
      </c>
      <c r="K2592" s="125">
        <v>5020.0410000000002</v>
      </c>
      <c r="L2592" s="122">
        <v>5263.92</v>
      </c>
      <c r="M2592" s="123">
        <f t="shared" si="1169"/>
        <v>-243.87899999999991</v>
      </c>
      <c r="N2592" s="124">
        <f t="shared" si="1170"/>
        <v>-4.6330301372361262</v>
      </c>
      <c r="O2592" s="125">
        <v>6048.1419999999998</v>
      </c>
      <c r="P2592" s="122">
        <v>6044.277</v>
      </c>
      <c r="Q2592" s="123">
        <f t="shared" si="1171"/>
        <v>3.8649999999997817</v>
      </c>
      <c r="R2592" s="124">
        <f t="shared" si="1172"/>
        <v>6.3944786117508867E-2</v>
      </c>
      <c r="S2592" s="125">
        <v>6761.2839999999997</v>
      </c>
      <c r="T2592" s="122">
        <v>5689.1989999999996</v>
      </c>
      <c r="U2592" s="123">
        <f t="shared" si="1173"/>
        <v>1072.085</v>
      </c>
      <c r="V2592" s="124">
        <f t="shared" si="1174"/>
        <v>18.84421690997274</v>
      </c>
      <c r="W2592" s="121" t="s">
        <v>7374</v>
      </c>
      <c r="X2592" s="122">
        <v>2387</v>
      </c>
      <c r="Y2592" s="122">
        <v>2448</v>
      </c>
      <c r="Z2592" s="123">
        <f t="shared" si="1175"/>
        <v>-61</v>
      </c>
      <c r="AA2592" s="124">
        <f t="shared" si="1186"/>
        <v>-2.4918300653594772</v>
      </c>
      <c r="AB2592" s="28" t="s">
        <v>7644</v>
      </c>
      <c r="AC2592" s="122">
        <v>1981</v>
      </c>
      <c r="AD2592" s="122">
        <v>1136</v>
      </c>
      <c r="AE2592" s="123">
        <f t="shared" si="1187"/>
        <v>845</v>
      </c>
      <c r="AF2592" s="29">
        <f t="shared" si="1188"/>
        <v>74.383802816901408</v>
      </c>
      <c r="AG2592" s="28" t="s">
        <v>10390</v>
      </c>
      <c r="AH2592" s="122">
        <v>1571</v>
      </c>
      <c r="AI2592" s="122">
        <v>1292</v>
      </c>
      <c r="AJ2592" s="123">
        <f t="shared" si="1189"/>
        <v>279</v>
      </c>
      <c r="AK2592" s="124">
        <f t="shared" si="1190"/>
        <v>21.594427244582043</v>
      </c>
      <c r="AL2592" s="28" t="s">
        <v>8408</v>
      </c>
      <c r="AM2592" s="122">
        <v>284</v>
      </c>
      <c r="AN2592" s="122">
        <v>267</v>
      </c>
      <c r="AO2592" s="123">
        <f t="shared" si="1191"/>
        <v>17</v>
      </c>
      <c r="AP2592" s="29">
        <f t="shared" si="1192"/>
        <v>6.3670411985018731</v>
      </c>
      <c r="AQ2592" s="28" t="s">
        <v>11613</v>
      </c>
      <c r="AR2592" s="122">
        <v>196</v>
      </c>
      <c r="AS2592" s="122">
        <v>196</v>
      </c>
      <c r="AT2592" s="123">
        <f t="shared" si="1193"/>
        <v>0</v>
      </c>
      <c r="AU2592" s="124">
        <f t="shared" si="1194"/>
        <v>0</v>
      </c>
      <c r="AV2592" s="9" t="s">
        <v>11712</v>
      </c>
      <c r="AX2592" s="129"/>
      <c r="AY2592" s="139"/>
      <c r="AZ2592" s="139"/>
    </row>
    <row r="2593" spans="3:52" ht="50" customHeight="1">
      <c r="C2593" s="52" t="s">
        <v>6318</v>
      </c>
      <c r="D2593" s="130" t="s">
        <v>5910</v>
      </c>
      <c r="E2593" s="131" t="s">
        <v>6387</v>
      </c>
      <c r="F2593" s="132" t="s">
        <v>5911</v>
      </c>
      <c r="G2593" s="125">
        <v>16796.218000000001</v>
      </c>
      <c r="H2593" s="122">
        <v>15492</v>
      </c>
      <c r="I2593" s="123">
        <f t="shared" ref="I2593:I2646" si="1195">G2593-H2593</f>
        <v>1304.2180000000008</v>
      </c>
      <c r="J2593" s="124">
        <f t="shared" ref="J2593:J2646" si="1196">I2593/H2593*100</f>
        <v>8.4186547895688157</v>
      </c>
      <c r="K2593" s="125">
        <v>10242.146000000001</v>
      </c>
      <c r="L2593" s="122">
        <v>9157.9249999999993</v>
      </c>
      <c r="M2593" s="123">
        <f t="shared" ref="M2593:M2646" si="1197">K2593-L2593</f>
        <v>1084.2210000000014</v>
      </c>
      <c r="N2593" s="124">
        <f t="shared" ref="N2593:N2646" si="1198">M2593/L2593*100</f>
        <v>11.8391557039395</v>
      </c>
      <c r="O2593" s="125">
        <v>1021.067</v>
      </c>
      <c r="P2593" s="122">
        <v>921.06700000000001</v>
      </c>
      <c r="Q2593" s="123">
        <f t="shared" ref="Q2593:Q2630" si="1199">O2593-P2593</f>
        <v>100</v>
      </c>
      <c r="R2593" s="124">
        <f t="shared" ref="R2593:R2630" si="1200">Q2593/P2593*100</f>
        <v>10.85697348835644</v>
      </c>
      <c r="S2593" s="125">
        <v>5533.0050000000001</v>
      </c>
      <c r="T2593" s="122">
        <v>5413</v>
      </c>
      <c r="U2593" s="123">
        <f t="shared" ref="U2593:U2644" si="1201">S2593-T2593</f>
        <v>120.00500000000011</v>
      </c>
      <c r="V2593" s="124">
        <f t="shared" ref="V2593:V2644" si="1202">U2593/T2593*100</f>
        <v>2.2169776464068005</v>
      </c>
      <c r="W2593" s="121" t="s">
        <v>7452</v>
      </c>
      <c r="X2593" s="122">
        <v>2955</v>
      </c>
      <c r="Y2593" s="122">
        <v>2814</v>
      </c>
      <c r="Z2593" s="123">
        <f t="shared" ref="Z2593:Z2644" si="1203">X2593-Y2593</f>
        <v>141</v>
      </c>
      <c r="AA2593" s="124">
        <f t="shared" si="1186"/>
        <v>5.0106609808102345</v>
      </c>
      <c r="AB2593" s="28" t="s">
        <v>6944</v>
      </c>
      <c r="AC2593" s="122">
        <v>1277</v>
      </c>
      <c r="AD2593" s="122">
        <v>1487</v>
      </c>
      <c r="AE2593" s="123">
        <f t="shared" si="1187"/>
        <v>-210</v>
      </c>
      <c r="AF2593" s="29">
        <f t="shared" si="1188"/>
        <v>-14.122394082044384</v>
      </c>
      <c r="AG2593" s="28" t="s">
        <v>11730</v>
      </c>
      <c r="AH2593" s="122">
        <v>649</v>
      </c>
      <c r="AI2593" s="122">
        <v>649</v>
      </c>
      <c r="AJ2593" s="123">
        <f t="shared" si="1189"/>
        <v>0</v>
      </c>
      <c r="AK2593" s="124">
        <f t="shared" si="1190"/>
        <v>0</v>
      </c>
      <c r="AL2593" s="28" t="s">
        <v>7614</v>
      </c>
      <c r="AM2593" s="122">
        <v>472</v>
      </c>
      <c r="AN2593" s="122">
        <v>298</v>
      </c>
      <c r="AO2593" s="123">
        <f t="shared" si="1191"/>
        <v>174</v>
      </c>
      <c r="AP2593" s="29">
        <f t="shared" si="1192"/>
        <v>58.389261744966447</v>
      </c>
      <c r="AQ2593" s="28" t="s">
        <v>11731</v>
      </c>
      <c r="AR2593" s="122">
        <v>63</v>
      </c>
      <c r="AS2593" s="122">
        <v>53</v>
      </c>
      <c r="AT2593" s="123">
        <f t="shared" si="1193"/>
        <v>10</v>
      </c>
      <c r="AU2593" s="124">
        <f t="shared" si="1194"/>
        <v>18.867924528301888</v>
      </c>
      <c r="AV2593" s="9" t="s">
        <v>11712</v>
      </c>
      <c r="AX2593" s="129"/>
      <c r="AY2593" s="139"/>
      <c r="AZ2593" s="139"/>
    </row>
    <row r="2594" spans="3:52" ht="50" customHeight="1">
      <c r="C2594" s="52" t="s">
        <v>6318</v>
      </c>
      <c r="D2594" s="130" t="s">
        <v>5912</v>
      </c>
      <c r="E2594" s="131" t="s">
        <v>6387</v>
      </c>
      <c r="F2594" s="132" t="s">
        <v>5913</v>
      </c>
      <c r="G2594" s="125">
        <v>9995.2970000000005</v>
      </c>
      <c r="H2594" s="122">
        <v>10685.868</v>
      </c>
      <c r="I2594" s="123">
        <f t="shared" si="1195"/>
        <v>-690.57099999999991</v>
      </c>
      <c r="J2594" s="124">
        <f t="shared" si="1196"/>
        <v>-6.4624698714227051</v>
      </c>
      <c r="K2594" s="125">
        <v>3279.0450000000001</v>
      </c>
      <c r="L2594" s="122">
        <v>3801.116</v>
      </c>
      <c r="M2594" s="123">
        <f t="shared" si="1197"/>
        <v>-522.07099999999991</v>
      </c>
      <c r="N2594" s="124">
        <f t="shared" si="1198"/>
        <v>-13.734676868582804</v>
      </c>
      <c r="O2594" s="125">
        <v>3431.5729999999999</v>
      </c>
      <c r="P2594" s="122">
        <v>3615.8119999999999</v>
      </c>
      <c r="Q2594" s="123">
        <f t="shared" si="1199"/>
        <v>-184.23900000000003</v>
      </c>
      <c r="R2594" s="124">
        <f t="shared" si="1200"/>
        <v>-5.0953700026439437</v>
      </c>
      <c r="S2594" s="125">
        <v>3284.6790000000001</v>
      </c>
      <c r="T2594" s="122">
        <v>3268.94</v>
      </c>
      <c r="U2594" s="123">
        <f t="shared" si="1201"/>
        <v>15.739000000000033</v>
      </c>
      <c r="V2594" s="124">
        <f t="shared" si="1202"/>
        <v>0.48147105789644445</v>
      </c>
      <c r="W2594" s="121" t="s">
        <v>8937</v>
      </c>
      <c r="X2594" s="122">
        <v>2561</v>
      </c>
      <c r="Y2594" s="122">
        <v>2552</v>
      </c>
      <c r="Z2594" s="123">
        <f t="shared" si="1203"/>
        <v>9</v>
      </c>
      <c r="AA2594" s="124">
        <f t="shared" si="1186"/>
        <v>0.35266457680250785</v>
      </c>
      <c r="AB2594" s="28" t="s">
        <v>11732</v>
      </c>
      <c r="AC2594" s="122">
        <v>387</v>
      </c>
      <c r="AD2594" s="122">
        <v>420</v>
      </c>
      <c r="AE2594" s="123">
        <f t="shared" si="1187"/>
        <v>-33</v>
      </c>
      <c r="AF2594" s="29">
        <f t="shared" si="1188"/>
        <v>-7.8571428571428568</v>
      </c>
      <c r="AG2594" s="28" t="s">
        <v>11733</v>
      </c>
      <c r="AH2594" s="122">
        <v>231</v>
      </c>
      <c r="AI2594" s="122">
        <v>207</v>
      </c>
      <c r="AJ2594" s="123">
        <f t="shared" si="1189"/>
        <v>24</v>
      </c>
      <c r="AK2594" s="124">
        <f t="shared" si="1190"/>
        <v>11.594202898550725</v>
      </c>
      <c r="AL2594" s="28" t="s">
        <v>6961</v>
      </c>
      <c r="AM2594" s="122">
        <v>43</v>
      </c>
      <c r="AN2594" s="122">
        <v>38</v>
      </c>
      <c r="AO2594" s="123">
        <f t="shared" si="1191"/>
        <v>5</v>
      </c>
      <c r="AP2594" s="29">
        <f t="shared" si="1192"/>
        <v>13.157894736842104</v>
      </c>
      <c r="AQ2594" s="28" t="s">
        <v>11734</v>
      </c>
      <c r="AR2594" s="122">
        <v>26</v>
      </c>
      <c r="AS2594" s="122">
        <v>26</v>
      </c>
      <c r="AT2594" s="123">
        <f t="shared" si="1193"/>
        <v>0</v>
      </c>
      <c r="AU2594" s="124">
        <f t="shared" si="1194"/>
        <v>0</v>
      </c>
      <c r="AV2594" s="9" t="s">
        <v>11712</v>
      </c>
      <c r="AX2594" s="129"/>
      <c r="AY2594" s="139"/>
      <c r="AZ2594" s="139"/>
    </row>
    <row r="2595" spans="3:52" ht="50" customHeight="1">
      <c r="C2595" s="52" t="s">
        <v>6319</v>
      </c>
      <c r="D2595" s="130" t="s">
        <v>5914</v>
      </c>
      <c r="E2595" s="131" t="s">
        <v>6387</v>
      </c>
      <c r="F2595" s="132" t="s">
        <v>5915</v>
      </c>
      <c r="G2595" s="125">
        <v>2534.5030000000002</v>
      </c>
      <c r="H2595" s="122">
        <v>2390.4789999999998</v>
      </c>
      <c r="I2595" s="123">
        <f t="shared" si="1195"/>
        <v>144.02400000000034</v>
      </c>
      <c r="J2595" s="124">
        <f t="shared" si="1196"/>
        <v>6.0249012854745994</v>
      </c>
      <c r="K2595" s="125">
        <v>323.67</v>
      </c>
      <c r="L2595" s="122">
        <v>273.428</v>
      </c>
      <c r="M2595" s="123">
        <f t="shared" si="1197"/>
        <v>50.242000000000019</v>
      </c>
      <c r="N2595" s="124">
        <f t="shared" si="1198"/>
        <v>18.374855537838123</v>
      </c>
      <c r="O2595" s="125">
        <v>254.64599999999999</v>
      </c>
      <c r="P2595" s="122">
        <v>254.554</v>
      </c>
      <c r="Q2595" s="123">
        <f t="shared" si="1199"/>
        <v>9.1999999999984539E-2</v>
      </c>
      <c r="R2595" s="124">
        <f t="shared" si="1200"/>
        <v>3.6141643816237239E-2</v>
      </c>
      <c r="S2595" s="125">
        <v>1956.1869999999999</v>
      </c>
      <c r="T2595" s="122">
        <v>1862.4970000000001</v>
      </c>
      <c r="U2595" s="123">
        <f t="shared" si="1201"/>
        <v>93.689999999999827</v>
      </c>
      <c r="V2595" s="124">
        <f t="shared" si="1202"/>
        <v>5.0303436730367794</v>
      </c>
      <c r="W2595" s="121" t="s">
        <v>11735</v>
      </c>
      <c r="X2595" s="122">
        <v>1405</v>
      </c>
      <c r="Y2595" s="122">
        <v>1366</v>
      </c>
      <c r="Z2595" s="123">
        <f t="shared" si="1203"/>
        <v>39</v>
      </c>
      <c r="AA2595" s="124">
        <f t="shared" si="1186"/>
        <v>2.8550512445095171</v>
      </c>
      <c r="AB2595" s="28" t="s">
        <v>11736</v>
      </c>
      <c r="AC2595" s="122">
        <v>165</v>
      </c>
      <c r="AD2595" s="122">
        <v>110</v>
      </c>
      <c r="AE2595" s="123">
        <f t="shared" si="1187"/>
        <v>55</v>
      </c>
      <c r="AF2595" s="29">
        <f t="shared" si="1188"/>
        <v>50</v>
      </c>
      <c r="AG2595" s="28" t="s">
        <v>11737</v>
      </c>
      <c r="AH2595" s="122">
        <v>101</v>
      </c>
      <c r="AI2595" s="122">
        <v>100</v>
      </c>
      <c r="AJ2595" s="123">
        <f t="shared" si="1189"/>
        <v>1</v>
      </c>
      <c r="AK2595" s="124">
        <f t="shared" si="1190"/>
        <v>1</v>
      </c>
      <c r="AL2595" s="28" t="s">
        <v>11738</v>
      </c>
      <c r="AM2595" s="122">
        <v>89</v>
      </c>
      <c r="AN2595" s="122">
        <v>89</v>
      </c>
      <c r="AO2595" s="123">
        <f t="shared" si="1191"/>
        <v>0</v>
      </c>
      <c r="AP2595" s="29">
        <f t="shared" si="1192"/>
        <v>0</v>
      </c>
      <c r="AQ2595" s="28" t="s">
        <v>11739</v>
      </c>
      <c r="AR2595" s="122">
        <v>54</v>
      </c>
      <c r="AS2595" s="122">
        <v>54</v>
      </c>
      <c r="AT2595" s="123">
        <f t="shared" si="1193"/>
        <v>0</v>
      </c>
      <c r="AU2595" s="124">
        <f t="shared" si="1194"/>
        <v>0</v>
      </c>
      <c r="AV2595" s="9" t="s">
        <v>11712</v>
      </c>
      <c r="AX2595" s="129"/>
      <c r="AY2595" s="139"/>
      <c r="AZ2595" s="139"/>
    </row>
    <row r="2596" spans="3:52" ht="50" customHeight="1">
      <c r="C2596" s="52" t="s">
        <v>6319</v>
      </c>
      <c r="D2596" s="130" t="s">
        <v>5916</v>
      </c>
      <c r="E2596" s="131" t="s">
        <v>6387</v>
      </c>
      <c r="F2596" s="132" t="s">
        <v>5917</v>
      </c>
      <c r="G2596" s="125">
        <v>3144.03</v>
      </c>
      <c r="H2596" s="122">
        <v>2956.3380000000002</v>
      </c>
      <c r="I2596" s="123">
        <f t="shared" si="1195"/>
        <v>187.69200000000001</v>
      </c>
      <c r="J2596" s="124">
        <f t="shared" si="1196"/>
        <v>6.3488004416274464</v>
      </c>
      <c r="K2596" s="125">
        <v>785.90099999999995</v>
      </c>
      <c r="L2596" s="122">
        <v>610.48199999999997</v>
      </c>
      <c r="M2596" s="123">
        <f t="shared" si="1197"/>
        <v>175.41899999999998</v>
      </c>
      <c r="N2596" s="124">
        <f t="shared" si="1198"/>
        <v>28.734508142746222</v>
      </c>
      <c r="O2596" s="125">
        <v>3.0000000000000001E-3</v>
      </c>
      <c r="P2596" s="122">
        <v>5.1989999999999998</v>
      </c>
      <c r="Q2596" s="123">
        <f t="shared" si="1199"/>
        <v>-5.1959999999999997</v>
      </c>
      <c r="R2596" s="124">
        <f t="shared" si="1200"/>
        <v>-99.94229659549913</v>
      </c>
      <c r="S2596" s="125">
        <v>2358.1260000000002</v>
      </c>
      <c r="T2596" s="122">
        <v>2340.6570000000002</v>
      </c>
      <c r="U2596" s="123">
        <f t="shared" si="1201"/>
        <v>17.469000000000051</v>
      </c>
      <c r="V2596" s="124">
        <f t="shared" si="1202"/>
        <v>0.74632891534300205</v>
      </c>
      <c r="W2596" s="121" t="s">
        <v>11740</v>
      </c>
      <c r="X2596" s="122">
        <v>1948</v>
      </c>
      <c r="Y2596" s="122">
        <v>1903</v>
      </c>
      <c r="Z2596" s="123">
        <f t="shared" si="1203"/>
        <v>45</v>
      </c>
      <c r="AA2596" s="124">
        <f t="shared" si="1186"/>
        <v>2.364687335785602</v>
      </c>
      <c r="AB2596" s="28" t="s">
        <v>6961</v>
      </c>
      <c r="AC2596" s="122">
        <v>210</v>
      </c>
      <c r="AD2596" s="122">
        <v>209</v>
      </c>
      <c r="AE2596" s="123">
        <f t="shared" si="1187"/>
        <v>1</v>
      </c>
      <c r="AF2596" s="29">
        <f t="shared" si="1188"/>
        <v>0.4784688995215311</v>
      </c>
      <c r="AG2596" s="28" t="s">
        <v>11741</v>
      </c>
      <c r="AH2596" s="122">
        <v>152</v>
      </c>
      <c r="AI2596" s="122">
        <v>177</v>
      </c>
      <c r="AJ2596" s="123">
        <f t="shared" si="1189"/>
        <v>-25</v>
      </c>
      <c r="AK2596" s="124">
        <f t="shared" si="1190"/>
        <v>-14.124293785310735</v>
      </c>
      <c r="AL2596" s="28" t="s">
        <v>11742</v>
      </c>
      <c r="AM2596" s="122">
        <v>23</v>
      </c>
      <c r="AN2596" s="122">
        <v>23</v>
      </c>
      <c r="AO2596" s="123">
        <f t="shared" si="1191"/>
        <v>0</v>
      </c>
      <c r="AP2596" s="29">
        <f t="shared" si="1192"/>
        <v>0</v>
      </c>
      <c r="AQ2596" s="28" t="s">
        <v>6930</v>
      </c>
      <c r="AR2596" s="122">
        <v>21</v>
      </c>
      <c r="AS2596" s="122">
        <v>21</v>
      </c>
      <c r="AT2596" s="123">
        <f t="shared" si="1193"/>
        <v>0</v>
      </c>
      <c r="AU2596" s="124">
        <f t="shared" si="1194"/>
        <v>0</v>
      </c>
      <c r="AV2596" s="9" t="s">
        <v>11712</v>
      </c>
      <c r="AX2596" s="129"/>
      <c r="AY2596" s="139"/>
      <c r="AZ2596" s="139"/>
    </row>
    <row r="2597" spans="3:52" ht="50" customHeight="1">
      <c r="C2597" s="52" t="s">
        <v>6319</v>
      </c>
      <c r="D2597" s="130" t="s">
        <v>5918</v>
      </c>
      <c r="E2597" s="131" t="s">
        <v>6387</v>
      </c>
      <c r="F2597" s="132" t="s">
        <v>5919</v>
      </c>
      <c r="G2597" s="125">
        <v>3031.9470000000001</v>
      </c>
      <c r="H2597" s="122">
        <v>2879.125</v>
      </c>
      <c r="I2597" s="123">
        <f t="shared" si="1195"/>
        <v>152.82200000000012</v>
      </c>
      <c r="J2597" s="124">
        <f t="shared" si="1196"/>
        <v>5.3079320974254367</v>
      </c>
      <c r="K2597" s="125">
        <v>1579</v>
      </c>
      <c r="L2597" s="122">
        <v>1490</v>
      </c>
      <c r="M2597" s="123">
        <f t="shared" si="1197"/>
        <v>89</v>
      </c>
      <c r="N2597" s="124">
        <f t="shared" si="1198"/>
        <v>5.9731543624161079</v>
      </c>
      <c r="O2597" s="125">
        <v>410</v>
      </c>
      <c r="P2597" s="122">
        <v>410</v>
      </c>
      <c r="Q2597" s="123">
        <f t="shared" si="1199"/>
        <v>0</v>
      </c>
      <c r="R2597" s="124">
        <f t="shared" si="1200"/>
        <v>0</v>
      </c>
      <c r="S2597" s="125">
        <v>1042.9469999999999</v>
      </c>
      <c r="T2597" s="122">
        <v>979.125</v>
      </c>
      <c r="U2597" s="123">
        <f t="shared" si="1201"/>
        <v>63.821999999999889</v>
      </c>
      <c r="V2597" s="124">
        <f t="shared" si="1202"/>
        <v>6.5182688625047769</v>
      </c>
      <c r="W2597" s="121" t="s">
        <v>11743</v>
      </c>
      <c r="X2597" s="122">
        <v>491</v>
      </c>
      <c r="Y2597" s="122">
        <v>491</v>
      </c>
      <c r="Z2597" s="123">
        <f t="shared" si="1203"/>
        <v>0</v>
      </c>
      <c r="AA2597" s="124">
        <f>Z2597/Y2597*100</f>
        <v>0</v>
      </c>
      <c r="AB2597" s="28" t="s">
        <v>11744</v>
      </c>
      <c r="AC2597" s="122">
        <v>203</v>
      </c>
      <c r="AD2597" s="122">
        <v>203</v>
      </c>
      <c r="AE2597" s="123">
        <f t="shared" si="1187"/>
        <v>0</v>
      </c>
      <c r="AF2597" s="29">
        <f>AE2597/AD2597*100</f>
        <v>0</v>
      </c>
      <c r="AG2597" s="28" t="s">
        <v>11745</v>
      </c>
      <c r="AH2597" s="122">
        <v>115</v>
      </c>
      <c r="AI2597" s="122">
        <v>61</v>
      </c>
      <c r="AJ2597" s="123">
        <f t="shared" si="1189"/>
        <v>54</v>
      </c>
      <c r="AK2597" s="124">
        <f t="shared" si="1190"/>
        <v>88.52459016393442</v>
      </c>
      <c r="AL2597" s="28" t="s">
        <v>11746</v>
      </c>
      <c r="AM2597" s="122">
        <v>89</v>
      </c>
      <c r="AN2597" s="122">
        <v>89</v>
      </c>
      <c r="AO2597" s="123">
        <f t="shared" si="1191"/>
        <v>0</v>
      </c>
      <c r="AP2597" s="29">
        <f t="shared" si="1192"/>
        <v>0</v>
      </c>
      <c r="AQ2597" s="28" t="s">
        <v>11747</v>
      </c>
      <c r="AR2597" s="122">
        <v>73</v>
      </c>
      <c r="AS2597" s="122">
        <v>65</v>
      </c>
      <c r="AT2597" s="123">
        <f t="shared" si="1193"/>
        <v>8</v>
      </c>
      <c r="AU2597" s="124">
        <f t="shared" si="1194"/>
        <v>12.307692307692308</v>
      </c>
      <c r="AV2597" s="9" t="s">
        <v>11712</v>
      </c>
      <c r="AX2597" s="129"/>
      <c r="AY2597" s="139"/>
      <c r="AZ2597" s="139"/>
    </row>
    <row r="2598" spans="3:52" ht="50" customHeight="1">
      <c r="C2598" s="52" t="s">
        <v>6319</v>
      </c>
      <c r="D2598" s="130" t="s">
        <v>5920</v>
      </c>
      <c r="E2598" s="131" t="s">
        <v>6387</v>
      </c>
      <c r="F2598" s="132" t="s">
        <v>5921</v>
      </c>
      <c r="G2598" s="125">
        <v>1766.06</v>
      </c>
      <c r="H2598" s="122">
        <v>1420.3030000000001</v>
      </c>
      <c r="I2598" s="123">
        <f t="shared" si="1195"/>
        <v>345.75699999999983</v>
      </c>
      <c r="J2598" s="124">
        <f t="shared" si="1196"/>
        <v>24.343890000936405</v>
      </c>
      <c r="K2598" s="125">
        <v>521.18399999999997</v>
      </c>
      <c r="L2598" s="122">
        <v>509.65699999999998</v>
      </c>
      <c r="M2598" s="123">
        <f t="shared" si="1197"/>
        <v>11.526999999999987</v>
      </c>
      <c r="N2598" s="124">
        <f t="shared" si="1198"/>
        <v>2.2617171941129008</v>
      </c>
      <c r="O2598" s="125">
        <v>38.484000000000002</v>
      </c>
      <c r="P2598" s="122">
        <v>38.482999999999997</v>
      </c>
      <c r="Q2598" s="123">
        <f t="shared" si="1199"/>
        <v>1.0000000000047748E-3</v>
      </c>
      <c r="R2598" s="124">
        <f t="shared" si="1200"/>
        <v>2.5985500091073328E-3</v>
      </c>
      <c r="S2598" s="125">
        <v>1206.3920000000001</v>
      </c>
      <c r="T2598" s="122">
        <v>872.16300000000001</v>
      </c>
      <c r="U2598" s="123">
        <f t="shared" si="1201"/>
        <v>334.22900000000004</v>
      </c>
      <c r="V2598" s="124">
        <f t="shared" si="1202"/>
        <v>38.321850388058195</v>
      </c>
      <c r="W2598" s="121" t="s">
        <v>12668</v>
      </c>
      <c r="X2598" s="122">
        <v>452</v>
      </c>
      <c r="Y2598" s="122">
        <v>72</v>
      </c>
      <c r="Z2598" s="123">
        <f t="shared" si="1203"/>
        <v>380</v>
      </c>
      <c r="AA2598" s="124">
        <f t="shared" ref="AA2598:AA2605" si="1204">Z2598/Y2598*100</f>
        <v>527.77777777777771</v>
      </c>
      <c r="AB2598" s="28" t="s">
        <v>12669</v>
      </c>
      <c r="AC2598" s="122">
        <v>323</v>
      </c>
      <c r="AD2598" s="122">
        <v>313</v>
      </c>
      <c r="AE2598" s="123">
        <f t="shared" si="1187"/>
        <v>10</v>
      </c>
      <c r="AF2598" s="29">
        <f t="shared" ref="AF2598:AF2605" si="1205">AE2598/AD2598*100</f>
        <v>3.1948881789137378</v>
      </c>
      <c r="AG2598" s="28" t="s">
        <v>12670</v>
      </c>
      <c r="AH2598" s="122">
        <v>190</v>
      </c>
      <c r="AI2598" s="122">
        <v>221</v>
      </c>
      <c r="AJ2598" s="123">
        <f t="shared" si="1189"/>
        <v>-31</v>
      </c>
      <c r="AK2598" s="124">
        <f t="shared" si="1190"/>
        <v>-14.027149321266968</v>
      </c>
      <c r="AL2598" s="28" t="s">
        <v>12671</v>
      </c>
      <c r="AM2598" s="122">
        <v>99</v>
      </c>
      <c r="AN2598" s="122">
        <v>106</v>
      </c>
      <c r="AO2598" s="123">
        <f t="shared" si="1191"/>
        <v>-7</v>
      </c>
      <c r="AP2598" s="29">
        <f t="shared" si="1192"/>
        <v>-6.6037735849056602</v>
      </c>
      <c r="AQ2598" s="28" t="s">
        <v>12672</v>
      </c>
      <c r="AR2598" s="122">
        <v>76</v>
      </c>
      <c r="AS2598" s="122">
        <v>89</v>
      </c>
      <c r="AT2598" s="123">
        <f t="shared" si="1193"/>
        <v>-13</v>
      </c>
      <c r="AU2598" s="124">
        <f t="shared" si="1194"/>
        <v>-14.606741573033707</v>
      </c>
      <c r="AV2598" s="9" t="s">
        <v>11712</v>
      </c>
      <c r="AX2598" s="129"/>
      <c r="AY2598" s="139"/>
      <c r="AZ2598" s="139"/>
    </row>
    <row r="2599" spans="3:52" ht="50" customHeight="1">
      <c r="C2599" s="52" t="s">
        <v>6319</v>
      </c>
      <c r="D2599" s="130" t="s">
        <v>5922</v>
      </c>
      <c r="E2599" s="131" t="s">
        <v>6387</v>
      </c>
      <c r="F2599" s="132" t="s">
        <v>5923</v>
      </c>
      <c r="G2599" s="125">
        <v>2191.4059999999999</v>
      </c>
      <c r="H2599" s="122">
        <v>1846.654</v>
      </c>
      <c r="I2599" s="123">
        <f t="shared" si="1195"/>
        <v>344.75199999999995</v>
      </c>
      <c r="J2599" s="124">
        <f t="shared" si="1196"/>
        <v>18.669008920999815</v>
      </c>
      <c r="K2599" s="125">
        <v>1851.662</v>
      </c>
      <c r="L2599" s="122">
        <v>1564.1279999999999</v>
      </c>
      <c r="M2599" s="123">
        <f t="shared" si="1197"/>
        <v>287.53400000000011</v>
      </c>
      <c r="N2599" s="124">
        <f t="shared" si="1198"/>
        <v>18.383022361341279</v>
      </c>
      <c r="O2599" s="125">
        <v>1.014</v>
      </c>
      <c r="P2599" s="122">
        <v>1.0129999999999999</v>
      </c>
      <c r="Q2599" s="123">
        <f t="shared" si="1199"/>
        <v>1.0000000000001119E-3</v>
      </c>
      <c r="R2599" s="124">
        <f t="shared" si="1200"/>
        <v>9.8716683119458234E-2</v>
      </c>
      <c r="S2599" s="125">
        <v>338.73</v>
      </c>
      <c r="T2599" s="122">
        <v>281.51299999999998</v>
      </c>
      <c r="U2599" s="123">
        <f t="shared" si="1201"/>
        <v>57.217000000000041</v>
      </c>
      <c r="V2599" s="124">
        <f t="shared" si="1202"/>
        <v>20.32481626070556</v>
      </c>
      <c r="W2599" s="121" t="s">
        <v>11748</v>
      </c>
      <c r="X2599" s="122">
        <v>149</v>
      </c>
      <c r="Y2599" s="122">
        <v>95</v>
      </c>
      <c r="Z2599" s="123">
        <f t="shared" si="1203"/>
        <v>54</v>
      </c>
      <c r="AA2599" s="124">
        <f t="shared" si="1204"/>
        <v>56.84210526315789</v>
      </c>
      <c r="AB2599" s="28" t="s">
        <v>11749</v>
      </c>
      <c r="AC2599" s="122">
        <v>94</v>
      </c>
      <c r="AD2599" s="122">
        <v>94</v>
      </c>
      <c r="AE2599" s="123">
        <f t="shared" si="1187"/>
        <v>0</v>
      </c>
      <c r="AF2599" s="29">
        <f t="shared" si="1205"/>
        <v>0</v>
      </c>
      <c r="AG2599" s="28" t="s">
        <v>11750</v>
      </c>
      <c r="AH2599" s="122">
        <v>52</v>
      </c>
      <c r="AI2599" s="122">
        <v>54</v>
      </c>
      <c r="AJ2599" s="123">
        <f t="shared" si="1189"/>
        <v>-2</v>
      </c>
      <c r="AK2599" s="124">
        <f t="shared" si="1190"/>
        <v>-3.7037037037037033</v>
      </c>
      <c r="AL2599" s="28" t="s">
        <v>11751</v>
      </c>
      <c r="AM2599" s="122">
        <v>33</v>
      </c>
      <c r="AN2599" s="122">
        <v>28</v>
      </c>
      <c r="AO2599" s="123">
        <f t="shared" si="1191"/>
        <v>5</v>
      </c>
      <c r="AP2599" s="29">
        <f t="shared" si="1192"/>
        <v>17.857142857142858</v>
      </c>
      <c r="AQ2599" s="28" t="s">
        <v>11752</v>
      </c>
      <c r="AR2599" s="122">
        <v>11</v>
      </c>
      <c r="AS2599" s="122">
        <v>11</v>
      </c>
      <c r="AT2599" s="123">
        <f t="shared" si="1193"/>
        <v>0</v>
      </c>
      <c r="AU2599" s="124">
        <f t="shared" si="1194"/>
        <v>0</v>
      </c>
      <c r="AV2599" s="9" t="s">
        <v>12608</v>
      </c>
      <c r="AX2599" s="129"/>
      <c r="AY2599" s="139"/>
      <c r="AZ2599" s="139"/>
    </row>
    <row r="2600" spans="3:52" ht="50" customHeight="1">
      <c r="C2600" s="52" t="s">
        <v>6319</v>
      </c>
      <c r="D2600" s="130" t="s">
        <v>5924</v>
      </c>
      <c r="E2600" s="131" t="s">
        <v>6387</v>
      </c>
      <c r="F2600" s="132" t="s">
        <v>5925</v>
      </c>
      <c r="G2600" s="125">
        <v>4962.2340000000004</v>
      </c>
      <c r="H2600" s="122">
        <v>4733.9570000000003</v>
      </c>
      <c r="I2600" s="123">
        <f t="shared" si="1195"/>
        <v>228.27700000000004</v>
      </c>
      <c r="J2600" s="124">
        <f t="shared" si="1196"/>
        <v>4.8221181561218245</v>
      </c>
      <c r="K2600" s="125">
        <v>1931.7650000000001</v>
      </c>
      <c r="L2600" s="122">
        <v>1915.894</v>
      </c>
      <c r="M2600" s="123">
        <f t="shared" si="1197"/>
        <v>15.871000000000095</v>
      </c>
      <c r="N2600" s="124">
        <f t="shared" si="1198"/>
        <v>0.82838612157040503</v>
      </c>
      <c r="O2600" s="125">
        <v>483.303</v>
      </c>
      <c r="P2600" s="122">
        <v>481.67399999999998</v>
      </c>
      <c r="Q2600" s="123">
        <f t="shared" si="1199"/>
        <v>1.6290000000000191</v>
      </c>
      <c r="R2600" s="124">
        <f t="shared" si="1200"/>
        <v>0.3381955430436393</v>
      </c>
      <c r="S2600" s="125">
        <v>2547.1660000000002</v>
      </c>
      <c r="T2600" s="122">
        <v>2336.3890000000001</v>
      </c>
      <c r="U2600" s="123">
        <f t="shared" si="1201"/>
        <v>210.77700000000004</v>
      </c>
      <c r="V2600" s="124">
        <f t="shared" si="1202"/>
        <v>9.0214857200577487</v>
      </c>
      <c r="W2600" s="121" t="s">
        <v>7333</v>
      </c>
      <c r="X2600" s="122">
        <v>1853</v>
      </c>
      <c r="Y2600" s="122">
        <v>1753</v>
      </c>
      <c r="Z2600" s="123">
        <f t="shared" si="1203"/>
        <v>100</v>
      </c>
      <c r="AA2600" s="124">
        <f t="shared" si="1204"/>
        <v>5.7045065601825442</v>
      </c>
      <c r="AB2600" s="28" t="s">
        <v>11753</v>
      </c>
      <c r="AC2600" s="122">
        <v>154</v>
      </c>
      <c r="AD2600" s="122">
        <v>154</v>
      </c>
      <c r="AE2600" s="123">
        <f t="shared" si="1187"/>
        <v>0</v>
      </c>
      <c r="AF2600" s="29">
        <f t="shared" si="1205"/>
        <v>0</v>
      </c>
      <c r="AG2600" s="28" t="s">
        <v>11754</v>
      </c>
      <c r="AH2600" s="122">
        <v>143</v>
      </c>
      <c r="AI2600" s="122">
        <v>85</v>
      </c>
      <c r="AJ2600" s="123">
        <f t="shared" si="1189"/>
        <v>58</v>
      </c>
      <c r="AK2600" s="124">
        <f t="shared" si="1190"/>
        <v>68.235294117647058</v>
      </c>
      <c r="AL2600" s="28" t="s">
        <v>11755</v>
      </c>
      <c r="AM2600" s="122">
        <v>114</v>
      </c>
      <c r="AN2600" s="122">
        <v>118</v>
      </c>
      <c r="AO2600" s="123">
        <f t="shared" si="1191"/>
        <v>-4</v>
      </c>
      <c r="AP2600" s="29">
        <f t="shared" si="1192"/>
        <v>-3.3898305084745761</v>
      </c>
      <c r="AQ2600" s="28" t="s">
        <v>6467</v>
      </c>
      <c r="AR2600" s="122">
        <v>113</v>
      </c>
      <c r="AS2600" s="122">
        <v>113</v>
      </c>
      <c r="AT2600" s="123">
        <f t="shared" si="1193"/>
        <v>0</v>
      </c>
      <c r="AU2600" s="124">
        <f t="shared" si="1194"/>
        <v>0</v>
      </c>
      <c r="AV2600" s="9" t="s">
        <v>12608</v>
      </c>
      <c r="AX2600" s="129"/>
      <c r="AY2600" s="139"/>
      <c r="AZ2600" s="139"/>
    </row>
    <row r="2601" spans="3:52" ht="50" customHeight="1">
      <c r="C2601" s="52" t="s">
        <v>6319</v>
      </c>
      <c r="D2601" s="130" t="s">
        <v>5926</v>
      </c>
      <c r="E2601" s="131" t="s">
        <v>6387</v>
      </c>
      <c r="F2601" s="132" t="s">
        <v>5927</v>
      </c>
      <c r="G2601" s="125">
        <v>3710.5320000000002</v>
      </c>
      <c r="H2601" s="122">
        <v>3314.951</v>
      </c>
      <c r="I2601" s="123">
        <f t="shared" si="1195"/>
        <v>395.58100000000013</v>
      </c>
      <c r="J2601" s="124">
        <f t="shared" si="1196"/>
        <v>11.933238228860702</v>
      </c>
      <c r="K2601" s="125">
        <v>694.73199999999997</v>
      </c>
      <c r="L2601" s="122">
        <v>628.24699999999996</v>
      </c>
      <c r="M2601" s="123">
        <f t="shared" si="1197"/>
        <v>66.485000000000014</v>
      </c>
      <c r="N2601" s="124">
        <f t="shared" si="1198"/>
        <v>10.582621166515722</v>
      </c>
      <c r="O2601" s="125">
        <v>261.84699999999998</v>
      </c>
      <c r="P2601" s="122">
        <v>211.708</v>
      </c>
      <c r="Q2601" s="123">
        <f t="shared" si="1199"/>
        <v>50.138999999999982</v>
      </c>
      <c r="R2601" s="124">
        <f t="shared" si="1200"/>
        <v>23.683091805694627</v>
      </c>
      <c r="S2601" s="125">
        <v>2753.953</v>
      </c>
      <c r="T2601" s="122">
        <v>2474.9960000000001</v>
      </c>
      <c r="U2601" s="123">
        <f t="shared" si="1201"/>
        <v>278.95699999999988</v>
      </c>
      <c r="V2601" s="124">
        <f t="shared" si="1202"/>
        <v>11.271008114760585</v>
      </c>
      <c r="W2601" s="121" t="s">
        <v>11587</v>
      </c>
      <c r="X2601" s="122">
        <v>1381</v>
      </c>
      <c r="Y2601" s="122">
        <v>1212</v>
      </c>
      <c r="Z2601" s="123">
        <f t="shared" si="1203"/>
        <v>169</v>
      </c>
      <c r="AA2601" s="124">
        <f t="shared" si="1204"/>
        <v>13.943894389438944</v>
      </c>
      <c r="AB2601" s="28" t="s">
        <v>7626</v>
      </c>
      <c r="AC2601" s="122">
        <v>306</v>
      </c>
      <c r="AD2601" s="122">
        <v>306</v>
      </c>
      <c r="AE2601" s="123">
        <f t="shared" si="1187"/>
        <v>0</v>
      </c>
      <c r="AF2601" s="29">
        <f t="shared" si="1205"/>
        <v>0</v>
      </c>
      <c r="AG2601" s="28" t="s">
        <v>11756</v>
      </c>
      <c r="AH2601" s="122">
        <v>286</v>
      </c>
      <c r="AI2601" s="122">
        <v>236</v>
      </c>
      <c r="AJ2601" s="123">
        <f t="shared" si="1189"/>
        <v>50</v>
      </c>
      <c r="AK2601" s="124">
        <f t="shared" si="1190"/>
        <v>21.1864406779661</v>
      </c>
      <c r="AL2601" s="28" t="s">
        <v>11757</v>
      </c>
      <c r="AM2601" s="122">
        <v>199</v>
      </c>
      <c r="AN2601" s="122">
        <v>189</v>
      </c>
      <c r="AO2601" s="123">
        <f t="shared" si="1191"/>
        <v>10</v>
      </c>
      <c r="AP2601" s="29">
        <f t="shared" si="1192"/>
        <v>5.2910052910052912</v>
      </c>
      <c r="AQ2601" s="28" t="s">
        <v>11758</v>
      </c>
      <c r="AR2601" s="122">
        <v>133</v>
      </c>
      <c r="AS2601" s="122">
        <v>133</v>
      </c>
      <c r="AT2601" s="123">
        <f t="shared" si="1193"/>
        <v>0</v>
      </c>
      <c r="AU2601" s="124">
        <f t="shared" si="1194"/>
        <v>0</v>
      </c>
      <c r="AV2601" s="9" t="s">
        <v>11712</v>
      </c>
      <c r="AX2601" s="129"/>
      <c r="AY2601" s="139"/>
      <c r="AZ2601" s="139"/>
    </row>
    <row r="2602" spans="3:52" ht="50" customHeight="1">
      <c r="C2602" s="52" t="s">
        <v>6319</v>
      </c>
      <c r="D2602" s="130" t="s">
        <v>5928</v>
      </c>
      <c r="E2602" s="131" t="s">
        <v>6387</v>
      </c>
      <c r="F2602" s="132" t="s">
        <v>5929</v>
      </c>
      <c r="G2602" s="125">
        <v>2444.991</v>
      </c>
      <c r="H2602" s="122">
        <v>2492.498</v>
      </c>
      <c r="I2602" s="123">
        <f t="shared" si="1195"/>
        <v>-47.507000000000062</v>
      </c>
      <c r="J2602" s="124">
        <f t="shared" si="1196"/>
        <v>-1.9059995233697304</v>
      </c>
      <c r="K2602" s="125">
        <v>822.38699999999994</v>
      </c>
      <c r="L2602" s="122">
        <v>694.37699999999995</v>
      </c>
      <c r="M2602" s="123">
        <f t="shared" si="1197"/>
        <v>128.01</v>
      </c>
      <c r="N2602" s="124">
        <f t="shared" si="1198"/>
        <v>18.43523042957932</v>
      </c>
      <c r="O2602" s="125">
        <v>241.55099999999999</v>
      </c>
      <c r="P2602" s="122">
        <v>341.524</v>
      </c>
      <c r="Q2602" s="123">
        <f t="shared" si="1199"/>
        <v>-99.973000000000013</v>
      </c>
      <c r="R2602" s="124">
        <f t="shared" si="1200"/>
        <v>-29.272613344889383</v>
      </c>
      <c r="S2602" s="125">
        <v>1381.0530000000001</v>
      </c>
      <c r="T2602" s="122">
        <v>1456.597</v>
      </c>
      <c r="U2602" s="123">
        <f t="shared" si="1201"/>
        <v>-75.543999999999869</v>
      </c>
      <c r="V2602" s="124">
        <f t="shared" si="1202"/>
        <v>-5.1863349986303602</v>
      </c>
      <c r="W2602" s="121" t="s">
        <v>11759</v>
      </c>
      <c r="X2602" s="122">
        <v>330</v>
      </c>
      <c r="Y2602" s="122">
        <v>330</v>
      </c>
      <c r="Z2602" s="123">
        <f t="shared" si="1203"/>
        <v>0</v>
      </c>
      <c r="AA2602" s="124">
        <f t="shared" si="1204"/>
        <v>0</v>
      </c>
      <c r="AB2602" s="28" t="s">
        <v>11758</v>
      </c>
      <c r="AC2602" s="122">
        <v>328</v>
      </c>
      <c r="AD2602" s="122">
        <v>330</v>
      </c>
      <c r="AE2602" s="123">
        <f t="shared" si="1187"/>
        <v>-2</v>
      </c>
      <c r="AF2602" s="29">
        <f t="shared" si="1205"/>
        <v>-0.60606060606060608</v>
      </c>
      <c r="AG2602" s="28" t="s">
        <v>11760</v>
      </c>
      <c r="AH2602" s="122">
        <v>304</v>
      </c>
      <c r="AI2602" s="122">
        <v>389</v>
      </c>
      <c r="AJ2602" s="123">
        <f t="shared" si="1189"/>
        <v>-85</v>
      </c>
      <c r="AK2602" s="124">
        <f t="shared" si="1190"/>
        <v>-21.85089974293059</v>
      </c>
      <c r="AL2602" s="28" t="s">
        <v>7626</v>
      </c>
      <c r="AM2602" s="122">
        <v>145</v>
      </c>
      <c r="AN2602" s="122">
        <v>197</v>
      </c>
      <c r="AO2602" s="123">
        <f t="shared" si="1191"/>
        <v>-52</v>
      </c>
      <c r="AP2602" s="29">
        <f t="shared" si="1192"/>
        <v>-26.395939086294419</v>
      </c>
      <c r="AQ2602" s="28" t="s">
        <v>11761</v>
      </c>
      <c r="AR2602" s="122">
        <v>93</v>
      </c>
      <c r="AS2602" s="122">
        <v>85</v>
      </c>
      <c r="AT2602" s="123">
        <f t="shared" si="1193"/>
        <v>8</v>
      </c>
      <c r="AU2602" s="124">
        <f t="shared" si="1194"/>
        <v>9.4117647058823533</v>
      </c>
      <c r="AV2602" s="9" t="s">
        <v>11712</v>
      </c>
      <c r="AX2602" s="129"/>
      <c r="AY2602" s="139"/>
      <c r="AZ2602" s="139"/>
    </row>
    <row r="2603" spans="3:52" ht="50" customHeight="1">
      <c r="C2603" s="52" t="s">
        <v>6319</v>
      </c>
      <c r="D2603" s="130" t="s">
        <v>5930</v>
      </c>
      <c r="E2603" s="131" t="s">
        <v>6387</v>
      </c>
      <c r="F2603" s="132" t="s">
        <v>5931</v>
      </c>
      <c r="G2603" s="125">
        <v>4000.6390000000001</v>
      </c>
      <c r="H2603" s="122">
        <v>4053.9929999999999</v>
      </c>
      <c r="I2603" s="123">
        <f t="shared" si="1195"/>
        <v>-53.353999999999814</v>
      </c>
      <c r="J2603" s="124">
        <f t="shared" si="1196"/>
        <v>-1.3160851535757416</v>
      </c>
      <c r="K2603" s="125">
        <v>1792.3420000000001</v>
      </c>
      <c r="L2603" s="122">
        <v>1714.6669999999999</v>
      </c>
      <c r="M2603" s="123">
        <f t="shared" si="1197"/>
        <v>77.675000000000182</v>
      </c>
      <c r="N2603" s="124">
        <f t="shared" si="1198"/>
        <v>4.5300341115796936</v>
      </c>
      <c r="O2603" s="125">
        <v>626.50099999999998</v>
      </c>
      <c r="P2603" s="122">
        <v>824.83100000000002</v>
      </c>
      <c r="Q2603" s="123">
        <f t="shared" si="1199"/>
        <v>-198.33000000000004</v>
      </c>
      <c r="R2603" s="124">
        <f t="shared" si="1200"/>
        <v>-24.044925566570612</v>
      </c>
      <c r="S2603" s="125">
        <v>1581.796</v>
      </c>
      <c r="T2603" s="122">
        <v>1514.4949999999999</v>
      </c>
      <c r="U2603" s="123">
        <f t="shared" si="1201"/>
        <v>67.301000000000158</v>
      </c>
      <c r="V2603" s="124">
        <f t="shared" si="1202"/>
        <v>4.4437914948547315</v>
      </c>
      <c r="W2603" s="121" t="s">
        <v>7374</v>
      </c>
      <c r="X2603" s="122">
        <v>526</v>
      </c>
      <c r="Y2603" s="122">
        <v>526</v>
      </c>
      <c r="Z2603" s="123">
        <f t="shared" si="1203"/>
        <v>0</v>
      </c>
      <c r="AA2603" s="124">
        <f t="shared" si="1204"/>
        <v>0</v>
      </c>
      <c r="AB2603" s="28" t="s">
        <v>12673</v>
      </c>
      <c r="AC2603" s="122">
        <v>351</v>
      </c>
      <c r="AD2603" s="122">
        <v>310</v>
      </c>
      <c r="AE2603" s="123">
        <f t="shared" si="1187"/>
        <v>41</v>
      </c>
      <c r="AF2603" s="29">
        <f t="shared" si="1205"/>
        <v>13.225806451612904</v>
      </c>
      <c r="AG2603" s="28" t="s">
        <v>12674</v>
      </c>
      <c r="AH2603" s="122">
        <v>173</v>
      </c>
      <c r="AI2603" s="122">
        <v>158</v>
      </c>
      <c r="AJ2603" s="123">
        <f t="shared" si="1189"/>
        <v>15</v>
      </c>
      <c r="AK2603" s="124">
        <f t="shared" si="1190"/>
        <v>9.4936708860759502</v>
      </c>
      <c r="AL2603" s="28" t="s">
        <v>12675</v>
      </c>
      <c r="AM2603" s="122">
        <v>150</v>
      </c>
      <c r="AN2603" s="122">
        <v>171</v>
      </c>
      <c r="AO2603" s="123">
        <f t="shared" si="1191"/>
        <v>-21</v>
      </c>
      <c r="AP2603" s="29">
        <f t="shared" si="1192"/>
        <v>-12.280701754385964</v>
      </c>
      <c r="AQ2603" s="28" t="s">
        <v>12676</v>
      </c>
      <c r="AR2603" s="122">
        <v>142</v>
      </c>
      <c r="AS2603" s="122">
        <v>149</v>
      </c>
      <c r="AT2603" s="123">
        <f t="shared" si="1193"/>
        <v>-7</v>
      </c>
      <c r="AU2603" s="124">
        <f t="shared" si="1194"/>
        <v>-4.6979865771812079</v>
      </c>
      <c r="AV2603" s="9" t="s">
        <v>11712</v>
      </c>
      <c r="AX2603" s="129"/>
      <c r="AY2603" s="139"/>
      <c r="AZ2603" s="139"/>
    </row>
    <row r="2604" spans="3:52" ht="50" customHeight="1">
      <c r="C2604" s="52" t="s">
        <v>6319</v>
      </c>
      <c r="D2604" s="130" t="s">
        <v>5932</v>
      </c>
      <c r="E2604" s="131" t="s">
        <v>6387</v>
      </c>
      <c r="F2604" s="132" t="s">
        <v>5933</v>
      </c>
      <c r="G2604" s="125">
        <v>6336.3360000000002</v>
      </c>
      <c r="H2604" s="122">
        <v>5672.2039999999997</v>
      </c>
      <c r="I2604" s="123">
        <f t="shared" si="1195"/>
        <v>664.13200000000052</v>
      </c>
      <c r="J2604" s="124">
        <f t="shared" si="1196"/>
        <v>11.708535165519445</v>
      </c>
      <c r="K2604" s="125">
        <v>2814</v>
      </c>
      <c r="L2604" s="122">
        <v>2723</v>
      </c>
      <c r="M2604" s="123">
        <f t="shared" si="1197"/>
        <v>91</v>
      </c>
      <c r="N2604" s="124">
        <f t="shared" si="1198"/>
        <v>3.3419023136246784</v>
      </c>
      <c r="O2604" s="125">
        <v>625.69500000000005</v>
      </c>
      <c r="P2604" s="122">
        <v>714.19299999999998</v>
      </c>
      <c r="Q2604" s="123">
        <f t="shared" si="1199"/>
        <v>-88.497999999999934</v>
      </c>
      <c r="R2604" s="124">
        <f t="shared" si="1200"/>
        <v>-12.391328394425589</v>
      </c>
      <c r="S2604" s="125">
        <v>2896.6410000000001</v>
      </c>
      <c r="T2604" s="122">
        <v>2235.011</v>
      </c>
      <c r="U2604" s="123">
        <f t="shared" si="1201"/>
        <v>661.63000000000011</v>
      </c>
      <c r="V2604" s="124">
        <f t="shared" si="1202"/>
        <v>29.602986294027193</v>
      </c>
      <c r="W2604" s="121" t="s">
        <v>12677</v>
      </c>
      <c r="X2604" s="122">
        <v>1645</v>
      </c>
      <c r="Y2604" s="122">
        <v>1362</v>
      </c>
      <c r="Z2604" s="123">
        <f t="shared" si="1203"/>
        <v>283</v>
      </c>
      <c r="AA2604" s="124">
        <f t="shared" si="1204"/>
        <v>20.77826725403818</v>
      </c>
      <c r="AB2604" s="28" t="s">
        <v>12678</v>
      </c>
      <c r="AC2604" s="122">
        <v>690</v>
      </c>
      <c r="AD2604" s="122">
        <v>369</v>
      </c>
      <c r="AE2604" s="123">
        <f t="shared" si="1187"/>
        <v>321</v>
      </c>
      <c r="AF2604" s="29">
        <f t="shared" si="1205"/>
        <v>86.99186991869918</v>
      </c>
      <c r="AG2604" s="28" t="s">
        <v>12679</v>
      </c>
      <c r="AH2604" s="122">
        <v>250</v>
      </c>
      <c r="AI2604" s="122">
        <v>250</v>
      </c>
      <c r="AJ2604" s="123">
        <f t="shared" si="1189"/>
        <v>0</v>
      </c>
      <c r="AK2604" s="124">
        <f t="shared" si="1190"/>
        <v>0</v>
      </c>
      <c r="AL2604" s="28" t="s">
        <v>11762</v>
      </c>
      <c r="AM2604" s="122">
        <v>98</v>
      </c>
      <c r="AN2604" s="122">
        <v>58</v>
      </c>
      <c r="AO2604" s="123">
        <f t="shared" si="1191"/>
        <v>40</v>
      </c>
      <c r="AP2604" s="29">
        <f t="shared" si="1192"/>
        <v>68.965517241379317</v>
      </c>
      <c r="AQ2604" s="28" t="s">
        <v>8343</v>
      </c>
      <c r="AR2604" s="122">
        <v>94</v>
      </c>
      <c r="AS2604" s="122">
        <v>59</v>
      </c>
      <c r="AT2604" s="123">
        <f t="shared" si="1193"/>
        <v>35</v>
      </c>
      <c r="AU2604" s="124">
        <f t="shared" si="1194"/>
        <v>59.322033898305079</v>
      </c>
      <c r="AV2604" s="9" t="s">
        <v>11712</v>
      </c>
      <c r="AX2604" s="129"/>
      <c r="AY2604" s="139"/>
      <c r="AZ2604" s="139"/>
    </row>
    <row r="2605" spans="3:52" ht="50" customHeight="1">
      <c r="C2605" s="52" t="s">
        <v>6319</v>
      </c>
      <c r="D2605" s="130" t="s">
        <v>5934</v>
      </c>
      <c r="E2605" s="131" t="s">
        <v>6387</v>
      </c>
      <c r="F2605" s="132" t="s">
        <v>5935</v>
      </c>
      <c r="G2605" s="125">
        <v>11055.388000000001</v>
      </c>
      <c r="H2605" s="122">
        <v>10252.081</v>
      </c>
      <c r="I2605" s="123">
        <f t="shared" si="1195"/>
        <v>803.3070000000007</v>
      </c>
      <c r="J2605" s="124">
        <f t="shared" si="1196"/>
        <v>7.8355506555205787</v>
      </c>
      <c r="K2605" s="125">
        <v>6143.9369999999999</v>
      </c>
      <c r="L2605" s="122">
        <v>6135.9830000000002</v>
      </c>
      <c r="M2605" s="123">
        <f t="shared" si="1197"/>
        <v>7.9539999999997235</v>
      </c>
      <c r="N2605" s="124">
        <f t="shared" si="1198"/>
        <v>0.12962878156604613</v>
      </c>
      <c r="O2605" s="125">
        <v>763.90099999999995</v>
      </c>
      <c r="P2605" s="122">
        <v>763.90099999999995</v>
      </c>
      <c r="Q2605" s="123">
        <f t="shared" si="1199"/>
        <v>0</v>
      </c>
      <c r="R2605" s="124">
        <f t="shared" si="1200"/>
        <v>0</v>
      </c>
      <c r="S2605" s="125">
        <v>4147.55</v>
      </c>
      <c r="T2605" s="122">
        <v>3352.1970000000001</v>
      </c>
      <c r="U2605" s="123">
        <f t="shared" si="1201"/>
        <v>795.35300000000007</v>
      </c>
      <c r="V2605" s="124">
        <f t="shared" si="1202"/>
        <v>23.726320380335643</v>
      </c>
      <c r="W2605" s="121" t="s">
        <v>12680</v>
      </c>
      <c r="X2605" s="122">
        <v>2981.4259999999999</v>
      </c>
      <c r="Y2605" s="122">
        <v>2404.1</v>
      </c>
      <c r="Z2605" s="123">
        <f t="shared" si="1203"/>
        <v>577.32600000000002</v>
      </c>
      <c r="AA2605" s="124">
        <f t="shared" si="1204"/>
        <v>24.014225697766317</v>
      </c>
      <c r="AB2605" s="28" t="s">
        <v>11763</v>
      </c>
      <c r="AC2605" s="122">
        <v>375.19200000000001</v>
      </c>
      <c r="AD2605" s="122">
        <v>157.16499999999999</v>
      </c>
      <c r="AE2605" s="123">
        <f t="shared" si="1187"/>
        <v>218.02700000000002</v>
      </c>
      <c r="AF2605" s="29">
        <f t="shared" si="1205"/>
        <v>138.7249069449305</v>
      </c>
      <c r="AG2605" s="28" t="s">
        <v>12681</v>
      </c>
      <c r="AH2605" s="122">
        <v>355.10300000000001</v>
      </c>
      <c r="AI2605" s="122">
        <v>355.10300000000001</v>
      </c>
      <c r="AJ2605" s="123">
        <f t="shared" si="1189"/>
        <v>0</v>
      </c>
      <c r="AK2605" s="124">
        <f t="shared" si="1190"/>
        <v>0</v>
      </c>
      <c r="AL2605" s="28" t="s">
        <v>12662</v>
      </c>
      <c r="AM2605" s="122">
        <v>250</v>
      </c>
      <c r="AN2605" s="122">
        <v>250</v>
      </c>
      <c r="AO2605" s="123">
        <f t="shared" si="1191"/>
        <v>0</v>
      </c>
      <c r="AP2605" s="29">
        <f t="shared" si="1192"/>
        <v>0</v>
      </c>
      <c r="AQ2605" s="28" t="s">
        <v>11764</v>
      </c>
      <c r="AR2605" s="122">
        <v>185.82900000000001</v>
      </c>
      <c r="AS2605" s="122">
        <v>185.82900000000001</v>
      </c>
      <c r="AT2605" s="123">
        <f t="shared" si="1193"/>
        <v>0</v>
      </c>
      <c r="AU2605" s="124">
        <f t="shared" si="1194"/>
        <v>0</v>
      </c>
      <c r="AV2605" s="9" t="s">
        <v>12608</v>
      </c>
      <c r="AX2605" s="129"/>
      <c r="AY2605" s="139"/>
      <c r="AZ2605" s="139"/>
    </row>
    <row r="2606" spans="3:52" ht="50" customHeight="1">
      <c r="C2606" s="52" t="s">
        <v>6319</v>
      </c>
      <c r="D2606" s="130" t="s">
        <v>5936</v>
      </c>
      <c r="E2606" s="131" t="s">
        <v>6387</v>
      </c>
      <c r="F2606" s="132" t="s">
        <v>5937</v>
      </c>
      <c r="G2606" s="125">
        <v>10096</v>
      </c>
      <c r="H2606" s="122">
        <v>7643</v>
      </c>
      <c r="I2606" s="123">
        <v>2453</v>
      </c>
      <c r="J2606" s="124">
        <v>32</v>
      </c>
      <c r="K2606" s="125">
        <v>3127</v>
      </c>
      <c r="L2606" s="122">
        <v>2484</v>
      </c>
      <c r="M2606" s="123">
        <v>642</v>
      </c>
      <c r="N2606" s="124">
        <v>26</v>
      </c>
      <c r="O2606" s="125">
        <v>183</v>
      </c>
      <c r="P2606" s="122">
        <v>183</v>
      </c>
      <c r="Q2606" s="123">
        <v>0</v>
      </c>
      <c r="R2606" s="124">
        <v>0</v>
      </c>
      <c r="S2606" s="125">
        <v>6786</v>
      </c>
      <c r="T2606" s="122">
        <v>4975</v>
      </c>
      <c r="U2606" s="123">
        <v>1811</v>
      </c>
      <c r="V2606" s="124">
        <v>36</v>
      </c>
      <c r="W2606" s="121" t="s">
        <v>12682</v>
      </c>
      <c r="X2606" s="122">
        <v>1461</v>
      </c>
      <c r="Y2606" s="122">
        <v>1364</v>
      </c>
      <c r="Z2606" s="123">
        <v>97</v>
      </c>
      <c r="AA2606" s="124">
        <v>7</v>
      </c>
      <c r="AB2606" s="28" t="s">
        <v>12683</v>
      </c>
      <c r="AC2606" s="122">
        <v>1353</v>
      </c>
      <c r="AD2606" s="122">
        <v>629</v>
      </c>
      <c r="AE2606" s="123">
        <v>724</v>
      </c>
      <c r="AF2606" s="29">
        <v>115</v>
      </c>
      <c r="AG2606" s="28" t="s">
        <v>12684</v>
      </c>
      <c r="AH2606" s="122">
        <v>1032</v>
      </c>
      <c r="AI2606" s="122">
        <v>944</v>
      </c>
      <c r="AJ2606" s="123">
        <v>88</v>
      </c>
      <c r="AK2606" s="124">
        <v>9</v>
      </c>
      <c r="AL2606" s="28" t="s">
        <v>12685</v>
      </c>
      <c r="AM2606" s="122">
        <v>1026</v>
      </c>
      <c r="AN2606" s="122">
        <v>1286</v>
      </c>
      <c r="AO2606" s="123" t="s">
        <v>11765</v>
      </c>
      <c r="AP2606" s="29" t="s">
        <v>11766</v>
      </c>
      <c r="AQ2606" s="28" t="s">
        <v>12686</v>
      </c>
      <c r="AR2606" s="122">
        <v>918</v>
      </c>
      <c r="AS2606" s="122">
        <v>2</v>
      </c>
      <c r="AT2606" s="123">
        <v>916</v>
      </c>
      <c r="AU2606" s="124">
        <v>45800</v>
      </c>
      <c r="AV2606" s="9" t="s">
        <v>11712</v>
      </c>
      <c r="AX2606" s="129"/>
      <c r="AY2606" s="139"/>
      <c r="AZ2606" s="139"/>
    </row>
    <row r="2607" spans="3:52" ht="50" customHeight="1">
      <c r="C2607" s="52" t="s">
        <v>6319</v>
      </c>
      <c r="D2607" s="130" t="s">
        <v>5938</v>
      </c>
      <c r="E2607" s="131" t="s">
        <v>6387</v>
      </c>
      <c r="F2607" s="132" t="s">
        <v>5939</v>
      </c>
      <c r="G2607" s="125">
        <v>1170.654</v>
      </c>
      <c r="H2607" s="122">
        <v>1051.694</v>
      </c>
      <c r="I2607" s="123">
        <f t="shared" ref="I2607:I2612" si="1206">G2607-H2607</f>
        <v>118.96000000000004</v>
      </c>
      <c r="J2607" s="124">
        <f t="shared" ref="J2607:J2612" si="1207">I2607/H2607*100</f>
        <v>11.311274952600286</v>
      </c>
      <c r="K2607" s="125">
        <v>496.70800000000003</v>
      </c>
      <c r="L2607" s="122">
        <v>403.82</v>
      </c>
      <c r="M2607" s="123">
        <f t="shared" ref="M2607:M2612" si="1208">K2607-L2607</f>
        <v>92.888000000000034</v>
      </c>
      <c r="N2607" s="124">
        <f t="shared" ref="N2607:N2612" si="1209">M2607/L2607*100</f>
        <v>23.002327769798434</v>
      </c>
      <c r="O2607" s="125">
        <v>12.92</v>
      </c>
      <c r="P2607" s="122">
        <v>12.919</v>
      </c>
      <c r="Q2607" s="123">
        <f t="shared" ref="Q2607:Q2612" si="1210">O2607-P2607</f>
        <v>9.9999999999944578E-4</v>
      </c>
      <c r="R2607" s="124">
        <f t="shared" ref="R2607:R2612" si="1211">Q2607/P2607*100</f>
        <v>7.7405371932769236E-3</v>
      </c>
      <c r="S2607" s="125">
        <v>661.02599999999995</v>
      </c>
      <c r="T2607" s="122">
        <v>634.95500000000004</v>
      </c>
      <c r="U2607" s="123">
        <f t="shared" ref="U2607:U2612" si="1212">S2607-T2607</f>
        <v>26.070999999999913</v>
      </c>
      <c r="V2607" s="124">
        <f t="shared" ref="V2607:V2612" si="1213">U2607/T2607*100</f>
        <v>4.1059602649006477</v>
      </c>
      <c r="W2607" s="121" t="s">
        <v>6467</v>
      </c>
      <c r="X2607" s="122">
        <v>221</v>
      </c>
      <c r="Y2607" s="122">
        <v>221</v>
      </c>
      <c r="Z2607" s="123">
        <f t="shared" ref="Z2607:Z2612" si="1214">X2607-Y2607</f>
        <v>0</v>
      </c>
      <c r="AA2607" s="124">
        <f t="shared" ref="AA2607:AA2612" si="1215">Z2607/Y2607*100</f>
        <v>0</v>
      </c>
      <c r="AB2607" s="28" t="s">
        <v>7469</v>
      </c>
      <c r="AC2607" s="122">
        <v>200</v>
      </c>
      <c r="AD2607" s="122">
        <v>100</v>
      </c>
      <c r="AE2607" s="123">
        <f t="shared" ref="AE2607:AE2612" si="1216">AC2607-AD2607</f>
        <v>100</v>
      </c>
      <c r="AF2607" s="29">
        <f t="shared" ref="AF2607:AF2612" si="1217">AE2607/AD2607*100</f>
        <v>100</v>
      </c>
      <c r="AG2607" s="28" t="s">
        <v>11713</v>
      </c>
      <c r="AH2607" s="122">
        <v>90</v>
      </c>
      <c r="AI2607" s="122">
        <v>76</v>
      </c>
      <c r="AJ2607" s="123">
        <f t="shared" ref="AJ2607:AJ2612" si="1218">AH2607-AI2607</f>
        <v>14</v>
      </c>
      <c r="AK2607" s="124">
        <f t="shared" ref="AK2607:AK2612" si="1219">AJ2607/AI2607*100</f>
        <v>18.421052631578945</v>
      </c>
      <c r="AL2607" s="28" t="s">
        <v>8408</v>
      </c>
      <c r="AM2607" s="122">
        <v>51</v>
      </c>
      <c r="AN2607" s="122">
        <v>63</v>
      </c>
      <c r="AO2607" s="123">
        <f t="shared" ref="AO2607:AO2612" si="1220">AM2607-AN2607</f>
        <v>-12</v>
      </c>
      <c r="AP2607" s="29">
        <f t="shared" ref="AP2607:AP2612" si="1221">AO2607/AN2607*100</f>
        <v>-19.047619047619047</v>
      </c>
      <c r="AQ2607" s="28" t="s">
        <v>7330</v>
      </c>
      <c r="AR2607" s="122">
        <v>33</v>
      </c>
      <c r="AS2607" s="122">
        <v>44</v>
      </c>
      <c r="AT2607" s="123">
        <f t="shared" ref="AT2607:AT2612" si="1222">AR2607-AS2607</f>
        <v>-11</v>
      </c>
      <c r="AU2607" s="124">
        <f t="shared" ref="AU2607:AU2612" si="1223">AT2607/AS2607*100</f>
        <v>-25</v>
      </c>
      <c r="AV2607" s="9" t="s">
        <v>11712</v>
      </c>
      <c r="AX2607" s="129"/>
      <c r="AY2607" s="139"/>
      <c r="AZ2607" s="139"/>
    </row>
    <row r="2608" spans="3:52" ht="50" customHeight="1">
      <c r="C2608" s="52" t="s">
        <v>6319</v>
      </c>
      <c r="D2608" s="130" t="s">
        <v>5940</v>
      </c>
      <c r="E2608" s="131" t="s">
        <v>6387</v>
      </c>
      <c r="F2608" s="132" t="s">
        <v>5941</v>
      </c>
      <c r="G2608" s="125">
        <v>1665.4680000000001</v>
      </c>
      <c r="H2608" s="122">
        <v>1889.4169999999999</v>
      </c>
      <c r="I2608" s="123">
        <f t="shared" si="1206"/>
        <v>-223.94899999999984</v>
      </c>
      <c r="J2608" s="124">
        <f t="shared" si="1207"/>
        <v>-11.852809623285905</v>
      </c>
      <c r="K2608" s="125">
        <v>619.42499999999995</v>
      </c>
      <c r="L2608" s="122">
        <v>650.36500000000001</v>
      </c>
      <c r="M2608" s="123">
        <f t="shared" si="1208"/>
        <v>-30.940000000000055</v>
      </c>
      <c r="N2608" s="124">
        <f t="shared" si="1209"/>
        <v>-4.7573285770298295</v>
      </c>
      <c r="O2608" s="125">
        <v>181.827</v>
      </c>
      <c r="P2608" s="122">
        <v>181.827</v>
      </c>
      <c r="Q2608" s="123">
        <f t="shared" si="1210"/>
        <v>0</v>
      </c>
      <c r="R2608" s="124">
        <f t="shared" si="1211"/>
        <v>0</v>
      </c>
      <c r="S2608" s="125">
        <v>864.21600000000001</v>
      </c>
      <c r="T2608" s="122">
        <v>1057.2249999999999</v>
      </c>
      <c r="U2608" s="123">
        <f t="shared" si="1212"/>
        <v>-193.0089999999999</v>
      </c>
      <c r="V2608" s="124">
        <f t="shared" si="1213"/>
        <v>-18.256189552838791</v>
      </c>
      <c r="W2608" s="121" t="s">
        <v>7153</v>
      </c>
      <c r="X2608" s="122">
        <v>801</v>
      </c>
      <c r="Y2608" s="122">
        <v>1021</v>
      </c>
      <c r="Z2608" s="123">
        <f t="shared" si="1214"/>
        <v>-220</v>
      </c>
      <c r="AA2608" s="124">
        <f t="shared" si="1215"/>
        <v>-21.547502448579824</v>
      </c>
      <c r="AB2608" s="28" t="s">
        <v>12687</v>
      </c>
      <c r="AC2608" s="122">
        <v>56</v>
      </c>
      <c r="AD2608" s="122">
        <v>31</v>
      </c>
      <c r="AE2608" s="123">
        <f t="shared" si="1216"/>
        <v>25</v>
      </c>
      <c r="AF2608" s="29">
        <f t="shared" si="1217"/>
        <v>80.645161290322577</v>
      </c>
      <c r="AG2608" s="28" t="s">
        <v>8473</v>
      </c>
      <c r="AH2608" s="122">
        <v>7</v>
      </c>
      <c r="AI2608" s="122">
        <v>5</v>
      </c>
      <c r="AJ2608" s="123">
        <f t="shared" si="1218"/>
        <v>2</v>
      </c>
      <c r="AK2608" s="124">
        <f t="shared" si="1219"/>
        <v>40</v>
      </c>
      <c r="AL2608" s="28" t="s">
        <v>6421</v>
      </c>
      <c r="AM2608" s="122" t="s">
        <v>6421</v>
      </c>
      <c r="AN2608" s="122" t="s">
        <v>6421</v>
      </c>
      <c r="AO2608" s="123" t="s">
        <v>6421</v>
      </c>
      <c r="AP2608" s="29" t="s">
        <v>6421</v>
      </c>
      <c r="AQ2608" s="28" t="s">
        <v>6421</v>
      </c>
      <c r="AR2608" s="122" t="s">
        <v>6421</v>
      </c>
      <c r="AS2608" s="122" t="s">
        <v>6421</v>
      </c>
      <c r="AT2608" s="123" t="s">
        <v>6421</v>
      </c>
      <c r="AU2608" s="124" t="s">
        <v>6421</v>
      </c>
      <c r="AV2608" s="9" t="s">
        <v>11712</v>
      </c>
      <c r="AX2608" s="129"/>
      <c r="AY2608" s="139"/>
      <c r="AZ2608" s="139"/>
    </row>
    <row r="2609" spans="3:52" ht="50" customHeight="1">
      <c r="C2609" s="52" t="s">
        <v>6319</v>
      </c>
      <c r="D2609" s="130" t="s">
        <v>5942</v>
      </c>
      <c r="E2609" s="131" t="s">
        <v>6387</v>
      </c>
      <c r="F2609" s="132" t="s">
        <v>5943</v>
      </c>
      <c r="G2609" s="125">
        <v>1297.0160000000001</v>
      </c>
      <c r="H2609" s="122">
        <v>1098.896</v>
      </c>
      <c r="I2609" s="123">
        <f t="shared" si="1206"/>
        <v>198.12000000000012</v>
      </c>
      <c r="J2609" s="124">
        <f t="shared" si="1207"/>
        <v>18.029003654576968</v>
      </c>
      <c r="K2609" s="125">
        <v>848.81700000000001</v>
      </c>
      <c r="L2609" s="122">
        <v>820.16800000000001</v>
      </c>
      <c r="M2609" s="123">
        <f t="shared" si="1208"/>
        <v>28.649000000000001</v>
      </c>
      <c r="N2609" s="124">
        <f t="shared" si="1209"/>
        <v>3.4930648354971181</v>
      </c>
      <c r="O2609" s="125">
        <v>44.625999999999998</v>
      </c>
      <c r="P2609" s="122">
        <v>0.60599999999999998</v>
      </c>
      <c r="Q2609" s="123">
        <f t="shared" si="1210"/>
        <v>44.019999999999996</v>
      </c>
      <c r="R2609" s="124">
        <f t="shared" si="1211"/>
        <v>7264.0264026402638</v>
      </c>
      <c r="S2609" s="125">
        <v>403.57299999999998</v>
      </c>
      <c r="T2609" s="122">
        <v>278.12200000000001</v>
      </c>
      <c r="U2609" s="123">
        <f t="shared" si="1212"/>
        <v>125.45099999999996</v>
      </c>
      <c r="V2609" s="124">
        <f t="shared" si="1213"/>
        <v>45.10646406972478</v>
      </c>
      <c r="W2609" s="121" t="s">
        <v>11767</v>
      </c>
      <c r="X2609" s="122">
        <v>91</v>
      </c>
      <c r="Y2609" s="122">
        <v>86</v>
      </c>
      <c r="Z2609" s="123">
        <f t="shared" si="1214"/>
        <v>5</v>
      </c>
      <c r="AA2609" s="124">
        <f t="shared" si="1215"/>
        <v>5.8139534883720927</v>
      </c>
      <c r="AB2609" s="28" t="s">
        <v>11768</v>
      </c>
      <c r="AC2609" s="122">
        <v>65</v>
      </c>
      <c r="AD2609" s="122" t="s">
        <v>6421</v>
      </c>
      <c r="AE2609" s="123">
        <v>65</v>
      </c>
      <c r="AF2609" s="29" t="s">
        <v>11832</v>
      </c>
      <c r="AG2609" s="28" t="s">
        <v>12688</v>
      </c>
      <c r="AH2609" s="122">
        <v>58</v>
      </c>
      <c r="AI2609" s="122">
        <v>58</v>
      </c>
      <c r="AJ2609" s="123">
        <f t="shared" si="1218"/>
        <v>0</v>
      </c>
      <c r="AK2609" s="124">
        <f t="shared" si="1219"/>
        <v>0</v>
      </c>
      <c r="AL2609" s="28" t="s">
        <v>11769</v>
      </c>
      <c r="AM2609" s="122">
        <v>49</v>
      </c>
      <c r="AN2609" s="122">
        <v>32</v>
      </c>
      <c r="AO2609" s="123">
        <f t="shared" si="1220"/>
        <v>17</v>
      </c>
      <c r="AP2609" s="29">
        <f t="shared" si="1221"/>
        <v>53.125</v>
      </c>
      <c r="AQ2609" s="28" t="s">
        <v>12689</v>
      </c>
      <c r="AR2609" s="122">
        <v>49</v>
      </c>
      <c r="AS2609" s="122">
        <v>49</v>
      </c>
      <c r="AT2609" s="123">
        <f t="shared" si="1222"/>
        <v>0</v>
      </c>
      <c r="AU2609" s="124">
        <f t="shared" si="1223"/>
        <v>0</v>
      </c>
      <c r="AV2609" s="9" t="s">
        <v>12608</v>
      </c>
      <c r="AX2609" s="129"/>
      <c r="AY2609" s="139"/>
      <c r="AZ2609" s="139"/>
    </row>
    <row r="2610" spans="3:52" ht="50" customHeight="1">
      <c r="C2610" s="52" t="s">
        <v>6319</v>
      </c>
      <c r="D2610" s="130" t="s">
        <v>5944</v>
      </c>
      <c r="E2610" s="131" t="s">
        <v>6387</v>
      </c>
      <c r="F2610" s="132" t="s">
        <v>5945</v>
      </c>
      <c r="G2610" s="125">
        <v>2122.5610000000001</v>
      </c>
      <c r="H2610" s="122">
        <v>2068.8519999999999</v>
      </c>
      <c r="I2610" s="123">
        <f t="shared" si="1206"/>
        <v>53.709000000000287</v>
      </c>
      <c r="J2610" s="124">
        <f t="shared" si="1207"/>
        <v>2.5960774381154521</v>
      </c>
      <c r="K2610" s="125">
        <v>1517.0940000000001</v>
      </c>
      <c r="L2610" s="122">
        <v>1530.3520000000001</v>
      </c>
      <c r="M2610" s="123">
        <f t="shared" si="1208"/>
        <v>-13.258000000000038</v>
      </c>
      <c r="N2610" s="124">
        <f t="shared" si="1209"/>
        <v>-0.86633663366336888</v>
      </c>
      <c r="O2610" s="125">
        <v>106.71299999999999</v>
      </c>
      <c r="P2610" s="122">
        <v>106.68600000000001</v>
      </c>
      <c r="Q2610" s="123">
        <f t="shared" si="1210"/>
        <v>2.6999999999986812E-2</v>
      </c>
      <c r="R2610" s="124">
        <f t="shared" si="1211"/>
        <v>2.5307912940767122E-2</v>
      </c>
      <c r="S2610" s="125">
        <v>498.75400000000002</v>
      </c>
      <c r="T2610" s="122">
        <v>431.81400000000002</v>
      </c>
      <c r="U2610" s="123">
        <f t="shared" si="1212"/>
        <v>66.94</v>
      </c>
      <c r="V2610" s="124">
        <f t="shared" si="1213"/>
        <v>15.502044861908134</v>
      </c>
      <c r="W2610" s="121" t="s">
        <v>6466</v>
      </c>
      <c r="X2610" s="122">
        <v>372</v>
      </c>
      <c r="Y2610" s="122">
        <v>311</v>
      </c>
      <c r="Z2610" s="123">
        <f t="shared" si="1214"/>
        <v>61</v>
      </c>
      <c r="AA2610" s="124">
        <f t="shared" si="1215"/>
        <v>19.614147909967848</v>
      </c>
      <c r="AB2610" s="28" t="s">
        <v>6467</v>
      </c>
      <c r="AC2610" s="122">
        <v>53</v>
      </c>
      <c r="AD2610" s="122">
        <v>53</v>
      </c>
      <c r="AE2610" s="123">
        <f t="shared" ref="AE2610" si="1224">AC2610-AD2610</f>
        <v>0</v>
      </c>
      <c r="AF2610" s="29">
        <f t="shared" ref="AF2610" si="1225">AE2610/AD2610*100</f>
        <v>0</v>
      </c>
      <c r="AG2610" s="28" t="s">
        <v>6930</v>
      </c>
      <c r="AH2610" s="122">
        <v>26</v>
      </c>
      <c r="AI2610" s="122">
        <v>26</v>
      </c>
      <c r="AJ2610" s="123">
        <f t="shared" si="1218"/>
        <v>0</v>
      </c>
      <c r="AK2610" s="124">
        <f t="shared" si="1219"/>
        <v>0</v>
      </c>
      <c r="AL2610" s="28" t="s">
        <v>6993</v>
      </c>
      <c r="AM2610" s="122">
        <v>25</v>
      </c>
      <c r="AN2610" s="122">
        <v>24</v>
      </c>
      <c r="AO2610" s="123">
        <f t="shared" si="1220"/>
        <v>1</v>
      </c>
      <c r="AP2610" s="29">
        <f t="shared" si="1221"/>
        <v>4.1666666666666661</v>
      </c>
      <c r="AQ2610" s="28" t="s">
        <v>9927</v>
      </c>
      <c r="AR2610" s="122">
        <v>16</v>
      </c>
      <c r="AS2610" s="122">
        <v>16</v>
      </c>
      <c r="AT2610" s="123">
        <f t="shared" si="1222"/>
        <v>0</v>
      </c>
      <c r="AU2610" s="124">
        <f t="shared" si="1223"/>
        <v>0</v>
      </c>
      <c r="AV2610" s="9" t="s">
        <v>11712</v>
      </c>
      <c r="AX2610" s="129"/>
      <c r="AY2610" s="139"/>
      <c r="AZ2610" s="139"/>
    </row>
    <row r="2611" spans="3:52" ht="50" customHeight="1">
      <c r="C2611" s="52" t="s">
        <v>6319</v>
      </c>
      <c r="D2611" s="130" t="s">
        <v>5946</v>
      </c>
      <c r="E2611" s="131" t="s">
        <v>6387</v>
      </c>
      <c r="F2611" s="132" t="s">
        <v>5947</v>
      </c>
      <c r="G2611" s="125">
        <v>659.24800000000005</v>
      </c>
      <c r="H2611" s="122">
        <v>609.33799999999997</v>
      </c>
      <c r="I2611" s="123">
        <f t="shared" si="1206"/>
        <v>49.910000000000082</v>
      </c>
      <c r="J2611" s="124">
        <f t="shared" si="1207"/>
        <v>8.1908563063521544</v>
      </c>
      <c r="K2611" s="125">
        <v>387.11200000000002</v>
      </c>
      <c r="L2611" s="122">
        <v>334.79399999999998</v>
      </c>
      <c r="M2611" s="123">
        <f t="shared" si="1208"/>
        <v>52.31800000000004</v>
      </c>
      <c r="N2611" s="124">
        <f t="shared" si="1209"/>
        <v>15.626922824184437</v>
      </c>
      <c r="O2611" s="125">
        <v>71.212999999999994</v>
      </c>
      <c r="P2611" s="122">
        <v>71.153999999999996</v>
      </c>
      <c r="Q2611" s="123">
        <f t="shared" si="1210"/>
        <v>5.8999999999997499E-2</v>
      </c>
      <c r="R2611" s="124">
        <f t="shared" si="1211"/>
        <v>8.2918739635154032E-2</v>
      </c>
      <c r="S2611" s="125">
        <v>200.923</v>
      </c>
      <c r="T2611" s="122">
        <v>203.39</v>
      </c>
      <c r="U2611" s="123">
        <f t="shared" si="1212"/>
        <v>-2.4669999999999845</v>
      </c>
      <c r="V2611" s="124">
        <f t="shared" si="1213"/>
        <v>-1.2129406558827791</v>
      </c>
      <c r="W2611" s="121" t="s">
        <v>7437</v>
      </c>
      <c r="X2611" s="122">
        <v>103</v>
      </c>
      <c r="Y2611" s="122">
        <v>129</v>
      </c>
      <c r="Z2611" s="123">
        <f t="shared" si="1214"/>
        <v>-26</v>
      </c>
      <c r="AA2611" s="124">
        <f t="shared" si="1215"/>
        <v>-20.155038759689923</v>
      </c>
      <c r="AB2611" s="28" t="s">
        <v>7330</v>
      </c>
      <c r="AC2611" s="122">
        <v>55</v>
      </c>
      <c r="AD2611" s="122">
        <v>18</v>
      </c>
      <c r="AE2611" s="123">
        <f t="shared" si="1216"/>
        <v>37</v>
      </c>
      <c r="AF2611" s="29">
        <f t="shared" si="1217"/>
        <v>205.55555555555554</v>
      </c>
      <c r="AG2611" s="28" t="s">
        <v>7354</v>
      </c>
      <c r="AH2611" s="122">
        <v>18</v>
      </c>
      <c r="AI2611" s="122">
        <v>28</v>
      </c>
      <c r="AJ2611" s="123">
        <f t="shared" si="1218"/>
        <v>-10</v>
      </c>
      <c r="AK2611" s="124">
        <f t="shared" si="1219"/>
        <v>-35.714285714285715</v>
      </c>
      <c r="AL2611" s="28" t="s">
        <v>9927</v>
      </c>
      <c r="AM2611" s="122">
        <v>17</v>
      </c>
      <c r="AN2611" s="122">
        <v>20</v>
      </c>
      <c r="AO2611" s="123">
        <f t="shared" si="1220"/>
        <v>-3</v>
      </c>
      <c r="AP2611" s="29">
        <f t="shared" si="1221"/>
        <v>-15</v>
      </c>
      <c r="AQ2611" s="28" t="s">
        <v>11770</v>
      </c>
      <c r="AR2611" s="122">
        <v>8</v>
      </c>
      <c r="AS2611" s="122">
        <v>8</v>
      </c>
      <c r="AT2611" s="123">
        <f t="shared" si="1222"/>
        <v>0</v>
      </c>
      <c r="AU2611" s="124">
        <f t="shared" si="1223"/>
        <v>0</v>
      </c>
      <c r="AV2611" s="9" t="s">
        <v>11712</v>
      </c>
      <c r="AX2611" s="129"/>
      <c r="AY2611" s="139"/>
      <c r="AZ2611" s="139"/>
    </row>
    <row r="2612" spans="3:52" ht="50" customHeight="1">
      <c r="C2612" s="52" t="s">
        <v>6319</v>
      </c>
      <c r="D2612" s="130" t="s">
        <v>5948</v>
      </c>
      <c r="E2612" s="131" t="s">
        <v>6387</v>
      </c>
      <c r="F2612" s="132" t="s">
        <v>5949</v>
      </c>
      <c r="G2612" s="125">
        <v>848.21900000000005</v>
      </c>
      <c r="H2612" s="122">
        <v>817.75400000000002</v>
      </c>
      <c r="I2612" s="123">
        <f t="shared" si="1206"/>
        <v>30.465000000000032</v>
      </c>
      <c r="J2612" s="124">
        <f t="shared" si="1207"/>
        <v>3.7254479953629129</v>
      </c>
      <c r="K2612" s="125">
        <v>482.93599999999998</v>
      </c>
      <c r="L2612" s="122">
        <v>464.25799999999998</v>
      </c>
      <c r="M2612" s="123">
        <f t="shared" si="1208"/>
        <v>18.677999999999997</v>
      </c>
      <c r="N2612" s="124">
        <f t="shared" si="1209"/>
        <v>4.0231939998879929</v>
      </c>
      <c r="O2612" s="125">
        <v>220.23500000000001</v>
      </c>
      <c r="P2612" s="122">
        <v>210.214</v>
      </c>
      <c r="Q2612" s="123">
        <f t="shared" si="1210"/>
        <v>10.021000000000015</v>
      </c>
      <c r="R2612" s="124">
        <f t="shared" si="1211"/>
        <v>4.7670469140970697</v>
      </c>
      <c r="S2612" s="125">
        <v>145.048</v>
      </c>
      <c r="T2612" s="122">
        <v>143.28200000000001</v>
      </c>
      <c r="U2612" s="123">
        <f t="shared" si="1212"/>
        <v>1.7659999999999911</v>
      </c>
      <c r="V2612" s="124">
        <f t="shared" si="1213"/>
        <v>1.2325344425677971</v>
      </c>
      <c r="W2612" s="121" t="s">
        <v>7607</v>
      </c>
      <c r="X2612" s="122">
        <v>76</v>
      </c>
      <c r="Y2612" s="122">
        <v>76</v>
      </c>
      <c r="Z2612" s="123">
        <f t="shared" si="1214"/>
        <v>0</v>
      </c>
      <c r="AA2612" s="124">
        <f t="shared" si="1215"/>
        <v>0</v>
      </c>
      <c r="AB2612" s="28" t="s">
        <v>6467</v>
      </c>
      <c r="AC2612" s="122">
        <v>22</v>
      </c>
      <c r="AD2612" s="122">
        <v>22</v>
      </c>
      <c r="AE2612" s="123">
        <f t="shared" si="1216"/>
        <v>0</v>
      </c>
      <c r="AF2612" s="29">
        <f t="shared" si="1217"/>
        <v>0</v>
      </c>
      <c r="AG2612" s="28" t="s">
        <v>7333</v>
      </c>
      <c r="AH2612" s="122">
        <v>20</v>
      </c>
      <c r="AI2612" s="122">
        <v>20</v>
      </c>
      <c r="AJ2612" s="123">
        <f t="shared" si="1218"/>
        <v>0</v>
      </c>
      <c r="AK2612" s="124">
        <f t="shared" si="1219"/>
        <v>0</v>
      </c>
      <c r="AL2612" s="28" t="s">
        <v>11771</v>
      </c>
      <c r="AM2612" s="122">
        <v>11</v>
      </c>
      <c r="AN2612" s="122">
        <v>11</v>
      </c>
      <c r="AO2612" s="123">
        <f t="shared" si="1220"/>
        <v>0</v>
      </c>
      <c r="AP2612" s="29">
        <f t="shared" si="1221"/>
        <v>0</v>
      </c>
      <c r="AQ2612" s="28" t="s">
        <v>7819</v>
      </c>
      <c r="AR2612" s="122">
        <v>5</v>
      </c>
      <c r="AS2612" s="122">
        <v>5</v>
      </c>
      <c r="AT2612" s="123">
        <f t="shared" si="1222"/>
        <v>0</v>
      </c>
      <c r="AU2612" s="124">
        <f t="shared" si="1223"/>
        <v>0</v>
      </c>
      <c r="AV2612" s="9" t="s">
        <v>11712</v>
      </c>
      <c r="AX2612" s="129"/>
      <c r="AY2612" s="139"/>
      <c r="AZ2612" s="139"/>
    </row>
    <row r="2613" spans="3:52" ht="50" customHeight="1">
      <c r="C2613" s="52" t="s">
        <v>6319</v>
      </c>
      <c r="D2613" s="130" t="s">
        <v>5950</v>
      </c>
      <c r="E2613" s="131" t="s">
        <v>6387</v>
      </c>
      <c r="F2613" s="132" t="s">
        <v>5951</v>
      </c>
      <c r="G2613" s="125">
        <v>332.80900000000003</v>
      </c>
      <c r="H2613" s="122">
        <v>369.17700000000002</v>
      </c>
      <c r="I2613" s="123">
        <v>-36.367999999999995</v>
      </c>
      <c r="J2613" s="124">
        <v>-9.851101233283762</v>
      </c>
      <c r="K2613" s="125">
        <v>276.60300000000001</v>
      </c>
      <c r="L2613" s="122">
        <v>310.52800000000002</v>
      </c>
      <c r="M2613" s="123">
        <v>-33.925000000000011</v>
      </c>
      <c r="N2613" s="124">
        <v>-10.924940746084092</v>
      </c>
      <c r="O2613" s="125" t="s">
        <v>11840</v>
      </c>
      <c r="P2613" s="122" t="s">
        <v>11840</v>
      </c>
      <c r="Q2613" s="123" t="s">
        <v>11839</v>
      </c>
      <c r="R2613" s="124" t="s">
        <v>11840</v>
      </c>
      <c r="S2613" s="125">
        <v>56.206000000000003</v>
      </c>
      <c r="T2613" s="122">
        <v>58.649000000000001</v>
      </c>
      <c r="U2613" s="123">
        <v>-2.4429999999999978</v>
      </c>
      <c r="V2613" s="124">
        <v>-4.1654589166055649</v>
      </c>
      <c r="W2613" s="121" t="s">
        <v>7330</v>
      </c>
      <c r="X2613" s="122">
        <v>22</v>
      </c>
      <c r="Y2613" s="122">
        <v>18</v>
      </c>
      <c r="Z2613" s="123">
        <v>4</v>
      </c>
      <c r="AA2613" s="124">
        <v>22.222222222222221</v>
      </c>
      <c r="AB2613" s="28" t="s">
        <v>11772</v>
      </c>
      <c r="AC2613" s="122">
        <v>21</v>
      </c>
      <c r="AD2613" s="122">
        <v>30</v>
      </c>
      <c r="AE2613" s="123">
        <v>-9</v>
      </c>
      <c r="AF2613" s="29">
        <v>-30</v>
      </c>
      <c r="AG2613" s="28" t="s">
        <v>6467</v>
      </c>
      <c r="AH2613" s="122">
        <v>5</v>
      </c>
      <c r="AI2613" s="122">
        <v>5</v>
      </c>
      <c r="AJ2613" s="123">
        <v>0</v>
      </c>
      <c r="AK2613" s="124">
        <v>0</v>
      </c>
      <c r="AL2613" s="28" t="s">
        <v>6988</v>
      </c>
      <c r="AM2613" s="122">
        <v>3</v>
      </c>
      <c r="AN2613" s="122">
        <v>1</v>
      </c>
      <c r="AO2613" s="123">
        <v>2</v>
      </c>
      <c r="AP2613" s="29">
        <v>200</v>
      </c>
      <c r="AQ2613" s="28" t="s">
        <v>6421</v>
      </c>
      <c r="AR2613" s="122" t="s">
        <v>6421</v>
      </c>
      <c r="AS2613" s="122" t="s">
        <v>6421</v>
      </c>
      <c r="AT2613" s="123" t="s">
        <v>6421</v>
      </c>
      <c r="AU2613" s="124" t="s">
        <v>6421</v>
      </c>
      <c r="AV2613" s="9" t="s">
        <v>11712</v>
      </c>
      <c r="AX2613" s="129"/>
      <c r="AY2613" s="139"/>
      <c r="AZ2613" s="139"/>
    </row>
    <row r="2614" spans="3:52" ht="50" customHeight="1">
      <c r="C2614" s="52" t="s">
        <v>6319</v>
      </c>
      <c r="D2614" s="130" t="s">
        <v>5952</v>
      </c>
      <c r="E2614" s="131" t="s">
        <v>6387</v>
      </c>
      <c r="F2614" s="132" t="s">
        <v>5953</v>
      </c>
      <c r="G2614" s="125">
        <v>670.59799999999996</v>
      </c>
      <c r="H2614" s="122">
        <v>775.16600000000005</v>
      </c>
      <c r="I2614" s="123">
        <f t="shared" ref="I2614:I2626" si="1226">G2614-H2614</f>
        <v>-104.5680000000001</v>
      </c>
      <c r="J2614" s="124">
        <f t="shared" ref="J2614:J2621" si="1227">I2614/H2614*100</f>
        <v>-13.489755742640943</v>
      </c>
      <c r="K2614" s="125">
        <v>239.982</v>
      </c>
      <c r="L2614" s="122">
        <v>394.77</v>
      </c>
      <c r="M2614" s="123">
        <f t="shared" ref="M2614:M2621" si="1228">K2614-L2614</f>
        <v>-154.78799999999998</v>
      </c>
      <c r="N2614" s="124">
        <f t="shared" ref="N2614:N2626" si="1229">M2614/L2614*100</f>
        <v>-39.2096663880234</v>
      </c>
      <c r="O2614" s="125">
        <v>14.407</v>
      </c>
      <c r="P2614" s="122">
        <v>14.407</v>
      </c>
      <c r="Q2614" s="123">
        <f t="shared" ref="Q2614:Q2624" si="1230">O2614-P2614</f>
        <v>0</v>
      </c>
      <c r="R2614" s="124">
        <f t="shared" ref="R2614:R2624" si="1231">Q2614/P2614*100</f>
        <v>0</v>
      </c>
      <c r="S2614" s="125">
        <v>416.209</v>
      </c>
      <c r="T2614" s="122">
        <v>365.98899999999998</v>
      </c>
      <c r="U2614" s="123">
        <f t="shared" ref="U2614:U2626" si="1232">S2614-T2614</f>
        <v>50.220000000000027</v>
      </c>
      <c r="V2614" s="124">
        <f t="shared" ref="V2614:V2626" si="1233">U2614/T2614*100</f>
        <v>13.721723876947129</v>
      </c>
      <c r="W2614" s="121" t="s">
        <v>11619</v>
      </c>
      <c r="X2614" s="122">
        <v>328</v>
      </c>
      <c r="Y2614" s="122">
        <v>219</v>
      </c>
      <c r="Z2614" s="123">
        <f t="shared" ref="Z2614:Z2626" si="1234">X2614-Y2614</f>
        <v>109</v>
      </c>
      <c r="AA2614" s="124">
        <f t="shared" ref="AA2614:AA2626" si="1235">Z2614/Y2614*100</f>
        <v>49.771689497716892</v>
      </c>
      <c r="AB2614" s="28" t="s">
        <v>11773</v>
      </c>
      <c r="AC2614" s="122">
        <v>40</v>
      </c>
      <c r="AD2614" s="122">
        <v>40</v>
      </c>
      <c r="AE2614" s="123">
        <f t="shared" ref="AE2614:AE2626" si="1236">AC2614-AD2614</f>
        <v>0</v>
      </c>
      <c r="AF2614" s="29">
        <f t="shared" ref="AF2614:AF2616" si="1237">AE2614/AD2614*100</f>
        <v>0</v>
      </c>
      <c r="AG2614" s="28" t="s">
        <v>8470</v>
      </c>
      <c r="AH2614" s="122">
        <v>24</v>
      </c>
      <c r="AI2614" s="122">
        <v>24</v>
      </c>
      <c r="AJ2614" s="123">
        <f t="shared" ref="AJ2614:AJ2624" si="1238">AH2614-AI2614</f>
        <v>0</v>
      </c>
      <c r="AK2614" s="124">
        <f t="shared" ref="AK2614:AK2624" si="1239">AJ2614/AI2614*100</f>
        <v>0</v>
      </c>
      <c r="AL2614" s="28" t="s">
        <v>6467</v>
      </c>
      <c r="AM2614" s="122">
        <v>16</v>
      </c>
      <c r="AN2614" s="122">
        <v>16</v>
      </c>
      <c r="AO2614" s="123">
        <f t="shared" ref="AO2614:AO2624" si="1240">AM2614-AN2614</f>
        <v>0</v>
      </c>
      <c r="AP2614" s="29">
        <f t="shared" ref="AP2614:AP2624" si="1241">AO2614/AN2614*100</f>
        <v>0</v>
      </c>
      <c r="AQ2614" s="28" t="s">
        <v>11774</v>
      </c>
      <c r="AR2614" s="122">
        <v>6</v>
      </c>
      <c r="AS2614" s="122">
        <v>6</v>
      </c>
      <c r="AT2614" s="123">
        <f t="shared" ref="AT2614:AT2624" si="1242">AR2614-AS2614</f>
        <v>0</v>
      </c>
      <c r="AU2614" s="124">
        <f t="shared" ref="AU2614:AU2624" si="1243">AT2614/AS2614*100</f>
        <v>0</v>
      </c>
      <c r="AV2614" s="9" t="s">
        <v>11712</v>
      </c>
      <c r="AX2614" s="129"/>
      <c r="AY2614" s="139"/>
      <c r="AZ2614" s="139"/>
    </row>
    <row r="2615" spans="3:52" ht="50" customHeight="1">
      <c r="C2615" s="52" t="s">
        <v>6319</v>
      </c>
      <c r="D2615" s="130" t="s">
        <v>5954</v>
      </c>
      <c r="E2615" s="131" t="s">
        <v>6387</v>
      </c>
      <c r="F2615" s="132" t="s">
        <v>5955</v>
      </c>
      <c r="G2615" s="125">
        <v>514.904</v>
      </c>
      <c r="H2615" s="122">
        <v>419.46</v>
      </c>
      <c r="I2615" s="123">
        <f t="shared" si="1226"/>
        <v>95.444000000000017</v>
      </c>
      <c r="J2615" s="124">
        <f t="shared" si="1227"/>
        <v>22.754017069565638</v>
      </c>
      <c r="K2615" s="125">
        <v>396.73700000000002</v>
      </c>
      <c r="L2615" s="122">
        <v>375.70499999999998</v>
      </c>
      <c r="M2615" s="123">
        <f t="shared" si="1228"/>
        <v>21.032000000000039</v>
      </c>
      <c r="N2615" s="124">
        <f t="shared" si="1229"/>
        <v>5.5980090762699568</v>
      </c>
      <c r="O2615" s="125">
        <v>1.722</v>
      </c>
      <c r="P2615" s="122">
        <v>1.722</v>
      </c>
      <c r="Q2615" s="123">
        <f t="shared" si="1230"/>
        <v>0</v>
      </c>
      <c r="R2615" s="124">
        <f t="shared" si="1231"/>
        <v>0</v>
      </c>
      <c r="S2615" s="125">
        <v>116.44499999999999</v>
      </c>
      <c r="T2615" s="122">
        <v>42.033000000000001</v>
      </c>
      <c r="U2615" s="123">
        <f t="shared" si="1232"/>
        <v>74.411999999999992</v>
      </c>
      <c r="V2615" s="124">
        <f t="shared" si="1233"/>
        <v>177.03233173934763</v>
      </c>
      <c r="W2615" s="121" t="s">
        <v>11775</v>
      </c>
      <c r="X2615" s="122">
        <v>105</v>
      </c>
      <c r="Y2615" s="122">
        <v>32</v>
      </c>
      <c r="Z2615" s="123">
        <f t="shared" si="1234"/>
        <v>73</v>
      </c>
      <c r="AA2615" s="124">
        <f t="shared" si="1235"/>
        <v>228.125</v>
      </c>
      <c r="AB2615" s="28" t="s">
        <v>6930</v>
      </c>
      <c r="AC2615" s="122">
        <v>6</v>
      </c>
      <c r="AD2615" s="122">
        <v>6</v>
      </c>
      <c r="AE2615" s="123">
        <f t="shared" si="1236"/>
        <v>0</v>
      </c>
      <c r="AF2615" s="29">
        <f t="shared" si="1237"/>
        <v>0</v>
      </c>
      <c r="AG2615" s="28" t="s">
        <v>11776</v>
      </c>
      <c r="AH2615" s="122">
        <v>6</v>
      </c>
      <c r="AI2615" s="122">
        <v>4</v>
      </c>
      <c r="AJ2615" s="123">
        <f t="shared" si="1238"/>
        <v>2</v>
      </c>
      <c r="AK2615" s="124">
        <f t="shared" si="1239"/>
        <v>50</v>
      </c>
      <c r="AL2615" s="28" t="s">
        <v>7626</v>
      </c>
      <c r="AM2615" s="122">
        <v>0</v>
      </c>
      <c r="AN2615" s="122">
        <v>0</v>
      </c>
      <c r="AO2615" s="123">
        <f t="shared" si="1240"/>
        <v>0</v>
      </c>
      <c r="AP2615" s="29" t="e">
        <f t="shared" si="1241"/>
        <v>#DIV/0!</v>
      </c>
      <c r="AQ2615" s="28" t="s">
        <v>11777</v>
      </c>
      <c r="AR2615" s="122">
        <v>0</v>
      </c>
      <c r="AS2615" s="122">
        <v>0</v>
      </c>
      <c r="AT2615" s="123">
        <f t="shared" si="1242"/>
        <v>0</v>
      </c>
      <c r="AU2615" s="124" t="e">
        <f t="shared" si="1243"/>
        <v>#DIV/0!</v>
      </c>
      <c r="AV2615" s="9" t="s">
        <v>11712</v>
      </c>
      <c r="AX2615" s="129"/>
      <c r="AY2615" s="139"/>
      <c r="AZ2615" s="139"/>
    </row>
    <row r="2616" spans="3:52" ht="50" customHeight="1">
      <c r="C2616" s="52" t="s">
        <v>6319</v>
      </c>
      <c r="D2616" s="130" t="s">
        <v>5956</v>
      </c>
      <c r="E2616" s="131" t="s">
        <v>6387</v>
      </c>
      <c r="F2616" s="132" t="s">
        <v>5957</v>
      </c>
      <c r="G2616" s="125">
        <v>4969.6220000000003</v>
      </c>
      <c r="H2616" s="122">
        <v>4790.0540000000001</v>
      </c>
      <c r="I2616" s="123">
        <f t="shared" si="1226"/>
        <v>179.56800000000021</v>
      </c>
      <c r="J2616" s="124">
        <f t="shared" si="1227"/>
        <v>3.7487677591943687</v>
      </c>
      <c r="K2616" s="125">
        <v>4313.817</v>
      </c>
      <c r="L2616" s="122">
        <v>4144.326</v>
      </c>
      <c r="M2616" s="123">
        <f t="shared" si="1228"/>
        <v>169.49099999999999</v>
      </c>
      <c r="N2616" s="124">
        <f t="shared" si="1229"/>
        <v>4.0897120545053642</v>
      </c>
      <c r="O2616" s="125">
        <v>145.59200000000001</v>
      </c>
      <c r="P2616" s="122">
        <v>145.59200000000001</v>
      </c>
      <c r="Q2616" s="123">
        <f t="shared" si="1230"/>
        <v>0</v>
      </c>
      <c r="R2616" s="124">
        <f t="shared" si="1231"/>
        <v>0</v>
      </c>
      <c r="S2616" s="125">
        <v>510.21300000000002</v>
      </c>
      <c r="T2616" s="122">
        <v>500.13600000000002</v>
      </c>
      <c r="U2616" s="123">
        <f t="shared" si="1232"/>
        <v>10.076999999999998</v>
      </c>
      <c r="V2616" s="124">
        <f t="shared" si="1233"/>
        <v>2.0148519602668067</v>
      </c>
      <c r="W2616" s="121" t="s">
        <v>7626</v>
      </c>
      <c r="X2616" s="122">
        <v>201</v>
      </c>
      <c r="Y2616" s="122">
        <v>201</v>
      </c>
      <c r="Z2616" s="123">
        <f t="shared" si="1234"/>
        <v>0</v>
      </c>
      <c r="AA2616" s="124">
        <f t="shared" si="1235"/>
        <v>0</v>
      </c>
      <c r="AB2616" s="28" t="s">
        <v>11778</v>
      </c>
      <c r="AC2616" s="122">
        <v>116</v>
      </c>
      <c r="AD2616" s="122">
        <v>126</v>
      </c>
      <c r="AE2616" s="123">
        <f t="shared" si="1236"/>
        <v>-10</v>
      </c>
      <c r="AF2616" s="29">
        <f t="shared" si="1237"/>
        <v>-7.9365079365079358</v>
      </c>
      <c r="AG2616" s="28" t="s">
        <v>11779</v>
      </c>
      <c r="AH2616" s="122">
        <v>89</v>
      </c>
      <c r="AI2616" s="122">
        <v>71</v>
      </c>
      <c r="AJ2616" s="123">
        <f t="shared" si="1238"/>
        <v>18</v>
      </c>
      <c r="AK2616" s="124">
        <f t="shared" si="1239"/>
        <v>25.352112676056336</v>
      </c>
      <c r="AL2616" s="28" t="s">
        <v>6961</v>
      </c>
      <c r="AM2616" s="122">
        <v>15</v>
      </c>
      <c r="AN2616" s="122">
        <v>15</v>
      </c>
      <c r="AO2616" s="123">
        <f t="shared" si="1240"/>
        <v>0</v>
      </c>
      <c r="AP2616" s="29">
        <f t="shared" si="1241"/>
        <v>0</v>
      </c>
      <c r="AQ2616" s="28" t="s">
        <v>11780</v>
      </c>
      <c r="AR2616" s="122">
        <v>10</v>
      </c>
      <c r="AS2616" s="122">
        <v>9</v>
      </c>
      <c r="AT2616" s="123">
        <f t="shared" si="1242"/>
        <v>1</v>
      </c>
      <c r="AU2616" s="124">
        <f t="shared" si="1243"/>
        <v>11.111111111111111</v>
      </c>
      <c r="AV2616" s="9" t="s">
        <v>11712</v>
      </c>
      <c r="AX2616" s="129"/>
      <c r="AY2616" s="139"/>
      <c r="AZ2616" s="139"/>
    </row>
    <row r="2617" spans="3:52" ht="50" customHeight="1">
      <c r="C2617" s="52" t="s">
        <v>6319</v>
      </c>
      <c r="D2617" s="130" t="s">
        <v>5958</v>
      </c>
      <c r="E2617" s="131" t="s">
        <v>6387</v>
      </c>
      <c r="F2617" s="132" t="s">
        <v>5959</v>
      </c>
      <c r="G2617" s="125">
        <v>574.6</v>
      </c>
      <c r="H2617" s="122">
        <v>774.88599999999997</v>
      </c>
      <c r="I2617" s="123">
        <f t="shared" si="1226"/>
        <v>-200.28599999999994</v>
      </c>
      <c r="J2617" s="124">
        <f t="shared" si="1227"/>
        <v>-25.847156872107636</v>
      </c>
      <c r="K2617" s="125">
        <v>222.70400000000001</v>
      </c>
      <c r="L2617" s="122">
        <v>358.834</v>
      </c>
      <c r="M2617" s="123">
        <f t="shared" si="1228"/>
        <v>-136.13</v>
      </c>
      <c r="N2617" s="124">
        <f t="shared" si="1229"/>
        <v>-37.936761845310087</v>
      </c>
      <c r="O2617" s="125">
        <v>2.61</v>
      </c>
      <c r="P2617" s="122">
        <v>2.61</v>
      </c>
      <c r="Q2617" s="123">
        <f t="shared" si="1230"/>
        <v>0</v>
      </c>
      <c r="R2617" s="124">
        <f t="shared" si="1231"/>
        <v>0</v>
      </c>
      <c r="S2617" s="125">
        <v>349.286</v>
      </c>
      <c r="T2617" s="122">
        <v>413.44200000000001</v>
      </c>
      <c r="U2617" s="123">
        <f t="shared" si="1232"/>
        <v>-64.156000000000006</v>
      </c>
      <c r="V2617" s="124">
        <f t="shared" si="1233"/>
        <v>-15.517533293666345</v>
      </c>
      <c r="W2617" s="121" t="s">
        <v>11781</v>
      </c>
      <c r="X2617" s="122">
        <v>193</v>
      </c>
      <c r="Y2617" s="122">
        <v>233</v>
      </c>
      <c r="Z2617" s="123">
        <f t="shared" si="1234"/>
        <v>-40</v>
      </c>
      <c r="AA2617" s="124">
        <f t="shared" si="1235"/>
        <v>-17.167381974248926</v>
      </c>
      <c r="AB2617" s="28" t="s">
        <v>11782</v>
      </c>
      <c r="AC2617" s="122">
        <v>68</v>
      </c>
      <c r="AD2617" s="122">
        <v>68</v>
      </c>
      <c r="AE2617" s="123">
        <f t="shared" si="1236"/>
        <v>0</v>
      </c>
      <c r="AF2617" s="29">
        <f>AE2617/AD2617*100</f>
        <v>0</v>
      </c>
      <c r="AG2617" s="28" t="s">
        <v>11783</v>
      </c>
      <c r="AH2617" s="122">
        <v>40</v>
      </c>
      <c r="AI2617" s="122">
        <v>45</v>
      </c>
      <c r="AJ2617" s="123">
        <f t="shared" si="1238"/>
        <v>-5</v>
      </c>
      <c r="AK2617" s="124">
        <f t="shared" si="1239"/>
        <v>-11.111111111111111</v>
      </c>
      <c r="AL2617" s="28" t="s">
        <v>11784</v>
      </c>
      <c r="AM2617" s="122">
        <v>15</v>
      </c>
      <c r="AN2617" s="122">
        <v>31</v>
      </c>
      <c r="AO2617" s="123">
        <f t="shared" si="1240"/>
        <v>-16</v>
      </c>
      <c r="AP2617" s="29">
        <f t="shared" si="1241"/>
        <v>-51.612903225806448</v>
      </c>
      <c r="AQ2617" s="28" t="s">
        <v>11785</v>
      </c>
      <c r="AR2617" s="122">
        <v>12</v>
      </c>
      <c r="AS2617" s="122">
        <v>17</v>
      </c>
      <c r="AT2617" s="123">
        <f t="shared" si="1242"/>
        <v>-5</v>
      </c>
      <c r="AU2617" s="124">
        <f t="shared" si="1243"/>
        <v>-29.411764705882355</v>
      </c>
      <c r="AV2617" s="9" t="s">
        <v>11712</v>
      </c>
      <c r="AX2617" s="129"/>
      <c r="AY2617" s="139"/>
      <c r="AZ2617" s="139"/>
    </row>
    <row r="2618" spans="3:52" ht="50" customHeight="1">
      <c r="C2618" s="52" t="s">
        <v>6319</v>
      </c>
      <c r="D2618" s="130" t="s">
        <v>5960</v>
      </c>
      <c r="E2618" s="131" t="s">
        <v>6387</v>
      </c>
      <c r="F2618" s="132" t="s">
        <v>5961</v>
      </c>
      <c r="G2618" s="125">
        <v>400.14499999999998</v>
      </c>
      <c r="H2618" s="122">
        <v>304.66399999999999</v>
      </c>
      <c r="I2618" s="123">
        <f t="shared" si="1226"/>
        <v>95.480999999999995</v>
      </c>
      <c r="J2618" s="124">
        <f t="shared" si="1227"/>
        <v>31.339771026442243</v>
      </c>
      <c r="K2618" s="125">
        <v>324.99299999999999</v>
      </c>
      <c r="L2618" s="122">
        <v>234.494</v>
      </c>
      <c r="M2618" s="123">
        <f t="shared" si="1228"/>
        <v>90.498999999999995</v>
      </c>
      <c r="N2618" s="124">
        <f t="shared" si="1229"/>
        <v>38.593311555945995</v>
      </c>
      <c r="O2618" s="125">
        <v>30.044</v>
      </c>
      <c r="P2618" s="122">
        <v>20.044</v>
      </c>
      <c r="Q2618" s="123">
        <f t="shared" si="1230"/>
        <v>10</v>
      </c>
      <c r="R2618" s="124">
        <f t="shared" si="1231"/>
        <v>49.890241468768707</v>
      </c>
      <c r="S2618" s="125">
        <v>45.107999999999997</v>
      </c>
      <c r="T2618" s="122">
        <v>50.125999999999998</v>
      </c>
      <c r="U2618" s="123">
        <f t="shared" si="1232"/>
        <v>-5.0180000000000007</v>
      </c>
      <c r="V2618" s="124">
        <f t="shared" si="1233"/>
        <v>-10.010772852411923</v>
      </c>
      <c r="W2618" s="121" t="s">
        <v>11786</v>
      </c>
      <c r="X2618" s="122">
        <v>19</v>
      </c>
      <c r="Y2618" s="122">
        <v>19</v>
      </c>
      <c r="Z2618" s="123">
        <f t="shared" si="1234"/>
        <v>0</v>
      </c>
      <c r="AA2618" s="124">
        <f t="shared" si="1235"/>
        <v>0</v>
      </c>
      <c r="AB2618" s="28" t="s">
        <v>12690</v>
      </c>
      <c r="AC2618" s="122">
        <v>14</v>
      </c>
      <c r="AD2618" s="122">
        <v>16</v>
      </c>
      <c r="AE2618" s="123">
        <f t="shared" si="1236"/>
        <v>-2</v>
      </c>
      <c r="AF2618" s="29">
        <f t="shared" ref="AF2618" si="1244">AE2618/AD2618*100</f>
        <v>-12.5</v>
      </c>
      <c r="AG2618" s="28" t="s">
        <v>12691</v>
      </c>
      <c r="AH2618" s="122">
        <v>9</v>
      </c>
      <c r="AI2618" s="122">
        <v>9</v>
      </c>
      <c r="AJ2618" s="123">
        <f t="shared" si="1238"/>
        <v>0</v>
      </c>
      <c r="AK2618" s="124">
        <f t="shared" si="1239"/>
        <v>0</v>
      </c>
      <c r="AL2618" s="28" t="s">
        <v>12692</v>
      </c>
      <c r="AM2618" s="122">
        <v>3</v>
      </c>
      <c r="AN2618" s="122">
        <v>2</v>
      </c>
      <c r="AO2618" s="123">
        <f t="shared" si="1240"/>
        <v>1</v>
      </c>
      <c r="AP2618" s="29">
        <f t="shared" si="1241"/>
        <v>50</v>
      </c>
      <c r="AQ2618" s="28" t="s">
        <v>11787</v>
      </c>
      <c r="AR2618" s="122">
        <v>0</v>
      </c>
      <c r="AS2618" s="122">
        <v>1</v>
      </c>
      <c r="AT2618" s="123">
        <f t="shared" si="1242"/>
        <v>-1</v>
      </c>
      <c r="AU2618" s="124">
        <f t="shared" si="1243"/>
        <v>-100</v>
      </c>
      <c r="AV2618" s="9" t="s">
        <v>11712</v>
      </c>
      <c r="AX2618" s="129"/>
      <c r="AY2618" s="139"/>
      <c r="AZ2618" s="139"/>
    </row>
    <row r="2619" spans="3:52" ht="50" customHeight="1">
      <c r="C2619" s="52" t="s">
        <v>6319</v>
      </c>
      <c r="D2619" s="130" t="s">
        <v>5962</v>
      </c>
      <c r="E2619" s="131" t="s">
        <v>6387</v>
      </c>
      <c r="F2619" s="132" t="s">
        <v>5963</v>
      </c>
      <c r="G2619" s="125">
        <v>973.21100000000001</v>
      </c>
      <c r="H2619" s="122">
        <v>1035.2049999999999</v>
      </c>
      <c r="I2619" s="123">
        <f t="shared" si="1226"/>
        <v>-61.993999999999915</v>
      </c>
      <c r="J2619" s="124">
        <f t="shared" si="1227"/>
        <v>-5.9885723117643286</v>
      </c>
      <c r="K2619" s="125">
        <v>443.709</v>
      </c>
      <c r="L2619" s="122">
        <v>674.94500000000005</v>
      </c>
      <c r="M2619" s="123">
        <f t="shared" si="1228"/>
        <v>-231.23600000000005</v>
      </c>
      <c r="N2619" s="124">
        <f t="shared" si="1229"/>
        <v>-34.259976738845396</v>
      </c>
      <c r="O2619" s="125">
        <v>198.24700000000001</v>
      </c>
      <c r="P2619" s="122">
        <v>128.24700000000001</v>
      </c>
      <c r="Q2619" s="123">
        <f t="shared" si="1230"/>
        <v>70</v>
      </c>
      <c r="R2619" s="124">
        <f t="shared" si="1231"/>
        <v>54.582173462147253</v>
      </c>
      <c r="S2619" s="125">
        <v>331.255</v>
      </c>
      <c r="T2619" s="122">
        <v>232.01300000000001</v>
      </c>
      <c r="U2619" s="123">
        <f t="shared" si="1232"/>
        <v>99.24199999999999</v>
      </c>
      <c r="V2619" s="124">
        <f t="shared" si="1233"/>
        <v>42.774327300625394</v>
      </c>
      <c r="W2619" s="121" t="s">
        <v>11788</v>
      </c>
      <c r="X2619" s="122">
        <v>151</v>
      </c>
      <c r="Y2619" s="122">
        <v>62</v>
      </c>
      <c r="Z2619" s="123">
        <f t="shared" si="1234"/>
        <v>89</v>
      </c>
      <c r="AA2619" s="124">
        <f t="shared" si="1235"/>
        <v>143.54838709677421</v>
      </c>
      <c r="AB2619" s="28" t="s">
        <v>12693</v>
      </c>
      <c r="AC2619" s="122">
        <v>59</v>
      </c>
      <c r="AD2619" s="122">
        <v>60</v>
      </c>
      <c r="AE2619" s="123">
        <f t="shared" si="1236"/>
        <v>-1</v>
      </c>
      <c r="AF2619" s="29">
        <f t="shared" ref="AF2619:AF2626" si="1245">AE2619/AD2619*100</f>
        <v>-1.6666666666666667</v>
      </c>
      <c r="AG2619" s="28" t="s">
        <v>12694</v>
      </c>
      <c r="AH2619" s="122">
        <v>50</v>
      </c>
      <c r="AI2619" s="122">
        <v>50</v>
      </c>
      <c r="AJ2619" s="123">
        <f t="shared" si="1238"/>
        <v>0</v>
      </c>
      <c r="AK2619" s="124">
        <f t="shared" si="1239"/>
        <v>0</v>
      </c>
      <c r="AL2619" s="28" t="s">
        <v>11789</v>
      </c>
      <c r="AM2619" s="122">
        <v>44</v>
      </c>
      <c r="AN2619" s="122">
        <v>37</v>
      </c>
      <c r="AO2619" s="123">
        <f t="shared" si="1240"/>
        <v>7</v>
      </c>
      <c r="AP2619" s="29">
        <f t="shared" si="1241"/>
        <v>18.918918918918919</v>
      </c>
      <c r="AQ2619" s="28" t="s">
        <v>11790</v>
      </c>
      <c r="AR2619" s="122">
        <v>22</v>
      </c>
      <c r="AS2619" s="122">
        <v>23</v>
      </c>
      <c r="AT2619" s="123">
        <f t="shared" si="1242"/>
        <v>-1</v>
      </c>
      <c r="AU2619" s="124">
        <f t="shared" si="1243"/>
        <v>-4.3478260869565215</v>
      </c>
      <c r="AV2619" s="9" t="s">
        <v>12608</v>
      </c>
      <c r="AX2619" s="129"/>
      <c r="AY2619" s="139"/>
      <c r="AZ2619" s="139"/>
    </row>
    <row r="2620" spans="3:52" ht="50" customHeight="1">
      <c r="C2620" s="52" t="s">
        <v>6319</v>
      </c>
      <c r="D2620" s="130" t="s">
        <v>5964</v>
      </c>
      <c r="E2620" s="131" t="s">
        <v>6387</v>
      </c>
      <c r="F2620" s="132" t="s">
        <v>5965</v>
      </c>
      <c r="G2620" s="125">
        <v>3935.7959999999998</v>
      </c>
      <c r="H2620" s="122">
        <v>4000.9969999999998</v>
      </c>
      <c r="I2620" s="123">
        <f t="shared" si="1226"/>
        <v>-65.201000000000022</v>
      </c>
      <c r="J2620" s="124">
        <f t="shared" si="1227"/>
        <v>-1.6296188175097364</v>
      </c>
      <c r="K2620" s="125">
        <v>1813.884</v>
      </c>
      <c r="L2620" s="122">
        <v>1871.855</v>
      </c>
      <c r="M2620" s="123">
        <f t="shared" si="1228"/>
        <v>-57.971000000000004</v>
      </c>
      <c r="N2620" s="124">
        <f t="shared" si="1229"/>
        <v>-3.0969813366954173</v>
      </c>
      <c r="O2620" s="125">
        <v>59.621000000000002</v>
      </c>
      <c r="P2620" s="122">
        <v>59.545999999999999</v>
      </c>
      <c r="Q2620" s="123">
        <f t="shared" si="1230"/>
        <v>7.5000000000002842E-2</v>
      </c>
      <c r="R2620" s="124">
        <f t="shared" si="1231"/>
        <v>0.12595304470493879</v>
      </c>
      <c r="S2620" s="125">
        <v>2062.2910000000002</v>
      </c>
      <c r="T2620" s="122">
        <v>2069.596</v>
      </c>
      <c r="U2620" s="123">
        <f t="shared" si="1232"/>
        <v>-7.3049999999998363</v>
      </c>
      <c r="V2620" s="124">
        <f t="shared" si="1233"/>
        <v>-0.35296743905573053</v>
      </c>
      <c r="W2620" s="121" t="s">
        <v>6930</v>
      </c>
      <c r="X2620" s="122">
        <v>1058</v>
      </c>
      <c r="Y2620" s="122">
        <v>1057</v>
      </c>
      <c r="Z2620" s="123">
        <f t="shared" si="1234"/>
        <v>1</v>
      </c>
      <c r="AA2620" s="124">
        <f t="shared" si="1235"/>
        <v>9.46073793755913E-2</v>
      </c>
      <c r="AB2620" s="28" t="s">
        <v>11791</v>
      </c>
      <c r="AC2620" s="122">
        <v>551</v>
      </c>
      <c r="AD2620" s="122">
        <v>549</v>
      </c>
      <c r="AE2620" s="123">
        <f t="shared" si="1236"/>
        <v>2</v>
      </c>
      <c r="AF2620" s="29">
        <f t="shared" si="1245"/>
        <v>0.36429872495446264</v>
      </c>
      <c r="AG2620" s="28" t="s">
        <v>11792</v>
      </c>
      <c r="AH2620" s="122">
        <v>157</v>
      </c>
      <c r="AI2620" s="122">
        <v>169</v>
      </c>
      <c r="AJ2620" s="123">
        <f t="shared" si="1238"/>
        <v>-12</v>
      </c>
      <c r="AK2620" s="124">
        <f t="shared" si="1239"/>
        <v>-7.1005917159763312</v>
      </c>
      <c r="AL2620" s="28" t="s">
        <v>11793</v>
      </c>
      <c r="AM2620" s="122">
        <v>117</v>
      </c>
      <c r="AN2620" s="122">
        <v>168</v>
      </c>
      <c r="AO2620" s="123">
        <f t="shared" si="1240"/>
        <v>-51</v>
      </c>
      <c r="AP2620" s="29">
        <f t="shared" si="1241"/>
        <v>-30.357142857142854</v>
      </c>
      <c r="AQ2620" s="28" t="s">
        <v>11794</v>
      </c>
      <c r="AR2620" s="122">
        <v>101</v>
      </c>
      <c r="AS2620" s="122">
        <v>50</v>
      </c>
      <c r="AT2620" s="123">
        <f t="shared" si="1242"/>
        <v>51</v>
      </c>
      <c r="AU2620" s="124">
        <f t="shared" si="1243"/>
        <v>102</v>
      </c>
      <c r="AV2620" s="9" t="s">
        <v>12608</v>
      </c>
      <c r="AX2620" s="129"/>
      <c r="AY2620" s="139"/>
      <c r="AZ2620" s="139"/>
    </row>
    <row r="2621" spans="3:52" ht="50" customHeight="1">
      <c r="C2621" s="52" t="s">
        <v>6319</v>
      </c>
      <c r="D2621" s="130" t="s">
        <v>5966</v>
      </c>
      <c r="E2621" s="131" t="s">
        <v>6387</v>
      </c>
      <c r="F2621" s="132" t="s">
        <v>5967</v>
      </c>
      <c r="G2621" s="125">
        <v>2164.08</v>
      </c>
      <c r="H2621" s="122">
        <v>1874.885</v>
      </c>
      <c r="I2621" s="123">
        <f t="shared" si="1226"/>
        <v>289.19499999999994</v>
      </c>
      <c r="J2621" s="124">
        <f t="shared" si="1227"/>
        <v>15.424679380335323</v>
      </c>
      <c r="K2621" s="125">
        <v>412</v>
      </c>
      <c r="L2621" s="122">
        <v>330.71699999999998</v>
      </c>
      <c r="M2621" s="123">
        <f t="shared" si="1228"/>
        <v>81.283000000000015</v>
      </c>
      <c r="N2621" s="124">
        <f t="shared" si="1229"/>
        <v>24.577811240426108</v>
      </c>
      <c r="O2621" s="125">
        <v>150</v>
      </c>
      <c r="P2621" s="122">
        <v>149.16300000000001</v>
      </c>
      <c r="Q2621" s="123">
        <f t="shared" si="1230"/>
        <v>0.83699999999998909</v>
      </c>
      <c r="R2621" s="124">
        <f t="shared" si="1231"/>
        <v>0.56113111160273599</v>
      </c>
      <c r="S2621" s="125">
        <v>1602.08</v>
      </c>
      <c r="T2621" s="122">
        <v>1395.0050000000001</v>
      </c>
      <c r="U2621" s="123">
        <f t="shared" si="1232"/>
        <v>207.07499999999982</v>
      </c>
      <c r="V2621" s="124">
        <f t="shared" si="1233"/>
        <v>14.844032817086664</v>
      </c>
      <c r="W2621" s="121" t="s">
        <v>8950</v>
      </c>
      <c r="X2621" s="122">
        <v>747</v>
      </c>
      <c r="Y2621" s="122">
        <v>534</v>
      </c>
      <c r="Z2621" s="123">
        <f t="shared" si="1234"/>
        <v>213</v>
      </c>
      <c r="AA2621" s="124">
        <f t="shared" si="1235"/>
        <v>39.887640449438202</v>
      </c>
      <c r="AB2621" s="28" t="s">
        <v>12695</v>
      </c>
      <c r="AC2621" s="122">
        <v>480</v>
      </c>
      <c r="AD2621" s="122">
        <v>587</v>
      </c>
      <c r="AE2621" s="123">
        <f t="shared" si="1236"/>
        <v>-107</v>
      </c>
      <c r="AF2621" s="29">
        <f t="shared" si="1245"/>
        <v>-18.228279386712096</v>
      </c>
      <c r="AG2621" s="28" t="s">
        <v>12696</v>
      </c>
      <c r="AH2621" s="122">
        <v>321</v>
      </c>
      <c r="AI2621" s="122">
        <v>220</v>
      </c>
      <c r="AJ2621" s="123">
        <f t="shared" si="1238"/>
        <v>101</v>
      </c>
      <c r="AK2621" s="124">
        <f t="shared" si="1239"/>
        <v>45.909090909090914</v>
      </c>
      <c r="AL2621" s="28" t="s">
        <v>12697</v>
      </c>
      <c r="AM2621" s="122">
        <v>54</v>
      </c>
      <c r="AN2621" s="122">
        <v>53</v>
      </c>
      <c r="AO2621" s="123">
        <f t="shared" si="1240"/>
        <v>1</v>
      </c>
      <c r="AP2621" s="29">
        <f t="shared" si="1241"/>
        <v>1.8867924528301887</v>
      </c>
      <c r="AQ2621" s="28" t="s">
        <v>6421</v>
      </c>
      <c r="AR2621" s="122" t="s">
        <v>6421</v>
      </c>
      <c r="AS2621" s="122" t="s">
        <v>6421</v>
      </c>
      <c r="AT2621" s="123" t="s">
        <v>6421</v>
      </c>
      <c r="AU2621" s="124" t="s">
        <v>6421</v>
      </c>
      <c r="AV2621" s="9" t="s">
        <v>11712</v>
      </c>
      <c r="AX2621" s="129"/>
      <c r="AY2621" s="139"/>
      <c r="AZ2621" s="139"/>
    </row>
    <row r="2622" spans="3:52" ht="50" customHeight="1">
      <c r="C2622" s="52" t="s">
        <v>6319</v>
      </c>
      <c r="D2622" s="130" t="s">
        <v>5968</v>
      </c>
      <c r="E2622" s="131" t="s">
        <v>6387</v>
      </c>
      <c r="F2622" s="132" t="s">
        <v>5969</v>
      </c>
      <c r="G2622" s="125">
        <v>3104.194</v>
      </c>
      <c r="H2622" s="122">
        <v>2909.7139999999999</v>
      </c>
      <c r="I2622" s="123">
        <f t="shared" si="1226"/>
        <v>194.48000000000002</v>
      </c>
      <c r="J2622" s="124">
        <f>I2622/H2622*100</f>
        <v>6.6838184096443847</v>
      </c>
      <c r="K2622" s="125">
        <v>2142.1390000000001</v>
      </c>
      <c r="L2622" s="122">
        <v>1997.422</v>
      </c>
      <c r="M2622" s="123">
        <f>K2622-L2622</f>
        <v>144.7170000000001</v>
      </c>
      <c r="N2622" s="124">
        <f t="shared" si="1229"/>
        <v>7.2451890486837573</v>
      </c>
      <c r="O2622" s="125">
        <v>105.47199999999999</v>
      </c>
      <c r="P2622" s="122">
        <v>105.47199999999999</v>
      </c>
      <c r="Q2622" s="123">
        <f t="shared" si="1230"/>
        <v>0</v>
      </c>
      <c r="R2622" s="124">
        <f t="shared" si="1231"/>
        <v>0</v>
      </c>
      <c r="S2622" s="125">
        <v>856.58299999999997</v>
      </c>
      <c r="T2622" s="122">
        <v>806.82</v>
      </c>
      <c r="U2622" s="123">
        <f t="shared" si="1232"/>
        <v>49.76299999999992</v>
      </c>
      <c r="V2622" s="124">
        <f t="shared" si="1233"/>
        <v>6.1677945514488881</v>
      </c>
      <c r="W2622" s="121" t="s">
        <v>7626</v>
      </c>
      <c r="X2622" s="122">
        <v>523</v>
      </c>
      <c r="Y2622" s="122">
        <v>523</v>
      </c>
      <c r="Z2622" s="123">
        <f t="shared" si="1234"/>
        <v>0</v>
      </c>
      <c r="AA2622" s="124">
        <f t="shared" si="1235"/>
        <v>0</v>
      </c>
      <c r="AB2622" s="28" t="s">
        <v>11795</v>
      </c>
      <c r="AC2622" s="122">
        <v>108</v>
      </c>
      <c r="AD2622" s="122">
        <v>117</v>
      </c>
      <c r="AE2622" s="123">
        <f t="shared" si="1236"/>
        <v>-9</v>
      </c>
      <c r="AF2622" s="29">
        <f t="shared" si="1245"/>
        <v>-7.6923076923076925</v>
      </c>
      <c r="AG2622" s="28" t="s">
        <v>8343</v>
      </c>
      <c r="AH2622" s="122">
        <v>61</v>
      </c>
      <c r="AI2622" s="122">
        <v>61</v>
      </c>
      <c r="AJ2622" s="123">
        <f t="shared" si="1238"/>
        <v>0</v>
      </c>
      <c r="AK2622" s="124">
        <f t="shared" si="1239"/>
        <v>0</v>
      </c>
      <c r="AL2622" s="28" t="s">
        <v>6961</v>
      </c>
      <c r="AM2622" s="122">
        <v>55</v>
      </c>
      <c r="AN2622" s="122">
        <v>55</v>
      </c>
      <c r="AO2622" s="123">
        <f t="shared" si="1240"/>
        <v>0</v>
      </c>
      <c r="AP2622" s="29">
        <f t="shared" si="1241"/>
        <v>0</v>
      </c>
      <c r="AQ2622" s="28" t="s">
        <v>11796</v>
      </c>
      <c r="AR2622" s="122">
        <v>91</v>
      </c>
      <c r="AS2622" s="122">
        <v>33</v>
      </c>
      <c r="AT2622" s="123">
        <f t="shared" si="1242"/>
        <v>58</v>
      </c>
      <c r="AU2622" s="124">
        <f t="shared" si="1243"/>
        <v>175.75757575757575</v>
      </c>
      <c r="AV2622" s="9" t="s">
        <v>11712</v>
      </c>
      <c r="AX2622" s="129"/>
      <c r="AY2622" s="139"/>
      <c r="AZ2622" s="139"/>
    </row>
    <row r="2623" spans="3:52" ht="50" customHeight="1">
      <c r="C2623" s="52" t="s">
        <v>6319</v>
      </c>
      <c r="D2623" s="130" t="s">
        <v>5970</v>
      </c>
      <c r="E2623" s="131" t="s">
        <v>6387</v>
      </c>
      <c r="F2623" s="132" t="s">
        <v>5971</v>
      </c>
      <c r="G2623" s="125">
        <v>5233.1229999999996</v>
      </c>
      <c r="H2623" s="122">
        <v>5230.74</v>
      </c>
      <c r="I2623" s="123">
        <f t="shared" si="1226"/>
        <v>2.3829999999998108</v>
      </c>
      <c r="J2623" s="124">
        <f t="shared" ref="J2623:J2626" si="1246">I2623/H2623*100</f>
        <v>4.5557607527803162E-2</v>
      </c>
      <c r="K2623" s="125">
        <v>2059.4090000000001</v>
      </c>
      <c r="L2623" s="122">
        <v>2009.4090000000001</v>
      </c>
      <c r="M2623" s="123">
        <f t="shared" ref="M2623:M2626" si="1247">K2623-L2623</f>
        <v>50</v>
      </c>
      <c r="N2623" s="124">
        <f t="shared" si="1229"/>
        <v>2.4882938217157382</v>
      </c>
      <c r="O2623" s="125">
        <v>630.86199999999997</v>
      </c>
      <c r="P2623" s="122">
        <v>629.96199999999999</v>
      </c>
      <c r="Q2623" s="123">
        <f t="shared" si="1230"/>
        <v>0.89999999999997726</v>
      </c>
      <c r="R2623" s="124">
        <f t="shared" si="1231"/>
        <v>0.14286576015695823</v>
      </c>
      <c r="S2623" s="125">
        <v>2542.8519999999999</v>
      </c>
      <c r="T2623" s="122">
        <v>2591.3690000000001</v>
      </c>
      <c r="U2623" s="123">
        <f t="shared" si="1232"/>
        <v>-48.51700000000028</v>
      </c>
      <c r="V2623" s="124">
        <f t="shared" si="1233"/>
        <v>-1.872253623470848</v>
      </c>
      <c r="W2623" s="121" t="s">
        <v>6988</v>
      </c>
      <c r="X2623" s="122">
        <v>1835</v>
      </c>
      <c r="Y2623" s="122">
        <v>1831</v>
      </c>
      <c r="Z2623" s="123">
        <f t="shared" si="1234"/>
        <v>4</v>
      </c>
      <c r="AA2623" s="124">
        <f t="shared" si="1235"/>
        <v>0.21845985800109227</v>
      </c>
      <c r="AB2623" s="28" t="s">
        <v>7492</v>
      </c>
      <c r="AC2623" s="122">
        <v>183</v>
      </c>
      <c r="AD2623" s="122">
        <v>257</v>
      </c>
      <c r="AE2623" s="123">
        <f t="shared" si="1236"/>
        <v>-74</v>
      </c>
      <c r="AF2623" s="29">
        <f t="shared" si="1245"/>
        <v>-28.793774319066145</v>
      </c>
      <c r="AG2623" s="28" t="s">
        <v>7437</v>
      </c>
      <c r="AH2623" s="122">
        <v>176</v>
      </c>
      <c r="AI2623" s="122">
        <v>176</v>
      </c>
      <c r="AJ2623" s="123">
        <f t="shared" si="1238"/>
        <v>0</v>
      </c>
      <c r="AK2623" s="124">
        <f t="shared" si="1239"/>
        <v>0</v>
      </c>
      <c r="AL2623" s="28" t="s">
        <v>7330</v>
      </c>
      <c r="AM2623" s="122">
        <v>157</v>
      </c>
      <c r="AN2623" s="122">
        <v>146</v>
      </c>
      <c r="AO2623" s="123">
        <f t="shared" si="1240"/>
        <v>11</v>
      </c>
      <c r="AP2623" s="29">
        <f t="shared" si="1241"/>
        <v>7.5342465753424657</v>
      </c>
      <c r="AQ2623" s="28" t="s">
        <v>11797</v>
      </c>
      <c r="AR2623" s="122">
        <v>113</v>
      </c>
      <c r="AS2623" s="122">
        <v>113</v>
      </c>
      <c r="AT2623" s="123">
        <f t="shared" si="1242"/>
        <v>0</v>
      </c>
      <c r="AU2623" s="124">
        <f t="shared" si="1243"/>
        <v>0</v>
      </c>
      <c r="AV2623" s="9" t="s">
        <v>11712</v>
      </c>
      <c r="AX2623" s="129"/>
      <c r="AY2623" s="139"/>
      <c r="AZ2623" s="139"/>
    </row>
    <row r="2624" spans="3:52" ht="50" customHeight="1">
      <c r="C2624" s="52" t="s">
        <v>6319</v>
      </c>
      <c r="D2624" s="130" t="s">
        <v>5972</v>
      </c>
      <c r="E2624" s="131" t="s">
        <v>6387</v>
      </c>
      <c r="F2624" s="132" t="s">
        <v>5973</v>
      </c>
      <c r="G2624" s="125">
        <v>2341.3110000000001</v>
      </c>
      <c r="H2624" s="122">
        <v>2385.4450000000002</v>
      </c>
      <c r="I2624" s="123">
        <f t="shared" si="1226"/>
        <v>-44.134000000000015</v>
      </c>
      <c r="J2624" s="124">
        <f t="shared" si="1246"/>
        <v>-1.8501369765389692</v>
      </c>
      <c r="K2624" s="125">
        <v>1403.848</v>
      </c>
      <c r="L2624" s="122">
        <v>1392.748</v>
      </c>
      <c r="M2624" s="123">
        <f t="shared" si="1247"/>
        <v>11.099999999999909</v>
      </c>
      <c r="N2624" s="124">
        <f t="shared" si="1229"/>
        <v>0.79698552789161481</v>
      </c>
      <c r="O2624" s="125">
        <v>17.236999999999998</v>
      </c>
      <c r="P2624" s="122">
        <v>17.236000000000001</v>
      </c>
      <c r="Q2624" s="123">
        <f t="shared" si="1230"/>
        <v>9.9999999999766942E-4</v>
      </c>
      <c r="R2624" s="124">
        <f t="shared" si="1231"/>
        <v>5.8018101647578871E-3</v>
      </c>
      <c r="S2624" s="125">
        <v>920.226</v>
      </c>
      <c r="T2624" s="122">
        <v>975.46100000000001</v>
      </c>
      <c r="U2624" s="123">
        <f t="shared" si="1232"/>
        <v>-55.235000000000014</v>
      </c>
      <c r="V2624" s="124">
        <f t="shared" si="1233"/>
        <v>-5.6624508821982644</v>
      </c>
      <c r="W2624" s="121" t="s">
        <v>6988</v>
      </c>
      <c r="X2624" s="122">
        <v>682</v>
      </c>
      <c r="Y2624" s="122">
        <v>700</v>
      </c>
      <c r="Z2624" s="123">
        <f t="shared" si="1234"/>
        <v>-18</v>
      </c>
      <c r="AA2624" s="124">
        <f t="shared" si="1235"/>
        <v>-2.5714285714285712</v>
      </c>
      <c r="AB2624" s="28" t="s">
        <v>7591</v>
      </c>
      <c r="AC2624" s="122">
        <v>121</v>
      </c>
      <c r="AD2624" s="122">
        <v>116</v>
      </c>
      <c r="AE2624" s="123">
        <f t="shared" si="1236"/>
        <v>5</v>
      </c>
      <c r="AF2624" s="29">
        <f t="shared" si="1245"/>
        <v>4.3103448275862073</v>
      </c>
      <c r="AG2624" s="28" t="s">
        <v>11798</v>
      </c>
      <c r="AH2624" s="122">
        <v>65</v>
      </c>
      <c r="AI2624" s="122">
        <v>144</v>
      </c>
      <c r="AJ2624" s="123">
        <f t="shared" si="1238"/>
        <v>-79</v>
      </c>
      <c r="AK2624" s="124">
        <f t="shared" si="1239"/>
        <v>-54.861111111111114</v>
      </c>
      <c r="AL2624" s="28" t="s">
        <v>8466</v>
      </c>
      <c r="AM2624" s="122">
        <v>35</v>
      </c>
      <c r="AN2624" s="122">
        <v>35</v>
      </c>
      <c r="AO2624" s="123">
        <f t="shared" si="1240"/>
        <v>0</v>
      </c>
      <c r="AP2624" s="29">
        <f t="shared" si="1241"/>
        <v>0</v>
      </c>
      <c r="AQ2624" s="28" t="s">
        <v>6919</v>
      </c>
      <c r="AR2624" s="122">
        <v>13</v>
      </c>
      <c r="AS2624" s="122">
        <v>12</v>
      </c>
      <c r="AT2624" s="123">
        <f t="shared" si="1242"/>
        <v>1</v>
      </c>
      <c r="AU2624" s="124">
        <f t="shared" si="1243"/>
        <v>8.3333333333333321</v>
      </c>
      <c r="AV2624" s="9" t="s">
        <v>12608</v>
      </c>
      <c r="AX2624" s="129"/>
      <c r="AY2624" s="139"/>
      <c r="AZ2624" s="139"/>
    </row>
    <row r="2625" spans="3:52" ht="50" customHeight="1">
      <c r="C2625" s="52" t="s">
        <v>6320</v>
      </c>
      <c r="D2625" s="130" t="s">
        <v>5974</v>
      </c>
      <c r="E2625" s="131" t="s">
        <v>6387</v>
      </c>
      <c r="F2625" s="132" t="s">
        <v>5975</v>
      </c>
      <c r="G2625" s="125">
        <v>1415.0650000000001</v>
      </c>
      <c r="H2625" s="122">
        <v>1446.049</v>
      </c>
      <c r="I2625" s="123">
        <f t="shared" si="1226"/>
        <v>-30.983999999999924</v>
      </c>
      <c r="J2625" s="124">
        <f t="shared" si="1246"/>
        <v>-2.1426659815815317</v>
      </c>
      <c r="K2625" s="125">
        <v>388.28100000000001</v>
      </c>
      <c r="L2625" s="122">
        <v>414.03</v>
      </c>
      <c r="M2625" s="123">
        <f t="shared" si="1247"/>
        <v>-25.748999999999967</v>
      </c>
      <c r="N2625" s="124">
        <f t="shared" si="1229"/>
        <v>-6.2191145569161579</v>
      </c>
      <c r="O2625" s="125" t="s">
        <v>11840</v>
      </c>
      <c r="P2625" s="122" t="s">
        <v>11840</v>
      </c>
      <c r="Q2625" s="123" t="s">
        <v>11839</v>
      </c>
      <c r="R2625" s="124" t="s">
        <v>11840</v>
      </c>
      <c r="S2625" s="125">
        <v>1026.7840000000001</v>
      </c>
      <c r="T2625" s="122">
        <v>1032.019</v>
      </c>
      <c r="U2625" s="123">
        <f t="shared" si="1232"/>
        <v>-5.2349999999999</v>
      </c>
      <c r="V2625" s="124">
        <f t="shared" si="1233"/>
        <v>-0.50725810280623707</v>
      </c>
      <c r="W2625" s="121" t="s">
        <v>11799</v>
      </c>
      <c r="X2625" s="122">
        <v>649</v>
      </c>
      <c r="Y2625" s="122">
        <v>654</v>
      </c>
      <c r="Z2625" s="123">
        <f t="shared" si="1234"/>
        <v>-5</v>
      </c>
      <c r="AA2625" s="124">
        <f t="shared" si="1235"/>
        <v>-0.76452599388379205</v>
      </c>
      <c r="AB2625" s="28" t="s">
        <v>11800</v>
      </c>
      <c r="AC2625" s="122">
        <v>378</v>
      </c>
      <c r="AD2625" s="122">
        <v>378</v>
      </c>
      <c r="AE2625" s="123">
        <f t="shared" si="1236"/>
        <v>0</v>
      </c>
      <c r="AF2625" s="29">
        <f t="shared" si="1245"/>
        <v>0</v>
      </c>
      <c r="AG2625" s="122" t="s">
        <v>6421</v>
      </c>
      <c r="AH2625" s="122" t="s">
        <v>6421</v>
      </c>
      <c r="AI2625" s="122" t="s">
        <v>6421</v>
      </c>
      <c r="AJ2625" s="122" t="s">
        <v>6421</v>
      </c>
      <c r="AK2625" s="122" t="s">
        <v>6421</v>
      </c>
      <c r="AL2625" s="28" t="s">
        <v>6421</v>
      </c>
      <c r="AM2625" s="122" t="s">
        <v>6421</v>
      </c>
      <c r="AN2625" s="122" t="s">
        <v>6421</v>
      </c>
      <c r="AO2625" s="123" t="s">
        <v>6421</v>
      </c>
      <c r="AP2625" s="29" t="s">
        <v>6421</v>
      </c>
      <c r="AQ2625" s="28" t="s">
        <v>6421</v>
      </c>
      <c r="AR2625" s="122" t="s">
        <v>6421</v>
      </c>
      <c r="AS2625" s="122" t="s">
        <v>6421</v>
      </c>
      <c r="AT2625" s="123" t="s">
        <v>6421</v>
      </c>
      <c r="AU2625" s="124" t="s">
        <v>6421</v>
      </c>
      <c r="AV2625" s="104"/>
      <c r="AX2625" s="129"/>
      <c r="AY2625" s="139"/>
      <c r="AZ2625" s="139"/>
    </row>
    <row r="2626" spans="3:52" ht="50" customHeight="1">
      <c r="C2626" s="52" t="s">
        <v>6320</v>
      </c>
      <c r="D2626" s="130" t="s">
        <v>5976</v>
      </c>
      <c r="E2626" s="131" t="s">
        <v>6387</v>
      </c>
      <c r="F2626" s="132" t="s">
        <v>5977</v>
      </c>
      <c r="G2626" s="125">
        <v>143.596</v>
      </c>
      <c r="H2626" s="122">
        <v>114.428</v>
      </c>
      <c r="I2626" s="123">
        <f t="shared" si="1226"/>
        <v>29.168000000000006</v>
      </c>
      <c r="J2626" s="124">
        <f t="shared" si="1246"/>
        <v>25.490264620547425</v>
      </c>
      <c r="K2626" s="125">
        <v>96.132000000000005</v>
      </c>
      <c r="L2626" s="122">
        <v>72.647000000000006</v>
      </c>
      <c r="M2626" s="123">
        <f t="shared" si="1247"/>
        <v>23.484999999999999</v>
      </c>
      <c r="N2626" s="124">
        <f t="shared" si="1229"/>
        <v>32.32755654053161</v>
      </c>
      <c r="O2626" s="125" t="s">
        <v>11840</v>
      </c>
      <c r="P2626" s="122" t="s">
        <v>11840</v>
      </c>
      <c r="Q2626" s="123" t="s">
        <v>11839</v>
      </c>
      <c r="R2626" s="124" t="s">
        <v>11840</v>
      </c>
      <c r="S2626" s="125">
        <v>47.463999999999999</v>
      </c>
      <c r="T2626" s="122">
        <v>41.780999999999999</v>
      </c>
      <c r="U2626" s="123">
        <f t="shared" si="1232"/>
        <v>5.6829999999999998</v>
      </c>
      <c r="V2626" s="124">
        <f t="shared" si="1233"/>
        <v>13.601876451018406</v>
      </c>
      <c r="W2626" s="121" t="s">
        <v>11801</v>
      </c>
      <c r="X2626" s="122">
        <v>40.003</v>
      </c>
      <c r="Y2626" s="122">
        <v>35.003</v>
      </c>
      <c r="Z2626" s="123">
        <f t="shared" si="1234"/>
        <v>5</v>
      </c>
      <c r="AA2626" s="124">
        <f t="shared" si="1235"/>
        <v>14.284489900865641</v>
      </c>
      <c r="AB2626" s="28" t="s">
        <v>11802</v>
      </c>
      <c r="AC2626" s="122">
        <v>7.4610000000000003</v>
      </c>
      <c r="AD2626" s="122">
        <v>6.7779999999999996</v>
      </c>
      <c r="AE2626" s="123">
        <f t="shared" si="1236"/>
        <v>0.68300000000000072</v>
      </c>
      <c r="AF2626" s="29">
        <f t="shared" si="1245"/>
        <v>10.076718796105057</v>
      </c>
      <c r="AG2626" s="122" t="s">
        <v>6421</v>
      </c>
      <c r="AH2626" s="122" t="s">
        <v>6421</v>
      </c>
      <c r="AI2626" s="122" t="s">
        <v>6421</v>
      </c>
      <c r="AJ2626" s="122" t="s">
        <v>6421</v>
      </c>
      <c r="AK2626" s="122" t="s">
        <v>6421</v>
      </c>
      <c r="AL2626" s="28" t="s">
        <v>6421</v>
      </c>
      <c r="AM2626" s="122" t="s">
        <v>6421</v>
      </c>
      <c r="AN2626" s="122" t="s">
        <v>6421</v>
      </c>
      <c r="AO2626" s="123" t="s">
        <v>6421</v>
      </c>
      <c r="AP2626" s="29" t="s">
        <v>6421</v>
      </c>
      <c r="AQ2626" s="28" t="s">
        <v>6421</v>
      </c>
      <c r="AR2626" s="122" t="s">
        <v>6421</v>
      </c>
      <c r="AS2626" s="122" t="s">
        <v>6421</v>
      </c>
      <c r="AT2626" s="123" t="s">
        <v>6421</v>
      </c>
      <c r="AU2626" s="124" t="s">
        <v>6421</v>
      </c>
      <c r="AV2626" s="8"/>
      <c r="AX2626" s="129"/>
      <c r="AY2626" s="139"/>
      <c r="AZ2626" s="139"/>
    </row>
    <row r="2627" spans="3:52" ht="50" customHeight="1">
      <c r="C2627" s="52" t="s">
        <v>6320</v>
      </c>
      <c r="D2627" s="130" t="s">
        <v>5978</v>
      </c>
      <c r="E2627" s="131" t="s">
        <v>6387</v>
      </c>
      <c r="F2627" s="132" t="s">
        <v>5979</v>
      </c>
      <c r="G2627" s="125">
        <v>16.132999999999999</v>
      </c>
      <c r="H2627" s="122">
        <v>16.096</v>
      </c>
      <c r="I2627" s="123">
        <f t="shared" si="1195"/>
        <v>3.6999999999999034E-2</v>
      </c>
      <c r="J2627" s="124">
        <f t="shared" si="1196"/>
        <v>0.22987077534790654</v>
      </c>
      <c r="K2627" s="125">
        <v>16.132999999999999</v>
      </c>
      <c r="L2627" s="122">
        <v>16.096</v>
      </c>
      <c r="M2627" s="123">
        <f t="shared" si="1197"/>
        <v>3.6999999999999034E-2</v>
      </c>
      <c r="N2627" s="124">
        <f t="shared" si="1198"/>
        <v>0.22987077534790654</v>
      </c>
      <c r="O2627" s="125" t="s">
        <v>11840</v>
      </c>
      <c r="P2627" s="122" t="s">
        <v>11840</v>
      </c>
      <c r="Q2627" s="123" t="s">
        <v>11839</v>
      </c>
      <c r="R2627" s="124" t="s">
        <v>11840</v>
      </c>
      <c r="S2627" s="125" t="s">
        <v>6421</v>
      </c>
      <c r="T2627" s="122" t="s">
        <v>6421</v>
      </c>
      <c r="U2627" s="123" t="s">
        <v>6421</v>
      </c>
      <c r="V2627" s="124" t="s">
        <v>6421</v>
      </c>
      <c r="W2627" s="121" t="s">
        <v>6421</v>
      </c>
      <c r="X2627" s="122" t="s">
        <v>6421</v>
      </c>
      <c r="Y2627" s="122" t="s">
        <v>6421</v>
      </c>
      <c r="Z2627" s="123" t="s">
        <v>6421</v>
      </c>
      <c r="AA2627" s="124" t="s">
        <v>6421</v>
      </c>
      <c r="AB2627" s="28" t="s">
        <v>6494</v>
      </c>
      <c r="AC2627" s="122" t="s">
        <v>6421</v>
      </c>
      <c r="AD2627" s="122" t="s">
        <v>6421</v>
      </c>
      <c r="AE2627" s="123" t="s">
        <v>6421</v>
      </c>
      <c r="AF2627" s="29" t="s">
        <v>6421</v>
      </c>
      <c r="AG2627" s="28" t="s">
        <v>6494</v>
      </c>
      <c r="AH2627" s="122" t="s">
        <v>6421</v>
      </c>
      <c r="AI2627" s="122" t="s">
        <v>6421</v>
      </c>
      <c r="AJ2627" s="123" t="s">
        <v>6421</v>
      </c>
      <c r="AK2627" s="124" t="s">
        <v>6421</v>
      </c>
      <c r="AL2627" s="28" t="s">
        <v>6494</v>
      </c>
      <c r="AM2627" s="122" t="s">
        <v>6421</v>
      </c>
      <c r="AN2627" s="122" t="s">
        <v>6421</v>
      </c>
      <c r="AO2627" s="123" t="s">
        <v>6421</v>
      </c>
      <c r="AP2627" s="29" t="s">
        <v>6421</v>
      </c>
      <c r="AQ2627" s="28" t="s">
        <v>6494</v>
      </c>
      <c r="AR2627" s="122" t="s">
        <v>6421</v>
      </c>
      <c r="AS2627" s="122" t="s">
        <v>6421</v>
      </c>
      <c r="AT2627" s="123" t="s">
        <v>6421</v>
      </c>
      <c r="AU2627" s="124" t="s">
        <v>6421</v>
      </c>
      <c r="AV2627" s="104"/>
      <c r="AX2627" s="129"/>
      <c r="AY2627" s="139"/>
      <c r="AZ2627" s="139"/>
    </row>
    <row r="2628" spans="3:52" ht="50" customHeight="1">
      <c r="C2628" s="52" t="s">
        <v>6320</v>
      </c>
      <c r="D2628" s="130" t="s">
        <v>5980</v>
      </c>
      <c r="E2628" s="131" t="s">
        <v>6387</v>
      </c>
      <c r="F2628" s="132" t="s">
        <v>5981</v>
      </c>
      <c r="G2628" s="125">
        <v>10.111000000000001</v>
      </c>
      <c r="H2628" s="122">
        <v>9.6539999999999999</v>
      </c>
      <c r="I2628" s="123">
        <f t="shared" si="1195"/>
        <v>0.45700000000000074</v>
      </c>
      <c r="J2628" s="124">
        <f t="shared" si="1196"/>
        <v>4.7337891029625103</v>
      </c>
      <c r="K2628" s="125">
        <v>6.8179999999999996</v>
      </c>
      <c r="L2628" s="122">
        <v>6.3620000000000001</v>
      </c>
      <c r="M2628" s="123">
        <f t="shared" si="1197"/>
        <v>0.45599999999999952</v>
      </c>
      <c r="N2628" s="124">
        <f t="shared" si="1198"/>
        <v>7.1675573718956223</v>
      </c>
      <c r="O2628" s="125" t="s">
        <v>11840</v>
      </c>
      <c r="P2628" s="122" t="s">
        <v>11840</v>
      </c>
      <c r="Q2628" s="123" t="s">
        <v>11839</v>
      </c>
      <c r="R2628" s="124" t="s">
        <v>11840</v>
      </c>
      <c r="S2628" s="125">
        <v>3.2930000000000001</v>
      </c>
      <c r="T2628" s="122">
        <v>3.2919999999999998</v>
      </c>
      <c r="U2628" s="123">
        <f t="shared" si="1201"/>
        <v>1.000000000000334E-3</v>
      </c>
      <c r="V2628" s="124">
        <f t="shared" si="1202"/>
        <v>3.0376670716899576E-2</v>
      </c>
      <c r="W2628" s="121" t="s">
        <v>6988</v>
      </c>
      <c r="X2628" s="122">
        <v>3</v>
      </c>
      <c r="Y2628" s="122">
        <v>3</v>
      </c>
      <c r="Z2628" s="123">
        <f t="shared" si="1203"/>
        <v>0</v>
      </c>
      <c r="AA2628" s="124">
        <f t="shared" si="1186"/>
        <v>0</v>
      </c>
      <c r="AB2628" s="28" t="s">
        <v>6494</v>
      </c>
      <c r="AC2628" s="122" t="s">
        <v>6421</v>
      </c>
      <c r="AD2628" s="122" t="s">
        <v>6421</v>
      </c>
      <c r="AE2628" s="123" t="s">
        <v>6421</v>
      </c>
      <c r="AF2628" s="29" t="s">
        <v>6421</v>
      </c>
      <c r="AG2628" s="28" t="s">
        <v>6494</v>
      </c>
      <c r="AH2628" s="122" t="s">
        <v>6421</v>
      </c>
      <c r="AI2628" s="122" t="s">
        <v>6421</v>
      </c>
      <c r="AJ2628" s="123" t="s">
        <v>6421</v>
      </c>
      <c r="AK2628" s="124" t="s">
        <v>6421</v>
      </c>
      <c r="AL2628" s="28" t="s">
        <v>6494</v>
      </c>
      <c r="AM2628" s="122" t="s">
        <v>6421</v>
      </c>
      <c r="AN2628" s="122" t="s">
        <v>6421</v>
      </c>
      <c r="AO2628" s="123" t="s">
        <v>6421</v>
      </c>
      <c r="AP2628" s="29" t="s">
        <v>6421</v>
      </c>
      <c r="AQ2628" s="28" t="s">
        <v>6494</v>
      </c>
      <c r="AR2628" s="122" t="s">
        <v>6421</v>
      </c>
      <c r="AS2628" s="122" t="s">
        <v>6421</v>
      </c>
      <c r="AT2628" s="123" t="s">
        <v>6421</v>
      </c>
      <c r="AU2628" s="124" t="s">
        <v>6421</v>
      </c>
      <c r="AV2628" s="104"/>
      <c r="AX2628" s="129"/>
      <c r="AY2628" s="139"/>
      <c r="AZ2628" s="139"/>
    </row>
    <row r="2629" spans="3:52" ht="50" customHeight="1">
      <c r="C2629" s="52" t="s">
        <v>6320</v>
      </c>
      <c r="D2629" s="130" t="s">
        <v>5982</v>
      </c>
      <c r="E2629" s="131" t="s">
        <v>6387</v>
      </c>
      <c r="F2629" s="132" t="s">
        <v>5983</v>
      </c>
      <c r="G2629" s="125">
        <v>34351.106</v>
      </c>
      <c r="H2629" s="122">
        <v>31825.47</v>
      </c>
      <c r="I2629" s="123">
        <f t="shared" si="1195"/>
        <v>2525.6359999999986</v>
      </c>
      <c r="J2629" s="124">
        <f t="shared" si="1196"/>
        <v>7.9358953693378238</v>
      </c>
      <c r="K2629" s="125" t="s">
        <v>11839</v>
      </c>
      <c r="L2629" s="122" t="s">
        <v>11840</v>
      </c>
      <c r="M2629" s="123" t="s">
        <v>11839</v>
      </c>
      <c r="N2629" s="124" t="s">
        <v>11840</v>
      </c>
      <c r="O2629" s="125" t="s">
        <v>11837</v>
      </c>
      <c r="P2629" s="122" t="s">
        <v>11839</v>
      </c>
      <c r="Q2629" s="123" t="s">
        <v>11839</v>
      </c>
      <c r="R2629" s="124" t="s">
        <v>11837</v>
      </c>
      <c r="S2629" s="120">
        <v>34351.106</v>
      </c>
      <c r="T2629" s="119">
        <v>31825.47</v>
      </c>
      <c r="U2629" s="117">
        <f t="shared" si="1201"/>
        <v>2525.6359999999986</v>
      </c>
      <c r="V2629" s="118">
        <f t="shared" si="1202"/>
        <v>7.9358953693378238</v>
      </c>
      <c r="W2629" s="135" t="s">
        <v>6613</v>
      </c>
      <c r="X2629" s="119">
        <v>33908</v>
      </c>
      <c r="Y2629" s="119">
        <v>31398</v>
      </c>
      <c r="Z2629" s="117">
        <f t="shared" si="1203"/>
        <v>2510</v>
      </c>
      <c r="AA2629" s="117">
        <f t="shared" si="1186"/>
        <v>7.9941397541244674</v>
      </c>
      <c r="AB2629" s="153" t="s">
        <v>12710</v>
      </c>
      <c r="AC2629" s="119">
        <v>274</v>
      </c>
      <c r="AD2629" s="119">
        <v>269</v>
      </c>
      <c r="AE2629" s="117">
        <f t="shared" ref="AE2629" si="1248">AC2629-AD2629</f>
        <v>5</v>
      </c>
      <c r="AF2629" s="117">
        <f t="shared" ref="AF2629" si="1249">AE2629/AD2629*100</f>
        <v>1.8587360594795539</v>
      </c>
      <c r="AG2629" s="153" t="s">
        <v>12711</v>
      </c>
      <c r="AH2629" s="119">
        <v>124</v>
      </c>
      <c r="AI2629" s="119">
        <v>115</v>
      </c>
      <c r="AJ2629" s="117">
        <f t="shared" ref="AJ2629" si="1250">AH2629-AI2629</f>
        <v>9</v>
      </c>
      <c r="AK2629" s="117">
        <f t="shared" ref="AK2629" si="1251">AJ2629/AI2629*100</f>
        <v>7.8260869565217401</v>
      </c>
      <c r="AL2629" s="153" t="s">
        <v>12712</v>
      </c>
      <c r="AM2629" s="119">
        <v>45</v>
      </c>
      <c r="AN2629" s="119">
        <v>43</v>
      </c>
      <c r="AO2629" s="117">
        <f t="shared" ref="AO2629" si="1252">AM2629-AN2629</f>
        <v>2</v>
      </c>
      <c r="AP2629" s="117">
        <f t="shared" ref="AP2629" si="1253">AO2629/AN2629*100</f>
        <v>4.6511627906976747</v>
      </c>
      <c r="AQ2629" s="28" t="s">
        <v>6494</v>
      </c>
      <c r="AR2629" s="122" t="s">
        <v>11904</v>
      </c>
      <c r="AS2629" s="122" t="s">
        <v>11904</v>
      </c>
      <c r="AT2629" s="123" t="s">
        <v>11904</v>
      </c>
      <c r="AU2629" s="124" t="s">
        <v>11839</v>
      </c>
      <c r="AV2629" s="104"/>
      <c r="AX2629" s="129"/>
      <c r="AY2629" s="139"/>
      <c r="AZ2629" s="139"/>
    </row>
    <row r="2630" spans="3:52" ht="50" customHeight="1">
      <c r="C2630" s="52" t="s">
        <v>6320</v>
      </c>
      <c r="D2630" s="130" t="s">
        <v>5984</v>
      </c>
      <c r="E2630" s="131" t="s">
        <v>6387</v>
      </c>
      <c r="F2630" s="132" t="s">
        <v>6302</v>
      </c>
      <c r="G2630" s="125">
        <v>42.167000000000002</v>
      </c>
      <c r="H2630" s="122">
        <v>74.117999999999995</v>
      </c>
      <c r="I2630" s="123">
        <f t="shared" si="1195"/>
        <v>-31.950999999999993</v>
      </c>
      <c r="J2630" s="124">
        <f t="shared" si="1196"/>
        <v>-43.108286785935931</v>
      </c>
      <c r="K2630" s="125">
        <v>29.167000000000002</v>
      </c>
      <c r="L2630" s="122">
        <v>61.118000000000002</v>
      </c>
      <c r="M2630" s="123">
        <f t="shared" si="1197"/>
        <v>-31.951000000000001</v>
      </c>
      <c r="N2630" s="124">
        <f t="shared" si="1198"/>
        <v>-52.277561438528743</v>
      </c>
      <c r="O2630" s="125">
        <v>3</v>
      </c>
      <c r="P2630" s="122">
        <v>3</v>
      </c>
      <c r="Q2630" s="123">
        <f t="shared" si="1199"/>
        <v>0</v>
      </c>
      <c r="R2630" s="124">
        <f t="shared" si="1200"/>
        <v>0</v>
      </c>
      <c r="S2630" s="125">
        <v>10</v>
      </c>
      <c r="T2630" s="122">
        <v>10</v>
      </c>
      <c r="U2630" s="123">
        <f t="shared" si="1201"/>
        <v>0</v>
      </c>
      <c r="V2630" s="124">
        <f t="shared" si="1202"/>
        <v>0</v>
      </c>
      <c r="W2630" s="121" t="s">
        <v>6988</v>
      </c>
      <c r="X2630" s="122">
        <v>10</v>
      </c>
      <c r="Y2630" s="122">
        <v>10</v>
      </c>
      <c r="Z2630" s="123">
        <f t="shared" si="1203"/>
        <v>0</v>
      </c>
      <c r="AA2630" s="124">
        <f t="shared" si="1186"/>
        <v>0</v>
      </c>
      <c r="AB2630" s="28" t="s">
        <v>6494</v>
      </c>
      <c r="AC2630" s="122" t="s">
        <v>6421</v>
      </c>
      <c r="AD2630" s="122" t="s">
        <v>6421</v>
      </c>
      <c r="AE2630" s="123" t="s">
        <v>6421</v>
      </c>
      <c r="AF2630" s="29" t="s">
        <v>6421</v>
      </c>
      <c r="AG2630" s="28" t="s">
        <v>6494</v>
      </c>
      <c r="AH2630" s="122" t="s">
        <v>6421</v>
      </c>
      <c r="AI2630" s="122" t="s">
        <v>6421</v>
      </c>
      <c r="AJ2630" s="123" t="s">
        <v>6421</v>
      </c>
      <c r="AK2630" s="124" t="s">
        <v>6421</v>
      </c>
      <c r="AL2630" s="28" t="s">
        <v>6494</v>
      </c>
      <c r="AM2630" s="122" t="s">
        <v>6421</v>
      </c>
      <c r="AN2630" s="122" t="s">
        <v>6421</v>
      </c>
      <c r="AO2630" s="123" t="s">
        <v>6421</v>
      </c>
      <c r="AP2630" s="29" t="s">
        <v>6421</v>
      </c>
      <c r="AQ2630" s="28" t="s">
        <v>6494</v>
      </c>
      <c r="AR2630" s="122" t="s">
        <v>6421</v>
      </c>
      <c r="AS2630" s="122" t="s">
        <v>6421</v>
      </c>
      <c r="AT2630" s="123" t="s">
        <v>6421</v>
      </c>
      <c r="AU2630" s="124" t="s">
        <v>6421</v>
      </c>
      <c r="AV2630" s="104"/>
      <c r="AX2630" s="129"/>
      <c r="AY2630" s="139"/>
      <c r="AZ2630" s="139"/>
    </row>
    <row r="2631" spans="3:52" ht="50" customHeight="1">
      <c r="C2631" s="52" t="s">
        <v>6320</v>
      </c>
      <c r="D2631" s="130" t="s">
        <v>5985</v>
      </c>
      <c r="E2631" s="131" t="s">
        <v>6387</v>
      </c>
      <c r="F2631" s="132" t="s">
        <v>5986</v>
      </c>
      <c r="G2631" s="125">
        <v>109</v>
      </c>
      <c r="H2631" s="122">
        <v>165</v>
      </c>
      <c r="I2631" s="123">
        <f t="shared" si="1195"/>
        <v>-56</v>
      </c>
      <c r="J2631" s="124">
        <f t="shared" si="1196"/>
        <v>-33.939393939393945</v>
      </c>
      <c r="K2631" s="125">
        <v>48</v>
      </c>
      <c r="L2631" s="122">
        <v>109</v>
      </c>
      <c r="M2631" s="123">
        <f t="shared" si="1197"/>
        <v>-61</v>
      </c>
      <c r="N2631" s="124">
        <f t="shared" si="1198"/>
        <v>-55.963302752293572</v>
      </c>
      <c r="O2631" s="125" t="s">
        <v>11840</v>
      </c>
      <c r="P2631" s="122" t="s">
        <v>11840</v>
      </c>
      <c r="Q2631" s="123" t="s">
        <v>11839</v>
      </c>
      <c r="R2631" s="124" t="s">
        <v>11840</v>
      </c>
      <c r="S2631" s="125">
        <v>56</v>
      </c>
      <c r="T2631" s="122">
        <v>56</v>
      </c>
      <c r="U2631" s="123">
        <f t="shared" si="1201"/>
        <v>0</v>
      </c>
      <c r="V2631" s="124">
        <f t="shared" si="1202"/>
        <v>0</v>
      </c>
      <c r="W2631" s="121" t="s">
        <v>11803</v>
      </c>
      <c r="X2631" s="122">
        <v>56</v>
      </c>
      <c r="Y2631" s="122">
        <v>56</v>
      </c>
      <c r="Z2631" s="123">
        <f t="shared" si="1203"/>
        <v>0</v>
      </c>
      <c r="AA2631" s="124">
        <f t="shared" si="1186"/>
        <v>0</v>
      </c>
      <c r="AB2631" s="28" t="s">
        <v>6494</v>
      </c>
      <c r="AC2631" s="122" t="s">
        <v>6421</v>
      </c>
      <c r="AD2631" s="122" t="s">
        <v>6421</v>
      </c>
      <c r="AE2631" s="123" t="s">
        <v>6421</v>
      </c>
      <c r="AF2631" s="29" t="s">
        <v>6421</v>
      </c>
      <c r="AG2631" s="28" t="s">
        <v>6494</v>
      </c>
      <c r="AH2631" s="122" t="s">
        <v>6421</v>
      </c>
      <c r="AI2631" s="122" t="s">
        <v>6421</v>
      </c>
      <c r="AJ2631" s="123" t="s">
        <v>6421</v>
      </c>
      <c r="AK2631" s="124" t="s">
        <v>6421</v>
      </c>
      <c r="AL2631" s="28" t="s">
        <v>6494</v>
      </c>
      <c r="AM2631" s="122" t="s">
        <v>6421</v>
      </c>
      <c r="AN2631" s="122" t="s">
        <v>6421</v>
      </c>
      <c r="AO2631" s="123" t="s">
        <v>6421</v>
      </c>
      <c r="AP2631" s="29" t="s">
        <v>6421</v>
      </c>
      <c r="AQ2631" s="28" t="s">
        <v>6494</v>
      </c>
      <c r="AR2631" s="122" t="s">
        <v>6421</v>
      </c>
      <c r="AS2631" s="122" t="s">
        <v>6421</v>
      </c>
      <c r="AT2631" s="123" t="s">
        <v>6421</v>
      </c>
      <c r="AU2631" s="124" t="s">
        <v>6421</v>
      </c>
      <c r="AV2631" s="104"/>
      <c r="AX2631" s="129"/>
      <c r="AY2631" s="139"/>
      <c r="AZ2631" s="139"/>
    </row>
    <row r="2632" spans="3:52" ht="50" customHeight="1">
      <c r="C2632" s="52" t="s">
        <v>6320</v>
      </c>
      <c r="D2632" s="130" t="s">
        <v>5987</v>
      </c>
      <c r="E2632" s="131" t="s">
        <v>6387</v>
      </c>
      <c r="F2632" s="132" t="s">
        <v>5988</v>
      </c>
      <c r="G2632" s="125">
        <v>331.38099999999997</v>
      </c>
      <c r="H2632" s="122">
        <v>282.03500000000003</v>
      </c>
      <c r="I2632" s="123">
        <f t="shared" si="1195"/>
        <v>49.345999999999947</v>
      </c>
      <c r="J2632" s="124">
        <f t="shared" si="1196"/>
        <v>17.496410020032954</v>
      </c>
      <c r="K2632" s="125">
        <v>29.494</v>
      </c>
      <c r="L2632" s="122">
        <v>35.106999999999999</v>
      </c>
      <c r="M2632" s="123">
        <f t="shared" si="1197"/>
        <v>-5.6129999999999995</v>
      </c>
      <c r="N2632" s="124">
        <f t="shared" si="1198"/>
        <v>-15.988264448685447</v>
      </c>
      <c r="O2632" s="125" t="s">
        <v>11840</v>
      </c>
      <c r="P2632" s="122" t="s">
        <v>11840</v>
      </c>
      <c r="Q2632" s="123" t="s">
        <v>11839</v>
      </c>
      <c r="R2632" s="124" t="s">
        <v>11840</v>
      </c>
      <c r="S2632" s="125">
        <v>301.887</v>
      </c>
      <c r="T2632" s="122">
        <v>246.928</v>
      </c>
      <c r="U2632" s="123">
        <f t="shared" si="1201"/>
        <v>54.959000000000003</v>
      </c>
      <c r="V2632" s="124">
        <f t="shared" si="1202"/>
        <v>22.257095185641159</v>
      </c>
      <c r="W2632" s="121" t="s">
        <v>11804</v>
      </c>
      <c r="X2632" s="122">
        <v>302</v>
      </c>
      <c r="Y2632" s="122">
        <v>247</v>
      </c>
      <c r="Z2632" s="123">
        <f t="shared" si="1203"/>
        <v>55</v>
      </c>
      <c r="AA2632" s="124">
        <f t="shared" ref="AA2632:AA2644" si="1254">Z2632/Y2632*100</f>
        <v>22.267206477732792</v>
      </c>
      <c r="AB2632" s="28" t="s">
        <v>6494</v>
      </c>
      <c r="AC2632" s="122" t="s">
        <v>6421</v>
      </c>
      <c r="AD2632" s="122" t="s">
        <v>6421</v>
      </c>
      <c r="AE2632" s="123" t="s">
        <v>6421</v>
      </c>
      <c r="AF2632" s="29" t="s">
        <v>6421</v>
      </c>
      <c r="AG2632" s="28" t="s">
        <v>6494</v>
      </c>
      <c r="AH2632" s="122" t="s">
        <v>6421</v>
      </c>
      <c r="AI2632" s="122" t="s">
        <v>6421</v>
      </c>
      <c r="AJ2632" s="123" t="s">
        <v>6421</v>
      </c>
      <c r="AK2632" s="124" t="s">
        <v>6421</v>
      </c>
      <c r="AL2632" s="28" t="s">
        <v>6494</v>
      </c>
      <c r="AM2632" s="122" t="s">
        <v>6421</v>
      </c>
      <c r="AN2632" s="122" t="s">
        <v>6421</v>
      </c>
      <c r="AO2632" s="123" t="s">
        <v>6421</v>
      </c>
      <c r="AP2632" s="29" t="s">
        <v>6421</v>
      </c>
      <c r="AQ2632" s="28" t="s">
        <v>6494</v>
      </c>
      <c r="AR2632" s="122" t="s">
        <v>6421</v>
      </c>
      <c r="AS2632" s="122" t="s">
        <v>6421</v>
      </c>
      <c r="AT2632" s="123" t="s">
        <v>6421</v>
      </c>
      <c r="AU2632" s="124" t="s">
        <v>6421</v>
      </c>
      <c r="AV2632" s="104"/>
      <c r="AX2632" s="129"/>
      <c r="AY2632" s="139"/>
      <c r="AZ2632" s="139"/>
    </row>
    <row r="2633" spans="3:52" ht="50" customHeight="1">
      <c r="C2633" s="52" t="s">
        <v>6320</v>
      </c>
      <c r="D2633" s="130" t="s">
        <v>5989</v>
      </c>
      <c r="E2633" s="131" t="s">
        <v>6387</v>
      </c>
      <c r="F2633" s="132" t="s">
        <v>5990</v>
      </c>
      <c r="G2633" s="125">
        <v>87</v>
      </c>
      <c r="H2633" s="122">
        <v>75</v>
      </c>
      <c r="I2633" s="123">
        <f t="shared" si="1195"/>
        <v>12</v>
      </c>
      <c r="J2633" s="124">
        <f t="shared" si="1196"/>
        <v>16</v>
      </c>
      <c r="K2633" s="125">
        <v>87</v>
      </c>
      <c r="L2633" s="122">
        <v>75</v>
      </c>
      <c r="M2633" s="123">
        <f t="shared" si="1197"/>
        <v>12</v>
      </c>
      <c r="N2633" s="124">
        <f t="shared" si="1198"/>
        <v>16</v>
      </c>
      <c r="O2633" s="125" t="s">
        <v>11840</v>
      </c>
      <c r="P2633" s="122" t="s">
        <v>11840</v>
      </c>
      <c r="Q2633" s="123" t="s">
        <v>11839</v>
      </c>
      <c r="R2633" s="124" t="s">
        <v>11840</v>
      </c>
      <c r="S2633" s="125" t="s">
        <v>6421</v>
      </c>
      <c r="T2633" s="122" t="s">
        <v>6421</v>
      </c>
      <c r="U2633" s="123" t="s">
        <v>6421</v>
      </c>
      <c r="V2633" s="124" t="s">
        <v>6421</v>
      </c>
      <c r="W2633" s="121" t="s">
        <v>6421</v>
      </c>
      <c r="X2633" s="122" t="s">
        <v>6421</v>
      </c>
      <c r="Y2633" s="122" t="s">
        <v>6421</v>
      </c>
      <c r="Z2633" s="123" t="s">
        <v>6421</v>
      </c>
      <c r="AA2633" s="124" t="s">
        <v>6421</v>
      </c>
      <c r="AB2633" s="28" t="s">
        <v>6494</v>
      </c>
      <c r="AC2633" s="122" t="s">
        <v>6421</v>
      </c>
      <c r="AD2633" s="122" t="s">
        <v>6421</v>
      </c>
      <c r="AE2633" s="123" t="s">
        <v>6421</v>
      </c>
      <c r="AF2633" s="29" t="s">
        <v>6421</v>
      </c>
      <c r="AG2633" s="28" t="s">
        <v>6494</v>
      </c>
      <c r="AH2633" s="122" t="s">
        <v>6421</v>
      </c>
      <c r="AI2633" s="122" t="s">
        <v>6421</v>
      </c>
      <c r="AJ2633" s="123" t="s">
        <v>6421</v>
      </c>
      <c r="AK2633" s="124" t="s">
        <v>6421</v>
      </c>
      <c r="AL2633" s="28" t="s">
        <v>6494</v>
      </c>
      <c r="AM2633" s="122" t="s">
        <v>6421</v>
      </c>
      <c r="AN2633" s="122" t="s">
        <v>6421</v>
      </c>
      <c r="AO2633" s="123" t="s">
        <v>6421</v>
      </c>
      <c r="AP2633" s="29" t="s">
        <v>6421</v>
      </c>
      <c r="AQ2633" s="28" t="s">
        <v>6494</v>
      </c>
      <c r="AR2633" s="122" t="s">
        <v>6421</v>
      </c>
      <c r="AS2633" s="122" t="s">
        <v>6421</v>
      </c>
      <c r="AT2633" s="123" t="s">
        <v>6421</v>
      </c>
      <c r="AU2633" s="124" t="s">
        <v>6421</v>
      </c>
      <c r="AV2633" s="104"/>
      <c r="AX2633" s="129"/>
      <c r="AY2633" s="139"/>
      <c r="AZ2633" s="139"/>
    </row>
    <row r="2634" spans="3:52" ht="50" customHeight="1">
      <c r="C2634" s="52" t="s">
        <v>6320</v>
      </c>
      <c r="D2634" s="130" t="s">
        <v>5991</v>
      </c>
      <c r="E2634" s="131" t="s">
        <v>6387</v>
      </c>
      <c r="F2634" s="132" t="s">
        <v>5992</v>
      </c>
      <c r="G2634" s="125">
        <v>36.118000000000002</v>
      </c>
      <c r="H2634" s="122">
        <v>31.067</v>
      </c>
      <c r="I2634" s="123">
        <f t="shared" si="1195"/>
        <v>5.0510000000000019</v>
      </c>
      <c r="J2634" s="124">
        <f t="shared" si="1196"/>
        <v>16.258409244536011</v>
      </c>
      <c r="K2634" s="125">
        <v>36.118000000000002</v>
      </c>
      <c r="L2634" s="122">
        <v>31.067</v>
      </c>
      <c r="M2634" s="123">
        <f t="shared" si="1197"/>
        <v>5.0510000000000019</v>
      </c>
      <c r="N2634" s="124">
        <f t="shared" si="1198"/>
        <v>16.258409244536011</v>
      </c>
      <c r="O2634" s="125" t="s">
        <v>11840</v>
      </c>
      <c r="P2634" s="122" t="s">
        <v>11840</v>
      </c>
      <c r="Q2634" s="123" t="s">
        <v>11839</v>
      </c>
      <c r="R2634" s="124" t="s">
        <v>11840</v>
      </c>
      <c r="S2634" s="125" t="s">
        <v>6421</v>
      </c>
      <c r="T2634" s="122" t="s">
        <v>6421</v>
      </c>
      <c r="U2634" s="123" t="s">
        <v>6421</v>
      </c>
      <c r="V2634" s="124" t="s">
        <v>6421</v>
      </c>
      <c r="W2634" s="121" t="s">
        <v>6421</v>
      </c>
      <c r="X2634" s="122" t="s">
        <v>6421</v>
      </c>
      <c r="Y2634" s="122" t="s">
        <v>6421</v>
      </c>
      <c r="Z2634" s="123" t="s">
        <v>6421</v>
      </c>
      <c r="AA2634" s="124" t="s">
        <v>6421</v>
      </c>
      <c r="AB2634" s="28" t="s">
        <v>6494</v>
      </c>
      <c r="AC2634" s="122" t="s">
        <v>6421</v>
      </c>
      <c r="AD2634" s="122" t="s">
        <v>6421</v>
      </c>
      <c r="AE2634" s="123" t="s">
        <v>6421</v>
      </c>
      <c r="AF2634" s="29" t="s">
        <v>6421</v>
      </c>
      <c r="AG2634" s="28" t="s">
        <v>6494</v>
      </c>
      <c r="AH2634" s="122" t="s">
        <v>6421</v>
      </c>
      <c r="AI2634" s="122" t="s">
        <v>6421</v>
      </c>
      <c r="AJ2634" s="123" t="s">
        <v>6421</v>
      </c>
      <c r="AK2634" s="124" t="s">
        <v>6421</v>
      </c>
      <c r="AL2634" s="28" t="s">
        <v>6494</v>
      </c>
      <c r="AM2634" s="122" t="s">
        <v>6421</v>
      </c>
      <c r="AN2634" s="122" t="s">
        <v>6421</v>
      </c>
      <c r="AO2634" s="123" t="s">
        <v>6421</v>
      </c>
      <c r="AP2634" s="29" t="s">
        <v>6421</v>
      </c>
      <c r="AQ2634" s="28" t="s">
        <v>6494</v>
      </c>
      <c r="AR2634" s="122" t="s">
        <v>6421</v>
      </c>
      <c r="AS2634" s="122" t="s">
        <v>6421</v>
      </c>
      <c r="AT2634" s="123" t="s">
        <v>6421</v>
      </c>
      <c r="AU2634" s="124" t="s">
        <v>6421</v>
      </c>
      <c r="AV2634" s="104"/>
      <c r="AX2634" s="129"/>
      <c r="AY2634" s="139"/>
      <c r="AZ2634" s="139"/>
    </row>
    <row r="2635" spans="3:52" ht="50" customHeight="1">
      <c r="C2635" s="52" t="s">
        <v>6320</v>
      </c>
      <c r="D2635" s="130" t="s">
        <v>5993</v>
      </c>
      <c r="E2635" s="131" t="s">
        <v>6387</v>
      </c>
      <c r="F2635" s="132" t="s">
        <v>5994</v>
      </c>
      <c r="G2635" s="125">
        <v>1202</v>
      </c>
      <c r="H2635" s="122">
        <v>1803</v>
      </c>
      <c r="I2635" s="123">
        <f t="shared" si="1195"/>
        <v>-601</v>
      </c>
      <c r="J2635" s="124">
        <f t="shared" si="1196"/>
        <v>-33.333333333333329</v>
      </c>
      <c r="K2635" s="125">
        <v>1202</v>
      </c>
      <c r="L2635" s="122">
        <v>1803</v>
      </c>
      <c r="M2635" s="123">
        <f t="shared" si="1197"/>
        <v>-601</v>
      </c>
      <c r="N2635" s="124">
        <f t="shared" si="1198"/>
        <v>-33.333333333333329</v>
      </c>
      <c r="O2635" s="125" t="s">
        <v>11840</v>
      </c>
      <c r="P2635" s="122" t="s">
        <v>11840</v>
      </c>
      <c r="Q2635" s="123" t="s">
        <v>11839</v>
      </c>
      <c r="R2635" s="124" t="s">
        <v>11840</v>
      </c>
      <c r="S2635" s="125" t="s">
        <v>6421</v>
      </c>
      <c r="T2635" s="122" t="s">
        <v>6421</v>
      </c>
      <c r="U2635" s="123" t="s">
        <v>6421</v>
      </c>
      <c r="V2635" s="124" t="s">
        <v>6421</v>
      </c>
      <c r="W2635" s="121" t="s">
        <v>6421</v>
      </c>
      <c r="X2635" s="122" t="s">
        <v>6421</v>
      </c>
      <c r="Y2635" s="122" t="s">
        <v>6421</v>
      </c>
      <c r="Z2635" s="123" t="s">
        <v>6421</v>
      </c>
      <c r="AA2635" s="124" t="s">
        <v>6421</v>
      </c>
      <c r="AB2635" s="28" t="s">
        <v>6494</v>
      </c>
      <c r="AC2635" s="122" t="s">
        <v>6421</v>
      </c>
      <c r="AD2635" s="122" t="s">
        <v>6421</v>
      </c>
      <c r="AE2635" s="123" t="s">
        <v>6421</v>
      </c>
      <c r="AF2635" s="29" t="s">
        <v>6421</v>
      </c>
      <c r="AG2635" s="28" t="s">
        <v>6494</v>
      </c>
      <c r="AH2635" s="122" t="s">
        <v>6421</v>
      </c>
      <c r="AI2635" s="122" t="s">
        <v>6421</v>
      </c>
      <c r="AJ2635" s="123" t="s">
        <v>6421</v>
      </c>
      <c r="AK2635" s="124" t="s">
        <v>6421</v>
      </c>
      <c r="AL2635" s="28" t="s">
        <v>6494</v>
      </c>
      <c r="AM2635" s="122" t="s">
        <v>6421</v>
      </c>
      <c r="AN2635" s="122" t="s">
        <v>6421</v>
      </c>
      <c r="AO2635" s="123" t="s">
        <v>6421</v>
      </c>
      <c r="AP2635" s="29" t="s">
        <v>6421</v>
      </c>
      <c r="AQ2635" s="28" t="s">
        <v>6494</v>
      </c>
      <c r="AR2635" s="122" t="s">
        <v>6421</v>
      </c>
      <c r="AS2635" s="122" t="s">
        <v>6421</v>
      </c>
      <c r="AT2635" s="123" t="s">
        <v>6421</v>
      </c>
      <c r="AU2635" s="124" t="s">
        <v>6421</v>
      </c>
      <c r="AV2635" s="8"/>
      <c r="AX2635" s="129"/>
      <c r="AY2635" s="139"/>
      <c r="AZ2635" s="139"/>
    </row>
    <row r="2636" spans="3:52" ht="50" customHeight="1">
      <c r="C2636" s="52" t="s">
        <v>6320</v>
      </c>
      <c r="D2636" s="130" t="s">
        <v>5995</v>
      </c>
      <c r="E2636" s="131" t="s">
        <v>6387</v>
      </c>
      <c r="F2636" s="132" t="s">
        <v>5996</v>
      </c>
      <c r="G2636" s="125">
        <v>0.69299999999999995</v>
      </c>
      <c r="H2636" s="122">
        <v>0.92400000000000004</v>
      </c>
      <c r="I2636" s="123">
        <f t="shared" si="1195"/>
        <v>-0.23100000000000009</v>
      </c>
      <c r="J2636" s="124">
        <f t="shared" si="1196"/>
        <v>-25.000000000000011</v>
      </c>
      <c r="K2636" s="125">
        <v>0.69299999999999995</v>
      </c>
      <c r="L2636" s="122">
        <v>0.92400000000000004</v>
      </c>
      <c r="M2636" s="123">
        <f t="shared" si="1197"/>
        <v>-0.23100000000000009</v>
      </c>
      <c r="N2636" s="124">
        <f t="shared" si="1198"/>
        <v>-25.000000000000011</v>
      </c>
      <c r="O2636" s="125" t="s">
        <v>11840</v>
      </c>
      <c r="P2636" s="122" t="s">
        <v>11840</v>
      </c>
      <c r="Q2636" s="123" t="s">
        <v>11839</v>
      </c>
      <c r="R2636" s="124" t="s">
        <v>11840</v>
      </c>
      <c r="S2636" s="125" t="s">
        <v>6421</v>
      </c>
      <c r="T2636" s="122" t="s">
        <v>6421</v>
      </c>
      <c r="U2636" s="123" t="s">
        <v>6421</v>
      </c>
      <c r="V2636" s="124" t="s">
        <v>6421</v>
      </c>
      <c r="W2636" s="121" t="s">
        <v>6421</v>
      </c>
      <c r="X2636" s="122" t="s">
        <v>6421</v>
      </c>
      <c r="Y2636" s="122" t="s">
        <v>6421</v>
      </c>
      <c r="Z2636" s="123" t="s">
        <v>6421</v>
      </c>
      <c r="AA2636" s="124" t="s">
        <v>6421</v>
      </c>
      <c r="AB2636" s="28" t="s">
        <v>6494</v>
      </c>
      <c r="AC2636" s="122" t="s">
        <v>6421</v>
      </c>
      <c r="AD2636" s="122" t="s">
        <v>6421</v>
      </c>
      <c r="AE2636" s="123" t="s">
        <v>6421</v>
      </c>
      <c r="AF2636" s="29" t="s">
        <v>6421</v>
      </c>
      <c r="AG2636" s="28" t="s">
        <v>6494</v>
      </c>
      <c r="AH2636" s="122" t="s">
        <v>6421</v>
      </c>
      <c r="AI2636" s="122" t="s">
        <v>6421</v>
      </c>
      <c r="AJ2636" s="123" t="s">
        <v>6421</v>
      </c>
      <c r="AK2636" s="124" t="s">
        <v>6421</v>
      </c>
      <c r="AL2636" s="28" t="s">
        <v>6494</v>
      </c>
      <c r="AM2636" s="122" t="s">
        <v>6421</v>
      </c>
      <c r="AN2636" s="122" t="s">
        <v>6421</v>
      </c>
      <c r="AO2636" s="123" t="s">
        <v>6421</v>
      </c>
      <c r="AP2636" s="29" t="s">
        <v>6421</v>
      </c>
      <c r="AQ2636" s="28" t="s">
        <v>6494</v>
      </c>
      <c r="AR2636" s="122" t="s">
        <v>6421</v>
      </c>
      <c r="AS2636" s="122" t="s">
        <v>6421</v>
      </c>
      <c r="AT2636" s="123" t="s">
        <v>6421</v>
      </c>
      <c r="AU2636" s="124" t="s">
        <v>6421</v>
      </c>
      <c r="AV2636" s="8"/>
      <c r="AX2636" s="129"/>
      <c r="AY2636" s="139"/>
      <c r="AZ2636" s="139"/>
    </row>
    <row r="2637" spans="3:52" ht="50" customHeight="1">
      <c r="C2637" s="52" t="s">
        <v>6320</v>
      </c>
      <c r="D2637" s="130" t="s">
        <v>5997</v>
      </c>
      <c r="E2637" s="131" t="s">
        <v>6387</v>
      </c>
      <c r="F2637" s="132" t="s">
        <v>5998</v>
      </c>
      <c r="G2637" s="125">
        <v>487.05099999999999</v>
      </c>
      <c r="H2637" s="122">
        <v>398.93200000000002</v>
      </c>
      <c r="I2637" s="123">
        <f t="shared" si="1195"/>
        <v>88.118999999999971</v>
      </c>
      <c r="J2637" s="124">
        <f t="shared" si="1196"/>
        <v>22.088726900825193</v>
      </c>
      <c r="K2637" s="125">
        <v>439.63600000000002</v>
      </c>
      <c r="L2637" s="122">
        <v>308.142</v>
      </c>
      <c r="M2637" s="123">
        <f t="shared" si="1197"/>
        <v>131.49400000000003</v>
      </c>
      <c r="N2637" s="124">
        <f t="shared" si="1198"/>
        <v>42.673183142836749</v>
      </c>
      <c r="O2637" s="125" t="s">
        <v>11840</v>
      </c>
      <c r="P2637" s="122" t="s">
        <v>11840</v>
      </c>
      <c r="Q2637" s="123" t="s">
        <v>11839</v>
      </c>
      <c r="R2637" s="124" t="s">
        <v>11840</v>
      </c>
      <c r="S2637" s="125">
        <v>47.414999999999999</v>
      </c>
      <c r="T2637" s="122">
        <v>90.79</v>
      </c>
      <c r="U2637" s="123">
        <f t="shared" si="1201"/>
        <v>-43.375000000000007</v>
      </c>
      <c r="V2637" s="124">
        <f t="shared" si="1202"/>
        <v>-47.77508536182399</v>
      </c>
      <c r="W2637" s="121" t="s">
        <v>11805</v>
      </c>
      <c r="X2637" s="122">
        <v>38</v>
      </c>
      <c r="Y2637" s="122">
        <v>82</v>
      </c>
      <c r="Z2637" s="123">
        <f t="shared" si="1203"/>
        <v>-44</v>
      </c>
      <c r="AA2637" s="124">
        <f t="shared" si="1254"/>
        <v>-53.658536585365859</v>
      </c>
      <c r="AB2637" s="28" t="s">
        <v>11806</v>
      </c>
      <c r="AC2637" s="122">
        <v>8.6986139999999992</v>
      </c>
      <c r="AD2637" s="122">
        <v>9</v>
      </c>
      <c r="AE2637" s="123">
        <f t="shared" ref="AE2637:AE2644" si="1255">AC2637-AD2637</f>
        <v>-0.30138600000000082</v>
      </c>
      <c r="AF2637" s="29">
        <f t="shared" si="1188"/>
        <v>-3.3487333333333424</v>
      </c>
      <c r="AG2637" s="122" t="s">
        <v>6421</v>
      </c>
      <c r="AH2637" s="122" t="s">
        <v>6421</v>
      </c>
      <c r="AI2637" s="122" t="s">
        <v>6421</v>
      </c>
      <c r="AJ2637" s="122" t="s">
        <v>6421</v>
      </c>
      <c r="AK2637" s="122" t="s">
        <v>6421</v>
      </c>
      <c r="AL2637" s="28" t="s">
        <v>6421</v>
      </c>
      <c r="AM2637" s="122" t="s">
        <v>6421</v>
      </c>
      <c r="AN2637" s="122" t="s">
        <v>6421</v>
      </c>
      <c r="AO2637" s="123" t="s">
        <v>6421</v>
      </c>
      <c r="AP2637" s="29" t="s">
        <v>6421</v>
      </c>
      <c r="AQ2637" s="28" t="s">
        <v>6421</v>
      </c>
      <c r="AR2637" s="122" t="s">
        <v>6421</v>
      </c>
      <c r="AS2637" s="122" t="s">
        <v>6421</v>
      </c>
      <c r="AT2637" s="123" t="s">
        <v>6421</v>
      </c>
      <c r="AU2637" s="124" t="s">
        <v>6421</v>
      </c>
      <c r="AV2637" s="104"/>
      <c r="AX2637" s="129"/>
      <c r="AY2637" s="139"/>
      <c r="AZ2637" s="139"/>
    </row>
    <row r="2638" spans="3:52" ht="50" customHeight="1">
      <c r="C2638" s="52" t="s">
        <v>6320</v>
      </c>
      <c r="D2638" s="130" t="s">
        <v>5999</v>
      </c>
      <c r="E2638" s="131" t="s">
        <v>6387</v>
      </c>
      <c r="F2638" s="132" t="s">
        <v>6000</v>
      </c>
      <c r="G2638" s="125">
        <v>1265.2629999999999</v>
      </c>
      <c r="H2638" s="122">
        <v>1265.2619999999999</v>
      </c>
      <c r="I2638" s="123">
        <f t="shared" si="1195"/>
        <v>9.9999999997635314E-4</v>
      </c>
      <c r="J2638" s="124">
        <f t="shared" si="1196"/>
        <v>7.9035014090074083E-5</v>
      </c>
      <c r="K2638" s="125">
        <v>9.7889999999999997</v>
      </c>
      <c r="L2638" s="122">
        <v>9.7880000000000003</v>
      </c>
      <c r="M2638" s="123">
        <f t="shared" si="1197"/>
        <v>9.9999999999944578E-4</v>
      </c>
      <c r="N2638" s="124">
        <f t="shared" si="1198"/>
        <v>1.0216591744988207E-2</v>
      </c>
      <c r="O2638" s="125" t="s">
        <v>11840</v>
      </c>
      <c r="P2638" s="122" t="s">
        <v>11840</v>
      </c>
      <c r="Q2638" s="123" t="s">
        <v>11839</v>
      </c>
      <c r="R2638" s="124" t="s">
        <v>11840</v>
      </c>
      <c r="S2638" s="156">
        <v>1255.4739999999999</v>
      </c>
      <c r="T2638" s="157">
        <v>1255.4739999999999</v>
      </c>
      <c r="U2638" s="154">
        <f t="shared" si="1201"/>
        <v>0</v>
      </c>
      <c r="V2638" s="155">
        <f t="shared" si="1202"/>
        <v>0</v>
      </c>
      <c r="W2638" s="158" t="s">
        <v>7217</v>
      </c>
      <c r="X2638" s="157">
        <v>1255</v>
      </c>
      <c r="Y2638" s="157">
        <v>1255</v>
      </c>
      <c r="Z2638" s="154">
        <f t="shared" si="1203"/>
        <v>0</v>
      </c>
      <c r="AA2638" s="154">
        <f t="shared" si="1254"/>
        <v>0</v>
      </c>
      <c r="AB2638" s="28" t="s">
        <v>6494</v>
      </c>
      <c r="AC2638" s="122" t="s">
        <v>6421</v>
      </c>
      <c r="AD2638" s="122" t="s">
        <v>6421</v>
      </c>
      <c r="AE2638" s="123" t="s">
        <v>6421</v>
      </c>
      <c r="AF2638" s="29" t="s">
        <v>6421</v>
      </c>
      <c r="AG2638" s="28" t="s">
        <v>6494</v>
      </c>
      <c r="AH2638" s="122" t="s">
        <v>6421</v>
      </c>
      <c r="AI2638" s="122" t="s">
        <v>6421</v>
      </c>
      <c r="AJ2638" s="123" t="s">
        <v>6421</v>
      </c>
      <c r="AK2638" s="124" t="s">
        <v>6421</v>
      </c>
      <c r="AL2638" s="28" t="s">
        <v>6494</v>
      </c>
      <c r="AM2638" s="122" t="s">
        <v>6421</v>
      </c>
      <c r="AN2638" s="122" t="s">
        <v>6421</v>
      </c>
      <c r="AO2638" s="123" t="s">
        <v>6421</v>
      </c>
      <c r="AP2638" s="29" t="s">
        <v>6421</v>
      </c>
      <c r="AQ2638" s="28" t="s">
        <v>6494</v>
      </c>
      <c r="AR2638" s="122" t="s">
        <v>6421</v>
      </c>
      <c r="AS2638" s="122" t="s">
        <v>6421</v>
      </c>
      <c r="AT2638" s="123" t="s">
        <v>6421</v>
      </c>
      <c r="AU2638" s="124" t="s">
        <v>6421</v>
      </c>
      <c r="AV2638" s="104"/>
      <c r="AX2638" s="129"/>
      <c r="AY2638" s="139"/>
      <c r="AZ2638" s="139"/>
    </row>
    <row r="2639" spans="3:52" ht="50" customHeight="1">
      <c r="C2639" s="52" t="s">
        <v>6320</v>
      </c>
      <c r="D2639" s="130" t="s">
        <v>6001</v>
      </c>
      <c r="E2639" s="131" t="s">
        <v>6387</v>
      </c>
      <c r="F2639" s="132" t="s">
        <v>6002</v>
      </c>
      <c r="G2639" s="125">
        <v>514.46199999999999</v>
      </c>
      <c r="H2639" s="122">
        <v>512.4</v>
      </c>
      <c r="I2639" s="123">
        <f t="shared" si="1195"/>
        <v>2.0620000000000118</v>
      </c>
      <c r="J2639" s="124">
        <f t="shared" si="1196"/>
        <v>0.40241998438719984</v>
      </c>
      <c r="K2639" s="125">
        <v>14.462</v>
      </c>
      <c r="L2639" s="122">
        <v>12.4</v>
      </c>
      <c r="M2639" s="123">
        <f t="shared" si="1197"/>
        <v>2.0619999999999994</v>
      </c>
      <c r="N2639" s="124">
        <f t="shared" si="1198"/>
        <v>16.629032258064509</v>
      </c>
      <c r="O2639" s="125" t="s">
        <v>11840</v>
      </c>
      <c r="P2639" s="122" t="s">
        <v>11840</v>
      </c>
      <c r="Q2639" s="123" t="s">
        <v>11839</v>
      </c>
      <c r="R2639" s="124" t="s">
        <v>11840</v>
      </c>
      <c r="S2639" s="125">
        <v>500</v>
      </c>
      <c r="T2639" s="122">
        <v>500</v>
      </c>
      <c r="U2639" s="123">
        <f t="shared" si="1201"/>
        <v>0</v>
      </c>
      <c r="V2639" s="124">
        <f t="shared" si="1202"/>
        <v>0</v>
      </c>
      <c r="W2639" s="121" t="s">
        <v>7217</v>
      </c>
      <c r="X2639" s="122">
        <v>500</v>
      </c>
      <c r="Y2639" s="122">
        <v>500</v>
      </c>
      <c r="Z2639" s="123">
        <f t="shared" si="1203"/>
        <v>0</v>
      </c>
      <c r="AA2639" s="124">
        <f t="shared" si="1254"/>
        <v>0</v>
      </c>
      <c r="AB2639" s="28" t="s">
        <v>6494</v>
      </c>
      <c r="AC2639" s="122" t="s">
        <v>6421</v>
      </c>
      <c r="AD2639" s="122" t="s">
        <v>6421</v>
      </c>
      <c r="AE2639" s="123" t="s">
        <v>6421</v>
      </c>
      <c r="AF2639" s="29" t="s">
        <v>6421</v>
      </c>
      <c r="AG2639" s="28" t="s">
        <v>6494</v>
      </c>
      <c r="AH2639" s="122" t="s">
        <v>6421</v>
      </c>
      <c r="AI2639" s="122" t="s">
        <v>6421</v>
      </c>
      <c r="AJ2639" s="123" t="s">
        <v>6421</v>
      </c>
      <c r="AK2639" s="124" t="s">
        <v>6421</v>
      </c>
      <c r="AL2639" s="28" t="s">
        <v>6494</v>
      </c>
      <c r="AM2639" s="122" t="s">
        <v>6421</v>
      </c>
      <c r="AN2639" s="122" t="s">
        <v>6421</v>
      </c>
      <c r="AO2639" s="123" t="s">
        <v>6421</v>
      </c>
      <c r="AP2639" s="29" t="s">
        <v>6421</v>
      </c>
      <c r="AQ2639" s="28" t="s">
        <v>6494</v>
      </c>
      <c r="AR2639" s="122" t="s">
        <v>6421</v>
      </c>
      <c r="AS2639" s="122" t="s">
        <v>6421</v>
      </c>
      <c r="AT2639" s="123" t="s">
        <v>6421</v>
      </c>
      <c r="AU2639" s="124" t="s">
        <v>6421</v>
      </c>
      <c r="AV2639" s="104"/>
      <c r="AX2639" s="129"/>
      <c r="AY2639" s="139"/>
      <c r="AZ2639" s="139"/>
    </row>
    <row r="2640" spans="3:52" ht="50" customHeight="1">
      <c r="C2640" s="52" t="s">
        <v>6320</v>
      </c>
      <c r="D2640" s="130" t="s">
        <v>6003</v>
      </c>
      <c r="E2640" s="131" t="s">
        <v>6387</v>
      </c>
      <c r="F2640" s="132" t="s">
        <v>6004</v>
      </c>
      <c r="G2640" s="125">
        <v>1462.105</v>
      </c>
      <c r="H2640" s="122">
        <v>1431.624</v>
      </c>
      <c r="I2640" s="123">
        <f t="shared" si="1195"/>
        <v>30.480999999999995</v>
      </c>
      <c r="J2640" s="124">
        <f t="shared" si="1196"/>
        <v>2.129120495325588</v>
      </c>
      <c r="K2640" s="125">
        <v>8.0719999999999992</v>
      </c>
      <c r="L2640" s="122">
        <v>10.464</v>
      </c>
      <c r="M2640" s="123">
        <f t="shared" si="1197"/>
        <v>-2.3920000000000012</v>
      </c>
      <c r="N2640" s="124">
        <f t="shared" si="1198"/>
        <v>-22.859327217125394</v>
      </c>
      <c r="O2640" s="125" t="s">
        <v>11840</v>
      </c>
      <c r="P2640" s="122" t="s">
        <v>11840</v>
      </c>
      <c r="Q2640" s="123" t="s">
        <v>11839</v>
      </c>
      <c r="R2640" s="124" t="s">
        <v>11840</v>
      </c>
      <c r="S2640" s="125">
        <v>1454.0329999999999</v>
      </c>
      <c r="T2640" s="122">
        <v>1421.16</v>
      </c>
      <c r="U2640" s="123">
        <f t="shared" si="1201"/>
        <v>32.87299999999982</v>
      </c>
      <c r="V2640" s="124">
        <f t="shared" si="1202"/>
        <v>2.3131104168425667</v>
      </c>
      <c r="W2640" s="121" t="s">
        <v>7221</v>
      </c>
      <c r="X2640" s="122">
        <v>1022</v>
      </c>
      <c r="Y2640" s="122">
        <v>1025</v>
      </c>
      <c r="Z2640" s="123">
        <f t="shared" si="1203"/>
        <v>-3</v>
      </c>
      <c r="AA2640" s="124">
        <f t="shared" si="1254"/>
        <v>-0.29268292682926828</v>
      </c>
      <c r="AB2640" s="28" t="s">
        <v>11807</v>
      </c>
      <c r="AC2640" s="122">
        <v>282</v>
      </c>
      <c r="AD2640" s="122">
        <v>278</v>
      </c>
      <c r="AE2640" s="123">
        <f t="shared" si="1255"/>
        <v>4</v>
      </c>
      <c r="AF2640" s="29">
        <f t="shared" si="1188"/>
        <v>1.4388489208633095</v>
      </c>
      <c r="AG2640" s="28" t="s">
        <v>11808</v>
      </c>
      <c r="AH2640" s="122">
        <v>139</v>
      </c>
      <c r="AI2640" s="122">
        <v>108</v>
      </c>
      <c r="AJ2640" s="123">
        <f t="shared" ref="AJ2640:AJ2641" si="1256">AH2640-AI2640</f>
        <v>31</v>
      </c>
      <c r="AK2640" s="124">
        <f t="shared" ref="AK2640:AK2641" si="1257">AJ2640/AI2640*100</f>
        <v>28.703703703703702</v>
      </c>
      <c r="AL2640" s="28" t="s">
        <v>11809</v>
      </c>
      <c r="AM2640" s="122">
        <v>11</v>
      </c>
      <c r="AN2640" s="122">
        <v>11</v>
      </c>
      <c r="AO2640" s="123">
        <f t="shared" ref="AO2640:AO2641" si="1258">AM2640-AN2640</f>
        <v>0</v>
      </c>
      <c r="AP2640" s="29">
        <f t="shared" ref="AP2640:AP2641" si="1259">AO2640/AN2640*100</f>
        <v>0</v>
      </c>
      <c r="AQ2640" s="28" t="s">
        <v>6421</v>
      </c>
      <c r="AR2640" s="122" t="s">
        <v>6421</v>
      </c>
      <c r="AS2640" s="122" t="s">
        <v>6421</v>
      </c>
      <c r="AT2640" s="123" t="s">
        <v>6421</v>
      </c>
      <c r="AU2640" s="124" t="s">
        <v>6421</v>
      </c>
      <c r="AV2640" s="104"/>
      <c r="AX2640" s="129"/>
      <c r="AY2640" s="139"/>
      <c r="AZ2640" s="139"/>
    </row>
    <row r="2641" spans="3:52" ht="50" customHeight="1">
      <c r="C2641" s="52" t="s">
        <v>6320</v>
      </c>
      <c r="D2641" s="130" t="s">
        <v>6005</v>
      </c>
      <c r="E2641" s="131" t="s">
        <v>6387</v>
      </c>
      <c r="F2641" s="132" t="s">
        <v>6006</v>
      </c>
      <c r="G2641" s="125">
        <v>4459.3360000000002</v>
      </c>
      <c r="H2641" s="122">
        <v>5299.7049999999999</v>
      </c>
      <c r="I2641" s="123">
        <f t="shared" si="1195"/>
        <v>-840.36899999999969</v>
      </c>
      <c r="J2641" s="124">
        <f t="shared" si="1196"/>
        <v>-15.856901469044027</v>
      </c>
      <c r="K2641" s="125">
        <v>30.556999999999999</v>
      </c>
      <c r="L2641" s="122">
        <v>32.042000000000002</v>
      </c>
      <c r="M2641" s="123">
        <f t="shared" si="1197"/>
        <v>-1.485000000000003</v>
      </c>
      <c r="N2641" s="124">
        <f t="shared" si="1198"/>
        <v>-4.6345421634105328</v>
      </c>
      <c r="O2641" s="125" t="s">
        <v>11840</v>
      </c>
      <c r="P2641" s="122" t="s">
        <v>11840</v>
      </c>
      <c r="Q2641" s="123" t="s">
        <v>11839</v>
      </c>
      <c r="R2641" s="124" t="s">
        <v>11840</v>
      </c>
      <c r="S2641" s="125">
        <v>4428.7790000000005</v>
      </c>
      <c r="T2641" s="122">
        <v>5267.6629999999996</v>
      </c>
      <c r="U2641" s="123">
        <f t="shared" si="1201"/>
        <v>-838.88399999999911</v>
      </c>
      <c r="V2641" s="124">
        <f t="shared" si="1202"/>
        <v>-15.925164536911323</v>
      </c>
      <c r="W2641" s="121" t="s">
        <v>11810</v>
      </c>
      <c r="X2641" s="122">
        <v>3174</v>
      </c>
      <c r="Y2641" s="122">
        <v>3174</v>
      </c>
      <c r="Z2641" s="123">
        <f t="shared" si="1203"/>
        <v>0</v>
      </c>
      <c r="AA2641" s="124">
        <f t="shared" si="1254"/>
        <v>0</v>
      </c>
      <c r="AB2641" s="28" t="s">
        <v>11811</v>
      </c>
      <c r="AC2641" s="122">
        <v>705</v>
      </c>
      <c r="AD2641" s="122">
        <v>1545</v>
      </c>
      <c r="AE2641" s="123">
        <f t="shared" si="1255"/>
        <v>-840</v>
      </c>
      <c r="AF2641" s="29">
        <f t="shared" si="1188"/>
        <v>-54.368932038834949</v>
      </c>
      <c r="AG2641" s="28" t="s">
        <v>7221</v>
      </c>
      <c r="AH2641" s="122">
        <v>510</v>
      </c>
      <c r="AI2641" s="122">
        <v>510</v>
      </c>
      <c r="AJ2641" s="123">
        <f t="shared" si="1256"/>
        <v>0</v>
      </c>
      <c r="AK2641" s="124">
        <f t="shared" si="1257"/>
        <v>0</v>
      </c>
      <c r="AL2641" s="28" t="s">
        <v>11812</v>
      </c>
      <c r="AM2641" s="122">
        <v>40</v>
      </c>
      <c r="AN2641" s="122">
        <v>39</v>
      </c>
      <c r="AO2641" s="123">
        <f t="shared" si="1258"/>
        <v>1</v>
      </c>
      <c r="AP2641" s="29">
        <f t="shared" si="1259"/>
        <v>2.5641025641025639</v>
      </c>
      <c r="AQ2641" s="28" t="s">
        <v>6421</v>
      </c>
      <c r="AR2641" s="122" t="s">
        <v>6421</v>
      </c>
      <c r="AS2641" s="122" t="s">
        <v>6421</v>
      </c>
      <c r="AT2641" s="123" t="s">
        <v>6421</v>
      </c>
      <c r="AU2641" s="124" t="s">
        <v>6421</v>
      </c>
      <c r="AV2641" s="104"/>
      <c r="AX2641" s="129"/>
      <c r="AY2641" s="139"/>
      <c r="AZ2641" s="139"/>
    </row>
    <row r="2642" spans="3:52" ht="50" customHeight="1">
      <c r="C2642" s="52" t="s">
        <v>6320</v>
      </c>
      <c r="D2642" s="130" t="s">
        <v>6007</v>
      </c>
      <c r="E2642" s="131" t="s">
        <v>6387</v>
      </c>
      <c r="F2642" s="132" t="s">
        <v>6008</v>
      </c>
      <c r="G2642" s="125">
        <v>640.49800000000005</v>
      </c>
      <c r="H2642" s="122">
        <v>729.07600000000002</v>
      </c>
      <c r="I2642" s="123">
        <f t="shared" si="1195"/>
        <v>-88.577999999999975</v>
      </c>
      <c r="J2642" s="124">
        <f t="shared" si="1196"/>
        <v>-12.149350684976596</v>
      </c>
      <c r="K2642" s="125">
        <v>386.786</v>
      </c>
      <c r="L2642" s="122">
        <v>408.86799999999999</v>
      </c>
      <c r="M2642" s="123">
        <f t="shared" si="1197"/>
        <v>-22.081999999999994</v>
      </c>
      <c r="N2642" s="124">
        <f t="shared" si="1198"/>
        <v>-5.4007650390835167</v>
      </c>
      <c r="O2642" s="125" t="s">
        <v>11840</v>
      </c>
      <c r="P2642" s="122" t="s">
        <v>11840</v>
      </c>
      <c r="Q2642" s="123" t="s">
        <v>11839</v>
      </c>
      <c r="R2642" s="124" t="s">
        <v>11840</v>
      </c>
      <c r="S2642" s="125">
        <v>253.71199999999999</v>
      </c>
      <c r="T2642" s="122">
        <v>320.20800000000003</v>
      </c>
      <c r="U2642" s="123">
        <f t="shared" si="1201"/>
        <v>-66.496000000000038</v>
      </c>
      <c r="V2642" s="124">
        <f t="shared" si="1202"/>
        <v>-20.766501773847011</v>
      </c>
      <c r="W2642" s="121" t="s">
        <v>7049</v>
      </c>
      <c r="X2642" s="122">
        <v>204</v>
      </c>
      <c r="Y2642" s="122">
        <v>220</v>
      </c>
      <c r="Z2642" s="123">
        <f t="shared" si="1203"/>
        <v>-16</v>
      </c>
      <c r="AA2642" s="124">
        <f t="shared" si="1254"/>
        <v>-7.2727272727272725</v>
      </c>
      <c r="AB2642" s="28" t="s">
        <v>7215</v>
      </c>
      <c r="AC2642" s="122">
        <v>50</v>
      </c>
      <c r="AD2642" s="122">
        <v>100</v>
      </c>
      <c r="AE2642" s="123">
        <f t="shared" si="1255"/>
        <v>-50</v>
      </c>
      <c r="AF2642" s="29">
        <f t="shared" si="1188"/>
        <v>-50</v>
      </c>
      <c r="AG2642" s="122" t="s">
        <v>6421</v>
      </c>
      <c r="AH2642" s="122" t="s">
        <v>6421</v>
      </c>
      <c r="AI2642" s="122" t="s">
        <v>6421</v>
      </c>
      <c r="AJ2642" s="122" t="s">
        <v>6421</v>
      </c>
      <c r="AK2642" s="122" t="s">
        <v>6421</v>
      </c>
      <c r="AL2642" s="28" t="s">
        <v>6421</v>
      </c>
      <c r="AM2642" s="122" t="s">
        <v>6421</v>
      </c>
      <c r="AN2642" s="122" t="s">
        <v>6421</v>
      </c>
      <c r="AO2642" s="123" t="s">
        <v>6421</v>
      </c>
      <c r="AP2642" s="29" t="s">
        <v>6421</v>
      </c>
      <c r="AQ2642" s="28" t="s">
        <v>6421</v>
      </c>
      <c r="AR2642" s="122" t="s">
        <v>6421</v>
      </c>
      <c r="AS2642" s="122" t="s">
        <v>6421</v>
      </c>
      <c r="AT2642" s="123" t="s">
        <v>6421</v>
      </c>
      <c r="AU2642" s="124" t="s">
        <v>6421</v>
      </c>
      <c r="AV2642" s="104"/>
      <c r="AX2642" s="129"/>
      <c r="AY2642" s="139"/>
      <c r="AZ2642" s="139"/>
    </row>
    <row r="2643" spans="3:52" ht="50" customHeight="1">
      <c r="C2643" s="52" t="s">
        <v>6320</v>
      </c>
      <c r="D2643" s="130" t="s">
        <v>6009</v>
      </c>
      <c r="E2643" s="131" t="s">
        <v>6387</v>
      </c>
      <c r="F2643" s="132" t="s">
        <v>6010</v>
      </c>
      <c r="G2643" s="125">
        <v>985.48900000000003</v>
      </c>
      <c r="H2643" s="122">
        <v>1131.3620000000001</v>
      </c>
      <c r="I2643" s="123">
        <f t="shared" si="1195"/>
        <v>-145.87300000000005</v>
      </c>
      <c r="J2643" s="124">
        <f t="shared" si="1196"/>
        <v>-12.893574293638999</v>
      </c>
      <c r="K2643" s="125">
        <v>288.78399999999999</v>
      </c>
      <c r="L2643" s="122">
        <v>755.33100000000002</v>
      </c>
      <c r="M2643" s="123">
        <f t="shared" si="1197"/>
        <v>-466.54700000000003</v>
      </c>
      <c r="N2643" s="124">
        <f t="shared" si="1198"/>
        <v>-61.767225229733725</v>
      </c>
      <c r="O2643" s="125" t="s">
        <v>11840</v>
      </c>
      <c r="P2643" s="122" t="s">
        <v>11840</v>
      </c>
      <c r="Q2643" s="123" t="s">
        <v>11839</v>
      </c>
      <c r="R2643" s="124" t="s">
        <v>11840</v>
      </c>
      <c r="S2643" s="125">
        <v>696.70500000000004</v>
      </c>
      <c r="T2643" s="122">
        <v>376.03100000000001</v>
      </c>
      <c r="U2643" s="123">
        <f t="shared" si="1201"/>
        <v>320.67400000000004</v>
      </c>
      <c r="V2643" s="124">
        <f t="shared" si="1202"/>
        <v>85.278607348862195</v>
      </c>
      <c r="W2643" s="121" t="s">
        <v>7459</v>
      </c>
      <c r="X2643" s="122">
        <v>697</v>
      </c>
      <c r="Y2643" s="122">
        <v>376</v>
      </c>
      <c r="Z2643" s="123">
        <f t="shared" si="1203"/>
        <v>321</v>
      </c>
      <c r="AA2643" s="124">
        <f t="shared" si="1254"/>
        <v>85.372340425531917</v>
      </c>
      <c r="AB2643" s="28" t="s">
        <v>12698</v>
      </c>
      <c r="AC2643" s="122" t="s">
        <v>6421</v>
      </c>
      <c r="AD2643" s="122" t="s">
        <v>6421</v>
      </c>
      <c r="AE2643" s="123" t="s">
        <v>6421</v>
      </c>
      <c r="AF2643" s="29" t="s">
        <v>6421</v>
      </c>
      <c r="AG2643" s="28" t="s">
        <v>6494</v>
      </c>
      <c r="AH2643" s="122" t="s">
        <v>6421</v>
      </c>
      <c r="AI2643" s="122" t="s">
        <v>6421</v>
      </c>
      <c r="AJ2643" s="123" t="s">
        <v>6421</v>
      </c>
      <c r="AK2643" s="124" t="s">
        <v>6421</v>
      </c>
      <c r="AL2643" s="28" t="s">
        <v>6494</v>
      </c>
      <c r="AM2643" s="122" t="s">
        <v>6421</v>
      </c>
      <c r="AN2643" s="122" t="s">
        <v>6421</v>
      </c>
      <c r="AO2643" s="123" t="s">
        <v>6421</v>
      </c>
      <c r="AP2643" s="29" t="s">
        <v>6421</v>
      </c>
      <c r="AQ2643" s="28" t="s">
        <v>6494</v>
      </c>
      <c r="AR2643" s="122" t="s">
        <v>6421</v>
      </c>
      <c r="AS2643" s="122" t="s">
        <v>6421</v>
      </c>
      <c r="AT2643" s="123" t="s">
        <v>6421</v>
      </c>
      <c r="AU2643" s="124" t="s">
        <v>6421</v>
      </c>
      <c r="AV2643" s="104"/>
      <c r="AX2643" s="129"/>
      <c r="AY2643" s="139"/>
      <c r="AZ2643" s="139"/>
    </row>
    <row r="2644" spans="3:52" ht="50" customHeight="1">
      <c r="C2644" s="52" t="s">
        <v>6320</v>
      </c>
      <c r="D2644" s="130" t="s">
        <v>6011</v>
      </c>
      <c r="E2644" s="131" t="s">
        <v>6387</v>
      </c>
      <c r="F2644" s="132" t="s">
        <v>6012</v>
      </c>
      <c r="G2644" s="125">
        <v>2413.7020000000002</v>
      </c>
      <c r="H2644" s="122">
        <v>2175.5790000000002</v>
      </c>
      <c r="I2644" s="123">
        <f t="shared" si="1195"/>
        <v>238.12300000000005</v>
      </c>
      <c r="J2644" s="124">
        <f t="shared" si="1196"/>
        <v>10.945270201633681</v>
      </c>
      <c r="K2644" s="125">
        <v>50</v>
      </c>
      <c r="L2644" s="122">
        <v>50</v>
      </c>
      <c r="M2644" s="123">
        <f t="shared" si="1197"/>
        <v>0</v>
      </c>
      <c r="N2644" s="124">
        <f t="shared" si="1198"/>
        <v>0</v>
      </c>
      <c r="O2644" s="125" t="s">
        <v>11840</v>
      </c>
      <c r="P2644" s="122" t="s">
        <v>11840</v>
      </c>
      <c r="Q2644" s="123" t="s">
        <v>11839</v>
      </c>
      <c r="R2644" s="124" t="s">
        <v>11840</v>
      </c>
      <c r="S2644" s="125">
        <v>2363.7020000000002</v>
      </c>
      <c r="T2644" s="122">
        <v>2125.5790000000002</v>
      </c>
      <c r="U2644" s="123">
        <f t="shared" si="1201"/>
        <v>238.12300000000005</v>
      </c>
      <c r="V2644" s="124">
        <f t="shared" si="1202"/>
        <v>11.202735819275595</v>
      </c>
      <c r="W2644" s="121" t="s">
        <v>11813</v>
      </c>
      <c r="X2644" s="122">
        <v>2345</v>
      </c>
      <c r="Y2644" s="122">
        <v>2115</v>
      </c>
      <c r="Z2644" s="123">
        <f t="shared" si="1203"/>
        <v>230</v>
      </c>
      <c r="AA2644" s="124">
        <f t="shared" si="1254"/>
        <v>10.874704491725769</v>
      </c>
      <c r="AB2644" s="28" t="s">
        <v>11814</v>
      </c>
      <c r="AC2644" s="122">
        <v>19</v>
      </c>
      <c r="AD2644" s="122">
        <v>11</v>
      </c>
      <c r="AE2644" s="123">
        <f t="shared" si="1255"/>
        <v>8</v>
      </c>
      <c r="AF2644" s="29">
        <f t="shared" ref="AF2644" si="1260">AE2644/AD2644*100</f>
        <v>72.727272727272734</v>
      </c>
      <c r="AG2644" s="28" t="s">
        <v>6421</v>
      </c>
      <c r="AH2644" s="122" t="s">
        <v>6421</v>
      </c>
      <c r="AI2644" s="122" t="s">
        <v>6421</v>
      </c>
      <c r="AJ2644" s="123" t="s">
        <v>6421</v>
      </c>
      <c r="AK2644" s="124" t="s">
        <v>6421</v>
      </c>
      <c r="AL2644" s="28" t="s">
        <v>6421</v>
      </c>
      <c r="AM2644" s="122" t="s">
        <v>6421</v>
      </c>
      <c r="AN2644" s="122" t="s">
        <v>6421</v>
      </c>
      <c r="AO2644" s="123" t="s">
        <v>6421</v>
      </c>
      <c r="AP2644" s="29" t="s">
        <v>6421</v>
      </c>
      <c r="AQ2644" s="28" t="s">
        <v>6421</v>
      </c>
      <c r="AR2644" s="122" t="s">
        <v>6421</v>
      </c>
      <c r="AS2644" s="122" t="s">
        <v>6421</v>
      </c>
      <c r="AT2644" s="123" t="s">
        <v>6421</v>
      </c>
      <c r="AU2644" s="124" t="s">
        <v>6421</v>
      </c>
      <c r="AV2644" s="104"/>
      <c r="AX2644" s="129"/>
      <c r="AY2644" s="139"/>
      <c r="AZ2644" s="139"/>
    </row>
    <row r="2645" spans="3:52" ht="50" customHeight="1">
      <c r="C2645" s="52" t="s">
        <v>6320</v>
      </c>
      <c r="D2645" s="130" t="s">
        <v>6013</v>
      </c>
      <c r="E2645" s="131" t="s">
        <v>6387</v>
      </c>
      <c r="F2645" s="132" t="s">
        <v>6014</v>
      </c>
      <c r="G2645" s="125">
        <v>339.09</v>
      </c>
      <c r="H2645" s="122">
        <v>412.60199999999998</v>
      </c>
      <c r="I2645" s="123">
        <f t="shared" si="1195"/>
        <v>-73.512</v>
      </c>
      <c r="J2645" s="124">
        <f t="shared" si="1196"/>
        <v>-17.816685328718719</v>
      </c>
      <c r="K2645" s="125">
        <v>339.09</v>
      </c>
      <c r="L2645" s="122">
        <v>412.60199999999998</v>
      </c>
      <c r="M2645" s="123">
        <f t="shared" si="1197"/>
        <v>-73.512</v>
      </c>
      <c r="N2645" s="124">
        <f t="shared" si="1198"/>
        <v>-17.816685328718719</v>
      </c>
      <c r="O2645" s="125" t="s">
        <v>11840</v>
      </c>
      <c r="P2645" s="122" t="s">
        <v>11840</v>
      </c>
      <c r="Q2645" s="123" t="s">
        <v>11839</v>
      </c>
      <c r="R2645" s="124" t="s">
        <v>11840</v>
      </c>
      <c r="S2645" s="125" t="s">
        <v>6421</v>
      </c>
      <c r="T2645" s="122" t="s">
        <v>6421</v>
      </c>
      <c r="U2645" s="123" t="s">
        <v>6421</v>
      </c>
      <c r="V2645" s="124" t="s">
        <v>6421</v>
      </c>
      <c r="W2645" s="121" t="s">
        <v>12699</v>
      </c>
      <c r="X2645" s="122" t="s">
        <v>6421</v>
      </c>
      <c r="Y2645" s="122" t="s">
        <v>6421</v>
      </c>
      <c r="Z2645" s="123" t="s">
        <v>6421</v>
      </c>
      <c r="AA2645" s="124" t="s">
        <v>6421</v>
      </c>
      <c r="AB2645" s="28" t="s">
        <v>6494</v>
      </c>
      <c r="AC2645" s="122" t="s">
        <v>6421</v>
      </c>
      <c r="AD2645" s="122" t="s">
        <v>6421</v>
      </c>
      <c r="AE2645" s="123" t="s">
        <v>6421</v>
      </c>
      <c r="AF2645" s="29" t="s">
        <v>6421</v>
      </c>
      <c r="AG2645" s="28" t="s">
        <v>12698</v>
      </c>
      <c r="AH2645" s="122" t="s">
        <v>6421</v>
      </c>
      <c r="AI2645" s="122" t="s">
        <v>6421</v>
      </c>
      <c r="AJ2645" s="123" t="s">
        <v>6421</v>
      </c>
      <c r="AK2645" s="124" t="s">
        <v>6421</v>
      </c>
      <c r="AL2645" s="28" t="s">
        <v>6494</v>
      </c>
      <c r="AM2645" s="122" t="s">
        <v>6421</v>
      </c>
      <c r="AN2645" s="122" t="s">
        <v>6421</v>
      </c>
      <c r="AO2645" s="123" t="s">
        <v>6421</v>
      </c>
      <c r="AP2645" s="29" t="s">
        <v>6421</v>
      </c>
      <c r="AQ2645" s="28" t="s">
        <v>6494</v>
      </c>
      <c r="AR2645" s="122" t="s">
        <v>6421</v>
      </c>
      <c r="AS2645" s="122" t="s">
        <v>6421</v>
      </c>
      <c r="AT2645" s="123" t="s">
        <v>6421</v>
      </c>
      <c r="AU2645" s="124" t="s">
        <v>6421</v>
      </c>
      <c r="AV2645" s="104"/>
      <c r="AX2645" s="129"/>
      <c r="AY2645" s="139"/>
      <c r="AZ2645" s="139"/>
    </row>
    <row r="2646" spans="3:52" ht="50" customHeight="1" thickBot="1">
      <c r="C2646" s="52" t="s">
        <v>6320</v>
      </c>
      <c r="D2646" s="30" t="s">
        <v>6015</v>
      </c>
      <c r="E2646" s="31" t="s">
        <v>6386</v>
      </c>
      <c r="F2646" s="32" t="s">
        <v>6016</v>
      </c>
      <c r="G2646" s="33">
        <v>144.71</v>
      </c>
      <c r="H2646" s="6">
        <v>125.121</v>
      </c>
      <c r="I2646" s="3">
        <f t="shared" si="1195"/>
        <v>19.589000000000013</v>
      </c>
      <c r="J2646" s="4">
        <f t="shared" si="1196"/>
        <v>15.656044948489873</v>
      </c>
      <c r="K2646" s="33">
        <v>144.71</v>
      </c>
      <c r="L2646" s="6">
        <v>125.121</v>
      </c>
      <c r="M2646" s="3">
        <f t="shared" si="1197"/>
        <v>19.589000000000013</v>
      </c>
      <c r="N2646" s="4">
        <f t="shared" si="1198"/>
        <v>15.656044948489873</v>
      </c>
      <c r="O2646" s="120" t="s">
        <v>11840</v>
      </c>
      <c r="P2646" s="119" t="s">
        <v>11840</v>
      </c>
      <c r="Q2646" s="117" t="s">
        <v>11839</v>
      </c>
      <c r="R2646" s="118" t="s">
        <v>11840</v>
      </c>
      <c r="S2646" s="33" t="s">
        <v>6421</v>
      </c>
      <c r="T2646" s="6" t="s">
        <v>6421</v>
      </c>
      <c r="U2646" s="3" t="s">
        <v>6421</v>
      </c>
      <c r="V2646" s="4" t="s">
        <v>6421</v>
      </c>
      <c r="W2646" s="5" t="s">
        <v>6421</v>
      </c>
      <c r="X2646" s="6" t="s">
        <v>6421</v>
      </c>
      <c r="Y2646" s="6" t="s">
        <v>6421</v>
      </c>
      <c r="Z2646" s="3" t="s">
        <v>6421</v>
      </c>
      <c r="AA2646" s="4" t="s">
        <v>6421</v>
      </c>
      <c r="AB2646" s="28" t="s">
        <v>6421</v>
      </c>
      <c r="AC2646" s="122" t="s">
        <v>6421</v>
      </c>
      <c r="AD2646" s="122" t="s">
        <v>6421</v>
      </c>
      <c r="AE2646" s="123" t="s">
        <v>6421</v>
      </c>
      <c r="AF2646" s="29" t="s">
        <v>6421</v>
      </c>
      <c r="AG2646" s="28" t="s">
        <v>6421</v>
      </c>
      <c r="AH2646" s="122" t="s">
        <v>6421</v>
      </c>
      <c r="AI2646" s="122" t="s">
        <v>6421</v>
      </c>
      <c r="AJ2646" s="123" t="s">
        <v>6421</v>
      </c>
      <c r="AK2646" s="29" t="s">
        <v>6421</v>
      </c>
      <c r="AL2646" s="28" t="s">
        <v>6421</v>
      </c>
      <c r="AM2646" s="122" t="s">
        <v>6421</v>
      </c>
      <c r="AN2646" s="122" t="s">
        <v>6421</v>
      </c>
      <c r="AO2646" s="123" t="s">
        <v>6421</v>
      </c>
      <c r="AP2646" s="29" t="s">
        <v>6421</v>
      </c>
      <c r="AQ2646" s="28" t="s">
        <v>6421</v>
      </c>
      <c r="AR2646" s="122" t="s">
        <v>6421</v>
      </c>
      <c r="AS2646" s="122" t="s">
        <v>6421</v>
      </c>
      <c r="AT2646" s="123" t="s">
        <v>6421</v>
      </c>
      <c r="AU2646" s="29" t="s">
        <v>6421</v>
      </c>
      <c r="AV2646" s="134"/>
      <c r="AX2646" s="129"/>
      <c r="AY2646" s="139"/>
      <c r="AZ2646" s="139"/>
    </row>
  </sheetData>
  <autoFilter ref="A6:BA2646"/>
  <mergeCells count="31">
    <mergeCell ref="AV3:AV6"/>
    <mergeCell ref="I4:I5"/>
    <mergeCell ref="J4:J5"/>
    <mergeCell ref="K4:K5"/>
    <mergeCell ref="L4:L5"/>
    <mergeCell ref="R4:R5"/>
    <mergeCell ref="Q4:Q5"/>
    <mergeCell ref="W4:AA4"/>
    <mergeCell ref="AB4:AF4"/>
    <mergeCell ref="AG4:AK4"/>
    <mergeCell ref="AL4:AP4"/>
    <mergeCell ref="AQ4:AU4"/>
    <mergeCell ref="S4:S5"/>
    <mergeCell ref="T4:T5"/>
    <mergeCell ref="U4:U5"/>
    <mergeCell ref="V4:V5"/>
    <mergeCell ref="D3:F3"/>
    <mergeCell ref="G3:J3"/>
    <mergeCell ref="K3:N3"/>
    <mergeCell ref="O3:R3"/>
    <mergeCell ref="S3:AU3"/>
    <mergeCell ref="A4:A6"/>
    <mergeCell ref="D4:D5"/>
    <mergeCell ref="E4:E5"/>
    <mergeCell ref="F4:F5"/>
    <mergeCell ref="G4:G5"/>
    <mergeCell ref="H4:H5"/>
    <mergeCell ref="M4:M5"/>
    <mergeCell ref="N4:N5"/>
    <mergeCell ref="O4:O5"/>
    <mergeCell ref="P4:P5"/>
  </mergeCells>
  <phoneticPr fontId="3"/>
  <hyperlinks>
    <hyperlink ref="AV7" r:id="rId1"/>
    <hyperlink ref="AV262" r:id="rId2"/>
    <hyperlink ref="AV250" r:id="rId3"/>
    <hyperlink ref="AV255" r:id="rId4"/>
    <hyperlink ref="AV261" r:id="rId5"/>
    <hyperlink ref="AV264" r:id="rId6"/>
    <hyperlink ref="AV247" r:id="rId7"/>
    <hyperlink ref="AV241" r:id="rId8"/>
    <hyperlink ref="AV267" r:id="rId9"/>
    <hyperlink ref="AV238" r:id="rId10"/>
    <hyperlink ref="AV256" r:id="rId11"/>
    <hyperlink ref="AV274" r:id="rId12"/>
    <hyperlink ref="AV246" r:id="rId13"/>
    <hyperlink ref="AV239" r:id="rId14"/>
    <hyperlink ref="AV252" r:id="rId15"/>
    <hyperlink ref="AV240" r:id="rId16"/>
    <hyperlink ref="AV269" r:id="rId17"/>
    <hyperlink ref="AV259" r:id="rId18"/>
    <hyperlink ref="AV263" r:id="rId19"/>
    <hyperlink ref="AV236" r:id="rId20"/>
    <hyperlink ref="AV249" r:id="rId21"/>
    <hyperlink ref="AV272" r:id="rId22"/>
    <hyperlink ref="AV268" r:id="rId23"/>
    <hyperlink ref="AV271" r:id="rId24"/>
    <hyperlink ref="AV270" r:id="rId25"/>
    <hyperlink ref="AV237" r:id="rId26"/>
    <hyperlink ref="AV343" r:id="rId27"/>
    <hyperlink ref="AV344:AV376" r:id="rId28" display="https://www.pref.miyagi.jp/soshiki/sichouson/mieruka.html"/>
    <hyperlink ref="AV342" r:id="rId29"/>
    <hyperlink ref="AV479" r:id="rId30"/>
    <hyperlink ref="AV480" r:id="rId31"/>
    <hyperlink ref="AV481:AV537" r:id="rId32" display="http://www.pref.fukushima.lg.jp/sec/01145b/dantaibetsu.html"/>
    <hyperlink ref="AV621" r:id="rId33"/>
    <hyperlink ref="AV821" r:id="rId34"/>
    <hyperlink ref="AV888" r:id="rId35"/>
    <hyperlink ref="AV890" r:id="rId36"/>
    <hyperlink ref="AV891" r:id="rId37"/>
    <hyperlink ref="AV892" r:id="rId38"/>
    <hyperlink ref="AV893" r:id="rId39"/>
    <hyperlink ref="AV894" r:id="rId40"/>
    <hyperlink ref="AV895" r:id="rId41"/>
    <hyperlink ref="AV896" r:id="rId42"/>
    <hyperlink ref="AV897" r:id="rId43"/>
    <hyperlink ref="AV898" r:id="rId44"/>
    <hyperlink ref="AV899" r:id="rId45"/>
    <hyperlink ref="AV900" r:id="rId46"/>
    <hyperlink ref="AV901" r:id="rId47"/>
    <hyperlink ref="AV902" r:id="rId48"/>
    <hyperlink ref="AV903" r:id="rId49"/>
    <hyperlink ref="AV904" r:id="rId50"/>
    <hyperlink ref="AV905" r:id="rId51"/>
    <hyperlink ref="AV906" r:id="rId52"/>
    <hyperlink ref="AV907" r:id="rId53"/>
    <hyperlink ref="AV908" r:id="rId54"/>
    <hyperlink ref="AV909" r:id="rId55"/>
    <hyperlink ref="AV969" r:id="rId56"/>
    <hyperlink ref="AV970" r:id="rId57"/>
    <hyperlink ref="AV971" r:id="rId58"/>
    <hyperlink ref="AV1016" r:id="rId59"/>
    <hyperlink ref="AV1062" r:id="rId60"/>
    <hyperlink ref="AV1067" r:id="rId61"/>
    <hyperlink ref="AV1073" r:id="rId62"/>
    <hyperlink ref="AV1072" r:id="rId63"/>
    <hyperlink ref="AV1076" r:id="rId64"/>
    <hyperlink ref="AV1075" r:id="rId65"/>
    <hyperlink ref="AV1069" r:id="rId66"/>
    <hyperlink ref="AV1063" r:id="rId67"/>
    <hyperlink ref="AV1074" r:id="rId68"/>
    <hyperlink ref="AV1068" r:id="rId69"/>
    <hyperlink ref="AV1066" r:id="rId70"/>
    <hyperlink ref="AV1071" r:id="rId71"/>
    <hyperlink ref="AV1070" r:id="rId72"/>
    <hyperlink ref="AV1065" r:id="rId73"/>
    <hyperlink ref="AV1064" r:id="rId74"/>
    <hyperlink ref="AV1088" r:id="rId75"/>
    <hyperlink ref="AV1089:AV1106" r:id="rId76" display="http://www.pref.ishikawa.lg.jp/sichousien/hikakubunseki/h30.html"/>
    <hyperlink ref="AV1148" r:id="rId77"/>
    <hyperlink ref="AV1149:AV1174" r:id="rId78" display="http://www.pref.yamanashi.jp/shichoson/30zaiseijyoukyoushiryousyu.html"/>
    <hyperlink ref="AV1195" r:id="rId79"/>
    <hyperlink ref="AV1196:AV1271" r:id="rId80" display="https://www.pref.nagano.lg.jp/shichoson/kensei/shichoson/zaise/shiryo/index.html"/>
    <hyperlink ref="AV1417" r:id="rId81"/>
    <hyperlink ref="AV1390" r:id="rId82"/>
    <hyperlink ref="AV1412" r:id="rId83"/>
    <hyperlink ref="AV1389" r:id="rId84"/>
    <hyperlink ref="AV1395" r:id="rId85"/>
    <hyperlink ref="AV1397" r:id="rId86"/>
    <hyperlink ref="AV1401" r:id="rId87"/>
    <hyperlink ref="AV1403" r:id="rId88"/>
    <hyperlink ref="AV1408" r:id="rId89"/>
    <hyperlink ref="AV1400" r:id="rId90"/>
    <hyperlink ref="AV1385" r:id="rId91"/>
    <hyperlink ref="AV1386" r:id="rId92"/>
    <hyperlink ref="AV1388" r:id="rId93"/>
    <hyperlink ref="AV1402" r:id="rId94"/>
    <hyperlink ref="AV1413" r:id="rId95"/>
    <hyperlink ref="AV1405" r:id="rId96"/>
    <hyperlink ref="AV1394" r:id="rId97"/>
    <hyperlink ref="AV1414" r:id="rId98"/>
    <hyperlink ref="AV1393" r:id="rId99"/>
    <hyperlink ref="AV1391" r:id="rId100"/>
    <hyperlink ref="AV1399" r:id="rId101"/>
    <hyperlink ref="AV1404" r:id="rId102"/>
    <hyperlink ref="AV1392" r:id="rId103"/>
    <hyperlink ref="AV1396" r:id="rId104"/>
    <hyperlink ref="AV1398" r:id="rId105"/>
    <hyperlink ref="AV1410" r:id="rId106"/>
    <hyperlink ref="AV1415" r:id="rId107"/>
    <hyperlink ref="AV1407" r:id="rId108"/>
    <hyperlink ref="AV1411" r:id="rId109"/>
    <hyperlink ref="AV1384" r:id="rId110"/>
    <hyperlink ref="AV1444" r:id="rId111"/>
    <hyperlink ref="AV1521" r:id="rId112"/>
    <hyperlink ref="AV1522:AV1549" r:id="rId113" display="http://www.pref.mie.lg.jp/SHICHOS/HP/000025981.htm"/>
    <hyperlink ref="AV1605" r:id="rId114"/>
    <hyperlink ref="AV1611" r:id="rId115"/>
    <hyperlink ref="AV1615" r:id="rId116"/>
    <hyperlink ref="AV1616" r:id="rId117"/>
    <hyperlink ref="AV1617" r:id="rId118"/>
    <hyperlink ref="AV1619" r:id="rId119"/>
    <hyperlink ref="AV1623" r:id="rId120"/>
    <hyperlink ref="AV1625" r:id="rId121"/>
    <hyperlink ref="AV1626" r:id="rId122"/>
    <hyperlink ref="AV1627" r:id="rId123"/>
    <hyperlink ref="AV1610" r:id="rId124"/>
    <hyperlink ref="AV1614" r:id="rId125"/>
    <hyperlink ref="AV1612" r:id="rId126"/>
    <hyperlink ref="AV1618" r:id="rId127"/>
    <hyperlink ref="AV1624" r:id="rId128"/>
    <hyperlink ref="AV1608" r:id="rId129"/>
    <hyperlink ref="AV1607" r:id="rId130"/>
    <hyperlink ref="AV1613" r:id="rId131"/>
    <hyperlink ref="AV1622" r:id="rId132"/>
    <hyperlink ref="AV1621" r:id="rId133"/>
    <hyperlink ref="AV1603" r:id="rId134"/>
    <hyperlink ref="AV1620" r:id="rId135"/>
    <hyperlink ref="AV1649" r:id="rId136"/>
    <hyperlink ref="AV1651" r:id="rId137"/>
    <hyperlink ref="AV1648" r:id="rId138"/>
    <hyperlink ref="AV1652" r:id="rId139"/>
    <hyperlink ref="AV1653" r:id="rId140"/>
    <hyperlink ref="AV1654" r:id="rId141"/>
    <hyperlink ref="AV1655" r:id="rId142"/>
    <hyperlink ref="AV1657" r:id="rId143"/>
    <hyperlink ref="AV1658" r:id="rId144"/>
    <hyperlink ref="AV1659" r:id="rId145"/>
    <hyperlink ref="AV1660" r:id="rId146"/>
    <hyperlink ref="AV1661" r:id="rId147"/>
    <hyperlink ref="AV1662" r:id="rId148"/>
    <hyperlink ref="AV1663" r:id="rId149"/>
    <hyperlink ref="AV1664" r:id="rId150"/>
    <hyperlink ref="AV1665" r:id="rId151"/>
    <hyperlink ref="AV1666" r:id="rId152"/>
    <hyperlink ref="AV1667" r:id="rId153"/>
    <hyperlink ref="AV1668" r:id="rId154"/>
    <hyperlink ref="AV1669" r:id="rId155"/>
    <hyperlink ref="AV1671" r:id="rId156"/>
    <hyperlink ref="AV1672" r:id="rId157"/>
    <hyperlink ref="AV1673" r:id="rId158"/>
    <hyperlink ref="AV1674" r:id="rId159"/>
    <hyperlink ref="AV1675" r:id="rId160"/>
    <hyperlink ref="AV1676" r:id="rId161"/>
    <hyperlink ref="AV1677" r:id="rId162"/>
    <hyperlink ref="AV1678" r:id="rId163"/>
    <hyperlink ref="AV1681" r:id="rId164"/>
    <hyperlink ref="AV1682" r:id="rId165"/>
    <hyperlink ref="AV1683" r:id="rId166"/>
    <hyperlink ref="AV1685" r:id="rId167"/>
    <hyperlink ref="AV1684" r:id="rId168"/>
    <hyperlink ref="AV1686" r:id="rId169"/>
    <hyperlink ref="AV1687" r:id="rId170"/>
    <hyperlink ref="AV1650" r:id="rId171"/>
    <hyperlink ref="AV1656" r:id="rId172"/>
    <hyperlink ref="AV1670" r:id="rId173"/>
    <hyperlink ref="AV1679" r:id="rId174"/>
    <hyperlink ref="AV1680" r:id="rId175"/>
    <hyperlink ref="AV1688" r:id="rId176"/>
    <hyperlink ref="AV1785" r:id="rId177"/>
    <hyperlink ref="AV1777" r:id="rId178"/>
    <hyperlink ref="AV1773" r:id="rId179"/>
    <hyperlink ref="AV1778" r:id="rId180"/>
    <hyperlink ref="AV1799" r:id="rId181"/>
    <hyperlink ref="AV1771" r:id="rId182"/>
    <hyperlink ref="AV1805" r:id="rId183"/>
    <hyperlink ref="AV1781" r:id="rId184"/>
    <hyperlink ref="AV1804" r:id="rId185"/>
    <hyperlink ref="AV1786" r:id="rId186"/>
    <hyperlink ref="AV1774" r:id="rId187"/>
    <hyperlink ref="AV1789" r:id="rId188"/>
    <hyperlink ref="AV1790" r:id="rId189"/>
    <hyperlink ref="AV1780" r:id="rId190"/>
    <hyperlink ref="AV1797" r:id="rId191"/>
    <hyperlink ref="AV1788" r:id="rId192"/>
    <hyperlink ref="AV1772" r:id="rId193"/>
    <hyperlink ref="AV1807" r:id="rId194"/>
    <hyperlink ref="AV1769" r:id="rId195"/>
    <hyperlink ref="AV1775" r:id="rId196"/>
    <hyperlink ref="AV1792" r:id="rId197"/>
    <hyperlink ref="AV1801" r:id="rId198"/>
    <hyperlink ref="AV1793" r:id="rId199"/>
    <hyperlink ref="AV1782" r:id="rId200"/>
    <hyperlink ref="AV1796" r:id="rId201"/>
    <hyperlink ref="AV1787" r:id="rId202"/>
    <hyperlink ref="AV1895" r:id="rId203"/>
    <hyperlink ref="AV1894" r:id="rId204"/>
    <hyperlink ref="AV1901" r:id="rId205"/>
    <hyperlink ref="AV1893" r:id="rId206"/>
    <hyperlink ref="AV1889" r:id="rId207"/>
    <hyperlink ref="AV1900" r:id="rId208"/>
    <hyperlink ref="AV1888" r:id="rId209"/>
    <hyperlink ref="AV1896" r:id="rId210"/>
    <hyperlink ref="AV1943" r:id="rId211"/>
    <hyperlink ref="AV1944" r:id="rId212"/>
    <hyperlink ref="AV1967" r:id="rId213"/>
    <hyperlink ref="AV1947" r:id="rId214"/>
    <hyperlink ref="AV1959" r:id="rId215"/>
    <hyperlink ref="AV1952" r:id="rId216"/>
    <hyperlink ref="AV1963" r:id="rId217"/>
    <hyperlink ref="AV1951" r:id="rId218"/>
    <hyperlink ref="AV1961" r:id="rId219"/>
    <hyperlink ref="AV1957" r:id="rId220"/>
    <hyperlink ref="AV1965" r:id="rId221"/>
    <hyperlink ref="AV1964" r:id="rId222"/>
    <hyperlink ref="AV1960" r:id="rId223"/>
    <hyperlink ref="AV1962" r:id="rId224"/>
    <hyperlink ref="AV1954" r:id="rId225"/>
    <hyperlink ref="AV1953" r:id="rId226"/>
    <hyperlink ref="AV1989" r:id="rId227"/>
    <hyperlink ref="AV1991" r:id="rId228"/>
    <hyperlink ref="AV1995" r:id="rId229"/>
    <hyperlink ref="AV2006" r:id="rId230"/>
    <hyperlink ref="AV2008" r:id="rId231"/>
    <hyperlink ref="AV2001" r:id="rId232"/>
    <hyperlink ref="AV1993" r:id="rId233"/>
    <hyperlink ref="AV1992" r:id="rId234"/>
    <hyperlink ref="AV1999" r:id="rId235"/>
    <hyperlink ref="AV1994" r:id="rId236"/>
    <hyperlink ref="AV2000" r:id="rId237"/>
    <hyperlink ref="AV2003" r:id="rId238"/>
    <hyperlink ref="AV2005" r:id="rId239"/>
    <hyperlink ref="AV2007" r:id="rId240"/>
    <hyperlink ref="AV2009" r:id="rId241"/>
    <hyperlink ref="AV2010" r:id="rId242"/>
    <hyperlink ref="AV2004" r:id="rId243"/>
    <hyperlink ref="AV2002" r:id="rId244"/>
    <hyperlink ref="AV1990" r:id="rId245"/>
    <hyperlink ref="AV1997" r:id="rId246"/>
    <hyperlink ref="AV1998" r:id="rId247"/>
    <hyperlink ref="AV2030" r:id="rId248"/>
    <hyperlink ref="AV2031" r:id="rId249"/>
    <hyperlink ref="AV2032" r:id="rId250"/>
    <hyperlink ref="AV2023:AV2029" r:id="rId251" display="https://www.pref.yamaguchi.lg.jp/cms/a12400/shiryousyu/siryoushu30.html"/>
    <hyperlink ref="AV2033:AV2039" r:id="rId252" display="https://www.pref.yamaguchi.lg.jp/cms/a12400/shiryousyu/siryoushu30.html"/>
    <hyperlink ref="AV2021:AV2022" r:id="rId253" display="https://www.pref.yamaguchi.lg.jp/cms/a12400/shiryousyu/siryoushu30.html"/>
    <hyperlink ref="AV2123" r:id="rId254"/>
    <hyperlink ref="AV2122" r:id="rId255"/>
    <hyperlink ref="AV2124" r:id="rId256"/>
    <hyperlink ref="AV2125" r:id="rId257"/>
    <hyperlink ref="AV2126" r:id="rId258"/>
    <hyperlink ref="AV2127" r:id="rId259"/>
    <hyperlink ref="AV2128" r:id="rId260"/>
    <hyperlink ref="AV2130" r:id="rId261"/>
    <hyperlink ref="AV2129" r:id="rId262"/>
    <hyperlink ref="AV2132" r:id="rId263"/>
    <hyperlink ref="AV2133" r:id="rId264"/>
    <hyperlink ref="AV2134" r:id="rId265"/>
    <hyperlink ref="AV2135" r:id="rId266"/>
    <hyperlink ref="AV2136" r:id="rId267"/>
    <hyperlink ref="AV2137" r:id="rId268"/>
    <hyperlink ref="AV2138" r:id="rId269"/>
    <hyperlink ref="AV2139" r:id="rId270"/>
    <hyperlink ref="AV2140" r:id="rId271"/>
    <hyperlink ref="AV2141" r:id="rId272"/>
    <hyperlink ref="AV2131" r:id="rId273"/>
    <hyperlink ref="AV2208" r:id="rId274"/>
    <hyperlink ref="AV2207" r:id="rId275"/>
    <hyperlink ref="AV2339" r:id="rId276"/>
    <hyperlink ref="AV2337" r:id="rId277"/>
    <hyperlink ref="AV2338" r:id="rId278"/>
    <hyperlink ref="AV2343" r:id="rId279"/>
    <hyperlink ref="AV2341" r:id="rId280"/>
    <hyperlink ref="AV2342" r:id="rId281"/>
    <hyperlink ref="AV2340" r:id="rId282"/>
    <hyperlink ref="AV2325" r:id="rId283"/>
    <hyperlink ref="AV2326" r:id="rId284"/>
    <hyperlink ref="AV2327" r:id="rId285"/>
    <hyperlink ref="AV2328" r:id="rId286"/>
    <hyperlink ref="AV2329" r:id="rId287"/>
    <hyperlink ref="AV2330" r:id="rId288"/>
    <hyperlink ref="AV2331" r:id="rId289"/>
    <hyperlink ref="AV2332" r:id="rId290"/>
    <hyperlink ref="AV2333" r:id="rId291"/>
    <hyperlink ref="AV2334" r:id="rId292"/>
    <hyperlink ref="AV2335" r:id="rId293"/>
    <hyperlink ref="AV2336" r:id="rId294"/>
    <hyperlink ref="AV2324" r:id="rId295"/>
    <hyperlink ref="AV2359" r:id="rId296"/>
    <hyperlink ref="AV2366" r:id="rId297"/>
    <hyperlink ref="AV2387" r:id="rId298"/>
    <hyperlink ref="AV2394" r:id="rId299" display="https://www.city.kikuchi.lg.jp/q/aview/281/3626.html"/>
    <hyperlink ref="AV2402" r:id="rId300" display="http://www.town.gyokuto.kumamoto.jp/gyouzaiseikaikaku/top/top.htm"/>
    <hyperlink ref="AV2404" r:id="rId301" display="https://www.town.nagasu.lg.jp/kiji0031306/index.html"/>
    <hyperlink ref="AV2406" r:id="rId302" display="https://www.town.ozu.kumamoto.jp/kiji0037411/index.html"/>
    <hyperlink ref="AV2407" r:id="rId303" display="https://www.town.kikuyo.lg.jp/list00241.html"/>
    <hyperlink ref="AV2408" r:id="rId304" display="http://www.town.minamioguni.kumamoto.jp/making/index.php"/>
    <hyperlink ref="AV2409" r:id="rId305" display="https://www.town.kumamoto-oguni.lg.jp/q/aview/224/166.html"/>
    <hyperlink ref="AV2410" r:id="rId306" display="http://www.ubuyama-v.jp/municipal/zaisei/"/>
    <hyperlink ref="AV2411" r:id="rId307" display="http://www.town.takamori.kumamoto.jp/gyoseiinfo/zaisei/"/>
    <hyperlink ref="AV2412" r:id="rId308" display="http://www.vill.nishihara.kumamoto.jp/making/plan/_1546.html"/>
    <hyperlink ref="AV2413" r:id="rId309" display="http://www.vill.minamiaso.lg.jp/site/zaisei/"/>
    <hyperlink ref="AV2414" r:id="rId310" display="https://www.town.mifune.kumamoto.jp/hpkiji/pub/List.aspx?c_id=3&amp;class_set_id=1&amp;class_id=1075"/>
    <hyperlink ref="AV2415" r:id="rId311" display="https://www.town.kumamoto-kashima.lg.jp/"/>
    <hyperlink ref="AV2416" r:id="rId312" display="https://www.town.mashiki.lg.jp/kiji003321/index.html"/>
    <hyperlink ref="AV2418" r:id="rId313" display="https://www.town.kumamoto-yamato.lg.jp/kiji0034672/index.html"/>
    <hyperlink ref="AV2419" r:id="rId314" display="http://www.hikawacyou.hinokuni-net.jp/kihon/pub/default.aspx?c_id=16"/>
    <hyperlink ref="AV2420" r:id="rId315" display="http://www.ashikita-t.kumamoto-sgn.jp/www/genre/0000000000000/1366685250053/index.html"/>
    <hyperlink ref="AV2421" r:id="rId316" display="http://www.town.tsunagi.lg.jp/page61.html"/>
    <hyperlink ref="AV2422" r:id="rId317" display="www.nishiki-machi.com/docs/2012092800022"/>
    <hyperlink ref="AV2423" r:id="rId318" display="http://www.town.taragi.lg.jp/gyousei/soshiki/soumu/news/zaiseijokyo/183.html"/>
    <hyperlink ref="AV2424" r:id="rId319" display="https://www.town.yunomae.lg.jp/"/>
    <hyperlink ref="AV2425" r:id="rId320" display="https://www.vill.mizukami.lg.jp/q/aview/46/268.html"/>
    <hyperlink ref="AV2426" r:id="rId321" display="https://www.vill.sagara.lg.jp/"/>
    <hyperlink ref="AV2430" r:id="rId322" display="https://www.town.asagiri.lg.jp"/>
    <hyperlink ref="AV2431" r:id="rId323" display="https://reihoku-kumamoto.jp/zaisei/"/>
    <hyperlink ref="AV2398" r:id="rId324" display="http://www.city.aso.kumamoto.jp/municipal/personnel/financial_report/financial_status/"/>
    <hyperlink ref="AV2428" r:id="rId325" display="https://www.vill.yamae.lg.jp/"/>
    <hyperlink ref="AV2417" r:id="rId326" display="https://www.town.kosa.lg.jp/q/aview/135/271.html"/>
    <hyperlink ref="AV2395" r:id="rId327" display="https://www.city.uto.lg.jp/q/aview/157/3911.html"/>
    <hyperlink ref="AV2489" r:id="rId328"/>
    <hyperlink ref="AV2503" r:id="rId329"/>
    <hyperlink ref="AV2495" r:id="rId330"/>
    <hyperlink ref="AV2488" r:id="rId331" display="https://www.town.mimata.lg.jp/contents/259.html"/>
    <hyperlink ref="AV2497" r:id="rId332"/>
    <hyperlink ref="AV2487" r:id="rId333"/>
    <hyperlink ref="AV2496" r:id="rId334"/>
    <hyperlink ref="AV2500" r:id="rId335"/>
    <hyperlink ref="AV2504" r:id="rId336"/>
    <hyperlink ref="AV2482" r:id="rId337" display="http://www.city.saito.lg.jp/shiseigyosei/kaikaku_kokai/post_910.html"/>
    <hyperlink ref="AV2502" r:id="rId338"/>
    <hyperlink ref="AV2499" r:id="rId339"/>
    <hyperlink ref="AV2501" r:id="rId340" display="http://www.town.hinokage.lg.jp/docs/2016020400063/"/>
    <hyperlink ref="AV2485" r:id="rId341" display="http://www.city.saito.lg.jp/shiseigyosei/kaikaku_kokai/post_910.html"/>
    <hyperlink ref="AV2483" r:id="rId342"/>
    <hyperlink ref="AV2490" r:id="rId343"/>
    <hyperlink ref="AV2480" r:id="rId344"/>
    <hyperlink ref="AV2493" r:id="rId345"/>
    <hyperlink ref="AV2505" r:id="rId346"/>
    <hyperlink ref="AV2492" r:id="rId347"/>
    <hyperlink ref="AV2494" r:id="rId348" location="itemid9208"/>
    <hyperlink ref="AV2481" r:id="rId349"/>
    <hyperlink ref="AV2486" r:id="rId350" display="http://www.city.saito.lg.jp/shiseigyosei/kaikaku_kokai/post_910.html"/>
    <hyperlink ref="AV2484" r:id="rId351"/>
    <hyperlink ref="AV2491" r:id="rId352"/>
    <hyperlink ref="AV2498" r:id="rId353"/>
    <hyperlink ref="AV2519" r:id="rId354"/>
    <hyperlink ref="AV2584" r:id="rId355"/>
    <hyperlink ref="AV2585:AV2624" r:id="rId356" display="https://www.pref.okinawa.jp/site/kikaku/shichoson/zaisei/ippannzaisei/kessan_hutukaikei/zaiseijokyo_shiryosyu/top.html"/>
    <hyperlink ref="AV913" r:id="rId357"/>
    <hyperlink ref="AV915" r:id="rId358"/>
    <hyperlink ref="AV916" r:id="rId359"/>
    <hyperlink ref="AV922" r:id="rId360"/>
    <hyperlink ref="AV926" r:id="rId361"/>
    <hyperlink ref="AV928" r:id="rId362"/>
    <hyperlink ref="AV931" r:id="rId363"/>
    <hyperlink ref="AV934" r:id="rId364"/>
    <hyperlink ref="AV936" r:id="rId365"/>
    <hyperlink ref="AV938" r:id="rId366"/>
    <hyperlink ref="AV939" r:id="rId367"/>
    <hyperlink ref="AV940" r:id="rId368"/>
    <hyperlink ref="AV942" r:id="rId369"/>
    <hyperlink ref="AV943" r:id="rId370"/>
    <hyperlink ref="AV910" r:id="rId371"/>
    <hyperlink ref="AV919" r:id="rId372"/>
    <hyperlink ref="AV932" r:id="rId373"/>
    <hyperlink ref="AV935" r:id="rId374"/>
    <hyperlink ref="AV914" r:id="rId375"/>
    <hyperlink ref="AV927" r:id="rId376"/>
    <hyperlink ref="AV933" r:id="rId377"/>
    <hyperlink ref="AV925" r:id="rId378"/>
    <hyperlink ref="AV937" r:id="rId379"/>
    <hyperlink ref="AV920" r:id="rId380"/>
    <hyperlink ref="AV911" r:id="rId381"/>
    <hyperlink ref="AV912" r:id="rId382"/>
    <hyperlink ref="AV1606" r:id="rId383"/>
    <hyperlink ref="AV1646" r:id="rId384"/>
    <hyperlink ref="AV917" r:id="rId385"/>
    <hyperlink ref="AV918" r:id="rId386"/>
    <hyperlink ref="AV921" r:id="rId387"/>
    <hyperlink ref="AV923" r:id="rId388"/>
    <hyperlink ref="AV930" r:id="rId389"/>
    <hyperlink ref="AV929" r:id="rId390"/>
    <hyperlink ref="AV941" r:id="rId391"/>
    <hyperlink ref="AV946" r:id="rId392"/>
    <hyperlink ref="AV944" r:id="rId393"/>
    <hyperlink ref="AV945" r:id="rId394"/>
    <hyperlink ref="AV947" r:id="rId395"/>
    <hyperlink ref="AV663" r:id="rId396"/>
    <hyperlink ref="AV675" r:id="rId397"/>
    <hyperlink ref="AV677" r:id="rId398"/>
    <hyperlink ref="AV679" r:id="rId399"/>
    <hyperlink ref="AV999" r:id="rId400"/>
    <hyperlink ref="AV1579" r:id="rId401"/>
    <hyperlink ref="AV1584" r:id="rId402"/>
    <hyperlink ref="AV1576" r:id="rId403"/>
    <hyperlink ref="AV1570" r:id="rId404"/>
    <hyperlink ref="AV1573" r:id="rId405"/>
    <hyperlink ref="AV1575" r:id="rId406"/>
    <hyperlink ref="AV1583" r:id="rId407"/>
    <hyperlink ref="AV1569" r:id="rId408"/>
    <hyperlink ref="AV1572" r:id="rId409"/>
    <hyperlink ref="AV1580" r:id="rId410"/>
    <hyperlink ref="AV1577" r:id="rId411"/>
    <hyperlink ref="AV1571" r:id="rId412"/>
    <hyperlink ref="AV1574" r:id="rId413"/>
    <hyperlink ref="AV1578" r:id="rId414"/>
    <hyperlink ref="AV1586" r:id="rId415"/>
    <hyperlink ref="AV432" r:id="rId416"/>
    <hyperlink ref="AV433" r:id="rId417"/>
    <hyperlink ref="AV435" r:id="rId418"/>
    <hyperlink ref="AV444" r:id="rId419"/>
    <hyperlink ref="AV445" r:id="rId420"/>
    <hyperlink ref="AV446" r:id="rId421"/>
    <hyperlink ref="AV447" r:id="rId422"/>
    <hyperlink ref="AV449" r:id="rId423"/>
    <hyperlink ref="AV450" r:id="rId424"/>
    <hyperlink ref="AV451" r:id="rId425"/>
    <hyperlink ref="AV454" r:id="rId426"/>
    <hyperlink ref="AV457" r:id="rId427"/>
    <hyperlink ref="AV459" r:id="rId428"/>
    <hyperlink ref="AV463" r:id="rId429"/>
    <hyperlink ref="AV440" r:id="rId430"/>
    <hyperlink ref="AV455" r:id="rId431"/>
    <hyperlink ref="AV458" r:id="rId432"/>
    <hyperlink ref="AV461" r:id="rId433"/>
    <hyperlink ref="AV464" r:id="rId434"/>
    <hyperlink ref="AV465" r:id="rId435"/>
    <hyperlink ref="AV434" r:id="rId436"/>
    <hyperlink ref="AV436" r:id="rId437"/>
    <hyperlink ref="AV437" r:id="rId438"/>
    <hyperlink ref="AV442" r:id="rId439"/>
    <hyperlink ref="AV453" r:id="rId440"/>
    <hyperlink ref="AV462" r:id="rId441"/>
    <hyperlink ref="AV443" r:id="rId442"/>
    <hyperlink ref="AV1314" r:id="rId443"/>
    <hyperlink ref="AV1315" r:id="rId444"/>
    <hyperlink ref="AV1319" r:id="rId445"/>
    <hyperlink ref="AV1321" r:id="rId446"/>
    <hyperlink ref="AV1323" r:id="rId447"/>
    <hyperlink ref="AV1324" r:id="rId448" location="guide"/>
    <hyperlink ref="AV1327" r:id="rId449"/>
    <hyperlink ref="AV1328" r:id="rId450"/>
    <hyperlink ref="AV1329" r:id="rId451"/>
    <hyperlink ref="AV1330" r:id="rId452"/>
    <hyperlink ref="AV1331" r:id="rId453"/>
    <hyperlink ref="AV1334" r:id="rId454"/>
    <hyperlink ref="AV1335" r:id="rId455"/>
    <hyperlink ref="AV1336" r:id="rId456"/>
    <hyperlink ref="AV1339" r:id="rId457"/>
    <hyperlink ref="AV1341" r:id="rId458"/>
    <hyperlink ref="AV1343" r:id="rId459"/>
    <hyperlink ref="AV1345" r:id="rId460"/>
    <hyperlink ref="AV1346" r:id="rId461"/>
    <hyperlink ref="AV1347" r:id="rId462"/>
    <hyperlink ref="AV1348" r:id="rId463"/>
    <hyperlink ref="AV1349" r:id="rId464"/>
    <hyperlink ref="AV1350" r:id="rId465"/>
    <hyperlink ref="AV1351" r:id="rId466"/>
    <hyperlink ref="AV1354" r:id="rId467"/>
    <hyperlink ref="AV1355" r:id="rId468"/>
    <hyperlink ref="AV1353" r:id="rId469"/>
    <hyperlink ref="AV1340" r:id="rId470"/>
    <hyperlink ref="AV1337" r:id="rId471"/>
    <hyperlink ref="AV1344" r:id="rId472"/>
    <hyperlink ref="AV1325" r:id="rId473"/>
    <hyperlink ref="AV1322" r:id="rId474"/>
    <hyperlink ref="AV1342" r:id="rId475"/>
    <hyperlink ref="AV1352" r:id="rId476"/>
    <hyperlink ref="AV1333" r:id="rId477"/>
    <hyperlink ref="AV1316" r:id="rId478"/>
    <hyperlink ref="AV1320" r:id="rId479"/>
    <hyperlink ref="AV1326" r:id="rId480"/>
    <hyperlink ref="AV1318" r:id="rId481"/>
    <hyperlink ref="AV1338" r:id="rId482"/>
    <hyperlink ref="AV1317" r:id="rId483"/>
    <hyperlink ref="AV258" r:id="rId484"/>
    <hyperlink ref="AV1119" r:id="rId485"/>
    <hyperlink ref="AV1120" r:id="rId486"/>
    <hyperlink ref="AV1121" r:id="rId487"/>
    <hyperlink ref="AV1122" r:id="rId488"/>
    <hyperlink ref="AV1124" r:id="rId489"/>
    <hyperlink ref="AV1125" r:id="rId490"/>
    <hyperlink ref="AV1126" r:id="rId491"/>
    <hyperlink ref="AV1128" r:id="rId492"/>
    <hyperlink ref="AV1129" r:id="rId493"/>
    <hyperlink ref="AV1130" r:id="rId494"/>
    <hyperlink ref="AV1133" r:id="rId495"/>
    <hyperlink ref="AV1134" r:id="rId496"/>
    <hyperlink ref="AV1135" r:id="rId497"/>
    <hyperlink ref="AV1132" r:id="rId498"/>
    <hyperlink ref="AV1131" r:id="rId499"/>
    <hyperlink ref="AV1123" r:id="rId500"/>
    <hyperlink ref="AV1127" r:id="rId501"/>
    <hyperlink ref="AV1829" r:id="rId502"/>
    <hyperlink ref="AV1828" r:id="rId503"/>
    <hyperlink ref="AV1830" r:id="rId504"/>
    <hyperlink ref="AV1839" r:id="rId505"/>
    <hyperlink ref="AV1833" r:id="rId506"/>
    <hyperlink ref="AV1835" r:id="rId507"/>
    <hyperlink ref="AV1838" r:id="rId508"/>
    <hyperlink ref="AV1841" r:id="rId509"/>
    <hyperlink ref="AV1842" r:id="rId510"/>
    <hyperlink ref="AV1831" r:id="rId511"/>
    <hyperlink ref="AV1832" r:id="rId512"/>
    <hyperlink ref="AV1847" r:id="rId513"/>
    <hyperlink ref="AV1827" r:id="rId514"/>
    <hyperlink ref="AV1834" r:id="rId515"/>
    <hyperlink ref="AV1843" r:id="rId516"/>
    <hyperlink ref="AV1845" r:id="rId517"/>
    <hyperlink ref="AV1850" r:id="rId518"/>
    <hyperlink ref="AV1852" r:id="rId519"/>
    <hyperlink ref="AV1853" r:id="rId520"/>
    <hyperlink ref="AV1854" r:id="rId521"/>
    <hyperlink ref="AV1855" r:id="rId522"/>
    <hyperlink ref="AV1844" r:id="rId523"/>
    <hyperlink ref="AV1848" r:id="rId524"/>
    <hyperlink ref="AV1826" r:id="rId525"/>
    <hyperlink ref="AV1836" r:id="rId526"/>
    <hyperlink ref="AV1837" r:id="rId527"/>
    <hyperlink ref="AV2056" r:id="rId528"/>
    <hyperlink ref="AV2058" r:id="rId529"/>
    <hyperlink ref="AV2061" r:id="rId530"/>
    <hyperlink ref="AV2062" r:id="rId531"/>
    <hyperlink ref="AV2075" r:id="rId532"/>
    <hyperlink ref="AV732" r:id="rId533"/>
    <hyperlink ref="AV725" r:id="rId534"/>
    <hyperlink ref="AV755" r:id="rId535"/>
    <hyperlink ref="AV766" r:id="rId536"/>
    <hyperlink ref="AV303" r:id="rId537"/>
  </hyperlinks>
  <pageMargins left="0.7" right="0.7" top="0.75" bottom="0.75" header="0.3" footer="0.3"/>
  <pageSetup paperSize="9" scale="21" fitToWidth="3" fitToHeight="0" orientation="landscape" r:id="rId538"/>
  <legacyDrawing r:id="rId53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3:T3157"/>
  <sheetViews>
    <sheetView workbookViewId="0">
      <selection activeCell="B212" sqref="B212"/>
    </sheetView>
  </sheetViews>
  <sheetFormatPr defaultRowHeight="13"/>
  <cols>
    <col min="2" max="2" width="47.90625" customWidth="1"/>
    <col min="3" max="19" width="13.90625" customWidth="1"/>
    <col min="20" max="20" width="16.08984375" bestFit="1" customWidth="1"/>
  </cols>
  <sheetData>
    <row r="3" spans="1:20">
      <c r="D3" s="185" t="s">
        <v>6314</v>
      </c>
      <c r="E3" s="185"/>
      <c r="F3" s="185"/>
      <c r="G3" s="185"/>
      <c r="H3" s="185" t="s">
        <v>6309</v>
      </c>
      <c r="I3" s="185"/>
      <c r="J3" s="185"/>
      <c r="K3" s="185"/>
      <c r="L3" s="185" t="s">
        <v>6314</v>
      </c>
      <c r="M3" s="185"/>
      <c r="N3" s="185"/>
      <c r="O3" s="185"/>
      <c r="P3" s="185" t="s">
        <v>6309</v>
      </c>
      <c r="Q3" s="185"/>
      <c r="R3" s="185"/>
      <c r="S3" s="185"/>
    </row>
    <row r="4" spans="1:20">
      <c r="D4" s="57" t="s">
        <v>6310</v>
      </c>
      <c r="E4" s="57" t="s">
        <v>6311</v>
      </c>
      <c r="F4" s="57" t="s">
        <v>6312</v>
      </c>
      <c r="G4" s="57" t="s">
        <v>6313</v>
      </c>
      <c r="H4" s="57" t="s">
        <v>6305</v>
      </c>
      <c r="I4" s="57" t="s">
        <v>6306</v>
      </c>
      <c r="J4" s="57" t="s">
        <v>6307</v>
      </c>
      <c r="K4" s="57" t="s">
        <v>6308</v>
      </c>
      <c r="L4" s="57" t="s">
        <v>6310</v>
      </c>
      <c r="M4" s="57" t="s">
        <v>6311</v>
      </c>
      <c r="N4" s="57" t="s">
        <v>6312</v>
      </c>
      <c r="O4" s="57" t="s">
        <v>6313</v>
      </c>
      <c r="P4" s="57" t="s">
        <v>6305</v>
      </c>
      <c r="Q4" s="57" t="s">
        <v>6306</v>
      </c>
      <c r="R4" s="57" t="s">
        <v>6307</v>
      </c>
      <c r="S4" s="57" t="s">
        <v>6308</v>
      </c>
      <c r="T4" s="65" t="s">
        <v>6324</v>
      </c>
    </row>
    <row r="5" spans="1:20">
      <c r="D5" s="56">
        <f t="shared" ref="D5" si="0">L5/1000</f>
        <v>5802647.625</v>
      </c>
      <c r="E5" s="56">
        <f t="shared" ref="E5:E68" si="1">M5/1000</f>
        <v>1370261.0630000001</v>
      </c>
      <c r="F5" s="56">
        <f t="shared" ref="F5:F68" si="2">N5/1000</f>
        <v>8634373.0059999991</v>
      </c>
      <c r="G5" s="56">
        <f t="shared" ref="G5:G68" si="3">O5/1000</f>
        <v>15807281.694</v>
      </c>
      <c r="H5" s="56">
        <f t="shared" ref="H5:H68" si="4">P5/1000</f>
        <v>5833383.2759999996</v>
      </c>
      <c r="I5" s="56">
        <f t="shared" ref="I5:I68" si="5">Q5/1000</f>
        <v>1417188.4469999999</v>
      </c>
      <c r="J5" s="56">
        <f t="shared" ref="J5:J68" si="6">R5/1000</f>
        <v>8530085.4189999998</v>
      </c>
      <c r="K5" s="56">
        <f t="shared" ref="K5:K68" si="7">S5/1000</f>
        <v>15780657.142000001</v>
      </c>
      <c r="L5" s="63">
        <v>5802647625</v>
      </c>
      <c r="M5" s="63">
        <v>1370261063</v>
      </c>
      <c r="N5" s="63">
        <v>8634373006</v>
      </c>
      <c r="O5" s="63">
        <v>15807281694</v>
      </c>
      <c r="P5" s="63">
        <v>5833383276</v>
      </c>
      <c r="Q5" s="63">
        <v>1417188447</v>
      </c>
      <c r="R5" s="63">
        <v>8530085419</v>
      </c>
      <c r="S5" s="63">
        <v>15780657142</v>
      </c>
      <c r="T5" s="66">
        <f>O5+S5</f>
        <v>31587938836</v>
      </c>
    </row>
    <row r="6" spans="1:20" hidden="1">
      <c r="A6" s="55" t="s">
        <v>6036</v>
      </c>
      <c r="B6" s="56" t="s">
        <v>6037</v>
      </c>
      <c r="C6" s="55" t="s">
        <v>6315</v>
      </c>
      <c r="D6" s="56">
        <f>L6/1000</f>
        <v>20089.613000000001</v>
      </c>
      <c r="E6" s="56">
        <f t="shared" si="1"/>
        <v>1255.8340000000001</v>
      </c>
      <c r="F6" s="56">
        <f t="shared" si="2"/>
        <v>40193.154999999999</v>
      </c>
      <c r="G6" s="56">
        <f t="shared" si="3"/>
        <v>61538.601999999999</v>
      </c>
      <c r="H6" s="56">
        <f t="shared" si="4"/>
        <v>16388.822</v>
      </c>
      <c r="I6" s="56">
        <f t="shared" si="5"/>
        <v>1276.201</v>
      </c>
      <c r="J6" s="56">
        <f t="shared" si="6"/>
        <v>40538.292000000001</v>
      </c>
      <c r="K6" s="56">
        <f t="shared" si="7"/>
        <v>58203.315000000002</v>
      </c>
      <c r="L6" s="64">
        <v>20089613</v>
      </c>
      <c r="M6" s="64">
        <v>1255834</v>
      </c>
      <c r="N6" s="64">
        <v>40193155</v>
      </c>
      <c r="O6" s="64">
        <v>61538602</v>
      </c>
      <c r="P6" s="63">
        <v>16388822</v>
      </c>
      <c r="Q6" s="63">
        <v>1276201</v>
      </c>
      <c r="R6" s="63">
        <v>40538292</v>
      </c>
      <c r="S6" s="63">
        <v>58203315</v>
      </c>
      <c r="T6">
        <f t="shared" ref="T6:T69" si="8">O6+S6</f>
        <v>119741917</v>
      </c>
    </row>
    <row r="7" spans="1:20" hidden="1">
      <c r="A7" s="55" t="s">
        <v>16</v>
      </c>
      <c r="B7" s="56" t="s">
        <v>17</v>
      </c>
      <c r="C7" s="55" t="s">
        <v>6316</v>
      </c>
      <c r="D7" s="56">
        <f t="shared" ref="D7:D70" si="9">L7/1000</f>
        <v>5448.9359999999997</v>
      </c>
      <c r="E7" s="56">
        <f t="shared" si="1"/>
        <v>1135.4970000000001</v>
      </c>
      <c r="F7" s="56">
        <f t="shared" si="2"/>
        <v>5593.41</v>
      </c>
      <c r="G7" s="56">
        <f t="shared" si="3"/>
        <v>12177.843000000001</v>
      </c>
      <c r="H7" s="56">
        <f t="shared" si="4"/>
        <v>5235.1549999999997</v>
      </c>
      <c r="I7" s="56">
        <f t="shared" si="5"/>
        <v>1135.097</v>
      </c>
      <c r="J7" s="56">
        <f t="shared" si="6"/>
        <v>6346.7370000000001</v>
      </c>
      <c r="K7" s="56">
        <f t="shared" si="7"/>
        <v>12716.989</v>
      </c>
      <c r="L7" s="64">
        <v>5448936</v>
      </c>
      <c r="M7" s="64">
        <v>1135497</v>
      </c>
      <c r="N7" s="64">
        <v>5593410</v>
      </c>
      <c r="O7" s="64">
        <v>12177843</v>
      </c>
      <c r="P7" s="63">
        <v>5235155</v>
      </c>
      <c r="Q7" s="63">
        <v>1135097</v>
      </c>
      <c r="R7" s="63">
        <v>6346737</v>
      </c>
      <c r="S7" s="63">
        <v>12716989</v>
      </c>
      <c r="T7">
        <f t="shared" si="8"/>
        <v>24894832</v>
      </c>
    </row>
    <row r="8" spans="1:20" hidden="1">
      <c r="A8" s="55" t="s">
        <v>18</v>
      </c>
      <c r="B8" s="56" t="s">
        <v>19</v>
      </c>
      <c r="C8" s="55" t="s">
        <v>6317</v>
      </c>
      <c r="D8" s="56">
        <f t="shared" si="9"/>
        <v>3033.3710000000001</v>
      </c>
      <c r="E8" s="56">
        <f t="shared" si="1"/>
        <v>0</v>
      </c>
      <c r="F8" s="56">
        <f t="shared" si="2"/>
        <v>2083.1669999999999</v>
      </c>
      <c r="G8" s="56">
        <f t="shared" si="3"/>
        <v>5116.5379999999996</v>
      </c>
      <c r="H8" s="56">
        <f t="shared" si="4"/>
        <v>3222.7190000000001</v>
      </c>
      <c r="I8" s="56">
        <f t="shared" si="5"/>
        <v>0</v>
      </c>
      <c r="J8" s="56">
        <f t="shared" si="6"/>
        <v>2079.1219999999998</v>
      </c>
      <c r="K8" s="56">
        <f t="shared" si="7"/>
        <v>5301.8410000000003</v>
      </c>
      <c r="L8" s="64">
        <v>3033371</v>
      </c>
      <c r="M8" s="64">
        <v>0</v>
      </c>
      <c r="N8" s="64">
        <v>2083167</v>
      </c>
      <c r="O8" s="64">
        <v>5116538</v>
      </c>
      <c r="P8" s="63">
        <v>3222719</v>
      </c>
      <c r="Q8" s="63">
        <v>0</v>
      </c>
      <c r="R8" s="63">
        <v>2079122</v>
      </c>
      <c r="S8" s="63">
        <v>5301841</v>
      </c>
      <c r="T8">
        <f t="shared" si="8"/>
        <v>10418379</v>
      </c>
    </row>
    <row r="9" spans="1:20" hidden="1">
      <c r="A9" s="55" t="s">
        <v>20</v>
      </c>
      <c r="B9" s="56" t="s">
        <v>21</v>
      </c>
      <c r="C9" s="55" t="s">
        <v>6316</v>
      </c>
      <c r="D9" s="56">
        <f t="shared" si="9"/>
        <v>4205.0259999999998</v>
      </c>
      <c r="E9" s="56">
        <f t="shared" si="1"/>
        <v>197.821</v>
      </c>
      <c r="F9" s="56">
        <f t="shared" si="2"/>
        <v>5234.5410000000002</v>
      </c>
      <c r="G9" s="56">
        <f t="shared" si="3"/>
        <v>9637.3880000000008</v>
      </c>
      <c r="H9" s="56">
        <f t="shared" si="4"/>
        <v>3918.1489999999999</v>
      </c>
      <c r="I9" s="56">
        <f t="shared" si="5"/>
        <v>596.59</v>
      </c>
      <c r="J9" s="56">
        <f t="shared" si="6"/>
        <v>4796.0649999999996</v>
      </c>
      <c r="K9" s="56">
        <f t="shared" si="7"/>
        <v>9310.8040000000001</v>
      </c>
      <c r="L9" s="64">
        <v>4205026</v>
      </c>
      <c r="M9" s="64">
        <v>197821</v>
      </c>
      <c r="N9" s="64">
        <v>5234541</v>
      </c>
      <c r="O9" s="64">
        <v>9637388</v>
      </c>
      <c r="P9" s="63">
        <v>3918149</v>
      </c>
      <c r="Q9" s="63">
        <v>596590</v>
      </c>
      <c r="R9" s="63">
        <v>4796065</v>
      </c>
      <c r="S9" s="63">
        <v>9310804</v>
      </c>
      <c r="T9">
        <f t="shared" si="8"/>
        <v>18948192</v>
      </c>
    </row>
    <row r="10" spans="1:20" hidden="1">
      <c r="A10" s="55" t="s">
        <v>22</v>
      </c>
      <c r="B10" s="56" t="s">
        <v>23</v>
      </c>
      <c r="C10" s="55" t="s">
        <v>6318</v>
      </c>
      <c r="D10" s="56">
        <f t="shared" si="9"/>
        <v>238.72399999999999</v>
      </c>
      <c r="E10" s="56">
        <f t="shared" si="1"/>
        <v>3414.6660000000002</v>
      </c>
      <c r="F10" s="56">
        <f t="shared" si="2"/>
        <v>5610.9979999999996</v>
      </c>
      <c r="G10" s="56">
        <f t="shared" si="3"/>
        <v>9264.3880000000008</v>
      </c>
      <c r="H10" s="56">
        <f t="shared" si="4"/>
        <v>238.72399999999999</v>
      </c>
      <c r="I10" s="56">
        <f t="shared" si="5"/>
        <v>3386.462</v>
      </c>
      <c r="J10" s="56">
        <f t="shared" si="6"/>
        <v>5717.3050000000003</v>
      </c>
      <c r="K10" s="56">
        <f t="shared" si="7"/>
        <v>9342.491</v>
      </c>
      <c r="L10" s="64">
        <v>238724</v>
      </c>
      <c r="M10" s="64">
        <v>3414666</v>
      </c>
      <c r="N10" s="64">
        <v>5610998</v>
      </c>
      <c r="O10" s="64">
        <v>9264388</v>
      </c>
      <c r="P10" s="63">
        <v>238724</v>
      </c>
      <c r="Q10" s="63">
        <v>3386462</v>
      </c>
      <c r="R10" s="63">
        <v>5717305</v>
      </c>
      <c r="S10" s="63">
        <v>9342491</v>
      </c>
      <c r="T10">
        <f t="shared" si="8"/>
        <v>18606879</v>
      </c>
    </row>
    <row r="11" spans="1:20" hidden="1">
      <c r="A11" s="55" t="s">
        <v>24</v>
      </c>
      <c r="B11" s="56" t="s">
        <v>25</v>
      </c>
      <c r="C11" s="55" t="s">
        <v>6317</v>
      </c>
      <c r="D11" s="56">
        <f t="shared" si="9"/>
        <v>980.61800000000005</v>
      </c>
      <c r="E11" s="56">
        <f t="shared" si="1"/>
        <v>5923.6779999999999</v>
      </c>
      <c r="F11" s="56">
        <f t="shared" si="2"/>
        <v>2771.7190000000001</v>
      </c>
      <c r="G11" s="56">
        <f t="shared" si="3"/>
        <v>9676.0149999999994</v>
      </c>
      <c r="H11" s="56">
        <f t="shared" si="4"/>
        <v>950.41499999999996</v>
      </c>
      <c r="I11" s="56">
        <f t="shared" si="5"/>
        <v>5914.5290000000005</v>
      </c>
      <c r="J11" s="56">
        <f t="shared" si="6"/>
        <v>3209.797</v>
      </c>
      <c r="K11" s="56">
        <f t="shared" si="7"/>
        <v>10074.741</v>
      </c>
      <c r="L11" s="64">
        <v>980618</v>
      </c>
      <c r="M11" s="64">
        <v>5923678</v>
      </c>
      <c r="N11" s="64">
        <v>2771719</v>
      </c>
      <c r="O11" s="64">
        <v>9676015</v>
      </c>
      <c r="P11" s="63">
        <v>950415</v>
      </c>
      <c r="Q11" s="63">
        <v>5914529</v>
      </c>
      <c r="R11" s="63">
        <v>3209797</v>
      </c>
      <c r="S11" s="63">
        <v>10074741</v>
      </c>
      <c r="T11">
        <f t="shared" si="8"/>
        <v>19750756</v>
      </c>
    </row>
    <row r="12" spans="1:20" hidden="1">
      <c r="A12" s="55" t="s">
        <v>26</v>
      </c>
      <c r="B12" s="56" t="s">
        <v>27</v>
      </c>
      <c r="C12" s="55" t="s">
        <v>6317</v>
      </c>
      <c r="D12" s="56">
        <f t="shared" si="9"/>
        <v>750.03599999999994</v>
      </c>
      <c r="E12" s="56">
        <f t="shared" si="1"/>
        <v>0.755</v>
      </c>
      <c r="F12" s="56">
        <f t="shared" si="2"/>
        <v>4193.9549999999999</v>
      </c>
      <c r="G12" s="56">
        <f t="shared" si="3"/>
        <v>4944.7460000000001</v>
      </c>
      <c r="H12" s="56">
        <f t="shared" si="4"/>
        <v>539.81799999999998</v>
      </c>
      <c r="I12" s="56">
        <f t="shared" si="5"/>
        <v>0.751</v>
      </c>
      <c r="J12" s="56">
        <f t="shared" si="6"/>
        <v>4041.8119999999999</v>
      </c>
      <c r="K12" s="56">
        <f t="shared" si="7"/>
        <v>4582.3810000000003</v>
      </c>
      <c r="L12" s="64">
        <v>750036</v>
      </c>
      <c r="M12" s="64">
        <v>755</v>
      </c>
      <c r="N12" s="64">
        <v>4193955</v>
      </c>
      <c r="O12" s="64">
        <v>4944746</v>
      </c>
      <c r="P12" s="63">
        <v>539818</v>
      </c>
      <c r="Q12" s="63">
        <v>751</v>
      </c>
      <c r="R12" s="63">
        <v>4041812</v>
      </c>
      <c r="S12" s="63">
        <v>4582381</v>
      </c>
      <c r="T12">
        <f t="shared" si="8"/>
        <v>9527127</v>
      </c>
    </row>
    <row r="13" spans="1:20" hidden="1">
      <c r="A13" s="55" t="s">
        <v>28</v>
      </c>
      <c r="B13" s="56" t="s">
        <v>29</v>
      </c>
      <c r="C13" s="55" t="s">
        <v>6317</v>
      </c>
      <c r="D13" s="56">
        <f t="shared" si="9"/>
        <v>1240.375</v>
      </c>
      <c r="E13" s="56">
        <f t="shared" si="1"/>
        <v>4368.4790000000003</v>
      </c>
      <c r="F13" s="56">
        <f t="shared" si="2"/>
        <v>7521.1980000000003</v>
      </c>
      <c r="G13" s="56">
        <f t="shared" si="3"/>
        <v>13130.052</v>
      </c>
      <c r="H13" s="56">
        <f t="shared" si="4"/>
        <v>1240.1410000000001</v>
      </c>
      <c r="I13" s="56">
        <f t="shared" si="5"/>
        <v>4391.4120000000003</v>
      </c>
      <c r="J13" s="56">
        <f t="shared" si="6"/>
        <v>6895.7510000000002</v>
      </c>
      <c r="K13" s="56">
        <f t="shared" si="7"/>
        <v>12527.304</v>
      </c>
      <c r="L13" s="64">
        <v>1240375</v>
      </c>
      <c r="M13" s="64">
        <v>4368479</v>
      </c>
      <c r="N13" s="64">
        <v>7521198</v>
      </c>
      <c r="O13" s="64">
        <v>13130052</v>
      </c>
      <c r="P13" s="63">
        <v>1240141</v>
      </c>
      <c r="Q13" s="63">
        <v>4391412</v>
      </c>
      <c r="R13" s="63">
        <v>6895751</v>
      </c>
      <c r="S13" s="63">
        <v>12527304</v>
      </c>
      <c r="T13">
        <f t="shared" si="8"/>
        <v>25657356</v>
      </c>
    </row>
    <row r="14" spans="1:20" hidden="1">
      <c r="A14" s="55" t="s">
        <v>30</v>
      </c>
      <c r="B14" s="56" t="s">
        <v>31</v>
      </c>
      <c r="C14" s="55" t="s">
        <v>6318</v>
      </c>
      <c r="D14" s="56">
        <f t="shared" si="9"/>
        <v>3081.4960000000001</v>
      </c>
      <c r="E14" s="56">
        <f t="shared" si="1"/>
        <v>857.29499999999996</v>
      </c>
      <c r="F14" s="56">
        <f t="shared" si="2"/>
        <v>2984.6390000000001</v>
      </c>
      <c r="G14" s="56">
        <f t="shared" si="3"/>
        <v>6923.43</v>
      </c>
      <c r="H14" s="56">
        <f t="shared" si="4"/>
        <v>2493.154</v>
      </c>
      <c r="I14" s="56">
        <f t="shared" si="5"/>
        <v>857.23599999999999</v>
      </c>
      <c r="J14" s="56">
        <f t="shared" si="6"/>
        <v>2312.7339999999999</v>
      </c>
      <c r="K14" s="56">
        <f t="shared" si="7"/>
        <v>5663.1239999999998</v>
      </c>
      <c r="L14" s="64">
        <v>3081496</v>
      </c>
      <c r="M14" s="64">
        <v>857295</v>
      </c>
      <c r="N14" s="64">
        <v>2984639</v>
      </c>
      <c r="O14" s="64">
        <v>6923430</v>
      </c>
      <c r="P14" s="63">
        <v>2493154</v>
      </c>
      <c r="Q14" s="63">
        <v>857236</v>
      </c>
      <c r="R14" s="63">
        <v>2312734</v>
      </c>
      <c r="S14" s="63">
        <v>5663124</v>
      </c>
      <c r="T14">
        <f t="shared" si="8"/>
        <v>12586554</v>
      </c>
    </row>
    <row r="15" spans="1:20" hidden="1">
      <c r="A15" s="55" t="s">
        <v>32</v>
      </c>
      <c r="B15" s="56" t="s">
        <v>33</v>
      </c>
      <c r="C15" s="55" t="s">
        <v>6318</v>
      </c>
      <c r="D15" s="56">
        <f t="shared" si="9"/>
        <v>5418.4719999999998</v>
      </c>
      <c r="E15" s="56">
        <f t="shared" si="1"/>
        <v>817.37</v>
      </c>
      <c r="F15" s="56">
        <f t="shared" si="2"/>
        <v>8386.4220000000005</v>
      </c>
      <c r="G15" s="56">
        <f t="shared" si="3"/>
        <v>14622.263999999999</v>
      </c>
      <c r="H15" s="56">
        <f t="shared" si="4"/>
        <v>5666.3959999999997</v>
      </c>
      <c r="I15" s="56">
        <f t="shared" si="5"/>
        <v>817.29499999999996</v>
      </c>
      <c r="J15" s="56">
        <f t="shared" si="6"/>
        <v>8556.0679999999993</v>
      </c>
      <c r="K15" s="56">
        <f t="shared" si="7"/>
        <v>15039.759</v>
      </c>
      <c r="L15" s="64">
        <v>5418472</v>
      </c>
      <c r="M15" s="64">
        <v>817370</v>
      </c>
      <c r="N15" s="64">
        <v>8386422</v>
      </c>
      <c r="O15" s="64">
        <v>14622264</v>
      </c>
      <c r="P15" s="63">
        <v>5666396</v>
      </c>
      <c r="Q15" s="63">
        <v>817295</v>
      </c>
      <c r="R15" s="63">
        <v>8556068</v>
      </c>
      <c r="S15" s="63">
        <v>15039759</v>
      </c>
      <c r="T15">
        <f t="shared" si="8"/>
        <v>29662023</v>
      </c>
    </row>
    <row r="16" spans="1:20" hidden="1">
      <c r="A16" s="55" t="s">
        <v>34</v>
      </c>
      <c r="B16" s="56" t="s">
        <v>35</v>
      </c>
      <c r="C16" s="55" t="s">
        <v>6318</v>
      </c>
      <c r="D16" s="56">
        <f t="shared" si="9"/>
        <v>292.94</v>
      </c>
      <c r="E16" s="56">
        <f t="shared" si="1"/>
        <v>972.15800000000002</v>
      </c>
      <c r="F16" s="56">
        <f t="shared" si="2"/>
        <v>2138.402</v>
      </c>
      <c r="G16" s="56">
        <f t="shared" si="3"/>
        <v>3403.5</v>
      </c>
      <c r="H16" s="56">
        <f t="shared" si="4"/>
        <v>372.81599999999997</v>
      </c>
      <c r="I16" s="56">
        <f t="shared" si="5"/>
        <v>1291.9000000000001</v>
      </c>
      <c r="J16" s="56">
        <f t="shared" si="6"/>
        <v>1651.944</v>
      </c>
      <c r="K16" s="56">
        <f t="shared" si="7"/>
        <v>3316.66</v>
      </c>
      <c r="L16" s="64">
        <v>292940</v>
      </c>
      <c r="M16" s="64">
        <v>972158</v>
      </c>
      <c r="N16" s="64">
        <v>2138402</v>
      </c>
      <c r="O16" s="64">
        <v>3403500</v>
      </c>
      <c r="P16" s="63">
        <v>372816</v>
      </c>
      <c r="Q16" s="63">
        <v>1291900</v>
      </c>
      <c r="R16" s="63">
        <v>1651944</v>
      </c>
      <c r="S16" s="63">
        <v>3316660</v>
      </c>
      <c r="T16">
        <f t="shared" si="8"/>
        <v>6720160</v>
      </c>
    </row>
    <row r="17" spans="1:20" hidden="1">
      <c r="A17" s="55" t="s">
        <v>36</v>
      </c>
      <c r="B17" s="56" t="s">
        <v>37</v>
      </c>
      <c r="C17" s="55" t="s">
        <v>6318</v>
      </c>
      <c r="D17" s="56">
        <f t="shared" si="9"/>
        <v>1320.0329999999999</v>
      </c>
      <c r="E17" s="56">
        <f t="shared" si="1"/>
        <v>370.822</v>
      </c>
      <c r="F17" s="56">
        <f t="shared" si="2"/>
        <v>1218.2860000000001</v>
      </c>
      <c r="G17" s="56">
        <f t="shared" si="3"/>
        <v>2909.1410000000001</v>
      </c>
      <c r="H17" s="56">
        <f t="shared" si="4"/>
        <v>1759.7059999999999</v>
      </c>
      <c r="I17" s="56">
        <f t="shared" si="5"/>
        <v>370.79399999999998</v>
      </c>
      <c r="J17" s="56">
        <f t="shared" si="6"/>
        <v>1285.231</v>
      </c>
      <c r="K17" s="56">
        <f t="shared" si="7"/>
        <v>3415.7310000000002</v>
      </c>
      <c r="L17" s="64">
        <v>1320033</v>
      </c>
      <c r="M17" s="64">
        <v>370822</v>
      </c>
      <c r="N17" s="64">
        <v>1218286</v>
      </c>
      <c r="O17" s="64">
        <v>2909141</v>
      </c>
      <c r="P17" s="63">
        <v>1759706</v>
      </c>
      <c r="Q17" s="63">
        <v>370794</v>
      </c>
      <c r="R17" s="63">
        <v>1285231</v>
      </c>
      <c r="S17" s="63">
        <v>3415731</v>
      </c>
      <c r="T17">
        <f t="shared" si="8"/>
        <v>6324872</v>
      </c>
    </row>
    <row r="18" spans="1:20" hidden="1">
      <c r="A18" s="55" t="s">
        <v>38</v>
      </c>
      <c r="B18" s="56" t="s">
        <v>39</v>
      </c>
      <c r="C18" s="55" t="s">
        <v>6317</v>
      </c>
      <c r="D18" s="56">
        <f t="shared" si="9"/>
        <v>3588.8620000000001</v>
      </c>
      <c r="E18" s="56">
        <f t="shared" si="1"/>
        <v>2188.4360000000001</v>
      </c>
      <c r="F18" s="56">
        <f t="shared" si="2"/>
        <v>3992.2579999999998</v>
      </c>
      <c r="G18" s="56">
        <f t="shared" si="3"/>
        <v>9769.5560000000005</v>
      </c>
      <c r="H18" s="56">
        <f t="shared" si="4"/>
        <v>3667.384</v>
      </c>
      <c r="I18" s="56">
        <f t="shared" si="5"/>
        <v>2169.5639999999999</v>
      </c>
      <c r="J18" s="56">
        <f t="shared" si="6"/>
        <v>3650.64</v>
      </c>
      <c r="K18" s="56">
        <f t="shared" si="7"/>
        <v>9487.5879999999997</v>
      </c>
      <c r="L18" s="64">
        <v>3588862</v>
      </c>
      <c r="M18" s="64">
        <v>2188436</v>
      </c>
      <c r="N18" s="64">
        <v>3992258</v>
      </c>
      <c r="O18" s="64">
        <v>9769556</v>
      </c>
      <c r="P18" s="63">
        <v>3667384</v>
      </c>
      <c r="Q18" s="63">
        <v>2169564</v>
      </c>
      <c r="R18" s="63">
        <v>3650640</v>
      </c>
      <c r="S18" s="63">
        <v>9487588</v>
      </c>
      <c r="T18">
        <f t="shared" si="8"/>
        <v>19257144</v>
      </c>
    </row>
    <row r="19" spans="1:20" hidden="1">
      <c r="A19" s="55" t="s">
        <v>40</v>
      </c>
      <c r="B19" s="56" t="s">
        <v>41</v>
      </c>
      <c r="C19" s="55" t="s">
        <v>6318</v>
      </c>
      <c r="D19" s="56">
        <f t="shared" si="9"/>
        <v>373.64600000000002</v>
      </c>
      <c r="E19" s="56">
        <f t="shared" si="1"/>
        <v>368.738</v>
      </c>
      <c r="F19" s="56">
        <f t="shared" si="2"/>
        <v>2215.4879999999998</v>
      </c>
      <c r="G19" s="56">
        <f t="shared" si="3"/>
        <v>2957.8719999999998</v>
      </c>
      <c r="H19" s="56">
        <f t="shared" si="4"/>
        <v>279.49099999999999</v>
      </c>
      <c r="I19" s="56">
        <f t="shared" si="5"/>
        <v>368.70100000000002</v>
      </c>
      <c r="J19" s="56">
        <f t="shared" si="6"/>
        <v>2467.143</v>
      </c>
      <c r="K19" s="56">
        <f t="shared" si="7"/>
        <v>3115.335</v>
      </c>
      <c r="L19" s="64">
        <v>373646</v>
      </c>
      <c r="M19" s="64">
        <v>368738</v>
      </c>
      <c r="N19" s="64">
        <v>2215488</v>
      </c>
      <c r="O19" s="64">
        <v>2957872</v>
      </c>
      <c r="P19" s="63">
        <v>279491</v>
      </c>
      <c r="Q19" s="63">
        <v>368701</v>
      </c>
      <c r="R19" s="63">
        <v>2467143</v>
      </c>
      <c r="S19" s="63">
        <v>3115335</v>
      </c>
      <c r="T19">
        <f t="shared" si="8"/>
        <v>6073207</v>
      </c>
    </row>
    <row r="20" spans="1:20" hidden="1">
      <c r="A20" s="55" t="s">
        <v>42</v>
      </c>
      <c r="B20" s="56" t="s">
        <v>43</v>
      </c>
      <c r="C20" s="55" t="s">
        <v>6318</v>
      </c>
      <c r="D20" s="56">
        <f t="shared" si="9"/>
        <v>865.62599999999998</v>
      </c>
      <c r="E20" s="56">
        <f t="shared" si="1"/>
        <v>26.608000000000001</v>
      </c>
      <c r="F20" s="56">
        <f t="shared" si="2"/>
        <v>838.06200000000001</v>
      </c>
      <c r="G20" s="56">
        <f t="shared" si="3"/>
        <v>1730.296</v>
      </c>
      <c r="H20" s="56">
        <f t="shared" si="4"/>
        <v>860.38699999999994</v>
      </c>
      <c r="I20" s="56">
        <f t="shared" si="5"/>
        <v>26.582000000000001</v>
      </c>
      <c r="J20" s="56">
        <f t="shared" si="6"/>
        <v>779.07</v>
      </c>
      <c r="K20" s="56">
        <f t="shared" si="7"/>
        <v>1666.039</v>
      </c>
      <c r="L20" s="64">
        <v>865626</v>
      </c>
      <c r="M20" s="64">
        <v>26608</v>
      </c>
      <c r="N20" s="64">
        <v>838062</v>
      </c>
      <c r="O20" s="64">
        <v>1730296</v>
      </c>
      <c r="P20" s="63">
        <v>860387</v>
      </c>
      <c r="Q20" s="63">
        <v>26582</v>
      </c>
      <c r="R20" s="63">
        <v>779070</v>
      </c>
      <c r="S20" s="63">
        <v>1666039</v>
      </c>
      <c r="T20">
        <f t="shared" si="8"/>
        <v>3396335</v>
      </c>
    </row>
    <row r="21" spans="1:20" hidden="1">
      <c r="A21" s="55" t="s">
        <v>44</v>
      </c>
      <c r="B21" s="56" t="s">
        <v>45</v>
      </c>
      <c r="C21" s="55" t="s">
        <v>6318</v>
      </c>
      <c r="D21" s="56">
        <f t="shared" si="9"/>
        <v>422.42399999999998</v>
      </c>
      <c r="E21" s="56">
        <f t="shared" si="1"/>
        <v>14.593999999999999</v>
      </c>
      <c r="F21" s="56">
        <f t="shared" si="2"/>
        <v>1110.569</v>
      </c>
      <c r="G21" s="56">
        <f t="shared" si="3"/>
        <v>1547.587</v>
      </c>
      <c r="H21" s="56">
        <f t="shared" si="4"/>
        <v>421.97</v>
      </c>
      <c r="I21" s="56">
        <f t="shared" si="5"/>
        <v>299.22800000000001</v>
      </c>
      <c r="J21" s="56">
        <f t="shared" si="6"/>
        <v>1258.336</v>
      </c>
      <c r="K21" s="56">
        <f t="shared" si="7"/>
        <v>1979.5340000000001</v>
      </c>
      <c r="L21" s="64">
        <v>422424</v>
      </c>
      <c r="M21" s="64">
        <v>14594</v>
      </c>
      <c r="N21" s="64">
        <v>1110569</v>
      </c>
      <c r="O21" s="64">
        <v>1547587</v>
      </c>
      <c r="P21" s="63">
        <v>421970</v>
      </c>
      <c r="Q21" s="63">
        <v>299228</v>
      </c>
      <c r="R21" s="63">
        <v>1258336</v>
      </c>
      <c r="S21" s="63">
        <v>1979534</v>
      </c>
      <c r="T21">
        <f t="shared" si="8"/>
        <v>3527121</v>
      </c>
    </row>
    <row r="22" spans="1:20" hidden="1">
      <c r="A22" s="55" t="s">
        <v>46</v>
      </c>
      <c r="B22" s="56" t="s">
        <v>47</v>
      </c>
      <c r="C22" s="55" t="s">
        <v>6317</v>
      </c>
      <c r="D22" s="56">
        <f t="shared" si="9"/>
        <v>1631.471</v>
      </c>
      <c r="E22" s="56">
        <f t="shared" si="1"/>
        <v>1077.6679999999999</v>
      </c>
      <c r="F22" s="56">
        <f t="shared" si="2"/>
        <v>1960.317</v>
      </c>
      <c r="G22" s="56">
        <f t="shared" si="3"/>
        <v>4669.4560000000001</v>
      </c>
      <c r="H22" s="56">
        <f t="shared" si="4"/>
        <v>2162.172</v>
      </c>
      <c r="I22" s="56">
        <f t="shared" si="5"/>
        <v>1286.973</v>
      </c>
      <c r="J22" s="56">
        <f t="shared" si="6"/>
        <v>1989.607</v>
      </c>
      <c r="K22" s="56">
        <f t="shared" si="7"/>
        <v>5438.7520000000004</v>
      </c>
      <c r="L22" s="64">
        <v>1631471</v>
      </c>
      <c r="M22" s="64">
        <v>1077668</v>
      </c>
      <c r="N22" s="64">
        <v>1960317</v>
      </c>
      <c r="O22" s="64">
        <v>4669456</v>
      </c>
      <c r="P22" s="63">
        <v>2162172</v>
      </c>
      <c r="Q22" s="63">
        <v>1286973</v>
      </c>
      <c r="R22" s="63">
        <v>1989607</v>
      </c>
      <c r="S22" s="63">
        <v>5438752</v>
      </c>
      <c r="T22">
        <f t="shared" si="8"/>
        <v>10108208</v>
      </c>
    </row>
    <row r="23" spans="1:20" hidden="1">
      <c r="A23" s="55" t="s">
        <v>48</v>
      </c>
      <c r="B23" s="56" t="s">
        <v>49</v>
      </c>
      <c r="C23" s="55" t="s">
        <v>6318</v>
      </c>
      <c r="D23" s="56">
        <f t="shared" si="9"/>
        <v>1395.2190000000001</v>
      </c>
      <c r="E23" s="56">
        <f t="shared" si="1"/>
        <v>433.49299999999999</v>
      </c>
      <c r="F23" s="56">
        <f t="shared" si="2"/>
        <v>611.976</v>
      </c>
      <c r="G23" s="56">
        <f t="shared" si="3"/>
        <v>2440.6880000000001</v>
      </c>
      <c r="H23" s="56">
        <f t="shared" si="4"/>
        <v>1789.922</v>
      </c>
      <c r="I23" s="56">
        <f t="shared" si="5"/>
        <v>135</v>
      </c>
      <c r="J23" s="56">
        <f t="shared" si="6"/>
        <v>709.30799999999999</v>
      </c>
      <c r="K23" s="56">
        <f t="shared" si="7"/>
        <v>2634.23</v>
      </c>
      <c r="L23" s="64">
        <v>1395219</v>
      </c>
      <c r="M23" s="64">
        <v>433493</v>
      </c>
      <c r="N23" s="64">
        <v>611976</v>
      </c>
      <c r="O23" s="64">
        <v>2440688</v>
      </c>
      <c r="P23" s="63">
        <v>1789922</v>
      </c>
      <c r="Q23" s="63">
        <v>135000</v>
      </c>
      <c r="R23" s="63">
        <v>709308</v>
      </c>
      <c r="S23" s="63">
        <v>2634230</v>
      </c>
      <c r="T23">
        <f t="shared" si="8"/>
        <v>5074918</v>
      </c>
    </row>
    <row r="24" spans="1:20" hidden="1">
      <c r="A24" s="55" t="s">
        <v>50</v>
      </c>
      <c r="B24" s="56" t="s">
        <v>51</v>
      </c>
      <c r="C24" s="55" t="s">
        <v>6318</v>
      </c>
      <c r="D24" s="56">
        <f t="shared" si="9"/>
        <v>1818.3240000000001</v>
      </c>
      <c r="E24" s="56">
        <f t="shared" si="1"/>
        <v>1802.0730000000001</v>
      </c>
      <c r="F24" s="56">
        <f t="shared" si="2"/>
        <v>2061.201</v>
      </c>
      <c r="G24" s="56">
        <f t="shared" si="3"/>
        <v>5681.598</v>
      </c>
      <c r="H24" s="56">
        <f t="shared" si="4"/>
        <v>1732.3</v>
      </c>
      <c r="I24" s="56">
        <f t="shared" si="5"/>
        <v>1822.202</v>
      </c>
      <c r="J24" s="56">
        <f t="shared" si="6"/>
        <v>1327.3979999999999</v>
      </c>
      <c r="K24" s="56">
        <f t="shared" si="7"/>
        <v>4881.8999999999996</v>
      </c>
      <c r="L24" s="64">
        <v>1818324</v>
      </c>
      <c r="M24" s="64">
        <v>1802073</v>
      </c>
      <c r="N24" s="64">
        <v>2061201</v>
      </c>
      <c r="O24" s="64">
        <v>5681598</v>
      </c>
      <c r="P24" s="63">
        <v>1732300</v>
      </c>
      <c r="Q24" s="63">
        <v>1822202</v>
      </c>
      <c r="R24" s="63">
        <v>1327398</v>
      </c>
      <c r="S24" s="63">
        <v>4881900</v>
      </c>
      <c r="T24">
        <f t="shared" si="8"/>
        <v>10563498</v>
      </c>
    </row>
    <row r="25" spans="1:20" hidden="1">
      <c r="A25" s="55" t="s">
        <v>52</v>
      </c>
      <c r="B25" s="56" t="s">
        <v>53</v>
      </c>
      <c r="C25" s="55" t="s">
        <v>6318</v>
      </c>
      <c r="D25" s="56">
        <f t="shared" si="9"/>
        <v>1151.921</v>
      </c>
      <c r="E25" s="56">
        <f t="shared" si="1"/>
        <v>21.835999999999999</v>
      </c>
      <c r="F25" s="56">
        <f t="shared" si="2"/>
        <v>1794.7080000000001</v>
      </c>
      <c r="G25" s="56">
        <f t="shared" si="3"/>
        <v>2968.4650000000001</v>
      </c>
      <c r="H25" s="56">
        <f t="shared" si="4"/>
        <v>1441.807</v>
      </c>
      <c r="I25" s="56">
        <f t="shared" si="5"/>
        <v>21.789000000000001</v>
      </c>
      <c r="J25" s="56">
        <f t="shared" si="6"/>
        <v>1946.8989999999999</v>
      </c>
      <c r="K25" s="56">
        <f t="shared" si="7"/>
        <v>3410.4949999999999</v>
      </c>
      <c r="L25" s="64">
        <v>1151921</v>
      </c>
      <c r="M25" s="64">
        <v>21836</v>
      </c>
      <c r="N25" s="64">
        <v>1794708</v>
      </c>
      <c r="O25" s="64">
        <v>2968465</v>
      </c>
      <c r="P25" s="63">
        <v>1441807</v>
      </c>
      <c r="Q25" s="63">
        <v>21789</v>
      </c>
      <c r="R25" s="63">
        <v>1946899</v>
      </c>
      <c r="S25" s="63">
        <v>3410495</v>
      </c>
      <c r="T25">
        <f t="shared" si="8"/>
        <v>6378960</v>
      </c>
    </row>
    <row r="26" spans="1:20" hidden="1">
      <c r="A26" s="55" t="s">
        <v>54</v>
      </c>
      <c r="B26" s="56" t="s">
        <v>55</v>
      </c>
      <c r="C26" s="55" t="s">
        <v>6318</v>
      </c>
      <c r="D26" s="56">
        <f t="shared" si="9"/>
        <v>1790.702</v>
      </c>
      <c r="E26" s="56">
        <f t="shared" si="1"/>
        <v>2170.6970000000001</v>
      </c>
      <c r="F26" s="56">
        <f t="shared" si="2"/>
        <v>5333.37</v>
      </c>
      <c r="G26" s="56">
        <f t="shared" si="3"/>
        <v>9294.7690000000002</v>
      </c>
      <c r="H26" s="56">
        <f t="shared" si="4"/>
        <v>2071.2579999999998</v>
      </c>
      <c r="I26" s="56">
        <f t="shared" si="5"/>
        <v>1853.1010000000001</v>
      </c>
      <c r="J26" s="56">
        <f t="shared" si="6"/>
        <v>5507.2950000000001</v>
      </c>
      <c r="K26" s="56">
        <f t="shared" si="7"/>
        <v>9431.6540000000005</v>
      </c>
      <c r="L26" s="64">
        <v>1790702</v>
      </c>
      <c r="M26" s="64">
        <v>2170697</v>
      </c>
      <c r="N26" s="64">
        <v>5333370</v>
      </c>
      <c r="O26" s="64">
        <v>9294769</v>
      </c>
      <c r="P26" s="63">
        <v>2071258</v>
      </c>
      <c r="Q26" s="63">
        <v>1853101</v>
      </c>
      <c r="R26" s="63">
        <v>5507295</v>
      </c>
      <c r="S26" s="63">
        <v>9431654</v>
      </c>
      <c r="T26">
        <f t="shared" si="8"/>
        <v>18726423</v>
      </c>
    </row>
    <row r="27" spans="1:20" hidden="1">
      <c r="A27" s="55" t="s">
        <v>56</v>
      </c>
      <c r="B27" s="56" t="s">
        <v>57</v>
      </c>
      <c r="C27" s="55" t="s">
        <v>6318</v>
      </c>
      <c r="D27" s="56">
        <f t="shared" si="9"/>
        <v>752.45600000000002</v>
      </c>
      <c r="E27" s="56">
        <f t="shared" si="1"/>
        <v>223.02600000000001</v>
      </c>
      <c r="F27" s="56">
        <f t="shared" si="2"/>
        <v>1501.154</v>
      </c>
      <c r="G27" s="56">
        <f t="shared" si="3"/>
        <v>2476.636</v>
      </c>
      <c r="H27" s="56">
        <f t="shared" si="4"/>
        <v>973.89400000000001</v>
      </c>
      <c r="I27" s="56">
        <f t="shared" si="5"/>
        <v>183.00899999999999</v>
      </c>
      <c r="J27" s="56">
        <f t="shared" si="6"/>
        <v>598.005</v>
      </c>
      <c r="K27" s="56">
        <f t="shared" si="7"/>
        <v>1754.9079999999999</v>
      </c>
      <c r="L27" s="64">
        <v>752456</v>
      </c>
      <c r="M27" s="64">
        <v>223026</v>
      </c>
      <c r="N27" s="64">
        <v>1501154</v>
      </c>
      <c r="O27" s="64">
        <v>2476636</v>
      </c>
      <c r="P27" s="63">
        <v>973894</v>
      </c>
      <c r="Q27" s="63">
        <v>183009</v>
      </c>
      <c r="R27" s="63">
        <v>598005</v>
      </c>
      <c r="S27" s="63">
        <v>1754908</v>
      </c>
      <c r="T27">
        <f t="shared" si="8"/>
        <v>4231544</v>
      </c>
    </row>
    <row r="28" spans="1:20" hidden="1">
      <c r="A28" s="55" t="s">
        <v>58</v>
      </c>
      <c r="B28" s="56" t="s">
        <v>59</v>
      </c>
      <c r="C28" s="55" t="s">
        <v>6318</v>
      </c>
      <c r="D28" s="56">
        <f t="shared" si="9"/>
        <v>782.48500000000001</v>
      </c>
      <c r="E28" s="56">
        <f t="shared" si="1"/>
        <v>373.68099999999998</v>
      </c>
      <c r="F28" s="56">
        <f t="shared" si="2"/>
        <v>4905.7129999999997</v>
      </c>
      <c r="G28" s="56">
        <f t="shared" si="3"/>
        <v>6061.8789999999999</v>
      </c>
      <c r="H28" s="56">
        <f t="shared" si="4"/>
        <v>832.39700000000005</v>
      </c>
      <c r="I28" s="56">
        <f t="shared" si="5"/>
        <v>373.673</v>
      </c>
      <c r="J28" s="56">
        <f t="shared" si="6"/>
        <v>3486.6869999999999</v>
      </c>
      <c r="K28" s="56">
        <f t="shared" si="7"/>
        <v>4692.7569999999996</v>
      </c>
      <c r="L28" s="64">
        <v>782485</v>
      </c>
      <c r="M28" s="64">
        <v>373681</v>
      </c>
      <c r="N28" s="64">
        <v>4905713</v>
      </c>
      <c r="O28" s="64">
        <v>6061879</v>
      </c>
      <c r="P28" s="63">
        <v>832397</v>
      </c>
      <c r="Q28" s="63">
        <v>373673</v>
      </c>
      <c r="R28" s="63">
        <v>3486687</v>
      </c>
      <c r="S28" s="63">
        <v>4692757</v>
      </c>
      <c r="T28">
        <f t="shared" si="8"/>
        <v>10754636</v>
      </c>
    </row>
    <row r="29" spans="1:20" hidden="1">
      <c r="A29" s="55" t="s">
        <v>60</v>
      </c>
      <c r="B29" s="56" t="s">
        <v>61</v>
      </c>
      <c r="C29" s="55" t="s">
        <v>6318</v>
      </c>
      <c r="D29" s="56">
        <f t="shared" si="9"/>
        <v>3589.7269999999999</v>
      </c>
      <c r="E29" s="56">
        <f t="shared" si="1"/>
        <v>806.48699999999997</v>
      </c>
      <c r="F29" s="56">
        <f t="shared" si="2"/>
        <v>4877.8720000000003</v>
      </c>
      <c r="G29" s="56">
        <f t="shared" si="3"/>
        <v>9274.0859999999993</v>
      </c>
      <c r="H29" s="56">
        <f t="shared" si="4"/>
        <v>3589.5839999999998</v>
      </c>
      <c r="I29" s="56">
        <f t="shared" si="5"/>
        <v>488.31200000000001</v>
      </c>
      <c r="J29" s="56">
        <f t="shared" si="6"/>
        <v>5685.2169999999996</v>
      </c>
      <c r="K29" s="56">
        <f t="shared" si="7"/>
        <v>9763.1129999999994</v>
      </c>
      <c r="L29" s="64">
        <v>3589727</v>
      </c>
      <c r="M29" s="64">
        <v>806487</v>
      </c>
      <c r="N29" s="64">
        <v>4877872</v>
      </c>
      <c r="O29" s="64">
        <v>9274086</v>
      </c>
      <c r="P29" s="63">
        <v>3589584</v>
      </c>
      <c r="Q29" s="63">
        <v>488312</v>
      </c>
      <c r="R29" s="63">
        <v>5685217</v>
      </c>
      <c r="S29" s="63">
        <v>9763113</v>
      </c>
      <c r="T29">
        <f t="shared" si="8"/>
        <v>19037199</v>
      </c>
    </row>
    <row r="30" spans="1:20" hidden="1">
      <c r="A30" s="55" t="s">
        <v>62</v>
      </c>
      <c r="B30" s="56" t="s">
        <v>63</v>
      </c>
      <c r="C30" s="55" t="s">
        <v>6318</v>
      </c>
      <c r="D30" s="56">
        <f t="shared" si="9"/>
        <v>1039.527</v>
      </c>
      <c r="E30" s="56">
        <f t="shared" si="1"/>
        <v>192.98400000000001</v>
      </c>
      <c r="F30" s="56">
        <f t="shared" si="2"/>
        <v>1405.5940000000001</v>
      </c>
      <c r="G30" s="56">
        <f t="shared" si="3"/>
        <v>2638.105</v>
      </c>
      <c r="H30" s="56">
        <f t="shared" si="4"/>
        <v>1039.424</v>
      </c>
      <c r="I30" s="56">
        <f t="shared" si="5"/>
        <v>192.964</v>
      </c>
      <c r="J30" s="56">
        <f t="shared" si="6"/>
        <v>1024.4259999999999</v>
      </c>
      <c r="K30" s="56">
        <f t="shared" si="7"/>
        <v>2256.8139999999999</v>
      </c>
      <c r="L30" s="64">
        <v>1039527</v>
      </c>
      <c r="M30" s="64">
        <v>192984</v>
      </c>
      <c r="N30" s="64">
        <v>1405594</v>
      </c>
      <c r="O30" s="64">
        <v>2638105</v>
      </c>
      <c r="P30" s="63">
        <v>1039424</v>
      </c>
      <c r="Q30" s="63">
        <v>192964</v>
      </c>
      <c r="R30" s="63">
        <v>1024426</v>
      </c>
      <c r="S30" s="63">
        <v>2256814</v>
      </c>
      <c r="T30">
        <f t="shared" si="8"/>
        <v>4894919</v>
      </c>
    </row>
    <row r="31" spans="1:20" hidden="1">
      <c r="A31" s="55" t="s">
        <v>64</v>
      </c>
      <c r="B31" s="56" t="s">
        <v>65</v>
      </c>
      <c r="C31" s="55" t="s">
        <v>6318</v>
      </c>
      <c r="D31" s="56">
        <f t="shared" si="9"/>
        <v>1278.278</v>
      </c>
      <c r="E31" s="56">
        <f t="shared" si="1"/>
        <v>95.858000000000004</v>
      </c>
      <c r="F31" s="56">
        <f t="shared" si="2"/>
        <v>1692.259</v>
      </c>
      <c r="G31" s="56">
        <f t="shared" si="3"/>
        <v>3066.395</v>
      </c>
      <c r="H31" s="56">
        <f t="shared" si="4"/>
        <v>1416.432</v>
      </c>
      <c r="I31" s="56">
        <f t="shared" si="5"/>
        <v>95.381</v>
      </c>
      <c r="J31" s="56">
        <f t="shared" si="6"/>
        <v>1356.8910000000001</v>
      </c>
      <c r="K31" s="56">
        <f t="shared" si="7"/>
        <v>2868.7040000000002</v>
      </c>
      <c r="L31" s="64">
        <v>1278278</v>
      </c>
      <c r="M31" s="64">
        <v>95858</v>
      </c>
      <c r="N31" s="64">
        <v>1692259</v>
      </c>
      <c r="O31" s="64">
        <v>3066395</v>
      </c>
      <c r="P31" s="63">
        <v>1416432</v>
      </c>
      <c r="Q31" s="63">
        <v>95381</v>
      </c>
      <c r="R31" s="63">
        <v>1356891</v>
      </c>
      <c r="S31" s="63">
        <v>2868704</v>
      </c>
      <c r="T31">
        <f t="shared" si="8"/>
        <v>5935099</v>
      </c>
    </row>
    <row r="32" spans="1:20" hidden="1">
      <c r="A32" s="55" t="s">
        <v>66</v>
      </c>
      <c r="B32" s="56" t="s">
        <v>67</v>
      </c>
      <c r="C32" s="55" t="s">
        <v>6318</v>
      </c>
      <c r="D32" s="56">
        <f t="shared" si="9"/>
        <v>690</v>
      </c>
      <c r="E32" s="56">
        <f t="shared" si="1"/>
        <v>250</v>
      </c>
      <c r="F32" s="56">
        <f t="shared" si="2"/>
        <v>2032.5609999999999</v>
      </c>
      <c r="G32" s="56">
        <f t="shared" si="3"/>
        <v>2972.5610000000001</v>
      </c>
      <c r="H32" s="56">
        <f t="shared" si="4"/>
        <v>640</v>
      </c>
      <c r="I32" s="56">
        <f t="shared" si="5"/>
        <v>370</v>
      </c>
      <c r="J32" s="56">
        <f t="shared" si="6"/>
        <v>2040.029</v>
      </c>
      <c r="K32" s="56">
        <f t="shared" si="7"/>
        <v>3050.029</v>
      </c>
      <c r="L32" s="64">
        <v>690000</v>
      </c>
      <c r="M32" s="64">
        <v>250000</v>
      </c>
      <c r="N32" s="64">
        <v>2032561</v>
      </c>
      <c r="O32" s="64">
        <v>2972561</v>
      </c>
      <c r="P32" s="63">
        <v>640000</v>
      </c>
      <c r="Q32" s="63">
        <v>370000</v>
      </c>
      <c r="R32" s="63">
        <v>2040029</v>
      </c>
      <c r="S32" s="63">
        <v>3050029</v>
      </c>
      <c r="T32">
        <f t="shared" si="8"/>
        <v>6022590</v>
      </c>
    </row>
    <row r="33" spans="1:20" hidden="1">
      <c r="A33" s="55" t="s">
        <v>68</v>
      </c>
      <c r="B33" s="56" t="s">
        <v>69</v>
      </c>
      <c r="C33" s="55" t="s">
        <v>6318</v>
      </c>
      <c r="D33" s="56">
        <f t="shared" si="9"/>
        <v>505.18299999999999</v>
      </c>
      <c r="E33" s="56">
        <f t="shared" si="1"/>
        <v>609.64499999999998</v>
      </c>
      <c r="F33" s="56">
        <f t="shared" si="2"/>
        <v>710.84299999999996</v>
      </c>
      <c r="G33" s="56">
        <f t="shared" si="3"/>
        <v>1825.671</v>
      </c>
      <c r="H33" s="56">
        <f t="shared" si="4"/>
        <v>505.16199999999998</v>
      </c>
      <c r="I33" s="56">
        <f t="shared" si="5"/>
        <v>609.58900000000006</v>
      </c>
      <c r="J33" s="56">
        <f t="shared" si="6"/>
        <v>658.36199999999997</v>
      </c>
      <c r="K33" s="56">
        <f t="shared" si="7"/>
        <v>1773.1130000000001</v>
      </c>
      <c r="L33" s="64">
        <v>505183</v>
      </c>
      <c r="M33" s="64">
        <v>609645</v>
      </c>
      <c r="N33" s="64">
        <v>710843</v>
      </c>
      <c r="O33" s="64">
        <v>1825671</v>
      </c>
      <c r="P33" s="63">
        <v>505162</v>
      </c>
      <c r="Q33" s="63">
        <v>609589</v>
      </c>
      <c r="R33" s="63">
        <v>658362</v>
      </c>
      <c r="S33" s="63">
        <v>1773113</v>
      </c>
      <c r="T33">
        <f t="shared" si="8"/>
        <v>3598784</v>
      </c>
    </row>
    <row r="34" spans="1:20" hidden="1">
      <c r="A34" s="55" t="s">
        <v>70</v>
      </c>
      <c r="B34" s="56" t="s">
        <v>71</v>
      </c>
      <c r="C34" s="55" t="s">
        <v>6318</v>
      </c>
      <c r="D34" s="56">
        <f t="shared" si="9"/>
        <v>1264.27</v>
      </c>
      <c r="E34" s="56">
        <f t="shared" si="1"/>
        <v>36.466000000000001</v>
      </c>
      <c r="F34" s="56">
        <f t="shared" si="2"/>
        <v>1396.2429999999999</v>
      </c>
      <c r="G34" s="56">
        <f t="shared" si="3"/>
        <v>2696.9789999999998</v>
      </c>
      <c r="H34" s="56">
        <f t="shared" si="4"/>
        <v>1333.51</v>
      </c>
      <c r="I34" s="56">
        <f t="shared" si="5"/>
        <v>58.860999999999997</v>
      </c>
      <c r="J34" s="56">
        <f t="shared" si="6"/>
        <v>1357.355</v>
      </c>
      <c r="K34" s="56">
        <f t="shared" si="7"/>
        <v>2749.7260000000001</v>
      </c>
      <c r="L34" s="64">
        <v>1264270</v>
      </c>
      <c r="M34" s="64">
        <v>36466</v>
      </c>
      <c r="N34" s="64">
        <v>1396243</v>
      </c>
      <c r="O34" s="64">
        <v>2696979</v>
      </c>
      <c r="P34" s="63">
        <v>1333510</v>
      </c>
      <c r="Q34" s="63">
        <v>58861</v>
      </c>
      <c r="R34" s="63">
        <v>1357355</v>
      </c>
      <c r="S34" s="63">
        <v>2749726</v>
      </c>
      <c r="T34">
        <f t="shared" si="8"/>
        <v>5446705</v>
      </c>
    </row>
    <row r="35" spans="1:20" hidden="1">
      <c r="A35" s="55" t="s">
        <v>72</v>
      </c>
      <c r="B35" s="56" t="s">
        <v>73</v>
      </c>
      <c r="C35" s="55" t="s">
        <v>6318</v>
      </c>
      <c r="D35" s="56">
        <f t="shared" si="9"/>
        <v>253.72200000000001</v>
      </c>
      <c r="E35" s="56">
        <f t="shared" si="1"/>
        <v>137.46600000000001</v>
      </c>
      <c r="F35" s="56">
        <f t="shared" si="2"/>
        <v>1200.453</v>
      </c>
      <c r="G35" s="56">
        <f t="shared" si="3"/>
        <v>1591.6410000000001</v>
      </c>
      <c r="H35" s="56">
        <f t="shared" si="4"/>
        <v>446.27800000000002</v>
      </c>
      <c r="I35" s="56">
        <f t="shared" si="5"/>
        <v>77.521000000000001</v>
      </c>
      <c r="J35" s="56">
        <f t="shared" si="6"/>
        <v>1261.741</v>
      </c>
      <c r="K35" s="56">
        <f t="shared" si="7"/>
        <v>1785.54</v>
      </c>
      <c r="L35" s="64">
        <v>253722</v>
      </c>
      <c r="M35" s="64">
        <v>137466</v>
      </c>
      <c r="N35" s="64">
        <v>1200453</v>
      </c>
      <c r="O35" s="64">
        <v>1591641</v>
      </c>
      <c r="P35" s="63">
        <v>446278</v>
      </c>
      <c r="Q35" s="63">
        <v>77521</v>
      </c>
      <c r="R35" s="63">
        <v>1261741</v>
      </c>
      <c r="S35" s="63">
        <v>1785540</v>
      </c>
      <c r="T35">
        <f t="shared" si="8"/>
        <v>3377181</v>
      </c>
    </row>
    <row r="36" spans="1:20" hidden="1">
      <c r="A36" s="55" t="s">
        <v>74</v>
      </c>
      <c r="B36" s="56" t="s">
        <v>75</v>
      </c>
      <c r="C36" s="55" t="s">
        <v>6318</v>
      </c>
      <c r="D36" s="56">
        <f t="shared" si="9"/>
        <v>1897.2049999999999</v>
      </c>
      <c r="E36" s="56">
        <f t="shared" si="1"/>
        <v>0</v>
      </c>
      <c r="F36" s="56">
        <f t="shared" si="2"/>
        <v>2155.9580000000001</v>
      </c>
      <c r="G36" s="56">
        <f t="shared" si="3"/>
        <v>4053.163</v>
      </c>
      <c r="H36" s="56">
        <f t="shared" si="4"/>
        <v>2037.4649999999999</v>
      </c>
      <c r="I36" s="56">
        <f t="shared" si="5"/>
        <v>0</v>
      </c>
      <c r="J36" s="56">
        <f t="shared" si="6"/>
        <v>2074.6570000000002</v>
      </c>
      <c r="K36" s="56">
        <f t="shared" si="7"/>
        <v>4112.1220000000003</v>
      </c>
      <c r="L36" s="64">
        <v>1897205</v>
      </c>
      <c r="M36" s="64">
        <v>0</v>
      </c>
      <c r="N36" s="64">
        <v>2155958</v>
      </c>
      <c r="O36" s="64">
        <v>4053163</v>
      </c>
      <c r="P36" s="63">
        <v>2037465</v>
      </c>
      <c r="Q36" s="63">
        <v>0</v>
      </c>
      <c r="R36" s="63">
        <v>2074657</v>
      </c>
      <c r="S36" s="63">
        <v>4112122</v>
      </c>
      <c r="T36">
        <f t="shared" si="8"/>
        <v>8165285</v>
      </c>
    </row>
    <row r="37" spans="1:20" hidden="1">
      <c r="A37" s="55" t="s">
        <v>76</v>
      </c>
      <c r="B37" s="56" t="s">
        <v>77</v>
      </c>
      <c r="C37" s="55" t="s">
        <v>6318</v>
      </c>
      <c r="D37" s="56">
        <f t="shared" si="9"/>
        <v>2182.13</v>
      </c>
      <c r="E37" s="56">
        <f t="shared" si="1"/>
        <v>598.85299999999995</v>
      </c>
      <c r="F37" s="56">
        <f t="shared" si="2"/>
        <v>3221.8690000000001</v>
      </c>
      <c r="G37" s="56">
        <f t="shared" si="3"/>
        <v>6002.8519999999999</v>
      </c>
      <c r="H37" s="56">
        <f t="shared" si="4"/>
        <v>2181.9029999999998</v>
      </c>
      <c r="I37" s="56">
        <f t="shared" si="5"/>
        <v>640.1</v>
      </c>
      <c r="J37" s="56">
        <f t="shared" si="6"/>
        <v>2897.9470000000001</v>
      </c>
      <c r="K37" s="56">
        <f t="shared" si="7"/>
        <v>5719.95</v>
      </c>
      <c r="L37" s="64">
        <v>2182130</v>
      </c>
      <c r="M37" s="64">
        <v>598853</v>
      </c>
      <c r="N37" s="64">
        <v>3221869</v>
      </c>
      <c r="O37" s="64">
        <v>6002852</v>
      </c>
      <c r="P37" s="63">
        <v>2181903</v>
      </c>
      <c r="Q37" s="63">
        <v>640100</v>
      </c>
      <c r="R37" s="63">
        <v>2897947</v>
      </c>
      <c r="S37" s="63">
        <v>5719950</v>
      </c>
      <c r="T37">
        <f t="shared" si="8"/>
        <v>11722802</v>
      </c>
    </row>
    <row r="38" spans="1:20" hidden="1">
      <c r="A38" s="55" t="s">
        <v>78</v>
      </c>
      <c r="B38" s="56" t="s">
        <v>79</v>
      </c>
      <c r="C38" s="55" t="s">
        <v>6318</v>
      </c>
      <c r="D38" s="56">
        <f t="shared" si="9"/>
        <v>588.19500000000005</v>
      </c>
      <c r="E38" s="56">
        <f t="shared" si="1"/>
        <v>523.16800000000001</v>
      </c>
      <c r="F38" s="56">
        <f t="shared" si="2"/>
        <v>652.77800000000002</v>
      </c>
      <c r="G38" s="56">
        <f t="shared" si="3"/>
        <v>1764.1410000000001</v>
      </c>
      <c r="H38" s="56">
        <f t="shared" si="4"/>
        <v>838.11099999999999</v>
      </c>
      <c r="I38" s="56">
        <f t="shared" si="5"/>
        <v>565.08299999999997</v>
      </c>
      <c r="J38" s="56">
        <f t="shared" si="6"/>
        <v>945.75099999999998</v>
      </c>
      <c r="K38" s="56">
        <f t="shared" si="7"/>
        <v>2348.9450000000002</v>
      </c>
      <c r="L38" s="64">
        <v>588195</v>
      </c>
      <c r="M38" s="64">
        <v>523168</v>
      </c>
      <c r="N38" s="64">
        <v>652778</v>
      </c>
      <c r="O38" s="64">
        <v>1764141</v>
      </c>
      <c r="P38" s="63">
        <v>838111</v>
      </c>
      <c r="Q38" s="63">
        <v>565083</v>
      </c>
      <c r="R38" s="63">
        <v>945751</v>
      </c>
      <c r="S38" s="63">
        <v>2348945</v>
      </c>
      <c r="T38">
        <f t="shared" si="8"/>
        <v>4113086</v>
      </c>
    </row>
    <row r="39" spans="1:20" hidden="1">
      <c r="A39" s="55" t="s">
        <v>80</v>
      </c>
      <c r="B39" s="56" t="s">
        <v>81</v>
      </c>
      <c r="C39" s="55" t="s">
        <v>6318</v>
      </c>
      <c r="D39" s="56">
        <f t="shared" si="9"/>
        <v>480.41399999999999</v>
      </c>
      <c r="E39" s="56">
        <f t="shared" si="1"/>
        <v>150.089</v>
      </c>
      <c r="F39" s="56">
        <f t="shared" si="2"/>
        <v>2713.739</v>
      </c>
      <c r="G39" s="56">
        <f t="shared" si="3"/>
        <v>3344.2420000000002</v>
      </c>
      <c r="H39" s="56">
        <f t="shared" si="4"/>
        <v>480.36599999999999</v>
      </c>
      <c r="I39" s="56">
        <f t="shared" si="5"/>
        <v>150.07400000000001</v>
      </c>
      <c r="J39" s="56">
        <f t="shared" si="6"/>
        <v>2509.047</v>
      </c>
      <c r="K39" s="56">
        <f t="shared" si="7"/>
        <v>3139.4870000000001</v>
      </c>
      <c r="L39" s="64">
        <v>480414</v>
      </c>
      <c r="M39" s="64">
        <v>150089</v>
      </c>
      <c r="N39" s="64">
        <v>2713739</v>
      </c>
      <c r="O39" s="64">
        <v>3344242</v>
      </c>
      <c r="P39" s="63">
        <v>480366</v>
      </c>
      <c r="Q39" s="63">
        <v>150074</v>
      </c>
      <c r="R39" s="63">
        <v>2509047</v>
      </c>
      <c r="S39" s="63">
        <v>3139487</v>
      </c>
      <c r="T39">
        <f t="shared" si="8"/>
        <v>6483729</v>
      </c>
    </row>
    <row r="40" spans="1:20" hidden="1">
      <c r="A40" s="55" t="s">
        <v>82</v>
      </c>
      <c r="B40" s="56" t="s">
        <v>83</v>
      </c>
      <c r="C40" s="55" t="s">
        <v>6318</v>
      </c>
      <c r="D40" s="56">
        <f t="shared" si="9"/>
        <v>3603.0030000000002</v>
      </c>
      <c r="E40" s="56">
        <f t="shared" si="1"/>
        <v>923.22</v>
      </c>
      <c r="F40" s="56">
        <f t="shared" si="2"/>
        <v>6321.21</v>
      </c>
      <c r="G40" s="56">
        <f t="shared" si="3"/>
        <v>10847.433000000001</v>
      </c>
      <c r="H40" s="56">
        <f t="shared" si="4"/>
        <v>3442.5650000000001</v>
      </c>
      <c r="I40" s="56">
        <f t="shared" si="5"/>
        <v>921.245</v>
      </c>
      <c r="J40" s="56">
        <f t="shared" si="6"/>
        <v>6412.9219999999996</v>
      </c>
      <c r="K40" s="56">
        <f t="shared" si="7"/>
        <v>10776.732</v>
      </c>
      <c r="L40" s="64">
        <v>3603003</v>
      </c>
      <c r="M40" s="64">
        <v>923220</v>
      </c>
      <c r="N40" s="64">
        <v>6321210</v>
      </c>
      <c r="O40" s="64">
        <v>10847433</v>
      </c>
      <c r="P40" s="63">
        <v>3442565</v>
      </c>
      <c r="Q40" s="63">
        <v>921245</v>
      </c>
      <c r="R40" s="63">
        <v>6412922</v>
      </c>
      <c r="S40" s="63">
        <v>10776732</v>
      </c>
      <c r="T40">
        <f t="shared" si="8"/>
        <v>21624165</v>
      </c>
    </row>
    <row r="41" spans="1:20" hidden="1">
      <c r="A41" s="55" t="s">
        <v>84</v>
      </c>
      <c r="B41" s="56" t="s">
        <v>85</v>
      </c>
      <c r="C41" s="55" t="s">
        <v>6319</v>
      </c>
      <c r="D41" s="56">
        <f t="shared" si="9"/>
        <v>783.952</v>
      </c>
      <c r="E41" s="56">
        <f t="shared" si="1"/>
        <v>1212.702</v>
      </c>
      <c r="F41" s="56">
        <f t="shared" si="2"/>
        <v>1040.4960000000001</v>
      </c>
      <c r="G41" s="56">
        <f t="shared" si="3"/>
        <v>3037.15</v>
      </c>
      <c r="H41" s="56">
        <f t="shared" si="4"/>
        <v>714.05700000000002</v>
      </c>
      <c r="I41" s="56">
        <f t="shared" si="5"/>
        <v>1204.4780000000001</v>
      </c>
      <c r="J41" s="56">
        <f t="shared" si="6"/>
        <v>814.56299999999999</v>
      </c>
      <c r="K41" s="56">
        <f t="shared" si="7"/>
        <v>2733.098</v>
      </c>
      <c r="L41" s="64">
        <v>783952</v>
      </c>
      <c r="M41" s="64">
        <v>1212702</v>
      </c>
      <c r="N41" s="64">
        <v>1040496</v>
      </c>
      <c r="O41" s="64">
        <v>3037150</v>
      </c>
      <c r="P41" s="63">
        <v>714057</v>
      </c>
      <c r="Q41" s="63">
        <v>1204478</v>
      </c>
      <c r="R41" s="63">
        <v>814563</v>
      </c>
      <c r="S41" s="63">
        <v>2733098</v>
      </c>
      <c r="T41">
        <f t="shared" si="8"/>
        <v>5770248</v>
      </c>
    </row>
    <row r="42" spans="1:20" hidden="1">
      <c r="A42" s="55" t="s">
        <v>86</v>
      </c>
      <c r="B42" s="56" t="s">
        <v>87</v>
      </c>
      <c r="C42" s="55" t="s">
        <v>6319</v>
      </c>
      <c r="D42" s="56">
        <f t="shared" si="9"/>
        <v>622.86400000000003</v>
      </c>
      <c r="E42" s="56">
        <f t="shared" si="1"/>
        <v>115.648</v>
      </c>
      <c r="F42" s="56">
        <f t="shared" si="2"/>
        <v>456.39499999999998</v>
      </c>
      <c r="G42" s="56">
        <f t="shared" si="3"/>
        <v>1194.9069999999999</v>
      </c>
      <c r="H42" s="56">
        <f t="shared" si="4"/>
        <v>611.88599999999997</v>
      </c>
      <c r="I42" s="56">
        <f t="shared" si="5"/>
        <v>44.021999999999998</v>
      </c>
      <c r="J42" s="56">
        <f t="shared" si="6"/>
        <v>456.95800000000003</v>
      </c>
      <c r="K42" s="56">
        <f t="shared" si="7"/>
        <v>1112.866</v>
      </c>
      <c r="L42" s="64">
        <v>622864</v>
      </c>
      <c r="M42" s="64">
        <v>115648</v>
      </c>
      <c r="N42" s="64">
        <v>456395</v>
      </c>
      <c r="O42" s="64">
        <v>1194907</v>
      </c>
      <c r="P42" s="63">
        <v>611886</v>
      </c>
      <c r="Q42" s="63">
        <v>44022</v>
      </c>
      <c r="R42" s="63">
        <v>456958</v>
      </c>
      <c r="S42" s="63">
        <v>1112866</v>
      </c>
      <c r="T42">
        <f t="shared" si="8"/>
        <v>2307773</v>
      </c>
    </row>
    <row r="43" spans="1:20" hidden="1">
      <c r="A43" s="55" t="s">
        <v>88</v>
      </c>
      <c r="B43" s="56" t="s">
        <v>89</v>
      </c>
      <c r="C43" s="55" t="s">
        <v>6319</v>
      </c>
      <c r="D43" s="56">
        <f t="shared" si="9"/>
        <v>1389.489</v>
      </c>
      <c r="E43" s="56">
        <f t="shared" si="1"/>
        <v>20.393999999999998</v>
      </c>
      <c r="F43" s="56">
        <f t="shared" si="2"/>
        <v>232.35300000000001</v>
      </c>
      <c r="G43" s="56">
        <f t="shared" si="3"/>
        <v>1642.2360000000001</v>
      </c>
      <c r="H43" s="56">
        <f t="shared" si="4"/>
        <v>1673.14</v>
      </c>
      <c r="I43" s="56">
        <f t="shared" si="5"/>
        <v>20.391999999999999</v>
      </c>
      <c r="J43" s="56">
        <f t="shared" si="6"/>
        <v>178.31399999999999</v>
      </c>
      <c r="K43" s="56">
        <f t="shared" si="7"/>
        <v>1871.846</v>
      </c>
      <c r="L43" s="64">
        <v>1389489</v>
      </c>
      <c r="M43" s="64">
        <v>20394</v>
      </c>
      <c r="N43" s="64">
        <v>232353</v>
      </c>
      <c r="O43" s="64">
        <v>1642236</v>
      </c>
      <c r="P43" s="63">
        <v>1673140</v>
      </c>
      <c r="Q43" s="63">
        <v>20392</v>
      </c>
      <c r="R43" s="63">
        <v>178314</v>
      </c>
      <c r="S43" s="63">
        <v>1871846</v>
      </c>
      <c r="T43">
        <f t="shared" si="8"/>
        <v>3514082</v>
      </c>
    </row>
    <row r="44" spans="1:20" hidden="1">
      <c r="A44" s="55" t="s">
        <v>90</v>
      </c>
      <c r="B44" s="56" t="s">
        <v>91</v>
      </c>
      <c r="C44" s="55" t="s">
        <v>6319</v>
      </c>
      <c r="D44" s="56">
        <f t="shared" si="9"/>
        <v>1369.2909999999999</v>
      </c>
      <c r="E44" s="56">
        <f t="shared" si="1"/>
        <v>2.8849999999999998</v>
      </c>
      <c r="F44" s="56">
        <f t="shared" si="2"/>
        <v>336.74400000000003</v>
      </c>
      <c r="G44" s="56">
        <f t="shared" si="3"/>
        <v>1708.92</v>
      </c>
      <c r="H44" s="56">
        <f t="shared" si="4"/>
        <v>1507.471</v>
      </c>
      <c r="I44" s="56">
        <f t="shared" si="5"/>
        <v>2.8809999999999998</v>
      </c>
      <c r="J44" s="56">
        <f t="shared" si="6"/>
        <v>378.08300000000003</v>
      </c>
      <c r="K44" s="56">
        <f t="shared" si="7"/>
        <v>1888.4349999999999</v>
      </c>
      <c r="L44" s="64">
        <v>1369291</v>
      </c>
      <c r="M44" s="64">
        <v>2885</v>
      </c>
      <c r="N44" s="64">
        <v>336744</v>
      </c>
      <c r="O44" s="64">
        <v>1708920</v>
      </c>
      <c r="P44" s="63">
        <v>1507471</v>
      </c>
      <c r="Q44" s="63">
        <v>2881</v>
      </c>
      <c r="R44" s="63">
        <v>378083</v>
      </c>
      <c r="S44" s="63">
        <v>1888435</v>
      </c>
      <c r="T44">
        <f t="shared" si="8"/>
        <v>3597355</v>
      </c>
    </row>
    <row r="45" spans="1:20" hidden="1">
      <c r="A45" s="55" t="s">
        <v>92</v>
      </c>
      <c r="B45" s="56" t="s">
        <v>93</v>
      </c>
      <c r="C45" s="55" t="s">
        <v>6319</v>
      </c>
      <c r="D45" s="56">
        <f t="shared" si="9"/>
        <v>183.10400000000001</v>
      </c>
      <c r="E45" s="56">
        <f t="shared" si="1"/>
        <v>190.38</v>
      </c>
      <c r="F45" s="56">
        <f t="shared" si="2"/>
        <v>1969.075</v>
      </c>
      <c r="G45" s="56">
        <f t="shared" si="3"/>
        <v>2342.5590000000002</v>
      </c>
      <c r="H45" s="56">
        <f t="shared" si="4"/>
        <v>297.80599999999998</v>
      </c>
      <c r="I45" s="56">
        <f t="shared" si="5"/>
        <v>280.73</v>
      </c>
      <c r="J45" s="56">
        <f t="shared" si="6"/>
        <v>2059.4169999999999</v>
      </c>
      <c r="K45" s="56">
        <f t="shared" si="7"/>
        <v>2637.953</v>
      </c>
      <c r="L45" s="64">
        <v>183104</v>
      </c>
      <c r="M45" s="64">
        <v>190380</v>
      </c>
      <c r="N45" s="64">
        <v>1969075</v>
      </c>
      <c r="O45" s="64">
        <v>2342559</v>
      </c>
      <c r="P45" s="63">
        <v>297806</v>
      </c>
      <c r="Q45" s="63">
        <v>280730</v>
      </c>
      <c r="R45" s="63">
        <v>2059417</v>
      </c>
      <c r="S45" s="63">
        <v>2637953</v>
      </c>
      <c r="T45">
        <f t="shared" si="8"/>
        <v>4980512</v>
      </c>
    </row>
    <row r="46" spans="1:20" hidden="1">
      <c r="A46" s="55" t="s">
        <v>94</v>
      </c>
      <c r="B46" s="56" t="s">
        <v>95</v>
      </c>
      <c r="C46" s="55" t="s">
        <v>6319</v>
      </c>
      <c r="D46" s="56">
        <f t="shared" si="9"/>
        <v>1226.31</v>
      </c>
      <c r="E46" s="56">
        <f t="shared" si="1"/>
        <v>2.5110000000000001</v>
      </c>
      <c r="F46" s="56">
        <f t="shared" si="2"/>
        <v>1336.473</v>
      </c>
      <c r="G46" s="56">
        <f t="shared" si="3"/>
        <v>2565.2939999999999</v>
      </c>
      <c r="H46" s="56">
        <f t="shared" si="4"/>
        <v>1415.7929999999999</v>
      </c>
      <c r="I46" s="56">
        <f t="shared" si="5"/>
        <v>2.5110000000000001</v>
      </c>
      <c r="J46" s="56">
        <f t="shared" si="6"/>
        <v>1186.105</v>
      </c>
      <c r="K46" s="56">
        <f t="shared" si="7"/>
        <v>2604.4090000000001</v>
      </c>
      <c r="L46" s="64">
        <v>1226310</v>
      </c>
      <c r="M46" s="64">
        <v>2511</v>
      </c>
      <c r="N46" s="64">
        <v>1336473</v>
      </c>
      <c r="O46" s="64">
        <v>2565294</v>
      </c>
      <c r="P46" s="63">
        <v>1415793</v>
      </c>
      <c r="Q46" s="63">
        <v>2511</v>
      </c>
      <c r="R46" s="63">
        <v>1186105</v>
      </c>
      <c r="S46" s="63">
        <v>2604409</v>
      </c>
      <c r="T46">
        <f t="shared" si="8"/>
        <v>5169703</v>
      </c>
    </row>
    <row r="47" spans="1:20" hidden="1">
      <c r="A47" s="55" t="s">
        <v>96</v>
      </c>
      <c r="B47" s="56" t="s">
        <v>97</v>
      </c>
      <c r="C47" s="55" t="s">
        <v>6319</v>
      </c>
      <c r="D47" s="56">
        <f t="shared" si="9"/>
        <v>608</v>
      </c>
      <c r="E47" s="56">
        <f t="shared" si="1"/>
        <v>157.583</v>
      </c>
      <c r="F47" s="56">
        <f t="shared" si="2"/>
        <v>451.971</v>
      </c>
      <c r="G47" s="56">
        <f t="shared" si="3"/>
        <v>1217.5540000000001</v>
      </c>
      <c r="H47" s="56">
        <f t="shared" si="4"/>
        <v>708</v>
      </c>
      <c r="I47" s="56">
        <f t="shared" si="5"/>
        <v>181</v>
      </c>
      <c r="J47" s="56">
        <f t="shared" si="6"/>
        <v>660.79200000000003</v>
      </c>
      <c r="K47" s="56">
        <f t="shared" si="7"/>
        <v>1549.7919999999999</v>
      </c>
      <c r="L47" s="64">
        <v>608000</v>
      </c>
      <c r="M47" s="64">
        <v>157583</v>
      </c>
      <c r="N47" s="64">
        <v>451971</v>
      </c>
      <c r="O47" s="64">
        <v>1217554</v>
      </c>
      <c r="P47" s="63">
        <v>708000</v>
      </c>
      <c r="Q47" s="63">
        <v>181000</v>
      </c>
      <c r="R47" s="63">
        <v>660792</v>
      </c>
      <c r="S47" s="63">
        <v>1549792</v>
      </c>
      <c r="T47">
        <f t="shared" si="8"/>
        <v>2767346</v>
      </c>
    </row>
    <row r="48" spans="1:20" hidden="1">
      <c r="A48" s="55" t="s">
        <v>98</v>
      </c>
      <c r="B48" s="56" t="s">
        <v>99</v>
      </c>
      <c r="C48" s="55" t="s">
        <v>6319</v>
      </c>
      <c r="D48" s="56">
        <f t="shared" si="9"/>
        <v>610.29200000000003</v>
      </c>
      <c r="E48" s="56">
        <f t="shared" si="1"/>
        <v>390.99599999999998</v>
      </c>
      <c r="F48" s="56">
        <f t="shared" si="2"/>
        <v>947.32399999999996</v>
      </c>
      <c r="G48" s="56">
        <f t="shared" si="3"/>
        <v>1948.6120000000001</v>
      </c>
      <c r="H48" s="56">
        <f t="shared" si="4"/>
        <v>610.149</v>
      </c>
      <c r="I48" s="56">
        <f t="shared" si="5"/>
        <v>321.94</v>
      </c>
      <c r="J48" s="56">
        <f t="shared" si="6"/>
        <v>1047.386</v>
      </c>
      <c r="K48" s="56">
        <f t="shared" si="7"/>
        <v>1979.4749999999999</v>
      </c>
      <c r="L48" s="64">
        <v>610292</v>
      </c>
      <c r="M48" s="64">
        <v>390996</v>
      </c>
      <c r="N48" s="64">
        <v>947324</v>
      </c>
      <c r="O48" s="64">
        <v>1948612</v>
      </c>
      <c r="P48" s="63">
        <v>610149</v>
      </c>
      <c r="Q48" s="63">
        <v>321940</v>
      </c>
      <c r="R48" s="63">
        <v>1047386</v>
      </c>
      <c r="S48" s="63">
        <v>1979475</v>
      </c>
      <c r="T48">
        <f t="shared" si="8"/>
        <v>3928087</v>
      </c>
    </row>
    <row r="49" spans="1:20" hidden="1">
      <c r="A49" s="55" t="s">
        <v>100</v>
      </c>
      <c r="B49" s="56" t="s">
        <v>101</v>
      </c>
      <c r="C49" s="55" t="s">
        <v>6319</v>
      </c>
      <c r="D49" s="56">
        <f t="shared" si="9"/>
        <v>1478.644</v>
      </c>
      <c r="E49" s="56">
        <f t="shared" si="1"/>
        <v>7.4999999999999997E-2</v>
      </c>
      <c r="F49" s="56">
        <f t="shared" si="2"/>
        <v>2030.377</v>
      </c>
      <c r="G49" s="56">
        <f t="shared" si="3"/>
        <v>3509.096</v>
      </c>
      <c r="H49" s="56">
        <f t="shared" si="4"/>
        <v>1477.856</v>
      </c>
      <c r="I49" s="56">
        <f t="shared" si="5"/>
        <v>7.4999999999999997E-2</v>
      </c>
      <c r="J49" s="56">
        <f t="shared" si="6"/>
        <v>1447.4449999999999</v>
      </c>
      <c r="K49" s="56">
        <f t="shared" si="7"/>
        <v>2925.3760000000002</v>
      </c>
      <c r="L49" s="64">
        <v>1478644</v>
      </c>
      <c r="M49" s="64">
        <v>75</v>
      </c>
      <c r="N49" s="64">
        <v>2030377</v>
      </c>
      <c r="O49" s="64">
        <v>3509096</v>
      </c>
      <c r="P49" s="63">
        <v>1477856</v>
      </c>
      <c r="Q49" s="63">
        <v>75</v>
      </c>
      <c r="R49" s="63">
        <v>1447445</v>
      </c>
      <c r="S49" s="63">
        <v>2925376</v>
      </c>
      <c r="T49">
        <f t="shared" si="8"/>
        <v>6434472</v>
      </c>
    </row>
    <row r="50" spans="1:20" hidden="1">
      <c r="A50" s="55" t="s">
        <v>102</v>
      </c>
      <c r="B50" s="56" t="s">
        <v>103</v>
      </c>
      <c r="C50" s="55" t="s">
        <v>6319</v>
      </c>
      <c r="D50" s="56">
        <f t="shared" si="9"/>
        <v>1026.43</v>
      </c>
      <c r="E50" s="56">
        <f t="shared" si="1"/>
        <v>544.21400000000006</v>
      </c>
      <c r="F50" s="56">
        <f t="shared" si="2"/>
        <v>7092.5770000000002</v>
      </c>
      <c r="G50" s="56">
        <f t="shared" si="3"/>
        <v>8663.2209999999995</v>
      </c>
      <c r="H50" s="56">
        <f t="shared" si="4"/>
        <v>1066.415</v>
      </c>
      <c r="I50" s="56">
        <f t="shared" si="5"/>
        <v>544.21400000000006</v>
      </c>
      <c r="J50" s="56">
        <f t="shared" si="6"/>
        <v>6278.2049999999999</v>
      </c>
      <c r="K50" s="56">
        <f t="shared" si="7"/>
        <v>7888.8339999999998</v>
      </c>
      <c r="L50" s="64">
        <v>1026430</v>
      </c>
      <c r="M50" s="64">
        <v>544214</v>
      </c>
      <c r="N50" s="64">
        <v>7092577</v>
      </c>
      <c r="O50" s="64">
        <v>8663221</v>
      </c>
      <c r="P50" s="63">
        <v>1066415</v>
      </c>
      <c r="Q50" s="63">
        <v>544214</v>
      </c>
      <c r="R50" s="63">
        <v>6278205</v>
      </c>
      <c r="S50" s="63">
        <v>7888834</v>
      </c>
      <c r="T50">
        <f t="shared" si="8"/>
        <v>16552055</v>
      </c>
    </row>
    <row r="51" spans="1:20" hidden="1">
      <c r="A51" s="55" t="s">
        <v>104</v>
      </c>
      <c r="B51" s="56" t="s">
        <v>105</v>
      </c>
      <c r="C51" s="55" t="s">
        <v>6319</v>
      </c>
      <c r="D51" s="56">
        <f t="shared" si="9"/>
        <v>1143.4179999999999</v>
      </c>
      <c r="E51" s="56">
        <f t="shared" si="1"/>
        <v>96.07</v>
      </c>
      <c r="F51" s="56">
        <f t="shared" si="2"/>
        <v>413.65100000000001</v>
      </c>
      <c r="G51" s="56">
        <f t="shared" si="3"/>
        <v>1653.1389999999999</v>
      </c>
      <c r="H51" s="56">
        <f t="shared" si="4"/>
        <v>1335.2239999999999</v>
      </c>
      <c r="I51" s="56">
        <f t="shared" si="5"/>
        <v>111.069</v>
      </c>
      <c r="J51" s="56">
        <f t="shared" si="6"/>
        <v>466.30099999999999</v>
      </c>
      <c r="K51" s="56">
        <f t="shared" si="7"/>
        <v>1912.5940000000001</v>
      </c>
      <c r="L51" s="64">
        <v>1143418</v>
      </c>
      <c r="M51" s="64">
        <v>96070</v>
      </c>
      <c r="N51" s="64">
        <v>413651</v>
      </c>
      <c r="O51" s="64">
        <v>1653139</v>
      </c>
      <c r="P51" s="63">
        <v>1335224</v>
      </c>
      <c r="Q51" s="63">
        <v>111069</v>
      </c>
      <c r="R51" s="63">
        <v>466301</v>
      </c>
      <c r="S51" s="63">
        <v>1912594</v>
      </c>
      <c r="T51">
        <f t="shared" si="8"/>
        <v>3565733</v>
      </c>
    </row>
    <row r="52" spans="1:20" hidden="1">
      <c r="A52" s="55" t="s">
        <v>106</v>
      </c>
      <c r="B52" s="56" t="s">
        <v>107</v>
      </c>
      <c r="C52" s="55" t="s">
        <v>6319</v>
      </c>
      <c r="D52" s="56">
        <f t="shared" si="9"/>
        <v>2512.806</v>
      </c>
      <c r="E52" s="56">
        <f t="shared" si="1"/>
        <v>2.1459999999999999</v>
      </c>
      <c r="F52" s="56">
        <f t="shared" si="2"/>
        <v>201.77199999999999</v>
      </c>
      <c r="G52" s="56">
        <f t="shared" si="3"/>
        <v>2716.7240000000002</v>
      </c>
      <c r="H52" s="56">
        <f t="shared" si="4"/>
        <v>2424.1</v>
      </c>
      <c r="I52" s="56">
        <f t="shared" si="5"/>
        <v>52.140999999999998</v>
      </c>
      <c r="J52" s="56">
        <f t="shared" si="6"/>
        <v>303.44799999999998</v>
      </c>
      <c r="K52" s="56">
        <f t="shared" si="7"/>
        <v>2779.6889999999999</v>
      </c>
      <c r="L52" s="64">
        <v>2512806</v>
      </c>
      <c r="M52" s="64">
        <v>2146</v>
      </c>
      <c r="N52" s="64">
        <v>201772</v>
      </c>
      <c r="O52" s="64">
        <v>2716724</v>
      </c>
      <c r="P52" s="63">
        <v>2424100</v>
      </c>
      <c r="Q52" s="63">
        <v>52141</v>
      </c>
      <c r="R52" s="63">
        <v>303448</v>
      </c>
      <c r="S52" s="63">
        <v>2779689</v>
      </c>
      <c r="T52">
        <f t="shared" si="8"/>
        <v>5496413</v>
      </c>
    </row>
    <row r="53" spans="1:20" hidden="1">
      <c r="A53" s="55" t="s">
        <v>108</v>
      </c>
      <c r="B53" s="56" t="s">
        <v>109</v>
      </c>
      <c r="C53" s="55" t="s">
        <v>6319</v>
      </c>
      <c r="D53" s="56">
        <f t="shared" si="9"/>
        <v>2244.2220000000002</v>
      </c>
      <c r="E53" s="56">
        <f t="shared" si="1"/>
        <v>2.1000000000000001E-2</v>
      </c>
      <c r="F53" s="56">
        <f t="shared" si="2"/>
        <v>2937.52</v>
      </c>
      <c r="G53" s="56">
        <f t="shared" si="3"/>
        <v>5181.7629999999999</v>
      </c>
      <c r="H53" s="56">
        <f t="shared" si="4"/>
        <v>2596.7719999999999</v>
      </c>
      <c r="I53" s="56">
        <f t="shared" si="5"/>
        <v>2.1000000000000001E-2</v>
      </c>
      <c r="J53" s="56">
        <f t="shared" si="6"/>
        <v>2556.6579999999999</v>
      </c>
      <c r="K53" s="56">
        <f t="shared" si="7"/>
        <v>5153.451</v>
      </c>
      <c r="L53" s="64">
        <v>2244222</v>
      </c>
      <c r="M53" s="64">
        <v>21</v>
      </c>
      <c r="N53" s="64">
        <v>2937520</v>
      </c>
      <c r="O53" s="64">
        <v>5181763</v>
      </c>
      <c r="P53" s="63">
        <v>2596772</v>
      </c>
      <c r="Q53" s="63">
        <v>21</v>
      </c>
      <c r="R53" s="63">
        <v>2556658</v>
      </c>
      <c r="S53" s="63">
        <v>5153451</v>
      </c>
      <c r="T53">
        <f t="shared" si="8"/>
        <v>10335214</v>
      </c>
    </row>
    <row r="54" spans="1:20" hidden="1">
      <c r="A54" s="55" t="s">
        <v>110</v>
      </c>
      <c r="B54" s="56" t="s">
        <v>111</v>
      </c>
      <c r="C54" s="55" t="s">
        <v>6319</v>
      </c>
      <c r="D54" s="56">
        <f t="shared" si="9"/>
        <v>711.39300000000003</v>
      </c>
      <c r="E54" s="56">
        <f t="shared" si="1"/>
        <v>718.495</v>
      </c>
      <c r="F54" s="56">
        <f t="shared" si="2"/>
        <v>3586.8629999999998</v>
      </c>
      <c r="G54" s="56">
        <f t="shared" si="3"/>
        <v>5016.7510000000002</v>
      </c>
      <c r="H54" s="56">
        <f t="shared" si="4"/>
        <v>840.04600000000005</v>
      </c>
      <c r="I54" s="56">
        <f t="shared" si="5"/>
        <v>574.495</v>
      </c>
      <c r="J54" s="56">
        <f t="shared" si="6"/>
        <v>3452.7719999999999</v>
      </c>
      <c r="K54" s="56">
        <f t="shared" si="7"/>
        <v>4867.3130000000001</v>
      </c>
      <c r="L54" s="64">
        <v>711393</v>
      </c>
      <c r="M54" s="64">
        <v>718495</v>
      </c>
      <c r="N54" s="64">
        <v>3586863</v>
      </c>
      <c r="O54" s="64">
        <v>5016751</v>
      </c>
      <c r="P54" s="63">
        <v>840046</v>
      </c>
      <c r="Q54" s="63">
        <v>574495</v>
      </c>
      <c r="R54" s="63">
        <v>3452772</v>
      </c>
      <c r="S54" s="63">
        <v>4867313</v>
      </c>
      <c r="T54">
        <f t="shared" si="8"/>
        <v>9884064</v>
      </c>
    </row>
    <row r="55" spans="1:20" hidden="1">
      <c r="A55" s="55" t="s">
        <v>112</v>
      </c>
      <c r="B55" s="56" t="s">
        <v>113</v>
      </c>
      <c r="C55" s="55" t="s">
        <v>6319</v>
      </c>
      <c r="D55" s="56">
        <f t="shared" si="9"/>
        <v>497.03699999999998</v>
      </c>
      <c r="E55" s="56">
        <f t="shared" si="1"/>
        <v>1762.232</v>
      </c>
      <c r="F55" s="56">
        <f t="shared" si="2"/>
        <v>2363.4569999999999</v>
      </c>
      <c r="G55" s="56">
        <f t="shared" si="3"/>
        <v>4622.7259999999997</v>
      </c>
      <c r="H55" s="56">
        <f t="shared" si="4"/>
        <v>496.13299999999998</v>
      </c>
      <c r="I55" s="56">
        <f t="shared" si="5"/>
        <v>1845.405</v>
      </c>
      <c r="J55" s="56">
        <f t="shared" si="6"/>
        <v>2050.1889999999999</v>
      </c>
      <c r="K55" s="56">
        <f t="shared" si="7"/>
        <v>4391.7269999999999</v>
      </c>
      <c r="L55" s="64">
        <v>497037</v>
      </c>
      <c r="M55" s="64">
        <v>1762232</v>
      </c>
      <c r="N55" s="64">
        <v>2363457</v>
      </c>
      <c r="O55" s="64">
        <v>4622726</v>
      </c>
      <c r="P55" s="63">
        <v>496133</v>
      </c>
      <c r="Q55" s="63">
        <v>1845405</v>
      </c>
      <c r="R55" s="63">
        <v>2050189</v>
      </c>
      <c r="S55" s="63">
        <v>4391727</v>
      </c>
      <c r="T55">
        <f t="shared" si="8"/>
        <v>9014453</v>
      </c>
    </row>
    <row r="56" spans="1:20" hidden="1">
      <c r="A56" s="55" t="s">
        <v>114</v>
      </c>
      <c r="B56" s="56" t="s">
        <v>115</v>
      </c>
      <c r="C56" s="55" t="s">
        <v>6319</v>
      </c>
      <c r="D56" s="56">
        <f t="shared" si="9"/>
        <v>884.529</v>
      </c>
      <c r="E56" s="56">
        <f t="shared" si="1"/>
        <v>50.747999999999998</v>
      </c>
      <c r="F56" s="56">
        <f t="shared" si="2"/>
        <v>181.28200000000001</v>
      </c>
      <c r="G56" s="56">
        <f t="shared" si="3"/>
        <v>1116.559</v>
      </c>
      <c r="H56" s="56">
        <f t="shared" si="4"/>
        <v>900.12199999999996</v>
      </c>
      <c r="I56" s="56">
        <f t="shared" si="5"/>
        <v>42.274999999999999</v>
      </c>
      <c r="J56" s="56">
        <f t="shared" si="6"/>
        <v>132.333</v>
      </c>
      <c r="K56" s="56">
        <f t="shared" si="7"/>
        <v>1074.73</v>
      </c>
      <c r="L56" s="64">
        <v>884529</v>
      </c>
      <c r="M56" s="64">
        <v>50748</v>
      </c>
      <c r="N56" s="64">
        <v>181282</v>
      </c>
      <c r="O56" s="64">
        <v>1116559</v>
      </c>
      <c r="P56" s="63">
        <v>900122</v>
      </c>
      <c r="Q56" s="63">
        <v>42275</v>
      </c>
      <c r="R56" s="63">
        <v>132333</v>
      </c>
      <c r="S56" s="63">
        <v>1074730</v>
      </c>
      <c r="T56">
        <f t="shared" si="8"/>
        <v>2191289</v>
      </c>
    </row>
    <row r="57" spans="1:20" hidden="1">
      <c r="A57" s="55" t="s">
        <v>116</v>
      </c>
      <c r="B57" s="56" t="s">
        <v>117</v>
      </c>
      <c r="C57" s="55" t="s">
        <v>6319</v>
      </c>
      <c r="D57" s="56">
        <f t="shared" si="9"/>
        <v>303.88600000000002</v>
      </c>
      <c r="E57" s="56">
        <f t="shared" si="1"/>
        <v>253.935</v>
      </c>
      <c r="F57" s="56">
        <f t="shared" si="2"/>
        <v>2393.1869999999999</v>
      </c>
      <c r="G57" s="56">
        <f t="shared" si="3"/>
        <v>2951.0079999999998</v>
      </c>
      <c r="H57" s="56">
        <f t="shared" si="4"/>
        <v>306.12599999999998</v>
      </c>
      <c r="I57" s="56">
        <f t="shared" si="5"/>
        <v>447.04599999999999</v>
      </c>
      <c r="J57" s="56">
        <f t="shared" si="6"/>
        <v>2343.1610000000001</v>
      </c>
      <c r="K57" s="56">
        <f t="shared" si="7"/>
        <v>3096.3330000000001</v>
      </c>
      <c r="L57" s="64">
        <v>303886</v>
      </c>
      <c r="M57" s="64">
        <v>253935</v>
      </c>
      <c r="N57" s="64">
        <v>2393187</v>
      </c>
      <c r="O57" s="64">
        <v>2951008</v>
      </c>
      <c r="P57" s="63">
        <v>306126</v>
      </c>
      <c r="Q57" s="63">
        <v>447046</v>
      </c>
      <c r="R57" s="63">
        <v>2343161</v>
      </c>
      <c r="S57" s="63">
        <v>3096333</v>
      </c>
      <c r="T57">
        <f t="shared" si="8"/>
        <v>6047341</v>
      </c>
    </row>
    <row r="58" spans="1:20" hidden="1">
      <c r="A58" s="55" t="s">
        <v>118</v>
      </c>
      <c r="B58" s="56" t="s">
        <v>119</v>
      </c>
      <c r="C58" s="55" t="s">
        <v>6319</v>
      </c>
      <c r="D58" s="56">
        <f t="shared" si="9"/>
        <v>2081.67</v>
      </c>
      <c r="E58" s="56">
        <f t="shared" si="1"/>
        <v>200.499</v>
      </c>
      <c r="F58" s="56">
        <f t="shared" si="2"/>
        <v>2456.248</v>
      </c>
      <c r="G58" s="56">
        <f t="shared" si="3"/>
        <v>4738.4170000000004</v>
      </c>
      <c r="H58" s="56">
        <f t="shared" si="4"/>
        <v>1948.492</v>
      </c>
      <c r="I58" s="56">
        <f t="shared" si="5"/>
        <v>200.208</v>
      </c>
      <c r="J58" s="56">
        <f t="shared" si="6"/>
        <v>2798.7739999999999</v>
      </c>
      <c r="K58" s="56">
        <f t="shared" si="7"/>
        <v>4947.4740000000002</v>
      </c>
      <c r="L58" s="64">
        <v>2081670</v>
      </c>
      <c r="M58" s="64">
        <v>200499</v>
      </c>
      <c r="N58" s="64">
        <v>2456248</v>
      </c>
      <c r="O58" s="64">
        <v>4738417</v>
      </c>
      <c r="P58" s="63">
        <v>1948492</v>
      </c>
      <c r="Q58" s="63">
        <v>200208</v>
      </c>
      <c r="R58" s="63">
        <v>2798774</v>
      </c>
      <c r="S58" s="63">
        <v>4947474</v>
      </c>
      <c r="T58">
        <f t="shared" si="8"/>
        <v>9685891</v>
      </c>
    </row>
    <row r="59" spans="1:20" hidden="1">
      <c r="A59" s="55" t="s">
        <v>120</v>
      </c>
      <c r="B59" s="56" t="s">
        <v>121</v>
      </c>
      <c r="C59" s="55" t="s">
        <v>6319</v>
      </c>
      <c r="D59" s="56">
        <f t="shared" si="9"/>
        <v>574.67399999999998</v>
      </c>
      <c r="E59" s="56">
        <f t="shared" si="1"/>
        <v>188.904</v>
      </c>
      <c r="F59" s="56">
        <f t="shared" si="2"/>
        <v>263.28199999999998</v>
      </c>
      <c r="G59" s="56">
        <f t="shared" si="3"/>
        <v>1026.8599999999999</v>
      </c>
      <c r="H59" s="56">
        <f t="shared" si="4"/>
        <v>833.22199999999998</v>
      </c>
      <c r="I59" s="56">
        <f t="shared" si="5"/>
        <v>198.38300000000001</v>
      </c>
      <c r="J59" s="56">
        <f t="shared" si="6"/>
        <v>292.79599999999999</v>
      </c>
      <c r="K59" s="56">
        <f t="shared" si="7"/>
        <v>1324.4010000000001</v>
      </c>
      <c r="L59" s="64">
        <v>574674</v>
      </c>
      <c r="M59" s="64">
        <v>188904</v>
      </c>
      <c r="N59" s="64">
        <v>263282</v>
      </c>
      <c r="O59" s="64">
        <v>1026860</v>
      </c>
      <c r="P59" s="63">
        <v>833222</v>
      </c>
      <c r="Q59" s="63">
        <v>198383</v>
      </c>
      <c r="R59" s="63">
        <v>292796</v>
      </c>
      <c r="S59" s="63">
        <v>1324401</v>
      </c>
      <c r="T59">
        <f t="shared" si="8"/>
        <v>2351261</v>
      </c>
    </row>
    <row r="60" spans="1:20" hidden="1">
      <c r="A60" s="55" t="s">
        <v>122</v>
      </c>
      <c r="B60" s="56" t="s">
        <v>123</v>
      </c>
      <c r="C60" s="55" t="s">
        <v>6319</v>
      </c>
      <c r="D60" s="56">
        <f t="shared" si="9"/>
        <v>129.279</v>
      </c>
      <c r="E60" s="56">
        <f t="shared" si="1"/>
        <v>52.847999999999999</v>
      </c>
      <c r="F60" s="56">
        <f t="shared" si="2"/>
        <v>1209.0999999999999</v>
      </c>
      <c r="G60" s="56">
        <f t="shared" si="3"/>
        <v>1391.2270000000001</v>
      </c>
      <c r="H60" s="56">
        <f t="shared" si="4"/>
        <v>129.27799999999999</v>
      </c>
      <c r="I60" s="56">
        <f t="shared" si="5"/>
        <v>152.55500000000001</v>
      </c>
      <c r="J60" s="56">
        <f t="shared" si="6"/>
        <v>1130.3019999999999</v>
      </c>
      <c r="K60" s="56">
        <f t="shared" si="7"/>
        <v>1412.135</v>
      </c>
      <c r="L60" s="64">
        <v>129279</v>
      </c>
      <c r="M60" s="64">
        <v>52848</v>
      </c>
      <c r="N60" s="64">
        <v>1209100</v>
      </c>
      <c r="O60" s="64">
        <v>1391227</v>
      </c>
      <c r="P60" s="63">
        <v>129278</v>
      </c>
      <c r="Q60" s="63">
        <v>152555</v>
      </c>
      <c r="R60" s="63">
        <v>1130302</v>
      </c>
      <c r="S60" s="63">
        <v>1412135</v>
      </c>
      <c r="T60">
        <f t="shared" si="8"/>
        <v>2803362</v>
      </c>
    </row>
    <row r="61" spans="1:20" hidden="1">
      <c r="A61" s="55" t="s">
        <v>124</v>
      </c>
      <c r="B61" s="56" t="s">
        <v>125</v>
      </c>
      <c r="C61" s="55" t="s">
        <v>6319</v>
      </c>
      <c r="D61" s="56">
        <f t="shared" si="9"/>
        <v>585.404</v>
      </c>
      <c r="E61" s="56">
        <f t="shared" si="1"/>
        <v>526.76199999999994</v>
      </c>
      <c r="F61" s="56">
        <f t="shared" si="2"/>
        <v>802.43399999999997</v>
      </c>
      <c r="G61" s="56">
        <f t="shared" si="3"/>
        <v>1914.6</v>
      </c>
      <c r="H61" s="56">
        <f t="shared" si="4"/>
        <v>724.09500000000003</v>
      </c>
      <c r="I61" s="56">
        <f t="shared" si="5"/>
        <v>526.71900000000005</v>
      </c>
      <c r="J61" s="56">
        <f t="shared" si="6"/>
        <v>756.02200000000005</v>
      </c>
      <c r="K61" s="56">
        <f t="shared" si="7"/>
        <v>2006.836</v>
      </c>
      <c r="L61" s="64">
        <v>585404</v>
      </c>
      <c r="M61" s="64">
        <v>526762</v>
      </c>
      <c r="N61" s="64">
        <v>802434</v>
      </c>
      <c r="O61" s="64">
        <v>1914600</v>
      </c>
      <c r="P61" s="63">
        <v>724095</v>
      </c>
      <c r="Q61" s="63">
        <v>526719</v>
      </c>
      <c r="R61" s="63">
        <v>756022</v>
      </c>
      <c r="S61" s="63">
        <v>2006836</v>
      </c>
      <c r="T61">
        <f t="shared" si="8"/>
        <v>3921436</v>
      </c>
    </row>
    <row r="62" spans="1:20" hidden="1">
      <c r="A62" s="55" t="s">
        <v>126</v>
      </c>
      <c r="B62" s="56" t="s">
        <v>127</v>
      </c>
      <c r="C62" s="55" t="s">
        <v>6319</v>
      </c>
      <c r="D62" s="56">
        <f t="shared" si="9"/>
        <v>1606.665</v>
      </c>
      <c r="E62" s="56">
        <f t="shared" si="1"/>
        <v>342.37799999999999</v>
      </c>
      <c r="F62" s="56">
        <f t="shared" si="2"/>
        <v>2705.692</v>
      </c>
      <c r="G62" s="56">
        <f t="shared" si="3"/>
        <v>4654.7349999999997</v>
      </c>
      <c r="H62" s="56">
        <f t="shared" si="4"/>
        <v>1674.665</v>
      </c>
      <c r="I62" s="56">
        <f t="shared" si="5"/>
        <v>340.613</v>
      </c>
      <c r="J62" s="56">
        <f t="shared" si="6"/>
        <v>2629.6010000000001</v>
      </c>
      <c r="K62" s="56">
        <f t="shared" si="7"/>
        <v>4644.8789999999999</v>
      </c>
      <c r="L62" s="64">
        <v>1606665</v>
      </c>
      <c r="M62" s="64">
        <v>342378</v>
      </c>
      <c r="N62" s="64">
        <v>2705692</v>
      </c>
      <c r="O62" s="64">
        <v>4654735</v>
      </c>
      <c r="P62" s="63">
        <v>1674665</v>
      </c>
      <c r="Q62" s="63">
        <v>340613</v>
      </c>
      <c r="R62" s="63">
        <v>2629601</v>
      </c>
      <c r="S62" s="63">
        <v>4644879</v>
      </c>
      <c r="T62">
        <f t="shared" si="8"/>
        <v>9299614</v>
      </c>
    </row>
    <row r="63" spans="1:20" hidden="1">
      <c r="A63" s="55" t="s">
        <v>128</v>
      </c>
      <c r="B63" s="56" t="s">
        <v>129</v>
      </c>
      <c r="C63" s="55" t="s">
        <v>6319</v>
      </c>
      <c r="D63" s="56">
        <f t="shared" si="9"/>
        <v>487.32499999999999</v>
      </c>
      <c r="E63" s="56">
        <f t="shared" si="1"/>
        <v>66.218000000000004</v>
      </c>
      <c r="F63" s="56">
        <f t="shared" si="2"/>
        <v>888.52200000000005</v>
      </c>
      <c r="G63" s="56">
        <f t="shared" si="3"/>
        <v>1442.0650000000001</v>
      </c>
      <c r="H63" s="56">
        <f t="shared" si="4"/>
        <v>487.27699999999999</v>
      </c>
      <c r="I63" s="56">
        <f t="shared" si="5"/>
        <v>50.012999999999998</v>
      </c>
      <c r="J63" s="56">
        <f t="shared" si="6"/>
        <v>770.69500000000005</v>
      </c>
      <c r="K63" s="56">
        <f t="shared" si="7"/>
        <v>1307.9849999999999</v>
      </c>
      <c r="L63" s="64">
        <v>487325</v>
      </c>
      <c r="M63" s="64">
        <v>66218</v>
      </c>
      <c r="N63" s="64">
        <v>888522</v>
      </c>
      <c r="O63" s="64">
        <v>1442065</v>
      </c>
      <c r="P63" s="63">
        <v>487277</v>
      </c>
      <c r="Q63" s="63">
        <v>50013</v>
      </c>
      <c r="R63" s="63">
        <v>770695</v>
      </c>
      <c r="S63" s="63">
        <v>1307985</v>
      </c>
      <c r="T63">
        <f t="shared" si="8"/>
        <v>2750050</v>
      </c>
    </row>
    <row r="64" spans="1:20" hidden="1">
      <c r="A64" s="55" t="s">
        <v>130</v>
      </c>
      <c r="B64" s="56" t="s">
        <v>131</v>
      </c>
      <c r="C64" s="55" t="s">
        <v>6319</v>
      </c>
      <c r="D64" s="56">
        <f t="shared" si="9"/>
        <v>242.10400000000001</v>
      </c>
      <c r="E64" s="56">
        <f t="shared" si="1"/>
        <v>44.564</v>
      </c>
      <c r="F64" s="56">
        <f t="shared" si="2"/>
        <v>575.48500000000001</v>
      </c>
      <c r="G64" s="56">
        <f t="shared" si="3"/>
        <v>862.15300000000002</v>
      </c>
      <c r="H64" s="56">
        <f t="shared" si="4"/>
        <v>452.01799999999997</v>
      </c>
      <c r="I64" s="56">
        <f t="shared" si="5"/>
        <v>44.463000000000001</v>
      </c>
      <c r="J64" s="56">
        <f t="shared" si="6"/>
        <v>599.87900000000002</v>
      </c>
      <c r="K64" s="56">
        <f t="shared" si="7"/>
        <v>1096.3599999999999</v>
      </c>
      <c r="L64" s="64">
        <v>242104</v>
      </c>
      <c r="M64" s="64">
        <v>44564</v>
      </c>
      <c r="N64" s="64">
        <v>575485</v>
      </c>
      <c r="O64" s="64">
        <v>862153</v>
      </c>
      <c r="P64" s="63">
        <v>452018</v>
      </c>
      <c r="Q64" s="63">
        <v>44463</v>
      </c>
      <c r="R64" s="63">
        <v>599879</v>
      </c>
      <c r="S64" s="63">
        <v>1096360</v>
      </c>
      <c r="T64">
        <f t="shared" si="8"/>
        <v>1958513</v>
      </c>
    </row>
    <row r="65" spans="1:20" hidden="1">
      <c r="A65" s="55" t="s">
        <v>132</v>
      </c>
      <c r="B65" s="56" t="s">
        <v>133</v>
      </c>
      <c r="C65" s="55" t="s">
        <v>6319</v>
      </c>
      <c r="D65" s="56">
        <f t="shared" si="9"/>
        <v>584.08399999999995</v>
      </c>
      <c r="E65" s="56">
        <f t="shared" si="1"/>
        <v>0.06</v>
      </c>
      <c r="F65" s="56">
        <f t="shared" si="2"/>
        <v>397.22500000000002</v>
      </c>
      <c r="G65" s="56">
        <f t="shared" si="3"/>
        <v>981.36900000000003</v>
      </c>
      <c r="H65" s="56">
        <f t="shared" si="4"/>
        <v>722.70500000000004</v>
      </c>
      <c r="I65" s="56">
        <f t="shared" si="5"/>
        <v>49.854999999999997</v>
      </c>
      <c r="J65" s="56">
        <f t="shared" si="6"/>
        <v>437.53699999999998</v>
      </c>
      <c r="K65" s="56">
        <f t="shared" si="7"/>
        <v>1210.097</v>
      </c>
      <c r="L65" s="64">
        <v>584084</v>
      </c>
      <c r="M65" s="64">
        <v>60</v>
      </c>
      <c r="N65" s="64">
        <v>397225</v>
      </c>
      <c r="O65" s="64">
        <v>981369</v>
      </c>
      <c r="P65" s="63">
        <v>722705</v>
      </c>
      <c r="Q65" s="63">
        <v>49855</v>
      </c>
      <c r="R65" s="63">
        <v>437537</v>
      </c>
      <c r="S65" s="63">
        <v>1210097</v>
      </c>
      <c r="T65">
        <f t="shared" si="8"/>
        <v>2191466</v>
      </c>
    </row>
    <row r="66" spans="1:20" hidden="1">
      <c r="A66" s="55" t="s">
        <v>134</v>
      </c>
      <c r="B66" s="56" t="s">
        <v>135</v>
      </c>
      <c r="C66" s="55" t="s">
        <v>6319</v>
      </c>
      <c r="D66" s="56">
        <f t="shared" si="9"/>
        <v>422.03199999999998</v>
      </c>
      <c r="E66" s="56">
        <f t="shared" si="1"/>
        <v>7.359</v>
      </c>
      <c r="F66" s="56">
        <f t="shared" si="2"/>
        <v>265.80900000000003</v>
      </c>
      <c r="G66" s="56">
        <f t="shared" si="3"/>
        <v>695.2</v>
      </c>
      <c r="H66" s="56">
        <f t="shared" si="4"/>
        <v>533.20100000000002</v>
      </c>
      <c r="I66" s="56">
        <f t="shared" si="5"/>
        <v>9.1359999999999992</v>
      </c>
      <c r="J66" s="56">
        <f t="shared" si="6"/>
        <v>271.25299999999999</v>
      </c>
      <c r="K66" s="56">
        <f t="shared" si="7"/>
        <v>813.59</v>
      </c>
      <c r="L66" s="64">
        <v>422032</v>
      </c>
      <c r="M66" s="64">
        <v>7359</v>
      </c>
      <c r="N66" s="64">
        <v>265809</v>
      </c>
      <c r="O66" s="64">
        <v>695200</v>
      </c>
      <c r="P66" s="63">
        <v>533201</v>
      </c>
      <c r="Q66" s="63">
        <v>9136</v>
      </c>
      <c r="R66" s="63">
        <v>271253</v>
      </c>
      <c r="S66" s="63">
        <v>813590</v>
      </c>
      <c r="T66">
        <f t="shared" si="8"/>
        <v>1508790</v>
      </c>
    </row>
    <row r="67" spans="1:20" hidden="1">
      <c r="A67" s="55" t="s">
        <v>136</v>
      </c>
      <c r="B67" s="56" t="s">
        <v>137</v>
      </c>
      <c r="C67" s="55" t="s">
        <v>6319</v>
      </c>
      <c r="D67" s="56">
        <f t="shared" si="9"/>
        <v>685.06200000000001</v>
      </c>
      <c r="E67" s="56">
        <f t="shared" si="1"/>
        <v>265.048</v>
      </c>
      <c r="F67" s="56">
        <f t="shared" si="2"/>
        <v>1820.357</v>
      </c>
      <c r="G67" s="56">
        <f t="shared" si="3"/>
        <v>2770.4670000000001</v>
      </c>
      <c r="H67" s="56">
        <f t="shared" si="4"/>
        <v>844.58</v>
      </c>
      <c r="I67" s="56">
        <f t="shared" si="5"/>
        <v>264.90199999999999</v>
      </c>
      <c r="J67" s="56">
        <f t="shared" si="6"/>
        <v>1353.625</v>
      </c>
      <c r="K67" s="56">
        <f t="shared" si="7"/>
        <v>2463.107</v>
      </c>
      <c r="L67" s="64">
        <v>685062</v>
      </c>
      <c r="M67" s="64">
        <v>265048</v>
      </c>
      <c r="N67" s="64">
        <v>1820357</v>
      </c>
      <c r="O67" s="64">
        <v>2770467</v>
      </c>
      <c r="P67" s="63">
        <v>844580</v>
      </c>
      <c r="Q67" s="63">
        <v>264902</v>
      </c>
      <c r="R67" s="63">
        <v>1353625</v>
      </c>
      <c r="S67" s="63">
        <v>2463107</v>
      </c>
      <c r="T67">
        <f t="shared" si="8"/>
        <v>5233574</v>
      </c>
    </row>
    <row r="68" spans="1:20" hidden="1">
      <c r="A68" s="55" t="s">
        <v>138</v>
      </c>
      <c r="B68" s="56" t="s">
        <v>139</v>
      </c>
      <c r="C68" s="55" t="s">
        <v>6319</v>
      </c>
      <c r="D68" s="56">
        <f t="shared" si="9"/>
        <v>650.25900000000001</v>
      </c>
      <c r="E68" s="56">
        <f t="shared" si="1"/>
        <v>2.6429999999999998</v>
      </c>
      <c r="F68" s="56">
        <f t="shared" si="2"/>
        <v>709.91200000000003</v>
      </c>
      <c r="G68" s="56">
        <f t="shared" si="3"/>
        <v>1362.8140000000001</v>
      </c>
      <c r="H68" s="56">
        <f t="shared" si="4"/>
        <v>836.21600000000001</v>
      </c>
      <c r="I68" s="56">
        <f t="shared" si="5"/>
        <v>2.6429999999999998</v>
      </c>
      <c r="J68" s="56">
        <f t="shared" si="6"/>
        <v>693.346</v>
      </c>
      <c r="K68" s="56">
        <f t="shared" si="7"/>
        <v>1532.2049999999999</v>
      </c>
      <c r="L68" s="64">
        <v>650259</v>
      </c>
      <c r="M68" s="64">
        <v>2643</v>
      </c>
      <c r="N68" s="64">
        <v>709912</v>
      </c>
      <c r="O68" s="64">
        <v>1362814</v>
      </c>
      <c r="P68" s="63">
        <v>836216</v>
      </c>
      <c r="Q68" s="63">
        <v>2643</v>
      </c>
      <c r="R68" s="63">
        <v>693346</v>
      </c>
      <c r="S68" s="63">
        <v>1532205</v>
      </c>
      <c r="T68">
        <f t="shared" si="8"/>
        <v>2895019</v>
      </c>
    </row>
    <row r="69" spans="1:20" hidden="1">
      <c r="A69" s="55" t="s">
        <v>140</v>
      </c>
      <c r="B69" s="56" t="s">
        <v>141</v>
      </c>
      <c r="C69" s="55" t="s">
        <v>6319</v>
      </c>
      <c r="D69" s="56">
        <f t="shared" si="9"/>
        <v>1018.163</v>
      </c>
      <c r="E69" s="56">
        <f t="shared" ref="E69:E132" si="10">M69/1000</f>
        <v>2715.1959999999999</v>
      </c>
      <c r="F69" s="56">
        <f t="shared" ref="F69:F132" si="11">N69/1000</f>
        <v>5357.5339999999997</v>
      </c>
      <c r="G69" s="56">
        <f t="shared" ref="G69:G132" si="12">O69/1000</f>
        <v>9090.893</v>
      </c>
      <c r="H69" s="56">
        <f t="shared" ref="H69:H132" si="13">P69/1000</f>
        <v>1018.062</v>
      </c>
      <c r="I69" s="56">
        <f t="shared" ref="I69:I132" si="14">Q69/1000</f>
        <v>2979.1610000000001</v>
      </c>
      <c r="J69" s="56">
        <f t="shared" ref="J69:J132" si="15">R69/1000</f>
        <v>5536.2529999999997</v>
      </c>
      <c r="K69" s="56">
        <f t="shared" ref="K69:K132" si="16">S69/1000</f>
        <v>9533.4760000000006</v>
      </c>
      <c r="L69" s="64">
        <v>1018163</v>
      </c>
      <c r="M69" s="64">
        <v>2715196</v>
      </c>
      <c r="N69" s="64">
        <v>5357534</v>
      </c>
      <c r="O69" s="64">
        <v>9090893</v>
      </c>
      <c r="P69" s="63">
        <v>1018062</v>
      </c>
      <c r="Q69" s="63">
        <v>2979161</v>
      </c>
      <c r="R69" s="63">
        <v>5536253</v>
      </c>
      <c r="S69" s="63">
        <v>9533476</v>
      </c>
      <c r="T69">
        <f t="shared" si="8"/>
        <v>18624369</v>
      </c>
    </row>
    <row r="70" spans="1:20" hidden="1">
      <c r="A70" s="55" t="s">
        <v>142</v>
      </c>
      <c r="B70" s="56" t="s">
        <v>143</v>
      </c>
      <c r="C70" s="55" t="s">
        <v>6319</v>
      </c>
      <c r="D70" s="56">
        <f t="shared" si="9"/>
        <v>134.15799999999999</v>
      </c>
      <c r="E70" s="56">
        <f t="shared" si="10"/>
        <v>15.098000000000001</v>
      </c>
      <c r="F70" s="56">
        <f t="shared" si="11"/>
        <v>699.04399999999998</v>
      </c>
      <c r="G70" s="56">
        <f t="shared" si="12"/>
        <v>848.3</v>
      </c>
      <c r="H70" s="56">
        <f t="shared" si="13"/>
        <v>142.07300000000001</v>
      </c>
      <c r="I70" s="56">
        <f t="shared" si="14"/>
        <v>15.089</v>
      </c>
      <c r="J70" s="56">
        <f t="shared" si="15"/>
        <v>953.26199999999994</v>
      </c>
      <c r="K70" s="56">
        <f t="shared" si="16"/>
        <v>1110.424</v>
      </c>
      <c r="L70" s="64">
        <v>134158</v>
      </c>
      <c r="M70" s="64">
        <v>15098</v>
      </c>
      <c r="N70" s="64">
        <v>699044</v>
      </c>
      <c r="O70" s="64">
        <v>848300</v>
      </c>
      <c r="P70" s="63">
        <v>142073</v>
      </c>
      <c r="Q70" s="63">
        <v>15089</v>
      </c>
      <c r="R70" s="63">
        <v>953262</v>
      </c>
      <c r="S70" s="63">
        <v>1110424</v>
      </c>
      <c r="T70">
        <f t="shared" ref="T70:T133" si="17">O70+S70</f>
        <v>1958724</v>
      </c>
    </row>
    <row r="71" spans="1:20" hidden="1">
      <c r="A71" s="55" t="s">
        <v>144</v>
      </c>
      <c r="B71" s="56" t="s">
        <v>145</v>
      </c>
      <c r="C71" s="55" t="s">
        <v>6319</v>
      </c>
      <c r="D71" s="56">
        <f t="shared" ref="D71:D134" si="18">L71/1000</f>
        <v>3630.8760000000002</v>
      </c>
      <c r="E71" s="56">
        <f t="shared" si="10"/>
        <v>24.195</v>
      </c>
      <c r="F71" s="56">
        <f t="shared" si="11"/>
        <v>3685.1959999999999</v>
      </c>
      <c r="G71" s="56">
        <f t="shared" si="12"/>
        <v>7340.2669999999998</v>
      </c>
      <c r="H71" s="56">
        <f t="shared" si="13"/>
        <v>3376.7559999999999</v>
      </c>
      <c r="I71" s="56">
        <f t="shared" si="14"/>
        <v>24.193000000000001</v>
      </c>
      <c r="J71" s="56">
        <f t="shared" si="15"/>
        <v>3614.125</v>
      </c>
      <c r="K71" s="56">
        <f t="shared" si="16"/>
        <v>7015.0739999999996</v>
      </c>
      <c r="L71" s="64">
        <v>3630876</v>
      </c>
      <c r="M71" s="64">
        <v>24195</v>
      </c>
      <c r="N71" s="64">
        <v>3685196</v>
      </c>
      <c r="O71" s="64">
        <v>7340267</v>
      </c>
      <c r="P71" s="63">
        <v>3376756</v>
      </c>
      <c r="Q71" s="63">
        <v>24193</v>
      </c>
      <c r="R71" s="63">
        <v>3614125</v>
      </c>
      <c r="S71" s="63">
        <v>7015074</v>
      </c>
      <c r="T71">
        <f t="shared" si="17"/>
        <v>14355341</v>
      </c>
    </row>
    <row r="72" spans="1:20" hidden="1">
      <c r="A72" s="55" t="s">
        <v>146</v>
      </c>
      <c r="B72" s="56" t="s">
        <v>147</v>
      </c>
      <c r="C72" s="55" t="s">
        <v>6319</v>
      </c>
      <c r="D72" s="56">
        <f t="shared" si="18"/>
        <v>322.142</v>
      </c>
      <c r="E72" s="56">
        <f t="shared" si="10"/>
        <v>0.19600000000000001</v>
      </c>
      <c r="F72" s="56">
        <f t="shared" si="11"/>
        <v>1429.423</v>
      </c>
      <c r="G72" s="56">
        <f t="shared" si="12"/>
        <v>1751.761</v>
      </c>
      <c r="H72" s="56">
        <f t="shared" si="13"/>
        <v>376.01499999999999</v>
      </c>
      <c r="I72" s="56">
        <f t="shared" si="14"/>
        <v>0.19600000000000001</v>
      </c>
      <c r="J72" s="56">
        <f t="shared" si="15"/>
        <v>1594.5139999999999</v>
      </c>
      <c r="K72" s="56">
        <f t="shared" si="16"/>
        <v>1970.7249999999999</v>
      </c>
      <c r="L72" s="64">
        <v>322142</v>
      </c>
      <c r="M72" s="64">
        <v>196</v>
      </c>
      <c r="N72" s="64">
        <v>1429423</v>
      </c>
      <c r="O72" s="64">
        <v>1751761</v>
      </c>
      <c r="P72" s="63">
        <v>376015</v>
      </c>
      <c r="Q72" s="63">
        <v>196</v>
      </c>
      <c r="R72" s="63">
        <v>1594514</v>
      </c>
      <c r="S72" s="63">
        <v>1970725</v>
      </c>
      <c r="T72">
        <f t="shared" si="17"/>
        <v>3722486</v>
      </c>
    </row>
    <row r="73" spans="1:20" hidden="1">
      <c r="A73" s="55" t="s">
        <v>148</v>
      </c>
      <c r="B73" s="56" t="s">
        <v>149</v>
      </c>
      <c r="C73" s="55" t="s">
        <v>6319</v>
      </c>
      <c r="D73" s="56">
        <f t="shared" si="18"/>
        <v>300.49900000000002</v>
      </c>
      <c r="E73" s="56">
        <f t="shared" si="10"/>
        <v>442.53100000000001</v>
      </c>
      <c r="F73" s="56">
        <f t="shared" si="11"/>
        <v>256.61799999999999</v>
      </c>
      <c r="G73" s="56">
        <f t="shared" si="12"/>
        <v>999.64800000000002</v>
      </c>
      <c r="H73" s="56">
        <f t="shared" si="13"/>
        <v>300.46899999999999</v>
      </c>
      <c r="I73" s="56">
        <f t="shared" si="14"/>
        <v>412.495</v>
      </c>
      <c r="J73" s="56">
        <f t="shared" si="15"/>
        <v>232.76300000000001</v>
      </c>
      <c r="K73" s="56">
        <f t="shared" si="16"/>
        <v>945.72699999999998</v>
      </c>
      <c r="L73" s="64">
        <v>300499</v>
      </c>
      <c r="M73" s="64">
        <v>442531</v>
      </c>
      <c r="N73" s="64">
        <v>256618</v>
      </c>
      <c r="O73" s="64">
        <v>999648</v>
      </c>
      <c r="P73" s="63">
        <v>300469</v>
      </c>
      <c r="Q73" s="63">
        <v>412495</v>
      </c>
      <c r="R73" s="63">
        <v>232763</v>
      </c>
      <c r="S73" s="63">
        <v>945727</v>
      </c>
      <c r="T73">
        <f t="shared" si="17"/>
        <v>1945375</v>
      </c>
    </row>
    <row r="74" spans="1:20" hidden="1">
      <c r="A74" s="55" t="s">
        <v>150</v>
      </c>
      <c r="B74" s="56" t="s">
        <v>151</v>
      </c>
      <c r="C74" s="55" t="s">
        <v>6319</v>
      </c>
      <c r="D74" s="56">
        <f t="shared" si="18"/>
        <v>631.54</v>
      </c>
      <c r="E74" s="56">
        <f t="shared" si="10"/>
        <v>302.88</v>
      </c>
      <c r="F74" s="56">
        <f t="shared" si="11"/>
        <v>860.20699999999999</v>
      </c>
      <c r="G74" s="56">
        <f t="shared" si="12"/>
        <v>1794.627</v>
      </c>
      <c r="H74" s="56">
        <f t="shared" si="13"/>
        <v>762.14</v>
      </c>
      <c r="I74" s="56">
        <f t="shared" si="14"/>
        <v>304.67</v>
      </c>
      <c r="J74" s="56">
        <f t="shared" si="15"/>
        <v>746.12699999999995</v>
      </c>
      <c r="K74" s="56">
        <f t="shared" si="16"/>
        <v>1812.9369999999999</v>
      </c>
      <c r="L74" s="64">
        <v>631540</v>
      </c>
      <c r="M74" s="64">
        <v>302880</v>
      </c>
      <c r="N74" s="64">
        <v>860207</v>
      </c>
      <c r="O74" s="64">
        <v>1794627</v>
      </c>
      <c r="P74" s="63">
        <v>762140</v>
      </c>
      <c r="Q74" s="63">
        <v>304670</v>
      </c>
      <c r="R74" s="63">
        <v>746127</v>
      </c>
      <c r="S74" s="63">
        <v>1812937</v>
      </c>
      <c r="T74">
        <f t="shared" si="17"/>
        <v>3607564</v>
      </c>
    </row>
    <row r="75" spans="1:20" hidden="1">
      <c r="A75" s="55" t="s">
        <v>152</v>
      </c>
      <c r="B75" s="56" t="s">
        <v>153</v>
      </c>
      <c r="C75" s="55" t="s">
        <v>6319</v>
      </c>
      <c r="D75" s="56">
        <f t="shared" si="18"/>
        <v>663.28599999999994</v>
      </c>
      <c r="E75" s="56">
        <f t="shared" si="10"/>
        <v>890.98099999999999</v>
      </c>
      <c r="F75" s="56">
        <f t="shared" si="11"/>
        <v>229.59100000000001</v>
      </c>
      <c r="G75" s="56">
        <f t="shared" si="12"/>
        <v>1783.8579999999999</v>
      </c>
      <c r="H75" s="56">
        <f t="shared" si="13"/>
        <v>715.71600000000001</v>
      </c>
      <c r="I75" s="56">
        <f t="shared" si="14"/>
        <v>890.64200000000005</v>
      </c>
      <c r="J75" s="56">
        <f t="shared" si="15"/>
        <v>252.458</v>
      </c>
      <c r="K75" s="56">
        <f t="shared" si="16"/>
        <v>1858.816</v>
      </c>
      <c r="L75" s="64">
        <v>663286</v>
      </c>
      <c r="M75" s="64">
        <v>890981</v>
      </c>
      <c r="N75" s="64">
        <v>229591</v>
      </c>
      <c r="O75" s="64">
        <v>1783858</v>
      </c>
      <c r="P75" s="63">
        <v>715716</v>
      </c>
      <c r="Q75" s="63">
        <v>890642</v>
      </c>
      <c r="R75" s="63">
        <v>252458</v>
      </c>
      <c r="S75" s="63">
        <v>1858816</v>
      </c>
      <c r="T75">
        <f t="shared" si="17"/>
        <v>3642674</v>
      </c>
    </row>
    <row r="76" spans="1:20" hidden="1">
      <c r="A76" s="55" t="s">
        <v>154</v>
      </c>
      <c r="B76" s="56" t="s">
        <v>155</v>
      </c>
      <c r="C76" s="55" t="s">
        <v>6319</v>
      </c>
      <c r="D76" s="56">
        <f t="shared" si="18"/>
        <v>407.12</v>
      </c>
      <c r="E76" s="56">
        <f t="shared" si="10"/>
        <v>82.93</v>
      </c>
      <c r="F76" s="56">
        <f t="shared" si="11"/>
        <v>419.75900000000001</v>
      </c>
      <c r="G76" s="56">
        <f t="shared" si="12"/>
        <v>909.80899999999997</v>
      </c>
      <c r="H76" s="56">
        <f t="shared" si="13"/>
        <v>521.09299999999996</v>
      </c>
      <c r="I76" s="56">
        <f t="shared" si="14"/>
        <v>92.224000000000004</v>
      </c>
      <c r="J76" s="56">
        <f t="shared" si="15"/>
        <v>428.79</v>
      </c>
      <c r="K76" s="56">
        <f t="shared" si="16"/>
        <v>1042.107</v>
      </c>
      <c r="L76" s="64">
        <v>407120</v>
      </c>
      <c r="M76" s="64">
        <v>82930</v>
      </c>
      <c r="N76" s="64">
        <v>419759</v>
      </c>
      <c r="O76" s="64">
        <v>909809</v>
      </c>
      <c r="P76" s="63">
        <v>521093</v>
      </c>
      <c r="Q76" s="63">
        <v>92224</v>
      </c>
      <c r="R76" s="63">
        <v>428790</v>
      </c>
      <c r="S76" s="63">
        <v>1042107</v>
      </c>
      <c r="T76">
        <f t="shared" si="17"/>
        <v>1951916</v>
      </c>
    </row>
    <row r="77" spans="1:20" hidden="1">
      <c r="A77" s="55" t="s">
        <v>156</v>
      </c>
      <c r="B77" s="56" t="s">
        <v>157</v>
      </c>
      <c r="C77" s="55" t="s">
        <v>6319</v>
      </c>
      <c r="D77" s="56">
        <f t="shared" si="18"/>
        <v>166.62299999999999</v>
      </c>
      <c r="E77" s="56">
        <f t="shared" si="10"/>
        <v>122.98699999999999</v>
      </c>
      <c r="F77" s="56">
        <f t="shared" si="11"/>
        <v>990.81899999999996</v>
      </c>
      <c r="G77" s="56">
        <f t="shared" si="12"/>
        <v>1280.4290000000001</v>
      </c>
      <c r="H77" s="56">
        <f t="shared" si="13"/>
        <v>319.60199999999998</v>
      </c>
      <c r="I77" s="56">
        <f t="shared" si="14"/>
        <v>122.98699999999999</v>
      </c>
      <c r="J77" s="56">
        <f t="shared" si="15"/>
        <v>983.60299999999995</v>
      </c>
      <c r="K77" s="56">
        <f t="shared" si="16"/>
        <v>1426.192</v>
      </c>
      <c r="L77" s="64">
        <v>166623</v>
      </c>
      <c r="M77" s="64">
        <v>122987</v>
      </c>
      <c r="N77" s="64">
        <v>990819</v>
      </c>
      <c r="O77" s="64">
        <v>1280429</v>
      </c>
      <c r="P77" s="63">
        <v>319602</v>
      </c>
      <c r="Q77" s="63">
        <v>122987</v>
      </c>
      <c r="R77" s="63">
        <v>983603</v>
      </c>
      <c r="S77" s="63">
        <v>1426192</v>
      </c>
      <c r="T77">
        <f t="shared" si="17"/>
        <v>2706621</v>
      </c>
    </row>
    <row r="78" spans="1:20" hidden="1">
      <c r="A78" s="55" t="s">
        <v>158</v>
      </c>
      <c r="B78" s="56" t="s">
        <v>159</v>
      </c>
      <c r="C78" s="55" t="s">
        <v>6319</v>
      </c>
      <c r="D78" s="56">
        <f t="shared" si="18"/>
        <v>813.11400000000003</v>
      </c>
      <c r="E78" s="56">
        <f t="shared" si="10"/>
        <v>299.63200000000001</v>
      </c>
      <c r="F78" s="56">
        <f t="shared" si="11"/>
        <v>154.93799999999999</v>
      </c>
      <c r="G78" s="56">
        <f t="shared" si="12"/>
        <v>1267.684</v>
      </c>
      <c r="H78" s="56">
        <f t="shared" si="13"/>
        <v>988.56700000000001</v>
      </c>
      <c r="I78" s="56">
        <f t="shared" si="14"/>
        <v>329.59899999999999</v>
      </c>
      <c r="J78" s="56">
        <f t="shared" si="15"/>
        <v>164.21799999999999</v>
      </c>
      <c r="K78" s="56">
        <f t="shared" si="16"/>
        <v>1482.384</v>
      </c>
      <c r="L78" s="64">
        <v>813114</v>
      </c>
      <c r="M78" s="64">
        <v>299632</v>
      </c>
      <c r="N78" s="64">
        <v>154938</v>
      </c>
      <c r="O78" s="64">
        <v>1267684</v>
      </c>
      <c r="P78" s="63">
        <v>988567</v>
      </c>
      <c r="Q78" s="63">
        <v>329599</v>
      </c>
      <c r="R78" s="63">
        <v>164218</v>
      </c>
      <c r="S78" s="63">
        <v>1482384</v>
      </c>
      <c r="T78">
        <f t="shared" si="17"/>
        <v>2750068</v>
      </c>
    </row>
    <row r="79" spans="1:20" hidden="1">
      <c r="A79" s="55" t="s">
        <v>160</v>
      </c>
      <c r="B79" s="56" t="s">
        <v>161</v>
      </c>
      <c r="C79" s="55" t="s">
        <v>6319</v>
      </c>
      <c r="D79" s="56">
        <f t="shared" si="18"/>
        <v>425.541</v>
      </c>
      <c r="E79" s="56">
        <f t="shared" si="10"/>
        <v>31.222999999999999</v>
      </c>
      <c r="F79" s="56">
        <f t="shared" si="11"/>
        <v>358.66199999999998</v>
      </c>
      <c r="G79" s="56">
        <f t="shared" si="12"/>
        <v>815.42600000000004</v>
      </c>
      <c r="H79" s="56">
        <f t="shared" si="13"/>
        <v>587.85599999999999</v>
      </c>
      <c r="I79" s="56">
        <f t="shared" si="14"/>
        <v>31.218</v>
      </c>
      <c r="J79" s="56">
        <f t="shared" si="15"/>
        <v>355.887</v>
      </c>
      <c r="K79" s="56">
        <f t="shared" si="16"/>
        <v>974.96100000000001</v>
      </c>
      <c r="L79" s="64">
        <v>425541</v>
      </c>
      <c r="M79" s="64">
        <v>31223</v>
      </c>
      <c r="N79" s="64">
        <v>358662</v>
      </c>
      <c r="O79" s="64">
        <v>815426</v>
      </c>
      <c r="P79" s="63">
        <v>587856</v>
      </c>
      <c r="Q79" s="63">
        <v>31218</v>
      </c>
      <c r="R79" s="63">
        <v>355887</v>
      </c>
      <c r="S79" s="63">
        <v>974961</v>
      </c>
      <c r="T79">
        <f t="shared" si="17"/>
        <v>1790387</v>
      </c>
    </row>
    <row r="80" spans="1:20" hidden="1">
      <c r="A80" s="55" t="s">
        <v>162</v>
      </c>
      <c r="B80" s="56" t="s">
        <v>163</v>
      </c>
      <c r="C80" s="55" t="s">
        <v>6319</v>
      </c>
      <c r="D80" s="56">
        <f t="shared" si="18"/>
        <v>662.97500000000002</v>
      </c>
      <c r="E80" s="56">
        <f t="shared" si="10"/>
        <v>95.870999999999995</v>
      </c>
      <c r="F80" s="56">
        <f t="shared" si="11"/>
        <v>1861.854</v>
      </c>
      <c r="G80" s="56">
        <f t="shared" si="12"/>
        <v>2620.6999999999998</v>
      </c>
      <c r="H80" s="56">
        <f t="shared" si="13"/>
        <v>662.71699999999998</v>
      </c>
      <c r="I80" s="56">
        <f t="shared" si="14"/>
        <v>95.870999999999995</v>
      </c>
      <c r="J80" s="56">
        <f t="shared" si="15"/>
        <v>1783.453</v>
      </c>
      <c r="K80" s="56">
        <f t="shared" si="16"/>
        <v>2542.0410000000002</v>
      </c>
      <c r="L80" s="64">
        <v>662975</v>
      </c>
      <c r="M80" s="64">
        <v>95871</v>
      </c>
      <c r="N80" s="64">
        <v>1861854</v>
      </c>
      <c r="O80" s="64">
        <v>2620700</v>
      </c>
      <c r="P80" s="63">
        <v>662717</v>
      </c>
      <c r="Q80" s="63">
        <v>95871</v>
      </c>
      <c r="R80" s="63">
        <v>1783453</v>
      </c>
      <c r="S80" s="63">
        <v>2542041</v>
      </c>
      <c r="T80">
        <f t="shared" si="17"/>
        <v>5162741</v>
      </c>
    </row>
    <row r="81" spans="1:20" hidden="1">
      <c r="A81" s="55" t="s">
        <v>164</v>
      </c>
      <c r="B81" s="56" t="s">
        <v>165</v>
      </c>
      <c r="C81" s="55" t="s">
        <v>6319</v>
      </c>
      <c r="D81" s="56">
        <f t="shared" si="18"/>
        <v>494.75599999999997</v>
      </c>
      <c r="E81" s="56">
        <f t="shared" si="10"/>
        <v>20.242999999999999</v>
      </c>
      <c r="F81" s="56">
        <f t="shared" si="11"/>
        <v>237.45400000000001</v>
      </c>
      <c r="G81" s="56">
        <f t="shared" si="12"/>
        <v>752.45299999999997</v>
      </c>
      <c r="H81" s="56">
        <f t="shared" si="13"/>
        <v>487.23099999999999</v>
      </c>
      <c r="I81" s="56">
        <f t="shared" si="14"/>
        <v>4.2999999999999997E-2</v>
      </c>
      <c r="J81" s="56">
        <f t="shared" si="15"/>
        <v>291.34500000000003</v>
      </c>
      <c r="K81" s="56">
        <f t="shared" si="16"/>
        <v>778.61900000000003</v>
      </c>
      <c r="L81" s="64">
        <v>494756</v>
      </c>
      <c r="M81" s="64">
        <v>20243</v>
      </c>
      <c r="N81" s="64">
        <v>237454</v>
      </c>
      <c r="O81" s="64">
        <v>752453</v>
      </c>
      <c r="P81" s="63">
        <v>487231</v>
      </c>
      <c r="Q81" s="63">
        <v>43</v>
      </c>
      <c r="R81" s="63">
        <v>291345</v>
      </c>
      <c r="S81" s="63">
        <v>778619</v>
      </c>
      <c r="T81">
        <f t="shared" si="17"/>
        <v>1531072</v>
      </c>
    </row>
    <row r="82" spans="1:20" hidden="1">
      <c r="A82" s="55" t="s">
        <v>166</v>
      </c>
      <c r="B82" s="56" t="s">
        <v>167</v>
      </c>
      <c r="C82" s="55" t="s">
        <v>6319</v>
      </c>
      <c r="D82" s="56">
        <f t="shared" si="18"/>
        <v>821.67200000000003</v>
      </c>
      <c r="E82" s="56">
        <f t="shared" si="10"/>
        <v>181.99600000000001</v>
      </c>
      <c r="F82" s="56">
        <f t="shared" si="11"/>
        <v>1273.6110000000001</v>
      </c>
      <c r="G82" s="56">
        <f t="shared" si="12"/>
        <v>2277.279</v>
      </c>
      <c r="H82" s="56">
        <f t="shared" si="13"/>
        <v>900.95799999999997</v>
      </c>
      <c r="I82" s="56">
        <f t="shared" si="14"/>
        <v>181.994</v>
      </c>
      <c r="J82" s="56">
        <f t="shared" si="15"/>
        <v>1357.7329999999999</v>
      </c>
      <c r="K82" s="56">
        <f t="shared" si="16"/>
        <v>2440.6849999999999</v>
      </c>
      <c r="L82" s="64">
        <v>821672</v>
      </c>
      <c r="M82" s="64">
        <v>181996</v>
      </c>
      <c r="N82" s="64">
        <v>1273611</v>
      </c>
      <c r="O82" s="64">
        <v>2277279</v>
      </c>
      <c r="P82" s="63">
        <v>900958</v>
      </c>
      <c r="Q82" s="63">
        <v>181994</v>
      </c>
      <c r="R82" s="63">
        <v>1357733</v>
      </c>
      <c r="S82" s="63">
        <v>2440685</v>
      </c>
      <c r="T82">
        <f t="shared" si="17"/>
        <v>4717964</v>
      </c>
    </row>
    <row r="83" spans="1:20" hidden="1">
      <c r="A83" s="55" t="s">
        <v>168</v>
      </c>
      <c r="B83" s="56" t="s">
        <v>169</v>
      </c>
      <c r="C83" s="55" t="s">
        <v>6319</v>
      </c>
      <c r="D83" s="56">
        <f t="shared" si="18"/>
        <v>609.05700000000002</v>
      </c>
      <c r="E83" s="56">
        <f t="shared" si="10"/>
        <v>28.79</v>
      </c>
      <c r="F83" s="56">
        <f t="shared" si="11"/>
        <v>308.73</v>
      </c>
      <c r="G83" s="56">
        <f t="shared" si="12"/>
        <v>946.577</v>
      </c>
      <c r="H83" s="56">
        <f t="shared" si="13"/>
        <v>693.60900000000004</v>
      </c>
      <c r="I83" s="56">
        <f t="shared" si="14"/>
        <v>28.747</v>
      </c>
      <c r="J83" s="56">
        <f t="shared" si="15"/>
        <v>277.09199999999998</v>
      </c>
      <c r="K83" s="56">
        <f t="shared" si="16"/>
        <v>999.44799999999998</v>
      </c>
      <c r="L83" s="64">
        <v>609057</v>
      </c>
      <c r="M83" s="64">
        <v>28790</v>
      </c>
      <c r="N83" s="64">
        <v>308730</v>
      </c>
      <c r="O83" s="64">
        <v>946577</v>
      </c>
      <c r="P83" s="63">
        <v>693609</v>
      </c>
      <c r="Q83" s="63">
        <v>28747</v>
      </c>
      <c r="R83" s="63">
        <v>277092</v>
      </c>
      <c r="S83" s="63">
        <v>999448</v>
      </c>
      <c r="T83">
        <f t="shared" si="17"/>
        <v>1946025</v>
      </c>
    </row>
    <row r="84" spans="1:20" hidden="1">
      <c r="A84" s="55" t="s">
        <v>170</v>
      </c>
      <c r="B84" s="56" t="s">
        <v>171</v>
      </c>
      <c r="C84" s="55" t="s">
        <v>6319</v>
      </c>
      <c r="D84" s="56">
        <f t="shared" si="18"/>
        <v>759.07399999999996</v>
      </c>
      <c r="E84" s="56">
        <f t="shared" si="10"/>
        <v>284.44099999999997</v>
      </c>
      <c r="F84" s="56">
        <f t="shared" si="11"/>
        <v>1144.627</v>
      </c>
      <c r="G84" s="56">
        <f t="shared" si="12"/>
        <v>2188.1419999999998</v>
      </c>
      <c r="H84" s="56">
        <f t="shared" si="13"/>
        <v>758.88800000000003</v>
      </c>
      <c r="I84" s="56">
        <f t="shared" si="14"/>
        <v>310.02999999999997</v>
      </c>
      <c r="J84" s="56">
        <f t="shared" si="15"/>
        <v>1131.27</v>
      </c>
      <c r="K84" s="56">
        <f t="shared" si="16"/>
        <v>2200.1880000000001</v>
      </c>
      <c r="L84" s="64">
        <v>759074</v>
      </c>
      <c r="M84" s="64">
        <v>284441</v>
      </c>
      <c r="N84" s="64">
        <v>1144627</v>
      </c>
      <c r="O84" s="64">
        <v>2188142</v>
      </c>
      <c r="P84" s="63">
        <v>758888</v>
      </c>
      <c r="Q84" s="63">
        <v>310030</v>
      </c>
      <c r="R84" s="63">
        <v>1131270</v>
      </c>
      <c r="S84" s="63">
        <v>2200188</v>
      </c>
      <c r="T84">
        <f t="shared" si="17"/>
        <v>4388330</v>
      </c>
    </row>
    <row r="85" spans="1:20" hidden="1">
      <c r="A85" s="55" t="s">
        <v>172</v>
      </c>
      <c r="B85" s="56" t="s">
        <v>173</v>
      </c>
      <c r="C85" s="55" t="s">
        <v>6319</v>
      </c>
      <c r="D85" s="56">
        <f t="shared" si="18"/>
        <v>1344.3430000000001</v>
      </c>
      <c r="E85" s="56">
        <f t="shared" si="10"/>
        <v>144.947</v>
      </c>
      <c r="F85" s="56">
        <f t="shared" si="11"/>
        <v>1454.184</v>
      </c>
      <c r="G85" s="56">
        <f t="shared" si="12"/>
        <v>2943.4740000000002</v>
      </c>
      <c r="H85" s="56">
        <f t="shared" si="13"/>
        <v>1330.933</v>
      </c>
      <c r="I85" s="56">
        <f t="shared" si="14"/>
        <v>144.93299999999999</v>
      </c>
      <c r="J85" s="56">
        <f t="shared" si="15"/>
        <v>1383.9670000000001</v>
      </c>
      <c r="K85" s="56">
        <f t="shared" si="16"/>
        <v>2859.8330000000001</v>
      </c>
      <c r="L85" s="64">
        <v>1344343</v>
      </c>
      <c r="M85" s="64">
        <v>144947</v>
      </c>
      <c r="N85" s="64">
        <v>1454184</v>
      </c>
      <c r="O85" s="64">
        <v>2943474</v>
      </c>
      <c r="P85" s="63">
        <v>1330933</v>
      </c>
      <c r="Q85" s="63">
        <v>144933</v>
      </c>
      <c r="R85" s="63">
        <v>1383967</v>
      </c>
      <c r="S85" s="63">
        <v>2859833</v>
      </c>
      <c r="T85">
        <f t="shared" si="17"/>
        <v>5803307</v>
      </c>
    </row>
    <row r="86" spans="1:20" hidden="1">
      <c r="A86" s="55" t="s">
        <v>174</v>
      </c>
      <c r="B86" s="56" t="s">
        <v>175</v>
      </c>
      <c r="C86" s="55" t="s">
        <v>6319</v>
      </c>
      <c r="D86" s="56">
        <f t="shared" si="18"/>
        <v>470.411</v>
      </c>
      <c r="E86" s="56">
        <f t="shared" si="10"/>
        <v>326.71300000000002</v>
      </c>
      <c r="F86" s="56">
        <f t="shared" si="11"/>
        <v>5697.6890000000003</v>
      </c>
      <c r="G86" s="56">
        <f t="shared" si="12"/>
        <v>6494.8130000000001</v>
      </c>
      <c r="H86" s="56">
        <f t="shared" si="13"/>
        <v>475.12</v>
      </c>
      <c r="I86" s="56">
        <f t="shared" si="14"/>
        <v>326.04199999999997</v>
      </c>
      <c r="J86" s="56">
        <f t="shared" si="15"/>
        <v>5649.0649999999996</v>
      </c>
      <c r="K86" s="56">
        <f t="shared" si="16"/>
        <v>6450.2269999999999</v>
      </c>
      <c r="L86" s="64">
        <v>470411</v>
      </c>
      <c r="M86" s="64">
        <v>326713</v>
      </c>
      <c r="N86" s="64">
        <v>5697689</v>
      </c>
      <c r="O86" s="64">
        <v>6494813</v>
      </c>
      <c r="P86" s="63">
        <v>475120</v>
      </c>
      <c r="Q86" s="63">
        <v>326042</v>
      </c>
      <c r="R86" s="63">
        <v>5649065</v>
      </c>
      <c r="S86" s="63">
        <v>6450227</v>
      </c>
      <c r="T86">
        <f t="shared" si="17"/>
        <v>12945040</v>
      </c>
    </row>
    <row r="87" spans="1:20" hidden="1">
      <c r="A87" s="55" t="s">
        <v>176</v>
      </c>
      <c r="B87" s="56" t="s">
        <v>177</v>
      </c>
      <c r="C87" s="55" t="s">
        <v>6319</v>
      </c>
      <c r="D87" s="56">
        <f t="shared" si="18"/>
        <v>467.536</v>
      </c>
      <c r="E87" s="56">
        <f t="shared" si="10"/>
        <v>200.86600000000001</v>
      </c>
      <c r="F87" s="56">
        <f t="shared" si="11"/>
        <v>471.899</v>
      </c>
      <c r="G87" s="56">
        <f t="shared" si="12"/>
        <v>1140.3009999999999</v>
      </c>
      <c r="H87" s="56">
        <f t="shared" si="13"/>
        <v>500.54700000000003</v>
      </c>
      <c r="I87" s="56">
        <f t="shared" si="14"/>
        <v>200.80600000000001</v>
      </c>
      <c r="J87" s="56">
        <f t="shared" si="15"/>
        <v>441.73099999999999</v>
      </c>
      <c r="K87" s="56">
        <f t="shared" si="16"/>
        <v>1143.0840000000001</v>
      </c>
      <c r="L87" s="64">
        <v>467536</v>
      </c>
      <c r="M87" s="64">
        <v>200866</v>
      </c>
      <c r="N87" s="64">
        <v>471899</v>
      </c>
      <c r="O87" s="64">
        <v>1140301</v>
      </c>
      <c r="P87" s="63">
        <v>500547</v>
      </c>
      <c r="Q87" s="63">
        <v>200806</v>
      </c>
      <c r="R87" s="63">
        <v>441731</v>
      </c>
      <c r="S87" s="63">
        <v>1143084</v>
      </c>
      <c r="T87">
        <f t="shared" si="17"/>
        <v>2283385</v>
      </c>
    </row>
    <row r="88" spans="1:20" hidden="1">
      <c r="A88" s="55" t="s">
        <v>178</v>
      </c>
      <c r="B88" s="56" t="s">
        <v>179</v>
      </c>
      <c r="C88" s="55" t="s">
        <v>6319</v>
      </c>
      <c r="D88" s="56">
        <f t="shared" si="18"/>
        <v>863.45699999999999</v>
      </c>
      <c r="E88" s="56">
        <f t="shared" si="10"/>
        <v>328.89499999999998</v>
      </c>
      <c r="F88" s="56">
        <f t="shared" si="11"/>
        <v>815.93899999999996</v>
      </c>
      <c r="G88" s="56">
        <f t="shared" si="12"/>
        <v>2008.2909999999999</v>
      </c>
      <c r="H88" s="56">
        <f t="shared" si="13"/>
        <v>831.03200000000004</v>
      </c>
      <c r="I88" s="56">
        <f t="shared" si="14"/>
        <v>401.68400000000003</v>
      </c>
      <c r="J88" s="56">
        <f t="shared" si="15"/>
        <v>692.43200000000002</v>
      </c>
      <c r="K88" s="56">
        <f t="shared" si="16"/>
        <v>1925.1479999999999</v>
      </c>
      <c r="L88" s="64">
        <v>863457</v>
      </c>
      <c r="M88" s="64">
        <v>328895</v>
      </c>
      <c r="N88" s="64">
        <v>815939</v>
      </c>
      <c r="O88" s="64">
        <v>2008291</v>
      </c>
      <c r="P88" s="63">
        <v>831032</v>
      </c>
      <c r="Q88" s="63">
        <v>401684</v>
      </c>
      <c r="R88" s="63">
        <v>692432</v>
      </c>
      <c r="S88" s="63">
        <v>1925148</v>
      </c>
      <c r="T88">
        <f t="shared" si="17"/>
        <v>3933439</v>
      </c>
    </row>
    <row r="89" spans="1:20" hidden="1">
      <c r="A89" s="55" t="s">
        <v>180</v>
      </c>
      <c r="B89" s="56" t="s">
        <v>181</v>
      </c>
      <c r="C89" s="55" t="s">
        <v>6319</v>
      </c>
      <c r="D89" s="56">
        <f t="shared" si="18"/>
        <v>880.86300000000006</v>
      </c>
      <c r="E89" s="56">
        <f t="shared" si="10"/>
        <v>672.63900000000001</v>
      </c>
      <c r="F89" s="56">
        <f t="shared" si="11"/>
        <v>1609.4670000000001</v>
      </c>
      <c r="G89" s="56">
        <f t="shared" si="12"/>
        <v>3162.9690000000001</v>
      </c>
      <c r="H89" s="56">
        <f t="shared" si="13"/>
        <v>1014.482</v>
      </c>
      <c r="I89" s="56">
        <f t="shared" si="14"/>
        <v>672.43899999999996</v>
      </c>
      <c r="J89" s="56">
        <f t="shared" si="15"/>
        <v>1578.953</v>
      </c>
      <c r="K89" s="56">
        <f t="shared" si="16"/>
        <v>3265.8739999999998</v>
      </c>
      <c r="L89" s="64">
        <v>880863</v>
      </c>
      <c r="M89" s="64">
        <v>672639</v>
      </c>
      <c r="N89" s="64">
        <v>1609467</v>
      </c>
      <c r="O89" s="64">
        <v>3162969</v>
      </c>
      <c r="P89" s="63">
        <v>1014482</v>
      </c>
      <c r="Q89" s="63">
        <v>672439</v>
      </c>
      <c r="R89" s="63">
        <v>1578953</v>
      </c>
      <c r="S89" s="63">
        <v>3265874</v>
      </c>
      <c r="T89">
        <f t="shared" si="17"/>
        <v>6428843</v>
      </c>
    </row>
    <row r="90" spans="1:20" hidden="1">
      <c r="A90" s="55" t="s">
        <v>182</v>
      </c>
      <c r="B90" s="56" t="s">
        <v>183</v>
      </c>
      <c r="C90" s="55" t="s">
        <v>6319</v>
      </c>
      <c r="D90" s="56">
        <f t="shared" si="18"/>
        <v>481.25299999999999</v>
      </c>
      <c r="E90" s="56">
        <f t="shared" si="10"/>
        <v>120.9</v>
      </c>
      <c r="F90" s="56">
        <f t="shared" si="11"/>
        <v>710.28499999999997</v>
      </c>
      <c r="G90" s="56">
        <f t="shared" si="12"/>
        <v>1312.4380000000001</v>
      </c>
      <c r="H90" s="56">
        <f t="shared" si="13"/>
        <v>619.53099999999995</v>
      </c>
      <c r="I90" s="56">
        <f t="shared" si="14"/>
        <v>71.426000000000002</v>
      </c>
      <c r="J90" s="56">
        <f t="shared" si="15"/>
        <v>676.07299999999998</v>
      </c>
      <c r="K90" s="56">
        <f t="shared" si="16"/>
        <v>1367.03</v>
      </c>
      <c r="L90" s="64">
        <v>481253</v>
      </c>
      <c r="M90" s="64">
        <v>120900</v>
      </c>
      <c r="N90" s="64">
        <v>710285</v>
      </c>
      <c r="O90" s="64">
        <v>1312438</v>
      </c>
      <c r="P90" s="63">
        <v>619531</v>
      </c>
      <c r="Q90" s="63">
        <v>71426</v>
      </c>
      <c r="R90" s="63">
        <v>676073</v>
      </c>
      <c r="S90" s="63">
        <v>1367030</v>
      </c>
      <c r="T90">
        <f t="shared" si="17"/>
        <v>2679468</v>
      </c>
    </row>
    <row r="91" spans="1:20" hidden="1">
      <c r="A91" s="55" t="s">
        <v>184</v>
      </c>
      <c r="B91" s="56" t="s">
        <v>185</v>
      </c>
      <c r="C91" s="55" t="s">
        <v>6319</v>
      </c>
      <c r="D91" s="56">
        <f t="shared" si="18"/>
        <v>396.93</v>
      </c>
      <c r="E91" s="56">
        <f t="shared" si="10"/>
        <v>668.04399999999998</v>
      </c>
      <c r="F91" s="56">
        <f t="shared" si="11"/>
        <v>2549.8090000000002</v>
      </c>
      <c r="G91" s="56">
        <f t="shared" si="12"/>
        <v>3614.7829999999999</v>
      </c>
      <c r="H91" s="56">
        <f t="shared" si="13"/>
        <v>346.75400000000002</v>
      </c>
      <c r="I91" s="56">
        <f t="shared" si="14"/>
        <v>662.73500000000001</v>
      </c>
      <c r="J91" s="56">
        <f t="shared" si="15"/>
        <v>2572.8420000000001</v>
      </c>
      <c r="K91" s="56">
        <f t="shared" si="16"/>
        <v>3582.3310000000001</v>
      </c>
      <c r="L91" s="64">
        <v>396930</v>
      </c>
      <c r="M91" s="64">
        <v>668044</v>
      </c>
      <c r="N91" s="64">
        <v>2549809</v>
      </c>
      <c r="O91" s="64">
        <v>3614783</v>
      </c>
      <c r="P91" s="63">
        <v>346754</v>
      </c>
      <c r="Q91" s="63">
        <v>662735</v>
      </c>
      <c r="R91" s="63">
        <v>2572842</v>
      </c>
      <c r="S91" s="63">
        <v>3582331</v>
      </c>
      <c r="T91">
        <f t="shared" si="17"/>
        <v>7197114</v>
      </c>
    </row>
    <row r="92" spans="1:20" hidden="1">
      <c r="A92" s="55" t="s">
        <v>186</v>
      </c>
      <c r="B92" s="56" t="s">
        <v>187</v>
      </c>
      <c r="C92" s="55" t="s">
        <v>6319</v>
      </c>
      <c r="D92" s="56">
        <f t="shared" si="18"/>
        <v>668.13300000000004</v>
      </c>
      <c r="E92" s="56">
        <f t="shared" si="10"/>
        <v>215.50200000000001</v>
      </c>
      <c r="F92" s="56">
        <f t="shared" si="11"/>
        <v>810.65099999999995</v>
      </c>
      <c r="G92" s="56">
        <f t="shared" si="12"/>
        <v>1694.2860000000001</v>
      </c>
      <c r="H92" s="56">
        <f t="shared" si="13"/>
        <v>824.16899999999998</v>
      </c>
      <c r="I92" s="56">
        <f t="shared" si="14"/>
        <v>172.89599999999999</v>
      </c>
      <c r="J92" s="56">
        <f t="shared" si="15"/>
        <v>881.99699999999996</v>
      </c>
      <c r="K92" s="56">
        <f t="shared" si="16"/>
        <v>1879.0619999999999</v>
      </c>
      <c r="L92" s="64">
        <v>668133</v>
      </c>
      <c r="M92" s="64">
        <v>215502</v>
      </c>
      <c r="N92" s="64">
        <v>810651</v>
      </c>
      <c r="O92" s="64">
        <v>1694286</v>
      </c>
      <c r="P92" s="63">
        <v>824169</v>
      </c>
      <c r="Q92" s="63">
        <v>172896</v>
      </c>
      <c r="R92" s="63">
        <v>881997</v>
      </c>
      <c r="S92" s="63">
        <v>1879062</v>
      </c>
      <c r="T92">
        <f t="shared" si="17"/>
        <v>3573348</v>
      </c>
    </row>
    <row r="93" spans="1:20" hidden="1">
      <c r="A93" s="55" t="s">
        <v>188</v>
      </c>
      <c r="B93" s="56" t="s">
        <v>189</v>
      </c>
      <c r="C93" s="55" t="s">
        <v>6319</v>
      </c>
      <c r="D93" s="56">
        <f t="shared" si="18"/>
        <v>608</v>
      </c>
      <c r="E93" s="56">
        <f t="shared" si="10"/>
        <v>78.873999999999995</v>
      </c>
      <c r="F93" s="56">
        <f t="shared" si="11"/>
        <v>695.99699999999996</v>
      </c>
      <c r="G93" s="56">
        <f t="shared" si="12"/>
        <v>1382.8710000000001</v>
      </c>
      <c r="H93" s="56">
        <f t="shared" si="13"/>
        <v>685</v>
      </c>
      <c r="I93" s="56">
        <f t="shared" si="14"/>
        <v>78.765000000000001</v>
      </c>
      <c r="J93" s="56">
        <f t="shared" si="15"/>
        <v>687.62</v>
      </c>
      <c r="K93" s="56">
        <f t="shared" si="16"/>
        <v>1451.385</v>
      </c>
      <c r="L93" s="64">
        <v>608000</v>
      </c>
      <c r="M93" s="64">
        <v>78874</v>
      </c>
      <c r="N93" s="64">
        <v>695997</v>
      </c>
      <c r="O93" s="64">
        <v>1382871</v>
      </c>
      <c r="P93" s="63">
        <v>685000</v>
      </c>
      <c r="Q93" s="63">
        <v>78765</v>
      </c>
      <c r="R93" s="63">
        <v>687620</v>
      </c>
      <c r="S93" s="63">
        <v>1451385</v>
      </c>
      <c r="T93">
        <f t="shared" si="17"/>
        <v>2834256</v>
      </c>
    </row>
    <row r="94" spans="1:20" hidden="1">
      <c r="A94" s="55" t="s">
        <v>190</v>
      </c>
      <c r="B94" s="56" t="s">
        <v>191</v>
      </c>
      <c r="C94" s="55" t="s">
        <v>6319</v>
      </c>
      <c r="D94" s="56">
        <f t="shared" si="18"/>
        <v>636.35500000000002</v>
      </c>
      <c r="E94" s="56">
        <f t="shared" si="10"/>
        <v>879.60400000000004</v>
      </c>
      <c r="F94" s="56">
        <f t="shared" si="11"/>
        <v>1205.1969999999999</v>
      </c>
      <c r="G94" s="56">
        <f t="shared" si="12"/>
        <v>2721.1559999999999</v>
      </c>
      <c r="H94" s="56">
        <f t="shared" si="13"/>
        <v>629.32299999999998</v>
      </c>
      <c r="I94" s="56">
        <f t="shared" si="14"/>
        <v>894.52</v>
      </c>
      <c r="J94" s="56">
        <f t="shared" si="15"/>
        <v>1409.9110000000001</v>
      </c>
      <c r="K94" s="56">
        <f t="shared" si="16"/>
        <v>2933.7539999999999</v>
      </c>
      <c r="L94" s="64">
        <v>636355</v>
      </c>
      <c r="M94" s="64">
        <v>879604</v>
      </c>
      <c r="N94" s="64">
        <v>1205197</v>
      </c>
      <c r="O94" s="64">
        <v>2721156</v>
      </c>
      <c r="P94" s="63">
        <v>629323</v>
      </c>
      <c r="Q94" s="63">
        <v>894520</v>
      </c>
      <c r="R94" s="63">
        <v>1409911</v>
      </c>
      <c r="S94" s="63">
        <v>2933754</v>
      </c>
      <c r="T94">
        <f t="shared" si="17"/>
        <v>5654910</v>
      </c>
    </row>
    <row r="95" spans="1:20" hidden="1">
      <c r="A95" s="55" t="s">
        <v>192</v>
      </c>
      <c r="B95" s="56" t="s">
        <v>193</v>
      </c>
      <c r="C95" s="55" t="s">
        <v>6319</v>
      </c>
      <c r="D95" s="56">
        <f t="shared" si="18"/>
        <v>716.96299999999997</v>
      </c>
      <c r="E95" s="56">
        <f t="shared" si="10"/>
        <v>79.712000000000003</v>
      </c>
      <c r="F95" s="56">
        <f t="shared" si="11"/>
        <v>564.61</v>
      </c>
      <c r="G95" s="56">
        <f t="shared" si="12"/>
        <v>1361.2850000000001</v>
      </c>
      <c r="H95" s="56">
        <f t="shared" si="13"/>
        <v>784.40800000000002</v>
      </c>
      <c r="I95" s="56">
        <f t="shared" si="14"/>
        <v>79.588999999999999</v>
      </c>
      <c r="J95" s="56">
        <f t="shared" si="15"/>
        <v>836.36800000000005</v>
      </c>
      <c r="K95" s="56">
        <f t="shared" si="16"/>
        <v>1700.365</v>
      </c>
      <c r="L95" s="64">
        <v>716963</v>
      </c>
      <c r="M95" s="64">
        <v>79712</v>
      </c>
      <c r="N95" s="64">
        <v>564610</v>
      </c>
      <c r="O95" s="64">
        <v>1361285</v>
      </c>
      <c r="P95" s="63">
        <v>784408</v>
      </c>
      <c r="Q95" s="63">
        <v>79589</v>
      </c>
      <c r="R95" s="63">
        <v>836368</v>
      </c>
      <c r="S95" s="63">
        <v>1700365</v>
      </c>
      <c r="T95">
        <f t="shared" si="17"/>
        <v>3061650</v>
      </c>
    </row>
    <row r="96" spans="1:20" hidden="1">
      <c r="A96" s="55" t="s">
        <v>194</v>
      </c>
      <c r="B96" s="56" t="s">
        <v>195</v>
      </c>
      <c r="C96" s="55" t="s">
        <v>6319</v>
      </c>
      <c r="D96" s="56">
        <f t="shared" si="18"/>
        <v>446.52600000000001</v>
      </c>
      <c r="E96" s="56">
        <f t="shared" si="10"/>
        <v>229.404</v>
      </c>
      <c r="F96" s="56">
        <f t="shared" si="11"/>
        <v>966.10500000000002</v>
      </c>
      <c r="G96" s="56">
        <f t="shared" si="12"/>
        <v>1642.0350000000001</v>
      </c>
      <c r="H96" s="56">
        <f t="shared" si="13"/>
        <v>483.685</v>
      </c>
      <c r="I96" s="56">
        <f t="shared" si="14"/>
        <v>329.35399999999998</v>
      </c>
      <c r="J96" s="56">
        <f t="shared" si="15"/>
        <v>902.00599999999997</v>
      </c>
      <c r="K96" s="56">
        <f t="shared" si="16"/>
        <v>1715.0450000000001</v>
      </c>
      <c r="L96" s="64">
        <v>446526</v>
      </c>
      <c r="M96" s="64">
        <v>229404</v>
      </c>
      <c r="N96" s="64">
        <v>966105</v>
      </c>
      <c r="O96" s="64">
        <v>1642035</v>
      </c>
      <c r="P96" s="63">
        <v>483685</v>
      </c>
      <c r="Q96" s="63">
        <v>329354</v>
      </c>
      <c r="R96" s="63">
        <v>902006</v>
      </c>
      <c r="S96" s="63">
        <v>1715045</v>
      </c>
      <c r="T96">
        <f t="shared" si="17"/>
        <v>3357080</v>
      </c>
    </row>
    <row r="97" spans="1:20" hidden="1">
      <c r="A97" s="55" t="s">
        <v>196</v>
      </c>
      <c r="B97" s="56" t="s">
        <v>197</v>
      </c>
      <c r="C97" s="55" t="s">
        <v>6319</v>
      </c>
      <c r="D97" s="56">
        <f t="shared" si="18"/>
        <v>478.23899999999998</v>
      </c>
      <c r="E97" s="56">
        <f t="shared" si="10"/>
        <v>235.315</v>
      </c>
      <c r="F97" s="56">
        <f t="shared" si="11"/>
        <v>582.61099999999999</v>
      </c>
      <c r="G97" s="56">
        <f t="shared" si="12"/>
        <v>1296.165</v>
      </c>
      <c r="H97" s="56">
        <f t="shared" si="13"/>
        <v>475.27300000000002</v>
      </c>
      <c r="I97" s="56">
        <f t="shared" si="14"/>
        <v>324.81799999999998</v>
      </c>
      <c r="J97" s="56">
        <f t="shared" si="15"/>
        <v>647.15599999999995</v>
      </c>
      <c r="K97" s="56">
        <f t="shared" si="16"/>
        <v>1447.2470000000001</v>
      </c>
      <c r="L97" s="64">
        <v>478239</v>
      </c>
      <c r="M97" s="64">
        <v>235315</v>
      </c>
      <c r="N97" s="64">
        <v>582611</v>
      </c>
      <c r="O97" s="64">
        <v>1296165</v>
      </c>
      <c r="P97" s="63">
        <v>475273</v>
      </c>
      <c r="Q97" s="63">
        <v>324818</v>
      </c>
      <c r="R97" s="63">
        <v>647156</v>
      </c>
      <c r="S97" s="63">
        <v>1447247</v>
      </c>
      <c r="T97">
        <f t="shared" si="17"/>
        <v>2743412</v>
      </c>
    </row>
    <row r="98" spans="1:20" hidden="1">
      <c r="A98" s="55" t="s">
        <v>198</v>
      </c>
      <c r="B98" s="56" t="s">
        <v>199</v>
      </c>
      <c r="C98" s="55" t="s">
        <v>6319</v>
      </c>
      <c r="D98" s="56">
        <f t="shared" si="18"/>
        <v>342.24</v>
      </c>
      <c r="E98" s="56">
        <f t="shared" si="10"/>
        <v>1294.3489999999999</v>
      </c>
      <c r="F98" s="56">
        <f t="shared" si="11"/>
        <v>595.56399999999996</v>
      </c>
      <c r="G98" s="56">
        <f t="shared" si="12"/>
        <v>2232.1529999999998</v>
      </c>
      <c r="H98" s="56">
        <f t="shared" si="13"/>
        <v>318.54599999999999</v>
      </c>
      <c r="I98" s="56">
        <f t="shared" si="14"/>
        <v>1255.7760000000001</v>
      </c>
      <c r="J98" s="56">
        <f t="shared" si="15"/>
        <v>501.44900000000001</v>
      </c>
      <c r="K98" s="56">
        <f t="shared" si="16"/>
        <v>2075.7710000000002</v>
      </c>
      <c r="L98" s="64">
        <v>342240</v>
      </c>
      <c r="M98" s="64">
        <v>1294349</v>
      </c>
      <c r="N98" s="64">
        <v>595564</v>
      </c>
      <c r="O98" s="64">
        <v>2232153</v>
      </c>
      <c r="P98" s="63">
        <v>318546</v>
      </c>
      <c r="Q98" s="63">
        <v>1255776</v>
      </c>
      <c r="R98" s="63">
        <v>501449</v>
      </c>
      <c r="S98" s="63">
        <v>2075771</v>
      </c>
      <c r="T98">
        <f t="shared" si="17"/>
        <v>4307924</v>
      </c>
    </row>
    <row r="99" spans="1:20" hidden="1">
      <c r="A99" s="55" t="s">
        <v>200</v>
      </c>
      <c r="B99" s="56" t="s">
        <v>201</v>
      </c>
      <c r="C99" s="55" t="s">
        <v>6319</v>
      </c>
      <c r="D99" s="56">
        <f t="shared" si="18"/>
        <v>552.601</v>
      </c>
      <c r="E99" s="56">
        <f t="shared" si="10"/>
        <v>608.44299999999998</v>
      </c>
      <c r="F99" s="56">
        <f t="shared" si="11"/>
        <v>1718.627</v>
      </c>
      <c r="G99" s="56">
        <f t="shared" si="12"/>
        <v>2879.6709999999998</v>
      </c>
      <c r="H99" s="56">
        <f t="shared" si="13"/>
        <v>552.57600000000002</v>
      </c>
      <c r="I99" s="56">
        <f t="shared" si="14"/>
        <v>608.41200000000003</v>
      </c>
      <c r="J99" s="56">
        <f t="shared" si="15"/>
        <v>2078.9290000000001</v>
      </c>
      <c r="K99" s="56">
        <f t="shared" si="16"/>
        <v>3239.9169999999999</v>
      </c>
      <c r="L99" s="64">
        <v>552601</v>
      </c>
      <c r="M99" s="64">
        <v>608443</v>
      </c>
      <c r="N99" s="64">
        <v>1718627</v>
      </c>
      <c r="O99" s="64">
        <v>2879671</v>
      </c>
      <c r="P99" s="63">
        <v>552576</v>
      </c>
      <c r="Q99" s="63">
        <v>608412</v>
      </c>
      <c r="R99" s="63">
        <v>2078929</v>
      </c>
      <c r="S99" s="63">
        <v>3239917</v>
      </c>
      <c r="T99">
        <f t="shared" si="17"/>
        <v>6119588</v>
      </c>
    </row>
    <row r="100" spans="1:20" hidden="1">
      <c r="A100" s="55" t="s">
        <v>202</v>
      </c>
      <c r="B100" s="56" t="s">
        <v>203</v>
      </c>
      <c r="C100" s="55" t="s">
        <v>6319</v>
      </c>
      <c r="D100" s="56">
        <f t="shared" si="18"/>
        <v>524.31700000000001</v>
      </c>
      <c r="E100" s="56">
        <f t="shared" si="10"/>
        <v>207.17099999999999</v>
      </c>
      <c r="F100" s="56">
        <f t="shared" si="11"/>
        <v>1455.0619999999999</v>
      </c>
      <c r="G100" s="56">
        <f t="shared" si="12"/>
        <v>2186.5500000000002</v>
      </c>
      <c r="H100" s="56">
        <f t="shared" si="13"/>
        <v>524.23800000000006</v>
      </c>
      <c r="I100" s="56">
        <f t="shared" si="14"/>
        <v>207.15899999999999</v>
      </c>
      <c r="J100" s="56">
        <f t="shared" si="15"/>
        <v>1547.749</v>
      </c>
      <c r="K100" s="56">
        <f t="shared" si="16"/>
        <v>2279.1460000000002</v>
      </c>
      <c r="L100" s="64">
        <v>524317</v>
      </c>
      <c r="M100" s="64">
        <v>207171</v>
      </c>
      <c r="N100" s="64">
        <v>1455062</v>
      </c>
      <c r="O100" s="64">
        <v>2186550</v>
      </c>
      <c r="P100" s="63">
        <v>524238</v>
      </c>
      <c r="Q100" s="63">
        <v>207159</v>
      </c>
      <c r="R100" s="63">
        <v>1547749</v>
      </c>
      <c r="S100" s="63">
        <v>2279146</v>
      </c>
      <c r="T100">
        <f t="shared" si="17"/>
        <v>4465696</v>
      </c>
    </row>
    <row r="101" spans="1:20" hidden="1">
      <c r="A101" s="55" t="s">
        <v>204</v>
      </c>
      <c r="B101" s="56" t="s">
        <v>205</v>
      </c>
      <c r="C101" s="55" t="s">
        <v>6319</v>
      </c>
      <c r="D101" s="56">
        <f t="shared" si="18"/>
        <v>581.43700000000001</v>
      </c>
      <c r="E101" s="56">
        <f t="shared" si="10"/>
        <v>212.28399999999999</v>
      </c>
      <c r="F101" s="56">
        <f t="shared" si="11"/>
        <v>758.84</v>
      </c>
      <c r="G101" s="56">
        <f t="shared" si="12"/>
        <v>1552.5609999999999</v>
      </c>
      <c r="H101" s="56">
        <f t="shared" si="13"/>
        <v>610.98599999999999</v>
      </c>
      <c r="I101" s="56">
        <f t="shared" si="14"/>
        <v>215.40700000000001</v>
      </c>
      <c r="J101" s="56">
        <f t="shared" si="15"/>
        <v>745.89</v>
      </c>
      <c r="K101" s="56">
        <f t="shared" si="16"/>
        <v>1572.2829999999999</v>
      </c>
      <c r="L101" s="64">
        <v>581437</v>
      </c>
      <c r="M101" s="64">
        <v>212284</v>
      </c>
      <c r="N101" s="64">
        <v>758840</v>
      </c>
      <c r="O101" s="64">
        <v>1552561</v>
      </c>
      <c r="P101" s="63">
        <v>610986</v>
      </c>
      <c r="Q101" s="63">
        <v>215407</v>
      </c>
      <c r="R101" s="63">
        <v>745890</v>
      </c>
      <c r="S101" s="63">
        <v>1572283</v>
      </c>
      <c r="T101">
        <f t="shared" si="17"/>
        <v>3124844</v>
      </c>
    </row>
    <row r="102" spans="1:20" hidden="1">
      <c r="A102" s="55" t="s">
        <v>206</v>
      </c>
      <c r="B102" s="56" t="s">
        <v>207</v>
      </c>
      <c r="C102" s="55" t="s">
        <v>6319</v>
      </c>
      <c r="D102" s="56">
        <f t="shared" si="18"/>
        <v>593.06299999999999</v>
      </c>
      <c r="E102" s="56">
        <f t="shared" si="10"/>
        <v>3.0680000000000001</v>
      </c>
      <c r="F102" s="56">
        <f t="shared" si="11"/>
        <v>743.18399999999997</v>
      </c>
      <c r="G102" s="56">
        <f t="shared" si="12"/>
        <v>1339.3150000000001</v>
      </c>
      <c r="H102" s="56">
        <f t="shared" si="13"/>
        <v>717.80499999999995</v>
      </c>
      <c r="I102" s="56">
        <f t="shared" si="14"/>
        <v>3.0680000000000001</v>
      </c>
      <c r="J102" s="56">
        <f t="shared" si="15"/>
        <v>697.86099999999999</v>
      </c>
      <c r="K102" s="56">
        <f t="shared" si="16"/>
        <v>1418.7339999999999</v>
      </c>
      <c r="L102" s="64">
        <v>593063</v>
      </c>
      <c r="M102" s="64">
        <v>3068</v>
      </c>
      <c r="N102" s="64">
        <v>743184</v>
      </c>
      <c r="O102" s="64">
        <v>1339315</v>
      </c>
      <c r="P102" s="63">
        <v>717805</v>
      </c>
      <c r="Q102" s="63">
        <v>3068</v>
      </c>
      <c r="R102" s="63">
        <v>697861</v>
      </c>
      <c r="S102" s="63">
        <v>1418734</v>
      </c>
      <c r="T102">
        <f t="shared" si="17"/>
        <v>2758049</v>
      </c>
    </row>
    <row r="103" spans="1:20" hidden="1">
      <c r="A103" s="55" t="s">
        <v>208</v>
      </c>
      <c r="B103" s="56" t="s">
        <v>209</v>
      </c>
      <c r="C103" s="55" t="s">
        <v>6319</v>
      </c>
      <c r="D103" s="56">
        <f t="shared" si="18"/>
        <v>629.94500000000005</v>
      </c>
      <c r="E103" s="56">
        <f t="shared" si="10"/>
        <v>189.63800000000001</v>
      </c>
      <c r="F103" s="56">
        <f t="shared" si="11"/>
        <v>411.39100000000002</v>
      </c>
      <c r="G103" s="56">
        <f t="shared" si="12"/>
        <v>1230.9739999999999</v>
      </c>
      <c r="H103" s="56">
        <f t="shared" si="13"/>
        <v>755.78499999999997</v>
      </c>
      <c r="I103" s="56">
        <f t="shared" si="14"/>
        <v>189.636</v>
      </c>
      <c r="J103" s="56">
        <f t="shared" si="15"/>
        <v>498.94299999999998</v>
      </c>
      <c r="K103" s="56">
        <f t="shared" si="16"/>
        <v>1444.364</v>
      </c>
      <c r="L103" s="64">
        <v>629945</v>
      </c>
      <c r="M103" s="64">
        <v>189638</v>
      </c>
      <c r="N103" s="64">
        <v>411391</v>
      </c>
      <c r="O103" s="64">
        <v>1230974</v>
      </c>
      <c r="P103" s="63">
        <v>755785</v>
      </c>
      <c r="Q103" s="63">
        <v>189636</v>
      </c>
      <c r="R103" s="63">
        <v>498943</v>
      </c>
      <c r="S103" s="63">
        <v>1444364</v>
      </c>
      <c r="T103">
        <f t="shared" si="17"/>
        <v>2675338</v>
      </c>
    </row>
    <row r="104" spans="1:20" hidden="1">
      <c r="A104" s="55" t="s">
        <v>210</v>
      </c>
      <c r="B104" s="56" t="s">
        <v>211</v>
      </c>
      <c r="C104" s="55" t="s">
        <v>6319</v>
      </c>
      <c r="D104" s="56">
        <f t="shared" si="18"/>
        <v>691.08</v>
      </c>
      <c r="E104" s="56">
        <f t="shared" si="10"/>
        <v>622.16600000000005</v>
      </c>
      <c r="F104" s="56">
        <f t="shared" si="11"/>
        <v>1888.587</v>
      </c>
      <c r="G104" s="56">
        <f t="shared" si="12"/>
        <v>3201.8330000000001</v>
      </c>
      <c r="H104" s="56">
        <f t="shared" si="13"/>
        <v>735.66</v>
      </c>
      <c r="I104" s="56">
        <f t="shared" si="14"/>
        <v>721.15300000000002</v>
      </c>
      <c r="J104" s="56">
        <f t="shared" si="15"/>
        <v>1859.711</v>
      </c>
      <c r="K104" s="56">
        <f t="shared" si="16"/>
        <v>3316.5239999999999</v>
      </c>
      <c r="L104" s="64">
        <v>691080</v>
      </c>
      <c r="M104" s="64">
        <v>622166</v>
      </c>
      <c r="N104" s="64">
        <v>1888587</v>
      </c>
      <c r="O104" s="64">
        <v>3201833</v>
      </c>
      <c r="P104" s="63">
        <v>735660</v>
      </c>
      <c r="Q104" s="63">
        <v>721153</v>
      </c>
      <c r="R104" s="63">
        <v>1859711</v>
      </c>
      <c r="S104" s="63">
        <v>3316524</v>
      </c>
      <c r="T104">
        <f t="shared" si="17"/>
        <v>6518357</v>
      </c>
    </row>
    <row r="105" spans="1:20" hidden="1">
      <c r="A105" s="55" t="s">
        <v>212</v>
      </c>
      <c r="B105" s="56" t="s">
        <v>213</v>
      </c>
      <c r="C105" s="55" t="s">
        <v>6319</v>
      </c>
      <c r="D105" s="56">
        <f t="shared" si="18"/>
        <v>622.72299999999996</v>
      </c>
      <c r="E105" s="56">
        <f t="shared" si="10"/>
        <v>411.68299999999999</v>
      </c>
      <c r="F105" s="56">
        <f t="shared" si="11"/>
        <v>621.64</v>
      </c>
      <c r="G105" s="56">
        <f t="shared" si="12"/>
        <v>1656.046</v>
      </c>
      <c r="H105" s="56">
        <f t="shared" si="13"/>
        <v>641.91</v>
      </c>
      <c r="I105" s="56">
        <f t="shared" si="14"/>
        <v>431.54700000000003</v>
      </c>
      <c r="J105" s="56">
        <f t="shared" si="15"/>
        <v>653.21900000000005</v>
      </c>
      <c r="K105" s="56">
        <f t="shared" si="16"/>
        <v>1726.6759999999999</v>
      </c>
      <c r="L105" s="64">
        <v>622723</v>
      </c>
      <c r="M105" s="64">
        <v>411683</v>
      </c>
      <c r="N105" s="64">
        <v>621640</v>
      </c>
      <c r="O105" s="64">
        <v>1656046</v>
      </c>
      <c r="P105" s="63">
        <v>641910</v>
      </c>
      <c r="Q105" s="63">
        <v>431547</v>
      </c>
      <c r="R105" s="63">
        <v>653219</v>
      </c>
      <c r="S105" s="63">
        <v>1726676</v>
      </c>
      <c r="T105">
        <f t="shared" si="17"/>
        <v>3382722</v>
      </c>
    </row>
    <row r="106" spans="1:20" hidden="1">
      <c r="A106" s="55" t="s">
        <v>214</v>
      </c>
      <c r="B106" s="56" t="s">
        <v>215</v>
      </c>
      <c r="C106" s="55" t="s">
        <v>6319</v>
      </c>
      <c r="D106" s="56">
        <f t="shared" si="18"/>
        <v>457.87700000000001</v>
      </c>
      <c r="E106" s="56">
        <f t="shared" si="10"/>
        <v>3.9460000000000002</v>
      </c>
      <c r="F106" s="56">
        <f t="shared" si="11"/>
        <v>530.88</v>
      </c>
      <c r="G106" s="56">
        <f t="shared" si="12"/>
        <v>992.70299999999997</v>
      </c>
      <c r="H106" s="56">
        <f t="shared" si="13"/>
        <v>514.47</v>
      </c>
      <c r="I106" s="56">
        <f t="shared" si="14"/>
        <v>3.9449999999999998</v>
      </c>
      <c r="J106" s="56">
        <f t="shared" si="15"/>
        <v>561.66099999999994</v>
      </c>
      <c r="K106" s="56">
        <f t="shared" si="16"/>
        <v>1080.076</v>
      </c>
      <c r="L106" s="64">
        <v>457877</v>
      </c>
      <c r="M106" s="64">
        <v>3946</v>
      </c>
      <c r="N106" s="64">
        <v>530880</v>
      </c>
      <c r="O106" s="64">
        <v>992703</v>
      </c>
      <c r="P106" s="63">
        <v>514470</v>
      </c>
      <c r="Q106" s="63">
        <v>3945</v>
      </c>
      <c r="R106" s="63">
        <v>561661</v>
      </c>
      <c r="S106" s="63">
        <v>1080076</v>
      </c>
      <c r="T106">
        <f t="shared" si="17"/>
        <v>2072779</v>
      </c>
    </row>
    <row r="107" spans="1:20" hidden="1">
      <c r="A107" s="55" t="s">
        <v>216</v>
      </c>
      <c r="B107" s="56" t="s">
        <v>217</v>
      </c>
      <c r="C107" s="55" t="s">
        <v>6319</v>
      </c>
      <c r="D107" s="56">
        <f t="shared" si="18"/>
        <v>1134.5409999999999</v>
      </c>
      <c r="E107" s="56">
        <f t="shared" si="10"/>
        <v>539.678</v>
      </c>
      <c r="F107" s="56">
        <f t="shared" si="11"/>
        <v>2358.076</v>
      </c>
      <c r="G107" s="56">
        <f t="shared" si="12"/>
        <v>4032.2950000000001</v>
      </c>
      <c r="H107" s="56">
        <f t="shared" si="13"/>
        <v>1226.25</v>
      </c>
      <c r="I107" s="56">
        <f t="shared" si="14"/>
        <v>539.625</v>
      </c>
      <c r="J107" s="56">
        <f t="shared" si="15"/>
        <v>2291.364</v>
      </c>
      <c r="K107" s="56">
        <f t="shared" si="16"/>
        <v>4057.239</v>
      </c>
      <c r="L107" s="64">
        <v>1134541</v>
      </c>
      <c r="M107" s="64">
        <v>539678</v>
      </c>
      <c r="N107" s="64">
        <v>2358076</v>
      </c>
      <c r="O107" s="64">
        <v>4032295</v>
      </c>
      <c r="P107" s="63">
        <v>1226250</v>
      </c>
      <c r="Q107" s="63">
        <v>539625</v>
      </c>
      <c r="R107" s="63">
        <v>2291364</v>
      </c>
      <c r="S107" s="63">
        <v>4057239</v>
      </c>
      <c r="T107">
        <f t="shared" si="17"/>
        <v>8089534</v>
      </c>
    </row>
    <row r="108" spans="1:20" hidden="1">
      <c r="A108" s="55" t="s">
        <v>218</v>
      </c>
      <c r="B108" s="56" t="s">
        <v>219</v>
      </c>
      <c r="C108" s="55" t="s">
        <v>6319</v>
      </c>
      <c r="D108" s="56">
        <f t="shared" si="18"/>
        <v>285.59500000000003</v>
      </c>
      <c r="E108" s="56">
        <f t="shared" si="10"/>
        <v>24.094000000000001</v>
      </c>
      <c r="F108" s="56">
        <f t="shared" si="11"/>
        <v>402.39600000000002</v>
      </c>
      <c r="G108" s="56">
        <f t="shared" si="12"/>
        <v>712.08500000000004</v>
      </c>
      <c r="H108" s="56">
        <f t="shared" si="13"/>
        <v>422.56200000000001</v>
      </c>
      <c r="I108" s="56">
        <f t="shared" si="14"/>
        <v>20.231999999999999</v>
      </c>
      <c r="J108" s="56">
        <f t="shared" si="15"/>
        <v>489.13499999999999</v>
      </c>
      <c r="K108" s="56">
        <f t="shared" si="16"/>
        <v>931.92899999999997</v>
      </c>
      <c r="L108" s="64">
        <v>285595</v>
      </c>
      <c r="M108" s="64">
        <v>24094</v>
      </c>
      <c r="N108" s="64">
        <v>402396</v>
      </c>
      <c r="O108" s="64">
        <v>712085</v>
      </c>
      <c r="P108" s="63">
        <v>422562</v>
      </c>
      <c r="Q108" s="63">
        <v>20232</v>
      </c>
      <c r="R108" s="63">
        <v>489135</v>
      </c>
      <c r="S108" s="63">
        <v>931929</v>
      </c>
      <c r="T108">
        <f t="shared" si="17"/>
        <v>1644014</v>
      </c>
    </row>
    <row r="109" spans="1:20" hidden="1">
      <c r="A109" s="55" t="s">
        <v>220</v>
      </c>
      <c r="B109" s="56" t="s">
        <v>221</v>
      </c>
      <c r="C109" s="55" t="s">
        <v>6319</v>
      </c>
      <c r="D109" s="56">
        <f t="shared" si="18"/>
        <v>523.96799999999996</v>
      </c>
      <c r="E109" s="56">
        <f t="shared" si="10"/>
        <v>482.90800000000002</v>
      </c>
      <c r="F109" s="56">
        <f t="shared" si="11"/>
        <v>825.50699999999995</v>
      </c>
      <c r="G109" s="56">
        <f t="shared" si="12"/>
        <v>1832.383</v>
      </c>
      <c r="H109" s="56">
        <f t="shared" si="13"/>
        <v>603.90599999999995</v>
      </c>
      <c r="I109" s="56">
        <f t="shared" si="14"/>
        <v>507.863</v>
      </c>
      <c r="J109" s="56">
        <f t="shared" si="15"/>
        <v>908.42600000000004</v>
      </c>
      <c r="K109" s="56">
        <f t="shared" si="16"/>
        <v>2020.1949999999999</v>
      </c>
      <c r="L109" s="64">
        <v>523968</v>
      </c>
      <c r="M109" s="64">
        <v>482908</v>
      </c>
      <c r="N109" s="64">
        <v>825507</v>
      </c>
      <c r="O109" s="64">
        <v>1832383</v>
      </c>
      <c r="P109" s="63">
        <v>603906</v>
      </c>
      <c r="Q109" s="63">
        <v>507863</v>
      </c>
      <c r="R109" s="63">
        <v>908426</v>
      </c>
      <c r="S109" s="63">
        <v>2020195</v>
      </c>
      <c r="T109">
        <f t="shared" si="17"/>
        <v>3852578</v>
      </c>
    </row>
    <row r="110" spans="1:20" hidden="1">
      <c r="A110" s="55" t="s">
        <v>222</v>
      </c>
      <c r="B110" s="56" t="s">
        <v>223</v>
      </c>
      <c r="C110" s="55" t="s">
        <v>6319</v>
      </c>
      <c r="D110" s="56">
        <f t="shared" si="18"/>
        <v>736.86800000000005</v>
      </c>
      <c r="E110" s="56">
        <f t="shared" si="10"/>
        <v>990.23400000000004</v>
      </c>
      <c r="F110" s="56">
        <f t="shared" si="11"/>
        <v>2923.3020000000001</v>
      </c>
      <c r="G110" s="56">
        <f t="shared" si="12"/>
        <v>4650.4040000000005</v>
      </c>
      <c r="H110" s="56">
        <f t="shared" si="13"/>
        <v>955.91499999999996</v>
      </c>
      <c r="I110" s="56">
        <f t="shared" si="14"/>
        <v>991.255</v>
      </c>
      <c r="J110" s="56">
        <f t="shared" si="15"/>
        <v>2956.6170000000002</v>
      </c>
      <c r="K110" s="56">
        <f t="shared" si="16"/>
        <v>4903.7870000000003</v>
      </c>
      <c r="L110" s="64">
        <v>736868</v>
      </c>
      <c r="M110" s="64">
        <v>990234</v>
      </c>
      <c r="N110" s="64">
        <v>2923302</v>
      </c>
      <c r="O110" s="64">
        <v>4650404</v>
      </c>
      <c r="P110" s="63">
        <v>955915</v>
      </c>
      <c r="Q110" s="63">
        <v>991255</v>
      </c>
      <c r="R110" s="63">
        <v>2956617</v>
      </c>
      <c r="S110" s="63">
        <v>4903787</v>
      </c>
      <c r="T110">
        <f t="shared" si="17"/>
        <v>9554191</v>
      </c>
    </row>
    <row r="111" spans="1:20" hidden="1">
      <c r="A111" s="55" t="s">
        <v>224</v>
      </c>
      <c r="B111" s="56" t="s">
        <v>225</v>
      </c>
      <c r="C111" s="55" t="s">
        <v>6319</v>
      </c>
      <c r="D111" s="56">
        <f t="shared" si="18"/>
        <v>1834.05</v>
      </c>
      <c r="E111" s="56">
        <f t="shared" si="10"/>
        <v>0.27400000000000002</v>
      </c>
      <c r="F111" s="56">
        <f t="shared" si="11"/>
        <v>962.10900000000004</v>
      </c>
      <c r="G111" s="56">
        <f t="shared" si="12"/>
        <v>2796.433</v>
      </c>
      <c r="H111" s="56">
        <f t="shared" si="13"/>
        <v>1784.0730000000001</v>
      </c>
      <c r="I111" s="56">
        <f t="shared" si="14"/>
        <v>0.27400000000000002</v>
      </c>
      <c r="J111" s="56">
        <f t="shared" si="15"/>
        <v>1125.835</v>
      </c>
      <c r="K111" s="56">
        <f t="shared" si="16"/>
        <v>2910.1819999999998</v>
      </c>
      <c r="L111" s="64">
        <v>1834050</v>
      </c>
      <c r="M111" s="64">
        <v>274</v>
      </c>
      <c r="N111" s="64">
        <v>962109</v>
      </c>
      <c r="O111" s="64">
        <v>2796433</v>
      </c>
      <c r="P111" s="63">
        <v>1784073</v>
      </c>
      <c r="Q111" s="63">
        <v>274</v>
      </c>
      <c r="R111" s="63">
        <v>1125835</v>
      </c>
      <c r="S111" s="63">
        <v>2910182</v>
      </c>
      <c r="T111">
        <f t="shared" si="17"/>
        <v>5706615</v>
      </c>
    </row>
    <row r="112" spans="1:20" hidden="1">
      <c r="A112" s="55" t="s">
        <v>226</v>
      </c>
      <c r="B112" s="56" t="s">
        <v>227</v>
      </c>
      <c r="C112" s="55" t="s">
        <v>6319</v>
      </c>
      <c r="D112" s="56">
        <f t="shared" si="18"/>
        <v>1663.0309999999999</v>
      </c>
      <c r="E112" s="56">
        <f t="shared" si="10"/>
        <v>213.94399999999999</v>
      </c>
      <c r="F112" s="56">
        <f t="shared" si="11"/>
        <v>1825.973</v>
      </c>
      <c r="G112" s="56">
        <f t="shared" si="12"/>
        <v>3702.9479999999999</v>
      </c>
      <c r="H112" s="56">
        <f t="shared" si="13"/>
        <v>1492.94</v>
      </c>
      <c r="I112" s="56">
        <f t="shared" si="14"/>
        <v>215.768</v>
      </c>
      <c r="J112" s="56">
        <f t="shared" si="15"/>
        <v>1811.8969999999999</v>
      </c>
      <c r="K112" s="56">
        <f t="shared" si="16"/>
        <v>3520.605</v>
      </c>
      <c r="L112" s="64">
        <v>1663031</v>
      </c>
      <c r="M112" s="64">
        <v>213944</v>
      </c>
      <c r="N112" s="64">
        <v>1825973</v>
      </c>
      <c r="O112" s="64">
        <v>3702948</v>
      </c>
      <c r="P112" s="63">
        <v>1492940</v>
      </c>
      <c r="Q112" s="63">
        <v>215768</v>
      </c>
      <c r="R112" s="63">
        <v>1811897</v>
      </c>
      <c r="S112" s="63">
        <v>3520605</v>
      </c>
      <c r="T112">
        <f t="shared" si="17"/>
        <v>7223553</v>
      </c>
    </row>
    <row r="113" spans="1:20" hidden="1">
      <c r="A113" s="55" t="s">
        <v>228</v>
      </c>
      <c r="B113" s="56" t="s">
        <v>229</v>
      </c>
      <c r="C113" s="55" t="s">
        <v>6319</v>
      </c>
      <c r="D113" s="56">
        <f t="shared" si="18"/>
        <v>1834.027</v>
      </c>
      <c r="E113" s="56">
        <f t="shared" si="10"/>
        <v>441.00700000000001</v>
      </c>
      <c r="F113" s="56">
        <f t="shared" si="11"/>
        <v>934.98900000000003</v>
      </c>
      <c r="G113" s="56">
        <f t="shared" si="12"/>
        <v>3210.0230000000001</v>
      </c>
      <c r="H113" s="56">
        <f t="shared" si="13"/>
        <v>1776</v>
      </c>
      <c r="I113" s="56">
        <f t="shared" si="14"/>
        <v>435.70800000000003</v>
      </c>
      <c r="J113" s="56">
        <f t="shared" si="15"/>
        <v>1046.182</v>
      </c>
      <c r="K113" s="56">
        <f t="shared" si="16"/>
        <v>3257.89</v>
      </c>
      <c r="L113" s="64">
        <v>1834027</v>
      </c>
      <c r="M113" s="64">
        <v>441007</v>
      </c>
      <c r="N113" s="64">
        <v>934989</v>
      </c>
      <c r="O113" s="64">
        <v>3210023</v>
      </c>
      <c r="P113" s="63">
        <v>1776000</v>
      </c>
      <c r="Q113" s="63">
        <v>435708</v>
      </c>
      <c r="R113" s="63">
        <v>1046182</v>
      </c>
      <c r="S113" s="63">
        <v>3257890</v>
      </c>
      <c r="T113">
        <f t="shared" si="17"/>
        <v>6467913</v>
      </c>
    </row>
    <row r="114" spans="1:20" hidden="1">
      <c r="A114" s="55" t="s">
        <v>230</v>
      </c>
      <c r="B114" s="56" t="s">
        <v>231</v>
      </c>
      <c r="C114" s="55" t="s">
        <v>6319</v>
      </c>
      <c r="D114" s="56">
        <f t="shared" si="18"/>
        <v>1544.8679999999999</v>
      </c>
      <c r="E114" s="56">
        <f t="shared" si="10"/>
        <v>427.2</v>
      </c>
      <c r="F114" s="56">
        <f t="shared" si="11"/>
        <v>1148.4829999999999</v>
      </c>
      <c r="G114" s="56">
        <f t="shared" si="12"/>
        <v>3120.5509999999999</v>
      </c>
      <c r="H114" s="56">
        <f t="shared" si="13"/>
        <v>1622.2180000000001</v>
      </c>
      <c r="I114" s="56">
        <f t="shared" si="14"/>
        <v>627.20000000000005</v>
      </c>
      <c r="J114" s="56">
        <f t="shared" si="15"/>
        <v>1161.002</v>
      </c>
      <c r="K114" s="56">
        <f t="shared" si="16"/>
        <v>3410.42</v>
      </c>
      <c r="L114" s="64">
        <v>1544868</v>
      </c>
      <c r="M114" s="64">
        <v>427200</v>
      </c>
      <c r="N114" s="64">
        <v>1148483</v>
      </c>
      <c r="O114" s="64">
        <v>3120551</v>
      </c>
      <c r="P114" s="63">
        <v>1622218</v>
      </c>
      <c r="Q114" s="63">
        <v>627200</v>
      </c>
      <c r="R114" s="63">
        <v>1161002</v>
      </c>
      <c r="S114" s="63">
        <v>3410420</v>
      </c>
      <c r="T114">
        <f t="shared" si="17"/>
        <v>6530971</v>
      </c>
    </row>
    <row r="115" spans="1:20" hidden="1">
      <c r="A115" s="55" t="s">
        <v>232</v>
      </c>
      <c r="B115" s="56" t="s">
        <v>233</v>
      </c>
      <c r="C115" s="55" t="s">
        <v>6319</v>
      </c>
      <c r="D115" s="56">
        <f t="shared" si="18"/>
        <v>1063.01</v>
      </c>
      <c r="E115" s="56">
        <f t="shared" si="10"/>
        <v>930.92200000000003</v>
      </c>
      <c r="F115" s="56">
        <f t="shared" si="11"/>
        <v>1095.7439999999999</v>
      </c>
      <c r="G115" s="56">
        <f t="shared" si="12"/>
        <v>3089.6759999999999</v>
      </c>
      <c r="H115" s="56">
        <f t="shared" si="13"/>
        <v>1045.1020000000001</v>
      </c>
      <c r="I115" s="56">
        <f t="shared" si="14"/>
        <v>1130.6389999999999</v>
      </c>
      <c r="J115" s="56">
        <f t="shared" si="15"/>
        <v>1209.625</v>
      </c>
      <c r="K115" s="56">
        <f t="shared" si="16"/>
        <v>3385.366</v>
      </c>
      <c r="L115" s="64">
        <v>1063010</v>
      </c>
      <c r="M115" s="64">
        <v>930922</v>
      </c>
      <c r="N115" s="64">
        <v>1095744</v>
      </c>
      <c r="O115" s="64">
        <v>3089676</v>
      </c>
      <c r="P115" s="63">
        <v>1045102</v>
      </c>
      <c r="Q115" s="63">
        <v>1130639</v>
      </c>
      <c r="R115" s="63">
        <v>1209625</v>
      </c>
      <c r="S115" s="63">
        <v>3385366</v>
      </c>
      <c r="T115">
        <f t="shared" si="17"/>
        <v>6475042</v>
      </c>
    </row>
    <row r="116" spans="1:20" hidden="1">
      <c r="A116" s="55" t="s">
        <v>234</v>
      </c>
      <c r="B116" s="56" t="s">
        <v>235</v>
      </c>
      <c r="C116" s="55" t="s">
        <v>6319</v>
      </c>
      <c r="D116" s="56">
        <f t="shared" si="18"/>
        <v>1253.471</v>
      </c>
      <c r="E116" s="56">
        <f t="shared" si="10"/>
        <v>59.924999999999997</v>
      </c>
      <c r="F116" s="56">
        <f t="shared" si="11"/>
        <v>699.86900000000003</v>
      </c>
      <c r="G116" s="56">
        <f t="shared" si="12"/>
        <v>2013.2650000000001</v>
      </c>
      <c r="H116" s="56">
        <f t="shared" si="13"/>
        <v>1261.184</v>
      </c>
      <c r="I116" s="56">
        <f t="shared" si="14"/>
        <v>40.683999999999997</v>
      </c>
      <c r="J116" s="56">
        <f t="shared" si="15"/>
        <v>769.49400000000003</v>
      </c>
      <c r="K116" s="56">
        <f t="shared" si="16"/>
        <v>2071.3620000000001</v>
      </c>
      <c r="L116" s="64">
        <v>1253471</v>
      </c>
      <c r="M116" s="64">
        <v>59925</v>
      </c>
      <c r="N116" s="64">
        <v>699869</v>
      </c>
      <c r="O116" s="64">
        <v>2013265</v>
      </c>
      <c r="P116" s="63">
        <v>1261184</v>
      </c>
      <c r="Q116" s="63">
        <v>40684</v>
      </c>
      <c r="R116" s="63">
        <v>769494</v>
      </c>
      <c r="S116" s="63">
        <v>2071362</v>
      </c>
      <c r="T116">
        <f t="shared" si="17"/>
        <v>4084627</v>
      </c>
    </row>
    <row r="117" spans="1:20" hidden="1">
      <c r="A117" s="55" t="s">
        <v>236</v>
      </c>
      <c r="B117" s="56" t="s">
        <v>237</v>
      </c>
      <c r="C117" s="55" t="s">
        <v>6319</v>
      </c>
      <c r="D117" s="56">
        <f t="shared" si="18"/>
        <v>636.96199999999999</v>
      </c>
      <c r="E117" s="56">
        <f t="shared" si="10"/>
        <v>83.396000000000001</v>
      </c>
      <c r="F117" s="56">
        <f t="shared" si="11"/>
        <v>1019.5069999999999</v>
      </c>
      <c r="G117" s="56">
        <f t="shared" si="12"/>
        <v>1739.865</v>
      </c>
      <c r="H117" s="56">
        <f t="shared" si="13"/>
        <v>755.83</v>
      </c>
      <c r="I117" s="56">
        <f t="shared" si="14"/>
        <v>83.394999999999996</v>
      </c>
      <c r="J117" s="56">
        <f t="shared" si="15"/>
        <v>860.01099999999997</v>
      </c>
      <c r="K117" s="56">
        <f t="shared" si="16"/>
        <v>1699.2360000000001</v>
      </c>
      <c r="L117" s="64">
        <v>636962</v>
      </c>
      <c r="M117" s="64">
        <v>83396</v>
      </c>
      <c r="N117" s="64">
        <v>1019507</v>
      </c>
      <c r="O117" s="64">
        <v>1739865</v>
      </c>
      <c r="P117" s="63">
        <v>755830</v>
      </c>
      <c r="Q117" s="63">
        <v>83395</v>
      </c>
      <c r="R117" s="63">
        <v>860011</v>
      </c>
      <c r="S117" s="63">
        <v>1699236</v>
      </c>
      <c r="T117">
        <f t="shared" si="17"/>
        <v>3439101</v>
      </c>
    </row>
    <row r="118" spans="1:20" hidden="1">
      <c r="A118" s="55" t="s">
        <v>238</v>
      </c>
      <c r="B118" s="56" t="s">
        <v>239</v>
      </c>
      <c r="C118" s="55" t="s">
        <v>6319</v>
      </c>
      <c r="D118" s="56">
        <f t="shared" si="18"/>
        <v>794.61400000000003</v>
      </c>
      <c r="E118" s="56">
        <f t="shared" si="10"/>
        <v>281.48</v>
      </c>
      <c r="F118" s="56">
        <f t="shared" si="11"/>
        <v>1419.0060000000001</v>
      </c>
      <c r="G118" s="56">
        <f t="shared" si="12"/>
        <v>2495.1</v>
      </c>
      <c r="H118" s="56">
        <f t="shared" si="13"/>
        <v>762.25900000000001</v>
      </c>
      <c r="I118" s="56">
        <f t="shared" si="14"/>
        <v>281.44099999999997</v>
      </c>
      <c r="J118" s="56">
        <f t="shared" si="15"/>
        <v>1619.0550000000001</v>
      </c>
      <c r="K118" s="56">
        <f t="shared" si="16"/>
        <v>2662.7550000000001</v>
      </c>
      <c r="L118" s="64">
        <v>794614</v>
      </c>
      <c r="M118" s="64">
        <v>281480</v>
      </c>
      <c r="N118" s="64">
        <v>1419006</v>
      </c>
      <c r="O118" s="64">
        <v>2495100</v>
      </c>
      <c r="P118" s="63">
        <v>762259</v>
      </c>
      <c r="Q118" s="63">
        <v>281441</v>
      </c>
      <c r="R118" s="63">
        <v>1619055</v>
      </c>
      <c r="S118" s="63">
        <v>2662755</v>
      </c>
      <c r="T118">
        <f t="shared" si="17"/>
        <v>5157855</v>
      </c>
    </row>
    <row r="119" spans="1:20" hidden="1">
      <c r="A119" s="55" t="s">
        <v>240</v>
      </c>
      <c r="B119" s="56" t="s">
        <v>241</v>
      </c>
      <c r="C119" s="55" t="s">
        <v>6319</v>
      </c>
      <c r="D119" s="56">
        <f t="shared" si="18"/>
        <v>1356.741</v>
      </c>
      <c r="E119" s="56">
        <f t="shared" si="10"/>
        <v>311.07600000000002</v>
      </c>
      <c r="F119" s="56">
        <f t="shared" si="11"/>
        <v>1106.3309999999999</v>
      </c>
      <c r="G119" s="56">
        <f t="shared" si="12"/>
        <v>2774.1480000000001</v>
      </c>
      <c r="H119" s="56">
        <f t="shared" si="13"/>
        <v>1248.4949999999999</v>
      </c>
      <c r="I119" s="56">
        <f t="shared" si="14"/>
        <v>311.04500000000002</v>
      </c>
      <c r="J119" s="56">
        <f t="shared" si="15"/>
        <v>1256.3599999999999</v>
      </c>
      <c r="K119" s="56">
        <f t="shared" si="16"/>
        <v>2815.9</v>
      </c>
      <c r="L119" s="64">
        <v>1356741</v>
      </c>
      <c r="M119" s="64">
        <v>311076</v>
      </c>
      <c r="N119" s="64">
        <v>1106331</v>
      </c>
      <c r="O119" s="64">
        <v>2774148</v>
      </c>
      <c r="P119" s="63">
        <v>1248495</v>
      </c>
      <c r="Q119" s="63">
        <v>311045</v>
      </c>
      <c r="R119" s="63">
        <v>1256360</v>
      </c>
      <c r="S119" s="63">
        <v>2815900</v>
      </c>
      <c r="T119">
        <f t="shared" si="17"/>
        <v>5590048</v>
      </c>
    </row>
    <row r="120" spans="1:20" hidden="1">
      <c r="A120" s="55" t="s">
        <v>242</v>
      </c>
      <c r="B120" s="56" t="s">
        <v>243</v>
      </c>
      <c r="C120" s="55" t="s">
        <v>6319</v>
      </c>
      <c r="D120" s="56">
        <f t="shared" si="18"/>
        <v>878.327</v>
      </c>
      <c r="E120" s="56">
        <f t="shared" si="10"/>
        <v>667.35400000000004</v>
      </c>
      <c r="F120" s="56">
        <f t="shared" si="11"/>
        <v>2726.819</v>
      </c>
      <c r="G120" s="56">
        <f t="shared" si="12"/>
        <v>4272.5</v>
      </c>
      <c r="H120" s="56">
        <f t="shared" si="13"/>
        <v>878.2</v>
      </c>
      <c r="I120" s="56">
        <f t="shared" si="14"/>
        <v>667.26900000000001</v>
      </c>
      <c r="J120" s="56">
        <f t="shared" si="15"/>
        <v>2618.806</v>
      </c>
      <c r="K120" s="56">
        <f t="shared" si="16"/>
        <v>4164.2749999999996</v>
      </c>
      <c r="L120" s="64">
        <v>878327</v>
      </c>
      <c r="M120" s="64">
        <v>667354</v>
      </c>
      <c r="N120" s="64">
        <v>2726819</v>
      </c>
      <c r="O120" s="64">
        <v>4272500</v>
      </c>
      <c r="P120" s="63">
        <v>878200</v>
      </c>
      <c r="Q120" s="63">
        <v>667269</v>
      </c>
      <c r="R120" s="63">
        <v>2618806</v>
      </c>
      <c r="S120" s="63">
        <v>4164275</v>
      </c>
      <c r="T120">
        <f t="shared" si="17"/>
        <v>8436775</v>
      </c>
    </row>
    <row r="121" spans="1:20" hidden="1">
      <c r="A121" s="55" t="s">
        <v>244</v>
      </c>
      <c r="B121" s="56" t="s">
        <v>245</v>
      </c>
      <c r="C121" s="55" t="s">
        <v>6319</v>
      </c>
      <c r="D121" s="56">
        <f t="shared" si="18"/>
        <v>1681.1489999999999</v>
      </c>
      <c r="E121" s="56">
        <f t="shared" si="10"/>
        <v>1147.9559999999999</v>
      </c>
      <c r="F121" s="56">
        <f t="shared" si="11"/>
        <v>3142.77</v>
      </c>
      <c r="G121" s="56">
        <f t="shared" si="12"/>
        <v>5971.875</v>
      </c>
      <c r="H121" s="56">
        <f t="shared" si="13"/>
        <v>1545.9159999999999</v>
      </c>
      <c r="I121" s="56">
        <f t="shared" si="14"/>
        <v>1147.5350000000001</v>
      </c>
      <c r="J121" s="56">
        <f t="shared" si="15"/>
        <v>3276.096</v>
      </c>
      <c r="K121" s="56">
        <f t="shared" si="16"/>
        <v>5969.5469999999996</v>
      </c>
      <c r="L121" s="64">
        <v>1681149</v>
      </c>
      <c r="M121" s="64">
        <v>1147956</v>
      </c>
      <c r="N121" s="64">
        <v>3142770</v>
      </c>
      <c r="O121" s="64">
        <v>5971875</v>
      </c>
      <c r="P121" s="63">
        <v>1545916</v>
      </c>
      <c r="Q121" s="63">
        <v>1147535</v>
      </c>
      <c r="R121" s="63">
        <v>3276096</v>
      </c>
      <c r="S121" s="63">
        <v>5969547</v>
      </c>
      <c r="T121">
        <f t="shared" si="17"/>
        <v>11941422</v>
      </c>
    </row>
    <row r="122" spans="1:20" hidden="1">
      <c r="A122" s="55" t="s">
        <v>246</v>
      </c>
      <c r="B122" s="56" t="s">
        <v>247</v>
      </c>
      <c r="C122" s="55" t="s">
        <v>6319</v>
      </c>
      <c r="D122" s="56">
        <f t="shared" si="18"/>
        <v>520.04999999999995</v>
      </c>
      <c r="E122" s="56">
        <f t="shared" si="10"/>
        <v>236.875</v>
      </c>
      <c r="F122" s="56">
        <f t="shared" si="11"/>
        <v>1992.335</v>
      </c>
      <c r="G122" s="56">
        <f t="shared" si="12"/>
        <v>2749.26</v>
      </c>
      <c r="H122" s="56">
        <f t="shared" si="13"/>
        <v>521.93700000000001</v>
      </c>
      <c r="I122" s="56">
        <f t="shared" si="14"/>
        <v>236.803</v>
      </c>
      <c r="J122" s="56">
        <f t="shared" si="15"/>
        <v>1711.335</v>
      </c>
      <c r="K122" s="56">
        <f t="shared" si="16"/>
        <v>2470.0749999999998</v>
      </c>
      <c r="L122" s="64">
        <v>520050</v>
      </c>
      <c r="M122" s="64">
        <v>236875</v>
      </c>
      <c r="N122" s="64">
        <v>1992335</v>
      </c>
      <c r="O122" s="64">
        <v>2749260</v>
      </c>
      <c r="P122" s="63">
        <v>521937</v>
      </c>
      <c r="Q122" s="63">
        <v>236803</v>
      </c>
      <c r="R122" s="63">
        <v>1711335</v>
      </c>
      <c r="S122" s="63">
        <v>2470075</v>
      </c>
      <c r="T122">
        <f t="shared" si="17"/>
        <v>5219335</v>
      </c>
    </row>
    <row r="123" spans="1:20" hidden="1">
      <c r="A123" s="55" t="s">
        <v>248</v>
      </c>
      <c r="B123" s="56" t="s">
        <v>249</v>
      </c>
      <c r="C123" s="55" t="s">
        <v>6319</v>
      </c>
      <c r="D123" s="56">
        <f t="shared" si="18"/>
        <v>663.18399999999997</v>
      </c>
      <c r="E123" s="56">
        <f t="shared" si="10"/>
        <v>586.53099999999995</v>
      </c>
      <c r="F123" s="56">
        <f t="shared" si="11"/>
        <v>1534.7809999999999</v>
      </c>
      <c r="G123" s="56">
        <f t="shared" si="12"/>
        <v>2784.4960000000001</v>
      </c>
      <c r="H123" s="56">
        <f t="shared" si="13"/>
        <v>542.06500000000005</v>
      </c>
      <c r="I123" s="56">
        <f t="shared" si="14"/>
        <v>636.46799999999996</v>
      </c>
      <c r="J123" s="56">
        <f t="shared" si="15"/>
        <v>1646.8230000000001</v>
      </c>
      <c r="K123" s="56">
        <f t="shared" si="16"/>
        <v>2825.3560000000002</v>
      </c>
      <c r="L123" s="64">
        <v>663184</v>
      </c>
      <c r="M123" s="64">
        <v>586531</v>
      </c>
      <c r="N123" s="64">
        <v>1534781</v>
      </c>
      <c r="O123" s="64">
        <v>2784496</v>
      </c>
      <c r="P123" s="63">
        <v>542065</v>
      </c>
      <c r="Q123" s="63">
        <v>636468</v>
      </c>
      <c r="R123" s="63">
        <v>1646823</v>
      </c>
      <c r="S123" s="63">
        <v>2825356</v>
      </c>
      <c r="T123">
        <f t="shared" si="17"/>
        <v>5609852</v>
      </c>
    </row>
    <row r="124" spans="1:20" hidden="1">
      <c r="A124" s="55" t="s">
        <v>250</v>
      </c>
      <c r="B124" s="56" t="s">
        <v>251</v>
      </c>
      <c r="C124" s="55" t="s">
        <v>6319</v>
      </c>
      <c r="D124" s="56">
        <f t="shared" si="18"/>
        <v>85.924000000000007</v>
      </c>
      <c r="E124" s="56">
        <f t="shared" si="10"/>
        <v>39.744999999999997</v>
      </c>
      <c r="F124" s="56">
        <f t="shared" si="11"/>
        <v>303.36599999999999</v>
      </c>
      <c r="G124" s="56">
        <f t="shared" si="12"/>
        <v>429.03500000000003</v>
      </c>
      <c r="H124" s="56">
        <f t="shared" si="13"/>
        <v>131.06200000000001</v>
      </c>
      <c r="I124" s="56">
        <f t="shared" si="14"/>
        <v>52.000999999999998</v>
      </c>
      <c r="J124" s="56">
        <f t="shared" si="15"/>
        <v>240.64699999999999</v>
      </c>
      <c r="K124" s="56">
        <f t="shared" si="16"/>
        <v>423.71</v>
      </c>
      <c r="L124" s="64">
        <v>85924</v>
      </c>
      <c r="M124" s="64">
        <v>39745</v>
      </c>
      <c r="N124" s="64">
        <v>303366</v>
      </c>
      <c r="O124" s="64">
        <v>429035</v>
      </c>
      <c r="P124" s="63">
        <v>131062</v>
      </c>
      <c r="Q124" s="63">
        <v>52001</v>
      </c>
      <c r="R124" s="63">
        <v>240647</v>
      </c>
      <c r="S124" s="63">
        <v>423710</v>
      </c>
      <c r="T124">
        <f t="shared" si="17"/>
        <v>852745</v>
      </c>
    </row>
    <row r="125" spans="1:20" hidden="1">
      <c r="A125" s="55" t="s">
        <v>252</v>
      </c>
      <c r="B125" s="56" t="s">
        <v>253</v>
      </c>
      <c r="C125" s="55" t="s">
        <v>6319</v>
      </c>
      <c r="D125" s="56">
        <f t="shared" si="18"/>
        <v>824.51800000000003</v>
      </c>
      <c r="E125" s="56">
        <f t="shared" si="10"/>
        <v>812.92700000000002</v>
      </c>
      <c r="F125" s="56">
        <f t="shared" si="11"/>
        <v>674.88</v>
      </c>
      <c r="G125" s="56">
        <f t="shared" si="12"/>
        <v>2312.3249999999998</v>
      </c>
      <c r="H125" s="56">
        <f t="shared" si="13"/>
        <v>822.70699999999999</v>
      </c>
      <c r="I125" s="56">
        <f t="shared" si="14"/>
        <v>812.80700000000002</v>
      </c>
      <c r="J125" s="56">
        <f t="shared" si="15"/>
        <v>693.447</v>
      </c>
      <c r="K125" s="56">
        <f t="shared" si="16"/>
        <v>2328.9609999999998</v>
      </c>
      <c r="L125" s="64">
        <v>824518</v>
      </c>
      <c r="M125" s="64">
        <v>812927</v>
      </c>
      <c r="N125" s="64">
        <v>674880</v>
      </c>
      <c r="O125" s="64">
        <v>2312325</v>
      </c>
      <c r="P125" s="63">
        <v>822707</v>
      </c>
      <c r="Q125" s="63">
        <v>812807</v>
      </c>
      <c r="R125" s="63">
        <v>693447</v>
      </c>
      <c r="S125" s="63">
        <v>2328961</v>
      </c>
      <c r="T125">
        <f t="shared" si="17"/>
        <v>4641286</v>
      </c>
    </row>
    <row r="126" spans="1:20" hidden="1">
      <c r="A126" s="55" t="s">
        <v>254</v>
      </c>
      <c r="B126" s="56" t="s">
        <v>255</v>
      </c>
      <c r="C126" s="55" t="s">
        <v>6319</v>
      </c>
      <c r="D126" s="56">
        <f t="shared" si="18"/>
        <v>1000.67</v>
      </c>
      <c r="E126" s="56">
        <f t="shared" si="10"/>
        <v>1495.32</v>
      </c>
      <c r="F126" s="56">
        <f t="shared" si="11"/>
        <v>2582.3409999999999</v>
      </c>
      <c r="G126" s="56">
        <f t="shared" si="12"/>
        <v>5078.3310000000001</v>
      </c>
      <c r="H126" s="56">
        <f t="shared" si="13"/>
        <v>1000.55</v>
      </c>
      <c r="I126" s="56">
        <f t="shared" si="14"/>
        <v>1495.09</v>
      </c>
      <c r="J126" s="56">
        <f t="shared" si="15"/>
        <v>2538.6309999999999</v>
      </c>
      <c r="K126" s="56">
        <f t="shared" si="16"/>
        <v>5034.2709999999997</v>
      </c>
      <c r="L126" s="64">
        <v>1000670</v>
      </c>
      <c r="M126" s="64">
        <v>1495320</v>
      </c>
      <c r="N126" s="64">
        <v>2582341</v>
      </c>
      <c r="O126" s="64">
        <v>5078331</v>
      </c>
      <c r="P126" s="63">
        <v>1000550</v>
      </c>
      <c r="Q126" s="63">
        <v>1495090</v>
      </c>
      <c r="R126" s="63">
        <v>2538631</v>
      </c>
      <c r="S126" s="63">
        <v>5034271</v>
      </c>
      <c r="T126">
        <f t="shared" si="17"/>
        <v>10112602</v>
      </c>
    </row>
    <row r="127" spans="1:20" hidden="1">
      <c r="A127" s="55" t="s">
        <v>256</v>
      </c>
      <c r="B127" s="56" t="s">
        <v>257</v>
      </c>
      <c r="C127" s="55" t="s">
        <v>6319</v>
      </c>
      <c r="D127" s="56">
        <f t="shared" si="18"/>
        <v>1462.89</v>
      </c>
      <c r="E127" s="56">
        <f t="shared" si="10"/>
        <v>445.92399999999998</v>
      </c>
      <c r="F127" s="56">
        <f t="shared" si="11"/>
        <v>3176.3589999999999</v>
      </c>
      <c r="G127" s="56">
        <f t="shared" si="12"/>
        <v>5085.1729999999998</v>
      </c>
      <c r="H127" s="56">
        <f t="shared" si="13"/>
        <v>1455.806</v>
      </c>
      <c r="I127" s="56">
        <f t="shared" si="14"/>
        <v>338.78399999999999</v>
      </c>
      <c r="J127" s="56">
        <f t="shared" si="15"/>
        <v>3146.6210000000001</v>
      </c>
      <c r="K127" s="56">
        <f t="shared" si="16"/>
        <v>4941.2110000000002</v>
      </c>
      <c r="L127" s="64">
        <v>1462890</v>
      </c>
      <c r="M127" s="64">
        <v>445924</v>
      </c>
      <c r="N127" s="64">
        <v>3176359</v>
      </c>
      <c r="O127" s="64">
        <v>5085173</v>
      </c>
      <c r="P127" s="63">
        <v>1455806</v>
      </c>
      <c r="Q127" s="63">
        <v>338784</v>
      </c>
      <c r="R127" s="63">
        <v>3146621</v>
      </c>
      <c r="S127" s="63">
        <v>4941211</v>
      </c>
      <c r="T127">
        <f t="shared" si="17"/>
        <v>10026384</v>
      </c>
    </row>
    <row r="128" spans="1:20" hidden="1">
      <c r="A128" s="55" t="s">
        <v>258</v>
      </c>
      <c r="B128" s="56" t="s">
        <v>259</v>
      </c>
      <c r="C128" s="55" t="s">
        <v>6319</v>
      </c>
      <c r="D128" s="56">
        <f t="shared" si="18"/>
        <v>727.40099999999995</v>
      </c>
      <c r="E128" s="56">
        <f t="shared" si="10"/>
        <v>320.06799999999998</v>
      </c>
      <c r="F128" s="56">
        <f t="shared" si="11"/>
        <v>4199.92</v>
      </c>
      <c r="G128" s="56">
        <f t="shared" si="12"/>
        <v>5247.3890000000001</v>
      </c>
      <c r="H128" s="56">
        <f t="shared" si="13"/>
        <v>890.49</v>
      </c>
      <c r="I128" s="56">
        <f t="shared" si="14"/>
        <v>300.30700000000002</v>
      </c>
      <c r="J128" s="56">
        <f t="shared" si="15"/>
        <v>4270.4830000000002</v>
      </c>
      <c r="K128" s="56">
        <f t="shared" si="16"/>
        <v>5461.28</v>
      </c>
      <c r="L128" s="64">
        <v>727401</v>
      </c>
      <c r="M128" s="64">
        <v>320068</v>
      </c>
      <c r="N128" s="64">
        <v>4199920</v>
      </c>
      <c r="O128" s="64">
        <v>5247389</v>
      </c>
      <c r="P128" s="63">
        <v>890490</v>
      </c>
      <c r="Q128" s="63">
        <v>300307</v>
      </c>
      <c r="R128" s="63">
        <v>4270483</v>
      </c>
      <c r="S128" s="63">
        <v>5461280</v>
      </c>
      <c r="T128">
        <f t="shared" si="17"/>
        <v>10708669</v>
      </c>
    </row>
    <row r="129" spans="1:20" hidden="1">
      <c r="A129" s="55" t="s">
        <v>260</v>
      </c>
      <c r="B129" s="56" t="s">
        <v>261</v>
      </c>
      <c r="C129" s="55" t="s">
        <v>6319</v>
      </c>
      <c r="D129" s="56">
        <f t="shared" si="18"/>
        <v>1260.8820000000001</v>
      </c>
      <c r="E129" s="56">
        <f t="shared" si="10"/>
        <v>341.625</v>
      </c>
      <c r="F129" s="56">
        <f t="shared" si="11"/>
        <v>372.44299999999998</v>
      </c>
      <c r="G129" s="56">
        <f t="shared" si="12"/>
        <v>1974.95</v>
      </c>
      <c r="H129" s="56">
        <f t="shared" si="13"/>
        <v>1389.952</v>
      </c>
      <c r="I129" s="56">
        <f t="shared" si="14"/>
        <v>371.59</v>
      </c>
      <c r="J129" s="56">
        <f t="shared" si="15"/>
        <v>471.45100000000002</v>
      </c>
      <c r="K129" s="56">
        <f t="shared" si="16"/>
        <v>2232.9929999999999</v>
      </c>
      <c r="L129" s="64">
        <v>1260882</v>
      </c>
      <c r="M129" s="64">
        <v>341625</v>
      </c>
      <c r="N129" s="64">
        <v>372443</v>
      </c>
      <c r="O129" s="64">
        <v>1974950</v>
      </c>
      <c r="P129" s="63">
        <v>1389952</v>
      </c>
      <c r="Q129" s="63">
        <v>371590</v>
      </c>
      <c r="R129" s="63">
        <v>471451</v>
      </c>
      <c r="S129" s="63">
        <v>2232993</v>
      </c>
      <c r="T129">
        <f t="shared" si="17"/>
        <v>4207943</v>
      </c>
    </row>
    <row r="130" spans="1:20" hidden="1">
      <c r="A130" s="55" t="s">
        <v>262</v>
      </c>
      <c r="B130" s="56" t="s">
        <v>263</v>
      </c>
      <c r="C130" s="55" t="s">
        <v>6319</v>
      </c>
      <c r="D130" s="56">
        <f t="shared" si="18"/>
        <v>1171.0229999999999</v>
      </c>
      <c r="E130" s="56">
        <f t="shared" si="10"/>
        <v>1178.2570000000001</v>
      </c>
      <c r="F130" s="56">
        <f t="shared" si="11"/>
        <v>2165.2139999999999</v>
      </c>
      <c r="G130" s="56">
        <f t="shared" si="12"/>
        <v>4514.4939999999997</v>
      </c>
      <c r="H130" s="56">
        <f t="shared" si="13"/>
        <v>1169.463</v>
      </c>
      <c r="I130" s="56">
        <f t="shared" si="14"/>
        <v>1049.029</v>
      </c>
      <c r="J130" s="56">
        <f t="shared" si="15"/>
        <v>2435.6770000000001</v>
      </c>
      <c r="K130" s="56">
        <f t="shared" si="16"/>
        <v>4654.1689999999999</v>
      </c>
      <c r="L130" s="64">
        <v>1171023</v>
      </c>
      <c r="M130" s="64">
        <v>1178257</v>
      </c>
      <c r="N130" s="64">
        <v>2165214</v>
      </c>
      <c r="O130" s="64">
        <v>4514494</v>
      </c>
      <c r="P130" s="63">
        <v>1169463</v>
      </c>
      <c r="Q130" s="63">
        <v>1049029</v>
      </c>
      <c r="R130" s="63">
        <v>2435677</v>
      </c>
      <c r="S130" s="63">
        <v>4654169</v>
      </c>
      <c r="T130">
        <f t="shared" si="17"/>
        <v>9168663</v>
      </c>
    </row>
    <row r="131" spans="1:20" hidden="1">
      <c r="A131" s="55" t="s">
        <v>264</v>
      </c>
      <c r="B131" s="56" t="s">
        <v>265</v>
      </c>
      <c r="C131" s="55" t="s">
        <v>6319</v>
      </c>
      <c r="D131" s="56">
        <f t="shared" si="18"/>
        <v>417.55799999999999</v>
      </c>
      <c r="E131" s="56">
        <f t="shared" si="10"/>
        <v>1171.3920000000001</v>
      </c>
      <c r="F131" s="56">
        <f t="shared" si="11"/>
        <v>2093.0680000000002</v>
      </c>
      <c r="G131" s="56">
        <f t="shared" si="12"/>
        <v>3682.018</v>
      </c>
      <c r="H131" s="56">
        <f t="shared" si="13"/>
        <v>367.52100000000002</v>
      </c>
      <c r="I131" s="56">
        <f t="shared" si="14"/>
        <v>1400.6369999999999</v>
      </c>
      <c r="J131" s="56">
        <f t="shared" si="15"/>
        <v>1905.1559999999999</v>
      </c>
      <c r="K131" s="56">
        <f t="shared" si="16"/>
        <v>3673.3139999999999</v>
      </c>
      <c r="L131" s="64">
        <v>417558</v>
      </c>
      <c r="M131" s="64">
        <v>1171392</v>
      </c>
      <c r="N131" s="64">
        <v>2093068</v>
      </c>
      <c r="O131" s="64">
        <v>3682018</v>
      </c>
      <c r="P131" s="63">
        <v>367521</v>
      </c>
      <c r="Q131" s="63">
        <v>1400637</v>
      </c>
      <c r="R131" s="63">
        <v>1905156</v>
      </c>
      <c r="S131" s="63">
        <v>3673314</v>
      </c>
      <c r="T131">
        <f t="shared" si="17"/>
        <v>7355332</v>
      </c>
    </row>
    <row r="132" spans="1:20" hidden="1">
      <c r="A132" s="55" t="s">
        <v>266</v>
      </c>
      <c r="B132" s="56" t="s">
        <v>267</v>
      </c>
      <c r="C132" s="55" t="s">
        <v>6319</v>
      </c>
      <c r="D132" s="56">
        <f t="shared" si="18"/>
        <v>1169.2840000000001</v>
      </c>
      <c r="E132" s="56">
        <f t="shared" si="10"/>
        <v>500.12599999999998</v>
      </c>
      <c r="F132" s="56">
        <f t="shared" si="11"/>
        <v>2195.3339999999998</v>
      </c>
      <c r="G132" s="56">
        <f t="shared" si="12"/>
        <v>3864.7440000000001</v>
      </c>
      <c r="H132" s="56">
        <f t="shared" si="13"/>
        <v>1121.0940000000001</v>
      </c>
      <c r="I132" s="56">
        <f t="shared" si="14"/>
        <v>735.58600000000001</v>
      </c>
      <c r="J132" s="56">
        <f t="shared" si="15"/>
        <v>2465.3040000000001</v>
      </c>
      <c r="K132" s="56">
        <f t="shared" si="16"/>
        <v>4321.9840000000004</v>
      </c>
      <c r="L132" s="64">
        <v>1169284</v>
      </c>
      <c r="M132" s="64">
        <v>500126</v>
      </c>
      <c r="N132" s="64">
        <v>2195334</v>
      </c>
      <c r="O132" s="64">
        <v>3864744</v>
      </c>
      <c r="P132" s="63">
        <v>1121094</v>
      </c>
      <c r="Q132" s="63">
        <v>735586</v>
      </c>
      <c r="R132" s="63">
        <v>2465304</v>
      </c>
      <c r="S132" s="63">
        <v>4321984</v>
      </c>
      <c r="T132">
        <f t="shared" si="17"/>
        <v>8186728</v>
      </c>
    </row>
    <row r="133" spans="1:20" hidden="1">
      <c r="A133" s="55" t="s">
        <v>268</v>
      </c>
      <c r="B133" s="56" t="s">
        <v>269</v>
      </c>
      <c r="C133" s="55" t="s">
        <v>6319</v>
      </c>
      <c r="D133" s="56">
        <f t="shared" si="18"/>
        <v>1187.942</v>
      </c>
      <c r="E133" s="56">
        <f t="shared" ref="E133:E196" si="19">M133/1000</f>
        <v>1253.5039999999999</v>
      </c>
      <c r="F133" s="56">
        <f t="shared" ref="F133:F196" si="20">N133/1000</f>
        <v>621.01900000000001</v>
      </c>
      <c r="G133" s="56">
        <f t="shared" ref="G133:G196" si="21">O133/1000</f>
        <v>3062.4650000000001</v>
      </c>
      <c r="H133" s="56">
        <f t="shared" ref="H133:H196" si="22">P133/1000</f>
        <v>1187.9259999999999</v>
      </c>
      <c r="I133" s="56">
        <f t="shared" ref="I133:I196" si="23">Q133/1000</f>
        <v>1463.5029999999999</v>
      </c>
      <c r="J133" s="56">
        <f t="shared" ref="J133:J196" si="24">R133/1000</f>
        <v>600.91399999999999</v>
      </c>
      <c r="K133" s="56">
        <f t="shared" ref="K133:K196" si="25">S133/1000</f>
        <v>3252.3429999999998</v>
      </c>
      <c r="L133" s="64">
        <v>1187942</v>
      </c>
      <c r="M133" s="64">
        <v>1253504</v>
      </c>
      <c r="N133" s="64">
        <v>621019</v>
      </c>
      <c r="O133" s="64">
        <v>3062465</v>
      </c>
      <c r="P133" s="63">
        <v>1187926</v>
      </c>
      <c r="Q133" s="63">
        <v>1463503</v>
      </c>
      <c r="R133" s="63">
        <v>600914</v>
      </c>
      <c r="S133" s="63">
        <v>3252343</v>
      </c>
      <c r="T133">
        <f t="shared" si="17"/>
        <v>6314808</v>
      </c>
    </row>
    <row r="134" spans="1:20" hidden="1">
      <c r="A134" s="55" t="s">
        <v>270</v>
      </c>
      <c r="B134" s="56" t="s">
        <v>271</v>
      </c>
      <c r="C134" s="55" t="s">
        <v>6319</v>
      </c>
      <c r="D134" s="56">
        <f t="shared" si="18"/>
        <v>2328.8510000000001</v>
      </c>
      <c r="E134" s="56">
        <f t="shared" si="19"/>
        <v>260.56799999999998</v>
      </c>
      <c r="F134" s="56">
        <f t="shared" si="20"/>
        <v>2400.4340000000002</v>
      </c>
      <c r="G134" s="56">
        <f t="shared" si="21"/>
        <v>4989.8530000000001</v>
      </c>
      <c r="H134" s="56">
        <f t="shared" si="22"/>
        <v>2381.277</v>
      </c>
      <c r="I134" s="56">
        <f t="shared" si="23"/>
        <v>260.54199999999997</v>
      </c>
      <c r="J134" s="56">
        <f t="shared" si="24"/>
        <v>2326.2350000000001</v>
      </c>
      <c r="K134" s="56">
        <f t="shared" si="25"/>
        <v>4968.0540000000001</v>
      </c>
      <c r="L134" s="64">
        <v>2328851</v>
      </c>
      <c r="M134" s="64">
        <v>260568</v>
      </c>
      <c r="N134" s="64">
        <v>2400434</v>
      </c>
      <c r="O134" s="64">
        <v>4989853</v>
      </c>
      <c r="P134" s="63">
        <v>2381277</v>
      </c>
      <c r="Q134" s="63">
        <v>260542</v>
      </c>
      <c r="R134" s="63">
        <v>2326235</v>
      </c>
      <c r="S134" s="63">
        <v>4968054</v>
      </c>
      <c r="T134">
        <f t="shared" ref="T134:T197" si="26">O134+S134</f>
        <v>9957907</v>
      </c>
    </row>
    <row r="135" spans="1:20" hidden="1">
      <c r="A135" s="55" t="s">
        <v>272</v>
      </c>
      <c r="B135" s="56" t="s">
        <v>273</v>
      </c>
      <c r="C135" s="55" t="s">
        <v>6319</v>
      </c>
      <c r="D135" s="56">
        <f t="shared" ref="D135:D198" si="27">L135/1000</f>
        <v>2802.7530000000002</v>
      </c>
      <c r="E135" s="56">
        <f t="shared" si="19"/>
        <v>1901.8689999999999</v>
      </c>
      <c r="F135" s="56">
        <f t="shared" si="20"/>
        <v>4773.6450000000004</v>
      </c>
      <c r="G135" s="56">
        <f t="shared" si="21"/>
        <v>9478.2669999999998</v>
      </c>
      <c r="H135" s="56">
        <f t="shared" si="22"/>
        <v>2849.1959999999999</v>
      </c>
      <c r="I135" s="56">
        <f t="shared" si="23"/>
        <v>2001.6690000000001</v>
      </c>
      <c r="J135" s="56">
        <f t="shared" si="24"/>
        <v>4820.2759999999998</v>
      </c>
      <c r="K135" s="56">
        <f t="shared" si="25"/>
        <v>9671.1409999999996</v>
      </c>
      <c r="L135" s="64">
        <v>2802753</v>
      </c>
      <c r="M135" s="64">
        <v>1901869</v>
      </c>
      <c r="N135" s="64">
        <v>4773645</v>
      </c>
      <c r="O135" s="64">
        <v>9478267</v>
      </c>
      <c r="P135" s="63">
        <v>2849196</v>
      </c>
      <c r="Q135" s="63">
        <v>2001669</v>
      </c>
      <c r="R135" s="63">
        <v>4820276</v>
      </c>
      <c r="S135" s="63">
        <v>9671141</v>
      </c>
      <c r="T135">
        <f t="shared" si="26"/>
        <v>19149408</v>
      </c>
    </row>
    <row r="136" spans="1:20" hidden="1">
      <c r="A136" s="55" t="s">
        <v>274</v>
      </c>
      <c r="B136" s="56" t="s">
        <v>275</v>
      </c>
      <c r="C136" s="55" t="s">
        <v>6319</v>
      </c>
      <c r="D136" s="56">
        <f t="shared" si="27"/>
        <v>3870.6019999999999</v>
      </c>
      <c r="E136" s="56">
        <f t="shared" si="19"/>
        <v>944.67</v>
      </c>
      <c r="F136" s="56">
        <f t="shared" si="20"/>
        <v>2089.2820000000002</v>
      </c>
      <c r="G136" s="56">
        <f t="shared" si="21"/>
        <v>6904.5540000000001</v>
      </c>
      <c r="H136" s="56">
        <f t="shared" si="22"/>
        <v>3855.3119999999999</v>
      </c>
      <c r="I136" s="56">
        <f t="shared" si="23"/>
        <v>944.35</v>
      </c>
      <c r="J136" s="56">
        <f t="shared" si="24"/>
        <v>2254.0070000000001</v>
      </c>
      <c r="K136" s="56">
        <f t="shared" si="25"/>
        <v>7053.6689999999999</v>
      </c>
      <c r="L136" s="64">
        <v>3870602</v>
      </c>
      <c r="M136" s="64">
        <v>944670</v>
      </c>
      <c r="N136" s="64">
        <v>2089282</v>
      </c>
      <c r="O136" s="64">
        <v>6904554</v>
      </c>
      <c r="P136" s="63">
        <v>3855312</v>
      </c>
      <c r="Q136" s="63">
        <v>944350</v>
      </c>
      <c r="R136" s="63">
        <v>2254007</v>
      </c>
      <c r="S136" s="63">
        <v>7053669</v>
      </c>
      <c r="T136">
        <f t="shared" si="26"/>
        <v>13958223</v>
      </c>
    </row>
    <row r="137" spans="1:20" hidden="1">
      <c r="A137" s="55" t="s">
        <v>276</v>
      </c>
      <c r="B137" s="56" t="s">
        <v>277</v>
      </c>
      <c r="C137" s="55" t="s">
        <v>6319</v>
      </c>
      <c r="D137" s="56">
        <f t="shared" si="27"/>
        <v>2440.636</v>
      </c>
      <c r="E137" s="56">
        <f t="shared" si="19"/>
        <v>702.81299999999999</v>
      </c>
      <c r="F137" s="56">
        <f t="shared" si="20"/>
        <v>552.81100000000004</v>
      </c>
      <c r="G137" s="56">
        <f t="shared" si="21"/>
        <v>3696.26</v>
      </c>
      <c r="H137" s="56">
        <f t="shared" si="22"/>
        <v>2475.5990000000002</v>
      </c>
      <c r="I137" s="56">
        <f t="shared" si="23"/>
        <v>702.28099999999995</v>
      </c>
      <c r="J137" s="56">
        <f t="shared" si="24"/>
        <v>554.09900000000005</v>
      </c>
      <c r="K137" s="56">
        <f t="shared" si="25"/>
        <v>3731.9789999999998</v>
      </c>
      <c r="L137" s="64">
        <v>2440636</v>
      </c>
      <c r="M137" s="64">
        <v>702813</v>
      </c>
      <c r="N137" s="64">
        <v>552811</v>
      </c>
      <c r="O137" s="64">
        <v>3696260</v>
      </c>
      <c r="P137" s="63">
        <v>2475599</v>
      </c>
      <c r="Q137" s="63">
        <v>702281</v>
      </c>
      <c r="R137" s="63">
        <v>554099</v>
      </c>
      <c r="S137" s="63">
        <v>3731979</v>
      </c>
      <c r="T137">
        <f t="shared" si="26"/>
        <v>7428239</v>
      </c>
    </row>
    <row r="138" spans="1:20" hidden="1">
      <c r="A138" s="55" t="s">
        <v>278</v>
      </c>
      <c r="B138" s="56" t="s">
        <v>279</v>
      </c>
      <c r="C138" s="55" t="s">
        <v>6319</v>
      </c>
      <c r="D138" s="56">
        <f t="shared" si="27"/>
        <v>1770.9179999999999</v>
      </c>
      <c r="E138" s="56">
        <f t="shared" si="19"/>
        <v>311.81900000000002</v>
      </c>
      <c r="F138" s="56">
        <f t="shared" si="20"/>
        <v>503.33800000000002</v>
      </c>
      <c r="G138" s="56">
        <f t="shared" si="21"/>
        <v>2586.0749999999998</v>
      </c>
      <c r="H138" s="56">
        <f t="shared" si="22"/>
        <v>1877.752</v>
      </c>
      <c r="I138" s="56">
        <f t="shared" si="23"/>
        <v>311.59399999999999</v>
      </c>
      <c r="J138" s="56">
        <f t="shared" si="24"/>
        <v>524.87599999999998</v>
      </c>
      <c r="K138" s="56">
        <f t="shared" si="25"/>
        <v>2714.2220000000002</v>
      </c>
      <c r="L138" s="64">
        <v>1770918</v>
      </c>
      <c r="M138" s="64">
        <v>311819</v>
      </c>
      <c r="N138" s="64">
        <v>503338</v>
      </c>
      <c r="O138" s="64">
        <v>2586075</v>
      </c>
      <c r="P138" s="63">
        <v>1877752</v>
      </c>
      <c r="Q138" s="63">
        <v>311594</v>
      </c>
      <c r="R138" s="63">
        <v>524876</v>
      </c>
      <c r="S138" s="63">
        <v>2714222</v>
      </c>
      <c r="T138">
        <f t="shared" si="26"/>
        <v>5300297</v>
      </c>
    </row>
    <row r="139" spans="1:20" hidden="1">
      <c r="A139" s="55" t="s">
        <v>280</v>
      </c>
      <c r="B139" s="56" t="s">
        <v>281</v>
      </c>
      <c r="C139" s="55" t="s">
        <v>6319</v>
      </c>
      <c r="D139" s="56">
        <f t="shared" si="27"/>
        <v>616.80100000000004</v>
      </c>
      <c r="E139" s="56">
        <f t="shared" si="19"/>
        <v>848.21699999999998</v>
      </c>
      <c r="F139" s="56">
        <f t="shared" si="20"/>
        <v>1701.2090000000001</v>
      </c>
      <c r="G139" s="56">
        <f t="shared" si="21"/>
        <v>3166.2269999999999</v>
      </c>
      <c r="H139" s="56">
        <f t="shared" si="22"/>
        <v>616.40200000000004</v>
      </c>
      <c r="I139" s="56">
        <f t="shared" si="23"/>
        <v>1036.4290000000001</v>
      </c>
      <c r="J139" s="56">
        <f t="shared" si="24"/>
        <v>1878.9749999999999</v>
      </c>
      <c r="K139" s="56">
        <f t="shared" si="25"/>
        <v>3531.806</v>
      </c>
      <c r="L139" s="64">
        <v>616801</v>
      </c>
      <c r="M139" s="64">
        <v>848217</v>
      </c>
      <c r="N139" s="64">
        <v>1701209</v>
      </c>
      <c r="O139" s="64">
        <v>3166227</v>
      </c>
      <c r="P139" s="63">
        <v>616402</v>
      </c>
      <c r="Q139" s="63">
        <v>1036429</v>
      </c>
      <c r="R139" s="63">
        <v>1878975</v>
      </c>
      <c r="S139" s="63">
        <v>3531806</v>
      </c>
      <c r="T139">
        <f t="shared" si="26"/>
        <v>6698033</v>
      </c>
    </row>
    <row r="140" spans="1:20" hidden="1">
      <c r="A140" s="55" t="s">
        <v>282</v>
      </c>
      <c r="B140" s="56" t="s">
        <v>283</v>
      </c>
      <c r="C140" s="55" t="s">
        <v>6319</v>
      </c>
      <c r="D140" s="56">
        <f t="shared" si="27"/>
        <v>2869.819</v>
      </c>
      <c r="E140" s="56">
        <f t="shared" si="19"/>
        <v>622.84299999999996</v>
      </c>
      <c r="F140" s="56">
        <f t="shared" si="20"/>
        <v>683.67700000000002</v>
      </c>
      <c r="G140" s="56">
        <f t="shared" si="21"/>
        <v>4176.3389999999999</v>
      </c>
      <c r="H140" s="56">
        <f t="shared" si="22"/>
        <v>3354.6849999999999</v>
      </c>
      <c r="I140" s="56">
        <f t="shared" si="23"/>
        <v>621.76599999999996</v>
      </c>
      <c r="J140" s="56">
        <f t="shared" si="24"/>
        <v>508.84</v>
      </c>
      <c r="K140" s="56">
        <f t="shared" si="25"/>
        <v>4485.2910000000002</v>
      </c>
      <c r="L140" s="64">
        <v>2869819</v>
      </c>
      <c r="M140" s="64">
        <v>622843</v>
      </c>
      <c r="N140" s="64">
        <v>683677</v>
      </c>
      <c r="O140" s="64">
        <v>4176339</v>
      </c>
      <c r="P140" s="63">
        <v>3354685</v>
      </c>
      <c r="Q140" s="63">
        <v>621766</v>
      </c>
      <c r="R140" s="63">
        <v>508840</v>
      </c>
      <c r="S140" s="63">
        <v>4485291</v>
      </c>
      <c r="T140">
        <f t="shared" si="26"/>
        <v>8661630</v>
      </c>
    </row>
    <row r="141" spans="1:20" hidden="1">
      <c r="A141" s="55" t="s">
        <v>284</v>
      </c>
      <c r="B141" s="56" t="s">
        <v>285</v>
      </c>
      <c r="C141" s="55" t="s">
        <v>6319</v>
      </c>
      <c r="D141" s="56">
        <f t="shared" si="27"/>
        <v>1313.6579999999999</v>
      </c>
      <c r="E141" s="56">
        <f t="shared" si="19"/>
        <v>345.197</v>
      </c>
      <c r="F141" s="56">
        <f t="shared" si="20"/>
        <v>3686.9009999999998</v>
      </c>
      <c r="G141" s="56">
        <f t="shared" si="21"/>
        <v>5345.7560000000003</v>
      </c>
      <c r="H141" s="56">
        <f t="shared" si="22"/>
        <v>1417.57</v>
      </c>
      <c r="I141" s="56">
        <f t="shared" si="23"/>
        <v>343.22500000000002</v>
      </c>
      <c r="J141" s="56">
        <f t="shared" si="24"/>
        <v>3796.652</v>
      </c>
      <c r="K141" s="56">
        <f t="shared" si="25"/>
        <v>5557.4470000000001</v>
      </c>
      <c r="L141" s="64">
        <v>1313658</v>
      </c>
      <c r="M141" s="64">
        <v>345197</v>
      </c>
      <c r="N141" s="64">
        <v>3686901</v>
      </c>
      <c r="O141" s="64">
        <v>5345756</v>
      </c>
      <c r="P141" s="63">
        <v>1417570</v>
      </c>
      <c r="Q141" s="63">
        <v>343225</v>
      </c>
      <c r="R141" s="63">
        <v>3796652</v>
      </c>
      <c r="S141" s="63">
        <v>5557447</v>
      </c>
      <c r="T141">
        <f t="shared" si="26"/>
        <v>10903203</v>
      </c>
    </row>
    <row r="142" spans="1:20" hidden="1">
      <c r="A142" s="55" t="s">
        <v>286</v>
      </c>
      <c r="B142" s="56" t="s">
        <v>287</v>
      </c>
      <c r="C142" s="55" t="s">
        <v>6319</v>
      </c>
      <c r="D142" s="56">
        <f t="shared" si="27"/>
        <v>859.11599999999999</v>
      </c>
      <c r="E142" s="56">
        <f t="shared" si="19"/>
        <v>994.98099999999999</v>
      </c>
      <c r="F142" s="56">
        <f t="shared" si="20"/>
        <v>1860.4639999999999</v>
      </c>
      <c r="G142" s="56">
        <f t="shared" si="21"/>
        <v>3714.5610000000001</v>
      </c>
      <c r="H142" s="56">
        <f t="shared" si="22"/>
        <v>879.63800000000003</v>
      </c>
      <c r="I142" s="56">
        <f t="shared" si="23"/>
        <v>1034.4949999999999</v>
      </c>
      <c r="J142" s="56">
        <f t="shared" si="24"/>
        <v>1975.126</v>
      </c>
      <c r="K142" s="56">
        <f t="shared" si="25"/>
        <v>3889.259</v>
      </c>
      <c r="L142" s="64">
        <v>859116</v>
      </c>
      <c r="M142" s="64">
        <v>994981</v>
      </c>
      <c r="N142" s="64">
        <v>1860464</v>
      </c>
      <c r="O142" s="64">
        <v>3714561</v>
      </c>
      <c r="P142" s="63">
        <v>879638</v>
      </c>
      <c r="Q142" s="63">
        <v>1034495</v>
      </c>
      <c r="R142" s="63">
        <v>1975126</v>
      </c>
      <c r="S142" s="63">
        <v>3889259</v>
      </c>
      <c r="T142">
        <f t="shared" si="26"/>
        <v>7603820</v>
      </c>
    </row>
    <row r="143" spans="1:20" hidden="1">
      <c r="A143" s="55" t="s">
        <v>288</v>
      </c>
      <c r="B143" s="56" t="s">
        <v>289</v>
      </c>
      <c r="C143" s="55" t="s">
        <v>6319</v>
      </c>
      <c r="D143" s="56">
        <f t="shared" si="27"/>
        <v>390.75599999999997</v>
      </c>
      <c r="E143" s="56">
        <f t="shared" si="19"/>
        <v>41.878999999999998</v>
      </c>
      <c r="F143" s="56">
        <f t="shared" si="20"/>
        <v>887.65</v>
      </c>
      <c r="G143" s="56">
        <f t="shared" si="21"/>
        <v>1320.2850000000001</v>
      </c>
      <c r="H143" s="56">
        <f t="shared" si="22"/>
        <v>446.52499999999998</v>
      </c>
      <c r="I143" s="56">
        <f t="shared" si="23"/>
        <v>51.878999999999998</v>
      </c>
      <c r="J143" s="56">
        <f t="shared" si="24"/>
        <v>900.71600000000001</v>
      </c>
      <c r="K143" s="56">
        <f t="shared" si="25"/>
        <v>1399.12</v>
      </c>
      <c r="L143" s="64">
        <v>390756</v>
      </c>
      <c r="M143" s="64">
        <v>41879</v>
      </c>
      <c r="N143" s="64">
        <v>887650</v>
      </c>
      <c r="O143" s="64">
        <v>1320285</v>
      </c>
      <c r="P143" s="63">
        <v>446525</v>
      </c>
      <c r="Q143" s="63">
        <v>51879</v>
      </c>
      <c r="R143" s="63">
        <v>900716</v>
      </c>
      <c r="S143" s="63">
        <v>1399120</v>
      </c>
      <c r="T143">
        <f t="shared" si="26"/>
        <v>2719405</v>
      </c>
    </row>
    <row r="144" spans="1:20" hidden="1">
      <c r="A144" s="55" t="s">
        <v>290</v>
      </c>
      <c r="B144" s="56" t="s">
        <v>291</v>
      </c>
      <c r="C144" s="55" t="s">
        <v>6319</v>
      </c>
      <c r="D144" s="56">
        <f t="shared" si="27"/>
        <v>830.25699999999995</v>
      </c>
      <c r="E144" s="56">
        <f t="shared" si="19"/>
        <v>10.862</v>
      </c>
      <c r="F144" s="56">
        <f t="shared" si="20"/>
        <v>958.303</v>
      </c>
      <c r="G144" s="56">
        <f t="shared" si="21"/>
        <v>1799.422</v>
      </c>
      <c r="H144" s="56">
        <f t="shared" si="22"/>
        <v>814.51199999999994</v>
      </c>
      <c r="I144" s="56">
        <f t="shared" si="23"/>
        <v>185.84200000000001</v>
      </c>
      <c r="J144" s="56">
        <f t="shared" si="24"/>
        <v>834.07600000000002</v>
      </c>
      <c r="K144" s="56">
        <f t="shared" si="25"/>
        <v>1834.43</v>
      </c>
      <c r="L144" s="64">
        <v>830257</v>
      </c>
      <c r="M144" s="64">
        <v>10862</v>
      </c>
      <c r="N144" s="64">
        <v>958303</v>
      </c>
      <c r="O144" s="64">
        <v>1799422</v>
      </c>
      <c r="P144" s="63">
        <v>814512</v>
      </c>
      <c r="Q144" s="63">
        <v>185842</v>
      </c>
      <c r="R144" s="63">
        <v>834076</v>
      </c>
      <c r="S144" s="63">
        <v>1834430</v>
      </c>
      <c r="T144">
        <f t="shared" si="26"/>
        <v>3633852</v>
      </c>
    </row>
    <row r="145" spans="1:20" hidden="1">
      <c r="A145" s="55" t="s">
        <v>292</v>
      </c>
      <c r="B145" s="56" t="s">
        <v>293</v>
      </c>
      <c r="C145" s="55" t="s">
        <v>6319</v>
      </c>
      <c r="D145" s="56">
        <f t="shared" si="27"/>
        <v>1000.038</v>
      </c>
      <c r="E145" s="56">
        <f t="shared" si="19"/>
        <v>1046.8440000000001</v>
      </c>
      <c r="F145" s="56">
        <f t="shared" si="20"/>
        <v>4351.6989999999996</v>
      </c>
      <c r="G145" s="56">
        <f t="shared" si="21"/>
        <v>6398.5810000000001</v>
      </c>
      <c r="H145" s="56">
        <f t="shared" si="22"/>
        <v>821.61800000000005</v>
      </c>
      <c r="I145" s="56">
        <f t="shared" si="23"/>
        <v>525.06500000000005</v>
      </c>
      <c r="J145" s="56">
        <f t="shared" si="24"/>
        <v>3574.7220000000002</v>
      </c>
      <c r="K145" s="56">
        <f t="shared" si="25"/>
        <v>4921.4049999999997</v>
      </c>
      <c r="L145" s="64">
        <v>1000038</v>
      </c>
      <c r="M145" s="64">
        <v>1046844</v>
      </c>
      <c r="N145" s="64">
        <v>4351699</v>
      </c>
      <c r="O145" s="64">
        <v>6398581</v>
      </c>
      <c r="P145" s="63">
        <v>821618</v>
      </c>
      <c r="Q145" s="63">
        <v>525065</v>
      </c>
      <c r="R145" s="63">
        <v>3574722</v>
      </c>
      <c r="S145" s="63">
        <v>4921405</v>
      </c>
      <c r="T145">
        <f t="shared" si="26"/>
        <v>11319986</v>
      </c>
    </row>
    <row r="146" spans="1:20" hidden="1">
      <c r="A146" s="55" t="s">
        <v>294</v>
      </c>
      <c r="B146" s="56" t="s">
        <v>295</v>
      </c>
      <c r="C146" s="55" t="s">
        <v>6319</v>
      </c>
      <c r="D146" s="56">
        <f t="shared" si="27"/>
        <v>1360.193</v>
      </c>
      <c r="E146" s="56">
        <f t="shared" si="19"/>
        <v>102.931</v>
      </c>
      <c r="F146" s="56">
        <f t="shared" si="20"/>
        <v>1764.692</v>
      </c>
      <c r="G146" s="56">
        <f t="shared" si="21"/>
        <v>3227.8159999999998</v>
      </c>
      <c r="H146" s="56">
        <f t="shared" si="22"/>
        <v>1459.1479999999999</v>
      </c>
      <c r="I146" s="56">
        <f t="shared" si="23"/>
        <v>102.901</v>
      </c>
      <c r="J146" s="56">
        <f t="shared" si="24"/>
        <v>1728.5719999999999</v>
      </c>
      <c r="K146" s="56">
        <f t="shared" si="25"/>
        <v>3290.6210000000001</v>
      </c>
      <c r="L146" s="64">
        <v>1360193</v>
      </c>
      <c r="M146" s="64">
        <v>102931</v>
      </c>
      <c r="N146" s="64">
        <v>1764692</v>
      </c>
      <c r="O146" s="64">
        <v>3227816</v>
      </c>
      <c r="P146" s="63">
        <v>1459148</v>
      </c>
      <c r="Q146" s="63">
        <v>102901</v>
      </c>
      <c r="R146" s="63">
        <v>1728572</v>
      </c>
      <c r="S146" s="63">
        <v>3290621</v>
      </c>
      <c r="T146">
        <f t="shared" si="26"/>
        <v>6518437</v>
      </c>
    </row>
    <row r="147" spans="1:20" hidden="1">
      <c r="A147" s="55" t="s">
        <v>296</v>
      </c>
      <c r="B147" s="56" t="s">
        <v>297</v>
      </c>
      <c r="C147" s="55" t="s">
        <v>6319</v>
      </c>
      <c r="D147" s="56">
        <f t="shared" si="27"/>
        <v>1297.039</v>
      </c>
      <c r="E147" s="56">
        <f t="shared" si="19"/>
        <v>305.99599999999998</v>
      </c>
      <c r="F147" s="56">
        <f t="shared" si="20"/>
        <v>2131.2069999999999</v>
      </c>
      <c r="G147" s="56">
        <f t="shared" si="21"/>
        <v>3734.2420000000002</v>
      </c>
      <c r="H147" s="56">
        <f t="shared" si="22"/>
        <v>1681.796</v>
      </c>
      <c r="I147" s="56">
        <f t="shared" si="23"/>
        <v>305.99599999999998</v>
      </c>
      <c r="J147" s="56">
        <f t="shared" si="24"/>
        <v>2171.1979999999999</v>
      </c>
      <c r="K147" s="56">
        <f t="shared" si="25"/>
        <v>4158.99</v>
      </c>
      <c r="L147" s="64">
        <v>1297039</v>
      </c>
      <c r="M147" s="64">
        <v>305996</v>
      </c>
      <c r="N147" s="64">
        <v>2131207</v>
      </c>
      <c r="O147" s="64">
        <v>3734242</v>
      </c>
      <c r="P147" s="63">
        <v>1681796</v>
      </c>
      <c r="Q147" s="63">
        <v>305996</v>
      </c>
      <c r="R147" s="63">
        <v>2171198</v>
      </c>
      <c r="S147" s="63">
        <v>4158990</v>
      </c>
      <c r="T147">
        <f t="shared" si="26"/>
        <v>7893232</v>
      </c>
    </row>
    <row r="148" spans="1:20" hidden="1">
      <c r="A148" s="55" t="s">
        <v>298</v>
      </c>
      <c r="B148" s="56" t="s">
        <v>299</v>
      </c>
      <c r="C148" s="55" t="s">
        <v>6319</v>
      </c>
      <c r="D148" s="56">
        <f t="shared" si="27"/>
        <v>685.46</v>
      </c>
      <c r="E148" s="56">
        <f t="shared" si="19"/>
        <v>703.05899999999997</v>
      </c>
      <c r="F148" s="56">
        <f t="shared" si="20"/>
        <v>3429.6480000000001</v>
      </c>
      <c r="G148" s="56">
        <f t="shared" si="21"/>
        <v>4818.1670000000004</v>
      </c>
      <c r="H148" s="56">
        <f t="shared" si="22"/>
        <v>1500.5840000000001</v>
      </c>
      <c r="I148" s="56">
        <f t="shared" si="23"/>
        <v>700.88499999999999</v>
      </c>
      <c r="J148" s="56">
        <f t="shared" si="24"/>
        <v>3227.1170000000002</v>
      </c>
      <c r="K148" s="56">
        <f t="shared" si="25"/>
        <v>5428.5860000000002</v>
      </c>
      <c r="L148" s="64">
        <v>685460</v>
      </c>
      <c r="M148" s="64">
        <v>703059</v>
      </c>
      <c r="N148" s="64">
        <v>3429648</v>
      </c>
      <c r="O148" s="64">
        <v>4818167</v>
      </c>
      <c r="P148" s="63">
        <v>1500584</v>
      </c>
      <c r="Q148" s="63">
        <v>700885</v>
      </c>
      <c r="R148" s="63">
        <v>3227117</v>
      </c>
      <c r="S148" s="63">
        <v>5428586</v>
      </c>
      <c r="T148">
        <f t="shared" si="26"/>
        <v>10246753</v>
      </c>
    </row>
    <row r="149" spans="1:20" hidden="1">
      <c r="A149" s="55" t="s">
        <v>300</v>
      </c>
      <c r="B149" s="56" t="s">
        <v>301</v>
      </c>
      <c r="C149" s="55" t="s">
        <v>6319</v>
      </c>
      <c r="D149" s="56">
        <f t="shared" si="27"/>
        <v>1014.609</v>
      </c>
      <c r="E149" s="56">
        <f t="shared" si="19"/>
        <v>100.87</v>
      </c>
      <c r="F149" s="56">
        <f t="shared" si="20"/>
        <v>1379.318</v>
      </c>
      <c r="G149" s="56">
        <f t="shared" si="21"/>
        <v>2494.797</v>
      </c>
      <c r="H149" s="56">
        <f t="shared" si="22"/>
        <v>1358.3240000000001</v>
      </c>
      <c r="I149" s="56">
        <f t="shared" si="23"/>
        <v>100.839</v>
      </c>
      <c r="J149" s="56">
        <f t="shared" si="24"/>
        <v>1344.77</v>
      </c>
      <c r="K149" s="56">
        <f t="shared" si="25"/>
        <v>2803.933</v>
      </c>
      <c r="L149" s="64">
        <v>1014609</v>
      </c>
      <c r="M149" s="64">
        <v>100870</v>
      </c>
      <c r="N149" s="64">
        <v>1379318</v>
      </c>
      <c r="O149" s="64">
        <v>2494797</v>
      </c>
      <c r="P149" s="63">
        <v>1358324</v>
      </c>
      <c r="Q149" s="63">
        <v>100839</v>
      </c>
      <c r="R149" s="63">
        <v>1344770</v>
      </c>
      <c r="S149" s="63">
        <v>2803933</v>
      </c>
      <c r="T149">
        <f t="shared" si="26"/>
        <v>5298730</v>
      </c>
    </row>
    <row r="150" spans="1:20" hidden="1">
      <c r="A150" s="55" t="s">
        <v>302</v>
      </c>
      <c r="B150" s="56" t="s">
        <v>303</v>
      </c>
      <c r="C150" s="55" t="s">
        <v>6319</v>
      </c>
      <c r="D150" s="56">
        <f t="shared" si="27"/>
        <v>1043.366</v>
      </c>
      <c r="E150" s="56">
        <f t="shared" si="19"/>
        <v>75.813000000000002</v>
      </c>
      <c r="F150" s="56">
        <f t="shared" si="20"/>
        <v>1313.4860000000001</v>
      </c>
      <c r="G150" s="56">
        <f t="shared" si="21"/>
        <v>2432.665</v>
      </c>
      <c r="H150" s="56">
        <f t="shared" si="22"/>
        <v>1040.239</v>
      </c>
      <c r="I150" s="56">
        <f t="shared" si="23"/>
        <v>75.768000000000001</v>
      </c>
      <c r="J150" s="56">
        <f t="shared" si="24"/>
        <v>1476.2470000000001</v>
      </c>
      <c r="K150" s="56">
        <f t="shared" si="25"/>
        <v>2592.2539999999999</v>
      </c>
      <c r="L150" s="64">
        <v>1043366</v>
      </c>
      <c r="M150" s="64">
        <v>75813</v>
      </c>
      <c r="N150" s="64">
        <v>1313486</v>
      </c>
      <c r="O150" s="64">
        <v>2432665</v>
      </c>
      <c r="P150" s="63">
        <v>1040239</v>
      </c>
      <c r="Q150" s="63">
        <v>75768</v>
      </c>
      <c r="R150" s="63">
        <v>1476247</v>
      </c>
      <c r="S150" s="63">
        <v>2592254</v>
      </c>
      <c r="T150">
        <f t="shared" si="26"/>
        <v>5024919</v>
      </c>
    </row>
    <row r="151" spans="1:20" hidden="1">
      <c r="A151" s="55" t="s">
        <v>304</v>
      </c>
      <c r="B151" s="56" t="s">
        <v>305</v>
      </c>
      <c r="C151" s="55" t="s">
        <v>6319</v>
      </c>
      <c r="D151" s="56">
        <f t="shared" si="27"/>
        <v>639.14</v>
      </c>
      <c r="E151" s="56">
        <f t="shared" si="19"/>
        <v>389.399</v>
      </c>
      <c r="F151" s="56">
        <f t="shared" si="20"/>
        <v>741.52599999999995</v>
      </c>
      <c r="G151" s="56">
        <f t="shared" si="21"/>
        <v>1770.0650000000001</v>
      </c>
      <c r="H151" s="56">
        <f t="shared" si="22"/>
        <v>977.14200000000005</v>
      </c>
      <c r="I151" s="56">
        <f t="shared" si="23"/>
        <v>395.75599999999997</v>
      </c>
      <c r="J151" s="56">
        <f t="shared" si="24"/>
        <v>682.39400000000001</v>
      </c>
      <c r="K151" s="56">
        <f t="shared" si="25"/>
        <v>2055.2919999999999</v>
      </c>
      <c r="L151" s="64">
        <v>639140</v>
      </c>
      <c r="M151" s="64">
        <v>389399</v>
      </c>
      <c r="N151" s="64">
        <v>741526</v>
      </c>
      <c r="O151" s="64">
        <v>1770065</v>
      </c>
      <c r="P151" s="63">
        <v>977142</v>
      </c>
      <c r="Q151" s="63">
        <v>395756</v>
      </c>
      <c r="R151" s="63">
        <v>682394</v>
      </c>
      <c r="S151" s="63">
        <v>2055292</v>
      </c>
      <c r="T151">
        <f t="shared" si="26"/>
        <v>3825357</v>
      </c>
    </row>
    <row r="152" spans="1:20" hidden="1">
      <c r="A152" s="55" t="s">
        <v>306</v>
      </c>
      <c r="B152" s="56" t="s">
        <v>307</v>
      </c>
      <c r="C152" s="55" t="s">
        <v>6319</v>
      </c>
      <c r="D152" s="56">
        <f t="shared" si="27"/>
        <v>738.60599999999999</v>
      </c>
      <c r="E152" s="56">
        <f t="shared" si="19"/>
        <v>495.54899999999998</v>
      </c>
      <c r="F152" s="56">
        <f t="shared" si="20"/>
        <v>1624.8409999999999</v>
      </c>
      <c r="G152" s="56">
        <f t="shared" si="21"/>
        <v>2858.9960000000001</v>
      </c>
      <c r="H152" s="56">
        <f t="shared" si="22"/>
        <v>738.60599999999999</v>
      </c>
      <c r="I152" s="56">
        <f t="shared" si="23"/>
        <v>495.476</v>
      </c>
      <c r="J152" s="56">
        <f t="shared" si="24"/>
        <v>1631.1479999999999</v>
      </c>
      <c r="K152" s="56">
        <f t="shared" si="25"/>
        <v>2865.23</v>
      </c>
      <c r="L152" s="64">
        <v>738606</v>
      </c>
      <c r="M152" s="64">
        <v>495549</v>
      </c>
      <c r="N152" s="64">
        <v>1624841</v>
      </c>
      <c r="O152" s="64">
        <v>2858996</v>
      </c>
      <c r="P152" s="63">
        <v>738606</v>
      </c>
      <c r="Q152" s="63">
        <v>495476</v>
      </c>
      <c r="R152" s="63">
        <v>1631148</v>
      </c>
      <c r="S152" s="63">
        <v>2865230</v>
      </c>
      <c r="T152">
        <f t="shared" si="26"/>
        <v>5724226</v>
      </c>
    </row>
    <row r="153" spans="1:20" hidden="1">
      <c r="A153" s="55" t="s">
        <v>308</v>
      </c>
      <c r="B153" s="56" t="s">
        <v>309</v>
      </c>
      <c r="C153" s="55" t="s">
        <v>6319</v>
      </c>
      <c r="D153" s="56">
        <f t="shared" si="27"/>
        <v>668.88300000000004</v>
      </c>
      <c r="E153" s="56">
        <f t="shared" si="19"/>
        <v>414.96199999999999</v>
      </c>
      <c r="F153" s="56">
        <f t="shared" si="20"/>
        <v>295.00400000000002</v>
      </c>
      <c r="G153" s="56">
        <f t="shared" si="21"/>
        <v>1378.8489999999999</v>
      </c>
      <c r="H153" s="56">
        <f t="shared" si="22"/>
        <v>797.15899999999999</v>
      </c>
      <c r="I153" s="56">
        <f t="shared" si="23"/>
        <v>414.9</v>
      </c>
      <c r="J153" s="56">
        <f t="shared" si="24"/>
        <v>219.92500000000001</v>
      </c>
      <c r="K153" s="56">
        <f t="shared" si="25"/>
        <v>1431.9839999999999</v>
      </c>
      <c r="L153" s="64">
        <v>668883</v>
      </c>
      <c r="M153" s="64">
        <v>414962</v>
      </c>
      <c r="N153" s="64">
        <v>295004</v>
      </c>
      <c r="O153" s="64">
        <v>1378849</v>
      </c>
      <c r="P153" s="63">
        <v>797159</v>
      </c>
      <c r="Q153" s="63">
        <v>414900</v>
      </c>
      <c r="R153" s="63">
        <v>219925</v>
      </c>
      <c r="S153" s="63">
        <v>1431984</v>
      </c>
      <c r="T153">
        <f t="shared" si="26"/>
        <v>2810833</v>
      </c>
    </row>
    <row r="154" spans="1:20" hidden="1">
      <c r="A154" s="55" t="s">
        <v>310</v>
      </c>
      <c r="B154" s="56" t="s">
        <v>311</v>
      </c>
      <c r="C154" s="55" t="s">
        <v>6319</v>
      </c>
      <c r="D154" s="56">
        <f t="shared" si="27"/>
        <v>702.74800000000005</v>
      </c>
      <c r="E154" s="56">
        <f t="shared" si="19"/>
        <v>680</v>
      </c>
      <c r="F154" s="56">
        <f t="shared" si="20"/>
        <v>611.91300000000001</v>
      </c>
      <c r="G154" s="56">
        <f t="shared" si="21"/>
        <v>1994.6610000000001</v>
      </c>
      <c r="H154" s="56">
        <f t="shared" si="22"/>
        <v>671.74800000000005</v>
      </c>
      <c r="I154" s="56">
        <f t="shared" si="23"/>
        <v>729</v>
      </c>
      <c r="J154" s="56">
        <f t="shared" si="24"/>
        <v>613.20000000000005</v>
      </c>
      <c r="K154" s="56">
        <f t="shared" si="25"/>
        <v>2013.9480000000001</v>
      </c>
      <c r="L154" s="64">
        <v>702748</v>
      </c>
      <c r="M154" s="64">
        <v>680000</v>
      </c>
      <c r="N154" s="64">
        <v>611913</v>
      </c>
      <c r="O154" s="64">
        <v>1994661</v>
      </c>
      <c r="P154" s="63">
        <v>671748</v>
      </c>
      <c r="Q154" s="63">
        <v>729000</v>
      </c>
      <c r="R154" s="63">
        <v>613200</v>
      </c>
      <c r="S154" s="63">
        <v>2013948</v>
      </c>
      <c r="T154">
        <f t="shared" si="26"/>
        <v>4008609</v>
      </c>
    </row>
    <row r="155" spans="1:20" hidden="1">
      <c r="A155" s="55" t="s">
        <v>312</v>
      </c>
      <c r="B155" s="56" t="s">
        <v>313</v>
      </c>
      <c r="C155" s="55" t="s">
        <v>6319</v>
      </c>
      <c r="D155" s="56">
        <f t="shared" si="27"/>
        <v>308.173</v>
      </c>
      <c r="E155" s="56">
        <f t="shared" si="19"/>
        <v>433.29500000000002</v>
      </c>
      <c r="F155" s="56">
        <f t="shared" si="20"/>
        <v>1903.6379999999999</v>
      </c>
      <c r="G155" s="56">
        <f t="shared" si="21"/>
        <v>2645.1060000000002</v>
      </c>
      <c r="H155" s="56">
        <f t="shared" si="22"/>
        <v>121.43</v>
      </c>
      <c r="I155" s="56">
        <f t="shared" si="23"/>
        <v>321.89400000000001</v>
      </c>
      <c r="J155" s="56">
        <f t="shared" si="24"/>
        <v>1823.3589999999999</v>
      </c>
      <c r="K155" s="56">
        <f t="shared" si="25"/>
        <v>2266.683</v>
      </c>
      <c r="L155" s="64">
        <v>308173</v>
      </c>
      <c r="M155" s="64">
        <v>433295</v>
      </c>
      <c r="N155" s="64">
        <v>1903638</v>
      </c>
      <c r="O155" s="64">
        <v>2645106</v>
      </c>
      <c r="P155" s="63">
        <v>121430</v>
      </c>
      <c r="Q155" s="63">
        <v>321894</v>
      </c>
      <c r="R155" s="63">
        <v>1823359</v>
      </c>
      <c r="S155" s="63">
        <v>2266683</v>
      </c>
      <c r="T155">
        <f t="shared" si="26"/>
        <v>4911789</v>
      </c>
    </row>
    <row r="156" spans="1:20" hidden="1">
      <c r="A156" s="55" t="s">
        <v>314</v>
      </c>
      <c r="B156" s="56" t="s">
        <v>315</v>
      </c>
      <c r="C156" s="55" t="s">
        <v>6319</v>
      </c>
      <c r="D156" s="56">
        <f t="shared" si="27"/>
        <v>684.34400000000005</v>
      </c>
      <c r="E156" s="56">
        <f t="shared" si="19"/>
        <v>1105.5730000000001</v>
      </c>
      <c r="F156" s="56">
        <f t="shared" si="20"/>
        <v>4113.9440000000004</v>
      </c>
      <c r="G156" s="56">
        <f t="shared" si="21"/>
        <v>5903.8609999999999</v>
      </c>
      <c r="H156" s="56">
        <f t="shared" si="22"/>
        <v>684.33399999999995</v>
      </c>
      <c r="I156" s="56">
        <f t="shared" si="23"/>
        <v>581.476</v>
      </c>
      <c r="J156" s="56">
        <f t="shared" si="24"/>
        <v>3916.0859999999998</v>
      </c>
      <c r="K156" s="56">
        <f t="shared" si="25"/>
        <v>5181.8959999999997</v>
      </c>
      <c r="L156" s="64">
        <v>684344</v>
      </c>
      <c r="M156" s="64">
        <v>1105573</v>
      </c>
      <c r="N156" s="64">
        <v>4113944</v>
      </c>
      <c r="O156" s="64">
        <v>5903861</v>
      </c>
      <c r="P156" s="63">
        <v>684334</v>
      </c>
      <c r="Q156" s="63">
        <v>581476</v>
      </c>
      <c r="R156" s="63">
        <v>3916086</v>
      </c>
      <c r="S156" s="63">
        <v>5181896</v>
      </c>
      <c r="T156">
        <f t="shared" si="26"/>
        <v>11085757</v>
      </c>
    </row>
    <row r="157" spans="1:20" hidden="1">
      <c r="A157" s="55" t="s">
        <v>316</v>
      </c>
      <c r="B157" s="56" t="s">
        <v>317</v>
      </c>
      <c r="C157" s="55" t="s">
        <v>6319</v>
      </c>
      <c r="D157" s="56">
        <f t="shared" si="27"/>
        <v>697.88300000000004</v>
      </c>
      <c r="E157" s="56">
        <f t="shared" si="19"/>
        <v>1106.2449999999999</v>
      </c>
      <c r="F157" s="56">
        <f t="shared" si="20"/>
        <v>3278.14</v>
      </c>
      <c r="G157" s="56">
        <f t="shared" si="21"/>
        <v>5082.268</v>
      </c>
      <c r="H157" s="56">
        <f t="shared" si="22"/>
        <v>897.46299999999997</v>
      </c>
      <c r="I157" s="56">
        <f t="shared" si="23"/>
        <v>1150.3009999999999</v>
      </c>
      <c r="J157" s="56">
        <f t="shared" si="24"/>
        <v>3219.9490000000001</v>
      </c>
      <c r="K157" s="56">
        <f t="shared" si="25"/>
        <v>5267.7129999999997</v>
      </c>
      <c r="L157" s="64">
        <v>697883</v>
      </c>
      <c r="M157" s="64">
        <v>1106245</v>
      </c>
      <c r="N157" s="64">
        <v>3278140</v>
      </c>
      <c r="O157" s="64">
        <v>5082268</v>
      </c>
      <c r="P157" s="63">
        <v>897463</v>
      </c>
      <c r="Q157" s="63">
        <v>1150301</v>
      </c>
      <c r="R157" s="63">
        <v>3219949</v>
      </c>
      <c r="S157" s="63">
        <v>5267713</v>
      </c>
      <c r="T157">
        <f t="shared" si="26"/>
        <v>10349981</v>
      </c>
    </row>
    <row r="158" spans="1:20" hidden="1">
      <c r="A158" s="55" t="s">
        <v>318</v>
      </c>
      <c r="B158" s="56" t="s">
        <v>319</v>
      </c>
      <c r="C158" s="55" t="s">
        <v>6319</v>
      </c>
      <c r="D158" s="56">
        <f t="shared" si="27"/>
        <v>2066.9319999999998</v>
      </c>
      <c r="E158" s="56">
        <f t="shared" si="19"/>
        <v>1142.615</v>
      </c>
      <c r="F158" s="56">
        <f t="shared" si="20"/>
        <v>4383.5450000000001</v>
      </c>
      <c r="G158" s="56">
        <f t="shared" si="21"/>
        <v>7593.0919999999996</v>
      </c>
      <c r="H158" s="56">
        <f t="shared" si="22"/>
        <v>2036.08</v>
      </c>
      <c r="I158" s="56">
        <f t="shared" si="23"/>
        <v>1142.3240000000001</v>
      </c>
      <c r="J158" s="56">
        <f t="shared" si="24"/>
        <v>4181.9840000000004</v>
      </c>
      <c r="K158" s="56">
        <f t="shared" si="25"/>
        <v>7360.3879999999999</v>
      </c>
      <c r="L158" s="64">
        <v>2066932</v>
      </c>
      <c r="M158" s="64">
        <v>1142615</v>
      </c>
      <c r="N158" s="64">
        <v>4383545</v>
      </c>
      <c r="O158" s="64">
        <v>7593092</v>
      </c>
      <c r="P158" s="63">
        <v>2036080</v>
      </c>
      <c r="Q158" s="63">
        <v>1142324</v>
      </c>
      <c r="R158" s="63">
        <v>4181984</v>
      </c>
      <c r="S158" s="63">
        <v>7360388</v>
      </c>
      <c r="T158">
        <f t="shared" si="26"/>
        <v>14953480</v>
      </c>
    </row>
    <row r="159" spans="1:20" hidden="1">
      <c r="A159" s="55" t="s">
        <v>320</v>
      </c>
      <c r="B159" s="56" t="s">
        <v>321</v>
      </c>
      <c r="C159" s="55" t="s">
        <v>6319</v>
      </c>
      <c r="D159" s="56">
        <f t="shared" si="27"/>
        <v>553.70000000000005</v>
      </c>
      <c r="E159" s="56">
        <f t="shared" si="19"/>
        <v>1492.5</v>
      </c>
      <c r="F159" s="56">
        <f t="shared" si="20"/>
        <v>1912.0609999999999</v>
      </c>
      <c r="G159" s="56">
        <f t="shared" si="21"/>
        <v>3958.261</v>
      </c>
      <c r="H159" s="56">
        <f t="shared" si="22"/>
        <v>553.6</v>
      </c>
      <c r="I159" s="56">
        <f t="shared" si="23"/>
        <v>1704.9</v>
      </c>
      <c r="J159" s="56">
        <f t="shared" si="24"/>
        <v>1829.4739999999999</v>
      </c>
      <c r="K159" s="56">
        <f t="shared" si="25"/>
        <v>4087.9740000000002</v>
      </c>
      <c r="L159" s="64">
        <v>553700</v>
      </c>
      <c r="M159" s="64">
        <v>1492500</v>
      </c>
      <c r="N159" s="64">
        <v>1912061</v>
      </c>
      <c r="O159" s="64">
        <v>3958261</v>
      </c>
      <c r="P159" s="63">
        <v>553600</v>
      </c>
      <c r="Q159" s="63">
        <v>1704900</v>
      </c>
      <c r="R159" s="63">
        <v>1829474</v>
      </c>
      <c r="S159" s="63">
        <v>4087974</v>
      </c>
      <c r="T159">
        <f t="shared" si="26"/>
        <v>8046235</v>
      </c>
    </row>
    <row r="160" spans="1:20" hidden="1">
      <c r="A160" s="55" t="s">
        <v>322</v>
      </c>
      <c r="B160" s="56" t="s">
        <v>323</v>
      </c>
      <c r="C160" s="55" t="s">
        <v>6319</v>
      </c>
      <c r="D160" s="56">
        <f t="shared" si="27"/>
        <v>1461.97</v>
      </c>
      <c r="E160" s="56">
        <f t="shared" si="19"/>
        <v>1103.4780000000001</v>
      </c>
      <c r="F160" s="56">
        <f t="shared" si="20"/>
        <v>4389.7950000000001</v>
      </c>
      <c r="G160" s="56">
        <f t="shared" si="21"/>
        <v>6955.2430000000004</v>
      </c>
      <c r="H160" s="56">
        <f t="shared" si="22"/>
        <v>1434.9770000000001</v>
      </c>
      <c r="I160" s="56">
        <f t="shared" si="23"/>
        <v>1172.854</v>
      </c>
      <c r="J160" s="56">
        <f t="shared" si="24"/>
        <v>3852.1410000000001</v>
      </c>
      <c r="K160" s="56">
        <f t="shared" si="25"/>
        <v>6459.9719999999998</v>
      </c>
      <c r="L160" s="64">
        <v>1461970</v>
      </c>
      <c r="M160" s="64">
        <v>1103478</v>
      </c>
      <c r="N160" s="64">
        <v>4389795</v>
      </c>
      <c r="O160" s="64">
        <v>6955243</v>
      </c>
      <c r="P160" s="63">
        <v>1434977</v>
      </c>
      <c r="Q160" s="63">
        <v>1172854</v>
      </c>
      <c r="R160" s="63">
        <v>3852141</v>
      </c>
      <c r="S160" s="63">
        <v>6459972</v>
      </c>
      <c r="T160">
        <f t="shared" si="26"/>
        <v>13415215</v>
      </c>
    </row>
    <row r="161" spans="1:20" hidden="1">
      <c r="A161" s="55" t="s">
        <v>324</v>
      </c>
      <c r="B161" s="56" t="s">
        <v>325</v>
      </c>
      <c r="C161" s="55" t="s">
        <v>6319</v>
      </c>
      <c r="D161" s="56">
        <f t="shared" si="27"/>
        <v>1404.655</v>
      </c>
      <c r="E161" s="56">
        <f t="shared" si="19"/>
        <v>375.22399999999999</v>
      </c>
      <c r="F161" s="56">
        <f t="shared" si="20"/>
        <v>1963.913</v>
      </c>
      <c r="G161" s="56">
        <f t="shared" si="21"/>
        <v>3743.7919999999999</v>
      </c>
      <c r="H161" s="56">
        <f t="shared" si="22"/>
        <v>1320.643</v>
      </c>
      <c r="I161" s="56">
        <f t="shared" si="23"/>
        <v>256.33199999999999</v>
      </c>
      <c r="J161" s="56">
        <f t="shared" si="24"/>
        <v>1935.0809999999999</v>
      </c>
      <c r="K161" s="56">
        <f t="shared" si="25"/>
        <v>3512.056</v>
      </c>
      <c r="L161" s="64">
        <v>1404655</v>
      </c>
      <c r="M161" s="64">
        <v>375224</v>
      </c>
      <c r="N161" s="64">
        <v>1963913</v>
      </c>
      <c r="O161" s="64">
        <v>3743792</v>
      </c>
      <c r="P161" s="63">
        <v>1320643</v>
      </c>
      <c r="Q161" s="63">
        <v>256332</v>
      </c>
      <c r="R161" s="63">
        <v>1935081</v>
      </c>
      <c r="S161" s="63">
        <v>3512056</v>
      </c>
      <c r="T161">
        <f t="shared" si="26"/>
        <v>7255848</v>
      </c>
    </row>
    <row r="162" spans="1:20" hidden="1">
      <c r="A162" s="55" t="s">
        <v>326</v>
      </c>
      <c r="B162" s="56" t="s">
        <v>327</v>
      </c>
      <c r="C162" s="55" t="s">
        <v>6319</v>
      </c>
      <c r="D162" s="56">
        <f t="shared" si="27"/>
        <v>1050.683</v>
      </c>
      <c r="E162" s="56">
        <f t="shared" si="19"/>
        <v>371.517</v>
      </c>
      <c r="F162" s="56">
        <f t="shared" si="20"/>
        <v>2115.1309999999999</v>
      </c>
      <c r="G162" s="56">
        <f t="shared" si="21"/>
        <v>3537.3310000000001</v>
      </c>
      <c r="H162" s="56">
        <f t="shared" si="22"/>
        <v>1050.1130000000001</v>
      </c>
      <c r="I162" s="56">
        <f t="shared" si="23"/>
        <v>371.14699999999999</v>
      </c>
      <c r="J162" s="56">
        <f t="shared" si="24"/>
        <v>2160.4850000000001</v>
      </c>
      <c r="K162" s="56">
        <f t="shared" si="25"/>
        <v>3581.7449999999999</v>
      </c>
      <c r="L162" s="64">
        <v>1050683</v>
      </c>
      <c r="M162" s="64">
        <v>371517</v>
      </c>
      <c r="N162" s="64">
        <v>2115131</v>
      </c>
      <c r="O162" s="64">
        <v>3537331</v>
      </c>
      <c r="P162" s="63">
        <v>1050113</v>
      </c>
      <c r="Q162" s="63">
        <v>371147</v>
      </c>
      <c r="R162" s="63">
        <v>2160485</v>
      </c>
      <c r="S162" s="63">
        <v>3581745</v>
      </c>
      <c r="T162">
        <f t="shared" si="26"/>
        <v>7119076</v>
      </c>
    </row>
    <row r="163" spans="1:20" hidden="1">
      <c r="A163" s="55" t="s">
        <v>328</v>
      </c>
      <c r="B163" s="56" t="s">
        <v>329</v>
      </c>
      <c r="C163" s="55" t="s">
        <v>6319</v>
      </c>
      <c r="D163" s="56">
        <f t="shared" si="27"/>
        <v>1299.0219999999999</v>
      </c>
      <c r="E163" s="56">
        <f t="shared" si="19"/>
        <v>184.251</v>
      </c>
      <c r="F163" s="56">
        <f t="shared" si="20"/>
        <v>2006.9159999999999</v>
      </c>
      <c r="G163" s="56">
        <f t="shared" si="21"/>
        <v>3490.1889999999999</v>
      </c>
      <c r="H163" s="56">
        <f t="shared" si="22"/>
        <v>1475.5350000000001</v>
      </c>
      <c r="I163" s="56">
        <f t="shared" si="23"/>
        <v>493.16699999999997</v>
      </c>
      <c r="J163" s="56">
        <f t="shared" si="24"/>
        <v>1917.885</v>
      </c>
      <c r="K163" s="56">
        <f t="shared" si="25"/>
        <v>3886.587</v>
      </c>
      <c r="L163" s="64">
        <v>1299022</v>
      </c>
      <c r="M163" s="64">
        <v>184251</v>
      </c>
      <c r="N163" s="64">
        <v>2006916</v>
      </c>
      <c r="O163" s="64">
        <v>3490189</v>
      </c>
      <c r="P163" s="63">
        <v>1475535</v>
      </c>
      <c r="Q163" s="63">
        <v>493167</v>
      </c>
      <c r="R163" s="63">
        <v>1917885</v>
      </c>
      <c r="S163" s="63">
        <v>3886587</v>
      </c>
      <c r="T163">
        <f t="shared" si="26"/>
        <v>7376776</v>
      </c>
    </row>
    <row r="164" spans="1:20" hidden="1">
      <c r="A164" s="55" t="s">
        <v>330</v>
      </c>
      <c r="B164" s="56" t="s">
        <v>331</v>
      </c>
      <c r="C164" s="55" t="s">
        <v>6319</v>
      </c>
      <c r="D164" s="56">
        <f t="shared" si="27"/>
        <v>1973.4670000000001</v>
      </c>
      <c r="E164" s="56">
        <f t="shared" si="19"/>
        <v>315.18599999999998</v>
      </c>
      <c r="F164" s="56">
        <f t="shared" si="20"/>
        <v>2816.0349999999999</v>
      </c>
      <c r="G164" s="56">
        <f t="shared" si="21"/>
        <v>5104.6880000000001</v>
      </c>
      <c r="H164" s="56">
        <f t="shared" si="22"/>
        <v>1975.83</v>
      </c>
      <c r="I164" s="56">
        <f t="shared" si="23"/>
        <v>314.30500000000001</v>
      </c>
      <c r="J164" s="56">
        <f t="shared" si="24"/>
        <v>2857.2840000000001</v>
      </c>
      <c r="K164" s="56">
        <f t="shared" si="25"/>
        <v>5147.4189999999999</v>
      </c>
      <c r="L164" s="64">
        <v>1973467</v>
      </c>
      <c r="M164" s="64">
        <v>315186</v>
      </c>
      <c r="N164" s="64">
        <v>2816035</v>
      </c>
      <c r="O164" s="64">
        <v>5104688</v>
      </c>
      <c r="P164" s="63">
        <v>1975830</v>
      </c>
      <c r="Q164" s="63">
        <v>314305</v>
      </c>
      <c r="R164" s="63">
        <v>2857284</v>
      </c>
      <c r="S164" s="63">
        <v>5147419</v>
      </c>
      <c r="T164">
        <f t="shared" si="26"/>
        <v>10252107</v>
      </c>
    </row>
    <row r="165" spans="1:20" hidden="1">
      <c r="A165" s="55" t="s">
        <v>332</v>
      </c>
      <c r="B165" s="56" t="s">
        <v>333</v>
      </c>
      <c r="C165" s="55" t="s">
        <v>6319</v>
      </c>
      <c r="D165" s="56">
        <f t="shared" si="27"/>
        <v>1604.4960000000001</v>
      </c>
      <c r="E165" s="56">
        <f t="shared" si="19"/>
        <v>300.22000000000003</v>
      </c>
      <c r="F165" s="56">
        <f t="shared" si="20"/>
        <v>1562.759</v>
      </c>
      <c r="G165" s="56">
        <f t="shared" si="21"/>
        <v>3467.4749999999999</v>
      </c>
      <c r="H165" s="56">
        <f t="shared" si="22"/>
        <v>1937.5429999999999</v>
      </c>
      <c r="I165" s="56">
        <f t="shared" si="23"/>
        <v>100.111</v>
      </c>
      <c r="J165" s="56">
        <f t="shared" si="24"/>
        <v>1411.5060000000001</v>
      </c>
      <c r="K165" s="56">
        <f t="shared" si="25"/>
        <v>3449.16</v>
      </c>
      <c r="L165" s="64">
        <v>1604496</v>
      </c>
      <c r="M165" s="64">
        <v>300220</v>
      </c>
      <c r="N165" s="64">
        <v>1562759</v>
      </c>
      <c r="O165" s="64">
        <v>3467475</v>
      </c>
      <c r="P165" s="63">
        <v>1937543</v>
      </c>
      <c r="Q165" s="63">
        <v>100111</v>
      </c>
      <c r="R165" s="63">
        <v>1411506</v>
      </c>
      <c r="S165" s="63">
        <v>3449160</v>
      </c>
      <c r="T165">
        <f t="shared" si="26"/>
        <v>6916635</v>
      </c>
    </row>
    <row r="166" spans="1:20" hidden="1">
      <c r="A166" s="55" t="s">
        <v>334</v>
      </c>
      <c r="B166" s="56" t="s">
        <v>335</v>
      </c>
      <c r="C166" s="55" t="s">
        <v>6319</v>
      </c>
      <c r="D166" s="56">
        <f t="shared" si="27"/>
        <v>683.99800000000005</v>
      </c>
      <c r="E166" s="56">
        <f t="shared" si="19"/>
        <v>1017.5119999999999</v>
      </c>
      <c r="F166" s="56">
        <f t="shared" si="20"/>
        <v>1256.6500000000001</v>
      </c>
      <c r="G166" s="56">
        <f t="shared" si="21"/>
        <v>2958.16</v>
      </c>
      <c r="H166" s="56">
        <f t="shared" si="22"/>
        <v>683.97900000000004</v>
      </c>
      <c r="I166" s="56">
        <f t="shared" si="23"/>
        <v>1077.4190000000001</v>
      </c>
      <c r="J166" s="56">
        <f t="shared" si="24"/>
        <v>1218.779</v>
      </c>
      <c r="K166" s="56">
        <f t="shared" si="25"/>
        <v>2980.1770000000001</v>
      </c>
      <c r="L166" s="64">
        <v>683998</v>
      </c>
      <c r="M166" s="64">
        <v>1017512</v>
      </c>
      <c r="N166" s="64">
        <v>1256650</v>
      </c>
      <c r="O166" s="64">
        <v>2958160</v>
      </c>
      <c r="P166" s="63">
        <v>683979</v>
      </c>
      <c r="Q166" s="63">
        <v>1077419</v>
      </c>
      <c r="R166" s="63">
        <v>1218779</v>
      </c>
      <c r="S166" s="63">
        <v>2980177</v>
      </c>
      <c r="T166">
        <f t="shared" si="26"/>
        <v>5938337</v>
      </c>
    </row>
    <row r="167" spans="1:20" hidden="1">
      <c r="A167" s="55" t="s">
        <v>336</v>
      </c>
      <c r="B167" s="56" t="s">
        <v>337</v>
      </c>
      <c r="C167" s="55" t="s">
        <v>6319</v>
      </c>
      <c r="D167" s="56">
        <f t="shared" si="27"/>
        <v>1386</v>
      </c>
      <c r="E167" s="56">
        <f t="shared" si="19"/>
        <v>178</v>
      </c>
      <c r="F167" s="56">
        <f t="shared" si="20"/>
        <v>1387.0540000000001</v>
      </c>
      <c r="G167" s="56">
        <f t="shared" si="21"/>
        <v>2951.0540000000001</v>
      </c>
      <c r="H167" s="56">
        <f t="shared" si="22"/>
        <v>1334</v>
      </c>
      <c r="I167" s="56">
        <f t="shared" si="23"/>
        <v>177</v>
      </c>
      <c r="J167" s="56">
        <f t="shared" si="24"/>
        <v>1493.703</v>
      </c>
      <c r="K167" s="56">
        <f t="shared" si="25"/>
        <v>3004.703</v>
      </c>
      <c r="L167" s="64">
        <v>1386000</v>
      </c>
      <c r="M167" s="64">
        <v>178000</v>
      </c>
      <c r="N167" s="64">
        <v>1387054</v>
      </c>
      <c r="O167" s="64">
        <v>2951054</v>
      </c>
      <c r="P167" s="63">
        <v>1334000</v>
      </c>
      <c r="Q167" s="63">
        <v>177000</v>
      </c>
      <c r="R167" s="63">
        <v>1493703</v>
      </c>
      <c r="S167" s="63">
        <v>3004703</v>
      </c>
      <c r="T167">
        <f t="shared" si="26"/>
        <v>5955757</v>
      </c>
    </row>
    <row r="168" spans="1:20" hidden="1">
      <c r="A168" s="55" t="s">
        <v>338</v>
      </c>
      <c r="B168" s="56" t="s">
        <v>339</v>
      </c>
      <c r="C168" s="55" t="s">
        <v>6319</v>
      </c>
      <c r="D168" s="56">
        <f t="shared" si="27"/>
        <v>990.29</v>
      </c>
      <c r="E168" s="56">
        <f t="shared" si="19"/>
        <v>248.32300000000001</v>
      </c>
      <c r="F168" s="56">
        <f t="shared" si="20"/>
        <v>1357.8140000000001</v>
      </c>
      <c r="G168" s="56">
        <f t="shared" si="21"/>
        <v>2596.4270000000001</v>
      </c>
      <c r="H168" s="56">
        <f t="shared" si="22"/>
        <v>1069.346</v>
      </c>
      <c r="I168" s="56">
        <f t="shared" si="23"/>
        <v>239.577</v>
      </c>
      <c r="J168" s="56">
        <f t="shared" si="24"/>
        <v>1185.816</v>
      </c>
      <c r="K168" s="56">
        <f t="shared" si="25"/>
        <v>2494.739</v>
      </c>
      <c r="L168" s="64">
        <v>990290</v>
      </c>
      <c r="M168" s="64">
        <v>248323</v>
      </c>
      <c r="N168" s="64">
        <v>1357814</v>
      </c>
      <c r="O168" s="64">
        <v>2596427</v>
      </c>
      <c r="P168" s="63">
        <v>1069346</v>
      </c>
      <c r="Q168" s="63">
        <v>239577</v>
      </c>
      <c r="R168" s="63">
        <v>1185816</v>
      </c>
      <c r="S168" s="63">
        <v>2494739</v>
      </c>
      <c r="T168">
        <f t="shared" si="26"/>
        <v>5091166</v>
      </c>
    </row>
    <row r="169" spans="1:20" hidden="1">
      <c r="A169" s="55" t="s">
        <v>340</v>
      </c>
      <c r="B169" s="56" t="s">
        <v>341</v>
      </c>
      <c r="C169" s="55" t="s">
        <v>6319</v>
      </c>
      <c r="D169" s="56">
        <f t="shared" si="27"/>
        <v>2116.2649999999999</v>
      </c>
      <c r="E169" s="56">
        <f t="shared" si="19"/>
        <v>548.86400000000003</v>
      </c>
      <c r="F169" s="56">
        <f t="shared" si="20"/>
        <v>2304.096</v>
      </c>
      <c r="G169" s="56">
        <f t="shared" si="21"/>
        <v>4969.2250000000004</v>
      </c>
      <c r="H169" s="56">
        <f t="shared" si="22"/>
        <v>2078.5549999999998</v>
      </c>
      <c r="I169" s="56">
        <f t="shared" si="23"/>
        <v>548.39499999999998</v>
      </c>
      <c r="J169" s="56">
        <f t="shared" si="24"/>
        <v>2313.8319999999999</v>
      </c>
      <c r="K169" s="56">
        <f t="shared" si="25"/>
        <v>4940.7820000000002</v>
      </c>
      <c r="L169" s="64">
        <v>2116265</v>
      </c>
      <c r="M169" s="64">
        <v>548864</v>
      </c>
      <c r="N169" s="64">
        <v>2304096</v>
      </c>
      <c r="O169" s="64">
        <v>4969225</v>
      </c>
      <c r="P169" s="63">
        <v>2078555</v>
      </c>
      <c r="Q169" s="63">
        <v>548395</v>
      </c>
      <c r="R169" s="63">
        <v>2313832</v>
      </c>
      <c r="S169" s="63">
        <v>4940782</v>
      </c>
      <c r="T169">
        <f t="shared" si="26"/>
        <v>9910007</v>
      </c>
    </row>
    <row r="170" spans="1:20" hidden="1">
      <c r="A170" s="55" t="s">
        <v>342</v>
      </c>
      <c r="B170" s="56" t="s">
        <v>343</v>
      </c>
      <c r="C170" s="55" t="s">
        <v>6319</v>
      </c>
      <c r="D170" s="56">
        <f t="shared" si="27"/>
        <v>1255.1089999999999</v>
      </c>
      <c r="E170" s="56">
        <f t="shared" si="19"/>
        <v>538.85</v>
      </c>
      <c r="F170" s="56">
        <f t="shared" si="20"/>
        <v>1425.5830000000001</v>
      </c>
      <c r="G170" s="56">
        <f t="shared" si="21"/>
        <v>3219.5419999999999</v>
      </c>
      <c r="H170" s="56">
        <f t="shared" si="22"/>
        <v>1435.6849999999999</v>
      </c>
      <c r="I170" s="56">
        <f t="shared" si="23"/>
        <v>584.86</v>
      </c>
      <c r="J170" s="56">
        <f t="shared" si="24"/>
        <v>1423.7470000000001</v>
      </c>
      <c r="K170" s="56">
        <f t="shared" si="25"/>
        <v>3444.2919999999999</v>
      </c>
      <c r="L170" s="64">
        <v>1255109</v>
      </c>
      <c r="M170" s="64">
        <v>538850</v>
      </c>
      <c r="N170" s="64">
        <v>1425583</v>
      </c>
      <c r="O170" s="64">
        <v>3219542</v>
      </c>
      <c r="P170" s="63">
        <v>1435685</v>
      </c>
      <c r="Q170" s="63">
        <v>584860</v>
      </c>
      <c r="R170" s="63">
        <v>1423747</v>
      </c>
      <c r="S170" s="63">
        <v>3444292</v>
      </c>
      <c r="T170">
        <f t="shared" si="26"/>
        <v>6663834</v>
      </c>
    </row>
    <row r="171" spans="1:20" hidden="1">
      <c r="A171" s="55" t="s">
        <v>344</v>
      </c>
      <c r="B171" s="56" t="s">
        <v>345</v>
      </c>
      <c r="C171" s="55" t="s">
        <v>6319</v>
      </c>
      <c r="D171" s="56">
        <f t="shared" si="27"/>
        <v>1927.4559999999999</v>
      </c>
      <c r="E171" s="56">
        <f t="shared" si="19"/>
        <v>943.09900000000005</v>
      </c>
      <c r="F171" s="56">
        <f t="shared" si="20"/>
        <v>3006.7049999999999</v>
      </c>
      <c r="G171" s="56">
        <f t="shared" si="21"/>
        <v>5877.26</v>
      </c>
      <c r="H171" s="56">
        <f t="shared" si="22"/>
        <v>2593.06</v>
      </c>
      <c r="I171" s="56">
        <f t="shared" si="23"/>
        <v>937.77800000000002</v>
      </c>
      <c r="J171" s="56">
        <f t="shared" si="24"/>
        <v>3069.4229999999998</v>
      </c>
      <c r="K171" s="56">
        <f t="shared" si="25"/>
        <v>6600.2610000000004</v>
      </c>
      <c r="L171" s="64">
        <v>1927456</v>
      </c>
      <c r="M171" s="64">
        <v>943099</v>
      </c>
      <c r="N171" s="64">
        <v>3006705</v>
      </c>
      <c r="O171" s="64">
        <v>5877260</v>
      </c>
      <c r="P171" s="63">
        <v>2593060</v>
      </c>
      <c r="Q171" s="63">
        <v>937778</v>
      </c>
      <c r="R171" s="63">
        <v>3069423</v>
      </c>
      <c r="S171" s="63">
        <v>6600261</v>
      </c>
      <c r="T171">
        <f t="shared" si="26"/>
        <v>12477521</v>
      </c>
    </row>
    <row r="172" spans="1:20" hidden="1">
      <c r="A172" s="55" t="s">
        <v>346</v>
      </c>
      <c r="B172" s="56" t="s">
        <v>347</v>
      </c>
      <c r="C172" s="55" t="s">
        <v>6319</v>
      </c>
      <c r="D172" s="56">
        <f t="shared" si="27"/>
        <v>575.98099999999999</v>
      </c>
      <c r="E172" s="56">
        <f t="shared" si="19"/>
        <v>1335.7819999999999</v>
      </c>
      <c r="F172" s="56">
        <f t="shared" si="20"/>
        <v>3186.866</v>
      </c>
      <c r="G172" s="56">
        <f t="shared" si="21"/>
        <v>5098.6289999999999</v>
      </c>
      <c r="H172" s="56">
        <f t="shared" si="22"/>
        <v>665.89800000000002</v>
      </c>
      <c r="I172" s="56">
        <f t="shared" si="23"/>
        <v>1465.3969999999999</v>
      </c>
      <c r="J172" s="56">
        <f t="shared" si="24"/>
        <v>3191.2310000000002</v>
      </c>
      <c r="K172" s="56">
        <f t="shared" si="25"/>
        <v>5322.5259999999998</v>
      </c>
      <c r="L172" s="64">
        <v>575981</v>
      </c>
      <c r="M172" s="64">
        <v>1335782</v>
      </c>
      <c r="N172" s="64">
        <v>3186866</v>
      </c>
      <c r="O172" s="64">
        <v>5098629</v>
      </c>
      <c r="P172" s="63">
        <v>665898</v>
      </c>
      <c r="Q172" s="63">
        <v>1465397</v>
      </c>
      <c r="R172" s="63">
        <v>3191231</v>
      </c>
      <c r="S172" s="63">
        <v>5322526</v>
      </c>
      <c r="T172">
        <f t="shared" si="26"/>
        <v>10421155</v>
      </c>
    </row>
    <row r="173" spans="1:20" hidden="1">
      <c r="A173" s="55" t="s">
        <v>348</v>
      </c>
      <c r="B173" s="56" t="s">
        <v>349</v>
      </c>
      <c r="C173" s="55" t="s">
        <v>6319</v>
      </c>
      <c r="D173" s="56">
        <f t="shared" si="27"/>
        <v>1702.6420000000001</v>
      </c>
      <c r="E173" s="56">
        <f t="shared" si="19"/>
        <v>120.654</v>
      </c>
      <c r="F173" s="56">
        <f t="shared" si="20"/>
        <v>2087.6309999999999</v>
      </c>
      <c r="G173" s="56">
        <f t="shared" si="21"/>
        <v>3910.9270000000001</v>
      </c>
      <c r="H173" s="56">
        <f t="shared" si="22"/>
        <v>1681.655</v>
      </c>
      <c r="I173" s="56">
        <f t="shared" si="23"/>
        <v>120.642</v>
      </c>
      <c r="J173" s="56">
        <f t="shared" si="24"/>
        <v>2112.355</v>
      </c>
      <c r="K173" s="56">
        <f t="shared" si="25"/>
        <v>3914.652</v>
      </c>
      <c r="L173" s="64">
        <v>1702642</v>
      </c>
      <c r="M173" s="64">
        <v>120654</v>
      </c>
      <c r="N173" s="64">
        <v>2087631</v>
      </c>
      <c r="O173" s="64">
        <v>3910927</v>
      </c>
      <c r="P173" s="63">
        <v>1681655</v>
      </c>
      <c r="Q173" s="63">
        <v>120642</v>
      </c>
      <c r="R173" s="63">
        <v>2112355</v>
      </c>
      <c r="S173" s="63">
        <v>3914652</v>
      </c>
      <c r="T173">
        <f t="shared" si="26"/>
        <v>7825579</v>
      </c>
    </row>
    <row r="174" spans="1:20" hidden="1">
      <c r="A174" s="55" t="s">
        <v>350</v>
      </c>
      <c r="B174" s="56" t="s">
        <v>351</v>
      </c>
      <c r="C174" s="55" t="s">
        <v>6319</v>
      </c>
      <c r="D174" s="56">
        <f t="shared" si="27"/>
        <v>680.51400000000001</v>
      </c>
      <c r="E174" s="56">
        <f t="shared" si="19"/>
        <v>177.226</v>
      </c>
      <c r="F174" s="56">
        <f t="shared" si="20"/>
        <v>163.07400000000001</v>
      </c>
      <c r="G174" s="56">
        <f t="shared" si="21"/>
        <v>1020.814</v>
      </c>
      <c r="H174" s="56">
        <f t="shared" si="22"/>
        <v>860.47900000000004</v>
      </c>
      <c r="I174" s="56">
        <f t="shared" si="23"/>
        <v>177.036</v>
      </c>
      <c r="J174" s="56">
        <f t="shared" si="24"/>
        <v>169.77199999999999</v>
      </c>
      <c r="K174" s="56">
        <f t="shared" si="25"/>
        <v>1207.287</v>
      </c>
      <c r="L174" s="64">
        <v>680514</v>
      </c>
      <c r="M174" s="64">
        <v>177226</v>
      </c>
      <c r="N174" s="64">
        <v>163074</v>
      </c>
      <c r="O174" s="64">
        <v>1020814</v>
      </c>
      <c r="P174" s="63">
        <v>860479</v>
      </c>
      <c r="Q174" s="63">
        <v>177036</v>
      </c>
      <c r="R174" s="63">
        <v>169772</v>
      </c>
      <c r="S174" s="63">
        <v>1207287</v>
      </c>
      <c r="T174">
        <f t="shared" si="26"/>
        <v>2228101</v>
      </c>
    </row>
    <row r="175" spans="1:20" hidden="1">
      <c r="A175" s="55" t="s">
        <v>352</v>
      </c>
      <c r="B175" s="56" t="s">
        <v>353</v>
      </c>
      <c r="C175" s="55" t="s">
        <v>6319</v>
      </c>
      <c r="D175" s="56">
        <f t="shared" si="27"/>
        <v>587.11500000000001</v>
      </c>
      <c r="E175" s="56">
        <f t="shared" si="19"/>
        <v>599.79700000000003</v>
      </c>
      <c r="F175" s="56">
        <f t="shared" si="20"/>
        <v>572.06899999999996</v>
      </c>
      <c r="G175" s="56">
        <f t="shared" si="21"/>
        <v>1758.981</v>
      </c>
      <c r="H175" s="56">
        <f t="shared" si="22"/>
        <v>587.01499999999999</v>
      </c>
      <c r="I175" s="56">
        <f t="shared" si="23"/>
        <v>590.49599999999998</v>
      </c>
      <c r="J175" s="56">
        <f t="shared" si="24"/>
        <v>625.85199999999998</v>
      </c>
      <c r="K175" s="56">
        <f t="shared" si="25"/>
        <v>1803.3630000000001</v>
      </c>
      <c r="L175" s="64">
        <v>587115</v>
      </c>
      <c r="M175" s="64">
        <v>599797</v>
      </c>
      <c r="N175" s="64">
        <v>572069</v>
      </c>
      <c r="O175" s="64">
        <v>1758981</v>
      </c>
      <c r="P175" s="63">
        <v>587015</v>
      </c>
      <c r="Q175" s="63">
        <v>590496</v>
      </c>
      <c r="R175" s="63">
        <v>625852</v>
      </c>
      <c r="S175" s="63">
        <v>1803363</v>
      </c>
      <c r="T175">
        <f t="shared" si="26"/>
        <v>3562344</v>
      </c>
    </row>
    <row r="176" spans="1:20" hidden="1">
      <c r="A176" s="55" t="s">
        <v>354</v>
      </c>
      <c r="B176" s="56" t="s">
        <v>355</v>
      </c>
      <c r="C176" s="55" t="s">
        <v>6319</v>
      </c>
      <c r="D176" s="56">
        <f t="shared" si="27"/>
        <v>274.58</v>
      </c>
      <c r="E176" s="56">
        <f t="shared" si="19"/>
        <v>326.935</v>
      </c>
      <c r="F176" s="56">
        <f t="shared" si="20"/>
        <v>1366.8330000000001</v>
      </c>
      <c r="G176" s="56">
        <f t="shared" si="21"/>
        <v>1968.348</v>
      </c>
      <c r="H176" s="56">
        <f t="shared" si="22"/>
        <v>200.63900000000001</v>
      </c>
      <c r="I176" s="56">
        <f t="shared" si="23"/>
        <v>326.88499999999999</v>
      </c>
      <c r="J176" s="56">
        <f t="shared" si="24"/>
        <v>1368.021</v>
      </c>
      <c r="K176" s="56">
        <f t="shared" si="25"/>
        <v>1895.5450000000001</v>
      </c>
      <c r="L176" s="64">
        <v>274580</v>
      </c>
      <c r="M176" s="64">
        <v>326935</v>
      </c>
      <c r="N176" s="64">
        <v>1366833</v>
      </c>
      <c r="O176" s="64">
        <v>1968348</v>
      </c>
      <c r="P176" s="63">
        <v>200639</v>
      </c>
      <c r="Q176" s="63">
        <v>326885</v>
      </c>
      <c r="R176" s="63">
        <v>1368021</v>
      </c>
      <c r="S176" s="63">
        <v>1895545</v>
      </c>
      <c r="T176">
        <f t="shared" si="26"/>
        <v>3863893</v>
      </c>
    </row>
    <row r="177" spans="1:20" hidden="1">
      <c r="A177" s="55" t="s">
        <v>356</v>
      </c>
      <c r="B177" s="56" t="s">
        <v>357</v>
      </c>
      <c r="C177" s="55" t="s">
        <v>6319</v>
      </c>
      <c r="D177" s="56">
        <f t="shared" si="27"/>
        <v>1699.345</v>
      </c>
      <c r="E177" s="56">
        <f t="shared" si="19"/>
        <v>849.78700000000003</v>
      </c>
      <c r="F177" s="56">
        <f t="shared" si="20"/>
        <v>1518.499</v>
      </c>
      <c r="G177" s="56">
        <f t="shared" si="21"/>
        <v>4067.6309999999999</v>
      </c>
      <c r="H177" s="56">
        <f t="shared" si="22"/>
        <v>1754.42</v>
      </c>
      <c r="I177" s="56">
        <f t="shared" si="23"/>
        <v>774.50199999999995</v>
      </c>
      <c r="J177" s="56">
        <f t="shared" si="24"/>
        <v>1444.058</v>
      </c>
      <c r="K177" s="56">
        <f t="shared" si="25"/>
        <v>3972.98</v>
      </c>
      <c r="L177" s="64">
        <v>1699345</v>
      </c>
      <c r="M177" s="64">
        <v>849787</v>
      </c>
      <c r="N177" s="64">
        <v>1518499</v>
      </c>
      <c r="O177" s="64">
        <v>4067631</v>
      </c>
      <c r="P177" s="63">
        <v>1754420</v>
      </c>
      <c r="Q177" s="63">
        <v>774502</v>
      </c>
      <c r="R177" s="63">
        <v>1444058</v>
      </c>
      <c r="S177" s="63">
        <v>3972980</v>
      </c>
      <c r="T177">
        <f t="shared" si="26"/>
        <v>8040611</v>
      </c>
    </row>
    <row r="178" spans="1:20" hidden="1">
      <c r="A178" s="55" t="s">
        <v>358</v>
      </c>
      <c r="B178" s="56" t="s">
        <v>359</v>
      </c>
      <c r="C178" s="55" t="s">
        <v>6319</v>
      </c>
      <c r="D178" s="56">
        <f t="shared" si="27"/>
        <v>159.321</v>
      </c>
      <c r="E178" s="56">
        <f t="shared" si="19"/>
        <v>288.64699999999999</v>
      </c>
      <c r="F178" s="56">
        <f t="shared" si="20"/>
        <v>229.22399999999999</v>
      </c>
      <c r="G178" s="56">
        <f t="shared" si="21"/>
        <v>677.19200000000001</v>
      </c>
      <c r="H178" s="56">
        <f t="shared" si="22"/>
        <v>159.321</v>
      </c>
      <c r="I178" s="56">
        <f t="shared" si="23"/>
        <v>328.61500000000001</v>
      </c>
      <c r="J178" s="56">
        <f t="shared" si="24"/>
        <v>177.078</v>
      </c>
      <c r="K178" s="56">
        <f t="shared" si="25"/>
        <v>665.01400000000001</v>
      </c>
      <c r="L178" s="64">
        <v>159321</v>
      </c>
      <c r="M178" s="64">
        <v>288647</v>
      </c>
      <c r="N178" s="64">
        <v>229224</v>
      </c>
      <c r="O178" s="64">
        <v>677192</v>
      </c>
      <c r="P178" s="63">
        <v>159321</v>
      </c>
      <c r="Q178" s="63">
        <v>328615</v>
      </c>
      <c r="R178" s="63">
        <v>177078</v>
      </c>
      <c r="S178" s="63">
        <v>665014</v>
      </c>
      <c r="T178">
        <f t="shared" si="26"/>
        <v>1342206</v>
      </c>
    </row>
    <row r="179" spans="1:20" hidden="1">
      <c r="A179" s="55" t="s">
        <v>360</v>
      </c>
      <c r="B179" s="56" t="s">
        <v>361</v>
      </c>
      <c r="C179" s="55" t="s">
        <v>6319</v>
      </c>
      <c r="D179" s="56">
        <f t="shared" si="27"/>
        <v>732.37900000000002</v>
      </c>
      <c r="E179" s="56">
        <f t="shared" si="19"/>
        <v>393.58499999999998</v>
      </c>
      <c r="F179" s="56">
        <f t="shared" si="20"/>
        <v>3429.8359999999998</v>
      </c>
      <c r="G179" s="56">
        <f t="shared" si="21"/>
        <v>4555.8</v>
      </c>
      <c r="H179" s="56">
        <f t="shared" si="22"/>
        <v>743.29200000000003</v>
      </c>
      <c r="I179" s="56">
        <f t="shared" si="23"/>
        <v>393.55799999999999</v>
      </c>
      <c r="J179" s="56">
        <f t="shared" si="24"/>
        <v>2779.6379999999999</v>
      </c>
      <c r="K179" s="56">
        <f t="shared" si="25"/>
        <v>3916.4879999999998</v>
      </c>
      <c r="L179" s="64">
        <v>732379</v>
      </c>
      <c r="M179" s="64">
        <v>393585</v>
      </c>
      <c r="N179" s="64">
        <v>3429836</v>
      </c>
      <c r="O179" s="64">
        <v>4555800</v>
      </c>
      <c r="P179" s="63">
        <v>743292</v>
      </c>
      <c r="Q179" s="63">
        <v>393558</v>
      </c>
      <c r="R179" s="63">
        <v>2779638</v>
      </c>
      <c r="S179" s="63">
        <v>3916488</v>
      </c>
      <c r="T179">
        <f t="shared" si="26"/>
        <v>8472288</v>
      </c>
    </row>
    <row r="180" spans="1:20" hidden="1">
      <c r="A180" s="55" t="s">
        <v>362</v>
      </c>
      <c r="B180" s="56" t="s">
        <v>363</v>
      </c>
      <c r="C180" s="55" t="s">
        <v>6319</v>
      </c>
      <c r="D180" s="56">
        <f t="shared" si="27"/>
        <v>678.01499999999999</v>
      </c>
      <c r="E180" s="56">
        <f t="shared" si="19"/>
        <v>1202.17</v>
      </c>
      <c r="F180" s="56">
        <f t="shared" si="20"/>
        <v>2611.4920000000002</v>
      </c>
      <c r="G180" s="56">
        <f t="shared" si="21"/>
        <v>4491.6769999999997</v>
      </c>
      <c r="H180" s="56">
        <f t="shared" si="22"/>
        <v>1248.011</v>
      </c>
      <c r="I180" s="56">
        <f t="shared" si="23"/>
        <v>1056.259</v>
      </c>
      <c r="J180" s="56">
        <f t="shared" si="24"/>
        <v>1221.075</v>
      </c>
      <c r="K180" s="56">
        <f t="shared" si="25"/>
        <v>3525.3449999999998</v>
      </c>
      <c r="L180" s="64">
        <v>678015</v>
      </c>
      <c r="M180" s="64">
        <v>1202170</v>
      </c>
      <c r="N180" s="64">
        <v>2611492</v>
      </c>
      <c r="O180" s="64">
        <v>4491677</v>
      </c>
      <c r="P180" s="63">
        <v>1248011</v>
      </c>
      <c r="Q180" s="63">
        <v>1056259</v>
      </c>
      <c r="R180" s="63">
        <v>1221075</v>
      </c>
      <c r="S180" s="63">
        <v>3525345</v>
      </c>
      <c r="T180">
        <f t="shared" si="26"/>
        <v>8017022</v>
      </c>
    </row>
    <row r="181" spans="1:20" hidden="1">
      <c r="A181" s="55" t="s">
        <v>364</v>
      </c>
      <c r="B181" s="56" t="s">
        <v>365</v>
      </c>
      <c r="C181" s="55" t="s">
        <v>6319</v>
      </c>
      <c r="D181" s="56">
        <f t="shared" si="27"/>
        <v>1708.1110000000001</v>
      </c>
      <c r="E181" s="56">
        <f t="shared" si="19"/>
        <v>573.625</v>
      </c>
      <c r="F181" s="56">
        <f t="shared" si="20"/>
        <v>978.93399999999997</v>
      </c>
      <c r="G181" s="56">
        <f t="shared" si="21"/>
        <v>3260.67</v>
      </c>
      <c r="H181" s="56">
        <f t="shared" si="22"/>
        <v>2454.0700000000002</v>
      </c>
      <c r="I181" s="56">
        <f t="shared" si="23"/>
        <v>813.16600000000005</v>
      </c>
      <c r="J181" s="56">
        <f t="shared" si="24"/>
        <v>1037.518</v>
      </c>
      <c r="K181" s="56">
        <f t="shared" si="25"/>
        <v>4304.7539999999999</v>
      </c>
      <c r="L181" s="64">
        <v>1708111</v>
      </c>
      <c r="M181" s="64">
        <v>573625</v>
      </c>
      <c r="N181" s="64">
        <v>978934</v>
      </c>
      <c r="O181" s="64">
        <v>3260670</v>
      </c>
      <c r="P181" s="63">
        <v>2454070</v>
      </c>
      <c r="Q181" s="63">
        <v>813166</v>
      </c>
      <c r="R181" s="63">
        <v>1037518</v>
      </c>
      <c r="S181" s="63">
        <v>4304754</v>
      </c>
      <c r="T181">
        <f t="shared" si="26"/>
        <v>7565424</v>
      </c>
    </row>
    <row r="182" spans="1:20" hidden="1">
      <c r="A182" s="55" t="s">
        <v>366</v>
      </c>
      <c r="B182" s="56" t="s">
        <v>367</v>
      </c>
      <c r="C182" s="55" t="s">
        <v>6319</v>
      </c>
      <c r="D182" s="56">
        <f t="shared" si="27"/>
        <v>734.303</v>
      </c>
      <c r="E182" s="56">
        <f t="shared" si="19"/>
        <v>267.74799999999999</v>
      </c>
      <c r="F182" s="56">
        <f t="shared" si="20"/>
        <v>1504.3579999999999</v>
      </c>
      <c r="G182" s="56">
        <f t="shared" si="21"/>
        <v>2506.4090000000001</v>
      </c>
      <c r="H182" s="56">
        <f t="shared" si="22"/>
        <v>1075.491</v>
      </c>
      <c r="I182" s="56">
        <f t="shared" si="23"/>
        <v>434.71199999999999</v>
      </c>
      <c r="J182" s="56">
        <f t="shared" si="24"/>
        <v>1536.498</v>
      </c>
      <c r="K182" s="56">
        <f t="shared" si="25"/>
        <v>3046.701</v>
      </c>
      <c r="L182" s="64">
        <v>734303</v>
      </c>
      <c r="M182" s="64">
        <v>267748</v>
      </c>
      <c r="N182" s="64">
        <v>1504358</v>
      </c>
      <c r="O182" s="64">
        <v>2506409</v>
      </c>
      <c r="P182" s="63">
        <v>1075491</v>
      </c>
      <c r="Q182" s="63">
        <v>434712</v>
      </c>
      <c r="R182" s="63">
        <v>1536498</v>
      </c>
      <c r="S182" s="63">
        <v>3046701</v>
      </c>
      <c r="T182">
        <f t="shared" si="26"/>
        <v>5553110</v>
      </c>
    </row>
    <row r="183" spans="1:20" hidden="1">
      <c r="A183" s="55" t="s">
        <v>368</v>
      </c>
      <c r="B183" s="56" t="s">
        <v>369</v>
      </c>
      <c r="C183" s="55" t="s">
        <v>6319</v>
      </c>
      <c r="D183" s="56">
        <f t="shared" si="27"/>
        <v>882.13699999999994</v>
      </c>
      <c r="E183" s="56">
        <f t="shared" si="19"/>
        <v>437.79300000000001</v>
      </c>
      <c r="F183" s="56">
        <f t="shared" si="20"/>
        <v>3437.0320000000002</v>
      </c>
      <c r="G183" s="56">
        <f t="shared" si="21"/>
        <v>4756.9620000000004</v>
      </c>
      <c r="H183" s="56">
        <f t="shared" si="22"/>
        <v>881.83699999999999</v>
      </c>
      <c r="I183" s="56">
        <f t="shared" si="23"/>
        <v>461.13799999999998</v>
      </c>
      <c r="J183" s="56">
        <f t="shared" si="24"/>
        <v>3566.8270000000002</v>
      </c>
      <c r="K183" s="56">
        <f t="shared" si="25"/>
        <v>4909.8019999999997</v>
      </c>
      <c r="L183" s="64">
        <v>882137</v>
      </c>
      <c r="M183" s="64">
        <v>437793</v>
      </c>
      <c r="N183" s="64">
        <v>3437032</v>
      </c>
      <c r="O183" s="64">
        <v>4756962</v>
      </c>
      <c r="P183" s="63">
        <v>881837</v>
      </c>
      <c r="Q183" s="63">
        <v>461138</v>
      </c>
      <c r="R183" s="63">
        <v>3566827</v>
      </c>
      <c r="S183" s="63">
        <v>4909802</v>
      </c>
      <c r="T183">
        <f t="shared" si="26"/>
        <v>9666764</v>
      </c>
    </row>
    <row r="184" spans="1:20" hidden="1">
      <c r="A184" s="55" t="s">
        <v>370</v>
      </c>
      <c r="B184" s="56" t="s">
        <v>371</v>
      </c>
      <c r="C184" s="55" t="s">
        <v>6319</v>
      </c>
      <c r="D184" s="56">
        <f t="shared" si="27"/>
        <v>818.12699999999995</v>
      </c>
      <c r="E184" s="56">
        <f t="shared" si="19"/>
        <v>561.23299999999995</v>
      </c>
      <c r="F184" s="56">
        <f t="shared" si="20"/>
        <v>2127.8530000000001</v>
      </c>
      <c r="G184" s="56">
        <f t="shared" si="21"/>
        <v>3507.2130000000002</v>
      </c>
      <c r="H184" s="56">
        <f t="shared" si="22"/>
        <v>687.06899999999996</v>
      </c>
      <c r="I184" s="56">
        <f t="shared" si="23"/>
        <v>551.18600000000004</v>
      </c>
      <c r="J184" s="56">
        <f t="shared" si="24"/>
        <v>1938.6</v>
      </c>
      <c r="K184" s="56">
        <f t="shared" si="25"/>
        <v>3176.855</v>
      </c>
      <c r="L184" s="64">
        <v>818127</v>
      </c>
      <c r="M184" s="64">
        <v>561233</v>
      </c>
      <c r="N184" s="64">
        <v>2127853</v>
      </c>
      <c r="O184" s="64">
        <v>3507213</v>
      </c>
      <c r="P184" s="63">
        <v>687069</v>
      </c>
      <c r="Q184" s="63">
        <v>551186</v>
      </c>
      <c r="R184" s="63">
        <v>1938600</v>
      </c>
      <c r="S184" s="63">
        <v>3176855</v>
      </c>
      <c r="T184">
        <f t="shared" si="26"/>
        <v>6684068</v>
      </c>
    </row>
    <row r="185" spans="1:20">
      <c r="A185" s="55" t="s">
        <v>372</v>
      </c>
      <c r="B185" s="56" t="s">
        <v>373</v>
      </c>
      <c r="C185" s="55" t="s">
        <v>6320</v>
      </c>
      <c r="D185" s="56">
        <f t="shared" si="27"/>
        <v>0</v>
      </c>
      <c r="E185" s="56">
        <f t="shared" si="19"/>
        <v>0</v>
      </c>
      <c r="F185" s="56">
        <f t="shared" si="20"/>
        <v>0</v>
      </c>
      <c r="G185" s="56">
        <f t="shared" si="21"/>
        <v>0</v>
      </c>
      <c r="H185" s="56">
        <f t="shared" si="22"/>
        <v>0</v>
      </c>
      <c r="I185" s="56">
        <f t="shared" si="23"/>
        <v>0</v>
      </c>
      <c r="J185" s="56">
        <f t="shared" si="24"/>
        <v>0</v>
      </c>
      <c r="K185" s="56">
        <f t="shared" si="25"/>
        <v>0</v>
      </c>
      <c r="L185" s="64">
        <v>0</v>
      </c>
      <c r="M185" s="64">
        <v>0</v>
      </c>
      <c r="N185" s="64">
        <v>0</v>
      </c>
      <c r="O185" s="64">
        <v>0</v>
      </c>
      <c r="P185" s="63">
        <v>0</v>
      </c>
      <c r="Q185" s="63">
        <v>0</v>
      </c>
      <c r="R185" s="63">
        <v>0</v>
      </c>
      <c r="S185" s="63">
        <v>0</v>
      </c>
      <c r="T185" s="112">
        <f>O185+S185</f>
        <v>0</v>
      </c>
    </row>
    <row r="186" spans="1:20" hidden="1">
      <c r="A186" s="55" t="s">
        <v>374</v>
      </c>
      <c r="B186" s="56" t="s">
        <v>375</v>
      </c>
      <c r="C186" s="55" t="s">
        <v>6320</v>
      </c>
      <c r="D186" s="56">
        <f t="shared" si="27"/>
        <v>1615.145</v>
      </c>
      <c r="E186" s="56">
        <f t="shared" si="19"/>
        <v>0</v>
      </c>
      <c r="F186" s="56">
        <f t="shared" si="20"/>
        <v>0</v>
      </c>
      <c r="G186" s="56">
        <f t="shared" si="21"/>
        <v>1615.145</v>
      </c>
      <c r="H186" s="56">
        <f t="shared" si="22"/>
        <v>1577.4069999999999</v>
      </c>
      <c r="I186" s="56">
        <f t="shared" si="23"/>
        <v>0</v>
      </c>
      <c r="J186" s="56">
        <f t="shared" si="24"/>
        <v>0</v>
      </c>
      <c r="K186" s="56">
        <f t="shared" si="25"/>
        <v>1577.4069999999999</v>
      </c>
      <c r="L186" s="64">
        <v>1615145</v>
      </c>
      <c r="M186" s="64">
        <v>0</v>
      </c>
      <c r="N186" s="64">
        <v>0</v>
      </c>
      <c r="O186" s="64">
        <v>1615145</v>
      </c>
      <c r="P186" s="63">
        <v>1577407</v>
      </c>
      <c r="Q186" s="63">
        <v>0</v>
      </c>
      <c r="R186" s="63">
        <v>0</v>
      </c>
      <c r="S186" s="63">
        <v>1577407</v>
      </c>
      <c r="T186">
        <f t="shared" si="26"/>
        <v>3192552</v>
      </c>
    </row>
    <row r="187" spans="1:20">
      <c r="A187" s="55" t="s">
        <v>376</v>
      </c>
      <c r="B187" s="56" t="s">
        <v>377</v>
      </c>
      <c r="C187" s="55" t="s">
        <v>6320</v>
      </c>
      <c r="D187" s="56">
        <f t="shared" si="27"/>
        <v>0</v>
      </c>
      <c r="E187" s="56">
        <f t="shared" si="19"/>
        <v>0</v>
      </c>
      <c r="F187" s="56">
        <f t="shared" si="20"/>
        <v>0</v>
      </c>
      <c r="G187" s="56">
        <f t="shared" si="21"/>
        <v>0</v>
      </c>
      <c r="H187" s="56">
        <f t="shared" si="22"/>
        <v>0</v>
      </c>
      <c r="I187" s="56">
        <f t="shared" si="23"/>
        <v>0</v>
      </c>
      <c r="J187" s="56">
        <f t="shared" si="24"/>
        <v>0</v>
      </c>
      <c r="K187" s="56">
        <f t="shared" si="25"/>
        <v>0</v>
      </c>
      <c r="L187" s="64">
        <v>0</v>
      </c>
      <c r="M187" s="64">
        <v>0</v>
      </c>
      <c r="N187" s="64">
        <v>0</v>
      </c>
      <c r="O187" s="64">
        <v>0</v>
      </c>
      <c r="P187" s="63">
        <v>0</v>
      </c>
      <c r="Q187" s="63">
        <v>0</v>
      </c>
      <c r="R187" s="63">
        <v>0</v>
      </c>
      <c r="S187" s="63">
        <v>0</v>
      </c>
      <c r="T187">
        <f t="shared" si="26"/>
        <v>0</v>
      </c>
    </row>
    <row r="188" spans="1:20" hidden="1">
      <c r="A188" s="55" t="s">
        <v>378</v>
      </c>
      <c r="B188" s="56" t="s">
        <v>379</v>
      </c>
      <c r="C188" s="55" t="s">
        <v>6320</v>
      </c>
      <c r="D188" s="56">
        <f t="shared" si="27"/>
        <v>0</v>
      </c>
      <c r="E188" s="56">
        <f t="shared" si="19"/>
        <v>0</v>
      </c>
      <c r="F188" s="56">
        <f t="shared" si="20"/>
        <v>92458.179000000004</v>
      </c>
      <c r="G188" s="56">
        <f t="shared" si="21"/>
        <v>92458.179000000004</v>
      </c>
      <c r="H188" s="56">
        <f t="shared" si="22"/>
        <v>0</v>
      </c>
      <c r="I188" s="56">
        <f t="shared" si="23"/>
        <v>0</v>
      </c>
      <c r="J188" s="56">
        <f t="shared" si="24"/>
        <v>94358.129000000001</v>
      </c>
      <c r="K188" s="56">
        <f t="shared" si="25"/>
        <v>94358.129000000001</v>
      </c>
      <c r="L188" s="64">
        <v>0</v>
      </c>
      <c r="M188" s="64">
        <v>0</v>
      </c>
      <c r="N188" s="64">
        <v>92458179</v>
      </c>
      <c r="O188" s="64">
        <v>92458179</v>
      </c>
      <c r="P188" s="63">
        <v>0</v>
      </c>
      <c r="Q188" s="63">
        <v>0</v>
      </c>
      <c r="R188" s="63">
        <v>94358129</v>
      </c>
      <c r="S188" s="63">
        <v>94358129</v>
      </c>
      <c r="T188">
        <f t="shared" si="26"/>
        <v>186816308</v>
      </c>
    </row>
    <row r="189" spans="1:20" hidden="1">
      <c r="A189" s="55" t="s">
        <v>380</v>
      </c>
      <c r="B189" s="56" t="s">
        <v>381</v>
      </c>
      <c r="C189" s="55" t="s">
        <v>6320</v>
      </c>
      <c r="D189" s="56">
        <f t="shared" si="27"/>
        <v>0</v>
      </c>
      <c r="E189" s="56">
        <f t="shared" si="19"/>
        <v>0</v>
      </c>
      <c r="F189" s="56">
        <f t="shared" si="20"/>
        <v>41265.125999999997</v>
      </c>
      <c r="G189" s="56">
        <f t="shared" si="21"/>
        <v>41265.125999999997</v>
      </c>
      <c r="H189" s="56">
        <f t="shared" si="22"/>
        <v>0</v>
      </c>
      <c r="I189" s="56">
        <f t="shared" si="23"/>
        <v>0</v>
      </c>
      <c r="J189" s="56">
        <f t="shared" si="24"/>
        <v>37684.025000000001</v>
      </c>
      <c r="K189" s="56">
        <f t="shared" si="25"/>
        <v>37684.025000000001</v>
      </c>
      <c r="L189" s="64">
        <v>0</v>
      </c>
      <c r="M189" s="64">
        <v>0</v>
      </c>
      <c r="N189" s="64">
        <v>41265126</v>
      </c>
      <c r="O189" s="64">
        <v>41265126</v>
      </c>
      <c r="P189" s="63">
        <v>0</v>
      </c>
      <c r="Q189" s="63">
        <v>0</v>
      </c>
      <c r="R189" s="63">
        <v>37684025</v>
      </c>
      <c r="S189" s="63">
        <v>37684025</v>
      </c>
      <c r="T189">
        <f t="shared" si="26"/>
        <v>78949151</v>
      </c>
    </row>
    <row r="190" spans="1:20">
      <c r="A190" s="55" t="s">
        <v>382</v>
      </c>
      <c r="B190" s="56" t="s">
        <v>383</v>
      </c>
      <c r="C190" s="55" t="s">
        <v>6320</v>
      </c>
      <c r="D190" s="56">
        <f t="shared" si="27"/>
        <v>0</v>
      </c>
      <c r="E190" s="56">
        <f t="shared" si="19"/>
        <v>0</v>
      </c>
      <c r="F190" s="56">
        <f t="shared" si="20"/>
        <v>0</v>
      </c>
      <c r="G190" s="56">
        <f t="shared" si="21"/>
        <v>0</v>
      </c>
      <c r="H190" s="56">
        <f t="shared" si="22"/>
        <v>0</v>
      </c>
      <c r="I190" s="56">
        <f t="shared" si="23"/>
        <v>0</v>
      </c>
      <c r="J190" s="56">
        <f t="shared" si="24"/>
        <v>0</v>
      </c>
      <c r="K190" s="56">
        <f t="shared" si="25"/>
        <v>0</v>
      </c>
      <c r="L190" s="64">
        <v>0</v>
      </c>
      <c r="M190" s="64">
        <v>0</v>
      </c>
      <c r="N190" s="64">
        <v>0</v>
      </c>
      <c r="O190" s="64">
        <v>0</v>
      </c>
      <c r="P190" s="63">
        <v>0</v>
      </c>
      <c r="Q190" s="63">
        <v>0</v>
      </c>
      <c r="R190" s="63">
        <v>0</v>
      </c>
      <c r="S190" s="63">
        <v>0</v>
      </c>
      <c r="T190">
        <f t="shared" si="26"/>
        <v>0</v>
      </c>
    </row>
    <row r="191" spans="1:20" hidden="1">
      <c r="A191" s="55" t="s">
        <v>384</v>
      </c>
      <c r="B191" s="56" t="s">
        <v>385</v>
      </c>
      <c r="C191" s="55" t="s">
        <v>6320</v>
      </c>
      <c r="D191" s="56">
        <f t="shared" si="27"/>
        <v>11.356</v>
      </c>
      <c r="E191" s="56">
        <f t="shared" si="19"/>
        <v>0</v>
      </c>
      <c r="F191" s="56">
        <f t="shared" si="20"/>
        <v>0</v>
      </c>
      <c r="G191" s="56">
        <f t="shared" si="21"/>
        <v>11.356</v>
      </c>
      <c r="H191" s="56">
        <f t="shared" si="22"/>
        <v>11.355</v>
      </c>
      <c r="I191" s="56">
        <f t="shared" si="23"/>
        <v>0</v>
      </c>
      <c r="J191" s="56">
        <f t="shared" si="24"/>
        <v>0</v>
      </c>
      <c r="K191" s="56">
        <f t="shared" si="25"/>
        <v>11.355</v>
      </c>
      <c r="L191" s="64">
        <v>11356</v>
      </c>
      <c r="M191" s="64">
        <v>0</v>
      </c>
      <c r="N191" s="64">
        <v>0</v>
      </c>
      <c r="O191" s="64">
        <v>11356</v>
      </c>
      <c r="P191" s="63">
        <v>11355</v>
      </c>
      <c r="Q191" s="63">
        <v>0</v>
      </c>
      <c r="R191" s="63">
        <v>0</v>
      </c>
      <c r="S191" s="63">
        <v>11355</v>
      </c>
      <c r="T191">
        <f t="shared" si="26"/>
        <v>22711</v>
      </c>
    </row>
    <row r="192" spans="1:20">
      <c r="A192" s="55" t="s">
        <v>386</v>
      </c>
      <c r="B192" s="56" t="s">
        <v>387</v>
      </c>
      <c r="C192" s="55" t="s">
        <v>6320</v>
      </c>
      <c r="D192" s="56">
        <f t="shared" si="27"/>
        <v>0</v>
      </c>
      <c r="E192" s="56">
        <f t="shared" si="19"/>
        <v>0</v>
      </c>
      <c r="F192" s="56">
        <f t="shared" si="20"/>
        <v>0</v>
      </c>
      <c r="G192" s="56">
        <f t="shared" si="21"/>
        <v>0</v>
      </c>
      <c r="H192" s="56">
        <f t="shared" si="22"/>
        <v>0</v>
      </c>
      <c r="I192" s="56">
        <f t="shared" si="23"/>
        <v>0</v>
      </c>
      <c r="J192" s="56">
        <f t="shared" si="24"/>
        <v>0</v>
      </c>
      <c r="K192" s="56">
        <f t="shared" si="25"/>
        <v>0</v>
      </c>
      <c r="L192" s="64">
        <v>0</v>
      </c>
      <c r="M192" s="64">
        <v>0</v>
      </c>
      <c r="N192" s="64">
        <v>0</v>
      </c>
      <c r="O192" s="64">
        <v>0</v>
      </c>
      <c r="P192" s="63">
        <v>0</v>
      </c>
      <c r="Q192" s="63">
        <v>0</v>
      </c>
      <c r="R192" s="63">
        <v>0</v>
      </c>
      <c r="S192" s="63">
        <v>0</v>
      </c>
      <c r="T192">
        <f t="shared" si="26"/>
        <v>0</v>
      </c>
    </row>
    <row r="193" spans="1:20">
      <c r="A193" s="55" t="s">
        <v>388</v>
      </c>
      <c r="B193" s="56" t="s">
        <v>389</v>
      </c>
      <c r="C193" s="55" t="s">
        <v>6320</v>
      </c>
      <c r="D193" s="56">
        <f t="shared" si="27"/>
        <v>0</v>
      </c>
      <c r="E193" s="56">
        <f t="shared" si="19"/>
        <v>0</v>
      </c>
      <c r="F193" s="56">
        <f t="shared" si="20"/>
        <v>0</v>
      </c>
      <c r="G193" s="56">
        <f t="shared" si="21"/>
        <v>0</v>
      </c>
      <c r="H193" s="56">
        <f t="shared" si="22"/>
        <v>0</v>
      </c>
      <c r="I193" s="56">
        <f t="shared" si="23"/>
        <v>0</v>
      </c>
      <c r="J193" s="56">
        <f t="shared" si="24"/>
        <v>0</v>
      </c>
      <c r="K193" s="56">
        <f t="shared" si="25"/>
        <v>0</v>
      </c>
      <c r="L193" s="64">
        <v>0</v>
      </c>
      <c r="M193" s="64">
        <v>0</v>
      </c>
      <c r="N193" s="64">
        <v>0</v>
      </c>
      <c r="O193" s="64">
        <v>0</v>
      </c>
      <c r="P193" s="63">
        <v>0</v>
      </c>
      <c r="Q193" s="63">
        <v>0</v>
      </c>
      <c r="R193" s="63">
        <v>0</v>
      </c>
      <c r="S193" s="63">
        <v>0</v>
      </c>
      <c r="T193">
        <f t="shared" si="26"/>
        <v>0</v>
      </c>
    </row>
    <row r="194" spans="1:20">
      <c r="A194" s="55" t="s">
        <v>390</v>
      </c>
      <c r="B194" s="56" t="s">
        <v>391</v>
      </c>
      <c r="C194" s="55" t="s">
        <v>6320</v>
      </c>
      <c r="D194" s="56">
        <f t="shared" si="27"/>
        <v>0</v>
      </c>
      <c r="E194" s="56">
        <f t="shared" si="19"/>
        <v>0</v>
      </c>
      <c r="F194" s="56">
        <f t="shared" si="20"/>
        <v>0</v>
      </c>
      <c r="G194" s="56">
        <f t="shared" si="21"/>
        <v>0</v>
      </c>
      <c r="H194" s="56">
        <f t="shared" si="22"/>
        <v>0</v>
      </c>
      <c r="I194" s="56">
        <f t="shared" si="23"/>
        <v>0</v>
      </c>
      <c r="J194" s="56">
        <f t="shared" si="24"/>
        <v>0</v>
      </c>
      <c r="K194" s="56">
        <f t="shared" si="25"/>
        <v>0</v>
      </c>
      <c r="L194" s="64">
        <v>0</v>
      </c>
      <c r="M194" s="64">
        <v>0</v>
      </c>
      <c r="N194" s="64">
        <v>0</v>
      </c>
      <c r="O194" s="64">
        <v>0</v>
      </c>
      <c r="P194" s="63">
        <v>0</v>
      </c>
      <c r="Q194" s="63">
        <v>0</v>
      </c>
      <c r="R194" s="63">
        <v>0</v>
      </c>
      <c r="S194" s="63">
        <v>0</v>
      </c>
      <c r="T194">
        <f t="shared" si="26"/>
        <v>0</v>
      </c>
    </row>
    <row r="195" spans="1:20" hidden="1">
      <c r="A195" s="55" t="s">
        <v>392</v>
      </c>
      <c r="B195" s="56" t="s">
        <v>393</v>
      </c>
      <c r="C195" s="55" t="s">
        <v>6320</v>
      </c>
      <c r="D195" s="56">
        <f t="shared" si="27"/>
        <v>0</v>
      </c>
      <c r="E195" s="56">
        <f t="shared" si="19"/>
        <v>0</v>
      </c>
      <c r="F195" s="56">
        <f t="shared" si="20"/>
        <v>132</v>
      </c>
      <c r="G195" s="56">
        <f t="shared" si="21"/>
        <v>132</v>
      </c>
      <c r="H195" s="56">
        <f t="shared" si="22"/>
        <v>0</v>
      </c>
      <c r="I195" s="56">
        <f t="shared" si="23"/>
        <v>0</v>
      </c>
      <c r="J195" s="56">
        <f t="shared" si="24"/>
        <v>100</v>
      </c>
      <c r="K195" s="56">
        <f t="shared" si="25"/>
        <v>100</v>
      </c>
      <c r="L195" s="64">
        <v>0</v>
      </c>
      <c r="M195" s="64">
        <v>0</v>
      </c>
      <c r="N195" s="64">
        <v>132000</v>
      </c>
      <c r="O195" s="64">
        <v>132000</v>
      </c>
      <c r="P195" s="63">
        <v>0</v>
      </c>
      <c r="Q195" s="63">
        <v>0</v>
      </c>
      <c r="R195" s="63">
        <v>100000</v>
      </c>
      <c r="S195" s="63">
        <v>100000</v>
      </c>
      <c r="T195">
        <f t="shared" si="26"/>
        <v>232000</v>
      </c>
    </row>
    <row r="196" spans="1:20">
      <c r="A196" s="55" t="s">
        <v>394</v>
      </c>
      <c r="B196" s="56" t="s">
        <v>395</v>
      </c>
      <c r="C196" s="55" t="s">
        <v>6320</v>
      </c>
      <c r="D196" s="56">
        <f t="shared" si="27"/>
        <v>0</v>
      </c>
      <c r="E196" s="56">
        <f t="shared" si="19"/>
        <v>0</v>
      </c>
      <c r="F196" s="56">
        <f t="shared" si="20"/>
        <v>0</v>
      </c>
      <c r="G196" s="56">
        <f t="shared" si="21"/>
        <v>0</v>
      </c>
      <c r="H196" s="56">
        <f t="shared" si="22"/>
        <v>0</v>
      </c>
      <c r="I196" s="56">
        <f t="shared" si="23"/>
        <v>0</v>
      </c>
      <c r="J196" s="56">
        <f t="shared" si="24"/>
        <v>0</v>
      </c>
      <c r="K196" s="56">
        <f t="shared" si="25"/>
        <v>0</v>
      </c>
      <c r="L196" s="64">
        <v>0</v>
      </c>
      <c r="M196" s="64">
        <v>0</v>
      </c>
      <c r="N196" s="64">
        <v>0</v>
      </c>
      <c r="O196" s="64">
        <v>0</v>
      </c>
      <c r="P196" s="63">
        <v>0</v>
      </c>
      <c r="Q196" s="63">
        <v>0</v>
      </c>
      <c r="R196" s="63">
        <v>0</v>
      </c>
      <c r="S196" s="63">
        <v>0</v>
      </c>
      <c r="T196">
        <f t="shared" si="26"/>
        <v>0</v>
      </c>
    </row>
    <row r="197" spans="1:20" hidden="1">
      <c r="A197" s="55" t="s">
        <v>396</v>
      </c>
      <c r="B197" s="56" t="s">
        <v>397</v>
      </c>
      <c r="C197" s="55" t="s">
        <v>6320</v>
      </c>
      <c r="D197" s="56">
        <f t="shared" si="27"/>
        <v>8.8650000000000002</v>
      </c>
      <c r="E197" s="56">
        <f t="shared" ref="E197:E260" si="28">M197/1000</f>
        <v>0</v>
      </c>
      <c r="F197" s="56">
        <f t="shared" ref="F197:F260" si="29">N197/1000</f>
        <v>0</v>
      </c>
      <c r="G197" s="56">
        <f t="shared" ref="G197:G260" si="30">O197/1000</f>
        <v>8.8650000000000002</v>
      </c>
      <c r="H197" s="56">
        <f t="shared" ref="H197:H260" si="31">P197/1000</f>
        <v>10.103999999999999</v>
      </c>
      <c r="I197" s="56">
        <f t="shared" ref="I197:I260" si="32">Q197/1000</f>
        <v>0</v>
      </c>
      <c r="J197" s="56">
        <f t="shared" ref="J197:J260" si="33">R197/1000</f>
        <v>0</v>
      </c>
      <c r="K197" s="56">
        <f t="shared" ref="K197:K260" si="34">S197/1000</f>
        <v>10.103999999999999</v>
      </c>
      <c r="L197" s="64">
        <v>8865</v>
      </c>
      <c r="M197" s="64">
        <v>0</v>
      </c>
      <c r="N197" s="64">
        <v>0</v>
      </c>
      <c r="O197" s="64">
        <v>8865</v>
      </c>
      <c r="P197" s="63">
        <v>10104</v>
      </c>
      <c r="Q197" s="63">
        <v>0</v>
      </c>
      <c r="R197" s="63">
        <v>0</v>
      </c>
      <c r="S197" s="63">
        <v>10104</v>
      </c>
      <c r="T197">
        <f t="shared" si="26"/>
        <v>18969</v>
      </c>
    </row>
    <row r="198" spans="1:20" hidden="1">
      <c r="A198" s="55" t="s">
        <v>398</v>
      </c>
      <c r="B198" s="56" t="s">
        <v>399</v>
      </c>
      <c r="C198" s="55" t="s">
        <v>6320</v>
      </c>
      <c r="D198" s="56">
        <f t="shared" si="27"/>
        <v>44.738</v>
      </c>
      <c r="E198" s="56">
        <f t="shared" si="28"/>
        <v>0</v>
      </c>
      <c r="F198" s="56">
        <f t="shared" si="29"/>
        <v>0</v>
      </c>
      <c r="G198" s="56">
        <f t="shared" si="30"/>
        <v>44.738</v>
      </c>
      <c r="H198" s="56">
        <f t="shared" si="31"/>
        <v>43.732999999999997</v>
      </c>
      <c r="I198" s="56">
        <f t="shared" si="32"/>
        <v>0</v>
      </c>
      <c r="J198" s="56">
        <f t="shared" si="33"/>
        <v>0</v>
      </c>
      <c r="K198" s="56">
        <f t="shared" si="34"/>
        <v>43.732999999999997</v>
      </c>
      <c r="L198" s="64">
        <v>44738</v>
      </c>
      <c r="M198" s="64">
        <v>0</v>
      </c>
      <c r="N198" s="64">
        <v>0</v>
      </c>
      <c r="O198" s="64">
        <v>44738</v>
      </c>
      <c r="P198" s="63">
        <v>43733</v>
      </c>
      <c r="Q198" s="63">
        <v>0</v>
      </c>
      <c r="R198" s="63">
        <v>0</v>
      </c>
      <c r="S198" s="63">
        <v>43733</v>
      </c>
      <c r="T198">
        <f t="shared" ref="T198:T261" si="35">O198+S198</f>
        <v>88471</v>
      </c>
    </row>
    <row r="199" spans="1:20" hidden="1">
      <c r="A199" s="55" t="s">
        <v>400</v>
      </c>
      <c r="B199" s="56" t="s">
        <v>401</v>
      </c>
      <c r="C199" s="55" t="s">
        <v>6320</v>
      </c>
      <c r="D199" s="56">
        <f t="shared" ref="D199:D262" si="36">L199/1000</f>
        <v>15.856999999999999</v>
      </c>
      <c r="E199" s="56">
        <f t="shared" si="28"/>
        <v>0</v>
      </c>
      <c r="F199" s="56">
        <f t="shared" si="29"/>
        <v>0</v>
      </c>
      <c r="G199" s="56">
        <f t="shared" si="30"/>
        <v>15.856999999999999</v>
      </c>
      <c r="H199" s="56">
        <f t="shared" si="31"/>
        <v>10.170999999999999</v>
      </c>
      <c r="I199" s="56">
        <f t="shared" si="32"/>
        <v>0</v>
      </c>
      <c r="J199" s="56">
        <f t="shared" si="33"/>
        <v>0</v>
      </c>
      <c r="K199" s="56">
        <f t="shared" si="34"/>
        <v>10.170999999999999</v>
      </c>
      <c r="L199" s="64">
        <v>15857</v>
      </c>
      <c r="M199" s="64">
        <v>0</v>
      </c>
      <c r="N199" s="64">
        <v>0</v>
      </c>
      <c r="O199" s="64">
        <v>15857</v>
      </c>
      <c r="P199" s="63">
        <v>10171</v>
      </c>
      <c r="Q199" s="63">
        <v>0</v>
      </c>
      <c r="R199" s="63">
        <v>0</v>
      </c>
      <c r="S199" s="63">
        <v>10171</v>
      </c>
      <c r="T199">
        <f t="shared" si="35"/>
        <v>26028</v>
      </c>
    </row>
    <row r="200" spans="1:20">
      <c r="A200" s="55" t="s">
        <v>402</v>
      </c>
      <c r="B200" s="56" t="s">
        <v>403</v>
      </c>
      <c r="C200" s="55" t="s">
        <v>6320</v>
      </c>
      <c r="D200" s="56">
        <f t="shared" si="36"/>
        <v>0</v>
      </c>
      <c r="E200" s="56">
        <f t="shared" si="28"/>
        <v>0</v>
      </c>
      <c r="F200" s="56">
        <f t="shared" si="29"/>
        <v>0</v>
      </c>
      <c r="G200" s="56">
        <f t="shared" si="30"/>
        <v>0</v>
      </c>
      <c r="H200" s="56">
        <f t="shared" si="31"/>
        <v>0</v>
      </c>
      <c r="I200" s="56">
        <f t="shared" si="32"/>
        <v>0</v>
      </c>
      <c r="J200" s="56">
        <f t="shared" si="33"/>
        <v>0</v>
      </c>
      <c r="K200" s="56">
        <f t="shared" si="34"/>
        <v>0</v>
      </c>
      <c r="L200" s="64">
        <v>0</v>
      </c>
      <c r="M200" s="64">
        <v>0</v>
      </c>
      <c r="N200" s="64">
        <v>0</v>
      </c>
      <c r="O200" s="64">
        <v>0</v>
      </c>
      <c r="P200" s="63">
        <v>0</v>
      </c>
      <c r="Q200" s="63">
        <v>0</v>
      </c>
      <c r="R200" s="63">
        <v>0</v>
      </c>
      <c r="S200" s="63">
        <v>0</v>
      </c>
      <c r="T200">
        <f t="shared" si="35"/>
        <v>0</v>
      </c>
    </row>
    <row r="201" spans="1:20">
      <c r="A201" s="55" t="s">
        <v>404</v>
      </c>
      <c r="B201" s="56" t="s">
        <v>405</v>
      </c>
      <c r="C201" s="55" t="s">
        <v>6320</v>
      </c>
      <c r="D201" s="56">
        <f t="shared" si="36"/>
        <v>0</v>
      </c>
      <c r="E201" s="56">
        <f t="shared" si="28"/>
        <v>0</v>
      </c>
      <c r="F201" s="56">
        <f t="shared" si="29"/>
        <v>0</v>
      </c>
      <c r="G201" s="56">
        <f t="shared" si="30"/>
        <v>0</v>
      </c>
      <c r="H201" s="56">
        <f t="shared" si="31"/>
        <v>0</v>
      </c>
      <c r="I201" s="56">
        <f t="shared" si="32"/>
        <v>0</v>
      </c>
      <c r="J201" s="56">
        <f t="shared" si="33"/>
        <v>0</v>
      </c>
      <c r="K201" s="56">
        <f t="shared" si="34"/>
        <v>0</v>
      </c>
      <c r="L201" s="64">
        <v>0</v>
      </c>
      <c r="M201" s="64">
        <v>0</v>
      </c>
      <c r="N201" s="64">
        <v>0</v>
      </c>
      <c r="O201" s="64">
        <v>0</v>
      </c>
      <c r="P201" s="63">
        <v>0</v>
      </c>
      <c r="Q201" s="63">
        <v>0</v>
      </c>
      <c r="R201" s="63">
        <v>0</v>
      </c>
      <c r="S201" s="63">
        <v>0</v>
      </c>
      <c r="T201">
        <f t="shared" si="35"/>
        <v>0</v>
      </c>
    </row>
    <row r="202" spans="1:20" hidden="1">
      <c r="A202" s="55" t="s">
        <v>406</v>
      </c>
      <c r="B202" s="56" t="s">
        <v>407</v>
      </c>
      <c r="C202" s="55" t="s">
        <v>6320</v>
      </c>
      <c r="D202" s="56">
        <f t="shared" si="36"/>
        <v>0</v>
      </c>
      <c r="E202" s="56">
        <f t="shared" si="28"/>
        <v>0</v>
      </c>
      <c r="F202" s="56">
        <f t="shared" si="29"/>
        <v>17.420000000000002</v>
      </c>
      <c r="G202" s="56">
        <f t="shared" si="30"/>
        <v>17.420000000000002</v>
      </c>
      <c r="H202" s="56">
        <f t="shared" si="31"/>
        <v>0</v>
      </c>
      <c r="I202" s="56">
        <f t="shared" si="32"/>
        <v>0</v>
      </c>
      <c r="J202" s="56">
        <f t="shared" si="33"/>
        <v>1.2749999999999999</v>
      </c>
      <c r="K202" s="56">
        <f t="shared" si="34"/>
        <v>1.2749999999999999</v>
      </c>
      <c r="L202" s="64">
        <v>0</v>
      </c>
      <c r="M202" s="64">
        <v>0</v>
      </c>
      <c r="N202" s="64">
        <v>17420</v>
      </c>
      <c r="O202" s="64">
        <v>17420</v>
      </c>
      <c r="P202" s="63">
        <v>0</v>
      </c>
      <c r="Q202" s="63">
        <v>0</v>
      </c>
      <c r="R202" s="63">
        <v>1275</v>
      </c>
      <c r="S202" s="63">
        <v>1275</v>
      </c>
      <c r="T202">
        <f t="shared" si="35"/>
        <v>18695</v>
      </c>
    </row>
    <row r="203" spans="1:20" hidden="1">
      <c r="A203" s="55" t="s">
        <v>408</v>
      </c>
      <c r="B203" s="56" t="s">
        <v>409</v>
      </c>
      <c r="C203" s="55" t="s">
        <v>6320</v>
      </c>
      <c r="D203" s="56">
        <f t="shared" si="36"/>
        <v>2.2000000000000002</v>
      </c>
      <c r="E203" s="56">
        <f t="shared" si="28"/>
        <v>0</v>
      </c>
      <c r="F203" s="56">
        <f t="shared" si="29"/>
        <v>1500</v>
      </c>
      <c r="G203" s="56">
        <f t="shared" si="30"/>
        <v>1502.2</v>
      </c>
      <c r="H203" s="56">
        <f t="shared" si="31"/>
        <v>2.2000000000000002</v>
      </c>
      <c r="I203" s="56">
        <f t="shared" si="32"/>
        <v>0</v>
      </c>
      <c r="J203" s="56">
        <f t="shared" si="33"/>
        <v>1500</v>
      </c>
      <c r="K203" s="56">
        <f t="shared" si="34"/>
        <v>1502.2</v>
      </c>
      <c r="L203" s="64">
        <v>2200</v>
      </c>
      <c r="M203" s="64">
        <v>0</v>
      </c>
      <c r="N203" s="64">
        <v>1500000</v>
      </c>
      <c r="O203" s="64">
        <v>1502200</v>
      </c>
      <c r="P203" s="63">
        <v>2200</v>
      </c>
      <c r="Q203" s="63">
        <v>0</v>
      </c>
      <c r="R203" s="63">
        <v>1500000</v>
      </c>
      <c r="S203" s="63">
        <v>1502200</v>
      </c>
      <c r="T203">
        <f t="shared" si="35"/>
        <v>3004400</v>
      </c>
    </row>
    <row r="204" spans="1:20" hidden="1">
      <c r="A204" s="55" t="s">
        <v>410</v>
      </c>
      <c r="B204" s="56" t="s">
        <v>411</v>
      </c>
      <c r="C204" s="55" t="s">
        <v>6320</v>
      </c>
      <c r="D204" s="56">
        <f t="shared" si="36"/>
        <v>100</v>
      </c>
      <c r="E204" s="56">
        <f t="shared" si="28"/>
        <v>0</v>
      </c>
      <c r="F204" s="56">
        <f t="shared" si="29"/>
        <v>0</v>
      </c>
      <c r="G204" s="56">
        <f t="shared" si="30"/>
        <v>100</v>
      </c>
      <c r="H204" s="56">
        <f t="shared" si="31"/>
        <v>50</v>
      </c>
      <c r="I204" s="56">
        <f t="shared" si="32"/>
        <v>0</v>
      </c>
      <c r="J204" s="56">
        <f t="shared" si="33"/>
        <v>0</v>
      </c>
      <c r="K204" s="56">
        <f t="shared" si="34"/>
        <v>50</v>
      </c>
      <c r="L204" s="64">
        <v>100000</v>
      </c>
      <c r="M204" s="64">
        <v>0</v>
      </c>
      <c r="N204" s="64">
        <v>0</v>
      </c>
      <c r="O204" s="64">
        <v>100000</v>
      </c>
      <c r="P204" s="63">
        <v>50000</v>
      </c>
      <c r="Q204" s="63">
        <v>0</v>
      </c>
      <c r="R204" s="63">
        <v>0</v>
      </c>
      <c r="S204" s="63">
        <v>50000</v>
      </c>
      <c r="T204">
        <f t="shared" si="35"/>
        <v>150000</v>
      </c>
    </row>
    <row r="205" spans="1:20" hidden="1">
      <c r="A205" s="55" t="s">
        <v>412</v>
      </c>
      <c r="B205" s="56" t="s">
        <v>413</v>
      </c>
      <c r="C205" s="55" t="s">
        <v>6320</v>
      </c>
      <c r="D205" s="56">
        <f t="shared" si="36"/>
        <v>0</v>
      </c>
      <c r="E205" s="56">
        <f t="shared" si="28"/>
        <v>0</v>
      </c>
      <c r="F205" s="56">
        <f t="shared" si="29"/>
        <v>323.35500000000002</v>
      </c>
      <c r="G205" s="56">
        <f t="shared" si="30"/>
        <v>323.35500000000002</v>
      </c>
      <c r="H205" s="56">
        <f t="shared" si="31"/>
        <v>0</v>
      </c>
      <c r="I205" s="56">
        <f t="shared" si="32"/>
        <v>0</v>
      </c>
      <c r="J205" s="56">
        <f t="shared" si="33"/>
        <v>264.25700000000001</v>
      </c>
      <c r="K205" s="56">
        <f t="shared" si="34"/>
        <v>264.25700000000001</v>
      </c>
      <c r="L205" s="64">
        <v>0</v>
      </c>
      <c r="M205" s="64">
        <v>0</v>
      </c>
      <c r="N205" s="64">
        <v>323355</v>
      </c>
      <c r="O205" s="64">
        <v>323355</v>
      </c>
      <c r="P205" s="63">
        <v>0</v>
      </c>
      <c r="Q205" s="63">
        <v>0</v>
      </c>
      <c r="R205" s="63">
        <v>264257</v>
      </c>
      <c r="S205" s="63">
        <v>264257</v>
      </c>
      <c r="T205">
        <f t="shared" si="35"/>
        <v>587612</v>
      </c>
    </row>
    <row r="206" spans="1:20" hidden="1">
      <c r="A206" s="55" t="s">
        <v>414</v>
      </c>
      <c r="B206" s="56" t="s">
        <v>415</v>
      </c>
      <c r="C206" s="55" t="s">
        <v>6320</v>
      </c>
      <c r="D206" s="56">
        <f t="shared" si="36"/>
        <v>27.471</v>
      </c>
      <c r="E206" s="56">
        <f t="shared" si="28"/>
        <v>0</v>
      </c>
      <c r="F206" s="56">
        <f t="shared" si="29"/>
        <v>0</v>
      </c>
      <c r="G206" s="56">
        <f t="shared" si="30"/>
        <v>27.471</v>
      </c>
      <c r="H206" s="56">
        <f t="shared" si="31"/>
        <v>26.817</v>
      </c>
      <c r="I206" s="56">
        <f t="shared" si="32"/>
        <v>0</v>
      </c>
      <c r="J206" s="56">
        <f t="shared" si="33"/>
        <v>0</v>
      </c>
      <c r="K206" s="56">
        <f t="shared" si="34"/>
        <v>26.817</v>
      </c>
      <c r="L206" s="64">
        <v>27471</v>
      </c>
      <c r="M206" s="64">
        <v>0</v>
      </c>
      <c r="N206" s="64">
        <v>0</v>
      </c>
      <c r="O206" s="64">
        <v>27471</v>
      </c>
      <c r="P206" s="63">
        <v>26817</v>
      </c>
      <c r="Q206" s="63">
        <v>0</v>
      </c>
      <c r="R206" s="63">
        <v>0</v>
      </c>
      <c r="S206" s="63">
        <v>26817</v>
      </c>
      <c r="T206">
        <f t="shared" si="35"/>
        <v>54288</v>
      </c>
    </row>
    <row r="207" spans="1:20" hidden="1">
      <c r="A207" s="55" t="s">
        <v>416</v>
      </c>
      <c r="B207" s="56" t="s">
        <v>417</v>
      </c>
      <c r="C207" s="55" t="s">
        <v>6320</v>
      </c>
      <c r="D207" s="56">
        <f t="shared" si="36"/>
        <v>0</v>
      </c>
      <c r="E207" s="56">
        <f t="shared" si="28"/>
        <v>0</v>
      </c>
      <c r="F207" s="56">
        <f t="shared" si="29"/>
        <v>16.571999999999999</v>
      </c>
      <c r="G207" s="56">
        <f t="shared" si="30"/>
        <v>16.571999999999999</v>
      </c>
      <c r="H207" s="56">
        <f t="shared" si="31"/>
        <v>0</v>
      </c>
      <c r="I207" s="56">
        <f t="shared" si="32"/>
        <v>0</v>
      </c>
      <c r="J207" s="56">
        <f t="shared" si="33"/>
        <v>15.93</v>
      </c>
      <c r="K207" s="56">
        <f t="shared" si="34"/>
        <v>15.93</v>
      </c>
      <c r="L207" s="64">
        <v>0</v>
      </c>
      <c r="M207" s="64">
        <v>0</v>
      </c>
      <c r="N207" s="64">
        <v>16572</v>
      </c>
      <c r="O207" s="64">
        <v>16572</v>
      </c>
      <c r="P207" s="63">
        <v>0</v>
      </c>
      <c r="Q207" s="63">
        <v>0</v>
      </c>
      <c r="R207" s="63">
        <v>15930</v>
      </c>
      <c r="S207" s="63">
        <v>15930</v>
      </c>
      <c r="T207">
        <f t="shared" si="35"/>
        <v>32502</v>
      </c>
    </row>
    <row r="208" spans="1:20">
      <c r="A208" s="55" t="s">
        <v>418</v>
      </c>
      <c r="B208" s="56" t="s">
        <v>419</v>
      </c>
      <c r="C208" s="55" t="s">
        <v>6320</v>
      </c>
      <c r="D208" s="56">
        <f t="shared" si="36"/>
        <v>0</v>
      </c>
      <c r="E208" s="56">
        <f t="shared" si="28"/>
        <v>0</v>
      </c>
      <c r="F208" s="56">
        <f t="shared" si="29"/>
        <v>0</v>
      </c>
      <c r="G208" s="56">
        <f t="shared" si="30"/>
        <v>0</v>
      </c>
      <c r="H208" s="56">
        <f t="shared" si="31"/>
        <v>0</v>
      </c>
      <c r="I208" s="56">
        <f t="shared" si="32"/>
        <v>0</v>
      </c>
      <c r="J208" s="56">
        <f t="shared" si="33"/>
        <v>0</v>
      </c>
      <c r="K208" s="56">
        <f t="shared" si="34"/>
        <v>0</v>
      </c>
      <c r="L208" s="64">
        <v>0</v>
      </c>
      <c r="M208" s="64">
        <v>0</v>
      </c>
      <c r="N208" s="64">
        <v>0</v>
      </c>
      <c r="O208" s="64">
        <v>0</v>
      </c>
      <c r="P208" s="63">
        <v>0</v>
      </c>
      <c r="Q208" s="63">
        <v>0</v>
      </c>
      <c r="R208" s="63">
        <v>0</v>
      </c>
      <c r="S208" s="63">
        <v>0</v>
      </c>
      <c r="T208">
        <f t="shared" si="35"/>
        <v>0</v>
      </c>
    </row>
    <row r="209" spans="1:20">
      <c r="A209" s="55" t="s">
        <v>6075</v>
      </c>
      <c r="B209" s="56" t="s">
        <v>6076</v>
      </c>
      <c r="C209" s="55" t="s">
        <v>6321</v>
      </c>
      <c r="D209" s="56">
        <f t="shared" si="36"/>
        <v>0</v>
      </c>
      <c r="E209" s="56">
        <f t="shared" si="28"/>
        <v>0</v>
      </c>
      <c r="F209" s="56">
        <f t="shared" si="29"/>
        <v>0</v>
      </c>
      <c r="G209" s="56">
        <f t="shared" si="30"/>
        <v>0</v>
      </c>
      <c r="H209" s="56">
        <f t="shared" si="31"/>
        <v>0</v>
      </c>
      <c r="I209" s="56">
        <f t="shared" si="32"/>
        <v>0</v>
      </c>
      <c r="J209" s="56">
        <f t="shared" si="33"/>
        <v>0</v>
      </c>
      <c r="K209" s="56">
        <f t="shared" si="34"/>
        <v>0</v>
      </c>
      <c r="L209" s="64">
        <v>0</v>
      </c>
      <c r="M209" s="64">
        <v>0</v>
      </c>
      <c r="N209" s="64">
        <v>0</v>
      </c>
      <c r="O209" s="64">
        <v>0</v>
      </c>
      <c r="P209" s="63">
        <v>0</v>
      </c>
      <c r="Q209" s="63">
        <v>0</v>
      </c>
      <c r="R209" s="63">
        <v>0</v>
      </c>
      <c r="S209" s="63">
        <v>0</v>
      </c>
      <c r="T209">
        <f t="shared" si="35"/>
        <v>0</v>
      </c>
    </row>
    <row r="210" spans="1:20">
      <c r="A210" s="55" t="s">
        <v>420</v>
      </c>
      <c r="B210" s="56" t="s">
        <v>421</v>
      </c>
      <c r="C210" s="55" t="s">
        <v>6320</v>
      </c>
      <c r="D210" s="56">
        <f t="shared" si="36"/>
        <v>0</v>
      </c>
      <c r="E210" s="56">
        <f t="shared" si="28"/>
        <v>0</v>
      </c>
      <c r="F210" s="56">
        <f t="shared" si="29"/>
        <v>0</v>
      </c>
      <c r="G210" s="56">
        <f t="shared" si="30"/>
        <v>0</v>
      </c>
      <c r="H210" s="56">
        <f t="shared" si="31"/>
        <v>0</v>
      </c>
      <c r="I210" s="56">
        <f t="shared" si="32"/>
        <v>0</v>
      </c>
      <c r="J210" s="56">
        <f t="shared" si="33"/>
        <v>0</v>
      </c>
      <c r="K210" s="56">
        <f t="shared" si="34"/>
        <v>0</v>
      </c>
      <c r="L210" s="64">
        <v>0</v>
      </c>
      <c r="M210" s="64">
        <v>0</v>
      </c>
      <c r="N210" s="64">
        <v>0</v>
      </c>
      <c r="O210" s="64">
        <v>0</v>
      </c>
      <c r="P210" s="63">
        <v>0</v>
      </c>
      <c r="Q210" s="63">
        <v>0</v>
      </c>
      <c r="R210" s="63">
        <v>0</v>
      </c>
      <c r="S210" s="63">
        <v>0</v>
      </c>
      <c r="T210">
        <f t="shared" si="35"/>
        <v>0</v>
      </c>
    </row>
    <row r="211" spans="1:20">
      <c r="A211" s="55" t="s">
        <v>422</v>
      </c>
      <c r="B211" s="56" t="s">
        <v>423</v>
      </c>
      <c r="C211" s="55" t="s">
        <v>6320</v>
      </c>
      <c r="D211" s="56">
        <f t="shared" si="36"/>
        <v>0</v>
      </c>
      <c r="E211" s="56">
        <f t="shared" si="28"/>
        <v>0</v>
      </c>
      <c r="F211" s="56">
        <f t="shared" si="29"/>
        <v>0</v>
      </c>
      <c r="G211" s="56">
        <f t="shared" si="30"/>
        <v>0</v>
      </c>
      <c r="H211" s="56">
        <f t="shared" si="31"/>
        <v>0</v>
      </c>
      <c r="I211" s="56">
        <f t="shared" si="32"/>
        <v>0</v>
      </c>
      <c r="J211" s="56">
        <f t="shared" si="33"/>
        <v>0</v>
      </c>
      <c r="K211" s="56">
        <f t="shared" si="34"/>
        <v>0</v>
      </c>
      <c r="L211" s="64">
        <v>0</v>
      </c>
      <c r="M211" s="64">
        <v>0</v>
      </c>
      <c r="N211" s="64">
        <v>0</v>
      </c>
      <c r="O211" s="64">
        <v>0</v>
      </c>
      <c r="P211" s="63">
        <v>0</v>
      </c>
      <c r="Q211" s="63">
        <v>0</v>
      </c>
      <c r="R211" s="63">
        <v>0</v>
      </c>
      <c r="S211" s="63">
        <v>0</v>
      </c>
      <c r="T211">
        <f t="shared" si="35"/>
        <v>0</v>
      </c>
    </row>
    <row r="212" spans="1:20">
      <c r="A212" s="55" t="s">
        <v>424</v>
      </c>
      <c r="B212" s="56" t="s">
        <v>425</v>
      </c>
      <c r="C212" s="55" t="s">
        <v>6320</v>
      </c>
      <c r="D212" s="56">
        <f t="shared" si="36"/>
        <v>0</v>
      </c>
      <c r="E212" s="56">
        <f t="shared" si="28"/>
        <v>0</v>
      </c>
      <c r="F212" s="56">
        <f t="shared" si="29"/>
        <v>0</v>
      </c>
      <c r="G212" s="56">
        <f t="shared" si="30"/>
        <v>0</v>
      </c>
      <c r="H212" s="56">
        <f t="shared" si="31"/>
        <v>0</v>
      </c>
      <c r="I212" s="56">
        <f t="shared" si="32"/>
        <v>0</v>
      </c>
      <c r="J212" s="56">
        <f t="shared" si="33"/>
        <v>0</v>
      </c>
      <c r="K212" s="56">
        <f t="shared" si="34"/>
        <v>0</v>
      </c>
      <c r="L212" s="64">
        <v>0</v>
      </c>
      <c r="M212" s="64">
        <v>0</v>
      </c>
      <c r="N212" s="64">
        <v>0</v>
      </c>
      <c r="O212" s="64">
        <v>0</v>
      </c>
      <c r="P212" s="63">
        <v>0</v>
      </c>
      <c r="Q212" s="63">
        <v>0</v>
      </c>
      <c r="R212" s="63">
        <v>0</v>
      </c>
      <c r="S212" s="63">
        <v>0</v>
      </c>
      <c r="T212">
        <f t="shared" si="35"/>
        <v>0</v>
      </c>
    </row>
    <row r="213" spans="1:20">
      <c r="A213" s="55" t="s">
        <v>426</v>
      </c>
      <c r="B213" s="56" t="s">
        <v>427</v>
      </c>
      <c r="C213" s="55" t="s">
        <v>6320</v>
      </c>
      <c r="D213" s="56">
        <f t="shared" si="36"/>
        <v>0</v>
      </c>
      <c r="E213" s="56">
        <f t="shared" si="28"/>
        <v>0</v>
      </c>
      <c r="F213" s="56">
        <f t="shared" si="29"/>
        <v>0</v>
      </c>
      <c r="G213" s="56">
        <f t="shared" si="30"/>
        <v>0</v>
      </c>
      <c r="H213" s="56">
        <f t="shared" si="31"/>
        <v>0</v>
      </c>
      <c r="I213" s="56">
        <f t="shared" si="32"/>
        <v>0</v>
      </c>
      <c r="J213" s="56">
        <f t="shared" si="33"/>
        <v>0</v>
      </c>
      <c r="K213" s="56">
        <f t="shared" si="34"/>
        <v>0</v>
      </c>
      <c r="L213" s="64">
        <v>0</v>
      </c>
      <c r="M213" s="64">
        <v>0</v>
      </c>
      <c r="N213" s="64">
        <v>0</v>
      </c>
      <c r="O213" s="64">
        <v>0</v>
      </c>
      <c r="P213" s="63">
        <v>0</v>
      </c>
      <c r="Q213" s="63">
        <v>0</v>
      </c>
      <c r="R213" s="63">
        <v>0</v>
      </c>
      <c r="S213" s="63">
        <v>0</v>
      </c>
      <c r="T213">
        <f t="shared" si="35"/>
        <v>0</v>
      </c>
    </row>
    <row r="214" spans="1:20" hidden="1">
      <c r="A214" s="55" t="s">
        <v>428</v>
      </c>
      <c r="B214" s="56" t="s">
        <v>429</v>
      </c>
      <c r="C214" s="55" t="s">
        <v>6320</v>
      </c>
      <c r="D214" s="56">
        <f t="shared" si="36"/>
        <v>113.657</v>
      </c>
      <c r="E214" s="56">
        <f t="shared" si="28"/>
        <v>0</v>
      </c>
      <c r="F214" s="56">
        <f t="shared" si="29"/>
        <v>0</v>
      </c>
      <c r="G214" s="56">
        <f t="shared" si="30"/>
        <v>113.657</v>
      </c>
      <c r="H214" s="56">
        <f t="shared" si="31"/>
        <v>115.45699999999999</v>
      </c>
      <c r="I214" s="56">
        <f t="shared" si="32"/>
        <v>0</v>
      </c>
      <c r="J214" s="56">
        <f t="shared" si="33"/>
        <v>0</v>
      </c>
      <c r="K214" s="56">
        <f t="shared" si="34"/>
        <v>115.45699999999999</v>
      </c>
      <c r="L214" s="64">
        <v>113657</v>
      </c>
      <c r="M214" s="64">
        <v>0</v>
      </c>
      <c r="N214" s="64">
        <v>0</v>
      </c>
      <c r="O214" s="64">
        <v>113657</v>
      </c>
      <c r="P214" s="63">
        <v>115457</v>
      </c>
      <c r="Q214" s="63">
        <v>0</v>
      </c>
      <c r="R214" s="63">
        <v>0</v>
      </c>
      <c r="S214" s="63">
        <v>115457</v>
      </c>
      <c r="T214">
        <f t="shared" si="35"/>
        <v>229114</v>
      </c>
    </row>
    <row r="215" spans="1:20" hidden="1">
      <c r="A215" s="55" t="s">
        <v>430</v>
      </c>
      <c r="B215" s="56" t="s">
        <v>431</v>
      </c>
      <c r="C215" s="55" t="s">
        <v>6320</v>
      </c>
      <c r="D215" s="56">
        <f t="shared" si="36"/>
        <v>0</v>
      </c>
      <c r="E215" s="56">
        <f t="shared" si="28"/>
        <v>0</v>
      </c>
      <c r="F215" s="56">
        <f t="shared" si="29"/>
        <v>18.306000000000001</v>
      </c>
      <c r="G215" s="56">
        <f t="shared" si="30"/>
        <v>18.306000000000001</v>
      </c>
      <c r="H215" s="56">
        <f t="shared" si="31"/>
        <v>0</v>
      </c>
      <c r="I215" s="56">
        <f t="shared" si="32"/>
        <v>0</v>
      </c>
      <c r="J215" s="56">
        <f t="shared" si="33"/>
        <v>53.506999999999998</v>
      </c>
      <c r="K215" s="56">
        <f t="shared" si="34"/>
        <v>53.506999999999998</v>
      </c>
      <c r="L215" s="64">
        <v>0</v>
      </c>
      <c r="M215" s="64">
        <v>0</v>
      </c>
      <c r="N215" s="64">
        <v>18306</v>
      </c>
      <c r="O215" s="64">
        <v>18306</v>
      </c>
      <c r="P215" s="63">
        <v>0</v>
      </c>
      <c r="Q215" s="63">
        <v>0</v>
      </c>
      <c r="R215" s="63">
        <v>53507</v>
      </c>
      <c r="S215" s="63">
        <v>53507</v>
      </c>
      <c r="T215">
        <f t="shared" si="35"/>
        <v>71813</v>
      </c>
    </row>
    <row r="216" spans="1:20" hidden="1">
      <c r="A216" s="55" t="s">
        <v>432</v>
      </c>
      <c r="B216" s="56" t="s">
        <v>433</v>
      </c>
      <c r="C216" s="55" t="s">
        <v>6321</v>
      </c>
      <c r="D216" s="56">
        <f t="shared" si="36"/>
        <v>180.58199999999999</v>
      </c>
      <c r="E216" s="56">
        <f t="shared" si="28"/>
        <v>0</v>
      </c>
      <c r="F216" s="56">
        <f t="shared" si="29"/>
        <v>0</v>
      </c>
      <c r="G216" s="56">
        <f t="shared" si="30"/>
        <v>180.58199999999999</v>
      </c>
      <c r="H216" s="56">
        <f t="shared" si="31"/>
        <v>180.44800000000001</v>
      </c>
      <c r="I216" s="56">
        <f t="shared" si="32"/>
        <v>0</v>
      </c>
      <c r="J216" s="56">
        <f t="shared" si="33"/>
        <v>0</v>
      </c>
      <c r="K216" s="56">
        <f t="shared" si="34"/>
        <v>180.44800000000001</v>
      </c>
      <c r="L216" s="64">
        <v>180582</v>
      </c>
      <c r="M216" s="64">
        <v>0</v>
      </c>
      <c r="N216" s="64">
        <v>0</v>
      </c>
      <c r="O216" s="64">
        <v>180582</v>
      </c>
      <c r="P216" s="63">
        <v>180448</v>
      </c>
      <c r="Q216" s="63">
        <v>0</v>
      </c>
      <c r="R216" s="63">
        <v>0</v>
      </c>
      <c r="S216" s="63">
        <v>180448</v>
      </c>
      <c r="T216">
        <f t="shared" si="35"/>
        <v>361030</v>
      </c>
    </row>
    <row r="217" spans="1:20" hidden="1">
      <c r="A217" s="55" t="s">
        <v>434</v>
      </c>
      <c r="B217" s="56" t="s">
        <v>435</v>
      </c>
      <c r="C217" s="55" t="s">
        <v>6320</v>
      </c>
      <c r="D217" s="56">
        <f t="shared" si="36"/>
        <v>10.000999999999999</v>
      </c>
      <c r="E217" s="56">
        <f t="shared" si="28"/>
        <v>0</v>
      </c>
      <c r="F217" s="56">
        <f t="shared" si="29"/>
        <v>0</v>
      </c>
      <c r="G217" s="56">
        <f t="shared" si="30"/>
        <v>10.000999999999999</v>
      </c>
      <c r="H217" s="56">
        <f t="shared" si="31"/>
        <v>5</v>
      </c>
      <c r="I217" s="56">
        <f t="shared" si="32"/>
        <v>0</v>
      </c>
      <c r="J217" s="56">
        <f t="shared" si="33"/>
        <v>0</v>
      </c>
      <c r="K217" s="56">
        <f t="shared" si="34"/>
        <v>5</v>
      </c>
      <c r="L217" s="64">
        <v>10001</v>
      </c>
      <c r="M217" s="64">
        <v>0</v>
      </c>
      <c r="N217" s="64">
        <v>0</v>
      </c>
      <c r="O217" s="64">
        <v>10001</v>
      </c>
      <c r="P217" s="63">
        <v>5000</v>
      </c>
      <c r="Q217" s="63">
        <v>0</v>
      </c>
      <c r="R217" s="63">
        <v>0</v>
      </c>
      <c r="S217" s="63">
        <v>5000</v>
      </c>
      <c r="T217">
        <f t="shared" si="35"/>
        <v>15001</v>
      </c>
    </row>
    <row r="218" spans="1:20">
      <c r="A218" s="55" t="s">
        <v>436</v>
      </c>
      <c r="B218" s="56" t="s">
        <v>437</v>
      </c>
      <c r="C218" s="55" t="s">
        <v>6320</v>
      </c>
      <c r="D218" s="56">
        <f t="shared" si="36"/>
        <v>0</v>
      </c>
      <c r="E218" s="56">
        <f t="shared" si="28"/>
        <v>0</v>
      </c>
      <c r="F218" s="56">
        <f t="shared" si="29"/>
        <v>0</v>
      </c>
      <c r="G218" s="56">
        <f t="shared" si="30"/>
        <v>0</v>
      </c>
      <c r="H218" s="56">
        <f t="shared" si="31"/>
        <v>0</v>
      </c>
      <c r="I218" s="56">
        <f t="shared" si="32"/>
        <v>0</v>
      </c>
      <c r="J218" s="56">
        <f t="shared" si="33"/>
        <v>0</v>
      </c>
      <c r="K218" s="56">
        <f t="shared" si="34"/>
        <v>0</v>
      </c>
      <c r="L218" s="64">
        <v>0</v>
      </c>
      <c r="M218" s="64">
        <v>0</v>
      </c>
      <c r="N218" s="64">
        <v>0</v>
      </c>
      <c r="O218" s="64">
        <v>0</v>
      </c>
      <c r="P218" s="63">
        <v>0</v>
      </c>
      <c r="Q218" s="63">
        <v>0</v>
      </c>
      <c r="R218" s="63">
        <v>0</v>
      </c>
      <c r="S218" s="63">
        <v>0</v>
      </c>
      <c r="T218">
        <f t="shared" si="35"/>
        <v>0</v>
      </c>
    </row>
    <row r="219" spans="1:20">
      <c r="A219" s="55" t="s">
        <v>438</v>
      </c>
      <c r="B219" s="56" t="s">
        <v>439</v>
      </c>
      <c r="C219" s="55" t="s">
        <v>6320</v>
      </c>
      <c r="D219" s="56">
        <f t="shared" si="36"/>
        <v>0</v>
      </c>
      <c r="E219" s="56">
        <f t="shared" si="28"/>
        <v>0</v>
      </c>
      <c r="F219" s="56">
        <f t="shared" si="29"/>
        <v>0</v>
      </c>
      <c r="G219" s="56">
        <f t="shared" si="30"/>
        <v>0</v>
      </c>
      <c r="H219" s="56">
        <f t="shared" si="31"/>
        <v>0</v>
      </c>
      <c r="I219" s="56">
        <f t="shared" si="32"/>
        <v>0</v>
      </c>
      <c r="J219" s="56">
        <f t="shared" si="33"/>
        <v>0</v>
      </c>
      <c r="K219" s="56">
        <f t="shared" si="34"/>
        <v>0</v>
      </c>
      <c r="L219" s="64">
        <v>0</v>
      </c>
      <c r="M219" s="64">
        <v>0</v>
      </c>
      <c r="N219" s="64">
        <v>0</v>
      </c>
      <c r="O219" s="64">
        <v>0</v>
      </c>
      <c r="P219" s="63">
        <v>0</v>
      </c>
      <c r="Q219" s="63">
        <v>0</v>
      </c>
      <c r="R219" s="63">
        <v>0</v>
      </c>
      <c r="S219" s="63">
        <v>0</v>
      </c>
      <c r="T219">
        <f t="shared" si="35"/>
        <v>0</v>
      </c>
    </row>
    <row r="220" spans="1:20">
      <c r="A220" s="55" t="s">
        <v>440</v>
      </c>
      <c r="B220" s="56" t="s">
        <v>441</v>
      </c>
      <c r="C220" s="55" t="s">
        <v>6320</v>
      </c>
      <c r="D220" s="56">
        <f t="shared" si="36"/>
        <v>0</v>
      </c>
      <c r="E220" s="56">
        <f t="shared" si="28"/>
        <v>0</v>
      </c>
      <c r="F220" s="56">
        <f t="shared" si="29"/>
        <v>0</v>
      </c>
      <c r="G220" s="56">
        <f t="shared" si="30"/>
        <v>0</v>
      </c>
      <c r="H220" s="56">
        <f t="shared" si="31"/>
        <v>0</v>
      </c>
      <c r="I220" s="56">
        <f t="shared" si="32"/>
        <v>0</v>
      </c>
      <c r="J220" s="56">
        <f t="shared" si="33"/>
        <v>0</v>
      </c>
      <c r="K220" s="56">
        <f t="shared" si="34"/>
        <v>0</v>
      </c>
      <c r="L220" s="64">
        <v>0</v>
      </c>
      <c r="M220" s="64">
        <v>0</v>
      </c>
      <c r="N220" s="64">
        <v>0</v>
      </c>
      <c r="O220" s="64">
        <v>0</v>
      </c>
      <c r="P220" s="63">
        <v>0</v>
      </c>
      <c r="Q220" s="63">
        <v>0</v>
      </c>
      <c r="R220" s="63">
        <v>0</v>
      </c>
      <c r="S220" s="63">
        <v>0</v>
      </c>
      <c r="T220">
        <f t="shared" si="35"/>
        <v>0</v>
      </c>
    </row>
    <row r="221" spans="1:20" hidden="1">
      <c r="A221" s="55" t="s">
        <v>442</v>
      </c>
      <c r="B221" s="56" t="s">
        <v>443</v>
      </c>
      <c r="C221" s="55" t="s">
        <v>6320</v>
      </c>
      <c r="D221" s="56">
        <f t="shared" si="36"/>
        <v>44.8</v>
      </c>
      <c r="E221" s="56">
        <f t="shared" si="28"/>
        <v>0</v>
      </c>
      <c r="F221" s="56">
        <f t="shared" si="29"/>
        <v>0</v>
      </c>
      <c r="G221" s="56">
        <f t="shared" si="30"/>
        <v>44.8</v>
      </c>
      <c r="H221" s="56">
        <f t="shared" si="31"/>
        <v>43.05</v>
      </c>
      <c r="I221" s="56">
        <f t="shared" si="32"/>
        <v>0</v>
      </c>
      <c r="J221" s="56">
        <f t="shared" si="33"/>
        <v>0</v>
      </c>
      <c r="K221" s="56">
        <f t="shared" si="34"/>
        <v>43.05</v>
      </c>
      <c r="L221" s="64">
        <v>44800</v>
      </c>
      <c r="M221" s="64">
        <v>0</v>
      </c>
      <c r="N221" s="64">
        <v>0</v>
      </c>
      <c r="O221" s="64">
        <v>44800</v>
      </c>
      <c r="P221" s="63">
        <v>43050</v>
      </c>
      <c r="Q221" s="63">
        <v>0</v>
      </c>
      <c r="R221" s="63">
        <v>0</v>
      </c>
      <c r="S221" s="63">
        <v>43050</v>
      </c>
      <c r="T221">
        <f t="shared" si="35"/>
        <v>87850</v>
      </c>
    </row>
    <row r="222" spans="1:20">
      <c r="A222" s="55" t="s">
        <v>6077</v>
      </c>
      <c r="B222" s="56" t="s">
        <v>6078</v>
      </c>
      <c r="C222" s="55" t="s">
        <v>6321</v>
      </c>
      <c r="D222" s="56">
        <f t="shared" si="36"/>
        <v>0</v>
      </c>
      <c r="E222" s="56">
        <f t="shared" si="28"/>
        <v>0</v>
      </c>
      <c r="F222" s="56">
        <f t="shared" si="29"/>
        <v>0</v>
      </c>
      <c r="G222" s="56">
        <f t="shared" si="30"/>
        <v>0</v>
      </c>
      <c r="H222" s="56">
        <f t="shared" si="31"/>
        <v>0</v>
      </c>
      <c r="I222" s="56">
        <f t="shared" si="32"/>
        <v>0</v>
      </c>
      <c r="J222" s="56">
        <f t="shared" si="33"/>
        <v>0</v>
      </c>
      <c r="K222" s="56">
        <f t="shared" si="34"/>
        <v>0</v>
      </c>
      <c r="L222" s="64">
        <v>0</v>
      </c>
      <c r="M222" s="64">
        <v>0</v>
      </c>
      <c r="N222" s="64">
        <v>0</v>
      </c>
      <c r="O222" s="64">
        <v>0</v>
      </c>
      <c r="P222" s="63">
        <v>0</v>
      </c>
      <c r="Q222" s="63">
        <v>0</v>
      </c>
      <c r="R222" s="63">
        <v>0</v>
      </c>
      <c r="S222" s="63">
        <v>0</v>
      </c>
      <c r="T222">
        <f t="shared" si="35"/>
        <v>0</v>
      </c>
    </row>
    <row r="223" spans="1:20">
      <c r="A223" s="55" t="s">
        <v>444</v>
      </c>
      <c r="B223" s="56" t="s">
        <v>445</v>
      </c>
      <c r="C223" s="55" t="s">
        <v>6320</v>
      </c>
      <c r="D223" s="56">
        <f t="shared" si="36"/>
        <v>0</v>
      </c>
      <c r="E223" s="56">
        <f t="shared" si="28"/>
        <v>0</v>
      </c>
      <c r="F223" s="56">
        <f t="shared" si="29"/>
        <v>0</v>
      </c>
      <c r="G223" s="56">
        <f t="shared" si="30"/>
        <v>0</v>
      </c>
      <c r="H223" s="56">
        <f t="shared" si="31"/>
        <v>0</v>
      </c>
      <c r="I223" s="56">
        <f t="shared" si="32"/>
        <v>0</v>
      </c>
      <c r="J223" s="56">
        <f t="shared" si="33"/>
        <v>0</v>
      </c>
      <c r="K223" s="56">
        <f t="shared" si="34"/>
        <v>0</v>
      </c>
      <c r="L223" s="64">
        <v>0</v>
      </c>
      <c r="M223" s="64">
        <v>0</v>
      </c>
      <c r="N223" s="64">
        <v>0</v>
      </c>
      <c r="O223" s="64">
        <v>0</v>
      </c>
      <c r="P223" s="63">
        <v>0</v>
      </c>
      <c r="Q223" s="63">
        <v>0</v>
      </c>
      <c r="R223" s="63">
        <v>0</v>
      </c>
      <c r="S223" s="63">
        <v>0</v>
      </c>
      <c r="T223">
        <f t="shared" si="35"/>
        <v>0</v>
      </c>
    </row>
    <row r="224" spans="1:20" hidden="1">
      <c r="A224" s="55" t="s">
        <v>446</v>
      </c>
      <c r="B224" s="56" t="s">
        <v>447</v>
      </c>
      <c r="C224" s="55" t="s">
        <v>6320</v>
      </c>
      <c r="D224" s="56">
        <f t="shared" si="36"/>
        <v>31.975999999999999</v>
      </c>
      <c r="E224" s="56">
        <f t="shared" si="28"/>
        <v>0</v>
      </c>
      <c r="F224" s="56">
        <f t="shared" si="29"/>
        <v>0</v>
      </c>
      <c r="G224" s="56">
        <f t="shared" si="30"/>
        <v>31.975999999999999</v>
      </c>
      <c r="H224" s="56">
        <f t="shared" si="31"/>
        <v>31.606000000000002</v>
      </c>
      <c r="I224" s="56">
        <f t="shared" si="32"/>
        <v>0</v>
      </c>
      <c r="J224" s="56">
        <f t="shared" si="33"/>
        <v>0</v>
      </c>
      <c r="K224" s="56">
        <f t="shared" si="34"/>
        <v>31.606000000000002</v>
      </c>
      <c r="L224" s="64">
        <v>31976</v>
      </c>
      <c r="M224" s="64">
        <v>0</v>
      </c>
      <c r="N224" s="64">
        <v>0</v>
      </c>
      <c r="O224" s="64">
        <v>31976</v>
      </c>
      <c r="P224" s="63">
        <v>31606</v>
      </c>
      <c r="Q224" s="63">
        <v>0</v>
      </c>
      <c r="R224" s="63">
        <v>0</v>
      </c>
      <c r="S224" s="63">
        <v>31606</v>
      </c>
      <c r="T224">
        <f t="shared" si="35"/>
        <v>63582</v>
      </c>
    </row>
    <row r="225" spans="1:20">
      <c r="A225" s="55" t="s">
        <v>448</v>
      </c>
      <c r="B225" s="56" t="s">
        <v>449</v>
      </c>
      <c r="C225" s="55" t="s">
        <v>6320</v>
      </c>
      <c r="D225" s="56">
        <f t="shared" si="36"/>
        <v>0</v>
      </c>
      <c r="E225" s="56">
        <f t="shared" si="28"/>
        <v>0</v>
      </c>
      <c r="F225" s="56">
        <f t="shared" si="29"/>
        <v>0</v>
      </c>
      <c r="G225" s="56">
        <f t="shared" si="30"/>
        <v>0</v>
      </c>
      <c r="H225" s="56">
        <f t="shared" si="31"/>
        <v>0</v>
      </c>
      <c r="I225" s="56">
        <f t="shared" si="32"/>
        <v>0</v>
      </c>
      <c r="J225" s="56">
        <f t="shared" si="33"/>
        <v>0</v>
      </c>
      <c r="K225" s="56">
        <f t="shared" si="34"/>
        <v>0</v>
      </c>
      <c r="L225" s="64">
        <v>0</v>
      </c>
      <c r="M225" s="64">
        <v>0</v>
      </c>
      <c r="N225" s="64">
        <v>0</v>
      </c>
      <c r="O225" s="64">
        <v>0</v>
      </c>
      <c r="P225" s="63">
        <v>0</v>
      </c>
      <c r="Q225" s="63">
        <v>0</v>
      </c>
      <c r="R225" s="63">
        <v>0</v>
      </c>
      <c r="S225" s="63">
        <v>0</v>
      </c>
      <c r="T225">
        <f t="shared" si="35"/>
        <v>0</v>
      </c>
    </row>
    <row r="226" spans="1:20" hidden="1">
      <c r="A226" s="55" t="s">
        <v>450</v>
      </c>
      <c r="B226" s="56" t="s">
        <v>451</v>
      </c>
      <c r="C226" s="55" t="s">
        <v>6320</v>
      </c>
      <c r="D226" s="56">
        <f t="shared" si="36"/>
        <v>0</v>
      </c>
      <c r="E226" s="56">
        <f t="shared" si="28"/>
        <v>0</v>
      </c>
      <c r="F226" s="56">
        <f t="shared" si="29"/>
        <v>2183.9870000000001</v>
      </c>
      <c r="G226" s="56">
        <f t="shared" si="30"/>
        <v>2183.9870000000001</v>
      </c>
      <c r="H226" s="56">
        <f t="shared" si="31"/>
        <v>0</v>
      </c>
      <c r="I226" s="56">
        <f t="shared" si="32"/>
        <v>0</v>
      </c>
      <c r="J226" s="56">
        <f t="shared" si="33"/>
        <v>2026.6790000000001</v>
      </c>
      <c r="K226" s="56">
        <f t="shared" si="34"/>
        <v>2026.6790000000001</v>
      </c>
      <c r="L226" s="64">
        <v>0</v>
      </c>
      <c r="M226" s="64">
        <v>0</v>
      </c>
      <c r="N226" s="64">
        <v>2183987</v>
      </c>
      <c r="O226" s="64">
        <v>2183987</v>
      </c>
      <c r="P226" s="63">
        <v>0</v>
      </c>
      <c r="Q226" s="63">
        <v>0</v>
      </c>
      <c r="R226" s="63">
        <v>2026679</v>
      </c>
      <c r="S226" s="63">
        <v>2026679</v>
      </c>
      <c r="T226">
        <f t="shared" si="35"/>
        <v>4210666</v>
      </c>
    </row>
    <row r="227" spans="1:20" hidden="1">
      <c r="A227" s="55" t="s">
        <v>452</v>
      </c>
      <c r="B227" s="56" t="s">
        <v>453</v>
      </c>
      <c r="C227" s="55" t="s">
        <v>6320</v>
      </c>
      <c r="D227" s="56">
        <f t="shared" si="36"/>
        <v>0</v>
      </c>
      <c r="E227" s="56">
        <f t="shared" si="28"/>
        <v>0</v>
      </c>
      <c r="F227" s="56">
        <f t="shared" si="29"/>
        <v>25.141999999999999</v>
      </c>
      <c r="G227" s="56">
        <f t="shared" si="30"/>
        <v>25.141999999999999</v>
      </c>
      <c r="H227" s="56">
        <f t="shared" si="31"/>
        <v>0</v>
      </c>
      <c r="I227" s="56">
        <f t="shared" si="32"/>
        <v>0</v>
      </c>
      <c r="J227" s="56">
        <f t="shared" si="33"/>
        <v>15.14</v>
      </c>
      <c r="K227" s="56">
        <f t="shared" si="34"/>
        <v>15.14</v>
      </c>
      <c r="L227" s="64">
        <v>0</v>
      </c>
      <c r="M227" s="64">
        <v>0</v>
      </c>
      <c r="N227" s="64">
        <v>25142</v>
      </c>
      <c r="O227" s="64">
        <v>25142</v>
      </c>
      <c r="P227" s="63">
        <v>0</v>
      </c>
      <c r="Q227" s="63">
        <v>0</v>
      </c>
      <c r="R227" s="63">
        <v>15140</v>
      </c>
      <c r="S227" s="63">
        <v>15140</v>
      </c>
      <c r="T227">
        <f t="shared" si="35"/>
        <v>40282</v>
      </c>
    </row>
    <row r="228" spans="1:20">
      <c r="A228" s="55" t="s">
        <v>454</v>
      </c>
      <c r="B228" s="56" t="s">
        <v>455</v>
      </c>
      <c r="C228" s="55" t="s">
        <v>6320</v>
      </c>
      <c r="D228" s="56">
        <f t="shared" si="36"/>
        <v>0</v>
      </c>
      <c r="E228" s="56">
        <f t="shared" si="28"/>
        <v>0</v>
      </c>
      <c r="F228" s="56">
        <f t="shared" si="29"/>
        <v>0</v>
      </c>
      <c r="G228" s="56">
        <f t="shared" si="30"/>
        <v>0</v>
      </c>
      <c r="H228" s="56">
        <f t="shared" si="31"/>
        <v>0</v>
      </c>
      <c r="I228" s="56">
        <f t="shared" si="32"/>
        <v>0</v>
      </c>
      <c r="J228" s="56">
        <f t="shared" si="33"/>
        <v>0</v>
      </c>
      <c r="K228" s="56">
        <f t="shared" si="34"/>
        <v>0</v>
      </c>
      <c r="L228" s="64">
        <v>0</v>
      </c>
      <c r="M228" s="64">
        <v>0</v>
      </c>
      <c r="N228" s="64">
        <v>0</v>
      </c>
      <c r="O228" s="64">
        <v>0</v>
      </c>
      <c r="P228" s="63">
        <v>0</v>
      </c>
      <c r="Q228" s="63">
        <v>0</v>
      </c>
      <c r="R228" s="63">
        <v>0</v>
      </c>
      <c r="S228" s="63">
        <v>0</v>
      </c>
      <c r="T228">
        <f t="shared" si="35"/>
        <v>0</v>
      </c>
    </row>
    <row r="229" spans="1:20" hidden="1">
      <c r="A229" s="55" t="s">
        <v>456</v>
      </c>
      <c r="B229" s="56" t="s">
        <v>457</v>
      </c>
      <c r="C229" s="55" t="s">
        <v>6320</v>
      </c>
      <c r="D229" s="56">
        <f t="shared" si="36"/>
        <v>0</v>
      </c>
      <c r="E229" s="56">
        <f t="shared" si="28"/>
        <v>0</v>
      </c>
      <c r="F229" s="56">
        <f t="shared" si="29"/>
        <v>35</v>
      </c>
      <c r="G229" s="56">
        <f t="shared" si="30"/>
        <v>35</v>
      </c>
      <c r="H229" s="56">
        <f t="shared" si="31"/>
        <v>0</v>
      </c>
      <c r="I229" s="56">
        <f t="shared" si="32"/>
        <v>0</v>
      </c>
      <c r="J229" s="56">
        <f t="shared" si="33"/>
        <v>197.203</v>
      </c>
      <c r="K229" s="56">
        <f t="shared" si="34"/>
        <v>197.203</v>
      </c>
      <c r="L229" s="64">
        <v>0</v>
      </c>
      <c r="M229" s="64">
        <v>0</v>
      </c>
      <c r="N229" s="64">
        <v>35000</v>
      </c>
      <c r="O229" s="64">
        <v>35000</v>
      </c>
      <c r="P229" s="63">
        <v>0</v>
      </c>
      <c r="Q229" s="63">
        <v>0</v>
      </c>
      <c r="R229" s="63">
        <v>197203</v>
      </c>
      <c r="S229" s="63">
        <v>197203</v>
      </c>
      <c r="T229">
        <f t="shared" si="35"/>
        <v>232203</v>
      </c>
    </row>
    <row r="230" spans="1:20">
      <c r="A230" s="55" t="s">
        <v>458</v>
      </c>
      <c r="B230" s="56" t="s">
        <v>459</v>
      </c>
      <c r="C230" s="55" t="s">
        <v>6320</v>
      </c>
      <c r="D230" s="56">
        <f t="shared" si="36"/>
        <v>0</v>
      </c>
      <c r="E230" s="56">
        <f t="shared" si="28"/>
        <v>0</v>
      </c>
      <c r="F230" s="56">
        <f t="shared" si="29"/>
        <v>0</v>
      </c>
      <c r="G230" s="56">
        <f t="shared" si="30"/>
        <v>0</v>
      </c>
      <c r="H230" s="56">
        <f t="shared" si="31"/>
        <v>0</v>
      </c>
      <c r="I230" s="56">
        <f t="shared" si="32"/>
        <v>0</v>
      </c>
      <c r="J230" s="56">
        <f t="shared" si="33"/>
        <v>0</v>
      </c>
      <c r="K230" s="56">
        <f t="shared" si="34"/>
        <v>0</v>
      </c>
      <c r="L230" s="64">
        <v>0</v>
      </c>
      <c r="M230" s="64">
        <v>0</v>
      </c>
      <c r="N230" s="64">
        <v>0</v>
      </c>
      <c r="O230" s="64">
        <v>0</v>
      </c>
      <c r="P230" s="63">
        <v>0</v>
      </c>
      <c r="Q230" s="63">
        <v>0</v>
      </c>
      <c r="R230" s="63">
        <v>0</v>
      </c>
      <c r="S230" s="63">
        <v>0</v>
      </c>
      <c r="T230">
        <f t="shared" si="35"/>
        <v>0</v>
      </c>
    </row>
    <row r="231" spans="1:20" hidden="1">
      <c r="A231" s="55" t="s">
        <v>460</v>
      </c>
      <c r="B231" s="56" t="s">
        <v>461</v>
      </c>
      <c r="C231" s="55" t="s">
        <v>6320</v>
      </c>
      <c r="D231" s="56">
        <f t="shared" si="36"/>
        <v>0</v>
      </c>
      <c r="E231" s="56">
        <f t="shared" si="28"/>
        <v>0</v>
      </c>
      <c r="F231" s="56">
        <f t="shared" si="29"/>
        <v>200.1</v>
      </c>
      <c r="G231" s="56">
        <f t="shared" si="30"/>
        <v>200.1</v>
      </c>
      <c r="H231" s="56">
        <f t="shared" si="31"/>
        <v>0</v>
      </c>
      <c r="I231" s="56">
        <f t="shared" si="32"/>
        <v>0</v>
      </c>
      <c r="J231" s="56">
        <f t="shared" si="33"/>
        <v>200.1</v>
      </c>
      <c r="K231" s="56">
        <f t="shared" si="34"/>
        <v>200.1</v>
      </c>
      <c r="L231" s="64">
        <v>0</v>
      </c>
      <c r="M231" s="64">
        <v>0</v>
      </c>
      <c r="N231" s="64">
        <v>200100</v>
      </c>
      <c r="O231" s="64">
        <v>200100</v>
      </c>
      <c r="P231" s="63">
        <v>0</v>
      </c>
      <c r="Q231" s="63">
        <v>0</v>
      </c>
      <c r="R231" s="63">
        <v>200100</v>
      </c>
      <c r="S231" s="63">
        <v>200100</v>
      </c>
      <c r="T231">
        <f t="shared" si="35"/>
        <v>400200</v>
      </c>
    </row>
    <row r="232" spans="1:20" hidden="1">
      <c r="A232" s="55" t="s">
        <v>462</v>
      </c>
      <c r="B232" s="56" t="s">
        <v>463</v>
      </c>
      <c r="C232" s="55" t="s">
        <v>6320</v>
      </c>
      <c r="D232" s="56">
        <f t="shared" si="36"/>
        <v>1E-3</v>
      </c>
      <c r="E232" s="56">
        <f t="shared" si="28"/>
        <v>0</v>
      </c>
      <c r="F232" s="56">
        <f t="shared" si="29"/>
        <v>0</v>
      </c>
      <c r="G232" s="56">
        <f t="shared" si="30"/>
        <v>1E-3</v>
      </c>
      <c r="H232" s="56">
        <f t="shared" si="31"/>
        <v>1E-3</v>
      </c>
      <c r="I232" s="56">
        <f t="shared" si="32"/>
        <v>0</v>
      </c>
      <c r="J232" s="56">
        <f t="shared" si="33"/>
        <v>56.122</v>
      </c>
      <c r="K232" s="56">
        <f t="shared" si="34"/>
        <v>56.122999999999998</v>
      </c>
      <c r="L232" s="64">
        <v>1</v>
      </c>
      <c r="M232" s="64">
        <v>0</v>
      </c>
      <c r="N232" s="64">
        <v>0</v>
      </c>
      <c r="O232" s="64">
        <v>1</v>
      </c>
      <c r="P232" s="63">
        <v>1</v>
      </c>
      <c r="Q232" s="63">
        <v>0</v>
      </c>
      <c r="R232" s="63">
        <v>56122</v>
      </c>
      <c r="S232" s="63">
        <v>56123</v>
      </c>
      <c r="T232">
        <f t="shared" si="35"/>
        <v>56124</v>
      </c>
    </row>
    <row r="233" spans="1:20">
      <c r="A233" s="55" t="s">
        <v>464</v>
      </c>
      <c r="B233" s="56" t="s">
        <v>465</v>
      </c>
      <c r="C233" s="55" t="s">
        <v>6320</v>
      </c>
      <c r="D233" s="56">
        <f t="shared" si="36"/>
        <v>0</v>
      </c>
      <c r="E233" s="56">
        <f t="shared" si="28"/>
        <v>0</v>
      </c>
      <c r="F233" s="56">
        <f t="shared" si="29"/>
        <v>0</v>
      </c>
      <c r="G233" s="56">
        <f t="shared" si="30"/>
        <v>0</v>
      </c>
      <c r="H233" s="56">
        <f t="shared" si="31"/>
        <v>0</v>
      </c>
      <c r="I233" s="56">
        <f t="shared" si="32"/>
        <v>0</v>
      </c>
      <c r="J233" s="56">
        <f t="shared" si="33"/>
        <v>0</v>
      </c>
      <c r="K233" s="56">
        <f t="shared" si="34"/>
        <v>0</v>
      </c>
      <c r="L233" s="64">
        <v>0</v>
      </c>
      <c r="M233" s="64">
        <v>0</v>
      </c>
      <c r="N233" s="64">
        <v>0</v>
      </c>
      <c r="O233" s="64">
        <v>0</v>
      </c>
      <c r="P233" s="63">
        <v>0</v>
      </c>
      <c r="Q233" s="63">
        <v>0</v>
      </c>
      <c r="R233" s="63">
        <v>0</v>
      </c>
      <c r="S233" s="63">
        <v>0</v>
      </c>
      <c r="T233">
        <f t="shared" si="35"/>
        <v>0</v>
      </c>
    </row>
    <row r="234" spans="1:20">
      <c r="A234" s="55" t="s">
        <v>466</v>
      </c>
      <c r="B234" s="56" t="s">
        <v>467</v>
      </c>
      <c r="C234" s="55" t="s">
        <v>6320</v>
      </c>
      <c r="D234" s="56">
        <f t="shared" si="36"/>
        <v>0</v>
      </c>
      <c r="E234" s="56">
        <f t="shared" si="28"/>
        <v>0</v>
      </c>
      <c r="F234" s="56">
        <f t="shared" si="29"/>
        <v>0</v>
      </c>
      <c r="G234" s="56">
        <f t="shared" si="30"/>
        <v>0</v>
      </c>
      <c r="H234" s="56">
        <f t="shared" si="31"/>
        <v>0</v>
      </c>
      <c r="I234" s="56">
        <f t="shared" si="32"/>
        <v>0</v>
      </c>
      <c r="J234" s="56">
        <f t="shared" si="33"/>
        <v>0</v>
      </c>
      <c r="K234" s="56">
        <f t="shared" si="34"/>
        <v>0</v>
      </c>
      <c r="L234" s="64">
        <v>0</v>
      </c>
      <c r="M234" s="64">
        <v>0</v>
      </c>
      <c r="N234" s="64">
        <v>0</v>
      </c>
      <c r="O234" s="64">
        <v>0</v>
      </c>
      <c r="P234" s="63">
        <v>0</v>
      </c>
      <c r="Q234" s="63">
        <v>0</v>
      </c>
      <c r="R234" s="63">
        <v>0</v>
      </c>
      <c r="S234" s="63">
        <v>0</v>
      </c>
      <c r="T234">
        <f t="shared" si="35"/>
        <v>0</v>
      </c>
    </row>
    <row r="235" spans="1:20" hidden="1">
      <c r="A235" s="55" t="s">
        <v>468</v>
      </c>
      <c r="B235" s="56" t="s">
        <v>469</v>
      </c>
      <c r="C235" s="55" t="s">
        <v>6320</v>
      </c>
      <c r="D235" s="56">
        <f t="shared" si="36"/>
        <v>0</v>
      </c>
      <c r="E235" s="56">
        <f t="shared" si="28"/>
        <v>0</v>
      </c>
      <c r="F235" s="56">
        <f t="shared" si="29"/>
        <v>8.5980000000000008</v>
      </c>
      <c r="G235" s="56">
        <f t="shared" si="30"/>
        <v>8.5980000000000008</v>
      </c>
      <c r="H235" s="56">
        <f t="shared" si="31"/>
        <v>0</v>
      </c>
      <c r="I235" s="56">
        <f t="shared" si="32"/>
        <v>0</v>
      </c>
      <c r="J235" s="56">
        <f t="shared" si="33"/>
        <v>8.5960000000000001</v>
      </c>
      <c r="K235" s="56">
        <f t="shared" si="34"/>
        <v>8.5960000000000001</v>
      </c>
      <c r="L235" s="64">
        <v>0</v>
      </c>
      <c r="M235" s="64">
        <v>0</v>
      </c>
      <c r="N235" s="64">
        <v>8598</v>
      </c>
      <c r="O235" s="64">
        <v>8598</v>
      </c>
      <c r="P235" s="63">
        <v>0</v>
      </c>
      <c r="Q235" s="63">
        <v>0</v>
      </c>
      <c r="R235" s="63">
        <v>8596</v>
      </c>
      <c r="S235" s="63">
        <v>8596</v>
      </c>
      <c r="T235">
        <f t="shared" si="35"/>
        <v>17194</v>
      </c>
    </row>
    <row r="236" spans="1:20">
      <c r="A236" s="55" t="s">
        <v>470</v>
      </c>
      <c r="B236" s="56" t="s">
        <v>471</v>
      </c>
      <c r="C236" s="55" t="s">
        <v>6320</v>
      </c>
      <c r="D236" s="56">
        <f t="shared" si="36"/>
        <v>0</v>
      </c>
      <c r="E236" s="56">
        <f t="shared" si="28"/>
        <v>0</v>
      </c>
      <c r="F236" s="56">
        <f t="shared" si="29"/>
        <v>0</v>
      </c>
      <c r="G236" s="56">
        <f t="shared" si="30"/>
        <v>0</v>
      </c>
      <c r="H236" s="56">
        <f t="shared" si="31"/>
        <v>0</v>
      </c>
      <c r="I236" s="56">
        <f t="shared" si="32"/>
        <v>0</v>
      </c>
      <c r="J236" s="56">
        <f t="shared" si="33"/>
        <v>0</v>
      </c>
      <c r="K236" s="56">
        <f t="shared" si="34"/>
        <v>0</v>
      </c>
      <c r="L236" s="64">
        <v>0</v>
      </c>
      <c r="M236" s="64">
        <v>0</v>
      </c>
      <c r="N236" s="64">
        <v>0</v>
      </c>
      <c r="O236" s="64">
        <v>0</v>
      </c>
      <c r="P236" s="63">
        <v>0</v>
      </c>
      <c r="Q236" s="63">
        <v>0</v>
      </c>
      <c r="R236" s="63">
        <v>0</v>
      </c>
      <c r="S236" s="63">
        <v>0</v>
      </c>
      <c r="T236">
        <f t="shared" si="35"/>
        <v>0</v>
      </c>
    </row>
    <row r="237" spans="1:20" hidden="1">
      <c r="A237" s="55" t="s">
        <v>472</v>
      </c>
      <c r="B237" s="56" t="s">
        <v>473</v>
      </c>
      <c r="C237" s="55" t="s">
        <v>6320</v>
      </c>
      <c r="D237" s="56">
        <f t="shared" si="36"/>
        <v>0</v>
      </c>
      <c r="E237" s="56">
        <f t="shared" si="28"/>
        <v>0</v>
      </c>
      <c r="F237" s="56">
        <f t="shared" si="29"/>
        <v>14.507</v>
      </c>
      <c r="G237" s="56">
        <f t="shared" si="30"/>
        <v>14.507</v>
      </c>
      <c r="H237" s="56">
        <f t="shared" si="31"/>
        <v>0</v>
      </c>
      <c r="I237" s="56">
        <f t="shared" si="32"/>
        <v>0</v>
      </c>
      <c r="J237" s="56">
        <f t="shared" si="33"/>
        <v>3.1</v>
      </c>
      <c r="K237" s="56">
        <f t="shared" si="34"/>
        <v>3.1</v>
      </c>
      <c r="L237" s="64">
        <v>0</v>
      </c>
      <c r="M237" s="64">
        <v>0</v>
      </c>
      <c r="N237" s="64">
        <v>14507</v>
      </c>
      <c r="O237" s="64">
        <v>14507</v>
      </c>
      <c r="P237" s="63">
        <v>0</v>
      </c>
      <c r="Q237" s="63">
        <v>0</v>
      </c>
      <c r="R237" s="63">
        <v>3100</v>
      </c>
      <c r="S237" s="63">
        <v>3100</v>
      </c>
      <c r="T237">
        <f t="shared" si="35"/>
        <v>17607</v>
      </c>
    </row>
    <row r="238" spans="1:20" hidden="1">
      <c r="A238" s="55" t="s">
        <v>474</v>
      </c>
      <c r="B238" s="56" t="s">
        <v>475</v>
      </c>
      <c r="C238" s="55" t="s">
        <v>6320</v>
      </c>
      <c r="D238" s="56">
        <f t="shared" si="36"/>
        <v>0</v>
      </c>
      <c r="E238" s="56">
        <f t="shared" si="28"/>
        <v>0</v>
      </c>
      <c r="F238" s="56">
        <f t="shared" si="29"/>
        <v>201.327</v>
      </c>
      <c r="G238" s="56">
        <f t="shared" si="30"/>
        <v>201.327</v>
      </c>
      <c r="H238" s="56">
        <f t="shared" si="31"/>
        <v>0</v>
      </c>
      <c r="I238" s="56">
        <f t="shared" si="32"/>
        <v>0</v>
      </c>
      <c r="J238" s="56">
        <f t="shared" si="33"/>
        <v>178.44200000000001</v>
      </c>
      <c r="K238" s="56">
        <f t="shared" si="34"/>
        <v>178.44200000000001</v>
      </c>
      <c r="L238" s="64">
        <v>0</v>
      </c>
      <c r="M238" s="64">
        <v>0</v>
      </c>
      <c r="N238" s="64">
        <v>201327</v>
      </c>
      <c r="O238" s="64">
        <v>201327</v>
      </c>
      <c r="P238" s="63">
        <v>0</v>
      </c>
      <c r="Q238" s="63">
        <v>0</v>
      </c>
      <c r="R238" s="63">
        <v>178442</v>
      </c>
      <c r="S238" s="63">
        <v>178442</v>
      </c>
      <c r="T238">
        <f t="shared" si="35"/>
        <v>379769</v>
      </c>
    </row>
    <row r="239" spans="1:20" hidden="1">
      <c r="A239" s="55" t="s">
        <v>476</v>
      </c>
      <c r="B239" s="56" t="s">
        <v>477</v>
      </c>
      <c r="C239" s="55" t="s">
        <v>6320</v>
      </c>
      <c r="D239" s="56">
        <f t="shared" si="36"/>
        <v>0</v>
      </c>
      <c r="E239" s="56">
        <f t="shared" si="28"/>
        <v>0</v>
      </c>
      <c r="F239" s="56">
        <f t="shared" si="29"/>
        <v>400</v>
      </c>
      <c r="G239" s="56">
        <f t="shared" si="30"/>
        <v>400</v>
      </c>
      <c r="H239" s="56">
        <f t="shared" si="31"/>
        <v>0</v>
      </c>
      <c r="I239" s="56">
        <f t="shared" si="32"/>
        <v>0</v>
      </c>
      <c r="J239" s="56">
        <f t="shared" si="33"/>
        <v>400</v>
      </c>
      <c r="K239" s="56">
        <f t="shared" si="34"/>
        <v>400</v>
      </c>
      <c r="L239" s="64">
        <v>0</v>
      </c>
      <c r="M239" s="64">
        <v>0</v>
      </c>
      <c r="N239" s="64">
        <v>400000</v>
      </c>
      <c r="O239" s="64">
        <v>400000</v>
      </c>
      <c r="P239" s="63">
        <v>0</v>
      </c>
      <c r="Q239" s="63">
        <v>0</v>
      </c>
      <c r="R239" s="63">
        <v>400000</v>
      </c>
      <c r="S239" s="63">
        <v>400000</v>
      </c>
      <c r="T239">
        <f t="shared" si="35"/>
        <v>800000</v>
      </c>
    </row>
    <row r="240" spans="1:20">
      <c r="A240" s="55" t="s">
        <v>478</v>
      </c>
      <c r="B240" s="56" t="s">
        <v>479</v>
      </c>
      <c r="C240" s="55" t="s">
        <v>6320</v>
      </c>
      <c r="D240" s="56">
        <f t="shared" si="36"/>
        <v>0</v>
      </c>
      <c r="E240" s="56">
        <f t="shared" si="28"/>
        <v>0</v>
      </c>
      <c r="F240" s="56">
        <f t="shared" si="29"/>
        <v>0</v>
      </c>
      <c r="G240" s="56">
        <f t="shared" si="30"/>
        <v>0</v>
      </c>
      <c r="H240" s="56">
        <f t="shared" si="31"/>
        <v>0</v>
      </c>
      <c r="I240" s="56">
        <f t="shared" si="32"/>
        <v>0</v>
      </c>
      <c r="J240" s="56">
        <f t="shared" si="33"/>
        <v>0</v>
      </c>
      <c r="K240" s="56">
        <f t="shared" si="34"/>
        <v>0</v>
      </c>
      <c r="L240" s="64">
        <v>0</v>
      </c>
      <c r="M240" s="64">
        <v>0</v>
      </c>
      <c r="N240" s="64">
        <v>0</v>
      </c>
      <c r="O240" s="64">
        <v>0</v>
      </c>
      <c r="P240" s="63">
        <v>0</v>
      </c>
      <c r="Q240" s="63">
        <v>0</v>
      </c>
      <c r="R240" s="63">
        <v>0</v>
      </c>
      <c r="S240" s="63">
        <v>0</v>
      </c>
      <c r="T240">
        <f t="shared" si="35"/>
        <v>0</v>
      </c>
    </row>
    <row r="241" spans="1:20" hidden="1">
      <c r="A241" s="55" t="s">
        <v>480</v>
      </c>
      <c r="B241" s="56" t="s">
        <v>481</v>
      </c>
      <c r="C241" s="55" t="s">
        <v>6320</v>
      </c>
      <c r="D241" s="56">
        <f t="shared" si="36"/>
        <v>0</v>
      </c>
      <c r="E241" s="56">
        <f t="shared" si="28"/>
        <v>0</v>
      </c>
      <c r="F241" s="56">
        <f t="shared" si="29"/>
        <v>1.4810000000000001</v>
      </c>
      <c r="G241" s="56">
        <f t="shared" si="30"/>
        <v>1.4810000000000001</v>
      </c>
      <c r="H241" s="56">
        <f t="shared" si="31"/>
        <v>0</v>
      </c>
      <c r="I241" s="56">
        <f t="shared" si="32"/>
        <v>0</v>
      </c>
      <c r="J241" s="56">
        <f t="shared" si="33"/>
        <v>1.181</v>
      </c>
      <c r="K241" s="56">
        <f t="shared" si="34"/>
        <v>1.181</v>
      </c>
      <c r="L241" s="64">
        <v>0</v>
      </c>
      <c r="M241" s="64">
        <v>0</v>
      </c>
      <c r="N241" s="64">
        <v>1481</v>
      </c>
      <c r="O241" s="64">
        <v>1481</v>
      </c>
      <c r="P241" s="63">
        <v>0</v>
      </c>
      <c r="Q241" s="63">
        <v>0</v>
      </c>
      <c r="R241" s="63">
        <v>1181</v>
      </c>
      <c r="S241" s="63">
        <v>1181</v>
      </c>
      <c r="T241">
        <f t="shared" si="35"/>
        <v>2662</v>
      </c>
    </row>
    <row r="242" spans="1:20">
      <c r="A242" s="55" t="s">
        <v>482</v>
      </c>
      <c r="B242" s="56" t="s">
        <v>483</v>
      </c>
      <c r="C242" s="55" t="s">
        <v>6320</v>
      </c>
      <c r="D242" s="56">
        <f t="shared" si="36"/>
        <v>0</v>
      </c>
      <c r="E242" s="56">
        <f t="shared" si="28"/>
        <v>0</v>
      </c>
      <c r="F242" s="56">
        <f t="shared" si="29"/>
        <v>0</v>
      </c>
      <c r="G242" s="56">
        <f t="shared" si="30"/>
        <v>0</v>
      </c>
      <c r="H242" s="56">
        <f t="shared" si="31"/>
        <v>0</v>
      </c>
      <c r="I242" s="56">
        <f t="shared" si="32"/>
        <v>0</v>
      </c>
      <c r="J242" s="56">
        <f t="shared" si="33"/>
        <v>0</v>
      </c>
      <c r="K242" s="56">
        <f t="shared" si="34"/>
        <v>0</v>
      </c>
      <c r="L242" s="64">
        <v>0</v>
      </c>
      <c r="M242" s="64">
        <v>0</v>
      </c>
      <c r="N242" s="64">
        <v>0</v>
      </c>
      <c r="O242" s="64">
        <v>0</v>
      </c>
      <c r="P242" s="63">
        <v>0</v>
      </c>
      <c r="Q242" s="63">
        <v>0</v>
      </c>
      <c r="R242" s="63">
        <v>0</v>
      </c>
      <c r="S242" s="63">
        <v>0</v>
      </c>
      <c r="T242">
        <f t="shared" si="35"/>
        <v>0</v>
      </c>
    </row>
    <row r="243" spans="1:20" hidden="1">
      <c r="A243" s="55" t="s">
        <v>484</v>
      </c>
      <c r="B243" s="56" t="s">
        <v>485</v>
      </c>
      <c r="C243" s="55" t="s">
        <v>6320</v>
      </c>
      <c r="D243" s="56">
        <f t="shared" si="36"/>
        <v>0</v>
      </c>
      <c r="E243" s="56">
        <f t="shared" si="28"/>
        <v>0</v>
      </c>
      <c r="F243" s="56">
        <f t="shared" si="29"/>
        <v>64.433000000000007</v>
      </c>
      <c r="G243" s="56">
        <f t="shared" si="30"/>
        <v>64.433000000000007</v>
      </c>
      <c r="H243" s="56">
        <f t="shared" si="31"/>
        <v>0</v>
      </c>
      <c r="I243" s="56">
        <f t="shared" si="32"/>
        <v>0</v>
      </c>
      <c r="J243" s="56">
        <f t="shared" si="33"/>
        <v>6</v>
      </c>
      <c r="K243" s="56">
        <f t="shared" si="34"/>
        <v>6</v>
      </c>
      <c r="L243" s="64">
        <v>0</v>
      </c>
      <c r="M243" s="64">
        <v>0</v>
      </c>
      <c r="N243" s="64">
        <v>64433</v>
      </c>
      <c r="O243" s="64">
        <v>64433</v>
      </c>
      <c r="P243" s="63">
        <v>0</v>
      </c>
      <c r="Q243" s="63">
        <v>0</v>
      </c>
      <c r="R243" s="63">
        <v>6000</v>
      </c>
      <c r="S243" s="63">
        <v>6000</v>
      </c>
      <c r="T243">
        <f t="shared" si="35"/>
        <v>70433</v>
      </c>
    </row>
    <row r="244" spans="1:20">
      <c r="A244" s="55" t="s">
        <v>486</v>
      </c>
      <c r="B244" s="56" t="s">
        <v>487</v>
      </c>
      <c r="C244" s="55" t="s">
        <v>6320</v>
      </c>
      <c r="D244" s="56">
        <f t="shared" si="36"/>
        <v>0</v>
      </c>
      <c r="E244" s="56">
        <f t="shared" si="28"/>
        <v>0</v>
      </c>
      <c r="F244" s="56">
        <f t="shared" si="29"/>
        <v>0</v>
      </c>
      <c r="G244" s="56">
        <f t="shared" si="30"/>
        <v>0</v>
      </c>
      <c r="H244" s="56">
        <f t="shared" si="31"/>
        <v>0</v>
      </c>
      <c r="I244" s="56">
        <f t="shared" si="32"/>
        <v>0</v>
      </c>
      <c r="J244" s="56">
        <f t="shared" si="33"/>
        <v>0</v>
      </c>
      <c r="K244" s="56">
        <f t="shared" si="34"/>
        <v>0</v>
      </c>
      <c r="L244" s="64">
        <v>0</v>
      </c>
      <c r="M244" s="64">
        <v>0</v>
      </c>
      <c r="N244" s="64">
        <v>0</v>
      </c>
      <c r="O244" s="64">
        <v>0</v>
      </c>
      <c r="P244" s="63">
        <v>0</v>
      </c>
      <c r="Q244" s="63">
        <v>0</v>
      </c>
      <c r="R244" s="63">
        <v>0</v>
      </c>
      <c r="S244" s="63">
        <v>0</v>
      </c>
      <c r="T244">
        <f t="shared" si="35"/>
        <v>0</v>
      </c>
    </row>
    <row r="245" spans="1:20">
      <c r="A245" s="55" t="s">
        <v>488</v>
      </c>
      <c r="B245" s="56" t="s">
        <v>489</v>
      </c>
      <c r="C245" s="55" t="s">
        <v>6320</v>
      </c>
      <c r="D245" s="56">
        <f t="shared" si="36"/>
        <v>0</v>
      </c>
      <c r="E245" s="56">
        <f t="shared" si="28"/>
        <v>0</v>
      </c>
      <c r="F245" s="56">
        <f t="shared" si="29"/>
        <v>0</v>
      </c>
      <c r="G245" s="56">
        <f t="shared" si="30"/>
        <v>0</v>
      </c>
      <c r="H245" s="56">
        <f t="shared" si="31"/>
        <v>0</v>
      </c>
      <c r="I245" s="56">
        <f t="shared" si="32"/>
        <v>0</v>
      </c>
      <c r="J245" s="56">
        <f t="shared" si="33"/>
        <v>0</v>
      </c>
      <c r="K245" s="56">
        <f t="shared" si="34"/>
        <v>0</v>
      </c>
      <c r="L245" s="64">
        <v>0</v>
      </c>
      <c r="M245" s="64">
        <v>0</v>
      </c>
      <c r="N245" s="64">
        <v>0</v>
      </c>
      <c r="O245" s="64">
        <v>0</v>
      </c>
      <c r="P245" s="63">
        <v>0</v>
      </c>
      <c r="Q245" s="63">
        <v>0</v>
      </c>
      <c r="R245" s="63">
        <v>0</v>
      </c>
      <c r="S245" s="63">
        <v>0</v>
      </c>
      <c r="T245">
        <f t="shared" si="35"/>
        <v>0</v>
      </c>
    </row>
    <row r="246" spans="1:20">
      <c r="A246" s="55" t="s">
        <v>490</v>
      </c>
      <c r="B246" s="56" t="s">
        <v>491</v>
      </c>
      <c r="C246" s="55" t="s">
        <v>6320</v>
      </c>
      <c r="D246" s="56">
        <f t="shared" si="36"/>
        <v>0</v>
      </c>
      <c r="E246" s="56">
        <f t="shared" si="28"/>
        <v>0</v>
      </c>
      <c r="F246" s="56">
        <f t="shared" si="29"/>
        <v>0</v>
      </c>
      <c r="G246" s="56">
        <f t="shared" si="30"/>
        <v>0</v>
      </c>
      <c r="H246" s="56">
        <f t="shared" si="31"/>
        <v>0</v>
      </c>
      <c r="I246" s="56">
        <f t="shared" si="32"/>
        <v>0</v>
      </c>
      <c r="J246" s="56">
        <f t="shared" si="33"/>
        <v>0</v>
      </c>
      <c r="K246" s="56">
        <f t="shared" si="34"/>
        <v>0</v>
      </c>
      <c r="L246" s="64">
        <v>0</v>
      </c>
      <c r="M246" s="64">
        <v>0</v>
      </c>
      <c r="N246" s="64">
        <v>0</v>
      </c>
      <c r="O246" s="64">
        <v>0</v>
      </c>
      <c r="P246" s="63">
        <v>0</v>
      </c>
      <c r="Q246" s="63">
        <v>0</v>
      </c>
      <c r="R246" s="63">
        <v>0</v>
      </c>
      <c r="S246" s="63">
        <v>0</v>
      </c>
      <c r="T246">
        <f t="shared" si="35"/>
        <v>0</v>
      </c>
    </row>
    <row r="247" spans="1:20">
      <c r="A247" s="55" t="s">
        <v>492</v>
      </c>
      <c r="B247" s="56" t="s">
        <v>493</v>
      </c>
      <c r="C247" s="55" t="s">
        <v>6320</v>
      </c>
      <c r="D247" s="56">
        <f t="shared" si="36"/>
        <v>0</v>
      </c>
      <c r="E247" s="56">
        <f t="shared" si="28"/>
        <v>0</v>
      </c>
      <c r="F247" s="56">
        <f t="shared" si="29"/>
        <v>0</v>
      </c>
      <c r="G247" s="56">
        <f t="shared" si="30"/>
        <v>0</v>
      </c>
      <c r="H247" s="56">
        <f t="shared" si="31"/>
        <v>0</v>
      </c>
      <c r="I247" s="56">
        <f t="shared" si="32"/>
        <v>0</v>
      </c>
      <c r="J247" s="56">
        <f t="shared" si="33"/>
        <v>0</v>
      </c>
      <c r="K247" s="56">
        <f t="shared" si="34"/>
        <v>0</v>
      </c>
      <c r="L247" s="64">
        <v>0</v>
      </c>
      <c r="M247" s="64">
        <v>0</v>
      </c>
      <c r="N247" s="64">
        <v>0</v>
      </c>
      <c r="O247" s="64">
        <v>0</v>
      </c>
      <c r="P247" s="63">
        <v>0</v>
      </c>
      <c r="Q247" s="63">
        <v>0</v>
      </c>
      <c r="R247" s="63">
        <v>0</v>
      </c>
      <c r="S247" s="63">
        <v>0</v>
      </c>
      <c r="T247">
        <f t="shared" si="35"/>
        <v>0</v>
      </c>
    </row>
    <row r="248" spans="1:20" hidden="1">
      <c r="A248" s="55" t="s">
        <v>494</v>
      </c>
      <c r="B248" s="56" t="s">
        <v>495</v>
      </c>
      <c r="C248" s="55" t="s">
        <v>6320</v>
      </c>
      <c r="D248" s="56">
        <f t="shared" si="36"/>
        <v>0</v>
      </c>
      <c r="E248" s="56">
        <f t="shared" si="28"/>
        <v>0</v>
      </c>
      <c r="F248" s="56">
        <f t="shared" si="29"/>
        <v>12.481999999999999</v>
      </c>
      <c r="G248" s="56">
        <f t="shared" si="30"/>
        <v>12.481999999999999</v>
      </c>
      <c r="H248" s="56">
        <f t="shared" si="31"/>
        <v>0</v>
      </c>
      <c r="I248" s="56">
        <f t="shared" si="32"/>
        <v>0</v>
      </c>
      <c r="J248" s="56">
        <f t="shared" si="33"/>
        <v>12.48</v>
      </c>
      <c r="K248" s="56">
        <f t="shared" si="34"/>
        <v>12.48</v>
      </c>
      <c r="L248" s="64">
        <v>0</v>
      </c>
      <c r="M248" s="64">
        <v>0</v>
      </c>
      <c r="N248" s="64">
        <v>12482</v>
      </c>
      <c r="O248" s="64">
        <v>12482</v>
      </c>
      <c r="P248" s="63">
        <v>0</v>
      </c>
      <c r="Q248" s="63">
        <v>0</v>
      </c>
      <c r="R248" s="63">
        <v>12480</v>
      </c>
      <c r="S248" s="63">
        <v>12480</v>
      </c>
      <c r="T248">
        <f t="shared" si="35"/>
        <v>24962</v>
      </c>
    </row>
    <row r="249" spans="1:20">
      <c r="A249" s="55" t="s">
        <v>496</v>
      </c>
      <c r="B249" s="56" t="s">
        <v>497</v>
      </c>
      <c r="C249" s="55" t="s">
        <v>6320</v>
      </c>
      <c r="D249" s="56">
        <f t="shared" si="36"/>
        <v>0</v>
      </c>
      <c r="E249" s="56">
        <f t="shared" si="28"/>
        <v>0</v>
      </c>
      <c r="F249" s="56">
        <f t="shared" si="29"/>
        <v>0</v>
      </c>
      <c r="G249" s="56">
        <f t="shared" si="30"/>
        <v>0</v>
      </c>
      <c r="H249" s="56">
        <f t="shared" si="31"/>
        <v>0</v>
      </c>
      <c r="I249" s="56">
        <f t="shared" si="32"/>
        <v>0</v>
      </c>
      <c r="J249" s="56">
        <f t="shared" si="33"/>
        <v>0</v>
      </c>
      <c r="K249" s="56">
        <f t="shared" si="34"/>
        <v>0</v>
      </c>
      <c r="L249" s="64">
        <v>0</v>
      </c>
      <c r="M249" s="64">
        <v>0</v>
      </c>
      <c r="N249" s="64">
        <v>0</v>
      </c>
      <c r="O249" s="64">
        <v>0</v>
      </c>
      <c r="P249" s="63">
        <v>0</v>
      </c>
      <c r="Q249" s="63">
        <v>0</v>
      </c>
      <c r="R249" s="63">
        <v>0</v>
      </c>
      <c r="S249" s="63">
        <v>0</v>
      </c>
      <c r="T249">
        <f t="shared" si="35"/>
        <v>0</v>
      </c>
    </row>
    <row r="250" spans="1:20" hidden="1">
      <c r="A250" s="55" t="s">
        <v>498</v>
      </c>
      <c r="B250" s="56" t="s">
        <v>499</v>
      </c>
      <c r="C250" s="55" t="s">
        <v>6320</v>
      </c>
      <c r="D250" s="56">
        <f t="shared" si="36"/>
        <v>184.434</v>
      </c>
      <c r="E250" s="56">
        <f t="shared" si="28"/>
        <v>0</v>
      </c>
      <c r="F250" s="56">
        <f t="shared" si="29"/>
        <v>0</v>
      </c>
      <c r="G250" s="56">
        <f t="shared" si="30"/>
        <v>184.434</v>
      </c>
      <c r="H250" s="56">
        <f t="shared" si="31"/>
        <v>164.71199999999999</v>
      </c>
      <c r="I250" s="56">
        <f t="shared" si="32"/>
        <v>0</v>
      </c>
      <c r="J250" s="56">
        <f t="shared" si="33"/>
        <v>0</v>
      </c>
      <c r="K250" s="56">
        <f t="shared" si="34"/>
        <v>164.71199999999999</v>
      </c>
      <c r="L250" s="64">
        <v>184434</v>
      </c>
      <c r="M250" s="64">
        <v>0</v>
      </c>
      <c r="N250" s="64">
        <v>0</v>
      </c>
      <c r="O250" s="64">
        <v>184434</v>
      </c>
      <c r="P250" s="63">
        <v>164712</v>
      </c>
      <c r="Q250" s="63">
        <v>0</v>
      </c>
      <c r="R250" s="63">
        <v>0</v>
      </c>
      <c r="S250" s="63">
        <v>164712</v>
      </c>
      <c r="T250">
        <f t="shared" si="35"/>
        <v>349146</v>
      </c>
    </row>
    <row r="251" spans="1:20">
      <c r="A251" s="55" t="s">
        <v>500</v>
      </c>
      <c r="B251" s="56" t="s">
        <v>501</v>
      </c>
      <c r="C251" s="55" t="s">
        <v>6320</v>
      </c>
      <c r="D251" s="56">
        <f t="shared" si="36"/>
        <v>0</v>
      </c>
      <c r="E251" s="56">
        <f t="shared" si="28"/>
        <v>0</v>
      </c>
      <c r="F251" s="56">
        <f t="shared" si="29"/>
        <v>0</v>
      </c>
      <c r="G251" s="56">
        <f t="shared" si="30"/>
        <v>0</v>
      </c>
      <c r="H251" s="56">
        <f t="shared" si="31"/>
        <v>0</v>
      </c>
      <c r="I251" s="56">
        <f t="shared" si="32"/>
        <v>0</v>
      </c>
      <c r="J251" s="56">
        <f t="shared" si="33"/>
        <v>0</v>
      </c>
      <c r="K251" s="56">
        <f t="shared" si="34"/>
        <v>0</v>
      </c>
      <c r="L251" s="64">
        <v>0</v>
      </c>
      <c r="M251" s="64">
        <v>0</v>
      </c>
      <c r="N251" s="64">
        <v>0</v>
      </c>
      <c r="O251" s="64">
        <v>0</v>
      </c>
      <c r="P251" s="63">
        <v>0</v>
      </c>
      <c r="Q251" s="63">
        <v>0</v>
      </c>
      <c r="R251" s="63">
        <v>0</v>
      </c>
      <c r="S251" s="63">
        <v>0</v>
      </c>
      <c r="T251">
        <f t="shared" si="35"/>
        <v>0</v>
      </c>
    </row>
    <row r="252" spans="1:20">
      <c r="A252" s="55" t="s">
        <v>502</v>
      </c>
      <c r="B252" s="56" t="s">
        <v>503</v>
      </c>
      <c r="C252" s="55" t="s">
        <v>6320</v>
      </c>
      <c r="D252" s="56">
        <f t="shared" si="36"/>
        <v>0</v>
      </c>
      <c r="E252" s="56">
        <f t="shared" si="28"/>
        <v>0</v>
      </c>
      <c r="F252" s="56">
        <f t="shared" si="29"/>
        <v>0</v>
      </c>
      <c r="G252" s="56">
        <f t="shared" si="30"/>
        <v>0</v>
      </c>
      <c r="H252" s="56">
        <f t="shared" si="31"/>
        <v>0</v>
      </c>
      <c r="I252" s="56">
        <f t="shared" si="32"/>
        <v>0</v>
      </c>
      <c r="J252" s="56">
        <f t="shared" si="33"/>
        <v>0</v>
      </c>
      <c r="K252" s="56">
        <f t="shared" si="34"/>
        <v>0</v>
      </c>
      <c r="L252" s="64">
        <v>0</v>
      </c>
      <c r="M252" s="64">
        <v>0</v>
      </c>
      <c r="N252" s="64">
        <v>0</v>
      </c>
      <c r="O252" s="64">
        <v>0</v>
      </c>
      <c r="P252" s="63">
        <v>0</v>
      </c>
      <c r="Q252" s="63">
        <v>0</v>
      </c>
      <c r="R252" s="63">
        <v>0</v>
      </c>
      <c r="S252" s="63">
        <v>0</v>
      </c>
      <c r="T252">
        <f t="shared" si="35"/>
        <v>0</v>
      </c>
    </row>
    <row r="253" spans="1:20">
      <c r="A253" s="55" t="s">
        <v>504</v>
      </c>
      <c r="B253" s="56" t="s">
        <v>505</v>
      </c>
      <c r="C253" s="55" t="s">
        <v>6320</v>
      </c>
      <c r="D253" s="56">
        <f t="shared" si="36"/>
        <v>0</v>
      </c>
      <c r="E253" s="56">
        <f t="shared" si="28"/>
        <v>0</v>
      </c>
      <c r="F253" s="56">
        <f t="shared" si="29"/>
        <v>0</v>
      </c>
      <c r="G253" s="56">
        <f t="shared" si="30"/>
        <v>0</v>
      </c>
      <c r="H253" s="56">
        <f t="shared" si="31"/>
        <v>0</v>
      </c>
      <c r="I253" s="56">
        <f t="shared" si="32"/>
        <v>0</v>
      </c>
      <c r="J253" s="56">
        <f t="shared" si="33"/>
        <v>0</v>
      </c>
      <c r="K253" s="56">
        <f t="shared" si="34"/>
        <v>0</v>
      </c>
      <c r="L253" s="64">
        <v>0</v>
      </c>
      <c r="M253" s="64">
        <v>0</v>
      </c>
      <c r="N253" s="64">
        <v>0</v>
      </c>
      <c r="O253" s="64">
        <v>0</v>
      </c>
      <c r="P253" s="63">
        <v>0</v>
      </c>
      <c r="Q253" s="63">
        <v>0</v>
      </c>
      <c r="R253" s="63">
        <v>0</v>
      </c>
      <c r="S253" s="63">
        <v>0</v>
      </c>
      <c r="T253">
        <f t="shared" si="35"/>
        <v>0</v>
      </c>
    </row>
    <row r="254" spans="1:20" hidden="1">
      <c r="A254" s="55" t="s">
        <v>506</v>
      </c>
      <c r="B254" s="56" t="s">
        <v>507</v>
      </c>
      <c r="C254" s="55" t="s">
        <v>6320</v>
      </c>
      <c r="D254" s="56">
        <f t="shared" si="36"/>
        <v>0</v>
      </c>
      <c r="E254" s="56">
        <f t="shared" si="28"/>
        <v>0</v>
      </c>
      <c r="F254" s="56">
        <f t="shared" si="29"/>
        <v>3.222</v>
      </c>
      <c r="G254" s="56">
        <f t="shared" si="30"/>
        <v>3.222</v>
      </c>
      <c r="H254" s="56">
        <f t="shared" si="31"/>
        <v>0</v>
      </c>
      <c r="I254" s="56">
        <f t="shared" si="32"/>
        <v>0</v>
      </c>
      <c r="J254" s="56">
        <f t="shared" si="33"/>
        <v>4.0449999999999999</v>
      </c>
      <c r="K254" s="56">
        <f t="shared" si="34"/>
        <v>4.0449999999999999</v>
      </c>
      <c r="L254" s="64">
        <v>0</v>
      </c>
      <c r="M254" s="64">
        <v>0</v>
      </c>
      <c r="N254" s="64">
        <v>3222</v>
      </c>
      <c r="O254" s="64">
        <v>3222</v>
      </c>
      <c r="P254" s="63">
        <v>0</v>
      </c>
      <c r="Q254" s="63">
        <v>0</v>
      </c>
      <c r="R254" s="63">
        <v>4045</v>
      </c>
      <c r="S254" s="63">
        <v>4045</v>
      </c>
      <c r="T254">
        <f t="shared" si="35"/>
        <v>7267</v>
      </c>
    </row>
    <row r="255" spans="1:20">
      <c r="A255" s="55" t="s">
        <v>508</v>
      </c>
      <c r="B255" s="56" t="s">
        <v>509</v>
      </c>
      <c r="C255" s="55" t="s">
        <v>6320</v>
      </c>
      <c r="D255" s="56">
        <f t="shared" si="36"/>
        <v>0</v>
      </c>
      <c r="E255" s="56">
        <f t="shared" si="28"/>
        <v>0</v>
      </c>
      <c r="F255" s="56">
        <f t="shared" si="29"/>
        <v>0</v>
      </c>
      <c r="G255" s="56">
        <f t="shared" si="30"/>
        <v>0</v>
      </c>
      <c r="H255" s="56">
        <f t="shared" si="31"/>
        <v>0</v>
      </c>
      <c r="I255" s="56">
        <f t="shared" si="32"/>
        <v>0</v>
      </c>
      <c r="J255" s="56">
        <f t="shared" si="33"/>
        <v>0</v>
      </c>
      <c r="K255" s="56">
        <f t="shared" si="34"/>
        <v>0</v>
      </c>
      <c r="L255" s="64">
        <v>0</v>
      </c>
      <c r="M255" s="64">
        <v>0</v>
      </c>
      <c r="N255" s="64">
        <v>0</v>
      </c>
      <c r="O255" s="64">
        <v>0</v>
      </c>
      <c r="P255" s="63">
        <v>0</v>
      </c>
      <c r="Q255" s="63">
        <v>0</v>
      </c>
      <c r="R255" s="63">
        <v>0</v>
      </c>
      <c r="S255" s="63">
        <v>0</v>
      </c>
      <c r="T255">
        <f t="shared" si="35"/>
        <v>0</v>
      </c>
    </row>
    <row r="256" spans="1:20">
      <c r="A256" s="55" t="s">
        <v>510</v>
      </c>
      <c r="B256" s="56" t="s">
        <v>511</v>
      </c>
      <c r="C256" s="55" t="s">
        <v>6320</v>
      </c>
      <c r="D256" s="56">
        <f t="shared" si="36"/>
        <v>0</v>
      </c>
      <c r="E256" s="56">
        <f t="shared" si="28"/>
        <v>0</v>
      </c>
      <c r="F256" s="56">
        <f t="shared" si="29"/>
        <v>0</v>
      </c>
      <c r="G256" s="56">
        <f t="shared" si="30"/>
        <v>0</v>
      </c>
      <c r="H256" s="56">
        <f t="shared" si="31"/>
        <v>0</v>
      </c>
      <c r="I256" s="56">
        <f t="shared" si="32"/>
        <v>0</v>
      </c>
      <c r="J256" s="56">
        <f t="shared" si="33"/>
        <v>0</v>
      </c>
      <c r="K256" s="56">
        <f t="shared" si="34"/>
        <v>0</v>
      </c>
      <c r="L256" s="64">
        <v>0</v>
      </c>
      <c r="M256" s="64">
        <v>0</v>
      </c>
      <c r="N256" s="64">
        <v>0</v>
      </c>
      <c r="O256" s="64">
        <v>0</v>
      </c>
      <c r="P256" s="63">
        <v>0</v>
      </c>
      <c r="Q256" s="63">
        <v>0</v>
      </c>
      <c r="R256" s="63">
        <v>0</v>
      </c>
      <c r="S256" s="63">
        <v>0</v>
      </c>
      <c r="T256">
        <f t="shared" si="35"/>
        <v>0</v>
      </c>
    </row>
    <row r="257" spans="1:20">
      <c r="A257" s="55" t="s">
        <v>512</v>
      </c>
      <c r="B257" s="56" t="s">
        <v>513</v>
      </c>
      <c r="C257" s="55" t="s">
        <v>6320</v>
      </c>
      <c r="D257" s="56">
        <f t="shared" si="36"/>
        <v>0</v>
      </c>
      <c r="E257" s="56">
        <f t="shared" si="28"/>
        <v>0</v>
      </c>
      <c r="F257" s="56">
        <f t="shared" si="29"/>
        <v>0</v>
      </c>
      <c r="G257" s="56">
        <f t="shared" si="30"/>
        <v>0</v>
      </c>
      <c r="H257" s="56">
        <f t="shared" si="31"/>
        <v>0</v>
      </c>
      <c r="I257" s="56">
        <f t="shared" si="32"/>
        <v>0</v>
      </c>
      <c r="J257" s="56">
        <f t="shared" si="33"/>
        <v>0</v>
      </c>
      <c r="K257" s="56">
        <f t="shared" si="34"/>
        <v>0</v>
      </c>
      <c r="L257" s="64">
        <v>0</v>
      </c>
      <c r="M257" s="64">
        <v>0</v>
      </c>
      <c r="N257" s="64">
        <v>0</v>
      </c>
      <c r="O257" s="64">
        <v>0</v>
      </c>
      <c r="P257" s="63">
        <v>0</v>
      </c>
      <c r="Q257" s="63">
        <v>0</v>
      </c>
      <c r="R257" s="63">
        <v>0</v>
      </c>
      <c r="S257" s="63">
        <v>0</v>
      </c>
      <c r="T257">
        <f t="shared" si="35"/>
        <v>0</v>
      </c>
    </row>
    <row r="258" spans="1:20">
      <c r="A258" s="55" t="s">
        <v>514</v>
      </c>
      <c r="B258" s="56" t="s">
        <v>515</v>
      </c>
      <c r="C258" s="55" t="s">
        <v>6320</v>
      </c>
      <c r="D258" s="56">
        <f t="shared" si="36"/>
        <v>0</v>
      </c>
      <c r="E258" s="56">
        <f t="shared" si="28"/>
        <v>0</v>
      </c>
      <c r="F258" s="56">
        <f t="shared" si="29"/>
        <v>0</v>
      </c>
      <c r="G258" s="56">
        <f t="shared" si="30"/>
        <v>0</v>
      </c>
      <c r="H258" s="56">
        <f t="shared" si="31"/>
        <v>0</v>
      </c>
      <c r="I258" s="56">
        <f t="shared" si="32"/>
        <v>0</v>
      </c>
      <c r="J258" s="56">
        <f t="shared" si="33"/>
        <v>0</v>
      </c>
      <c r="K258" s="56">
        <f t="shared" si="34"/>
        <v>0</v>
      </c>
      <c r="L258" s="64">
        <v>0</v>
      </c>
      <c r="M258" s="64">
        <v>0</v>
      </c>
      <c r="N258" s="64">
        <v>0</v>
      </c>
      <c r="O258" s="64">
        <v>0</v>
      </c>
      <c r="P258" s="63">
        <v>0</v>
      </c>
      <c r="Q258" s="63">
        <v>0</v>
      </c>
      <c r="R258" s="63">
        <v>0</v>
      </c>
      <c r="S258" s="63">
        <v>0</v>
      </c>
      <c r="T258">
        <f t="shared" si="35"/>
        <v>0</v>
      </c>
    </row>
    <row r="259" spans="1:20" hidden="1">
      <c r="A259" s="55" t="s">
        <v>516</v>
      </c>
      <c r="B259" s="56" t="s">
        <v>517</v>
      </c>
      <c r="C259" s="55" t="s">
        <v>6320</v>
      </c>
      <c r="D259" s="56">
        <f t="shared" si="36"/>
        <v>71.537999999999997</v>
      </c>
      <c r="E259" s="56">
        <f t="shared" si="28"/>
        <v>0</v>
      </c>
      <c r="F259" s="56">
        <f t="shared" si="29"/>
        <v>0</v>
      </c>
      <c r="G259" s="56">
        <f t="shared" si="30"/>
        <v>71.537999999999997</v>
      </c>
      <c r="H259" s="56">
        <f t="shared" si="31"/>
        <v>70.006</v>
      </c>
      <c r="I259" s="56">
        <f t="shared" si="32"/>
        <v>0</v>
      </c>
      <c r="J259" s="56">
        <f t="shared" si="33"/>
        <v>0</v>
      </c>
      <c r="K259" s="56">
        <f t="shared" si="34"/>
        <v>70.006</v>
      </c>
      <c r="L259" s="64">
        <v>71538</v>
      </c>
      <c r="M259" s="64">
        <v>0</v>
      </c>
      <c r="N259" s="64">
        <v>0</v>
      </c>
      <c r="O259" s="64">
        <v>71538</v>
      </c>
      <c r="P259" s="63">
        <v>70006</v>
      </c>
      <c r="Q259" s="63">
        <v>0</v>
      </c>
      <c r="R259" s="63">
        <v>0</v>
      </c>
      <c r="S259" s="63">
        <v>70006</v>
      </c>
      <c r="T259">
        <f t="shared" si="35"/>
        <v>141544</v>
      </c>
    </row>
    <row r="260" spans="1:20">
      <c r="A260" s="55" t="s">
        <v>518</v>
      </c>
      <c r="B260" s="56" t="s">
        <v>519</v>
      </c>
      <c r="C260" s="55" t="s">
        <v>6320</v>
      </c>
      <c r="D260" s="56">
        <f t="shared" si="36"/>
        <v>0</v>
      </c>
      <c r="E260" s="56">
        <f t="shared" si="28"/>
        <v>0</v>
      </c>
      <c r="F260" s="56">
        <f t="shared" si="29"/>
        <v>0</v>
      </c>
      <c r="G260" s="56">
        <f t="shared" si="30"/>
        <v>0</v>
      </c>
      <c r="H260" s="56">
        <f t="shared" si="31"/>
        <v>0</v>
      </c>
      <c r="I260" s="56">
        <f t="shared" si="32"/>
        <v>0</v>
      </c>
      <c r="J260" s="56">
        <f t="shared" si="33"/>
        <v>0</v>
      </c>
      <c r="K260" s="56">
        <f t="shared" si="34"/>
        <v>0</v>
      </c>
      <c r="L260" s="64">
        <v>0</v>
      </c>
      <c r="M260" s="64">
        <v>0</v>
      </c>
      <c r="N260" s="64">
        <v>0</v>
      </c>
      <c r="O260" s="64">
        <v>0</v>
      </c>
      <c r="P260" s="63">
        <v>0</v>
      </c>
      <c r="Q260" s="63">
        <v>0</v>
      </c>
      <c r="R260" s="63">
        <v>0</v>
      </c>
      <c r="S260" s="63">
        <v>0</v>
      </c>
      <c r="T260">
        <f t="shared" si="35"/>
        <v>0</v>
      </c>
    </row>
    <row r="261" spans="1:20">
      <c r="A261" s="55" t="s">
        <v>520</v>
      </c>
      <c r="B261" s="56" t="s">
        <v>521</v>
      </c>
      <c r="C261" s="55" t="s">
        <v>6320</v>
      </c>
      <c r="D261" s="56">
        <f t="shared" si="36"/>
        <v>0</v>
      </c>
      <c r="E261" s="56">
        <f t="shared" ref="E261:E324" si="37">M261/1000</f>
        <v>0</v>
      </c>
      <c r="F261" s="56">
        <f t="shared" ref="F261:F324" si="38">N261/1000</f>
        <v>0</v>
      </c>
      <c r="G261" s="56">
        <f t="shared" ref="G261:G324" si="39">O261/1000</f>
        <v>0</v>
      </c>
      <c r="H261" s="56">
        <f t="shared" ref="H261:H324" si="40">P261/1000</f>
        <v>0</v>
      </c>
      <c r="I261" s="56">
        <f t="shared" ref="I261:I324" si="41">Q261/1000</f>
        <v>0</v>
      </c>
      <c r="J261" s="56">
        <f t="shared" ref="J261:J324" si="42">R261/1000</f>
        <v>0</v>
      </c>
      <c r="K261" s="56">
        <f t="shared" ref="K261:K324" si="43">S261/1000</f>
        <v>0</v>
      </c>
      <c r="L261" s="64">
        <v>0</v>
      </c>
      <c r="M261" s="64">
        <v>0</v>
      </c>
      <c r="N261" s="64">
        <v>0</v>
      </c>
      <c r="O261" s="64">
        <v>0</v>
      </c>
      <c r="P261" s="63">
        <v>0</v>
      </c>
      <c r="Q261" s="63">
        <v>0</v>
      </c>
      <c r="R261" s="63">
        <v>0</v>
      </c>
      <c r="S261" s="63">
        <v>0</v>
      </c>
      <c r="T261">
        <f t="shared" si="35"/>
        <v>0</v>
      </c>
    </row>
    <row r="262" spans="1:20" hidden="1">
      <c r="A262" s="55" t="s">
        <v>522</v>
      </c>
      <c r="B262" s="56" t="s">
        <v>523</v>
      </c>
      <c r="C262" s="55" t="s">
        <v>6320</v>
      </c>
      <c r="D262" s="56">
        <f t="shared" si="36"/>
        <v>33.43</v>
      </c>
      <c r="E262" s="56">
        <f t="shared" si="37"/>
        <v>0</v>
      </c>
      <c r="F262" s="56">
        <f t="shared" si="38"/>
        <v>0</v>
      </c>
      <c r="G262" s="56">
        <f t="shared" si="39"/>
        <v>33.43</v>
      </c>
      <c r="H262" s="56">
        <f t="shared" si="40"/>
        <v>32.241999999999997</v>
      </c>
      <c r="I262" s="56">
        <f t="shared" si="41"/>
        <v>0</v>
      </c>
      <c r="J262" s="56">
        <f t="shared" si="42"/>
        <v>0</v>
      </c>
      <c r="K262" s="56">
        <f t="shared" si="43"/>
        <v>32.241999999999997</v>
      </c>
      <c r="L262" s="64">
        <v>33430</v>
      </c>
      <c r="M262" s="64">
        <v>0</v>
      </c>
      <c r="N262" s="64">
        <v>0</v>
      </c>
      <c r="O262" s="64">
        <v>33430</v>
      </c>
      <c r="P262" s="63">
        <v>32242</v>
      </c>
      <c r="Q262" s="63">
        <v>0</v>
      </c>
      <c r="R262" s="63">
        <v>0</v>
      </c>
      <c r="S262" s="63">
        <v>32242</v>
      </c>
      <c r="T262">
        <f t="shared" ref="T262:T325" si="44">O262+S262</f>
        <v>65672</v>
      </c>
    </row>
    <row r="263" spans="1:20" hidden="1">
      <c r="A263" s="55" t="s">
        <v>524</v>
      </c>
      <c r="B263" s="56" t="s">
        <v>525</v>
      </c>
      <c r="C263" s="55" t="s">
        <v>6320</v>
      </c>
      <c r="D263" s="56">
        <f t="shared" ref="D263:D326" si="45">L263/1000</f>
        <v>0</v>
      </c>
      <c r="E263" s="56">
        <f t="shared" si="37"/>
        <v>0</v>
      </c>
      <c r="F263" s="56">
        <f t="shared" si="38"/>
        <v>97.146000000000001</v>
      </c>
      <c r="G263" s="56">
        <f t="shared" si="39"/>
        <v>97.146000000000001</v>
      </c>
      <c r="H263" s="56">
        <f t="shared" si="40"/>
        <v>0</v>
      </c>
      <c r="I263" s="56">
        <f t="shared" si="41"/>
        <v>0</v>
      </c>
      <c r="J263" s="56">
        <f t="shared" si="42"/>
        <v>80.408000000000001</v>
      </c>
      <c r="K263" s="56">
        <f t="shared" si="43"/>
        <v>80.408000000000001</v>
      </c>
      <c r="L263" s="64">
        <v>0</v>
      </c>
      <c r="M263" s="64">
        <v>0</v>
      </c>
      <c r="N263" s="64">
        <v>97146</v>
      </c>
      <c r="O263" s="64">
        <v>97146</v>
      </c>
      <c r="P263" s="63">
        <v>0</v>
      </c>
      <c r="Q263" s="63">
        <v>0</v>
      </c>
      <c r="R263" s="63">
        <v>80408</v>
      </c>
      <c r="S263" s="63">
        <v>80408</v>
      </c>
      <c r="T263">
        <f t="shared" si="44"/>
        <v>177554</v>
      </c>
    </row>
    <row r="264" spans="1:20">
      <c r="A264" s="55" t="s">
        <v>526</v>
      </c>
      <c r="B264" s="56" t="s">
        <v>527</v>
      </c>
      <c r="C264" s="55" t="s">
        <v>6320</v>
      </c>
      <c r="D264" s="56">
        <f t="shared" si="45"/>
        <v>0</v>
      </c>
      <c r="E264" s="56">
        <f t="shared" si="37"/>
        <v>0</v>
      </c>
      <c r="F264" s="56">
        <f t="shared" si="38"/>
        <v>0</v>
      </c>
      <c r="G264" s="56">
        <f t="shared" si="39"/>
        <v>0</v>
      </c>
      <c r="H264" s="56">
        <f t="shared" si="40"/>
        <v>0</v>
      </c>
      <c r="I264" s="56">
        <f t="shared" si="41"/>
        <v>0</v>
      </c>
      <c r="J264" s="56">
        <f t="shared" si="42"/>
        <v>0</v>
      </c>
      <c r="K264" s="56">
        <f t="shared" si="43"/>
        <v>0</v>
      </c>
      <c r="L264" s="64">
        <v>0</v>
      </c>
      <c r="M264" s="64">
        <v>0</v>
      </c>
      <c r="N264" s="64">
        <v>0</v>
      </c>
      <c r="O264" s="64">
        <v>0</v>
      </c>
      <c r="P264" s="63">
        <v>0</v>
      </c>
      <c r="Q264" s="63">
        <v>0</v>
      </c>
      <c r="R264" s="63">
        <v>0</v>
      </c>
      <c r="S264" s="63">
        <v>0</v>
      </c>
      <c r="T264">
        <f t="shared" si="44"/>
        <v>0</v>
      </c>
    </row>
    <row r="265" spans="1:20">
      <c r="A265" s="55" t="s">
        <v>528</v>
      </c>
      <c r="B265" s="56" t="s">
        <v>529</v>
      </c>
      <c r="C265" s="55" t="s">
        <v>6320</v>
      </c>
      <c r="D265" s="56">
        <f t="shared" si="45"/>
        <v>0</v>
      </c>
      <c r="E265" s="56">
        <f t="shared" si="37"/>
        <v>0</v>
      </c>
      <c r="F265" s="56">
        <f t="shared" si="38"/>
        <v>0</v>
      </c>
      <c r="G265" s="56">
        <f t="shared" si="39"/>
        <v>0</v>
      </c>
      <c r="H265" s="56">
        <f t="shared" si="40"/>
        <v>0</v>
      </c>
      <c r="I265" s="56">
        <f t="shared" si="41"/>
        <v>0</v>
      </c>
      <c r="J265" s="56">
        <f t="shared" si="42"/>
        <v>0</v>
      </c>
      <c r="K265" s="56">
        <f t="shared" si="43"/>
        <v>0</v>
      </c>
      <c r="L265" s="64">
        <v>0</v>
      </c>
      <c r="M265" s="64">
        <v>0</v>
      </c>
      <c r="N265" s="64">
        <v>0</v>
      </c>
      <c r="O265" s="64">
        <v>0</v>
      </c>
      <c r="P265" s="63">
        <v>0</v>
      </c>
      <c r="Q265" s="63">
        <v>0</v>
      </c>
      <c r="R265" s="63">
        <v>0</v>
      </c>
      <c r="S265" s="63">
        <v>0</v>
      </c>
      <c r="T265">
        <f t="shared" si="44"/>
        <v>0</v>
      </c>
    </row>
    <row r="266" spans="1:20" hidden="1">
      <c r="A266" s="55" t="s">
        <v>530</v>
      </c>
      <c r="B266" s="56" t="s">
        <v>531</v>
      </c>
      <c r="C266" s="55" t="s">
        <v>6320</v>
      </c>
      <c r="D266" s="56">
        <f t="shared" si="45"/>
        <v>44.76</v>
      </c>
      <c r="E266" s="56">
        <f t="shared" si="37"/>
        <v>0</v>
      </c>
      <c r="F266" s="56">
        <f t="shared" si="38"/>
        <v>20.081</v>
      </c>
      <c r="G266" s="56">
        <f t="shared" si="39"/>
        <v>64.840999999999994</v>
      </c>
      <c r="H266" s="56">
        <f t="shared" si="40"/>
        <v>34.756999999999998</v>
      </c>
      <c r="I266" s="56">
        <f t="shared" si="41"/>
        <v>0</v>
      </c>
      <c r="J266" s="56">
        <f t="shared" si="42"/>
        <v>20.079000000000001</v>
      </c>
      <c r="K266" s="56">
        <f t="shared" si="43"/>
        <v>54.835999999999999</v>
      </c>
      <c r="L266" s="64">
        <v>44760</v>
      </c>
      <c r="M266" s="64">
        <v>0</v>
      </c>
      <c r="N266" s="64">
        <v>20081</v>
      </c>
      <c r="O266" s="64">
        <v>64841</v>
      </c>
      <c r="P266" s="63">
        <v>34757</v>
      </c>
      <c r="Q266" s="63">
        <v>0</v>
      </c>
      <c r="R266" s="63">
        <v>20079</v>
      </c>
      <c r="S266" s="63">
        <v>54836</v>
      </c>
      <c r="T266">
        <f t="shared" si="44"/>
        <v>119677</v>
      </c>
    </row>
    <row r="267" spans="1:20">
      <c r="A267" s="55" t="s">
        <v>532</v>
      </c>
      <c r="B267" s="56" t="s">
        <v>533</v>
      </c>
      <c r="C267" s="55" t="s">
        <v>6320</v>
      </c>
      <c r="D267" s="56">
        <f t="shared" si="45"/>
        <v>0</v>
      </c>
      <c r="E267" s="56">
        <f t="shared" si="37"/>
        <v>0</v>
      </c>
      <c r="F267" s="56">
        <f t="shared" si="38"/>
        <v>0</v>
      </c>
      <c r="G267" s="56">
        <f t="shared" si="39"/>
        <v>0</v>
      </c>
      <c r="H267" s="56">
        <f t="shared" si="40"/>
        <v>0</v>
      </c>
      <c r="I267" s="56">
        <f t="shared" si="41"/>
        <v>0</v>
      </c>
      <c r="J267" s="56">
        <f t="shared" si="42"/>
        <v>0</v>
      </c>
      <c r="K267" s="56">
        <f t="shared" si="43"/>
        <v>0</v>
      </c>
      <c r="L267" s="64">
        <v>0</v>
      </c>
      <c r="M267" s="64">
        <v>0</v>
      </c>
      <c r="N267" s="64">
        <v>0</v>
      </c>
      <c r="O267" s="64">
        <v>0</v>
      </c>
      <c r="P267" s="63">
        <v>0</v>
      </c>
      <c r="Q267" s="63">
        <v>0</v>
      </c>
      <c r="R267" s="63">
        <v>0</v>
      </c>
      <c r="S267" s="63">
        <v>0</v>
      </c>
      <c r="T267">
        <f t="shared" si="44"/>
        <v>0</v>
      </c>
    </row>
    <row r="268" spans="1:20" hidden="1">
      <c r="A268" s="55" t="s">
        <v>534</v>
      </c>
      <c r="B268" s="56" t="s">
        <v>535</v>
      </c>
      <c r="C268" s="55" t="s">
        <v>6320</v>
      </c>
      <c r="D268" s="56">
        <f t="shared" si="45"/>
        <v>0</v>
      </c>
      <c r="E268" s="56">
        <f t="shared" si="37"/>
        <v>0</v>
      </c>
      <c r="F268" s="56">
        <f t="shared" si="38"/>
        <v>81.945999999999998</v>
      </c>
      <c r="G268" s="56">
        <f t="shared" si="39"/>
        <v>81.945999999999998</v>
      </c>
      <c r="H268" s="56">
        <f t="shared" si="40"/>
        <v>0</v>
      </c>
      <c r="I268" s="56">
        <f t="shared" si="41"/>
        <v>0</v>
      </c>
      <c r="J268" s="56">
        <f t="shared" si="42"/>
        <v>65.120999999999995</v>
      </c>
      <c r="K268" s="56">
        <f t="shared" si="43"/>
        <v>65.120999999999995</v>
      </c>
      <c r="L268" s="64">
        <v>0</v>
      </c>
      <c r="M268" s="64">
        <v>0</v>
      </c>
      <c r="N268" s="64">
        <v>81946</v>
      </c>
      <c r="O268" s="64">
        <v>81946</v>
      </c>
      <c r="P268" s="63">
        <v>0</v>
      </c>
      <c r="Q268" s="63">
        <v>0</v>
      </c>
      <c r="R268" s="63">
        <v>65121</v>
      </c>
      <c r="S268" s="63">
        <v>65121</v>
      </c>
      <c r="T268">
        <f t="shared" si="44"/>
        <v>147067</v>
      </c>
    </row>
    <row r="269" spans="1:20" hidden="1">
      <c r="A269" s="55" t="s">
        <v>536</v>
      </c>
      <c r="B269" s="56" t="s">
        <v>537</v>
      </c>
      <c r="C269" s="55" t="s">
        <v>6320</v>
      </c>
      <c r="D269" s="56">
        <f t="shared" si="45"/>
        <v>0</v>
      </c>
      <c r="E269" s="56">
        <f t="shared" si="37"/>
        <v>0</v>
      </c>
      <c r="F269" s="56">
        <f t="shared" si="38"/>
        <v>30</v>
      </c>
      <c r="G269" s="56">
        <f t="shared" si="39"/>
        <v>30</v>
      </c>
      <c r="H269" s="56">
        <f t="shared" si="40"/>
        <v>0</v>
      </c>
      <c r="I269" s="56">
        <f t="shared" si="41"/>
        <v>0</v>
      </c>
      <c r="J269" s="56">
        <f t="shared" si="42"/>
        <v>30</v>
      </c>
      <c r="K269" s="56">
        <f t="shared" si="43"/>
        <v>30</v>
      </c>
      <c r="L269" s="64">
        <v>0</v>
      </c>
      <c r="M269" s="64">
        <v>0</v>
      </c>
      <c r="N269" s="64">
        <v>30000</v>
      </c>
      <c r="O269" s="64">
        <v>30000</v>
      </c>
      <c r="P269" s="63">
        <v>0</v>
      </c>
      <c r="Q269" s="63">
        <v>0</v>
      </c>
      <c r="R269" s="63">
        <v>30000</v>
      </c>
      <c r="S269" s="63">
        <v>30000</v>
      </c>
      <c r="T269">
        <f t="shared" si="44"/>
        <v>60000</v>
      </c>
    </row>
    <row r="270" spans="1:20">
      <c r="A270" s="55" t="s">
        <v>538</v>
      </c>
      <c r="B270" s="56" t="s">
        <v>539</v>
      </c>
      <c r="C270" s="55" t="s">
        <v>6320</v>
      </c>
      <c r="D270" s="56">
        <f t="shared" si="45"/>
        <v>0</v>
      </c>
      <c r="E270" s="56">
        <f t="shared" si="37"/>
        <v>0</v>
      </c>
      <c r="F270" s="56">
        <f t="shared" si="38"/>
        <v>0</v>
      </c>
      <c r="G270" s="56">
        <f t="shared" si="39"/>
        <v>0</v>
      </c>
      <c r="H270" s="56">
        <f t="shared" si="40"/>
        <v>0</v>
      </c>
      <c r="I270" s="56">
        <f t="shared" si="41"/>
        <v>0</v>
      </c>
      <c r="J270" s="56">
        <f t="shared" si="42"/>
        <v>0</v>
      </c>
      <c r="K270" s="56">
        <f t="shared" si="43"/>
        <v>0</v>
      </c>
      <c r="L270" s="64">
        <v>0</v>
      </c>
      <c r="M270" s="64">
        <v>0</v>
      </c>
      <c r="N270" s="64">
        <v>0</v>
      </c>
      <c r="O270" s="64">
        <v>0</v>
      </c>
      <c r="P270" s="63">
        <v>0</v>
      </c>
      <c r="Q270" s="63">
        <v>0</v>
      </c>
      <c r="R270" s="63">
        <v>0</v>
      </c>
      <c r="S270" s="63">
        <v>0</v>
      </c>
      <c r="T270">
        <f t="shared" si="44"/>
        <v>0</v>
      </c>
    </row>
    <row r="271" spans="1:20">
      <c r="A271" s="55" t="s">
        <v>540</v>
      </c>
      <c r="B271" s="56" t="s">
        <v>541</v>
      </c>
      <c r="C271" s="55" t="s">
        <v>6320</v>
      </c>
      <c r="D271" s="56">
        <f t="shared" si="45"/>
        <v>0</v>
      </c>
      <c r="E271" s="56">
        <f t="shared" si="37"/>
        <v>0</v>
      </c>
      <c r="F271" s="56">
        <f t="shared" si="38"/>
        <v>0</v>
      </c>
      <c r="G271" s="56">
        <f t="shared" si="39"/>
        <v>0</v>
      </c>
      <c r="H271" s="56">
        <f t="shared" si="40"/>
        <v>0</v>
      </c>
      <c r="I271" s="56">
        <f t="shared" si="41"/>
        <v>0</v>
      </c>
      <c r="J271" s="56">
        <f t="shared" si="42"/>
        <v>0</v>
      </c>
      <c r="K271" s="56">
        <f t="shared" si="43"/>
        <v>0</v>
      </c>
      <c r="L271" s="64">
        <v>0</v>
      </c>
      <c r="M271" s="64">
        <v>0</v>
      </c>
      <c r="N271" s="64">
        <v>0</v>
      </c>
      <c r="O271" s="64">
        <v>0</v>
      </c>
      <c r="P271" s="63">
        <v>0</v>
      </c>
      <c r="Q271" s="63">
        <v>0</v>
      </c>
      <c r="R271" s="63">
        <v>0</v>
      </c>
      <c r="S271" s="63">
        <v>0</v>
      </c>
      <c r="T271">
        <f t="shared" si="44"/>
        <v>0</v>
      </c>
    </row>
    <row r="272" spans="1:20">
      <c r="A272" s="55" t="s">
        <v>542</v>
      </c>
      <c r="B272" s="56" t="s">
        <v>543</v>
      </c>
      <c r="C272" s="55" t="s">
        <v>6320</v>
      </c>
      <c r="D272" s="56">
        <f t="shared" si="45"/>
        <v>0</v>
      </c>
      <c r="E272" s="56">
        <f t="shared" si="37"/>
        <v>0</v>
      </c>
      <c r="F272" s="56">
        <f t="shared" si="38"/>
        <v>0</v>
      </c>
      <c r="G272" s="56">
        <f t="shared" si="39"/>
        <v>0</v>
      </c>
      <c r="H272" s="56">
        <f t="shared" si="40"/>
        <v>0</v>
      </c>
      <c r="I272" s="56">
        <f t="shared" si="41"/>
        <v>0</v>
      </c>
      <c r="J272" s="56">
        <f t="shared" si="42"/>
        <v>0</v>
      </c>
      <c r="K272" s="56">
        <f t="shared" si="43"/>
        <v>0</v>
      </c>
      <c r="L272" s="64">
        <v>0</v>
      </c>
      <c r="M272" s="64">
        <v>0</v>
      </c>
      <c r="N272" s="64">
        <v>0</v>
      </c>
      <c r="O272" s="64">
        <v>0</v>
      </c>
      <c r="P272" s="63">
        <v>0</v>
      </c>
      <c r="Q272" s="63">
        <v>0</v>
      </c>
      <c r="R272" s="63">
        <v>0</v>
      </c>
      <c r="S272" s="63">
        <v>0</v>
      </c>
      <c r="T272">
        <f t="shared" si="44"/>
        <v>0</v>
      </c>
    </row>
    <row r="273" spans="1:20">
      <c r="A273" s="55" t="s">
        <v>544</v>
      </c>
      <c r="B273" s="56" t="s">
        <v>545</v>
      </c>
      <c r="C273" s="55" t="s">
        <v>6320</v>
      </c>
      <c r="D273" s="56">
        <f t="shared" si="45"/>
        <v>0</v>
      </c>
      <c r="E273" s="56">
        <f t="shared" si="37"/>
        <v>0</v>
      </c>
      <c r="F273" s="56">
        <f t="shared" si="38"/>
        <v>0</v>
      </c>
      <c r="G273" s="56">
        <f t="shared" si="39"/>
        <v>0</v>
      </c>
      <c r="H273" s="56">
        <f t="shared" si="40"/>
        <v>0</v>
      </c>
      <c r="I273" s="56">
        <f t="shared" si="41"/>
        <v>0</v>
      </c>
      <c r="J273" s="56">
        <f t="shared" si="42"/>
        <v>0</v>
      </c>
      <c r="K273" s="56">
        <f t="shared" si="43"/>
        <v>0</v>
      </c>
      <c r="L273" s="64">
        <v>0</v>
      </c>
      <c r="M273" s="64">
        <v>0</v>
      </c>
      <c r="N273" s="64">
        <v>0</v>
      </c>
      <c r="O273" s="64">
        <v>0</v>
      </c>
      <c r="P273" s="63">
        <v>0</v>
      </c>
      <c r="Q273" s="63">
        <v>0</v>
      </c>
      <c r="R273" s="63">
        <v>0</v>
      </c>
      <c r="S273" s="63">
        <v>0</v>
      </c>
      <c r="T273">
        <f t="shared" si="44"/>
        <v>0</v>
      </c>
    </row>
    <row r="274" spans="1:20">
      <c r="A274" s="55" t="s">
        <v>546</v>
      </c>
      <c r="B274" s="56" t="s">
        <v>547</v>
      </c>
      <c r="C274" s="55" t="s">
        <v>6320</v>
      </c>
      <c r="D274" s="56">
        <f t="shared" si="45"/>
        <v>0</v>
      </c>
      <c r="E274" s="56">
        <f t="shared" si="37"/>
        <v>0</v>
      </c>
      <c r="F274" s="56">
        <f t="shared" si="38"/>
        <v>0</v>
      </c>
      <c r="G274" s="56">
        <f t="shared" si="39"/>
        <v>0</v>
      </c>
      <c r="H274" s="56">
        <f t="shared" si="40"/>
        <v>0</v>
      </c>
      <c r="I274" s="56">
        <f t="shared" si="41"/>
        <v>0</v>
      </c>
      <c r="J274" s="56">
        <f t="shared" si="42"/>
        <v>0</v>
      </c>
      <c r="K274" s="56">
        <f t="shared" si="43"/>
        <v>0</v>
      </c>
      <c r="L274" s="64">
        <v>0</v>
      </c>
      <c r="M274" s="64">
        <v>0</v>
      </c>
      <c r="N274" s="64">
        <v>0</v>
      </c>
      <c r="O274" s="64">
        <v>0</v>
      </c>
      <c r="P274" s="63">
        <v>0</v>
      </c>
      <c r="Q274" s="63">
        <v>0</v>
      </c>
      <c r="R274" s="63">
        <v>0</v>
      </c>
      <c r="S274" s="63">
        <v>0</v>
      </c>
      <c r="T274">
        <f t="shared" si="44"/>
        <v>0</v>
      </c>
    </row>
    <row r="275" spans="1:20" hidden="1">
      <c r="A275" s="55" t="s">
        <v>548</v>
      </c>
      <c r="B275" s="56" t="s">
        <v>549</v>
      </c>
      <c r="C275" s="55" t="s">
        <v>6320</v>
      </c>
      <c r="D275" s="56">
        <f t="shared" si="45"/>
        <v>2.867</v>
      </c>
      <c r="E275" s="56">
        <f t="shared" si="37"/>
        <v>0</v>
      </c>
      <c r="F275" s="56">
        <f t="shared" si="38"/>
        <v>0</v>
      </c>
      <c r="G275" s="56">
        <f t="shared" si="39"/>
        <v>2.867</v>
      </c>
      <c r="H275" s="56">
        <f t="shared" si="40"/>
        <v>2.8660000000000001</v>
      </c>
      <c r="I275" s="56">
        <f t="shared" si="41"/>
        <v>0</v>
      </c>
      <c r="J275" s="56">
        <f t="shared" si="42"/>
        <v>0</v>
      </c>
      <c r="K275" s="56">
        <f t="shared" si="43"/>
        <v>2.8660000000000001</v>
      </c>
      <c r="L275" s="64">
        <v>2867</v>
      </c>
      <c r="M275" s="64">
        <v>0</v>
      </c>
      <c r="N275" s="64">
        <v>0</v>
      </c>
      <c r="O275" s="64">
        <v>2867</v>
      </c>
      <c r="P275" s="63">
        <v>2866</v>
      </c>
      <c r="Q275" s="63">
        <v>0</v>
      </c>
      <c r="R275" s="63">
        <v>0</v>
      </c>
      <c r="S275" s="63">
        <v>2866</v>
      </c>
      <c r="T275">
        <f t="shared" si="44"/>
        <v>5733</v>
      </c>
    </row>
    <row r="276" spans="1:20">
      <c r="A276" s="55" t="s">
        <v>550</v>
      </c>
      <c r="B276" s="56" t="s">
        <v>551</v>
      </c>
      <c r="C276" s="55" t="s">
        <v>6320</v>
      </c>
      <c r="D276" s="56">
        <f t="shared" si="45"/>
        <v>0</v>
      </c>
      <c r="E276" s="56">
        <f t="shared" si="37"/>
        <v>0</v>
      </c>
      <c r="F276" s="56">
        <f t="shared" si="38"/>
        <v>0</v>
      </c>
      <c r="G276" s="56">
        <f t="shared" si="39"/>
        <v>0</v>
      </c>
      <c r="H276" s="56">
        <f t="shared" si="40"/>
        <v>0</v>
      </c>
      <c r="I276" s="56">
        <f t="shared" si="41"/>
        <v>0</v>
      </c>
      <c r="J276" s="56">
        <f t="shared" si="42"/>
        <v>0</v>
      </c>
      <c r="K276" s="56">
        <f t="shared" si="43"/>
        <v>0</v>
      </c>
      <c r="L276" s="64">
        <v>0</v>
      </c>
      <c r="M276" s="64">
        <v>0</v>
      </c>
      <c r="N276" s="64">
        <v>0</v>
      </c>
      <c r="O276" s="64">
        <v>0</v>
      </c>
      <c r="P276" s="63">
        <v>0</v>
      </c>
      <c r="Q276" s="63">
        <v>0</v>
      </c>
      <c r="R276" s="63">
        <v>0</v>
      </c>
      <c r="S276" s="63">
        <v>0</v>
      </c>
      <c r="T276">
        <f t="shared" si="44"/>
        <v>0</v>
      </c>
    </row>
    <row r="277" spans="1:20" hidden="1">
      <c r="A277" s="55" t="s">
        <v>552</v>
      </c>
      <c r="B277" s="56" t="s">
        <v>553</v>
      </c>
      <c r="C277" s="55" t="s">
        <v>6320</v>
      </c>
      <c r="D277" s="56">
        <f t="shared" si="45"/>
        <v>0</v>
      </c>
      <c r="E277" s="56">
        <f t="shared" si="37"/>
        <v>0</v>
      </c>
      <c r="F277" s="56">
        <f t="shared" si="38"/>
        <v>10.18</v>
      </c>
      <c r="G277" s="56">
        <f t="shared" si="39"/>
        <v>10.18</v>
      </c>
      <c r="H277" s="56">
        <f t="shared" si="40"/>
        <v>0</v>
      </c>
      <c r="I277" s="56">
        <f t="shared" si="41"/>
        <v>0</v>
      </c>
      <c r="J277" s="56">
        <f t="shared" si="42"/>
        <v>10.179</v>
      </c>
      <c r="K277" s="56">
        <f t="shared" si="43"/>
        <v>10.179</v>
      </c>
      <c r="L277" s="64">
        <v>0</v>
      </c>
      <c r="M277" s="64">
        <v>0</v>
      </c>
      <c r="N277" s="64">
        <v>10180</v>
      </c>
      <c r="O277" s="64">
        <v>10180</v>
      </c>
      <c r="P277" s="63">
        <v>0</v>
      </c>
      <c r="Q277" s="63">
        <v>0</v>
      </c>
      <c r="R277" s="63">
        <v>10179</v>
      </c>
      <c r="S277" s="63">
        <v>10179</v>
      </c>
      <c r="T277">
        <f t="shared" si="44"/>
        <v>20359</v>
      </c>
    </row>
    <row r="278" spans="1:20">
      <c r="A278" s="55" t="s">
        <v>554</v>
      </c>
      <c r="B278" s="56" t="s">
        <v>555</v>
      </c>
      <c r="C278" s="55" t="s">
        <v>6320</v>
      </c>
      <c r="D278" s="56">
        <f t="shared" si="45"/>
        <v>0</v>
      </c>
      <c r="E278" s="56">
        <f t="shared" si="37"/>
        <v>0</v>
      </c>
      <c r="F278" s="56">
        <f t="shared" si="38"/>
        <v>0</v>
      </c>
      <c r="G278" s="56">
        <f t="shared" si="39"/>
        <v>0</v>
      </c>
      <c r="H278" s="56">
        <f t="shared" si="40"/>
        <v>0</v>
      </c>
      <c r="I278" s="56">
        <f t="shared" si="41"/>
        <v>0</v>
      </c>
      <c r="J278" s="56">
        <f t="shared" si="42"/>
        <v>0</v>
      </c>
      <c r="K278" s="56">
        <f t="shared" si="43"/>
        <v>0</v>
      </c>
      <c r="L278" s="64">
        <v>0</v>
      </c>
      <c r="M278" s="64">
        <v>0</v>
      </c>
      <c r="N278" s="64">
        <v>0</v>
      </c>
      <c r="O278" s="64">
        <v>0</v>
      </c>
      <c r="P278" s="63">
        <v>0</v>
      </c>
      <c r="Q278" s="63">
        <v>0</v>
      </c>
      <c r="R278" s="63">
        <v>0</v>
      </c>
      <c r="S278" s="63">
        <v>0</v>
      </c>
      <c r="T278">
        <f t="shared" si="44"/>
        <v>0</v>
      </c>
    </row>
    <row r="279" spans="1:20" hidden="1">
      <c r="A279" s="55" t="s">
        <v>556</v>
      </c>
      <c r="B279" s="56" t="s">
        <v>557</v>
      </c>
      <c r="C279" s="55" t="s">
        <v>6320</v>
      </c>
      <c r="D279" s="56">
        <f t="shared" si="45"/>
        <v>0</v>
      </c>
      <c r="E279" s="56">
        <f t="shared" si="37"/>
        <v>0</v>
      </c>
      <c r="F279" s="56">
        <f t="shared" si="38"/>
        <v>155.029</v>
      </c>
      <c r="G279" s="56">
        <f t="shared" si="39"/>
        <v>155.029</v>
      </c>
      <c r="H279" s="56">
        <f t="shared" si="40"/>
        <v>0</v>
      </c>
      <c r="I279" s="56">
        <f t="shared" si="41"/>
        <v>0</v>
      </c>
      <c r="J279" s="56">
        <f t="shared" si="42"/>
        <v>143.90299999999999</v>
      </c>
      <c r="K279" s="56">
        <f t="shared" si="43"/>
        <v>143.90299999999999</v>
      </c>
      <c r="L279" s="64">
        <v>0</v>
      </c>
      <c r="M279" s="64">
        <v>0</v>
      </c>
      <c r="N279" s="64">
        <v>155029</v>
      </c>
      <c r="O279" s="64">
        <v>155029</v>
      </c>
      <c r="P279" s="63">
        <v>0</v>
      </c>
      <c r="Q279" s="63">
        <v>0</v>
      </c>
      <c r="R279" s="63">
        <v>143903</v>
      </c>
      <c r="S279" s="63">
        <v>143903</v>
      </c>
      <c r="T279">
        <f t="shared" si="44"/>
        <v>298932</v>
      </c>
    </row>
    <row r="280" spans="1:20">
      <c r="A280" s="55" t="s">
        <v>558</v>
      </c>
      <c r="B280" s="56" t="s">
        <v>559</v>
      </c>
      <c r="C280" s="55" t="s">
        <v>6320</v>
      </c>
      <c r="D280" s="56">
        <f t="shared" si="45"/>
        <v>0</v>
      </c>
      <c r="E280" s="56">
        <f t="shared" si="37"/>
        <v>0</v>
      </c>
      <c r="F280" s="56">
        <f t="shared" si="38"/>
        <v>0</v>
      </c>
      <c r="G280" s="56">
        <f t="shared" si="39"/>
        <v>0</v>
      </c>
      <c r="H280" s="56">
        <f t="shared" si="40"/>
        <v>0</v>
      </c>
      <c r="I280" s="56">
        <f t="shared" si="41"/>
        <v>0</v>
      </c>
      <c r="J280" s="56">
        <f t="shared" si="42"/>
        <v>0</v>
      </c>
      <c r="K280" s="56">
        <f t="shared" si="43"/>
        <v>0</v>
      </c>
      <c r="L280" s="64">
        <v>0</v>
      </c>
      <c r="M280" s="64">
        <v>0</v>
      </c>
      <c r="N280" s="64">
        <v>0</v>
      </c>
      <c r="O280" s="64">
        <v>0</v>
      </c>
      <c r="P280" s="63">
        <v>0</v>
      </c>
      <c r="Q280" s="63">
        <v>0</v>
      </c>
      <c r="R280" s="63">
        <v>0</v>
      </c>
      <c r="S280" s="63">
        <v>0</v>
      </c>
      <c r="T280">
        <f t="shared" si="44"/>
        <v>0</v>
      </c>
    </row>
    <row r="281" spans="1:20">
      <c r="A281" s="55" t="s">
        <v>560</v>
      </c>
      <c r="B281" s="56" t="s">
        <v>561</v>
      </c>
      <c r="C281" s="55" t="s">
        <v>6320</v>
      </c>
      <c r="D281" s="56">
        <f t="shared" si="45"/>
        <v>0</v>
      </c>
      <c r="E281" s="56">
        <f t="shared" si="37"/>
        <v>0</v>
      </c>
      <c r="F281" s="56">
        <f t="shared" si="38"/>
        <v>0</v>
      </c>
      <c r="G281" s="56">
        <f t="shared" si="39"/>
        <v>0</v>
      </c>
      <c r="H281" s="56">
        <f t="shared" si="40"/>
        <v>0</v>
      </c>
      <c r="I281" s="56">
        <f t="shared" si="41"/>
        <v>0</v>
      </c>
      <c r="J281" s="56">
        <f t="shared" si="42"/>
        <v>0</v>
      </c>
      <c r="K281" s="56">
        <f t="shared" si="43"/>
        <v>0</v>
      </c>
      <c r="L281" s="64">
        <v>0</v>
      </c>
      <c r="M281" s="64">
        <v>0</v>
      </c>
      <c r="N281" s="64">
        <v>0</v>
      </c>
      <c r="O281" s="64">
        <v>0</v>
      </c>
      <c r="P281" s="63">
        <v>0</v>
      </c>
      <c r="Q281" s="63">
        <v>0</v>
      </c>
      <c r="R281" s="63">
        <v>0</v>
      </c>
      <c r="S281" s="63">
        <v>0</v>
      </c>
      <c r="T281">
        <f t="shared" si="44"/>
        <v>0</v>
      </c>
    </row>
    <row r="282" spans="1:20" hidden="1">
      <c r="A282" s="55" t="s">
        <v>562</v>
      </c>
      <c r="B282" s="56" t="s">
        <v>563</v>
      </c>
      <c r="C282" s="55" t="s">
        <v>6320</v>
      </c>
      <c r="D282" s="56">
        <f t="shared" si="45"/>
        <v>0</v>
      </c>
      <c r="E282" s="56">
        <f t="shared" si="37"/>
        <v>0</v>
      </c>
      <c r="F282" s="56">
        <f t="shared" si="38"/>
        <v>0</v>
      </c>
      <c r="G282" s="56">
        <f t="shared" si="39"/>
        <v>0</v>
      </c>
      <c r="H282" s="56">
        <f t="shared" si="40"/>
        <v>0</v>
      </c>
      <c r="I282" s="56">
        <f t="shared" si="41"/>
        <v>0</v>
      </c>
      <c r="J282" s="56">
        <f t="shared" si="42"/>
        <v>3.82</v>
      </c>
      <c r="K282" s="56">
        <f t="shared" si="43"/>
        <v>3.82</v>
      </c>
      <c r="L282" s="64">
        <v>0</v>
      </c>
      <c r="M282" s="64">
        <v>0</v>
      </c>
      <c r="N282" s="64">
        <v>0</v>
      </c>
      <c r="O282" s="64">
        <v>0</v>
      </c>
      <c r="P282" s="63">
        <v>0</v>
      </c>
      <c r="Q282" s="63">
        <v>0</v>
      </c>
      <c r="R282" s="63">
        <v>3820</v>
      </c>
      <c r="S282" s="63">
        <v>3820</v>
      </c>
      <c r="T282">
        <f t="shared" si="44"/>
        <v>3820</v>
      </c>
    </row>
    <row r="283" spans="1:20">
      <c r="A283" s="55" t="s">
        <v>564</v>
      </c>
      <c r="B283" s="56" t="s">
        <v>565</v>
      </c>
      <c r="C283" s="55" t="s">
        <v>6320</v>
      </c>
      <c r="D283" s="56">
        <f t="shared" si="45"/>
        <v>0</v>
      </c>
      <c r="E283" s="56">
        <f t="shared" si="37"/>
        <v>0</v>
      </c>
      <c r="F283" s="56">
        <f t="shared" si="38"/>
        <v>0</v>
      </c>
      <c r="G283" s="56">
        <f t="shared" si="39"/>
        <v>0</v>
      </c>
      <c r="H283" s="56">
        <f t="shared" si="40"/>
        <v>0</v>
      </c>
      <c r="I283" s="56">
        <f t="shared" si="41"/>
        <v>0</v>
      </c>
      <c r="J283" s="56">
        <f t="shared" si="42"/>
        <v>0</v>
      </c>
      <c r="K283" s="56">
        <f t="shared" si="43"/>
        <v>0</v>
      </c>
      <c r="L283" s="64">
        <v>0</v>
      </c>
      <c r="M283" s="64">
        <v>0</v>
      </c>
      <c r="N283" s="64">
        <v>0</v>
      </c>
      <c r="O283" s="64">
        <v>0</v>
      </c>
      <c r="P283" s="63">
        <v>0</v>
      </c>
      <c r="Q283" s="63">
        <v>0</v>
      </c>
      <c r="R283" s="63">
        <v>0</v>
      </c>
      <c r="S283" s="63">
        <v>0</v>
      </c>
      <c r="T283">
        <f t="shared" si="44"/>
        <v>0</v>
      </c>
    </row>
    <row r="284" spans="1:20">
      <c r="A284" s="55" t="s">
        <v>566</v>
      </c>
      <c r="B284" s="56" t="s">
        <v>567</v>
      </c>
      <c r="C284" s="55" t="s">
        <v>6320</v>
      </c>
      <c r="D284" s="56">
        <f t="shared" si="45"/>
        <v>0</v>
      </c>
      <c r="E284" s="56">
        <f t="shared" si="37"/>
        <v>0</v>
      </c>
      <c r="F284" s="56">
        <f t="shared" si="38"/>
        <v>0</v>
      </c>
      <c r="G284" s="56">
        <f t="shared" si="39"/>
        <v>0</v>
      </c>
      <c r="H284" s="56">
        <f t="shared" si="40"/>
        <v>0</v>
      </c>
      <c r="I284" s="56">
        <f t="shared" si="41"/>
        <v>0</v>
      </c>
      <c r="J284" s="56">
        <f t="shared" si="42"/>
        <v>0</v>
      </c>
      <c r="K284" s="56">
        <f t="shared" si="43"/>
        <v>0</v>
      </c>
      <c r="L284" s="64">
        <v>0</v>
      </c>
      <c r="M284" s="64">
        <v>0</v>
      </c>
      <c r="N284" s="64">
        <v>0</v>
      </c>
      <c r="O284" s="64">
        <v>0</v>
      </c>
      <c r="P284" s="63">
        <v>0</v>
      </c>
      <c r="Q284" s="63">
        <v>0</v>
      </c>
      <c r="R284" s="63">
        <v>0</v>
      </c>
      <c r="S284" s="63">
        <v>0</v>
      </c>
      <c r="T284">
        <f t="shared" si="44"/>
        <v>0</v>
      </c>
    </row>
    <row r="285" spans="1:20">
      <c r="A285" s="55" t="s">
        <v>568</v>
      </c>
      <c r="B285" s="56" t="s">
        <v>569</v>
      </c>
      <c r="C285" s="55" t="s">
        <v>6320</v>
      </c>
      <c r="D285" s="56">
        <f t="shared" si="45"/>
        <v>0</v>
      </c>
      <c r="E285" s="56">
        <f t="shared" si="37"/>
        <v>0</v>
      </c>
      <c r="F285" s="56">
        <f t="shared" si="38"/>
        <v>0</v>
      </c>
      <c r="G285" s="56">
        <f t="shared" si="39"/>
        <v>0</v>
      </c>
      <c r="H285" s="56">
        <f t="shared" si="40"/>
        <v>0</v>
      </c>
      <c r="I285" s="56">
        <f t="shared" si="41"/>
        <v>0</v>
      </c>
      <c r="J285" s="56">
        <f t="shared" si="42"/>
        <v>0</v>
      </c>
      <c r="K285" s="56">
        <f t="shared" si="43"/>
        <v>0</v>
      </c>
      <c r="L285" s="64">
        <v>0</v>
      </c>
      <c r="M285" s="64">
        <v>0</v>
      </c>
      <c r="N285" s="64">
        <v>0</v>
      </c>
      <c r="O285" s="64">
        <v>0</v>
      </c>
      <c r="P285" s="63">
        <v>0</v>
      </c>
      <c r="Q285" s="63">
        <v>0</v>
      </c>
      <c r="R285" s="63">
        <v>0</v>
      </c>
      <c r="S285" s="63">
        <v>0</v>
      </c>
      <c r="T285">
        <f t="shared" si="44"/>
        <v>0</v>
      </c>
    </row>
    <row r="286" spans="1:20">
      <c r="A286" s="55" t="s">
        <v>570</v>
      </c>
      <c r="B286" s="56" t="s">
        <v>571</v>
      </c>
      <c r="C286" s="55" t="s">
        <v>6320</v>
      </c>
      <c r="D286" s="56">
        <f t="shared" si="45"/>
        <v>0</v>
      </c>
      <c r="E286" s="56">
        <f t="shared" si="37"/>
        <v>0</v>
      </c>
      <c r="F286" s="56">
        <f t="shared" si="38"/>
        <v>0</v>
      </c>
      <c r="G286" s="56">
        <f t="shared" si="39"/>
        <v>0</v>
      </c>
      <c r="H286" s="56">
        <f t="shared" si="40"/>
        <v>0</v>
      </c>
      <c r="I286" s="56">
        <f t="shared" si="41"/>
        <v>0</v>
      </c>
      <c r="J286" s="56">
        <f t="shared" si="42"/>
        <v>0</v>
      </c>
      <c r="K286" s="56">
        <f t="shared" si="43"/>
        <v>0</v>
      </c>
      <c r="L286" s="64">
        <v>0</v>
      </c>
      <c r="M286" s="64">
        <v>0</v>
      </c>
      <c r="N286" s="64">
        <v>0</v>
      </c>
      <c r="O286" s="64">
        <v>0</v>
      </c>
      <c r="P286" s="63">
        <v>0</v>
      </c>
      <c r="Q286" s="63">
        <v>0</v>
      </c>
      <c r="R286" s="63">
        <v>0</v>
      </c>
      <c r="S286" s="63">
        <v>0</v>
      </c>
      <c r="T286">
        <f t="shared" si="44"/>
        <v>0</v>
      </c>
    </row>
    <row r="287" spans="1:20">
      <c r="A287" s="55" t="s">
        <v>572</v>
      </c>
      <c r="B287" s="56" t="s">
        <v>573</v>
      </c>
      <c r="C287" s="55" t="s">
        <v>6320</v>
      </c>
      <c r="D287" s="56">
        <f t="shared" si="45"/>
        <v>0</v>
      </c>
      <c r="E287" s="56">
        <f t="shared" si="37"/>
        <v>0</v>
      </c>
      <c r="F287" s="56">
        <f t="shared" si="38"/>
        <v>0</v>
      </c>
      <c r="G287" s="56">
        <f t="shared" si="39"/>
        <v>0</v>
      </c>
      <c r="H287" s="56">
        <f t="shared" si="40"/>
        <v>0</v>
      </c>
      <c r="I287" s="56">
        <f t="shared" si="41"/>
        <v>0</v>
      </c>
      <c r="J287" s="56">
        <f t="shared" si="42"/>
        <v>0</v>
      </c>
      <c r="K287" s="56">
        <f t="shared" si="43"/>
        <v>0</v>
      </c>
      <c r="L287" s="64">
        <v>0</v>
      </c>
      <c r="M287" s="64">
        <v>0</v>
      </c>
      <c r="N287" s="64">
        <v>0</v>
      </c>
      <c r="O287" s="64">
        <v>0</v>
      </c>
      <c r="P287" s="63">
        <v>0</v>
      </c>
      <c r="Q287" s="63">
        <v>0</v>
      </c>
      <c r="R287" s="63">
        <v>0</v>
      </c>
      <c r="S287" s="63">
        <v>0</v>
      </c>
      <c r="T287">
        <f t="shared" si="44"/>
        <v>0</v>
      </c>
    </row>
    <row r="288" spans="1:20">
      <c r="A288" s="55" t="s">
        <v>574</v>
      </c>
      <c r="B288" s="56" t="s">
        <v>575</v>
      </c>
      <c r="C288" s="55" t="s">
        <v>6320</v>
      </c>
      <c r="D288" s="56">
        <f t="shared" si="45"/>
        <v>0</v>
      </c>
      <c r="E288" s="56">
        <f t="shared" si="37"/>
        <v>0</v>
      </c>
      <c r="F288" s="56">
        <f t="shared" si="38"/>
        <v>0</v>
      </c>
      <c r="G288" s="56">
        <f t="shared" si="39"/>
        <v>0</v>
      </c>
      <c r="H288" s="56">
        <f t="shared" si="40"/>
        <v>0</v>
      </c>
      <c r="I288" s="56">
        <f t="shared" si="41"/>
        <v>0</v>
      </c>
      <c r="J288" s="56">
        <f t="shared" si="42"/>
        <v>0</v>
      </c>
      <c r="K288" s="56">
        <f t="shared" si="43"/>
        <v>0</v>
      </c>
      <c r="L288" s="64">
        <v>0</v>
      </c>
      <c r="M288" s="64">
        <v>0</v>
      </c>
      <c r="N288" s="64">
        <v>0</v>
      </c>
      <c r="O288" s="64">
        <v>0</v>
      </c>
      <c r="P288" s="63">
        <v>0</v>
      </c>
      <c r="Q288" s="63">
        <v>0</v>
      </c>
      <c r="R288" s="63">
        <v>0</v>
      </c>
      <c r="S288" s="63">
        <v>0</v>
      </c>
      <c r="T288">
        <f t="shared" si="44"/>
        <v>0</v>
      </c>
    </row>
    <row r="289" spans="1:20">
      <c r="A289" s="55" t="s">
        <v>576</v>
      </c>
      <c r="B289" s="56" t="s">
        <v>577</v>
      </c>
      <c r="C289" s="55" t="s">
        <v>6320</v>
      </c>
      <c r="D289" s="56">
        <f t="shared" si="45"/>
        <v>0</v>
      </c>
      <c r="E289" s="56">
        <f t="shared" si="37"/>
        <v>0</v>
      </c>
      <c r="F289" s="56">
        <f t="shared" si="38"/>
        <v>0</v>
      </c>
      <c r="G289" s="56">
        <f t="shared" si="39"/>
        <v>0</v>
      </c>
      <c r="H289" s="56">
        <f t="shared" si="40"/>
        <v>0</v>
      </c>
      <c r="I289" s="56">
        <f t="shared" si="41"/>
        <v>0</v>
      </c>
      <c r="J289" s="56">
        <f t="shared" si="42"/>
        <v>0</v>
      </c>
      <c r="K289" s="56">
        <f t="shared" si="43"/>
        <v>0</v>
      </c>
      <c r="L289" s="64">
        <v>0</v>
      </c>
      <c r="M289" s="64">
        <v>0</v>
      </c>
      <c r="N289" s="64">
        <v>0</v>
      </c>
      <c r="O289" s="64">
        <v>0</v>
      </c>
      <c r="P289" s="63">
        <v>0</v>
      </c>
      <c r="Q289" s="63">
        <v>0</v>
      </c>
      <c r="R289" s="63">
        <v>0</v>
      </c>
      <c r="S289" s="63">
        <v>0</v>
      </c>
      <c r="T289">
        <f t="shared" si="44"/>
        <v>0</v>
      </c>
    </row>
    <row r="290" spans="1:20" hidden="1">
      <c r="A290" s="55" t="s">
        <v>578</v>
      </c>
      <c r="B290" s="56" t="s">
        <v>579</v>
      </c>
      <c r="C290" s="55" t="s">
        <v>6320</v>
      </c>
      <c r="D290" s="56">
        <f t="shared" si="45"/>
        <v>0</v>
      </c>
      <c r="E290" s="56">
        <f t="shared" si="37"/>
        <v>0</v>
      </c>
      <c r="F290" s="56">
        <f t="shared" si="38"/>
        <v>23.471</v>
      </c>
      <c r="G290" s="56">
        <f t="shared" si="39"/>
        <v>23.471</v>
      </c>
      <c r="H290" s="56">
        <f t="shared" si="40"/>
        <v>0</v>
      </c>
      <c r="I290" s="56">
        <f t="shared" si="41"/>
        <v>0</v>
      </c>
      <c r="J290" s="56">
        <f t="shared" si="42"/>
        <v>18.466000000000001</v>
      </c>
      <c r="K290" s="56">
        <f t="shared" si="43"/>
        <v>18.466000000000001</v>
      </c>
      <c r="L290" s="64">
        <v>0</v>
      </c>
      <c r="M290" s="64">
        <v>0</v>
      </c>
      <c r="N290" s="64">
        <v>23471</v>
      </c>
      <c r="O290" s="64">
        <v>23471</v>
      </c>
      <c r="P290" s="63">
        <v>0</v>
      </c>
      <c r="Q290" s="63">
        <v>0</v>
      </c>
      <c r="R290" s="63">
        <v>18466</v>
      </c>
      <c r="S290" s="63">
        <v>18466</v>
      </c>
      <c r="T290">
        <f t="shared" si="44"/>
        <v>41937</v>
      </c>
    </row>
    <row r="291" spans="1:20" hidden="1">
      <c r="A291" s="55" t="s">
        <v>580</v>
      </c>
      <c r="B291" s="56" t="s">
        <v>581</v>
      </c>
      <c r="C291" s="55" t="s">
        <v>6320</v>
      </c>
      <c r="D291" s="56">
        <f t="shared" si="45"/>
        <v>0.60799999999999998</v>
      </c>
      <c r="E291" s="56">
        <f t="shared" si="37"/>
        <v>0</v>
      </c>
      <c r="F291" s="56">
        <f t="shared" si="38"/>
        <v>0</v>
      </c>
      <c r="G291" s="56">
        <f t="shared" si="39"/>
        <v>0.60799999999999998</v>
      </c>
      <c r="H291" s="56">
        <f t="shared" si="40"/>
        <v>0.60799999999999998</v>
      </c>
      <c r="I291" s="56">
        <f t="shared" si="41"/>
        <v>0</v>
      </c>
      <c r="J291" s="56">
        <f t="shared" si="42"/>
        <v>0</v>
      </c>
      <c r="K291" s="56">
        <f t="shared" si="43"/>
        <v>0.60799999999999998</v>
      </c>
      <c r="L291" s="64">
        <v>608</v>
      </c>
      <c r="M291" s="64">
        <v>0</v>
      </c>
      <c r="N291" s="64">
        <v>0</v>
      </c>
      <c r="O291" s="64">
        <v>608</v>
      </c>
      <c r="P291" s="63">
        <v>608</v>
      </c>
      <c r="Q291" s="63">
        <v>0</v>
      </c>
      <c r="R291" s="63">
        <v>0</v>
      </c>
      <c r="S291" s="63">
        <v>608</v>
      </c>
      <c r="T291">
        <f t="shared" si="44"/>
        <v>1216</v>
      </c>
    </row>
    <row r="292" spans="1:20" hidden="1">
      <c r="A292" s="55" t="s">
        <v>582</v>
      </c>
      <c r="B292" s="56" t="s">
        <v>583</v>
      </c>
      <c r="C292" s="55" t="s">
        <v>6320</v>
      </c>
      <c r="D292" s="56">
        <f t="shared" si="45"/>
        <v>0</v>
      </c>
      <c r="E292" s="56">
        <f t="shared" si="37"/>
        <v>0</v>
      </c>
      <c r="F292" s="56">
        <f t="shared" si="38"/>
        <v>4.0970000000000004</v>
      </c>
      <c r="G292" s="56">
        <f t="shared" si="39"/>
        <v>4.0970000000000004</v>
      </c>
      <c r="H292" s="56">
        <f t="shared" si="40"/>
        <v>0</v>
      </c>
      <c r="I292" s="56">
        <f t="shared" si="41"/>
        <v>0</v>
      </c>
      <c r="J292" s="56">
        <f t="shared" si="42"/>
        <v>4.0970000000000004</v>
      </c>
      <c r="K292" s="56">
        <f t="shared" si="43"/>
        <v>4.0970000000000004</v>
      </c>
      <c r="L292" s="64">
        <v>0</v>
      </c>
      <c r="M292" s="64">
        <v>0</v>
      </c>
      <c r="N292" s="64">
        <v>4097</v>
      </c>
      <c r="O292" s="64">
        <v>4097</v>
      </c>
      <c r="P292" s="63">
        <v>0</v>
      </c>
      <c r="Q292" s="63">
        <v>0</v>
      </c>
      <c r="R292" s="63">
        <v>4097</v>
      </c>
      <c r="S292" s="63">
        <v>4097</v>
      </c>
      <c r="T292">
        <f t="shared" si="44"/>
        <v>8194</v>
      </c>
    </row>
    <row r="293" spans="1:20">
      <c r="A293" s="55" t="s">
        <v>584</v>
      </c>
      <c r="B293" s="56" t="s">
        <v>585</v>
      </c>
      <c r="C293" s="55" t="s">
        <v>6320</v>
      </c>
      <c r="D293" s="56">
        <f t="shared" si="45"/>
        <v>0</v>
      </c>
      <c r="E293" s="56">
        <f t="shared" si="37"/>
        <v>0</v>
      </c>
      <c r="F293" s="56">
        <f t="shared" si="38"/>
        <v>0</v>
      </c>
      <c r="G293" s="56">
        <f t="shared" si="39"/>
        <v>0</v>
      </c>
      <c r="H293" s="56">
        <f t="shared" si="40"/>
        <v>0</v>
      </c>
      <c r="I293" s="56">
        <f t="shared" si="41"/>
        <v>0</v>
      </c>
      <c r="J293" s="56">
        <f t="shared" si="42"/>
        <v>0</v>
      </c>
      <c r="K293" s="56">
        <f t="shared" si="43"/>
        <v>0</v>
      </c>
      <c r="L293" s="64">
        <v>0</v>
      </c>
      <c r="M293" s="64">
        <v>0</v>
      </c>
      <c r="N293" s="64">
        <v>0</v>
      </c>
      <c r="O293" s="64">
        <v>0</v>
      </c>
      <c r="P293" s="63">
        <v>0</v>
      </c>
      <c r="Q293" s="63">
        <v>0</v>
      </c>
      <c r="R293" s="63">
        <v>0</v>
      </c>
      <c r="S293" s="63">
        <v>0</v>
      </c>
      <c r="T293">
        <f t="shared" si="44"/>
        <v>0</v>
      </c>
    </row>
    <row r="294" spans="1:20">
      <c r="A294" s="55" t="s">
        <v>586</v>
      </c>
      <c r="B294" s="56" t="s">
        <v>587</v>
      </c>
      <c r="C294" s="55" t="s">
        <v>6320</v>
      </c>
      <c r="D294" s="56">
        <f t="shared" si="45"/>
        <v>0</v>
      </c>
      <c r="E294" s="56">
        <f t="shared" si="37"/>
        <v>0</v>
      </c>
      <c r="F294" s="56">
        <f t="shared" si="38"/>
        <v>0</v>
      </c>
      <c r="G294" s="56">
        <f t="shared" si="39"/>
        <v>0</v>
      </c>
      <c r="H294" s="56">
        <f t="shared" si="40"/>
        <v>0</v>
      </c>
      <c r="I294" s="56">
        <f t="shared" si="41"/>
        <v>0</v>
      </c>
      <c r="J294" s="56">
        <f t="shared" si="42"/>
        <v>0</v>
      </c>
      <c r="K294" s="56">
        <f t="shared" si="43"/>
        <v>0</v>
      </c>
      <c r="L294" s="64">
        <v>0</v>
      </c>
      <c r="M294" s="64">
        <v>0</v>
      </c>
      <c r="N294" s="64">
        <v>0</v>
      </c>
      <c r="O294" s="64">
        <v>0</v>
      </c>
      <c r="P294" s="63">
        <v>0</v>
      </c>
      <c r="Q294" s="63">
        <v>0</v>
      </c>
      <c r="R294" s="63">
        <v>0</v>
      </c>
      <c r="S294" s="63">
        <v>0</v>
      </c>
      <c r="T294">
        <f t="shared" si="44"/>
        <v>0</v>
      </c>
    </row>
    <row r="295" spans="1:20">
      <c r="A295" s="55" t="s">
        <v>588</v>
      </c>
      <c r="B295" s="56" t="s">
        <v>589</v>
      </c>
      <c r="C295" s="55" t="s">
        <v>6320</v>
      </c>
      <c r="D295" s="56">
        <f t="shared" si="45"/>
        <v>0</v>
      </c>
      <c r="E295" s="56">
        <f t="shared" si="37"/>
        <v>0</v>
      </c>
      <c r="F295" s="56">
        <f t="shared" si="38"/>
        <v>0</v>
      </c>
      <c r="G295" s="56">
        <f t="shared" si="39"/>
        <v>0</v>
      </c>
      <c r="H295" s="56">
        <f t="shared" si="40"/>
        <v>0</v>
      </c>
      <c r="I295" s="56">
        <f t="shared" si="41"/>
        <v>0</v>
      </c>
      <c r="J295" s="56">
        <f t="shared" si="42"/>
        <v>0</v>
      </c>
      <c r="K295" s="56">
        <f t="shared" si="43"/>
        <v>0</v>
      </c>
      <c r="L295" s="64">
        <v>0</v>
      </c>
      <c r="M295" s="64">
        <v>0</v>
      </c>
      <c r="N295" s="64">
        <v>0</v>
      </c>
      <c r="O295" s="64">
        <v>0</v>
      </c>
      <c r="P295" s="63">
        <v>0</v>
      </c>
      <c r="Q295" s="63">
        <v>0</v>
      </c>
      <c r="R295" s="63">
        <v>0</v>
      </c>
      <c r="S295" s="63">
        <v>0</v>
      </c>
      <c r="T295">
        <f t="shared" si="44"/>
        <v>0</v>
      </c>
    </row>
    <row r="296" spans="1:20" hidden="1">
      <c r="A296" s="55" t="s">
        <v>590</v>
      </c>
      <c r="B296" s="56" t="s">
        <v>591</v>
      </c>
      <c r="C296" s="55" t="s">
        <v>6320</v>
      </c>
      <c r="D296" s="56">
        <f t="shared" si="45"/>
        <v>0</v>
      </c>
      <c r="E296" s="56">
        <f t="shared" si="37"/>
        <v>0</v>
      </c>
      <c r="F296" s="56">
        <f t="shared" si="38"/>
        <v>31.431000000000001</v>
      </c>
      <c r="G296" s="56">
        <f t="shared" si="39"/>
        <v>31.431000000000001</v>
      </c>
      <c r="H296" s="56">
        <f t="shared" si="40"/>
        <v>0</v>
      </c>
      <c r="I296" s="56">
        <f t="shared" si="41"/>
        <v>0</v>
      </c>
      <c r="J296" s="56">
        <f t="shared" si="42"/>
        <v>21.631</v>
      </c>
      <c r="K296" s="56">
        <f t="shared" si="43"/>
        <v>21.631</v>
      </c>
      <c r="L296" s="64">
        <v>0</v>
      </c>
      <c r="M296" s="64">
        <v>0</v>
      </c>
      <c r="N296" s="64">
        <v>31431</v>
      </c>
      <c r="O296" s="64">
        <v>31431</v>
      </c>
      <c r="P296" s="63">
        <v>0</v>
      </c>
      <c r="Q296" s="63">
        <v>0</v>
      </c>
      <c r="R296" s="63">
        <v>21631</v>
      </c>
      <c r="S296" s="63">
        <v>21631</v>
      </c>
      <c r="T296">
        <f t="shared" si="44"/>
        <v>53062</v>
      </c>
    </row>
    <row r="297" spans="1:20" hidden="1">
      <c r="A297" s="55" t="s">
        <v>592</v>
      </c>
      <c r="B297" s="56" t="s">
        <v>593</v>
      </c>
      <c r="C297" s="55" t="s">
        <v>6320</v>
      </c>
      <c r="D297" s="56">
        <f t="shared" si="45"/>
        <v>1113.336</v>
      </c>
      <c r="E297" s="56">
        <f t="shared" si="37"/>
        <v>0</v>
      </c>
      <c r="F297" s="56">
        <f t="shared" si="38"/>
        <v>1433.893</v>
      </c>
      <c r="G297" s="56">
        <f t="shared" si="39"/>
        <v>2547.2289999999998</v>
      </c>
      <c r="H297" s="56">
        <f t="shared" si="40"/>
        <v>1112.0450000000001</v>
      </c>
      <c r="I297" s="56">
        <f t="shared" si="41"/>
        <v>0</v>
      </c>
      <c r="J297" s="56">
        <f t="shared" si="42"/>
        <v>1527.65</v>
      </c>
      <c r="K297" s="56">
        <f t="shared" si="43"/>
        <v>2639.6950000000002</v>
      </c>
      <c r="L297" s="64">
        <v>1113336</v>
      </c>
      <c r="M297" s="64">
        <v>0</v>
      </c>
      <c r="N297" s="64">
        <v>1433893</v>
      </c>
      <c r="O297" s="64">
        <v>2547229</v>
      </c>
      <c r="P297" s="63">
        <v>1112045</v>
      </c>
      <c r="Q297" s="63">
        <v>0</v>
      </c>
      <c r="R297" s="63">
        <v>1527650</v>
      </c>
      <c r="S297" s="63">
        <v>2639695</v>
      </c>
      <c r="T297">
        <f t="shared" si="44"/>
        <v>5186924</v>
      </c>
    </row>
    <row r="298" spans="1:20" hidden="1">
      <c r="A298" s="55" t="s">
        <v>594</v>
      </c>
      <c r="B298" s="56" t="s">
        <v>595</v>
      </c>
      <c r="C298" s="55" t="s">
        <v>6320</v>
      </c>
      <c r="D298" s="56">
        <f t="shared" si="45"/>
        <v>0</v>
      </c>
      <c r="E298" s="56">
        <f t="shared" si="37"/>
        <v>0</v>
      </c>
      <c r="F298" s="56">
        <f t="shared" si="38"/>
        <v>1030</v>
      </c>
      <c r="G298" s="56">
        <f t="shared" si="39"/>
        <v>1030</v>
      </c>
      <c r="H298" s="56">
        <f t="shared" si="40"/>
        <v>0</v>
      </c>
      <c r="I298" s="56">
        <f t="shared" si="41"/>
        <v>0</v>
      </c>
      <c r="J298" s="56">
        <f t="shared" si="42"/>
        <v>1030</v>
      </c>
      <c r="K298" s="56">
        <f t="shared" si="43"/>
        <v>1030</v>
      </c>
      <c r="L298" s="64">
        <v>0</v>
      </c>
      <c r="M298" s="64">
        <v>0</v>
      </c>
      <c r="N298" s="64">
        <v>1030000</v>
      </c>
      <c r="O298" s="64">
        <v>1030000</v>
      </c>
      <c r="P298" s="63">
        <v>0</v>
      </c>
      <c r="Q298" s="63">
        <v>0</v>
      </c>
      <c r="R298" s="63">
        <v>1030000</v>
      </c>
      <c r="S298" s="63">
        <v>1030000</v>
      </c>
      <c r="T298">
        <f t="shared" si="44"/>
        <v>2060000</v>
      </c>
    </row>
    <row r="299" spans="1:20" hidden="1">
      <c r="A299" s="55" t="s">
        <v>596</v>
      </c>
      <c r="B299" s="56" t="s">
        <v>597</v>
      </c>
      <c r="C299" s="55" t="s">
        <v>6316</v>
      </c>
      <c r="D299" s="56">
        <f t="shared" si="45"/>
        <v>2076.4490000000001</v>
      </c>
      <c r="E299" s="56">
        <f t="shared" si="37"/>
        <v>2017.3820000000001</v>
      </c>
      <c r="F299" s="56">
        <f t="shared" si="38"/>
        <v>7631.7240000000002</v>
      </c>
      <c r="G299" s="56">
        <f t="shared" si="39"/>
        <v>11725.555</v>
      </c>
      <c r="H299" s="56">
        <f t="shared" si="40"/>
        <v>2275.511</v>
      </c>
      <c r="I299" s="56">
        <f t="shared" si="41"/>
        <v>3017.0810000000001</v>
      </c>
      <c r="J299" s="56">
        <f t="shared" si="42"/>
        <v>8068.4690000000001</v>
      </c>
      <c r="K299" s="56">
        <f t="shared" si="43"/>
        <v>13361.061</v>
      </c>
      <c r="L299" s="64">
        <v>2076449</v>
      </c>
      <c r="M299" s="64">
        <v>2017382</v>
      </c>
      <c r="N299" s="64">
        <v>7631724</v>
      </c>
      <c r="O299" s="64">
        <v>11725555</v>
      </c>
      <c r="P299" s="63">
        <v>2275511</v>
      </c>
      <c r="Q299" s="63">
        <v>3017081</v>
      </c>
      <c r="R299" s="63">
        <v>8068469</v>
      </c>
      <c r="S299" s="63">
        <v>13361061</v>
      </c>
      <c r="T299">
        <f t="shared" si="44"/>
        <v>25086616</v>
      </c>
    </row>
    <row r="300" spans="1:20" hidden="1">
      <c r="A300" s="55" t="s">
        <v>598</v>
      </c>
      <c r="B300" s="56" t="s">
        <v>599</v>
      </c>
      <c r="C300" s="55" t="s">
        <v>6317</v>
      </c>
      <c r="D300" s="56">
        <f t="shared" si="45"/>
        <v>2901.6190000000001</v>
      </c>
      <c r="E300" s="56">
        <f t="shared" si="37"/>
        <v>735.11599999999999</v>
      </c>
      <c r="F300" s="56">
        <f t="shared" si="38"/>
        <v>5687.6319999999996</v>
      </c>
      <c r="G300" s="56">
        <f t="shared" si="39"/>
        <v>9324.3670000000002</v>
      </c>
      <c r="H300" s="56">
        <f t="shared" si="40"/>
        <v>3087.3609999999999</v>
      </c>
      <c r="I300" s="56">
        <f t="shared" si="41"/>
        <v>735.07</v>
      </c>
      <c r="J300" s="56">
        <f t="shared" si="42"/>
        <v>5898.1360000000004</v>
      </c>
      <c r="K300" s="56">
        <f t="shared" si="43"/>
        <v>9720.5669999999991</v>
      </c>
      <c r="L300" s="64">
        <v>2901619</v>
      </c>
      <c r="M300" s="64">
        <v>735116</v>
      </c>
      <c r="N300" s="64">
        <v>5687632</v>
      </c>
      <c r="O300" s="64">
        <v>9324367</v>
      </c>
      <c r="P300" s="63">
        <v>3087361</v>
      </c>
      <c r="Q300" s="63">
        <v>735070</v>
      </c>
      <c r="R300" s="63">
        <v>5898136</v>
      </c>
      <c r="S300" s="63">
        <v>9720567</v>
      </c>
      <c r="T300">
        <f t="shared" si="44"/>
        <v>19044934</v>
      </c>
    </row>
    <row r="301" spans="1:20" hidden="1">
      <c r="A301" s="55" t="s">
        <v>600</v>
      </c>
      <c r="B301" s="56" t="s">
        <v>601</v>
      </c>
      <c r="C301" s="55" t="s">
        <v>6316</v>
      </c>
      <c r="D301" s="56">
        <f t="shared" si="45"/>
        <v>2690.9050000000002</v>
      </c>
      <c r="E301" s="56">
        <f t="shared" si="37"/>
        <v>3439.3470000000002</v>
      </c>
      <c r="F301" s="56">
        <f t="shared" si="38"/>
        <v>7785.9549999999999</v>
      </c>
      <c r="G301" s="56">
        <f t="shared" si="39"/>
        <v>13916.207</v>
      </c>
      <c r="H301" s="56">
        <f t="shared" si="40"/>
        <v>3340.5659999999998</v>
      </c>
      <c r="I301" s="56">
        <f t="shared" si="41"/>
        <v>4116.66</v>
      </c>
      <c r="J301" s="56">
        <f t="shared" si="42"/>
        <v>7316.6760000000004</v>
      </c>
      <c r="K301" s="56">
        <f t="shared" si="43"/>
        <v>14773.902</v>
      </c>
      <c r="L301" s="64">
        <v>2690905</v>
      </c>
      <c r="M301" s="64">
        <v>3439347</v>
      </c>
      <c r="N301" s="64">
        <v>7785955</v>
      </c>
      <c r="O301" s="64">
        <v>13916207</v>
      </c>
      <c r="P301" s="63">
        <v>3340566</v>
      </c>
      <c r="Q301" s="63">
        <v>4116660</v>
      </c>
      <c r="R301" s="63">
        <v>7316676</v>
      </c>
      <c r="S301" s="63">
        <v>14773902</v>
      </c>
      <c r="T301">
        <f t="shared" si="44"/>
        <v>28690109</v>
      </c>
    </row>
    <row r="302" spans="1:20" hidden="1">
      <c r="A302" s="55" t="s">
        <v>602</v>
      </c>
      <c r="B302" s="56" t="s">
        <v>603</v>
      </c>
      <c r="C302" s="55" t="s">
        <v>6318</v>
      </c>
      <c r="D302" s="56">
        <f t="shared" si="45"/>
        <v>996.18100000000004</v>
      </c>
      <c r="E302" s="56">
        <f t="shared" si="37"/>
        <v>6.8360000000000003</v>
      </c>
      <c r="F302" s="56">
        <f t="shared" si="38"/>
        <v>187.24100000000001</v>
      </c>
      <c r="G302" s="56">
        <f t="shared" si="39"/>
        <v>1190.258</v>
      </c>
      <c r="H302" s="56">
        <f t="shared" si="40"/>
        <v>955.58500000000004</v>
      </c>
      <c r="I302" s="56">
        <f t="shared" si="41"/>
        <v>6.8360000000000003</v>
      </c>
      <c r="J302" s="56">
        <f t="shared" si="42"/>
        <v>162.01300000000001</v>
      </c>
      <c r="K302" s="56">
        <f t="shared" si="43"/>
        <v>1124.434</v>
      </c>
      <c r="L302" s="64">
        <v>996181</v>
      </c>
      <c r="M302" s="64">
        <v>6836</v>
      </c>
      <c r="N302" s="64">
        <v>187241</v>
      </c>
      <c r="O302" s="64">
        <v>1190258</v>
      </c>
      <c r="P302" s="63">
        <v>955585</v>
      </c>
      <c r="Q302" s="63">
        <v>6836</v>
      </c>
      <c r="R302" s="63">
        <v>162013</v>
      </c>
      <c r="S302" s="63">
        <v>1124434</v>
      </c>
      <c r="T302">
        <f t="shared" si="44"/>
        <v>2314692</v>
      </c>
    </row>
    <row r="303" spans="1:20" hidden="1">
      <c r="A303" s="55" t="s">
        <v>604</v>
      </c>
      <c r="B303" s="56" t="s">
        <v>605</v>
      </c>
      <c r="C303" s="55" t="s">
        <v>6318</v>
      </c>
      <c r="D303" s="56">
        <f t="shared" si="45"/>
        <v>581.46</v>
      </c>
      <c r="E303" s="56">
        <f t="shared" si="37"/>
        <v>10.130000000000001</v>
      </c>
      <c r="F303" s="56">
        <f t="shared" si="38"/>
        <v>1673.9680000000001</v>
      </c>
      <c r="G303" s="56">
        <f t="shared" si="39"/>
        <v>2265.558</v>
      </c>
      <c r="H303" s="56">
        <f t="shared" si="40"/>
        <v>611.04499999999996</v>
      </c>
      <c r="I303" s="56">
        <f t="shared" si="41"/>
        <v>10.130000000000001</v>
      </c>
      <c r="J303" s="56">
        <f t="shared" si="42"/>
        <v>1983.4880000000001</v>
      </c>
      <c r="K303" s="56">
        <f t="shared" si="43"/>
        <v>2604.663</v>
      </c>
      <c r="L303" s="64">
        <v>581460</v>
      </c>
      <c r="M303" s="64">
        <v>10130</v>
      </c>
      <c r="N303" s="64">
        <v>1673968</v>
      </c>
      <c r="O303" s="64">
        <v>2265558</v>
      </c>
      <c r="P303" s="63">
        <v>611045</v>
      </c>
      <c r="Q303" s="63">
        <v>10130</v>
      </c>
      <c r="R303" s="63">
        <v>1983488</v>
      </c>
      <c r="S303" s="63">
        <v>2604663</v>
      </c>
      <c r="T303">
        <f t="shared" si="44"/>
        <v>4870221</v>
      </c>
    </row>
    <row r="304" spans="1:20" hidden="1">
      <c r="A304" s="55" t="s">
        <v>606</v>
      </c>
      <c r="B304" s="56" t="s">
        <v>607</v>
      </c>
      <c r="C304" s="55" t="s">
        <v>6318</v>
      </c>
      <c r="D304" s="56">
        <f t="shared" si="45"/>
        <v>5519.5609999999997</v>
      </c>
      <c r="E304" s="56">
        <f t="shared" si="37"/>
        <v>3418.7649999999999</v>
      </c>
      <c r="F304" s="56">
        <f t="shared" si="38"/>
        <v>7745.6469999999999</v>
      </c>
      <c r="G304" s="56">
        <f t="shared" si="39"/>
        <v>16683.973000000002</v>
      </c>
      <c r="H304" s="56">
        <f t="shared" si="40"/>
        <v>5893.6790000000001</v>
      </c>
      <c r="I304" s="56">
        <f t="shared" si="41"/>
        <v>3416.6390000000001</v>
      </c>
      <c r="J304" s="56">
        <f t="shared" si="42"/>
        <v>6683.7520000000004</v>
      </c>
      <c r="K304" s="56">
        <f t="shared" si="43"/>
        <v>15994.07</v>
      </c>
      <c r="L304" s="64">
        <v>5519561</v>
      </c>
      <c r="M304" s="64">
        <v>3418765</v>
      </c>
      <c r="N304" s="64">
        <v>7745647</v>
      </c>
      <c r="O304" s="64">
        <v>16683973</v>
      </c>
      <c r="P304" s="63">
        <v>5893679</v>
      </c>
      <c r="Q304" s="63">
        <v>3416639</v>
      </c>
      <c r="R304" s="63">
        <v>6683752</v>
      </c>
      <c r="S304" s="63">
        <v>15994070</v>
      </c>
      <c r="T304">
        <f t="shared" si="44"/>
        <v>32678043</v>
      </c>
    </row>
    <row r="305" spans="1:20" hidden="1">
      <c r="A305" s="55" t="s">
        <v>608</v>
      </c>
      <c r="B305" s="56" t="s">
        <v>609</v>
      </c>
      <c r="C305" s="55" t="s">
        <v>6318</v>
      </c>
      <c r="D305" s="56">
        <f t="shared" si="45"/>
        <v>2352.3180000000002</v>
      </c>
      <c r="E305" s="56">
        <f t="shared" si="37"/>
        <v>1286.954</v>
      </c>
      <c r="F305" s="56">
        <f t="shared" si="38"/>
        <v>1912.07</v>
      </c>
      <c r="G305" s="56">
        <f t="shared" si="39"/>
        <v>5551.3419999999996</v>
      </c>
      <c r="H305" s="56">
        <f t="shared" si="40"/>
        <v>2411.9740000000002</v>
      </c>
      <c r="I305" s="56">
        <f t="shared" si="41"/>
        <v>1276.8430000000001</v>
      </c>
      <c r="J305" s="56">
        <f t="shared" si="42"/>
        <v>2121.547</v>
      </c>
      <c r="K305" s="56">
        <f t="shared" si="43"/>
        <v>5810.3639999999996</v>
      </c>
      <c r="L305" s="64">
        <v>2352318</v>
      </c>
      <c r="M305" s="64">
        <v>1286954</v>
      </c>
      <c r="N305" s="64">
        <v>1912070</v>
      </c>
      <c r="O305" s="64">
        <v>5551342</v>
      </c>
      <c r="P305" s="63">
        <v>2411974</v>
      </c>
      <c r="Q305" s="63">
        <v>1276843</v>
      </c>
      <c r="R305" s="63">
        <v>2121547</v>
      </c>
      <c r="S305" s="63">
        <v>5810364</v>
      </c>
      <c r="T305">
        <f t="shared" si="44"/>
        <v>11361706</v>
      </c>
    </row>
    <row r="306" spans="1:20" hidden="1">
      <c r="A306" s="55" t="s">
        <v>610</v>
      </c>
      <c r="B306" s="56" t="s">
        <v>611</v>
      </c>
      <c r="C306" s="55" t="s">
        <v>6318</v>
      </c>
      <c r="D306" s="56">
        <f t="shared" si="45"/>
        <v>325.62200000000001</v>
      </c>
      <c r="E306" s="56">
        <f t="shared" si="37"/>
        <v>4.2999999999999997E-2</v>
      </c>
      <c r="F306" s="56">
        <f t="shared" si="38"/>
        <v>5866.5680000000002</v>
      </c>
      <c r="G306" s="56">
        <f t="shared" si="39"/>
        <v>6192.2330000000002</v>
      </c>
      <c r="H306" s="56">
        <f t="shared" si="40"/>
        <v>238.023</v>
      </c>
      <c r="I306" s="56">
        <f t="shared" si="41"/>
        <v>4.2999999999999997E-2</v>
      </c>
      <c r="J306" s="56">
        <f t="shared" si="42"/>
        <v>5066.4319999999998</v>
      </c>
      <c r="K306" s="56">
        <f t="shared" si="43"/>
        <v>5304.4979999999996</v>
      </c>
      <c r="L306" s="64">
        <v>325622</v>
      </c>
      <c r="M306" s="64">
        <v>43</v>
      </c>
      <c r="N306" s="64">
        <v>5866568</v>
      </c>
      <c r="O306" s="64">
        <v>6192233</v>
      </c>
      <c r="P306" s="63">
        <v>238023</v>
      </c>
      <c r="Q306" s="63">
        <v>43</v>
      </c>
      <c r="R306" s="63">
        <v>5066432</v>
      </c>
      <c r="S306" s="63">
        <v>5304498</v>
      </c>
      <c r="T306">
        <f t="shared" si="44"/>
        <v>11496731</v>
      </c>
    </row>
    <row r="307" spans="1:20" hidden="1">
      <c r="A307" s="55" t="s">
        <v>612</v>
      </c>
      <c r="B307" s="56" t="s">
        <v>613</v>
      </c>
      <c r="C307" s="55" t="s">
        <v>6318</v>
      </c>
      <c r="D307" s="56">
        <f t="shared" si="45"/>
        <v>2408.7600000000002</v>
      </c>
      <c r="E307" s="56">
        <f t="shared" si="37"/>
        <v>2962.4470000000001</v>
      </c>
      <c r="F307" s="56">
        <f t="shared" si="38"/>
        <v>4474.2209999999995</v>
      </c>
      <c r="G307" s="56">
        <f t="shared" si="39"/>
        <v>9845.4279999999999</v>
      </c>
      <c r="H307" s="56">
        <f t="shared" si="40"/>
        <v>2516.4760000000001</v>
      </c>
      <c r="I307" s="56">
        <f t="shared" si="41"/>
        <v>3260.9830000000002</v>
      </c>
      <c r="J307" s="56">
        <f t="shared" si="42"/>
        <v>4640.4570000000003</v>
      </c>
      <c r="K307" s="56">
        <f t="shared" si="43"/>
        <v>10417.915999999999</v>
      </c>
      <c r="L307" s="64">
        <v>2408760</v>
      </c>
      <c r="M307" s="64">
        <v>2962447</v>
      </c>
      <c r="N307" s="64">
        <v>4474221</v>
      </c>
      <c r="O307" s="64">
        <v>9845428</v>
      </c>
      <c r="P307" s="63">
        <v>2516476</v>
      </c>
      <c r="Q307" s="63">
        <v>3260983</v>
      </c>
      <c r="R307" s="63">
        <v>4640457</v>
      </c>
      <c r="S307" s="63">
        <v>10417916</v>
      </c>
      <c r="T307">
        <f t="shared" si="44"/>
        <v>20263344</v>
      </c>
    </row>
    <row r="308" spans="1:20" hidden="1">
      <c r="A308" s="55" t="s">
        <v>614</v>
      </c>
      <c r="B308" s="56" t="s">
        <v>615</v>
      </c>
      <c r="C308" s="55" t="s">
        <v>6318</v>
      </c>
      <c r="D308" s="56">
        <f t="shared" si="45"/>
        <v>2773.0390000000002</v>
      </c>
      <c r="E308" s="56">
        <f t="shared" si="37"/>
        <v>1865.153</v>
      </c>
      <c r="F308" s="56">
        <f t="shared" si="38"/>
        <v>5342.8760000000002</v>
      </c>
      <c r="G308" s="56">
        <f t="shared" si="39"/>
        <v>9981.0679999999993</v>
      </c>
      <c r="H308" s="56">
        <f t="shared" si="40"/>
        <v>2820.665</v>
      </c>
      <c r="I308" s="56">
        <f t="shared" si="41"/>
        <v>1863.721</v>
      </c>
      <c r="J308" s="56">
        <f t="shared" si="42"/>
        <v>5229.1639999999998</v>
      </c>
      <c r="K308" s="56">
        <f t="shared" si="43"/>
        <v>9913.5499999999993</v>
      </c>
      <c r="L308" s="64">
        <v>2773039</v>
      </c>
      <c r="M308" s="64">
        <v>1865153</v>
      </c>
      <c r="N308" s="64">
        <v>5342876</v>
      </c>
      <c r="O308" s="64">
        <v>9981068</v>
      </c>
      <c r="P308" s="63">
        <v>2820665</v>
      </c>
      <c r="Q308" s="63">
        <v>1863721</v>
      </c>
      <c r="R308" s="63">
        <v>5229164</v>
      </c>
      <c r="S308" s="63">
        <v>9913550</v>
      </c>
      <c r="T308">
        <f t="shared" si="44"/>
        <v>19894618</v>
      </c>
    </row>
    <row r="309" spans="1:20" hidden="1">
      <c r="A309" s="55" t="s">
        <v>616</v>
      </c>
      <c r="B309" s="56" t="s">
        <v>617</v>
      </c>
      <c r="C309" s="55" t="s">
        <v>6319</v>
      </c>
      <c r="D309" s="56">
        <f t="shared" si="45"/>
        <v>451.61599999999999</v>
      </c>
      <c r="E309" s="56">
        <f t="shared" si="37"/>
        <v>239.221</v>
      </c>
      <c r="F309" s="56">
        <f t="shared" si="38"/>
        <v>830.28700000000003</v>
      </c>
      <c r="G309" s="56">
        <f t="shared" si="39"/>
        <v>1521.124</v>
      </c>
      <c r="H309" s="56">
        <f t="shared" si="40"/>
        <v>451.57299999999998</v>
      </c>
      <c r="I309" s="56">
        <f t="shared" si="41"/>
        <v>149.19800000000001</v>
      </c>
      <c r="J309" s="56">
        <f t="shared" si="42"/>
        <v>778.74099999999999</v>
      </c>
      <c r="K309" s="56">
        <f t="shared" si="43"/>
        <v>1379.5119999999999</v>
      </c>
      <c r="L309" s="64">
        <v>451616</v>
      </c>
      <c r="M309" s="64">
        <v>239221</v>
      </c>
      <c r="N309" s="64">
        <v>830287</v>
      </c>
      <c r="O309" s="64">
        <v>1521124</v>
      </c>
      <c r="P309" s="63">
        <v>451573</v>
      </c>
      <c r="Q309" s="63">
        <v>149198</v>
      </c>
      <c r="R309" s="63">
        <v>778741</v>
      </c>
      <c r="S309" s="63">
        <v>1379512</v>
      </c>
      <c r="T309">
        <f t="shared" si="44"/>
        <v>2900636</v>
      </c>
    </row>
    <row r="310" spans="1:20" hidden="1">
      <c r="A310" s="55" t="s">
        <v>618</v>
      </c>
      <c r="B310" s="56" t="s">
        <v>619</v>
      </c>
      <c r="C310" s="55" t="s">
        <v>6319</v>
      </c>
      <c r="D310" s="56">
        <f t="shared" si="45"/>
        <v>320.27600000000001</v>
      </c>
      <c r="E310" s="56">
        <f t="shared" si="37"/>
        <v>96.114000000000004</v>
      </c>
      <c r="F310" s="56">
        <f t="shared" si="38"/>
        <v>305.92700000000002</v>
      </c>
      <c r="G310" s="56">
        <f t="shared" si="39"/>
        <v>722.31700000000001</v>
      </c>
      <c r="H310" s="56">
        <f t="shared" si="40"/>
        <v>278.27300000000002</v>
      </c>
      <c r="I310" s="56">
        <f t="shared" si="41"/>
        <v>106.113</v>
      </c>
      <c r="J310" s="56">
        <f t="shared" si="42"/>
        <v>272.96100000000001</v>
      </c>
      <c r="K310" s="56">
        <f t="shared" si="43"/>
        <v>657.34699999999998</v>
      </c>
      <c r="L310" s="64">
        <v>320276</v>
      </c>
      <c r="M310" s="64">
        <v>96114</v>
      </c>
      <c r="N310" s="64">
        <v>305927</v>
      </c>
      <c r="O310" s="64">
        <v>722317</v>
      </c>
      <c r="P310" s="63">
        <v>278273</v>
      </c>
      <c r="Q310" s="63">
        <v>106113</v>
      </c>
      <c r="R310" s="63">
        <v>272961</v>
      </c>
      <c r="S310" s="63">
        <v>657347</v>
      </c>
      <c r="T310">
        <f t="shared" si="44"/>
        <v>1379664</v>
      </c>
    </row>
    <row r="311" spans="1:20" hidden="1">
      <c r="A311" s="55" t="s">
        <v>620</v>
      </c>
      <c r="B311" s="56" t="s">
        <v>621</v>
      </c>
      <c r="C311" s="55" t="s">
        <v>6319</v>
      </c>
      <c r="D311" s="56">
        <f t="shared" si="45"/>
        <v>1278.4269999999999</v>
      </c>
      <c r="E311" s="56">
        <f t="shared" si="37"/>
        <v>110</v>
      </c>
      <c r="F311" s="56">
        <f t="shared" si="38"/>
        <v>823.68</v>
      </c>
      <c r="G311" s="56">
        <f t="shared" si="39"/>
        <v>2212.107</v>
      </c>
      <c r="H311" s="56">
        <f t="shared" si="40"/>
        <v>1223.7429999999999</v>
      </c>
      <c r="I311" s="56">
        <f t="shared" si="41"/>
        <v>105</v>
      </c>
      <c r="J311" s="56">
        <f t="shared" si="42"/>
        <v>763.58</v>
      </c>
      <c r="K311" s="56">
        <f t="shared" si="43"/>
        <v>2092.3229999999999</v>
      </c>
      <c r="L311" s="64">
        <v>1278427</v>
      </c>
      <c r="M311" s="64">
        <v>110000</v>
      </c>
      <c r="N311" s="64">
        <v>823680</v>
      </c>
      <c r="O311" s="64">
        <v>2212107</v>
      </c>
      <c r="P311" s="63">
        <v>1223743</v>
      </c>
      <c r="Q311" s="63">
        <v>105000</v>
      </c>
      <c r="R311" s="63">
        <v>763580</v>
      </c>
      <c r="S311" s="63">
        <v>2092323</v>
      </c>
      <c r="T311">
        <f t="shared" si="44"/>
        <v>4304430</v>
      </c>
    </row>
    <row r="312" spans="1:20" hidden="1">
      <c r="A312" s="55" t="s">
        <v>622</v>
      </c>
      <c r="B312" s="56" t="s">
        <v>623</v>
      </c>
      <c r="C312" s="55" t="s">
        <v>6319</v>
      </c>
      <c r="D312" s="56">
        <f t="shared" si="45"/>
        <v>1279.414</v>
      </c>
      <c r="E312" s="56">
        <f t="shared" si="37"/>
        <v>582.69500000000005</v>
      </c>
      <c r="F312" s="56">
        <f t="shared" si="38"/>
        <v>1613.335</v>
      </c>
      <c r="G312" s="56">
        <f t="shared" si="39"/>
        <v>3475.444</v>
      </c>
      <c r="H312" s="56">
        <f t="shared" si="40"/>
        <v>1418.8050000000001</v>
      </c>
      <c r="I312" s="56">
        <f t="shared" si="41"/>
        <v>571.43399999999997</v>
      </c>
      <c r="J312" s="56">
        <f t="shared" si="42"/>
        <v>1477.521</v>
      </c>
      <c r="K312" s="56">
        <f t="shared" si="43"/>
        <v>3467.76</v>
      </c>
      <c r="L312" s="64">
        <v>1279414</v>
      </c>
      <c r="M312" s="64">
        <v>582695</v>
      </c>
      <c r="N312" s="64">
        <v>1613335</v>
      </c>
      <c r="O312" s="64">
        <v>3475444</v>
      </c>
      <c r="P312" s="63">
        <v>1418805</v>
      </c>
      <c r="Q312" s="63">
        <v>571434</v>
      </c>
      <c r="R312" s="63">
        <v>1477521</v>
      </c>
      <c r="S312" s="63">
        <v>3467760</v>
      </c>
      <c r="T312">
        <f t="shared" si="44"/>
        <v>6943204</v>
      </c>
    </row>
    <row r="313" spans="1:20" hidden="1">
      <c r="A313" s="55" t="s">
        <v>624</v>
      </c>
      <c r="B313" s="56" t="s">
        <v>625</v>
      </c>
      <c r="C313" s="55" t="s">
        <v>6319</v>
      </c>
      <c r="D313" s="56">
        <f t="shared" si="45"/>
        <v>271.76400000000001</v>
      </c>
      <c r="E313" s="56">
        <f t="shared" si="37"/>
        <v>99.234999999999999</v>
      </c>
      <c r="F313" s="56">
        <f t="shared" si="38"/>
        <v>268.089</v>
      </c>
      <c r="G313" s="56">
        <f t="shared" si="39"/>
        <v>639.08799999999997</v>
      </c>
      <c r="H313" s="56">
        <f t="shared" si="40"/>
        <v>369.065</v>
      </c>
      <c r="I313" s="56">
        <f t="shared" si="41"/>
        <v>21.62</v>
      </c>
      <c r="J313" s="56">
        <f t="shared" si="42"/>
        <v>174.887</v>
      </c>
      <c r="K313" s="56">
        <f t="shared" si="43"/>
        <v>565.572</v>
      </c>
      <c r="L313" s="64">
        <v>271764</v>
      </c>
      <c r="M313" s="64">
        <v>99235</v>
      </c>
      <c r="N313" s="64">
        <v>268089</v>
      </c>
      <c r="O313" s="64">
        <v>639088</v>
      </c>
      <c r="P313" s="63">
        <v>369065</v>
      </c>
      <c r="Q313" s="63">
        <v>21620</v>
      </c>
      <c r="R313" s="63">
        <v>174887</v>
      </c>
      <c r="S313" s="63">
        <v>565572</v>
      </c>
      <c r="T313">
        <f t="shared" si="44"/>
        <v>1204660</v>
      </c>
    </row>
    <row r="314" spans="1:20" hidden="1">
      <c r="A314" s="55" t="s">
        <v>626</v>
      </c>
      <c r="B314" s="56" t="s">
        <v>627</v>
      </c>
      <c r="C314" s="55" t="s">
        <v>6319</v>
      </c>
      <c r="D314" s="56">
        <f t="shared" si="45"/>
        <v>2024.12</v>
      </c>
      <c r="E314" s="56">
        <f t="shared" si="37"/>
        <v>98.944000000000003</v>
      </c>
      <c r="F314" s="56">
        <f t="shared" si="38"/>
        <v>1028.3720000000001</v>
      </c>
      <c r="G314" s="56">
        <f t="shared" si="39"/>
        <v>3151.4360000000001</v>
      </c>
      <c r="H314" s="56">
        <f t="shared" si="40"/>
        <v>2162.9580000000001</v>
      </c>
      <c r="I314" s="56">
        <f t="shared" si="41"/>
        <v>390.71</v>
      </c>
      <c r="J314" s="56">
        <f t="shared" si="42"/>
        <v>1004.133</v>
      </c>
      <c r="K314" s="56">
        <f t="shared" si="43"/>
        <v>3557.8009999999999</v>
      </c>
      <c r="L314" s="64">
        <v>2024120</v>
      </c>
      <c r="M314" s="64">
        <v>98944</v>
      </c>
      <c r="N314" s="64">
        <v>1028372</v>
      </c>
      <c r="O314" s="64">
        <v>3151436</v>
      </c>
      <c r="P314" s="63">
        <v>2162958</v>
      </c>
      <c r="Q314" s="63">
        <v>390710</v>
      </c>
      <c r="R314" s="63">
        <v>1004133</v>
      </c>
      <c r="S314" s="63">
        <v>3557801</v>
      </c>
      <c r="T314">
        <f t="shared" si="44"/>
        <v>6709237</v>
      </c>
    </row>
    <row r="315" spans="1:20" hidden="1">
      <c r="A315" s="55" t="s">
        <v>628</v>
      </c>
      <c r="B315" s="56" t="s">
        <v>629</v>
      </c>
      <c r="C315" s="55" t="s">
        <v>6319</v>
      </c>
      <c r="D315" s="56">
        <f t="shared" si="45"/>
        <v>1245.7339999999999</v>
      </c>
      <c r="E315" s="56">
        <f t="shared" si="37"/>
        <v>280.77999999999997</v>
      </c>
      <c r="F315" s="56">
        <f t="shared" si="38"/>
        <v>43.963000000000001</v>
      </c>
      <c r="G315" s="56">
        <f t="shared" si="39"/>
        <v>1570.4770000000001</v>
      </c>
      <c r="H315" s="56">
        <f t="shared" si="40"/>
        <v>1453.1189999999999</v>
      </c>
      <c r="I315" s="56">
        <f t="shared" si="41"/>
        <v>265.75400000000002</v>
      </c>
      <c r="J315" s="56">
        <f t="shared" si="42"/>
        <v>38.212000000000003</v>
      </c>
      <c r="K315" s="56">
        <f t="shared" si="43"/>
        <v>1757.085</v>
      </c>
      <c r="L315" s="64">
        <v>1245734</v>
      </c>
      <c r="M315" s="64">
        <v>280780</v>
      </c>
      <c r="N315" s="64">
        <v>43963</v>
      </c>
      <c r="O315" s="64">
        <v>1570477</v>
      </c>
      <c r="P315" s="63">
        <v>1453119</v>
      </c>
      <c r="Q315" s="63">
        <v>265754</v>
      </c>
      <c r="R315" s="63">
        <v>38212</v>
      </c>
      <c r="S315" s="63">
        <v>1757085</v>
      </c>
      <c r="T315">
        <f t="shared" si="44"/>
        <v>3327562</v>
      </c>
    </row>
    <row r="316" spans="1:20" hidden="1">
      <c r="A316" s="55" t="s">
        <v>630</v>
      </c>
      <c r="B316" s="56" t="s">
        <v>631</v>
      </c>
      <c r="C316" s="55" t="s">
        <v>6319</v>
      </c>
      <c r="D316" s="56">
        <f t="shared" si="45"/>
        <v>1141.9649999999999</v>
      </c>
      <c r="E316" s="56">
        <f t="shared" si="37"/>
        <v>275.28699999999998</v>
      </c>
      <c r="F316" s="56">
        <f t="shared" si="38"/>
        <v>1697.48</v>
      </c>
      <c r="G316" s="56">
        <f t="shared" si="39"/>
        <v>3114.732</v>
      </c>
      <c r="H316" s="56">
        <f t="shared" si="40"/>
        <v>1289.6790000000001</v>
      </c>
      <c r="I316" s="56">
        <f t="shared" si="41"/>
        <v>311.8</v>
      </c>
      <c r="J316" s="56">
        <f t="shared" si="42"/>
        <v>1527.6880000000001</v>
      </c>
      <c r="K316" s="56">
        <f t="shared" si="43"/>
        <v>3129.1669999999999</v>
      </c>
      <c r="L316" s="64">
        <v>1141965</v>
      </c>
      <c r="M316" s="64">
        <v>275287</v>
      </c>
      <c r="N316" s="64">
        <v>1697480</v>
      </c>
      <c r="O316" s="64">
        <v>3114732</v>
      </c>
      <c r="P316" s="63">
        <v>1289679</v>
      </c>
      <c r="Q316" s="63">
        <v>311800</v>
      </c>
      <c r="R316" s="63">
        <v>1527688</v>
      </c>
      <c r="S316" s="63">
        <v>3129167</v>
      </c>
      <c r="T316">
        <f t="shared" si="44"/>
        <v>6243899</v>
      </c>
    </row>
    <row r="317" spans="1:20" hidden="1">
      <c r="A317" s="55" t="s">
        <v>632</v>
      </c>
      <c r="B317" s="56" t="s">
        <v>633</v>
      </c>
      <c r="C317" s="55" t="s">
        <v>6319</v>
      </c>
      <c r="D317" s="56">
        <f t="shared" si="45"/>
        <v>1013.076</v>
      </c>
      <c r="E317" s="56">
        <f t="shared" si="37"/>
        <v>224.24700000000001</v>
      </c>
      <c r="F317" s="56">
        <f t="shared" si="38"/>
        <v>526.745</v>
      </c>
      <c r="G317" s="56">
        <f t="shared" si="39"/>
        <v>1764.068</v>
      </c>
      <c r="H317" s="56">
        <f t="shared" si="40"/>
        <v>1012.962</v>
      </c>
      <c r="I317" s="56">
        <f t="shared" si="41"/>
        <v>95.441000000000003</v>
      </c>
      <c r="J317" s="56">
        <f t="shared" si="42"/>
        <v>522.02599999999995</v>
      </c>
      <c r="K317" s="56">
        <f t="shared" si="43"/>
        <v>1630.4290000000001</v>
      </c>
      <c r="L317" s="64">
        <v>1013076</v>
      </c>
      <c r="M317" s="64">
        <v>224247</v>
      </c>
      <c r="N317" s="64">
        <v>526745</v>
      </c>
      <c r="O317" s="64">
        <v>1764068</v>
      </c>
      <c r="P317" s="63">
        <v>1012962</v>
      </c>
      <c r="Q317" s="63">
        <v>95441</v>
      </c>
      <c r="R317" s="63">
        <v>522026</v>
      </c>
      <c r="S317" s="63">
        <v>1630429</v>
      </c>
      <c r="T317">
        <f t="shared" si="44"/>
        <v>3394497</v>
      </c>
    </row>
    <row r="318" spans="1:20" hidden="1">
      <c r="A318" s="55" t="s">
        <v>634</v>
      </c>
      <c r="B318" s="56" t="s">
        <v>635</v>
      </c>
      <c r="C318" s="55" t="s">
        <v>6319</v>
      </c>
      <c r="D318" s="56">
        <f t="shared" si="45"/>
        <v>2031.008</v>
      </c>
      <c r="E318" s="56">
        <f t="shared" si="37"/>
        <v>2.5790000000000002</v>
      </c>
      <c r="F318" s="56">
        <f t="shared" si="38"/>
        <v>38.131999999999998</v>
      </c>
      <c r="G318" s="56">
        <f t="shared" si="39"/>
        <v>2071.7190000000001</v>
      </c>
      <c r="H318" s="56">
        <f t="shared" si="40"/>
        <v>1951.431</v>
      </c>
      <c r="I318" s="56">
        <f t="shared" si="41"/>
        <v>2.5790000000000002</v>
      </c>
      <c r="J318" s="56">
        <f t="shared" si="42"/>
        <v>20.187999999999999</v>
      </c>
      <c r="K318" s="56">
        <f t="shared" si="43"/>
        <v>1974.1980000000001</v>
      </c>
      <c r="L318" s="64">
        <v>2031008</v>
      </c>
      <c r="M318" s="64">
        <v>2579</v>
      </c>
      <c r="N318" s="64">
        <v>38132</v>
      </c>
      <c r="O318" s="64">
        <v>2071719</v>
      </c>
      <c r="P318" s="63">
        <v>1951431</v>
      </c>
      <c r="Q318" s="63">
        <v>2579</v>
      </c>
      <c r="R318" s="63">
        <v>20188</v>
      </c>
      <c r="S318" s="63">
        <v>1974198</v>
      </c>
      <c r="T318">
        <f t="shared" si="44"/>
        <v>4045917</v>
      </c>
    </row>
    <row r="319" spans="1:20" hidden="1">
      <c r="A319" s="55" t="s">
        <v>636</v>
      </c>
      <c r="B319" s="56" t="s">
        <v>637</v>
      </c>
      <c r="C319" s="55" t="s">
        <v>6319</v>
      </c>
      <c r="D319" s="56">
        <f t="shared" si="45"/>
        <v>947.92700000000002</v>
      </c>
      <c r="E319" s="56">
        <f t="shared" si="37"/>
        <v>1188.615</v>
      </c>
      <c r="F319" s="56">
        <f t="shared" si="38"/>
        <v>1233.432</v>
      </c>
      <c r="G319" s="56">
        <f t="shared" si="39"/>
        <v>3369.9740000000002</v>
      </c>
      <c r="H319" s="56">
        <f t="shared" si="40"/>
        <v>921.08</v>
      </c>
      <c r="I319" s="56">
        <f t="shared" si="41"/>
        <v>1108.404</v>
      </c>
      <c r="J319" s="56">
        <f t="shared" si="42"/>
        <v>1133.6220000000001</v>
      </c>
      <c r="K319" s="56">
        <f t="shared" si="43"/>
        <v>3163.1060000000002</v>
      </c>
      <c r="L319" s="64">
        <v>947927</v>
      </c>
      <c r="M319" s="64">
        <v>1188615</v>
      </c>
      <c r="N319" s="64">
        <v>1233432</v>
      </c>
      <c r="O319" s="64">
        <v>3369974</v>
      </c>
      <c r="P319" s="63">
        <v>921080</v>
      </c>
      <c r="Q319" s="63">
        <v>1108404</v>
      </c>
      <c r="R319" s="63">
        <v>1133622</v>
      </c>
      <c r="S319" s="63">
        <v>3163106</v>
      </c>
      <c r="T319">
        <f t="shared" si="44"/>
        <v>6533080</v>
      </c>
    </row>
    <row r="320" spans="1:20" hidden="1">
      <c r="A320" s="55" t="s">
        <v>638</v>
      </c>
      <c r="B320" s="56" t="s">
        <v>639</v>
      </c>
      <c r="C320" s="55" t="s">
        <v>6319</v>
      </c>
      <c r="D320" s="56">
        <f t="shared" si="45"/>
        <v>533.64400000000001</v>
      </c>
      <c r="E320" s="56">
        <f t="shared" si="37"/>
        <v>22.481000000000002</v>
      </c>
      <c r="F320" s="56">
        <f t="shared" si="38"/>
        <v>132.91</v>
      </c>
      <c r="G320" s="56">
        <f t="shared" si="39"/>
        <v>689.03499999999997</v>
      </c>
      <c r="H320" s="56">
        <f t="shared" si="40"/>
        <v>657.84199999999998</v>
      </c>
      <c r="I320" s="56">
        <f t="shared" si="41"/>
        <v>72.475999999999999</v>
      </c>
      <c r="J320" s="56">
        <f t="shared" si="42"/>
        <v>123.29300000000001</v>
      </c>
      <c r="K320" s="56">
        <f t="shared" si="43"/>
        <v>853.61099999999999</v>
      </c>
      <c r="L320" s="64">
        <v>533644</v>
      </c>
      <c r="M320" s="64">
        <v>22481</v>
      </c>
      <c r="N320" s="64">
        <v>132910</v>
      </c>
      <c r="O320" s="64">
        <v>689035</v>
      </c>
      <c r="P320" s="63">
        <v>657842</v>
      </c>
      <c r="Q320" s="63">
        <v>72476</v>
      </c>
      <c r="R320" s="63">
        <v>123293</v>
      </c>
      <c r="S320" s="63">
        <v>853611</v>
      </c>
      <c r="T320">
        <f t="shared" si="44"/>
        <v>1542646</v>
      </c>
    </row>
    <row r="321" spans="1:20" hidden="1">
      <c r="A321" s="55" t="s">
        <v>640</v>
      </c>
      <c r="B321" s="56" t="s">
        <v>641</v>
      </c>
      <c r="C321" s="55" t="s">
        <v>6319</v>
      </c>
      <c r="D321" s="56">
        <f t="shared" si="45"/>
        <v>1539.59</v>
      </c>
      <c r="E321" s="56">
        <f t="shared" si="37"/>
        <v>8.2520000000000007</v>
      </c>
      <c r="F321" s="56">
        <f t="shared" si="38"/>
        <v>786.03899999999999</v>
      </c>
      <c r="G321" s="56">
        <f t="shared" si="39"/>
        <v>2333.8809999999999</v>
      </c>
      <c r="H321" s="56">
        <f t="shared" si="40"/>
        <v>1469.9449999999999</v>
      </c>
      <c r="I321" s="56">
        <f t="shared" si="41"/>
        <v>8.25</v>
      </c>
      <c r="J321" s="56">
        <f t="shared" si="42"/>
        <v>785.78</v>
      </c>
      <c r="K321" s="56">
        <f t="shared" si="43"/>
        <v>2263.9749999999999</v>
      </c>
      <c r="L321" s="64">
        <v>1539590</v>
      </c>
      <c r="M321" s="64">
        <v>8252</v>
      </c>
      <c r="N321" s="64">
        <v>786039</v>
      </c>
      <c r="O321" s="64">
        <v>2333881</v>
      </c>
      <c r="P321" s="63">
        <v>1469945</v>
      </c>
      <c r="Q321" s="63">
        <v>8250</v>
      </c>
      <c r="R321" s="63">
        <v>785780</v>
      </c>
      <c r="S321" s="63">
        <v>2263975</v>
      </c>
      <c r="T321">
        <f t="shared" si="44"/>
        <v>4597856</v>
      </c>
    </row>
    <row r="322" spans="1:20" hidden="1">
      <c r="A322" s="55" t="s">
        <v>642</v>
      </c>
      <c r="B322" s="56" t="s">
        <v>643</v>
      </c>
      <c r="C322" s="55" t="s">
        <v>6319</v>
      </c>
      <c r="D322" s="56">
        <f t="shared" si="45"/>
        <v>682.86900000000003</v>
      </c>
      <c r="E322" s="56">
        <f t="shared" si="37"/>
        <v>53.981999999999999</v>
      </c>
      <c r="F322" s="56">
        <f t="shared" si="38"/>
        <v>611.84500000000003</v>
      </c>
      <c r="G322" s="56">
        <f t="shared" si="39"/>
        <v>1348.6959999999999</v>
      </c>
      <c r="H322" s="56">
        <f t="shared" si="40"/>
        <v>680.52499999999998</v>
      </c>
      <c r="I322" s="56">
        <f t="shared" si="41"/>
        <v>53.921999999999997</v>
      </c>
      <c r="J322" s="56">
        <f t="shared" si="42"/>
        <v>616.49900000000002</v>
      </c>
      <c r="K322" s="56">
        <f t="shared" si="43"/>
        <v>1350.9459999999999</v>
      </c>
      <c r="L322" s="64">
        <v>682869</v>
      </c>
      <c r="M322" s="64">
        <v>53982</v>
      </c>
      <c r="N322" s="64">
        <v>611845</v>
      </c>
      <c r="O322" s="64">
        <v>1348696</v>
      </c>
      <c r="P322" s="63">
        <v>680525</v>
      </c>
      <c r="Q322" s="63">
        <v>53922</v>
      </c>
      <c r="R322" s="63">
        <v>616499</v>
      </c>
      <c r="S322" s="63">
        <v>1350946</v>
      </c>
      <c r="T322">
        <f t="shared" si="44"/>
        <v>2699642</v>
      </c>
    </row>
    <row r="323" spans="1:20" hidden="1">
      <c r="A323" s="55" t="s">
        <v>644</v>
      </c>
      <c r="B323" s="56" t="s">
        <v>645</v>
      </c>
      <c r="C323" s="55" t="s">
        <v>6319</v>
      </c>
      <c r="D323" s="56">
        <f t="shared" si="45"/>
        <v>818.12300000000005</v>
      </c>
      <c r="E323" s="56">
        <f t="shared" si="37"/>
        <v>6.3540000000000001</v>
      </c>
      <c r="F323" s="56">
        <f t="shared" si="38"/>
        <v>1318.7190000000001</v>
      </c>
      <c r="G323" s="56">
        <f t="shared" si="39"/>
        <v>2143.1959999999999</v>
      </c>
      <c r="H323" s="56">
        <f t="shared" si="40"/>
        <v>862.16600000000005</v>
      </c>
      <c r="I323" s="56">
        <f t="shared" si="41"/>
        <v>6.3529999999999998</v>
      </c>
      <c r="J323" s="56">
        <f t="shared" si="42"/>
        <v>1412.0440000000001</v>
      </c>
      <c r="K323" s="56">
        <f t="shared" si="43"/>
        <v>2280.5630000000001</v>
      </c>
      <c r="L323" s="64">
        <v>818123</v>
      </c>
      <c r="M323" s="64">
        <v>6354</v>
      </c>
      <c r="N323" s="64">
        <v>1318719</v>
      </c>
      <c r="O323" s="64">
        <v>2143196</v>
      </c>
      <c r="P323" s="63">
        <v>862166</v>
      </c>
      <c r="Q323" s="63">
        <v>6353</v>
      </c>
      <c r="R323" s="63">
        <v>1412044</v>
      </c>
      <c r="S323" s="63">
        <v>2280563</v>
      </c>
      <c r="T323">
        <f t="shared" si="44"/>
        <v>4423759</v>
      </c>
    </row>
    <row r="324" spans="1:20" hidden="1">
      <c r="A324" s="55" t="s">
        <v>646</v>
      </c>
      <c r="B324" s="56" t="s">
        <v>647</v>
      </c>
      <c r="C324" s="55" t="s">
        <v>6319</v>
      </c>
      <c r="D324" s="56">
        <f t="shared" si="45"/>
        <v>558.30499999999995</v>
      </c>
      <c r="E324" s="56">
        <f t="shared" si="37"/>
        <v>808.846</v>
      </c>
      <c r="F324" s="56">
        <f t="shared" si="38"/>
        <v>658.11599999999999</v>
      </c>
      <c r="G324" s="56">
        <f t="shared" si="39"/>
        <v>2025.2670000000001</v>
      </c>
      <c r="H324" s="56">
        <f t="shared" si="40"/>
        <v>755.23199999999997</v>
      </c>
      <c r="I324" s="56">
        <f t="shared" si="41"/>
        <v>874.70100000000002</v>
      </c>
      <c r="J324" s="56">
        <f t="shared" si="42"/>
        <v>927.01199999999994</v>
      </c>
      <c r="K324" s="56">
        <f t="shared" si="43"/>
        <v>2556.9450000000002</v>
      </c>
      <c r="L324" s="64">
        <v>558305</v>
      </c>
      <c r="M324" s="64">
        <v>808846</v>
      </c>
      <c r="N324" s="64">
        <v>658116</v>
      </c>
      <c r="O324" s="64">
        <v>2025267</v>
      </c>
      <c r="P324" s="63">
        <v>755232</v>
      </c>
      <c r="Q324" s="63">
        <v>874701</v>
      </c>
      <c r="R324" s="63">
        <v>927012</v>
      </c>
      <c r="S324" s="63">
        <v>2556945</v>
      </c>
      <c r="T324">
        <f t="shared" si="44"/>
        <v>4582212</v>
      </c>
    </row>
    <row r="325" spans="1:20" hidden="1">
      <c r="A325" s="55" t="s">
        <v>648</v>
      </c>
      <c r="B325" s="56" t="s">
        <v>649</v>
      </c>
      <c r="C325" s="55" t="s">
        <v>6319</v>
      </c>
      <c r="D325" s="56">
        <f t="shared" si="45"/>
        <v>1002.069</v>
      </c>
      <c r="E325" s="56">
        <f t="shared" ref="E325:E388" si="46">M325/1000</f>
        <v>495.67599999999999</v>
      </c>
      <c r="F325" s="56">
        <f t="shared" ref="F325:F388" si="47">N325/1000</f>
        <v>1343.471</v>
      </c>
      <c r="G325" s="56">
        <f t="shared" ref="G325:G388" si="48">O325/1000</f>
        <v>2841.2159999999999</v>
      </c>
      <c r="H325" s="56">
        <f t="shared" ref="H325:H388" si="49">P325/1000</f>
        <v>970.11900000000003</v>
      </c>
      <c r="I325" s="56">
        <f t="shared" ref="I325:I388" si="50">Q325/1000</f>
        <v>557.745</v>
      </c>
      <c r="J325" s="56">
        <f t="shared" ref="J325:J388" si="51">R325/1000</f>
        <v>1419.9780000000001</v>
      </c>
      <c r="K325" s="56">
        <f t="shared" ref="K325:K388" si="52">S325/1000</f>
        <v>2947.8420000000001</v>
      </c>
      <c r="L325" s="64">
        <v>1002069</v>
      </c>
      <c r="M325" s="64">
        <v>495676</v>
      </c>
      <c r="N325" s="64">
        <v>1343471</v>
      </c>
      <c r="O325" s="64">
        <v>2841216</v>
      </c>
      <c r="P325" s="63">
        <v>970119</v>
      </c>
      <c r="Q325" s="63">
        <v>557745</v>
      </c>
      <c r="R325" s="63">
        <v>1419978</v>
      </c>
      <c r="S325" s="63">
        <v>2947842</v>
      </c>
      <c r="T325">
        <f t="shared" si="44"/>
        <v>5789058</v>
      </c>
    </row>
    <row r="326" spans="1:20" hidden="1">
      <c r="A326" s="55" t="s">
        <v>650</v>
      </c>
      <c r="B326" s="56" t="s">
        <v>651</v>
      </c>
      <c r="C326" s="55" t="s">
        <v>6319</v>
      </c>
      <c r="D326" s="56">
        <f t="shared" si="45"/>
        <v>1393.2139999999999</v>
      </c>
      <c r="E326" s="56">
        <f t="shared" si="46"/>
        <v>375.94799999999998</v>
      </c>
      <c r="F326" s="56">
        <f t="shared" si="47"/>
        <v>1509.6030000000001</v>
      </c>
      <c r="G326" s="56">
        <f t="shared" si="48"/>
        <v>3278.7649999999999</v>
      </c>
      <c r="H326" s="56">
        <f t="shared" si="49"/>
        <v>1356.5309999999999</v>
      </c>
      <c r="I326" s="56">
        <f t="shared" si="50"/>
        <v>425.92</v>
      </c>
      <c r="J326" s="56">
        <f t="shared" si="51"/>
        <v>1507.1790000000001</v>
      </c>
      <c r="K326" s="56">
        <f t="shared" si="52"/>
        <v>3289.63</v>
      </c>
      <c r="L326" s="64">
        <v>1393214</v>
      </c>
      <c r="M326" s="64">
        <v>375948</v>
      </c>
      <c r="N326" s="64">
        <v>1509603</v>
      </c>
      <c r="O326" s="64">
        <v>3278765</v>
      </c>
      <c r="P326" s="63">
        <v>1356531</v>
      </c>
      <c r="Q326" s="63">
        <v>425920</v>
      </c>
      <c r="R326" s="63">
        <v>1507179</v>
      </c>
      <c r="S326" s="63">
        <v>3289630</v>
      </c>
      <c r="T326">
        <f t="shared" ref="T326:T389" si="53">O326+S326</f>
        <v>6568395</v>
      </c>
    </row>
    <row r="327" spans="1:20" hidden="1">
      <c r="A327" s="55" t="s">
        <v>652</v>
      </c>
      <c r="B327" s="56" t="s">
        <v>653</v>
      </c>
      <c r="C327" s="55" t="s">
        <v>6319</v>
      </c>
      <c r="D327" s="56">
        <f t="shared" ref="D327:D390" si="54">L327/1000</f>
        <v>7679.3270000000002</v>
      </c>
      <c r="E327" s="56">
        <f t="shared" si="46"/>
        <v>1982.0450000000001</v>
      </c>
      <c r="F327" s="56">
        <f t="shared" si="47"/>
        <v>3122.8580000000002</v>
      </c>
      <c r="G327" s="56">
        <f t="shared" si="48"/>
        <v>12784.23</v>
      </c>
      <c r="H327" s="56">
        <f t="shared" si="49"/>
        <v>7580.3590000000004</v>
      </c>
      <c r="I327" s="56">
        <f t="shared" si="50"/>
        <v>2126.19</v>
      </c>
      <c r="J327" s="56">
        <f t="shared" si="51"/>
        <v>2976.7649999999999</v>
      </c>
      <c r="K327" s="56">
        <f t="shared" si="52"/>
        <v>12683.314</v>
      </c>
      <c r="L327" s="64">
        <v>7679327</v>
      </c>
      <c r="M327" s="64">
        <v>1982045</v>
      </c>
      <c r="N327" s="64">
        <v>3122858</v>
      </c>
      <c r="O327" s="64">
        <v>12784230</v>
      </c>
      <c r="P327" s="63">
        <v>7580359</v>
      </c>
      <c r="Q327" s="63">
        <v>2126190</v>
      </c>
      <c r="R327" s="63">
        <v>2976765</v>
      </c>
      <c r="S327" s="63">
        <v>12683314</v>
      </c>
      <c r="T327">
        <f t="shared" si="53"/>
        <v>25467544</v>
      </c>
    </row>
    <row r="328" spans="1:20" hidden="1">
      <c r="A328" s="55" t="s">
        <v>654</v>
      </c>
      <c r="B328" s="56" t="s">
        <v>655</v>
      </c>
      <c r="C328" s="55" t="s">
        <v>6319</v>
      </c>
      <c r="D328" s="56">
        <f t="shared" si="54"/>
        <v>1487.6590000000001</v>
      </c>
      <c r="E328" s="56">
        <f t="shared" si="46"/>
        <v>708.10799999999995</v>
      </c>
      <c r="F328" s="56">
        <f t="shared" si="47"/>
        <v>2399.0949999999998</v>
      </c>
      <c r="G328" s="56">
        <f t="shared" si="48"/>
        <v>4594.8620000000001</v>
      </c>
      <c r="H328" s="56">
        <f t="shared" si="49"/>
        <v>1613.098</v>
      </c>
      <c r="I328" s="56">
        <f t="shared" si="50"/>
        <v>707.97</v>
      </c>
      <c r="J328" s="56">
        <f t="shared" si="51"/>
        <v>2350.9450000000002</v>
      </c>
      <c r="K328" s="56">
        <f t="shared" si="52"/>
        <v>4672.0129999999999</v>
      </c>
      <c r="L328" s="64">
        <v>1487659</v>
      </c>
      <c r="M328" s="64">
        <v>708108</v>
      </c>
      <c r="N328" s="64">
        <v>2399095</v>
      </c>
      <c r="O328" s="64">
        <v>4594862</v>
      </c>
      <c r="P328" s="63">
        <v>1613098</v>
      </c>
      <c r="Q328" s="63">
        <v>707970</v>
      </c>
      <c r="R328" s="63">
        <v>2350945</v>
      </c>
      <c r="S328" s="63">
        <v>4672013</v>
      </c>
      <c r="T328">
        <f t="shared" si="53"/>
        <v>9266875</v>
      </c>
    </row>
    <row r="329" spans="1:20" hidden="1">
      <c r="A329" s="55" t="s">
        <v>656</v>
      </c>
      <c r="B329" s="56" t="s">
        <v>657</v>
      </c>
      <c r="C329" s="55" t="s">
        <v>6319</v>
      </c>
      <c r="D329" s="56">
        <f t="shared" si="54"/>
        <v>781.30399999999997</v>
      </c>
      <c r="E329" s="56">
        <f t="shared" si="46"/>
        <v>72.947999999999993</v>
      </c>
      <c r="F329" s="56">
        <f t="shared" si="47"/>
        <v>2413.8510000000001</v>
      </c>
      <c r="G329" s="56">
        <f t="shared" si="48"/>
        <v>3268.1030000000001</v>
      </c>
      <c r="H329" s="56">
        <f t="shared" si="49"/>
        <v>852.21500000000003</v>
      </c>
      <c r="I329" s="56">
        <f t="shared" si="50"/>
        <v>72.94</v>
      </c>
      <c r="J329" s="56">
        <f t="shared" si="51"/>
        <v>2357.096</v>
      </c>
      <c r="K329" s="56">
        <f t="shared" si="52"/>
        <v>3282.2510000000002</v>
      </c>
      <c r="L329" s="64">
        <v>781304</v>
      </c>
      <c r="M329" s="64">
        <v>72948</v>
      </c>
      <c r="N329" s="64">
        <v>2413851</v>
      </c>
      <c r="O329" s="64">
        <v>3268103</v>
      </c>
      <c r="P329" s="63">
        <v>852215</v>
      </c>
      <c r="Q329" s="63">
        <v>72940</v>
      </c>
      <c r="R329" s="63">
        <v>2357096</v>
      </c>
      <c r="S329" s="63">
        <v>3282251</v>
      </c>
      <c r="T329">
        <f t="shared" si="53"/>
        <v>6550354</v>
      </c>
    </row>
    <row r="330" spans="1:20" hidden="1">
      <c r="A330" s="55" t="s">
        <v>658</v>
      </c>
      <c r="B330" s="56" t="s">
        <v>659</v>
      </c>
      <c r="C330" s="55" t="s">
        <v>6319</v>
      </c>
      <c r="D330" s="56">
        <f t="shared" si="54"/>
        <v>131.88900000000001</v>
      </c>
      <c r="E330" s="56">
        <f t="shared" si="46"/>
        <v>2.6269999999999998</v>
      </c>
      <c r="F330" s="56">
        <f t="shared" si="47"/>
        <v>7052.6779999999999</v>
      </c>
      <c r="G330" s="56">
        <f t="shared" si="48"/>
        <v>7187.1940000000004</v>
      </c>
      <c r="H330" s="56">
        <f t="shared" si="49"/>
        <v>56.915999999999997</v>
      </c>
      <c r="I330" s="56">
        <f t="shared" si="50"/>
        <v>2.6269999999999998</v>
      </c>
      <c r="J330" s="56">
        <f t="shared" si="51"/>
        <v>6954.93</v>
      </c>
      <c r="K330" s="56">
        <f t="shared" si="52"/>
        <v>7014.473</v>
      </c>
      <c r="L330" s="64">
        <v>131889</v>
      </c>
      <c r="M330" s="64">
        <v>2627</v>
      </c>
      <c r="N330" s="64">
        <v>7052678</v>
      </c>
      <c r="O330" s="64">
        <v>7187194</v>
      </c>
      <c r="P330" s="63">
        <v>56916</v>
      </c>
      <c r="Q330" s="63">
        <v>2627</v>
      </c>
      <c r="R330" s="63">
        <v>6954930</v>
      </c>
      <c r="S330" s="63">
        <v>7014473</v>
      </c>
      <c r="T330">
        <f t="shared" si="53"/>
        <v>14201667</v>
      </c>
    </row>
    <row r="331" spans="1:20" hidden="1">
      <c r="A331" s="55" t="s">
        <v>660</v>
      </c>
      <c r="B331" s="56" t="s">
        <v>661</v>
      </c>
      <c r="C331" s="55" t="s">
        <v>6319</v>
      </c>
      <c r="D331" s="56">
        <f t="shared" si="54"/>
        <v>400.28899999999999</v>
      </c>
      <c r="E331" s="56">
        <f t="shared" si="46"/>
        <v>9.4E-2</v>
      </c>
      <c r="F331" s="56">
        <f t="shared" si="47"/>
        <v>1198.607</v>
      </c>
      <c r="G331" s="56">
        <f t="shared" si="48"/>
        <v>1598.99</v>
      </c>
      <c r="H331" s="56">
        <f t="shared" si="49"/>
        <v>373.26100000000002</v>
      </c>
      <c r="I331" s="56">
        <f t="shared" si="50"/>
        <v>9.4E-2</v>
      </c>
      <c r="J331" s="56">
        <f t="shared" si="51"/>
        <v>1201.9780000000001</v>
      </c>
      <c r="K331" s="56">
        <f t="shared" si="52"/>
        <v>1575.3330000000001</v>
      </c>
      <c r="L331" s="64">
        <v>400289</v>
      </c>
      <c r="M331" s="64">
        <v>94</v>
      </c>
      <c r="N331" s="64">
        <v>1198607</v>
      </c>
      <c r="O331" s="64">
        <v>1598990</v>
      </c>
      <c r="P331" s="63">
        <v>373261</v>
      </c>
      <c r="Q331" s="63">
        <v>94</v>
      </c>
      <c r="R331" s="63">
        <v>1201978</v>
      </c>
      <c r="S331" s="63">
        <v>1575333</v>
      </c>
      <c r="T331">
        <f t="shared" si="53"/>
        <v>3174323</v>
      </c>
    </row>
    <row r="332" spans="1:20" hidden="1">
      <c r="A332" s="55" t="s">
        <v>662</v>
      </c>
      <c r="B332" s="56" t="s">
        <v>663</v>
      </c>
      <c r="C332" s="55" t="s">
        <v>6319</v>
      </c>
      <c r="D332" s="56">
        <f t="shared" si="54"/>
        <v>715.21199999999999</v>
      </c>
      <c r="E332" s="56">
        <f t="shared" si="46"/>
        <v>303.10399999999998</v>
      </c>
      <c r="F332" s="56">
        <f t="shared" si="47"/>
        <v>817.98500000000001</v>
      </c>
      <c r="G332" s="56">
        <f t="shared" si="48"/>
        <v>1836.3009999999999</v>
      </c>
      <c r="H332" s="56">
        <f t="shared" si="49"/>
        <v>719.96100000000001</v>
      </c>
      <c r="I332" s="56">
        <f t="shared" si="50"/>
        <v>276.71199999999999</v>
      </c>
      <c r="J332" s="56">
        <f t="shared" si="51"/>
        <v>839.08500000000004</v>
      </c>
      <c r="K332" s="56">
        <f t="shared" si="52"/>
        <v>1835.758</v>
      </c>
      <c r="L332" s="64">
        <v>715212</v>
      </c>
      <c r="M332" s="64">
        <v>303104</v>
      </c>
      <c r="N332" s="64">
        <v>817985</v>
      </c>
      <c r="O332" s="64">
        <v>1836301</v>
      </c>
      <c r="P332" s="63">
        <v>719961</v>
      </c>
      <c r="Q332" s="63">
        <v>276712</v>
      </c>
      <c r="R332" s="63">
        <v>839085</v>
      </c>
      <c r="S332" s="63">
        <v>1835758</v>
      </c>
      <c r="T332">
        <f t="shared" si="53"/>
        <v>3672059</v>
      </c>
    </row>
    <row r="333" spans="1:20" hidden="1">
      <c r="A333" s="55" t="s">
        <v>664</v>
      </c>
      <c r="B333" s="56" t="s">
        <v>665</v>
      </c>
      <c r="C333" s="55" t="s">
        <v>6319</v>
      </c>
      <c r="D333" s="56">
        <f t="shared" si="54"/>
        <v>396.25400000000002</v>
      </c>
      <c r="E333" s="56">
        <f t="shared" si="46"/>
        <v>662.53099999999995</v>
      </c>
      <c r="F333" s="56">
        <f t="shared" si="47"/>
        <v>660.70100000000002</v>
      </c>
      <c r="G333" s="56">
        <f t="shared" si="48"/>
        <v>1719.4860000000001</v>
      </c>
      <c r="H333" s="56">
        <f t="shared" si="49"/>
        <v>414.55200000000002</v>
      </c>
      <c r="I333" s="56">
        <f t="shared" si="50"/>
        <v>559.07100000000003</v>
      </c>
      <c r="J333" s="56">
        <f t="shared" si="51"/>
        <v>646.34900000000005</v>
      </c>
      <c r="K333" s="56">
        <f t="shared" si="52"/>
        <v>1619.972</v>
      </c>
      <c r="L333" s="64">
        <v>396254</v>
      </c>
      <c r="M333" s="64">
        <v>662531</v>
      </c>
      <c r="N333" s="64">
        <v>660701</v>
      </c>
      <c r="O333" s="64">
        <v>1719486</v>
      </c>
      <c r="P333" s="63">
        <v>414552</v>
      </c>
      <c r="Q333" s="63">
        <v>559071</v>
      </c>
      <c r="R333" s="63">
        <v>646349</v>
      </c>
      <c r="S333" s="63">
        <v>1619972</v>
      </c>
      <c r="T333">
        <f t="shared" si="53"/>
        <v>3339458</v>
      </c>
    </row>
    <row r="334" spans="1:20" hidden="1">
      <c r="A334" s="55" t="s">
        <v>666</v>
      </c>
      <c r="B334" s="56" t="s">
        <v>667</v>
      </c>
      <c r="C334" s="55" t="s">
        <v>6319</v>
      </c>
      <c r="D334" s="56">
        <f t="shared" si="54"/>
        <v>2136.348</v>
      </c>
      <c r="E334" s="56">
        <f t="shared" si="46"/>
        <v>589.38300000000004</v>
      </c>
      <c r="F334" s="56">
        <f t="shared" si="47"/>
        <v>1396.508</v>
      </c>
      <c r="G334" s="56">
        <f t="shared" si="48"/>
        <v>4122.2389999999996</v>
      </c>
      <c r="H334" s="56">
        <f t="shared" si="49"/>
        <v>1985.9349999999999</v>
      </c>
      <c r="I334" s="56">
        <f t="shared" si="50"/>
        <v>429.334</v>
      </c>
      <c r="J334" s="56">
        <f t="shared" si="51"/>
        <v>1246.075</v>
      </c>
      <c r="K334" s="56">
        <f t="shared" si="52"/>
        <v>3661.3440000000001</v>
      </c>
      <c r="L334" s="64">
        <v>2136348</v>
      </c>
      <c r="M334" s="64">
        <v>589383</v>
      </c>
      <c r="N334" s="64">
        <v>1396508</v>
      </c>
      <c r="O334" s="64">
        <v>4122239</v>
      </c>
      <c r="P334" s="63">
        <v>1985935</v>
      </c>
      <c r="Q334" s="63">
        <v>429334</v>
      </c>
      <c r="R334" s="63">
        <v>1246075</v>
      </c>
      <c r="S334" s="63">
        <v>3661344</v>
      </c>
      <c r="T334">
        <f t="shared" si="53"/>
        <v>7783583</v>
      </c>
    </row>
    <row r="335" spans="1:20" hidden="1">
      <c r="A335" s="55" t="s">
        <v>668</v>
      </c>
      <c r="B335" s="56" t="s">
        <v>669</v>
      </c>
      <c r="C335" s="55" t="s">
        <v>6319</v>
      </c>
      <c r="D335" s="56">
        <f t="shared" si="54"/>
        <v>1114.9480000000001</v>
      </c>
      <c r="E335" s="56">
        <f t="shared" si="46"/>
        <v>49.154000000000003</v>
      </c>
      <c r="F335" s="56">
        <f t="shared" si="47"/>
        <v>301.678</v>
      </c>
      <c r="G335" s="56">
        <f t="shared" si="48"/>
        <v>1465.78</v>
      </c>
      <c r="H335" s="56">
        <f t="shared" si="49"/>
        <v>1069.9480000000001</v>
      </c>
      <c r="I335" s="56">
        <f t="shared" si="50"/>
        <v>199.154</v>
      </c>
      <c r="J335" s="56">
        <f t="shared" si="51"/>
        <v>345.67500000000001</v>
      </c>
      <c r="K335" s="56">
        <f t="shared" si="52"/>
        <v>1614.777</v>
      </c>
      <c r="L335" s="64">
        <v>1114948</v>
      </c>
      <c r="M335" s="64">
        <v>49154</v>
      </c>
      <c r="N335" s="64">
        <v>301678</v>
      </c>
      <c r="O335" s="64">
        <v>1465780</v>
      </c>
      <c r="P335" s="63">
        <v>1069948</v>
      </c>
      <c r="Q335" s="63">
        <v>199154</v>
      </c>
      <c r="R335" s="63">
        <v>345675</v>
      </c>
      <c r="S335" s="63">
        <v>1614777</v>
      </c>
      <c r="T335">
        <f t="shared" si="53"/>
        <v>3080557</v>
      </c>
    </row>
    <row r="336" spans="1:20" hidden="1">
      <c r="A336" s="55" t="s">
        <v>670</v>
      </c>
      <c r="B336" s="56" t="s">
        <v>671</v>
      </c>
      <c r="C336" s="55" t="s">
        <v>6319</v>
      </c>
      <c r="D336" s="56">
        <f t="shared" si="54"/>
        <v>2077.4540000000002</v>
      </c>
      <c r="E336" s="56">
        <f t="shared" si="46"/>
        <v>3135.6990000000001</v>
      </c>
      <c r="F336" s="56">
        <f t="shared" si="47"/>
        <v>5973.66</v>
      </c>
      <c r="G336" s="56">
        <f t="shared" si="48"/>
        <v>11186.813</v>
      </c>
      <c r="H336" s="56">
        <f t="shared" si="49"/>
        <v>1797.202</v>
      </c>
      <c r="I336" s="56">
        <f t="shared" si="50"/>
        <v>3127.326</v>
      </c>
      <c r="J336" s="56">
        <f t="shared" si="51"/>
        <v>5733.3389999999999</v>
      </c>
      <c r="K336" s="56">
        <f t="shared" si="52"/>
        <v>10657.867</v>
      </c>
      <c r="L336" s="64">
        <v>2077454</v>
      </c>
      <c r="M336" s="64">
        <v>3135699</v>
      </c>
      <c r="N336" s="64">
        <v>5973660</v>
      </c>
      <c r="O336" s="64">
        <v>11186813</v>
      </c>
      <c r="P336" s="63">
        <v>1797202</v>
      </c>
      <c r="Q336" s="63">
        <v>3127326</v>
      </c>
      <c r="R336" s="63">
        <v>5733339</v>
      </c>
      <c r="S336" s="63">
        <v>10657867</v>
      </c>
      <c r="T336">
        <f t="shared" si="53"/>
        <v>21844680</v>
      </c>
    </row>
    <row r="337" spans="1:20" hidden="1">
      <c r="A337" s="55" t="s">
        <v>672</v>
      </c>
      <c r="B337" s="56" t="s">
        <v>673</v>
      </c>
      <c r="C337" s="55" t="s">
        <v>6319</v>
      </c>
      <c r="D337" s="56">
        <f t="shared" si="54"/>
        <v>1795.2650000000001</v>
      </c>
      <c r="E337" s="56">
        <f t="shared" si="46"/>
        <v>3.948</v>
      </c>
      <c r="F337" s="56">
        <f t="shared" si="47"/>
        <v>268.96899999999999</v>
      </c>
      <c r="G337" s="56">
        <f t="shared" si="48"/>
        <v>2068.1819999999998</v>
      </c>
      <c r="H337" s="56">
        <f t="shared" si="49"/>
        <v>1724.65</v>
      </c>
      <c r="I337" s="56">
        <f t="shared" si="50"/>
        <v>17.946999999999999</v>
      </c>
      <c r="J337" s="56">
        <f t="shared" si="51"/>
        <v>276.37900000000002</v>
      </c>
      <c r="K337" s="56">
        <f t="shared" si="52"/>
        <v>2018.9760000000001</v>
      </c>
      <c r="L337" s="64">
        <v>1795265</v>
      </c>
      <c r="M337" s="64">
        <v>3948</v>
      </c>
      <c r="N337" s="64">
        <v>268969</v>
      </c>
      <c r="O337" s="64">
        <v>2068182</v>
      </c>
      <c r="P337" s="63">
        <v>1724650</v>
      </c>
      <c r="Q337" s="63">
        <v>17947</v>
      </c>
      <c r="R337" s="63">
        <v>276379</v>
      </c>
      <c r="S337" s="63">
        <v>2018976</v>
      </c>
      <c r="T337">
        <f t="shared" si="53"/>
        <v>4087158</v>
      </c>
    </row>
    <row r="338" spans="1:20" hidden="1">
      <c r="A338" s="55" t="s">
        <v>674</v>
      </c>
      <c r="B338" s="56" t="s">
        <v>675</v>
      </c>
      <c r="C338" s="55" t="s">
        <v>6319</v>
      </c>
      <c r="D338" s="56">
        <f t="shared" si="54"/>
        <v>372.75799999999998</v>
      </c>
      <c r="E338" s="56">
        <f t="shared" si="46"/>
        <v>259.01799999999997</v>
      </c>
      <c r="F338" s="56">
        <f t="shared" si="47"/>
        <v>468.00799999999998</v>
      </c>
      <c r="G338" s="56">
        <f t="shared" si="48"/>
        <v>1099.7840000000001</v>
      </c>
      <c r="H338" s="56">
        <f t="shared" si="49"/>
        <v>324.73399999999998</v>
      </c>
      <c r="I338" s="56">
        <f t="shared" si="50"/>
        <v>258.89</v>
      </c>
      <c r="J338" s="56">
        <f t="shared" si="51"/>
        <v>414.76499999999999</v>
      </c>
      <c r="K338" s="56">
        <f t="shared" si="52"/>
        <v>998.38900000000001</v>
      </c>
      <c r="L338" s="64">
        <v>372758</v>
      </c>
      <c r="M338" s="64">
        <v>259018</v>
      </c>
      <c r="N338" s="64">
        <v>468008</v>
      </c>
      <c r="O338" s="64">
        <v>1099784</v>
      </c>
      <c r="P338" s="63">
        <v>324734</v>
      </c>
      <c r="Q338" s="63">
        <v>258890</v>
      </c>
      <c r="R338" s="63">
        <v>414765</v>
      </c>
      <c r="S338" s="63">
        <v>998389</v>
      </c>
      <c r="T338">
        <f t="shared" si="53"/>
        <v>2098173</v>
      </c>
    </row>
    <row r="339" spans="1:20" hidden="1">
      <c r="A339" s="55" t="s">
        <v>676</v>
      </c>
      <c r="B339" s="56" t="s">
        <v>677</v>
      </c>
      <c r="C339" s="55" t="s">
        <v>6320</v>
      </c>
      <c r="D339" s="56">
        <f t="shared" si="54"/>
        <v>225.262</v>
      </c>
      <c r="E339" s="56">
        <f t="shared" si="46"/>
        <v>0</v>
      </c>
      <c r="F339" s="56">
        <f t="shared" si="47"/>
        <v>0</v>
      </c>
      <c r="G339" s="56">
        <f t="shared" si="48"/>
        <v>225.262</v>
      </c>
      <c r="H339" s="56">
        <f t="shared" si="49"/>
        <v>244.34700000000001</v>
      </c>
      <c r="I339" s="56">
        <f t="shared" si="50"/>
        <v>0</v>
      </c>
      <c r="J339" s="56">
        <f t="shared" si="51"/>
        <v>0</v>
      </c>
      <c r="K339" s="56">
        <f t="shared" si="52"/>
        <v>244.34700000000001</v>
      </c>
      <c r="L339" s="64">
        <v>225262</v>
      </c>
      <c r="M339" s="64">
        <v>0</v>
      </c>
      <c r="N339" s="64">
        <v>0</v>
      </c>
      <c r="O339" s="64">
        <v>225262</v>
      </c>
      <c r="P339" s="63">
        <v>244347</v>
      </c>
      <c r="Q339" s="63">
        <v>0</v>
      </c>
      <c r="R339" s="63">
        <v>0</v>
      </c>
      <c r="S339" s="63">
        <v>244347</v>
      </c>
      <c r="T339">
        <f t="shared" si="53"/>
        <v>469609</v>
      </c>
    </row>
    <row r="340" spans="1:20" hidden="1">
      <c r="A340" s="55" t="s">
        <v>678</v>
      </c>
      <c r="B340" s="56" t="s">
        <v>679</v>
      </c>
      <c r="C340" s="55" t="s">
        <v>6320</v>
      </c>
      <c r="D340" s="56">
        <f t="shared" si="54"/>
        <v>1393.075</v>
      </c>
      <c r="E340" s="56">
        <f t="shared" si="46"/>
        <v>0</v>
      </c>
      <c r="F340" s="56">
        <f t="shared" si="47"/>
        <v>0</v>
      </c>
      <c r="G340" s="56">
        <f t="shared" si="48"/>
        <v>1393.075</v>
      </c>
      <c r="H340" s="56">
        <f t="shared" si="49"/>
        <v>1370.184</v>
      </c>
      <c r="I340" s="56">
        <f t="shared" si="50"/>
        <v>0</v>
      </c>
      <c r="J340" s="56">
        <f t="shared" si="51"/>
        <v>0</v>
      </c>
      <c r="K340" s="56">
        <f t="shared" si="52"/>
        <v>1370.184</v>
      </c>
      <c r="L340" s="64">
        <v>1393075</v>
      </c>
      <c r="M340" s="64">
        <v>0</v>
      </c>
      <c r="N340" s="64">
        <v>0</v>
      </c>
      <c r="O340" s="64">
        <v>1393075</v>
      </c>
      <c r="P340" s="63">
        <v>1370184</v>
      </c>
      <c r="Q340" s="63">
        <v>0</v>
      </c>
      <c r="R340" s="63">
        <v>0</v>
      </c>
      <c r="S340" s="63">
        <v>1370184</v>
      </c>
      <c r="T340">
        <f t="shared" si="53"/>
        <v>2763259</v>
      </c>
    </row>
    <row r="341" spans="1:20" hidden="1">
      <c r="A341" s="55" t="s">
        <v>680</v>
      </c>
      <c r="B341" s="56" t="s">
        <v>681</v>
      </c>
      <c r="C341" s="55" t="s">
        <v>6320</v>
      </c>
      <c r="D341" s="56">
        <f t="shared" si="54"/>
        <v>0</v>
      </c>
      <c r="E341" s="56">
        <f t="shared" si="46"/>
        <v>0</v>
      </c>
      <c r="F341" s="56">
        <f t="shared" si="47"/>
        <v>12330</v>
      </c>
      <c r="G341" s="56">
        <f t="shared" si="48"/>
        <v>12330</v>
      </c>
      <c r="H341" s="56">
        <f t="shared" si="49"/>
        <v>0</v>
      </c>
      <c r="I341" s="56">
        <f t="shared" si="50"/>
        <v>0</v>
      </c>
      <c r="J341" s="56">
        <f t="shared" si="51"/>
        <v>9350</v>
      </c>
      <c r="K341" s="56">
        <f t="shared" si="52"/>
        <v>9350</v>
      </c>
      <c r="L341" s="64">
        <v>0</v>
      </c>
      <c r="M341" s="64">
        <v>0</v>
      </c>
      <c r="N341" s="64">
        <v>12330000</v>
      </c>
      <c r="O341" s="64">
        <v>12330000</v>
      </c>
      <c r="P341" s="63">
        <v>0</v>
      </c>
      <c r="Q341" s="63">
        <v>0</v>
      </c>
      <c r="R341" s="63">
        <v>9350000</v>
      </c>
      <c r="S341" s="63">
        <v>9350000</v>
      </c>
      <c r="T341">
        <f t="shared" si="53"/>
        <v>21680000</v>
      </c>
    </row>
    <row r="342" spans="1:20" hidden="1">
      <c r="A342" s="55" t="s">
        <v>682</v>
      </c>
      <c r="B342" s="56" t="s">
        <v>683</v>
      </c>
      <c r="C342" s="55" t="s">
        <v>6320</v>
      </c>
      <c r="D342" s="56">
        <f t="shared" si="54"/>
        <v>1096.508</v>
      </c>
      <c r="E342" s="56">
        <f t="shared" si="46"/>
        <v>0</v>
      </c>
      <c r="F342" s="56">
        <f t="shared" si="47"/>
        <v>0</v>
      </c>
      <c r="G342" s="56">
        <f t="shared" si="48"/>
        <v>1096.508</v>
      </c>
      <c r="H342" s="56">
        <f t="shared" si="49"/>
        <v>1116.308</v>
      </c>
      <c r="I342" s="56">
        <f t="shared" si="50"/>
        <v>0</v>
      </c>
      <c r="J342" s="56">
        <f t="shared" si="51"/>
        <v>0</v>
      </c>
      <c r="K342" s="56">
        <f t="shared" si="52"/>
        <v>1116.308</v>
      </c>
      <c r="L342" s="64">
        <v>1096508</v>
      </c>
      <c r="M342" s="64">
        <v>0</v>
      </c>
      <c r="N342" s="64">
        <v>0</v>
      </c>
      <c r="O342" s="64">
        <v>1096508</v>
      </c>
      <c r="P342" s="63">
        <v>1116308</v>
      </c>
      <c r="Q342" s="63">
        <v>0</v>
      </c>
      <c r="R342" s="63">
        <v>0</v>
      </c>
      <c r="S342" s="63">
        <v>1116308</v>
      </c>
      <c r="T342">
        <f t="shared" si="53"/>
        <v>2212816</v>
      </c>
    </row>
    <row r="343" spans="1:20" hidden="1">
      <c r="A343" s="55" t="s">
        <v>684</v>
      </c>
      <c r="B343" s="56" t="s">
        <v>685</v>
      </c>
      <c r="C343" s="55" t="s">
        <v>6320</v>
      </c>
      <c r="D343" s="56">
        <f t="shared" si="54"/>
        <v>15.314</v>
      </c>
      <c r="E343" s="56">
        <f t="shared" si="46"/>
        <v>46.662999999999997</v>
      </c>
      <c r="F343" s="56">
        <f t="shared" si="47"/>
        <v>0</v>
      </c>
      <c r="G343" s="56">
        <f t="shared" si="48"/>
        <v>61.976999999999997</v>
      </c>
      <c r="H343" s="56">
        <f t="shared" si="49"/>
        <v>6.5949999999999998</v>
      </c>
      <c r="I343" s="56">
        <f t="shared" si="50"/>
        <v>63.411000000000001</v>
      </c>
      <c r="J343" s="56">
        <f t="shared" si="51"/>
        <v>0</v>
      </c>
      <c r="K343" s="56">
        <f t="shared" si="52"/>
        <v>70.006</v>
      </c>
      <c r="L343" s="64">
        <v>15314</v>
      </c>
      <c r="M343" s="64">
        <v>46663</v>
      </c>
      <c r="N343" s="64">
        <v>0</v>
      </c>
      <c r="O343" s="64">
        <v>61977</v>
      </c>
      <c r="P343" s="63">
        <v>6595</v>
      </c>
      <c r="Q343" s="63">
        <v>63411</v>
      </c>
      <c r="R343" s="63">
        <v>0</v>
      </c>
      <c r="S343" s="63">
        <v>70006</v>
      </c>
      <c r="T343">
        <f t="shared" si="53"/>
        <v>131983</v>
      </c>
    </row>
    <row r="344" spans="1:20" hidden="1">
      <c r="A344" s="55" t="s">
        <v>686</v>
      </c>
      <c r="B344" s="56" t="s">
        <v>687</v>
      </c>
      <c r="C344" s="55" t="s">
        <v>6320</v>
      </c>
      <c r="D344" s="56">
        <f t="shared" si="54"/>
        <v>0</v>
      </c>
      <c r="E344" s="56">
        <f t="shared" si="46"/>
        <v>0</v>
      </c>
      <c r="F344" s="56">
        <f t="shared" si="47"/>
        <v>125.07</v>
      </c>
      <c r="G344" s="56">
        <f t="shared" si="48"/>
        <v>125.07</v>
      </c>
      <c r="H344" s="56">
        <f t="shared" si="49"/>
        <v>0</v>
      </c>
      <c r="I344" s="56">
        <f t="shared" si="50"/>
        <v>0</v>
      </c>
      <c r="J344" s="56">
        <f t="shared" si="51"/>
        <v>158.571</v>
      </c>
      <c r="K344" s="56">
        <f t="shared" si="52"/>
        <v>158.571</v>
      </c>
      <c r="L344" s="64">
        <v>0</v>
      </c>
      <c r="M344" s="64">
        <v>0</v>
      </c>
      <c r="N344" s="64">
        <v>125070</v>
      </c>
      <c r="O344" s="64">
        <v>125070</v>
      </c>
      <c r="P344" s="63">
        <v>0</v>
      </c>
      <c r="Q344" s="63">
        <v>0</v>
      </c>
      <c r="R344" s="63">
        <v>158571</v>
      </c>
      <c r="S344" s="63">
        <v>158571</v>
      </c>
      <c r="T344">
        <f t="shared" si="53"/>
        <v>283641</v>
      </c>
    </row>
    <row r="345" spans="1:20" hidden="1">
      <c r="A345" s="55" t="s">
        <v>688</v>
      </c>
      <c r="B345" s="56" t="s">
        <v>689</v>
      </c>
      <c r="C345" s="55" t="s">
        <v>6320</v>
      </c>
      <c r="D345" s="56">
        <f t="shared" si="54"/>
        <v>203.529</v>
      </c>
      <c r="E345" s="56">
        <f t="shared" si="46"/>
        <v>0</v>
      </c>
      <c r="F345" s="56">
        <f t="shared" si="47"/>
        <v>0</v>
      </c>
      <c r="G345" s="56">
        <f t="shared" si="48"/>
        <v>203.529</v>
      </c>
      <c r="H345" s="56">
        <f t="shared" si="49"/>
        <v>189.184</v>
      </c>
      <c r="I345" s="56">
        <f t="shared" si="50"/>
        <v>0</v>
      </c>
      <c r="J345" s="56">
        <f t="shared" si="51"/>
        <v>0</v>
      </c>
      <c r="K345" s="56">
        <f t="shared" si="52"/>
        <v>189.184</v>
      </c>
      <c r="L345" s="64">
        <v>203529</v>
      </c>
      <c r="M345" s="64">
        <v>0</v>
      </c>
      <c r="N345" s="64">
        <v>0</v>
      </c>
      <c r="O345" s="64">
        <v>203529</v>
      </c>
      <c r="P345" s="63">
        <v>189184</v>
      </c>
      <c r="Q345" s="63">
        <v>0</v>
      </c>
      <c r="R345" s="63">
        <v>0</v>
      </c>
      <c r="S345" s="63">
        <v>189184</v>
      </c>
      <c r="T345">
        <f t="shared" si="53"/>
        <v>392713</v>
      </c>
    </row>
    <row r="346" spans="1:20">
      <c r="A346" s="55" t="s">
        <v>690</v>
      </c>
      <c r="B346" s="56" t="s">
        <v>691</v>
      </c>
      <c r="C346" s="55" t="s">
        <v>6320</v>
      </c>
      <c r="D346" s="56">
        <f t="shared" si="54"/>
        <v>0</v>
      </c>
      <c r="E346" s="56">
        <f t="shared" si="46"/>
        <v>0</v>
      </c>
      <c r="F346" s="56">
        <f t="shared" si="47"/>
        <v>0</v>
      </c>
      <c r="G346" s="56">
        <f t="shared" si="48"/>
        <v>0</v>
      </c>
      <c r="H346" s="56">
        <f t="shared" si="49"/>
        <v>0</v>
      </c>
      <c r="I346" s="56">
        <f t="shared" si="50"/>
        <v>0</v>
      </c>
      <c r="J346" s="56">
        <f t="shared" si="51"/>
        <v>0</v>
      </c>
      <c r="K346" s="56">
        <f t="shared" si="52"/>
        <v>0</v>
      </c>
      <c r="L346" s="64">
        <v>0</v>
      </c>
      <c r="M346" s="64">
        <v>0</v>
      </c>
      <c r="N346" s="64">
        <v>0</v>
      </c>
      <c r="O346" s="64">
        <v>0</v>
      </c>
      <c r="P346" s="63">
        <v>0</v>
      </c>
      <c r="Q346" s="63">
        <v>0</v>
      </c>
      <c r="R346" s="63">
        <v>0</v>
      </c>
      <c r="S346" s="63">
        <v>0</v>
      </c>
      <c r="T346">
        <f t="shared" si="53"/>
        <v>0</v>
      </c>
    </row>
    <row r="347" spans="1:20">
      <c r="A347" s="55" t="s">
        <v>692</v>
      </c>
      <c r="B347" s="56" t="s">
        <v>693</v>
      </c>
      <c r="C347" s="55" t="s">
        <v>6320</v>
      </c>
      <c r="D347" s="56">
        <f t="shared" si="54"/>
        <v>0</v>
      </c>
      <c r="E347" s="56">
        <f t="shared" si="46"/>
        <v>0</v>
      </c>
      <c r="F347" s="56">
        <f t="shared" si="47"/>
        <v>0</v>
      </c>
      <c r="G347" s="56">
        <f t="shared" si="48"/>
        <v>0</v>
      </c>
      <c r="H347" s="56">
        <f t="shared" si="49"/>
        <v>0</v>
      </c>
      <c r="I347" s="56">
        <f t="shared" si="50"/>
        <v>0</v>
      </c>
      <c r="J347" s="56">
        <f t="shared" si="51"/>
        <v>0</v>
      </c>
      <c r="K347" s="56">
        <f t="shared" si="52"/>
        <v>0</v>
      </c>
      <c r="L347" s="64">
        <v>0</v>
      </c>
      <c r="M347" s="64">
        <v>0</v>
      </c>
      <c r="N347" s="64">
        <v>0</v>
      </c>
      <c r="O347" s="64">
        <v>0</v>
      </c>
      <c r="P347" s="63">
        <v>0</v>
      </c>
      <c r="Q347" s="63">
        <v>0</v>
      </c>
      <c r="R347" s="63">
        <v>0</v>
      </c>
      <c r="S347" s="63">
        <v>0</v>
      </c>
      <c r="T347">
        <f t="shared" si="53"/>
        <v>0</v>
      </c>
    </row>
    <row r="348" spans="1:20" hidden="1">
      <c r="A348" s="55" t="s">
        <v>694</v>
      </c>
      <c r="B348" s="56" t="s">
        <v>695</v>
      </c>
      <c r="C348" s="55" t="s">
        <v>6320</v>
      </c>
      <c r="D348" s="56">
        <f t="shared" si="54"/>
        <v>49.430999999999997</v>
      </c>
      <c r="E348" s="56">
        <f t="shared" si="46"/>
        <v>0</v>
      </c>
      <c r="F348" s="56">
        <f t="shared" si="47"/>
        <v>0</v>
      </c>
      <c r="G348" s="56">
        <f t="shared" si="48"/>
        <v>49.430999999999997</v>
      </c>
      <c r="H348" s="56">
        <f t="shared" si="49"/>
        <v>54.527999999999999</v>
      </c>
      <c r="I348" s="56">
        <f t="shared" si="50"/>
        <v>0</v>
      </c>
      <c r="J348" s="56">
        <f t="shared" si="51"/>
        <v>0</v>
      </c>
      <c r="K348" s="56">
        <f t="shared" si="52"/>
        <v>54.527999999999999</v>
      </c>
      <c r="L348" s="64">
        <v>49431</v>
      </c>
      <c r="M348" s="64">
        <v>0</v>
      </c>
      <c r="N348" s="64">
        <v>0</v>
      </c>
      <c r="O348" s="64">
        <v>49431</v>
      </c>
      <c r="P348" s="63">
        <v>54528</v>
      </c>
      <c r="Q348" s="63">
        <v>0</v>
      </c>
      <c r="R348" s="63">
        <v>0</v>
      </c>
      <c r="S348" s="63">
        <v>54528</v>
      </c>
      <c r="T348">
        <f t="shared" si="53"/>
        <v>103959</v>
      </c>
    </row>
    <row r="349" spans="1:20" hidden="1">
      <c r="A349" s="55" t="s">
        <v>696</v>
      </c>
      <c r="B349" s="56" t="s">
        <v>697</v>
      </c>
      <c r="C349" s="55" t="s">
        <v>6320</v>
      </c>
      <c r="D349" s="56">
        <f t="shared" si="54"/>
        <v>153.54</v>
      </c>
      <c r="E349" s="56">
        <f t="shared" si="46"/>
        <v>0</v>
      </c>
      <c r="F349" s="56">
        <f t="shared" si="47"/>
        <v>0</v>
      </c>
      <c r="G349" s="56">
        <f t="shared" si="48"/>
        <v>153.54</v>
      </c>
      <c r="H349" s="56">
        <f t="shared" si="49"/>
        <v>217.90600000000001</v>
      </c>
      <c r="I349" s="56">
        <f t="shared" si="50"/>
        <v>0</v>
      </c>
      <c r="J349" s="56">
        <f t="shared" si="51"/>
        <v>0</v>
      </c>
      <c r="K349" s="56">
        <f t="shared" si="52"/>
        <v>217.90600000000001</v>
      </c>
      <c r="L349" s="64">
        <v>153540</v>
      </c>
      <c r="M349" s="64">
        <v>0</v>
      </c>
      <c r="N349" s="64">
        <v>0</v>
      </c>
      <c r="O349" s="64">
        <v>153540</v>
      </c>
      <c r="P349" s="63">
        <v>217906</v>
      </c>
      <c r="Q349" s="63">
        <v>0</v>
      </c>
      <c r="R349" s="63">
        <v>0</v>
      </c>
      <c r="S349" s="63">
        <v>217906</v>
      </c>
      <c r="T349">
        <f t="shared" si="53"/>
        <v>371446</v>
      </c>
    </row>
    <row r="350" spans="1:20">
      <c r="A350" s="55" t="s">
        <v>6079</v>
      </c>
      <c r="B350" s="56" t="s">
        <v>6080</v>
      </c>
      <c r="C350" s="55" t="s">
        <v>6321</v>
      </c>
      <c r="D350" s="56">
        <f t="shared" si="54"/>
        <v>0</v>
      </c>
      <c r="E350" s="56">
        <f t="shared" si="46"/>
        <v>0</v>
      </c>
      <c r="F350" s="56">
        <f t="shared" si="47"/>
        <v>0</v>
      </c>
      <c r="G350" s="56">
        <f t="shared" si="48"/>
        <v>0</v>
      </c>
      <c r="H350" s="56">
        <f t="shared" si="49"/>
        <v>0</v>
      </c>
      <c r="I350" s="56">
        <f t="shared" si="50"/>
        <v>0</v>
      </c>
      <c r="J350" s="56">
        <f t="shared" si="51"/>
        <v>0</v>
      </c>
      <c r="K350" s="56">
        <f t="shared" si="52"/>
        <v>0</v>
      </c>
      <c r="L350" s="64">
        <v>0</v>
      </c>
      <c r="M350" s="64">
        <v>0</v>
      </c>
      <c r="N350" s="64">
        <v>0</v>
      </c>
      <c r="O350" s="64">
        <v>0</v>
      </c>
      <c r="P350" s="63">
        <v>0</v>
      </c>
      <c r="Q350" s="63">
        <v>0</v>
      </c>
      <c r="R350" s="63">
        <v>0</v>
      </c>
      <c r="S350" s="63">
        <v>0</v>
      </c>
      <c r="T350">
        <f t="shared" si="53"/>
        <v>0</v>
      </c>
    </row>
    <row r="351" spans="1:20">
      <c r="A351" s="55" t="s">
        <v>698</v>
      </c>
      <c r="B351" s="56" t="s">
        <v>699</v>
      </c>
      <c r="C351" s="55" t="s">
        <v>6320</v>
      </c>
      <c r="D351" s="56">
        <f t="shared" si="54"/>
        <v>0</v>
      </c>
      <c r="E351" s="56">
        <f t="shared" si="46"/>
        <v>0</v>
      </c>
      <c r="F351" s="56">
        <f t="shared" si="47"/>
        <v>0</v>
      </c>
      <c r="G351" s="56">
        <f t="shared" si="48"/>
        <v>0</v>
      </c>
      <c r="H351" s="56">
        <f t="shared" si="49"/>
        <v>0</v>
      </c>
      <c r="I351" s="56">
        <f t="shared" si="50"/>
        <v>0</v>
      </c>
      <c r="J351" s="56">
        <f t="shared" si="51"/>
        <v>0</v>
      </c>
      <c r="K351" s="56">
        <f t="shared" si="52"/>
        <v>0</v>
      </c>
      <c r="L351" s="64">
        <v>0</v>
      </c>
      <c r="M351" s="64">
        <v>0</v>
      </c>
      <c r="N351" s="64">
        <v>0</v>
      </c>
      <c r="O351" s="64">
        <v>0</v>
      </c>
      <c r="P351" s="63">
        <v>0</v>
      </c>
      <c r="Q351" s="63">
        <v>0</v>
      </c>
      <c r="R351" s="63">
        <v>0</v>
      </c>
      <c r="S351" s="63">
        <v>0</v>
      </c>
      <c r="T351">
        <f t="shared" si="53"/>
        <v>0</v>
      </c>
    </row>
    <row r="352" spans="1:20" hidden="1">
      <c r="A352" s="55" t="s">
        <v>700</v>
      </c>
      <c r="B352" s="56" t="s">
        <v>701</v>
      </c>
      <c r="C352" s="55" t="s">
        <v>6320</v>
      </c>
      <c r="D352" s="56">
        <f t="shared" si="54"/>
        <v>144.392</v>
      </c>
      <c r="E352" s="56">
        <f t="shared" si="46"/>
        <v>0</v>
      </c>
      <c r="F352" s="56">
        <f t="shared" si="47"/>
        <v>7.91</v>
      </c>
      <c r="G352" s="56">
        <f t="shared" si="48"/>
        <v>152.30199999999999</v>
      </c>
      <c r="H352" s="56">
        <f t="shared" si="49"/>
        <v>127.509</v>
      </c>
      <c r="I352" s="56">
        <f t="shared" si="50"/>
        <v>0</v>
      </c>
      <c r="J352" s="56">
        <f t="shared" si="51"/>
        <v>22.983000000000001</v>
      </c>
      <c r="K352" s="56">
        <f t="shared" si="52"/>
        <v>150.49199999999999</v>
      </c>
      <c r="L352" s="64">
        <v>144392</v>
      </c>
      <c r="M352" s="64">
        <v>0</v>
      </c>
      <c r="N352" s="64">
        <v>7910</v>
      </c>
      <c r="O352" s="64">
        <v>152302</v>
      </c>
      <c r="P352" s="63">
        <v>127509</v>
      </c>
      <c r="Q352" s="63">
        <v>0</v>
      </c>
      <c r="R352" s="63">
        <v>22983</v>
      </c>
      <c r="S352" s="63">
        <v>150492</v>
      </c>
      <c r="T352">
        <f t="shared" si="53"/>
        <v>302794</v>
      </c>
    </row>
    <row r="353" spans="1:20">
      <c r="A353" s="55" t="s">
        <v>702</v>
      </c>
      <c r="B353" s="56" t="s">
        <v>703</v>
      </c>
      <c r="C353" s="55" t="s">
        <v>6320</v>
      </c>
      <c r="D353" s="56">
        <f t="shared" si="54"/>
        <v>0</v>
      </c>
      <c r="E353" s="56">
        <f t="shared" si="46"/>
        <v>0</v>
      </c>
      <c r="F353" s="56">
        <f t="shared" si="47"/>
        <v>0</v>
      </c>
      <c r="G353" s="56">
        <f t="shared" si="48"/>
        <v>0</v>
      </c>
      <c r="H353" s="56">
        <f t="shared" si="49"/>
        <v>0</v>
      </c>
      <c r="I353" s="56">
        <f t="shared" si="50"/>
        <v>0</v>
      </c>
      <c r="J353" s="56">
        <f t="shared" si="51"/>
        <v>0</v>
      </c>
      <c r="K353" s="56">
        <f t="shared" si="52"/>
        <v>0</v>
      </c>
      <c r="L353" s="64">
        <v>0</v>
      </c>
      <c r="M353" s="64">
        <v>0</v>
      </c>
      <c r="N353" s="64">
        <v>0</v>
      </c>
      <c r="O353" s="64">
        <v>0</v>
      </c>
      <c r="P353" s="63">
        <v>0</v>
      </c>
      <c r="Q353" s="63">
        <v>0</v>
      </c>
      <c r="R353" s="63">
        <v>0</v>
      </c>
      <c r="S353" s="63">
        <v>0</v>
      </c>
      <c r="T353">
        <f t="shared" si="53"/>
        <v>0</v>
      </c>
    </row>
    <row r="354" spans="1:20" hidden="1">
      <c r="A354" s="55" t="s">
        <v>704</v>
      </c>
      <c r="B354" s="56" t="s">
        <v>705</v>
      </c>
      <c r="C354" s="55" t="s">
        <v>6320</v>
      </c>
      <c r="D354" s="56">
        <f t="shared" si="54"/>
        <v>24.617999999999999</v>
      </c>
      <c r="E354" s="56">
        <f t="shared" si="46"/>
        <v>0</v>
      </c>
      <c r="F354" s="56">
        <f t="shared" si="47"/>
        <v>21.972999999999999</v>
      </c>
      <c r="G354" s="56">
        <f t="shared" si="48"/>
        <v>46.591000000000001</v>
      </c>
      <c r="H354" s="56">
        <f t="shared" si="49"/>
        <v>20.122</v>
      </c>
      <c r="I354" s="56">
        <f t="shared" si="50"/>
        <v>0</v>
      </c>
      <c r="J354" s="56">
        <f t="shared" si="51"/>
        <v>33.110999999999997</v>
      </c>
      <c r="K354" s="56">
        <f t="shared" si="52"/>
        <v>53.232999999999997</v>
      </c>
      <c r="L354" s="64">
        <v>24618</v>
      </c>
      <c r="M354" s="64">
        <v>0</v>
      </c>
      <c r="N354" s="64">
        <v>21973</v>
      </c>
      <c r="O354" s="64">
        <v>46591</v>
      </c>
      <c r="P354" s="63">
        <v>20122</v>
      </c>
      <c r="Q354" s="63">
        <v>0</v>
      </c>
      <c r="R354" s="63">
        <v>33111</v>
      </c>
      <c r="S354" s="63">
        <v>53233</v>
      </c>
      <c r="T354">
        <f t="shared" si="53"/>
        <v>99824</v>
      </c>
    </row>
    <row r="355" spans="1:20">
      <c r="A355" s="55" t="s">
        <v>706</v>
      </c>
      <c r="B355" s="56" t="s">
        <v>707</v>
      </c>
      <c r="C355" s="55" t="s">
        <v>6320</v>
      </c>
      <c r="D355" s="56">
        <f t="shared" si="54"/>
        <v>0</v>
      </c>
      <c r="E355" s="56">
        <f t="shared" si="46"/>
        <v>0</v>
      </c>
      <c r="F355" s="56">
        <f t="shared" si="47"/>
        <v>0</v>
      </c>
      <c r="G355" s="56">
        <f t="shared" si="48"/>
        <v>0</v>
      </c>
      <c r="H355" s="56">
        <f t="shared" si="49"/>
        <v>0</v>
      </c>
      <c r="I355" s="56">
        <f t="shared" si="50"/>
        <v>0</v>
      </c>
      <c r="J355" s="56">
        <f t="shared" si="51"/>
        <v>0</v>
      </c>
      <c r="K355" s="56">
        <f t="shared" si="52"/>
        <v>0</v>
      </c>
      <c r="L355" s="64">
        <v>0</v>
      </c>
      <c r="M355" s="64">
        <v>0</v>
      </c>
      <c r="N355" s="64">
        <v>0</v>
      </c>
      <c r="O355" s="64">
        <v>0</v>
      </c>
      <c r="P355" s="63">
        <v>0</v>
      </c>
      <c r="Q355" s="63">
        <v>0</v>
      </c>
      <c r="R355" s="63">
        <v>0</v>
      </c>
      <c r="S355" s="63">
        <v>0</v>
      </c>
      <c r="T355">
        <f t="shared" si="53"/>
        <v>0</v>
      </c>
    </row>
    <row r="356" spans="1:20" hidden="1">
      <c r="A356" s="55" t="s">
        <v>708</v>
      </c>
      <c r="B356" s="56" t="s">
        <v>709</v>
      </c>
      <c r="C356" s="55" t="s">
        <v>6320</v>
      </c>
      <c r="D356" s="56">
        <f t="shared" si="54"/>
        <v>43.168999999999997</v>
      </c>
      <c r="E356" s="56">
        <f t="shared" si="46"/>
        <v>0</v>
      </c>
      <c r="F356" s="56">
        <f t="shared" si="47"/>
        <v>0</v>
      </c>
      <c r="G356" s="56">
        <f t="shared" si="48"/>
        <v>43.168999999999997</v>
      </c>
      <c r="H356" s="56">
        <f t="shared" si="49"/>
        <v>52.216999999999999</v>
      </c>
      <c r="I356" s="56">
        <f t="shared" si="50"/>
        <v>0</v>
      </c>
      <c r="J356" s="56">
        <f t="shared" si="51"/>
        <v>0</v>
      </c>
      <c r="K356" s="56">
        <f t="shared" si="52"/>
        <v>52.216999999999999</v>
      </c>
      <c r="L356" s="64">
        <v>43169</v>
      </c>
      <c r="M356" s="64">
        <v>0</v>
      </c>
      <c r="N356" s="64">
        <v>0</v>
      </c>
      <c r="O356" s="64">
        <v>43169</v>
      </c>
      <c r="P356" s="63">
        <v>52217</v>
      </c>
      <c r="Q356" s="63">
        <v>0</v>
      </c>
      <c r="R356" s="63">
        <v>0</v>
      </c>
      <c r="S356" s="63">
        <v>52217</v>
      </c>
      <c r="T356">
        <f t="shared" si="53"/>
        <v>95386</v>
      </c>
    </row>
    <row r="357" spans="1:20" hidden="1">
      <c r="A357" s="55" t="s">
        <v>710</v>
      </c>
      <c r="B357" s="56" t="s">
        <v>711</v>
      </c>
      <c r="C357" s="55" t="s">
        <v>6320</v>
      </c>
      <c r="D357" s="56">
        <f t="shared" si="54"/>
        <v>0</v>
      </c>
      <c r="E357" s="56">
        <f t="shared" si="46"/>
        <v>0</v>
      </c>
      <c r="F357" s="56">
        <f t="shared" si="47"/>
        <v>40.406999999999996</v>
      </c>
      <c r="G357" s="56">
        <f t="shared" si="48"/>
        <v>40.406999999999996</v>
      </c>
      <c r="H357" s="56">
        <f t="shared" si="49"/>
        <v>0</v>
      </c>
      <c r="I357" s="56">
        <f t="shared" si="50"/>
        <v>0</v>
      </c>
      <c r="J357" s="56">
        <f t="shared" si="51"/>
        <v>47.305999999999997</v>
      </c>
      <c r="K357" s="56">
        <f t="shared" si="52"/>
        <v>47.305999999999997</v>
      </c>
      <c r="L357" s="64">
        <v>0</v>
      </c>
      <c r="M357" s="64">
        <v>0</v>
      </c>
      <c r="N357" s="64">
        <v>40407</v>
      </c>
      <c r="O357" s="64">
        <v>40407</v>
      </c>
      <c r="P357" s="63">
        <v>0</v>
      </c>
      <c r="Q357" s="63">
        <v>0</v>
      </c>
      <c r="R357" s="63">
        <v>47306</v>
      </c>
      <c r="S357" s="63">
        <v>47306</v>
      </c>
      <c r="T357">
        <f t="shared" si="53"/>
        <v>87713</v>
      </c>
    </row>
    <row r="358" spans="1:20" hidden="1">
      <c r="A358" s="55" t="s">
        <v>712</v>
      </c>
      <c r="B358" s="56" t="s">
        <v>713</v>
      </c>
      <c r="C358" s="55" t="s">
        <v>6320</v>
      </c>
      <c r="D358" s="56">
        <f t="shared" si="54"/>
        <v>0.105</v>
      </c>
      <c r="E358" s="56">
        <f t="shared" si="46"/>
        <v>0</v>
      </c>
      <c r="F358" s="56">
        <f t="shared" si="47"/>
        <v>102.325</v>
      </c>
      <c r="G358" s="56">
        <f t="shared" si="48"/>
        <v>102.43</v>
      </c>
      <c r="H358" s="56">
        <f t="shared" si="49"/>
        <v>0.105</v>
      </c>
      <c r="I358" s="56">
        <f t="shared" si="50"/>
        <v>0</v>
      </c>
      <c r="J358" s="56">
        <f t="shared" si="51"/>
        <v>144.21299999999999</v>
      </c>
      <c r="K358" s="56">
        <f t="shared" si="52"/>
        <v>144.31800000000001</v>
      </c>
      <c r="L358" s="64">
        <v>105</v>
      </c>
      <c r="M358" s="64">
        <v>0</v>
      </c>
      <c r="N358" s="64">
        <v>102325</v>
      </c>
      <c r="O358" s="64">
        <v>102430</v>
      </c>
      <c r="P358" s="63">
        <v>105</v>
      </c>
      <c r="Q358" s="63">
        <v>0</v>
      </c>
      <c r="R358" s="63">
        <v>144213</v>
      </c>
      <c r="S358" s="63">
        <v>144318</v>
      </c>
      <c r="T358">
        <f t="shared" si="53"/>
        <v>246748</v>
      </c>
    </row>
    <row r="359" spans="1:20">
      <c r="A359" s="55" t="s">
        <v>714</v>
      </c>
      <c r="B359" s="56" t="s">
        <v>715</v>
      </c>
      <c r="C359" s="55" t="s">
        <v>6320</v>
      </c>
      <c r="D359" s="56">
        <f t="shared" si="54"/>
        <v>0</v>
      </c>
      <c r="E359" s="56">
        <f t="shared" si="46"/>
        <v>0</v>
      </c>
      <c r="F359" s="56">
        <f t="shared" si="47"/>
        <v>0</v>
      </c>
      <c r="G359" s="56">
        <f t="shared" si="48"/>
        <v>0</v>
      </c>
      <c r="H359" s="56">
        <f t="shared" si="49"/>
        <v>0</v>
      </c>
      <c r="I359" s="56">
        <f t="shared" si="50"/>
        <v>0</v>
      </c>
      <c r="J359" s="56">
        <f t="shared" si="51"/>
        <v>0</v>
      </c>
      <c r="K359" s="56">
        <f t="shared" si="52"/>
        <v>0</v>
      </c>
      <c r="L359" s="64">
        <v>0</v>
      </c>
      <c r="M359" s="64">
        <v>0</v>
      </c>
      <c r="N359" s="64">
        <v>0</v>
      </c>
      <c r="O359" s="64">
        <v>0</v>
      </c>
      <c r="P359" s="63">
        <v>0</v>
      </c>
      <c r="Q359" s="63">
        <v>0</v>
      </c>
      <c r="R359" s="63">
        <v>0</v>
      </c>
      <c r="S359" s="63">
        <v>0</v>
      </c>
      <c r="T359">
        <f t="shared" si="53"/>
        <v>0</v>
      </c>
    </row>
    <row r="360" spans="1:20" hidden="1">
      <c r="A360" s="55" t="s">
        <v>716</v>
      </c>
      <c r="B360" s="56" t="s">
        <v>717</v>
      </c>
      <c r="C360" s="55" t="s">
        <v>6320</v>
      </c>
      <c r="D360" s="56">
        <f t="shared" si="54"/>
        <v>0</v>
      </c>
      <c r="E360" s="56">
        <f t="shared" si="46"/>
        <v>0</v>
      </c>
      <c r="F360" s="56">
        <f t="shared" si="47"/>
        <v>22.295999999999999</v>
      </c>
      <c r="G360" s="56">
        <f t="shared" si="48"/>
        <v>22.295999999999999</v>
      </c>
      <c r="H360" s="56">
        <f t="shared" si="49"/>
        <v>0</v>
      </c>
      <c r="I360" s="56">
        <f t="shared" si="50"/>
        <v>0</v>
      </c>
      <c r="J360" s="56">
        <f t="shared" si="51"/>
        <v>20.568000000000001</v>
      </c>
      <c r="K360" s="56">
        <f t="shared" si="52"/>
        <v>20.568000000000001</v>
      </c>
      <c r="L360" s="64">
        <v>0</v>
      </c>
      <c r="M360" s="64">
        <v>0</v>
      </c>
      <c r="N360" s="64">
        <v>22296</v>
      </c>
      <c r="O360" s="64">
        <v>22296</v>
      </c>
      <c r="P360" s="63">
        <v>0</v>
      </c>
      <c r="Q360" s="63">
        <v>0</v>
      </c>
      <c r="R360" s="63">
        <v>20568</v>
      </c>
      <c r="S360" s="63">
        <v>20568</v>
      </c>
      <c r="T360">
        <f t="shared" si="53"/>
        <v>42864</v>
      </c>
    </row>
    <row r="361" spans="1:20" hidden="1">
      <c r="A361" s="55" t="s">
        <v>718</v>
      </c>
      <c r="B361" s="56" t="s">
        <v>719</v>
      </c>
      <c r="C361" s="55" t="s">
        <v>6320</v>
      </c>
      <c r="D361" s="56">
        <f t="shared" si="54"/>
        <v>0</v>
      </c>
      <c r="E361" s="56">
        <f t="shared" si="46"/>
        <v>0</v>
      </c>
      <c r="F361" s="56">
        <f t="shared" si="47"/>
        <v>1076.444</v>
      </c>
      <c r="G361" s="56">
        <f t="shared" si="48"/>
        <v>1076.444</v>
      </c>
      <c r="H361" s="56">
        <f t="shared" si="49"/>
        <v>0</v>
      </c>
      <c r="I361" s="56">
        <f t="shared" si="50"/>
        <v>0</v>
      </c>
      <c r="J361" s="56">
        <f t="shared" si="51"/>
        <v>1067.4159999999999</v>
      </c>
      <c r="K361" s="56">
        <f t="shared" si="52"/>
        <v>1067.4159999999999</v>
      </c>
      <c r="L361" s="64">
        <v>0</v>
      </c>
      <c r="M361" s="64">
        <v>0</v>
      </c>
      <c r="N361" s="64">
        <v>1076444</v>
      </c>
      <c r="O361" s="64">
        <v>1076444</v>
      </c>
      <c r="P361" s="63">
        <v>0</v>
      </c>
      <c r="Q361" s="63">
        <v>0</v>
      </c>
      <c r="R361" s="63">
        <v>1067416</v>
      </c>
      <c r="S361" s="63">
        <v>1067416</v>
      </c>
      <c r="T361">
        <f t="shared" si="53"/>
        <v>2143860</v>
      </c>
    </row>
    <row r="362" spans="1:20" hidden="1">
      <c r="A362" s="55" t="s">
        <v>720</v>
      </c>
      <c r="B362" s="56" t="s">
        <v>721</v>
      </c>
      <c r="C362" s="55" t="s">
        <v>6320</v>
      </c>
      <c r="D362" s="56">
        <f t="shared" si="54"/>
        <v>0</v>
      </c>
      <c r="E362" s="56">
        <f t="shared" si="46"/>
        <v>0</v>
      </c>
      <c r="F362" s="56">
        <f t="shared" si="47"/>
        <v>14.811</v>
      </c>
      <c r="G362" s="56">
        <f t="shared" si="48"/>
        <v>14.811</v>
      </c>
      <c r="H362" s="56">
        <f t="shared" si="49"/>
        <v>0</v>
      </c>
      <c r="I362" s="56">
        <f t="shared" si="50"/>
        <v>0</v>
      </c>
      <c r="J362" s="56">
        <f t="shared" si="51"/>
        <v>7.4050000000000002</v>
      </c>
      <c r="K362" s="56">
        <f t="shared" si="52"/>
        <v>7.4050000000000002</v>
      </c>
      <c r="L362" s="64">
        <v>0</v>
      </c>
      <c r="M362" s="64">
        <v>0</v>
      </c>
      <c r="N362" s="64">
        <v>14811</v>
      </c>
      <c r="O362" s="64">
        <v>14811</v>
      </c>
      <c r="P362" s="63">
        <v>0</v>
      </c>
      <c r="Q362" s="63">
        <v>0</v>
      </c>
      <c r="R362" s="63">
        <v>7405</v>
      </c>
      <c r="S362" s="63">
        <v>7405</v>
      </c>
      <c r="T362">
        <f t="shared" si="53"/>
        <v>22216</v>
      </c>
    </row>
    <row r="363" spans="1:20" hidden="1">
      <c r="A363" s="55" t="s">
        <v>722</v>
      </c>
      <c r="B363" s="56" t="s">
        <v>723</v>
      </c>
      <c r="C363" s="55" t="s">
        <v>6320</v>
      </c>
      <c r="D363" s="56">
        <f t="shared" si="54"/>
        <v>151.27000000000001</v>
      </c>
      <c r="E363" s="56">
        <f t="shared" si="46"/>
        <v>0</v>
      </c>
      <c r="F363" s="56">
        <f t="shared" si="47"/>
        <v>970.70699999999999</v>
      </c>
      <c r="G363" s="56">
        <f t="shared" si="48"/>
        <v>1121.9770000000001</v>
      </c>
      <c r="H363" s="56">
        <f t="shared" si="49"/>
        <v>102.446</v>
      </c>
      <c r="I363" s="56">
        <f t="shared" si="50"/>
        <v>0</v>
      </c>
      <c r="J363" s="56">
        <f t="shared" si="51"/>
        <v>972.56</v>
      </c>
      <c r="K363" s="56">
        <f t="shared" si="52"/>
        <v>1075.0060000000001</v>
      </c>
      <c r="L363" s="64">
        <v>151270</v>
      </c>
      <c r="M363" s="64">
        <v>0</v>
      </c>
      <c r="N363" s="64">
        <v>970707</v>
      </c>
      <c r="O363" s="64">
        <v>1121977</v>
      </c>
      <c r="P363" s="63">
        <v>102446</v>
      </c>
      <c r="Q363" s="63">
        <v>0</v>
      </c>
      <c r="R363" s="63">
        <v>972560</v>
      </c>
      <c r="S363" s="63">
        <v>1075006</v>
      </c>
      <c r="T363">
        <f t="shared" si="53"/>
        <v>2196983</v>
      </c>
    </row>
    <row r="364" spans="1:20" hidden="1">
      <c r="A364" s="55" t="s">
        <v>724</v>
      </c>
      <c r="B364" s="56" t="s">
        <v>725</v>
      </c>
      <c r="C364" s="55" t="s">
        <v>6320</v>
      </c>
      <c r="D364" s="56">
        <f t="shared" si="54"/>
        <v>6.2119999999999997</v>
      </c>
      <c r="E364" s="56">
        <f t="shared" si="46"/>
        <v>0</v>
      </c>
      <c r="F364" s="56">
        <f t="shared" si="47"/>
        <v>512.40099999999995</v>
      </c>
      <c r="G364" s="56">
        <f t="shared" si="48"/>
        <v>518.61300000000006</v>
      </c>
      <c r="H364" s="56">
        <f t="shared" si="49"/>
        <v>7.0359999999999996</v>
      </c>
      <c r="I364" s="56">
        <f t="shared" si="50"/>
        <v>0</v>
      </c>
      <c r="J364" s="56">
        <f t="shared" si="51"/>
        <v>511.86599999999999</v>
      </c>
      <c r="K364" s="56">
        <f t="shared" si="52"/>
        <v>518.90200000000004</v>
      </c>
      <c r="L364" s="64">
        <v>6212</v>
      </c>
      <c r="M364" s="64">
        <v>0</v>
      </c>
      <c r="N364" s="64">
        <v>512401</v>
      </c>
      <c r="O364" s="64">
        <v>518613</v>
      </c>
      <c r="P364" s="63">
        <v>7036</v>
      </c>
      <c r="Q364" s="63">
        <v>0</v>
      </c>
      <c r="R364" s="63">
        <v>511866</v>
      </c>
      <c r="S364" s="63">
        <v>518902</v>
      </c>
      <c r="T364">
        <f t="shared" si="53"/>
        <v>1037515</v>
      </c>
    </row>
    <row r="365" spans="1:20" hidden="1">
      <c r="A365" s="55" t="s">
        <v>726</v>
      </c>
      <c r="B365" s="56" t="s">
        <v>727</v>
      </c>
      <c r="C365" s="55" t="s">
        <v>6321</v>
      </c>
      <c r="D365" s="56">
        <f t="shared" si="54"/>
        <v>74.474000000000004</v>
      </c>
      <c r="E365" s="56">
        <f t="shared" si="46"/>
        <v>0</v>
      </c>
      <c r="F365" s="56">
        <f t="shared" si="47"/>
        <v>0</v>
      </c>
      <c r="G365" s="56">
        <f t="shared" si="48"/>
        <v>74.474000000000004</v>
      </c>
      <c r="H365" s="56">
        <f t="shared" si="49"/>
        <v>77.504000000000005</v>
      </c>
      <c r="I365" s="56">
        <f t="shared" si="50"/>
        <v>0</v>
      </c>
      <c r="J365" s="56">
        <f t="shared" si="51"/>
        <v>0</v>
      </c>
      <c r="K365" s="56">
        <f t="shared" si="52"/>
        <v>77.504000000000005</v>
      </c>
      <c r="L365" s="64">
        <v>74474</v>
      </c>
      <c r="M365" s="64">
        <v>0</v>
      </c>
      <c r="N365" s="64">
        <v>0</v>
      </c>
      <c r="O365" s="64">
        <v>74474</v>
      </c>
      <c r="P365" s="63">
        <v>77504</v>
      </c>
      <c r="Q365" s="63">
        <v>0</v>
      </c>
      <c r="R365" s="63">
        <v>0</v>
      </c>
      <c r="S365" s="63">
        <v>77504</v>
      </c>
      <c r="T365">
        <f t="shared" si="53"/>
        <v>151978</v>
      </c>
    </row>
    <row r="366" spans="1:20" hidden="1">
      <c r="A366" s="55" t="s">
        <v>728</v>
      </c>
      <c r="B366" s="56" t="s">
        <v>729</v>
      </c>
      <c r="C366" s="55" t="s">
        <v>6316</v>
      </c>
      <c r="D366" s="56">
        <f t="shared" si="54"/>
        <v>7732.8890000000001</v>
      </c>
      <c r="E366" s="56">
        <f t="shared" si="46"/>
        <v>307.39100000000002</v>
      </c>
      <c r="F366" s="56">
        <f t="shared" si="47"/>
        <v>5256.5950000000003</v>
      </c>
      <c r="G366" s="56">
        <f t="shared" si="48"/>
        <v>13296.875</v>
      </c>
      <c r="H366" s="56">
        <f t="shared" si="49"/>
        <v>7890.8829999999998</v>
      </c>
      <c r="I366" s="56">
        <f t="shared" si="50"/>
        <v>307.97399999999999</v>
      </c>
      <c r="J366" s="56">
        <f t="shared" si="51"/>
        <v>4957.0770000000002</v>
      </c>
      <c r="K366" s="56">
        <f t="shared" si="52"/>
        <v>13155.933999999999</v>
      </c>
      <c r="L366" s="64">
        <v>7732889</v>
      </c>
      <c r="M366" s="64">
        <v>307391</v>
      </c>
      <c r="N366" s="64">
        <v>5256595</v>
      </c>
      <c r="O366" s="64">
        <v>13296875</v>
      </c>
      <c r="P366" s="63">
        <v>7890883</v>
      </c>
      <c r="Q366" s="63">
        <v>307974</v>
      </c>
      <c r="R366" s="63">
        <v>4957077</v>
      </c>
      <c r="S366" s="63">
        <v>13155934</v>
      </c>
      <c r="T366">
        <f t="shared" si="53"/>
        <v>26452809</v>
      </c>
    </row>
    <row r="367" spans="1:20" hidden="1">
      <c r="A367" s="55" t="s">
        <v>730</v>
      </c>
      <c r="B367" s="56" t="s">
        <v>731</v>
      </c>
      <c r="C367" s="55" t="s">
        <v>6318</v>
      </c>
      <c r="D367" s="56">
        <f t="shared" si="54"/>
        <v>6863.1080000000002</v>
      </c>
      <c r="E367" s="56">
        <f t="shared" si="46"/>
        <v>2967.547</v>
      </c>
      <c r="F367" s="56">
        <f t="shared" si="47"/>
        <v>12696.754999999999</v>
      </c>
      <c r="G367" s="56">
        <f t="shared" si="48"/>
        <v>22527.41</v>
      </c>
      <c r="H367" s="56">
        <f t="shared" si="49"/>
        <v>7534.5990000000002</v>
      </c>
      <c r="I367" s="56">
        <f t="shared" si="50"/>
        <v>1781.9290000000001</v>
      </c>
      <c r="J367" s="56">
        <f t="shared" si="51"/>
        <v>17941.606</v>
      </c>
      <c r="K367" s="56">
        <f t="shared" si="52"/>
        <v>27258.133999999998</v>
      </c>
      <c r="L367" s="64">
        <v>6863108</v>
      </c>
      <c r="M367" s="64">
        <v>2967547</v>
      </c>
      <c r="N367" s="64">
        <v>12696755</v>
      </c>
      <c r="O367" s="64">
        <v>22527410</v>
      </c>
      <c r="P367" s="63">
        <v>7534599</v>
      </c>
      <c r="Q367" s="63">
        <v>1781929</v>
      </c>
      <c r="R367" s="63">
        <v>17941606</v>
      </c>
      <c r="S367" s="63">
        <v>27258134</v>
      </c>
      <c r="T367">
        <f t="shared" si="53"/>
        <v>49785544</v>
      </c>
    </row>
    <row r="368" spans="1:20" hidden="1">
      <c r="A368" s="55" t="s">
        <v>732</v>
      </c>
      <c r="B368" s="56" t="s">
        <v>733</v>
      </c>
      <c r="C368" s="55" t="s">
        <v>6318</v>
      </c>
      <c r="D368" s="56">
        <f t="shared" si="54"/>
        <v>5803.6840000000002</v>
      </c>
      <c r="E368" s="56">
        <f t="shared" si="46"/>
        <v>2907.7150000000001</v>
      </c>
      <c r="F368" s="56">
        <f t="shared" si="47"/>
        <v>7717.5169999999998</v>
      </c>
      <c r="G368" s="56">
        <f t="shared" si="48"/>
        <v>16428.916000000001</v>
      </c>
      <c r="H368" s="56">
        <f t="shared" si="49"/>
        <v>5451.2569999999996</v>
      </c>
      <c r="I368" s="56">
        <f t="shared" si="50"/>
        <v>2229.556</v>
      </c>
      <c r="J368" s="56">
        <f t="shared" si="51"/>
        <v>13370.942999999999</v>
      </c>
      <c r="K368" s="56">
        <f t="shared" si="52"/>
        <v>21051.756000000001</v>
      </c>
      <c r="L368" s="64">
        <v>5803684</v>
      </c>
      <c r="M368" s="64">
        <v>2907715</v>
      </c>
      <c r="N368" s="64">
        <v>7717517</v>
      </c>
      <c r="O368" s="64">
        <v>16428916</v>
      </c>
      <c r="P368" s="63">
        <v>5451257</v>
      </c>
      <c r="Q368" s="63">
        <v>2229556</v>
      </c>
      <c r="R368" s="63">
        <v>13370943</v>
      </c>
      <c r="S368" s="63">
        <v>21051756</v>
      </c>
      <c r="T368">
        <f t="shared" si="53"/>
        <v>37480672</v>
      </c>
    </row>
    <row r="369" spans="1:20" hidden="1">
      <c r="A369" s="55" t="s">
        <v>734</v>
      </c>
      <c r="B369" s="56" t="s">
        <v>735</v>
      </c>
      <c r="C369" s="55" t="s">
        <v>6318</v>
      </c>
      <c r="D369" s="56">
        <f t="shared" si="54"/>
        <v>7393.31</v>
      </c>
      <c r="E369" s="56">
        <f t="shared" si="46"/>
        <v>1165.9939999999999</v>
      </c>
      <c r="F369" s="56">
        <f t="shared" si="47"/>
        <v>5479.183</v>
      </c>
      <c r="G369" s="56">
        <f t="shared" si="48"/>
        <v>14038.486999999999</v>
      </c>
      <c r="H369" s="56">
        <f t="shared" si="49"/>
        <v>7649.6139999999996</v>
      </c>
      <c r="I369" s="56">
        <f t="shared" si="50"/>
        <v>1164.45</v>
      </c>
      <c r="J369" s="56">
        <f t="shared" si="51"/>
        <v>4765.3810000000003</v>
      </c>
      <c r="K369" s="56">
        <f t="shared" si="52"/>
        <v>13579.445</v>
      </c>
      <c r="L369" s="64">
        <v>7393310</v>
      </c>
      <c r="M369" s="64">
        <v>1165994</v>
      </c>
      <c r="N369" s="64">
        <v>5479183</v>
      </c>
      <c r="O369" s="64">
        <v>14038487</v>
      </c>
      <c r="P369" s="63">
        <v>7649614</v>
      </c>
      <c r="Q369" s="63">
        <v>1164450</v>
      </c>
      <c r="R369" s="63">
        <v>4765381</v>
      </c>
      <c r="S369" s="63">
        <v>13579445</v>
      </c>
      <c r="T369">
        <f t="shared" si="53"/>
        <v>27617932</v>
      </c>
    </row>
    <row r="370" spans="1:20" hidden="1">
      <c r="A370" s="55" t="s">
        <v>736</v>
      </c>
      <c r="B370" s="56" t="s">
        <v>737</v>
      </c>
      <c r="C370" s="55" t="s">
        <v>6318</v>
      </c>
      <c r="D370" s="56">
        <f t="shared" si="54"/>
        <v>901.31399999999996</v>
      </c>
      <c r="E370" s="56">
        <f t="shared" si="46"/>
        <v>5094.5810000000001</v>
      </c>
      <c r="F370" s="56">
        <f t="shared" si="47"/>
        <v>1948.479</v>
      </c>
      <c r="G370" s="56">
        <f t="shared" si="48"/>
        <v>7944.3739999999998</v>
      </c>
      <c r="H370" s="56">
        <f t="shared" si="49"/>
        <v>899.85500000000002</v>
      </c>
      <c r="I370" s="56">
        <f t="shared" si="50"/>
        <v>3747.3249999999998</v>
      </c>
      <c r="J370" s="56">
        <f t="shared" si="51"/>
        <v>2158.3789999999999</v>
      </c>
      <c r="K370" s="56">
        <f t="shared" si="52"/>
        <v>6805.5590000000002</v>
      </c>
      <c r="L370" s="64">
        <v>901314</v>
      </c>
      <c r="M370" s="64">
        <v>5094581</v>
      </c>
      <c r="N370" s="64">
        <v>1948479</v>
      </c>
      <c r="O370" s="64">
        <v>7944374</v>
      </c>
      <c r="P370" s="63">
        <v>899855</v>
      </c>
      <c r="Q370" s="63">
        <v>3747325</v>
      </c>
      <c r="R370" s="63">
        <v>2158379</v>
      </c>
      <c r="S370" s="63">
        <v>6805559</v>
      </c>
      <c r="T370">
        <f t="shared" si="53"/>
        <v>14749933</v>
      </c>
    </row>
    <row r="371" spans="1:20" hidden="1">
      <c r="A371" s="55" t="s">
        <v>738</v>
      </c>
      <c r="B371" s="56" t="s">
        <v>739</v>
      </c>
      <c r="C371" s="55" t="s">
        <v>6318</v>
      </c>
      <c r="D371" s="56">
        <f t="shared" si="54"/>
        <v>1395.617</v>
      </c>
      <c r="E371" s="56">
        <f t="shared" si="46"/>
        <v>810.09299999999996</v>
      </c>
      <c r="F371" s="56">
        <f t="shared" si="47"/>
        <v>1644.1849999999999</v>
      </c>
      <c r="G371" s="56">
        <f t="shared" si="48"/>
        <v>3849.895</v>
      </c>
      <c r="H371" s="56">
        <f t="shared" si="49"/>
        <v>1533.809</v>
      </c>
      <c r="I371" s="56">
        <f t="shared" si="50"/>
        <v>650.61400000000003</v>
      </c>
      <c r="J371" s="56">
        <f t="shared" si="51"/>
        <v>2321.585</v>
      </c>
      <c r="K371" s="56">
        <f t="shared" si="52"/>
        <v>4506.0079999999998</v>
      </c>
      <c r="L371" s="64">
        <v>1395617</v>
      </c>
      <c r="M371" s="64">
        <v>810093</v>
      </c>
      <c r="N371" s="64">
        <v>1644185</v>
      </c>
      <c r="O371" s="64">
        <v>3849895</v>
      </c>
      <c r="P371" s="63">
        <v>1533809</v>
      </c>
      <c r="Q371" s="63">
        <v>650614</v>
      </c>
      <c r="R371" s="63">
        <v>2321585</v>
      </c>
      <c r="S371" s="63">
        <v>4506008</v>
      </c>
      <c r="T371">
        <f t="shared" si="53"/>
        <v>8355903</v>
      </c>
    </row>
    <row r="372" spans="1:20" hidden="1">
      <c r="A372" s="55" t="s">
        <v>740</v>
      </c>
      <c r="B372" s="56" t="s">
        <v>741</v>
      </c>
      <c r="C372" s="55" t="s">
        <v>6318</v>
      </c>
      <c r="D372" s="56">
        <f t="shared" si="54"/>
        <v>1736.713</v>
      </c>
      <c r="E372" s="56">
        <f t="shared" si="46"/>
        <v>401.82</v>
      </c>
      <c r="F372" s="56">
        <f t="shared" si="47"/>
        <v>1037.279</v>
      </c>
      <c r="G372" s="56">
        <f t="shared" si="48"/>
        <v>3175.8119999999999</v>
      </c>
      <c r="H372" s="56">
        <f t="shared" si="49"/>
        <v>1904.7239999999999</v>
      </c>
      <c r="I372" s="56">
        <f t="shared" si="50"/>
        <v>460.17500000000001</v>
      </c>
      <c r="J372" s="56">
        <f t="shared" si="51"/>
        <v>1303.5260000000001</v>
      </c>
      <c r="K372" s="56">
        <f t="shared" si="52"/>
        <v>3668.4250000000002</v>
      </c>
      <c r="L372" s="64">
        <v>1736713</v>
      </c>
      <c r="M372" s="64">
        <v>401820</v>
      </c>
      <c r="N372" s="64">
        <v>1037279</v>
      </c>
      <c r="O372" s="64">
        <v>3175812</v>
      </c>
      <c r="P372" s="63">
        <v>1904724</v>
      </c>
      <c r="Q372" s="63">
        <v>460175</v>
      </c>
      <c r="R372" s="63">
        <v>1303526</v>
      </c>
      <c r="S372" s="63">
        <v>3668425</v>
      </c>
      <c r="T372">
        <f t="shared" si="53"/>
        <v>6844237</v>
      </c>
    </row>
    <row r="373" spans="1:20" hidden="1">
      <c r="A373" s="55" t="s">
        <v>742</v>
      </c>
      <c r="B373" s="56" t="s">
        <v>743</v>
      </c>
      <c r="C373" s="55" t="s">
        <v>6317</v>
      </c>
      <c r="D373" s="56">
        <f t="shared" si="54"/>
        <v>3996.0970000000002</v>
      </c>
      <c r="E373" s="56">
        <f t="shared" si="46"/>
        <v>18490.864000000001</v>
      </c>
      <c r="F373" s="56">
        <f t="shared" si="47"/>
        <v>3856.712</v>
      </c>
      <c r="G373" s="56">
        <f t="shared" si="48"/>
        <v>26343.672999999999</v>
      </c>
      <c r="H373" s="56">
        <f t="shared" si="49"/>
        <v>1819.8330000000001</v>
      </c>
      <c r="I373" s="56">
        <f t="shared" si="50"/>
        <v>19317.864000000001</v>
      </c>
      <c r="J373" s="56">
        <f t="shared" si="51"/>
        <v>4092.1759999999999</v>
      </c>
      <c r="K373" s="56">
        <f t="shared" si="52"/>
        <v>25229.873</v>
      </c>
      <c r="L373" s="64">
        <v>3996097</v>
      </c>
      <c r="M373" s="64">
        <v>18490864</v>
      </c>
      <c r="N373" s="64">
        <v>3856712</v>
      </c>
      <c r="O373" s="64">
        <v>26343673</v>
      </c>
      <c r="P373" s="63">
        <v>1819833</v>
      </c>
      <c r="Q373" s="63">
        <v>19317864</v>
      </c>
      <c r="R373" s="63">
        <v>4092176</v>
      </c>
      <c r="S373" s="63">
        <v>25229873</v>
      </c>
      <c r="T373">
        <f t="shared" si="53"/>
        <v>51573546</v>
      </c>
    </row>
    <row r="374" spans="1:20" hidden="1">
      <c r="A374" s="55" t="s">
        <v>744</v>
      </c>
      <c r="B374" s="56" t="s">
        <v>745</v>
      </c>
      <c r="C374" s="55" t="s">
        <v>6318</v>
      </c>
      <c r="D374" s="56">
        <f t="shared" si="54"/>
        <v>3823.1480000000001</v>
      </c>
      <c r="E374" s="56">
        <f t="shared" si="46"/>
        <v>3997.5140000000001</v>
      </c>
      <c r="F374" s="56">
        <f t="shared" si="47"/>
        <v>40567.911</v>
      </c>
      <c r="G374" s="56">
        <f t="shared" si="48"/>
        <v>48388.572999999997</v>
      </c>
      <c r="H374" s="56">
        <f t="shared" si="49"/>
        <v>3856.2220000000002</v>
      </c>
      <c r="I374" s="56">
        <f t="shared" si="50"/>
        <v>4693.3559999999998</v>
      </c>
      <c r="J374" s="56">
        <f t="shared" si="51"/>
        <v>59258.82</v>
      </c>
      <c r="K374" s="56">
        <f t="shared" si="52"/>
        <v>67808.398000000001</v>
      </c>
      <c r="L374" s="64">
        <v>3823148</v>
      </c>
      <c r="M374" s="64">
        <v>3997514</v>
      </c>
      <c r="N374" s="64">
        <v>40567911</v>
      </c>
      <c r="O374" s="64">
        <v>48388573</v>
      </c>
      <c r="P374" s="63">
        <v>3856222</v>
      </c>
      <c r="Q374" s="63">
        <v>4693356</v>
      </c>
      <c r="R374" s="63">
        <v>59258820</v>
      </c>
      <c r="S374" s="63">
        <v>67808398</v>
      </c>
      <c r="T374">
        <f t="shared" si="53"/>
        <v>116196971</v>
      </c>
    </row>
    <row r="375" spans="1:20" hidden="1">
      <c r="A375" s="55" t="s">
        <v>746</v>
      </c>
      <c r="B375" s="56" t="s">
        <v>747</v>
      </c>
      <c r="C375" s="55" t="s">
        <v>6318</v>
      </c>
      <c r="D375" s="56">
        <f t="shared" si="54"/>
        <v>4614.63</v>
      </c>
      <c r="E375" s="56">
        <f t="shared" si="46"/>
        <v>2542.741</v>
      </c>
      <c r="F375" s="56">
        <f t="shared" si="47"/>
        <v>19293.666000000001</v>
      </c>
      <c r="G375" s="56">
        <f t="shared" si="48"/>
        <v>26451.037</v>
      </c>
      <c r="H375" s="56">
        <f t="shared" si="49"/>
        <v>7323.6419999999998</v>
      </c>
      <c r="I375" s="56">
        <f t="shared" si="50"/>
        <v>527.58799999999997</v>
      </c>
      <c r="J375" s="56">
        <f t="shared" si="51"/>
        <v>29726.124</v>
      </c>
      <c r="K375" s="56">
        <f t="shared" si="52"/>
        <v>37577.353999999999</v>
      </c>
      <c r="L375" s="64">
        <v>4614630</v>
      </c>
      <c r="M375" s="64">
        <v>2542741</v>
      </c>
      <c r="N375" s="64">
        <v>19293666</v>
      </c>
      <c r="O375" s="64">
        <v>26451037</v>
      </c>
      <c r="P375" s="63">
        <v>7323642</v>
      </c>
      <c r="Q375" s="63">
        <v>527588</v>
      </c>
      <c r="R375" s="63">
        <v>29726124</v>
      </c>
      <c r="S375" s="63">
        <v>37577354</v>
      </c>
      <c r="T375">
        <f t="shared" si="53"/>
        <v>64028391</v>
      </c>
    </row>
    <row r="376" spans="1:20" hidden="1">
      <c r="A376" s="55" t="s">
        <v>748</v>
      </c>
      <c r="B376" s="56" t="s">
        <v>749</v>
      </c>
      <c r="C376" s="55" t="s">
        <v>6318</v>
      </c>
      <c r="D376" s="56">
        <f t="shared" si="54"/>
        <v>1882.4110000000001</v>
      </c>
      <c r="E376" s="56">
        <f t="shared" si="46"/>
        <v>1389.848</v>
      </c>
      <c r="F376" s="56">
        <f t="shared" si="47"/>
        <v>1406.508</v>
      </c>
      <c r="G376" s="56">
        <f t="shared" si="48"/>
        <v>4678.7669999999998</v>
      </c>
      <c r="H376" s="56">
        <f t="shared" si="49"/>
        <v>2278.7159999999999</v>
      </c>
      <c r="I376" s="56">
        <f t="shared" si="50"/>
        <v>1388.829</v>
      </c>
      <c r="J376" s="56">
        <f t="shared" si="51"/>
        <v>1502.2149999999999</v>
      </c>
      <c r="K376" s="56">
        <f t="shared" si="52"/>
        <v>5169.76</v>
      </c>
      <c r="L376" s="64">
        <v>1882411</v>
      </c>
      <c r="M376" s="64">
        <v>1389848</v>
      </c>
      <c r="N376" s="64">
        <v>1406508</v>
      </c>
      <c r="O376" s="64">
        <v>4678767</v>
      </c>
      <c r="P376" s="63">
        <v>2278716</v>
      </c>
      <c r="Q376" s="63">
        <v>1388829</v>
      </c>
      <c r="R376" s="63">
        <v>1502215</v>
      </c>
      <c r="S376" s="63">
        <v>5169760</v>
      </c>
      <c r="T376">
        <f t="shared" si="53"/>
        <v>9848527</v>
      </c>
    </row>
    <row r="377" spans="1:20" hidden="1">
      <c r="A377" s="55" t="s">
        <v>750</v>
      </c>
      <c r="B377" s="56" t="s">
        <v>751</v>
      </c>
      <c r="C377" s="55" t="s">
        <v>6318</v>
      </c>
      <c r="D377" s="56">
        <f t="shared" si="54"/>
        <v>3198.1410000000001</v>
      </c>
      <c r="E377" s="56">
        <f t="shared" si="46"/>
        <v>1953.615</v>
      </c>
      <c r="F377" s="56">
        <f t="shared" si="47"/>
        <v>4389.0240000000003</v>
      </c>
      <c r="G377" s="56">
        <f t="shared" si="48"/>
        <v>9540.7800000000007</v>
      </c>
      <c r="H377" s="56">
        <f t="shared" si="49"/>
        <v>3917.0709999999999</v>
      </c>
      <c r="I377" s="56">
        <f t="shared" si="50"/>
        <v>2249.7199999999998</v>
      </c>
      <c r="J377" s="56">
        <f t="shared" si="51"/>
        <v>4559.7110000000002</v>
      </c>
      <c r="K377" s="56">
        <f t="shared" si="52"/>
        <v>10726.502</v>
      </c>
      <c r="L377" s="64">
        <v>3198141</v>
      </c>
      <c r="M377" s="64">
        <v>1953615</v>
      </c>
      <c r="N377" s="64">
        <v>4389024</v>
      </c>
      <c r="O377" s="64">
        <v>9540780</v>
      </c>
      <c r="P377" s="63">
        <v>3917071</v>
      </c>
      <c r="Q377" s="63">
        <v>2249720</v>
      </c>
      <c r="R377" s="63">
        <v>4559711</v>
      </c>
      <c r="S377" s="63">
        <v>10726502</v>
      </c>
      <c r="T377">
        <f t="shared" si="53"/>
        <v>20267282</v>
      </c>
    </row>
    <row r="378" spans="1:20" hidden="1">
      <c r="A378" s="55" t="s">
        <v>752</v>
      </c>
      <c r="B378" s="56" t="s">
        <v>753</v>
      </c>
      <c r="C378" s="55" t="s">
        <v>6317</v>
      </c>
      <c r="D378" s="56">
        <f t="shared" si="54"/>
        <v>8583.643</v>
      </c>
      <c r="E378" s="56">
        <f t="shared" si="46"/>
        <v>1509.0219999999999</v>
      </c>
      <c r="F378" s="56">
        <f t="shared" si="47"/>
        <v>3043.8290000000002</v>
      </c>
      <c r="G378" s="56">
        <f t="shared" si="48"/>
        <v>13136.494000000001</v>
      </c>
      <c r="H378" s="56">
        <f t="shared" si="49"/>
        <v>9120.0259999999998</v>
      </c>
      <c r="I378" s="56">
        <f t="shared" si="50"/>
        <v>2615.8440000000001</v>
      </c>
      <c r="J378" s="56">
        <f t="shared" si="51"/>
        <v>3255.69</v>
      </c>
      <c r="K378" s="56">
        <f t="shared" si="52"/>
        <v>14991.56</v>
      </c>
      <c r="L378" s="64">
        <v>8583643</v>
      </c>
      <c r="M378" s="64">
        <v>1509022</v>
      </c>
      <c r="N378" s="64">
        <v>3043829</v>
      </c>
      <c r="O378" s="64">
        <v>13136494</v>
      </c>
      <c r="P378" s="63">
        <v>9120026</v>
      </c>
      <c r="Q378" s="63">
        <v>2615844</v>
      </c>
      <c r="R378" s="63">
        <v>3255690</v>
      </c>
      <c r="S378" s="63">
        <v>14991560</v>
      </c>
      <c r="T378">
        <f t="shared" si="53"/>
        <v>28128054</v>
      </c>
    </row>
    <row r="379" spans="1:20" hidden="1">
      <c r="A379" s="55" t="s">
        <v>754</v>
      </c>
      <c r="B379" s="56" t="s">
        <v>755</v>
      </c>
      <c r="C379" s="55" t="s">
        <v>6318</v>
      </c>
      <c r="D379" s="56">
        <f t="shared" si="54"/>
        <v>1375.249</v>
      </c>
      <c r="E379" s="56">
        <f t="shared" si="46"/>
        <v>642.5</v>
      </c>
      <c r="F379" s="56">
        <f t="shared" si="47"/>
        <v>128.398</v>
      </c>
      <c r="G379" s="56">
        <f t="shared" si="48"/>
        <v>2146.1469999999999</v>
      </c>
      <c r="H379" s="56">
        <f t="shared" si="49"/>
        <v>1271.116</v>
      </c>
      <c r="I379" s="56">
        <f t="shared" si="50"/>
        <v>382.38600000000002</v>
      </c>
      <c r="J379" s="56">
        <f t="shared" si="51"/>
        <v>343.15800000000002</v>
      </c>
      <c r="K379" s="56">
        <f t="shared" si="52"/>
        <v>1996.66</v>
      </c>
      <c r="L379" s="64">
        <v>1375249</v>
      </c>
      <c r="M379" s="64">
        <v>642500</v>
      </c>
      <c r="N379" s="64">
        <v>128398</v>
      </c>
      <c r="O379" s="64">
        <v>2146147</v>
      </c>
      <c r="P379" s="63">
        <v>1271116</v>
      </c>
      <c r="Q379" s="63">
        <v>382386</v>
      </c>
      <c r="R379" s="63">
        <v>343158</v>
      </c>
      <c r="S379" s="63">
        <v>1996660</v>
      </c>
      <c r="T379">
        <f t="shared" si="53"/>
        <v>4142807</v>
      </c>
    </row>
    <row r="380" spans="1:20" hidden="1">
      <c r="A380" s="55" t="s">
        <v>756</v>
      </c>
      <c r="B380" s="56" t="s">
        <v>757</v>
      </c>
      <c r="C380" s="55" t="s">
        <v>6319</v>
      </c>
      <c r="D380" s="56">
        <f t="shared" si="54"/>
        <v>1714.896</v>
      </c>
      <c r="E380" s="56">
        <f t="shared" si="46"/>
        <v>91.843999999999994</v>
      </c>
      <c r="F380" s="56">
        <f t="shared" si="47"/>
        <v>373.976</v>
      </c>
      <c r="G380" s="56">
        <f t="shared" si="48"/>
        <v>2180.7159999999999</v>
      </c>
      <c r="H380" s="56">
        <f t="shared" si="49"/>
        <v>1623.24</v>
      </c>
      <c r="I380" s="56">
        <f t="shared" si="50"/>
        <v>96.102999999999994</v>
      </c>
      <c r="J380" s="56">
        <f t="shared" si="51"/>
        <v>384.92</v>
      </c>
      <c r="K380" s="56">
        <f t="shared" si="52"/>
        <v>2104.2629999999999</v>
      </c>
      <c r="L380" s="64">
        <v>1714896</v>
      </c>
      <c r="M380" s="64">
        <v>91844</v>
      </c>
      <c r="N380" s="64">
        <v>373976</v>
      </c>
      <c r="O380" s="64">
        <v>2180716</v>
      </c>
      <c r="P380" s="63">
        <v>1623240</v>
      </c>
      <c r="Q380" s="63">
        <v>96103</v>
      </c>
      <c r="R380" s="63">
        <v>384920</v>
      </c>
      <c r="S380" s="63">
        <v>2104263</v>
      </c>
      <c r="T380">
        <f t="shared" si="53"/>
        <v>4284979</v>
      </c>
    </row>
    <row r="381" spans="1:20" hidden="1">
      <c r="A381" s="55" t="s">
        <v>758</v>
      </c>
      <c r="B381" s="56" t="s">
        <v>759</v>
      </c>
      <c r="C381" s="55" t="s">
        <v>6319</v>
      </c>
      <c r="D381" s="56">
        <f t="shared" si="54"/>
        <v>852.95299999999997</v>
      </c>
      <c r="E381" s="56">
        <f t="shared" si="46"/>
        <v>620.827</v>
      </c>
      <c r="F381" s="56">
        <f t="shared" si="47"/>
        <v>4343.625</v>
      </c>
      <c r="G381" s="56">
        <f t="shared" si="48"/>
        <v>5817.4049999999997</v>
      </c>
      <c r="H381" s="56">
        <f t="shared" si="49"/>
        <v>852.94500000000005</v>
      </c>
      <c r="I381" s="56">
        <f t="shared" si="50"/>
        <v>620.82100000000003</v>
      </c>
      <c r="J381" s="56">
        <f t="shared" si="51"/>
        <v>4283.4399999999996</v>
      </c>
      <c r="K381" s="56">
        <f t="shared" si="52"/>
        <v>5757.2060000000001</v>
      </c>
      <c r="L381" s="64">
        <v>852953</v>
      </c>
      <c r="M381" s="64">
        <v>620827</v>
      </c>
      <c r="N381" s="64">
        <v>4343625</v>
      </c>
      <c r="O381" s="64">
        <v>5817405</v>
      </c>
      <c r="P381" s="63">
        <v>852945</v>
      </c>
      <c r="Q381" s="63">
        <v>620821</v>
      </c>
      <c r="R381" s="63">
        <v>4283440</v>
      </c>
      <c r="S381" s="63">
        <v>5757206</v>
      </c>
      <c r="T381">
        <f t="shared" si="53"/>
        <v>11574611</v>
      </c>
    </row>
    <row r="382" spans="1:20" hidden="1">
      <c r="A382" s="55" t="s">
        <v>760</v>
      </c>
      <c r="B382" s="56" t="s">
        <v>761</v>
      </c>
      <c r="C382" s="55" t="s">
        <v>6319</v>
      </c>
      <c r="D382" s="56">
        <f t="shared" si="54"/>
        <v>1440.05</v>
      </c>
      <c r="E382" s="56">
        <f t="shared" si="46"/>
        <v>119.934</v>
      </c>
      <c r="F382" s="56">
        <f t="shared" si="47"/>
        <v>264.56200000000001</v>
      </c>
      <c r="G382" s="56">
        <f t="shared" si="48"/>
        <v>1824.546</v>
      </c>
      <c r="H382" s="56">
        <f t="shared" si="49"/>
        <v>1441.634</v>
      </c>
      <c r="I382" s="56">
        <f t="shared" si="50"/>
        <v>119.492</v>
      </c>
      <c r="J382" s="56">
        <f t="shared" si="51"/>
        <v>277.70699999999999</v>
      </c>
      <c r="K382" s="56">
        <f t="shared" si="52"/>
        <v>1838.8330000000001</v>
      </c>
      <c r="L382" s="64">
        <v>1440050</v>
      </c>
      <c r="M382" s="64">
        <v>119934</v>
      </c>
      <c r="N382" s="64">
        <v>264562</v>
      </c>
      <c r="O382" s="64">
        <v>1824546</v>
      </c>
      <c r="P382" s="63">
        <v>1441634</v>
      </c>
      <c r="Q382" s="63">
        <v>119492</v>
      </c>
      <c r="R382" s="63">
        <v>277707</v>
      </c>
      <c r="S382" s="63">
        <v>1838833</v>
      </c>
      <c r="T382">
        <f t="shared" si="53"/>
        <v>3663379</v>
      </c>
    </row>
    <row r="383" spans="1:20" hidden="1">
      <c r="A383" s="55" t="s">
        <v>762</v>
      </c>
      <c r="B383" s="56" t="s">
        <v>763</v>
      </c>
      <c r="C383" s="55" t="s">
        <v>6319</v>
      </c>
      <c r="D383" s="56">
        <f t="shared" si="54"/>
        <v>668.03599999999994</v>
      </c>
      <c r="E383" s="56">
        <f t="shared" si="46"/>
        <v>195.37799999999999</v>
      </c>
      <c r="F383" s="56">
        <f t="shared" si="47"/>
        <v>611.08199999999999</v>
      </c>
      <c r="G383" s="56">
        <f t="shared" si="48"/>
        <v>1474.4960000000001</v>
      </c>
      <c r="H383" s="56">
        <f t="shared" si="49"/>
        <v>649.03599999999994</v>
      </c>
      <c r="I383" s="56">
        <f t="shared" si="50"/>
        <v>277.92200000000003</v>
      </c>
      <c r="J383" s="56">
        <f t="shared" si="51"/>
        <v>677.02700000000004</v>
      </c>
      <c r="K383" s="56">
        <f t="shared" si="52"/>
        <v>1603.9849999999999</v>
      </c>
      <c r="L383" s="64">
        <v>668036</v>
      </c>
      <c r="M383" s="64">
        <v>195378</v>
      </c>
      <c r="N383" s="64">
        <v>611082</v>
      </c>
      <c r="O383" s="64">
        <v>1474496</v>
      </c>
      <c r="P383" s="63">
        <v>649036</v>
      </c>
      <c r="Q383" s="63">
        <v>277922</v>
      </c>
      <c r="R383" s="63">
        <v>677027</v>
      </c>
      <c r="S383" s="63">
        <v>1603985</v>
      </c>
      <c r="T383">
        <f t="shared" si="53"/>
        <v>3078481</v>
      </c>
    </row>
    <row r="384" spans="1:20" hidden="1">
      <c r="A384" s="55" t="s">
        <v>764</v>
      </c>
      <c r="B384" s="56" t="s">
        <v>765</v>
      </c>
      <c r="C384" s="55" t="s">
        <v>6319</v>
      </c>
      <c r="D384" s="56">
        <f t="shared" si="54"/>
        <v>1345.8040000000001</v>
      </c>
      <c r="E384" s="56">
        <f t="shared" si="46"/>
        <v>29.571999999999999</v>
      </c>
      <c r="F384" s="56">
        <f t="shared" si="47"/>
        <v>625.32899999999995</v>
      </c>
      <c r="G384" s="56">
        <f t="shared" si="48"/>
        <v>2000.7049999999999</v>
      </c>
      <c r="H384" s="56">
        <f t="shared" si="49"/>
        <v>1322.934</v>
      </c>
      <c r="I384" s="56">
        <f t="shared" si="50"/>
        <v>29.571000000000002</v>
      </c>
      <c r="J384" s="56">
        <f t="shared" si="51"/>
        <v>687.80899999999997</v>
      </c>
      <c r="K384" s="56">
        <f t="shared" si="52"/>
        <v>2040.3140000000001</v>
      </c>
      <c r="L384" s="64">
        <v>1345804</v>
      </c>
      <c r="M384" s="64">
        <v>29572</v>
      </c>
      <c r="N384" s="64">
        <v>625329</v>
      </c>
      <c r="O384" s="64">
        <v>2000705</v>
      </c>
      <c r="P384" s="63">
        <v>1322934</v>
      </c>
      <c r="Q384" s="63">
        <v>29571</v>
      </c>
      <c r="R384" s="63">
        <v>687809</v>
      </c>
      <c r="S384" s="63">
        <v>2040314</v>
      </c>
      <c r="T384">
        <f t="shared" si="53"/>
        <v>4041019</v>
      </c>
    </row>
    <row r="385" spans="1:20" hidden="1">
      <c r="A385" s="55" t="s">
        <v>766</v>
      </c>
      <c r="B385" s="56" t="s">
        <v>767</v>
      </c>
      <c r="C385" s="55" t="s">
        <v>6319</v>
      </c>
      <c r="D385" s="56">
        <f t="shared" si="54"/>
        <v>1638.511</v>
      </c>
      <c r="E385" s="56">
        <f t="shared" si="46"/>
        <v>260.01100000000002</v>
      </c>
      <c r="F385" s="56">
        <f t="shared" si="47"/>
        <v>1366.4449999999999</v>
      </c>
      <c r="G385" s="56">
        <f t="shared" si="48"/>
        <v>3264.9670000000001</v>
      </c>
      <c r="H385" s="56">
        <f t="shared" si="49"/>
        <v>1883.7329999999999</v>
      </c>
      <c r="I385" s="56">
        <f t="shared" si="50"/>
        <v>150.011</v>
      </c>
      <c r="J385" s="56">
        <f t="shared" si="51"/>
        <v>1360.7270000000001</v>
      </c>
      <c r="K385" s="56">
        <f t="shared" si="52"/>
        <v>3394.471</v>
      </c>
      <c r="L385" s="64">
        <v>1638511</v>
      </c>
      <c r="M385" s="64">
        <v>260011</v>
      </c>
      <c r="N385" s="64">
        <v>1366445</v>
      </c>
      <c r="O385" s="64">
        <v>3264967</v>
      </c>
      <c r="P385" s="63">
        <v>1883733</v>
      </c>
      <c r="Q385" s="63">
        <v>150011</v>
      </c>
      <c r="R385" s="63">
        <v>1360727</v>
      </c>
      <c r="S385" s="63">
        <v>3394471</v>
      </c>
      <c r="T385">
        <f t="shared" si="53"/>
        <v>6659438</v>
      </c>
    </row>
    <row r="386" spans="1:20" hidden="1">
      <c r="A386" s="55" t="s">
        <v>768</v>
      </c>
      <c r="B386" s="56" t="s">
        <v>769</v>
      </c>
      <c r="C386" s="55" t="s">
        <v>6319</v>
      </c>
      <c r="D386" s="56">
        <f t="shared" si="54"/>
        <v>2154.94</v>
      </c>
      <c r="E386" s="56">
        <f t="shared" si="46"/>
        <v>361.42899999999997</v>
      </c>
      <c r="F386" s="56">
        <f t="shared" si="47"/>
        <v>679.00800000000004</v>
      </c>
      <c r="G386" s="56">
        <f t="shared" si="48"/>
        <v>3195.377</v>
      </c>
      <c r="H386" s="56">
        <f t="shared" si="49"/>
        <v>2234.9589999999998</v>
      </c>
      <c r="I386" s="56">
        <f t="shared" si="50"/>
        <v>315.38799999999998</v>
      </c>
      <c r="J386" s="56">
        <f t="shared" si="51"/>
        <v>712.87599999999998</v>
      </c>
      <c r="K386" s="56">
        <f t="shared" si="52"/>
        <v>3263.223</v>
      </c>
      <c r="L386" s="64">
        <v>2154940</v>
      </c>
      <c r="M386" s="64">
        <v>361429</v>
      </c>
      <c r="N386" s="64">
        <v>679008</v>
      </c>
      <c r="O386" s="64">
        <v>3195377</v>
      </c>
      <c r="P386" s="63">
        <v>2234959</v>
      </c>
      <c r="Q386" s="63">
        <v>315388</v>
      </c>
      <c r="R386" s="63">
        <v>712876</v>
      </c>
      <c r="S386" s="63">
        <v>3263223</v>
      </c>
      <c r="T386">
        <f t="shared" si="53"/>
        <v>6458600</v>
      </c>
    </row>
    <row r="387" spans="1:20" hidden="1">
      <c r="A387" s="55" t="s">
        <v>770</v>
      </c>
      <c r="B387" s="56" t="s">
        <v>771</v>
      </c>
      <c r="C387" s="55" t="s">
        <v>6319</v>
      </c>
      <c r="D387" s="56">
        <f t="shared" si="54"/>
        <v>1206.894</v>
      </c>
      <c r="E387" s="56">
        <f t="shared" si="46"/>
        <v>130.65199999999999</v>
      </c>
      <c r="F387" s="56">
        <f t="shared" si="47"/>
        <v>353.67500000000001</v>
      </c>
      <c r="G387" s="56">
        <f t="shared" si="48"/>
        <v>1691.221</v>
      </c>
      <c r="H387" s="56">
        <f t="shared" si="49"/>
        <v>1299.0319999999999</v>
      </c>
      <c r="I387" s="56">
        <f t="shared" si="50"/>
        <v>130.601</v>
      </c>
      <c r="J387" s="56">
        <f t="shared" si="51"/>
        <v>369.762</v>
      </c>
      <c r="K387" s="56">
        <f t="shared" si="52"/>
        <v>1799.395</v>
      </c>
      <c r="L387" s="64">
        <v>1206894</v>
      </c>
      <c r="M387" s="64">
        <v>130652</v>
      </c>
      <c r="N387" s="64">
        <v>353675</v>
      </c>
      <c r="O387" s="64">
        <v>1691221</v>
      </c>
      <c r="P387" s="63">
        <v>1299032</v>
      </c>
      <c r="Q387" s="63">
        <v>130601</v>
      </c>
      <c r="R387" s="63">
        <v>369762</v>
      </c>
      <c r="S387" s="63">
        <v>1799395</v>
      </c>
      <c r="T387">
        <f t="shared" si="53"/>
        <v>3490616</v>
      </c>
    </row>
    <row r="388" spans="1:20" hidden="1">
      <c r="A388" s="55" t="s">
        <v>772</v>
      </c>
      <c r="B388" s="56" t="s">
        <v>773</v>
      </c>
      <c r="C388" s="55" t="s">
        <v>6319</v>
      </c>
      <c r="D388" s="56">
        <f t="shared" si="54"/>
        <v>2328.2800000000002</v>
      </c>
      <c r="E388" s="56">
        <f t="shared" si="46"/>
        <v>1057.1130000000001</v>
      </c>
      <c r="F388" s="56">
        <f t="shared" si="47"/>
        <v>912.41300000000001</v>
      </c>
      <c r="G388" s="56">
        <f t="shared" si="48"/>
        <v>4297.8059999999996</v>
      </c>
      <c r="H388" s="56">
        <f t="shared" si="49"/>
        <v>2327.8609999999999</v>
      </c>
      <c r="I388" s="56">
        <f t="shared" si="50"/>
        <v>1231.6030000000001</v>
      </c>
      <c r="J388" s="56">
        <f t="shared" si="51"/>
        <v>677.51700000000005</v>
      </c>
      <c r="K388" s="56">
        <f t="shared" si="52"/>
        <v>4236.9809999999998</v>
      </c>
      <c r="L388" s="64">
        <v>2328280</v>
      </c>
      <c r="M388" s="64">
        <v>1057113</v>
      </c>
      <c r="N388" s="64">
        <v>912413</v>
      </c>
      <c r="O388" s="64">
        <v>4297806</v>
      </c>
      <c r="P388" s="63">
        <v>2327861</v>
      </c>
      <c r="Q388" s="63">
        <v>1231603</v>
      </c>
      <c r="R388" s="63">
        <v>677517</v>
      </c>
      <c r="S388" s="63">
        <v>4236981</v>
      </c>
      <c r="T388">
        <f t="shared" si="53"/>
        <v>8534787</v>
      </c>
    </row>
    <row r="389" spans="1:20" hidden="1">
      <c r="A389" s="55" t="s">
        <v>774</v>
      </c>
      <c r="B389" s="56" t="s">
        <v>775</v>
      </c>
      <c r="C389" s="55" t="s">
        <v>6319</v>
      </c>
      <c r="D389" s="56">
        <f t="shared" si="54"/>
        <v>3604.1129999999998</v>
      </c>
      <c r="E389" s="56">
        <f t="shared" ref="E389:E452" si="55">M389/1000</f>
        <v>1428.28</v>
      </c>
      <c r="F389" s="56">
        <f t="shared" ref="F389:F452" si="56">N389/1000</f>
        <v>27373.544000000002</v>
      </c>
      <c r="G389" s="56">
        <f t="shared" ref="G389:G452" si="57">O389/1000</f>
        <v>32405.937000000002</v>
      </c>
      <c r="H389" s="56">
        <f t="shared" ref="H389:H452" si="58">P389/1000</f>
        <v>4110.0349999999999</v>
      </c>
      <c r="I389" s="56">
        <f t="shared" ref="I389:I452" si="59">Q389/1000</f>
        <v>1315.127</v>
      </c>
      <c r="J389" s="56">
        <f t="shared" ref="J389:J452" si="60">R389/1000</f>
        <v>40796.982000000004</v>
      </c>
      <c r="K389" s="56">
        <f t="shared" ref="K389:K452" si="61">S389/1000</f>
        <v>46222.144</v>
      </c>
      <c r="L389" s="64">
        <v>3604113</v>
      </c>
      <c r="M389" s="64">
        <v>1428280</v>
      </c>
      <c r="N389" s="64">
        <v>27373544</v>
      </c>
      <c r="O389" s="64">
        <v>32405937</v>
      </c>
      <c r="P389" s="63">
        <v>4110035</v>
      </c>
      <c r="Q389" s="63">
        <v>1315127</v>
      </c>
      <c r="R389" s="63">
        <v>40796982</v>
      </c>
      <c r="S389" s="63">
        <v>46222144</v>
      </c>
      <c r="T389">
        <f t="shared" si="53"/>
        <v>78628081</v>
      </c>
    </row>
    <row r="390" spans="1:20" hidden="1">
      <c r="A390" s="55" t="s">
        <v>776</v>
      </c>
      <c r="B390" s="56" t="s">
        <v>777</v>
      </c>
      <c r="C390" s="55" t="s">
        <v>6319</v>
      </c>
      <c r="D390" s="56">
        <f t="shared" si="54"/>
        <v>6323.09</v>
      </c>
      <c r="E390" s="56">
        <f t="shared" si="55"/>
        <v>576.32899999999995</v>
      </c>
      <c r="F390" s="56">
        <f t="shared" si="56"/>
        <v>17829.079000000002</v>
      </c>
      <c r="G390" s="56">
        <f t="shared" si="57"/>
        <v>24728.498</v>
      </c>
      <c r="H390" s="56">
        <f t="shared" si="58"/>
        <v>5118.9399999999996</v>
      </c>
      <c r="I390" s="56">
        <f t="shared" si="59"/>
        <v>611.02599999999995</v>
      </c>
      <c r="J390" s="56">
        <f t="shared" si="60"/>
        <v>39481.315000000002</v>
      </c>
      <c r="K390" s="56">
        <f t="shared" si="61"/>
        <v>45211.281000000003</v>
      </c>
      <c r="L390" s="64">
        <v>6323090</v>
      </c>
      <c r="M390" s="64">
        <v>576329</v>
      </c>
      <c r="N390" s="64">
        <v>17829079</v>
      </c>
      <c r="O390" s="64">
        <v>24728498</v>
      </c>
      <c r="P390" s="63">
        <v>5118940</v>
      </c>
      <c r="Q390" s="63">
        <v>611026</v>
      </c>
      <c r="R390" s="63">
        <v>39481315</v>
      </c>
      <c r="S390" s="63">
        <v>45211281</v>
      </c>
      <c r="T390">
        <f t="shared" ref="T390:T453" si="62">O390+S390</f>
        <v>69939779</v>
      </c>
    </row>
    <row r="391" spans="1:20" hidden="1">
      <c r="A391" s="55" t="s">
        <v>778</v>
      </c>
      <c r="B391" s="56" t="s">
        <v>779</v>
      </c>
      <c r="C391" s="55" t="s">
        <v>6319</v>
      </c>
      <c r="D391" s="56">
        <f t="shared" ref="D391:D454" si="63">L391/1000</f>
        <v>1345.89</v>
      </c>
      <c r="E391" s="56">
        <f t="shared" si="55"/>
        <v>2529.8580000000002</v>
      </c>
      <c r="F391" s="56">
        <f t="shared" si="56"/>
        <v>1006.936</v>
      </c>
      <c r="G391" s="56">
        <f t="shared" si="57"/>
        <v>4882.6840000000002</v>
      </c>
      <c r="H391" s="56">
        <f t="shared" si="58"/>
        <v>1196.759</v>
      </c>
      <c r="I391" s="56">
        <f t="shared" si="59"/>
        <v>2957.1460000000002</v>
      </c>
      <c r="J391" s="56">
        <f t="shared" si="60"/>
        <v>1332.665</v>
      </c>
      <c r="K391" s="56">
        <f t="shared" si="61"/>
        <v>5486.57</v>
      </c>
      <c r="L391" s="64">
        <v>1345890</v>
      </c>
      <c r="M391" s="64">
        <v>2529858</v>
      </c>
      <c r="N391" s="64">
        <v>1006936</v>
      </c>
      <c r="O391" s="64">
        <v>4882684</v>
      </c>
      <c r="P391" s="63">
        <v>1196759</v>
      </c>
      <c r="Q391" s="63">
        <v>2957146</v>
      </c>
      <c r="R391" s="63">
        <v>1332665</v>
      </c>
      <c r="S391" s="63">
        <v>5486570</v>
      </c>
      <c r="T391">
        <f t="shared" si="62"/>
        <v>10369254</v>
      </c>
    </row>
    <row r="392" spans="1:20" hidden="1">
      <c r="A392" s="55" t="s">
        <v>780</v>
      </c>
      <c r="B392" s="56" t="s">
        <v>781</v>
      </c>
      <c r="C392" s="55" t="s">
        <v>6319</v>
      </c>
      <c r="D392" s="56">
        <f t="shared" si="63"/>
        <v>2231.625</v>
      </c>
      <c r="E392" s="56">
        <f t="shared" si="55"/>
        <v>105.655</v>
      </c>
      <c r="F392" s="56">
        <f t="shared" si="56"/>
        <v>3565.0279999999998</v>
      </c>
      <c r="G392" s="56">
        <f t="shared" si="57"/>
        <v>5902.308</v>
      </c>
      <c r="H392" s="56">
        <f t="shared" si="58"/>
        <v>2982.1970000000001</v>
      </c>
      <c r="I392" s="56">
        <f t="shared" si="59"/>
        <v>131.28700000000001</v>
      </c>
      <c r="J392" s="56">
        <f t="shared" si="60"/>
        <v>3446.9270000000001</v>
      </c>
      <c r="K392" s="56">
        <f t="shared" si="61"/>
        <v>6560.4110000000001</v>
      </c>
      <c r="L392" s="64">
        <v>2231625</v>
      </c>
      <c r="M392" s="64">
        <v>105655</v>
      </c>
      <c r="N392" s="64">
        <v>3565028</v>
      </c>
      <c r="O392" s="64">
        <v>5902308</v>
      </c>
      <c r="P392" s="63">
        <v>2982197</v>
      </c>
      <c r="Q392" s="63">
        <v>131287</v>
      </c>
      <c r="R392" s="63">
        <v>3446927</v>
      </c>
      <c r="S392" s="63">
        <v>6560411</v>
      </c>
      <c r="T392">
        <f t="shared" si="62"/>
        <v>12462719</v>
      </c>
    </row>
    <row r="393" spans="1:20" hidden="1">
      <c r="A393" s="55" t="s">
        <v>782</v>
      </c>
      <c r="B393" s="56" t="s">
        <v>783</v>
      </c>
      <c r="C393" s="55" t="s">
        <v>6319</v>
      </c>
      <c r="D393" s="56">
        <f t="shared" si="63"/>
        <v>1126.0920000000001</v>
      </c>
      <c r="E393" s="56">
        <f t="shared" si="55"/>
        <v>195.483</v>
      </c>
      <c r="F393" s="56">
        <f t="shared" si="56"/>
        <v>296.76600000000002</v>
      </c>
      <c r="G393" s="56">
        <f t="shared" si="57"/>
        <v>1618.3409999999999</v>
      </c>
      <c r="H393" s="56">
        <f t="shared" si="58"/>
        <v>1226.5419999999999</v>
      </c>
      <c r="I393" s="56">
        <f t="shared" si="59"/>
        <v>206.55199999999999</v>
      </c>
      <c r="J393" s="56">
        <f t="shared" si="60"/>
        <v>279.71300000000002</v>
      </c>
      <c r="K393" s="56">
        <f t="shared" si="61"/>
        <v>1712.807</v>
      </c>
      <c r="L393" s="64">
        <v>1126092</v>
      </c>
      <c r="M393" s="64">
        <v>195483</v>
      </c>
      <c r="N393" s="64">
        <v>296766</v>
      </c>
      <c r="O393" s="64">
        <v>1618341</v>
      </c>
      <c r="P393" s="63">
        <v>1226542</v>
      </c>
      <c r="Q393" s="63">
        <v>206552</v>
      </c>
      <c r="R393" s="63">
        <v>279713</v>
      </c>
      <c r="S393" s="63">
        <v>1712807</v>
      </c>
      <c r="T393">
        <f t="shared" si="62"/>
        <v>3331148</v>
      </c>
    </row>
    <row r="394" spans="1:20" hidden="1">
      <c r="A394" s="55" t="s">
        <v>784</v>
      </c>
      <c r="B394" s="56" t="s">
        <v>785</v>
      </c>
      <c r="C394" s="55" t="s">
        <v>6319</v>
      </c>
      <c r="D394" s="56">
        <f t="shared" si="63"/>
        <v>1495.6659999999999</v>
      </c>
      <c r="E394" s="56">
        <f t="shared" si="55"/>
        <v>46.219000000000001</v>
      </c>
      <c r="F394" s="56">
        <f t="shared" si="56"/>
        <v>541.99300000000005</v>
      </c>
      <c r="G394" s="56">
        <f t="shared" si="57"/>
        <v>2083.8780000000002</v>
      </c>
      <c r="H394" s="56">
        <f t="shared" si="58"/>
        <v>1253.5609999999999</v>
      </c>
      <c r="I394" s="56">
        <f t="shared" si="59"/>
        <v>49.558</v>
      </c>
      <c r="J394" s="56">
        <f t="shared" si="60"/>
        <v>534.75300000000004</v>
      </c>
      <c r="K394" s="56">
        <f t="shared" si="61"/>
        <v>1837.8720000000001</v>
      </c>
      <c r="L394" s="64">
        <v>1495666</v>
      </c>
      <c r="M394" s="64">
        <v>46219</v>
      </c>
      <c r="N394" s="64">
        <v>541993</v>
      </c>
      <c r="O394" s="64">
        <v>2083878</v>
      </c>
      <c r="P394" s="63">
        <v>1253561</v>
      </c>
      <c r="Q394" s="63">
        <v>49558</v>
      </c>
      <c r="R394" s="63">
        <v>534753</v>
      </c>
      <c r="S394" s="63">
        <v>1837872</v>
      </c>
      <c r="T394">
        <f t="shared" si="62"/>
        <v>3921750</v>
      </c>
    </row>
    <row r="395" spans="1:20" hidden="1">
      <c r="A395" s="55" t="s">
        <v>786</v>
      </c>
      <c r="B395" s="56" t="s">
        <v>787</v>
      </c>
      <c r="C395" s="55" t="s">
        <v>6319</v>
      </c>
      <c r="D395" s="56">
        <f t="shared" si="63"/>
        <v>1417.5</v>
      </c>
      <c r="E395" s="56">
        <f t="shared" si="55"/>
        <v>367.01</v>
      </c>
      <c r="F395" s="56">
        <f t="shared" si="56"/>
        <v>2013.6489999999999</v>
      </c>
      <c r="G395" s="56">
        <f t="shared" si="57"/>
        <v>3798.1590000000001</v>
      </c>
      <c r="H395" s="56">
        <f t="shared" si="58"/>
        <v>1416.95</v>
      </c>
      <c r="I395" s="56">
        <f t="shared" si="59"/>
        <v>230.345</v>
      </c>
      <c r="J395" s="56">
        <f t="shared" si="60"/>
        <v>2318.66</v>
      </c>
      <c r="K395" s="56">
        <f t="shared" si="61"/>
        <v>3965.9549999999999</v>
      </c>
      <c r="L395" s="64">
        <v>1417500</v>
      </c>
      <c r="M395" s="64">
        <v>367010</v>
      </c>
      <c r="N395" s="64">
        <v>2013649</v>
      </c>
      <c r="O395" s="64">
        <v>3798159</v>
      </c>
      <c r="P395" s="63">
        <v>1416950</v>
      </c>
      <c r="Q395" s="63">
        <v>230345</v>
      </c>
      <c r="R395" s="63">
        <v>2318660</v>
      </c>
      <c r="S395" s="63">
        <v>3965955</v>
      </c>
      <c r="T395">
        <f t="shared" si="62"/>
        <v>7764114</v>
      </c>
    </row>
    <row r="396" spans="1:20" hidden="1">
      <c r="A396" s="55" t="s">
        <v>788</v>
      </c>
      <c r="B396" s="56" t="s">
        <v>789</v>
      </c>
      <c r="C396" s="55" t="s">
        <v>6319</v>
      </c>
      <c r="D396" s="56">
        <f t="shared" si="63"/>
        <v>4214.3919999999998</v>
      </c>
      <c r="E396" s="56">
        <f t="shared" si="55"/>
        <v>276.50799999999998</v>
      </c>
      <c r="F396" s="56">
        <f t="shared" si="56"/>
        <v>633.74599999999998</v>
      </c>
      <c r="G396" s="56">
        <f t="shared" si="57"/>
        <v>5124.6459999999997</v>
      </c>
      <c r="H396" s="56">
        <f t="shared" si="58"/>
        <v>4149.5810000000001</v>
      </c>
      <c r="I396" s="56">
        <f t="shared" si="59"/>
        <v>276.48</v>
      </c>
      <c r="J396" s="56">
        <f t="shared" si="60"/>
        <v>630.03899999999999</v>
      </c>
      <c r="K396" s="56">
        <f t="shared" si="61"/>
        <v>5056.1000000000004</v>
      </c>
      <c r="L396" s="64">
        <v>4214392</v>
      </c>
      <c r="M396" s="64">
        <v>276508</v>
      </c>
      <c r="N396" s="64">
        <v>633746</v>
      </c>
      <c r="O396" s="64">
        <v>5124646</v>
      </c>
      <c r="P396" s="63">
        <v>4149581</v>
      </c>
      <c r="Q396" s="63">
        <v>276480</v>
      </c>
      <c r="R396" s="63">
        <v>630039</v>
      </c>
      <c r="S396" s="63">
        <v>5056100</v>
      </c>
      <c r="T396">
        <f t="shared" si="62"/>
        <v>10180746</v>
      </c>
    </row>
    <row r="397" spans="1:20" hidden="1">
      <c r="A397" s="55" t="s">
        <v>790</v>
      </c>
      <c r="B397" s="56" t="s">
        <v>791</v>
      </c>
      <c r="C397" s="55" t="s">
        <v>6319</v>
      </c>
      <c r="D397" s="56">
        <f t="shared" si="63"/>
        <v>2523.66</v>
      </c>
      <c r="E397" s="56">
        <f t="shared" si="55"/>
        <v>693.83500000000004</v>
      </c>
      <c r="F397" s="56">
        <f t="shared" si="56"/>
        <v>2922.7809999999999</v>
      </c>
      <c r="G397" s="56">
        <f t="shared" si="57"/>
        <v>6140.2759999999998</v>
      </c>
      <c r="H397" s="56">
        <f t="shared" si="58"/>
        <v>2397.8359999999998</v>
      </c>
      <c r="I397" s="56">
        <f t="shared" si="59"/>
        <v>801.35500000000002</v>
      </c>
      <c r="J397" s="56">
        <f t="shared" si="60"/>
        <v>3231.65</v>
      </c>
      <c r="K397" s="56">
        <f t="shared" si="61"/>
        <v>6430.8410000000003</v>
      </c>
      <c r="L397" s="64">
        <v>2523660</v>
      </c>
      <c r="M397" s="64">
        <v>693835</v>
      </c>
      <c r="N397" s="64">
        <v>2922781</v>
      </c>
      <c r="O397" s="64">
        <v>6140276</v>
      </c>
      <c r="P397" s="63">
        <v>2397836</v>
      </c>
      <c r="Q397" s="63">
        <v>801355</v>
      </c>
      <c r="R397" s="63">
        <v>3231650</v>
      </c>
      <c r="S397" s="63">
        <v>6430841</v>
      </c>
      <c r="T397">
        <f t="shared" si="62"/>
        <v>12571117</v>
      </c>
    </row>
    <row r="398" spans="1:20" hidden="1">
      <c r="A398" s="55" t="s">
        <v>792</v>
      </c>
      <c r="B398" s="56" t="s">
        <v>793</v>
      </c>
      <c r="C398" s="55" t="s">
        <v>6319</v>
      </c>
      <c r="D398" s="56">
        <f t="shared" si="63"/>
        <v>1323.24</v>
      </c>
      <c r="E398" s="56">
        <f t="shared" si="55"/>
        <v>196.126</v>
      </c>
      <c r="F398" s="56">
        <f t="shared" si="56"/>
        <v>938.26</v>
      </c>
      <c r="G398" s="56">
        <f t="shared" si="57"/>
        <v>2457.6260000000002</v>
      </c>
      <c r="H398" s="56">
        <f t="shared" si="58"/>
        <v>1561.7919999999999</v>
      </c>
      <c r="I398" s="56">
        <f t="shared" si="59"/>
        <v>230.34100000000001</v>
      </c>
      <c r="J398" s="56">
        <f t="shared" si="60"/>
        <v>921.95299999999997</v>
      </c>
      <c r="K398" s="56">
        <f t="shared" si="61"/>
        <v>2714.0859999999998</v>
      </c>
      <c r="L398" s="64">
        <v>1323240</v>
      </c>
      <c r="M398" s="64">
        <v>196126</v>
      </c>
      <c r="N398" s="64">
        <v>938260</v>
      </c>
      <c r="O398" s="64">
        <v>2457626</v>
      </c>
      <c r="P398" s="63">
        <v>1561792</v>
      </c>
      <c r="Q398" s="63">
        <v>230341</v>
      </c>
      <c r="R398" s="63">
        <v>921953</v>
      </c>
      <c r="S398" s="63">
        <v>2714086</v>
      </c>
      <c r="T398">
        <f t="shared" si="62"/>
        <v>5171712</v>
      </c>
    </row>
    <row r="399" spans="1:20">
      <c r="A399" s="55" t="s">
        <v>794</v>
      </c>
      <c r="B399" s="56" t="s">
        <v>795</v>
      </c>
      <c r="C399" s="55" t="s">
        <v>6320</v>
      </c>
      <c r="D399" s="56">
        <f t="shared" si="63"/>
        <v>0</v>
      </c>
      <c r="E399" s="56">
        <f t="shared" si="55"/>
        <v>0</v>
      </c>
      <c r="F399" s="56">
        <f t="shared" si="56"/>
        <v>0</v>
      </c>
      <c r="G399" s="56">
        <f t="shared" si="57"/>
        <v>0</v>
      </c>
      <c r="H399" s="56">
        <f t="shared" si="58"/>
        <v>0</v>
      </c>
      <c r="I399" s="56">
        <f t="shared" si="59"/>
        <v>0</v>
      </c>
      <c r="J399" s="56">
        <f t="shared" si="60"/>
        <v>0</v>
      </c>
      <c r="K399" s="56">
        <f t="shared" si="61"/>
        <v>0</v>
      </c>
      <c r="L399" s="64">
        <v>0</v>
      </c>
      <c r="M399" s="64">
        <v>0</v>
      </c>
      <c r="N399" s="64">
        <v>0</v>
      </c>
      <c r="O399" s="64">
        <v>0</v>
      </c>
      <c r="P399" s="63">
        <v>0</v>
      </c>
      <c r="Q399" s="63">
        <v>0</v>
      </c>
      <c r="R399" s="63">
        <v>0</v>
      </c>
      <c r="S399" s="63">
        <v>0</v>
      </c>
      <c r="T399">
        <f t="shared" si="62"/>
        <v>0</v>
      </c>
    </row>
    <row r="400" spans="1:20" hidden="1">
      <c r="A400" s="55" t="s">
        <v>796</v>
      </c>
      <c r="B400" s="56" t="s">
        <v>797</v>
      </c>
      <c r="C400" s="55" t="s">
        <v>6320</v>
      </c>
      <c r="D400" s="56">
        <f t="shared" si="63"/>
        <v>6.274</v>
      </c>
      <c r="E400" s="56">
        <f t="shared" si="55"/>
        <v>0</v>
      </c>
      <c r="F400" s="56">
        <f t="shared" si="56"/>
        <v>0</v>
      </c>
      <c r="G400" s="56">
        <f t="shared" si="57"/>
        <v>6.274</v>
      </c>
      <c r="H400" s="56">
        <f t="shared" si="58"/>
        <v>6.274</v>
      </c>
      <c r="I400" s="56">
        <f t="shared" si="59"/>
        <v>0</v>
      </c>
      <c r="J400" s="56">
        <f t="shared" si="60"/>
        <v>0</v>
      </c>
      <c r="K400" s="56">
        <f t="shared" si="61"/>
        <v>6.274</v>
      </c>
      <c r="L400" s="64">
        <v>6274</v>
      </c>
      <c r="M400" s="64">
        <v>0</v>
      </c>
      <c r="N400" s="64">
        <v>0</v>
      </c>
      <c r="O400" s="64">
        <v>6274</v>
      </c>
      <c r="P400" s="63">
        <v>6274</v>
      </c>
      <c r="Q400" s="63">
        <v>0</v>
      </c>
      <c r="R400" s="63">
        <v>0</v>
      </c>
      <c r="S400" s="63">
        <v>6274</v>
      </c>
      <c r="T400">
        <f t="shared" si="62"/>
        <v>12548</v>
      </c>
    </row>
    <row r="401" spans="1:20" hidden="1">
      <c r="A401" s="55" t="s">
        <v>798</v>
      </c>
      <c r="B401" s="56" t="s">
        <v>799</v>
      </c>
      <c r="C401" s="55" t="s">
        <v>6320</v>
      </c>
      <c r="D401" s="56">
        <f t="shared" si="63"/>
        <v>0</v>
      </c>
      <c r="E401" s="56">
        <f t="shared" si="55"/>
        <v>0</v>
      </c>
      <c r="F401" s="56">
        <f t="shared" si="56"/>
        <v>9873.6970000000001</v>
      </c>
      <c r="G401" s="56">
        <f t="shared" si="57"/>
        <v>9873.6970000000001</v>
      </c>
      <c r="H401" s="56">
        <f t="shared" si="58"/>
        <v>0</v>
      </c>
      <c r="I401" s="56">
        <f t="shared" si="59"/>
        <v>0</v>
      </c>
      <c r="J401" s="56">
        <f t="shared" si="60"/>
        <v>8941.902</v>
      </c>
      <c r="K401" s="56">
        <f t="shared" si="61"/>
        <v>8941.902</v>
      </c>
      <c r="L401" s="64">
        <v>0</v>
      </c>
      <c r="M401" s="64">
        <v>0</v>
      </c>
      <c r="N401" s="64">
        <v>9873697</v>
      </c>
      <c r="O401" s="64">
        <v>9873697</v>
      </c>
      <c r="P401" s="63">
        <v>0</v>
      </c>
      <c r="Q401" s="63">
        <v>0</v>
      </c>
      <c r="R401" s="63">
        <v>8941902</v>
      </c>
      <c r="S401" s="63">
        <v>8941902</v>
      </c>
      <c r="T401">
        <f t="shared" si="62"/>
        <v>18815599</v>
      </c>
    </row>
    <row r="402" spans="1:20">
      <c r="A402" s="55" t="s">
        <v>800</v>
      </c>
      <c r="B402" s="56" t="s">
        <v>801</v>
      </c>
      <c r="C402" s="55" t="s">
        <v>6320</v>
      </c>
      <c r="D402" s="56">
        <f t="shared" si="63"/>
        <v>0</v>
      </c>
      <c r="E402" s="56">
        <f t="shared" si="55"/>
        <v>0</v>
      </c>
      <c r="F402" s="56">
        <f t="shared" si="56"/>
        <v>0</v>
      </c>
      <c r="G402" s="56">
        <f t="shared" si="57"/>
        <v>0</v>
      </c>
      <c r="H402" s="56">
        <f t="shared" si="58"/>
        <v>0</v>
      </c>
      <c r="I402" s="56">
        <f t="shared" si="59"/>
        <v>0</v>
      </c>
      <c r="J402" s="56">
        <f t="shared" si="60"/>
        <v>0</v>
      </c>
      <c r="K402" s="56">
        <f t="shared" si="61"/>
        <v>0</v>
      </c>
      <c r="L402" s="64">
        <v>0</v>
      </c>
      <c r="M402" s="64">
        <v>0</v>
      </c>
      <c r="N402" s="64">
        <v>0</v>
      </c>
      <c r="O402" s="64">
        <v>0</v>
      </c>
      <c r="P402" s="63">
        <v>0</v>
      </c>
      <c r="Q402" s="63">
        <v>0</v>
      </c>
      <c r="R402" s="63">
        <v>0</v>
      </c>
      <c r="S402" s="63">
        <v>0</v>
      </c>
      <c r="T402">
        <f t="shared" si="62"/>
        <v>0</v>
      </c>
    </row>
    <row r="403" spans="1:20">
      <c r="A403" s="55" t="s">
        <v>802</v>
      </c>
      <c r="B403" s="56" t="s">
        <v>803</v>
      </c>
      <c r="C403" s="55" t="s">
        <v>6320</v>
      </c>
      <c r="D403" s="56">
        <f t="shared" si="63"/>
        <v>0</v>
      </c>
      <c r="E403" s="56">
        <f t="shared" si="55"/>
        <v>0</v>
      </c>
      <c r="F403" s="56">
        <f t="shared" si="56"/>
        <v>0</v>
      </c>
      <c r="G403" s="56">
        <f t="shared" si="57"/>
        <v>0</v>
      </c>
      <c r="H403" s="56">
        <f t="shared" si="58"/>
        <v>0</v>
      </c>
      <c r="I403" s="56">
        <f t="shared" si="59"/>
        <v>0</v>
      </c>
      <c r="J403" s="56">
        <f t="shared" si="60"/>
        <v>0</v>
      </c>
      <c r="K403" s="56">
        <f t="shared" si="61"/>
        <v>0</v>
      </c>
      <c r="L403" s="64">
        <v>0</v>
      </c>
      <c r="M403" s="64">
        <v>0</v>
      </c>
      <c r="N403" s="64">
        <v>0</v>
      </c>
      <c r="O403" s="64">
        <v>0</v>
      </c>
      <c r="P403" s="63">
        <v>0</v>
      </c>
      <c r="Q403" s="63">
        <v>0</v>
      </c>
      <c r="R403" s="63">
        <v>0</v>
      </c>
      <c r="S403" s="63">
        <v>0</v>
      </c>
      <c r="T403">
        <f t="shared" si="62"/>
        <v>0</v>
      </c>
    </row>
    <row r="404" spans="1:20" hidden="1">
      <c r="A404" s="55" t="s">
        <v>804</v>
      </c>
      <c r="B404" s="56" t="s">
        <v>805</v>
      </c>
      <c r="C404" s="55" t="s">
        <v>6320</v>
      </c>
      <c r="D404" s="56">
        <f t="shared" si="63"/>
        <v>0</v>
      </c>
      <c r="E404" s="56">
        <f t="shared" si="55"/>
        <v>0</v>
      </c>
      <c r="F404" s="56">
        <f t="shared" si="56"/>
        <v>3.8919999999999999</v>
      </c>
      <c r="G404" s="56">
        <f t="shared" si="57"/>
        <v>3.8919999999999999</v>
      </c>
      <c r="H404" s="56">
        <f t="shared" si="58"/>
        <v>0</v>
      </c>
      <c r="I404" s="56">
        <f t="shared" si="59"/>
        <v>0</v>
      </c>
      <c r="J404" s="56">
        <f t="shared" si="60"/>
        <v>4.891</v>
      </c>
      <c r="K404" s="56">
        <f t="shared" si="61"/>
        <v>4.891</v>
      </c>
      <c r="L404" s="64">
        <v>0</v>
      </c>
      <c r="M404" s="64">
        <v>0</v>
      </c>
      <c r="N404" s="64">
        <v>3892</v>
      </c>
      <c r="O404" s="64">
        <v>3892</v>
      </c>
      <c r="P404" s="63">
        <v>0</v>
      </c>
      <c r="Q404" s="63">
        <v>0</v>
      </c>
      <c r="R404" s="63">
        <v>4891</v>
      </c>
      <c r="S404" s="63">
        <v>4891</v>
      </c>
      <c r="T404">
        <f t="shared" si="62"/>
        <v>8783</v>
      </c>
    </row>
    <row r="405" spans="1:20" hidden="1">
      <c r="A405" s="55" t="s">
        <v>806</v>
      </c>
      <c r="B405" s="56" t="s">
        <v>807</v>
      </c>
      <c r="C405" s="55" t="s">
        <v>6320</v>
      </c>
      <c r="D405" s="56">
        <f t="shared" si="63"/>
        <v>12.211</v>
      </c>
      <c r="E405" s="56">
        <f t="shared" si="55"/>
        <v>0</v>
      </c>
      <c r="F405" s="56">
        <f t="shared" si="56"/>
        <v>0</v>
      </c>
      <c r="G405" s="56">
        <f t="shared" si="57"/>
        <v>12.211</v>
      </c>
      <c r="H405" s="56">
        <f t="shared" si="58"/>
        <v>19.774999999999999</v>
      </c>
      <c r="I405" s="56">
        <f t="shared" si="59"/>
        <v>0</v>
      </c>
      <c r="J405" s="56">
        <f t="shared" si="60"/>
        <v>0</v>
      </c>
      <c r="K405" s="56">
        <f t="shared" si="61"/>
        <v>19.774999999999999</v>
      </c>
      <c r="L405" s="64">
        <v>12211</v>
      </c>
      <c r="M405" s="64">
        <v>0</v>
      </c>
      <c r="N405" s="64">
        <v>0</v>
      </c>
      <c r="O405" s="64">
        <v>12211</v>
      </c>
      <c r="P405" s="63">
        <v>19775</v>
      </c>
      <c r="Q405" s="63">
        <v>0</v>
      </c>
      <c r="R405" s="63">
        <v>0</v>
      </c>
      <c r="S405" s="63">
        <v>19775</v>
      </c>
      <c r="T405">
        <f t="shared" si="62"/>
        <v>31986</v>
      </c>
    </row>
    <row r="406" spans="1:20" hidden="1">
      <c r="A406" s="55" t="s">
        <v>808</v>
      </c>
      <c r="B406" s="56" t="s">
        <v>809</v>
      </c>
      <c r="C406" s="55" t="s">
        <v>6320</v>
      </c>
      <c r="D406" s="56">
        <f t="shared" si="63"/>
        <v>0</v>
      </c>
      <c r="E406" s="56">
        <f t="shared" si="55"/>
        <v>0</v>
      </c>
      <c r="F406" s="56">
        <f t="shared" si="56"/>
        <v>0</v>
      </c>
      <c r="G406" s="56">
        <f t="shared" si="57"/>
        <v>0</v>
      </c>
      <c r="H406" s="56">
        <f t="shared" si="58"/>
        <v>128.09399999999999</v>
      </c>
      <c r="I406" s="56">
        <f t="shared" si="59"/>
        <v>0</v>
      </c>
      <c r="J406" s="56">
        <f t="shared" si="60"/>
        <v>675.17899999999997</v>
      </c>
      <c r="K406" s="56">
        <f t="shared" si="61"/>
        <v>803.27300000000002</v>
      </c>
      <c r="L406" s="64">
        <v>0</v>
      </c>
      <c r="M406" s="64">
        <v>0</v>
      </c>
      <c r="N406" s="64">
        <v>0</v>
      </c>
      <c r="O406" s="64">
        <v>0</v>
      </c>
      <c r="P406" s="63">
        <v>128094</v>
      </c>
      <c r="Q406" s="63">
        <v>0</v>
      </c>
      <c r="R406" s="63">
        <v>675179</v>
      </c>
      <c r="S406" s="63">
        <v>803273</v>
      </c>
      <c r="T406">
        <f t="shared" si="62"/>
        <v>803273</v>
      </c>
    </row>
    <row r="407" spans="1:20">
      <c r="A407" s="55" t="s">
        <v>810</v>
      </c>
      <c r="B407" s="56" t="s">
        <v>811</v>
      </c>
      <c r="C407" s="55" t="s">
        <v>6320</v>
      </c>
      <c r="D407" s="56">
        <f t="shared" si="63"/>
        <v>0</v>
      </c>
      <c r="E407" s="56">
        <f t="shared" si="55"/>
        <v>0</v>
      </c>
      <c r="F407" s="56">
        <f t="shared" si="56"/>
        <v>0</v>
      </c>
      <c r="G407" s="56">
        <f t="shared" si="57"/>
        <v>0</v>
      </c>
      <c r="H407" s="56">
        <f t="shared" si="58"/>
        <v>0</v>
      </c>
      <c r="I407" s="56">
        <f t="shared" si="59"/>
        <v>0</v>
      </c>
      <c r="J407" s="56">
        <f t="shared" si="60"/>
        <v>0</v>
      </c>
      <c r="K407" s="56">
        <f t="shared" si="61"/>
        <v>0</v>
      </c>
      <c r="L407" s="64">
        <v>0</v>
      </c>
      <c r="M407" s="64">
        <v>0</v>
      </c>
      <c r="N407" s="64">
        <v>0</v>
      </c>
      <c r="O407" s="64">
        <v>0</v>
      </c>
      <c r="P407" s="63">
        <v>0</v>
      </c>
      <c r="Q407" s="63">
        <v>0</v>
      </c>
      <c r="R407" s="63">
        <v>0</v>
      </c>
      <c r="S407" s="63">
        <v>0</v>
      </c>
      <c r="T407">
        <f t="shared" si="62"/>
        <v>0</v>
      </c>
    </row>
    <row r="408" spans="1:20" hidden="1">
      <c r="A408" s="55" t="s">
        <v>812</v>
      </c>
      <c r="B408" s="56" t="s">
        <v>813</v>
      </c>
      <c r="C408" s="55" t="s">
        <v>6320</v>
      </c>
      <c r="D408" s="56">
        <f t="shared" si="63"/>
        <v>0</v>
      </c>
      <c r="E408" s="56">
        <f t="shared" si="55"/>
        <v>0</v>
      </c>
      <c r="F408" s="56">
        <f t="shared" si="56"/>
        <v>177.471</v>
      </c>
      <c r="G408" s="56">
        <f t="shared" si="57"/>
        <v>177.471</v>
      </c>
      <c r="H408" s="56">
        <f t="shared" si="58"/>
        <v>0</v>
      </c>
      <c r="I408" s="56">
        <f t="shared" si="59"/>
        <v>0</v>
      </c>
      <c r="J408" s="56">
        <f t="shared" si="60"/>
        <v>189.261</v>
      </c>
      <c r="K408" s="56">
        <f t="shared" si="61"/>
        <v>189.261</v>
      </c>
      <c r="L408" s="64">
        <v>0</v>
      </c>
      <c r="M408" s="64">
        <v>0</v>
      </c>
      <c r="N408" s="64">
        <v>177471</v>
      </c>
      <c r="O408" s="64">
        <v>177471</v>
      </c>
      <c r="P408" s="63">
        <v>0</v>
      </c>
      <c r="Q408" s="63">
        <v>0</v>
      </c>
      <c r="R408" s="63">
        <v>189261</v>
      </c>
      <c r="S408" s="63">
        <v>189261</v>
      </c>
      <c r="T408">
        <f t="shared" si="62"/>
        <v>366732</v>
      </c>
    </row>
    <row r="409" spans="1:20">
      <c r="A409" s="55" t="s">
        <v>6081</v>
      </c>
      <c r="B409" s="56" t="s">
        <v>6082</v>
      </c>
      <c r="C409" s="55" t="s">
        <v>6321</v>
      </c>
      <c r="D409" s="56">
        <f t="shared" si="63"/>
        <v>0</v>
      </c>
      <c r="E409" s="56">
        <f t="shared" si="55"/>
        <v>0</v>
      </c>
      <c r="F409" s="56">
        <f t="shared" si="56"/>
        <v>0</v>
      </c>
      <c r="G409" s="56">
        <f t="shared" si="57"/>
        <v>0</v>
      </c>
      <c r="H409" s="56">
        <f t="shared" si="58"/>
        <v>0</v>
      </c>
      <c r="I409" s="56">
        <f t="shared" si="59"/>
        <v>0</v>
      </c>
      <c r="J409" s="56">
        <f t="shared" si="60"/>
        <v>0</v>
      </c>
      <c r="K409" s="56">
        <f t="shared" si="61"/>
        <v>0</v>
      </c>
      <c r="L409" s="64">
        <v>0</v>
      </c>
      <c r="M409" s="64">
        <v>0</v>
      </c>
      <c r="N409" s="64">
        <v>0</v>
      </c>
      <c r="O409" s="64">
        <v>0</v>
      </c>
      <c r="P409" s="63">
        <v>0</v>
      </c>
      <c r="Q409" s="63">
        <v>0</v>
      </c>
      <c r="R409" s="63">
        <v>0</v>
      </c>
      <c r="S409" s="63">
        <v>0</v>
      </c>
      <c r="T409">
        <f t="shared" si="62"/>
        <v>0</v>
      </c>
    </row>
    <row r="410" spans="1:20" hidden="1">
      <c r="A410" s="55" t="s">
        <v>814</v>
      </c>
      <c r="B410" s="56" t="s">
        <v>815</v>
      </c>
      <c r="C410" s="55" t="s">
        <v>6320</v>
      </c>
      <c r="D410" s="56">
        <f t="shared" si="63"/>
        <v>0</v>
      </c>
      <c r="E410" s="56">
        <f t="shared" si="55"/>
        <v>0</v>
      </c>
      <c r="F410" s="56">
        <f t="shared" si="56"/>
        <v>102.917</v>
      </c>
      <c r="G410" s="56">
        <f t="shared" si="57"/>
        <v>102.917</v>
      </c>
      <c r="H410" s="56">
        <f t="shared" si="58"/>
        <v>0</v>
      </c>
      <c r="I410" s="56">
        <f t="shared" si="59"/>
        <v>0</v>
      </c>
      <c r="J410" s="56">
        <f t="shared" si="60"/>
        <v>95.754000000000005</v>
      </c>
      <c r="K410" s="56">
        <f t="shared" si="61"/>
        <v>95.754000000000005</v>
      </c>
      <c r="L410" s="64">
        <v>0</v>
      </c>
      <c r="M410" s="64">
        <v>0</v>
      </c>
      <c r="N410" s="64">
        <v>102917</v>
      </c>
      <c r="O410" s="64">
        <v>102917</v>
      </c>
      <c r="P410" s="63">
        <v>0</v>
      </c>
      <c r="Q410" s="63">
        <v>0</v>
      </c>
      <c r="R410" s="63">
        <v>95754</v>
      </c>
      <c r="S410" s="63">
        <v>95754</v>
      </c>
      <c r="T410">
        <f t="shared" si="62"/>
        <v>198671</v>
      </c>
    </row>
    <row r="411" spans="1:20">
      <c r="A411" s="55" t="s">
        <v>816</v>
      </c>
      <c r="B411" s="56" t="s">
        <v>817</v>
      </c>
      <c r="C411" s="55" t="s">
        <v>6320</v>
      </c>
      <c r="D411" s="56">
        <f t="shared" si="63"/>
        <v>0</v>
      </c>
      <c r="E411" s="56">
        <f t="shared" si="55"/>
        <v>0</v>
      </c>
      <c r="F411" s="56">
        <f t="shared" si="56"/>
        <v>0</v>
      </c>
      <c r="G411" s="56">
        <f t="shared" si="57"/>
        <v>0</v>
      </c>
      <c r="H411" s="56">
        <f t="shared" si="58"/>
        <v>0</v>
      </c>
      <c r="I411" s="56">
        <f t="shared" si="59"/>
        <v>0</v>
      </c>
      <c r="J411" s="56">
        <f t="shared" si="60"/>
        <v>0</v>
      </c>
      <c r="K411" s="56">
        <f t="shared" si="61"/>
        <v>0</v>
      </c>
      <c r="L411" s="64">
        <v>0</v>
      </c>
      <c r="M411" s="64">
        <v>0</v>
      </c>
      <c r="N411" s="64">
        <v>0</v>
      </c>
      <c r="O411" s="64">
        <v>0</v>
      </c>
      <c r="P411" s="63">
        <v>0</v>
      </c>
      <c r="Q411" s="63">
        <v>0</v>
      </c>
      <c r="R411" s="63">
        <v>0</v>
      </c>
      <c r="S411" s="63">
        <v>0</v>
      </c>
      <c r="T411">
        <f t="shared" si="62"/>
        <v>0</v>
      </c>
    </row>
    <row r="412" spans="1:20">
      <c r="A412" s="55" t="s">
        <v>818</v>
      </c>
      <c r="B412" s="56" t="s">
        <v>819</v>
      </c>
      <c r="C412" s="55" t="s">
        <v>6320</v>
      </c>
      <c r="D412" s="56">
        <f t="shared" si="63"/>
        <v>0</v>
      </c>
      <c r="E412" s="56">
        <f t="shared" si="55"/>
        <v>0</v>
      </c>
      <c r="F412" s="56">
        <f t="shared" si="56"/>
        <v>0</v>
      </c>
      <c r="G412" s="56">
        <f t="shared" si="57"/>
        <v>0</v>
      </c>
      <c r="H412" s="56">
        <f t="shared" si="58"/>
        <v>0</v>
      </c>
      <c r="I412" s="56">
        <f t="shared" si="59"/>
        <v>0</v>
      </c>
      <c r="J412" s="56">
        <f t="shared" si="60"/>
        <v>0</v>
      </c>
      <c r="K412" s="56">
        <f t="shared" si="61"/>
        <v>0</v>
      </c>
      <c r="L412" s="64">
        <v>0</v>
      </c>
      <c r="M412" s="64">
        <v>0</v>
      </c>
      <c r="N412" s="64">
        <v>0</v>
      </c>
      <c r="O412" s="64">
        <v>0</v>
      </c>
      <c r="P412" s="63">
        <v>0</v>
      </c>
      <c r="Q412" s="63">
        <v>0</v>
      </c>
      <c r="R412" s="63">
        <v>0</v>
      </c>
      <c r="S412" s="63">
        <v>0</v>
      </c>
      <c r="T412">
        <f t="shared" si="62"/>
        <v>0</v>
      </c>
    </row>
    <row r="413" spans="1:20">
      <c r="A413" s="55" t="s">
        <v>820</v>
      </c>
      <c r="B413" s="56" t="s">
        <v>821</v>
      </c>
      <c r="C413" s="55" t="s">
        <v>6320</v>
      </c>
      <c r="D413" s="56">
        <f t="shared" si="63"/>
        <v>0</v>
      </c>
      <c r="E413" s="56">
        <f t="shared" si="55"/>
        <v>0</v>
      </c>
      <c r="F413" s="56">
        <f t="shared" si="56"/>
        <v>0</v>
      </c>
      <c r="G413" s="56">
        <f t="shared" si="57"/>
        <v>0</v>
      </c>
      <c r="H413" s="56">
        <f t="shared" si="58"/>
        <v>0</v>
      </c>
      <c r="I413" s="56">
        <f t="shared" si="59"/>
        <v>0</v>
      </c>
      <c r="J413" s="56">
        <f t="shared" si="60"/>
        <v>0</v>
      </c>
      <c r="K413" s="56">
        <f t="shared" si="61"/>
        <v>0</v>
      </c>
      <c r="L413" s="64">
        <v>0</v>
      </c>
      <c r="M413" s="64">
        <v>0</v>
      </c>
      <c r="N413" s="64">
        <v>0</v>
      </c>
      <c r="O413" s="64">
        <v>0</v>
      </c>
      <c r="P413" s="63">
        <v>0</v>
      </c>
      <c r="Q413" s="63">
        <v>0</v>
      </c>
      <c r="R413" s="63">
        <v>0</v>
      </c>
      <c r="S413" s="63">
        <v>0</v>
      </c>
      <c r="T413">
        <f t="shared" si="62"/>
        <v>0</v>
      </c>
    </row>
    <row r="414" spans="1:20" hidden="1">
      <c r="A414" s="55" t="s">
        <v>822</v>
      </c>
      <c r="B414" s="56" t="s">
        <v>823</v>
      </c>
      <c r="C414" s="55" t="s">
        <v>6320</v>
      </c>
      <c r="D414" s="56">
        <f t="shared" si="63"/>
        <v>136.357</v>
      </c>
      <c r="E414" s="56">
        <f t="shared" si="55"/>
        <v>0</v>
      </c>
      <c r="F414" s="56">
        <f t="shared" si="56"/>
        <v>0</v>
      </c>
      <c r="G414" s="56">
        <f t="shared" si="57"/>
        <v>136.357</v>
      </c>
      <c r="H414" s="56">
        <f t="shared" si="58"/>
        <v>128.524</v>
      </c>
      <c r="I414" s="56">
        <f t="shared" si="59"/>
        <v>0</v>
      </c>
      <c r="J414" s="56">
        <f t="shared" si="60"/>
        <v>0</v>
      </c>
      <c r="K414" s="56">
        <f t="shared" si="61"/>
        <v>128.524</v>
      </c>
      <c r="L414" s="64">
        <v>136357</v>
      </c>
      <c r="M414" s="64">
        <v>0</v>
      </c>
      <c r="N414" s="64">
        <v>0</v>
      </c>
      <c r="O414" s="64">
        <v>136357</v>
      </c>
      <c r="P414" s="63">
        <v>128524</v>
      </c>
      <c r="Q414" s="63">
        <v>0</v>
      </c>
      <c r="R414" s="63">
        <v>0</v>
      </c>
      <c r="S414" s="63">
        <v>128524</v>
      </c>
      <c r="T414">
        <f t="shared" si="62"/>
        <v>264881</v>
      </c>
    </row>
    <row r="415" spans="1:20">
      <c r="A415" s="55" t="s">
        <v>824</v>
      </c>
      <c r="B415" s="56" t="s">
        <v>825</v>
      </c>
      <c r="C415" s="55" t="s">
        <v>6320</v>
      </c>
      <c r="D415" s="56">
        <f t="shared" si="63"/>
        <v>0</v>
      </c>
      <c r="E415" s="56">
        <f t="shared" si="55"/>
        <v>0</v>
      </c>
      <c r="F415" s="56">
        <f t="shared" si="56"/>
        <v>0</v>
      </c>
      <c r="G415" s="56">
        <f t="shared" si="57"/>
        <v>0</v>
      </c>
      <c r="H415" s="56">
        <f t="shared" si="58"/>
        <v>0</v>
      </c>
      <c r="I415" s="56">
        <f t="shared" si="59"/>
        <v>0</v>
      </c>
      <c r="J415" s="56">
        <f t="shared" si="60"/>
        <v>0</v>
      </c>
      <c r="K415" s="56">
        <f t="shared" si="61"/>
        <v>0</v>
      </c>
      <c r="L415" s="64">
        <v>0</v>
      </c>
      <c r="M415" s="64">
        <v>0</v>
      </c>
      <c r="N415" s="64">
        <v>0</v>
      </c>
      <c r="O415" s="64">
        <v>0</v>
      </c>
      <c r="P415" s="63">
        <v>0</v>
      </c>
      <c r="Q415" s="63">
        <v>0</v>
      </c>
      <c r="R415" s="63">
        <v>0</v>
      </c>
      <c r="S415" s="63">
        <v>0</v>
      </c>
      <c r="T415">
        <f t="shared" si="62"/>
        <v>0</v>
      </c>
    </row>
    <row r="416" spans="1:20">
      <c r="A416" s="55" t="s">
        <v>826</v>
      </c>
      <c r="B416" s="56" t="s">
        <v>827</v>
      </c>
      <c r="C416" s="55" t="s">
        <v>6320</v>
      </c>
      <c r="D416" s="56">
        <f t="shared" si="63"/>
        <v>0</v>
      </c>
      <c r="E416" s="56">
        <f t="shared" si="55"/>
        <v>0</v>
      </c>
      <c r="F416" s="56">
        <f t="shared" si="56"/>
        <v>0</v>
      </c>
      <c r="G416" s="56">
        <f t="shared" si="57"/>
        <v>0</v>
      </c>
      <c r="H416" s="56">
        <f t="shared" si="58"/>
        <v>0</v>
      </c>
      <c r="I416" s="56">
        <f t="shared" si="59"/>
        <v>0</v>
      </c>
      <c r="J416" s="56">
        <f t="shared" si="60"/>
        <v>0</v>
      </c>
      <c r="K416" s="56">
        <f t="shared" si="61"/>
        <v>0</v>
      </c>
      <c r="L416" s="64">
        <v>0</v>
      </c>
      <c r="M416" s="64">
        <v>0</v>
      </c>
      <c r="N416" s="64">
        <v>0</v>
      </c>
      <c r="O416" s="64">
        <v>0</v>
      </c>
      <c r="P416" s="63">
        <v>0</v>
      </c>
      <c r="Q416" s="63">
        <v>0</v>
      </c>
      <c r="R416" s="63">
        <v>0</v>
      </c>
      <c r="S416" s="63">
        <v>0</v>
      </c>
      <c r="T416">
        <f t="shared" si="62"/>
        <v>0</v>
      </c>
    </row>
    <row r="417" spans="1:20">
      <c r="A417" s="55" t="s">
        <v>828</v>
      </c>
      <c r="B417" s="56" t="s">
        <v>829</v>
      </c>
      <c r="C417" s="55" t="s">
        <v>6320</v>
      </c>
      <c r="D417" s="56">
        <f t="shared" si="63"/>
        <v>0</v>
      </c>
      <c r="E417" s="56">
        <f t="shared" si="55"/>
        <v>0</v>
      </c>
      <c r="F417" s="56">
        <f t="shared" si="56"/>
        <v>0</v>
      </c>
      <c r="G417" s="56">
        <f t="shared" si="57"/>
        <v>0</v>
      </c>
      <c r="H417" s="56">
        <f t="shared" si="58"/>
        <v>0</v>
      </c>
      <c r="I417" s="56">
        <f t="shared" si="59"/>
        <v>0</v>
      </c>
      <c r="J417" s="56">
        <f t="shared" si="60"/>
        <v>0</v>
      </c>
      <c r="K417" s="56">
        <f t="shared" si="61"/>
        <v>0</v>
      </c>
      <c r="L417" s="64">
        <v>0</v>
      </c>
      <c r="M417" s="64">
        <v>0</v>
      </c>
      <c r="N417" s="64">
        <v>0</v>
      </c>
      <c r="O417" s="64">
        <v>0</v>
      </c>
      <c r="P417" s="63">
        <v>0</v>
      </c>
      <c r="Q417" s="63">
        <v>0</v>
      </c>
      <c r="R417" s="63">
        <v>0</v>
      </c>
      <c r="S417" s="63">
        <v>0</v>
      </c>
      <c r="T417">
        <f t="shared" si="62"/>
        <v>0</v>
      </c>
    </row>
    <row r="418" spans="1:20" hidden="1">
      <c r="A418" s="55" t="s">
        <v>830</v>
      </c>
      <c r="B418" s="56" t="s">
        <v>831</v>
      </c>
      <c r="C418" s="55" t="s">
        <v>6320</v>
      </c>
      <c r="D418" s="56">
        <f t="shared" si="63"/>
        <v>18.565999999999999</v>
      </c>
      <c r="E418" s="56">
        <f t="shared" si="55"/>
        <v>0</v>
      </c>
      <c r="F418" s="56">
        <f t="shared" si="56"/>
        <v>0</v>
      </c>
      <c r="G418" s="56">
        <f t="shared" si="57"/>
        <v>18.565999999999999</v>
      </c>
      <c r="H418" s="56">
        <f t="shared" si="58"/>
        <v>39.643000000000001</v>
      </c>
      <c r="I418" s="56">
        <f t="shared" si="59"/>
        <v>0</v>
      </c>
      <c r="J418" s="56">
        <f t="shared" si="60"/>
        <v>0</v>
      </c>
      <c r="K418" s="56">
        <f t="shared" si="61"/>
        <v>39.643000000000001</v>
      </c>
      <c r="L418" s="64">
        <v>18566</v>
      </c>
      <c r="M418" s="64">
        <v>0</v>
      </c>
      <c r="N418" s="64">
        <v>0</v>
      </c>
      <c r="O418" s="64">
        <v>18566</v>
      </c>
      <c r="P418" s="63">
        <v>39643</v>
      </c>
      <c r="Q418" s="63">
        <v>0</v>
      </c>
      <c r="R418" s="63">
        <v>0</v>
      </c>
      <c r="S418" s="63">
        <v>39643</v>
      </c>
      <c r="T418">
        <f t="shared" si="62"/>
        <v>58209</v>
      </c>
    </row>
    <row r="419" spans="1:20" hidden="1">
      <c r="A419" s="55" t="s">
        <v>832</v>
      </c>
      <c r="B419" s="56" t="s">
        <v>833</v>
      </c>
      <c r="C419" s="55" t="s">
        <v>6320</v>
      </c>
      <c r="D419" s="56">
        <f t="shared" si="63"/>
        <v>18.585999999999999</v>
      </c>
      <c r="E419" s="56">
        <f t="shared" si="55"/>
        <v>0</v>
      </c>
      <c r="F419" s="56">
        <f t="shared" si="56"/>
        <v>0</v>
      </c>
      <c r="G419" s="56">
        <f t="shared" si="57"/>
        <v>18.585999999999999</v>
      </c>
      <c r="H419" s="56">
        <f t="shared" si="58"/>
        <v>46.945999999999998</v>
      </c>
      <c r="I419" s="56">
        <f t="shared" si="59"/>
        <v>0</v>
      </c>
      <c r="J419" s="56">
        <f t="shared" si="60"/>
        <v>0</v>
      </c>
      <c r="K419" s="56">
        <f t="shared" si="61"/>
        <v>46.945999999999998</v>
      </c>
      <c r="L419" s="64">
        <v>18586</v>
      </c>
      <c r="M419" s="64">
        <v>0</v>
      </c>
      <c r="N419" s="64">
        <v>0</v>
      </c>
      <c r="O419" s="64">
        <v>18586</v>
      </c>
      <c r="P419" s="63">
        <v>46946</v>
      </c>
      <c r="Q419" s="63">
        <v>0</v>
      </c>
      <c r="R419" s="63">
        <v>0</v>
      </c>
      <c r="S419" s="63">
        <v>46946</v>
      </c>
      <c r="T419">
        <f t="shared" si="62"/>
        <v>65532</v>
      </c>
    </row>
    <row r="420" spans="1:20">
      <c r="A420" s="55" t="s">
        <v>834</v>
      </c>
      <c r="B420" s="56" t="s">
        <v>835</v>
      </c>
      <c r="C420" s="55" t="s">
        <v>6320</v>
      </c>
      <c r="D420" s="56">
        <f t="shared" si="63"/>
        <v>0</v>
      </c>
      <c r="E420" s="56">
        <f t="shared" si="55"/>
        <v>0</v>
      </c>
      <c r="F420" s="56">
        <f t="shared" si="56"/>
        <v>0</v>
      </c>
      <c r="G420" s="56">
        <f t="shared" si="57"/>
        <v>0</v>
      </c>
      <c r="H420" s="56">
        <f t="shared" si="58"/>
        <v>0</v>
      </c>
      <c r="I420" s="56">
        <f t="shared" si="59"/>
        <v>0</v>
      </c>
      <c r="J420" s="56">
        <f t="shared" si="60"/>
        <v>0</v>
      </c>
      <c r="K420" s="56">
        <f t="shared" si="61"/>
        <v>0</v>
      </c>
      <c r="L420" s="64">
        <v>0</v>
      </c>
      <c r="M420" s="64">
        <v>0</v>
      </c>
      <c r="N420" s="64">
        <v>0</v>
      </c>
      <c r="O420" s="64">
        <v>0</v>
      </c>
      <c r="P420" s="63">
        <v>0</v>
      </c>
      <c r="Q420" s="63">
        <v>0</v>
      </c>
      <c r="R420" s="63">
        <v>0</v>
      </c>
      <c r="S420" s="63">
        <v>0</v>
      </c>
      <c r="T420">
        <f t="shared" si="62"/>
        <v>0</v>
      </c>
    </row>
    <row r="421" spans="1:20">
      <c r="A421" s="55" t="s">
        <v>836</v>
      </c>
      <c r="B421" s="56" t="s">
        <v>837</v>
      </c>
      <c r="C421" s="55" t="s">
        <v>6320</v>
      </c>
      <c r="D421" s="56">
        <f t="shared" si="63"/>
        <v>0</v>
      </c>
      <c r="E421" s="56">
        <f t="shared" si="55"/>
        <v>0</v>
      </c>
      <c r="F421" s="56">
        <f t="shared" si="56"/>
        <v>0</v>
      </c>
      <c r="G421" s="56">
        <f t="shared" si="57"/>
        <v>0</v>
      </c>
      <c r="H421" s="56">
        <f t="shared" si="58"/>
        <v>0</v>
      </c>
      <c r="I421" s="56">
        <f t="shared" si="59"/>
        <v>0</v>
      </c>
      <c r="J421" s="56">
        <f t="shared" si="60"/>
        <v>0</v>
      </c>
      <c r="K421" s="56">
        <f t="shared" si="61"/>
        <v>0</v>
      </c>
      <c r="L421" s="64">
        <v>0</v>
      </c>
      <c r="M421" s="64">
        <v>0</v>
      </c>
      <c r="N421" s="64">
        <v>0</v>
      </c>
      <c r="O421" s="64">
        <v>0</v>
      </c>
      <c r="P421" s="63">
        <v>0</v>
      </c>
      <c r="Q421" s="63">
        <v>0</v>
      </c>
      <c r="R421" s="63">
        <v>0</v>
      </c>
      <c r="S421" s="63">
        <v>0</v>
      </c>
      <c r="T421">
        <f t="shared" si="62"/>
        <v>0</v>
      </c>
    </row>
    <row r="422" spans="1:20">
      <c r="A422" s="55" t="s">
        <v>838</v>
      </c>
      <c r="B422" s="56" t="s">
        <v>839</v>
      </c>
      <c r="C422" s="55" t="s">
        <v>6320</v>
      </c>
      <c r="D422" s="56">
        <f t="shared" si="63"/>
        <v>0</v>
      </c>
      <c r="E422" s="56">
        <f t="shared" si="55"/>
        <v>0</v>
      </c>
      <c r="F422" s="56">
        <f t="shared" si="56"/>
        <v>0</v>
      </c>
      <c r="G422" s="56">
        <f t="shared" si="57"/>
        <v>0</v>
      </c>
      <c r="H422" s="56">
        <f t="shared" si="58"/>
        <v>0</v>
      </c>
      <c r="I422" s="56">
        <f t="shared" si="59"/>
        <v>0</v>
      </c>
      <c r="J422" s="56">
        <f t="shared" si="60"/>
        <v>0</v>
      </c>
      <c r="K422" s="56">
        <f t="shared" si="61"/>
        <v>0</v>
      </c>
      <c r="L422" s="64">
        <v>0</v>
      </c>
      <c r="M422" s="64">
        <v>0</v>
      </c>
      <c r="N422" s="64">
        <v>0</v>
      </c>
      <c r="O422" s="64">
        <v>0</v>
      </c>
      <c r="P422" s="63">
        <v>0</v>
      </c>
      <c r="Q422" s="63">
        <v>0</v>
      </c>
      <c r="R422" s="63">
        <v>0</v>
      </c>
      <c r="S422" s="63">
        <v>0</v>
      </c>
      <c r="T422">
        <f t="shared" si="62"/>
        <v>0</v>
      </c>
    </row>
    <row r="423" spans="1:20" hidden="1">
      <c r="A423" s="55" t="s">
        <v>840</v>
      </c>
      <c r="B423" s="56" t="s">
        <v>841</v>
      </c>
      <c r="C423" s="55" t="s">
        <v>6320</v>
      </c>
      <c r="D423" s="56">
        <f t="shared" si="63"/>
        <v>178.666</v>
      </c>
      <c r="E423" s="56">
        <f t="shared" si="55"/>
        <v>0</v>
      </c>
      <c r="F423" s="56">
        <f t="shared" si="56"/>
        <v>0</v>
      </c>
      <c r="G423" s="56">
        <f t="shared" si="57"/>
        <v>178.666</v>
      </c>
      <c r="H423" s="56">
        <f t="shared" si="58"/>
        <v>229.10599999999999</v>
      </c>
      <c r="I423" s="56">
        <f t="shared" si="59"/>
        <v>0</v>
      </c>
      <c r="J423" s="56">
        <f t="shared" si="60"/>
        <v>0</v>
      </c>
      <c r="K423" s="56">
        <f t="shared" si="61"/>
        <v>229.10599999999999</v>
      </c>
      <c r="L423" s="64">
        <v>178666</v>
      </c>
      <c r="M423" s="64">
        <v>0</v>
      </c>
      <c r="N423" s="64">
        <v>0</v>
      </c>
      <c r="O423" s="64">
        <v>178666</v>
      </c>
      <c r="P423" s="63">
        <v>229106</v>
      </c>
      <c r="Q423" s="63">
        <v>0</v>
      </c>
      <c r="R423" s="63">
        <v>0</v>
      </c>
      <c r="S423" s="63">
        <v>229106</v>
      </c>
      <c r="T423">
        <f t="shared" si="62"/>
        <v>407772</v>
      </c>
    </row>
    <row r="424" spans="1:20" hidden="1">
      <c r="A424" s="55" t="s">
        <v>842</v>
      </c>
      <c r="B424" s="56" t="s">
        <v>843</v>
      </c>
      <c r="C424" s="55" t="s">
        <v>6320</v>
      </c>
      <c r="D424" s="56">
        <f t="shared" si="63"/>
        <v>133.13499999999999</v>
      </c>
      <c r="E424" s="56">
        <f t="shared" si="55"/>
        <v>0</v>
      </c>
      <c r="F424" s="56">
        <f t="shared" si="56"/>
        <v>0</v>
      </c>
      <c r="G424" s="56">
        <f t="shared" si="57"/>
        <v>133.13499999999999</v>
      </c>
      <c r="H424" s="56">
        <f t="shared" si="58"/>
        <v>126.74</v>
      </c>
      <c r="I424" s="56">
        <f t="shared" si="59"/>
        <v>0</v>
      </c>
      <c r="J424" s="56">
        <f t="shared" si="60"/>
        <v>0</v>
      </c>
      <c r="K424" s="56">
        <f t="shared" si="61"/>
        <v>126.74</v>
      </c>
      <c r="L424" s="64">
        <v>133135</v>
      </c>
      <c r="M424" s="64">
        <v>0</v>
      </c>
      <c r="N424" s="64">
        <v>0</v>
      </c>
      <c r="O424" s="64">
        <v>133135</v>
      </c>
      <c r="P424" s="63">
        <v>126740</v>
      </c>
      <c r="Q424" s="63">
        <v>0</v>
      </c>
      <c r="R424" s="63">
        <v>0</v>
      </c>
      <c r="S424" s="63">
        <v>126740</v>
      </c>
      <c r="T424">
        <f t="shared" si="62"/>
        <v>259875</v>
      </c>
    </row>
    <row r="425" spans="1:20" hidden="1">
      <c r="A425" s="55" t="s">
        <v>844</v>
      </c>
      <c r="B425" s="56" t="s">
        <v>845</v>
      </c>
      <c r="C425" s="55" t="s">
        <v>6321</v>
      </c>
      <c r="D425" s="56">
        <f t="shared" si="63"/>
        <v>26.294</v>
      </c>
      <c r="E425" s="56">
        <f t="shared" si="55"/>
        <v>0</v>
      </c>
      <c r="F425" s="56">
        <f t="shared" si="56"/>
        <v>0</v>
      </c>
      <c r="G425" s="56">
        <f t="shared" si="57"/>
        <v>26.294</v>
      </c>
      <c r="H425" s="56">
        <f t="shared" si="58"/>
        <v>26.532</v>
      </c>
      <c r="I425" s="56">
        <f t="shared" si="59"/>
        <v>0</v>
      </c>
      <c r="J425" s="56">
        <f t="shared" si="60"/>
        <v>0</v>
      </c>
      <c r="K425" s="56">
        <f t="shared" si="61"/>
        <v>26.532</v>
      </c>
      <c r="L425" s="64">
        <v>26294</v>
      </c>
      <c r="M425" s="64">
        <v>0</v>
      </c>
      <c r="N425" s="64">
        <v>0</v>
      </c>
      <c r="O425" s="64">
        <v>26294</v>
      </c>
      <c r="P425" s="63">
        <v>26532</v>
      </c>
      <c r="Q425" s="63">
        <v>0</v>
      </c>
      <c r="R425" s="63">
        <v>0</v>
      </c>
      <c r="S425" s="63">
        <v>26532</v>
      </c>
      <c r="T425">
        <f t="shared" si="62"/>
        <v>52826</v>
      </c>
    </row>
    <row r="426" spans="1:20">
      <c r="A426" s="55" t="s">
        <v>846</v>
      </c>
      <c r="B426" s="56" t="s">
        <v>847</v>
      </c>
      <c r="C426" s="55" t="s">
        <v>6320</v>
      </c>
      <c r="D426" s="56">
        <f t="shared" si="63"/>
        <v>0</v>
      </c>
      <c r="E426" s="56">
        <f t="shared" si="55"/>
        <v>0</v>
      </c>
      <c r="F426" s="56">
        <f t="shared" si="56"/>
        <v>0</v>
      </c>
      <c r="G426" s="56">
        <f t="shared" si="57"/>
        <v>0</v>
      </c>
      <c r="H426" s="56">
        <f t="shared" si="58"/>
        <v>0</v>
      </c>
      <c r="I426" s="56">
        <f t="shared" si="59"/>
        <v>0</v>
      </c>
      <c r="J426" s="56">
        <f t="shared" si="60"/>
        <v>0</v>
      </c>
      <c r="K426" s="56">
        <f t="shared" si="61"/>
        <v>0</v>
      </c>
      <c r="L426" s="64">
        <v>0</v>
      </c>
      <c r="M426" s="64">
        <v>0</v>
      </c>
      <c r="N426" s="64">
        <v>0</v>
      </c>
      <c r="O426" s="64">
        <v>0</v>
      </c>
      <c r="P426" s="63">
        <v>0</v>
      </c>
      <c r="Q426" s="63">
        <v>0</v>
      </c>
      <c r="R426" s="63">
        <v>0</v>
      </c>
      <c r="S426" s="63">
        <v>0</v>
      </c>
      <c r="T426">
        <f t="shared" si="62"/>
        <v>0</v>
      </c>
    </row>
    <row r="427" spans="1:20" hidden="1">
      <c r="A427" s="55" t="s">
        <v>6038</v>
      </c>
      <c r="B427" s="56" t="s">
        <v>6039</v>
      </c>
      <c r="C427" s="55" t="s">
        <v>6315</v>
      </c>
      <c r="D427" s="56">
        <f t="shared" si="63"/>
        <v>24694.475999999999</v>
      </c>
      <c r="E427" s="56">
        <f t="shared" si="55"/>
        <v>7373.4920000000002</v>
      </c>
      <c r="F427" s="56">
        <f t="shared" si="56"/>
        <v>107455.57799999999</v>
      </c>
      <c r="G427" s="56">
        <f t="shared" si="57"/>
        <v>139523.546</v>
      </c>
      <c r="H427" s="56">
        <f t="shared" si="58"/>
        <v>25228.191999999999</v>
      </c>
      <c r="I427" s="56">
        <f t="shared" si="59"/>
        <v>7635.6670000000004</v>
      </c>
      <c r="J427" s="56">
        <f t="shared" si="60"/>
        <v>120102.683</v>
      </c>
      <c r="K427" s="56">
        <f t="shared" si="61"/>
        <v>152966.54199999999</v>
      </c>
      <c r="L427" s="64">
        <v>24694476</v>
      </c>
      <c r="M427" s="64">
        <v>7373492</v>
      </c>
      <c r="N427" s="64">
        <v>107455578</v>
      </c>
      <c r="O427" s="64">
        <v>139523546</v>
      </c>
      <c r="P427" s="63">
        <v>25228192</v>
      </c>
      <c r="Q427" s="63">
        <v>7635667</v>
      </c>
      <c r="R427" s="63">
        <v>120102683</v>
      </c>
      <c r="S427" s="63">
        <v>152966542</v>
      </c>
      <c r="T427">
        <f t="shared" si="62"/>
        <v>292490088</v>
      </c>
    </row>
    <row r="428" spans="1:20" hidden="1">
      <c r="A428" s="55" t="s">
        <v>848</v>
      </c>
      <c r="B428" s="56" t="s">
        <v>849</v>
      </c>
      <c r="C428" s="55" t="s">
        <v>6317</v>
      </c>
      <c r="D428" s="56">
        <f t="shared" si="63"/>
        <v>10982.907999999999</v>
      </c>
      <c r="E428" s="56">
        <f t="shared" si="55"/>
        <v>2814.431</v>
      </c>
      <c r="F428" s="56">
        <f t="shared" si="56"/>
        <v>109344.511</v>
      </c>
      <c r="G428" s="56">
        <f t="shared" si="57"/>
        <v>123141.85</v>
      </c>
      <c r="H428" s="56">
        <f t="shared" si="58"/>
        <v>10104.606</v>
      </c>
      <c r="I428" s="56">
        <f t="shared" si="59"/>
        <v>3762.0439999999999</v>
      </c>
      <c r="J428" s="56">
        <f t="shared" si="60"/>
        <v>117580.56600000001</v>
      </c>
      <c r="K428" s="56">
        <f t="shared" si="61"/>
        <v>131447.21599999999</v>
      </c>
      <c r="L428" s="64">
        <v>10982908</v>
      </c>
      <c r="M428" s="64">
        <v>2814431</v>
      </c>
      <c r="N428" s="64">
        <v>109344511</v>
      </c>
      <c r="O428" s="64">
        <v>123141850</v>
      </c>
      <c r="P428" s="63">
        <v>10104606</v>
      </c>
      <c r="Q428" s="63">
        <v>3762044</v>
      </c>
      <c r="R428" s="63">
        <v>117580566</v>
      </c>
      <c r="S428" s="63">
        <v>131447216</v>
      </c>
      <c r="T428">
        <f t="shared" si="62"/>
        <v>254589066</v>
      </c>
    </row>
    <row r="429" spans="1:20" hidden="1">
      <c r="A429" s="55" t="s">
        <v>850</v>
      </c>
      <c r="B429" s="56" t="s">
        <v>851</v>
      </c>
      <c r="C429" s="55" t="s">
        <v>6318</v>
      </c>
      <c r="D429" s="56">
        <f t="shared" si="63"/>
        <v>1825.5340000000001</v>
      </c>
      <c r="E429" s="56">
        <f t="shared" si="55"/>
        <v>276.31299999999999</v>
      </c>
      <c r="F429" s="56">
        <f t="shared" si="56"/>
        <v>12361.597</v>
      </c>
      <c r="G429" s="56">
        <f t="shared" si="57"/>
        <v>14463.444</v>
      </c>
      <c r="H429" s="56">
        <f t="shared" si="58"/>
        <v>1804.5719999999999</v>
      </c>
      <c r="I429" s="56">
        <f t="shared" si="59"/>
        <v>481.93299999999999</v>
      </c>
      <c r="J429" s="56">
        <f t="shared" si="60"/>
        <v>13959.406000000001</v>
      </c>
      <c r="K429" s="56">
        <f t="shared" si="61"/>
        <v>16245.911</v>
      </c>
      <c r="L429" s="64">
        <v>1825534</v>
      </c>
      <c r="M429" s="64">
        <v>276313</v>
      </c>
      <c r="N429" s="64">
        <v>12361597</v>
      </c>
      <c r="O429" s="64">
        <v>14463444</v>
      </c>
      <c r="P429" s="63">
        <v>1804572</v>
      </c>
      <c r="Q429" s="63">
        <v>481933</v>
      </c>
      <c r="R429" s="63">
        <v>13959406</v>
      </c>
      <c r="S429" s="63">
        <v>16245911</v>
      </c>
      <c r="T429">
        <f t="shared" si="62"/>
        <v>30709355</v>
      </c>
    </row>
    <row r="430" spans="1:20" hidden="1">
      <c r="A430" s="55" t="s">
        <v>852</v>
      </c>
      <c r="B430" s="56" t="s">
        <v>853</v>
      </c>
      <c r="C430" s="55" t="s">
        <v>6318</v>
      </c>
      <c r="D430" s="56">
        <f t="shared" si="63"/>
        <v>17011.831999999999</v>
      </c>
      <c r="E430" s="56">
        <f t="shared" si="55"/>
        <v>4.2140000000000004</v>
      </c>
      <c r="F430" s="56">
        <f t="shared" si="56"/>
        <v>49256.752</v>
      </c>
      <c r="G430" s="56">
        <f t="shared" si="57"/>
        <v>66272.797999999995</v>
      </c>
      <c r="H430" s="56">
        <f t="shared" si="58"/>
        <v>15310.154</v>
      </c>
      <c r="I430" s="56">
        <f t="shared" si="59"/>
        <v>4.2130000000000001</v>
      </c>
      <c r="J430" s="56">
        <f t="shared" si="60"/>
        <v>67621.904999999999</v>
      </c>
      <c r="K430" s="56">
        <f t="shared" si="61"/>
        <v>82936.271999999997</v>
      </c>
      <c r="L430" s="64">
        <v>17011832</v>
      </c>
      <c r="M430" s="64">
        <v>4214</v>
      </c>
      <c r="N430" s="64">
        <v>49256752</v>
      </c>
      <c r="O430" s="64">
        <v>66272798</v>
      </c>
      <c r="P430" s="63">
        <v>15310154</v>
      </c>
      <c r="Q430" s="63">
        <v>4213</v>
      </c>
      <c r="R430" s="63">
        <v>67621905</v>
      </c>
      <c r="S430" s="63">
        <v>82936272</v>
      </c>
      <c r="T430">
        <f t="shared" si="62"/>
        <v>149209070</v>
      </c>
    </row>
    <row r="431" spans="1:20" hidden="1">
      <c r="A431" s="55" t="s">
        <v>854</v>
      </c>
      <c r="B431" s="56" t="s">
        <v>855</v>
      </c>
      <c r="C431" s="55" t="s">
        <v>6318</v>
      </c>
      <c r="D431" s="56">
        <f t="shared" si="63"/>
        <v>1862.079</v>
      </c>
      <c r="E431" s="56">
        <f t="shared" si="55"/>
        <v>600.053</v>
      </c>
      <c r="F431" s="56">
        <f t="shared" si="56"/>
        <v>3225.2289999999998</v>
      </c>
      <c r="G431" s="56">
        <f t="shared" si="57"/>
        <v>5687.3609999999999</v>
      </c>
      <c r="H431" s="56">
        <f t="shared" si="58"/>
        <v>2081.855</v>
      </c>
      <c r="I431" s="56">
        <f t="shared" si="59"/>
        <v>459.90199999999999</v>
      </c>
      <c r="J431" s="56">
        <f t="shared" si="60"/>
        <v>2942.0909999999999</v>
      </c>
      <c r="K431" s="56">
        <f t="shared" si="61"/>
        <v>5483.848</v>
      </c>
      <c r="L431" s="64">
        <v>1862079</v>
      </c>
      <c r="M431" s="64">
        <v>600053</v>
      </c>
      <c r="N431" s="64">
        <v>3225229</v>
      </c>
      <c r="O431" s="64">
        <v>5687361</v>
      </c>
      <c r="P431" s="63">
        <v>2081855</v>
      </c>
      <c r="Q431" s="63">
        <v>459902</v>
      </c>
      <c r="R431" s="63">
        <v>2942091</v>
      </c>
      <c r="S431" s="63">
        <v>5483848</v>
      </c>
      <c r="T431">
        <f t="shared" si="62"/>
        <v>11171209</v>
      </c>
    </row>
    <row r="432" spans="1:20" hidden="1">
      <c r="A432" s="55" t="s">
        <v>856</v>
      </c>
      <c r="B432" s="56" t="s">
        <v>857</v>
      </c>
      <c r="C432" s="55" t="s">
        <v>6318</v>
      </c>
      <c r="D432" s="56">
        <f t="shared" si="63"/>
        <v>5900.6360000000004</v>
      </c>
      <c r="E432" s="56">
        <f t="shared" si="55"/>
        <v>1200.5840000000001</v>
      </c>
      <c r="F432" s="56">
        <f t="shared" si="56"/>
        <v>10370.436</v>
      </c>
      <c r="G432" s="56">
        <f t="shared" si="57"/>
        <v>17471.655999999999</v>
      </c>
      <c r="H432" s="56">
        <f t="shared" si="58"/>
        <v>7184.75</v>
      </c>
      <c r="I432" s="56">
        <f t="shared" si="59"/>
        <v>1463.296</v>
      </c>
      <c r="J432" s="56">
        <f t="shared" si="60"/>
        <v>14671.594999999999</v>
      </c>
      <c r="K432" s="56">
        <f t="shared" si="61"/>
        <v>23319.641</v>
      </c>
      <c r="L432" s="64">
        <v>5900636</v>
      </c>
      <c r="M432" s="64">
        <v>1200584</v>
      </c>
      <c r="N432" s="64">
        <v>10370436</v>
      </c>
      <c r="O432" s="64">
        <v>17471656</v>
      </c>
      <c r="P432" s="63">
        <v>7184750</v>
      </c>
      <c r="Q432" s="63">
        <v>1463296</v>
      </c>
      <c r="R432" s="63">
        <v>14671595</v>
      </c>
      <c r="S432" s="63">
        <v>23319641</v>
      </c>
      <c r="T432">
        <f t="shared" si="62"/>
        <v>40791297</v>
      </c>
    </row>
    <row r="433" spans="1:20" hidden="1">
      <c r="A433" s="55" t="s">
        <v>858</v>
      </c>
      <c r="B433" s="56" t="s">
        <v>859</v>
      </c>
      <c r="C433" s="55" t="s">
        <v>6318</v>
      </c>
      <c r="D433" s="56">
        <f t="shared" si="63"/>
        <v>1346.0530000000001</v>
      </c>
      <c r="E433" s="56">
        <f t="shared" si="55"/>
        <v>631.69100000000003</v>
      </c>
      <c r="F433" s="56">
        <f t="shared" si="56"/>
        <v>315.346</v>
      </c>
      <c r="G433" s="56">
        <f t="shared" si="57"/>
        <v>2293.09</v>
      </c>
      <c r="H433" s="56">
        <f t="shared" si="58"/>
        <v>1510.4169999999999</v>
      </c>
      <c r="I433" s="56">
        <f t="shared" si="59"/>
        <v>681.62300000000005</v>
      </c>
      <c r="J433" s="56">
        <f t="shared" si="60"/>
        <v>376.84899999999999</v>
      </c>
      <c r="K433" s="56">
        <f t="shared" si="61"/>
        <v>2568.8890000000001</v>
      </c>
      <c r="L433" s="64">
        <v>1346053</v>
      </c>
      <c r="M433" s="64">
        <v>631691</v>
      </c>
      <c r="N433" s="64">
        <v>315346</v>
      </c>
      <c r="O433" s="64">
        <v>2293090</v>
      </c>
      <c r="P433" s="63">
        <v>1510417</v>
      </c>
      <c r="Q433" s="63">
        <v>681623</v>
      </c>
      <c r="R433" s="63">
        <v>376849</v>
      </c>
      <c r="S433" s="63">
        <v>2568889</v>
      </c>
      <c r="T433">
        <f t="shared" si="62"/>
        <v>4861979</v>
      </c>
    </row>
    <row r="434" spans="1:20" hidden="1">
      <c r="A434" s="55" t="s">
        <v>860</v>
      </c>
      <c r="B434" s="56" t="s">
        <v>861</v>
      </c>
      <c r="C434" s="55" t="s">
        <v>6318</v>
      </c>
      <c r="D434" s="56">
        <f t="shared" si="63"/>
        <v>2156.02</v>
      </c>
      <c r="E434" s="56">
        <f t="shared" si="55"/>
        <v>1320.7529999999999</v>
      </c>
      <c r="F434" s="56">
        <f t="shared" si="56"/>
        <v>7263.6319999999996</v>
      </c>
      <c r="G434" s="56">
        <f t="shared" si="57"/>
        <v>10740.405000000001</v>
      </c>
      <c r="H434" s="56">
        <f t="shared" si="58"/>
        <v>1972.556</v>
      </c>
      <c r="I434" s="56">
        <f t="shared" si="59"/>
        <v>1166.758</v>
      </c>
      <c r="J434" s="56">
        <f t="shared" si="60"/>
        <v>7778.7969999999996</v>
      </c>
      <c r="K434" s="56">
        <f t="shared" si="61"/>
        <v>10918.111000000001</v>
      </c>
      <c r="L434" s="64">
        <v>2156020</v>
      </c>
      <c r="M434" s="64">
        <v>1320753</v>
      </c>
      <c r="N434" s="64">
        <v>7263632</v>
      </c>
      <c r="O434" s="64">
        <v>10740405</v>
      </c>
      <c r="P434" s="63">
        <v>1972556</v>
      </c>
      <c r="Q434" s="63">
        <v>1166758</v>
      </c>
      <c r="R434" s="63">
        <v>7778797</v>
      </c>
      <c r="S434" s="63">
        <v>10918111</v>
      </c>
      <c r="T434">
        <f t="shared" si="62"/>
        <v>21658516</v>
      </c>
    </row>
    <row r="435" spans="1:20" hidden="1">
      <c r="A435" s="55" t="s">
        <v>862</v>
      </c>
      <c r="B435" s="56" t="s">
        <v>863</v>
      </c>
      <c r="C435" s="55" t="s">
        <v>6318</v>
      </c>
      <c r="D435" s="56">
        <f t="shared" si="63"/>
        <v>4887.7380000000003</v>
      </c>
      <c r="E435" s="56">
        <f t="shared" si="55"/>
        <v>638.05200000000002</v>
      </c>
      <c r="F435" s="56">
        <f t="shared" si="56"/>
        <v>7590.2309999999998</v>
      </c>
      <c r="G435" s="56">
        <f t="shared" si="57"/>
        <v>13116.021000000001</v>
      </c>
      <c r="H435" s="56">
        <f t="shared" si="58"/>
        <v>5489.6229999999996</v>
      </c>
      <c r="I435" s="56">
        <f t="shared" si="59"/>
        <v>637.10699999999997</v>
      </c>
      <c r="J435" s="56">
        <f t="shared" si="60"/>
        <v>13493.486999999999</v>
      </c>
      <c r="K435" s="56">
        <f t="shared" si="61"/>
        <v>19620.217000000001</v>
      </c>
      <c r="L435" s="64">
        <v>4887738</v>
      </c>
      <c r="M435" s="64">
        <v>638052</v>
      </c>
      <c r="N435" s="64">
        <v>7590231</v>
      </c>
      <c r="O435" s="64">
        <v>13116021</v>
      </c>
      <c r="P435" s="63">
        <v>5489623</v>
      </c>
      <c r="Q435" s="63">
        <v>637107</v>
      </c>
      <c r="R435" s="63">
        <v>13493487</v>
      </c>
      <c r="S435" s="63">
        <v>19620217</v>
      </c>
      <c r="T435">
        <f t="shared" si="62"/>
        <v>32736238</v>
      </c>
    </row>
    <row r="436" spans="1:20" hidden="1">
      <c r="A436" s="55" t="s">
        <v>864</v>
      </c>
      <c r="B436" s="56" t="s">
        <v>865</v>
      </c>
      <c r="C436" s="55" t="s">
        <v>6318</v>
      </c>
      <c r="D436" s="56">
        <f t="shared" si="63"/>
        <v>5794.67</v>
      </c>
      <c r="E436" s="56">
        <f t="shared" si="55"/>
        <v>2065.1990000000001</v>
      </c>
      <c r="F436" s="56">
        <f t="shared" si="56"/>
        <v>5956.165</v>
      </c>
      <c r="G436" s="56">
        <f t="shared" si="57"/>
        <v>13816.034</v>
      </c>
      <c r="H436" s="56">
        <f t="shared" si="58"/>
        <v>6190.7259999999997</v>
      </c>
      <c r="I436" s="56">
        <f t="shared" si="59"/>
        <v>2264.7950000000001</v>
      </c>
      <c r="J436" s="56">
        <f t="shared" si="60"/>
        <v>6215.1239999999998</v>
      </c>
      <c r="K436" s="56">
        <f t="shared" si="61"/>
        <v>14670.645</v>
      </c>
      <c r="L436" s="64">
        <v>5794670</v>
      </c>
      <c r="M436" s="64">
        <v>2065199</v>
      </c>
      <c r="N436" s="64">
        <v>5956165</v>
      </c>
      <c r="O436" s="64">
        <v>13816034</v>
      </c>
      <c r="P436" s="63">
        <v>6190726</v>
      </c>
      <c r="Q436" s="63">
        <v>2264795</v>
      </c>
      <c r="R436" s="63">
        <v>6215124</v>
      </c>
      <c r="S436" s="63">
        <v>14670645</v>
      </c>
      <c r="T436">
        <f t="shared" si="62"/>
        <v>28486679</v>
      </c>
    </row>
    <row r="437" spans="1:20" hidden="1">
      <c r="A437" s="55" t="s">
        <v>866</v>
      </c>
      <c r="B437" s="56" t="s">
        <v>867</v>
      </c>
      <c r="C437" s="55" t="s">
        <v>6318</v>
      </c>
      <c r="D437" s="56">
        <f t="shared" si="63"/>
        <v>9430.2610000000004</v>
      </c>
      <c r="E437" s="56">
        <f t="shared" si="55"/>
        <v>4513.2359999999999</v>
      </c>
      <c r="F437" s="56">
        <f t="shared" si="56"/>
        <v>8300.1959999999999</v>
      </c>
      <c r="G437" s="56">
        <f t="shared" si="57"/>
        <v>22243.692999999999</v>
      </c>
      <c r="H437" s="56">
        <f t="shared" si="58"/>
        <v>10989.076999999999</v>
      </c>
      <c r="I437" s="56">
        <f t="shared" si="59"/>
        <v>4802.0150000000003</v>
      </c>
      <c r="J437" s="56">
        <f t="shared" si="60"/>
        <v>8296.6059999999998</v>
      </c>
      <c r="K437" s="56">
        <f t="shared" si="61"/>
        <v>24087.698</v>
      </c>
      <c r="L437" s="64">
        <v>9430261</v>
      </c>
      <c r="M437" s="64">
        <v>4513236</v>
      </c>
      <c r="N437" s="64">
        <v>8300196</v>
      </c>
      <c r="O437" s="64">
        <v>22243693</v>
      </c>
      <c r="P437" s="63">
        <v>10989077</v>
      </c>
      <c r="Q437" s="63">
        <v>4802015</v>
      </c>
      <c r="R437" s="63">
        <v>8296606</v>
      </c>
      <c r="S437" s="63">
        <v>24087698</v>
      </c>
      <c r="T437">
        <f t="shared" si="62"/>
        <v>46331391</v>
      </c>
    </row>
    <row r="438" spans="1:20" hidden="1">
      <c r="A438" s="55" t="s">
        <v>868</v>
      </c>
      <c r="B438" s="56" t="s">
        <v>869</v>
      </c>
      <c r="C438" s="55" t="s">
        <v>6318</v>
      </c>
      <c r="D438" s="56">
        <f t="shared" si="63"/>
        <v>1497.1869999999999</v>
      </c>
      <c r="E438" s="56">
        <f t="shared" si="55"/>
        <v>607.34900000000005</v>
      </c>
      <c r="F438" s="56">
        <f t="shared" si="56"/>
        <v>26145.18</v>
      </c>
      <c r="G438" s="56">
        <f t="shared" si="57"/>
        <v>28249.716</v>
      </c>
      <c r="H438" s="56">
        <f t="shared" si="58"/>
        <v>2033.6780000000001</v>
      </c>
      <c r="I438" s="56">
        <f t="shared" si="59"/>
        <v>605.71900000000005</v>
      </c>
      <c r="J438" s="56">
        <f t="shared" si="60"/>
        <v>35553.978000000003</v>
      </c>
      <c r="K438" s="56">
        <f t="shared" si="61"/>
        <v>38193.375</v>
      </c>
      <c r="L438" s="64">
        <v>1497187</v>
      </c>
      <c r="M438" s="64">
        <v>607349</v>
      </c>
      <c r="N438" s="64">
        <v>26145180</v>
      </c>
      <c r="O438" s="64">
        <v>28249716</v>
      </c>
      <c r="P438" s="63">
        <v>2033678</v>
      </c>
      <c r="Q438" s="63">
        <v>605719</v>
      </c>
      <c r="R438" s="63">
        <v>35553978</v>
      </c>
      <c r="S438" s="63">
        <v>38193375</v>
      </c>
      <c r="T438">
        <f t="shared" si="62"/>
        <v>66443091</v>
      </c>
    </row>
    <row r="439" spans="1:20" hidden="1">
      <c r="A439" s="55" t="s">
        <v>870</v>
      </c>
      <c r="B439" s="56" t="s">
        <v>871</v>
      </c>
      <c r="C439" s="55" t="s">
        <v>6317</v>
      </c>
      <c r="D439" s="56">
        <f t="shared" si="63"/>
        <v>12431.282999999999</v>
      </c>
      <c r="E439" s="56">
        <f t="shared" si="55"/>
        <v>436.61599999999999</v>
      </c>
      <c r="F439" s="56">
        <f t="shared" si="56"/>
        <v>7584.6610000000001</v>
      </c>
      <c r="G439" s="56">
        <f t="shared" si="57"/>
        <v>20452.560000000001</v>
      </c>
      <c r="H439" s="56">
        <f t="shared" si="58"/>
        <v>13102.442999999999</v>
      </c>
      <c r="I439" s="56">
        <f t="shared" si="59"/>
        <v>436.48599999999999</v>
      </c>
      <c r="J439" s="56">
        <f t="shared" si="60"/>
        <v>7388.9480000000003</v>
      </c>
      <c r="K439" s="56">
        <f t="shared" si="61"/>
        <v>20927.877</v>
      </c>
      <c r="L439" s="64">
        <v>12431283</v>
      </c>
      <c r="M439" s="64">
        <v>436616</v>
      </c>
      <c r="N439" s="64">
        <v>7584661</v>
      </c>
      <c r="O439" s="64">
        <v>20452560</v>
      </c>
      <c r="P439" s="63">
        <v>13102443</v>
      </c>
      <c r="Q439" s="63">
        <v>436486</v>
      </c>
      <c r="R439" s="63">
        <v>7388948</v>
      </c>
      <c r="S439" s="63">
        <v>20927877</v>
      </c>
      <c r="T439">
        <f t="shared" si="62"/>
        <v>41380437</v>
      </c>
    </row>
    <row r="440" spans="1:20" hidden="1">
      <c r="A440" s="55" t="s">
        <v>872</v>
      </c>
      <c r="B440" s="56" t="s">
        <v>873</v>
      </c>
      <c r="C440" s="55" t="s">
        <v>6318</v>
      </c>
      <c r="D440" s="56">
        <f t="shared" si="63"/>
        <v>3997.7179999999998</v>
      </c>
      <c r="E440" s="56">
        <f t="shared" si="55"/>
        <v>204.81899999999999</v>
      </c>
      <c r="F440" s="56">
        <f t="shared" si="56"/>
        <v>2692.09</v>
      </c>
      <c r="G440" s="56">
        <f t="shared" si="57"/>
        <v>6894.6270000000004</v>
      </c>
      <c r="H440" s="56">
        <f t="shared" si="58"/>
        <v>3620.7</v>
      </c>
      <c r="I440" s="56">
        <f t="shared" si="59"/>
        <v>204.81399999999999</v>
      </c>
      <c r="J440" s="56">
        <f t="shared" si="60"/>
        <v>2688.1149999999998</v>
      </c>
      <c r="K440" s="56">
        <f t="shared" si="61"/>
        <v>6513.6289999999999</v>
      </c>
      <c r="L440" s="64">
        <v>3997718</v>
      </c>
      <c r="M440" s="64">
        <v>204819</v>
      </c>
      <c r="N440" s="64">
        <v>2692090</v>
      </c>
      <c r="O440" s="64">
        <v>6894627</v>
      </c>
      <c r="P440" s="63">
        <v>3620700</v>
      </c>
      <c r="Q440" s="63">
        <v>204814</v>
      </c>
      <c r="R440" s="63">
        <v>2688115</v>
      </c>
      <c r="S440" s="63">
        <v>6513629</v>
      </c>
      <c r="T440">
        <f t="shared" si="62"/>
        <v>13408256</v>
      </c>
    </row>
    <row r="441" spans="1:20" hidden="1">
      <c r="A441" s="55" t="s">
        <v>874</v>
      </c>
      <c r="B441" s="56" t="s">
        <v>875</v>
      </c>
      <c r="C441" s="55" t="s">
        <v>6319</v>
      </c>
      <c r="D441" s="56">
        <f t="shared" si="63"/>
        <v>635.05899999999997</v>
      </c>
      <c r="E441" s="56">
        <f t="shared" si="55"/>
        <v>517.072</v>
      </c>
      <c r="F441" s="56">
        <f t="shared" si="56"/>
        <v>630.13900000000001</v>
      </c>
      <c r="G441" s="56">
        <f t="shared" si="57"/>
        <v>1782.27</v>
      </c>
      <c r="H441" s="56">
        <f t="shared" si="58"/>
        <v>637.46799999999996</v>
      </c>
      <c r="I441" s="56">
        <f t="shared" si="59"/>
        <v>507.02100000000002</v>
      </c>
      <c r="J441" s="56">
        <f t="shared" si="60"/>
        <v>682.404</v>
      </c>
      <c r="K441" s="56">
        <f t="shared" si="61"/>
        <v>1826.893</v>
      </c>
      <c r="L441" s="64">
        <v>635059</v>
      </c>
      <c r="M441" s="64">
        <v>517072</v>
      </c>
      <c r="N441" s="64">
        <v>630139</v>
      </c>
      <c r="O441" s="64">
        <v>1782270</v>
      </c>
      <c r="P441" s="63">
        <v>637468</v>
      </c>
      <c r="Q441" s="63">
        <v>507021</v>
      </c>
      <c r="R441" s="63">
        <v>682404</v>
      </c>
      <c r="S441" s="63">
        <v>1826893</v>
      </c>
      <c r="T441">
        <f t="shared" si="62"/>
        <v>3609163</v>
      </c>
    </row>
    <row r="442" spans="1:20" hidden="1">
      <c r="A442" s="55" t="s">
        <v>876</v>
      </c>
      <c r="B442" s="56" t="s">
        <v>877</v>
      </c>
      <c r="C442" s="55" t="s">
        <v>6319</v>
      </c>
      <c r="D442" s="56">
        <f t="shared" si="63"/>
        <v>950.87699999999995</v>
      </c>
      <c r="E442" s="56">
        <f t="shared" si="55"/>
        <v>426.137</v>
      </c>
      <c r="F442" s="56">
        <f t="shared" si="56"/>
        <v>1116.172</v>
      </c>
      <c r="G442" s="56">
        <f t="shared" si="57"/>
        <v>2493.1860000000001</v>
      </c>
      <c r="H442" s="56">
        <f t="shared" si="58"/>
        <v>1084.7729999999999</v>
      </c>
      <c r="I442" s="56">
        <f t="shared" si="59"/>
        <v>464.84899999999999</v>
      </c>
      <c r="J442" s="56">
        <f t="shared" si="60"/>
        <v>1178.057</v>
      </c>
      <c r="K442" s="56">
        <f t="shared" si="61"/>
        <v>2727.6790000000001</v>
      </c>
      <c r="L442" s="64">
        <v>950877</v>
      </c>
      <c r="M442" s="64">
        <v>426137</v>
      </c>
      <c r="N442" s="64">
        <v>1116172</v>
      </c>
      <c r="O442" s="64">
        <v>2493186</v>
      </c>
      <c r="P442" s="63">
        <v>1084773</v>
      </c>
      <c r="Q442" s="63">
        <v>464849</v>
      </c>
      <c r="R442" s="63">
        <v>1178057</v>
      </c>
      <c r="S442" s="63">
        <v>2727679</v>
      </c>
      <c r="T442">
        <f t="shared" si="62"/>
        <v>5220865</v>
      </c>
    </row>
    <row r="443" spans="1:20" hidden="1">
      <c r="A443" s="55" t="s">
        <v>878</v>
      </c>
      <c r="B443" s="56" t="s">
        <v>879</v>
      </c>
      <c r="C443" s="55" t="s">
        <v>6319</v>
      </c>
      <c r="D443" s="56">
        <f t="shared" si="63"/>
        <v>1967.7380000000001</v>
      </c>
      <c r="E443" s="56">
        <f t="shared" si="55"/>
        <v>27.19</v>
      </c>
      <c r="F443" s="56">
        <f t="shared" si="56"/>
        <v>436.142</v>
      </c>
      <c r="G443" s="56">
        <f t="shared" si="57"/>
        <v>2431.0700000000002</v>
      </c>
      <c r="H443" s="56">
        <f t="shared" si="58"/>
        <v>1921.0229999999999</v>
      </c>
      <c r="I443" s="56">
        <f t="shared" si="59"/>
        <v>27.187000000000001</v>
      </c>
      <c r="J443" s="56">
        <f t="shared" si="60"/>
        <v>454.60899999999998</v>
      </c>
      <c r="K443" s="56">
        <f t="shared" si="61"/>
        <v>2402.819</v>
      </c>
      <c r="L443" s="64">
        <v>1967738</v>
      </c>
      <c r="M443" s="64">
        <v>27190</v>
      </c>
      <c r="N443" s="64">
        <v>436142</v>
      </c>
      <c r="O443" s="64">
        <v>2431070</v>
      </c>
      <c r="P443" s="63">
        <v>1921023</v>
      </c>
      <c r="Q443" s="63">
        <v>27187</v>
      </c>
      <c r="R443" s="63">
        <v>454609</v>
      </c>
      <c r="S443" s="63">
        <v>2402819</v>
      </c>
      <c r="T443">
        <f t="shared" si="62"/>
        <v>4833889</v>
      </c>
    </row>
    <row r="444" spans="1:20" hidden="1">
      <c r="A444" s="55" t="s">
        <v>880</v>
      </c>
      <c r="B444" s="56" t="s">
        <v>881</v>
      </c>
      <c r="C444" s="55" t="s">
        <v>6319</v>
      </c>
      <c r="D444" s="56">
        <f t="shared" si="63"/>
        <v>295.43599999999998</v>
      </c>
      <c r="E444" s="56">
        <f t="shared" si="55"/>
        <v>85.53</v>
      </c>
      <c r="F444" s="56">
        <f t="shared" si="56"/>
        <v>88.251000000000005</v>
      </c>
      <c r="G444" s="56">
        <f t="shared" si="57"/>
        <v>469.21699999999998</v>
      </c>
      <c r="H444" s="56">
        <f t="shared" si="58"/>
        <v>413.2</v>
      </c>
      <c r="I444" s="56">
        <f t="shared" si="59"/>
        <v>105.521</v>
      </c>
      <c r="J444" s="56">
        <f t="shared" si="60"/>
        <v>139.34200000000001</v>
      </c>
      <c r="K444" s="56">
        <f t="shared" si="61"/>
        <v>658.06299999999999</v>
      </c>
      <c r="L444" s="64">
        <v>295436</v>
      </c>
      <c r="M444" s="64">
        <v>85530</v>
      </c>
      <c r="N444" s="64">
        <v>88251</v>
      </c>
      <c r="O444" s="64">
        <v>469217</v>
      </c>
      <c r="P444" s="63">
        <v>413200</v>
      </c>
      <c r="Q444" s="63">
        <v>105521</v>
      </c>
      <c r="R444" s="63">
        <v>139342</v>
      </c>
      <c r="S444" s="63">
        <v>658063</v>
      </c>
      <c r="T444">
        <f t="shared" si="62"/>
        <v>1127280</v>
      </c>
    </row>
    <row r="445" spans="1:20" hidden="1">
      <c r="A445" s="55" t="s">
        <v>882</v>
      </c>
      <c r="B445" s="56" t="s">
        <v>883</v>
      </c>
      <c r="C445" s="55" t="s">
        <v>6319</v>
      </c>
      <c r="D445" s="56">
        <f t="shared" si="63"/>
        <v>1500.37</v>
      </c>
      <c r="E445" s="56">
        <f t="shared" si="55"/>
        <v>200.148</v>
      </c>
      <c r="F445" s="56">
        <f t="shared" si="56"/>
        <v>1204.875</v>
      </c>
      <c r="G445" s="56">
        <f t="shared" si="57"/>
        <v>2905.393</v>
      </c>
      <c r="H445" s="56">
        <f t="shared" si="58"/>
        <v>1486.2739999999999</v>
      </c>
      <c r="I445" s="56">
        <f t="shared" si="59"/>
        <v>200.13300000000001</v>
      </c>
      <c r="J445" s="56">
        <f t="shared" si="60"/>
        <v>1008.497</v>
      </c>
      <c r="K445" s="56">
        <f t="shared" si="61"/>
        <v>2694.904</v>
      </c>
      <c r="L445" s="64">
        <v>1500370</v>
      </c>
      <c r="M445" s="64">
        <v>200148</v>
      </c>
      <c r="N445" s="64">
        <v>1204875</v>
      </c>
      <c r="O445" s="64">
        <v>2905393</v>
      </c>
      <c r="P445" s="63">
        <v>1486274</v>
      </c>
      <c r="Q445" s="63">
        <v>200133</v>
      </c>
      <c r="R445" s="63">
        <v>1008497</v>
      </c>
      <c r="S445" s="63">
        <v>2694904</v>
      </c>
      <c r="T445">
        <f t="shared" si="62"/>
        <v>5600297</v>
      </c>
    </row>
    <row r="446" spans="1:20" hidden="1">
      <c r="A446" s="55" t="s">
        <v>884</v>
      </c>
      <c r="B446" s="56" t="s">
        <v>885</v>
      </c>
      <c r="C446" s="55" t="s">
        <v>6319</v>
      </c>
      <c r="D446" s="56">
        <f t="shared" si="63"/>
        <v>984.88699999999994</v>
      </c>
      <c r="E446" s="56">
        <f t="shared" si="55"/>
        <v>116.438</v>
      </c>
      <c r="F446" s="56">
        <f t="shared" si="56"/>
        <v>874.88300000000004</v>
      </c>
      <c r="G446" s="56">
        <f t="shared" si="57"/>
        <v>1976.2080000000001</v>
      </c>
      <c r="H446" s="56">
        <f t="shared" si="58"/>
        <v>1162</v>
      </c>
      <c r="I446" s="56">
        <f t="shared" si="59"/>
        <v>116.33799999999999</v>
      </c>
      <c r="J446" s="56">
        <f t="shared" si="60"/>
        <v>905.846</v>
      </c>
      <c r="K446" s="56">
        <f t="shared" si="61"/>
        <v>2184.1840000000002</v>
      </c>
      <c r="L446" s="64">
        <v>984887</v>
      </c>
      <c r="M446" s="64">
        <v>116438</v>
      </c>
      <c r="N446" s="64">
        <v>874883</v>
      </c>
      <c r="O446" s="64">
        <v>1976208</v>
      </c>
      <c r="P446" s="63">
        <v>1162000</v>
      </c>
      <c r="Q446" s="63">
        <v>116338</v>
      </c>
      <c r="R446" s="63">
        <v>905846</v>
      </c>
      <c r="S446" s="63">
        <v>2184184</v>
      </c>
      <c r="T446">
        <f t="shared" si="62"/>
        <v>4160392</v>
      </c>
    </row>
    <row r="447" spans="1:20" hidden="1">
      <c r="A447" s="55" t="s">
        <v>886</v>
      </c>
      <c r="B447" s="56" t="s">
        <v>887</v>
      </c>
      <c r="C447" s="55" t="s">
        <v>6319</v>
      </c>
      <c r="D447" s="56">
        <f t="shared" si="63"/>
        <v>1183.624</v>
      </c>
      <c r="E447" s="56">
        <f t="shared" si="55"/>
        <v>244.916</v>
      </c>
      <c r="F447" s="56">
        <f t="shared" si="56"/>
        <v>552.20500000000004</v>
      </c>
      <c r="G447" s="56">
        <f t="shared" si="57"/>
        <v>1980.7449999999999</v>
      </c>
      <c r="H447" s="56">
        <f t="shared" si="58"/>
        <v>1251.3889999999999</v>
      </c>
      <c r="I447" s="56">
        <f t="shared" si="59"/>
        <v>304.87299999999999</v>
      </c>
      <c r="J447" s="56">
        <f t="shared" si="60"/>
        <v>599.49900000000002</v>
      </c>
      <c r="K447" s="56">
        <f t="shared" si="61"/>
        <v>2155.761</v>
      </c>
      <c r="L447" s="64">
        <v>1183624</v>
      </c>
      <c r="M447" s="64">
        <v>244916</v>
      </c>
      <c r="N447" s="64">
        <v>552205</v>
      </c>
      <c r="O447" s="64">
        <v>1980745</v>
      </c>
      <c r="P447" s="63">
        <v>1251389</v>
      </c>
      <c r="Q447" s="63">
        <v>304873</v>
      </c>
      <c r="R447" s="63">
        <v>599499</v>
      </c>
      <c r="S447" s="63">
        <v>2155761</v>
      </c>
      <c r="T447">
        <f t="shared" si="62"/>
        <v>4136506</v>
      </c>
    </row>
    <row r="448" spans="1:20" hidden="1">
      <c r="A448" s="55" t="s">
        <v>888</v>
      </c>
      <c r="B448" s="56" t="s">
        <v>889</v>
      </c>
      <c r="C448" s="55" t="s">
        <v>6319</v>
      </c>
      <c r="D448" s="56">
        <f t="shared" si="63"/>
        <v>1317.308</v>
      </c>
      <c r="E448" s="56">
        <f t="shared" si="55"/>
        <v>32.192999999999998</v>
      </c>
      <c r="F448" s="56">
        <f t="shared" si="56"/>
        <v>10970.746999999999</v>
      </c>
      <c r="G448" s="56">
        <f t="shared" si="57"/>
        <v>12320.248</v>
      </c>
      <c r="H448" s="56">
        <f t="shared" si="58"/>
        <v>3412.3420000000001</v>
      </c>
      <c r="I448" s="56">
        <f t="shared" si="59"/>
        <v>32.189</v>
      </c>
      <c r="J448" s="56">
        <f t="shared" si="60"/>
        <v>11599.081</v>
      </c>
      <c r="K448" s="56">
        <f t="shared" si="61"/>
        <v>15043.611999999999</v>
      </c>
      <c r="L448" s="64">
        <v>1317308</v>
      </c>
      <c r="M448" s="64">
        <v>32193</v>
      </c>
      <c r="N448" s="64">
        <v>10970747</v>
      </c>
      <c r="O448" s="64">
        <v>12320248</v>
      </c>
      <c r="P448" s="63">
        <v>3412342</v>
      </c>
      <c r="Q448" s="63">
        <v>32189</v>
      </c>
      <c r="R448" s="63">
        <v>11599081</v>
      </c>
      <c r="S448" s="63">
        <v>15043612</v>
      </c>
      <c r="T448">
        <f t="shared" si="62"/>
        <v>27363860</v>
      </c>
    </row>
    <row r="449" spans="1:20" hidden="1">
      <c r="A449" s="55" t="s">
        <v>890</v>
      </c>
      <c r="B449" s="56" t="s">
        <v>891</v>
      </c>
      <c r="C449" s="55" t="s">
        <v>6319</v>
      </c>
      <c r="D449" s="56">
        <f t="shared" si="63"/>
        <v>5783.3540000000003</v>
      </c>
      <c r="E449" s="56">
        <f t="shared" si="55"/>
        <v>520.48</v>
      </c>
      <c r="F449" s="56">
        <f t="shared" si="56"/>
        <v>7801.8710000000001</v>
      </c>
      <c r="G449" s="56">
        <f t="shared" si="57"/>
        <v>14105.705</v>
      </c>
      <c r="H449" s="56">
        <f t="shared" si="58"/>
        <v>8276.223</v>
      </c>
      <c r="I449" s="56">
        <f t="shared" si="59"/>
        <v>520.428</v>
      </c>
      <c r="J449" s="56">
        <f t="shared" si="60"/>
        <v>12108.748</v>
      </c>
      <c r="K449" s="56">
        <f t="shared" si="61"/>
        <v>20905.399000000001</v>
      </c>
      <c r="L449" s="64">
        <v>5783354</v>
      </c>
      <c r="M449" s="64">
        <v>520480</v>
      </c>
      <c r="N449" s="64">
        <v>7801871</v>
      </c>
      <c r="O449" s="64">
        <v>14105705</v>
      </c>
      <c r="P449" s="63">
        <v>8276223</v>
      </c>
      <c r="Q449" s="63">
        <v>520428</v>
      </c>
      <c r="R449" s="63">
        <v>12108748</v>
      </c>
      <c r="S449" s="63">
        <v>20905399</v>
      </c>
      <c r="T449">
        <f t="shared" si="62"/>
        <v>35011104</v>
      </c>
    </row>
    <row r="450" spans="1:20" hidden="1">
      <c r="A450" s="55" t="s">
        <v>892</v>
      </c>
      <c r="B450" s="56" t="s">
        <v>893</v>
      </c>
      <c r="C450" s="55" t="s">
        <v>6319</v>
      </c>
      <c r="D450" s="56">
        <f t="shared" si="63"/>
        <v>1456.9870000000001</v>
      </c>
      <c r="E450" s="56">
        <f t="shared" si="55"/>
        <v>300.76400000000001</v>
      </c>
      <c r="F450" s="56">
        <f t="shared" si="56"/>
        <v>3584.2939999999999</v>
      </c>
      <c r="G450" s="56">
        <f t="shared" si="57"/>
        <v>5342.0450000000001</v>
      </c>
      <c r="H450" s="56">
        <f t="shared" si="58"/>
        <v>1725.7239999999999</v>
      </c>
      <c r="I450" s="56">
        <f t="shared" si="59"/>
        <v>300.69099999999997</v>
      </c>
      <c r="J450" s="56">
        <f t="shared" si="60"/>
        <v>4957.8599999999997</v>
      </c>
      <c r="K450" s="56">
        <f t="shared" si="61"/>
        <v>6984.2749999999996</v>
      </c>
      <c r="L450" s="64">
        <v>1456987</v>
      </c>
      <c r="M450" s="64">
        <v>300764</v>
      </c>
      <c r="N450" s="64">
        <v>3584294</v>
      </c>
      <c r="O450" s="64">
        <v>5342045</v>
      </c>
      <c r="P450" s="63">
        <v>1725724</v>
      </c>
      <c r="Q450" s="63">
        <v>300691</v>
      </c>
      <c r="R450" s="63">
        <v>4957860</v>
      </c>
      <c r="S450" s="63">
        <v>6984275</v>
      </c>
      <c r="T450">
        <f t="shared" si="62"/>
        <v>12326320</v>
      </c>
    </row>
    <row r="451" spans="1:20" hidden="1">
      <c r="A451" s="55" t="s">
        <v>894</v>
      </c>
      <c r="B451" s="56" t="s">
        <v>895</v>
      </c>
      <c r="C451" s="55" t="s">
        <v>6319</v>
      </c>
      <c r="D451" s="56">
        <f t="shared" si="63"/>
        <v>1326.5</v>
      </c>
      <c r="E451" s="56">
        <f t="shared" si="55"/>
        <v>24.9</v>
      </c>
      <c r="F451" s="56">
        <f t="shared" si="56"/>
        <v>6035.808</v>
      </c>
      <c r="G451" s="56">
        <f t="shared" si="57"/>
        <v>7387.2079999999996</v>
      </c>
      <c r="H451" s="56">
        <f t="shared" si="58"/>
        <v>1380.95</v>
      </c>
      <c r="I451" s="56">
        <f t="shared" si="59"/>
        <v>24.8</v>
      </c>
      <c r="J451" s="56">
        <f t="shared" si="60"/>
        <v>9358.9529999999995</v>
      </c>
      <c r="K451" s="56">
        <f t="shared" si="61"/>
        <v>10764.703</v>
      </c>
      <c r="L451" s="64">
        <v>1326500</v>
      </c>
      <c r="M451" s="64">
        <v>24900</v>
      </c>
      <c r="N451" s="64">
        <v>6035808</v>
      </c>
      <c r="O451" s="64">
        <v>7387208</v>
      </c>
      <c r="P451" s="63">
        <v>1380950</v>
      </c>
      <c r="Q451" s="63">
        <v>24800</v>
      </c>
      <c r="R451" s="63">
        <v>9358953</v>
      </c>
      <c r="S451" s="63">
        <v>10764703</v>
      </c>
      <c r="T451">
        <f t="shared" si="62"/>
        <v>18151911</v>
      </c>
    </row>
    <row r="452" spans="1:20" hidden="1">
      <c r="A452" s="55" t="s">
        <v>896</v>
      </c>
      <c r="B452" s="56" t="s">
        <v>897</v>
      </c>
      <c r="C452" s="55" t="s">
        <v>6319</v>
      </c>
      <c r="D452" s="56">
        <f t="shared" si="63"/>
        <v>1365.4</v>
      </c>
      <c r="E452" s="56">
        <f t="shared" si="55"/>
        <v>70.366</v>
      </c>
      <c r="F452" s="56">
        <f t="shared" si="56"/>
        <v>1787.624</v>
      </c>
      <c r="G452" s="56">
        <f t="shared" si="57"/>
        <v>3223.39</v>
      </c>
      <c r="H452" s="56">
        <f t="shared" si="58"/>
        <v>1379.547</v>
      </c>
      <c r="I452" s="56">
        <f t="shared" si="59"/>
        <v>72.525000000000006</v>
      </c>
      <c r="J452" s="56">
        <f t="shared" si="60"/>
        <v>1950.106</v>
      </c>
      <c r="K452" s="56">
        <f t="shared" si="61"/>
        <v>3402.1779999999999</v>
      </c>
      <c r="L452" s="64">
        <v>1365400</v>
      </c>
      <c r="M452" s="64">
        <v>70366</v>
      </c>
      <c r="N452" s="64">
        <v>1787624</v>
      </c>
      <c r="O452" s="64">
        <v>3223390</v>
      </c>
      <c r="P452" s="63">
        <v>1379547</v>
      </c>
      <c r="Q452" s="63">
        <v>72525</v>
      </c>
      <c r="R452" s="63">
        <v>1950106</v>
      </c>
      <c r="S452" s="63">
        <v>3402178</v>
      </c>
      <c r="T452">
        <f t="shared" si="62"/>
        <v>6625568</v>
      </c>
    </row>
    <row r="453" spans="1:20" hidden="1">
      <c r="A453" s="55" t="s">
        <v>898</v>
      </c>
      <c r="B453" s="56" t="s">
        <v>899</v>
      </c>
      <c r="C453" s="55" t="s">
        <v>6319</v>
      </c>
      <c r="D453" s="56">
        <f t="shared" si="63"/>
        <v>3537.17</v>
      </c>
      <c r="E453" s="56">
        <f t="shared" ref="E453:E516" si="64">M453/1000</f>
        <v>40.593000000000004</v>
      </c>
      <c r="F453" s="56">
        <f t="shared" ref="F453:F516" si="65">N453/1000</f>
        <v>1741.7929999999999</v>
      </c>
      <c r="G453" s="56">
        <f t="shared" ref="G453:G516" si="66">O453/1000</f>
        <v>5319.5559999999996</v>
      </c>
      <c r="H453" s="56">
        <f t="shared" ref="H453:H516" si="67">P453/1000</f>
        <v>2932.348</v>
      </c>
      <c r="I453" s="56">
        <f t="shared" ref="I453:I516" si="68">Q453/1000</f>
        <v>40.588000000000001</v>
      </c>
      <c r="J453" s="56">
        <f t="shared" ref="J453:J516" si="69">R453/1000</f>
        <v>1717.606</v>
      </c>
      <c r="K453" s="56">
        <f t="shared" ref="K453:K516" si="70">S453/1000</f>
        <v>4690.5420000000004</v>
      </c>
      <c r="L453" s="64">
        <v>3537170</v>
      </c>
      <c r="M453" s="64">
        <v>40593</v>
      </c>
      <c r="N453" s="64">
        <v>1741793</v>
      </c>
      <c r="O453" s="64">
        <v>5319556</v>
      </c>
      <c r="P453" s="63">
        <v>2932348</v>
      </c>
      <c r="Q453" s="63">
        <v>40588</v>
      </c>
      <c r="R453" s="63">
        <v>1717606</v>
      </c>
      <c r="S453" s="63">
        <v>4690542</v>
      </c>
      <c r="T453">
        <f t="shared" si="62"/>
        <v>10010098</v>
      </c>
    </row>
    <row r="454" spans="1:20" hidden="1">
      <c r="A454" s="55" t="s">
        <v>900</v>
      </c>
      <c r="B454" s="56" t="s">
        <v>901</v>
      </c>
      <c r="C454" s="55" t="s">
        <v>6319</v>
      </c>
      <c r="D454" s="56">
        <f t="shared" si="63"/>
        <v>902.79700000000003</v>
      </c>
      <c r="E454" s="56">
        <f t="shared" si="64"/>
        <v>261.88099999999997</v>
      </c>
      <c r="F454" s="56">
        <f t="shared" si="65"/>
        <v>1136.165</v>
      </c>
      <c r="G454" s="56">
        <f t="shared" si="66"/>
        <v>2300.8429999999998</v>
      </c>
      <c r="H454" s="56">
        <f t="shared" si="67"/>
        <v>921.726</v>
      </c>
      <c r="I454" s="56">
        <f t="shared" si="68"/>
        <v>241.69</v>
      </c>
      <c r="J454" s="56">
        <f t="shared" si="69"/>
        <v>1202.23</v>
      </c>
      <c r="K454" s="56">
        <f t="shared" si="70"/>
        <v>2365.6460000000002</v>
      </c>
      <c r="L454" s="64">
        <v>902797</v>
      </c>
      <c r="M454" s="64">
        <v>261881</v>
      </c>
      <c r="N454" s="64">
        <v>1136165</v>
      </c>
      <c r="O454" s="64">
        <v>2300843</v>
      </c>
      <c r="P454" s="63">
        <v>921726</v>
      </c>
      <c r="Q454" s="63">
        <v>241690</v>
      </c>
      <c r="R454" s="63">
        <v>1202230</v>
      </c>
      <c r="S454" s="63">
        <v>2365646</v>
      </c>
      <c r="T454">
        <f t="shared" ref="T454:T517" si="71">O454+S454</f>
        <v>4666489</v>
      </c>
    </row>
    <row r="455" spans="1:20" hidden="1">
      <c r="A455" s="55" t="s">
        <v>902</v>
      </c>
      <c r="B455" s="56" t="s">
        <v>903</v>
      </c>
      <c r="C455" s="55" t="s">
        <v>6319</v>
      </c>
      <c r="D455" s="56">
        <f t="shared" ref="D455:D518" si="72">L455/1000</f>
        <v>1251.8320000000001</v>
      </c>
      <c r="E455" s="56">
        <f t="shared" si="64"/>
        <v>203.15199999999999</v>
      </c>
      <c r="F455" s="56">
        <f t="shared" si="65"/>
        <v>952.73</v>
      </c>
      <c r="G455" s="56">
        <f t="shared" si="66"/>
        <v>2407.7139999999999</v>
      </c>
      <c r="H455" s="56">
        <f t="shared" si="67"/>
        <v>1271.002</v>
      </c>
      <c r="I455" s="56">
        <f t="shared" si="68"/>
        <v>202.797</v>
      </c>
      <c r="J455" s="56">
        <f t="shared" si="69"/>
        <v>887.57</v>
      </c>
      <c r="K455" s="56">
        <f t="shared" si="70"/>
        <v>2361.3690000000001</v>
      </c>
      <c r="L455" s="64">
        <v>1251832</v>
      </c>
      <c r="M455" s="64">
        <v>203152</v>
      </c>
      <c r="N455" s="64">
        <v>952730</v>
      </c>
      <c r="O455" s="64">
        <v>2407714</v>
      </c>
      <c r="P455" s="63">
        <v>1271002</v>
      </c>
      <c r="Q455" s="63">
        <v>202797</v>
      </c>
      <c r="R455" s="63">
        <v>887570</v>
      </c>
      <c r="S455" s="63">
        <v>2361369</v>
      </c>
      <c r="T455">
        <f t="shared" si="71"/>
        <v>4769083</v>
      </c>
    </row>
    <row r="456" spans="1:20" hidden="1">
      <c r="A456" s="55" t="s">
        <v>904</v>
      </c>
      <c r="B456" s="56" t="s">
        <v>905</v>
      </c>
      <c r="C456" s="55" t="s">
        <v>6319</v>
      </c>
      <c r="D456" s="56">
        <f t="shared" si="72"/>
        <v>864.3</v>
      </c>
      <c r="E456" s="56">
        <f t="shared" si="64"/>
        <v>114.02200000000001</v>
      </c>
      <c r="F456" s="56">
        <f t="shared" si="65"/>
        <v>140.31899999999999</v>
      </c>
      <c r="G456" s="56">
        <f t="shared" si="66"/>
        <v>1118.6410000000001</v>
      </c>
      <c r="H456" s="56">
        <f t="shared" si="67"/>
        <v>1039.3</v>
      </c>
      <c r="I456" s="56">
        <f t="shared" si="68"/>
        <v>113.52200000000001</v>
      </c>
      <c r="J456" s="56">
        <f t="shared" si="69"/>
        <v>138.26</v>
      </c>
      <c r="K456" s="56">
        <f t="shared" si="70"/>
        <v>1291.0820000000001</v>
      </c>
      <c r="L456" s="64">
        <v>864300</v>
      </c>
      <c r="M456" s="64">
        <v>114022</v>
      </c>
      <c r="N456" s="64">
        <v>140319</v>
      </c>
      <c r="O456" s="64">
        <v>1118641</v>
      </c>
      <c r="P456" s="63">
        <v>1039300</v>
      </c>
      <c r="Q456" s="63">
        <v>113522</v>
      </c>
      <c r="R456" s="63">
        <v>138260</v>
      </c>
      <c r="S456" s="63">
        <v>1291082</v>
      </c>
      <c r="T456">
        <f t="shared" si="71"/>
        <v>2409723</v>
      </c>
    </row>
    <row r="457" spans="1:20" hidden="1">
      <c r="A457" s="55" t="s">
        <v>906</v>
      </c>
      <c r="B457" s="56" t="s">
        <v>907</v>
      </c>
      <c r="C457" s="55" t="s">
        <v>6319</v>
      </c>
      <c r="D457" s="56">
        <f t="shared" si="72"/>
        <v>2622.63</v>
      </c>
      <c r="E457" s="56">
        <f t="shared" si="64"/>
        <v>310.41899999999998</v>
      </c>
      <c r="F457" s="56">
        <f t="shared" si="65"/>
        <v>3283.4409999999998</v>
      </c>
      <c r="G457" s="56">
        <f t="shared" si="66"/>
        <v>6216.49</v>
      </c>
      <c r="H457" s="56">
        <f t="shared" si="67"/>
        <v>2970.5329999999999</v>
      </c>
      <c r="I457" s="56">
        <f t="shared" si="68"/>
        <v>310.29300000000001</v>
      </c>
      <c r="J457" s="56">
        <f t="shared" si="69"/>
        <v>3410.7939999999999</v>
      </c>
      <c r="K457" s="56">
        <f t="shared" si="70"/>
        <v>6691.62</v>
      </c>
      <c r="L457" s="64">
        <v>2622630</v>
      </c>
      <c r="M457" s="64">
        <v>310419</v>
      </c>
      <c r="N457" s="64">
        <v>3283441</v>
      </c>
      <c r="O457" s="64">
        <v>6216490</v>
      </c>
      <c r="P457" s="63">
        <v>2970533</v>
      </c>
      <c r="Q457" s="63">
        <v>310293</v>
      </c>
      <c r="R457" s="63">
        <v>3410794</v>
      </c>
      <c r="S457" s="63">
        <v>6691620</v>
      </c>
      <c r="T457">
        <f t="shared" si="71"/>
        <v>12908110</v>
      </c>
    </row>
    <row r="458" spans="1:20" hidden="1">
      <c r="A458" s="55" t="s">
        <v>908</v>
      </c>
      <c r="B458" s="56" t="s">
        <v>909</v>
      </c>
      <c r="C458" s="55" t="s">
        <v>6319</v>
      </c>
      <c r="D458" s="56">
        <f t="shared" si="72"/>
        <v>638.99900000000002</v>
      </c>
      <c r="E458" s="56">
        <f t="shared" si="64"/>
        <v>181.66</v>
      </c>
      <c r="F458" s="56">
        <f t="shared" si="65"/>
        <v>206.81</v>
      </c>
      <c r="G458" s="56">
        <f t="shared" si="66"/>
        <v>1027.4690000000001</v>
      </c>
      <c r="H458" s="56">
        <f t="shared" si="67"/>
        <v>758.61300000000006</v>
      </c>
      <c r="I458" s="56">
        <f t="shared" si="68"/>
        <v>180.62799999999999</v>
      </c>
      <c r="J458" s="56">
        <f t="shared" si="69"/>
        <v>387.23500000000001</v>
      </c>
      <c r="K458" s="56">
        <f t="shared" si="70"/>
        <v>1326.4760000000001</v>
      </c>
      <c r="L458" s="64">
        <v>638999</v>
      </c>
      <c r="M458" s="64">
        <v>181660</v>
      </c>
      <c r="N458" s="64">
        <v>206810</v>
      </c>
      <c r="O458" s="64">
        <v>1027469</v>
      </c>
      <c r="P458" s="63">
        <v>758613</v>
      </c>
      <c r="Q458" s="63">
        <v>180628</v>
      </c>
      <c r="R458" s="63">
        <v>387235</v>
      </c>
      <c r="S458" s="63">
        <v>1326476</v>
      </c>
      <c r="T458">
        <f t="shared" si="71"/>
        <v>2353945</v>
      </c>
    </row>
    <row r="459" spans="1:20" hidden="1">
      <c r="A459" s="55" t="s">
        <v>910</v>
      </c>
      <c r="B459" s="56" t="s">
        <v>911</v>
      </c>
      <c r="C459" s="55" t="s">
        <v>6319</v>
      </c>
      <c r="D459" s="56">
        <f t="shared" si="72"/>
        <v>1109.8399999999999</v>
      </c>
      <c r="E459" s="56">
        <f t="shared" si="64"/>
        <v>248.185</v>
      </c>
      <c r="F459" s="56">
        <f t="shared" si="65"/>
        <v>1500.9</v>
      </c>
      <c r="G459" s="56">
        <f t="shared" si="66"/>
        <v>2858.9250000000002</v>
      </c>
      <c r="H459" s="56">
        <f t="shared" si="67"/>
        <v>1206.5550000000001</v>
      </c>
      <c r="I459" s="56">
        <f t="shared" si="68"/>
        <v>248.82</v>
      </c>
      <c r="J459" s="56">
        <f t="shared" si="69"/>
        <v>1568.098</v>
      </c>
      <c r="K459" s="56">
        <f t="shared" si="70"/>
        <v>3023.473</v>
      </c>
      <c r="L459" s="64">
        <v>1109840</v>
      </c>
      <c r="M459" s="64">
        <v>248185</v>
      </c>
      <c r="N459" s="64">
        <v>1500900</v>
      </c>
      <c r="O459" s="64">
        <v>2858925</v>
      </c>
      <c r="P459" s="63">
        <v>1206555</v>
      </c>
      <c r="Q459" s="63">
        <v>248820</v>
      </c>
      <c r="R459" s="63">
        <v>1568098</v>
      </c>
      <c r="S459" s="63">
        <v>3023473</v>
      </c>
      <c r="T459">
        <f t="shared" si="71"/>
        <v>5882398</v>
      </c>
    </row>
    <row r="460" spans="1:20" hidden="1">
      <c r="A460" s="55" t="s">
        <v>912</v>
      </c>
      <c r="B460" s="56" t="s">
        <v>913</v>
      </c>
      <c r="C460" s="55" t="s">
        <v>6319</v>
      </c>
      <c r="D460" s="56">
        <f t="shared" si="72"/>
        <v>13078.19</v>
      </c>
      <c r="E460" s="56">
        <f t="shared" si="64"/>
        <v>15.367000000000001</v>
      </c>
      <c r="F460" s="56">
        <f t="shared" si="65"/>
        <v>25805.906999999999</v>
      </c>
      <c r="G460" s="56">
        <f t="shared" si="66"/>
        <v>38899.464</v>
      </c>
      <c r="H460" s="56">
        <f t="shared" si="67"/>
        <v>12897.700999999999</v>
      </c>
      <c r="I460" s="56">
        <f t="shared" si="68"/>
        <v>15.366</v>
      </c>
      <c r="J460" s="56">
        <f t="shared" si="69"/>
        <v>35137.428999999996</v>
      </c>
      <c r="K460" s="56">
        <f t="shared" si="70"/>
        <v>48050.495999999999</v>
      </c>
      <c r="L460" s="64">
        <v>13078190</v>
      </c>
      <c r="M460" s="64">
        <v>15367</v>
      </c>
      <c r="N460" s="64">
        <v>25805907</v>
      </c>
      <c r="O460" s="64">
        <v>38899464</v>
      </c>
      <c r="P460" s="63">
        <v>12897701</v>
      </c>
      <c r="Q460" s="63">
        <v>15366</v>
      </c>
      <c r="R460" s="63">
        <v>35137429</v>
      </c>
      <c r="S460" s="63">
        <v>48050496</v>
      </c>
      <c r="T460">
        <f t="shared" si="71"/>
        <v>86949960</v>
      </c>
    </row>
    <row r="461" spans="1:20" hidden="1">
      <c r="A461" s="55" t="s">
        <v>914</v>
      </c>
      <c r="B461" s="56" t="s">
        <v>915</v>
      </c>
      <c r="C461" s="55" t="s">
        <v>6319</v>
      </c>
      <c r="D461" s="56">
        <f t="shared" si="72"/>
        <v>3916.9079999999999</v>
      </c>
      <c r="E461" s="56">
        <f t="shared" si="64"/>
        <v>9.4109999999999996</v>
      </c>
      <c r="F461" s="56">
        <f t="shared" si="65"/>
        <v>16526.912</v>
      </c>
      <c r="G461" s="56">
        <f t="shared" si="66"/>
        <v>20453.231</v>
      </c>
      <c r="H461" s="56">
        <f t="shared" si="67"/>
        <v>6796.4620000000004</v>
      </c>
      <c r="I461" s="56">
        <f t="shared" si="68"/>
        <v>9.4109999999999996</v>
      </c>
      <c r="J461" s="56">
        <f t="shared" si="69"/>
        <v>26508.7</v>
      </c>
      <c r="K461" s="56">
        <f t="shared" si="70"/>
        <v>33314.572999999997</v>
      </c>
      <c r="L461" s="64">
        <v>3916908</v>
      </c>
      <c r="M461" s="64">
        <v>9411</v>
      </c>
      <c r="N461" s="64">
        <v>16526912</v>
      </c>
      <c r="O461" s="64">
        <v>20453231</v>
      </c>
      <c r="P461" s="63">
        <v>6796462</v>
      </c>
      <c r="Q461" s="63">
        <v>9411</v>
      </c>
      <c r="R461" s="63">
        <v>26508700</v>
      </c>
      <c r="S461" s="63">
        <v>33314573</v>
      </c>
      <c r="T461">
        <f t="shared" si="71"/>
        <v>53767804</v>
      </c>
    </row>
    <row r="462" spans="1:20" hidden="1">
      <c r="A462" s="55" t="s">
        <v>916</v>
      </c>
      <c r="B462" s="56" t="s">
        <v>917</v>
      </c>
      <c r="C462" s="55" t="s">
        <v>6320</v>
      </c>
      <c r="D462" s="56">
        <f t="shared" si="72"/>
        <v>3.3370000000000002</v>
      </c>
      <c r="E462" s="56">
        <f t="shared" si="64"/>
        <v>0</v>
      </c>
      <c r="F462" s="56">
        <f t="shared" si="65"/>
        <v>0</v>
      </c>
      <c r="G462" s="56">
        <f t="shared" si="66"/>
        <v>3.3370000000000002</v>
      </c>
      <c r="H462" s="56">
        <f t="shared" si="67"/>
        <v>4.9459999999999997</v>
      </c>
      <c r="I462" s="56">
        <f t="shared" si="68"/>
        <v>0</v>
      </c>
      <c r="J462" s="56">
        <f t="shared" si="69"/>
        <v>0</v>
      </c>
      <c r="K462" s="56">
        <f t="shared" si="70"/>
        <v>4.9459999999999997</v>
      </c>
      <c r="L462" s="64">
        <v>3337</v>
      </c>
      <c r="M462" s="64">
        <v>0</v>
      </c>
      <c r="N462" s="64">
        <v>0</v>
      </c>
      <c r="O462" s="64">
        <v>3337</v>
      </c>
      <c r="P462" s="63">
        <v>4946</v>
      </c>
      <c r="Q462" s="63">
        <v>0</v>
      </c>
      <c r="R462" s="63">
        <v>0</v>
      </c>
      <c r="S462" s="63">
        <v>4946</v>
      </c>
      <c r="T462">
        <f t="shared" si="71"/>
        <v>8283</v>
      </c>
    </row>
    <row r="463" spans="1:20" hidden="1">
      <c r="A463" s="55" t="s">
        <v>918</v>
      </c>
      <c r="B463" s="56" t="s">
        <v>919</v>
      </c>
      <c r="C463" s="55" t="s">
        <v>6320</v>
      </c>
      <c r="D463" s="56">
        <f t="shared" si="72"/>
        <v>0</v>
      </c>
      <c r="E463" s="56">
        <f t="shared" si="64"/>
        <v>0</v>
      </c>
      <c r="F463" s="56">
        <f t="shared" si="65"/>
        <v>6.44</v>
      </c>
      <c r="G463" s="56">
        <f t="shared" si="66"/>
        <v>6.44</v>
      </c>
      <c r="H463" s="56">
        <f t="shared" si="67"/>
        <v>0</v>
      </c>
      <c r="I463" s="56">
        <f t="shared" si="68"/>
        <v>0</v>
      </c>
      <c r="J463" s="56">
        <f t="shared" si="69"/>
        <v>5.74</v>
      </c>
      <c r="K463" s="56">
        <f t="shared" si="70"/>
        <v>5.74</v>
      </c>
      <c r="L463" s="64">
        <v>0</v>
      </c>
      <c r="M463" s="64">
        <v>0</v>
      </c>
      <c r="N463" s="64">
        <v>6440</v>
      </c>
      <c r="O463" s="64">
        <v>6440</v>
      </c>
      <c r="P463" s="63">
        <v>0</v>
      </c>
      <c r="Q463" s="63">
        <v>0</v>
      </c>
      <c r="R463" s="63">
        <v>5740</v>
      </c>
      <c r="S463" s="63">
        <v>5740</v>
      </c>
      <c r="T463">
        <f t="shared" si="71"/>
        <v>12180</v>
      </c>
    </row>
    <row r="464" spans="1:20" hidden="1">
      <c r="A464" s="55" t="s">
        <v>920</v>
      </c>
      <c r="B464" s="56" t="s">
        <v>921</v>
      </c>
      <c r="C464" s="55" t="s">
        <v>6320</v>
      </c>
      <c r="D464" s="56">
        <f t="shared" si="72"/>
        <v>6.0990000000000002</v>
      </c>
      <c r="E464" s="56">
        <f t="shared" si="64"/>
        <v>0</v>
      </c>
      <c r="F464" s="56">
        <f t="shared" si="65"/>
        <v>0</v>
      </c>
      <c r="G464" s="56">
        <f t="shared" si="66"/>
        <v>6.0990000000000002</v>
      </c>
      <c r="H464" s="56">
        <f t="shared" si="67"/>
        <v>5.9050000000000002</v>
      </c>
      <c r="I464" s="56">
        <f t="shared" si="68"/>
        <v>0</v>
      </c>
      <c r="J464" s="56">
        <f t="shared" si="69"/>
        <v>0</v>
      </c>
      <c r="K464" s="56">
        <f t="shared" si="70"/>
        <v>5.9050000000000002</v>
      </c>
      <c r="L464" s="64">
        <v>6099</v>
      </c>
      <c r="M464" s="64">
        <v>0</v>
      </c>
      <c r="N464" s="64">
        <v>0</v>
      </c>
      <c r="O464" s="64">
        <v>6099</v>
      </c>
      <c r="P464" s="63">
        <v>5905</v>
      </c>
      <c r="Q464" s="63">
        <v>0</v>
      </c>
      <c r="R464" s="63">
        <v>0</v>
      </c>
      <c r="S464" s="63">
        <v>5905</v>
      </c>
      <c r="T464">
        <f t="shared" si="71"/>
        <v>12004</v>
      </c>
    </row>
    <row r="465" spans="1:20">
      <c r="A465" s="55" t="s">
        <v>922</v>
      </c>
      <c r="B465" s="56" t="s">
        <v>923</v>
      </c>
      <c r="C465" s="55" t="s">
        <v>6320</v>
      </c>
      <c r="D465" s="56">
        <f t="shared" si="72"/>
        <v>0</v>
      </c>
      <c r="E465" s="56">
        <f t="shared" si="64"/>
        <v>0</v>
      </c>
      <c r="F465" s="56">
        <f t="shared" si="65"/>
        <v>0</v>
      </c>
      <c r="G465" s="56">
        <f t="shared" si="66"/>
        <v>0</v>
      </c>
      <c r="H465" s="56">
        <f t="shared" si="67"/>
        <v>0</v>
      </c>
      <c r="I465" s="56">
        <f t="shared" si="68"/>
        <v>0</v>
      </c>
      <c r="J465" s="56">
        <f t="shared" si="69"/>
        <v>0</v>
      </c>
      <c r="K465" s="56">
        <f t="shared" si="70"/>
        <v>0</v>
      </c>
      <c r="L465" s="64">
        <v>0</v>
      </c>
      <c r="M465" s="64">
        <v>0</v>
      </c>
      <c r="N465" s="64">
        <v>0</v>
      </c>
      <c r="O465" s="64">
        <v>0</v>
      </c>
      <c r="P465" s="63">
        <v>0</v>
      </c>
      <c r="Q465" s="63">
        <v>0</v>
      </c>
      <c r="R465" s="63">
        <v>0</v>
      </c>
      <c r="S465" s="63">
        <v>0</v>
      </c>
      <c r="T465">
        <f t="shared" si="71"/>
        <v>0</v>
      </c>
    </row>
    <row r="466" spans="1:20" hidden="1">
      <c r="A466" s="55" t="s">
        <v>924</v>
      </c>
      <c r="B466" s="56" t="s">
        <v>925</v>
      </c>
      <c r="C466" s="55" t="s">
        <v>6320</v>
      </c>
      <c r="D466" s="56">
        <f t="shared" si="72"/>
        <v>217.09</v>
      </c>
      <c r="E466" s="56">
        <f t="shared" si="64"/>
        <v>0</v>
      </c>
      <c r="F466" s="56">
        <f t="shared" si="65"/>
        <v>0</v>
      </c>
      <c r="G466" s="56">
        <f t="shared" si="66"/>
        <v>217.09</v>
      </c>
      <c r="H466" s="56">
        <f t="shared" si="67"/>
        <v>205.541</v>
      </c>
      <c r="I466" s="56">
        <f t="shared" si="68"/>
        <v>0</v>
      </c>
      <c r="J466" s="56">
        <f t="shared" si="69"/>
        <v>0</v>
      </c>
      <c r="K466" s="56">
        <f t="shared" si="70"/>
        <v>205.541</v>
      </c>
      <c r="L466" s="64">
        <v>217090</v>
      </c>
      <c r="M466" s="64">
        <v>0</v>
      </c>
      <c r="N466" s="64">
        <v>0</v>
      </c>
      <c r="O466" s="64">
        <v>217090</v>
      </c>
      <c r="P466" s="63">
        <v>205541</v>
      </c>
      <c r="Q466" s="63">
        <v>0</v>
      </c>
      <c r="R466" s="63">
        <v>0</v>
      </c>
      <c r="S466" s="63">
        <v>205541</v>
      </c>
      <c r="T466">
        <f t="shared" si="71"/>
        <v>422631</v>
      </c>
    </row>
    <row r="467" spans="1:20" hidden="1">
      <c r="A467" s="55" t="s">
        <v>926</v>
      </c>
      <c r="B467" s="56" t="s">
        <v>927</v>
      </c>
      <c r="C467" s="55" t="s">
        <v>6320</v>
      </c>
      <c r="D467" s="56">
        <f t="shared" si="72"/>
        <v>778.05499999999995</v>
      </c>
      <c r="E467" s="56">
        <f t="shared" si="64"/>
        <v>0</v>
      </c>
      <c r="F467" s="56">
        <f t="shared" si="65"/>
        <v>0</v>
      </c>
      <c r="G467" s="56">
        <f t="shared" si="66"/>
        <v>778.05499999999995</v>
      </c>
      <c r="H467" s="56">
        <f t="shared" si="67"/>
        <v>614.86800000000005</v>
      </c>
      <c r="I467" s="56">
        <f t="shared" si="68"/>
        <v>0</v>
      </c>
      <c r="J467" s="56">
        <f t="shared" si="69"/>
        <v>0</v>
      </c>
      <c r="K467" s="56">
        <f t="shared" si="70"/>
        <v>614.86800000000005</v>
      </c>
      <c r="L467" s="64">
        <v>778055</v>
      </c>
      <c r="M467" s="64">
        <v>0</v>
      </c>
      <c r="N467" s="64">
        <v>0</v>
      </c>
      <c r="O467" s="64">
        <v>778055</v>
      </c>
      <c r="P467" s="63">
        <v>614868</v>
      </c>
      <c r="Q467" s="63">
        <v>0</v>
      </c>
      <c r="R467" s="63">
        <v>0</v>
      </c>
      <c r="S467" s="63">
        <v>614868</v>
      </c>
      <c r="T467">
        <f t="shared" si="71"/>
        <v>1392923</v>
      </c>
    </row>
    <row r="468" spans="1:20" hidden="1">
      <c r="A468" s="55" t="s">
        <v>928</v>
      </c>
      <c r="B468" s="56" t="s">
        <v>929</v>
      </c>
      <c r="C468" s="55" t="s">
        <v>6320</v>
      </c>
      <c r="D468" s="56">
        <f t="shared" si="72"/>
        <v>146.53700000000001</v>
      </c>
      <c r="E468" s="56">
        <f t="shared" si="64"/>
        <v>0</v>
      </c>
      <c r="F468" s="56">
        <f t="shared" si="65"/>
        <v>347.52</v>
      </c>
      <c r="G468" s="56">
        <f t="shared" si="66"/>
        <v>494.05700000000002</v>
      </c>
      <c r="H468" s="56">
        <f t="shared" si="67"/>
        <v>135.45500000000001</v>
      </c>
      <c r="I468" s="56">
        <f t="shared" si="68"/>
        <v>0</v>
      </c>
      <c r="J468" s="56">
        <f t="shared" si="69"/>
        <v>230.905</v>
      </c>
      <c r="K468" s="56">
        <f t="shared" si="70"/>
        <v>366.36</v>
      </c>
      <c r="L468" s="64">
        <v>146537</v>
      </c>
      <c r="M468" s="64">
        <v>0</v>
      </c>
      <c r="N468" s="64">
        <v>347520</v>
      </c>
      <c r="O468" s="64">
        <v>494057</v>
      </c>
      <c r="P468" s="63">
        <v>135455</v>
      </c>
      <c r="Q468" s="63">
        <v>0</v>
      </c>
      <c r="R468" s="63">
        <v>230905</v>
      </c>
      <c r="S468" s="63">
        <v>366360</v>
      </c>
      <c r="T468">
        <f t="shared" si="71"/>
        <v>860417</v>
      </c>
    </row>
    <row r="469" spans="1:20" hidden="1">
      <c r="A469" s="55" t="s">
        <v>930</v>
      </c>
      <c r="B469" s="56" t="s">
        <v>931</v>
      </c>
      <c r="C469" s="55" t="s">
        <v>6320</v>
      </c>
      <c r="D469" s="56">
        <f t="shared" si="72"/>
        <v>25075</v>
      </c>
      <c r="E469" s="56">
        <f t="shared" si="64"/>
        <v>0</v>
      </c>
      <c r="F469" s="56">
        <f t="shared" si="65"/>
        <v>0</v>
      </c>
      <c r="G469" s="56">
        <f t="shared" si="66"/>
        <v>25075</v>
      </c>
      <c r="H469" s="56">
        <f t="shared" si="67"/>
        <v>24095</v>
      </c>
      <c r="I469" s="56">
        <f t="shared" si="68"/>
        <v>0</v>
      </c>
      <c r="J469" s="56">
        <f t="shared" si="69"/>
        <v>0</v>
      </c>
      <c r="K469" s="56">
        <f t="shared" si="70"/>
        <v>24095</v>
      </c>
      <c r="L469" s="64">
        <v>25075000</v>
      </c>
      <c r="M469" s="64">
        <v>0</v>
      </c>
      <c r="N469" s="64">
        <v>0</v>
      </c>
      <c r="O469" s="64">
        <v>25075000</v>
      </c>
      <c r="P469" s="63">
        <v>24095000</v>
      </c>
      <c r="Q469" s="63">
        <v>0</v>
      </c>
      <c r="R469" s="63">
        <v>0</v>
      </c>
      <c r="S469" s="63">
        <v>24095000</v>
      </c>
      <c r="T469">
        <f t="shared" si="71"/>
        <v>49170000</v>
      </c>
    </row>
    <row r="470" spans="1:20" hidden="1">
      <c r="A470" s="55" t="s">
        <v>932</v>
      </c>
      <c r="B470" s="56" t="s">
        <v>933</v>
      </c>
      <c r="C470" s="55" t="s">
        <v>6320</v>
      </c>
      <c r="D470" s="56">
        <f t="shared" si="72"/>
        <v>116.589</v>
      </c>
      <c r="E470" s="56">
        <f t="shared" si="64"/>
        <v>0</v>
      </c>
      <c r="F470" s="56">
        <f t="shared" si="65"/>
        <v>196.84100000000001</v>
      </c>
      <c r="G470" s="56">
        <f t="shared" si="66"/>
        <v>313.43</v>
      </c>
      <c r="H470" s="56">
        <f t="shared" si="67"/>
        <v>119.83499999999999</v>
      </c>
      <c r="I470" s="56">
        <f t="shared" si="68"/>
        <v>0</v>
      </c>
      <c r="J470" s="56">
        <f t="shared" si="69"/>
        <v>194.97300000000001</v>
      </c>
      <c r="K470" s="56">
        <f t="shared" si="70"/>
        <v>314.80799999999999</v>
      </c>
      <c r="L470" s="64">
        <v>116589</v>
      </c>
      <c r="M470" s="64">
        <v>0</v>
      </c>
      <c r="N470" s="64">
        <v>196841</v>
      </c>
      <c r="O470" s="64">
        <v>313430</v>
      </c>
      <c r="P470" s="63">
        <v>119835</v>
      </c>
      <c r="Q470" s="63">
        <v>0</v>
      </c>
      <c r="R470" s="63">
        <v>194973</v>
      </c>
      <c r="S470" s="63">
        <v>314808</v>
      </c>
      <c r="T470">
        <f t="shared" si="71"/>
        <v>628238</v>
      </c>
    </row>
    <row r="471" spans="1:20" hidden="1">
      <c r="A471" s="55" t="s">
        <v>934</v>
      </c>
      <c r="B471" s="56" t="s">
        <v>935</v>
      </c>
      <c r="C471" s="55" t="s">
        <v>6320</v>
      </c>
      <c r="D471" s="56">
        <f t="shared" si="72"/>
        <v>103.794</v>
      </c>
      <c r="E471" s="56">
        <f t="shared" si="64"/>
        <v>0</v>
      </c>
      <c r="F471" s="56">
        <f t="shared" si="65"/>
        <v>1237.0450000000001</v>
      </c>
      <c r="G471" s="56">
        <f t="shared" si="66"/>
        <v>1340.8389999999999</v>
      </c>
      <c r="H471" s="56">
        <f t="shared" si="67"/>
        <v>79.917000000000002</v>
      </c>
      <c r="I471" s="56">
        <f t="shared" si="68"/>
        <v>0</v>
      </c>
      <c r="J471" s="56">
        <f t="shared" si="69"/>
        <v>1232.5730000000001</v>
      </c>
      <c r="K471" s="56">
        <f t="shared" si="70"/>
        <v>1312.49</v>
      </c>
      <c r="L471" s="64">
        <v>103794</v>
      </c>
      <c r="M471" s="64">
        <v>0</v>
      </c>
      <c r="N471" s="64">
        <v>1237045</v>
      </c>
      <c r="O471" s="64">
        <v>1340839</v>
      </c>
      <c r="P471" s="63">
        <v>79917</v>
      </c>
      <c r="Q471" s="63">
        <v>0</v>
      </c>
      <c r="R471" s="63">
        <v>1232573</v>
      </c>
      <c r="S471" s="63">
        <v>1312490</v>
      </c>
      <c r="T471">
        <f t="shared" si="71"/>
        <v>2653329</v>
      </c>
    </row>
    <row r="472" spans="1:20" hidden="1">
      <c r="A472" s="55" t="s">
        <v>936</v>
      </c>
      <c r="B472" s="56" t="s">
        <v>937</v>
      </c>
      <c r="C472" s="55" t="s">
        <v>6320</v>
      </c>
      <c r="D472" s="56">
        <f t="shared" si="72"/>
        <v>464.77699999999999</v>
      </c>
      <c r="E472" s="56">
        <f t="shared" si="64"/>
        <v>0</v>
      </c>
      <c r="F472" s="56">
        <f t="shared" si="65"/>
        <v>1047.4349999999999</v>
      </c>
      <c r="G472" s="56">
        <f t="shared" si="66"/>
        <v>1512.212</v>
      </c>
      <c r="H472" s="56">
        <f t="shared" si="67"/>
        <v>430.29500000000002</v>
      </c>
      <c r="I472" s="56">
        <f t="shared" si="68"/>
        <v>0</v>
      </c>
      <c r="J472" s="56">
        <f t="shared" si="69"/>
        <v>875.38300000000004</v>
      </c>
      <c r="K472" s="56">
        <f t="shared" si="70"/>
        <v>1305.6780000000001</v>
      </c>
      <c r="L472" s="64">
        <v>464777</v>
      </c>
      <c r="M472" s="64">
        <v>0</v>
      </c>
      <c r="N472" s="64">
        <v>1047435</v>
      </c>
      <c r="O472" s="64">
        <v>1512212</v>
      </c>
      <c r="P472" s="63">
        <v>430295</v>
      </c>
      <c r="Q472" s="63">
        <v>0</v>
      </c>
      <c r="R472" s="63">
        <v>875383</v>
      </c>
      <c r="S472" s="63">
        <v>1305678</v>
      </c>
      <c r="T472">
        <f t="shared" si="71"/>
        <v>2817890</v>
      </c>
    </row>
    <row r="473" spans="1:20" hidden="1">
      <c r="A473" s="55" t="s">
        <v>938</v>
      </c>
      <c r="B473" s="56" t="s">
        <v>939</v>
      </c>
      <c r="C473" s="55" t="s">
        <v>6320</v>
      </c>
      <c r="D473" s="56">
        <f t="shared" si="72"/>
        <v>25.423999999999999</v>
      </c>
      <c r="E473" s="56">
        <f t="shared" si="64"/>
        <v>0</v>
      </c>
      <c r="F473" s="56">
        <f t="shared" si="65"/>
        <v>0</v>
      </c>
      <c r="G473" s="56">
        <f t="shared" si="66"/>
        <v>25.423999999999999</v>
      </c>
      <c r="H473" s="56">
        <f t="shared" si="67"/>
        <v>22.11</v>
      </c>
      <c r="I473" s="56">
        <f t="shared" si="68"/>
        <v>0</v>
      </c>
      <c r="J473" s="56">
        <f t="shared" si="69"/>
        <v>0</v>
      </c>
      <c r="K473" s="56">
        <f t="shared" si="70"/>
        <v>22.11</v>
      </c>
      <c r="L473" s="64">
        <v>25424</v>
      </c>
      <c r="M473" s="64">
        <v>0</v>
      </c>
      <c r="N473" s="64">
        <v>0</v>
      </c>
      <c r="O473" s="64">
        <v>25424</v>
      </c>
      <c r="P473" s="63">
        <v>22110</v>
      </c>
      <c r="Q473" s="63">
        <v>0</v>
      </c>
      <c r="R473" s="63">
        <v>0</v>
      </c>
      <c r="S473" s="63">
        <v>22110</v>
      </c>
      <c r="T473">
        <f t="shared" si="71"/>
        <v>47534</v>
      </c>
    </row>
    <row r="474" spans="1:20" hidden="1">
      <c r="A474" s="55" t="s">
        <v>940</v>
      </c>
      <c r="B474" s="56" t="s">
        <v>941</v>
      </c>
      <c r="C474" s="55" t="s">
        <v>6320</v>
      </c>
      <c r="D474" s="56">
        <f t="shared" si="72"/>
        <v>445.17200000000003</v>
      </c>
      <c r="E474" s="56">
        <f t="shared" si="64"/>
        <v>0</v>
      </c>
      <c r="F474" s="56">
        <f t="shared" si="65"/>
        <v>462.05200000000002</v>
      </c>
      <c r="G474" s="56">
        <f t="shared" si="66"/>
        <v>907.22400000000005</v>
      </c>
      <c r="H474" s="56">
        <f t="shared" si="67"/>
        <v>360.2</v>
      </c>
      <c r="I474" s="56">
        <f t="shared" si="68"/>
        <v>0</v>
      </c>
      <c r="J474" s="56">
        <f t="shared" si="69"/>
        <v>421.92899999999997</v>
      </c>
      <c r="K474" s="56">
        <f t="shared" si="70"/>
        <v>782.12900000000002</v>
      </c>
      <c r="L474" s="64">
        <v>445172</v>
      </c>
      <c r="M474" s="64">
        <v>0</v>
      </c>
      <c r="N474" s="64">
        <v>462052</v>
      </c>
      <c r="O474" s="64">
        <v>907224</v>
      </c>
      <c r="P474" s="63">
        <v>360200</v>
      </c>
      <c r="Q474" s="63">
        <v>0</v>
      </c>
      <c r="R474" s="63">
        <v>421929</v>
      </c>
      <c r="S474" s="63">
        <v>782129</v>
      </c>
      <c r="T474">
        <f t="shared" si="71"/>
        <v>1689353</v>
      </c>
    </row>
    <row r="475" spans="1:20" hidden="1">
      <c r="A475" s="55" t="s">
        <v>942</v>
      </c>
      <c r="B475" s="56" t="s">
        <v>943</v>
      </c>
      <c r="C475" s="55" t="s">
        <v>6320</v>
      </c>
      <c r="D475" s="56">
        <f t="shared" si="72"/>
        <v>1853.4259999999999</v>
      </c>
      <c r="E475" s="56">
        <f t="shared" si="64"/>
        <v>0</v>
      </c>
      <c r="F475" s="56">
        <f t="shared" si="65"/>
        <v>2433.384</v>
      </c>
      <c r="G475" s="56">
        <f t="shared" si="66"/>
        <v>4286.8100000000004</v>
      </c>
      <c r="H475" s="56">
        <f t="shared" si="67"/>
        <v>1756.384</v>
      </c>
      <c r="I475" s="56">
        <f t="shared" si="68"/>
        <v>0</v>
      </c>
      <c r="J475" s="56">
        <f t="shared" si="69"/>
        <v>2425.2350000000001</v>
      </c>
      <c r="K475" s="56">
        <f t="shared" si="70"/>
        <v>4181.6189999999997</v>
      </c>
      <c r="L475" s="64">
        <v>1853426</v>
      </c>
      <c r="M475" s="64">
        <v>0</v>
      </c>
      <c r="N475" s="64">
        <v>2433384</v>
      </c>
      <c r="O475" s="64">
        <v>4286810</v>
      </c>
      <c r="P475" s="63">
        <v>1756384</v>
      </c>
      <c r="Q475" s="63">
        <v>0</v>
      </c>
      <c r="R475" s="63">
        <v>2425235</v>
      </c>
      <c r="S475" s="63">
        <v>4181619</v>
      </c>
      <c r="T475">
        <f t="shared" si="71"/>
        <v>8468429</v>
      </c>
    </row>
    <row r="476" spans="1:20" hidden="1">
      <c r="A476" s="55" t="s">
        <v>944</v>
      </c>
      <c r="B476" s="56" t="s">
        <v>945</v>
      </c>
      <c r="C476" s="55" t="s">
        <v>6320</v>
      </c>
      <c r="D476" s="56">
        <f t="shared" si="72"/>
        <v>23.55</v>
      </c>
      <c r="E476" s="56">
        <f t="shared" si="64"/>
        <v>0</v>
      </c>
      <c r="F476" s="56">
        <f t="shared" si="65"/>
        <v>262.77</v>
      </c>
      <c r="G476" s="56">
        <f t="shared" si="66"/>
        <v>286.32</v>
      </c>
      <c r="H476" s="56">
        <f t="shared" si="67"/>
        <v>22.077000000000002</v>
      </c>
      <c r="I476" s="56">
        <f t="shared" si="68"/>
        <v>0</v>
      </c>
      <c r="J476" s="56">
        <f t="shared" si="69"/>
        <v>288.64100000000002</v>
      </c>
      <c r="K476" s="56">
        <f t="shared" si="70"/>
        <v>310.71800000000002</v>
      </c>
      <c r="L476" s="64">
        <v>23550</v>
      </c>
      <c r="M476" s="64">
        <v>0</v>
      </c>
      <c r="N476" s="64">
        <v>262770</v>
      </c>
      <c r="O476" s="64">
        <v>286320</v>
      </c>
      <c r="P476" s="63">
        <v>22077</v>
      </c>
      <c r="Q476" s="63">
        <v>0</v>
      </c>
      <c r="R476" s="63">
        <v>288641</v>
      </c>
      <c r="S476" s="63">
        <v>310718</v>
      </c>
      <c r="T476">
        <f t="shared" si="71"/>
        <v>597038</v>
      </c>
    </row>
    <row r="477" spans="1:20" hidden="1">
      <c r="A477" s="55" t="s">
        <v>946</v>
      </c>
      <c r="B477" s="56" t="s">
        <v>947</v>
      </c>
      <c r="C477" s="55" t="s">
        <v>6320</v>
      </c>
      <c r="D477" s="56">
        <f t="shared" si="72"/>
        <v>9.452</v>
      </c>
      <c r="E477" s="56">
        <f t="shared" si="64"/>
        <v>0</v>
      </c>
      <c r="F477" s="56">
        <f t="shared" si="65"/>
        <v>0</v>
      </c>
      <c r="G477" s="56">
        <f t="shared" si="66"/>
        <v>9.452</v>
      </c>
      <c r="H477" s="56">
        <f t="shared" si="67"/>
        <v>3.8010000000000002</v>
      </c>
      <c r="I477" s="56">
        <f t="shared" si="68"/>
        <v>0</v>
      </c>
      <c r="J477" s="56">
        <f t="shared" si="69"/>
        <v>0</v>
      </c>
      <c r="K477" s="56">
        <f t="shared" si="70"/>
        <v>3.8010000000000002</v>
      </c>
      <c r="L477" s="64">
        <v>9452</v>
      </c>
      <c r="M477" s="64">
        <v>0</v>
      </c>
      <c r="N477" s="64">
        <v>0</v>
      </c>
      <c r="O477" s="64">
        <v>9452</v>
      </c>
      <c r="P477" s="63">
        <v>3801</v>
      </c>
      <c r="Q477" s="63">
        <v>0</v>
      </c>
      <c r="R477" s="63">
        <v>0</v>
      </c>
      <c r="S477" s="63">
        <v>3801</v>
      </c>
      <c r="T477">
        <f t="shared" si="71"/>
        <v>13253</v>
      </c>
    </row>
    <row r="478" spans="1:20" hidden="1">
      <c r="A478" s="55" t="s">
        <v>948</v>
      </c>
      <c r="B478" s="56" t="s">
        <v>949</v>
      </c>
      <c r="C478" s="55" t="s">
        <v>6320</v>
      </c>
      <c r="D478" s="56">
        <f t="shared" si="72"/>
        <v>36.409999999999997</v>
      </c>
      <c r="E478" s="56">
        <f t="shared" si="64"/>
        <v>0</v>
      </c>
      <c r="F478" s="56">
        <f t="shared" si="65"/>
        <v>0</v>
      </c>
      <c r="G478" s="56">
        <f t="shared" si="66"/>
        <v>36.409999999999997</v>
      </c>
      <c r="H478" s="56">
        <f t="shared" si="67"/>
        <v>34.61</v>
      </c>
      <c r="I478" s="56">
        <f t="shared" si="68"/>
        <v>0</v>
      </c>
      <c r="J478" s="56">
        <f t="shared" si="69"/>
        <v>0</v>
      </c>
      <c r="K478" s="56">
        <f t="shared" si="70"/>
        <v>34.61</v>
      </c>
      <c r="L478" s="64">
        <v>36410</v>
      </c>
      <c r="M478" s="64">
        <v>0</v>
      </c>
      <c r="N478" s="64">
        <v>0</v>
      </c>
      <c r="O478" s="64">
        <v>36410</v>
      </c>
      <c r="P478" s="63">
        <v>34610</v>
      </c>
      <c r="Q478" s="63">
        <v>0</v>
      </c>
      <c r="R478" s="63">
        <v>0</v>
      </c>
      <c r="S478" s="63">
        <v>34610</v>
      </c>
      <c r="T478">
        <f t="shared" si="71"/>
        <v>71020</v>
      </c>
    </row>
    <row r="479" spans="1:20" hidden="1">
      <c r="A479" s="55" t="s">
        <v>950</v>
      </c>
      <c r="B479" s="56" t="s">
        <v>951</v>
      </c>
      <c r="C479" s="55" t="s">
        <v>6321</v>
      </c>
      <c r="D479" s="56">
        <f t="shared" si="72"/>
        <v>423.40800000000002</v>
      </c>
      <c r="E479" s="56">
        <f t="shared" si="64"/>
        <v>0</v>
      </c>
      <c r="F479" s="56">
        <f t="shared" si="65"/>
        <v>0</v>
      </c>
      <c r="G479" s="56">
        <f t="shared" si="66"/>
        <v>423.40800000000002</v>
      </c>
      <c r="H479" s="56">
        <f t="shared" si="67"/>
        <v>524.38300000000004</v>
      </c>
      <c r="I479" s="56">
        <f t="shared" si="68"/>
        <v>0</v>
      </c>
      <c r="J479" s="56">
        <f t="shared" si="69"/>
        <v>0</v>
      </c>
      <c r="K479" s="56">
        <f t="shared" si="70"/>
        <v>524.38300000000004</v>
      </c>
      <c r="L479" s="64">
        <v>423408</v>
      </c>
      <c r="M479" s="64">
        <v>0</v>
      </c>
      <c r="N479" s="64">
        <v>0</v>
      </c>
      <c r="O479" s="64">
        <v>423408</v>
      </c>
      <c r="P479" s="63">
        <v>524383</v>
      </c>
      <c r="Q479" s="63">
        <v>0</v>
      </c>
      <c r="R479" s="63">
        <v>0</v>
      </c>
      <c r="S479" s="63">
        <v>524383</v>
      </c>
      <c r="T479">
        <f t="shared" si="71"/>
        <v>947791</v>
      </c>
    </row>
    <row r="480" spans="1:20" hidden="1">
      <c r="A480" s="55" t="s">
        <v>952</v>
      </c>
      <c r="B480" s="56" t="s">
        <v>953</v>
      </c>
      <c r="C480" s="55" t="s">
        <v>6316</v>
      </c>
      <c r="D480" s="56">
        <f t="shared" si="72"/>
        <v>4348.3360000000002</v>
      </c>
      <c r="E480" s="56">
        <f t="shared" si="64"/>
        <v>5197.7089999999998</v>
      </c>
      <c r="F480" s="56">
        <f t="shared" si="65"/>
        <v>8781.8469999999998</v>
      </c>
      <c r="G480" s="56">
        <f t="shared" si="66"/>
        <v>18327.892</v>
      </c>
      <c r="H480" s="56">
        <f t="shared" si="67"/>
        <v>4995.8429999999998</v>
      </c>
      <c r="I480" s="56">
        <f t="shared" si="68"/>
        <v>6043.866</v>
      </c>
      <c r="J480" s="56">
        <f t="shared" si="69"/>
        <v>9411.4330000000009</v>
      </c>
      <c r="K480" s="56">
        <f t="shared" si="70"/>
        <v>20451.142</v>
      </c>
      <c r="L480" s="64">
        <v>4348336</v>
      </c>
      <c r="M480" s="64">
        <v>5197709</v>
      </c>
      <c r="N480" s="64">
        <v>8781847</v>
      </c>
      <c r="O480" s="64">
        <v>18327892</v>
      </c>
      <c r="P480" s="63">
        <v>4995843</v>
      </c>
      <c r="Q480" s="63">
        <v>6043866</v>
      </c>
      <c r="R480" s="63">
        <v>9411433</v>
      </c>
      <c r="S480" s="63">
        <v>20451142</v>
      </c>
      <c r="T480">
        <f t="shared" si="71"/>
        <v>38779034</v>
      </c>
    </row>
    <row r="481" spans="1:20" hidden="1">
      <c r="A481" s="55" t="s">
        <v>954</v>
      </c>
      <c r="B481" s="56" t="s">
        <v>955</v>
      </c>
      <c r="C481" s="55" t="s">
        <v>6318</v>
      </c>
      <c r="D481" s="56">
        <f t="shared" si="72"/>
        <v>5988.1559999999999</v>
      </c>
      <c r="E481" s="56">
        <f t="shared" si="64"/>
        <v>2381.384</v>
      </c>
      <c r="F481" s="56">
        <f t="shared" si="65"/>
        <v>2622.62</v>
      </c>
      <c r="G481" s="56">
        <f t="shared" si="66"/>
        <v>10992.16</v>
      </c>
      <c r="H481" s="56">
        <f t="shared" si="67"/>
        <v>5440.0230000000001</v>
      </c>
      <c r="I481" s="56">
        <f t="shared" si="68"/>
        <v>1992.347</v>
      </c>
      <c r="J481" s="56">
        <f t="shared" si="69"/>
        <v>2778.3090000000002</v>
      </c>
      <c r="K481" s="56">
        <f t="shared" si="70"/>
        <v>10210.679</v>
      </c>
      <c r="L481" s="64">
        <v>5988156</v>
      </c>
      <c r="M481" s="64">
        <v>2381384</v>
      </c>
      <c r="N481" s="64">
        <v>2622620</v>
      </c>
      <c r="O481" s="64">
        <v>10992160</v>
      </c>
      <c r="P481" s="63">
        <v>5440023</v>
      </c>
      <c r="Q481" s="63">
        <v>1992347</v>
      </c>
      <c r="R481" s="63">
        <v>2778309</v>
      </c>
      <c r="S481" s="63">
        <v>10210679</v>
      </c>
      <c r="T481">
        <f t="shared" si="71"/>
        <v>21202839</v>
      </c>
    </row>
    <row r="482" spans="1:20" hidden="1">
      <c r="A482" s="55" t="s">
        <v>956</v>
      </c>
      <c r="B482" s="56" t="s">
        <v>957</v>
      </c>
      <c r="C482" s="55" t="s">
        <v>6318</v>
      </c>
      <c r="D482" s="56">
        <f t="shared" si="72"/>
        <v>9777.143</v>
      </c>
      <c r="E482" s="56">
        <f t="shared" si="64"/>
        <v>5062.3500000000004</v>
      </c>
      <c r="F482" s="56">
        <f t="shared" si="65"/>
        <v>7063.1610000000001</v>
      </c>
      <c r="G482" s="56">
        <f t="shared" si="66"/>
        <v>21902.653999999999</v>
      </c>
      <c r="H482" s="56">
        <f t="shared" si="67"/>
        <v>9178.098</v>
      </c>
      <c r="I482" s="56">
        <f t="shared" si="68"/>
        <v>5061.799</v>
      </c>
      <c r="J482" s="56">
        <f t="shared" si="69"/>
        <v>6575.2969999999996</v>
      </c>
      <c r="K482" s="56">
        <f t="shared" si="70"/>
        <v>20815.194</v>
      </c>
      <c r="L482" s="64">
        <v>9777143</v>
      </c>
      <c r="M482" s="64">
        <v>5062350</v>
      </c>
      <c r="N482" s="64">
        <v>7063161</v>
      </c>
      <c r="O482" s="64">
        <v>21902654</v>
      </c>
      <c r="P482" s="63">
        <v>9178098</v>
      </c>
      <c r="Q482" s="63">
        <v>5061799</v>
      </c>
      <c r="R482" s="63">
        <v>6575297</v>
      </c>
      <c r="S482" s="63">
        <v>20815194</v>
      </c>
      <c r="T482">
        <f t="shared" si="71"/>
        <v>42717848</v>
      </c>
    </row>
    <row r="483" spans="1:20" hidden="1">
      <c r="A483" s="55" t="s">
        <v>958</v>
      </c>
      <c r="B483" s="56" t="s">
        <v>959</v>
      </c>
      <c r="C483" s="55" t="s">
        <v>6318</v>
      </c>
      <c r="D483" s="56">
        <f t="shared" si="72"/>
        <v>1403.6569999999999</v>
      </c>
      <c r="E483" s="56">
        <f t="shared" si="64"/>
        <v>814.95299999999997</v>
      </c>
      <c r="F483" s="56">
        <f t="shared" si="65"/>
        <v>7256.9089999999997</v>
      </c>
      <c r="G483" s="56">
        <f t="shared" si="66"/>
        <v>9475.5190000000002</v>
      </c>
      <c r="H483" s="56">
        <f t="shared" si="67"/>
        <v>1651.002</v>
      </c>
      <c r="I483" s="56">
        <f t="shared" si="68"/>
        <v>914.93799999999999</v>
      </c>
      <c r="J483" s="56">
        <f t="shared" si="69"/>
        <v>7110.442</v>
      </c>
      <c r="K483" s="56">
        <f t="shared" si="70"/>
        <v>9676.3819999999996</v>
      </c>
      <c r="L483" s="64">
        <v>1403657</v>
      </c>
      <c r="M483" s="64">
        <v>814953</v>
      </c>
      <c r="N483" s="64">
        <v>7256909</v>
      </c>
      <c r="O483" s="64">
        <v>9475519</v>
      </c>
      <c r="P483" s="63">
        <v>1651002</v>
      </c>
      <c r="Q483" s="63">
        <v>914938</v>
      </c>
      <c r="R483" s="63">
        <v>7110442</v>
      </c>
      <c r="S483" s="63">
        <v>9676382</v>
      </c>
      <c r="T483">
        <f t="shared" si="71"/>
        <v>19151901</v>
      </c>
    </row>
    <row r="484" spans="1:20" hidden="1">
      <c r="A484" s="55" t="s">
        <v>960</v>
      </c>
      <c r="B484" s="56" t="s">
        <v>961</v>
      </c>
      <c r="C484" s="55" t="s">
        <v>6318</v>
      </c>
      <c r="D484" s="56">
        <f t="shared" si="72"/>
        <v>994.50900000000001</v>
      </c>
      <c r="E484" s="56">
        <f t="shared" si="64"/>
        <v>0.56699999999999995</v>
      </c>
      <c r="F484" s="56">
        <f t="shared" si="65"/>
        <v>1162.7860000000001</v>
      </c>
      <c r="G484" s="56">
        <f t="shared" si="66"/>
        <v>2157.8620000000001</v>
      </c>
      <c r="H484" s="56">
        <f t="shared" si="67"/>
        <v>838.77499999999998</v>
      </c>
      <c r="I484" s="56">
        <f t="shared" si="68"/>
        <v>0.56699999999999995</v>
      </c>
      <c r="J484" s="56">
        <f t="shared" si="69"/>
        <v>1178.1130000000001</v>
      </c>
      <c r="K484" s="56">
        <f t="shared" si="70"/>
        <v>2017.4549999999999</v>
      </c>
      <c r="L484" s="64">
        <v>994509</v>
      </c>
      <c r="M484" s="64">
        <v>567</v>
      </c>
      <c r="N484" s="64">
        <v>1162786</v>
      </c>
      <c r="O484" s="64">
        <v>2157862</v>
      </c>
      <c r="P484" s="63">
        <v>838775</v>
      </c>
      <c r="Q484" s="63">
        <v>567</v>
      </c>
      <c r="R484" s="63">
        <v>1178113</v>
      </c>
      <c r="S484" s="63">
        <v>2017455</v>
      </c>
      <c r="T484">
        <f t="shared" si="71"/>
        <v>4175317</v>
      </c>
    </row>
    <row r="485" spans="1:20" hidden="1">
      <c r="A485" s="55" t="s">
        <v>962</v>
      </c>
      <c r="B485" s="56" t="s">
        <v>963</v>
      </c>
      <c r="C485" s="55" t="s">
        <v>6318</v>
      </c>
      <c r="D485" s="56">
        <f t="shared" si="72"/>
        <v>4984.5079999999998</v>
      </c>
      <c r="E485" s="56">
        <f t="shared" si="64"/>
        <v>1890.5360000000001</v>
      </c>
      <c r="F485" s="56">
        <f t="shared" si="65"/>
        <v>2499.576</v>
      </c>
      <c r="G485" s="56">
        <f t="shared" si="66"/>
        <v>9374.6200000000008</v>
      </c>
      <c r="H485" s="56">
        <f t="shared" si="67"/>
        <v>4980.6480000000001</v>
      </c>
      <c r="I485" s="56">
        <f t="shared" si="68"/>
        <v>1590.335</v>
      </c>
      <c r="J485" s="56">
        <f t="shared" si="69"/>
        <v>2667.0320000000002</v>
      </c>
      <c r="K485" s="56">
        <f t="shared" si="70"/>
        <v>9238.0149999999994</v>
      </c>
      <c r="L485" s="64">
        <v>4984508</v>
      </c>
      <c r="M485" s="64">
        <v>1890536</v>
      </c>
      <c r="N485" s="64">
        <v>2499576</v>
      </c>
      <c r="O485" s="64">
        <v>9374620</v>
      </c>
      <c r="P485" s="63">
        <v>4980648</v>
      </c>
      <c r="Q485" s="63">
        <v>1590335</v>
      </c>
      <c r="R485" s="63">
        <v>2667032</v>
      </c>
      <c r="S485" s="63">
        <v>9238015</v>
      </c>
      <c r="T485">
        <f t="shared" si="71"/>
        <v>18612635</v>
      </c>
    </row>
    <row r="486" spans="1:20" hidden="1">
      <c r="A486" s="55" t="s">
        <v>964</v>
      </c>
      <c r="B486" s="56" t="s">
        <v>965</v>
      </c>
      <c r="C486" s="55" t="s">
        <v>6318</v>
      </c>
      <c r="D486" s="56">
        <f t="shared" si="72"/>
        <v>2229.6350000000002</v>
      </c>
      <c r="E486" s="56">
        <f t="shared" si="64"/>
        <v>152.386</v>
      </c>
      <c r="F486" s="56">
        <f t="shared" si="65"/>
        <v>3184.7269999999999</v>
      </c>
      <c r="G486" s="56">
        <f t="shared" si="66"/>
        <v>5566.7479999999996</v>
      </c>
      <c r="H486" s="56">
        <f t="shared" si="67"/>
        <v>2618.2849999999999</v>
      </c>
      <c r="I486" s="56">
        <f t="shared" si="68"/>
        <v>152.374</v>
      </c>
      <c r="J486" s="56">
        <f t="shared" si="69"/>
        <v>3306.556</v>
      </c>
      <c r="K486" s="56">
        <f t="shared" si="70"/>
        <v>6077.2150000000001</v>
      </c>
      <c r="L486" s="64">
        <v>2229635</v>
      </c>
      <c r="M486" s="64">
        <v>152386</v>
      </c>
      <c r="N486" s="64">
        <v>3184727</v>
      </c>
      <c r="O486" s="64">
        <v>5566748</v>
      </c>
      <c r="P486" s="63">
        <v>2618285</v>
      </c>
      <c r="Q486" s="63">
        <v>152374</v>
      </c>
      <c r="R486" s="63">
        <v>3306556</v>
      </c>
      <c r="S486" s="63">
        <v>6077215</v>
      </c>
      <c r="T486">
        <f t="shared" si="71"/>
        <v>11643963</v>
      </c>
    </row>
    <row r="487" spans="1:20" hidden="1">
      <c r="A487" s="55" t="s">
        <v>966</v>
      </c>
      <c r="B487" s="56" t="s">
        <v>967</v>
      </c>
      <c r="C487" s="55" t="s">
        <v>6318</v>
      </c>
      <c r="D487" s="56">
        <f t="shared" si="72"/>
        <v>2845.43</v>
      </c>
      <c r="E487" s="56">
        <f t="shared" si="64"/>
        <v>29.71</v>
      </c>
      <c r="F487" s="56">
        <f t="shared" si="65"/>
        <v>10125.674999999999</v>
      </c>
      <c r="G487" s="56">
        <f t="shared" si="66"/>
        <v>13000.815000000001</v>
      </c>
      <c r="H487" s="56">
        <f t="shared" si="67"/>
        <v>2844.74</v>
      </c>
      <c r="I487" s="56">
        <f t="shared" si="68"/>
        <v>329.42399999999998</v>
      </c>
      <c r="J487" s="56">
        <f t="shared" si="69"/>
        <v>10397.164000000001</v>
      </c>
      <c r="K487" s="56">
        <f t="shared" si="70"/>
        <v>13571.328</v>
      </c>
      <c r="L487" s="64">
        <v>2845430</v>
      </c>
      <c r="M487" s="64">
        <v>29710</v>
      </c>
      <c r="N487" s="64">
        <v>10125675</v>
      </c>
      <c r="O487" s="64">
        <v>13000815</v>
      </c>
      <c r="P487" s="63">
        <v>2844740</v>
      </c>
      <c r="Q487" s="63">
        <v>329424</v>
      </c>
      <c r="R487" s="63">
        <v>10397164</v>
      </c>
      <c r="S487" s="63">
        <v>13571328</v>
      </c>
      <c r="T487">
        <f t="shared" si="71"/>
        <v>26572143</v>
      </c>
    </row>
    <row r="488" spans="1:20" hidden="1">
      <c r="A488" s="55" t="s">
        <v>968</v>
      </c>
      <c r="B488" s="56" t="s">
        <v>969</v>
      </c>
      <c r="C488" s="55" t="s">
        <v>6318</v>
      </c>
      <c r="D488" s="56">
        <f t="shared" si="72"/>
        <v>1985.2929999999999</v>
      </c>
      <c r="E488" s="56">
        <f t="shared" si="64"/>
        <v>0.20100000000000001</v>
      </c>
      <c r="F488" s="56">
        <f t="shared" si="65"/>
        <v>1246.7190000000001</v>
      </c>
      <c r="G488" s="56">
        <f t="shared" si="66"/>
        <v>3232.2130000000002</v>
      </c>
      <c r="H488" s="56">
        <f t="shared" si="67"/>
        <v>2150.741</v>
      </c>
      <c r="I488" s="56">
        <f t="shared" si="68"/>
        <v>100.181</v>
      </c>
      <c r="J488" s="56">
        <f t="shared" si="69"/>
        <v>1424.8330000000001</v>
      </c>
      <c r="K488" s="56">
        <f t="shared" si="70"/>
        <v>3675.7550000000001</v>
      </c>
      <c r="L488" s="64">
        <v>1985293</v>
      </c>
      <c r="M488" s="64">
        <v>201</v>
      </c>
      <c r="N488" s="64">
        <v>1246719</v>
      </c>
      <c r="O488" s="64">
        <v>3232213</v>
      </c>
      <c r="P488" s="63">
        <v>2150741</v>
      </c>
      <c r="Q488" s="63">
        <v>100181</v>
      </c>
      <c r="R488" s="63">
        <v>1424833</v>
      </c>
      <c r="S488" s="63">
        <v>3675755</v>
      </c>
      <c r="T488">
        <f t="shared" si="71"/>
        <v>6907968</v>
      </c>
    </row>
    <row r="489" spans="1:20" hidden="1">
      <c r="A489" s="55" t="s">
        <v>970</v>
      </c>
      <c r="B489" s="56" t="s">
        <v>971</v>
      </c>
      <c r="C489" s="55" t="s">
        <v>6318</v>
      </c>
      <c r="D489" s="56">
        <f t="shared" si="72"/>
        <v>3108.625</v>
      </c>
      <c r="E489" s="56">
        <f t="shared" si="64"/>
        <v>54.749000000000002</v>
      </c>
      <c r="F489" s="56">
        <f t="shared" si="65"/>
        <v>4402.4989999999998</v>
      </c>
      <c r="G489" s="56">
        <f t="shared" si="66"/>
        <v>7565.8729999999996</v>
      </c>
      <c r="H489" s="56">
        <f t="shared" si="67"/>
        <v>2858.366</v>
      </c>
      <c r="I489" s="56">
        <f t="shared" si="68"/>
        <v>54.734000000000002</v>
      </c>
      <c r="J489" s="56">
        <f t="shared" si="69"/>
        <v>4403.567</v>
      </c>
      <c r="K489" s="56">
        <f t="shared" si="70"/>
        <v>7316.6670000000004</v>
      </c>
      <c r="L489" s="64">
        <v>3108625</v>
      </c>
      <c r="M489" s="64">
        <v>54749</v>
      </c>
      <c r="N489" s="64">
        <v>4402499</v>
      </c>
      <c r="O489" s="64">
        <v>7565873</v>
      </c>
      <c r="P489" s="63">
        <v>2858366</v>
      </c>
      <c r="Q489" s="63">
        <v>54734</v>
      </c>
      <c r="R489" s="63">
        <v>4403567</v>
      </c>
      <c r="S489" s="63">
        <v>7316667</v>
      </c>
      <c r="T489">
        <f t="shared" si="71"/>
        <v>14882540</v>
      </c>
    </row>
    <row r="490" spans="1:20" hidden="1">
      <c r="A490" s="55" t="s">
        <v>972</v>
      </c>
      <c r="B490" s="56" t="s">
        <v>973</v>
      </c>
      <c r="C490" s="55" t="s">
        <v>6318</v>
      </c>
      <c r="D490" s="56">
        <f t="shared" si="72"/>
        <v>5979.8119999999999</v>
      </c>
      <c r="E490" s="56">
        <f t="shared" si="64"/>
        <v>1943.58</v>
      </c>
      <c r="F490" s="56">
        <f t="shared" si="65"/>
        <v>3078.681</v>
      </c>
      <c r="G490" s="56">
        <f t="shared" si="66"/>
        <v>11002.073</v>
      </c>
      <c r="H490" s="56">
        <f t="shared" si="67"/>
        <v>6563.5219999999999</v>
      </c>
      <c r="I490" s="56">
        <f t="shared" si="68"/>
        <v>1880.1959999999999</v>
      </c>
      <c r="J490" s="56">
        <f t="shared" si="69"/>
        <v>3104.0659999999998</v>
      </c>
      <c r="K490" s="56">
        <f t="shared" si="70"/>
        <v>11547.784</v>
      </c>
      <c r="L490" s="64">
        <v>5979812</v>
      </c>
      <c r="M490" s="64">
        <v>1943580</v>
      </c>
      <c r="N490" s="64">
        <v>3078681</v>
      </c>
      <c r="O490" s="64">
        <v>11002073</v>
      </c>
      <c r="P490" s="63">
        <v>6563522</v>
      </c>
      <c r="Q490" s="63">
        <v>1880196</v>
      </c>
      <c r="R490" s="63">
        <v>3104066</v>
      </c>
      <c r="S490" s="63">
        <v>11547784</v>
      </c>
      <c r="T490">
        <f t="shared" si="71"/>
        <v>22549857</v>
      </c>
    </row>
    <row r="491" spans="1:20" hidden="1">
      <c r="A491" s="55" t="s">
        <v>974</v>
      </c>
      <c r="B491" s="56" t="s">
        <v>975</v>
      </c>
      <c r="C491" s="55" t="s">
        <v>6318</v>
      </c>
      <c r="D491" s="56">
        <f t="shared" si="72"/>
        <v>2284.3649999999998</v>
      </c>
      <c r="E491" s="56">
        <f t="shared" si="64"/>
        <v>0</v>
      </c>
      <c r="F491" s="56">
        <f t="shared" si="65"/>
        <v>2448.165</v>
      </c>
      <c r="G491" s="56">
        <f t="shared" si="66"/>
        <v>4732.53</v>
      </c>
      <c r="H491" s="56">
        <f t="shared" si="67"/>
        <v>2356.239</v>
      </c>
      <c r="I491" s="56">
        <f t="shared" si="68"/>
        <v>54.313000000000002</v>
      </c>
      <c r="J491" s="56">
        <f t="shared" si="69"/>
        <v>2444.1680000000001</v>
      </c>
      <c r="K491" s="56">
        <f t="shared" si="70"/>
        <v>4854.72</v>
      </c>
      <c r="L491" s="64">
        <v>2284365</v>
      </c>
      <c r="M491" s="64">
        <v>0</v>
      </c>
      <c r="N491" s="64">
        <v>2448165</v>
      </c>
      <c r="O491" s="64">
        <v>4732530</v>
      </c>
      <c r="P491" s="63">
        <v>2356239</v>
      </c>
      <c r="Q491" s="63">
        <v>54313</v>
      </c>
      <c r="R491" s="63">
        <v>2444168</v>
      </c>
      <c r="S491" s="63">
        <v>4854720</v>
      </c>
      <c r="T491">
        <f t="shared" si="71"/>
        <v>9587250</v>
      </c>
    </row>
    <row r="492" spans="1:20" hidden="1">
      <c r="A492" s="55" t="s">
        <v>976</v>
      </c>
      <c r="B492" s="56" t="s">
        <v>977</v>
      </c>
      <c r="C492" s="55" t="s">
        <v>6318</v>
      </c>
      <c r="D492" s="56">
        <f t="shared" si="72"/>
        <v>1181.3019999999999</v>
      </c>
      <c r="E492" s="56">
        <f t="shared" si="64"/>
        <v>1.05</v>
      </c>
      <c r="F492" s="56">
        <f t="shared" si="65"/>
        <v>1735.3230000000001</v>
      </c>
      <c r="G492" s="56">
        <f t="shared" si="66"/>
        <v>2917.6750000000002</v>
      </c>
      <c r="H492" s="56">
        <f t="shared" si="67"/>
        <v>1776.5640000000001</v>
      </c>
      <c r="I492" s="56">
        <f t="shared" si="68"/>
        <v>1.05</v>
      </c>
      <c r="J492" s="56">
        <f t="shared" si="69"/>
        <v>1767.2439999999999</v>
      </c>
      <c r="K492" s="56">
        <f t="shared" si="70"/>
        <v>3544.8580000000002</v>
      </c>
      <c r="L492" s="64">
        <v>1181302</v>
      </c>
      <c r="M492" s="64">
        <v>1050</v>
      </c>
      <c r="N492" s="64">
        <v>1735323</v>
      </c>
      <c r="O492" s="64">
        <v>2917675</v>
      </c>
      <c r="P492" s="63">
        <v>1776564</v>
      </c>
      <c r="Q492" s="63">
        <v>1050</v>
      </c>
      <c r="R492" s="63">
        <v>1767244</v>
      </c>
      <c r="S492" s="63">
        <v>3544858</v>
      </c>
      <c r="T492">
        <f t="shared" si="71"/>
        <v>6462533</v>
      </c>
    </row>
    <row r="493" spans="1:20" hidden="1">
      <c r="A493" s="55" t="s">
        <v>978</v>
      </c>
      <c r="B493" s="56" t="s">
        <v>979</v>
      </c>
      <c r="C493" s="55" t="s">
        <v>6319</v>
      </c>
      <c r="D493" s="56">
        <f t="shared" si="72"/>
        <v>1019.276</v>
      </c>
      <c r="E493" s="56">
        <f t="shared" si="64"/>
        <v>421.904</v>
      </c>
      <c r="F493" s="56">
        <f t="shared" si="65"/>
        <v>274.68</v>
      </c>
      <c r="G493" s="56">
        <f t="shared" si="66"/>
        <v>1715.86</v>
      </c>
      <c r="H493" s="56">
        <f t="shared" si="67"/>
        <v>1027.2639999999999</v>
      </c>
      <c r="I493" s="56">
        <f t="shared" si="68"/>
        <v>460.39600000000002</v>
      </c>
      <c r="J493" s="56">
        <f t="shared" si="69"/>
        <v>268.34300000000002</v>
      </c>
      <c r="K493" s="56">
        <f t="shared" si="70"/>
        <v>1756.0029999999999</v>
      </c>
      <c r="L493" s="64">
        <v>1019276</v>
      </c>
      <c r="M493" s="64">
        <v>421904</v>
      </c>
      <c r="N493" s="64">
        <v>274680</v>
      </c>
      <c r="O493" s="64">
        <v>1715860</v>
      </c>
      <c r="P493" s="63">
        <v>1027264</v>
      </c>
      <c r="Q493" s="63">
        <v>460396</v>
      </c>
      <c r="R493" s="63">
        <v>268343</v>
      </c>
      <c r="S493" s="63">
        <v>1756003</v>
      </c>
      <c r="T493">
        <f t="shared" si="71"/>
        <v>3471863</v>
      </c>
    </row>
    <row r="494" spans="1:20" hidden="1">
      <c r="A494" s="55" t="s">
        <v>980</v>
      </c>
      <c r="B494" s="56" t="s">
        <v>981</v>
      </c>
      <c r="C494" s="55" t="s">
        <v>6319</v>
      </c>
      <c r="D494" s="56">
        <f t="shared" si="72"/>
        <v>3170.7350000000001</v>
      </c>
      <c r="E494" s="56">
        <f t="shared" si="64"/>
        <v>354.90800000000002</v>
      </c>
      <c r="F494" s="56">
        <f t="shared" si="65"/>
        <v>605.928</v>
      </c>
      <c r="G494" s="56">
        <f t="shared" si="66"/>
        <v>4131.5709999999999</v>
      </c>
      <c r="H494" s="56">
        <f t="shared" si="67"/>
        <v>3180.3389999999999</v>
      </c>
      <c r="I494" s="56">
        <f t="shared" si="68"/>
        <v>354.87200000000001</v>
      </c>
      <c r="J494" s="56">
        <f t="shared" si="69"/>
        <v>468.22800000000001</v>
      </c>
      <c r="K494" s="56">
        <f t="shared" si="70"/>
        <v>4003.4389999999999</v>
      </c>
      <c r="L494" s="64">
        <v>3170735</v>
      </c>
      <c r="M494" s="64">
        <v>354908</v>
      </c>
      <c r="N494" s="64">
        <v>605928</v>
      </c>
      <c r="O494" s="64">
        <v>4131571</v>
      </c>
      <c r="P494" s="63">
        <v>3180339</v>
      </c>
      <c r="Q494" s="63">
        <v>354872</v>
      </c>
      <c r="R494" s="63">
        <v>468228</v>
      </c>
      <c r="S494" s="63">
        <v>4003439</v>
      </c>
      <c r="T494">
        <f t="shared" si="71"/>
        <v>8135010</v>
      </c>
    </row>
    <row r="495" spans="1:20" hidden="1">
      <c r="A495" s="55" t="s">
        <v>982</v>
      </c>
      <c r="B495" s="56" t="s">
        <v>983</v>
      </c>
      <c r="C495" s="55" t="s">
        <v>6319</v>
      </c>
      <c r="D495" s="56">
        <f t="shared" si="72"/>
        <v>363.83100000000002</v>
      </c>
      <c r="E495" s="56">
        <f t="shared" si="64"/>
        <v>393.10700000000003</v>
      </c>
      <c r="F495" s="56">
        <f t="shared" si="65"/>
        <v>256.08499999999998</v>
      </c>
      <c r="G495" s="56">
        <f t="shared" si="66"/>
        <v>1013.023</v>
      </c>
      <c r="H495" s="56">
        <f t="shared" si="67"/>
        <v>444.28699999999998</v>
      </c>
      <c r="I495" s="56">
        <f t="shared" si="68"/>
        <v>383.07299999999998</v>
      </c>
      <c r="J495" s="56">
        <f t="shared" si="69"/>
        <v>367.66300000000001</v>
      </c>
      <c r="K495" s="56">
        <f t="shared" si="70"/>
        <v>1195.0229999999999</v>
      </c>
      <c r="L495" s="64">
        <v>363831</v>
      </c>
      <c r="M495" s="64">
        <v>393107</v>
      </c>
      <c r="N495" s="64">
        <v>256085</v>
      </c>
      <c r="O495" s="64">
        <v>1013023</v>
      </c>
      <c r="P495" s="63">
        <v>444287</v>
      </c>
      <c r="Q495" s="63">
        <v>383073</v>
      </c>
      <c r="R495" s="63">
        <v>367663</v>
      </c>
      <c r="S495" s="63">
        <v>1195023</v>
      </c>
      <c r="T495">
        <f t="shared" si="71"/>
        <v>2208046</v>
      </c>
    </row>
    <row r="496" spans="1:20" hidden="1">
      <c r="A496" s="55" t="s">
        <v>984</v>
      </c>
      <c r="B496" s="56" t="s">
        <v>985</v>
      </c>
      <c r="C496" s="55" t="s">
        <v>6319</v>
      </c>
      <c r="D496" s="56">
        <f t="shared" si="72"/>
        <v>3817.652</v>
      </c>
      <c r="E496" s="56">
        <f t="shared" si="64"/>
        <v>569.13800000000003</v>
      </c>
      <c r="F496" s="56">
        <f t="shared" si="65"/>
        <v>1518.931</v>
      </c>
      <c r="G496" s="56">
        <f t="shared" si="66"/>
        <v>5905.7209999999995</v>
      </c>
      <c r="H496" s="56">
        <f t="shared" si="67"/>
        <v>3696.21</v>
      </c>
      <c r="I496" s="56">
        <f t="shared" si="68"/>
        <v>586.19799999999998</v>
      </c>
      <c r="J496" s="56">
        <f t="shared" si="69"/>
        <v>1411.7860000000001</v>
      </c>
      <c r="K496" s="56">
        <f t="shared" si="70"/>
        <v>5694.1940000000004</v>
      </c>
      <c r="L496" s="64">
        <v>3817652</v>
      </c>
      <c r="M496" s="64">
        <v>569138</v>
      </c>
      <c r="N496" s="64">
        <v>1518931</v>
      </c>
      <c r="O496" s="64">
        <v>5905721</v>
      </c>
      <c r="P496" s="63">
        <v>3696210</v>
      </c>
      <c r="Q496" s="63">
        <v>586198</v>
      </c>
      <c r="R496" s="63">
        <v>1411786</v>
      </c>
      <c r="S496" s="63">
        <v>5694194</v>
      </c>
      <c r="T496">
        <f t="shared" si="71"/>
        <v>11599915</v>
      </c>
    </row>
    <row r="497" spans="1:20" hidden="1">
      <c r="A497" s="55" t="s">
        <v>986</v>
      </c>
      <c r="B497" s="56" t="s">
        <v>987</v>
      </c>
      <c r="C497" s="55" t="s">
        <v>6319</v>
      </c>
      <c r="D497" s="56">
        <f t="shared" si="72"/>
        <v>3087.0569999999998</v>
      </c>
      <c r="E497" s="56">
        <f t="shared" si="64"/>
        <v>51.384999999999998</v>
      </c>
      <c r="F497" s="56">
        <f t="shared" si="65"/>
        <v>1246.441</v>
      </c>
      <c r="G497" s="56">
        <f t="shared" si="66"/>
        <v>4384.8829999999998</v>
      </c>
      <c r="H497" s="56">
        <f t="shared" si="67"/>
        <v>3079.991</v>
      </c>
      <c r="I497" s="56">
        <f t="shared" si="68"/>
        <v>51.372999999999998</v>
      </c>
      <c r="J497" s="56">
        <f t="shared" si="69"/>
        <v>1244.124</v>
      </c>
      <c r="K497" s="56">
        <f t="shared" si="70"/>
        <v>4375.4880000000003</v>
      </c>
      <c r="L497" s="64">
        <v>3087057</v>
      </c>
      <c r="M497" s="64">
        <v>51385</v>
      </c>
      <c r="N497" s="64">
        <v>1246441</v>
      </c>
      <c r="O497" s="64">
        <v>4384883</v>
      </c>
      <c r="P497" s="63">
        <v>3079991</v>
      </c>
      <c r="Q497" s="63">
        <v>51373</v>
      </c>
      <c r="R497" s="63">
        <v>1244124</v>
      </c>
      <c r="S497" s="63">
        <v>4375488</v>
      </c>
      <c r="T497">
        <f t="shared" si="71"/>
        <v>8760371</v>
      </c>
    </row>
    <row r="498" spans="1:20" hidden="1">
      <c r="A498" s="55" t="s">
        <v>988</v>
      </c>
      <c r="B498" s="56" t="s">
        <v>989</v>
      </c>
      <c r="C498" s="55" t="s">
        <v>6319</v>
      </c>
      <c r="D498" s="56">
        <f t="shared" si="72"/>
        <v>885.80399999999997</v>
      </c>
      <c r="E498" s="56">
        <f t="shared" si="64"/>
        <v>1.68</v>
      </c>
      <c r="F498" s="56">
        <f t="shared" si="65"/>
        <v>689.226</v>
      </c>
      <c r="G498" s="56">
        <f t="shared" si="66"/>
        <v>1576.71</v>
      </c>
      <c r="H498" s="56">
        <f t="shared" si="67"/>
        <v>848.84799999999996</v>
      </c>
      <c r="I498" s="56">
        <f t="shared" si="68"/>
        <v>1.679</v>
      </c>
      <c r="J498" s="56">
        <f t="shared" si="69"/>
        <v>630.66200000000003</v>
      </c>
      <c r="K498" s="56">
        <f t="shared" si="70"/>
        <v>1481.1890000000001</v>
      </c>
      <c r="L498" s="64">
        <v>885804</v>
      </c>
      <c r="M498" s="64">
        <v>1680</v>
      </c>
      <c r="N498" s="64">
        <v>689226</v>
      </c>
      <c r="O498" s="64">
        <v>1576710</v>
      </c>
      <c r="P498" s="63">
        <v>848848</v>
      </c>
      <c r="Q498" s="63">
        <v>1679</v>
      </c>
      <c r="R498" s="63">
        <v>630662</v>
      </c>
      <c r="S498" s="63">
        <v>1481189</v>
      </c>
      <c r="T498">
        <f t="shared" si="71"/>
        <v>3057899</v>
      </c>
    </row>
    <row r="499" spans="1:20" hidden="1">
      <c r="A499" s="55" t="s">
        <v>990</v>
      </c>
      <c r="B499" s="56" t="s">
        <v>991</v>
      </c>
      <c r="C499" s="55" t="s">
        <v>6319</v>
      </c>
      <c r="D499" s="56">
        <f t="shared" si="72"/>
        <v>2683.9119999999998</v>
      </c>
      <c r="E499" s="56">
        <f t="shared" si="64"/>
        <v>169.393</v>
      </c>
      <c r="F499" s="56">
        <f t="shared" si="65"/>
        <v>136.83000000000001</v>
      </c>
      <c r="G499" s="56">
        <f t="shared" si="66"/>
        <v>2990.1350000000002</v>
      </c>
      <c r="H499" s="56">
        <f t="shared" si="67"/>
        <v>2548.7800000000002</v>
      </c>
      <c r="I499" s="56">
        <f t="shared" si="68"/>
        <v>169.35900000000001</v>
      </c>
      <c r="J499" s="56">
        <f t="shared" si="69"/>
        <v>132.34299999999999</v>
      </c>
      <c r="K499" s="56">
        <f t="shared" si="70"/>
        <v>2850.482</v>
      </c>
      <c r="L499" s="64">
        <v>2683912</v>
      </c>
      <c r="M499" s="64">
        <v>169393</v>
      </c>
      <c r="N499" s="64">
        <v>136830</v>
      </c>
      <c r="O499" s="64">
        <v>2990135</v>
      </c>
      <c r="P499" s="63">
        <v>2548780</v>
      </c>
      <c r="Q499" s="63">
        <v>169359</v>
      </c>
      <c r="R499" s="63">
        <v>132343</v>
      </c>
      <c r="S499" s="63">
        <v>2850482</v>
      </c>
      <c r="T499">
        <f t="shared" si="71"/>
        <v>5840617</v>
      </c>
    </row>
    <row r="500" spans="1:20" hidden="1">
      <c r="A500" s="55" t="s">
        <v>992</v>
      </c>
      <c r="B500" s="56" t="s">
        <v>993</v>
      </c>
      <c r="C500" s="55" t="s">
        <v>6319</v>
      </c>
      <c r="D500" s="56">
        <f t="shared" si="72"/>
        <v>511</v>
      </c>
      <c r="E500" s="56">
        <f t="shared" si="64"/>
        <v>568</v>
      </c>
      <c r="F500" s="56">
        <f t="shared" si="65"/>
        <v>1109.425</v>
      </c>
      <c r="G500" s="56">
        <f t="shared" si="66"/>
        <v>2188.4250000000002</v>
      </c>
      <c r="H500" s="56">
        <f t="shared" si="67"/>
        <v>461.00099999999998</v>
      </c>
      <c r="I500" s="56">
        <f t="shared" si="68"/>
        <v>518</v>
      </c>
      <c r="J500" s="56">
        <f t="shared" si="69"/>
        <v>1120.575</v>
      </c>
      <c r="K500" s="56">
        <f t="shared" si="70"/>
        <v>2099.576</v>
      </c>
      <c r="L500" s="64">
        <v>511000</v>
      </c>
      <c r="M500" s="64">
        <v>568000</v>
      </c>
      <c r="N500" s="64">
        <v>1109425</v>
      </c>
      <c r="O500" s="64">
        <v>2188425</v>
      </c>
      <c r="P500" s="63">
        <v>461001</v>
      </c>
      <c r="Q500" s="63">
        <v>518000</v>
      </c>
      <c r="R500" s="63">
        <v>1120575</v>
      </c>
      <c r="S500" s="63">
        <v>2099576</v>
      </c>
      <c r="T500">
        <f t="shared" si="71"/>
        <v>4288001</v>
      </c>
    </row>
    <row r="501" spans="1:20" hidden="1">
      <c r="A501" s="55" t="s">
        <v>994</v>
      </c>
      <c r="B501" s="56" t="s">
        <v>995</v>
      </c>
      <c r="C501" s="55" t="s">
        <v>6319</v>
      </c>
      <c r="D501" s="56">
        <f t="shared" si="72"/>
        <v>395</v>
      </c>
      <c r="E501" s="56">
        <f t="shared" si="64"/>
        <v>38</v>
      </c>
      <c r="F501" s="56">
        <f t="shared" si="65"/>
        <v>296.29399999999998</v>
      </c>
      <c r="G501" s="56">
        <f t="shared" si="66"/>
        <v>729.29399999999998</v>
      </c>
      <c r="H501" s="56">
        <f t="shared" si="67"/>
        <v>424</v>
      </c>
      <c r="I501" s="56">
        <f t="shared" si="68"/>
        <v>201</v>
      </c>
      <c r="J501" s="56">
        <f t="shared" si="69"/>
        <v>344.45299999999997</v>
      </c>
      <c r="K501" s="56">
        <f t="shared" si="70"/>
        <v>969.45299999999997</v>
      </c>
      <c r="L501" s="64">
        <v>395000</v>
      </c>
      <c r="M501" s="64">
        <v>38000</v>
      </c>
      <c r="N501" s="64">
        <v>296294</v>
      </c>
      <c r="O501" s="64">
        <v>729294</v>
      </c>
      <c r="P501" s="63">
        <v>424000</v>
      </c>
      <c r="Q501" s="63">
        <v>201000</v>
      </c>
      <c r="R501" s="63">
        <v>344453</v>
      </c>
      <c r="S501" s="63">
        <v>969453</v>
      </c>
      <c r="T501">
        <f t="shared" si="71"/>
        <v>1698747</v>
      </c>
    </row>
    <row r="502" spans="1:20" hidden="1">
      <c r="A502" s="55" t="s">
        <v>996</v>
      </c>
      <c r="B502" s="56" t="s">
        <v>997</v>
      </c>
      <c r="C502" s="55" t="s">
        <v>6319</v>
      </c>
      <c r="D502" s="56">
        <f t="shared" si="72"/>
        <v>2074.4949999999999</v>
      </c>
      <c r="E502" s="56">
        <f t="shared" si="64"/>
        <v>682.26300000000003</v>
      </c>
      <c r="F502" s="56">
        <f t="shared" si="65"/>
        <v>2837.7860000000001</v>
      </c>
      <c r="G502" s="56">
        <f t="shared" si="66"/>
        <v>5594.5439999999999</v>
      </c>
      <c r="H502" s="56">
        <f t="shared" si="67"/>
        <v>2073.4180000000001</v>
      </c>
      <c r="I502" s="56">
        <f t="shared" si="68"/>
        <v>600.77800000000002</v>
      </c>
      <c r="J502" s="56">
        <f t="shared" si="69"/>
        <v>2835.96</v>
      </c>
      <c r="K502" s="56">
        <f t="shared" si="70"/>
        <v>5510.1559999999999</v>
      </c>
      <c r="L502" s="64">
        <v>2074495</v>
      </c>
      <c r="M502" s="64">
        <v>682263</v>
      </c>
      <c r="N502" s="64">
        <v>2837786</v>
      </c>
      <c r="O502" s="64">
        <v>5594544</v>
      </c>
      <c r="P502" s="63">
        <v>2073418</v>
      </c>
      <c r="Q502" s="63">
        <v>600778</v>
      </c>
      <c r="R502" s="63">
        <v>2835960</v>
      </c>
      <c r="S502" s="63">
        <v>5510156</v>
      </c>
      <c r="T502">
        <f t="shared" si="71"/>
        <v>11104700</v>
      </c>
    </row>
    <row r="503" spans="1:20" hidden="1">
      <c r="A503" s="55" t="s">
        <v>998</v>
      </c>
      <c r="B503" s="56" t="s">
        <v>999</v>
      </c>
      <c r="C503" s="55" t="s">
        <v>6319</v>
      </c>
      <c r="D503" s="56">
        <f t="shared" si="72"/>
        <v>1567.5319999999999</v>
      </c>
      <c r="E503" s="56">
        <f t="shared" si="64"/>
        <v>123.592</v>
      </c>
      <c r="F503" s="56">
        <f t="shared" si="65"/>
        <v>725.60900000000004</v>
      </c>
      <c r="G503" s="56">
        <f t="shared" si="66"/>
        <v>2416.7330000000002</v>
      </c>
      <c r="H503" s="56">
        <f t="shared" si="67"/>
        <v>1565.1569999999999</v>
      </c>
      <c r="I503" s="56">
        <f t="shared" si="68"/>
        <v>123.568</v>
      </c>
      <c r="J503" s="56">
        <f t="shared" si="69"/>
        <v>644.26900000000001</v>
      </c>
      <c r="K503" s="56">
        <f t="shared" si="70"/>
        <v>2332.9940000000001</v>
      </c>
      <c r="L503" s="64">
        <v>1567532</v>
      </c>
      <c r="M503" s="64">
        <v>123592</v>
      </c>
      <c r="N503" s="64">
        <v>725609</v>
      </c>
      <c r="O503" s="64">
        <v>2416733</v>
      </c>
      <c r="P503" s="63">
        <v>1565157</v>
      </c>
      <c r="Q503" s="63">
        <v>123568</v>
      </c>
      <c r="R503" s="63">
        <v>644269</v>
      </c>
      <c r="S503" s="63">
        <v>2332994</v>
      </c>
      <c r="T503">
        <f t="shared" si="71"/>
        <v>4749727</v>
      </c>
    </row>
    <row r="504" spans="1:20" hidden="1">
      <c r="A504" s="55" t="s">
        <v>1000</v>
      </c>
      <c r="B504" s="56" t="s">
        <v>1001</v>
      </c>
      <c r="C504" s="55" t="s">
        <v>6319</v>
      </c>
      <c r="D504" s="56">
        <f t="shared" si="72"/>
        <v>1376</v>
      </c>
      <c r="E504" s="56">
        <f t="shared" si="64"/>
        <v>164</v>
      </c>
      <c r="F504" s="56">
        <f t="shared" si="65"/>
        <v>106.218</v>
      </c>
      <c r="G504" s="56">
        <f t="shared" si="66"/>
        <v>1646.2180000000001</v>
      </c>
      <c r="H504" s="56">
        <f t="shared" si="67"/>
        <v>1484</v>
      </c>
      <c r="I504" s="56">
        <f t="shared" si="68"/>
        <v>163</v>
      </c>
      <c r="J504" s="56">
        <f t="shared" si="69"/>
        <v>98.507999999999996</v>
      </c>
      <c r="K504" s="56">
        <f t="shared" si="70"/>
        <v>1745.508</v>
      </c>
      <c r="L504" s="64">
        <v>1376000</v>
      </c>
      <c r="M504" s="64">
        <v>164000</v>
      </c>
      <c r="N504" s="64">
        <v>106218</v>
      </c>
      <c r="O504" s="64">
        <v>1646218</v>
      </c>
      <c r="P504" s="63">
        <v>1484000</v>
      </c>
      <c r="Q504" s="63">
        <v>163000</v>
      </c>
      <c r="R504" s="63">
        <v>98508</v>
      </c>
      <c r="S504" s="63">
        <v>1745508</v>
      </c>
      <c r="T504">
        <f t="shared" si="71"/>
        <v>3391726</v>
      </c>
    </row>
    <row r="505" spans="1:20" hidden="1">
      <c r="A505" s="55" t="s">
        <v>1002</v>
      </c>
      <c r="B505" s="56" t="s">
        <v>1003</v>
      </c>
      <c r="C505" s="55" t="s">
        <v>6320</v>
      </c>
      <c r="D505" s="56">
        <f t="shared" si="72"/>
        <v>0</v>
      </c>
      <c r="E505" s="56">
        <f t="shared" si="64"/>
        <v>0</v>
      </c>
      <c r="F505" s="56">
        <f t="shared" si="65"/>
        <v>14367.460999999999</v>
      </c>
      <c r="G505" s="56">
        <f t="shared" si="66"/>
        <v>14367.460999999999</v>
      </c>
      <c r="H505" s="56">
        <f t="shared" si="67"/>
        <v>0</v>
      </c>
      <c r="I505" s="56">
        <f t="shared" si="68"/>
        <v>0</v>
      </c>
      <c r="J505" s="56">
        <f t="shared" si="69"/>
        <v>14696.123</v>
      </c>
      <c r="K505" s="56">
        <f t="shared" si="70"/>
        <v>14696.123</v>
      </c>
      <c r="L505" s="64">
        <v>0</v>
      </c>
      <c r="M505" s="64">
        <v>0</v>
      </c>
      <c r="N505" s="64">
        <v>14367461</v>
      </c>
      <c r="O505" s="64">
        <v>14367461</v>
      </c>
      <c r="P505" s="63">
        <v>0</v>
      </c>
      <c r="Q505" s="63">
        <v>0</v>
      </c>
      <c r="R505" s="63">
        <v>14696123</v>
      </c>
      <c r="S505" s="63">
        <v>14696123</v>
      </c>
      <c r="T505">
        <f t="shared" si="71"/>
        <v>29063584</v>
      </c>
    </row>
    <row r="506" spans="1:20">
      <c r="A506" s="55" t="s">
        <v>1004</v>
      </c>
      <c r="B506" s="56" t="s">
        <v>1005</v>
      </c>
      <c r="C506" s="55" t="s">
        <v>6320</v>
      </c>
      <c r="D506" s="56">
        <f t="shared" si="72"/>
        <v>0</v>
      </c>
      <c r="E506" s="56">
        <f t="shared" si="64"/>
        <v>0</v>
      </c>
      <c r="F506" s="56">
        <f t="shared" si="65"/>
        <v>0</v>
      </c>
      <c r="G506" s="56">
        <f t="shared" si="66"/>
        <v>0</v>
      </c>
      <c r="H506" s="56">
        <f t="shared" si="67"/>
        <v>0</v>
      </c>
      <c r="I506" s="56">
        <f t="shared" si="68"/>
        <v>0</v>
      </c>
      <c r="J506" s="56">
        <f t="shared" si="69"/>
        <v>0</v>
      </c>
      <c r="K506" s="56">
        <f t="shared" si="70"/>
        <v>0</v>
      </c>
      <c r="L506" s="64">
        <v>0</v>
      </c>
      <c r="M506" s="64">
        <v>0</v>
      </c>
      <c r="N506" s="64">
        <v>0</v>
      </c>
      <c r="O506" s="64">
        <v>0</v>
      </c>
      <c r="P506" s="63">
        <v>0</v>
      </c>
      <c r="Q506" s="63">
        <v>0</v>
      </c>
      <c r="R506" s="63">
        <v>0</v>
      </c>
      <c r="S506" s="63">
        <v>0</v>
      </c>
      <c r="T506">
        <f t="shared" si="71"/>
        <v>0</v>
      </c>
    </row>
    <row r="507" spans="1:20" hidden="1">
      <c r="A507" s="55" t="s">
        <v>1006</v>
      </c>
      <c r="B507" s="56" t="s">
        <v>1007</v>
      </c>
      <c r="C507" s="55" t="s">
        <v>6320</v>
      </c>
      <c r="D507" s="56">
        <f t="shared" si="72"/>
        <v>119.867</v>
      </c>
      <c r="E507" s="56">
        <f t="shared" si="64"/>
        <v>0</v>
      </c>
      <c r="F507" s="56">
        <f t="shared" si="65"/>
        <v>0</v>
      </c>
      <c r="G507" s="56">
        <f t="shared" si="66"/>
        <v>119.867</v>
      </c>
      <c r="H507" s="56">
        <f t="shared" si="67"/>
        <v>100.616</v>
      </c>
      <c r="I507" s="56">
        <f t="shared" si="68"/>
        <v>0</v>
      </c>
      <c r="J507" s="56">
        <f t="shared" si="69"/>
        <v>0</v>
      </c>
      <c r="K507" s="56">
        <f t="shared" si="70"/>
        <v>100.616</v>
      </c>
      <c r="L507" s="64">
        <v>119867</v>
      </c>
      <c r="M507" s="64">
        <v>0</v>
      </c>
      <c r="N507" s="64">
        <v>0</v>
      </c>
      <c r="O507" s="64">
        <v>119867</v>
      </c>
      <c r="P507" s="63">
        <v>100616</v>
      </c>
      <c r="Q507" s="63">
        <v>0</v>
      </c>
      <c r="R507" s="63">
        <v>0</v>
      </c>
      <c r="S507" s="63">
        <v>100616</v>
      </c>
      <c r="T507">
        <f t="shared" si="71"/>
        <v>220483</v>
      </c>
    </row>
    <row r="508" spans="1:20" hidden="1">
      <c r="A508" s="55" t="s">
        <v>1008</v>
      </c>
      <c r="B508" s="56" t="s">
        <v>1009</v>
      </c>
      <c r="C508" s="55" t="s">
        <v>6320</v>
      </c>
      <c r="D508" s="56">
        <f t="shared" si="72"/>
        <v>39.85</v>
      </c>
      <c r="E508" s="56">
        <f t="shared" si="64"/>
        <v>0</v>
      </c>
      <c r="F508" s="56">
        <f t="shared" si="65"/>
        <v>0</v>
      </c>
      <c r="G508" s="56">
        <f t="shared" si="66"/>
        <v>39.85</v>
      </c>
      <c r="H508" s="56">
        <f t="shared" si="67"/>
        <v>41.167000000000002</v>
      </c>
      <c r="I508" s="56">
        <f t="shared" si="68"/>
        <v>0</v>
      </c>
      <c r="J508" s="56">
        <f t="shared" si="69"/>
        <v>0</v>
      </c>
      <c r="K508" s="56">
        <f t="shared" si="70"/>
        <v>41.167000000000002</v>
      </c>
      <c r="L508" s="64">
        <v>39850</v>
      </c>
      <c r="M508" s="64">
        <v>0</v>
      </c>
      <c r="N508" s="64">
        <v>0</v>
      </c>
      <c r="O508" s="64">
        <v>39850</v>
      </c>
      <c r="P508" s="63">
        <v>41167</v>
      </c>
      <c r="Q508" s="63">
        <v>0</v>
      </c>
      <c r="R508" s="63">
        <v>0</v>
      </c>
      <c r="S508" s="63">
        <v>41167</v>
      </c>
      <c r="T508">
        <f t="shared" si="71"/>
        <v>81017</v>
      </c>
    </row>
    <row r="509" spans="1:20" hidden="1">
      <c r="A509" s="55" t="s">
        <v>1010</v>
      </c>
      <c r="B509" s="56" t="s">
        <v>1011</v>
      </c>
      <c r="C509" s="55" t="s">
        <v>6320</v>
      </c>
      <c r="D509" s="56">
        <f t="shared" si="72"/>
        <v>0</v>
      </c>
      <c r="E509" s="56">
        <f t="shared" si="64"/>
        <v>0</v>
      </c>
      <c r="F509" s="56">
        <f t="shared" si="65"/>
        <v>743.82899999999995</v>
      </c>
      <c r="G509" s="56">
        <f t="shared" si="66"/>
        <v>743.82899999999995</v>
      </c>
      <c r="H509" s="56">
        <f t="shared" si="67"/>
        <v>0</v>
      </c>
      <c r="I509" s="56">
        <f t="shared" si="68"/>
        <v>0</v>
      </c>
      <c r="J509" s="56">
        <f t="shared" si="69"/>
        <v>743.78499999999997</v>
      </c>
      <c r="K509" s="56">
        <f t="shared" si="70"/>
        <v>743.78499999999997</v>
      </c>
      <c r="L509" s="64">
        <v>0</v>
      </c>
      <c r="M509" s="64">
        <v>0</v>
      </c>
      <c r="N509" s="64">
        <v>743829</v>
      </c>
      <c r="O509" s="64">
        <v>743829</v>
      </c>
      <c r="P509" s="63">
        <v>0</v>
      </c>
      <c r="Q509" s="63">
        <v>0</v>
      </c>
      <c r="R509" s="63">
        <v>743785</v>
      </c>
      <c r="S509" s="63">
        <v>743785</v>
      </c>
      <c r="T509">
        <f t="shared" si="71"/>
        <v>1487614</v>
      </c>
    </row>
    <row r="510" spans="1:20">
      <c r="A510" s="55" t="s">
        <v>1012</v>
      </c>
      <c r="B510" s="56" t="s">
        <v>1013</v>
      </c>
      <c r="C510" s="55" t="s">
        <v>6320</v>
      </c>
      <c r="D510" s="56">
        <f t="shared" si="72"/>
        <v>0</v>
      </c>
      <c r="E510" s="56">
        <f t="shared" si="64"/>
        <v>0</v>
      </c>
      <c r="F510" s="56">
        <f t="shared" si="65"/>
        <v>0</v>
      </c>
      <c r="G510" s="56">
        <f t="shared" si="66"/>
        <v>0</v>
      </c>
      <c r="H510" s="56">
        <f t="shared" si="67"/>
        <v>0</v>
      </c>
      <c r="I510" s="56">
        <f t="shared" si="68"/>
        <v>0</v>
      </c>
      <c r="J510" s="56">
        <f t="shared" si="69"/>
        <v>0</v>
      </c>
      <c r="K510" s="56">
        <f t="shared" si="70"/>
        <v>0</v>
      </c>
      <c r="L510" s="64">
        <v>0</v>
      </c>
      <c r="M510" s="64">
        <v>0</v>
      </c>
      <c r="N510" s="64">
        <v>0</v>
      </c>
      <c r="O510" s="64">
        <v>0</v>
      </c>
      <c r="P510" s="63">
        <v>0</v>
      </c>
      <c r="Q510" s="63">
        <v>0</v>
      </c>
      <c r="R510" s="63">
        <v>0</v>
      </c>
      <c r="S510" s="63">
        <v>0</v>
      </c>
      <c r="T510">
        <f t="shared" si="71"/>
        <v>0</v>
      </c>
    </row>
    <row r="511" spans="1:20" hidden="1">
      <c r="A511" s="55" t="s">
        <v>1014</v>
      </c>
      <c r="B511" s="56" t="s">
        <v>1015</v>
      </c>
      <c r="C511" s="55" t="s">
        <v>6320</v>
      </c>
      <c r="D511" s="56">
        <f t="shared" si="72"/>
        <v>0</v>
      </c>
      <c r="E511" s="56">
        <f t="shared" si="64"/>
        <v>0</v>
      </c>
      <c r="F511" s="56">
        <f t="shared" si="65"/>
        <v>606.72199999999998</v>
      </c>
      <c r="G511" s="56">
        <f t="shared" si="66"/>
        <v>606.72199999999998</v>
      </c>
      <c r="H511" s="56">
        <f t="shared" si="67"/>
        <v>0</v>
      </c>
      <c r="I511" s="56">
        <f t="shared" si="68"/>
        <v>0</v>
      </c>
      <c r="J511" s="56">
        <f t="shared" si="69"/>
        <v>656.72199999999998</v>
      </c>
      <c r="K511" s="56">
        <f t="shared" si="70"/>
        <v>656.72199999999998</v>
      </c>
      <c r="L511" s="64">
        <v>0</v>
      </c>
      <c r="M511" s="64">
        <v>0</v>
      </c>
      <c r="N511" s="64">
        <v>606722</v>
      </c>
      <c r="O511" s="64">
        <v>606722</v>
      </c>
      <c r="P511" s="63">
        <v>0</v>
      </c>
      <c r="Q511" s="63">
        <v>0</v>
      </c>
      <c r="R511" s="63">
        <v>656722</v>
      </c>
      <c r="S511" s="63">
        <v>656722</v>
      </c>
      <c r="T511">
        <f t="shared" si="71"/>
        <v>1263444</v>
      </c>
    </row>
    <row r="512" spans="1:20" hidden="1">
      <c r="A512" s="55" t="s">
        <v>1016</v>
      </c>
      <c r="B512" s="56" t="s">
        <v>1017</v>
      </c>
      <c r="C512" s="55" t="s">
        <v>6320</v>
      </c>
      <c r="D512" s="56">
        <f t="shared" si="72"/>
        <v>0</v>
      </c>
      <c r="E512" s="56">
        <f t="shared" si="64"/>
        <v>0</v>
      </c>
      <c r="F512" s="56">
        <f t="shared" si="65"/>
        <v>73</v>
      </c>
      <c r="G512" s="56">
        <f t="shared" si="66"/>
        <v>73</v>
      </c>
      <c r="H512" s="56">
        <f t="shared" si="67"/>
        <v>0</v>
      </c>
      <c r="I512" s="56">
        <f t="shared" si="68"/>
        <v>0</v>
      </c>
      <c r="J512" s="56">
        <f t="shared" si="69"/>
        <v>73</v>
      </c>
      <c r="K512" s="56">
        <f t="shared" si="70"/>
        <v>73</v>
      </c>
      <c r="L512" s="64">
        <v>0</v>
      </c>
      <c r="M512" s="64">
        <v>0</v>
      </c>
      <c r="N512" s="64">
        <v>73000</v>
      </c>
      <c r="O512" s="64">
        <v>73000</v>
      </c>
      <c r="P512" s="63">
        <v>0</v>
      </c>
      <c r="Q512" s="63">
        <v>0</v>
      </c>
      <c r="R512" s="63">
        <v>73000</v>
      </c>
      <c r="S512" s="63">
        <v>73000</v>
      </c>
      <c r="T512">
        <f t="shared" si="71"/>
        <v>146000</v>
      </c>
    </row>
    <row r="513" spans="1:20" hidden="1">
      <c r="A513" s="55" t="s">
        <v>1018</v>
      </c>
      <c r="B513" s="56" t="s">
        <v>1019</v>
      </c>
      <c r="C513" s="55" t="s">
        <v>6320</v>
      </c>
      <c r="D513" s="56">
        <f t="shared" si="72"/>
        <v>144.965</v>
      </c>
      <c r="E513" s="56">
        <f t="shared" si="64"/>
        <v>0</v>
      </c>
      <c r="F513" s="56">
        <f t="shared" si="65"/>
        <v>0</v>
      </c>
      <c r="G513" s="56">
        <f t="shared" si="66"/>
        <v>144.965</v>
      </c>
      <c r="H513" s="56">
        <f t="shared" si="67"/>
        <v>193.57900000000001</v>
      </c>
      <c r="I513" s="56">
        <f t="shared" si="68"/>
        <v>0</v>
      </c>
      <c r="J513" s="56">
        <f t="shared" si="69"/>
        <v>0</v>
      </c>
      <c r="K513" s="56">
        <f t="shared" si="70"/>
        <v>193.57900000000001</v>
      </c>
      <c r="L513" s="64">
        <v>144965</v>
      </c>
      <c r="M513" s="64">
        <v>0</v>
      </c>
      <c r="N513" s="64">
        <v>0</v>
      </c>
      <c r="O513" s="64">
        <v>144965</v>
      </c>
      <c r="P513" s="63">
        <v>193579</v>
      </c>
      <c r="Q513" s="63">
        <v>0</v>
      </c>
      <c r="R513" s="63">
        <v>0</v>
      </c>
      <c r="S513" s="63">
        <v>193579</v>
      </c>
      <c r="T513">
        <f t="shared" si="71"/>
        <v>338544</v>
      </c>
    </row>
    <row r="514" spans="1:20">
      <c r="A514" s="55" t="s">
        <v>1020</v>
      </c>
      <c r="B514" s="56" t="s">
        <v>1021</v>
      </c>
      <c r="C514" s="55" t="s">
        <v>6320</v>
      </c>
      <c r="D514" s="56">
        <f t="shared" si="72"/>
        <v>0</v>
      </c>
      <c r="E514" s="56">
        <f t="shared" si="64"/>
        <v>0</v>
      </c>
      <c r="F514" s="56">
        <f t="shared" si="65"/>
        <v>0</v>
      </c>
      <c r="G514" s="56">
        <f t="shared" si="66"/>
        <v>0</v>
      </c>
      <c r="H514" s="56">
        <f t="shared" si="67"/>
        <v>0</v>
      </c>
      <c r="I514" s="56">
        <f t="shared" si="68"/>
        <v>0</v>
      </c>
      <c r="J514" s="56">
        <f t="shared" si="69"/>
        <v>0</v>
      </c>
      <c r="K514" s="56">
        <f t="shared" si="70"/>
        <v>0</v>
      </c>
      <c r="L514" s="64">
        <v>0</v>
      </c>
      <c r="M514" s="64">
        <v>0</v>
      </c>
      <c r="N514" s="64">
        <v>0</v>
      </c>
      <c r="O514" s="64">
        <v>0</v>
      </c>
      <c r="P514" s="63">
        <v>0</v>
      </c>
      <c r="Q514" s="63">
        <v>0</v>
      </c>
      <c r="R514" s="63">
        <v>0</v>
      </c>
      <c r="S514" s="63">
        <v>0</v>
      </c>
      <c r="T514">
        <f t="shared" si="71"/>
        <v>0</v>
      </c>
    </row>
    <row r="515" spans="1:20" hidden="1">
      <c r="A515" s="55" t="s">
        <v>1022</v>
      </c>
      <c r="B515" s="56" t="s">
        <v>1023</v>
      </c>
      <c r="C515" s="55" t="s">
        <v>6320</v>
      </c>
      <c r="D515" s="56">
        <f t="shared" si="72"/>
        <v>0</v>
      </c>
      <c r="E515" s="56">
        <f t="shared" si="64"/>
        <v>0</v>
      </c>
      <c r="F515" s="56">
        <f t="shared" si="65"/>
        <v>122.375</v>
      </c>
      <c r="G515" s="56">
        <f t="shared" si="66"/>
        <v>122.375</v>
      </c>
      <c r="H515" s="56">
        <f t="shared" si="67"/>
        <v>0</v>
      </c>
      <c r="I515" s="56">
        <f t="shared" si="68"/>
        <v>0</v>
      </c>
      <c r="J515" s="56">
        <f t="shared" si="69"/>
        <v>122.375</v>
      </c>
      <c r="K515" s="56">
        <f t="shared" si="70"/>
        <v>122.375</v>
      </c>
      <c r="L515" s="64">
        <v>0</v>
      </c>
      <c r="M515" s="64">
        <v>0</v>
      </c>
      <c r="N515" s="64">
        <v>122375</v>
      </c>
      <c r="O515" s="64">
        <v>122375</v>
      </c>
      <c r="P515" s="63">
        <v>0</v>
      </c>
      <c r="Q515" s="63">
        <v>0</v>
      </c>
      <c r="R515" s="63">
        <v>122375</v>
      </c>
      <c r="S515" s="63">
        <v>122375</v>
      </c>
      <c r="T515">
        <f t="shared" si="71"/>
        <v>244750</v>
      </c>
    </row>
    <row r="516" spans="1:20">
      <c r="A516" s="55" t="s">
        <v>1024</v>
      </c>
      <c r="B516" s="56" t="s">
        <v>1025</v>
      </c>
      <c r="C516" s="55" t="s">
        <v>6320</v>
      </c>
      <c r="D516" s="56">
        <f t="shared" si="72"/>
        <v>0</v>
      </c>
      <c r="E516" s="56">
        <f t="shared" si="64"/>
        <v>0</v>
      </c>
      <c r="F516" s="56">
        <f t="shared" si="65"/>
        <v>0</v>
      </c>
      <c r="G516" s="56">
        <f t="shared" si="66"/>
        <v>0</v>
      </c>
      <c r="H516" s="56">
        <f t="shared" si="67"/>
        <v>0</v>
      </c>
      <c r="I516" s="56">
        <f t="shared" si="68"/>
        <v>0</v>
      </c>
      <c r="J516" s="56">
        <f t="shared" si="69"/>
        <v>0</v>
      </c>
      <c r="K516" s="56">
        <f t="shared" si="70"/>
        <v>0</v>
      </c>
      <c r="L516" s="64">
        <v>0</v>
      </c>
      <c r="M516" s="64">
        <v>0</v>
      </c>
      <c r="N516" s="64">
        <v>0</v>
      </c>
      <c r="O516" s="64">
        <v>0</v>
      </c>
      <c r="P516" s="63">
        <v>0</v>
      </c>
      <c r="Q516" s="63">
        <v>0</v>
      </c>
      <c r="R516" s="63">
        <v>0</v>
      </c>
      <c r="S516" s="63">
        <v>0</v>
      </c>
      <c r="T516">
        <f t="shared" si="71"/>
        <v>0</v>
      </c>
    </row>
    <row r="517" spans="1:20" hidden="1">
      <c r="A517" s="55" t="s">
        <v>1026</v>
      </c>
      <c r="B517" s="56" t="s">
        <v>1027</v>
      </c>
      <c r="C517" s="55" t="s">
        <v>6320</v>
      </c>
      <c r="D517" s="56">
        <f t="shared" si="72"/>
        <v>70.155000000000001</v>
      </c>
      <c r="E517" s="56">
        <f t="shared" ref="E517:E580" si="73">M517/1000</f>
        <v>0</v>
      </c>
      <c r="F517" s="56">
        <f t="shared" ref="F517:F580" si="74">N517/1000</f>
        <v>0</v>
      </c>
      <c r="G517" s="56">
        <f t="shared" ref="G517:G580" si="75">O517/1000</f>
        <v>70.155000000000001</v>
      </c>
      <c r="H517" s="56">
        <f t="shared" ref="H517:H580" si="76">P517/1000</f>
        <v>70.018000000000001</v>
      </c>
      <c r="I517" s="56">
        <f t="shared" ref="I517:I580" si="77">Q517/1000</f>
        <v>0</v>
      </c>
      <c r="J517" s="56">
        <f t="shared" ref="J517:J580" si="78">R517/1000</f>
        <v>0</v>
      </c>
      <c r="K517" s="56">
        <f t="shared" ref="K517:K580" si="79">S517/1000</f>
        <v>70.018000000000001</v>
      </c>
      <c r="L517" s="64">
        <v>70155</v>
      </c>
      <c r="M517" s="64">
        <v>0</v>
      </c>
      <c r="N517" s="64">
        <v>0</v>
      </c>
      <c r="O517" s="64">
        <v>70155</v>
      </c>
      <c r="P517" s="63">
        <v>70018</v>
      </c>
      <c r="Q517" s="63">
        <v>0</v>
      </c>
      <c r="R517" s="63">
        <v>0</v>
      </c>
      <c r="S517" s="63">
        <v>70018</v>
      </c>
      <c r="T517">
        <f t="shared" si="71"/>
        <v>140173</v>
      </c>
    </row>
    <row r="518" spans="1:20">
      <c r="A518" s="55" t="s">
        <v>1028</v>
      </c>
      <c r="B518" s="56" t="s">
        <v>1029</v>
      </c>
      <c r="C518" s="55" t="s">
        <v>6320</v>
      </c>
      <c r="D518" s="56">
        <f t="shared" si="72"/>
        <v>0</v>
      </c>
      <c r="E518" s="56">
        <f t="shared" si="73"/>
        <v>0</v>
      </c>
      <c r="F518" s="56">
        <f t="shared" si="74"/>
        <v>0</v>
      </c>
      <c r="G518" s="56">
        <f t="shared" si="75"/>
        <v>0</v>
      </c>
      <c r="H518" s="56">
        <f t="shared" si="76"/>
        <v>0</v>
      </c>
      <c r="I518" s="56">
        <f t="shared" si="77"/>
        <v>0</v>
      </c>
      <c r="J518" s="56">
        <f t="shared" si="78"/>
        <v>0</v>
      </c>
      <c r="K518" s="56">
        <f t="shared" si="79"/>
        <v>0</v>
      </c>
      <c r="L518" s="64">
        <v>0</v>
      </c>
      <c r="M518" s="64">
        <v>0</v>
      </c>
      <c r="N518" s="64">
        <v>0</v>
      </c>
      <c r="O518" s="64">
        <v>0</v>
      </c>
      <c r="P518" s="63">
        <v>0</v>
      </c>
      <c r="Q518" s="63">
        <v>0</v>
      </c>
      <c r="R518" s="63">
        <v>0</v>
      </c>
      <c r="S518" s="63">
        <v>0</v>
      </c>
      <c r="T518">
        <f t="shared" ref="T518:T581" si="80">O518+S518</f>
        <v>0</v>
      </c>
    </row>
    <row r="519" spans="1:20">
      <c r="A519" s="55" t="s">
        <v>1030</v>
      </c>
      <c r="B519" s="56" t="s">
        <v>1031</v>
      </c>
      <c r="C519" s="55" t="s">
        <v>6320</v>
      </c>
      <c r="D519" s="56">
        <f t="shared" ref="D519:D582" si="81">L519/1000</f>
        <v>0</v>
      </c>
      <c r="E519" s="56">
        <f t="shared" si="73"/>
        <v>0</v>
      </c>
      <c r="F519" s="56">
        <f t="shared" si="74"/>
        <v>0</v>
      </c>
      <c r="G519" s="56">
        <f t="shared" si="75"/>
        <v>0</v>
      </c>
      <c r="H519" s="56">
        <f t="shared" si="76"/>
        <v>0</v>
      </c>
      <c r="I519" s="56">
        <f t="shared" si="77"/>
        <v>0</v>
      </c>
      <c r="J519" s="56">
        <f t="shared" si="78"/>
        <v>0</v>
      </c>
      <c r="K519" s="56">
        <f t="shared" si="79"/>
        <v>0</v>
      </c>
      <c r="L519" s="64">
        <v>0</v>
      </c>
      <c r="M519" s="64">
        <v>0</v>
      </c>
      <c r="N519" s="64">
        <v>0</v>
      </c>
      <c r="O519" s="64">
        <v>0</v>
      </c>
      <c r="P519" s="63">
        <v>0</v>
      </c>
      <c r="Q519" s="63">
        <v>0</v>
      </c>
      <c r="R519" s="63">
        <v>0</v>
      </c>
      <c r="S519" s="63">
        <v>0</v>
      </c>
      <c r="T519">
        <f t="shared" si="80"/>
        <v>0</v>
      </c>
    </row>
    <row r="520" spans="1:20" hidden="1">
      <c r="A520" s="55" t="s">
        <v>1032</v>
      </c>
      <c r="B520" s="56" t="s">
        <v>1033</v>
      </c>
      <c r="C520" s="55" t="s">
        <v>6320</v>
      </c>
      <c r="D520" s="56">
        <f t="shared" si="81"/>
        <v>7.0369999999999999</v>
      </c>
      <c r="E520" s="56">
        <f t="shared" si="73"/>
        <v>0</v>
      </c>
      <c r="F520" s="56">
        <f t="shared" si="74"/>
        <v>0</v>
      </c>
      <c r="G520" s="56">
        <f t="shared" si="75"/>
        <v>7.0369999999999999</v>
      </c>
      <c r="H520" s="56">
        <f t="shared" si="76"/>
        <v>0</v>
      </c>
      <c r="I520" s="56">
        <f t="shared" si="77"/>
        <v>0</v>
      </c>
      <c r="J520" s="56">
        <f t="shared" si="78"/>
        <v>0</v>
      </c>
      <c r="K520" s="56">
        <f t="shared" si="79"/>
        <v>0</v>
      </c>
      <c r="L520" s="64">
        <v>7037</v>
      </c>
      <c r="M520" s="64">
        <v>0</v>
      </c>
      <c r="N520" s="64">
        <v>0</v>
      </c>
      <c r="O520" s="64">
        <v>7037</v>
      </c>
      <c r="P520" s="63">
        <v>0</v>
      </c>
      <c r="Q520" s="63">
        <v>0</v>
      </c>
      <c r="R520" s="63">
        <v>0</v>
      </c>
      <c r="S520" s="63">
        <v>0</v>
      </c>
      <c r="T520">
        <f t="shared" si="80"/>
        <v>7037</v>
      </c>
    </row>
    <row r="521" spans="1:20" hidden="1">
      <c r="A521" s="55" t="s">
        <v>1034</v>
      </c>
      <c r="B521" s="56" t="s">
        <v>1035</v>
      </c>
      <c r="C521" s="55" t="s">
        <v>6320</v>
      </c>
      <c r="D521" s="56">
        <f t="shared" si="81"/>
        <v>37.203000000000003</v>
      </c>
      <c r="E521" s="56">
        <f t="shared" si="73"/>
        <v>0</v>
      </c>
      <c r="F521" s="56">
        <f t="shared" si="74"/>
        <v>269.36200000000002</v>
      </c>
      <c r="G521" s="56">
        <f t="shared" si="75"/>
        <v>306.565</v>
      </c>
      <c r="H521" s="56">
        <f t="shared" si="76"/>
        <v>37.200000000000003</v>
      </c>
      <c r="I521" s="56">
        <f t="shared" si="77"/>
        <v>0</v>
      </c>
      <c r="J521" s="56">
        <f t="shared" si="78"/>
        <v>405.21300000000002</v>
      </c>
      <c r="K521" s="56">
        <f t="shared" si="79"/>
        <v>442.41300000000001</v>
      </c>
      <c r="L521" s="64">
        <v>37203</v>
      </c>
      <c r="M521" s="64">
        <v>0</v>
      </c>
      <c r="N521" s="64">
        <v>269362</v>
      </c>
      <c r="O521" s="64">
        <v>306565</v>
      </c>
      <c r="P521" s="63">
        <v>37200</v>
      </c>
      <c r="Q521" s="63">
        <v>0</v>
      </c>
      <c r="R521" s="63">
        <v>405213</v>
      </c>
      <c r="S521" s="63">
        <v>442413</v>
      </c>
      <c r="T521">
        <f t="shared" si="80"/>
        <v>748978</v>
      </c>
    </row>
    <row r="522" spans="1:20" hidden="1">
      <c r="A522" s="55" t="s">
        <v>1036</v>
      </c>
      <c r="B522" s="56" t="s">
        <v>1037</v>
      </c>
      <c r="C522" s="55" t="s">
        <v>6320</v>
      </c>
      <c r="D522" s="56">
        <f t="shared" si="81"/>
        <v>32.384</v>
      </c>
      <c r="E522" s="56">
        <f t="shared" si="73"/>
        <v>0</v>
      </c>
      <c r="F522" s="56">
        <f t="shared" si="74"/>
        <v>0</v>
      </c>
      <c r="G522" s="56">
        <f t="shared" si="75"/>
        <v>32.384</v>
      </c>
      <c r="H522" s="56">
        <f t="shared" si="76"/>
        <v>28.754999999999999</v>
      </c>
      <c r="I522" s="56">
        <f t="shared" si="77"/>
        <v>0</v>
      </c>
      <c r="J522" s="56">
        <f t="shared" si="78"/>
        <v>0</v>
      </c>
      <c r="K522" s="56">
        <f t="shared" si="79"/>
        <v>28.754999999999999</v>
      </c>
      <c r="L522" s="64">
        <v>32384</v>
      </c>
      <c r="M522" s="64">
        <v>0</v>
      </c>
      <c r="N522" s="64">
        <v>0</v>
      </c>
      <c r="O522" s="64">
        <v>32384</v>
      </c>
      <c r="P522" s="63">
        <v>28755</v>
      </c>
      <c r="Q522" s="63">
        <v>0</v>
      </c>
      <c r="R522" s="63">
        <v>0</v>
      </c>
      <c r="S522" s="63">
        <v>28755</v>
      </c>
      <c r="T522">
        <f t="shared" si="80"/>
        <v>61139</v>
      </c>
    </row>
    <row r="523" spans="1:20">
      <c r="A523" s="55" t="s">
        <v>1038</v>
      </c>
      <c r="B523" s="56" t="s">
        <v>1039</v>
      </c>
      <c r="C523" s="55" t="s">
        <v>6321</v>
      </c>
      <c r="D523" s="56">
        <f t="shared" si="81"/>
        <v>0</v>
      </c>
      <c r="E523" s="56">
        <f t="shared" si="73"/>
        <v>0</v>
      </c>
      <c r="F523" s="56">
        <f t="shared" si="74"/>
        <v>0</v>
      </c>
      <c r="G523" s="56">
        <f t="shared" si="75"/>
        <v>0</v>
      </c>
      <c r="H523" s="56">
        <f t="shared" si="76"/>
        <v>0</v>
      </c>
      <c r="I523" s="56">
        <f t="shared" si="77"/>
        <v>0</v>
      </c>
      <c r="J523" s="56">
        <f t="shared" si="78"/>
        <v>0</v>
      </c>
      <c r="K523" s="56">
        <f t="shared" si="79"/>
        <v>0</v>
      </c>
      <c r="L523" s="64">
        <v>0</v>
      </c>
      <c r="M523" s="64">
        <v>0</v>
      </c>
      <c r="N523" s="64">
        <v>0</v>
      </c>
      <c r="O523" s="64">
        <v>0</v>
      </c>
      <c r="P523" s="63">
        <v>0</v>
      </c>
      <c r="Q523" s="63">
        <v>0</v>
      </c>
      <c r="R523" s="63">
        <v>0</v>
      </c>
      <c r="S523" s="63">
        <v>0</v>
      </c>
      <c r="T523">
        <f t="shared" si="80"/>
        <v>0</v>
      </c>
    </row>
    <row r="524" spans="1:20" hidden="1">
      <c r="A524" s="55" t="s">
        <v>1040</v>
      </c>
      <c r="B524" s="56" t="s">
        <v>1041</v>
      </c>
      <c r="C524" s="55" t="s">
        <v>6320</v>
      </c>
      <c r="D524" s="56">
        <f t="shared" si="81"/>
        <v>25.024999999999999</v>
      </c>
      <c r="E524" s="56">
        <f t="shared" si="73"/>
        <v>0</v>
      </c>
      <c r="F524" s="56">
        <f t="shared" si="74"/>
        <v>0</v>
      </c>
      <c r="G524" s="56">
        <f t="shared" si="75"/>
        <v>25.024999999999999</v>
      </c>
      <c r="H524" s="56">
        <f t="shared" si="76"/>
        <v>17.071999999999999</v>
      </c>
      <c r="I524" s="56">
        <f t="shared" si="77"/>
        <v>0</v>
      </c>
      <c r="J524" s="56">
        <f t="shared" si="78"/>
        <v>0</v>
      </c>
      <c r="K524" s="56">
        <f t="shared" si="79"/>
        <v>17.071999999999999</v>
      </c>
      <c r="L524" s="64">
        <v>25025</v>
      </c>
      <c r="M524" s="64">
        <v>0</v>
      </c>
      <c r="N524" s="64">
        <v>0</v>
      </c>
      <c r="O524" s="64">
        <v>25025</v>
      </c>
      <c r="P524" s="63">
        <v>17072</v>
      </c>
      <c r="Q524" s="63">
        <v>0</v>
      </c>
      <c r="R524" s="63">
        <v>0</v>
      </c>
      <c r="S524" s="63">
        <v>17072</v>
      </c>
      <c r="T524">
        <f t="shared" si="80"/>
        <v>42097</v>
      </c>
    </row>
    <row r="525" spans="1:20" hidden="1">
      <c r="A525" s="55" t="s">
        <v>1042</v>
      </c>
      <c r="B525" s="56" t="s">
        <v>1043</v>
      </c>
      <c r="C525" s="55" t="s">
        <v>6322</v>
      </c>
      <c r="D525" s="56">
        <f t="shared" si="81"/>
        <v>3472.605</v>
      </c>
      <c r="E525" s="56">
        <f t="shared" si="73"/>
        <v>304.54199999999997</v>
      </c>
      <c r="F525" s="56">
        <f t="shared" si="74"/>
        <v>2371.2890000000002</v>
      </c>
      <c r="G525" s="56">
        <f t="shared" si="75"/>
        <v>6148.4359999999997</v>
      </c>
      <c r="H525" s="56">
        <f t="shared" si="76"/>
        <v>1449.8140000000001</v>
      </c>
      <c r="I525" s="56">
        <f t="shared" si="77"/>
        <v>372.851</v>
      </c>
      <c r="J525" s="56">
        <f t="shared" si="78"/>
        <v>1836.0709999999999</v>
      </c>
      <c r="K525" s="56">
        <f t="shared" si="79"/>
        <v>3658.7359999999999</v>
      </c>
      <c r="L525" s="64">
        <v>3472605</v>
      </c>
      <c r="M525" s="64">
        <v>304542</v>
      </c>
      <c r="N525" s="64">
        <v>2371289</v>
      </c>
      <c r="O525" s="64">
        <v>6148436</v>
      </c>
      <c r="P525" s="63">
        <v>1449814</v>
      </c>
      <c r="Q525" s="63">
        <v>372851</v>
      </c>
      <c r="R525" s="63">
        <v>1836071</v>
      </c>
      <c r="S525" s="63">
        <v>3658736</v>
      </c>
      <c r="T525">
        <f t="shared" si="80"/>
        <v>9807172</v>
      </c>
    </row>
    <row r="526" spans="1:20" hidden="1">
      <c r="A526" s="55" t="s">
        <v>1044</v>
      </c>
      <c r="B526" s="56" t="s">
        <v>1045</v>
      </c>
      <c r="C526" s="55" t="s">
        <v>6318</v>
      </c>
      <c r="D526" s="56">
        <f t="shared" si="81"/>
        <v>1776.7670000000001</v>
      </c>
      <c r="E526" s="56">
        <f t="shared" si="73"/>
        <v>65.674000000000007</v>
      </c>
      <c r="F526" s="56">
        <f t="shared" si="74"/>
        <v>4139.0640000000003</v>
      </c>
      <c r="G526" s="56">
        <f t="shared" si="75"/>
        <v>5981.5050000000001</v>
      </c>
      <c r="H526" s="56">
        <f t="shared" si="76"/>
        <v>1726.296</v>
      </c>
      <c r="I526" s="56">
        <f t="shared" si="77"/>
        <v>67.164000000000001</v>
      </c>
      <c r="J526" s="56">
        <f t="shared" si="78"/>
        <v>4214.4219999999996</v>
      </c>
      <c r="K526" s="56">
        <f t="shared" si="79"/>
        <v>6007.8819999999996</v>
      </c>
      <c r="L526" s="64">
        <v>1776767</v>
      </c>
      <c r="M526" s="64">
        <v>65674</v>
      </c>
      <c r="N526" s="64">
        <v>4139064</v>
      </c>
      <c r="O526" s="64">
        <v>5981505</v>
      </c>
      <c r="P526" s="63">
        <v>1726296</v>
      </c>
      <c r="Q526" s="63">
        <v>67164</v>
      </c>
      <c r="R526" s="63">
        <v>4214422</v>
      </c>
      <c r="S526" s="63">
        <v>6007882</v>
      </c>
      <c r="T526">
        <f t="shared" si="80"/>
        <v>11989387</v>
      </c>
    </row>
    <row r="527" spans="1:20" hidden="1">
      <c r="A527" s="55" t="s">
        <v>1046</v>
      </c>
      <c r="B527" s="56" t="s">
        <v>1047</v>
      </c>
      <c r="C527" s="55" t="s">
        <v>6317</v>
      </c>
      <c r="D527" s="56">
        <f t="shared" si="81"/>
        <v>4575.57</v>
      </c>
      <c r="E527" s="56">
        <f t="shared" si="73"/>
        <v>4539.4889999999996</v>
      </c>
      <c r="F527" s="56">
        <f t="shared" si="74"/>
        <v>8931.8729999999996</v>
      </c>
      <c r="G527" s="56">
        <f t="shared" si="75"/>
        <v>18046.932000000001</v>
      </c>
      <c r="H527" s="56">
        <f t="shared" si="76"/>
        <v>5055.5550000000003</v>
      </c>
      <c r="I527" s="56">
        <f t="shared" si="77"/>
        <v>4516.8540000000003</v>
      </c>
      <c r="J527" s="56">
        <f t="shared" si="78"/>
        <v>8949.509</v>
      </c>
      <c r="K527" s="56">
        <f t="shared" si="79"/>
        <v>18521.918000000001</v>
      </c>
      <c r="L527" s="64">
        <v>4575570</v>
      </c>
      <c r="M527" s="64">
        <v>4539489</v>
      </c>
      <c r="N527" s="64">
        <v>8931873</v>
      </c>
      <c r="O527" s="64">
        <v>18046932</v>
      </c>
      <c r="P527" s="63">
        <v>5055555</v>
      </c>
      <c r="Q527" s="63">
        <v>4516854</v>
      </c>
      <c r="R527" s="63">
        <v>8949509</v>
      </c>
      <c r="S527" s="63">
        <v>18521918</v>
      </c>
      <c r="T527">
        <f t="shared" si="80"/>
        <v>36568850</v>
      </c>
    </row>
    <row r="528" spans="1:20" hidden="1">
      <c r="A528" s="55" t="s">
        <v>1048</v>
      </c>
      <c r="B528" s="56" t="s">
        <v>1049</v>
      </c>
      <c r="C528" s="55" t="s">
        <v>6317</v>
      </c>
      <c r="D528" s="56">
        <f t="shared" si="81"/>
        <v>3029.808</v>
      </c>
      <c r="E528" s="56">
        <f t="shared" si="73"/>
        <v>1529.4870000000001</v>
      </c>
      <c r="F528" s="56">
        <f t="shared" si="74"/>
        <v>5158.1949999999997</v>
      </c>
      <c r="G528" s="56">
        <f t="shared" si="75"/>
        <v>9717.49</v>
      </c>
      <c r="H528" s="56">
        <f t="shared" si="76"/>
        <v>3340.7460000000001</v>
      </c>
      <c r="I528" s="56">
        <f t="shared" si="77"/>
        <v>2109.6579999999999</v>
      </c>
      <c r="J528" s="56">
        <f t="shared" si="78"/>
        <v>5651.2449999999999</v>
      </c>
      <c r="K528" s="56">
        <f t="shared" si="79"/>
        <v>11101.648999999999</v>
      </c>
      <c r="L528" s="64">
        <v>3029808</v>
      </c>
      <c r="M528" s="64">
        <v>1529487</v>
      </c>
      <c r="N528" s="64">
        <v>5158195</v>
      </c>
      <c r="O528" s="64">
        <v>9717490</v>
      </c>
      <c r="P528" s="63">
        <v>3340746</v>
      </c>
      <c r="Q528" s="63">
        <v>2109658</v>
      </c>
      <c r="R528" s="63">
        <v>5651245</v>
      </c>
      <c r="S528" s="63">
        <v>11101649</v>
      </c>
      <c r="T528">
        <f t="shared" si="80"/>
        <v>20819139</v>
      </c>
    </row>
    <row r="529" spans="1:20" hidden="1">
      <c r="A529" s="55" t="s">
        <v>1050</v>
      </c>
      <c r="B529" s="56" t="s">
        <v>1051</v>
      </c>
      <c r="C529" s="55" t="s">
        <v>6318</v>
      </c>
      <c r="D529" s="56">
        <f t="shared" si="81"/>
        <v>2102.819</v>
      </c>
      <c r="E529" s="56">
        <f t="shared" si="73"/>
        <v>16.396999999999998</v>
      </c>
      <c r="F529" s="56">
        <f t="shared" si="74"/>
        <v>1358.778</v>
      </c>
      <c r="G529" s="56">
        <f t="shared" si="75"/>
        <v>3477.9940000000001</v>
      </c>
      <c r="H529" s="56">
        <f t="shared" si="76"/>
        <v>2066.616</v>
      </c>
      <c r="I529" s="56">
        <f t="shared" si="77"/>
        <v>11.026</v>
      </c>
      <c r="J529" s="56">
        <f t="shared" si="78"/>
        <v>1177.999</v>
      </c>
      <c r="K529" s="56">
        <f t="shared" si="79"/>
        <v>3255.6410000000001</v>
      </c>
      <c r="L529" s="64">
        <v>2102819</v>
      </c>
      <c r="M529" s="64">
        <v>16397</v>
      </c>
      <c r="N529" s="64">
        <v>1358778</v>
      </c>
      <c r="O529" s="64">
        <v>3477994</v>
      </c>
      <c r="P529" s="63">
        <v>2066616</v>
      </c>
      <c r="Q529" s="63">
        <v>11026</v>
      </c>
      <c r="R529" s="63">
        <v>1177999</v>
      </c>
      <c r="S529" s="63">
        <v>3255641</v>
      </c>
      <c r="T529">
        <f t="shared" si="80"/>
        <v>6733635</v>
      </c>
    </row>
    <row r="530" spans="1:20" hidden="1">
      <c r="A530" s="55" t="s">
        <v>1052</v>
      </c>
      <c r="B530" s="56" t="s">
        <v>1053</v>
      </c>
      <c r="C530" s="55" t="s">
        <v>6318</v>
      </c>
      <c r="D530" s="56">
        <f t="shared" si="81"/>
        <v>1340.61</v>
      </c>
      <c r="E530" s="56">
        <f t="shared" si="73"/>
        <v>174.97800000000001</v>
      </c>
      <c r="F530" s="56">
        <f t="shared" si="74"/>
        <v>2821.277</v>
      </c>
      <c r="G530" s="56">
        <f t="shared" si="75"/>
        <v>4336.8649999999998</v>
      </c>
      <c r="H530" s="56">
        <f t="shared" si="76"/>
        <v>1225.491</v>
      </c>
      <c r="I530" s="56">
        <f t="shared" si="77"/>
        <v>174.952</v>
      </c>
      <c r="J530" s="56">
        <f t="shared" si="78"/>
        <v>1308.441</v>
      </c>
      <c r="K530" s="56">
        <f t="shared" si="79"/>
        <v>2708.884</v>
      </c>
      <c r="L530" s="64">
        <v>1340610</v>
      </c>
      <c r="M530" s="64">
        <v>174978</v>
      </c>
      <c r="N530" s="64">
        <v>2821277</v>
      </c>
      <c r="O530" s="64">
        <v>4336865</v>
      </c>
      <c r="P530" s="63">
        <v>1225491</v>
      </c>
      <c r="Q530" s="63">
        <v>174952</v>
      </c>
      <c r="R530" s="63">
        <v>1308441</v>
      </c>
      <c r="S530" s="63">
        <v>2708884</v>
      </c>
      <c r="T530">
        <f t="shared" si="80"/>
        <v>7045749</v>
      </c>
    </row>
    <row r="531" spans="1:20" hidden="1">
      <c r="A531" s="55" t="s">
        <v>1054</v>
      </c>
      <c r="B531" s="56" t="s">
        <v>1055</v>
      </c>
      <c r="C531" s="55" t="s">
        <v>6318</v>
      </c>
      <c r="D531" s="56">
        <f t="shared" si="81"/>
        <v>1091.6759999999999</v>
      </c>
      <c r="E531" s="56">
        <f t="shared" si="73"/>
        <v>126.092</v>
      </c>
      <c r="F531" s="56">
        <f t="shared" si="74"/>
        <v>600.53399999999999</v>
      </c>
      <c r="G531" s="56">
        <f t="shared" si="75"/>
        <v>1818.3019999999999</v>
      </c>
      <c r="H531" s="56">
        <f t="shared" si="76"/>
        <v>1042.0239999999999</v>
      </c>
      <c r="I531" s="56">
        <f t="shared" si="77"/>
        <v>126.039</v>
      </c>
      <c r="J531" s="56">
        <f t="shared" si="78"/>
        <v>730.18200000000002</v>
      </c>
      <c r="K531" s="56">
        <f t="shared" si="79"/>
        <v>1898.2449999999999</v>
      </c>
      <c r="L531" s="64">
        <v>1091676</v>
      </c>
      <c r="M531" s="64">
        <v>126092</v>
      </c>
      <c r="N531" s="64">
        <v>600534</v>
      </c>
      <c r="O531" s="64">
        <v>1818302</v>
      </c>
      <c r="P531" s="63">
        <v>1042024</v>
      </c>
      <c r="Q531" s="63">
        <v>126039</v>
      </c>
      <c r="R531" s="63">
        <v>730182</v>
      </c>
      <c r="S531" s="63">
        <v>1898245</v>
      </c>
      <c r="T531">
        <f t="shared" si="80"/>
        <v>3716547</v>
      </c>
    </row>
    <row r="532" spans="1:20" hidden="1">
      <c r="A532" s="55" t="s">
        <v>1056</v>
      </c>
      <c r="B532" s="56" t="s">
        <v>1057</v>
      </c>
      <c r="C532" s="55" t="s">
        <v>6318</v>
      </c>
      <c r="D532" s="56">
        <f t="shared" si="81"/>
        <v>879.81600000000003</v>
      </c>
      <c r="E532" s="56">
        <f t="shared" si="73"/>
        <v>89.421999999999997</v>
      </c>
      <c r="F532" s="56">
        <f t="shared" si="74"/>
        <v>724.22699999999998</v>
      </c>
      <c r="G532" s="56">
        <f t="shared" si="75"/>
        <v>1693.4649999999999</v>
      </c>
      <c r="H532" s="56">
        <f t="shared" si="76"/>
        <v>1059.6510000000001</v>
      </c>
      <c r="I532" s="56">
        <f t="shared" si="77"/>
        <v>120.869</v>
      </c>
      <c r="J532" s="56">
        <f t="shared" si="78"/>
        <v>856.46500000000003</v>
      </c>
      <c r="K532" s="56">
        <f t="shared" si="79"/>
        <v>2036.9849999999999</v>
      </c>
      <c r="L532" s="64">
        <v>879816</v>
      </c>
      <c r="M532" s="64">
        <v>89422</v>
      </c>
      <c r="N532" s="64">
        <v>724227</v>
      </c>
      <c r="O532" s="64">
        <v>1693465</v>
      </c>
      <c r="P532" s="63">
        <v>1059651</v>
      </c>
      <c r="Q532" s="63">
        <v>120869</v>
      </c>
      <c r="R532" s="63">
        <v>856465</v>
      </c>
      <c r="S532" s="63">
        <v>2036985</v>
      </c>
      <c r="T532">
        <f t="shared" si="80"/>
        <v>3730450</v>
      </c>
    </row>
    <row r="533" spans="1:20" hidden="1">
      <c r="A533" s="55" t="s">
        <v>1058</v>
      </c>
      <c r="B533" s="56" t="s">
        <v>1059</v>
      </c>
      <c r="C533" s="55" t="s">
        <v>6318</v>
      </c>
      <c r="D533" s="56">
        <f t="shared" si="81"/>
        <v>508.19200000000001</v>
      </c>
      <c r="E533" s="56">
        <f t="shared" si="73"/>
        <v>37.487000000000002</v>
      </c>
      <c r="F533" s="56">
        <f t="shared" si="74"/>
        <v>734.73800000000006</v>
      </c>
      <c r="G533" s="56">
        <f t="shared" si="75"/>
        <v>1280.4169999999999</v>
      </c>
      <c r="H533" s="56">
        <f t="shared" si="76"/>
        <v>715.904</v>
      </c>
      <c r="I533" s="56">
        <f t="shared" si="77"/>
        <v>88.603999999999999</v>
      </c>
      <c r="J533" s="56">
        <f t="shared" si="78"/>
        <v>1013.564</v>
      </c>
      <c r="K533" s="56">
        <f t="shared" si="79"/>
        <v>1818.0719999999999</v>
      </c>
      <c r="L533" s="64">
        <v>508192</v>
      </c>
      <c r="M533" s="64">
        <v>37487</v>
      </c>
      <c r="N533" s="64">
        <v>734738</v>
      </c>
      <c r="O533" s="64">
        <v>1280417</v>
      </c>
      <c r="P533" s="63">
        <v>715904</v>
      </c>
      <c r="Q533" s="63">
        <v>88604</v>
      </c>
      <c r="R533" s="63">
        <v>1013564</v>
      </c>
      <c r="S533" s="63">
        <v>1818072</v>
      </c>
      <c r="T533">
        <f t="shared" si="80"/>
        <v>3098489</v>
      </c>
    </row>
    <row r="534" spans="1:20" hidden="1">
      <c r="A534" s="55" t="s">
        <v>1060</v>
      </c>
      <c r="B534" s="56" t="s">
        <v>1061</v>
      </c>
      <c r="C534" s="55" t="s">
        <v>6318</v>
      </c>
      <c r="D534" s="56">
        <f t="shared" si="81"/>
        <v>3783.692</v>
      </c>
      <c r="E534" s="56">
        <f t="shared" si="73"/>
        <v>614.96400000000006</v>
      </c>
      <c r="F534" s="56">
        <f t="shared" si="74"/>
        <v>1626.0909999999999</v>
      </c>
      <c r="G534" s="56">
        <f t="shared" si="75"/>
        <v>6024.7470000000003</v>
      </c>
      <c r="H534" s="56">
        <f t="shared" si="76"/>
        <v>4227.3540000000003</v>
      </c>
      <c r="I534" s="56">
        <f t="shared" si="77"/>
        <v>614.95799999999997</v>
      </c>
      <c r="J534" s="56">
        <f t="shared" si="78"/>
        <v>1032.277</v>
      </c>
      <c r="K534" s="56">
        <f t="shared" si="79"/>
        <v>5874.5889999999999</v>
      </c>
      <c r="L534" s="64">
        <v>3783692</v>
      </c>
      <c r="M534" s="64">
        <v>614964</v>
      </c>
      <c r="N534" s="64">
        <v>1626091</v>
      </c>
      <c r="O534" s="64">
        <v>6024747</v>
      </c>
      <c r="P534" s="63">
        <v>4227354</v>
      </c>
      <c r="Q534" s="63">
        <v>614958</v>
      </c>
      <c r="R534" s="63">
        <v>1032277</v>
      </c>
      <c r="S534" s="63">
        <v>5874589</v>
      </c>
      <c r="T534">
        <f t="shared" si="80"/>
        <v>11899336</v>
      </c>
    </row>
    <row r="535" spans="1:20" hidden="1">
      <c r="A535" s="55" t="s">
        <v>1062</v>
      </c>
      <c r="B535" s="56" t="s">
        <v>1063</v>
      </c>
      <c r="C535" s="55" t="s">
        <v>6318</v>
      </c>
      <c r="D535" s="56">
        <f t="shared" si="81"/>
        <v>2522.4589999999998</v>
      </c>
      <c r="E535" s="56">
        <f t="shared" si="73"/>
        <v>691.58600000000001</v>
      </c>
      <c r="F535" s="56">
        <f t="shared" si="74"/>
        <v>2449.14</v>
      </c>
      <c r="G535" s="56">
        <f t="shared" si="75"/>
        <v>5663.1850000000004</v>
      </c>
      <c r="H535" s="56">
        <f t="shared" si="76"/>
        <v>2521.4549999999999</v>
      </c>
      <c r="I535" s="56">
        <f t="shared" si="77"/>
        <v>780.58100000000002</v>
      </c>
      <c r="J535" s="56">
        <f t="shared" si="78"/>
        <v>3330.0880000000002</v>
      </c>
      <c r="K535" s="56">
        <f t="shared" si="79"/>
        <v>6632.1239999999998</v>
      </c>
      <c r="L535" s="64">
        <v>2522459</v>
      </c>
      <c r="M535" s="64">
        <v>691586</v>
      </c>
      <c r="N535" s="64">
        <v>2449140</v>
      </c>
      <c r="O535" s="64">
        <v>5663185</v>
      </c>
      <c r="P535" s="63">
        <v>2521455</v>
      </c>
      <c r="Q535" s="63">
        <v>780581</v>
      </c>
      <c r="R535" s="63">
        <v>3330088</v>
      </c>
      <c r="S535" s="63">
        <v>6632124</v>
      </c>
      <c r="T535">
        <f t="shared" si="80"/>
        <v>12295309</v>
      </c>
    </row>
    <row r="536" spans="1:20" hidden="1">
      <c r="A536" s="55" t="s">
        <v>1064</v>
      </c>
      <c r="B536" s="56" t="s">
        <v>1065</v>
      </c>
      <c r="C536" s="55" t="s">
        <v>6318</v>
      </c>
      <c r="D536" s="56">
        <f t="shared" si="81"/>
        <v>814.50199999999995</v>
      </c>
      <c r="E536" s="56">
        <f t="shared" si="73"/>
        <v>165.77199999999999</v>
      </c>
      <c r="F536" s="56">
        <f t="shared" si="74"/>
        <v>1426.9960000000001</v>
      </c>
      <c r="G536" s="56">
        <f t="shared" si="75"/>
        <v>2407.27</v>
      </c>
      <c r="H536" s="56">
        <f t="shared" si="76"/>
        <v>1000.899</v>
      </c>
      <c r="I536" s="56">
        <f t="shared" si="77"/>
        <v>165.75</v>
      </c>
      <c r="J536" s="56">
        <f t="shared" si="78"/>
        <v>1505.412</v>
      </c>
      <c r="K536" s="56">
        <f t="shared" si="79"/>
        <v>2672.0610000000001</v>
      </c>
      <c r="L536" s="64">
        <v>814502</v>
      </c>
      <c r="M536" s="64">
        <v>165772</v>
      </c>
      <c r="N536" s="64">
        <v>1426996</v>
      </c>
      <c r="O536" s="64">
        <v>2407270</v>
      </c>
      <c r="P536" s="63">
        <v>1000899</v>
      </c>
      <c r="Q536" s="63">
        <v>165750</v>
      </c>
      <c r="R536" s="63">
        <v>1505412</v>
      </c>
      <c r="S536" s="63">
        <v>2672061</v>
      </c>
      <c r="T536">
        <f t="shared" si="80"/>
        <v>5079331</v>
      </c>
    </row>
    <row r="537" spans="1:20" hidden="1">
      <c r="A537" s="55" t="s">
        <v>1066</v>
      </c>
      <c r="B537" s="56" t="s">
        <v>1067</v>
      </c>
      <c r="C537" s="55" t="s">
        <v>6318</v>
      </c>
      <c r="D537" s="56">
        <f t="shared" si="81"/>
        <v>1013.05</v>
      </c>
      <c r="E537" s="56">
        <f t="shared" si="73"/>
        <v>110.663</v>
      </c>
      <c r="F537" s="56">
        <f t="shared" si="74"/>
        <v>825.971</v>
      </c>
      <c r="G537" s="56">
        <f t="shared" si="75"/>
        <v>1949.684</v>
      </c>
      <c r="H537" s="56">
        <f t="shared" si="76"/>
        <v>1125.133</v>
      </c>
      <c r="I537" s="56">
        <f t="shared" si="77"/>
        <v>110.502</v>
      </c>
      <c r="J537" s="56">
        <f t="shared" si="78"/>
        <v>899.87099999999998</v>
      </c>
      <c r="K537" s="56">
        <f t="shared" si="79"/>
        <v>2135.5059999999999</v>
      </c>
      <c r="L537" s="64">
        <v>1013050</v>
      </c>
      <c r="M537" s="64">
        <v>110663</v>
      </c>
      <c r="N537" s="64">
        <v>825971</v>
      </c>
      <c r="O537" s="64">
        <v>1949684</v>
      </c>
      <c r="P537" s="63">
        <v>1125133</v>
      </c>
      <c r="Q537" s="63">
        <v>110502</v>
      </c>
      <c r="R537" s="63">
        <v>899871</v>
      </c>
      <c r="S537" s="63">
        <v>2135506</v>
      </c>
      <c r="T537">
        <f t="shared" si="80"/>
        <v>4085190</v>
      </c>
    </row>
    <row r="538" spans="1:20" hidden="1">
      <c r="A538" s="55" t="s">
        <v>1068</v>
      </c>
      <c r="B538" s="56" t="s">
        <v>1069</v>
      </c>
      <c r="C538" s="55" t="s">
        <v>6319</v>
      </c>
      <c r="D538" s="56">
        <f t="shared" si="81"/>
        <v>647.78700000000003</v>
      </c>
      <c r="E538" s="56">
        <f t="shared" si="73"/>
        <v>150.386</v>
      </c>
      <c r="F538" s="56">
        <f t="shared" si="74"/>
        <v>780.92499999999995</v>
      </c>
      <c r="G538" s="56">
        <f t="shared" si="75"/>
        <v>1579.098</v>
      </c>
      <c r="H538" s="56">
        <f t="shared" si="76"/>
        <v>413.26400000000001</v>
      </c>
      <c r="I538" s="56">
        <f t="shared" si="77"/>
        <v>149.32</v>
      </c>
      <c r="J538" s="56">
        <f t="shared" si="78"/>
        <v>785.32799999999997</v>
      </c>
      <c r="K538" s="56">
        <f t="shared" si="79"/>
        <v>1347.912</v>
      </c>
      <c r="L538" s="64">
        <v>647787</v>
      </c>
      <c r="M538" s="64">
        <v>150386</v>
      </c>
      <c r="N538" s="64">
        <v>780925</v>
      </c>
      <c r="O538" s="64">
        <v>1579098</v>
      </c>
      <c r="P538" s="63">
        <v>413264</v>
      </c>
      <c r="Q538" s="63">
        <v>149320</v>
      </c>
      <c r="R538" s="63">
        <v>785328</v>
      </c>
      <c r="S538" s="63">
        <v>1347912</v>
      </c>
      <c r="T538">
        <f t="shared" si="80"/>
        <v>2927010</v>
      </c>
    </row>
    <row r="539" spans="1:20" hidden="1">
      <c r="A539" s="55" t="s">
        <v>1070</v>
      </c>
      <c r="B539" s="56" t="s">
        <v>1071</v>
      </c>
      <c r="C539" s="55" t="s">
        <v>6319</v>
      </c>
      <c r="D539" s="56">
        <f t="shared" si="81"/>
        <v>885.428</v>
      </c>
      <c r="E539" s="56">
        <f t="shared" si="73"/>
        <v>252.517</v>
      </c>
      <c r="F539" s="56">
        <f t="shared" si="74"/>
        <v>585.32000000000005</v>
      </c>
      <c r="G539" s="56">
        <f t="shared" si="75"/>
        <v>1723.2650000000001</v>
      </c>
      <c r="H539" s="56">
        <f t="shared" si="76"/>
        <v>857.31500000000005</v>
      </c>
      <c r="I539" s="56">
        <f t="shared" si="77"/>
        <v>252.49100000000001</v>
      </c>
      <c r="J539" s="56">
        <f t="shared" si="78"/>
        <v>605.76700000000005</v>
      </c>
      <c r="K539" s="56">
        <f t="shared" si="79"/>
        <v>1715.5730000000001</v>
      </c>
      <c r="L539" s="64">
        <v>885428</v>
      </c>
      <c r="M539" s="64">
        <v>252517</v>
      </c>
      <c r="N539" s="64">
        <v>585320</v>
      </c>
      <c r="O539" s="64">
        <v>1723265</v>
      </c>
      <c r="P539" s="63">
        <v>857315</v>
      </c>
      <c r="Q539" s="63">
        <v>252491</v>
      </c>
      <c r="R539" s="63">
        <v>605767</v>
      </c>
      <c r="S539" s="63">
        <v>1715573</v>
      </c>
      <c r="T539">
        <f t="shared" si="80"/>
        <v>3438838</v>
      </c>
    </row>
    <row r="540" spans="1:20" hidden="1">
      <c r="A540" s="55" t="s">
        <v>1072</v>
      </c>
      <c r="B540" s="56" t="s">
        <v>1073</v>
      </c>
      <c r="C540" s="55" t="s">
        <v>6319</v>
      </c>
      <c r="D540" s="56">
        <f t="shared" si="81"/>
        <v>582.23599999999999</v>
      </c>
      <c r="E540" s="56">
        <f t="shared" si="73"/>
        <v>9.6929999999999996</v>
      </c>
      <c r="F540" s="56">
        <f t="shared" si="74"/>
        <v>2048.5500000000002</v>
      </c>
      <c r="G540" s="56">
        <f t="shared" si="75"/>
        <v>2640.4789999999998</v>
      </c>
      <c r="H540" s="56">
        <f t="shared" si="76"/>
        <v>559.23</v>
      </c>
      <c r="I540" s="56">
        <f t="shared" si="77"/>
        <v>10.593999999999999</v>
      </c>
      <c r="J540" s="56">
        <f t="shared" si="78"/>
        <v>1802.6179999999999</v>
      </c>
      <c r="K540" s="56">
        <f t="shared" si="79"/>
        <v>2372.442</v>
      </c>
      <c r="L540" s="64">
        <v>582236</v>
      </c>
      <c r="M540" s="64">
        <v>9693</v>
      </c>
      <c r="N540" s="64">
        <v>2048550</v>
      </c>
      <c r="O540" s="64">
        <v>2640479</v>
      </c>
      <c r="P540" s="63">
        <v>559230</v>
      </c>
      <c r="Q540" s="63">
        <v>10594</v>
      </c>
      <c r="R540" s="63">
        <v>1802618</v>
      </c>
      <c r="S540" s="63">
        <v>2372442</v>
      </c>
      <c r="T540">
        <f t="shared" si="80"/>
        <v>5012921</v>
      </c>
    </row>
    <row r="541" spans="1:20" hidden="1">
      <c r="A541" s="55" t="s">
        <v>1074</v>
      </c>
      <c r="B541" s="56" t="s">
        <v>1075</v>
      </c>
      <c r="C541" s="55" t="s">
        <v>6319</v>
      </c>
      <c r="D541" s="56">
        <f t="shared" si="81"/>
        <v>1327.597</v>
      </c>
      <c r="E541" s="56">
        <f t="shared" si="73"/>
        <v>860.69899999999996</v>
      </c>
      <c r="F541" s="56">
        <f t="shared" si="74"/>
        <v>628.39499999999998</v>
      </c>
      <c r="G541" s="56">
        <f t="shared" si="75"/>
        <v>2816.6909999999998</v>
      </c>
      <c r="H541" s="56">
        <f t="shared" si="76"/>
        <v>1446.942</v>
      </c>
      <c r="I541" s="56">
        <f t="shared" si="77"/>
        <v>952.70699999999999</v>
      </c>
      <c r="J541" s="56">
        <f t="shared" si="78"/>
        <v>717.54200000000003</v>
      </c>
      <c r="K541" s="56">
        <f t="shared" si="79"/>
        <v>3117.1909999999998</v>
      </c>
      <c r="L541" s="64">
        <v>1327597</v>
      </c>
      <c r="M541" s="64">
        <v>860699</v>
      </c>
      <c r="N541" s="64">
        <v>628395</v>
      </c>
      <c r="O541" s="64">
        <v>2816691</v>
      </c>
      <c r="P541" s="63">
        <v>1446942</v>
      </c>
      <c r="Q541" s="63">
        <v>952707</v>
      </c>
      <c r="R541" s="63">
        <v>717542</v>
      </c>
      <c r="S541" s="63">
        <v>3117191</v>
      </c>
      <c r="T541">
        <f t="shared" si="80"/>
        <v>5933882</v>
      </c>
    </row>
    <row r="542" spans="1:20" hidden="1">
      <c r="A542" s="55" t="s">
        <v>1076</v>
      </c>
      <c r="B542" s="56" t="s">
        <v>1077</v>
      </c>
      <c r="C542" s="55" t="s">
        <v>6319</v>
      </c>
      <c r="D542" s="56">
        <f t="shared" si="81"/>
        <v>1089.021</v>
      </c>
      <c r="E542" s="56">
        <f t="shared" si="73"/>
        <v>162.536</v>
      </c>
      <c r="F542" s="56">
        <f t="shared" si="74"/>
        <v>1901.771</v>
      </c>
      <c r="G542" s="56">
        <f t="shared" si="75"/>
        <v>3153.328</v>
      </c>
      <c r="H542" s="56">
        <f t="shared" si="76"/>
        <v>1109.9469999999999</v>
      </c>
      <c r="I542" s="56">
        <f t="shared" si="77"/>
        <v>163.023</v>
      </c>
      <c r="J542" s="56">
        <f t="shared" si="78"/>
        <v>1919.7840000000001</v>
      </c>
      <c r="K542" s="56">
        <f t="shared" si="79"/>
        <v>3192.7539999999999</v>
      </c>
      <c r="L542" s="64">
        <v>1089021</v>
      </c>
      <c r="M542" s="64">
        <v>162536</v>
      </c>
      <c r="N542" s="64">
        <v>1901771</v>
      </c>
      <c r="O542" s="64">
        <v>3153328</v>
      </c>
      <c r="P542" s="63">
        <v>1109947</v>
      </c>
      <c r="Q542" s="63">
        <v>163023</v>
      </c>
      <c r="R542" s="63">
        <v>1919784</v>
      </c>
      <c r="S542" s="63">
        <v>3192754</v>
      </c>
      <c r="T542">
        <f t="shared" si="80"/>
        <v>6346082</v>
      </c>
    </row>
    <row r="543" spans="1:20" hidden="1">
      <c r="A543" s="55" t="s">
        <v>1078</v>
      </c>
      <c r="B543" s="56" t="s">
        <v>1079</v>
      </c>
      <c r="C543" s="55" t="s">
        <v>6319</v>
      </c>
      <c r="D543" s="56">
        <f t="shared" si="81"/>
        <v>745.23800000000006</v>
      </c>
      <c r="E543" s="56">
        <f t="shared" si="73"/>
        <v>127.69</v>
      </c>
      <c r="F543" s="56">
        <f t="shared" si="74"/>
        <v>673.21400000000006</v>
      </c>
      <c r="G543" s="56">
        <f t="shared" si="75"/>
        <v>1546.1420000000001</v>
      </c>
      <c r="H543" s="56">
        <f t="shared" si="76"/>
        <v>670.47900000000004</v>
      </c>
      <c r="I543" s="56">
        <f t="shared" si="77"/>
        <v>121.126</v>
      </c>
      <c r="J543" s="56">
        <f t="shared" si="78"/>
        <v>731.23</v>
      </c>
      <c r="K543" s="56">
        <f t="shared" si="79"/>
        <v>1522.835</v>
      </c>
      <c r="L543" s="64">
        <v>745238</v>
      </c>
      <c r="M543" s="64">
        <v>127690</v>
      </c>
      <c r="N543" s="64">
        <v>673214</v>
      </c>
      <c r="O543" s="64">
        <v>1546142</v>
      </c>
      <c r="P543" s="63">
        <v>670479</v>
      </c>
      <c r="Q543" s="63">
        <v>121126</v>
      </c>
      <c r="R543" s="63">
        <v>731230</v>
      </c>
      <c r="S543" s="63">
        <v>1522835</v>
      </c>
      <c r="T543">
        <f t="shared" si="80"/>
        <v>3068977</v>
      </c>
    </row>
    <row r="544" spans="1:20" hidden="1">
      <c r="A544" s="55" t="s">
        <v>1080</v>
      </c>
      <c r="B544" s="56" t="s">
        <v>1081</v>
      </c>
      <c r="C544" s="55" t="s">
        <v>6319</v>
      </c>
      <c r="D544" s="56">
        <f t="shared" si="81"/>
        <v>547.62199999999996</v>
      </c>
      <c r="E544" s="56">
        <f t="shared" si="73"/>
        <v>51.046999999999997</v>
      </c>
      <c r="F544" s="56">
        <f t="shared" si="74"/>
        <v>799.89099999999996</v>
      </c>
      <c r="G544" s="56">
        <f t="shared" si="75"/>
        <v>1398.56</v>
      </c>
      <c r="H544" s="56">
        <f t="shared" si="76"/>
        <v>657.57600000000002</v>
      </c>
      <c r="I544" s="56">
        <f t="shared" si="77"/>
        <v>51.036999999999999</v>
      </c>
      <c r="J544" s="56">
        <f t="shared" si="78"/>
        <v>751.49099999999999</v>
      </c>
      <c r="K544" s="56">
        <f t="shared" si="79"/>
        <v>1460.104</v>
      </c>
      <c r="L544" s="64">
        <v>547622</v>
      </c>
      <c r="M544" s="64">
        <v>51047</v>
      </c>
      <c r="N544" s="64">
        <v>799891</v>
      </c>
      <c r="O544" s="64">
        <v>1398560</v>
      </c>
      <c r="P544" s="63">
        <v>657576</v>
      </c>
      <c r="Q544" s="63">
        <v>51037</v>
      </c>
      <c r="R544" s="63">
        <v>751491</v>
      </c>
      <c r="S544" s="63">
        <v>1460104</v>
      </c>
      <c r="T544">
        <f t="shared" si="80"/>
        <v>2858664</v>
      </c>
    </row>
    <row r="545" spans="1:20" hidden="1">
      <c r="A545" s="55" t="s">
        <v>1082</v>
      </c>
      <c r="B545" s="56" t="s">
        <v>1083</v>
      </c>
      <c r="C545" s="55" t="s">
        <v>6319</v>
      </c>
      <c r="D545" s="56">
        <f t="shared" si="81"/>
        <v>701.04899999999998</v>
      </c>
      <c r="E545" s="56">
        <f t="shared" si="73"/>
        <v>99.888000000000005</v>
      </c>
      <c r="F545" s="56">
        <f t="shared" si="74"/>
        <v>234.50700000000001</v>
      </c>
      <c r="G545" s="56">
        <f t="shared" si="75"/>
        <v>1035.444</v>
      </c>
      <c r="H545" s="56">
        <f t="shared" si="76"/>
        <v>488.596</v>
      </c>
      <c r="I545" s="56">
        <f t="shared" si="77"/>
        <v>45.378</v>
      </c>
      <c r="J545" s="56">
        <f t="shared" si="78"/>
        <v>597.21100000000001</v>
      </c>
      <c r="K545" s="56">
        <f t="shared" si="79"/>
        <v>1131.1849999999999</v>
      </c>
      <c r="L545" s="64">
        <v>701049</v>
      </c>
      <c r="M545" s="64">
        <v>99888</v>
      </c>
      <c r="N545" s="64">
        <v>234507</v>
      </c>
      <c r="O545" s="64">
        <v>1035444</v>
      </c>
      <c r="P545" s="63">
        <v>488596</v>
      </c>
      <c r="Q545" s="63">
        <v>45378</v>
      </c>
      <c r="R545" s="63">
        <v>597211</v>
      </c>
      <c r="S545" s="63">
        <v>1131185</v>
      </c>
      <c r="T545">
        <f t="shared" si="80"/>
        <v>2166629</v>
      </c>
    </row>
    <row r="546" spans="1:20" hidden="1">
      <c r="A546" s="55" t="s">
        <v>1084</v>
      </c>
      <c r="B546" s="56" t="s">
        <v>1085</v>
      </c>
      <c r="C546" s="55" t="s">
        <v>6319</v>
      </c>
      <c r="D546" s="56">
        <f t="shared" si="81"/>
        <v>666</v>
      </c>
      <c r="E546" s="56">
        <f t="shared" si="73"/>
        <v>106</v>
      </c>
      <c r="F546" s="56">
        <f t="shared" si="74"/>
        <v>293.91300000000001</v>
      </c>
      <c r="G546" s="56">
        <f t="shared" si="75"/>
        <v>1065.913</v>
      </c>
      <c r="H546" s="56">
        <f t="shared" si="76"/>
        <v>810</v>
      </c>
      <c r="I546" s="56">
        <f t="shared" si="77"/>
        <v>215</v>
      </c>
      <c r="J546" s="56">
        <f t="shared" si="78"/>
        <v>206.18799999999999</v>
      </c>
      <c r="K546" s="56">
        <f t="shared" si="79"/>
        <v>1231.1880000000001</v>
      </c>
      <c r="L546" s="64">
        <v>666000</v>
      </c>
      <c r="M546" s="64">
        <v>106000</v>
      </c>
      <c r="N546" s="64">
        <v>293913</v>
      </c>
      <c r="O546" s="64">
        <v>1065913</v>
      </c>
      <c r="P546" s="63">
        <v>810000</v>
      </c>
      <c r="Q546" s="63">
        <v>215000</v>
      </c>
      <c r="R546" s="63">
        <v>206188</v>
      </c>
      <c r="S546" s="63">
        <v>1231188</v>
      </c>
      <c r="T546">
        <f t="shared" si="80"/>
        <v>2297101</v>
      </c>
    </row>
    <row r="547" spans="1:20" hidden="1">
      <c r="A547" s="55" t="s">
        <v>1086</v>
      </c>
      <c r="B547" s="56" t="s">
        <v>1087</v>
      </c>
      <c r="C547" s="55" t="s">
        <v>6319</v>
      </c>
      <c r="D547" s="56">
        <f t="shared" si="81"/>
        <v>490.2</v>
      </c>
      <c r="E547" s="56">
        <f t="shared" si="73"/>
        <v>45.792999999999999</v>
      </c>
      <c r="F547" s="56">
        <f t="shared" si="74"/>
        <v>1248.442</v>
      </c>
      <c r="G547" s="56">
        <f t="shared" si="75"/>
        <v>1784.4349999999999</v>
      </c>
      <c r="H547" s="56">
        <f t="shared" si="76"/>
        <v>791.82299999999998</v>
      </c>
      <c r="I547" s="56">
        <f t="shared" si="77"/>
        <v>45.779000000000003</v>
      </c>
      <c r="J547" s="56">
        <f t="shared" si="78"/>
        <v>1182.3910000000001</v>
      </c>
      <c r="K547" s="56">
        <f t="shared" si="79"/>
        <v>2019.9929999999999</v>
      </c>
      <c r="L547" s="64">
        <v>490200</v>
      </c>
      <c r="M547" s="64">
        <v>45793</v>
      </c>
      <c r="N547" s="64">
        <v>1248442</v>
      </c>
      <c r="O547" s="64">
        <v>1784435</v>
      </c>
      <c r="P547" s="63">
        <v>791823</v>
      </c>
      <c r="Q547" s="63">
        <v>45779</v>
      </c>
      <c r="R547" s="63">
        <v>1182391</v>
      </c>
      <c r="S547" s="63">
        <v>2019993</v>
      </c>
      <c r="T547">
        <f t="shared" si="80"/>
        <v>3804428</v>
      </c>
    </row>
    <row r="548" spans="1:20" hidden="1">
      <c r="A548" s="55" t="s">
        <v>1088</v>
      </c>
      <c r="B548" s="56" t="s">
        <v>1089</v>
      </c>
      <c r="C548" s="55" t="s">
        <v>6319</v>
      </c>
      <c r="D548" s="56">
        <f t="shared" si="81"/>
        <v>937.50900000000001</v>
      </c>
      <c r="E548" s="56">
        <f t="shared" si="73"/>
        <v>147.994</v>
      </c>
      <c r="F548" s="56">
        <f t="shared" si="74"/>
        <v>996.94799999999998</v>
      </c>
      <c r="G548" s="56">
        <f t="shared" si="75"/>
        <v>2082.451</v>
      </c>
      <c r="H548" s="56">
        <f t="shared" si="76"/>
        <v>996.00099999999998</v>
      </c>
      <c r="I548" s="56">
        <f t="shared" si="77"/>
        <v>147.98599999999999</v>
      </c>
      <c r="J548" s="56">
        <f t="shared" si="78"/>
        <v>802.44100000000003</v>
      </c>
      <c r="K548" s="56">
        <f t="shared" si="79"/>
        <v>1946.4280000000001</v>
      </c>
      <c r="L548" s="64">
        <v>937509</v>
      </c>
      <c r="M548" s="64">
        <v>147994</v>
      </c>
      <c r="N548" s="64">
        <v>996948</v>
      </c>
      <c r="O548" s="64">
        <v>2082451</v>
      </c>
      <c r="P548" s="63">
        <v>996001</v>
      </c>
      <c r="Q548" s="63">
        <v>147986</v>
      </c>
      <c r="R548" s="63">
        <v>802441</v>
      </c>
      <c r="S548" s="63">
        <v>1946428</v>
      </c>
      <c r="T548">
        <f t="shared" si="80"/>
        <v>4028879</v>
      </c>
    </row>
    <row r="549" spans="1:20" hidden="1">
      <c r="A549" s="55" t="s">
        <v>1090</v>
      </c>
      <c r="B549" s="56" t="s">
        <v>1091</v>
      </c>
      <c r="C549" s="55" t="s">
        <v>6319</v>
      </c>
      <c r="D549" s="56">
        <f t="shared" si="81"/>
        <v>787.53099999999995</v>
      </c>
      <c r="E549" s="56">
        <f t="shared" si="73"/>
        <v>320.28399999999999</v>
      </c>
      <c r="F549" s="56">
        <f t="shared" si="74"/>
        <v>1972.5239999999999</v>
      </c>
      <c r="G549" s="56">
        <f t="shared" si="75"/>
        <v>3080.3389999999999</v>
      </c>
      <c r="H549" s="56">
        <f t="shared" si="76"/>
        <v>787.46799999999996</v>
      </c>
      <c r="I549" s="56">
        <f t="shared" si="77"/>
        <v>269.762</v>
      </c>
      <c r="J549" s="56">
        <f t="shared" si="78"/>
        <v>2095.098</v>
      </c>
      <c r="K549" s="56">
        <f t="shared" si="79"/>
        <v>3152.328</v>
      </c>
      <c r="L549" s="64">
        <v>787531</v>
      </c>
      <c r="M549" s="64">
        <v>320284</v>
      </c>
      <c r="N549" s="64">
        <v>1972524</v>
      </c>
      <c r="O549" s="64">
        <v>3080339</v>
      </c>
      <c r="P549" s="63">
        <v>787468</v>
      </c>
      <c r="Q549" s="63">
        <v>269762</v>
      </c>
      <c r="R549" s="63">
        <v>2095098</v>
      </c>
      <c r="S549" s="63">
        <v>3152328</v>
      </c>
      <c r="T549">
        <f t="shared" si="80"/>
        <v>6232667</v>
      </c>
    </row>
    <row r="550" spans="1:20" hidden="1">
      <c r="A550" s="55" t="s">
        <v>1092</v>
      </c>
      <c r="B550" s="56" t="s">
        <v>1093</v>
      </c>
      <c r="C550" s="55" t="s">
        <v>6319</v>
      </c>
      <c r="D550" s="56">
        <f t="shared" si="81"/>
        <v>740.28</v>
      </c>
      <c r="E550" s="56">
        <f t="shared" si="73"/>
        <v>204.59399999999999</v>
      </c>
      <c r="F550" s="56">
        <f t="shared" si="74"/>
        <v>391.166</v>
      </c>
      <c r="G550" s="56">
        <f t="shared" si="75"/>
        <v>1336.04</v>
      </c>
      <c r="H550" s="56">
        <f t="shared" si="76"/>
        <v>855.15099999999995</v>
      </c>
      <c r="I550" s="56">
        <f t="shared" si="77"/>
        <v>204.56899999999999</v>
      </c>
      <c r="J550" s="56">
        <f t="shared" si="78"/>
        <v>391.10700000000003</v>
      </c>
      <c r="K550" s="56">
        <f t="shared" si="79"/>
        <v>1450.827</v>
      </c>
      <c r="L550" s="64">
        <v>740280</v>
      </c>
      <c r="M550" s="64">
        <v>204594</v>
      </c>
      <c r="N550" s="64">
        <v>391166</v>
      </c>
      <c r="O550" s="64">
        <v>1336040</v>
      </c>
      <c r="P550" s="63">
        <v>855151</v>
      </c>
      <c r="Q550" s="63">
        <v>204569</v>
      </c>
      <c r="R550" s="63">
        <v>391107</v>
      </c>
      <c r="S550" s="63">
        <v>1450827</v>
      </c>
      <c r="T550">
        <f t="shared" si="80"/>
        <v>2786867</v>
      </c>
    </row>
    <row r="551" spans="1:20" hidden="1">
      <c r="A551" s="55" t="s">
        <v>1094</v>
      </c>
      <c r="B551" s="56" t="s">
        <v>1095</v>
      </c>
      <c r="C551" s="55" t="s">
        <v>6319</v>
      </c>
      <c r="D551" s="56">
        <f t="shared" si="81"/>
        <v>959.24599999999998</v>
      </c>
      <c r="E551" s="56">
        <f t="shared" si="73"/>
        <v>67.515000000000001</v>
      </c>
      <c r="F551" s="56">
        <f t="shared" si="74"/>
        <v>454.83499999999998</v>
      </c>
      <c r="G551" s="56">
        <f t="shared" si="75"/>
        <v>1481.596</v>
      </c>
      <c r="H551" s="56">
        <f t="shared" si="76"/>
        <v>1053.806</v>
      </c>
      <c r="I551" s="56">
        <f t="shared" si="77"/>
        <v>65.849999999999994</v>
      </c>
      <c r="J551" s="56">
        <f t="shared" si="78"/>
        <v>420.56799999999998</v>
      </c>
      <c r="K551" s="56">
        <f t="shared" si="79"/>
        <v>1540.2239999999999</v>
      </c>
      <c r="L551" s="64">
        <v>959246</v>
      </c>
      <c r="M551" s="64">
        <v>67515</v>
      </c>
      <c r="N551" s="64">
        <v>454835</v>
      </c>
      <c r="O551" s="64">
        <v>1481596</v>
      </c>
      <c r="P551" s="63">
        <v>1053806</v>
      </c>
      <c r="Q551" s="63">
        <v>65850</v>
      </c>
      <c r="R551" s="63">
        <v>420568</v>
      </c>
      <c r="S551" s="63">
        <v>1540224</v>
      </c>
      <c r="T551">
        <f t="shared" si="80"/>
        <v>3021820</v>
      </c>
    </row>
    <row r="552" spans="1:20" hidden="1">
      <c r="A552" s="55" t="s">
        <v>1096</v>
      </c>
      <c r="B552" s="56" t="s">
        <v>1097</v>
      </c>
      <c r="C552" s="55" t="s">
        <v>6319</v>
      </c>
      <c r="D552" s="56">
        <f t="shared" si="81"/>
        <v>542.62199999999996</v>
      </c>
      <c r="E552" s="56">
        <f t="shared" si="73"/>
        <v>415.495</v>
      </c>
      <c r="F552" s="56">
        <f t="shared" si="74"/>
        <v>590.16800000000001</v>
      </c>
      <c r="G552" s="56">
        <f t="shared" si="75"/>
        <v>1548.2850000000001</v>
      </c>
      <c r="H552" s="56">
        <f t="shared" si="76"/>
        <v>389.416</v>
      </c>
      <c r="I552" s="56">
        <f t="shared" si="77"/>
        <v>408.26100000000002</v>
      </c>
      <c r="J552" s="56">
        <f t="shared" si="78"/>
        <v>838.39700000000005</v>
      </c>
      <c r="K552" s="56">
        <f t="shared" si="79"/>
        <v>1636.0740000000001</v>
      </c>
      <c r="L552" s="64">
        <v>542622</v>
      </c>
      <c r="M552" s="64">
        <v>415495</v>
      </c>
      <c r="N552" s="64">
        <v>590168</v>
      </c>
      <c r="O552" s="64">
        <v>1548285</v>
      </c>
      <c r="P552" s="63">
        <v>389416</v>
      </c>
      <c r="Q552" s="63">
        <v>408261</v>
      </c>
      <c r="R552" s="63">
        <v>838397</v>
      </c>
      <c r="S552" s="63">
        <v>1636074</v>
      </c>
      <c r="T552">
        <f t="shared" si="80"/>
        <v>3184359</v>
      </c>
    </row>
    <row r="553" spans="1:20" hidden="1">
      <c r="A553" s="55" t="s">
        <v>1098</v>
      </c>
      <c r="B553" s="56" t="s">
        <v>1099</v>
      </c>
      <c r="C553" s="55" t="s">
        <v>6319</v>
      </c>
      <c r="D553" s="56">
        <f t="shared" si="81"/>
        <v>359.96199999999999</v>
      </c>
      <c r="E553" s="56">
        <f t="shared" si="73"/>
        <v>9.8930000000000007</v>
      </c>
      <c r="F553" s="56">
        <f t="shared" si="74"/>
        <v>837.68499999999995</v>
      </c>
      <c r="G553" s="56">
        <f t="shared" si="75"/>
        <v>1207.54</v>
      </c>
      <c r="H553" s="56">
        <f t="shared" si="76"/>
        <v>476.42700000000002</v>
      </c>
      <c r="I553" s="56">
        <f t="shared" si="77"/>
        <v>26.084</v>
      </c>
      <c r="J553" s="56">
        <f t="shared" si="78"/>
        <v>749.03899999999999</v>
      </c>
      <c r="K553" s="56">
        <f t="shared" si="79"/>
        <v>1251.55</v>
      </c>
      <c r="L553" s="64">
        <v>359962</v>
      </c>
      <c r="M553" s="64">
        <v>9893</v>
      </c>
      <c r="N553" s="64">
        <v>837685</v>
      </c>
      <c r="O553" s="64">
        <v>1207540</v>
      </c>
      <c r="P553" s="63">
        <v>476427</v>
      </c>
      <c r="Q553" s="63">
        <v>26084</v>
      </c>
      <c r="R553" s="63">
        <v>749039</v>
      </c>
      <c r="S553" s="63">
        <v>1251550</v>
      </c>
      <c r="T553">
        <f t="shared" si="80"/>
        <v>2459090</v>
      </c>
    </row>
    <row r="554" spans="1:20" hidden="1">
      <c r="A554" s="55" t="s">
        <v>1100</v>
      </c>
      <c r="B554" s="56" t="s">
        <v>1101</v>
      </c>
      <c r="C554" s="55" t="s">
        <v>6319</v>
      </c>
      <c r="D554" s="56">
        <f t="shared" si="81"/>
        <v>740.50800000000004</v>
      </c>
      <c r="E554" s="56">
        <f t="shared" si="73"/>
        <v>73.700999999999993</v>
      </c>
      <c r="F554" s="56">
        <f t="shared" si="74"/>
        <v>548.76199999999994</v>
      </c>
      <c r="G554" s="56">
        <f t="shared" si="75"/>
        <v>1362.971</v>
      </c>
      <c r="H554" s="56">
        <f t="shared" si="76"/>
        <v>910.45500000000004</v>
      </c>
      <c r="I554" s="56">
        <f t="shared" si="77"/>
        <v>67.798000000000002</v>
      </c>
      <c r="J554" s="56">
        <f t="shared" si="78"/>
        <v>630.45299999999997</v>
      </c>
      <c r="K554" s="56">
        <f t="shared" si="79"/>
        <v>1608.7059999999999</v>
      </c>
      <c r="L554" s="64">
        <v>740508</v>
      </c>
      <c r="M554" s="64">
        <v>73701</v>
      </c>
      <c r="N554" s="64">
        <v>548762</v>
      </c>
      <c r="O554" s="64">
        <v>1362971</v>
      </c>
      <c r="P554" s="63">
        <v>910455</v>
      </c>
      <c r="Q554" s="63">
        <v>67798</v>
      </c>
      <c r="R554" s="63">
        <v>630453</v>
      </c>
      <c r="S554" s="63">
        <v>1608706</v>
      </c>
      <c r="T554">
        <f t="shared" si="80"/>
        <v>2971677</v>
      </c>
    </row>
    <row r="555" spans="1:20" hidden="1">
      <c r="A555" s="55" t="s">
        <v>1102</v>
      </c>
      <c r="B555" s="56" t="s">
        <v>1103</v>
      </c>
      <c r="C555" s="55" t="s">
        <v>6319</v>
      </c>
      <c r="D555" s="56">
        <f t="shared" si="81"/>
        <v>905.42200000000003</v>
      </c>
      <c r="E555" s="56">
        <f t="shared" si="73"/>
        <v>406.47899999999998</v>
      </c>
      <c r="F555" s="56">
        <f t="shared" si="74"/>
        <v>1186.8879999999999</v>
      </c>
      <c r="G555" s="56">
        <f t="shared" si="75"/>
        <v>2498.7890000000002</v>
      </c>
      <c r="H555" s="56">
        <f t="shared" si="76"/>
        <v>1001.883</v>
      </c>
      <c r="I555" s="56">
        <f t="shared" si="77"/>
        <v>306.149</v>
      </c>
      <c r="J555" s="56">
        <f t="shared" si="78"/>
        <v>1354.2950000000001</v>
      </c>
      <c r="K555" s="56">
        <f t="shared" si="79"/>
        <v>2662.3270000000002</v>
      </c>
      <c r="L555" s="64">
        <v>905422</v>
      </c>
      <c r="M555" s="64">
        <v>406479</v>
      </c>
      <c r="N555" s="64">
        <v>1186888</v>
      </c>
      <c r="O555" s="64">
        <v>2498789</v>
      </c>
      <c r="P555" s="63">
        <v>1001883</v>
      </c>
      <c r="Q555" s="63">
        <v>306149</v>
      </c>
      <c r="R555" s="63">
        <v>1354295</v>
      </c>
      <c r="S555" s="63">
        <v>2662327</v>
      </c>
      <c r="T555">
        <f t="shared" si="80"/>
        <v>5161116</v>
      </c>
    </row>
    <row r="556" spans="1:20" hidden="1">
      <c r="A556" s="55" t="s">
        <v>1104</v>
      </c>
      <c r="B556" s="56" t="s">
        <v>1105</v>
      </c>
      <c r="C556" s="55" t="s">
        <v>6319</v>
      </c>
      <c r="D556" s="56">
        <f t="shared" si="81"/>
        <v>815.83600000000001</v>
      </c>
      <c r="E556" s="56">
        <f t="shared" si="73"/>
        <v>366.45400000000001</v>
      </c>
      <c r="F556" s="56">
        <f t="shared" si="74"/>
        <v>892.42399999999998</v>
      </c>
      <c r="G556" s="56">
        <f t="shared" si="75"/>
        <v>2074.7139999999999</v>
      </c>
      <c r="H556" s="56">
        <f t="shared" si="76"/>
        <v>1031.5740000000001</v>
      </c>
      <c r="I556" s="56">
        <f t="shared" si="77"/>
        <v>393.20299999999997</v>
      </c>
      <c r="J556" s="56">
        <f t="shared" si="78"/>
        <v>1070.6469999999999</v>
      </c>
      <c r="K556" s="56">
        <f t="shared" si="79"/>
        <v>2495.424</v>
      </c>
      <c r="L556" s="64">
        <v>815836</v>
      </c>
      <c r="M556" s="64">
        <v>366454</v>
      </c>
      <c r="N556" s="64">
        <v>892424</v>
      </c>
      <c r="O556" s="64">
        <v>2074714</v>
      </c>
      <c r="P556" s="63">
        <v>1031574</v>
      </c>
      <c r="Q556" s="63">
        <v>393203</v>
      </c>
      <c r="R556" s="63">
        <v>1070647</v>
      </c>
      <c r="S556" s="63">
        <v>2495424</v>
      </c>
      <c r="T556">
        <f t="shared" si="80"/>
        <v>4570138</v>
      </c>
    </row>
    <row r="557" spans="1:20" hidden="1">
      <c r="A557" s="55" t="s">
        <v>1106</v>
      </c>
      <c r="B557" s="56" t="s">
        <v>1107</v>
      </c>
      <c r="C557" s="55" t="s">
        <v>6319</v>
      </c>
      <c r="D557" s="56">
        <f t="shared" si="81"/>
        <v>595.38199999999995</v>
      </c>
      <c r="E557" s="56">
        <f t="shared" si="73"/>
        <v>62.348999999999997</v>
      </c>
      <c r="F557" s="56">
        <f t="shared" si="74"/>
        <v>784.51900000000001</v>
      </c>
      <c r="G557" s="56">
        <f t="shared" si="75"/>
        <v>1442.25</v>
      </c>
      <c r="H557" s="56">
        <f t="shared" si="76"/>
        <v>605.5</v>
      </c>
      <c r="I557" s="56">
        <f t="shared" si="77"/>
        <v>56.802999999999997</v>
      </c>
      <c r="J557" s="56">
        <f t="shared" si="78"/>
        <v>723.27099999999996</v>
      </c>
      <c r="K557" s="56">
        <f t="shared" si="79"/>
        <v>1385.5740000000001</v>
      </c>
      <c r="L557" s="64">
        <v>595382</v>
      </c>
      <c r="M557" s="64">
        <v>62349</v>
      </c>
      <c r="N557" s="64">
        <v>784519</v>
      </c>
      <c r="O557" s="64">
        <v>1442250</v>
      </c>
      <c r="P557" s="63">
        <v>605500</v>
      </c>
      <c r="Q557" s="63">
        <v>56803</v>
      </c>
      <c r="R557" s="63">
        <v>723271</v>
      </c>
      <c r="S557" s="63">
        <v>1385574</v>
      </c>
      <c r="T557">
        <f t="shared" si="80"/>
        <v>2827824</v>
      </c>
    </row>
    <row r="558" spans="1:20" hidden="1">
      <c r="A558" s="55" t="s">
        <v>1108</v>
      </c>
      <c r="B558" s="56" t="s">
        <v>1109</v>
      </c>
      <c r="C558" s="55" t="s">
        <v>6319</v>
      </c>
      <c r="D558" s="56">
        <f t="shared" si="81"/>
        <v>1214.258</v>
      </c>
      <c r="E558" s="56">
        <f t="shared" si="73"/>
        <v>1718.6849999999999</v>
      </c>
      <c r="F558" s="56">
        <f t="shared" si="74"/>
        <v>2031.5070000000001</v>
      </c>
      <c r="G558" s="56">
        <f t="shared" si="75"/>
        <v>4964.45</v>
      </c>
      <c r="H558" s="56">
        <f t="shared" si="76"/>
        <v>1574.5150000000001</v>
      </c>
      <c r="I558" s="56">
        <f t="shared" si="77"/>
        <v>1663.2919999999999</v>
      </c>
      <c r="J558" s="56">
        <f t="shared" si="78"/>
        <v>2053.6559999999999</v>
      </c>
      <c r="K558" s="56">
        <f t="shared" si="79"/>
        <v>5291.4629999999997</v>
      </c>
      <c r="L558" s="64">
        <v>1214258</v>
      </c>
      <c r="M558" s="64">
        <v>1718685</v>
      </c>
      <c r="N558" s="64">
        <v>2031507</v>
      </c>
      <c r="O558" s="64">
        <v>4964450</v>
      </c>
      <c r="P558" s="63">
        <v>1574515</v>
      </c>
      <c r="Q558" s="63">
        <v>1663292</v>
      </c>
      <c r="R558" s="63">
        <v>2053656</v>
      </c>
      <c r="S558" s="63">
        <v>5291463</v>
      </c>
      <c r="T558">
        <f t="shared" si="80"/>
        <v>10255913</v>
      </c>
    </row>
    <row r="559" spans="1:20" hidden="1">
      <c r="A559" s="55" t="s">
        <v>1110</v>
      </c>
      <c r="B559" s="56" t="s">
        <v>1111</v>
      </c>
      <c r="C559" s="55" t="s">
        <v>6319</v>
      </c>
      <c r="D559" s="56">
        <f t="shared" si="81"/>
        <v>1266.5509999999999</v>
      </c>
      <c r="E559" s="56">
        <f t="shared" si="73"/>
        <v>293.75</v>
      </c>
      <c r="F559" s="56">
        <f t="shared" si="74"/>
        <v>1245.701</v>
      </c>
      <c r="G559" s="56">
        <f t="shared" si="75"/>
        <v>2806.002</v>
      </c>
      <c r="H559" s="56">
        <f t="shared" si="76"/>
        <v>1048.0650000000001</v>
      </c>
      <c r="I559" s="56">
        <f t="shared" si="77"/>
        <v>326.62</v>
      </c>
      <c r="J559" s="56">
        <f t="shared" si="78"/>
        <v>1299.5709999999999</v>
      </c>
      <c r="K559" s="56">
        <f t="shared" si="79"/>
        <v>2674.2559999999999</v>
      </c>
      <c r="L559" s="64">
        <v>1266551</v>
      </c>
      <c r="M559" s="64">
        <v>293750</v>
      </c>
      <c r="N559" s="64">
        <v>1245701</v>
      </c>
      <c r="O559" s="64">
        <v>2806002</v>
      </c>
      <c r="P559" s="63">
        <v>1048065</v>
      </c>
      <c r="Q559" s="63">
        <v>326620</v>
      </c>
      <c r="R559" s="63">
        <v>1299571</v>
      </c>
      <c r="S559" s="63">
        <v>2674256</v>
      </c>
      <c r="T559">
        <f t="shared" si="80"/>
        <v>5480258</v>
      </c>
    </row>
    <row r="560" spans="1:20" hidden="1">
      <c r="A560" s="55" t="s">
        <v>1112</v>
      </c>
      <c r="B560" s="56" t="s">
        <v>1113</v>
      </c>
      <c r="C560" s="55" t="s">
        <v>6320</v>
      </c>
      <c r="D560" s="56">
        <f t="shared" si="81"/>
        <v>197.13499999999999</v>
      </c>
      <c r="E560" s="56">
        <f t="shared" si="73"/>
        <v>0</v>
      </c>
      <c r="F560" s="56">
        <f t="shared" si="74"/>
        <v>0</v>
      </c>
      <c r="G560" s="56">
        <f t="shared" si="75"/>
        <v>197.13499999999999</v>
      </c>
      <c r="H560" s="56">
        <f t="shared" si="76"/>
        <v>195.86600000000001</v>
      </c>
      <c r="I560" s="56">
        <f t="shared" si="77"/>
        <v>0</v>
      </c>
      <c r="J560" s="56">
        <f t="shared" si="78"/>
        <v>0</v>
      </c>
      <c r="K560" s="56">
        <f t="shared" si="79"/>
        <v>195.86600000000001</v>
      </c>
      <c r="L560" s="64">
        <v>197135</v>
      </c>
      <c r="M560" s="64">
        <v>0</v>
      </c>
      <c r="N560" s="64">
        <v>0</v>
      </c>
      <c r="O560" s="64">
        <v>197135</v>
      </c>
      <c r="P560" s="63">
        <v>195866</v>
      </c>
      <c r="Q560" s="63">
        <v>0</v>
      </c>
      <c r="R560" s="63">
        <v>0</v>
      </c>
      <c r="S560" s="63">
        <v>195866</v>
      </c>
      <c r="T560">
        <f t="shared" si="80"/>
        <v>393001</v>
      </c>
    </row>
    <row r="561" spans="1:20" hidden="1">
      <c r="A561" s="55" t="s">
        <v>1114</v>
      </c>
      <c r="B561" s="56" t="s">
        <v>1115</v>
      </c>
      <c r="C561" s="55" t="s">
        <v>6320</v>
      </c>
      <c r="D561" s="56">
        <f t="shared" si="81"/>
        <v>22.99</v>
      </c>
      <c r="E561" s="56">
        <f t="shared" si="73"/>
        <v>0</v>
      </c>
      <c r="F561" s="56">
        <f t="shared" si="74"/>
        <v>29</v>
      </c>
      <c r="G561" s="56">
        <f t="shared" si="75"/>
        <v>51.99</v>
      </c>
      <c r="H561" s="56">
        <f t="shared" si="76"/>
        <v>7.39</v>
      </c>
      <c r="I561" s="56">
        <f t="shared" si="77"/>
        <v>0</v>
      </c>
      <c r="J561" s="56">
        <f t="shared" si="78"/>
        <v>29</v>
      </c>
      <c r="K561" s="56">
        <f t="shared" si="79"/>
        <v>36.39</v>
      </c>
      <c r="L561" s="64">
        <v>22990</v>
      </c>
      <c r="M561" s="64">
        <v>0</v>
      </c>
      <c r="N561" s="64">
        <v>29000</v>
      </c>
      <c r="O561" s="64">
        <v>51990</v>
      </c>
      <c r="P561" s="63">
        <v>7390</v>
      </c>
      <c r="Q561" s="63">
        <v>0</v>
      </c>
      <c r="R561" s="63">
        <v>29000</v>
      </c>
      <c r="S561" s="63">
        <v>36390</v>
      </c>
      <c r="T561">
        <f t="shared" si="80"/>
        <v>88380</v>
      </c>
    </row>
    <row r="562" spans="1:20" hidden="1">
      <c r="A562" s="55" t="s">
        <v>1116</v>
      </c>
      <c r="B562" s="56" t="s">
        <v>1117</v>
      </c>
      <c r="C562" s="55" t="s">
        <v>6320</v>
      </c>
      <c r="D562" s="56">
        <f t="shared" si="81"/>
        <v>0</v>
      </c>
      <c r="E562" s="56">
        <f t="shared" si="73"/>
        <v>0</v>
      </c>
      <c r="F562" s="56">
        <f t="shared" si="74"/>
        <v>9073</v>
      </c>
      <c r="G562" s="56">
        <f t="shared" si="75"/>
        <v>9073</v>
      </c>
      <c r="H562" s="56">
        <f t="shared" si="76"/>
        <v>0</v>
      </c>
      <c r="I562" s="56">
        <f t="shared" si="77"/>
        <v>0</v>
      </c>
      <c r="J562" s="56">
        <f t="shared" si="78"/>
        <v>8481</v>
      </c>
      <c r="K562" s="56">
        <f t="shared" si="79"/>
        <v>8481</v>
      </c>
      <c r="L562" s="64">
        <v>0</v>
      </c>
      <c r="M562" s="64">
        <v>0</v>
      </c>
      <c r="N562" s="64">
        <v>9073000</v>
      </c>
      <c r="O562" s="64">
        <v>9073000</v>
      </c>
      <c r="P562" s="63">
        <v>0</v>
      </c>
      <c r="Q562" s="63">
        <v>0</v>
      </c>
      <c r="R562" s="63">
        <v>8481000</v>
      </c>
      <c r="S562" s="63">
        <v>8481000</v>
      </c>
      <c r="T562">
        <f t="shared" si="80"/>
        <v>17554000</v>
      </c>
    </row>
    <row r="563" spans="1:20" hidden="1">
      <c r="A563" s="55" t="s">
        <v>1118</v>
      </c>
      <c r="B563" s="56" t="s">
        <v>1119</v>
      </c>
      <c r="C563" s="55" t="s">
        <v>6320</v>
      </c>
      <c r="D563" s="56">
        <f t="shared" si="81"/>
        <v>0</v>
      </c>
      <c r="E563" s="56">
        <f t="shared" si="73"/>
        <v>9.5380000000000003</v>
      </c>
      <c r="F563" s="56">
        <f t="shared" si="74"/>
        <v>294.38799999999998</v>
      </c>
      <c r="G563" s="56">
        <f t="shared" si="75"/>
        <v>303.92599999999999</v>
      </c>
      <c r="H563" s="56">
        <f t="shared" si="76"/>
        <v>0</v>
      </c>
      <c r="I563" s="56">
        <f t="shared" si="77"/>
        <v>9.5329999999999995</v>
      </c>
      <c r="J563" s="56">
        <f t="shared" si="78"/>
        <v>272.38099999999997</v>
      </c>
      <c r="K563" s="56">
        <f t="shared" si="79"/>
        <v>281.91399999999999</v>
      </c>
      <c r="L563" s="64">
        <v>0</v>
      </c>
      <c r="M563" s="64">
        <v>9538</v>
      </c>
      <c r="N563" s="64">
        <v>294388</v>
      </c>
      <c r="O563" s="64">
        <v>303926</v>
      </c>
      <c r="P563" s="63">
        <v>0</v>
      </c>
      <c r="Q563" s="63">
        <v>9533</v>
      </c>
      <c r="R563" s="63">
        <v>272381</v>
      </c>
      <c r="S563" s="63">
        <v>281914</v>
      </c>
      <c r="T563">
        <f t="shared" si="80"/>
        <v>585840</v>
      </c>
    </row>
    <row r="564" spans="1:20">
      <c r="A564" s="55" t="s">
        <v>1120</v>
      </c>
      <c r="B564" s="56" t="s">
        <v>1121</v>
      </c>
      <c r="C564" s="55" t="s">
        <v>6320</v>
      </c>
      <c r="D564" s="56">
        <f t="shared" si="81"/>
        <v>0</v>
      </c>
      <c r="E564" s="56">
        <f t="shared" si="73"/>
        <v>0</v>
      </c>
      <c r="F564" s="56">
        <f t="shared" si="74"/>
        <v>0</v>
      </c>
      <c r="G564" s="56">
        <f t="shared" si="75"/>
        <v>0</v>
      </c>
      <c r="H564" s="56">
        <f t="shared" si="76"/>
        <v>0</v>
      </c>
      <c r="I564" s="56">
        <f t="shared" si="77"/>
        <v>0</v>
      </c>
      <c r="J564" s="56">
        <f t="shared" si="78"/>
        <v>0</v>
      </c>
      <c r="K564" s="56">
        <f t="shared" si="79"/>
        <v>0</v>
      </c>
      <c r="L564" s="64">
        <v>0</v>
      </c>
      <c r="M564" s="64">
        <v>0</v>
      </c>
      <c r="N564" s="64">
        <v>0</v>
      </c>
      <c r="O564" s="64">
        <v>0</v>
      </c>
      <c r="P564" s="63">
        <v>0</v>
      </c>
      <c r="Q564" s="63">
        <v>0</v>
      </c>
      <c r="R564" s="63">
        <v>0</v>
      </c>
      <c r="S564" s="63">
        <v>0</v>
      </c>
      <c r="T564">
        <f t="shared" si="80"/>
        <v>0</v>
      </c>
    </row>
    <row r="565" spans="1:20">
      <c r="A565" s="55" t="s">
        <v>1122</v>
      </c>
      <c r="B565" s="56" t="s">
        <v>1123</v>
      </c>
      <c r="C565" s="55" t="s">
        <v>6320</v>
      </c>
      <c r="D565" s="56">
        <f t="shared" si="81"/>
        <v>0</v>
      </c>
      <c r="E565" s="56">
        <f t="shared" si="73"/>
        <v>0</v>
      </c>
      <c r="F565" s="56">
        <f t="shared" si="74"/>
        <v>0</v>
      </c>
      <c r="G565" s="56">
        <f t="shared" si="75"/>
        <v>0</v>
      </c>
      <c r="H565" s="56">
        <f t="shared" si="76"/>
        <v>0</v>
      </c>
      <c r="I565" s="56">
        <f t="shared" si="77"/>
        <v>0</v>
      </c>
      <c r="J565" s="56">
        <f t="shared" si="78"/>
        <v>0</v>
      </c>
      <c r="K565" s="56">
        <f t="shared" si="79"/>
        <v>0</v>
      </c>
      <c r="L565" s="64">
        <v>0</v>
      </c>
      <c r="M565" s="64">
        <v>0</v>
      </c>
      <c r="N565" s="64">
        <v>0</v>
      </c>
      <c r="O565" s="64">
        <v>0</v>
      </c>
      <c r="P565" s="63">
        <v>0</v>
      </c>
      <c r="Q565" s="63">
        <v>0</v>
      </c>
      <c r="R565" s="63">
        <v>0</v>
      </c>
      <c r="S565" s="63">
        <v>0</v>
      </c>
      <c r="T565">
        <f t="shared" si="80"/>
        <v>0</v>
      </c>
    </row>
    <row r="566" spans="1:20">
      <c r="A566" s="55" t="s">
        <v>6083</v>
      </c>
      <c r="B566" s="56" t="s">
        <v>6084</v>
      </c>
      <c r="C566" s="55" t="s">
        <v>6321</v>
      </c>
      <c r="D566" s="56">
        <f t="shared" si="81"/>
        <v>0</v>
      </c>
      <c r="E566" s="56">
        <f t="shared" si="73"/>
        <v>0</v>
      </c>
      <c r="F566" s="56">
        <f t="shared" si="74"/>
        <v>0</v>
      </c>
      <c r="G566" s="56">
        <f t="shared" si="75"/>
        <v>0</v>
      </c>
      <c r="H566" s="56">
        <f t="shared" si="76"/>
        <v>0</v>
      </c>
      <c r="I566" s="56">
        <f t="shared" si="77"/>
        <v>0</v>
      </c>
      <c r="J566" s="56">
        <f t="shared" si="78"/>
        <v>0</v>
      </c>
      <c r="K566" s="56">
        <f t="shared" si="79"/>
        <v>0</v>
      </c>
      <c r="L566" s="64">
        <v>0</v>
      </c>
      <c r="M566" s="64">
        <v>0</v>
      </c>
      <c r="N566" s="64">
        <v>0</v>
      </c>
      <c r="O566" s="64">
        <v>0</v>
      </c>
      <c r="P566" s="63">
        <v>0</v>
      </c>
      <c r="Q566" s="63">
        <v>0</v>
      </c>
      <c r="R566" s="63">
        <v>0</v>
      </c>
      <c r="S566" s="63">
        <v>0</v>
      </c>
      <c r="T566">
        <f t="shared" si="80"/>
        <v>0</v>
      </c>
    </row>
    <row r="567" spans="1:20" hidden="1">
      <c r="A567" s="55" t="s">
        <v>1124</v>
      </c>
      <c r="B567" s="56" t="s">
        <v>1125</v>
      </c>
      <c r="C567" s="55" t="s">
        <v>6320</v>
      </c>
      <c r="D567" s="56">
        <f t="shared" si="81"/>
        <v>0</v>
      </c>
      <c r="E567" s="56">
        <f t="shared" si="73"/>
        <v>0</v>
      </c>
      <c r="F567" s="56">
        <f t="shared" si="74"/>
        <v>522.86400000000003</v>
      </c>
      <c r="G567" s="56">
        <f t="shared" si="75"/>
        <v>522.86400000000003</v>
      </c>
      <c r="H567" s="56">
        <f t="shared" si="76"/>
        <v>0</v>
      </c>
      <c r="I567" s="56">
        <f t="shared" si="77"/>
        <v>0</v>
      </c>
      <c r="J567" s="56">
        <f t="shared" si="78"/>
        <v>623.73699999999997</v>
      </c>
      <c r="K567" s="56">
        <f t="shared" si="79"/>
        <v>623.73699999999997</v>
      </c>
      <c r="L567" s="64">
        <v>0</v>
      </c>
      <c r="M567" s="64">
        <v>0</v>
      </c>
      <c r="N567" s="64">
        <v>522864</v>
      </c>
      <c r="O567" s="64">
        <v>522864</v>
      </c>
      <c r="P567" s="63">
        <v>0</v>
      </c>
      <c r="Q567" s="63">
        <v>0</v>
      </c>
      <c r="R567" s="63">
        <v>623737</v>
      </c>
      <c r="S567" s="63">
        <v>623737</v>
      </c>
      <c r="T567">
        <f t="shared" si="80"/>
        <v>1146601</v>
      </c>
    </row>
    <row r="568" spans="1:20" hidden="1">
      <c r="A568" s="55" t="s">
        <v>1126</v>
      </c>
      <c r="B568" s="56" t="s">
        <v>1127</v>
      </c>
      <c r="C568" s="55" t="s">
        <v>6320</v>
      </c>
      <c r="D568" s="56">
        <f t="shared" si="81"/>
        <v>50.165999999999997</v>
      </c>
      <c r="E568" s="56">
        <f t="shared" si="73"/>
        <v>0</v>
      </c>
      <c r="F568" s="56">
        <f t="shared" si="74"/>
        <v>1089.232</v>
      </c>
      <c r="G568" s="56">
        <f t="shared" si="75"/>
        <v>1139.3979999999999</v>
      </c>
      <c r="H568" s="56">
        <f t="shared" si="76"/>
        <v>50.155999999999999</v>
      </c>
      <c r="I568" s="56">
        <f t="shared" si="77"/>
        <v>0</v>
      </c>
      <c r="J568" s="56">
        <f t="shared" si="78"/>
        <v>1068.348</v>
      </c>
      <c r="K568" s="56">
        <f t="shared" si="79"/>
        <v>1118.5039999999999</v>
      </c>
      <c r="L568" s="64">
        <v>50166</v>
      </c>
      <c r="M568" s="64">
        <v>0</v>
      </c>
      <c r="N568" s="64">
        <v>1089232</v>
      </c>
      <c r="O568" s="64">
        <v>1139398</v>
      </c>
      <c r="P568" s="63">
        <v>50156</v>
      </c>
      <c r="Q568" s="63">
        <v>0</v>
      </c>
      <c r="R568" s="63">
        <v>1068348</v>
      </c>
      <c r="S568" s="63">
        <v>1118504</v>
      </c>
      <c r="T568">
        <f t="shared" si="80"/>
        <v>2257902</v>
      </c>
    </row>
    <row r="569" spans="1:20" hidden="1">
      <c r="A569" s="55" t="s">
        <v>1128</v>
      </c>
      <c r="B569" s="56" t="s">
        <v>1129</v>
      </c>
      <c r="C569" s="55" t="s">
        <v>6320</v>
      </c>
      <c r="D569" s="56">
        <f t="shared" si="81"/>
        <v>0</v>
      </c>
      <c r="E569" s="56">
        <f t="shared" si="73"/>
        <v>0</v>
      </c>
      <c r="F569" s="56">
        <f t="shared" si="74"/>
        <v>1281.652</v>
      </c>
      <c r="G569" s="56">
        <f t="shared" si="75"/>
        <v>1281.652</v>
      </c>
      <c r="H569" s="56">
        <f t="shared" si="76"/>
        <v>0</v>
      </c>
      <c r="I569" s="56">
        <f t="shared" si="77"/>
        <v>0</v>
      </c>
      <c r="J569" s="56">
        <f t="shared" si="78"/>
        <v>1251.9179999999999</v>
      </c>
      <c r="K569" s="56">
        <f t="shared" si="79"/>
        <v>1251.9179999999999</v>
      </c>
      <c r="L569" s="64">
        <v>0</v>
      </c>
      <c r="M569" s="64">
        <v>0</v>
      </c>
      <c r="N569" s="64">
        <v>1281652</v>
      </c>
      <c r="O569" s="64">
        <v>1281652</v>
      </c>
      <c r="P569" s="63">
        <v>0</v>
      </c>
      <c r="Q569" s="63">
        <v>0</v>
      </c>
      <c r="R569" s="63">
        <v>1251918</v>
      </c>
      <c r="S569" s="63">
        <v>1251918</v>
      </c>
      <c r="T569">
        <f t="shared" si="80"/>
        <v>2533570</v>
      </c>
    </row>
    <row r="570" spans="1:20" hidden="1">
      <c r="A570" s="55" t="s">
        <v>1130</v>
      </c>
      <c r="B570" s="56" t="s">
        <v>1131</v>
      </c>
      <c r="C570" s="55" t="s">
        <v>6320</v>
      </c>
      <c r="D570" s="56">
        <f t="shared" si="81"/>
        <v>96.046000000000006</v>
      </c>
      <c r="E570" s="56">
        <f t="shared" si="73"/>
        <v>0</v>
      </c>
      <c r="F570" s="56">
        <f t="shared" si="74"/>
        <v>320.56799999999998</v>
      </c>
      <c r="G570" s="56">
        <f t="shared" si="75"/>
        <v>416.61399999999998</v>
      </c>
      <c r="H570" s="56">
        <f t="shared" si="76"/>
        <v>86.031000000000006</v>
      </c>
      <c r="I570" s="56">
        <f t="shared" si="77"/>
        <v>0</v>
      </c>
      <c r="J570" s="56">
        <f t="shared" si="78"/>
        <v>291.51900000000001</v>
      </c>
      <c r="K570" s="56">
        <f t="shared" si="79"/>
        <v>377.55</v>
      </c>
      <c r="L570" s="64">
        <v>96046</v>
      </c>
      <c r="M570" s="64">
        <v>0</v>
      </c>
      <c r="N570" s="64">
        <v>320568</v>
      </c>
      <c r="O570" s="64">
        <v>416614</v>
      </c>
      <c r="P570" s="63">
        <v>86031</v>
      </c>
      <c r="Q570" s="63">
        <v>0</v>
      </c>
      <c r="R570" s="63">
        <v>291519</v>
      </c>
      <c r="S570" s="63">
        <v>377550</v>
      </c>
      <c r="T570">
        <f t="shared" si="80"/>
        <v>794164</v>
      </c>
    </row>
    <row r="571" spans="1:20" hidden="1">
      <c r="A571" s="55" t="s">
        <v>1132</v>
      </c>
      <c r="B571" s="56" t="s">
        <v>1133</v>
      </c>
      <c r="C571" s="55" t="s">
        <v>6320</v>
      </c>
      <c r="D571" s="56">
        <f t="shared" si="81"/>
        <v>0</v>
      </c>
      <c r="E571" s="56">
        <f t="shared" si="73"/>
        <v>0</v>
      </c>
      <c r="F571" s="56">
        <f t="shared" si="74"/>
        <v>22.305</v>
      </c>
      <c r="G571" s="56">
        <f t="shared" si="75"/>
        <v>22.305</v>
      </c>
      <c r="H571" s="56">
        <f t="shared" si="76"/>
        <v>0</v>
      </c>
      <c r="I571" s="56">
        <f t="shared" si="77"/>
        <v>0</v>
      </c>
      <c r="J571" s="56">
        <f t="shared" si="78"/>
        <v>23.449000000000002</v>
      </c>
      <c r="K571" s="56">
        <f t="shared" si="79"/>
        <v>23.449000000000002</v>
      </c>
      <c r="L571" s="64">
        <v>0</v>
      </c>
      <c r="M571" s="64">
        <v>0</v>
      </c>
      <c r="N571" s="64">
        <v>22305</v>
      </c>
      <c r="O571" s="64">
        <v>22305</v>
      </c>
      <c r="P571" s="63">
        <v>0</v>
      </c>
      <c r="Q571" s="63">
        <v>0</v>
      </c>
      <c r="R571" s="63">
        <v>23449</v>
      </c>
      <c r="S571" s="63">
        <v>23449</v>
      </c>
      <c r="T571">
        <f t="shared" si="80"/>
        <v>45754</v>
      </c>
    </row>
    <row r="572" spans="1:20">
      <c r="A572" s="55" t="s">
        <v>1134</v>
      </c>
      <c r="B572" s="56" t="s">
        <v>1135</v>
      </c>
      <c r="C572" s="55" t="s">
        <v>6320</v>
      </c>
      <c r="D572" s="56">
        <f t="shared" si="81"/>
        <v>0</v>
      </c>
      <c r="E572" s="56">
        <f t="shared" si="73"/>
        <v>0</v>
      </c>
      <c r="F572" s="56">
        <f t="shared" si="74"/>
        <v>0</v>
      </c>
      <c r="G572" s="56">
        <f t="shared" si="75"/>
        <v>0</v>
      </c>
      <c r="H572" s="56">
        <f t="shared" si="76"/>
        <v>0</v>
      </c>
      <c r="I572" s="56">
        <f t="shared" si="77"/>
        <v>0</v>
      </c>
      <c r="J572" s="56">
        <f t="shared" si="78"/>
        <v>0</v>
      </c>
      <c r="K572" s="56">
        <f t="shared" si="79"/>
        <v>0</v>
      </c>
      <c r="L572" s="64">
        <v>0</v>
      </c>
      <c r="M572" s="64">
        <v>0</v>
      </c>
      <c r="N572" s="64">
        <v>0</v>
      </c>
      <c r="O572" s="64">
        <v>0</v>
      </c>
      <c r="P572" s="63">
        <v>0</v>
      </c>
      <c r="Q572" s="63">
        <v>0</v>
      </c>
      <c r="R572" s="63">
        <v>0</v>
      </c>
      <c r="S572" s="63">
        <v>0</v>
      </c>
      <c r="T572">
        <f t="shared" si="80"/>
        <v>0</v>
      </c>
    </row>
    <row r="573" spans="1:20">
      <c r="A573" s="55" t="s">
        <v>1136</v>
      </c>
      <c r="B573" s="56" t="s">
        <v>1137</v>
      </c>
      <c r="C573" s="55" t="s">
        <v>6320</v>
      </c>
      <c r="D573" s="56">
        <f t="shared" si="81"/>
        <v>0</v>
      </c>
      <c r="E573" s="56">
        <f t="shared" si="73"/>
        <v>0</v>
      </c>
      <c r="F573" s="56">
        <f t="shared" si="74"/>
        <v>0</v>
      </c>
      <c r="G573" s="56">
        <f t="shared" si="75"/>
        <v>0</v>
      </c>
      <c r="H573" s="56">
        <f t="shared" si="76"/>
        <v>0</v>
      </c>
      <c r="I573" s="56">
        <f t="shared" si="77"/>
        <v>0</v>
      </c>
      <c r="J573" s="56">
        <f t="shared" si="78"/>
        <v>0</v>
      </c>
      <c r="K573" s="56">
        <f t="shared" si="79"/>
        <v>0</v>
      </c>
      <c r="L573" s="64">
        <v>0</v>
      </c>
      <c r="M573" s="64">
        <v>0</v>
      </c>
      <c r="N573" s="64">
        <v>0</v>
      </c>
      <c r="O573" s="64">
        <v>0</v>
      </c>
      <c r="P573" s="63">
        <v>0</v>
      </c>
      <c r="Q573" s="63">
        <v>0</v>
      </c>
      <c r="R573" s="63">
        <v>0</v>
      </c>
      <c r="S573" s="63">
        <v>0</v>
      </c>
      <c r="T573">
        <f t="shared" si="80"/>
        <v>0</v>
      </c>
    </row>
    <row r="574" spans="1:20">
      <c r="A574" s="55" t="s">
        <v>1138</v>
      </c>
      <c r="B574" s="56" t="s">
        <v>1139</v>
      </c>
      <c r="C574" s="55" t="s">
        <v>6320</v>
      </c>
      <c r="D574" s="56">
        <f t="shared" si="81"/>
        <v>0</v>
      </c>
      <c r="E574" s="56">
        <f t="shared" si="73"/>
        <v>0</v>
      </c>
      <c r="F574" s="56">
        <f t="shared" si="74"/>
        <v>0</v>
      </c>
      <c r="G574" s="56">
        <f t="shared" si="75"/>
        <v>0</v>
      </c>
      <c r="H574" s="56">
        <f t="shared" si="76"/>
        <v>0</v>
      </c>
      <c r="I574" s="56">
        <f t="shared" si="77"/>
        <v>0</v>
      </c>
      <c r="J574" s="56">
        <f t="shared" si="78"/>
        <v>0</v>
      </c>
      <c r="K574" s="56">
        <f t="shared" si="79"/>
        <v>0</v>
      </c>
      <c r="L574" s="64">
        <v>0</v>
      </c>
      <c r="M574" s="64">
        <v>0</v>
      </c>
      <c r="N574" s="64">
        <v>0</v>
      </c>
      <c r="O574" s="64">
        <v>0</v>
      </c>
      <c r="P574" s="63">
        <v>0</v>
      </c>
      <c r="Q574" s="63">
        <v>0</v>
      </c>
      <c r="R574" s="63">
        <v>0</v>
      </c>
      <c r="S574" s="63">
        <v>0</v>
      </c>
      <c r="T574">
        <f t="shared" si="80"/>
        <v>0</v>
      </c>
    </row>
    <row r="575" spans="1:20">
      <c r="A575" s="55" t="s">
        <v>6085</v>
      </c>
      <c r="B575" s="56" t="s">
        <v>6086</v>
      </c>
      <c r="C575" s="55" t="s">
        <v>6321</v>
      </c>
      <c r="D575" s="56">
        <f t="shared" si="81"/>
        <v>0</v>
      </c>
      <c r="E575" s="56">
        <f t="shared" si="73"/>
        <v>0</v>
      </c>
      <c r="F575" s="56">
        <f t="shared" si="74"/>
        <v>0</v>
      </c>
      <c r="G575" s="56">
        <f t="shared" si="75"/>
        <v>0</v>
      </c>
      <c r="H575" s="56">
        <f t="shared" si="76"/>
        <v>0</v>
      </c>
      <c r="I575" s="56">
        <f t="shared" si="77"/>
        <v>0</v>
      </c>
      <c r="J575" s="56">
        <f t="shared" si="78"/>
        <v>0</v>
      </c>
      <c r="K575" s="56">
        <f t="shared" si="79"/>
        <v>0</v>
      </c>
      <c r="L575" s="64">
        <v>0</v>
      </c>
      <c r="M575" s="64">
        <v>0</v>
      </c>
      <c r="N575" s="64">
        <v>0</v>
      </c>
      <c r="O575" s="64">
        <v>0</v>
      </c>
      <c r="P575" s="63">
        <v>0</v>
      </c>
      <c r="Q575" s="63">
        <v>0</v>
      </c>
      <c r="R575" s="63">
        <v>0</v>
      </c>
      <c r="S575" s="63">
        <v>0</v>
      </c>
      <c r="T575">
        <f t="shared" si="80"/>
        <v>0</v>
      </c>
    </row>
    <row r="576" spans="1:20" hidden="1">
      <c r="A576" s="55" t="s">
        <v>1140</v>
      </c>
      <c r="B576" s="56" t="s">
        <v>1141</v>
      </c>
      <c r="C576" s="55" t="s">
        <v>6320</v>
      </c>
      <c r="D576" s="56">
        <f t="shared" si="81"/>
        <v>0</v>
      </c>
      <c r="E576" s="56">
        <f t="shared" si="73"/>
        <v>0</v>
      </c>
      <c r="F576" s="56">
        <f t="shared" si="74"/>
        <v>1.35</v>
      </c>
      <c r="G576" s="56">
        <f t="shared" si="75"/>
        <v>1.35</v>
      </c>
      <c r="H576" s="56">
        <f t="shared" si="76"/>
        <v>0</v>
      </c>
      <c r="I576" s="56">
        <f t="shared" si="77"/>
        <v>0</v>
      </c>
      <c r="J576" s="56">
        <f t="shared" si="78"/>
        <v>1.349</v>
      </c>
      <c r="K576" s="56">
        <f t="shared" si="79"/>
        <v>1.349</v>
      </c>
      <c r="L576" s="64">
        <v>0</v>
      </c>
      <c r="M576" s="64">
        <v>0</v>
      </c>
      <c r="N576" s="64">
        <v>1350</v>
      </c>
      <c r="O576" s="64">
        <v>1350</v>
      </c>
      <c r="P576" s="63">
        <v>0</v>
      </c>
      <c r="Q576" s="63">
        <v>0</v>
      </c>
      <c r="R576" s="63">
        <v>1349</v>
      </c>
      <c r="S576" s="63">
        <v>1349</v>
      </c>
      <c r="T576">
        <f t="shared" si="80"/>
        <v>2699</v>
      </c>
    </row>
    <row r="577" spans="1:20" hidden="1">
      <c r="A577" s="55" t="s">
        <v>1142</v>
      </c>
      <c r="B577" s="56" t="s">
        <v>1143</v>
      </c>
      <c r="C577" s="55" t="s">
        <v>6320</v>
      </c>
      <c r="D577" s="56">
        <f t="shared" si="81"/>
        <v>19.433</v>
      </c>
      <c r="E577" s="56">
        <f t="shared" si="73"/>
        <v>0</v>
      </c>
      <c r="F577" s="56">
        <f t="shared" si="74"/>
        <v>0</v>
      </c>
      <c r="G577" s="56">
        <f t="shared" si="75"/>
        <v>19.433</v>
      </c>
      <c r="H577" s="56">
        <f t="shared" si="76"/>
        <v>19.431000000000001</v>
      </c>
      <c r="I577" s="56">
        <f t="shared" si="77"/>
        <v>0</v>
      </c>
      <c r="J577" s="56">
        <f t="shared" si="78"/>
        <v>0</v>
      </c>
      <c r="K577" s="56">
        <f t="shared" si="79"/>
        <v>19.431000000000001</v>
      </c>
      <c r="L577" s="64">
        <v>19433</v>
      </c>
      <c r="M577" s="64">
        <v>0</v>
      </c>
      <c r="N577" s="64">
        <v>0</v>
      </c>
      <c r="O577" s="64">
        <v>19433</v>
      </c>
      <c r="P577" s="63">
        <v>19431</v>
      </c>
      <c r="Q577" s="63">
        <v>0</v>
      </c>
      <c r="R577" s="63">
        <v>0</v>
      </c>
      <c r="S577" s="63">
        <v>19431</v>
      </c>
      <c r="T577">
        <f t="shared" si="80"/>
        <v>38864</v>
      </c>
    </row>
    <row r="578" spans="1:20">
      <c r="A578" s="55" t="s">
        <v>6087</v>
      </c>
      <c r="B578" s="56" t="s">
        <v>6088</v>
      </c>
      <c r="C578" s="55" t="s">
        <v>6321</v>
      </c>
      <c r="D578" s="56">
        <f t="shared" si="81"/>
        <v>0</v>
      </c>
      <c r="E578" s="56">
        <f t="shared" si="73"/>
        <v>0</v>
      </c>
      <c r="F578" s="56">
        <f t="shared" si="74"/>
        <v>0</v>
      </c>
      <c r="G578" s="56">
        <f t="shared" si="75"/>
        <v>0</v>
      </c>
      <c r="H578" s="56">
        <f t="shared" si="76"/>
        <v>0</v>
      </c>
      <c r="I578" s="56">
        <f t="shared" si="77"/>
        <v>0</v>
      </c>
      <c r="J578" s="56">
        <f t="shared" si="78"/>
        <v>0</v>
      </c>
      <c r="K578" s="56">
        <f t="shared" si="79"/>
        <v>0</v>
      </c>
      <c r="L578" s="64">
        <v>0</v>
      </c>
      <c r="M578" s="64">
        <v>0</v>
      </c>
      <c r="N578" s="64">
        <v>0</v>
      </c>
      <c r="O578" s="64">
        <v>0</v>
      </c>
      <c r="P578" s="63">
        <v>0</v>
      </c>
      <c r="Q578" s="63">
        <v>0</v>
      </c>
      <c r="R578" s="63">
        <v>0</v>
      </c>
      <c r="S578" s="63">
        <v>0</v>
      </c>
      <c r="T578">
        <f t="shared" si="80"/>
        <v>0</v>
      </c>
    </row>
    <row r="579" spans="1:20" hidden="1">
      <c r="A579" s="55" t="s">
        <v>1144</v>
      </c>
      <c r="B579" s="56" t="s">
        <v>6089</v>
      </c>
      <c r="C579" s="55" t="s">
        <v>6320</v>
      </c>
      <c r="D579" s="56">
        <f t="shared" si="81"/>
        <v>18.989999999999998</v>
      </c>
      <c r="E579" s="56">
        <f t="shared" si="73"/>
        <v>0</v>
      </c>
      <c r="F579" s="56">
        <f t="shared" si="74"/>
        <v>0</v>
      </c>
      <c r="G579" s="56">
        <f t="shared" si="75"/>
        <v>18.989999999999998</v>
      </c>
      <c r="H579" s="56">
        <f t="shared" si="76"/>
        <v>20.177</v>
      </c>
      <c r="I579" s="56">
        <f t="shared" si="77"/>
        <v>0</v>
      </c>
      <c r="J579" s="56">
        <f t="shared" si="78"/>
        <v>0</v>
      </c>
      <c r="K579" s="56">
        <f t="shared" si="79"/>
        <v>20.177</v>
      </c>
      <c r="L579" s="64">
        <v>18990</v>
      </c>
      <c r="M579" s="64">
        <v>0</v>
      </c>
      <c r="N579" s="64">
        <v>0</v>
      </c>
      <c r="O579" s="64">
        <v>18990</v>
      </c>
      <c r="P579" s="63">
        <v>20177</v>
      </c>
      <c r="Q579" s="63">
        <v>0</v>
      </c>
      <c r="R579" s="63">
        <v>0</v>
      </c>
      <c r="S579" s="63">
        <v>20177</v>
      </c>
      <c r="T579">
        <f t="shared" si="80"/>
        <v>39167</v>
      </c>
    </row>
    <row r="580" spans="1:20">
      <c r="A580" s="55" t="s">
        <v>6090</v>
      </c>
      <c r="B580" s="56" t="s">
        <v>6091</v>
      </c>
      <c r="C580" s="55" t="s">
        <v>6321</v>
      </c>
      <c r="D580" s="56">
        <f t="shared" si="81"/>
        <v>0</v>
      </c>
      <c r="E580" s="56">
        <f t="shared" si="73"/>
        <v>0</v>
      </c>
      <c r="F580" s="56">
        <f t="shared" si="74"/>
        <v>0</v>
      </c>
      <c r="G580" s="56">
        <f t="shared" si="75"/>
        <v>0</v>
      </c>
      <c r="H580" s="56">
        <f t="shared" si="76"/>
        <v>0</v>
      </c>
      <c r="I580" s="56">
        <f t="shared" si="77"/>
        <v>0</v>
      </c>
      <c r="J580" s="56">
        <f t="shared" si="78"/>
        <v>0</v>
      </c>
      <c r="K580" s="56">
        <f t="shared" si="79"/>
        <v>0</v>
      </c>
      <c r="L580" s="64">
        <v>0</v>
      </c>
      <c r="M580" s="64">
        <v>0</v>
      </c>
      <c r="N580" s="64">
        <v>0</v>
      </c>
      <c r="O580" s="64">
        <v>0</v>
      </c>
      <c r="P580" s="63">
        <v>0</v>
      </c>
      <c r="Q580" s="63">
        <v>0</v>
      </c>
      <c r="R580" s="63">
        <v>0</v>
      </c>
      <c r="S580" s="63">
        <v>0</v>
      </c>
      <c r="T580">
        <f t="shared" si="80"/>
        <v>0</v>
      </c>
    </row>
    <row r="581" spans="1:20" hidden="1">
      <c r="A581" s="55" t="s">
        <v>1145</v>
      </c>
      <c r="B581" s="56" t="s">
        <v>1146</v>
      </c>
      <c r="C581" s="55" t="s">
        <v>6316</v>
      </c>
      <c r="D581" s="56">
        <f t="shared" si="81"/>
        <v>7011.7979999999998</v>
      </c>
      <c r="E581" s="56">
        <f t="shared" ref="E581:E644" si="82">M581/1000</f>
        <v>2755.88</v>
      </c>
      <c r="F581" s="56">
        <f t="shared" ref="F581:F644" si="83">N581/1000</f>
        <v>11724.416999999999</v>
      </c>
      <c r="G581" s="56">
        <f t="shared" ref="G581:G644" si="84">O581/1000</f>
        <v>21492.095000000001</v>
      </c>
      <c r="H581" s="56">
        <f t="shared" ref="H581:H644" si="85">P581/1000</f>
        <v>7237.9620000000004</v>
      </c>
      <c r="I581" s="56">
        <f t="shared" ref="I581:I644" si="86">Q581/1000</f>
        <v>2755.538</v>
      </c>
      <c r="J581" s="56">
        <f t="shared" ref="J581:J644" si="87">R581/1000</f>
        <v>12054.567999999999</v>
      </c>
      <c r="K581" s="56">
        <f t="shared" ref="K581:K644" si="88">S581/1000</f>
        <v>22048.067999999999</v>
      </c>
      <c r="L581" s="64">
        <v>7011798</v>
      </c>
      <c r="M581" s="64">
        <v>2755880</v>
      </c>
      <c r="N581" s="64">
        <v>11724417</v>
      </c>
      <c r="O581" s="64">
        <v>21492095</v>
      </c>
      <c r="P581" s="63">
        <v>7237962</v>
      </c>
      <c r="Q581" s="63">
        <v>2755538</v>
      </c>
      <c r="R581" s="63">
        <v>12054568</v>
      </c>
      <c r="S581" s="63">
        <v>22048068</v>
      </c>
      <c r="T581">
        <f t="shared" si="80"/>
        <v>43540163</v>
      </c>
    </row>
    <row r="582" spans="1:20" hidden="1">
      <c r="A582" s="55" t="s">
        <v>1147</v>
      </c>
      <c r="B582" s="56" t="s">
        <v>1148</v>
      </c>
      <c r="C582" s="55" t="s">
        <v>6317</v>
      </c>
      <c r="D582" s="56">
        <f t="shared" si="81"/>
        <v>3096.8409999999999</v>
      </c>
      <c r="E582" s="56">
        <f t="shared" si="82"/>
        <v>6.6369999999999996</v>
      </c>
      <c r="F582" s="56">
        <f t="shared" si="83"/>
        <v>6211.5619999999999</v>
      </c>
      <c r="G582" s="56">
        <f t="shared" si="84"/>
        <v>9315.0400000000009</v>
      </c>
      <c r="H582" s="56">
        <f t="shared" si="85"/>
        <v>2792.9920000000002</v>
      </c>
      <c r="I582" s="56">
        <f t="shared" si="86"/>
        <v>6.6360000000000001</v>
      </c>
      <c r="J582" s="56">
        <f t="shared" si="87"/>
        <v>5136.1419999999998</v>
      </c>
      <c r="K582" s="56">
        <f t="shared" si="88"/>
        <v>7935.77</v>
      </c>
      <c r="L582" s="64">
        <v>3096841</v>
      </c>
      <c r="M582" s="64">
        <v>6637</v>
      </c>
      <c r="N582" s="64">
        <v>6211562</v>
      </c>
      <c r="O582" s="64">
        <v>9315040</v>
      </c>
      <c r="P582" s="63">
        <v>2792992</v>
      </c>
      <c r="Q582" s="63">
        <v>6636</v>
      </c>
      <c r="R582" s="63">
        <v>5136142</v>
      </c>
      <c r="S582" s="63">
        <v>7935770</v>
      </c>
      <c r="T582">
        <f t="shared" ref="T582:T645" si="89">O582+S582</f>
        <v>17250810</v>
      </c>
    </row>
    <row r="583" spans="1:20" hidden="1">
      <c r="A583" s="55" t="s">
        <v>1149</v>
      </c>
      <c r="B583" s="56" t="s">
        <v>1150</v>
      </c>
      <c r="C583" s="55" t="s">
        <v>6316</v>
      </c>
      <c r="D583" s="56">
        <f t="shared" ref="D583:D646" si="90">L583/1000</f>
        <v>13520.558000000001</v>
      </c>
      <c r="E583" s="56">
        <f t="shared" si="82"/>
        <v>0.34</v>
      </c>
      <c r="F583" s="56">
        <f t="shared" si="83"/>
        <v>11635.44</v>
      </c>
      <c r="G583" s="56">
        <f t="shared" si="84"/>
        <v>25156.338</v>
      </c>
      <c r="H583" s="56">
        <f t="shared" si="85"/>
        <v>11920.465</v>
      </c>
      <c r="I583" s="56">
        <f t="shared" si="86"/>
        <v>1025.33</v>
      </c>
      <c r="J583" s="56">
        <f t="shared" si="87"/>
        <v>10590.8</v>
      </c>
      <c r="K583" s="56">
        <f t="shared" si="88"/>
        <v>23536.595000000001</v>
      </c>
      <c r="L583" s="64">
        <v>13520558</v>
      </c>
      <c r="M583" s="64">
        <v>340</v>
      </c>
      <c r="N583" s="64">
        <v>11635440</v>
      </c>
      <c r="O583" s="64">
        <v>25156338</v>
      </c>
      <c r="P583" s="63">
        <v>11920465</v>
      </c>
      <c r="Q583" s="63">
        <v>1025330</v>
      </c>
      <c r="R583" s="63">
        <v>10590800</v>
      </c>
      <c r="S583" s="63">
        <v>23536595</v>
      </c>
      <c r="T583">
        <f t="shared" si="89"/>
        <v>48692933</v>
      </c>
    </row>
    <row r="584" spans="1:20" hidden="1">
      <c r="A584" s="55" t="s">
        <v>1151</v>
      </c>
      <c r="B584" s="56" t="s">
        <v>1152</v>
      </c>
      <c r="C584" s="55" t="s">
        <v>6316</v>
      </c>
      <c r="D584" s="56">
        <f t="shared" si="90"/>
        <v>9896.0480000000007</v>
      </c>
      <c r="E584" s="56">
        <f t="shared" si="82"/>
        <v>8036.2449999999999</v>
      </c>
      <c r="F584" s="56">
        <f t="shared" si="83"/>
        <v>38270.262999999999</v>
      </c>
      <c r="G584" s="56">
        <f t="shared" si="84"/>
        <v>56202.555999999997</v>
      </c>
      <c r="H584" s="56">
        <f t="shared" si="85"/>
        <v>12192.803</v>
      </c>
      <c r="I584" s="56">
        <f t="shared" si="86"/>
        <v>5075.4279999999999</v>
      </c>
      <c r="J584" s="56">
        <f t="shared" si="87"/>
        <v>45649.451999999997</v>
      </c>
      <c r="K584" s="56">
        <f t="shared" si="88"/>
        <v>62917.682999999997</v>
      </c>
      <c r="L584" s="64">
        <v>9896048</v>
      </c>
      <c r="M584" s="64">
        <v>8036245</v>
      </c>
      <c r="N584" s="64">
        <v>38270263</v>
      </c>
      <c r="O584" s="64">
        <v>56202556</v>
      </c>
      <c r="P584" s="63">
        <v>12192803</v>
      </c>
      <c r="Q584" s="63">
        <v>5075428</v>
      </c>
      <c r="R584" s="63">
        <v>45649452</v>
      </c>
      <c r="S584" s="63">
        <v>62917683</v>
      </c>
      <c r="T584">
        <f t="shared" si="89"/>
        <v>119120239</v>
      </c>
    </row>
    <row r="585" spans="1:20" hidden="1">
      <c r="A585" s="55" t="s">
        <v>1153</v>
      </c>
      <c r="B585" s="56" t="s">
        <v>1154</v>
      </c>
      <c r="C585" s="55" t="s">
        <v>6318</v>
      </c>
      <c r="D585" s="56">
        <f t="shared" si="90"/>
        <v>3212.6729999999998</v>
      </c>
      <c r="E585" s="56">
        <f t="shared" si="82"/>
        <v>1857.3140000000001</v>
      </c>
      <c r="F585" s="56">
        <f t="shared" si="83"/>
        <v>5664.65</v>
      </c>
      <c r="G585" s="56">
        <f t="shared" si="84"/>
        <v>10734.637000000001</v>
      </c>
      <c r="H585" s="56">
        <f t="shared" si="85"/>
        <v>3228.8159999999998</v>
      </c>
      <c r="I585" s="56">
        <f t="shared" si="86"/>
        <v>1846.5840000000001</v>
      </c>
      <c r="J585" s="56">
        <f t="shared" si="87"/>
        <v>6197.3069999999998</v>
      </c>
      <c r="K585" s="56">
        <f t="shared" si="88"/>
        <v>11272.707</v>
      </c>
      <c r="L585" s="64">
        <v>3212673</v>
      </c>
      <c r="M585" s="64">
        <v>1857314</v>
      </c>
      <c r="N585" s="64">
        <v>5664650</v>
      </c>
      <c r="O585" s="64">
        <v>10734637</v>
      </c>
      <c r="P585" s="63">
        <v>3228816</v>
      </c>
      <c r="Q585" s="63">
        <v>1846584</v>
      </c>
      <c r="R585" s="63">
        <v>6197307</v>
      </c>
      <c r="S585" s="63">
        <v>11272707</v>
      </c>
      <c r="T585">
        <f t="shared" si="89"/>
        <v>22007344</v>
      </c>
    </row>
    <row r="586" spans="1:20" hidden="1">
      <c r="A586" s="55" t="s">
        <v>1155</v>
      </c>
      <c r="B586" s="56" t="s">
        <v>1156</v>
      </c>
      <c r="C586" s="55" t="s">
        <v>6318</v>
      </c>
      <c r="D586" s="56">
        <f t="shared" si="90"/>
        <v>4726.2780000000002</v>
      </c>
      <c r="E586" s="56">
        <f t="shared" si="82"/>
        <v>1508.94</v>
      </c>
      <c r="F586" s="56">
        <f t="shared" si="83"/>
        <v>1949.7929999999999</v>
      </c>
      <c r="G586" s="56">
        <f t="shared" si="84"/>
        <v>8185.0110000000004</v>
      </c>
      <c r="H586" s="56">
        <f t="shared" si="85"/>
        <v>3299.7339999999999</v>
      </c>
      <c r="I586" s="56">
        <f t="shared" si="86"/>
        <v>2568.8110000000001</v>
      </c>
      <c r="J586" s="56">
        <f t="shared" si="87"/>
        <v>4090.6109999999999</v>
      </c>
      <c r="K586" s="56">
        <f t="shared" si="88"/>
        <v>9959.1560000000009</v>
      </c>
      <c r="L586" s="64">
        <v>4726278</v>
      </c>
      <c r="M586" s="64">
        <v>1508940</v>
      </c>
      <c r="N586" s="64">
        <v>1949793</v>
      </c>
      <c r="O586" s="64">
        <v>8185011</v>
      </c>
      <c r="P586" s="63">
        <v>3299734</v>
      </c>
      <c r="Q586" s="63">
        <v>2568811</v>
      </c>
      <c r="R586" s="63">
        <v>4090611</v>
      </c>
      <c r="S586" s="63">
        <v>9959156</v>
      </c>
      <c r="T586">
        <f t="shared" si="89"/>
        <v>18144167</v>
      </c>
    </row>
    <row r="587" spans="1:20" hidden="1">
      <c r="A587" s="55" t="s">
        <v>1157</v>
      </c>
      <c r="B587" s="56" t="s">
        <v>1158</v>
      </c>
      <c r="C587" s="55" t="s">
        <v>6318</v>
      </c>
      <c r="D587" s="56">
        <f t="shared" si="90"/>
        <v>2904.511</v>
      </c>
      <c r="E587" s="56">
        <f t="shared" si="82"/>
        <v>3121.9229999999998</v>
      </c>
      <c r="F587" s="56">
        <f t="shared" si="83"/>
        <v>1131.8820000000001</v>
      </c>
      <c r="G587" s="56">
        <f t="shared" si="84"/>
        <v>7158.3159999999998</v>
      </c>
      <c r="H587" s="56">
        <f t="shared" si="85"/>
        <v>3159.7730000000001</v>
      </c>
      <c r="I587" s="56">
        <f t="shared" si="86"/>
        <v>3121.6350000000002</v>
      </c>
      <c r="J587" s="56">
        <f t="shared" si="87"/>
        <v>1197.2080000000001</v>
      </c>
      <c r="K587" s="56">
        <f t="shared" si="88"/>
        <v>7478.616</v>
      </c>
      <c r="L587" s="64">
        <v>2904511</v>
      </c>
      <c r="M587" s="64">
        <v>3121923</v>
      </c>
      <c r="N587" s="64">
        <v>1131882</v>
      </c>
      <c r="O587" s="64">
        <v>7158316</v>
      </c>
      <c r="P587" s="63">
        <v>3159773</v>
      </c>
      <c r="Q587" s="63">
        <v>3121635</v>
      </c>
      <c r="R587" s="63">
        <v>1197208</v>
      </c>
      <c r="S587" s="63">
        <v>7478616</v>
      </c>
      <c r="T587">
        <f t="shared" si="89"/>
        <v>14636932</v>
      </c>
    </row>
    <row r="588" spans="1:20" hidden="1">
      <c r="A588" s="55" t="s">
        <v>1159</v>
      </c>
      <c r="B588" s="56" t="s">
        <v>1160</v>
      </c>
      <c r="C588" s="55" t="s">
        <v>6318</v>
      </c>
      <c r="D588" s="56">
        <f t="shared" si="90"/>
        <v>3528.2750000000001</v>
      </c>
      <c r="E588" s="56">
        <f t="shared" si="82"/>
        <v>564.61300000000006</v>
      </c>
      <c r="F588" s="56">
        <f t="shared" si="83"/>
        <v>13270.616</v>
      </c>
      <c r="G588" s="56">
        <f t="shared" si="84"/>
        <v>17363.504000000001</v>
      </c>
      <c r="H588" s="56">
        <f t="shared" si="85"/>
        <v>4275.3639999999996</v>
      </c>
      <c r="I588" s="56">
        <f t="shared" si="86"/>
        <v>564.57799999999997</v>
      </c>
      <c r="J588" s="56">
        <f t="shared" si="87"/>
        <v>14845.325999999999</v>
      </c>
      <c r="K588" s="56">
        <f t="shared" si="88"/>
        <v>19685.268</v>
      </c>
      <c r="L588" s="64">
        <v>3528275</v>
      </c>
      <c r="M588" s="64">
        <v>564613</v>
      </c>
      <c r="N588" s="64">
        <v>13270616</v>
      </c>
      <c r="O588" s="64">
        <v>17363504</v>
      </c>
      <c r="P588" s="63">
        <v>4275364</v>
      </c>
      <c r="Q588" s="63">
        <v>564578</v>
      </c>
      <c r="R588" s="63">
        <v>14845326</v>
      </c>
      <c r="S588" s="63">
        <v>19685268</v>
      </c>
      <c r="T588">
        <f t="shared" si="89"/>
        <v>37048772</v>
      </c>
    </row>
    <row r="589" spans="1:20" hidden="1">
      <c r="A589" s="55" t="s">
        <v>1161</v>
      </c>
      <c r="B589" s="56" t="s">
        <v>1162</v>
      </c>
      <c r="C589" s="55" t="s">
        <v>6318</v>
      </c>
      <c r="D589" s="56">
        <f t="shared" si="90"/>
        <v>3762.5479999999998</v>
      </c>
      <c r="E589" s="56">
        <f t="shared" si="82"/>
        <v>1907.854</v>
      </c>
      <c r="F589" s="56">
        <f t="shared" si="83"/>
        <v>1982.1030000000001</v>
      </c>
      <c r="G589" s="56">
        <f t="shared" si="84"/>
        <v>7652.5050000000001</v>
      </c>
      <c r="H589" s="56">
        <f t="shared" si="85"/>
        <v>3846.8870000000002</v>
      </c>
      <c r="I589" s="56">
        <f t="shared" si="86"/>
        <v>2226.2190000000001</v>
      </c>
      <c r="J589" s="56">
        <f t="shared" si="87"/>
        <v>2234.192</v>
      </c>
      <c r="K589" s="56">
        <f t="shared" si="88"/>
        <v>8307.2980000000007</v>
      </c>
      <c r="L589" s="64">
        <v>3762548</v>
      </c>
      <c r="M589" s="64">
        <v>1907854</v>
      </c>
      <c r="N589" s="64">
        <v>1982103</v>
      </c>
      <c r="O589" s="64">
        <v>7652505</v>
      </c>
      <c r="P589" s="63">
        <v>3846887</v>
      </c>
      <c r="Q589" s="63">
        <v>2226219</v>
      </c>
      <c r="R589" s="63">
        <v>2234192</v>
      </c>
      <c r="S589" s="63">
        <v>8307298</v>
      </c>
      <c r="T589">
        <f t="shared" si="89"/>
        <v>15959803</v>
      </c>
    </row>
    <row r="590" spans="1:20" hidden="1">
      <c r="A590" s="55" t="s">
        <v>1163</v>
      </c>
      <c r="B590" s="56" t="s">
        <v>1164</v>
      </c>
      <c r="C590" s="55" t="s">
        <v>6318</v>
      </c>
      <c r="D590" s="56">
        <f t="shared" si="90"/>
        <v>4783.915</v>
      </c>
      <c r="E590" s="56">
        <f t="shared" si="82"/>
        <v>1399.876</v>
      </c>
      <c r="F590" s="56">
        <f t="shared" si="83"/>
        <v>11440.986000000001</v>
      </c>
      <c r="G590" s="56">
        <f t="shared" si="84"/>
        <v>17624.776999999998</v>
      </c>
      <c r="H590" s="56">
        <f t="shared" si="85"/>
        <v>4803.6509999999998</v>
      </c>
      <c r="I590" s="56">
        <f t="shared" si="86"/>
        <v>1159.57</v>
      </c>
      <c r="J590" s="56">
        <f t="shared" si="87"/>
        <v>6507.951</v>
      </c>
      <c r="K590" s="56">
        <f t="shared" si="88"/>
        <v>12471.172</v>
      </c>
      <c r="L590" s="64">
        <v>4783915</v>
      </c>
      <c r="M590" s="64">
        <v>1399876</v>
      </c>
      <c r="N590" s="64">
        <v>11440986</v>
      </c>
      <c r="O590" s="64">
        <v>17624777</v>
      </c>
      <c r="P590" s="63">
        <v>4803651</v>
      </c>
      <c r="Q590" s="63">
        <v>1159570</v>
      </c>
      <c r="R590" s="63">
        <v>6507951</v>
      </c>
      <c r="S590" s="63">
        <v>12471172</v>
      </c>
      <c r="T590">
        <f t="shared" si="89"/>
        <v>30095949</v>
      </c>
    </row>
    <row r="591" spans="1:20" hidden="1">
      <c r="A591" s="55" t="s">
        <v>1165</v>
      </c>
      <c r="B591" s="56" t="s">
        <v>1166</v>
      </c>
      <c r="C591" s="55" t="s">
        <v>6318</v>
      </c>
      <c r="D591" s="56">
        <f t="shared" si="90"/>
        <v>4261.3710000000001</v>
      </c>
      <c r="E591" s="56">
        <f t="shared" si="82"/>
        <v>3464.69</v>
      </c>
      <c r="F591" s="56">
        <f t="shared" si="83"/>
        <v>25088.638999999999</v>
      </c>
      <c r="G591" s="56">
        <f t="shared" si="84"/>
        <v>32814.699999999997</v>
      </c>
      <c r="H591" s="56">
        <f t="shared" si="85"/>
        <v>4123.0640000000003</v>
      </c>
      <c r="I591" s="56">
        <f t="shared" si="86"/>
        <v>3509.857</v>
      </c>
      <c r="J591" s="56">
        <f t="shared" si="87"/>
        <v>29632.018</v>
      </c>
      <c r="K591" s="56">
        <f t="shared" si="88"/>
        <v>37264.938999999998</v>
      </c>
      <c r="L591" s="64">
        <v>4261371</v>
      </c>
      <c r="M591" s="64">
        <v>3464690</v>
      </c>
      <c r="N591" s="64">
        <v>25088639</v>
      </c>
      <c r="O591" s="64">
        <v>32814700</v>
      </c>
      <c r="P591" s="63">
        <v>4123064</v>
      </c>
      <c r="Q591" s="63">
        <v>3509857</v>
      </c>
      <c r="R591" s="63">
        <v>29632018</v>
      </c>
      <c r="S591" s="63">
        <v>37264939</v>
      </c>
      <c r="T591">
        <f t="shared" si="89"/>
        <v>70079639</v>
      </c>
    </row>
    <row r="592" spans="1:20" hidden="1">
      <c r="A592" s="55" t="s">
        <v>1167</v>
      </c>
      <c r="B592" s="56" t="s">
        <v>77</v>
      </c>
      <c r="C592" s="55" t="s">
        <v>6318</v>
      </c>
      <c r="D592" s="56">
        <f t="shared" si="90"/>
        <v>3765.078</v>
      </c>
      <c r="E592" s="56">
        <f t="shared" si="82"/>
        <v>1062.96</v>
      </c>
      <c r="F592" s="56">
        <f t="shared" si="83"/>
        <v>9399.768</v>
      </c>
      <c r="G592" s="56">
        <f t="shared" si="84"/>
        <v>14227.806</v>
      </c>
      <c r="H592" s="56">
        <f t="shared" si="85"/>
        <v>4152.5349999999999</v>
      </c>
      <c r="I592" s="56">
        <f t="shared" si="86"/>
        <v>1162.6030000000001</v>
      </c>
      <c r="J592" s="56">
        <f t="shared" si="87"/>
        <v>9075.3880000000008</v>
      </c>
      <c r="K592" s="56">
        <f t="shared" si="88"/>
        <v>14390.526</v>
      </c>
      <c r="L592" s="64">
        <v>3765078</v>
      </c>
      <c r="M592" s="64">
        <v>1062960</v>
      </c>
      <c r="N592" s="64">
        <v>9399768</v>
      </c>
      <c r="O592" s="64">
        <v>14227806</v>
      </c>
      <c r="P592" s="63">
        <v>4152535</v>
      </c>
      <c r="Q592" s="63">
        <v>1162603</v>
      </c>
      <c r="R592" s="63">
        <v>9075388</v>
      </c>
      <c r="S592" s="63">
        <v>14390526</v>
      </c>
      <c r="T592">
        <f t="shared" si="89"/>
        <v>28618332</v>
      </c>
    </row>
    <row r="593" spans="1:20" hidden="1">
      <c r="A593" s="55" t="s">
        <v>1168</v>
      </c>
      <c r="B593" s="56" t="s">
        <v>1169</v>
      </c>
      <c r="C593" s="55" t="s">
        <v>6318</v>
      </c>
      <c r="D593" s="56">
        <f t="shared" si="90"/>
        <v>1528.7929999999999</v>
      </c>
      <c r="E593" s="56">
        <f t="shared" si="82"/>
        <v>126.998</v>
      </c>
      <c r="F593" s="56">
        <f t="shared" si="83"/>
        <v>1880.7929999999999</v>
      </c>
      <c r="G593" s="56">
        <f t="shared" si="84"/>
        <v>3536.5839999999998</v>
      </c>
      <c r="H593" s="56">
        <f t="shared" si="85"/>
        <v>1488.576</v>
      </c>
      <c r="I593" s="56">
        <f t="shared" si="86"/>
        <v>101.946</v>
      </c>
      <c r="J593" s="56">
        <f t="shared" si="87"/>
        <v>1837.144</v>
      </c>
      <c r="K593" s="56">
        <f t="shared" si="88"/>
        <v>3427.6660000000002</v>
      </c>
      <c r="L593" s="64">
        <v>1528793</v>
      </c>
      <c r="M593" s="64">
        <v>126998</v>
      </c>
      <c r="N593" s="64">
        <v>1880793</v>
      </c>
      <c r="O593" s="64">
        <v>3536584</v>
      </c>
      <c r="P593" s="63">
        <v>1488576</v>
      </c>
      <c r="Q593" s="63">
        <v>101946</v>
      </c>
      <c r="R593" s="63">
        <v>1837144</v>
      </c>
      <c r="S593" s="63">
        <v>3427666</v>
      </c>
      <c r="T593">
        <f t="shared" si="89"/>
        <v>6964250</v>
      </c>
    </row>
    <row r="594" spans="1:20" hidden="1">
      <c r="A594" s="55" t="s">
        <v>1170</v>
      </c>
      <c r="B594" s="56" t="s">
        <v>1171</v>
      </c>
      <c r="C594" s="55" t="s">
        <v>6319</v>
      </c>
      <c r="D594" s="56">
        <f t="shared" si="90"/>
        <v>855.14099999999996</v>
      </c>
      <c r="E594" s="56">
        <f t="shared" si="82"/>
        <v>133.71700000000001</v>
      </c>
      <c r="F594" s="56">
        <f t="shared" si="83"/>
        <v>1765.9179999999999</v>
      </c>
      <c r="G594" s="56">
        <f t="shared" si="84"/>
        <v>2754.7759999999998</v>
      </c>
      <c r="H594" s="56">
        <f t="shared" si="85"/>
        <v>944.03899999999999</v>
      </c>
      <c r="I594" s="56">
        <f t="shared" si="86"/>
        <v>133.70400000000001</v>
      </c>
      <c r="J594" s="56">
        <f t="shared" si="87"/>
        <v>1860.029</v>
      </c>
      <c r="K594" s="56">
        <f t="shared" si="88"/>
        <v>2937.7719999999999</v>
      </c>
      <c r="L594" s="64">
        <v>855141</v>
      </c>
      <c r="M594" s="64">
        <v>133717</v>
      </c>
      <c r="N594" s="64">
        <v>1765918</v>
      </c>
      <c r="O594" s="64">
        <v>2754776</v>
      </c>
      <c r="P594" s="63">
        <v>944039</v>
      </c>
      <c r="Q594" s="63">
        <v>133704</v>
      </c>
      <c r="R594" s="63">
        <v>1860029</v>
      </c>
      <c r="S594" s="63">
        <v>2937772</v>
      </c>
      <c r="T594">
        <f t="shared" si="89"/>
        <v>5692548</v>
      </c>
    </row>
    <row r="595" spans="1:20" hidden="1">
      <c r="A595" s="55" t="s">
        <v>1172</v>
      </c>
      <c r="B595" s="56" t="s">
        <v>1173</v>
      </c>
      <c r="C595" s="55" t="s">
        <v>6319</v>
      </c>
      <c r="D595" s="56">
        <f t="shared" si="90"/>
        <v>753.899</v>
      </c>
      <c r="E595" s="56">
        <f t="shared" si="82"/>
        <v>0</v>
      </c>
      <c r="F595" s="56">
        <f t="shared" si="83"/>
        <v>866.13400000000001</v>
      </c>
      <c r="G595" s="56">
        <f t="shared" si="84"/>
        <v>1620.0329999999999</v>
      </c>
      <c r="H595" s="56">
        <f t="shared" si="85"/>
        <v>753.37400000000002</v>
      </c>
      <c r="I595" s="56">
        <f t="shared" si="86"/>
        <v>0</v>
      </c>
      <c r="J595" s="56">
        <f t="shared" si="87"/>
        <v>857.54499999999996</v>
      </c>
      <c r="K595" s="56">
        <f t="shared" si="88"/>
        <v>1610.9190000000001</v>
      </c>
      <c r="L595" s="64">
        <v>753899</v>
      </c>
      <c r="M595" s="64">
        <v>0</v>
      </c>
      <c r="N595" s="64">
        <v>866134</v>
      </c>
      <c r="O595" s="64">
        <v>1620033</v>
      </c>
      <c r="P595" s="63">
        <v>753374</v>
      </c>
      <c r="Q595" s="63">
        <v>0</v>
      </c>
      <c r="R595" s="63">
        <v>857545</v>
      </c>
      <c r="S595" s="63">
        <v>1610919</v>
      </c>
      <c r="T595">
        <f t="shared" si="89"/>
        <v>3230952</v>
      </c>
    </row>
    <row r="596" spans="1:20" hidden="1">
      <c r="A596" s="55" t="s">
        <v>1174</v>
      </c>
      <c r="B596" s="56" t="s">
        <v>1175</v>
      </c>
      <c r="C596" s="55" t="s">
        <v>6319</v>
      </c>
      <c r="D596" s="56">
        <f t="shared" si="90"/>
        <v>1579.825</v>
      </c>
      <c r="E596" s="56">
        <f t="shared" si="82"/>
        <v>6.0000000000000001E-3</v>
      </c>
      <c r="F596" s="56">
        <f t="shared" si="83"/>
        <v>942.40700000000004</v>
      </c>
      <c r="G596" s="56">
        <f t="shared" si="84"/>
        <v>2522.2379999999998</v>
      </c>
      <c r="H596" s="56">
        <f t="shared" si="85"/>
        <v>1312.4369999999999</v>
      </c>
      <c r="I596" s="56">
        <f t="shared" si="86"/>
        <v>6.0000000000000001E-3</v>
      </c>
      <c r="J596" s="56">
        <f t="shared" si="87"/>
        <v>1400.2139999999999</v>
      </c>
      <c r="K596" s="56">
        <f t="shared" si="88"/>
        <v>2712.6570000000002</v>
      </c>
      <c r="L596" s="64">
        <v>1579825</v>
      </c>
      <c r="M596" s="64">
        <v>6</v>
      </c>
      <c r="N596" s="64">
        <v>942407</v>
      </c>
      <c r="O596" s="64">
        <v>2522238</v>
      </c>
      <c r="P596" s="63">
        <v>1312437</v>
      </c>
      <c r="Q596" s="63">
        <v>6</v>
      </c>
      <c r="R596" s="63">
        <v>1400214</v>
      </c>
      <c r="S596" s="63">
        <v>2712657</v>
      </c>
      <c r="T596">
        <f t="shared" si="89"/>
        <v>5234895</v>
      </c>
    </row>
    <row r="597" spans="1:20" hidden="1">
      <c r="A597" s="55" t="s">
        <v>1176</v>
      </c>
      <c r="B597" s="56" t="s">
        <v>1177</v>
      </c>
      <c r="C597" s="55" t="s">
        <v>6319</v>
      </c>
      <c r="D597" s="56">
        <f t="shared" si="90"/>
        <v>696.56600000000003</v>
      </c>
      <c r="E597" s="56">
        <f t="shared" si="82"/>
        <v>45.77</v>
      </c>
      <c r="F597" s="56">
        <f t="shared" si="83"/>
        <v>1110.2539999999999</v>
      </c>
      <c r="G597" s="56">
        <f t="shared" si="84"/>
        <v>1852.59</v>
      </c>
      <c r="H597" s="56">
        <f t="shared" si="85"/>
        <v>658.28800000000001</v>
      </c>
      <c r="I597" s="56">
        <f t="shared" si="86"/>
        <v>25.768999999999998</v>
      </c>
      <c r="J597" s="56">
        <f t="shared" si="87"/>
        <v>1147.6179999999999</v>
      </c>
      <c r="K597" s="56">
        <f t="shared" si="88"/>
        <v>1831.675</v>
      </c>
      <c r="L597" s="64">
        <v>696566</v>
      </c>
      <c r="M597" s="64">
        <v>45770</v>
      </c>
      <c r="N597" s="64">
        <v>1110254</v>
      </c>
      <c r="O597" s="64">
        <v>1852590</v>
      </c>
      <c r="P597" s="63">
        <v>658288</v>
      </c>
      <c r="Q597" s="63">
        <v>25769</v>
      </c>
      <c r="R597" s="63">
        <v>1147618</v>
      </c>
      <c r="S597" s="63">
        <v>1831675</v>
      </c>
      <c r="T597">
        <f t="shared" si="89"/>
        <v>3684265</v>
      </c>
    </row>
    <row r="598" spans="1:20" hidden="1">
      <c r="A598" s="55" t="s">
        <v>1178</v>
      </c>
      <c r="B598" s="56" t="s">
        <v>1179</v>
      </c>
      <c r="C598" s="55" t="s">
        <v>6319</v>
      </c>
      <c r="D598" s="56">
        <f t="shared" si="90"/>
        <v>931.28300000000002</v>
      </c>
      <c r="E598" s="56">
        <f t="shared" si="82"/>
        <v>40.826000000000001</v>
      </c>
      <c r="F598" s="56">
        <f t="shared" si="83"/>
        <v>1470.674</v>
      </c>
      <c r="G598" s="56">
        <f t="shared" si="84"/>
        <v>2442.7829999999999</v>
      </c>
      <c r="H598" s="56">
        <f t="shared" si="85"/>
        <v>794.31399999999996</v>
      </c>
      <c r="I598" s="56">
        <f t="shared" si="86"/>
        <v>40.822000000000003</v>
      </c>
      <c r="J598" s="56">
        <f t="shared" si="87"/>
        <v>1434.809</v>
      </c>
      <c r="K598" s="56">
        <f t="shared" si="88"/>
        <v>2269.9450000000002</v>
      </c>
      <c r="L598" s="64">
        <v>931283</v>
      </c>
      <c r="M598" s="64">
        <v>40826</v>
      </c>
      <c r="N598" s="64">
        <v>1470674</v>
      </c>
      <c r="O598" s="64">
        <v>2442783</v>
      </c>
      <c r="P598" s="63">
        <v>794314</v>
      </c>
      <c r="Q598" s="63">
        <v>40822</v>
      </c>
      <c r="R598" s="63">
        <v>1434809</v>
      </c>
      <c r="S598" s="63">
        <v>2269945</v>
      </c>
      <c r="T598">
        <f t="shared" si="89"/>
        <v>4712728</v>
      </c>
    </row>
    <row r="599" spans="1:20" hidden="1">
      <c r="A599" s="55" t="s">
        <v>1180</v>
      </c>
      <c r="B599" s="56" t="s">
        <v>1181</v>
      </c>
      <c r="C599" s="55" t="s">
        <v>6319</v>
      </c>
      <c r="D599" s="56">
        <f t="shared" si="90"/>
        <v>787.029</v>
      </c>
      <c r="E599" s="56">
        <f t="shared" si="82"/>
        <v>41.006</v>
      </c>
      <c r="F599" s="56">
        <f t="shared" si="83"/>
        <v>410.334</v>
      </c>
      <c r="G599" s="56">
        <f t="shared" si="84"/>
        <v>1238.3689999999999</v>
      </c>
      <c r="H599" s="56">
        <f t="shared" si="85"/>
        <v>967.66499999999996</v>
      </c>
      <c r="I599" s="56">
        <f t="shared" si="86"/>
        <v>40.997999999999998</v>
      </c>
      <c r="J599" s="56">
        <f t="shared" si="87"/>
        <v>345.75200000000001</v>
      </c>
      <c r="K599" s="56">
        <f t="shared" si="88"/>
        <v>1354.415</v>
      </c>
      <c r="L599" s="64">
        <v>787029</v>
      </c>
      <c r="M599" s="64">
        <v>41006</v>
      </c>
      <c r="N599" s="64">
        <v>410334</v>
      </c>
      <c r="O599" s="64">
        <v>1238369</v>
      </c>
      <c r="P599" s="63">
        <v>967665</v>
      </c>
      <c r="Q599" s="63">
        <v>40998</v>
      </c>
      <c r="R599" s="63">
        <v>345752</v>
      </c>
      <c r="S599" s="63">
        <v>1354415</v>
      </c>
      <c r="T599">
        <f t="shared" si="89"/>
        <v>2592784</v>
      </c>
    </row>
    <row r="600" spans="1:20" hidden="1">
      <c r="A600" s="55" t="s">
        <v>1182</v>
      </c>
      <c r="B600" s="56" t="s">
        <v>1183</v>
      </c>
      <c r="C600" s="55" t="s">
        <v>6319</v>
      </c>
      <c r="D600" s="56">
        <f t="shared" si="90"/>
        <v>1397.393</v>
      </c>
      <c r="E600" s="56">
        <f t="shared" si="82"/>
        <v>0</v>
      </c>
      <c r="F600" s="56">
        <f t="shared" si="83"/>
        <v>1246.9670000000001</v>
      </c>
      <c r="G600" s="56">
        <f t="shared" si="84"/>
        <v>2644.36</v>
      </c>
      <c r="H600" s="56">
        <f t="shared" si="85"/>
        <v>1586.6289999999999</v>
      </c>
      <c r="I600" s="56">
        <f t="shared" si="86"/>
        <v>0</v>
      </c>
      <c r="J600" s="56">
        <f t="shared" si="87"/>
        <v>1354.2159999999999</v>
      </c>
      <c r="K600" s="56">
        <f t="shared" si="88"/>
        <v>2940.8449999999998</v>
      </c>
      <c r="L600" s="64">
        <v>1397393</v>
      </c>
      <c r="M600" s="64">
        <v>0</v>
      </c>
      <c r="N600" s="64">
        <v>1246967</v>
      </c>
      <c r="O600" s="64">
        <v>2644360</v>
      </c>
      <c r="P600" s="63">
        <v>1586629</v>
      </c>
      <c r="Q600" s="63">
        <v>0</v>
      </c>
      <c r="R600" s="63">
        <v>1354216</v>
      </c>
      <c r="S600" s="63">
        <v>2940845</v>
      </c>
      <c r="T600">
        <f t="shared" si="89"/>
        <v>5585205</v>
      </c>
    </row>
    <row r="601" spans="1:20" hidden="1">
      <c r="A601" s="55" t="s">
        <v>1184</v>
      </c>
      <c r="B601" s="56" t="s">
        <v>1185</v>
      </c>
      <c r="C601" s="55" t="s">
        <v>6319</v>
      </c>
      <c r="D601" s="56">
        <f t="shared" si="90"/>
        <v>1044.838</v>
      </c>
      <c r="E601" s="56">
        <f t="shared" si="82"/>
        <v>1237.9939999999999</v>
      </c>
      <c r="F601" s="56">
        <f t="shared" si="83"/>
        <v>2814.8539999999998</v>
      </c>
      <c r="G601" s="56">
        <f t="shared" si="84"/>
        <v>5097.6859999999997</v>
      </c>
      <c r="H601" s="56">
        <f t="shared" si="85"/>
        <v>1005.4160000000001</v>
      </c>
      <c r="I601" s="56">
        <f t="shared" si="86"/>
        <v>1237.1289999999999</v>
      </c>
      <c r="J601" s="56">
        <f t="shared" si="87"/>
        <v>2867.21</v>
      </c>
      <c r="K601" s="56">
        <f t="shared" si="88"/>
        <v>5109.7550000000001</v>
      </c>
      <c r="L601" s="64">
        <v>1044838</v>
      </c>
      <c r="M601" s="64">
        <v>1237994</v>
      </c>
      <c r="N601" s="64">
        <v>2814854</v>
      </c>
      <c r="O601" s="64">
        <v>5097686</v>
      </c>
      <c r="P601" s="63">
        <v>1005416</v>
      </c>
      <c r="Q601" s="63">
        <v>1237129</v>
      </c>
      <c r="R601" s="63">
        <v>2867210</v>
      </c>
      <c r="S601" s="63">
        <v>5109755</v>
      </c>
      <c r="T601">
        <f t="shared" si="89"/>
        <v>10207441</v>
      </c>
    </row>
    <row r="602" spans="1:20" hidden="1">
      <c r="A602" s="55" t="s">
        <v>1186</v>
      </c>
      <c r="B602" s="56" t="s">
        <v>1187</v>
      </c>
      <c r="C602" s="55" t="s">
        <v>6319</v>
      </c>
      <c r="D602" s="56">
        <f t="shared" si="90"/>
        <v>1036.3710000000001</v>
      </c>
      <c r="E602" s="56">
        <f t="shared" si="82"/>
        <v>641.46</v>
      </c>
      <c r="F602" s="56">
        <f t="shared" si="83"/>
        <v>3152.0059999999999</v>
      </c>
      <c r="G602" s="56">
        <f t="shared" si="84"/>
        <v>4829.8370000000004</v>
      </c>
      <c r="H602" s="56">
        <f t="shared" si="85"/>
        <v>1055.6880000000001</v>
      </c>
      <c r="I602" s="56">
        <f t="shared" si="86"/>
        <v>620.46799999999996</v>
      </c>
      <c r="J602" s="56">
        <f t="shared" si="87"/>
        <v>3239.288</v>
      </c>
      <c r="K602" s="56">
        <f t="shared" si="88"/>
        <v>4915.4440000000004</v>
      </c>
      <c r="L602" s="64">
        <v>1036371</v>
      </c>
      <c r="M602" s="64">
        <v>641460</v>
      </c>
      <c r="N602" s="64">
        <v>3152006</v>
      </c>
      <c r="O602" s="64">
        <v>4829837</v>
      </c>
      <c r="P602" s="63">
        <v>1055688</v>
      </c>
      <c r="Q602" s="63">
        <v>620468</v>
      </c>
      <c r="R602" s="63">
        <v>3239288</v>
      </c>
      <c r="S602" s="63">
        <v>4915444</v>
      </c>
      <c r="T602">
        <f t="shared" si="89"/>
        <v>9745281</v>
      </c>
    </row>
    <row r="603" spans="1:20" hidden="1">
      <c r="A603" s="55" t="s">
        <v>1188</v>
      </c>
      <c r="B603" s="56" t="s">
        <v>1189</v>
      </c>
      <c r="C603" s="55" t="s">
        <v>6319</v>
      </c>
      <c r="D603" s="56">
        <f t="shared" si="90"/>
        <v>1667.5509999999999</v>
      </c>
      <c r="E603" s="56">
        <f t="shared" si="82"/>
        <v>693.09699999999998</v>
      </c>
      <c r="F603" s="56">
        <f t="shared" si="83"/>
        <v>3558.9470000000001</v>
      </c>
      <c r="G603" s="56">
        <f t="shared" si="84"/>
        <v>5919.5950000000003</v>
      </c>
      <c r="H603" s="56">
        <f t="shared" si="85"/>
        <v>1797.789</v>
      </c>
      <c r="I603" s="56">
        <f t="shared" si="86"/>
        <v>670.03</v>
      </c>
      <c r="J603" s="56">
        <f t="shared" si="87"/>
        <v>4001.098</v>
      </c>
      <c r="K603" s="56">
        <f t="shared" si="88"/>
        <v>6468.9170000000004</v>
      </c>
      <c r="L603" s="64">
        <v>1667551</v>
      </c>
      <c r="M603" s="64">
        <v>693097</v>
      </c>
      <c r="N603" s="64">
        <v>3558947</v>
      </c>
      <c r="O603" s="64">
        <v>5919595</v>
      </c>
      <c r="P603" s="63">
        <v>1797789</v>
      </c>
      <c r="Q603" s="63">
        <v>670030</v>
      </c>
      <c r="R603" s="63">
        <v>4001098</v>
      </c>
      <c r="S603" s="63">
        <v>6468917</v>
      </c>
      <c r="T603">
        <f t="shared" si="89"/>
        <v>12388512</v>
      </c>
    </row>
    <row r="604" spans="1:20" hidden="1">
      <c r="A604" s="55" t="s">
        <v>1190</v>
      </c>
      <c r="B604" s="56" t="s">
        <v>1191</v>
      </c>
      <c r="C604" s="55" t="s">
        <v>6319</v>
      </c>
      <c r="D604" s="56">
        <f t="shared" si="90"/>
        <v>440.274</v>
      </c>
      <c r="E604" s="56">
        <f t="shared" si="82"/>
        <v>85.498000000000005</v>
      </c>
      <c r="F604" s="56">
        <f t="shared" si="83"/>
        <v>382.26100000000002</v>
      </c>
      <c r="G604" s="56">
        <f t="shared" si="84"/>
        <v>908.03300000000002</v>
      </c>
      <c r="H604" s="56">
        <f t="shared" si="85"/>
        <v>600.05600000000004</v>
      </c>
      <c r="I604" s="56">
        <f t="shared" si="86"/>
        <v>87.385999999999996</v>
      </c>
      <c r="J604" s="56">
        <f t="shared" si="87"/>
        <v>463.68</v>
      </c>
      <c r="K604" s="56">
        <f t="shared" si="88"/>
        <v>1151.1220000000001</v>
      </c>
      <c r="L604" s="64">
        <v>440274</v>
      </c>
      <c r="M604" s="64">
        <v>85498</v>
      </c>
      <c r="N604" s="64">
        <v>382261</v>
      </c>
      <c r="O604" s="64">
        <v>908033</v>
      </c>
      <c r="P604" s="63">
        <v>600056</v>
      </c>
      <c r="Q604" s="63">
        <v>87386</v>
      </c>
      <c r="R604" s="63">
        <v>463680</v>
      </c>
      <c r="S604" s="63">
        <v>1151122</v>
      </c>
      <c r="T604">
        <f t="shared" si="89"/>
        <v>2059155</v>
      </c>
    </row>
    <row r="605" spans="1:20" hidden="1">
      <c r="A605" s="55" t="s">
        <v>1192</v>
      </c>
      <c r="B605" s="56" t="s">
        <v>1193</v>
      </c>
      <c r="C605" s="55" t="s">
        <v>6319</v>
      </c>
      <c r="D605" s="56">
        <f t="shared" si="90"/>
        <v>804.86</v>
      </c>
      <c r="E605" s="56">
        <f t="shared" si="82"/>
        <v>15</v>
      </c>
      <c r="F605" s="56">
        <f t="shared" si="83"/>
        <v>145.40799999999999</v>
      </c>
      <c r="G605" s="56">
        <f t="shared" si="84"/>
        <v>965.26800000000003</v>
      </c>
      <c r="H605" s="56">
        <f t="shared" si="85"/>
        <v>937.11400000000003</v>
      </c>
      <c r="I605" s="56">
        <f t="shared" si="86"/>
        <v>0</v>
      </c>
      <c r="J605" s="56">
        <f t="shared" si="87"/>
        <v>246.43799999999999</v>
      </c>
      <c r="K605" s="56">
        <f t="shared" si="88"/>
        <v>1183.5519999999999</v>
      </c>
      <c r="L605" s="64">
        <v>804860</v>
      </c>
      <c r="M605" s="64">
        <v>15000</v>
      </c>
      <c r="N605" s="64">
        <v>145408</v>
      </c>
      <c r="O605" s="64">
        <v>965268</v>
      </c>
      <c r="P605" s="63">
        <v>937114</v>
      </c>
      <c r="Q605" s="63">
        <v>0</v>
      </c>
      <c r="R605" s="63">
        <v>246438</v>
      </c>
      <c r="S605" s="63">
        <v>1183552</v>
      </c>
      <c r="T605">
        <f t="shared" si="89"/>
        <v>2148820</v>
      </c>
    </row>
    <row r="606" spans="1:20" hidden="1">
      <c r="A606" s="55" t="s">
        <v>1194</v>
      </c>
      <c r="B606" s="56" t="s">
        <v>1195</v>
      </c>
      <c r="C606" s="55" t="s">
        <v>6319</v>
      </c>
      <c r="D606" s="56">
        <f t="shared" si="90"/>
        <v>837.90099999999995</v>
      </c>
      <c r="E606" s="56">
        <f t="shared" si="82"/>
        <v>59.767000000000003</v>
      </c>
      <c r="F606" s="56">
        <f t="shared" si="83"/>
        <v>299.26499999999999</v>
      </c>
      <c r="G606" s="56">
        <f t="shared" si="84"/>
        <v>1196.933</v>
      </c>
      <c r="H606" s="56">
        <f t="shared" si="85"/>
        <v>644.39099999999996</v>
      </c>
      <c r="I606" s="56">
        <f t="shared" si="86"/>
        <v>59.746000000000002</v>
      </c>
      <c r="J606" s="56">
        <f t="shared" si="87"/>
        <v>341.03</v>
      </c>
      <c r="K606" s="56">
        <f t="shared" si="88"/>
        <v>1045.1669999999999</v>
      </c>
      <c r="L606" s="64">
        <v>837901</v>
      </c>
      <c r="M606" s="64">
        <v>59767</v>
      </c>
      <c r="N606" s="64">
        <v>299265</v>
      </c>
      <c r="O606" s="64">
        <v>1196933</v>
      </c>
      <c r="P606" s="63">
        <v>644391</v>
      </c>
      <c r="Q606" s="63">
        <v>59746</v>
      </c>
      <c r="R606" s="63">
        <v>341030</v>
      </c>
      <c r="S606" s="63">
        <v>1045167</v>
      </c>
      <c r="T606">
        <f t="shared" si="89"/>
        <v>2242100</v>
      </c>
    </row>
    <row r="607" spans="1:20" hidden="1">
      <c r="A607" s="55" t="s">
        <v>1196</v>
      </c>
      <c r="B607" s="56" t="s">
        <v>1197</v>
      </c>
      <c r="C607" s="55" t="s">
        <v>6319</v>
      </c>
      <c r="D607" s="56">
        <f t="shared" si="90"/>
        <v>849.34</v>
      </c>
      <c r="E607" s="56">
        <f t="shared" si="82"/>
        <v>107.211</v>
      </c>
      <c r="F607" s="56">
        <f t="shared" si="83"/>
        <v>703.57500000000005</v>
      </c>
      <c r="G607" s="56">
        <f t="shared" si="84"/>
        <v>1660.126</v>
      </c>
      <c r="H607" s="56">
        <f t="shared" si="85"/>
        <v>798.71199999999999</v>
      </c>
      <c r="I607" s="56">
        <f t="shared" si="86"/>
        <v>107.2</v>
      </c>
      <c r="J607" s="56">
        <f t="shared" si="87"/>
        <v>615.17600000000004</v>
      </c>
      <c r="K607" s="56">
        <f t="shared" si="88"/>
        <v>1521.088</v>
      </c>
      <c r="L607" s="64">
        <v>849340</v>
      </c>
      <c r="M607" s="64">
        <v>107211</v>
      </c>
      <c r="N607" s="64">
        <v>703575</v>
      </c>
      <c r="O607" s="64">
        <v>1660126</v>
      </c>
      <c r="P607" s="63">
        <v>798712</v>
      </c>
      <c r="Q607" s="63">
        <v>107200</v>
      </c>
      <c r="R607" s="63">
        <v>615176</v>
      </c>
      <c r="S607" s="63">
        <v>1521088</v>
      </c>
      <c r="T607">
        <f t="shared" si="89"/>
        <v>3181214</v>
      </c>
    </row>
    <row r="608" spans="1:20" hidden="1">
      <c r="A608" s="55" t="s">
        <v>1198</v>
      </c>
      <c r="B608" s="56" t="s">
        <v>1199</v>
      </c>
      <c r="C608" s="55" t="s">
        <v>6319</v>
      </c>
      <c r="D608" s="56">
        <f t="shared" si="90"/>
        <v>95.5</v>
      </c>
      <c r="E608" s="56">
        <f t="shared" si="82"/>
        <v>5.0000000000000001E-3</v>
      </c>
      <c r="F608" s="56">
        <f t="shared" si="83"/>
        <v>323.197</v>
      </c>
      <c r="G608" s="56">
        <f t="shared" si="84"/>
        <v>418.702</v>
      </c>
      <c r="H608" s="56">
        <f t="shared" si="85"/>
        <v>20.533999999999999</v>
      </c>
      <c r="I608" s="56">
        <f t="shared" si="86"/>
        <v>13.305</v>
      </c>
      <c r="J608" s="56">
        <f t="shared" si="87"/>
        <v>349.065</v>
      </c>
      <c r="K608" s="56">
        <f t="shared" si="88"/>
        <v>382.904</v>
      </c>
      <c r="L608" s="64">
        <v>95500</v>
      </c>
      <c r="M608" s="64">
        <v>5</v>
      </c>
      <c r="N608" s="64">
        <v>323197</v>
      </c>
      <c r="O608" s="64">
        <v>418702</v>
      </c>
      <c r="P608" s="63">
        <v>20534</v>
      </c>
      <c r="Q608" s="63">
        <v>13305</v>
      </c>
      <c r="R608" s="63">
        <v>349065</v>
      </c>
      <c r="S608" s="63">
        <v>382904</v>
      </c>
      <c r="T608">
        <f t="shared" si="89"/>
        <v>801606</v>
      </c>
    </row>
    <row r="609" spans="1:20" hidden="1">
      <c r="A609" s="55" t="s">
        <v>1200</v>
      </c>
      <c r="B609" s="56" t="s">
        <v>1201</v>
      </c>
      <c r="C609" s="55" t="s">
        <v>6319</v>
      </c>
      <c r="D609" s="56">
        <f t="shared" si="90"/>
        <v>889.15300000000002</v>
      </c>
      <c r="E609" s="56">
        <f t="shared" si="82"/>
        <v>21.373000000000001</v>
      </c>
      <c r="F609" s="56">
        <f t="shared" si="83"/>
        <v>709.327</v>
      </c>
      <c r="G609" s="56">
        <f t="shared" si="84"/>
        <v>1619.8530000000001</v>
      </c>
      <c r="H609" s="56">
        <f t="shared" si="85"/>
        <v>924.01300000000003</v>
      </c>
      <c r="I609" s="56">
        <f t="shared" si="86"/>
        <v>21.37</v>
      </c>
      <c r="J609" s="56">
        <f t="shared" si="87"/>
        <v>713.92</v>
      </c>
      <c r="K609" s="56">
        <f t="shared" si="88"/>
        <v>1659.3030000000001</v>
      </c>
      <c r="L609" s="64">
        <v>889153</v>
      </c>
      <c r="M609" s="64">
        <v>21373</v>
      </c>
      <c r="N609" s="64">
        <v>709327</v>
      </c>
      <c r="O609" s="64">
        <v>1619853</v>
      </c>
      <c r="P609" s="63">
        <v>924013</v>
      </c>
      <c r="Q609" s="63">
        <v>21370</v>
      </c>
      <c r="R609" s="63">
        <v>713920</v>
      </c>
      <c r="S609" s="63">
        <v>1659303</v>
      </c>
      <c r="T609">
        <f t="shared" si="89"/>
        <v>3279156</v>
      </c>
    </row>
    <row r="610" spans="1:20" hidden="1">
      <c r="A610" s="55" t="s">
        <v>1202</v>
      </c>
      <c r="B610" s="56" t="s">
        <v>1203</v>
      </c>
      <c r="C610" s="55" t="s">
        <v>6319</v>
      </c>
      <c r="D610" s="56">
        <f t="shared" si="90"/>
        <v>775.03899999999999</v>
      </c>
      <c r="E610" s="56">
        <f t="shared" si="82"/>
        <v>406.91</v>
      </c>
      <c r="F610" s="56">
        <f t="shared" si="83"/>
        <v>1583.654</v>
      </c>
      <c r="G610" s="56">
        <f t="shared" si="84"/>
        <v>2765.6030000000001</v>
      </c>
      <c r="H610" s="56">
        <f t="shared" si="85"/>
        <v>774.97199999999998</v>
      </c>
      <c r="I610" s="56">
        <f t="shared" si="86"/>
        <v>464.15300000000002</v>
      </c>
      <c r="J610" s="56">
        <f t="shared" si="87"/>
        <v>1546.93</v>
      </c>
      <c r="K610" s="56">
        <f t="shared" si="88"/>
        <v>2786.0549999999998</v>
      </c>
      <c r="L610" s="64">
        <v>775039</v>
      </c>
      <c r="M610" s="64">
        <v>406910</v>
      </c>
      <c r="N610" s="64">
        <v>1583654</v>
      </c>
      <c r="O610" s="64">
        <v>2765603</v>
      </c>
      <c r="P610" s="63">
        <v>774972</v>
      </c>
      <c r="Q610" s="63">
        <v>464153</v>
      </c>
      <c r="R610" s="63">
        <v>1546930</v>
      </c>
      <c r="S610" s="63">
        <v>2786055</v>
      </c>
      <c r="T610">
        <f t="shared" si="89"/>
        <v>5551658</v>
      </c>
    </row>
    <row r="611" spans="1:20" hidden="1">
      <c r="A611" s="55" t="s">
        <v>1204</v>
      </c>
      <c r="B611" s="56" t="s">
        <v>1205</v>
      </c>
      <c r="C611" s="55" t="s">
        <v>6319</v>
      </c>
      <c r="D611" s="56">
        <f t="shared" si="90"/>
        <v>900.47199999999998</v>
      </c>
      <c r="E611" s="56">
        <f t="shared" si="82"/>
        <v>358.803</v>
      </c>
      <c r="F611" s="56">
        <f t="shared" si="83"/>
        <v>650.54300000000001</v>
      </c>
      <c r="G611" s="56">
        <f t="shared" si="84"/>
        <v>1909.818</v>
      </c>
      <c r="H611" s="56">
        <f t="shared" si="85"/>
        <v>807.77499999999998</v>
      </c>
      <c r="I611" s="56">
        <f t="shared" si="86"/>
        <v>358.74099999999999</v>
      </c>
      <c r="J611" s="56">
        <f t="shared" si="87"/>
        <v>638.38199999999995</v>
      </c>
      <c r="K611" s="56">
        <f t="shared" si="88"/>
        <v>1804.8979999999999</v>
      </c>
      <c r="L611" s="64">
        <v>900472</v>
      </c>
      <c r="M611" s="64">
        <v>358803</v>
      </c>
      <c r="N611" s="64">
        <v>650543</v>
      </c>
      <c r="O611" s="64">
        <v>1909818</v>
      </c>
      <c r="P611" s="63">
        <v>807775</v>
      </c>
      <c r="Q611" s="63">
        <v>358741</v>
      </c>
      <c r="R611" s="63">
        <v>638382</v>
      </c>
      <c r="S611" s="63">
        <v>1804898</v>
      </c>
      <c r="T611">
        <f t="shared" si="89"/>
        <v>3714716</v>
      </c>
    </row>
    <row r="612" spans="1:20" hidden="1">
      <c r="A612" s="55" t="s">
        <v>1206</v>
      </c>
      <c r="B612" s="56" t="s">
        <v>1083</v>
      </c>
      <c r="C612" s="55" t="s">
        <v>6319</v>
      </c>
      <c r="D612" s="56">
        <f t="shared" si="90"/>
        <v>1225.752</v>
      </c>
      <c r="E612" s="56">
        <f t="shared" si="82"/>
        <v>322.84100000000001</v>
      </c>
      <c r="F612" s="56">
        <f t="shared" si="83"/>
        <v>1405.472</v>
      </c>
      <c r="G612" s="56">
        <f t="shared" si="84"/>
        <v>2954.0650000000001</v>
      </c>
      <c r="H612" s="56">
        <f t="shared" si="85"/>
        <v>1170.71</v>
      </c>
      <c r="I612" s="56">
        <f t="shared" si="86"/>
        <v>322.81700000000001</v>
      </c>
      <c r="J612" s="56">
        <f t="shared" si="87"/>
        <v>1354.3420000000001</v>
      </c>
      <c r="K612" s="56">
        <f t="shared" si="88"/>
        <v>2847.8690000000001</v>
      </c>
      <c r="L612" s="64">
        <v>1225752</v>
      </c>
      <c r="M612" s="64">
        <v>322841</v>
      </c>
      <c r="N612" s="64">
        <v>1405472</v>
      </c>
      <c r="O612" s="64">
        <v>2954065</v>
      </c>
      <c r="P612" s="63">
        <v>1170710</v>
      </c>
      <c r="Q612" s="63">
        <v>322817</v>
      </c>
      <c r="R612" s="63">
        <v>1354342</v>
      </c>
      <c r="S612" s="63">
        <v>2847869</v>
      </c>
      <c r="T612">
        <f t="shared" si="89"/>
        <v>5801934</v>
      </c>
    </row>
    <row r="613" spans="1:20" hidden="1">
      <c r="A613" s="55" t="s">
        <v>1207</v>
      </c>
      <c r="B613" s="56" t="s">
        <v>1208</v>
      </c>
      <c r="C613" s="55" t="s">
        <v>6319</v>
      </c>
      <c r="D613" s="56">
        <f t="shared" si="90"/>
        <v>279.81299999999999</v>
      </c>
      <c r="E613" s="56">
        <f t="shared" si="82"/>
        <v>189.809</v>
      </c>
      <c r="F613" s="56">
        <f t="shared" si="83"/>
        <v>1998.4639999999999</v>
      </c>
      <c r="G613" s="56">
        <f t="shared" si="84"/>
        <v>2468.0859999999998</v>
      </c>
      <c r="H613" s="56">
        <f t="shared" si="85"/>
        <v>301.78399999999999</v>
      </c>
      <c r="I613" s="56">
        <f t="shared" si="86"/>
        <v>189.791</v>
      </c>
      <c r="J613" s="56">
        <f t="shared" si="87"/>
        <v>2129.8760000000002</v>
      </c>
      <c r="K613" s="56">
        <f t="shared" si="88"/>
        <v>2621.451</v>
      </c>
      <c r="L613" s="64">
        <v>279813</v>
      </c>
      <c r="M613" s="64">
        <v>189809</v>
      </c>
      <c r="N613" s="64">
        <v>1998464</v>
      </c>
      <c r="O613" s="64">
        <v>2468086</v>
      </c>
      <c r="P613" s="63">
        <v>301784</v>
      </c>
      <c r="Q613" s="63">
        <v>189791</v>
      </c>
      <c r="R613" s="63">
        <v>2129876</v>
      </c>
      <c r="S613" s="63">
        <v>2621451</v>
      </c>
      <c r="T613">
        <f t="shared" si="89"/>
        <v>5089537</v>
      </c>
    </row>
    <row r="614" spans="1:20" hidden="1">
      <c r="A614" s="55" t="s">
        <v>1209</v>
      </c>
      <c r="B614" s="56" t="s">
        <v>1210</v>
      </c>
      <c r="C614" s="55" t="s">
        <v>6319</v>
      </c>
      <c r="D614" s="56">
        <f t="shared" si="90"/>
        <v>3569.6610000000001</v>
      </c>
      <c r="E614" s="56">
        <f t="shared" si="82"/>
        <v>625.149</v>
      </c>
      <c r="F614" s="56">
        <f t="shared" si="83"/>
        <v>4538.7650000000003</v>
      </c>
      <c r="G614" s="56">
        <f t="shared" si="84"/>
        <v>8733.5750000000007</v>
      </c>
      <c r="H614" s="56">
        <f t="shared" si="85"/>
        <v>3341.1019999999999</v>
      </c>
      <c r="I614" s="56">
        <f t="shared" si="86"/>
        <v>625.00599999999997</v>
      </c>
      <c r="J614" s="56">
        <f t="shared" si="87"/>
        <v>4836.5050000000001</v>
      </c>
      <c r="K614" s="56">
        <f t="shared" si="88"/>
        <v>8802.6129999999994</v>
      </c>
      <c r="L614" s="64">
        <v>3569661</v>
      </c>
      <c r="M614" s="64">
        <v>625149</v>
      </c>
      <c r="N614" s="64">
        <v>4538765</v>
      </c>
      <c r="O614" s="64">
        <v>8733575</v>
      </c>
      <c r="P614" s="63">
        <v>3341102</v>
      </c>
      <c r="Q614" s="63">
        <v>625006</v>
      </c>
      <c r="R614" s="63">
        <v>4836505</v>
      </c>
      <c r="S614" s="63">
        <v>8802613</v>
      </c>
      <c r="T614">
        <f t="shared" si="89"/>
        <v>17536188</v>
      </c>
    </row>
    <row r="615" spans="1:20" hidden="1">
      <c r="A615" s="55" t="s">
        <v>1211</v>
      </c>
      <c r="B615" s="56" t="s">
        <v>1212</v>
      </c>
      <c r="C615" s="55" t="s">
        <v>6319</v>
      </c>
      <c r="D615" s="56">
        <f t="shared" si="90"/>
        <v>2409.5839999999998</v>
      </c>
      <c r="E615" s="56">
        <f t="shared" si="82"/>
        <v>58.197000000000003</v>
      </c>
      <c r="F615" s="56">
        <f t="shared" si="83"/>
        <v>2223.3119999999999</v>
      </c>
      <c r="G615" s="56">
        <f t="shared" si="84"/>
        <v>4691.0929999999998</v>
      </c>
      <c r="H615" s="56">
        <f t="shared" si="85"/>
        <v>2168.2640000000001</v>
      </c>
      <c r="I615" s="56">
        <f t="shared" si="86"/>
        <v>58.191000000000003</v>
      </c>
      <c r="J615" s="56">
        <f t="shared" si="87"/>
        <v>2024.4069999999999</v>
      </c>
      <c r="K615" s="56">
        <f t="shared" si="88"/>
        <v>4250.8620000000001</v>
      </c>
      <c r="L615" s="64">
        <v>2409584</v>
      </c>
      <c r="M615" s="64">
        <v>58197</v>
      </c>
      <c r="N615" s="64">
        <v>2223312</v>
      </c>
      <c r="O615" s="64">
        <v>4691093</v>
      </c>
      <c r="P615" s="63">
        <v>2168264</v>
      </c>
      <c r="Q615" s="63">
        <v>58191</v>
      </c>
      <c r="R615" s="63">
        <v>2024407</v>
      </c>
      <c r="S615" s="63">
        <v>4250862</v>
      </c>
      <c r="T615">
        <f t="shared" si="89"/>
        <v>8941955</v>
      </c>
    </row>
    <row r="616" spans="1:20" hidden="1">
      <c r="A616" s="55" t="s">
        <v>1213</v>
      </c>
      <c r="B616" s="56" t="s">
        <v>1214</v>
      </c>
      <c r="C616" s="55" t="s">
        <v>6319</v>
      </c>
      <c r="D616" s="56">
        <f t="shared" si="90"/>
        <v>902.755</v>
      </c>
      <c r="E616" s="56">
        <f t="shared" si="82"/>
        <v>99.150999999999996</v>
      </c>
      <c r="F616" s="56">
        <f t="shared" si="83"/>
        <v>889.65300000000002</v>
      </c>
      <c r="G616" s="56">
        <f t="shared" si="84"/>
        <v>1891.559</v>
      </c>
      <c r="H616" s="56">
        <f t="shared" si="85"/>
        <v>715.68299999999999</v>
      </c>
      <c r="I616" s="56">
        <f t="shared" si="86"/>
        <v>99.150999999999996</v>
      </c>
      <c r="J616" s="56">
        <f t="shared" si="87"/>
        <v>768.33900000000006</v>
      </c>
      <c r="K616" s="56">
        <f t="shared" si="88"/>
        <v>1583.173</v>
      </c>
      <c r="L616" s="64">
        <v>902755</v>
      </c>
      <c r="M616" s="64">
        <v>99151</v>
      </c>
      <c r="N616" s="64">
        <v>889653</v>
      </c>
      <c r="O616" s="64">
        <v>1891559</v>
      </c>
      <c r="P616" s="63">
        <v>715683</v>
      </c>
      <c r="Q616" s="63">
        <v>99151</v>
      </c>
      <c r="R616" s="63">
        <v>768339</v>
      </c>
      <c r="S616" s="63">
        <v>1583173</v>
      </c>
      <c r="T616">
        <f t="shared" si="89"/>
        <v>3474732</v>
      </c>
    </row>
    <row r="617" spans="1:20" hidden="1">
      <c r="A617" s="55" t="s">
        <v>1215</v>
      </c>
      <c r="B617" s="56" t="s">
        <v>1216</v>
      </c>
      <c r="C617" s="55" t="s">
        <v>6319</v>
      </c>
      <c r="D617" s="56">
        <f t="shared" si="90"/>
        <v>1184.9770000000001</v>
      </c>
      <c r="E617" s="56">
        <f t="shared" si="82"/>
        <v>87.903000000000006</v>
      </c>
      <c r="F617" s="56">
        <f t="shared" si="83"/>
        <v>1709.37</v>
      </c>
      <c r="G617" s="56">
        <f t="shared" si="84"/>
        <v>2982.25</v>
      </c>
      <c r="H617" s="56">
        <f t="shared" si="85"/>
        <v>2187.1889999999999</v>
      </c>
      <c r="I617" s="56">
        <f t="shared" si="86"/>
        <v>87.903000000000006</v>
      </c>
      <c r="J617" s="56">
        <f t="shared" si="87"/>
        <v>321.76100000000002</v>
      </c>
      <c r="K617" s="56">
        <f t="shared" si="88"/>
        <v>2596.8530000000001</v>
      </c>
      <c r="L617" s="64">
        <v>1184977</v>
      </c>
      <c r="M617" s="64">
        <v>87903</v>
      </c>
      <c r="N617" s="64">
        <v>1709370</v>
      </c>
      <c r="O617" s="64">
        <v>2982250</v>
      </c>
      <c r="P617" s="63">
        <v>2187189</v>
      </c>
      <c r="Q617" s="63">
        <v>87903</v>
      </c>
      <c r="R617" s="63">
        <v>321761</v>
      </c>
      <c r="S617" s="63">
        <v>2596853</v>
      </c>
      <c r="T617">
        <f t="shared" si="89"/>
        <v>5579103</v>
      </c>
    </row>
    <row r="618" spans="1:20" hidden="1">
      <c r="A618" s="55" t="s">
        <v>1217</v>
      </c>
      <c r="B618" s="56" t="s">
        <v>1218</v>
      </c>
      <c r="C618" s="55" t="s">
        <v>6319</v>
      </c>
      <c r="D618" s="56">
        <f t="shared" si="90"/>
        <v>764.13800000000003</v>
      </c>
      <c r="E618" s="56">
        <f t="shared" si="82"/>
        <v>94.902000000000001</v>
      </c>
      <c r="F618" s="56">
        <f t="shared" si="83"/>
        <v>403.14699999999999</v>
      </c>
      <c r="G618" s="56">
        <f t="shared" si="84"/>
        <v>1262.1869999999999</v>
      </c>
      <c r="H618" s="56">
        <f t="shared" si="85"/>
        <v>830.53599999999994</v>
      </c>
      <c r="I618" s="56">
        <f t="shared" si="86"/>
        <v>94.88</v>
      </c>
      <c r="J618" s="56">
        <f t="shared" si="87"/>
        <v>400.916</v>
      </c>
      <c r="K618" s="56">
        <f t="shared" si="88"/>
        <v>1326.3320000000001</v>
      </c>
      <c r="L618" s="64">
        <v>764138</v>
      </c>
      <c r="M618" s="64">
        <v>94902</v>
      </c>
      <c r="N618" s="64">
        <v>403147</v>
      </c>
      <c r="O618" s="64">
        <v>1262187</v>
      </c>
      <c r="P618" s="63">
        <v>830536</v>
      </c>
      <c r="Q618" s="63">
        <v>94880</v>
      </c>
      <c r="R618" s="63">
        <v>400916</v>
      </c>
      <c r="S618" s="63">
        <v>1326332</v>
      </c>
      <c r="T618">
        <f t="shared" si="89"/>
        <v>2588519</v>
      </c>
    </row>
    <row r="619" spans="1:20" hidden="1">
      <c r="A619" s="55" t="s">
        <v>1219</v>
      </c>
      <c r="B619" s="56" t="s">
        <v>1220</v>
      </c>
      <c r="C619" s="55" t="s">
        <v>6319</v>
      </c>
      <c r="D619" s="56">
        <f t="shared" si="90"/>
        <v>890.75800000000004</v>
      </c>
      <c r="E619" s="56">
        <f t="shared" si="82"/>
        <v>374.99700000000001</v>
      </c>
      <c r="F619" s="56">
        <f t="shared" si="83"/>
        <v>1256.7249999999999</v>
      </c>
      <c r="G619" s="56">
        <f t="shared" si="84"/>
        <v>2522.48</v>
      </c>
      <c r="H619" s="56">
        <f t="shared" si="85"/>
        <v>1035.306</v>
      </c>
      <c r="I619" s="56">
        <f t="shared" si="86"/>
        <v>433.81700000000001</v>
      </c>
      <c r="J619" s="56">
        <f t="shared" si="87"/>
        <v>1066.6130000000001</v>
      </c>
      <c r="K619" s="56">
        <f t="shared" si="88"/>
        <v>2535.7359999999999</v>
      </c>
      <c r="L619" s="64">
        <v>890758</v>
      </c>
      <c r="M619" s="64">
        <v>374997</v>
      </c>
      <c r="N619" s="64">
        <v>1256725</v>
      </c>
      <c r="O619" s="64">
        <v>2522480</v>
      </c>
      <c r="P619" s="63">
        <v>1035306</v>
      </c>
      <c r="Q619" s="63">
        <v>433817</v>
      </c>
      <c r="R619" s="63">
        <v>1066613</v>
      </c>
      <c r="S619" s="63">
        <v>2535736</v>
      </c>
      <c r="T619">
        <f t="shared" si="89"/>
        <v>5058216</v>
      </c>
    </row>
    <row r="620" spans="1:20" hidden="1">
      <c r="A620" s="55" t="s">
        <v>1221</v>
      </c>
      <c r="B620" s="56" t="s">
        <v>1222</v>
      </c>
      <c r="C620" s="55" t="s">
        <v>6319</v>
      </c>
      <c r="D620" s="56">
        <f t="shared" si="90"/>
        <v>1927.152</v>
      </c>
      <c r="E620" s="56">
        <f t="shared" si="82"/>
        <v>268.74299999999999</v>
      </c>
      <c r="F620" s="56">
        <f t="shared" si="83"/>
        <v>1517.963</v>
      </c>
      <c r="G620" s="56">
        <f t="shared" si="84"/>
        <v>3713.8580000000002</v>
      </c>
      <c r="H620" s="56">
        <f t="shared" si="85"/>
        <v>2126.8040000000001</v>
      </c>
      <c r="I620" s="56">
        <f t="shared" si="86"/>
        <v>168.67699999999999</v>
      </c>
      <c r="J620" s="56">
        <f t="shared" si="87"/>
        <v>1010.9829999999999</v>
      </c>
      <c r="K620" s="56">
        <f t="shared" si="88"/>
        <v>3306.4639999999999</v>
      </c>
      <c r="L620" s="64">
        <v>1927152</v>
      </c>
      <c r="M620" s="64">
        <v>268743</v>
      </c>
      <c r="N620" s="64">
        <v>1517963</v>
      </c>
      <c r="O620" s="64">
        <v>3713858</v>
      </c>
      <c r="P620" s="63">
        <v>2126804</v>
      </c>
      <c r="Q620" s="63">
        <v>168677</v>
      </c>
      <c r="R620" s="63">
        <v>1010983</v>
      </c>
      <c r="S620" s="63">
        <v>3306464</v>
      </c>
      <c r="T620">
        <f t="shared" si="89"/>
        <v>7020322</v>
      </c>
    </row>
    <row r="621" spans="1:20" hidden="1">
      <c r="A621" s="55" t="s">
        <v>1223</v>
      </c>
      <c r="B621" s="56" t="s">
        <v>1224</v>
      </c>
      <c r="C621" s="55" t="s">
        <v>6319</v>
      </c>
      <c r="D621" s="56">
        <f t="shared" si="90"/>
        <v>1450.394</v>
      </c>
      <c r="E621" s="56">
        <f t="shared" si="82"/>
        <v>33.433999999999997</v>
      </c>
      <c r="F621" s="56">
        <f t="shared" si="83"/>
        <v>1471.4559999999999</v>
      </c>
      <c r="G621" s="56">
        <f t="shared" si="84"/>
        <v>2955.2840000000001</v>
      </c>
      <c r="H621" s="56">
        <f t="shared" si="85"/>
        <v>1451.3140000000001</v>
      </c>
      <c r="I621" s="56">
        <f t="shared" si="86"/>
        <v>33.429000000000002</v>
      </c>
      <c r="J621" s="56">
        <f t="shared" si="87"/>
        <v>1509.1420000000001</v>
      </c>
      <c r="K621" s="56">
        <f t="shared" si="88"/>
        <v>2993.8850000000002</v>
      </c>
      <c r="L621" s="64">
        <v>1450394</v>
      </c>
      <c r="M621" s="64">
        <v>33434</v>
      </c>
      <c r="N621" s="64">
        <v>1471456</v>
      </c>
      <c r="O621" s="64">
        <v>2955284</v>
      </c>
      <c r="P621" s="63">
        <v>1451314</v>
      </c>
      <c r="Q621" s="63">
        <v>33429</v>
      </c>
      <c r="R621" s="63">
        <v>1509142</v>
      </c>
      <c r="S621" s="63">
        <v>2993885</v>
      </c>
      <c r="T621">
        <f t="shared" si="89"/>
        <v>5949169</v>
      </c>
    </row>
    <row r="622" spans="1:20" hidden="1">
      <c r="A622" s="55" t="s">
        <v>1225</v>
      </c>
      <c r="B622" s="56" t="s">
        <v>1226</v>
      </c>
      <c r="C622" s="55" t="s">
        <v>6319</v>
      </c>
      <c r="D622" s="56">
        <f t="shared" si="90"/>
        <v>564.13599999999997</v>
      </c>
      <c r="E622" s="56">
        <f t="shared" si="82"/>
        <v>52.59</v>
      </c>
      <c r="F622" s="56">
        <f t="shared" si="83"/>
        <v>1376.7560000000001</v>
      </c>
      <c r="G622" s="56">
        <f t="shared" si="84"/>
        <v>1993.482</v>
      </c>
      <c r="H622" s="56">
        <f t="shared" si="85"/>
        <v>617.98199999999997</v>
      </c>
      <c r="I622" s="56">
        <f t="shared" si="86"/>
        <v>52.585000000000001</v>
      </c>
      <c r="J622" s="56">
        <f t="shared" si="87"/>
        <v>1323.665</v>
      </c>
      <c r="K622" s="56">
        <f t="shared" si="88"/>
        <v>1994.232</v>
      </c>
      <c r="L622" s="64">
        <v>564136</v>
      </c>
      <c r="M622" s="64">
        <v>52590</v>
      </c>
      <c r="N622" s="64">
        <v>1376756</v>
      </c>
      <c r="O622" s="64">
        <v>1993482</v>
      </c>
      <c r="P622" s="63">
        <v>617982</v>
      </c>
      <c r="Q622" s="63">
        <v>52585</v>
      </c>
      <c r="R622" s="63">
        <v>1323665</v>
      </c>
      <c r="S622" s="63">
        <v>1994232</v>
      </c>
      <c r="T622">
        <f t="shared" si="89"/>
        <v>3987714</v>
      </c>
    </row>
    <row r="623" spans="1:20" hidden="1">
      <c r="A623" s="55" t="s">
        <v>1227</v>
      </c>
      <c r="B623" s="56" t="s">
        <v>1228</v>
      </c>
      <c r="C623" s="55" t="s">
        <v>6319</v>
      </c>
      <c r="D623" s="56">
        <f t="shared" si="90"/>
        <v>1134.402</v>
      </c>
      <c r="E623" s="56">
        <f t="shared" si="82"/>
        <v>500</v>
      </c>
      <c r="F623" s="56">
        <f t="shared" si="83"/>
        <v>188.41</v>
      </c>
      <c r="G623" s="56">
        <f t="shared" si="84"/>
        <v>1822.8119999999999</v>
      </c>
      <c r="H623" s="56">
        <f t="shared" si="85"/>
        <v>1291</v>
      </c>
      <c r="I623" s="56">
        <f t="shared" si="86"/>
        <v>448</v>
      </c>
      <c r="J623" s="56">
        <f t="shared" si="87"/>
        <v>198.40899999999999</v>
      </c>
      <c r="K623" s="56">
        <f t="shared" si="88"/>
        <v>1937.4090000000001</v>
      </c>
      <c r="L623" s="64">
        <v>1134402</v>
      </c>
      <c r="M623" s="64">
        <v>500000</v>
      </c>
      <c r="N623" s="64">
        <v>188410</v>
      </c>
      <c r="O623" s="64">
        <v>1822812</v>
      </c>
      <c r="P623" s="63">
        <v>1291000</v>
      </c>
      <c r="Q623" s="63">
        <v>448000</v>
      </c>
      <c r="R623" s="63">
        <v>198409</v>
      </c>
      <c r="S623" s="63">
        <v>1937409</v>
      </c>
      <c r="T623">
        <f t="shared" si="89"/>
        <v>3760221</v>
      </c>
    </row>
    <row r="624" spans="1:20" hidden="1">
      <c r="A624" s="55" t="s">
        <v>1229</v>
      </c>
      <c r="B624" s="56" t="s">
        <v>1230</v>
      </c>
      <c r="C624" s="55" t="s">
        <v>6319</v>
      </c>
      <c r="D624" s="56">
        <f t="shared" si="90"/>
        <v>493.47699999999998</v>
      </c>
      <c r="E624" s="56">
        <f t="shared" si="82"/>
        <v>3.008</v>
      </c>
      <c r="F624" s="56">
        <f t="shared" si="83"/>
        <v>805.20899999999995</v>
      </c>
      <c r="G624" s="56">
        <f t="shared" si="84"/>
        <v>1301.694</v>
      </c>
      <c r="H624" s="56">
        <f t="shared" si="85"/>
        <v>656.47699999999998</v>
      </c>
      <c r="I624" s="56">
        <f t="shared" si="86"/>
        <v>3.0070000000000001</v>
      </c>
      <c r="J624" s="56">
        <f t="shared" si="87"/>
        <v>820.82</v>
      </c>
      <c r="K624" s="56">
        <f t="shared" si="88"/>
        <v>1480.3040000000001</v>
      </c>
      <c r="L624" s="64">
        <v>493477</v>
      </c>
      <c r="M624" s="64">
        <v>3008</v>
      </c>
      <c r="N624" s="64">
        <v>805209</v>
      </c>
      <c r="O624" s="64">
        <v>1301694</v>
      </c>
      <c r="P624" s="63">
        <v>656477</v>
      </c>
      <c r="Q624" s="63">
        <v>3007</v>
      </c>
      <c r="R624" s="63">
        <v>820820</v>
      </c>
      <c r="S624" s="63">
        <v>1480304</v>
      </c>
      <c r="T624">
        <f t="shared" si="89"/>
        <v>2781998</v>
      </c>
    </row>
    <row r="625" spans="1:20" hidden="1">
      <c r="A625" s="55" t="s">
        <v>1231</v>
      </c>
      <c r="B625" s="56" t="s">
        <v>1232</v>
      </c>
      <c r="C625" s="55" t="s">
        <v>6319</v>
      </c>
      <c r="D625" s="56">
        <f t="shared" si="90"/>
        <v>522.86500000000001</v>
      </c>
      <c r="E625" s="56">
        <f t="shared" si="82"/>
        <v>479.38400000000001</v>
      </c>
      <c r="F625" s="56">
        <f t="shared" si="83"/>
        <v>245.36199999999999</v>
      </c>
      <c r="G625" s="56">
        <f t="shared" si="84"/>
        <v>1247.6110000000001</v>
      </c>
      <c r="H625" s="56">
        <f t="shared" si="85"/>
        <v>522.80799999999999</v>
      </c>
      <c r="I625" s="56">
        <f t="shared" si="86"/>
        <v>359.351</v>
      </c>
      <c r="J625" s="56">
        <f t="shared" si="87"/>
        <v>214.34399999999999</v>
      </c>
      <c r="K625" s="56">
        <f t="shared" si="88"/>
        <v>1096.5029999999999</v>
      </c>
      <c r="L625" s="64">
        <v>522865</v>
      </c>
      <c r="M625" s="64">
        <v>479384</v>
      </c>
      <c r="N625" s="64">
        <v>245362</v>
      </c>
      <c r="O625" s="64">
        <v>1247611</v>
      </c>
      <c r="P625" s="63">
        <v>522808</v>
      </c>
      <c r="Q625" s="63">
        <v>359351</v>
      </c>
      <c r="R625" s="63">
        <v>214344</v>
      </c>
      <c r="S625" s="63">
        <v>1096503</v>
      </c>
      <c r="T625">
        <f t="shared" si="89"/>
        <v>2344114</v>
      </c>
    </row>
    <row r="626" spans="1:20" hidden="1">
      <c r="A626" s="55" t="s">
        <v>1233</v>
      </c>
      <c r="B626" s="56" t="s">
        <v>1234</v>
      </c>
      <c r="C626" s="55" t="s">
        <v>6319</v>
      </c>
      <c r="D626" s="56">
        <f t="shared" si="90"/>
        <v>830</v>
      </c>
      <c r="E626" s="56">
        <f t="shared" si="82"/>
        <v>40</v>
      </c>
      <c r="F626" s="56">
        <f t="shared" si="83"/>
        <v>769.70299999999997</v>
      </c>
      <c r="G626" s="56">
        <f t="shared" si="84"/>
        <v>1639.703</v>
      </c>
      <c r="H626" s="56">
        <f t="shared" si="85"/>
        <v>850</v>
      </c>
      <c r="I626" s="56">
        <f t="shared" si="86"/>
        <v>40</v>
      </c>
      <c r="J626" s="56">
        <f t="shared" si="87"/>
        <v>758.88499999999999</v>
      </c>
      <c r="K626" s="56">
        <f t="shared" si="88"/>
        <v>1648.885</v>
      </c>
      <c r="L626" s="64">
        <v>830000</v>
      </c>
      <c r="M626" s="64">
        <v>40000</v>
      </c>
      <c r="N626" s="64">
        <v>769703</v>
      </c>
      <c r="O626" s="64">
        <v>1639703</v>
      </c>
      <c r="P626" s="63">
        <v>850000</v>
      </c>
      <c r="Q626" s="63">
        <v>40000</v>
      </c>
      <c r="R626" s="63">
        <v>758885</v>
      </c>
      <c r="S626" s="63">
        <v>1648885</v>
      </c>
      <c r="T626">
        <f t="shared" si="89"/>
        <v>3288588</v>
      </c>
    </row>
    <row r="627" spans="1:20" hidden="1">
      <c r="A627" s="55" t="s">
        <v>1235</v>
      </c>
      <c r="B627" s="56" t="s">
        <v>1236</v>
      </c>
      <c r="C627" s="55" t="s">
        <v>6319</v>
      </c>
      <c r="D627" s="56">
        <f t="shared" si="90"/>
        <v>1066.4159999999999</v>
      </c>
      <c r="E627" s="56">
        <f t="shared" si="82"/>
        <v>669.43499999999995</v>
      </c>
      <c r="F627" s="56">
        <f t="shared" si="83"/>
        <v>1216.5150000000001</v>
      </c>
      <c r="G627" s="56">
        <f t="shared" si="84"/>
        <v>2952.366</v>
      </c>
      <c r="H627" s="56">
        <f t="shared" si="85"/>
        <v>1023.458</v>
      </c>
      <c r="I627" s="56">
        <f t="shared" si="86"/>
        <v>669.17700000000002</v>
      </c>
      <c r="J627" s="56">
        <f t="shared" si="87"/>
        <v>1272.212</v>
      </c>
      <c r="K627" s="56">
        <f t="shared" si="88"/>
        <v>2964.8470000000002</v>
      </c>
      <c r="L627" s="64">
        <v>1066416</v>
      </c>
      <c r="M627" s="64">
        <v>669435</v>
      </c>
      <c r="N627" s="64">
        <v>1216515</v>
      </c>
      <c r="O627" s="64">
        <v>2952366</v>
      </c>
      <c r="P627" s="63">
        <v>1023458</v>
      </c>
      <c r="Q627" s="63">
        <v>669177</v>
      </c>
      <c r="R627" s="63">
        <v>1272212</v>
      </c>
      <c r="S627" s="63">
        <v>2964847</v>
      </c>
      <c r="T627">
        <f t="shared" si="89"/>
        <v>5917213</v>
      </c>
    </row>
    <row r="628" spans="1:20" hidden="1">
      <c r="A628" s="55" t="s">
        <v>1237</v>
      </c>
      <c r="B628" s="56" t="s">
        <v>1238</v>
      </c>
      <c r="C628" s="55" t="s">
        <v>6319</v>
      </c>
      <c r="D628" s="56">
        <f t="shared" si="90"/>
        <v>791.774</v>
      </c>
      <c r="E628" s="56">
        <f t="shared" si="82"/>
        <v>7.9950000000000001</v>
      </c>
      <c r="F628" s="56">
        <f t="shared" si="83"/>
        <v>2502.8229999999999</v>
      </c>
      <c r="G628" s="56">
        <f t="shared" si="84"/>
        <v>3302.5920000000001</v>
      </c>
      <c r="H628" s="56">
        <f t="shared" si="85"/>
        <v>720.52599999999995</v>
      </c>
      <c r="I628" s="56">
        <f t="shared" si="86"/>
        <v>7.9870000000000001</v>
      </c>
      <c r="J628" s="56">
        <f t="shared" si="87"/>
        <v>2495.3389999999999</v>
      </c>
      <c r="K628" s="56">
        <f t="shared" si="88"/>
        <v>3223.8519999999999</v>
      </c>
      <c r="L628" s="64">
        <v>791774</v>
      </c>
      <c r="M628" s="64">
        <v>7995</v>
      </c>
      <c r="N628" s="64">
        <v>2502823</v>
      </c>
      <c r="O628" s="64">
        <v>3302592</v>
      </c>
      <c r="P628" s="63">
        <v>720526</v>
      </c>
      <c r="Q628" s="63">
        <v>7987</v>
      </c>
      <c r="R628" s="63">
        <v>2495339</v>
      </c>
      <c r="S628" s="63">
        <v>3223852</v>
      </c>
      <c r="T628">
        <f t="shared" si="89"/>
        <v>6526444</v>
      </c>
    </row>
    <row r="629" spans="1:20" hidden="1">
      <c r="A629" s="55" t="s">
        <v>1239</v>
      </c>
      <c r="B629" s="56" t="s">
        <v>1240</v>
      </c>
      <c r="C629" s="55" t="s">
        <v>6319</v>
      </c>
      <c r="D629" s="56">
        <f t="shared" si="90"/>
        <v>975.86500000000001</v>
      </c>
      <c r="E629" s="56">
        <f t="shared" si="82"/>
        <v>267.892</v>
      </c>
      <c r="F629" s="56">
        <f t="shared" si="83"/>
        <v>2462.3580000000002</v>
      </c>
      <c r="G629" s="56">
        <f t="shared" si="84"/>
        <v>3706.1149999999998</v>
      </c>
      <c r="H629" s="56">
        <f t="shared" si="85"/>
        <v>1050.6130000000001</v>
      </c>
      <c r="I629" s="56">
        <f t="shared" si="86"/>
        <v>371.47</v>
      </c>
      <c r="J629" s="56">
        <f t="shared" si="87"/>
        <v>2424.2440000000001</v>
      </c>
      <c r="K629" s="56">
        <f t="shared" si="88"/>
        <v>3846.3270000000002</v>
      </c>
      <c r="L629" s="64">
        <v>975865</v>
      </c>
      <c r="M629" s="64">
        <v>267892</v>
      </c>
      <c r="N629" s="64">
        <v>2462358</v>
      </c>
      <c r="O629" s="64">
        <v>3706115</v>
      </c>
      <c r="P629" s="63">
        <v>1050613</v>
      </c>
      <c r="Q629" s="63">
        <v>371470</v>
      </c>
      <c r="R629" s="63">
        <v>2424244</v>
      </c>
      <c r="S629" s="63">
        <v>3846327</v>
      </c>
      <c r="T629">
        <f t="shared" si="89"/>
        <v>7552442</v>
      </c>
    </row>
    <row r="630" spans="1:20" hidden="1">
      <c r="A630" s="55" t="s">
        <v>1241</v>
      </c>
      <c r="B630" s="56" t="s">
        <v>1242</v>
      </c>
      <c r="C630" s="55" t="s">
        <v>6319</v>
      </c>
      <c r="D630" s="56">
        <f t="shared" si="90"/>
        <v>2512.2620000000002</v>
      </c>
      <c r="E630" s="56">
        <f t="shared" si="82"/>
        <v>446.34100000000001</v>
      </c>
      <c r="F630" s="56">
        <f t="shared" si="83"/>
        <v>1435.9829999999999</v>
      </c>
      <c r="G630" s="56">
        <f t="shared" si="84"/>
        <v>4394.5860000000002</v>
      </c>
      <c r="H630" s="56">
        <f t="shared" si="85"/>
        <v>2635.4290000000001</v>
      </c>
      <c r="I630" s="56">
        <f t="shared" si="86"/>
        <v>446.15699999999998</v>
      </c>
      <c r="J630" s="56">
        <f t="shared" si="87"/>
        <v>2057.585</v>
      </c>
      <c r="K630" s="56">
        <f t="shared" si="88"/>
        <v>5139.1710000000003</v>
      </c>
      <c r="L630" s="64">
        <v>2512262</v>
      </c>
      <c r="M630" s="64">
        <v>446341</v>
      </c>
      <c r="N630" s="64">
        <v>1435983</v>
      </c>
      <c r="O630" s="64">
        <v>4394586</v>
      </c>
      <c r="P630" s="63">
        <v>2635429</v>
      </c>
      <c r="Q630" s="63">
        <v>446157</v>
      </c>
      <c r="R630" s="63">
        <v>2057585</v>
      </c>
      <c r="S630" s="63">
        <v>5139171</v>
      </c>
      <c r="T630">
        <f t="shared" si="89"/>
        <v>9533757</v>
      </c>
    </row>
    <row r="631" spans="1:20" hidden="1">
      <c r="A631" s="55" t="s">
        <v>1243</v>
      </c>
      <c r="B631" s="56" t="s">
        <v>1244</v>
      </c>
      <c r="C631" s="55" t="s">
        <v>6319</v>
      </c>
      <c r="D631" s="56">
        <f t="shared" si="90"/>
        <v>4830.9639999999999</v>
      </c>
      <c r="E631" s="56">
        <f t="shared" si="82"/>
        <v>82.897999999999996</v>
      </c>
      <c r="F631" s="56">
        <f t="shared" si="83"/>
        <v>10588.705</v>
      </c>
      <c r="G631" s="56">
        <f t="shared" si="84"/>
        <v>15502.566999999999</v>
      </c>
      <c r="H631" s="56">
        <f t="shared" si="85"/>
        <v>3312.1840000000002</v>
      </c>
      <c r="I631" s="56">
        <f t="shared" si="86"/>
        <v>82.89</v>
      </c>
      <c r="J631" s="56">
        <f t="shared" si="87"/>
        <v>10042.672</v>
      </c>
      <c r="K631" s="56">
        <f t="shared" si="88"/>
        <v>13437.745999999999</v>
      </c>
      <c r="L631" s="64">
        <v>4830964</v>
      </c>
      <c r="M631" s="64">
        <v>82898</v>
      </c>
      <c r="N631" s="64">
        <v>10588705</v>
      </c>
      <c r="O631" s="64">
        <v>15502567</v>
      </c>
      <c r="P631" s="63">
        <v>3312184</v>
      </c>
      <c r="Q631" s="63">
        <v>82890</v>
      </c>
      <c r="R631" s="63">
        <v>10042672</v>
      </c>
      <c r="S631" s="63">
        <v>13437746</v>
      </c>
      <c r="T631">
        <f t="shared" si="89"/>
        <v>28940313</v>
      </c>
    </row>
    <row r="632" spans="1:20" hidden="1">
      <c r="A632" s="55" t="s">
        <v>1245</v>
      </c>
      <c r="B632" s="56" t="s">
        <v>1246</v>
      </c>
      <c r="C632" s="55" t="s">
        <v>6319</v>
      </c>
      <c r="D632" s="56">
        <f t="shared" si="90"/>
        <v>6841.473</v>
      </c>
      <c r="E632" s="56">
        <f t="shared" si="82"/>
        <v>284.13200000000001</v>
      </c>
      <c r="F632" s="56">
        <f t="shared" si="83"/>
        <v>18860.188999999998</v>
      </c>
      <c r="G632" s="56">
        <f t="shared" si="84"/>
        <v>25985.794000000002</v>
      </c>
      <c r="H632" s="56">
        <f t="shared" si="85"/>
        <v>5879.8440000000001</v>
      </c>
      <c r="I632" s="56">
        <f t="shared" si="86"/>
        <v>284.12900000000002</v>
      </c>
      <c r="J632" s="56">
        <f t="shared" si="87"/>
        <v>14481.128000000001</v>
      </c>
      <c r="K632" s="56">
        <f t="shared" si="88"/>
        <v>20645.100999999999</v>
      </c>
      <c r="L632" s="64">
        <v>6841473</v>
      </c>
      <c r="M632" s="64">
        <v>284132</v>
      </c>
      <c r="N632" s="64">
        <v>18860189</v>
      </c>
      <c r="O632" s="64">
        <v>25985794</v>
      </c>
      <c r="P632" s="63">
        <v>5879844</v>
      </c>
      <c r="Q632" s="63">
        <v>284129</v>
      </c>
      <c r="R632" s="63">
        <v>14481128</v>
      </c>
      <c r="S632" s="63">
        <v>20645101</v>
      </c>
      <c r="T632">
        <f t="shared" si="89"/>
        <v>46630895</v>
      </c>
    </row>
    <row r="633" spans="1:20" hidden="1">
      <c r="A633" s="55" t="s">
        <v>1247</v>
      </c>
      <c r="B633" s="56" t="s">
        <v>1248</v>
      </c>
      <c r="C633" s="55" t="s">
        <v>6319</v>
      </c>
      <c r="D633" s="56">
        <f t="shared" si="90"/>
        <v>1110.867</v>
      </c>
      <c r="E633" s="56">
        <f t="shared" si="82"/>
        <v>9.1460000000000008</v>
      </c>
      <c r="F633" s="56">
        <f t="shared" si="83"/>
        <v>2794.72</v>
      </c>
      <c r="G633" s="56">
        <f t="shared" si="84"/>
        <v>3914.7330000000002</v>
      </c>
      <c r="H633" s="56">
        <f t="shared" si="85"/>
        <v>792.48</v>
      </c>
      <c r="I633" s="56">
        <f t="shared" si="86"/>
        <v>9.1460000000000008</v>
      </c>
      <c r="J633" s="56">
        <f t="shared" si="87"/>
        <v>3133.172</v>
      </c>
      <c r="K633" s="56">
        <f t="shared" si="88"/>
        <v>3934.7979999999998</v>
      </c>
      <c r="L633" s="64">
        <v>1110867</v>
      </c>
      <c r="M633" s="64">
        <v>9146</v>
      </c>
      <c r="N633" s="64">
        <v>2794720</v>
      </c>
      <c r="O633" s="64">
        <v>3914733</v>
      </c>
      <c r="P633" s="63">
        <v>792480</v>
      </c>
      <c r="Q633" s="63">
        <v>9146</v>
      </c>
      <c r="R633" s="63">
        <v>3133172</v>
      </c>
      <c r="S633" s="63">
        <v>3934798</v>
      </c>
      <c r="T633">
        <f t="shared" si="89"/>
        <v>7849531</v>
      </c>
    </row>
    <row r="634" spans="1:20" hidden="1">
      <c r="A634" s="55" t="s">
        <v>1249</v>
      </c>
      <c r="B634" s="56" t="s">
        <v>1250</v>
      </c>
      <c r="C634" s="55" t="s">
        <v>6319</v>
      </c>
      <c r="D634" s="56">
        <f t="shared" si="90"/>
        <v>8967.1209999999992</v>
      </c>
      <c r="E634" s="56">
        <f t="shared" si="82"/>
        <v>23.742999999999999</v>
      </c>
      <c r="F634" s="56">
        <f t="shared" si="83"/>
        <v>82469.202999999994</v>
      </c>
      <c r="G634" s="56">
        <f t="shared" si="84"/>
        <v>91460.066999999995</v>
      </c>
      <c r="H634" s="56">
        <f t="shared" si="85"/>
        <v>8669.5239999999994</v>
      </c>
      <c r="I634" s="56">
        <f t="shared" si="86"/>
        <v>23.741</v>
      </c>
      <c r="J634" s="56">
        <f t="shared" si="87"/>
        <v>82278.148000000001</v>
      </c>
      <c r="K634" s="56">
        <f t="shared" si="88"/>
        <v>90971.413</v>
      </c>
      <c r="L634" s="64">
        <v>8967121</v>
      </c>
      <c r="M634" s="64">
        <v>23743</v>
      </c>
      <c r="N634" s="64">
        <v>82469203</v>
      </c>
      <c r="O634" s="64">
        <v>91460067</v>
      </c>
      <c r="P634" s="63">
        <v>8669524</v>
      </c>
      <c r="Q634" s="63">
        <v>23741</v>
      </c>
      <c r="R634" s="63">
        <v>82278148</v>
      </c>
      <c r="S634" s="63">
        <v>90971413</v>
      </c>
      <c r="T634">
        <f t="shared" si="89"/>
        <v>182431480</v>
      </c>
    </row>
    <row r="635" spans="1:20" hidden="1">
      <c r="A635" s="55" t="s">
        <v>1251</v>
      </c>
      <c r="B635" s="56" t="s">
        <v>1252</v>
      </c>
      <c r="C635" s="55" t="s">
        <v>6319</v>
      </c>
      <c r="D635" s="56">
        <f t="shared" si="90"/>
        <v>3238.4989999999998</v>
      </c>
      <c r="E635" s="56">
        <f t="shared" si="82"/>
        <v>0.66700000000000004</v>
      </c>
      <c r="F635" s="56">
        <f t="shared" si="83"/>
        <v>60390.087</v>
      </c>
      <c r="G635" s="56">
        <f t="shared" si="84"/>
        <v>63629.252999999997</v>
      </c>
      <c r="H635" s="56">
        <f t="shared" si="85"/>
        <v>3271.962</v>
      </c>
      <c r="I635" s="56">
        <f t="shared" si="86"/>
        <v>0.66700000000000004</v>
      </c>
      <c r="J635" s="56">
        <f t="shared" si="87"/>
        <v>57152.182999999997</v>
      </c>
      <c r="K635" s="56">
        <f t="shared" si="88"/>
        <v>60424.811999999998</v>
      </c>
      <c r="L635" s="64">
        <v>3238499</v>
      </c>
      <c r="M635" s="64">
        <v>667</v>
      </c>
      <c r="N635" s="64">
        <v>60390087</v>
      </c>
      <c r="O635" s="64">
        <v>63629253</v>
      </c>
      <c r="P635" s="63">
        <v>3271962</v>
      </c>
      <c r="Q635" s="63">
        <v>667</v>
      </c>
      <c r="R635" s="63">
        <v>57152183</v>
      </c>
      <c r="S635" s="63">
        <v>60424812</v>
      </c>
      <c r="T635">
        <f t="shared" si="89"/>
        <v>124054065</v>
      </c>
    </row>
    <row r="636" spans="1:20" hidden="1">
      <c r="A636" s="55" t="s">
        <v>1253</v>
      </c>
      <c r="B636" s="56" t="s">
        <v>1254</v>
      </c>
      <c r="C636" s="55" t="s">
        <v>6319</v>
      </c>
      <c r="D636" s="56">
        <f t="shared" si="90"/>
        <v>2819.8820000000001</v>
      </c>
      <c r="E636" s="56">
        <f t="shared" si="82"/>
        <v>501.49</v>
      </c>
      <c r="F636" s="56">
        <f t="shared" si="83"/>
        <v>34813.851000000002</v>
      </c>
      <c r="G636" s="56">
        <f t="shared" si="84"/>
        <v>38135.222999999998</v>
      </c>
      <c r="H636" s="56">
        <f t="shared" si="85"/>
        <v>1999.8630000000001</v>
      </c>
      <c r="I636" s="56">
        <f t="shared" si="86"/>
        <v>501.35199999999998</v>
      </c>
      <c r="J636" s="56">
        <f t="shared" si="87"/>
        <v>33718.396000000001</v>
      </c>
      <c r="K636" s="56">
        <f t="shared" si="88"/>
        <v>36219.610999999997</v>
      </c>
      <c r="L636" s="64">
        <v>2819882</v>
      </c>
      <c r="M636" s="64">
        <v>501490</v>
      </c>
      <c r="N636" s="64">
        <v>34813851</v>
      </c>
      <c r="O636" s="64">
        <v>38135223</v>
      </c>
      <c r="P636" s="63">
        <v>1999863</v>
      </c>
      <c r="Q636" s="63">
        <v>501352</v>
      </c>
      <c r="R636" s="63">
        <v>33718396</v>
      </c>
      <c r="S636" s="63">
        <v>36219611</v>
      </c>
      <c r="T636">
        <f t="shared" si="89"/>
        <v>74354834</v>
      </c>
    </row>
    <row r="637" spans="1:20" hidden="1">
      <c r="A637" s="55" t="s">
        <v>1255</v>
      </c>
      <c r="B637" s="56" t="s">
        <v>1256</v>
      </c>
      <c r="C637" s="55" t="s">
        <v>6319</v>
      </c>
      <c r="D637" s="56">
        <f t="shared" si="90"/>
        <v>548.46500000000003</v>
      </c>
      <c r="E637" s="56">
        <f t="shared" si="82"/>
        <v>120.813</v>
      </c>
      <c r="F637" s="56">
        <f t="shared" si="83"/>
        <v>4643.4390000000003</v>
      </c>
      <c r="G637" s="56">
        <f t="shared" si="84"/>
        <v>5312.7169999999996</v>
      </c>
      <c r="H637" s="56">
        <f t="shared" si="85"/>
        <v>784.56299999999999</v>
      </c>
      <c r="I637" s="56">
        <f t="shared" si="86"/>
        <v>120.749</v>
      </c>
      <c r="J637" s="56">
        <f t="shared" si="87"/>
        <v>3565.5610000000001</v>
      </c>
      <c r="K637" s="56">
        <f t="shared" si="88"/>
        <v>4470.8729999999996</v>
      </c>
      <c r="L637" s="64">
        <v>548465</v>
      </c>
      <c r="M637" s="64">
        <v>120813</v>
      </c>
      <c r="N637" s="64">
        <v>4643439</v>
      </c>
      <c r="O637" s="64">
        <v>5312717</v>
      </c>
      <c r="P637" s="63">
        <v>784563</v>
      </c>
      <c r="Q637" s="63">
        <v>120749</v>
      </c>
      <c r="R637" s="63">
        <v>3565561</v>
      </c>
      <c r="S637" s="63">
        <v>4470873</v>
      </c>
      <c r="T637">
        <f t="shared" si="89"/>
        <v>9783590</v>
      </c>
    </row>
    <row r="638" spans="1:20" hidden="1">
      <c r="A638" s="55" t="s">
        <v>1257</v>
      </c>
      <c r="B638" s="56" t="s">
        <v>1258</v>
      </c>
      <c r="C638" s="55" t="s">
        <v>6319</v>
      </c>
      <c r="D638" s="56">
        <f t="shared" si="90"/>
        <v>3178.83</v>
      </c>
      <c r="E638" s="56">
        <f t="shared" si="82"/>
        <v>53.646999999999998</v>
      </c>
      <c r="F638" s="56">
        <f t="shared" si="83"/>
        <v>8440.67</v>
      </c>
      <c r="G638" s="56">
        <f t="shared" si="84"/>
        <v>11673.147000000001</v>
      </c>
      <c r="H638" s="56">
        <f t="shared" si="85"/>
        <v>3193.2069999999999</v>
      </c>
      <c r="I638" s="56">
        <f t="shared" si="86"/>
        <v>53.642000000000003</v>
      </c>
      <c r="J638" s="56">
        <f t="shared" si="87"/>
        <v>12016.392</v>
      </c>
      <c r="K638" s="56">
        <f t="shared" si="88"/>
        <v>15263.241</v>
      </c>
      <c r="L638" s="64">
        <v>3178830</v>
      </c>
      <c r="M638" s="64">
        <v>53647</v>
      </c>
      <c r="N638" s="64">
        <v>8440670</v>
      </c>
      <c r="O638" s="64">
        <v>11673147</v>
      </c>
      <c r="P638" s="63">
        <v>3193207</v>
      </c>
      <c r="Q638" s="63">
        <v>53642</v>
      </c>
      <c r="R638" s="63">
        <v>12016392</v>
      </c>
      <c r="S638" s="63">
        <v>15263241</v>
      </c>
      <c r="T638">
        <f t="shared" si="89"/>
        <v>26936388</v>
      </c>
    </row>
    <row r="639" spans="1:20" hidden="1">
      <c r="A639" s="55" t="s">
        <v>1259</v>
      </c>
      <c r="B639" s="56" t="s">
        <v>1260</v>
      </c>
      <c r="C639" s="55" t="s">
        <v>6319</v>
      </c>
      <c r="D639" s="56">
        <f t="shared" si="90"/>
        <v>1642.2370000000001</v>
      </c>
      <c r="E639" s="56">
        <f t="shared" si="82"/>
        <v>537.08199999999999</v>
      </c>
      <c r="F639" s="56">
        <f t="shared" si="83"/>
        <v>6472.7569999999996</v>
      </c>
      <c r="G639" s="56">
        <f t="shared" si="84"/>
        <v>8652.0759999999991</v>
      </c>
      <c r="H639" s="56">
        <f t="shared" si="85"/>
        <v>1311.973</v>
      </c>
      <c r="I639" s="56">
        <f t="shared" si="86"/>
        <v>536.98699999999997</v>
      </c>
      <c r="J639" s="56">
        <f t="shared" si="87"/>
        <v>6071.7860000000001</v>
      </c>
      <c r="K639" s="56">
        <f t="shared" si="88"/>
        <v>7920.7460000000001</v>
      </c>
      <c r="L639" s="64">
        <v>1642237</v>
      </c>
      <c r="M639" s="64">
        <v>537082</v>
      </c>
      <c r="N639" s="64">
        <v>6472757</v>
      </c>
      <c r="O639" s="64">
        <v>8652076</v>
      </c>
      <c r="P639" s="63">
        <v>1311973</v>
      </c>
      <c r="Q639" s="63">
        <v>536987</v>
      </c>
      <c r="R639" s="63">
        <v>6071786</v>
      </c>
      <c r="S639" s="63">
        <v>7920746</v>
      </c>
      <c r="T639">
        <f t="shared" si="89"/>
        <v>16572822</v>
      </c>
    </row>
    <row r="640" spans="1:20" hidden="1">
      <c r="A640" s="55" t="s">
        <v>1261</v>
      </c>
      <c r="B640" s="56" t="s">
        <v>1262</v>
      </c>
      <c r="C640" s="55" t="s">
        <v>6320</v>
      </c>
      <c r="D640" s="56">
        <f t="shared" si="90"/>
        <v>0</v>
      </c>
      <c r="E640" s="56">
        <f t="shared" si="82"/>
        <v>0</v>
      </c>
      <c r="F640" s="56">
        <f t="shared" si="83"/>
        <v>14947.599</v>
      </c>
      <c r="G640" s="56">
        <f t="shared" si="84"/>
        <v>14947.599</v>
      </c>
      <c r="H640" s="56">
        <f t="shared" si="85"/>
        <v>0</v>
      </c>
      <c r="I640" s="56">
        <f t="shared" si="86"/>
        <v>0</v>
      </c>
      <c r="J640" s="56">
        <f t="shared" si="87"/>
        <v>12667.415999999999</v>
      </c>
      <c r="K640" s="56">
        <f t="shared" si="88"/>
        <v>12667.415999999999</v>
      </c>
      <c r="L640" s="64">
        <v>0</v>
      </c>
      <c r="M640" s="64">
        <v>0</v>
      </c>
      <c r="N640" s="64">
        <v>14947599</v>
      </c>
      <c r="O640" s="64">
        <v>14947599</v>
      </c>
      <c r="P640" s="63">
        <v>0</v>
      </c>
      <c r="Q640" s="63">
        <v>0</v>
      </c>
      <c r="R640" s="63">
        <v>12667416</v>
      </c>
      <c r="S640" s="63">
        <v>12667416</v>
      </c>
      <c r="T640">
        <f t="shared" si="89"/>
        <v>27615015</v>
      </c>
    </row>
    <row r="641" spans="1:20" hidden="1">
      <c r="A641" s="55" t="s">
        <v>1263</v>
      </c>
      <c r="B641" s="56" t="s">
        <v>1264</v>
      </c>
      <c r="C641" s="55" t="s">
        <v>6320</v>
      </c>
      <c r="D641" s="56">
        <f t="shared" si="90"/>
        <v>49.509</v>
      </c>
      <c r="E641" s="56">
        <f t="shared" si="82"/>
        <v>0</v>
      </c>
      <c r="F641" s="56">
        <f t="shared" si="83"/>
        <v>16.433</v>
      </c>
      <c r="G641" s="56">
        <f t="shared" si="84"/>
        <v>65.941999999999993</v>
      </c>
      <c r="H641" s="56">
        <f t="shared" si="85"/>
        <v>54.546999999999997</v>
      </c>
      <c r="I641" s="56">
        <f t="shared" si="86"/>
        <v>0</v>
      </c>
      <c r="J641" s="56">
        <f t="shared" si="87"/>
        <v>14.731999999999999</v>
      </c>
      <c r="K641" s="56">
        <f t="shared" si="88"/>
        <v>69.278999999999996</v>
      </c>
      <c r="L641" s="64">
        <v>49509</v>
      </c>
      <c r="M641" s="64">
        <v>0</v>
      </c>
      <c r="N641" s="64">
        <v>16433</v>
      </c>
      <c r="O641" s="64">
        <v>65942</v>
      </c>
      <c r="P641" s="63">
        <v>54547</v>
      </c>
      <c r="Q641" s="63">
        <v>0</v>
      </c>
      <c r="R641" s="63">
        <v>14732</v>
      </c>
      <c r="S641" s="63">
        <v>69279</v>
      </c>
      <c r="T641">
        <f t="shared" si="89"/>
        <v>135221</v>
      </c>
    </row>
    <row r="642" spans="1:20">
      <c r="A642" s="55" t="s">
        <v>6092</v>
      </c>
      <c r="B642" s="56" t="s">
        <v>6093</v>
      </c>
      <c r="C642" s="55" t="s">
        <v>6321</v>
      </c>
      <c r="D642" s="56">
        <f t="shared" si="90"/>
        <v>0</v>
      </c>
      <c r="E642" s="56">
        <f t="shared" si="82"/>
        <v>0</v>
      </c>
      <c r="F642" s="56">
        <f t="shared" si="83"/>
        <v>0</v>
      </c>
      <c r="G642" s="56">
        <f t="shared" si="84"/>
        <v>0</v>
      </c>
      <c r="H642" s="56">
        <f t="shared" si="85"/>
        <v>0</v>
      </c>
      <c r="I642" s="56">
        <f t="shared" si="86"/>
        <v>0</v>
      </c>
      <c r="J642" s="56">
        <f t="shared" si="87"/>
        <v>0</v>
      </c>
      <c r="K642" s="56">
        <f t="shared" si="88"/>
        <v>0</v>
      </c>
      <c r="L642" s="64">
        <v>0</v>
      </c>
      <c r="M642" s="64">
        <v>0</v>
      </c>
      <c r="N642" s="64">
        <v>0</v>
      </c>
      <c r="O642" s="64">
        <v>0</v>
      </c>
      <c r="P642" s="63">
        <v>0</v>
      </c>
      <c r="Q642" s="63">
        <v>0</v>
      </c>
      <c r="R642" s="63">
        <v>0</v>
      </c>
      <c r="S642" s="63">
        <v>0</v>
      </c>
      <c r="T642">
        <f t="shared" si="89"/>
        <v>0</v>
      </c>
    </row>
    <row r="643" spans="1:20" hidden="1">
      <c r="A643" s="55" t="s">
        <v>1265</v>
      </c>
      <c r="B643" s="56" t="s">
        <v>1266</v>
      </c>
      <c r="C643" s="55" t="s">
        <v>6320</v>
      </c>
      <c r="D643" s="56">
        <f t="shared" si="90"/>
        <v>0.82499999999999996</v>
      </c>
      <c r="E643" s="56">
        <f t="shared" si="82"/>
        <v>0</v>
      </c>
      <c r="F643" s="56">
        <f t="shared" si="83"/>
        <v>0</v>
      </c>
      <c r="G643" s="56">
        <f t="shared" si="84"/>
        <v>0.82499999999999996</v>
      </c>
      <c r="H643" s="56">
        <f t="shared" si="85"/>
        <v>0.55700000000000005</v>
      </c>
      <c r="I643" s="56">
        <f t="shared" si="86"/>
        <v>0</v>
      </c>
      <c r="J643" s="56">
        <f t="shared" si="87"/>
        <v>0</v>
      </c>
      <c r="K643" s="56">
        <f t="shared" si="88"/>
        <v>0.55700000000000005</v>
      </c>
      <c r="L643" s="64">
        <v>825</v>
      </c>
      <c r="M643" s="64">
        <v>0</v>
      </c>
      <c r="N643" s="64">
        <v>0</v>
      </c>
      <c r="O643" s="64">
        <v>825</v>
      </c>
      <c r="P643" s="63">
        <v>557</v>
      </c>
      <c r="Q643" s="63">
        <v>0</v>
      </c>
      <c r="R643" s="63">
        <v>0</v>
      </c>
      <c r="S643" s="63">
        <v>557</v>
      </c>
      <c r="T643">
        <f t="shared" si="89"/>
        <v>1382</v>
      </c>
    </row>
    <row r="644" spans="1:20" hidden="1">
      <c r="A644" s="55" t="s">
        <v>1267</v>
      </c>
      <c r="B644" s="56" t="s">
        <v>1268</v>
      </c>
      <c r="C644" s="55" t="s">
        <v>6320</v>
      </c>
      <c r="D644" s="56">
        <f t="shared" si="90"/>
        <v>2.2599999999999998</v>
      </c>
      <c r="E644" s="56">
        <f t="shared" si="82"/>
        <v>43.895000000000003</v>
      </c>
      <c r="F644" s="56">
        <f t="shared" si="83"/>
        <v>44.548000000000002</v>
      </c>
      <c r="G644" s="56">
        <f t="shared" si="84"/>
        <v>90.703000000000003</v>
      </c>
      <c r="H644" s="56">
        <f t="shared" si="85"/>
        <v>1.524</v>
      </c>
      <c r="I644" s="56">
        <f t="shared" si="86"/>
        <v>44.253</v>
      </c>
      <c r="J644" s="56">
        <f t="shared" si="87"/>
        <v>110.59699999999999</v>
      </c>
      <c r="K644" s="56">
        <f t="shared" si="88"/>
        <v>156.374</v>
      </c>
      <c r="L644" s="64">
        <v>2260</v>
      </c>
      <c r="M644" s="64">
        <v>43895</v>
      </c>
      <c r="N644" s="64">
        <v>44548</v>
      </c>
      <c r="O644" s="64">
        <v>90703</v>
      </c>
      <c r="P644" s="63">
        <v>1524</v>
      </c>
      <c r="Q644" s="63">
        <v>44253</v>
      </c>
      <c r="R644" s="63">
        <v>110597</v>
      </c>
      <c r="S644" s="63">
        <v>156374</v>
      </c>
      <c r="T644">
        <f t="shared" si="89"/>
        <v>247077</v>
      </c>
    </row>
    <row r="645" spans="1:20" hidden="1">
      <c r="A645" s="55" t="s">
        <v>1269</v>
      </c>
      <c r="B645" s="56" t="s">
        <v>1270</v>
      </c>
      <c r="C645" s="55" t="s">
        <v>6320</v>
      </c>
      <c r="D645" s="56">
        <f t="shared" si="90"/>
        <v>0</v>
      </c>
      <c r="E645" s="56">
        <f t="shared" ref="E645:E708" si="91">M645/1000</f>
        <v>0</v>
      </c>
      <c r="F645" s="56">
        <f t="shared" ref="F645:F708" si="92">N645/1000</f>
        <v>23.353000000000002</v>
      </c>
      <c r="G645" s="56">
        <f t="shared" ref="G645:G708" si="93">O645/1000</f>
        <v>23.353000000000002</v>
      </c>
      <c r="H645" s="56">
        <f t="shared" ref="H645:H708" si="94">P645/1000</f>
        <v>0</v>
      </c>
      <c r="I645" s="56">
        <f t="shared" ref="I645:I708" si="95">Q645/1000</f>
        <v>0</v>
      </c>
      <c r="J645" s="56">
        <f t="shared" ref="J645:J708" si="96">R645/1000</f>
        <v>616.36300000000006</v>
      </c>
      <c r="K645" s="56">
        <f t="shared" ref="K645:K708" si="97">S645/1000</f>
        <v>616.36300000000006</v>
      </c>
      <c r="L645" s="64">
        <v>0</v>
      </c>
      <c r="M645" s="64">
        <v>0</v>
      </c>
      <c r="N645" s="64">
        <v>23353</v>
      </c>
      <c r="O645" s="64">
        <v>23353</v>
      </c>
      <c r="P645" s="63">
        <v>0</v>
      </c>
      <c r="Q645" s="63">
        <v>0</v>
      </c>
      <c r="R645" s="63">
        <v>616363</v>
      </c>
      <c r="S645" s="63">
        <v>616363</v>
      </c>
      <c r="T645">
        <f t="shared" si="89"/>
        <v>639716</v>
      </c>
    </row>
    <row r="646" spans="1:20" hidden="1">
      <c r="A646" s="55" t="s">
        <v>1271</v>
      </c>
      <c r="B646" s="56" t="s">
        <v>1272</v>
      </c>
      <c r="C646" s="55" t="s">
        <v>6320</v>
      </c>
      <c r="D646" s="56">
        <f t="shared" si="90"/>
        <v>29.812999999999999</v>
      </c>
      <c r="E646" s="56">
        <f t="shared" si="91"/>
        <v>0</v>
      </c>
      <c r="F646" s="56">
        <f t="shared" si="92"/>
        <v>0</v>
      </c>
      <c r="G646" s="56">
        <f t="shared" si="93"/>
        <v>29.812999999999999</v>
      </c>
      <c r="H646" s="56">
        <f t="shared" si="94"/>
        <v>30.268999999999998</v>
      </c>
      <c r="I646" s="56">
        <f t="shared" si="95"/>
        <v>0</v>
      </c>
      <c r="J646" s="56">
        <f t="shared" si="96"/>
        <v>0</v>
      </c>
      <c r="K646" s="56">
        <f t="shared" si="97"/>
        <v>30.268999999999998</v>
      </c>
      <c r="L646" s="64">
        <v>29813</v>
      </c>
      <c r="M646" s="64">
        <v>0</v>
      </c>
      <c r="N646" s="64">
        <v>0</v>
      </c>
      <c r="O646" s="64">
        <v>29813</v>
      </c>
      <c r="P646" s="63">
        <v>30269</v>
      </c>
      <c r="Q646" s="63">
        <v>0</v>
      </c>
      <c r="R646" s="63">
        <v>0</v>
      </c>
      <c r="S646" s="63">
        <v>30269</v>
      </c>
      <c r="T646">
        <f t="shared" ref="T646:T709" si="98">O646+S646</f>
        <v>60082</v>
      </c>
    </row>
    <row r="647" spans="1:20" hidden="1">
      <c r="A647" s="55" t="s">
        <v>1273</v>
      </c>
      <c r="B647" s="56" t="s">
        <v>1274</v>
      </c>
      <c r="C647" s="55" t="s">
        <v>6320</v>
      </c>
      <c r="D647" s="56">
        <f t="shared" ref="D647:D710" si="99">L647/1000</f>
        <v>0</v>
      </c>
      <c r="E647" s="56">
        <f t="shared" si="91"/>
        <v>1.446</v>
      </c>
      <c r="F647" s="56">
        <f t="shared" si="92"/>
        <v>0</v>
      </c>
      <c r="G647" s="56">
        <f t="shared" si="93"/>
        <v>1.446</v>
      </c>
      <c r="H647" s="56">
        <f t="shared" si="94"/>
        <v>0</v>
      </c>
      <c r="I647" s="56">
        <f t="shared" si="95"/>
        <v>1.4450000000000001</v>
      </c>
      <c r="J647" s="56">
        <f t="shared" si="96"/>
        <v>0</v>
      </c>
      <c r="K647" s="56">
        <f t="shared" si="97"/>
        <v>1.4450000000000001</v>
      </c>
      <c r="L647" s="64">
        <v>0</v>
      </c>
      <c r="M647" s="64">
        <v>1446</v>
      </c>
      <c r="N647" s="64">
        <v>0</v>
      </c>
      <c r="O647" s="64">
        <v>1446</v>
      </c>
      <c r="P647" s="63">
        <v>0</v>
      </c>
      <c r="Q647" s="63">
        <v>1445</v>
      </c>
      <c r="R647" s="63">
        <v>0</v>
      </c>
      <c r="S647" s="63">
        <v>1445</v>
      </c>
      <c r="T647">
        <f t="shared" si="98"/>
        <v>2891</v>
      </c>
    </row>
    <row r="648" spans="1:20">
      <c r="A648" s="55" t="s">
        <v>1275</v>
      </c>
      <c r="B648" s="56" t="s">
        <v>1276</v>
      </c>
      <c r="C648" s="55" t="s">
        <v>6320</v>
      </c>
      <c r="D648" s="56">
        <f t="shared" si="99"/>
        <v>0</v>
      </c>
      <c r="E648" s="56">
        <f t="shared" si="91"/>
        <v>0</v>
      </c>
      <c r="F648" s="56">
        <f t="shared" si="92"/>
        <v>0</v>
      </c>
      <c r="G648" s="56">
        <f t="shared" si="93"/>
        <v>0</v>
      </c>
      <c r="H648" s="56">
        <f t="shared" si="94"/>
        <v>0</v>
      </c>
      <c r="I648" s="56">
        <f t="shared" si="95"/>
        <v>0</v>
      </c>
      <c r="J648" s="56">
        <f t="shared" si="96"/>
        <v>0</v>
      </c>
      <c r="K648" s="56">
        <f t="shared" si="97"/>
        <v>0</v>
      </c>
      <c r="L648" s="64">
        <v>0</v>
      </c>
      <c r="M648" s="64">
        <v>0</v>
      </c>
      <c r="N648" s="64">
        <v>0</v>
      </c>
      <c r="O648" s="64">
        <v>0</v>
      </c>
      <c r="P648" s="63">
        <v>0</v>
      </c>
      <c r="Q648" s="63">
        <v>0</v>
      </c>
      <c r="R648" s="63">
        <v>0</v>
      </c>
      <c r="S648" s="63">
        <v>0</v>
      </c>
      <c r="T648">
        <f t="shared" si="98"/>
        <v>0</v>
      </c>
    </row>
    <row r="649" spans="1:20" hidden="1">
      <c r="A649" s="55" t="s">
        <v>1277</v>
      </c>
      <c r="B649" s="56" t="s">
        <v>1278</v>
      </c>
      <c r="C649" s="55" t="s">
        <v>6320</v>
      </c>
      <c r="D649" s="56">
        <f t="shared" si="99"/>
        <v>98.671999999999997</v>
      </c>
      <c r="E649" s="56">
        <f t="shared" si="91"/>
        <v>0</v>
      </c>
      <c r="F649" s="56">
        <f t="shared" si="92"/>
        <v>0</v>
      </c>
      <c r="G649" s="56">
        <f t="shared" si="93"/>
        <v>98.671999999999997</v>
      </c>
      <c r="H649" s="56">
        <f t="shared" si="94"/>
        <v>93.879000000000005</v>
      </c>
      <c r="I649" s="56">
        <f t="shared" si="95"/>
        <v>0</v>
      </c>
      <c r="J649" s="56">
        <f t="shared" si="96"/>
        <v>0</v>
      </c>
      <c r="K649" s="56">
        <f t="shared" si="97"/>
        <v>93.879000000000005</v>
      </c>
      <c r="L649" s="64">
        <v>98672</v>
      </c>
      <c r="M649" s="64">
        <v>0</v>
      </c>
      <c r="N649" s="64">
        <v>0</v>
      </c>
      <c r="O649" s="64">
        <v>98672</v>
      </c>
      <c r="P649" s="63">
        <v>93879</v>
      </c>
      <c r="Q649" s="63">
        <v>0</v>
      </c>
      <c r="R649" s="63">
        <v>0</v>
      </c>
      <c r="S649" s="63">
        <v>93879</v>
      </c>
      <c r="T649">
        <f t="shared" si="98"/>
        <v>192551</v>
      </c>
    </row>
    <row r="650" spans="1:20">
      <c r="A650" s="55" t="s">
        <v>1279</v>
      </c>
      <c r="B650" s="56" t="s">
        <v>1280</v>
      </c>
      <c r="C650" s="55" t="s">
        <v>6320</v>
      </c>
      <c r="D650" s="56">
        <f t="shared" si="99"/>
        <v>0</v>
      </c>
      <c r="E650" s="56">
        <f t="shared" si="91"/>
        <v>0</v>
      </c>
      <c r="F650" s="56">
        <f t="shared" si="92"/>
        <v>0</v>
      </c>
      <c r="G650" s="56">
        <f t="shared" si="93"/>
        <v>0</v>
      </c>
      <c r="H650" s="56">
        <f t="shared" si="94"/>
        <v>0</v>
      </c>
      <c r="I650" s="56">
        <f t="shared" si="95"/>
        <v>0</v>
      </c>
      <c r="J650" s="56">
        <f t="shared" si="96"/>
        <v>0</v>
      </c>
      <c r="K650" s="56">
        <f t="shared" si="97"/>
        <v>0</v>
      </c>
      <c r="L650" s="64">
        <v>0</v>
      </c>
      <c r="M650" s="64">
        <v>0</v>
      </c>
      <c r="N650" s="64">
        <v>0</v>
      </c>
      <c r="O650" s="64">
        <v>0</v>
      </c>
      <c r="P650" s="63">
        <v>0</v>
      </c>
      <c r="Q650" s="63">
        <v>0</v>
      </c>
      <c r="R650" s="63">
        <v>0</v>
      </c>
      <c r="S650" s="63">
        <v>0</v>
      </c>
      <c r="T650">
        <f t="shared" si="98"/>
        <v>0</v>
      </c>
    </row>
    <row r="651" spans="1:20" hidden="1">
      <c r="A651" s="55" t="s">
        <v>1281</v>
      </c>
      <c r="B651" s="56" t="s">
        <v>1282</v>
      </c>
      <c r="C651" s="55" t="s">
        <v>6320</v>
      </c>
      <c r="D651" s="56">
        <f t="shared" si="99"/>
        <v>0</v>
      </c>
      <c r="E651" s="56">
        <f t="shared" si="91"/>
        <v>0</v>
      </c>
      <c r="F651" s="56">
        <f t="shared" si="92"/>
        <v>737.52599999999995</v>
      </c>
      <c r="G651" s="56">
        <f t="shared" si="93"/>
        <v>737.52599999999995</v>
      </c>
      <c r="H651" s="56">
        <f t="shared" si="94"/>
        <v>0</v>
      </c>
      <c r="I651" s="56">
        <f t="shared" si="95"/>
        <v>0</v>
      </c>
      <c r="J651" s="56">
        <f t="shared" si="96"/>
        <v>760.12800000000004</v>
      </c>
      <c r="K651" s="56">
        <f t="shared" si="97"/>
        <v>760.12800000000004</v>
      </c>
      <c r="L651" s="64">
        <v>0</v>
      </c>
      <c r="M651" s="64">
        <v>0</v>
      </c>
      <c r="N651" s="64">
        <v>737526</v>
      </c>
      <c r="O651" s="64">
        <v>737526</v>
      </c>
      <c r="P651" s="63">
        <v>0</v>
      </c>
      <c r="Q651" s="63">
        <v>0</v>
      </c>
      <c r="R651" s="63">
        <v>760128</v>
      </c>
      <c r="S651" s="63">
        <v>760128</v>
      </c>
      <c r="T651">
        <f t="shared" si="98"/>
        <v>1497654</v>
      </c>
    </row>
    <row r="652" spans="1:20" hidden="1">
      <c r="A652" s="55" t="s">
        <v>1283</v>
      </c>
      <c r="B652" s="56" t="s">
        <v>1284</v>
      </c>
      <c r="C652" s="55" t="s">
        <v>6320</v>
      </c>
      <c r="D652" s="56">
        <f t="shared" si="99"/>
        <v>0</v>
      </c>
      <c r="E652" s="56">
        <f t="shared" si="91"/>
        <v>0</v>
      </c>
      <c r="F652" s="56">
        <f t="shared" si="92"/>
        <v>315.697</v>
      </c>
      <c r="G652" s="56">
        <f t="shared" si="93"/>
        <v>315.697</v>
      </c>
      <c r="H652" s="56">
        <f t="shared" si="94"/>
        <v>0</v>
      </c>
      <c r="I652" s="56">
        <f t="shared" si="95"/>
        <v>0</v>
      </c>
      <c r="J652" s="56">
        <f t="shared" si="96"/>
        <v>344.59899999999999</v>
      </c>
      <c r="K652" s="56">
        <f t="shared" si="97"/>
        <v>344.59899999999999</v>
      </c>
      <c r="L652" s="64">
        <v>0</v>
      </c>
      <c r="M652" s="64">
        <v>0</v>
      </c>
      <c r="N652" s="64">
        <v>315697</v>
      </c>
      <c r="O652" s="64">
        <v>315697</v>
      </c>
      <c r="P652" s="63">
        <v>0</v>
      </c>
      <c r="Q652" s="63">
        <v>0</v>
      </c>
      <c r="R652" s="63">
        <v>344599</v>
      </c>
      <c r="S652" s="63">
        <v>344599</v>
      </c>
      <c r="T652">
        <f t="shared" si="98"/>
        <v>660296</v>
      </c>
    </row>
    <row r="653" spans="1:20" hidden="1">
      <c r="A653" s="55" t="s">
        <v>1285</v>
      </c>
      <c r="B653" s="56" t="s">
        <v>1286</v>
      </c>
      <c r="C653" s="55" t="s">
        <v>6320</v>
      </c>
      <c r="D653" s="56">
        <f t="shared" si="99"/>
        <v>175.535</v>
      </c>
      <c r="E653" s="56">
        <f t="shared" si="91"/>
        <v>0</v>
      </c>
      <c r="F653" s="56">
        <f t="shared" si="92"/>
        <v>80.581000000000003</v>
      </c>
      <c r="G653" s="56">
        <f t="shared" si="93"/>
        <v>256.11599999999999</v>
      </c>
      <c r="H653" s="56">
        <f t="shared" si="94"/>
        <v>163.42099999999999</v>
      </c>
      <c r="I653" s="56">
        <f t="shared" si="95"/>
        <v>0</v>
      </c>
      <c r="J653" s="56">
        <f t="shared" si="96"/>
        <v>81.572000000000003</v>
      </c>
      <c r="K653" s="56">
        <f t="shared" si="97"/>
        <v>244.99299999999999</v>
      </c>
      <c r="L653" s="64">
        <v>175535</v>
      </c>
      <c r="M653" s="64">
        <v>0</v>
      </c>
      <c r="N653" s="64">
        <v>80581</v>
      </c>
      <c r="O653" s="64">
        <v>256116</v>
      </c>
      <c r="P653" s="63">
        <v>163421</v>
      </c>
      <c r="Q653" s="63">
        <v>0</v>
      </c>
      <c r="R653" s="63">
        <v>81572</v>
      </c>
      <c r="S653" s="63">
        <v>244993</v>
      </c>
      <c r="T653">
        <f t="shared" si="98"/>
        <v>501109</v>
      </c>
    </row>
    <row r="654" spans="1:20">
      <c r="A654" s="55" t="s">
        <v>1287</v>
      </c>
      <c r="B654" s="56" t="s">
        <v>1288</v>
      </c>
      <c r="C654" s="55" t="s">
        <v>6320</v>
      </c>
      <c r="D654" s="56">
        <f t="shared" si="99"/>
        <v>0</v>
      </c>
      <c r="E654" s="56">
        <f t="shared" si="91"/>
        <v>0</v>
      </c>
      <c r="F654" s="56">
        <f t="shared" si="92"/>
        <v>0</v>
      </c>
      <c r="G654" s="56">
        <f t="shared" si="93"/>
        <v>0</v>
      </c>
      <c r="H654" s="56">
        <f t="shared" si="94"/>
        <v>0</v>
      </c>
      <c r="I654" s="56">
        <f t="shared" si="95"/>
        <v>0</v>
      </c>
      <c r="J654" s="56">
        <f t="shared" si="96"/>
        <v>0</v>
      </c>
      <c r="K654" s="56">
        <f t="shared" si="97"/>
        <v>0</v>
      </c>
      <c r="L654" s="64">
        <v>0</v>
      </c>
      <c r="M654" s="64">
        <v>0</v>
      </c>
      <c r="N654" s="64">
        <v>0</v>
      </c>
      <c r="O654" s="64">
        <v>0</v>
      </c>
      <c r="P654" s="63">
        <v>0</v>
      </c>
      <c r="Q654" s="63">
        <v>0</v>
      </c>
      <c r="R654" s="63">
        <v>0</v>
      </c>
      <c r="S654" s="63">
        <v>0</v>
      </c>
      <c r="T654">
        <f t="shared" si="98"/>
        <v>0</v>
      </c>
    </row>
    <row r="655" spans="1:20" hidden="1">
      <c r="A655" s="55" t="s">
        <v>1289</v>
      </c>
      <c r="B655" s="56" t="s">
        <v>1290</v>
      </c>
      <c r="C655" s="55" t="s">
        <v>6320</v>
      </c>
      <c r="D655" s="56">
        <f t="shared" si="99"/>
        <v>150.095</v>
      </c>
      <c r="E655" s="56">
        <f t="shared" si="91"/>
        <v>0</v>
      </c>
      <c r="F655" s="56">
        <f t="shared" si="92"/>
        <v>0</v>
      </c>
      <c r="G655" s="56">
        <f t="shared" si="93"/>
        <v>150.095</v>
      </c>
      <c r="H655" s="56">
        <f t="shared" si="94"/>
        <v>100</v>
      </c>
      <c r="I655" s="56">
        <f t="shared" si="95"/>
        <v>0</v>
      </c>
      <c r="J655" s="56">
        <f t="shared" si="96"/>
        <v>0</v>
      </c>
      <c r="K655" s="56">
        <f t="shared" si="97"/>
        <v>100</v>
      </c>
      <c r="L655" s="64">
        <v>150095</v>
      </c>
      <c r="M655" s="64">
        <v>0</v>
      </c>
      <c r="N655" s="64">
        <v>0</v>
      </c>
      <c r="O655" s="64">
        <v>150095</v>
      </c>
      <c r="P655" s="63">
        <v>100000</v>
      </c>
      <c r="Q655" s="63">
        <v>0</v>
      </c>
      <c r="R655" s="63">
        <v>0</v>
      </c>
      <c r="S655" s="63">
        <v>100000</v>
      </c>
      <c r="T655">
        <f t="shared" si="98"/>
        <v>250095</v>
      </c>
    </row>
    <row r="656" spans="1:20" hidden="1">
      <c r="A656" s="55" t="s">
        <v>1291</v>
      </c>
      <c r="B656" s="56" t="s">
        <v>1292</v>
      </c>
      <c r="C656" s="55" t="s">
        <v>6320</v>
      </c>
      <c r="D656" s="56">
        <f t="shared" si="99"/>
        <v>120.684</v>
      </c>
      <c r="E656" s="56">
        <f t="shared" si="91"/>
        <v>0</v>
      </c>
      <c r="F656" s="56">
        <f t="shared" si="92"/>
        <v>2039.941</v>
      </c>
      <c r="G656" s="56">
        <f t="shared" si="93"/>
        <v>2160.625</v>
      </c>
      <c r="H656" s="56">
        <f t="shared" si="94"/>
        <v>141.143</v>
      </c>
      <c r="I656" s="56">
        <f t="shared" si="95"/>
        <v>0</v>
      </c>
      <c r="J656" s="56">
        <f t="shared" si="96"/>
        <v>1707.704</v>
      </c>
      <c r="K656" s="56">
        <f t="shared" si="97"/>
        <v>1848.847</v>
      </c>
      <c r="L656" s="64">
        <v>120684</v>
      </c>
      <c r="M656" s="64">
        <v>0</v>
      </c>
      <c r="N656" s="64">
        <v>2039941</v>
      </c>
      <c r="O656" s="64">
        <v>2160625</v>
      </c>
      <c r="P656" s="63">
        <v>141143</v>
      </c>
      <c r="Q656" s="63">
        <v>0</v>
      </c>
      <c r="R656" s="63">
        <v>1707704</v>
      </c>
      <c r="S656" s="63">
        <v>1848847</v>
      </c>
      <c r="T656">
        <f t="shared" si="98"/>
        <v>4009472</v>
      </c>
    </row>
    <row r="657" spans="1:20" hidden="1">
      <c r="A657" s="55" t="s">
        <v>1293</v>
      </c>
      <c r="B657" s="56" t="s">
        <v>1294</v>
      </c>
      <c r="C657" s="55" t="s">
        <v>6320</v>
      </c>
      <c r="D657" s="56">
        <f t="shared" si="99"/>
        <v>68.072000000000003</v>
      </c>
      <c r="E657" s="56">
        <f t="shared" si="91"/>
        <v>0</v>
      </c>
      <c r="F657" s="56">
        <f t="shared" si="92"/>
        <v>1515.047</v>
      </c>
      <c r="G657" s="56">
        <f t="shared" si="93"/>
        <v>1583.1189999999999</v>
      </c>
      <c r="H657" s="56">
        <f t="shared" si="94"/>
        <v>100.56699999999999</v>
      </c>
      <c r="I657" s="56">
        <f t="shared" si="95"/>
        <v>0</v>
      </c>
      <c r="J657" s="56">
        <f t="shared" si="96"/>
        <v>1605.527</v>
      </c>
      <c r="K657" s="56">
        <f t="shared" si="97"/>
        <v>1706.0940000000001</v>
      </c>
      <c r="L657" s="64">
        <v>68072</v>
      </c>
      <c r="M657" s="64">
        <v>0</v>
      </c>
      <c r="N657" s="64">
        <v>1515047</v>
      </c>
      <c r="O657" s="64">
        <v>1583119</v>
      </c>
      <c r="P657" s="63">
        <v>100567</v>
      </c>
      <c r="Q657" s="63">
        <v>0</v>
      </c>
      <c r="R657" s="63">
        <v>1605527</v>
      </c>
      <c r="S657" s="63">
        <v>1706094</v>
      </c>
      <c r="T657">
        <f t="shared" si="98"/>
        <v>3289213</v>
      </c>
    </row>
    <row r="658" spans="1:20" hidden="1">
      <c r="A658" s="55" t="s">
        <v>1295</v>
      </c>
      <c r="B658" s="56" t="s">
        <v>1296</v>
      </c>
      <c r="C658" s="55" t="s">
        <v>6320</v>
      </c>
      <c r="D658" s="56">
        <f t="shared" si="99"/>
        <v>86.872</v>
      </c>
      <c r="E658" s="56">
        <f t="shared" si="91"/>
        <v>0</v>
      </c>
      <c r="F658" s="56">
        <f t="shared" si="92"/>
        <v>0</v>
      </c>
      <c r="G658" s="56">
        <f t="shared" si="93"/>
        <v>86.872</v>
      </c>
      <c r="H658" s="56">
        <f t="shared" si="94"/>
        <v>86.671000000000006</v>
      </c>
      <c r="I658" s="56">
        <f t="shared" si="95"/>
        <v>0</v>
      </c>
      <c r="J658" s="56">
        <f t="shared" si="96"/>
        <v>0</v>
      </c>
      <c r="K658" s="56">
        <f t="shared" si="97"/>
        <v>86.671000000000006</v>
      </c>
      <c r="L658" s="64">
        <v>86872</v>
      </c>
      <c r="M658" s="64">
        <v>0</v>
      </c>
      <c r="N658" s="64">
        <v>0</v>
      </c>
      <c r="O658" s="64">
        <v>86872</v>
      </c>
      <c r="P658" s="63">
        <v>86671</v>
      </c>
      <c r="Q658" s="63">
        <v>0</v>
      </c>
      <c r="R658" s="63">
        <v>0</v>
      </c>
      <c r="S658" s="63">
        <v>86671</v>
      </c>
      <c r="T658">
        <f t="shared" si="98"/>
        <v>173543</v>
      </c>
    </row>
    <row r="659" spans="1:20" hidden="1">
      <c r="A659" s="55" t="s">
        <v>1297</v>
      </c>
      <c r="B659" s="56" t="s">
        <v>1298</v>
      </c>
      <c r="C659" s="55" t="s">
        <v>6320</v>
      </c>
      <c r="D659" s="56">
        <f t="shared" si="99"/>
        <v>232.083</v>
      </c>
      <c r="E659" s="56">
        <f t="shared" si="91"/>
        <v>0</v>
      </c>
      <c r="F659" s="56">
        <f t="shared" si="92"/>
        <v>113.822</v>
      </c>
      <c r="G659" s="56">
        <f t="shared" si="93"/>
        <v>345.90499999999997</v>
      </c>
      <c r="H659" s="56">
        <f t="shared" si="94"/>
        <v>173.05</v>
      </c>
      <c r="I659" s="56">
        <f t="shared" si="95"/>
        <v>0</v>
      </c>
      <c r="J659" s="56">
        <f t="shared" si="96"/>
        <v>130.00299999999999</v>
      </c>
      <c r="K659" s="56">
        <f t="shared" si="97"/>
        <v>303.053</v>
      </c>
      <c r="L659" s="64">
        <v>232083</v>
      </c>
      <c r="M659" s="64">
        <v>0</v>
      </c>
      <c r="N659" s="64">
        <v>113822</v>
      </c>
      <c r="O659" s="64">
        <v>345905</v>
      </c>
      <c r="P659" s="63">
        <v>173050</v>
      </c>
      <c r="Q659" s="63">
        <v>0</v>
      </c>
      <c r="R659" s="63">
        <v>130003</v>
      </c>
      <c r="S659" s="63">
        <v>303053</v>
      </c>
      <c r="T659">
        <f t="shared" si="98"/>
        <v>648958</v>
      </c>
    </row>
    <row r="660" spans="1:20" hidden="1">
      <c r="A660" s="55" t="s">
        <v>1299</v>
      </c>
      <c r="B660" s="56" t="s">
        <v>1300</v>
      </c>
      <c r="C660" s="55" t="s">
        <v>6320</v>
      </c>
      <c r="D660" s="56">
        <f t="shared" si="99"/>
        <v>16.3</v>
      </c>
      <c r="E660" s="56">
        <f t="shared" si="91"/>
        <v>0</v>
      </c>
      <c r="F660" s="56">
        <f t="shared" si="92"/>
        <v>0</v>
      </c>
      <c r="G660" s="56">
        <f t="shared" si="93"/>
        <v>16.3</v>
      </c>
      <c r="H660" s="56">
        <f t="shared" si="94"/>
        <v>18.8</v>
      </c>
      <c r="I660" s="56">
        <f t="shared" si="95"/>
        <v>0</v>
      </c>
      <c r="J660" s="56">
        <f t="shared" si="96"/>
        <v>0.1</v>
      </c>
      <c r="K660" s="56">
        <f t="shared" si="97"/>
        <v>18.899999999999999</v>
      </c>
      <c r="L660" s="64">
        <v>16300</v>
      </c>
      <c r="M660" s="64">
        <v>0</v>
      </c>
      <c r="N660" s="64">
        <v>0</v>
      </c>
      <c r="O660" s="64">
        <v>16300</v>
      </c>
      <c r="P660" s="63">
        <v>18800</v>
      </c>
      <c r="Q660" s="63">
        <v>0</v>
      </c>
      <c r="R660" s="63">
        <v>100</v>
      </c>
      <c r="S660" s="63">
        <v>18900</v>
      </c>
      <c r="T660">
        <f t="shared" si="98"/>
        <v>35200</v>
      </c>
    </row>
    <row r="661" spans="1:20">
      <c r="A661" s="55" t="s">
        <v>1301</v>
      </c>
      <c r="B661" s="56" t="s">
        <v>1302</v>
      </c>
      <c r="C661" s="55" t="s">
        <v>6321</v>
      </c>
      <c r="D661" s="56">
        <f t="shared" si="99"/>
        <v>0</v>
      </c>
      <c r="E661" s="56">
        <f t="shared" si="91"/>
        <v>0</v>
      </c>
      <c r="F661" s="56">
        <f t="shared" si="92"/>
        <v>0</v>
      </c>
      <c r="G661" s="56">
        <f t="shared" si="93"/>
        <v>0</v>
      </c>
      <c r="H661" s="56">
        <f t="shared" si="94"/>
        <v>0</v>
      </c>
      <c r="I661" s="56">
        <f t="shared" si="95"/>
        <v>0</v>
      </c>
      <c r="J661" s="56">
        <f t="shared" si="96"/>
        <v>0</v>
      </c>
      <c r="K661" s="56">
        <f t="shared" si="97"/>
        <v>0</v>
      </c>
      <c r="L661" s="64">
        <v>0</v>
      </c>
      <c r="M661" s="64">
        <v>0</v>
      </c>
      <c r="N661" s="64">
        <v>0</v>
      </c>
      <c r="O661" s="64">
        <v>0</v>
      </c>
      <c r="P661" s="63">
        <v>0</v>
      </c>
      <c r="Q661" s="63">
        <v>0</v>
      </c>
      <c r="R661" s="63">
        <v>0</v>
      </c>
      <c r="S661" s="63">
        <v>0</v>
      </c>
      <c r="T661">
        <f t="shared" si="98"/>
        <v>0</v>
      </c>
    </row>
    <row r="662" spans="1:20" hidden="1">
      <c r="A662" s="55" t="s">
        <v>1303</v>
      </c>
      <c r="B662" s="56" t="s">
        <v>1304</v>
      </c>
      <c r="C662" s="55" t="s">
        <v>6320</v>
      </c>
      <c r="D662" s="56">
        <f t="shared" si="99"/>
        <v>98.007000000000005</v>
      </c>
      <c r="E662" s="56">
        <f t="shared" si="91"/>
        <v>0</v>
      </c>
      <c r="F662" s="56">
        <f t="shared" si="92"/>
        <v>0</v>
      </c>
      <c r="G662" s="56">
        <f t="shared" si="93"/>
        <v>98.007000000000005</v>
      </c>
      <c r="H662" s="56">
        <f t="shared" si="94"/>
        <v>90.647999999999996</v>
      </c>
      <c r="I662" s="56">
        <f t="shared" si="95"/>
        <v>0</v>
      </c>
      <c r="J662" s="56">
        <f t="shared" si="96"/>
        <v>0</v>
      </c>
      <c r="K662" s="56">
        <f t="shared" si="97"/>
        <v>90.647999999999996</v>
      </c>
      <c r="L662" s="64">
        <v>98007</v>
      </c>
      <c r="M662" s="64">
        <v>0</v>
      </c>
      <c r="N662" s="64">
        <v>0</v>
      </c>
      <c r="O662" s="64">
        <v>98007</v>
      </c>
      <c r="P662" s="63">
        <v>90648</v>
      </c>
      <c r="Q662" s="63">
        <v>0</v>
      </c>
      <c r="R662" s="63">
        <v>0</v>
      </c>
      <c r="S662" s="63">
        <v>90648</v>
      </c>
      <c r="T662">
        <f t="shared" si="98"/>
        <v>188655</v>
      </c>
    </row>
    <row r="663" spans="1:20" hidden="1">
      <c r="A663" s="55" t="s">
        <v>1305</v>
      </c>
      <c r="B663" s="56" t="s">
        <v>1306</v>
      </c>
      <c r="C663" s="55" t="s">
        <v>6322</v>
      </c>
      <c r="D663" s="56">
        <f t="shared" si="99"/>
        <v>5816.97</v>
      </c>
      <c r="E663" s="56">
        <f t="shared" si="91"/>
        <v>350.733</v>
      </c>
      <c r="F663" s="56">
        <f t="shared" si="92"/>
        <v>1614.4690000000001</v>
      </c>
      <c r="G663" s="56">
        <f t="shared" si="93"/>
        <v>7782.1719999999996</v>
      </c>
      <c r="H663" s="56">
        <f t="shared" si="94"/>
        <v>7578.36</v>
      </c>
      <c r="I663" s="56">
        <f t="shared" si="95"/>
        <v>330.65100000000001</v>
      </c>
      <c r="J663" s="56">
        <f t="shared" si="96"/>
        <v>2232.9569999999999</v>
      </c>
      <c r="K663" s="56">
        <f t="shared" si="97"/>
        <v>10141.968000000001</v>
      </c>
      <c r="L663" s="64">
        <v>5816970</v>
      </c>
      <c r="M663" s="64">
        <v>350733</v>
      </c>
      <c r="N663" s="64">
        <v>1614469</v>
      </c>
      <c r="O663" s="64">
        <v>7782172</v>
      </c>
      <c r="P663" s="63">
        <v>7578360</v>
      </c>
      <c r="Q663" s="63">
        <v>330651</v>
      </c>
      <c r="R663" s="63">
        <v>2232957</v>
      </c>
      <c r="S663" s="63">
        <v>10141968</v>
      </c>
      <c r="T663">
        <f t="shared" si="98"/>
        <v>17924140</v>
      </c>
    </row>
    <row r="664" spans="1:20" hidden="1">
      <c r="A664" s="55" t="s">
        <v>1307</v>
      </c>
      <c r="B664" s="56" t="s">
        <v>1308</v>
      </c>
      <c r="C664" s="55" t="s">
        <v>6317</v>
      </c>
      <c r="D664" s="56">
        <f t="shared" si="99"/>
        <v>5148.0240000000003</v>
      </c>
      <c r="E664" s="56">
        <f t="shared" si="91"/>
        <v>9957.7379999999994</v>
      </c>
      <c r="F664" s="56">
        <f t="shared" si="92"/>
        <v>8514.8619999999992</v>
      </c>
      <c r="G664" s="56">
        <f t="shared" si="93"/>
        <v>23620.624</v>
      </c>
      <c r="H664" s="56">
        <f t="shared" si="94"/>
        <v>5266.9740000000002</v>
      </c>
      <c r="I664" s="56">
        <f t="shared" si="95"/>
        <v>12417.741</v>
      </c>
      <c r="J664" s="56">
        <f t="shared" si="96"/>
        <v>7774.5410000000002</v>
      </c>
      <c r="K664" s="56">
        <f t="shared" si="97"/>
        <v>25459.256000000001</v>
      </c>
      <c r="L664" s="64">
        <v>5148024</v>
      </c>
      <c r="M664" s="64">
        <v>9957738</v>
      </c>
      <c r="N664" s="64">
        <v>8514862</v>
      </c>
      <c r="O664" s="64">
        <v>23620624</v>
      </c>
      <c r="P664" s="63">
        <v>5266974</v>
      </c>
      <c r="Q664" s="63">
        <v>12417741</v>
      </c>
      <c r="R664" s="63">
        <v>7774541</v>
      </c>
      <c r="S664" s="63">
        <v>25459256</v>
      </c>
      <c r="T664">
        <f t="shared" si="98"/>
        <v>49079880</v>
      </c>
    </row>
    <row r="665" spans="1:20" hidden="1">
      <c r="A665" s="55" t="s">
        <v>1309</v>
      </c>
      <c r="B665" s="56" t="s">
        <v>1310</v>
      </c>
      <c r="C665" s="55" t="s">
        <v>6317</v>
      </c>
      <c r="D665" s="56">
        <f t="shared" si="99"/>
        <v>5939.7290000000003</v>
      </c>
      <c r="E665" s="56">
        <f t="shared" si="91"/>
        <v>1617.1679999999999</v>
      </c>
      <c r="F665" s="56">
        <f t="shared" si="92"/>
        <v>2690.16</v>
      </c>
      <c r="G665" s="56">
        <f t="shared" si="93"/>
        <v>10247.057000000001</v>
      </c>
      <c r="H665" s="56">
        <f t="shared" si="94"/>
        <v>5515.3469999999998</v>
      </c>
      <c r="I665" s="56">
        <f t="shared" si="95"/>
        <v>1616.7360000000001</v>
      </c>
      <c r="J665" s="56">
        <f t="shared" si="96"/>
        <v>2939.7020000000002</v>
      </c>
      <c r="K665" s="56">
        <f t="shared" si="97"/>
        <v>10071.785</v>
      </c>
      <c r="L665" s="64">
        <v>5939729</v>
      </c>
      <c r="M665" s="64">
        <v>1617168</v>
      </c>
      <c r="N665" s="64">
        <v>2690160</v>
      </c>
      <c r="O665" s="64">
        <v>10247057</v>
      </c>
      <c r="P665" s="63">
        <v>5515347</v>
      </c>
      <c r="Q665" s="63">
        <v>1616736</v>
      </c>
      <c r="R665" s="63">
        <v>2939702</v>
      </c>
      <c r="S665" s="63">
        <v>10071785</v>
      </c>
      <c r="T665">
        <f t="shared" si="98"/>
        <v>20318842</v>
      </c>
    </row>
    <row r="666" spans="1:20" hidden="1">
      <c r="A666" s="55" t="s">
        <v>1311</v>
      </c>
      <c r="B666" s="56" t="s">
        <v>1312</v>
      </c>
      <c r="C666" s="55" t="s">
        <v>6317</v>
      </c>
      <c r="D666" s="56">
        <f t="shared" si="99"/>
        <v>3121.9360000000001</v>
      </c>
      <c r="E666" s="56">
        <f t="shared" si="91"/>
        <v>698.23</v>
      </c>
      <c r="F666" s="56">
        <f t="shared" si="92"/>
        <v>2187.0300000000002</v>
      </c>
      <c r="G666" s="56">
        <f t="shared" si="93"/>
        <v>6007.1959999999999</v>
      </c>
      <c r="H666" s="56">
        <f t="shared" si="94"/>
        <v>3121.8629999999998</v>
      </c>
      <c r="I666" s="56">
        <f t="shared" si="95"/>
        <v>865.12599999999998</v>
      </c>
      <c r="J666" s="56">
        <f t="shared" si="96"/>
        <v>2540.9070000000002</v>
      </c>
      <c r="K666" s="56">
        <f t="shared" si="97"/>
        <v>6527.8959999999997</v>
      </c>
      <c r="L666" s="64">
        <v>3121936</v>
      </c>
      <c r="M666" s="64">
        <v>698230</v>
      </c>
      <c r="N666" s="64">
        <v>2187030</v>
      </c>
      <c r="O666" s="64">
        <v>6007196</v>
      </c>
      <c r="P666" s="63">
        <v>3121863</v>
      </c>
      <c r="Q666" s="63">
        <v>865126</v>
      </c>
      <c r="R666" s="63">
        <v>2540907</v>
      </c>
      <c r="S666" s="63">
        <v>6527896</v>
      </c>
      <c r="T666">
        <f t="shared" si="98"/>
        <v>12535092</v>
      </c>
    </row>
    <row r="667" spans="1:20" hidden="1">
      <c r="A667" s="55" t="s">
        <v>1313</v>
      </c>
      <c r="B667" s="56" t="s">
        <v>1314</v>
      </c>
      <c r="C667" s="55" t="s">
        <v>6318</v>
      </c>
      <c r="D667" s="56">
        <f t="shared" si="99"/>
        <v>3037.1469999999999</v>
      </c>
      <c r="E667" s="56">
        <f t="shared" si="91"/>
        <v>970.84100000000001</v>
      </c>
      <c r="F667" s="56">
        <f t="shared" si="92"/>
        <v>5841.6809999999996</v>
      </c>
      <c r="G667" s="56">
        <f t="shared" si="93"/>
        <v>9849.6689999999999</v>
      </c>
      <c r="H667" s="56">
        <f t="shared" si="94"/>
        <v>3036.5790000000002</v>
      </c>
      <c r="I667" s="56">
        <f t="shared" si="95"/>
        <v>970.56500000000005</v>
      </c>
      <c r="J667" s="56">
        <f t="shared" si="96"/>
        <v>6957.4589999999998</v>
      </c>
      <c r="K667" s="56">
        <f t="shared" si="97"/>
        <v>10964.602999999999</v>
      </c>
      <c r="L667" s="64">
        <v>3037147</v>
      </c>
      <c r="M667" s="64">
        <v>970841</v>
      </c>
      <c r="N667" s="64">
        <v>5841681</v>
      </c>
      <c r="O667" s="64">
        <v>9849669</v>
      </c>
      <c r="P667" s="63">
        <v>3036579</v>
      </c>
      <c r="Q667" s="63">
        <v>970565</v>
      </c>
      <c r="R667" s="63">
        <v>6957459</v>
      </c>
      <c r="S667" s="63">
        <v>10964603</v>
      </c>
      <c r="T667">
        <f t="shared" si="98"/>
        <v>20814272</v>
      </c>
    </row>
    <row r="668" spans="1:20" hidden="1">
      <c r="A668" s="55" t="s">
        <v>1315</v>
      </c>
      <c r="B668" s="56" t="s">
        <v>1316</v>
      </c>
      <c r="C668" s="55" t="s">
        <v>6318</v>
      </c>
      <c r="D668" s="56">
        <f t="shared" si="99"/>
        <v>1712.6790000000001</v>
      </c>
      <c r="E668" s="56">
        <f t="shared" si="91"/>
        <v>571.81500000000005</v>
      </c>
      <c r="F668" s="56">
        <f t="shared" si="92"/>
        <v>2367.27</v>
      </c>
      <c r="G668" s="56">
        <f t="shared" si="93"/>
        <v>4651.7640000000001</v>
      </c>
      <c r="H668" s="56">
        <f t="shared" si="94"/>
        <v>1411.806</v>
      </c>
      <c r="I668" s="56">
        <f t="shared" si="95"/>
        <v>461.649</v>
      </c>
      <c r="J668" s="56">
        <f t="shared" si="96"/>
        <v>2304.96</v>
      </c>
      <c r="K668" s="56">
        <f t="shared" si="97"/>
        <v>4178.415</v>
      </c>
      <c r="L668" s="64">
        <v>1712679</v>
      </c>
      <c r="M668" s="64">
        <v>571815</v>
      </c>
      <c r="N668" s="64">
        <v>2367270</v>
      </c>
      <c r="O668" s="64">
        <v>4651764</v>
      </c>
      <c r="P668" s="63">
        <v>1411806</v>
      </c>
      <c r="Q668" s="63">
        <v>461649</v>
      </c>
      <c r="R668" s="63">
        <v>2304960</v>
      </c>
      <c r="S668" s="63">
        <v>4178415</v>
      </c>
      <c r="T668">
        <f t="shared" si="98"/>
        <v>8830179</v>
      </c>
    </row>
    <row r="669" spans="1:20" hidden="1">
      <c r="A669" s="55" t="s">
        <v>1317</v>
      </c>
      <c r="B669" s="56" t="s">
        <v>1318</v>
      </c>
      <c r="C669" s="55" t="s">
        <v>6318</v>
      </c>
      <c r="D669" s="56">
        <f t="shared" si="99"/>
        <v>2779.154</v>
      </c>
      <c r="E669" s="56">
        <f t="shared" si="91"/>
        <v>1212.194</v>
      </c>
      <c r="F669" s="56">
        <f t="shared" si="92"/>
        <v>2126.0010000000002</v>
      </c>
      <c r="G669" s="56">
        <f t="shared" si="93"/>
        <v>6117.3490000000002</v>
      </c>
      <c r="H669" s="56">
        <f t="shared" si="94"/>
        <v>2777.9760000000001</v>
      </c>
      <c r="I669" s="56">
        <f t="shared" si="95"/>
        <v>1431.933</v>
      </c>
      <c r="J669" s="56">
        <f t="shared" si="96"/>
        <v>2282.9430000000002</v>
      </c>
      <c r="K669" s="56">
        <f t="shared" si="97"/>
        <v>6492.8519999999999</v>
      </c>
      <c r="L669" s="64">
        <v>2779154</v>
      </c>
      <c r="M669" s="64">
        <v>1212194</v>
      </c>
      <c r="N669" s="64">
        <v>2126001</v>
      </c>
      <c r="O669" s="64">
        <v>6117349</v>
      </c>
      <c r="P669" s="63">
        <v>2777976</v>
      </c>
      <c r="Q669" s="63">
        <v>1431933</v>
      </c>
      <c r="R669" s="63">
        <v>2282943</v>
      </c>
      <c r="S669" s="63">
        <v>6492852</v>
      </c>
      <c r="T669">
        <f t="shared" si="98"/>
        <v>12610201</v>
      </c>
    </row>
    <row r="670" spans="1:20" hidden="1">
      <c r="A670" s="55" t="s">
        <v>1319</v>
      </c>
      <c r="B670" s="56" t="s">
        <v>1320</v>
      </c>
      <c r="C670" s="55" t="s">
        <v>6318</v>
      </c>
      <c r="D670" s="56">
        <f t="shared" si="99"/>
        <v>1524.07</v>
      </c>
      <c r="E670" s="56">
        <f t="shared" si="91"/>
        <v>265.98899999999998</v>
      </c>
      <c r="F670" s="56">
        <f t="shared" si="92"/>
        <v>2498.6559999999999</v>
      </c>
      <c r="G670" s="56">
        <f t="shared" si="93"/>
        <v>4288.7150000000001</v>
      </c>
      <c r="H670" s="56">
        <f t="shared" si="94"/>
        <v>1523.3869999999999</v>
      </c>
      <c r="I670" s="56">
        <f t="shared" si="95"/>
        <v>165.91499999999999</v>
      </c>
      <c r="J670" s="56">
        <f t="shared" si="96"/>
        <v>2477.2260000000001</v>
      </c>
      <c r="K670" s="56">
        <f t="shared" si="97"/>
        <v>4166.5280000000002</v>
      </c>
      <c r="L670" s="64">
        <v>1524070</v>
      </c>
      <c r="M670" s="64">
        <v>265989</v>
      </c>
      <c r="N670" s="64">
        <v>2498656</v>
      </c>
      <c r="O670" s="64">
        <v>4288715</v>
      </c>
      <c r="P670" s="63">
        <v>1523387</v>
      </c>
      <c r="Q670" s="63">
        <v>165915</v>
      </c>
      <c r="R670" s="63">
        <v>2477226</v>
      </c>
      <c r="S670" s="63">
        <v>4166528</v>
      </c>
      <c r="T670">
        <f t="shared" si="98"/>
        <v>8455243</v>
      </c>
    </row>
    <row r="671" spans="1:20" hidden="1">
      <c r="A671" s="55" t="s">
        <v>1321</v>
      </c>
      <c r="B671" s="56" t="s">
        <v>1322</v>
      </c>
      <c r="C671" s="55" t="s">
        <v>6318</v>
      </c>
      <c r="D671" s="56">
        <f t="shared" si="99"/>
        <v>2551.9830000000002</v>
      </c>
      <c r="E671" s="56">
        <f t="shared" si="91"/>
        <v>690.76300000000003</v>
      </c>
      <c r="F671" s="56">
        <f t="shared" si="92"/>
        <v>1714.2809999999999</v>
      </c>
      <c r="G671" s="56">
        <f t="shared" si="93"/>
        <v>4957.027</v>
      </c>
      <c r="H671" s="56">
        <f t="shared" si="94"/>
        <v>2551.6990000000001</v>
      </c>
      <c r="I671" s="56">
        <f t="shared" si="95"/>
        <v>690.70500000000004</v>
      </c>
      <c r="J671" s="56">
        <f t="shared" si="96"/>
        <v>1798.1990000000001</v>
      </c>
      <c r="K671" s="56">
        <f t="shared" si="97"/>
        <v>5040.6030000000001</v>
      </c>
      <c r="L671" s="64">
        <v>2551983</v>
      </c>
      <c r="M671" s="64">
        <v>690763</v>
      </c>
      <c r="N671" s="64">
        <v>1714281</v>
      </c>
      <c r="O671" s="64">
        <v>4957027</v>
      </c>
      <c r="P671" s="63">
        <v>2551699</v>
      </c>
      <c r="Q671" s="63">
        <v>690705</v>
      </c>
      <c r="R671" s="63">
        <v>1798199</v>
      </c>
      <c r="S671" s="63">
        <v>5040603</v>
      </c>
      <c r="T671">
        <f t="shared" si="98"/>
        <v>9997630</v>
      </c>
    </row>
    <row r="672" spans="1:20" hidden="1">
      <c r="A672" s="55" t="s">
        <v>1323</v>
      </c>
      <c r="B672" s="56" t="s">
        <v>1324</v>
      </c>
      <c r="C672" s="55" t="s">
        <v>6318</v>
      </c>
      <c r="D672" s="56">
        <f t="shared" si="99"/>
        <v>4966.768</v>
      </c>
      <c r="E672" s="56">
        <f t="shared" si="91"/>
        <v>7985.5889999999999</v>
      </c>
      <c r="F672" s="56">
        <f t="shared" si="92"/>
        <v>4358.1809999999996</v>
      </c>
      <c r="G672" s="56">
        <f t="shared" si="93"/>
        <v>17310.538</v>
      </c>
      <c r="H672" s="56">
        <f t="shared" si="94"/>
        <v>5512.8909999999996</v>
      </c>
      <c r="I672" s="56">
        <f t="shared" si="95"/>
        <v>7766.8990000000003</v>
      </c>
      <c r="J672" s="56">
        <f t="shared" si="96"/>
        <v>4567.3389999999999</v>
      </c>
      <c r="K672" s="56">
        <f t="shared" si="97"/>
        <v>17847.129000000001</v>
      </c>
      <c r="L672" s="64">
        <v>4966768</v>
      </c>
      <c r="M672" s="64">
        <v>7985589</v>
      </c>
      <c r="N672" s="64">
        <v>4358181</v>
      </c>
      <c r="O672" s="64">
        <v>17310538</v>
      </c>
      <c r="P672" s="63">
        <v>5512891</v>
      </c>
      <c r="Q672" s="63">
        <v>7766899</v>
      </c>
      <c r="R672" s="63">
        <v>4567339</v>
      </c>
      <c r="S672" s="63">
        <v>17847129</v>
      </c>
      <c r="T672">
        <f t="shared" si="98"/>
        <v>35157667</v>
      </c>
    </row>
    <row r="673" spans="1:20" hidden="1">
      <c r="A673" s="55" t="s">
        <v>1325</v>
      </c>
      <c r="B673" s="56" t="s">
        <v>1326</v>
      </c>
      <c r="C673" s="55" t="s">
        <v>6318</v>
      </c>
      <c r="D673" s="56">
        <f t="shared" si="99"/>
        <v>900.05499999999995</v>
      </c>
      <c r="E673" s="56">
        <f t="shared" si="91"/>
        <v>410.46800000000002</v>
      </c>
      <c r="F673" s="56">
        <f t="shared" si="92"/>
        <v>556.91899999999998</v>
      </c>
      <c r="G673" s="56">
        <f t="shared" si="93"/>
        <v>1867.442</v>
      </c>
      <c r="H673" s="56">
        <f t="shared" si="94"/>
        <v>1100.9670000000001</v>
      </c>
      <c r="I673" s="56">
        <f t="shared" si="95"/>
        <v>395.13499999999999</v>
      </c>
      <c r="J673" s="56">
        <f t="shared" si="96"/>
        <v>712.15599999999995</v>
      </c>
      <c r="K673" s="56">
        <f t="shared" si="97"/>
        <v>2208.2579999999998</v>
      </c>
      <c r="L673" s="64">
        <v>900055</v>
      </c>
      <c r="M673" s="64">
        <v>410468</v>
      </c>
      <c r="N673" s="64">
        <v>556919</v>
      </c>
      <c r="O673" s="64">
        <v>1867442</v>
      </c>
      <c r="P673" s="63">
        <v>1100967</v>
      </c>
      <c r="Q673" s="63">
        <v>395135</v>
      </c>
      <c r="R673" s="63">
        <v>712156</v>
      </c>
      <c r="S673" s="63">
        <v>2208258</v>
      </c>
      <c r="T673">
        <f t="shared" si="98"/>
        <v>4075700</v>
      </c>
    </row>
    <row r="674" spans="1:20" hidden="1">
      <c r="A674" s="55" t="s">
        <v>1327</v>
      </c>
      <c r="B674" s="56" t="s">
        <v>1328</v>
      </c>
      <c r="C674" s="55" t="s">
        <v>6318</v>
      </c>
      <c r="D674" s="56">
        <f t="shared" si="99"/>
        <v>1965.0450000000001</v>
      </c>
      <c r="E674" s="56">
        <f t="shared" si="91"/>
        <v>167.833</v>
      </c>
      <c r="F674" s="56">
        <f t="shared" si="92"/>
        <v>1715.9159999999999</v>
      </c>
      <c r="G674" s="56">
        <f t="shared" si="93"/>
        <v>3848.7939999999999</v>
      </c>
      <c r="H674" s="56">
        <f t="shared" si="94"/>
        <v>2347.114</v>
      </c>
      <c r="I674" s="56">
        <f t="shared" si="95"/>
        <v>167.78399999999999</v>
      </c>
      <c r="J674" s="56">
        <f t="shared" si="96"/>
        <v>3304.7660000000001</v>
      </c>
      <c r="K674" s="56">
        <f t="shared" si="97"/>
        <v>5819.6639999999998</v>
      </c>
      <c r="L674" s="64">
        <v>1965045</v>
      </c>
      <c r="M674" s="64">
        <v>167833</v>
      </c>
      <c r="N674" s="64">
        <v>1715916</v>
      </c>
      <c r="O674" s="64">
        <v>3848794</v>
      </c>
      <c r="P674" s="63">
        <v>2347114</v>
      </c>
      <c r="Q674" s="63">
        <v>167784</v>
      </c>
      <c r="R674" s="63">
        <v>3304766</v>
      </c>
      <c r="S674" s="63">
        <v>5819664</v>
      </c>
      <c r="T674">
        <f t="shared" si="98"/>
        <v>9668458</v>
      </c>
    </row>
    <row r="675" spans="1:20" hidden="1">
      <c r="A675" s="55" t="s">
        <v>1329</v>
      </c>
      <c r="B675" s="56" t="s">
        <v>1330</v>
      </c>
      <c r="C675" s="55" t="s">
        <v>6318</v>
      </c>
      <c r="D675" s="56">
        <f t="shared" si="99"/>
        <v>6901.4979999999996</v>
      </c>
      <c r="E675" s="56">
        <f t="shared" si="91"/>
        <v>1893.5889999999999</v>
      </c>
      <c r="F675" s="56">
        <f t="shared" si="92"/>
        <v>5745.8040000000001</v>
      </c>
      <c r="G675" s="56">
        <f t="shared" si="93"/>
        <v>14540.891</v>
      </c>
      <c r="H675" s="56">
        <f t="shared" si="94"/>
        <v>6899.76</v>
      </c>
      <c r="I675" s="56">
        <f t="shared" si="95"/>
        <v>1892.88</v>
      </c>
      <c r="J675" s="56">
        <f t="shared" si="96"/>
        <v>5473.366</v>
      </c>
      <c r="K675" s="56">
        <f t="shared" si="97"/>
        <v>14266.005999999999</v>
      </c>
      <c r="L675" s="64">
        <v>6901498</v>
      </c>
      <c r="M675" s="64">
        <v>1893589</v>
      </c>
      <c r="N675" s="64">
        <v>5745804</v>
      </c>
      <c r="O675" s="64">
        <v>14540891</v>
      </c>
      <c r="P675" s="63">
        <v>6899760</v>
      </c>
      <c r="Q675" s="63">
        <v>1892880</v>
      </c>
      <c r="R675" s="63">
        <v>5473366</v>
      </c>
      <c r="S675" s="63">
        <v>14266006</v>
      </c>
      <c r="T675">
        <f t="shared" si="98"/>
        <v>28806897</v>
      </c>
    </row>
    <row r="676" spans="1:20" hidden="1">
      <c r="A676" s="55" t="s">
        <v>1331</v>
      </c>
      <c r="B676" s="56" t="s">
        <v>1332</v>
      </c>
      <c r="C676" s="55" t="s">
        <v>6317</v>
      </c>
      <c r="D676" s="56">
        <f t="shared" si="99"/>
        <v>2260.7339999999999</v>
      </c>
      <c r="E676" s="56">
        <f t="shared" si="91"/>
        <v>1246.616</v>
      </c>
      <c r="F676" s="56">
        <f t="shared" si="92"/>
        <v>1043.1759999999999</v>
      </c>
      <c r="G676" s="56">
        <f t="shared" si="93"/>
        <v>4550.5259999999998</v>
      </c>
      <c r="H676" s="56">
        <f t="shared" si="94"/>
        <v>2310.5410000000002</v>
      </c>
      <c r="I676" s="56">
        <f t="shared" si="95"/>
        <v>1326.0630000000001</v>
      </c>
      <c r="J676" s="56">
        <f t="shared" si="96"/>
        <v>996.02800000000002</v>
      </c>
      <c r="K676" s="56">
        <f t="shared" si="97"/>
        <v>4632.6319999999996</v>
      </c>
      <c r="L676" s="64">
        <v>2260734</v>
      </c>
      <c r="M676" s="64">
        <v>1246616</v>
      </c>
      <c r="N676" s="64">
        <v>1043176</v>
      </c>
      <c r="O676" s="64">
        <v>4550526</v>
      </c>
      <c r="P676" s="63">
        <v>2310541</v>
      </c>
      <c r="Q676" s="63">
        <v>1326063</v>
      </c>
      <c r="R676" s="63">
        <v>996028</v>
      </c>
      <c r="S676" s="63">
        <v>4632632</v>
      </c>
      <c r="T676">
        <f t="shared" si="98"/>
        <v>9183158</v>
      </c>
    </row>
    <row r="677" spans="1:20" hidden="1">
      <c r="A677" s="55" t="s">
        <v>1333</v>
      </c>
      <c r="B677" s="56" t="s">
        <v>1334</v>
      </c>
      <c r="C677" s="55" t="s">
        <v>6318</v>
      </c>
      <c r="D677" s="56">
        <f t="shared" si="99"/>
        <v>2542.1210000000001</v>
      </c>
      <c r="E677" s="56">
        <f t="shared" si="91"/>
        <v>1077.5609999999999</v>
      </c>
      <c r="F677" s="56">
        <f t="shared" si="92"/>
        <v>2065.0210000000002</v>
      </c>
      <c r="G677" s="56">
        <f t="shared" si="93"/>
        <v>5684.7030000000004</v>
      </c>
      <c r="H677" s="56">
        <f t="shared" si="94"/>
        <v>2561.6260000000002</v>
      </c>
      <c r="I677" s="56">
        <f t="shared" si="95"/>
        <v>1077.1659999999999</v>
      </c>
      <c r="J677" s="56">
        <f t="shared" si="96"/>
        <v>1756.626</v>
      </c>
      <c r="K677" s="56">
        <f t="shared" si="97"/>
        <v>5395.4179999999997</v>
      </c>
      <c r="L677" s="64">
        <v>2542121</v>
      </c>
      <c r="M677" s="64">
        <v>1077561</v>
      </c>
      <c r="N677" s="64">
        <v>2065021</v>
      </c>
      <c r="O677" s="64">
        <v>5684703</v>
      </c>
      <c r="P677" s="63">
        <v>2561626</v>
      </c>
      <c r="Q677" s="63">
        <v>1077166</v>
      </c>
      <c r="R677" s="63">
        <v>1756626</v>
      </c>
      <c r="S677" s="63">
        <v>5395418</v>
      </c>
      <c r="T677">
        <f t="shared" si="98"/>
        <v>11080121</v>
      </c>
    </row>
    <row r="678" spans="1:20" hidden="1">
      <c r="A678" s="55" t="s">
        <v>1335</v>
      </c>
      <c r="B678" s="56" t="s">
        <v>1336</v>
      </c>
      <c r="C678" s="55" t="s">
        <v>6322</v>
      </c>
      <c r="D678" s="56">
        <f t="shared" si="99"/>
        <v>4871.68</v>
      </c>
      <c r="E678" s="56">
        <f t="shared" si="91"/>
        <v>2165.0770000000002</v>
      </c>
      <c r="F678" s="56">
        <f t="shared" si="92"/>
        <v>4814.8320000000003</v>
      </c>
      <c r="G678" s="56">
        <f t="shared" si="93"/>
        <v>11851.589</v>
      </c>
      <c r="H678" s="56">
        <f t="shared" si="94"/>
        <v>3378.9989999999998</v>
      </c>
      <c r="I678" s="56">
        <f t="shared" si="95"/>
        <v>2761.8069999999998</v>
      </c>
      <c r="J678" s="56">
        <f t="shared" si="96"/>
        <v>4871.22</v>
      </c>
      <c r="K678" s="56">
        <f t="shared" si="97"/>
        <v>11012.026</v>
      </c>
      <c r="L678" s="64">
        <v>4871680</v>
      </c>
      <c r="M678" s="64">
        <v>2165077</v>
      </c>
      <c r="N678" s="64">
        <v>4814832</v>
      </c>
      <c r="O678" s="64">
        <v>11851589</v>
      </c>
      <c r="P678" s="63">
        <v>3378999</v>
      </c>
      <c r="Q678" s="63">
        <v>2761807</v>
      </c>
      <c r="R678" s="63">
        <v>4871220</v>
      </c>
      <c r="S678" s="63">
        <v>11012026</v>
      </c>
      <c r="T678">
        <f t="shared" si="98"/>
        <v>22863615</v>
      </c>
    </row>
    <row r="679" spans="1:20" hidden="1">
      <c r="A679" s="55" t="s">
        <v>1337</v>
      </c>
      <c r="B679" s="56" t="s">
        <v>1338</v>
      </c>
      <c r="C679" s="55" t="s">
        <v>6317</v>
      </c>
      <c r="D679" s="56">
        <f t="shared" si="99"/>
        <v>5292.5720000000001</v>
      </c>
      <c r="E679" s="56">
        <f t="shared" si="91"/>
        <v>8399.4220000000005</v>
      </c>
      <c r="F679" s="56">
        <f t="shared" si="92"/>
        <v>1959.1959999999999</v>
      </c>
      <c r="G679" s="56">
        <f t="shared" si="93"/>
        <v>15651.19</v>
      </c>
      <c r="H679" s="56">
        <f t="shared" si="94"/>
        <v>5292.12</v>
      </c>
      <c r="I679" s="56">
        <f t="shared" si="95"/>
        <v>8430.9359999999997</v>
      </c>
      <c r="J679" s="56">
        <f t="shared" si="96"/>
        <v>2009.9659999999999</v>
      </c>
      <c r="K679" s="56">
        <f t="shared" si="97"/>
        <v>15733.022000000001</v>
      </c>
      <c r="L679" s="64">
        <v>5292572</v>
      </c>
      <c r="M679" s="64">
        <v>8399422</v>
      </c>
      <c r="N679" s="64">
        <v>1959196</v>
      </c>
      <c r="O679" s="64">
        <v>15651190</v>
      </c>
      <c r="P679" s="63">
        <v>5292120</v>
      </c>
      <c r="Q679" s="63">
        <v>8430936</v>
      </c>
      <c r="R679" s="63">
        <v>2009966</v>
      </c>
      <c r="S679" s="63">
        <v>15733022</v>
      </c>
      <c r="T679">
        <f t="shared" si="98"/>
        <v>31384212</v>
      </c>
    </row>
    <row r="680" spans="1:20" hidden="1">
      <c r="A680" s="55" t="s">
        <v>1339</v>
      </c>
      <c r="B680" s="56" t="s">
        <v>1340</v>
      </c>
      <c r="C680" s="55" t="s">
        <v>6318</v>
      </c>
      <c r="D680" s="56">
        <f t="shared" si="99"/>
        <v>2106.2190000000001</v>
      </c>
      <c r="E680" s="56">
        <f t="shared" si="91"/>
        <v>317.60500000000002</v>
      </c>
      <c r="F680" s="56">
        <f t="shared" si="92"/>
        <v>1289.7950000000001</v>
      </c>
      <c r="G680" s="56">
        <f t="shared" si="93"/>
        <v>3713.6190000000001</v>
      </c>
      <c r="H680" s="56">
        <f t="shared" si="94"/>
        <v>2110.6329999999998</v>
      </c>
      <c r="I680" s="56">
        <f t="shared" si="95"/>
        <v>317.49400000000003</v>
      </c>
      <c r="J680" s="56">
        <f t="shared" si="96"/>
        <v>1600.807</v>
      </c>
      <c r="K680" s="56">
        <f t="shared" si="97"/>
        <v>4028.9340000000002</v>
      </c>
      <c r="L680" s="64">
        <v>2106219</v>
      </c>
      <c r="M680" s="64">
        <v>317605</v>
      </c>
      <c r="N680" s="64">
        <v>1289795</v>
      </c>
      <c r="O680" s="64">
        <v>3713619</v>
      </c>
      <c r="P680" s="63">
        <v>2110633</v>
      </c>
      <c r="Q680" s="63">
        <v>317494</v>
      </c>
      <c r="R680" s="63">
        <v>1600807</v>
      </c>
      <c r="S680" s="63">
        <v>4028934</v>
      </c>
      <c r="T680">
        <f t="shared" si="98"/>
        <v>7742553</v>
      </c>
    </row>
    <row r="681" spans="1:20" hidden="1">
      <c r="A681" s="55" t="s">
        <v>1341</v>
      </c>
      <c r="B681" s="56" t="s">
        <v>1342</v>
      </c>
      <c r="C681" s="55" t="s">
        <v>6318</v>
      </c>
      <c r="D681" s="56">
        <f t="shared" si="99"/>
        <v>1879.1980000000001</v>
      </c>
      <c r="E681" s="56">
        <f t="shared" si="91"/>
        <v>288.87799999999999</v>
      </c>
      <c r="F681" s="56">
        <f t="shared" si="92"/>
        <v>2545.0500000000002</v>
      </c>
      <c r="G681" s="56">
        <f t="shared" si="93"/>
        <v>4713.1260000000002</v>
      </c>
      <c r="H681" s="56">
        <f t="shared" si="94"/>
        <v>2300.8229999999999</v>
      </c>
      <c r="I681" s="56">
        <f t="shared" si="95"/>
        <v>288.74900000000002</v>
      </c>
      <c r="J681" s="56">
        <f t="shared" si="96"/>
        <v>3703.3240000000001</v>
      </c>
      <c r="K681" s="56">
        <f t="shared" si="97"/>
        <v>6292.8959999999997</v>
      </c>
      <c r="L681" s="64">
        <v>1879198</v>
      </c>
      <c r="M681" s="64">
        <v>288878</v>
      </c>
      <c r="N681" s="64">
        <v>2545050</v>
      </c>
      <c r="O681" s="64">
        <v>4713126</v>
      </c>
      <c r="P681" s="63">
        <v>2300823</v>
      </c>
      <c r="Q681" s="63">
        <v>288749</v>
      </c>
      <c r="R681" s="63">
        <v>3703324</v>
      </c>
      <c r="S681" s="63">
        <v>6292896</v>
      </c>
      <c r="T681">
        <f t="shared" si="98"/>
        <v>11006022</v>
      </c>
    </row>
    <row r="682" spans="1:20" hidden="1">
      <c r="A682" s="55" t="s">
        <v>1343</v>
      </c>
      <c r="B682" s="56" t="s">
        <v>1344</v>
      </c>
      <c r="C682" s="55" t="s">
        <v>6318</v>
      </c>
      <c r="D682" s="56">
        <f t="shared" si="99"/>
        <v>3513.4929999999999</v>
      </c>
      <c r="E682" s="56">
        <f t="shared" si="91"/>
        <v>1.821</v>
      </c>
      <c r="F682" s="56">
        <f t="shared" si="92"/>
        <v>3892.9180000000001</v>
      </c>
      <c r="G682" s="56">
        <f t="shared" si="93"/>
        <v>7408.232</v>
      </c>
      <c r="H682" s="56">
        <f t="shared" si="94"/>
        <v>2232.5439999999999</v>
      </c>
      <c r="I682" s="56">
        <f t="shared" si="95"/>
        <v>1.82</v>
      </c>
      <c r="J682" s="56">
        <f t="shared" si="96"/>
        <v>3746.248</v>
      </c>
      <c r="K682" s="56">
        <f t="shared" si="97"/>
        <v>5980.6120000000001</v>
      </c>
      <c r="L682" s="64">
        <v>3513493</v>
      </c>
      <c r="M682" s="64">
        <v>1821</v>
      </c>
      <c r="N682" s="64">
        <v>3892918</v>
      </c>
      <c r="O682" s="64">
        <v>7408232</v>
      </c>
      <c r="P682" s="63">
        <v>2232544</v>
      </c>
      <c r="Q682" s="63">
        <v>1820</v>
      </c>
      <c r="R682" s="63">
        <v>3746248</v>
      </c>
      <c r="S682" s="63">
        <v>5980612</v>
      </c>
      <c r="T682">
        <f t="shared" si="98"/>
        <v>13388844</v>
      </c>
    </row>
    <row r="683" spans="1:20" hidden="1">
      <c r="A683" s="55" t="s">
        <v>1345</v>
      </c>
      <c r="B683" s="56" t="s">
        <v>1346</v>
      </c>
      <c r="C683" s="55" t="s">
        <v>6318</v>
      </c>
      <c r="D683" s="56">
        <f t="shared" si="99"/>
        <v>5587.6779999999999</v>
      </c>
      <c r="E683" s="56">
        <f t="shared" si="91"/>
        <v>1814.355</v>
      </c>
      <c r="F683" s="56">
        <f t="shared" si="92"/>
        <v>3541.2710000000002</v>
      </c>
      <c r="G683" s="56">
        <f t="shared" si="93"/>
        <v>10943.304</v>
      </c>
      <c r="H683" s="56">
        <f t="shared" si="94"/>
        <v>5317.46</v>
      </c>
      <c r="I683" s="56">
        <f t="shared" si="95"/>
        <v>2100.0949999999998</v>
      </c>
      <c r="J683" s="56">
        <f t="shared" si="96"/>
        <v>3707.97</v>
      </c>
      <c r="K683" s="56">
        <f t="shared" si="97"/>
        <v>11125.525</v>
      </c>
      <c r="L683" s="64">
        <v>5587678</v>
      </c>
      <c r="M683" s="64">
        <v>1814355</v>
      </c>
      <c r="N683" s="64">
        <v>3541271</v>
      </c>
      <c r="O683" s="64">
        <v>10943304</v>
      </c>
      <c r="P683" s="63">
        <v>5317460</v>
      </c>
      <c r="Q683" s="63">
        <v>2100095</v>
      </c>
      <c r="R683" s="63">
        <v>3707970</v>
      </c>
      <c r="S683" s="63">
        <v>11125525</v>
      </c>
      <c r="T683">
        <f t="shared" si="98"/>
        <v>22068829</v>
      </c>
    </row>
    <row r="684" spans="1:20" hidden="1">
      <c r="A684" s="55" t="s">
        <v>1347</v>
      </c>
      <c r="B684" s="56" t="s">
        <v>1348</v>
      </c>
      <c r="C684" s="55" t="s">
        <v>6318</v>
      </c>
      <c r="D684" s="56">
        <f t="shared" si="99"/>
        <v>1926.704</v>
      </c>
      <c r="E684" s="56">
        <f t="shared" si="91"/>
        <v>1225.1400000000001</v>
      </c>
      <c r="F684" s="56">
        <f t="shared" si="92"/>
        <v>2411.2089999999998</v>
      </c>
      <c r="G684" s="56">
        <f t="shared" si="93"/>
        <v>5563.0529999999999</v>
      </c>
      <c r="H684" s="56">
        <f t="shared" si="94"/>
        <v>2026.5509999999999</v>
      </c>
      <c r="I684" s="56">
        <f t="shared" si="95"/>
        <v>1424.1489999999999</v>
      </c>
      <c r="J684" s="56">
        <f t="shared" si="96"/>
        <v>2671.6559999999999</v>
      </c>
      <c r="K684" s="56">
        <f t="shared" si="97"/>
        <v>6122.3559999999998</v>
      </c>
      <c r="L684" s="64">
        <v>1926704</v>
      </c>
      <c r="M684" s="64">
        <v>1225140</v>
      </c>
      <c r="N684" s="64">
        <v>2411209</v>
      </c>
      <c r="O684" s="64">
        <v>5563053</v>
      </c>
      <c r="P684" s="63">
        <v>2026551</v>
      </c>
      <c r="Q684" s="63">
        <v>1424149</v>
      </c>
      <c r="R684" s="63">
        <v>2671656</v>
      </c>
      <c r="S684" s="63">
        <v>6122356</v>
      </c>
      <c r="T684">
        <f t="shared" si="98"/>
        <v>11685409</v>
      </c>
    </row>
    <row r="685" spans="1:20" hidden="1">
      <c r="A685" s="55" t="s">
        <v>1349</v>
      </c>
      <c r="B685" s="56" t="s">
        <v>1350</v>
      </c>
      <c r="C685" s="55" t="s">
        <v>6317</v>
      </c>
      <c r="D685" s="56">
        <f t="shared" si="99"/>
        <v>4600.0469999999996</v>
      </c>
      <c r="E685" s="56">
        <f t="shared" si="91"/>
        <v>2534</v>
      </c>
      <c r="F685" s="56">
        <f t="shared" si="92"/>
        <v>1604.93</v>
      </c>
      <c r="G685" s="56">
        <f t="shared" si="93"/>
        <v>8738.9770000000008</v>
      </c>
      <c r="H685" s="56">
        <f t="shared" si="94"/>
        <v>5031.3969999999999</v>
      </c>
      <c r="I685" s="56">
        <f t="shared" si="95"/>
        <v>2671.8240000000001</v>
      </c>
      <c r="J685" s="56">
        <f t="shared" si="96"/>
        <v>1323.8869999999999</v>
      </c>
      <c r="K685" s="56">
        <f t="shared" si="97"/>
        <v>9027.1080000000002</v>
      </c>
      <c r="L685" s="64">
        <v>4600047</v>
      </c>
      <c r="M685" s="64">
        <v>2534000</v>
      </c>
      <c r="N685" s="64">
        <v>1604930</v>
      </c>
      <c r="O685" s="64">
        <v>8738977</v>
      </c>
      <c r="P685" s="63">
        <v>5031397</v>
      </c>
      <c r="Q685" s="63">
        <v>2671824</v>
      </c>
      <c r="R685" s="63">
        <v>1323887</v>
      </c>
      <c r="S685" s="63">
        <v>9027108</v>
      </c>
      <c r="T685">
        <f t="shared" si="98"/>
        <v>17766085</v>
      </c>
    </row>
    <row r="686" spans="1:20" hidden="1">
      <c r="A686" s="55" t="s">
        <v>1351</v>
      </c>
      <c r="B686" s="56" t="s">
        <v>1352</v>
      </c>
      <c r="C686" s="55" t="s">
        <v>6318</v>
      </c>
      <c r="D686" s="56">
        <f t="shared" si="99"/>
        <v>1626.47</v>
      </c>
      <c r="E686" s="56">
        <f t="shared" si="91"/>
        <v>1122.643</v>
      </c>
      <c r="F686" s="56">
        <f t="shared" si="92"/>
        <v>1750.8009999999999</v>
      </c>
      <c r="G686" s="56">
        <f t="shared" si="93"/>
        <v>4499.9139999999998</v>
      </c>
      <c r="H686" s="56">
        <f t="shared" si="94"/>
        <v>1661.8330000000001</v>
      </c>
      <c r="I686" s="56">
        <f t="shared" si="95"/>
        <v>992.38199999999995</v>
      </c>
      <c r="J686" s="56">
        <f t="shared" si="96"/>
        <v>1865.7940000000001</v>
      </c>
      <c r="K686" s="56">
        <f t="shared" si="97"/>
        <v>4520.009</v>
      </c>
      <c r="L686" s="64">
        <v>1626470</v>
      </c>
      <c r="M686" s="64">
        <v>1122643</v>
      </c>
      <c r="N686" s="64">
        <v>1750801</v>
      </c>
      <c r="O686" s="64">
        <v>4499914</v>
      </c>
      <c r="P686" s="63">
        <v>1661833</v>
      </c>
      <c r="Q686" s="63">
        <v>992382</v>
      </c>
      <c r="R686" s="63">
        <v>1865794</v>
      </c>
      <c r="S686" s="63">
        <v>4520009</v>
      </c>
      <c r="T686">
        <f t="shared" si="98"/>
        <v>9019923</v>
      </c>
    </row>
    <row r="687" spans="1:20" hidden="1">
      <c r="A687" s="55" t="s">
        <v>1353</v>
      </c>
      <c r="B687" s="56" t="s">
        <v>1354</v>
      </c>
      <c r="C687" s="55" t="s">
        <v>6318</v>
      </c>
      <c r="D687" s="56">
        <f t="shared" si="99"/>
        <v>3514.627</v>
      </c>
      <c r="E687" s="56">
        <f t="shared" si="91"/>
        <v>1867.076</v>
      </c>
      <c r="F687" s="56">
        <f t="shared" si="92"/>
        <v>8238.8379999999997</v>
      </c>
      <c r="G687" s="56">
        <f t="shared" si="93"/>
        <v>13620.540999999999</v>
      </c>
      <c r="H687" s="56">
        <f t="shared" si="94"/>
        <v>3758.538</v>
      </c>
      <c r="I687" s="56">
        <f t="shared" si="95"/>
        <v>1864.7059999999999</v>
      </c>
      <c r="J687" s="56">
        <f t="shared" si="96"/>
        <v>8572.3539999999994</v>
      </c>
      <c r="K687" s="56">
        <f t="shared" si="97"/>
        <v>14195.598</v>
      </c>
      <c r="L687" s="64">
        <v>3514627</v>
      </c>
      <c r="M687" s="64">
        <v>1867076</v>
      </c>
      <c r="N687" s="64">
        <v>8238838</v>
      </c>
      <c r="O687" s="64">
        <v>13620541</v>
      </c>
      <c r="P687" s="63">
        <v>3758538</v>
      </c>
      <c r="Q687" s="63">
        <v>1864706</v>
      </c>
      <c r="R687" s="63">
        <v>8572354</v>
      </c>
      <c r="S687" s="63">
        <v>14195598</v>
      </c>
      <c r="T687">
        <f t="shared" si="98"/>
        <v>27816139</v>
      </c>
    </row>
    <row r="688" spans="1:20" hidden="1">
      <c r="A688" s="55" t="s">
        <v>1355</v>
      </c>
      <c r="B688" s="56" t="s">
        <v>1356</v>
      </c>
      <c r="C688" s="55" t="s">
        <v>6318</v>
      </c>
      <c r="D688" s="56">
        <f t="shared" si="99"/>
        <v>1826.7829999999999</v>
      </c>
      <c r="E688" s="56">
        <f t="shared" si="91"/>
        <v>2583.2060000000001</v>
      </c>
      <c r="F688" s="56">
        <f t="shared" si="92"/>
        <v>2563.5340000000001</v>
      </c>
      <c r="G688" s="56">
        <f t="shared" si="93"/>
        <v>6973.5230000000001</v>
      </c>
      <c r="H688" s="56">
        <f t="shared" si="94"/>
        <v>1824.749</v>
      </c>
      <c r="I688" s="56">
        <f t="shared" si="95"/>
        <v>2580.1390000000001</v>
      </c>
      <c r="J688" s="56">
        <f t="shared" si="96"/>
        <v>2240.585</v>
      </c>
      <c r="K688" s="56">
        <f t="shared" si="97"/>
        <v>6645.473</v>
      </c>
      <c r="L688" s="64">
        <v>1826783</v>
      </c>
      <c r="M688" s="64">
        <v>2583206</v>
      </c>
      <c r="N688" s="64">
        <v>2563534</v>
      </c>
      <c r="O688" s="64">
        <v>6973523</v>
      </c>
      <c r="P688" s="63">
        <v>1824749</v>
      </c>
      <c r="Q688" s="63">
        <v>2580139</v>
      </c>
      <c r="R688" s="63">
        <v>2240585</v>
      </c>
      <c r="S688" s="63">
        <v>6645473</v>
      </c>
      <c r="T688">
        <f t="shared" si="98"/>
        <v>13618996</v>
      </c>
    </row>
    <row r="689" spans="1:20" hidden="1">
      <c r="A689" s="55" t="s">
        <v>1357</v>
      </c>
      <c r="B689" s="56" t="s">
        <v>1358</v>
      </c>
      <c r="C689" s="55" t="s">
        <v>6318</v>
      </c>
      <c r="D689" s="56">
        <f t="shared" si="99"/>
        <v>3747.6579999999999</v>
      </c>
      <c r="E689" s="56">
        <f t="shared" si="91"/>
        <v>759.10699999999997</v>
      </c>
      <c r="F689" s="56">
        <f t="shared" si="92"/>
        <v>2696.1379999999999</v>
      </c>
      <c r="G689" s="56">
        <f t="shared" si="93"/>
        <v>7202.9030000000002</v>
      </c>
      <c r="H689" s="56">
        <f t="shared" si="94"/>
        <v>3745.9110000000001</v>
      </c>
      <c r="I689" s="56">
        <f t="shared" si="95"/>
        <v>558.38099999999997</v>
      </c>
      <c r="J689" s="56">
        <f t="shared" si="96"/>
        <v>2082.6570000000002</v>
      </c>
      <c r="K689" s="56">
        <f t="shared" si="97"/>
        <v>6386.9489999999996</v>
      </c>
      <c r="L689" s="64">
        <v>3747658</v>
      </c>
      <c r="M689" s="64">
        <v>759107</v>
      </c>
      <c r="N689" s="64">
        <v>2696138</v>
      </c>
      <c r="O689" s="64">
        <v>7202903</v>
      </c>
      <c r="P689" s="63">
        <v>3745911</v>
      </c>
      <c r="Q689" s="63">
        <v>558381</v>
      </c>
      <c r="R689" s="63">
        <v>2082657</v>
      </c>
      <c r="S689" s="63">
        <v>6386949</v>
      </c>
      <c r="T689">
        <f t="shared" si="98"/>
        <v>13589852</v>
      </c>
    </row>
    <row r="690" spans="1:20" hidden="1">
      <c r="A690" s="55" t="s">
        <v>1359</v>
      </c>
      <c r="B690" s="56" t="s">
        <v>1360</v>
      </c>
      <c r="C690" s="55" t="s">
        <v>6318</v>
      </c>
      <c r="D690" s="56">
        <f t="shared" si="99"/>
        <v>6285.2809999999999</v>
      </c>
      <c r="E690" s="56">
        <f t="shared" si="91"/>
        <v>397.25200000000001</v>
      </c>
      <c r="F690" s="56">
        <f t="shared" si="92"/>
        <v>5418.4939999999997</v>
      </c>
      <c r="G690" s="56">
        <f t="shared" si="93"/>
        <v>12101.027</v>
      </c>
      <c r="H690" s="56">
        <f t="shared" si="94"/>
        <v>6763.808</v>
      </c>
      <c r="I690" s="56">
        <f t="shared" si="95"/>
        <v>397.15699999999998</v>
      </c>
      <c r="J690" s="56">
        <f t="shared" si="96"/>
        <v>6893.933</v>
      </c>
      <c r="K690" s="56">
        <f t="shared" si="97"/>
        <v>14054.897999999999</v>
      </c>
      <c r="L690" s="64">
        <v>6285281</v>
      </c>
      <c r="M690" s="64">
        <v>397252</v>
      </c>
      <c r="N690" s="64">
        <v>5418494</v>
      </c>
      <c r="O690" s="64">
        <v>12101027</v>
      </c>
      <c r="P690" s="63">
        <v>6763808</v>
      </c>
      <c r="Q690" s="63">
        <v>397157</v>
      </c>
      <c r="R690" s="63">
        <v>6893933</v>
      </c>
      <c r="S690" s="63">
        <v>14054898</v>
      </c>
      <c r="T690">
        <f t="shared" si="98"/>
        <v>26155925</v>
      </c>
    </row>
    <row r="691" spans="1:20" hidden="1">
      <c r="A691" s="55" t="s">
        <v>1361</v>
      </c>
      <c r="B691" s="56" t="s">
        <v>1362</v>
      </c>
      <c r="C691" s="55" t="s">
        <v>6318</v>
      </c>
      <c r="D691" s="56">
        <f t="shared" si="99"/>
        <v>1847.396</v>
      </c>
      <c r="E691" s="56">
        <f t="shared" si="91"/>
        <v>764.58399999999995</v>
      </c>
      <c r="F691" s="56">
        <f t="shared" si="92"/>
        <v>3606.701</v>
      </c>
      <c r="G691" s="56">
        <f t="shared" si="93"/>
        <v>6218.6809999999996</v>
      </c>
      <c r="H691" s="56">
        <f t="shared" si="94"/>
        <v>1878.6869999999999</v>
      </c>
      <c r="I691" s="56">
        <f t="shared" si="95"/>
        <v>763.90700000000004</v>
      </c>
      <c r="J691" s="56">
        <f t="shared" si="96"/>
        <v>3503.0970000000002</v>
      </c>
      <c r="K691" s="56">
        <f t="shared" si="97"/>
        <v>6145.6909999999998</v>
      </c>
      <c r="L691" s="64">
        <v>1847396</v>
      </c>
      <c r="M691" s="64">
        <v>764584</v>
      </c>
      <c r="N691" s="64">
        <v>3606701</v>
      </c>
      <c r="O691" s="64">
        <v>6218681</v>
      </c>
      <c r="P691" s="63">
        <v>1878687</v>
      </c>
      <c r="Q691" s="63">
        <v>763907</v>
      </c>
      <c r="R691" s="63">
        <v>3503097</v>
      </c>
      <c r="S691" s="63">
        <v>6145691</v>
      </c>
      <c r="T691">
        <f t="shared" si="98"/>
        <v>12364372</v>
      </c>
    </row>
    <row r="692" spans="1:20" hidden="1">
      <c r="A692" s="55" t="s">
        <v>1363</v>
      </c>
      <c r="B692" s="56" t="s">
        <v>1364</v>
      </c>
      <c r="C692" s="55" t="s">
        <v>6318</v>
      </c>
      <c r="D692" s="56">
        <f t="shared" si="99"/>
        <v>5830.5169999999998</v>
      </c>
      <c r="E692" s="56">
        <f t="shared" si="91"/>
        <v>1267.2639999999999</v>
      </c>
      <c r="F692" s="56">
        <f t="shared" si="92"/>
        <v>10007.019</v>
      </c>
      <c r="G692" s="56">
        <f t="shared" si="93"/>
        <v>17104.8</v>
      </c>
      <c r="H692" s="56">
        <f t="shared" si="94"/>
        <v>5305.9530000000004</v>
      </c>
      <c r="I692" s="56">
        <f t="shared" si="95"/>
        <v>1215.7449999999999</v>
      </c>
      <c r="J692" s="56">
        <f t="shared" si="96"/>
        <v>9789.9380000000001</v>
      </c>
      <c r="K692" s="56">
        <f t="shared" si="97"/>
        <v>16311.636</v>
      </c>
      <c r="L692" s="64">
        <v>5830517</v>
      </c>
      <c r="M692" s="64">
        <v>1267264</v>
      </c>
      <c r="N692" s="64">
        <v>10007019</v>
      </c>
      <c r="O692" s="64">
        <v>17104800</v>
      </c>
      <c r="P692" s="63">
        <v>5305953</v>
      </c>
      <c r="Q692" s="63">
        <v>1215745</v>
      </c>
      <c r="R692" s="63">
        <v>9789938</v>
      </c>
      <c r="S692" s="63">
        <v>16311636</v>
      </c>
      <c r="T692">
        <f t="shared" si="98"/>
        <v>33416436</v>
      </c>
    </row>
    <row r="693" spans="1:20" hidden="1">
      <c r="A693" s="55" t="s">
        <v>1365</v>
      </c>
      <c r="B693" s="56" t="s">
        <v>1366</v>
      </c>
      <c r="C693" s="55" t="s">
        <v>6318</v>
      </c>
      <c r="D693" s="56">
        <f t="shared" si="99"/>
        <v>2163.8440000000001</v>
      </c>
      <c r="E693" s="56">
        <f t="shared" si="91"/>
        <v>891.76800000000003</v>
      </c>
      <c r="F693" s="56">
        <f t="shared" si="92"/>
        <v>1861.0440000000001</v>
      </c>
      <c r="G693" s="56">
        <f t="shared" si="93"/>
        <v>4916.6559999999999</v>
      </c>
      <c r="H693" s="56">
        <f t="shared" si="94"/>
        <v>2893.2759999999998</v>
      </c>
      <c r="I693" s="56">
        <f t="shared" si="95"/>
        <v>890.71100000000001</v>
      </c>
      <c r="J693" s="56">
        <f t="shared" si="96"/>
        <v>893.25800000000004</v>
      </c>
      <c r="K693" s="56">
        <f t="shared" si="97"/>
        <v>4677.2449999999999</v>
      </c>
      <c r="L693" s="64">
        <v>2163844</v>
      </c>
      <c r="M693" s="64">
        <v>891768</v>
      </c>
      <c r="N693" s="64">
        <v>1861044</v>
      </c>
      <c r="O693" s="64">
        <v>4916656</v>
      </c>
      <c r="P693" s="63">
        <v>2893276</v>
      </c>
      <c r="Q693" s="63">
        <v>890711</v>
      </c>
      <c r="R693" s="63">
        <v>893258</v>
      </c>
      <c r="S693" s="63">
        <v>4677245</v>
      </c>
      <c r="T693">
        <f t="shared" si="98"/>
        <v>9593901</v>
      </c>
    </row>
    <row r="694" spans="1:20" hidden="1">
      <c r="A694" s="55" t="s">
        <v>1367</v>
      </c>
      <c r="B694" s="56" t="s">
        <v>1368</v>
      </c>
      <c r="C694" s="55" t="s">
        <v>6318</v>
      </c>
      <c r="D694" s="56">
        <f t="shared" si="99"/>
        <v>2919.3470000000002</v>
      </c>
      <c r="E694" s="56">
        <f t="shared" si="91"/>
        <v>1999.788</v>
      </c>
      <c r="F694" s="56">
        <f t="shared" si="92"/>
        <v>3624.681</v>
      </c>
      <c r="G694" s="56">
        <f t="shared" si="93"/>
        <v>8543.8160000000007</v>
      </c>
      <c r="H694" s="56">
        <f t="shared" si="94"/>
        <v>3062.27</v>
      </c>
      <c r="I694" s="56">
        <f t="shared" si="95"/>
        <v>1996.2</v>
      </c>
      <c r="J694" s="56">
        <f t="shared" si="96"/>
        <v>3559.9279999999999</v>
      </c>
      <c r="K694" s="56">
        <f t="shared" si="97"/>
        <v>8618.3979999999992</v>
      </c>
      <c r="L694" s="64">
        <v>2919347</v>
      </c>
      <c r="M694" s="64">
        <v>1999788</v>
      </c>
      <c r="N694" s="64">
        <v>3624681</v>
      </c>
      <c r="O694" s="64">
        <v>8543816</v>
      </c>
      <c r="P694" s="63">
        <v>3062270</v>
      </c>
      <c r="Q694" s="63">
        <v>1996200</v>
      </c>
      <c r="R694" s="63">
        <v>3559928</v>
      </c>
      <c r="S694" s="63">
        <v>8618398</v>
      </c>
      <c r="T694">
        <f t="shared" si="98"/>
        <v>17162214</v>
      </c>
    </row>
    <row r="695" spans="1:20" hidden="1">
      <c r="A695" s="55" t="s">
        <v>1369</v>
      </c>
      <c r="B695" s="56" t="s">
        <v>1370</v>
      </c>
      <c r="C695" s="55" t="s">
        <v>6319</v>
      </c>
      <c r="D695" s="56">
        <f t="shared" si="99"/>
        <v>1954.876</v>
      </c>
      <c r="E695" s="56">
        <f t="shared" si="91"/>
        <v>185.28200000000001</v>
      </c>
      <c r="F695" s="56">
        <f t="shared" si="92"/>
        <v>2424.0909999999999</v>
      </c>
      <c r="G695" s="56">
        <f t="shared" si="93"/>
        <v>4564.2489999999998</v>
      </c>
      <c r="H695" s="56">
        <f t="shared" si="94"/>
        <v>1955.1</v>
      </c>
      <c r="I695" s="56">
        <f t="shared" si="95"/>
        <v>185.26300000000001</v>
      </c>
      <c r="J695" s="56">
        <f t="shared" si="96"/>
        <v>2097.1849999999999</v>
      </c>
      <c r="K695" s="56">
        <f t="shared" si="97"/>
        <v>4237.5479999999998</v>
      </c>
      <c r="L695" s="64">
        <v>1954876</v>
      </c>
      <c r="M695" s="64">
        <v>185282</v>
      </c>
      <c r="N695" s="64">
        <v>2424091</v>
      </c>
      <c r="O695" s="64">
        <v>4564249</v>
      </c>
      <c r="P695" s="63">
        <v>1955100</v>
      </c>
      <c r="Q695" s="63">
        <v>185263</v>
      </c>
      <c r="R695" s="63">
        <v>2097185</v>
      </c>
      <c r="S695" s="63">
        <v>4237548</v>
      </c>
      <c r="T695">
        <f t="shared" si="98"/>
        <v>8801797</v>
      </c>
    </row>
    <row r="696" spans="1:20" hidden="1">
      <c r="A696" s="55" t="s">
        <v>1371</v>
      </c>
      <c r="B696" s="56" t="s">
        <v>1372</v>
      </c>
      <c r="C696" s="55" t="s">
        <v>6319</v>
      </c>
      <c r="D696" s="56">
        <f t="shared" si="99"/>
        <v>469.49099999999999</v>
      </c>
      <c r="E696" s="56">
        <f t="shared" si="91"/>
        <v>113.925</v>
      </c>
      <c r="F696" s="56">
        <f t="shared" si="92"/>
        <v>732.01099999999997</v>
      </c>
      <c r="G696" s="56">
        <f t="shared" si="93"/>
        <v>1315.4269999999999</v>
      </c>
      <c r="H696" s="56">
        <f t="shared" si="94"/>
        <v>444.488</v>
      </c>
      <c r="I696" s="56">
        <f t="shared" si="95"/>
        <v>113.92400000000001</v>
      </c>
      <c r="J696" s="56">
        <f t="shared" si="96"/>
        <v>922.40099999999995</v>
      </c>
      <c r="K696" s="56">
        <f t="shared" si="97"/>
        <v>1480.8130000000001</v>
      </c>
      <c r="L696" s="64">
        <v>469491</v>
      </c>
      <c r="M696" s="64">
        <v>113925</v>
      </c>
      <c r="N696" s="64">
        <v>732011</v>
      </c>
      <c r="O696" s="64">
        <v>1315427</v>
      </c>
      <c r="P696" s="63">
        <v>444488</v>
      </c>
      <c r="Q696" s="63">
        <v>113924</v>
      </c>
      <c r="R696" s="63">
        <v>922401</v>
      </c>
      <c r="S696" s="63">
        <v>1480813</v>
      </c>
      <c r="T696">
        <f t="shared" si="98"/>
        <v>2796240</v>
      </c>
    </row>
    <row r="697" spans="1:20" hidden="1">
      <c r="A697" s="55" t="s">
        <v>1373</v>
      </c>
      <c r="B697" s="56" t="s">
        <v>1374</v>
      </c>
      <c r="C697" s="55" t="s">
        <v>6319</v>
      </c>
      <c r="D697" s="56">
        <f t="shared" si="99"/>
        <v>2717.8620000000001</v>
      </c>
      <c r="E697" s="56">
        <f t="shared" si="91"/>
        <v>106.086</v>
      </c>
      <c r="F697" s="56">
        <f t="shared" si="92"/>
        <v>2248.2199999999998</v>
      </c>
      <c r="G697" s="56">
        <f t="shared" si="93"/>
        <v>5072.1679999999997</v>
      </c>
      <c r="H697" s="56">
        <f t="shared" si="94"/>
        <v>3104.788</v>
      </c>
      <c r="I697" s="56">
        <f t="shared" si="95"/>
        <v>103.30800000000001</v>
      </c>
      <c r="J697" s="56">
        <f t="shared" si="96"/>
        <v>2053.12</v>
      </c>
      <c r="K697" s="56">
        <f t="shared" si="97"/>
        <v>5261.2160000000003</v>
      </c>
      <c r="L697" s="64">
        <v>2717862</v>
      </c>
      <c r="M697" s="64">
        <v>106086</v>
      </c>
      <c r="N697" s="64">
        <v>2248220</v>
      </c>
      <c r="O697" s="64">
        <v>5072168</v>
      </c>
      <c r="P697" s="63">
        <v>3104788</v>
      </c>
      <c r="Q697" s="63">
        <v>103308</v>
      </c>
      <c r="R697" s="63">
        <v>2053120</v>
      </c>
      <c r="S697" s="63">
        <v>5261216</v>
      </c>
      <c r="T697">
        <f t="shared" si="98"/>
        <v>10333384</v>
      </c>
    </row>
    <row r="698" spans="1:20" hidden="1">
      <c r="A698" s="55" t="s">
        <v>1375</v>
      </c>
      <c r="B698" s="56" t="s">
        <v>1376</v>
      </c>
      <c r="C698" s="55" t="s">
        <v>6319</v>
      </c>
      <c r="D698" s="56">
        <f t="shared" si="99"/>
        <v>7364.9750000000004</v>
      </c>
      <c r="E698" s="56">
        <f t="shared" si="91"/>
        <v>1655.3040000000001</v>
      </c>
      <c r="F698" s="56">
        <f t="shared" si="92"/>
        <v>2540.6469999999999</v>
      </c>
      <c r="G698" s="56">
        <f t="shared" si="93"/>
        <v>11560.925999999999</v>
      </c>
      <c r="H698" s="56">
        <f t="shared" si="94"/>
        <v>7024.9</v>
      </c>
      <c r="I698" s="56">
        <f t="shared" si="95"/>
        <v>2248.5050000000001</v>
      </c>
      <c r="J698" s="56">
        <f t="shared" si="96"/>
        <v>2945.7330000000002</v>
      </c>
      <c r="K698" s="56">
        <f t="shared" si="97"/>
        <v>12219.138000000001</v>
      </c>
      <c r="L698" s="64">
        <v>7364975</v>
      </c>
      <c r="M698" s="64">
        <v>1655304</v>
      </c>
      <c r="N698" s="64">
        <v>2540647</v>
      </c>
      <c r="O698" s="64">
        <v>11560926</v>
      </c>
      <c r="P698" s="63">
        <v>7024900</v>
      </c>
      <c r="Q698" s="63">
        <v>2248505</v>
      </c>
      <c r="R698" s="63">
        <v>2945733</v>
      </c>
      <c r="S698" s="63">
        <v>12219138</v>
      </c>
      <c r="T698">
        <f t="shared" si="98"/>
        <v>23780064</v>
      </c>
    </row>
    <row r="699" spans="1:20" hidden="1">
      <c r="A699" s="55" t="s">
        <v>1377</v>
      </c>
      <c r="B699" s="56" t="s">
        <v>1378</v>
      </c>
      <c r="C699" s="55" t="s">
        <v>6319</v>
      </c>
      <c r="D699" s="56">
        <f t="shared" si="99"/>
        <v>1245.2909999999999</v>
      </c>
      <c r="E699" s="56">
        <f t="shared" si="91"/>
        <v>1204.9659999999999</v>
      </c>
      <c r="F699" s="56">
        <f t="shared" si="92"/>
        <v>1221.627</v>
      </c>
      <c r="G699" s="56">
        <f t="shared" si="93"/>
        <v>3671.884</v>
      </c>
      <c r="H699" s="56">
        <f t="shared" si="94"/>
        <v>1538.354</v>
      </c>
      <c r="I699" s="56">
        <f t="shared" si="95"/>
        <v>1276.3230000000001</v>
      </c>
      <c r="J699" s="56">
        <f t="shared" si="96"/>
        <v>1065.0609999999999</v>
      </c>
      <c r="K699" s="56">
        <f t="shared" si="97"/>
        <v>3879.7379999999998</v>
      </c>
      <c r="L699" s="64">
        <v>1245291</v>
      </c>
      <c r="M699" s="64">
        <v>1204966</v>
      </c>
      <c r="N699" s="64">
        <v>1221627</v>
      </c>
      <c r="O699" s="64">
        <v>3671884</v>
      </c>
      <c r="P699" s="63">
        <v>1538354</v>
      </c>
      <c r="Q699" s="63">
        <v>1276323</v>
      </c>
      <c r="R699" s="63">
        <v>1065061</v>
      </c>
      <c r="S699" s="63">
        <v>3879738</v>
      </c>
      <c r="T699">
        <f t="shared" si="98"/>
        <v>7551622</v>
      </c>
    </row>
    <row r="700" spans="1:20" hidden="1">
      <c r="A700" s="55" t="s">
        <v>1379</v>
      </c>
      <c r="B700" s="56" t="s">
        <v>1380</v>
      </c>
      <c r="C700" s="55" t="s">
        <v>6319</v>
      </c>
      <c r="D700" s="56">
        <f t="shared" si="99"/>
        <v>397.995</v>
      </c>
      <c r="E700" s="56">
        <f t="shared" si="91"/>
        <v>101.625</v>
      </c>
      <c r="F700" s="56">
        <f t="shared" si="92"/>
        <v>653.94200000000001</v>
      </c>
      <c r="G700" s="56">
        <f t="shared" si="93"/>
        <v>1153.5619999999999</v>
      </c>
      <c r="H700" s="56">
        <f t="shared" si="94"/>
        <v>379.33499999999998</v>
      </c>
      <c r="I700" s="56">
        <f t="shared" si="95"/>
        <v>101.625</v>
      </c>
      <c r="J700" s="56">
        <f t="shared" si="96"/>
        <v>647.74900000000002</v>
      </c>
      <c r="K700" s="56">
        <f t="shared" si="97"/>
        <v>1128.7090000000001</v>
      </c>
      <c r="L700" s="64">
        <v>397995</v>
      </c>
      <c r="M700" s="64">
        <v>101625</v>
      </c>
      <c r="N700" s="64">
        <v>653942</v>
      </c>
      <c r="O700" s="64">
        <v>1153562</v>
      </c>
      <c r="P700" s="63">
        <v>379335</v>
      </c>
      <c r="Q700" s="63">
        <v>101625</v>
      </c>
      <c r="R700" s="63">
        <v>647749</v>
      </c>
      <c r="S700" s="63">
        <v>1128709</v>
      </c>
      <c r="T700">
        <f t="shared" si="98"/>
        <v>2282271</v>
      </c>
    </row>
    <row r="701" spans="1:20" hidden="1">
      <c r="A701" s="55" t="s">
        <v>1381</v>
      </c>
      <c r="B701" s="56" t="s">
        <v>1382</v>
      </c>
      <c r="C701" s="55" t="s">
        <v>6319</v>
      </c>
      <c r="D701" s="56">
        <f t="shared" si="99"/>
        <v>2495.7399999999998</v>
      </c>
      <c r="E701" s="56">
        <f t="shared" si="91"/>
        <v>373.1</v>
      </c>
      <c r="F701" s="56">
        <f t="shared" si="92"/>
        <v>1848.76</v>
      </c>
      <c r="G701" s="56">
        <f t="shared" si="93"/>
        <v>4717.6000000000004</v>
      </c>
      <c r="H701" s="56">
        <f t="shared" si="94"/>
        <v>2716.6</v>
      </c>
      <c r="I701" s="56">
        <f t="shared" si="95"/>
        <v>373.1</v>
      </c>
      <c r="J701" s="56">
        <f t="shared" si="96"/>
        <v>1875.2860000000001</v>
      </c>
      <c r="K701" s="56">
        <f t="shared" si="97"/>
        <v>4964.9859999999999</v>
      </c>
      <c r="L701" s="64">
        <v>2495740</v>
      </c>
      <c r="M701" s="64">
        <v>373100</v>
      </c>
      <c r="N701" s="64">
        <v>1848760</v>
      </c>
      <c r="O701" s="64">
        <v>4717600</v>
      </c>
      <c r="P701" s="63">
        <v>2716600</v>
      </c>
      <c r="Q701" s="63">
        <v>373100</v>
      </c>
      <c r="R701" s="63">
        <v>1875286</v>
      </c>
      <c r="S701" s="63">
        <v>4964986</v>
      </c>
      <c r="T701">
        <f t="shared" si="98"/>
        <v>9682586</v>
      </c>
    </row>
    <row r="702" spans="1:20" hidden="1">
      <c r="A702" s="55" t="s">
        <v>1383</v>
      </c>
      <c r="B702" s="56" t="s">
        <v>1384</v>
      </c>
      <c r="C702" s="55" t="s">
        <v>6319</v>
      </c>
      <c r="D702" s="56">
        <f t="shared" si="99"/>
        <v>250.959</v>
      </c>
      <c r="E702" s="56">
        <f t="shared" si="91"/>
        <v>173.86199999999999</v>
      </c>
      <c r="F702" s="56">
        <f t="shared" si="92"/>
        <v>1767.5340000000001</v>
      </c>
      <c r="G702" s="56">
        <f t="shared" si="93"/>
        <v>2192.355</v>
      </c>
      <c r="H702" s="56">
        <f t="shared" si="94"/>
        <v>250.93600000000001</v>
      </c>
      <c r="I702" s="56">
        <f t="shared" si="95"/>
        <v>173.85</v>
      </c>
      <c r="J702" s="56">
        <f t="shared" si="96"/>
        <v>1368.1420000000001</v>
      </c>
      <c r="K702" s="56">
        <f t="shared" si="97"/>
        <v>1792.9280000000001</v>
      </c>
      <c r="L702" s="64">
        <v>250959</v>
      </c>
      <c r="M702" s="64">
        <v>173862</v>
      </c>
      <c r="N702" s="64">
        <v>1767534</v>
      </c>
      <c r="O702" s="64">
        <v>2192355</v>
      </c>
      <c r="P702" s="63">
        <v>250936</v>
      </c>
      <c r="Q702" s="63">
        <v>173850</v>
      </c>
      <c r="R702" s="63">
        <v>1368142</v>
      </c>
      <c r="S702" s="63">
        <v>1792928</v>
      </c>
      <c r="T702">
        <f t="shared" si="98"/>
        <v>3985283</v>
      </c>
    </row>
    <row r="703" spans="1:20" hidden="1">
      <c r="A703" s="55" t="s">
        <v>1385</v>
      </c>
      <c r="B703" s="56" t="s">
        <v>1386</v>
      </c>
      <c r="C703" s="55" t="s">
        <v>6319</v>
      </c>
      <c r="D703" s="56">
        <f t="shared" si="99"/>
        <v>908.63</v>
      </c>
      <c r="E703" s="56">
        <f t="shared" si="91"/>
        <v>164.096</v>
      </c>
      <c r="F703" s="56">
        <f t="shared" si="92"/>
        <v>1186.819</v>
      </c>
      <c r="G703" s="56">
        <f t="shared" si="93"/>
        <v>2259.5450000000001</v>
      </c>
      <c r="H703" s="56">
        <f t="shared" si="94"/>
        <v>908.63</v>
      </c>
      <c r="I703" s="56">
        <f t="shared" si="95"/>
        <v>164.096</v>
      </c>
      <c r="J703" s="56">
        <f t="shared" si="96"/>
        <v>1291.2190000000001</v>
      </c>
      <c r="K703" s="56">
        <f t="shared" si="97"/>
        <v>2363.9450000000002</v>
      </c>
      <c r="L703" s="64">
        <v>908630</v>
      </c>
      <c r="M703" s="64">
        <v>164096</v>
      </c>
      <c r="N703" s="64">
        <v>1186819</v>
      </c>
      <c r="O703" s="64">
        <v>2259545</v>
      </c>
      <c r="P703" s="63">
        <v>908630</v>
      </c>
      <c r="Q703" s="63">
        <v>164096</v>
      </c>
      <c r="R703" s="63">
        <v>1291219</v>
      </c>
      <c r="S703" s="63">
        <v>2363945</v>
      </c>
      <c r="T703">
        <f t="shared" si="98"/>
        <v>4623490</v>
      </c>
    </row>
    <row r="704" spans="1:20" hidden="1">
      <c r="A704" s="55" t="s">
        <v>1387</v>
      </c>
      <c r="B704" s="56" t="s">
        <v>1388</v>
      </c>
      <c r="C704" s="55" t="s">
        <v>6319</v>
      </c>
      <c r="D704" s="56">
        <f t="shared" si="99"/>
        <v>837.68600000000004</v>
      </c>
      <c r="E704" s="56">
        <f t="shared" si="91"/>
        <v>83.295000000000002</v>
      </c>
      <c r="F704" s="56">
        <f t="shared" si="92"/>
        <v>1178.9459999999999</v>
      </c>
      <c r="G704" s="56">
        <f t="shared" si="93"/>
        <v>2099.9270000000001</v>
      </c>
      <c r="H704" s="56">
        <f t="shared" si="94"/>
        <v>1389.838</v>
      </c>
      <c r="I704" s="56">
        <f t="shared" si="95"/>
        <v>83.286000000000001</v>
      </c>
      <c r="J704" s="56">
        <f t="shared" si="96"/>
        <v>1049.327</v>
      </c>
      <c r="K704" s="56">
        <f t="shared" si="97"/>
        <v>2522.451</v>
      </c>
      <c r="L704" s="64">
        <v>837686</v>
      </c>
      <c r="M704" s="64">
        <v>83295</v>
      </c>
      <c r="N704" s="64">
        <v>1178946</v>
      </c>
      <c r="O704" s="64">
        <v>2099927</v>
      </c>
      <c r="P704" s="63">
        <v>1389838</v>
      </c>
      <c r="Q704" s="63">
        <v>83286</v>
      </c>
      <c r="R704" s="63">
        <v>1049327</v>
      </c>
      <c r="S704" s="63">
        <v>2522451</v>
      </c>
      <c r="T704">
        <f t="shared" si="98"/>
        <v>4622378</v>
      </c>
    </row>
    <row r="705" spans="1:20" hidden="1">
      <c r="A705" s="55" t="s">
        <v>1389</v>
      </c>
      <c r="B705" s="56" t="s">
        <v>1390</v>
      </c>
      <c r="C705" s="55" t="s">
        <v>6319</v>
      </c>
      <c r="D705" s="56">
        <f t="shared" si="99"/>
        <v>867.90899999999999</v>
      </c>
      <c r="E705" s="56">
        <f t="shared" si="91"/>
        <v>1.2</v>
      </c>
      <c r="F705" s="56">
        <f t="shared" si="92"/>
        <v>1689.2670000000001</v>
      </c>
      <c r="G705" s="56">
        <f t="shared" si="93"/>
        <v>2558.3760000000002</v>
      </c>
      <c r="H705" s="56">
        <f t="shared" si="94"/>
        <v>848.12400000000002</v>
      </c>
      <c r="I705" s="56">
        <f t="shared" si="95"/>
        <v>1.2</v>
      </c>
      <c r="J705" s="56">
        <f t="shared" si="96"/>
        <v>1128.5989999999999</v>
      </c>
      <c r="K705" s="56">
        <f t="shared" si="97"/>
        <v>1977.923</v>
      </c>
      <c r="L705" s="64">
        <v>867909</v>
      </c>
      <c r="M705" s="64">
        <v>1200</v>
      </c>
      <c r="N705" s="64">
        <v>1689267</v>
      </c>
      <c r="O705" s="64">
        <v>2558376</v>
      </c>
      <c r="P705" s="63">
        <v>848124</v>
      </c>
      <c r="Q705" s="63">
        <v>1200</v>
      </c>
      <c r="R705" s="63">
        <v>1128599</v>
      </c>
      <c r="S705" s="63">
        <v>1977923</v>
      </c>
      <c r="T705">
        <f t="shared" si="98"/>
        <v>4536299</v>
      </c>
    </row>
    <row r="706" spans="1:20" hidden="1">
      <c r="A706" s="55" t="s">
        <v>1391</v>
      </c>
      <c r="B706" s="56" t="s">
        <v>1392</v>
      </c>
      <c r="C706" s="55" t="s">
        <v>6319</v>
      </c>
      <c r="D706" s="56">
        <f t="shared" si="99"/>
        <v>1003.5650000000001</v>
      </c>
      <c r="E706" s="56">
        <f t="shared" si="91"/>
        <v>143.54599999999999</v>
      </c>
      <c r="F706" s="56">
        <f t="shared" si="92"/>
        <v>931.00800000000004</v>
      </c>
      <c r="G706" s="56">
        <f t="shared" si="93"/>
        <v>2078.1190000000001</v>
      </c>
      <c r="H706" s="56">
        <f t="shared" si="94"/>
        <v>967.81899999999996</v>
      </c>
      <c r="I706" s="56">
        <f t="shared" si="95"/>
        <v>40.545999999999999</v>
      </c>
      <c r="J706" s="56">
        <f t="shared" si="96"/>
        <v>925.7</v>
      </c>
      <c r="K706" s="56">
        <f t="shared" si="97"/>
        <v>1934.0650000000001</v>
      </c>
      <c r="L706" s="64">
        <v>1003565</v>
      </c>
      <c r="M706" s="64">
        <v>143546</v>
      </c>
      <c r="N706" s="64">
        <v>931008</v>
      </c>
      <c r="O706" s="64">
        <v>2078119</v>
      </c>
      <c r="P706" s="63">
        <v>967819</v>
      </c>
      <c r="Q706" s="63">
        <v>40546</v>
      </c>
      <c r="R706" s="63">
        <v>925700</v>
      </c>
      <c r="S706" s="63">
        <v>1934065</v>
      </c>
      <c r="T706">
        <f t="shared" si="98"/>
        <v>4012184</v>
      </c>
    </row>
    <row r="707" spans="1:20">
      <c r="A707" s="55" t="s">
        <v>1393</v>
      </c>
      <c r="B707" s="56" t="s">
        <v>1394</v>
      </c>
      <c r="C707" s="55" t="s">
        <v>6320</v>
      </c>
      <c r="D707" s="56">
        <f t="shared" si="99"/>
        <v>0</v>
      </c>
      <c r="E707" s="56">
        <f t="shared" si="91"/>
        <v>0</v>
      </c>
      <c r="F707" s="56">
        <f t="shared" si="92"/>
        <v>0</v>
      </c>
      <c r="G707" s="56">
        <f t="shared" si="93"/>
        <v>0</v>
      </c>
      <c r="H707" s="56">
        <f t="shared" si="94"/>
        <v>0</v>
      </c>
      <c r="I707" s="56">
        <f t="shared" si="95"/>
        <v>0</v>
      </c>
      <c r="J707" s="56">
        <f t="shared" si="96"/>
        <v>0</v>
      </c>
      <c r="K707" s="56">
        <f t="shared" si="97"/>
        <v>0</v>
      </c>
      <c r="L707" s="64">
        <v>0</v>
      </c>
      <c r="M707" s="64">
        <v>0</v>
      </c>
      <c r="N707" s="64">
        <v>0</v>
      </c>
      <c r="O707" s="64">
        <v>0</v>
      </c>
      <c r="P707" s="63">
        <v>0</v>
      </c>
      <c r="Q707" s="63">
        <v>0</v>
      </c>
      <c r="R707" s="63">
        <v>0</v>
      </c>
      <c r="S707" s="63">
        <v>0</v>
      </c>
      <c r="T707">
        <f t="shared" si="98"/>
        <v>0</v>
      </c>
    </row>
    <row r="708" spans="1:20">
      <c r="A708" s="55" t="s">
        <v>6094</v>
      </c>
      <c r="B708" s="56" t="s">
        <v>6095</v>
      </c>
      <c r="C708" s="55" t="s">
        <v>6321</v>
      </c>
      <c r="D708" s="56">
        <f t="shared" si="99"/>
        <v>0</v>
      </c>
      <c r="E708" s="56">
        <f t="shared" si="91"/>
        <v>0</v>
      </c>
      <c r="F708" s="56">
        <f t="shared" si="92"/>
        <v>0</v>
      </c>
      <c r="G708" s="56">
        <f t="shared" si="93"/>
        <v>0</v>
      </c>
      <c r="H708" s="56">
        <f t="shared" si="94"/>
        <v>0</v>
      </c>
      <c r="I708" s="56">
        <f t="shared" si="95"/>
        <v>0</v>
      </c>
      <c r="J708" s="56">
        <f t="shared" si="96"/>
        <v>0</v>
      </c>
      <c r="K708" s="56">
        <f t="shared" si="97"/>
        <v>0</v>
      </c>
      <c r="L708" s="64">
        <v>0</v>
      </c>
      <c r="M708" s="64">
        <v>0</v>
      </c>
      <c r="N708" s="64">
        <v>0</v>
      </c>
      <c r="O708" s="64">
        <v>0</v>
      </c>
      <c r="P708" s="63">
        <v>0</v>
      </c>
      <c r="Q708" s="63">
        <v>0</v>
      </c>
      <c r="R708" s="63">
        <v>0</v>
      </c>
      <c r="S708" s="63">
        <v>0</v>
      </c>
      <c r="T708">
        <f t="shared" si="98"/>
        <v>0</v>
      </c>
    </row>
    <row r="709" spans="1:20">
      <c r="A709" s="55" t="s">
        <v>1395</v>
      </c>
      <c r="B709" s="56" t="s">
        <v>1396</v>
      </c>
      <c r="C709" s="55" t="s">
        <v>6320</v>
      </c>
      <c r="D709" s="56">
        <f t="shared" si="99"/>
        <v>0</v>
      </c>
      <c r="E709" s="56">
        <f t="shared" ref="E709:E772" si="100">M709/1000</f>
        <v>0</v>
      </c>
      <c r="F709" s="56">
        <f t="shared" ref="F709:F772" si="101">N709/1000</f>
        <v>0</v>
      </c>
      <c r="G709" s="56">
        <f t="shared" ref="G709:G772" si="102">O709/1000</f>
        <v>0</v>
      </c>
      <c r="H709" s="56">
        <f t="shared" ref="H709:H772" si="103">P709/1000</f>
        <v>0</v>
      </c>
      <c r="I709" s="56">
        <f t="shared" ref="I709:I772" si="104">Q709/1000</f>
        <v>0</v>
      </c>
      <c r="J709" s="56">
        <f t="shared" ref="J709:J772" si="105">R709/1000</f>
        <v>0</v>
      </c>
      <c r="K709" s="56">
        <f t="shared" ref="K709:K772" si="106">S709/1000</f>
        <v>0</v>
      </c>
      <c r="L709" s="64">
        <v>0</v>
      </c>
      <c r="M709" s="64">
        <v>0</v>
      </c>
      <c r="N709" s="64">
        <v>0</v>
      </c>
      <c r="O709" s="64">
        <v>0</v>
      </c>
      <c r="P709" s="63">
        <v>0</v>
      </c>
      <c r="Q709" s="63">
        <v>0</v>
      </c>
      <c r="R709" s="63">
        <v>0</v>
      </c>
      <c r="S709" s="63">
        <v>0</v>
      </c>
      <c r="T709">
        <f t="shared" si="98"/>
        <v>0</v>
      </c>
    </row>
    <row r="710" spans="1:20" hidden="1">
      <c r="A710" s="55" t="s">
        <v>1397</v>
      </c>
      <c r="B710" s="56" t="s">
        <v>1398</v>
      </c>
      <c r="C710" s="55" t="s">
        <v>6320</v>
      </c>
      <c r="D710" s="56">
        <f t="shared" si="99"/>
        <v>487.88200000000001</v>
      </c>
      <c r="E710" s="56">
        <f t="shared" si="100"/>
        <v>0</v>
      </c>
      <c r="F710" s="56">
        <f t="shared" si="101"/>
        <v>0</v>
      </c>
      <c r="G710" s="56">
        <f t="shared" si="102"/>
        <v>487.88200000000001</v>
      </c>
      <c r="H710" s="56">
        <f t="shared" si="103"/>
        <v>452.52499999999998</v>
      </c>
      <c r="I710" s="56">
        <f t="shared" si="104"/>
        <v>0</v>
      </c>
      <c r="J710" s="56">
        <f t="shared" si="105"/>
        <v>0</v>
      </c>
      <c r="K710" s="56">
        <f t="shared" si="106"/>
        <v>452.52499999999998</v>
      </c>
      <c r="L710" s="64">
        <v>487882</v>
      </c>
      <c r="M710" s="64">
        <v>0</v>
      </c>
      <c r="N710" s="64">
        <v>0</v>
      </c>
      <c r="O710" s="64">
        <v>487882</v>
      </c>
      <c r="P710" s="63">
        <v>452525</v>
      </c>
      <c r="Q710" s="63">
        <v>0</v>
      </c>
      <c r="R710" s="63">
        <v>0</v>
      </c>
      <c r="S710" s="63">
        <v>452525</v>
      </c>
      <c r="T710">
        <f t="shared" ref="T710:T773" si="107">O710+S710</f>
        <v>940407</v>
      </c>
    </row>
    <row r="711" spans="1:20" hidden="1">
      <c r="A711" s="55" t="s">
        <v>1399</v>
      </c>
      <c r="B711" s="56" t="s">
        <v>1400</v>
      </c>
      <c r="C711" s="55" t="s">
        <v>6320</v>
      </c>
      <c r="D711" s="56">
        <f t="shared" ref="D711:D774" si="108">L711/1000</f>
        <v>287.74</v>
      </c>
      <c r="E711" s="56">
        <f t="shared" si="100"/>
        <v>0</v>
      </c>
      <c r="F711" s="56">
        <f t="shared" si="101"/>
        <v>19.010000000000002</v>
      </c>
      <c r="G711" s="56">
        <f t="shared" si="102"/>
        <v>306.75</v>
      </c>
      <c r="H711" s="56">
        <f t="shared" si="103"/>
        <v>287.53399999999999</v>
      </c>
      <c r="I711" s="56">
        <f t="shared" si="104"/>
        <v>0</v>
      </c>
      <c r="J711" s="56">
        <f t="shared" si="105"/>
        <v>18.989000000000001</v>
      </c>
      <c r="K711" s="56">
        <f t="shared" si="106"/>
        <v>306.52300000000002</v>
      </c>
      <c r="L711" s="64">
        <v>287740</v>
      </c>
      <c r="M711" s="64">
        <v>0</v>
      </c>
      <c r="N711" s="64">
        <v>19010</v>
      </c>
      <c r="O711" s="64">
        <v>306750</v>
      </c>
      <c r="P711" s="63">
        <v>287534</v>
      </c>
      <c r="Q711" s="63">
        <v>0</v>
      </c>
      <c r="R711" s="63">
        <v>18989</v>
      </c>
      <c r="S711" s="63">
        <v>306523</v>
      </c>
      <c r="T711">
        <f t="shared" si="107"/>
        <v>613273</v>
      </c>
    </row>
    <row r="712" spans="1:20" hidden="1">
      <c r="A712" s="55" t="s">
        <v>1401</v>
      </c>
      <c r="B712" s="56" t="s">
        <v>1402</v>
      </c>
      <c r="C712" s="55" t="s">
        <v>6320</v>
      </c>
      <c r="D712" s="56">
        <f t="shared" si="108"/>
        <v>1187.3520000000001</v>
      </c>
      <c r="E712" s="56">
        <f t="shared" si="100"/>
        <v>0</v>
      </c>
      <c r="F712" s="56">
        <f t="shared" si="101"/>
        <v>65.308999999999997</v>
      </c>
      <c r="G712" s="56">
        <f t="shared" si="102"/>
        <v>1252.6610000000001</v>
      </c>
      <c r="H712" s="56">
        <f t="shared" si="103"/>
        <v>1030.5930000000001</v>
      </c>
      <c r="I712" s="56">
        <f t="shared" si="104"/>
        <v>0</v>
      </c>
      <c r="J712" s="56">
        <f t="shared" si="105"/>
        <v>60.246000000000002</v>
      </c>
      <c r="K712" s="56">
        <f t="shared" si="106"/>
        <v>1090.8389999999999</v>
      </c>
      <c r="L712" s="64">
        <v>1187352</v>
      </c>
      <c r="M712" s="64">
        <v>0</v>
      </c>
      <c r="N712" s="64">
        <v>65309</v>
      </c>
      <c r="O712" s="64">
        <v>1252661</v>
      </c>
      <c r="P712" s="63">
        <v>1030593</v>
      </c>
      <c r="Q712" s="63">
        <v>0</v>
      </c>
      <c r="R712" s="63">
        <v>60246</v>
      </c>
      <c r="S712" s="63">
        <v>1090839</v>
      </c>
      <c r="T712">
        <f t="shared" si="107"/>
        <v>2343500</v>
      </c>
    </row>
    <row r="713" spans="1:20" hidden="1">
      <c r="A713" s="55" t="s">
        <v>1403</v>
      </c>
      <c r="B713" s="56" t="s">
        <v>1404</v>
      </c>
      <c r="C713" s="55" t="s">
        <v>6320</v>
      </c>
      <c r="D713" s="56">
        <f t="shared" si="108"/>
        <v>0</v>
      </c>
      <c r="E713" s="56">
        <f t="shared" si="100"/>
        <v>0</v>
      </c>
      <c r="F713" s="56">
        <f t="shared" si="101"/>
        <v>70.483999999999995</v>
      </c>
      <c r="G713" s="56">
        <f t="shared" si="102"/>
        <v>70.483999999999995</v>
      </c>
      <c r="H713" s="56">
        <f t="shared" si="103"/>
        <v>0</v>
      </c>
      <c r="I713" s="56">
        <f t="shared" si="104"/>
        <v>0</v>
      </c>
      <c r="J713" s="56">
        <f t="shared" si="105"/>
        <v>67.311000000000007</v>
      </c>
      <c r="K713" s="56">
        <f t="shared" si="106"/>
        <v>67.311000000000007</v>
      </c>
      <c r="L713" s="64">
        <v>0</v>
      </c>
      <c r="M713" s="64">
        <v>0</v>
      </c>
      <c r="N713" s="64">
        <v>70484</v>
      </c>
      <c r="O713" s="64">
        <v>70484</v>
      </c>
      <c r="P713" s="63">
        <v>0</v>
      </c>
      <c r="Q713" s="63">
        <v>0</v>
      </c>
      <c r="R713" s="63">
        <v>67311</v>
      </c>
      <c r="S713" s="63">
        <v>67311</v>
      </c>
      <c r="T713">
        <f t="shared" si="107"/>
        <v>137795</v>
      </c>
    </row>
    <row r="714" spans="1:20" hidden="1">
      <c r="A714" s="55" t="s">
        <v>1405</v>
      </c>
      <c r="B714" s="56" t="s">
        <v>1406</v>
      </c>
      <c r="C714" s="55" t="s">
        <v>6320</v>
      </c>
      <c r="D714" s="56">
        <f t="shared" si="108"/>
        <v>0</v>
      </c>
      <c r="E714" s="56">
        <f t="shared" si="100"/>
        <v>0</v>
      </c>
      <c r="F714" s="56">
        <f t="shared" si="101"/>
        <v>68.683999999999997</v>
      </c>
      <c r="G714" s="56">
        <f t="shared" si="102"/>
        <v>68.683999999999997</v>
      </c>
      <c r="H714" s="56">
        <f t="shared" si="103"/>
        <v>0</v>
      </c>
      <c r="I714" s="56">
        <f t="shared" si="104"/>
        <v>0</v>
      </c>
      <c r="J714" s="56">
        <f t="shared" si="105"/>
        <v>68.483999999999995</v>
      </c>
      <c r="K714" s="56">
        <f t="shared" si="106"/>
        <v>68.483999999999995</v>
      </c>
      <c r="L714" s="64">
        <v>0</v>
      </c>
      <c r="M714" s="64">
        <v>0</v>
      </c>
      <c r="N714" s="64">
        <v>68684</v>
      </c>
      <c r="O714" s="64">
        <v>68684</v>
      </c>
      <c r="P714" s="63">
        <v>0</v>
      </c>
      <c r="Q714" s="63">
        <v>0</v>
      </c>
      <c r="R714" s="63">
        <v>68484</v>
      </c>
      <c r="S714" s="63">
        <v>68484</v>
      </c>
      <c r="T714">
        <f t="shared" si="107"/>
        <v>137168</v>
      </c>
    </row>
    <row r="715" spans="1:20">
      <c r="A715" s="55" t="s">
        <v>1407</v>
      </c>
      <c r="B715" s="56" t="s">
        <v>1408</v>
      </c>
      <c r="C715" s="55" t="s">
        <v>6320</v>
      </c>
      <c r="D715" s="56">
        <f t="shared" si="108"/>
        <v>0</v>
      </c>
      <c r="E715" s="56">
        <f t="shared" si="100"/>
        <v>0</v>
      </c>
      <c r="F715" s="56">
        <f t="shared" si="101"/>
        <v>0</v>
      </c>
      <c r="G715" s="56">
        <f t="shared" si="102"/>
        <v>0</v>
      </c>
      <c r="H715" s="56">
        <f t="shared" si="103"/>
        <v>0</v>
      </c>
      <c r="I715" s="56">
        <f t="shared" si="104"/>
        <v>0</v>
      </c>
      <c r="J715" s="56">
        <f t="shared" si="105"/>
        <v>0</v>
      </c>
      <c r="K715" s="56">
        <f t="shared" si="106"/>
        <v>0</v>
      </c>
      <c r="L715" s="64">
        <v>0</v>
      </c>
      <c r="M715" s="64">
        <v>0</v>
      </c>
      <c r="N715" s="64">
        <v>0</v>
      </c>
      <c r="O715" s="64">
        <v>0</v>
      </c>
      <c r="P715" s="63">
        <v>0</v>
      </c>
      <c r="Q715" s="63">
        <v>0</v>
      </c>
      <c r="R715" s="63">
        <v>0</v>
      </c>
      <c r="S715" s="63">
        <v>0</v>
      </c>
      <c r="T715">
        <f t="shared" si="107"/>
        <v>0</v>
      </c>
    </row>
    <row r="716" spans="1:20" hidden="1">
      <c r="A716" s="55" t="s">
        <v>1409</v>
      </c>
      <c r="B716" s="56" t="s">
        <v>1410</v>
      </c>
      <c r="C716" s="55" t="s">
        <v>6320</v>
      </c>
      <c r="D716" s="56">
        <f t="shared" si="108"/>
        <v>50.139000000000003</v>
      </c>
      <c r="E716" s="56">
        <f t="shared" si="100"/>
        <v>0</v>
      </c>
      <c r="F716" s="56">
        <f t="shared" si="101"/>
        <v>0</v>
      </c>
      <c r="G716" s="56">
        <f t="shared" si="102"/>
        <v>50.139000000000003</v>
      </c>
      <c r="H716" s="56">
        <f t="shared" si="103"/>
        <v>50.124000000000002</v>
      </c>
      <c r="I716" s="56">
        <f t="shared" si="104"/>
        <v>0</v>
      </c>
      <c r="J716" s="56">
        <f t="shared" si="105"/>
        <v>0</v>
      </c>
      <c r="K716" s="56">
        <f t="shared" si="106"/>
        <v>50.124000000000002</v>
      </c>
      <c r="L716" s="64">
        <v>50139</v>
      </c>
      <c r="M716" s="64">
        <v>0</v>
      </c>
      <c r="N716" s="64">
        <v>0</v>
      </c>
      <c r="O716" s="64">
        <v>50139</v>
      </c>
      <c r="P716" s="63">
        <v>50124</v>
      </c>
      <c r="Q716" s="63">
        <v>0</v>
      </c>
      <c r="R716" s="63">
        <v>0</v>
      </c>
      <c r="S716" s="63">
        <v>50124</v>
      </c>
      <c r="T716">
        <f t="shared" si="107"/>
        <v>100263</v>
      </c>
    </row>
    <row r="717" spans="1:20" hidden="1">
      <c r="A717" s="55" t="s">
        <v>1411</v>
      </c>
      <c r="B717" s="56" t="s">
        <v>1412</v>
      </c>
      <c r="C717" s="55" t="s">
        <v>6320</v>
      </c>
      <c r="D717" s="56">
        <f t="shared" si="108"/>
        <v>227.37799999999999</v>
      </c>
      <c r="E717" s="56">
        <f t="shared" si="100"/>
        <v>0</v>
      </c>
      <c r="F717" s="56">
        <f t="shared" si="101"/>
        <v>1038.2280000000001</v>
      </c>
      <c r="G717" s="56">
        <f t="shared" si="102"/>
        <v>1265.606</v>
      </c>
      <c r="H717" s="56">
        <f t="shared" si="103"/>
        <v>227.328</v>
      </c>
      <c r="I717" s="56">
        <f t="shared" si="104"/>
        <v>0</v>
      </c>
      <c r="J717" s="56">
        <f t="shared" si="105"/>
        <v>979.18499999999995</v>
      </c>
      <c r="K717" s="56">
        <f t="shared" si="106"/>
        <v>1206.5129999999999</v>
      </c>
      <c r="L717" s="64">
        <v>227378</v>
      </c>
      <c r="M717" s="64">
        <v>0</v>
      </c>
      <c r="N717" s="64">
        <v>1038228</v>
      </c>
      <c r="O717" s="64">
        <v>1265606</v>
      </c>
      <c r="P717" s="63">
        <v>227328</v>
      </c>
      <c r="Q717" s="63">
        <v>0</v>
      </c>
      <c r="R717" s="63">
        <v>979185</v>
      </c>
      <c r="S717" s="63">
        <v>1206513</v>
      </c>
      <c r="T717">
        <f t="shared" si="107"/>
        <v>2472119</v>
      </c>
    </row>
    <row r="718" spans="1:20">
      <c r="A718" s="55" t="s">
        <v>1413</v>
      </c>
      <c r="B718" s="56" t="s">
        <v>1414</v>
      </c>
      <c r="C718" s="55" t="s">
        <v>6320</v>
      </c>
      <c r="D718" s="56">
        <f t="shared" si="108"/>
        <v>0</v>
      </c>
      <c r="E718" s="56">
        <f t="shared" si="100"/>
        <v>0</v>
      </c>
      <c r="F718" s="56">
        <f t="shared" si="101"/>
        <v>0</v>
      </c>
      <c r="G718" s="56">
        <f t="shared" si="102"/>
        <v>0</v>
      </c>
      <c r="H718" s="56">
        <f t="shared" si="103"/>
        <v>0</v>
      </c>
      <c r="I718" s="56">
        <f t="shared" si="104"/>
        <v>0</v>
      </c>
      <c r="J718" s="56">
        <f t="shared" si="105"/>
        <v>0</v>
      </c>
      <c r="K718" s="56">
        <f t="shared" si="106"/>
        <v>0</v>
      </c>
      <c r="L718" s="64">
        <v>0</v>
      </c>
      <c r="M718" s="64">
        <v>0</v>
      </c>
      <c r="N718" s="64">
        <v>0</v>
      </c>
      <c r="O718" s="64">
        <v>0</v>
      </c>
      <c r="P718" s="63">
        <v>0</v>
      </c>
      <c r="Q718" s="63">
        <v>0</v>
      </c>
      <c r="R718" s="63">
        <v>0</v>
      </c>
      <c r="S718" s="63">
        <v>0</v>
      </c>
      <c r="T718">
        <f t="shared" si="107"/>
        <v>0</v>
      </c>
    </row>
    <row r="719" spans="1:20" hidden="1">
      <c r="A719" s="55" t="s">
        <v>1415</v>
      </c>
      <c r="B719" s="56" t="s">
        <v>1416</v>
      </c>
      <c r="C719" s="55" t="s">
        <v>6320</v>
      </c>
      <c r="D719" s="56">
        <f t="shared" si="108"/>
        <v>128.90199999999999</v>
      </c>
      <c r="E719" s="56">
        <f t="shared" si="100"/>
        <v>0</v>
      </c>
      <c r="F719" s="56">
        <f t="shared" si="101"/>
        <v>0</v>
      </c>
      <c r="G719" s="56">
        <f t="shared" si="102"/>
        <v>128.90199999999999</v>
      </c>
      <c r="H719" s="56">
        <f t="shared" si="103"/>
        <v>180.61</v>
      </c>
      <c r="I719" s="56">
        <f t="shared" si="104"/>
        <v>0</v>
      </c>
      <c r="J719" s="56">
        <f t="shared" si="105"/>
        <v>0</v>
      </c>
      <c r="K719" s="56">
        <f t="shared" si="106"/>
        <v>180.61</v>
      </c>
      <c r="L719" s="64">
        <v>128902</v>
      </c>
      <c r="M719" s="64">
        <v>0</v>
      </c>
      <c r="N719" s="64">
        <v>0</v>
      </c>
      <c r="O719" s="64">
        <v>128902</v>
      </c>
      <c r="P719" s="63">
        <v>180610</v>
      </c>
      <c r="Q719" s="63">
        <v>0</v>
      </c>
      <c r="R719" s="63">
        <v>0</v>
      </c>
      <c r="S719" s="63">
        <v>180610</v>
      </c>
      <c r="T719">
        <f t="shared" si="107"/>
        <v>309512</v>
      </c>
    </row>
    <row r="720" spans="1:20" hidden="1">
      <c r="A720" s="55" t="s">
        <v>1417</v>
      </c>
      <c r="B720" s="56" t="s">
        <v>1418</v>
      </c>
      <c r="C720" s="55" t="s">
        <v>6320</v>
      </c>
      <c r="D720" s="56">
        <f t="shared" si="108"/>
        <v>601.86900000000003</v>
      </c>
      <c r="E720" s="56">
        <f t="shared" si="100"/>
        <v>0</v>
      </c>
      <c r="F720" s="56">
        <f t="shared" si="101"/>
        <v>720.72500000000002</v>
      </c>
      <c r="G720" s="56">
        <f t="shared" si="102"/>
        <v>1322.5940000000001</v>
      </c>
      <c r="H720" s="56">
        <f t="shared" si="103"/>
        <v>621.15300000000002</v>
      </c>
      <c r="I720" s="56">
        <f t="shared" si="104"/>
        <v>0</v>
      </c>
      <c r="J720" s="56">
        <f t="shared" si="105"/>
        <v>720.64700000000005</v>
      </c>
      <c r="K720" s="56">
        <f t="shared" si="106"/>
        <v>1341.8</v>
      </c>
      <c r="L720" s="64">
        <v>601869</v>
      </c>
      <c r="M720" s="64">
        <v>0</v>
      </c>
      <c r="N720" s="64">
        <v>720725</v>
      </c>
      <c r="O720" s="64">
        <v>1322594</v>
      </c>
      <c r="P720" s="63">
        <v>621153</v>
      </c>
      <c r="Q720" s="63">
        <v>0</v>
      </c>
      <c r="R720" s="63">
        <v>720647</v>
      </c>
      <c r="S720" s="63">
        <v>1341800</v>
      </c>
      <c r="T720">
        <f t="shared" si="107"/>
        <v>2664394</v>
      </c>
    </row>
    <row r="721" spans="1:20" hidden="1">
      <c r="A721" s="55" t="s">
        <v>1419</v>
      </c>
      <c r="B721" s="56" t="s">
        <v>1420</v>
      </c>
      <c r="C721" s="55" t="s">
        <v>6320</v>
      </c>
      <c r="D721" s="56">
        <f t="shared" si="108"/>
        <v>0</v>
      </c>
      <c r="E721" s="56">
        <f t="shared" si="100"/>
        <v>0</v>
      </c>
      <c r="F721" s="56">
        <f t="shared" si="101"/>
        <v>0</v>
      </c>
      <c r="G721" s="56">
        <f t="shared" si="102"/>
        <v>0</v>
      </c>
      <c r="H721" s="56">
        <f t="shared" si="103"/>
        <v>0</v>
      </c>
      <c r="I721" s="56">
        <f t="shared" si="104"/>
        <v>0</v>
      </c>
      <c r="J721" s="56">
        <f t="shared" si="105"/>
        <v>188.25899999999999</v>
      </c>
      <c r="K721" s="56">
        <f t="shared" si="106"/>
        <v>188.25899999999999</v>
      </c>
      <c r="L721" s="64">
        <v>0</v>
      </c>
      <c r="M721" s="64">
        <v>0</v>
      </c>
      <c r="N721" s="64">
        <v>0</v>
      </c>
      <c r="O721" s="64">
        <v>0</v>
      </c>
      <c r="P721" s="63">
        <v>0</v>
      </c>
      <c r="Q721" s="63">
        <v>0</v>
      </c>
      <c r="R721" s="63">
        <v>188259</v>
      </c>
      <c r="S721" s="63">
        <v>188259</v>
      </c>
      <c r="T721">
        <f t="shared" si="107"/>
        <v>188259</v>
      </c>
    </row>
    <row r="722" spans="1:20" hidden="1">
      <c r="A722" s="55" t="s">
        <v>1421</v>
      </c>
      <c r="B722" s="56" t="s">
        <v>1422</v>
      </c>
      <c r="C722" s="55" t="s">
        <v>6320</v>
      </c>
      <c r="D722" s="56">
        <f t="shared" si="108"/>
        <v>0</v>
      </c>
      <c r="E722" s="56">
        <f t="shared" si="100"/>
        <v>0</v>
      </c>
      <c r="F722" s="56">
        <f t="shared" si="101"/>
        <v>100</v>
      </c>
      <c r="G722" s="56">
        <f t="shared" si="102"/>
        <v>100</v>
      </c>
      <c r="H722" s="56">
        <f t="shared" si="103"/>
        <v>0</v>
      </c>
      <c r="I722" s="56">
        <f t="shared" si="104"/>
        <v>0</v>
      </c>
      <c r="J722" s="56">
        <f t="shared" si="105"/>
        <v>100</v>
      </c>
      <c r="K722" s="56">
        <f t="shared" si="106"/>
        <v>100</v>
      </c>
      <c r="L722" s="64">
        <v>0</v>
      </c>
      <c r="M722" s="64">
        <v>0</v>
      </c>
      <c r="N722" s="64">
        <v>100000</v>
      </c>
      <c r="O722" s="64">
        <v>100000</v>
      </c>
      <c r="P722" s="63">
        <v>0</v>
      </c>
      <c r="Q722" s="63">
        <v>0</v>
      </c>
      <c r="R722" s="63">
        <v>100000</v>
      </c>
      <c r="S722" s="63">
        <v>100000</v>
      </c>
      <c r="T722">
        <f t="shared" si="107"/>
        <v>200000</v>
      </c>
    </row>
    <row r="723" spans="1:20">
      <c r="A723" s="55" t="s">
        <v>1423</v>
      </c>
      <c r="B723" s="56" t="s">
        <v>1424</v>
      </c>
      <c r="C723" s="55" t="s">
        <v>6320</v>
      </c>
      <c r="D723" s="56">
        <f t="shared" si="108"/>
        <v>0</v>
      </c>
      <c r="E723" s="56">
        <f t="shared" si="100"/>
        <v>0</v>
      </c>
      <c r="F723" s="56">
        <f t="shared" si="101"/>
        <v>0</v>
      </c>
      <c r="G723" s="56">
        <f t="shared" si="102"/>
        <v>0</v>
      </c>
      <c r="H723" s="56">
        <f t="shared" si="103"/>
        <v>0</v>
      </c>
      <c r="I723" s="56">
        <f t="shared" si="104"/>
        <v>0</v>
      </c>
      <c r="J723" s="56">
        <f t="shared" si="105"/>
        <v>0</v>
      </c>
      <c r="K723" s="56">
        <f t="shared" si="106"/>
        <v>0</v>
      </c>
      <c r="L723" s="64">
        <v>0</v>
      </c>
      <c r="M723" s="64">
        <v>0</v>
      </c>
      <c r="N723" s="64">
        <v>0</v>
      </c>
      <c r="O723" s="64">
        <v>0</v>
      </c>
      <c r="P723" s="63">
        <v>0</v>
      </c>
      <c r="Q723" s="63">
        <v>0</v>
      </c>
      <c r="R723" s="63">
        <v>0</v>
      </c>
      <c r="S723" s="63">
        <v>0</v>
      </c>
      <c r="T723">
        <f t="shared" si="107"/>
        <v>0</v>
      </c>
    </row>
    <row r="724" spans="1:20" hidden="1">
      <c r="A724" s="55" t="s">
        <v>1425</v>
      </c>
      <c r="B724" s="56" t="s">
        <v>1426</v>
      </c>
      <c r="C724" s="55" t="s">
        <v>6320</v>
      </c>
      <c r="D724" s="56">
        <f t="shared" si="108"/>
        <v>1.024</v>
      </c>
      <c r="E724" s="56">
        <f t="shared" si="100"/>
        <v>0</v>
      </c>
      <c r="F724" s="56">
        <f t="shared" si="101"/>
        <v>169.35</v>
      </c>
      <c r="G724" s="56">
        <f t="shared" si="102"/>
        <v>170.374</v>
      </c>
      <c r="H724" s="56">
        <f t="shared" si="103"/>
        <v>3.5999999999999997E-2</v>
      </c>
      <c r="I724" s="56">
        <f t="shared" si="104"/>
        <v>0</v>
      </c>
      <c r="J724" s="56">
        <f t="shared" si="105"/>
        <v>165.32</v>
      </c>
      <c r="K724" s="56">
        <f t="shared" si="106"/>
        <v>165.35599999999999</v>
      </c>
      <c r="L724" s="64">
        <v>1024</v>
      </c>
      <c r="M724" s="64">
        <v>0</v>
      </c>
      <c r="N724" s="64">
        <v>169350</v>
      </c>
      <c r="O724" s="64">
        <v>170374</v>
      </c>
      <c r="P724" s="63">
        <v>36</v>
      </c>
      <c r="Q724" s="63">
        <v>0</v>
      </c>
      <c r="R724" s="63">
        <v>165320</v>
      </c>
      <c r="S724" s="63">
        <v>165356</v>
      </c>
      <c r="T724">
        <f t="shared" si="107"/>
        <v>335730</v>
      </c>
    </row>
    <row r="725" spans="1:20" hidden="1">
      <c r="A725" s="55" t="s">
        <v>1427</v>
      </c>
      <c r="B725" s="56" t="s">
        <v>1428</v>
      </c>
      <c r="C725" s="55" t="s">
        <v>6320</v>
      </c>
      <c r="D725" s="56">
        <f t="shared" si="108"/>
        <v>47.469000000000001</v>
      </c>
      <c r="E725" s="56">
        <f t="shared" si="100"/>
        <v>0</v>
      </c>
      <c r="F725" s="56">
        <f t="shared" si="101"/>
        <v>0</v>
      </c>
      <c r="G725" s="56">
        <f t="shared" si="102"/>
        <v>47.469000000000001</v>
      </c>
      <c r="H725" s="56">
        <f t="shared" si="103"/>
        <v>47.454999999999998</v>
      </c>
      <c r="I725" s="56">
        <f t="shared" si="104"/>
        <v>0</v>
      </c>
      <c r="J725" s="56">
        <f t="shared" si="105"/>
        <v>0</v>
      </c>
      <c r="K725" s="56">
        <f t="shared" si="106"/>
        <v>47.454999999999998</v>
      </c>
      <c r="L725" s="64">
        <v>47469</v>
      </c>
      <c r="M725" s="64">
        <v>0</v>
      </c>
      <c r="N725" s="64">
        <v>0</v>
      </c>
      <c r="O725" s="64">
        <v>47469</v>
      </c>
      <c r="P725" s="63">
        <v>47455</v>
      </c>
      <c r="Q725" s="63">
        <v>0</v>
      </c>
      <c r="R725" s="63">
        <v>0</v>
      </c>
      <c r="S725" s="63">
        <v>47455</v>
      </c>
      <c r="T725">
        <f t="shared" si="107"/>
        <v>94924</v>
      </c>
    </row>
    <row r="726" spans="1:20" hidden="1">
      <c r="A726" s="55" t="s">
        <v>1429</v>
      </c>
      <c r="B726" s="56" t="s">
        <v>1430</v>
      </c>
      <c r="C726" s="55" t="s">
        <v>6320</v>
      </c>
      <c r="D726" s="56">
        <f t="shared" si="108"/>
        <v>182.31399999999999</v>
      </c>
      <c r="E726" s="56">
        <f t="shared" si="100"/>
        <v>0</v>
      </c>
      <c r="F726" s="56">
        <f t="shared" si="101"/>
        <v>99.402000000000001</v>
      </c>
      <c r="G726" s="56">
        <f t="shared" si="102"/>
        <v>281.71600000000001</v>
      </c>
      <c r="H726" s="56">
        <f t="shared" si="103"/>
        <v>184.333</v>
      </c>
      <c r="I726" s="56">
        <f t="shared" si="104"/>
        <v>0</v>
      </c>
      <c r="J726" s="56">
        <f t="shared" si="105"/>
        <v>66.066000000000003</v>
      </c>
      <c r="K726" s="56">
        <f t="shared" si="106"/>
        <v>250.399</v>
      </c>
      <c r="L726" s="64">
        <v>182314</v>
      </c>
      <c r="M726" s="64">
        <v>0</v>
      </c>
      <c r="N726" s="64">
        <v>99402</v>
      </c>
      <c r="O726" s="64">
        <v>281716</v>
      </c>
      <c r="P726" s="63">
        <v>184333</v>
      </c>
      <c r="Q726" s="63">
        <v>0</v>
      </c>
      <c r="R726" s="63">
        <v>66066</v>
      </c>
      <c r="S726" s="63">
        <v>250399</v>
      </c>
      <c r="T726">
        <f t="shared" si="107"/>
        <v>532115</v>
      </c>
    </row>
    <row r="727" spans="1:20">
      <c r="A727" s="55" t="s">
        <v>1431</v>
      </c>
      <c r="B727" s="56" t="s">
        <v>1432</v>
      </c>
      <c r="C727" s="55" t="s">
        <v>6320</v>
      </c>
      <c r="D727" s="56">
        <f t="shared" si="108"/>
        <v>0</v>
      </c>
      <c r="E727" s="56">
        <f t="shared" si="100"/>
        <v>0</v>
      </c>
      <c r="F727" s="56">
        <f t="shared" si="101"/>
        <v>0</v>
      </c>
      <c r="G727" s="56">
        <f t="shared" si="102"/>
        <v>0</v>
      </c>
      <c r="H727" s="56">
        <f t="shared" si="103"/>
        <v>0</v>
      </c>
      <c r="I727" s="56">
        <f t="shared" si="104"/>
        <v>0</v>
      </c>
      <c r="J727" s="56">
        <f t="shared" si="105"/>
        <v>0</v>
      </c>
      <c r="K727" s="56">
        <f t="shared" si="106"/>
        <v>0</v>
      </c>
      <c r="L727" s="64">
        <v>0</v>
      </c>
      <c r="M727" s="64">
        <v>0</v>
      </c>
      <c r="N727" s="64">
        <v>0</v>
      </c>
      <c r="O727" s="64">
        <v>0</v>
      </c>
      <c r="P727" s="63">
        <v>0</v>
      </c>
      <c r="Q727" s="63">
        <v>0</v>
      </c>
      <c r="R727" s="63">
        <v>0</v>
      </c>
      <c r="S727" s="63">
        <v>0</v>
      </c>
      <c r="T727">
        <f t="shared" si="107"/>
        <v>0</v>
      </c>
    </row>
    <row r="728" spans="1:20" hidden="1">
      <c r="A728" s="55" t="s">
        <v>1433</v>
      </c>
      <c r="B728" s="56" t="s">
        <v>1434</v>
      </c>
      <c r="C728" s="55" t="s">
        <v>6320</v>
      </c>
      <c r="D728" s="56">
        <f t="shared" si="108"/>
        <v>11304.155000000001</v>
      </c>
      <c r="E728" s="56">
        <f t="shared" si="100"/>
        <v>0</v>
      </c>
      <c r="F728" s="56">
        <f t="shared" si="101"/>
        <v>0</v>
      </c>
      <c r="G728" s="56">
        <f t="shared" si="102"/>
        <v>11304.155000000001</v>
      </c>
      <c r="H728" s="56">
        <f t="shared" si="103"/>
        <v>14141.655000000001</v>
      </c>
      <c r="I728" s="56">
        <f t="shared" si="104"/>
        <v>0</v>
      </c>
      <c r="J728" s="56">
        <f t="shared" si="105"/>
        <v>0</v>
      </c>
      <c r="K728" s="56">
        <f t="shared" si="106"/>
        <v>14141.655000000001</v>
      </c>
      <c r="L728" s="64">
        <v>11304155</v>
      </c>
      <c r="M728" s="64">
        <v>0</v>
      </c>
      <c r="N728" s="64">
        <v>0</v>
      </c>
      <c r="O728" s="64">
        <v>11304155</v>
      </c>
      <c r="P728" s="63">
        <v>14141655</v>
      </c>
      <c r="Q728" s="63">
        <v>0</v>
      </c>
      <c r="R728" s="63">
        <v>0</v>
      </c>
      <c r="S728" s="63">
        <v>14141655</v>
      </c>
      <c r="T728">
        <f t="shared" si="107"/>
        <v>25445810</v>
      </c>
    </row>
    <row r="729" spans="1:20">
      <c r="A729" s="55" t="s">
        <v>6096</v>
      </c>
      <c r="B729" s="56" t="s">
        <v>6097</v>
      </c>
      <c r="C729" s="55" t="s">
        <v>6321</v>
      </c>
      <c r="D729" s="56">
        <f t="shared" si="108"/>
        <v>0</v>
      </c>
      <c r="E729" s="56">
        <f t="shared" si="100"/>
        <v>0</v>
      </c>
      <c r="F729" s="56">
        <f t="shared" si="101"/>
        <v>0</v>
      </c>
      <c r="G729" s="56">
        <f t="shared" si="102"/>
        <v>0</v>
      </c>
      <c r="H729" s="56">
        <f t="shared" si="103"/>
        <v>0</v>
      </c>
      <c r="I729" s="56">
        <f t="shared" si="104"/>
        <v>0</v>
      </c>
      <c r="J729" s="56">
        <f t="shared" si="105"/>
        <v>0</v>
      </c>
      <c r="K729" s="56">
        <f t="shared" si="106"/>
        <v>0</v>
      </c>
      <c r="L729" s="64">
        <v>0</v>
      </c>
      <c r="M729" s="64">
        <v>0</v>
      </c>
      <c r="N729" s="64">
        <v>0</v>
      </c>
      <c r="O729" s="64">
        <v>0</v>
      </c>
      <c r="P729" s="63">
        <v>0</v>
      </c>
      <c r="Q729" s="63">
        <v>0</v>
      </c>
      <c r="R729" s="63">
        <v>0</v>
      </c>
      <c r="S729" s="63">
        <v>0</v>
      </c>
      <c r="T729">
        <f t="shared" si="107"/>
        <v>0</v>
      </c>
    </row>
    <row r="730" spans="1:20">
      <c r="A730" s="55" t="s">
        <v>1435</v>
      </c>
      <c r="B730" s="56" t="s">
        <v>1436</v>
      </c>
      <c r="C730" s="55" t="s">
        <v>6320</v>
      </c>
      <c r="D730" s="56">
        <f t="shared" si="108"/>
        <v>0</v>
      </c>
      <c r="E730" s="56">
        <f t="shared" si="100"/>
        <v>0</v>
      </c>
      <c r="F730" s="56">
        <f t="shared" si="101"/>
        <v>0</v>
      </c>
      <c r="G730" s="56">
        <f t="shared" si="102"/>
        <v>0</v>
      </c>
      <c r="H730" s="56">
        <f t="shared" si="103"/>
        <v>0</v>
      </c>
      <c r="I730" s="56">
        <f t="shared" si="104"/>
        <v>0</v>
      </c>
      <c r="J730" s="56">
        <f t="shared" si="105"/>
        <v>0</v>
      </c>
      <c r="K730" s="56">
        <f t="shared" si="106"/>
        <v>0</v>
      </c>
      <c r="L730" s="64">
        <v>0</v>
      </c>
      <c r="M730" s="64">
        <v>0</v>
      </c>
      <c r="N730" s="64">
        <v>0</v>
      </c>
      <c r="O730" s="64">
        <v>0</v>
      </c>
      <c r="P730" s="63">
        <v>0</v>
      </c>
      <c r="Q730" s="63">
        <v>0</v>
      </c>
      <c r="R730" s="63">
        <v>0</v>
      </c>
      <c r="S730" s="63">
        <v>0</v>
      </c>
      <c r="T730">
        <f t="shared" si="107"/>
        <v>0</v>
      </c>
    </row>
    <row r="731" spans="1:20" hidden="1">
      <c r="A731" s="55" t="s">
        <v>1437</v>
      </c>
      <c r="B731" s="56" t="s">
        <v>1438</v>
      </c>
      <c r="C731" s="55" t="s">
        <v>6320</v>
      </c>
      <c r="D731" s="56">
        <f t="shared" si="108"/>
        <v>39.488</v>
      </c>
      <c r="E731" s="56">
        <f t="shared" si="100"/>
        <v>0</v>
      </c>
      <c r="F731" s="56">
        <f t="shared" si="101"/>
        <v>0</v>
      </c>
      <c r="G731" s="56">
        <f t="shared" si="102"/>
        <v>39.488</v>
      </c>
      <c r="H731" s="56">
        <f t="shared" si="103"/>
        <v>35.607999999999997</v>
      </c>
      <c r="I731" s="56">
        <f t="shared" si="104"/>
        <v>0</v>
      </c>
      <c r="J731" s="56">
        <f t="shared" si="105"/>
        <v>0</v>
      </c>
      <c r="K731" s="56">
        <f t="shared" si="106"/>
        <v>35.607999999999997</v>
      </c>
      <c r="L731" s="64">
        <v>39488</v>
      </c>
      <c r="M731" s="64">
        <v>0</v>
      </c>
      <c r="N731" s="64">
        <v>0</v>
      </c>
      <c r="O731" s="64">
        <v>39488</v>
      </c>
      <c r="P731" s="63">
        <v>35608</v>
      </c>
      <c r="Q731" s="63">
        <v>0</v>
      </c>
      <c r="R731" s="63">
        <v>0</v>
      </c>
      <c r="S731" s="63">
        <v>35608</v>
      </c>
      <c r="T731">
        <f t="shared" si="107"/>
        <v>75096</v>
      </c>
    </row>
    <row r="732" spans="1:20" hidden="1">
      <c r="A732" s="55" t="s">
        <v>1439</v>
      </c>
      <c r="B732" s="56" t="s">
        <v>1440</v>
      </c>
      <c r="C732" s="55" t="s">
        <v>6320</v>
      </c>
      <c r="D732" s="56">
        <f t="shared" si="108"/>
        <v>0</v>
      </c>
      <c r="E732" s="56">
        <f t="shared" si="100"/>
        <v>0</v>
      </c>
      <c r="F732" s="56">
        <f t="shared" si="101"/>
        <v>881.59400000000005</v>
      </c>
      <c r="G732" s="56">
        <f t="shared" si="102"/>
        <v>881.59400000000005</v>
      </c>
      <c r="H732" s="56">
        <f t="shared" si="103"/>
        <v>0</v>
      </c>
      <c r="I732" s="56">
        <f t="shared" si="104"/>
        <v>0</v>
      </c>
      <c r="J732" s="56">
        <f t="shared" si="105"/>
        <v>980.98599999999999</v>
      </c>
      <c r="K732" s="56">
        <f t="shared" si="106"/>
        <v>980.98599999999999</v>
      </c>
      <c r="L732" s="64">
        <v>0</v>
      </c>
      <c r="M732" s="64">
        <v>0</v>
      </c>
      <c r="N732" s="64">
        <v>881594</v>
      </c>
      <c r="O732" s="64">
        <v>881594</v>
      </c>
      <c r="P732" s="63">
        <v>0</v>
      </c>
      <c r="Q732" s="63">
        <v>0</v>
      </c>
      <c r="R732" s="63">
        <v>980986</v>
      </c>
      <c r="S732" s="63">
        <v>980986</v>
      </c>
      <c r="T732">
        <f t="shared" si="107"/>
        <v>1862580</v>
      </c>
    </row>
    <row r="733" spans="1:20">
      <c r="A733" s="55" t="s">
        <v>6098</v>
      </c>
      <c r="B733" s="56" t="s">
        <v>6099</v>
      </c>
      <c r="C733" s="55" t="s">
        <v>6321</v>
      </c>
      <c r="D733" s="56">
        <f t="shared" si="108"/>
        <v>0</v>
      </c>
      <c r="E733" s="56">
        <f t="shared" si="100"/>
        <v>0</v>
      </c>
      <c r="F733" s="56">
        <f t="shared" si="101"/>
        <v>0</v>
      </c>
      <c r="G733" s="56">
        <f t="shared" si="102"/>
        <v>0</v>
      </c>
      <c r="H733" s="56">
        <f t="shared" si="103"/>
        <v>0</v>
      </c>
      <c r="I733" s="56">
        <f t="shared" si="104"/>
        <v>0</v>
      </c>
      <c r="J733" s="56">
        <f t="shared" si="105"/>
        <v>0</v>
      </c>
      <c r="K733" s="56">
        <f t="shared" si="106"/>
        <v>0</v>
      </c>
      <c r="L733" s="64">
        <v>0</v>
      </c>
      <c r="M733" s="64">
        <v>0</v>
      </c>
      <c r="N733" s="64">
        <v>0</v>
      </c>
      <c r="O733" s="64">
        <v>0</v>
      </c>
      <c r="P733" s="63">
        <v>0</v>
      </c>
      <c r="Q733" s="63">
        <v>0</v>
      </c>
      <c r="R733" s="63">
        <v>0</v>
      </c>
      <c r="S733" s="63">
        <v>0</v>
      </c>
      <c r="T733">
        <f t="shared" si="107"/>
        <v>0</v>
      </c>
    </row>
    <row r="734" spans="1:20" hidden="1">
      <c r="A734" s="55" t="s">
        <v>1441</v>
      </c>
      <c r="B734" s="56" t="s">
        <v>1442</v>
      </c>
      <c r="C734" s="55" t="s">
        <v>6320</v>
      </c>
      <c r="D734" s="56">
        <f t="shared" si="108"/>
        <v>0</v>
      </c>
      <c r="E734" s="56">
        <f t="shared" si="100"/>
        <v>0</v>
      </c>
      <c r="F734" s="56">
        <f t="shared" si="101"/>
        <v>952.85699999999997</v>
      </c>
      <c r="G734" s="56">
        <f t="shared" si="102"/>
        <v>952.85699999999997</v>
      </c>
      <c r="H734" s="56">
        <f t="shared" si="103"/>
        <v>0</v>
      </c>
      <c r="I734" s="56">
        <f t="shared" si="104"/>
        <v>0</v>
      </c>
      <c r="J734" s="56">
        <f t="shared" si="105"/>
        <v>1010.905</v>
      </c>
      <c r="K734" s="56">
        <f t="shared" si="106"/>
        <v>1010.905</v>
      </c>
      <c r="L734" s="64">
        <v>0</v>
      </c>
      <c r="M734" s="64">
        <v>0</v>
      </c>
      <c r="N734" s="64">
        <v>952857</v>
      </c>
      <c r="O734" s="64">
        <v>952857</v>
      </c>
      <c r="P734" s="63">
        <v>0</v>
      </c>
      <c r="Q734" s="63">
        <v>0</v>
      </c>
      <c r="R734" s="63">
        <v>1010905</v>
      </c>
      <c r="S734" s="63">
        <v>1010905</v>
      </c>
      <c r="T734">
        <f t="shared" si="107"/>
        <v>1963762</v>
      </c>
    </row>
    <row r="735" spans="1:20">
      <c r="A735" s="55" t="s">
        <v>1443</v>
      </c>
      <c r="B735" s="56" t="s">
        <v>1444</v>
      </c>
      <c r="C735" s="55" t="s">
        <v>6320</v>
      </c>
      <c r="D735" s="56">
        <f t="shared" si="108"/>
        <v>0</v>
      </c>
      <c r="E735" s="56">
        <f t="shared" si="100"/>
        <v>0</v>
      </c>
      <c r="F735" s="56">
        <f t="shared" si="101"/>
        <v>0</v>
      </c>
      <c r="G735" s="56">
        <f t="shared" si="102"/>
        <v>0</v>
      </c>
      <c r="H735" s="56">
        <f t="shared" si="103"/>
        <v>0</v>
      </c>
      <c r="I735" s="56">
        <f t="shared" si="104"/>
        <v>0</v>
      </c>
      <c r="J735" s="56">
        <f t="shared" si="105"/>
        <v>0</v>
      </c>
      <c r="K735" s="56">
        <f t="shared" si="106"/>
        <v>0</v>
      </c>
      <c r="L735" s="64">
        <v>0</v>
      </c>
      <c r="M735" s="64">
        <v>0</v>
      </c>
      <c r="N735" s="64">
        <v>0</v>
      </c>
      <c r="O735" s="64">
        <v>0</v>
      </c>
      <c r="P735" s="63">
        <v>0</v>
      </c>
      <c r="Q735" s="63">
        <v>0</v>
      </c>
      <c r="R735" s="63">
        <v>0</v>
      </c>
      <c r="S735" s="63">
        <v>0</v>
      </c>
      <c r="T735">
        <f t="shared" si="107"/>
        <v>0</v>
      </c>
    </row>
    <row r="736" spans="1:20" hidden="1">
      <c r="A736" s="55" t="s">
        <v>1445</v>
      </c>
      <c r="B736" s="56" t="s">
        <v>1446</v>
      </c>
      <c r="C736" s="55" t="s">
        <v>6320</v>
      </c>
      <c r="D736" s="56">
        <f t="shared" si="108"/>
        <v>92.831999999999994</v>
      </c>
      <c r="E736" s="56">
        <f t="shared" si="100"/>
        <v>0</v>
      </c>
      <c r="F736" s="56">
        <f t="shared" si="101"/>
        <v>0</v>
      </c>
      <c r="G736" s="56">
        <f t="shared" si="102"/>
        <v>92.831999999999994</v>
      </c>
      <c r="H736" s="56">
        <f t="shared" si="103"/>
        <v>59.195</v>
      </c>
      <c r="I736" s="56">
        <f t="shared" si="104"/>
        <v>0</v>
      </c>
      <c r="J736" s="56">
        <f t="shared" si="105"/>
        <v>0</v>
      </c>
      <c r="K736" s="56">
        <f t="shared" si="106"/>
        <v>59.195</v>
      </c>
      <c r="L736" s="64">
        <v>92832</v>
      </c>
      <c r="M736" s="64">
        <v>0</v>
      </c>
      <c r="N736" s="64">
        <v>0</v>
      </c>
      <c r="O736" s="64">
        <v>92832</v>
      </c>
      <c r="P736" s="63">
        <v>59195</v>
      </c>
      <c r="Q736" s="63">
        <v>0</v>
      </c>
      <c r="R736" s="63">
        <v>0</v>
      </c>
      <c r="S736" s="63">
        <v>59195</v>
      </c>
      <c r="T736">
        <f t="shared" si="107"/>
        <v>152027</v>
      </c>
    </row>
    <row r="737" spans="1:20">
      <c r="A737" s="55" t="s">
        <v>6100</v>
      </c>
      <c r="B737" s="56" t="s">
        <v>6101</v>
      </c>
      <c r="C737" s="55" t="s">
        <v>6321</v>
      </c>
      <c r="D737" s="56">
        <f t="shared" si="108"/>
        <v>0</v>
      </c>
      <c r="E737" s="56">
        <f t="shared" si="100"/>
        <v>0</v>
      </c>
      <c r="F737" s="56">
        <f t="shared" si="101"/>
        <v>0</v>
      </c>
      <c r="G737" s="56">
        <f t="shared" si="102"/>
        <v>0</v>
      </c>
      <c r="H737" s="56">
        <f t="shared" si="103"/>
        <v>0</v>
      </c>
      <c r="I737" s="56">
        <f t="shared" si="104"/>
        <v>0</v>
      </c>
      <c r="J737" s="56">
        <f t="shared" si="105"/>
        <v>0</v>
      </c>
      <c r="K737" s="56">
        <f t="shared" si="106"/>
        <v>0</v>
      </c>
      <c r="L737" s="64">
        <v>0</v>
      </c>
      <c r="M737" s="64">
        <v>0</v>
      </c>
      <c r="N737" s="64">
        <v>0</v>
      </c>
      <c r="O737" s="64">
        <v>0</v>
      </c>
      <c r="P737" s="63">
        <v>0</v>
      </c>
      <c r="Q737" s="63">
        <v>0</v>
      </c>
      <c r="R737" s="63">
        <v>0</v>
      </c>
      <c r="S737" s="63">
        <v>0</v>
      </c>
      <c r="T737">
        <f t="shared" si="107"/>
        <v>0</v>
      </c>
    </row>
    <row r="738" spans="1:20">
      <c r="A738" s="55" t="s">
        <v>1447</v>
      </c>
      <c r="B738" s="56" t="s">
        <v>1448</v>
      </c>
      <c r="C738" s="55" t="s">
        <v>6320</v>
      </c>
      <c r="D738" s="56">
        <f t="shared" si="108"/>
        <v>0</v>
      </c>
      <c r="E738" s="56">
        <f t="shared" si="100"/>
        <v>0</v>
      </c>
      <c r="F738" s="56">
        <f t="shared" si="101"/>
        <v>0</v>
      </c>
      <c r="G738" s="56">
        <f t="shared" si="102"/>
        <v>0</v>
      </c>
      <c r="H738" s="56">
        <f t="shared" si="103"/>
        <v>0</v>
      </c>
      <c r="I738" s="56">
        <f t="shared" si="104"/>
        <v>0</v>
      </c>
      <c r="J738" s="56">
        <f t="shared" si="105"/>
        <v>0</v>
      </c>
      <c r="K738" s="56">
        <f t="shared" si="106"/>
        <v>0</v>
      </c>
      <c r="L738" s="64">
        <v>0</v>
      </c>
      <c r="M738" s="64">
        <v>0</v>
      </c>
      <c r="N738" s="64">
        <v>0</v>
      </c>
      <c r="O738" s="64">
        <v>0</v>
      </c>
      <c r="P738" s="63">
        <v>0</v>
      </c>
      <c r="Q738" s="63">
        <v>0</v>
      </c>
      <c r="R738" s="63">
        <v>0</v>
      </c>
      <c r="S738" s="63">
        <v>0</v>
      </c>
      <c r="T738">
        <f t="shared" si="107"/>
        <v>0</v>
      </c>
    </row>
    <row r="739" spans="1:20" hidden="1">
      <c r="A739" s="55" t="s">
        <v>1449</v>
      </c>
      <c r="B739" s="56" t="s">
        <v>1450</v>
      </c>
      <c r="C739" s="55" t="s">
        <v>6320</v>
      </c>
      <c r="D739" s="56">
        <f t="shared" si="108"/>
        <v>16.843</v>
      </c>
      <c r="E739" s="56">
        <f t="shared" si="100"/>
        <v>0</v>
      </c>
      <c r="F739" s="56">
        <f t="shared" si="101"/>
        <v>0</v>
      </c>
      <c r="G739" s="56">
        <f t="shared" si="102"/>
        <v>16.843</v>
      </c>
      <c r="H739" s="56">
        <f t="shared" si="103"/>
        <v>17.172999999999998</v>
      </c>
      <c r="I739" s="56">
        <f t="shared" si="104"/>
        <v>0</v>
      </c>
      <c r="J739" s="56">
        <f t="shared" si="105"/>
        <v>0</v>
      </c>
      <c r="K739" s="56">
        <f t="shared" si="106"/>
        <v>17.172999999999998</v>
      </c>
      <c r="L739" s="64">
        <v>16843</v>
      </c>
      <c r="M739" s="64">
        <v>0</v>
      </c>
      <c r="N739" s="64">
        <v>0</v>
      </c>
      <c r="O739" s="64">
        <v>16843</v>
      </c>
      <c r="P739" s="63">
        <v>17173</v>
      </c>
      <c r="Q739" s="63">
        <v>0</v>
      </c>
      <c r="R739" s="63">
        <v>0</v>
      </c>
      <c r="S739" s="63">
        <v>17173</v>
      </c>
      <c r="T739">
        <f t="shared" si="107"/>
        <v>34016</v>
      </c>
    </row>
    <row r="740" spans="1:20" hidden="1">
      <c r="A740" s="55" t="s">
        <v>1451</v>
      </c>
      <c r="B740" s="56" t="s">
        <v>1452</v>
      </c>
      <c r="C740" s="55" t="s">
        <v>6321</v>
      </c>
      <c r="D740" s="56">
        <f t="shared" si="108"/>
        <v>30.934000000000001</v>
      </c>
      <c r="E740" s="56">
        <f t="shared" si="100"/>
        <v>0</v>
      </c>
      <c r="F740" s="56">
        <f t="shared" si="101"/>
        <v>0</v>
      </c>
      <c r="G740" s="56">
        <f t="shared" si="102"/>
        <v>30.934000000000001</v>
      </c>
      <c r="H740" s="56">
        <f t="shared" si="103"/>
        <v>30.928999999999998</v>
      </c>
      <c r="I740" s="56">
        <f t="shared" si="104"/>
        <v>0</v>
      </c>
      <c r="J740" s="56">
        <f t="shared" si="105"/>
        <v>0</v>
      </c>
      <c r="K740" s="56">
        <f t="shared" si="106"/>
        <v>30.928999999999998</v>
      </c>
      <c r="L740" s="64">
        <v>30934</v>
      </c>
      <c r="M740" s="64">
        <v>0</v>
      </c>
      <c r="N740" s="64">
        <v>0</v>
      </c>
      <c r="O740" s="64">
        <v>30934</v>
      </c>
      <c r="P740" s="63">
        <v>30929</v>
      </c>
      <c r="Q740" s="63">
        <v>0</v>
      </c>
      <c r="R740" s="63">
        <v>0</v>
      </c>
      <c r="S740" s="63">
        <v>30929</v>
      </c>
      <c r="T740">
        <f t="shared" si="107"/>
        <v>61863</v>
      </c>
    </row>
    <row r="741" spans="1:20">
      <c r="A741" s="55" t="s">
        <v>1453</v>
      </c>
      <c r="B741" s="56" t="s">
        <v>6102</v>
      </c>
      <c r="C741" s="55" t="s">
        <v>6320</v>
      </c>
      <c r="D741" s="56">
        <f t="shared" si="108"/>
        <v>0</v>
      </c>
      <c r="E741" s="56">
        <f t="shared" si="100"/>
        <v>0</v>
      </c>
      <c r="F741" s="56">
        <f t="shared" si="101"/>
        <v>0</v>
      </c>
      <c r="G741" s="56">
        <f t="shared" si="102"/>
        <v>0</v>
      </c>
      <c r="H741" s="56">
        <f t="shared" si="103"/>
        <v>0</v>
      </c>
      <c r="I741" s="56">
        <f t="shared" si="104"/>
        <v>0</v>
      </c>
      <c r="J741" s="56">
        <f t="shared" si="105"/>
        <v>0</v>
      </c>
      <c r="K741" s="56">
        <f t="shared" si="106"/>
        <v>0</v>
      </c>
      <c r="L741" s="64">
        <v>0</v>
      </c>
      <c r="M741" s="64">
        <v>0</v>
      </c>
      <c r="N741" s="64">
        <v>0</v>
      </c>
      <c r="O741" s="64">
        <v>0</v>
      </c>
      <c r="P741" s="63">
        <v>0</v>
      </c>
      <c r="Q741" s="63">
        <v>0</v>
      </c>
      <c r="R741" s="63">
        <v>0</v>
      </c>
      <c r="S741" s="63">
        <v>0</v>
      </c>
      <c r="T741">
        <f t="shared" si="107"/>
        <v>0</v>
      </c>
    </row>
    <row r="742" spans="1:20" hidden="1">
      <c r="A742" s="55" t="s">
        <v>1454</v>
      </c>
      <c r="B742" s="56" t="s">
        <v>1455</v>
      </c>
      <c r="C742" s="55" t="s">
        <v>6316</v>
      </c>
      <c r="D742" s="56">
        <f t="shared" si="108"/>
        <v>17551.128000000001</v>
      </c>
      <c r="E742" s="56">
        <f t="shared" si="100"/>
        <v>5413.6019999999999</v>
      </c>
      <c r="F742" s="56">
        <f t="shared" si="101"/>
        <v>20792.636999999999</v>
      </c>
      <c r="G742" s="56">
        <f t="shared" si="102"/>
        <v>43757.366999999998</v>
      </c>
      <c r="H742" s="56">
        <f t="shared" si="103"/>
        <v>15234.116</v>
      </c>
      <c r="I742" s="56">
        <f t="shared" si="104"/>
        <v>5912.2280000000001</v>
      </c>
      <c r="J742" s="56">
        <f t="shared" si="105"/>
        <v>14558.196</v>
      </c>
      <c r="K742" s="56">
        <f t="shared" si="106"/>
        <v>35704.54</v>
      </c>
      <c r="L742" s="64">
        <v>17551128</v>
      </c>
      <c r="M742" s="64">
        <v>5413602</v>
      </c>
      <c r="N742" s="64">
        <v>20792637</v>
      </c>
      <c r="O742" s="64">
        <v>43757367</v>
      </c>
      <c r="P742" s="63">
        <v>15234116</v>
      </c>
      <c r="Q742" s="63">
        <v>5912228</v>
      </c>
      <c r="R742" s="63">
        <v>14558196</v>
      </c>
      <c r="S742" s="63">
        <v>35704540</v>
      </c>
      <c r="T742">
        <f t="shared" si="107"/>
        <v>79461907</v>
      </c>
    </row>
    <row r="743" spans="1:20" hidden="1">
      <c r="A743" s="55" t="s">
        <v>1456</v>
      </c>
      <c r="B743" s="56" t="s">
        <v>1457</v>
      </c>
      <c r="C743" s="55" t="s">
        <v>6317</v>
      </c>
      <c r="D743" s="56">
        <f t="shared" si="108"/>
        <v>2110.3389999999999</v>
      </c>
      <c r="E743" s="56">
        <f t="shared" si="100"/>
        <v>1368.588</v>
      </c>
      <c r="F743" s="56">
        <f t="shared" si="101"/>
        <v>10232.199000000001</v>
      </c>
      <c r="G743" s="56">
        <f t="shared" si="102"/>
        <v>13711.126</v>
      </c>
      <c r="H743" s="56">
        <f t="shared" si="103"/>
        <v>3708.6469999999999</v>
      </c>
      <c r="I743" s="56">
        <f t="shared" si="104"/>
        <v>1458.002</v>
      </c>
      <c r="J743" s="56">
        <f t="shared" si="105"/>
        <v>9904.8719999999994</v>
      </c>
      <c r="K743" s="56">
        <f t="shared" si="106"/>
        <v>15071.521000000001</v>
      </c>
      <c r="L743" s="64">
        <v>2110339</v>
      </c>
      <c r="M743" s="64">
        <v>1368588</v>
      </c>
      <c r="N743" s="64">
        <v>10232199</v>
      </c>
      <c r="O743" s="64">
        <v>13711126</v>
      </c>
      <c r="P743" s="63">
        <v>3708647</v>
      </c>
      <c r="Q743" s="63">
        <v>1458002</v>
      </c>
      <c r="R743" s="63">
        <v>9904872</v>
      </c>
      <c r="S743" s="63">
        <v>15071521</v>
      </c>
      <c r="T743">
        <f t="shared" si="107"/>
        <v>28782647</v>
      </c>
    </row>
    <row r="744" spans="1:20" hidden="1">
      <c r="A744" s="55" t="s">
        <v>1458</v>
      </c>
      <c r="B744" s="56" t="s">
        <v>1459</v>
      </c>
      <c r="C744" s="55" t="s">
        <v>6317</v>
      </c>
      <c r="D744" s="56">
        <f t="shared" si="108"/>
        <v>7948.7749999999996</v>
      </c>
      <c r="E744" s="56">
        <f t="shared" si="100"/>
        <v>1177.4870000000001</v>
      </c>
      <c r="F744" s="56">
        <f t="shared" si="101"/>
        <v>3137.4679999999998</v>
      </c>
      <c r="G744" s="56">
        <f t="shared" si="102"/>
        <v>12263.73</v>
      </c>
      <c r="H744" s="56">
        <f t="shared" si="103"/>
        <v>6847.6559999999999</v>
      </c>
      <c r="I744" s="56">
        <f t="shared" si="104"/>
        <v>1412.673</v>
      </c>
      <c r="J744" s="56">
        <f t="shared" si="105"/>
        <v>3165.2220000000002</v>
      </c>
      <c r="K744" s="56">
        <f t="shared" si="106"/>
        <v>11425.550999999999</v>
      </c>
      <c r="L744" s="64">
        <v>7948775</v>
      </c>
      <c r="M744" s="64">
        <v>1177487</v>
      </c>
      <c r="N744" s="64">
        <v>3137468</v>
      </c>
      <c r="O744" s="64">
        <v>12263730</v>
      </c>
      <c r="P744" s="63">
        <v>6847656</v>
      </c>
      <c r="Q744" s="63">
        <v>1412673</v>
      </c>
      <c r="R744" s="63">
        <v>3165222</v>
      </c>
      <c r="S744" s="63">
        <v>11425551</v>
      </c>
      <c r="T744">
        <f t="shared" si="107"/>
        <v>23689281</v>
      </c>
    </row>
    <row r="745" spans="1:20" hidden="1">
      <c r="A745" s="55" t="s">
        <v>1460</v>
      </c>
      <c r="B745" s="56" t="s">
        <v>1461</v>
      </c>
      <c r="C745" s="55" t="s">
        <v>6317</v>
      </c>
      <c r="D745" s="56">
        <f t="shared" si="108"/>
        <v>4459.7120000000004</v>
      </c>
      <c r="E745" s="56">
        <f t="shared" si="100"/>
        <v>2039.19</v>
      </c>
      <c r="F745" s="56">
        <f t="shared" si="101"/>
        <v>4969.9369999999999</v>
      </c>
      <c r="G745" s="56">
        <f t="shared" si="102"/>
        <v>11468.839</v>
      </c>
      <c r="H745" s="56">
        <f t="shared" si="103"/>
        <v>3976.2570000000001</v>
      </c>
      <c r="I745" s="56">
        <f t="shared" si="104"/>
        <v>1732.7239999999999</v>
      </c>
      <c r="J745" s="56">
        <f t="shared" si="105"/>
        <v>4364.9740000000002</v>
      </c>
      <c r="K745" s="56">
        <f t="shared" si="106"/>
        <v>10073.955</v>
      </c>
      <c r="L745" s="64">
        <v>4459712</v>
      </c>
      <c r="M745" s="64">
        <v>2039190</v>
      </c>
      <c r="N745" s="64">
        <v>4969937</v>
      </c>
      <c r="O745" s="64">
        <v>11468839</v>
      </c>
      <c r="P745" s="63">
        <v>3976257</v>
      </c>
      <c r="Q745" s="63">
        <v>1732724</v>
      </c>
      <c r="R745" s="63">
        <v>4364974</v>
      </c>
      <c r="S745" s="63">
        <v>10073955</v>
      </c>
      <c r="T745">
        <f t="shared" si="107"/>
        <v>21542794</v>
      </c>
    </row>
    <row r="746" spans="1:20" hidden="1">
      <c r="A746" s="55" t="s">
        <v>1462</v>
      </c>
      <c r="B746" s="56" t="s">
        <v>1463</v>
      </c>
      <c r="C746" s="55" t="s">
        <v>6318</v>
      </c>
      <c r="D746" s="56">
        <f t="shared" si="108"/>
        <v>4095.6729999999998</v>
      </c>
      <c r="E746" s="56">
        <f t="shared" si="100"/>
        <v>311.85599999999999</v>
      </c>
      <c r="F746" s="56">
        <f t="shared" si="101"/>
        <v>5658.4369999999999</v>
      </c>
      <c r="G746" s="56">
        <f t="shared" si="102"/>
        <v>10065.966</v>
      </c>
      <c r="H746" s="56">
        <f t="shared" si="103"/>
        <v>3792.5929999999998</v>
      </c>
      <c r="I746" s="56">
        <f t="shared" si="104"/>
        <v>311.60300000000001</v>
      </c>
      <c r="J746" s="56">
        <f t="shared" si="105"/>
        <v>5394.4350000000004</v>
      </c>
      <c r="K746" s="56">
        <f t="shared" si="106"/>
        <v>9498.6309999999994</v>
      </c>
      <c r="L746" s="64">
        <v>4095673</v>
      </c>
      <c r="M746" s="64">
        <v>311856</v>
      </c>
      <c r="N746" s="64">
        <v>5658437</v>
      </c>
      <c r="O746" s="64">
        <v>10065966</v>
      </c>
      <c r="P746" s="63">
        <v>3792593</v>
      </c>
      <c r="Q746" s="63">
        <v>311603</v>
      </c>
      <c r="R746" s="63">
        <v>5394435</v>
      </c>
      <c r="S746" s="63">
        <v>9498631</v>
      </c>
      <c r="T746">
        <f t="shared" si="107"/>
        <v>19564597</v>
      </c>
    </row>
    <row r="747" spans="1:20" hidden="1">
      <c r="A747" s="55" t="s">
        <v>1464</v>
      </c>
      <c r="B747" s="56" t="s">
        <v>1465</v>
      </c>
      <c r="C747" s="55" t="s">
        <v>6318</v>
      </c>
      <c r="D747" s="56">
        <f t="shared" si="108"/>
        <v>3315.7350000000001</v>
      </c>
      <c r="E747" s="56">
        <f t="shared" si="100"/>
        <v>1169.8599999999999</v>
      </c>
      <c r="F747" s="56">
        <f t="shared" si="101"/>
        <v>5067.0889999999999</v>
      </c>
      <c r="G747" s="56">
        <f t="shared" si="102"/>
        <v>9552.6839999999993</v>
      </c>
      <c r="H747" s="56">
        <f t="shared" si="103"/>
        <v>3764.5520000000001</v>
      </c>
      <c r="I747" s="56">
        <f t="shared" si="104"/>
        <v>1169.82</v>
      </c>
      <c r="J747" s="56">
        <f t="shared" si="105"/>
        <v>4875.6880000000001</v>
      </c>
      <c r="K747" s="56">
        <f t="shared" si="106"/>
        <v>9810.06</v>
      </c>
      <c r="L747" s="64">
        <v>3315735</v>
      </c>
      <c r="M747" s="64">
        <v>1169860</v>
      </c>
      <c r="N747" s="64">
        <v>5067089</v>
      </c>
      <c r="O747" s="64">
        <v>9552684</v>
      </c>
      <c r="P747" s="63">
        <v>3764552</v>
      </c>
      <c r="Q747" s="63">
        <v>1169820</v>
      </c>
      <c r="R747" s="63">
        <v>4875688</v>
      </c>
      <c r="S747" s="63">
        <v>9810060</v>
      </c>
      <c r="T747">
        <f t="shared" si="107"/>
        <v>19362744</v>
      </c>
    </row>
    <row r="748" spans="1:20" hidden="1">
      <c r="A748" s="55" t="s">
        <v>1466</v>
      </c>
      <c r="B748" s="56" t="s">
        <v>1467</v>
      </c>
      <c r="C748" s="55" t="s">
        <v>6317</v>
      </c>
      <c r="D748" s="56">
        <f t="shared" si="108"/>
        <v>1224.7090000000001</v>
      </c>
      <c r="E748" s="56">
        <f t="shared" si="100"/>
        <v>364.11599999999999</v>
      </c>
      <c r="F748" s="56">
        <f t="shared" si="101"/>
        <v>2705.74</v>
      </c>
      <c r="G748" s="56">
        <f t="shared" si="102"/>
        <v>4294.5649999999996</v>
      </c>
      <c r="H748" s="56">
        <f t="shared" si="103"/>
        <v>1214.665</v>
      </c>
      <c r="I748" s="56">
        <f t="shared" si="104"/>
        <v>364.089</v>
      </c>
      <c r="J748" s="56">
        <f t="shared" si="105"/>
        <v>2736.1350000000002</v>
      </c>
      <c r="K748" s="56">
        <f t="shared" si="106"/>
        <v>4314.8890000000001</v>
      </c>
      <c r="L748" s="64">
        <v>1224709</v>
      </c>
      <c r="M748" s="64">
        <v>364116</v>
      </c>
      <c r="N748" s="64">
        <v>2705740</v>
      </c>
      <c r="O748" s="64">
        <v>4294565</v>
      </c>
      <c r="P748" s="63">
        <v>1214665</v>
      </c>
      <c r="Q748" s="63">
        <v>364089</v>
      </c>
      <c r="R748" s="63">
        <v>2736135</v>
      </c>
      <c r="S748" s="63">
        <v>4314889</v>
      </c>
      <c r="T748">
        <f t="shared" si="107"/>
        <v>8609454</v>
      </c>
    </row>
    <row r="749" spans="1:20" hidden="1">
      <c r="A749" s="55" t="s">
        <v>1468</v>
      </c>
      <c r="B749" s="56" t="s">
        <v>1469</v>
      </c>
      <c r="C749" s="55" t="s">
        <v>6318</v>
      </c>
      <c r="D749" s="56">
        <f t="shared" si="108"/>
        <v>4053.8580000000002</v>
      </c>
      <c r="E749" s="56">
        <f t="shared" si="100"/>
        <v>327.82400000000001</v>
      </c>
      <c r="F749" s="56">
        <f t="shared" si="101"/>
        <v>7403.6729999999998</v>
      </c>
      <c r="G749" s="56">
        <f t="shared" si="102"/>
        <v>11785.355</v>
      </c>
      <c r="H749" s="56">
        <f t="shared" si="103"/>
        <v>4365.9219999999996</v>
      </c>
      <c r="I749" s="56">
        <f t="shared" si="104"/>
        <v>326.82400000000001</v>
      </c>
      <c r="J749" s="56">
        <f t="shared" si="105"/>
        <v>8034.7489999999998</v>
      </c>
      <c r="K749" s="56">
        <f t="shared" si="106"/>
        <v>12727.495000000001</v>
      </c>
      <c r="L749" s="64">
        <v>4053858</v>
      </c>
      <c r="M749" s="64">
        <v>327824</v>
      </c>
      <c r="N749" s="64">
        <v>7403673</v>
      </c>
      <c r="O749" s="64">
        <v>11785355</v>
      </c>
      <c r="P749" s="63">
        <v>4365922</v>
      </c>
      <c r="Q749" s="63">
        <v>326824</v>
      </c>
      <c r="R749" s="63">
        <v>8034749</v>
      </c>
      <c r="S749" s="63">
        <v>12727495</v>
      </c>
      <c r="T749">
        <f t="shared" si="107"/>
        <v>24512850</v>
      </c>
    </row>
    <row r="750" spans="1:20" hidden="1">
      <c r="A750" s="55" t="s">
        <v>1470</v>
      </c>
      <c r="B750" s="56" t="s">
        <v>1471</v>
      </c>
      <c r="C750" s="55" t="s">
        <v>6318</v>
      </c>
      <c r="D750" s="56">
        <f t="shared" si="108"/>
        <v>1313.5630000000001</v>
      </c>
      <c r="E750" s="56">
        <f t="shared" si="100"/>
        <v>11.909000000000001</v>
      </c>
      <c r="F750" s="56">
        <f t="shared" si="101"/>
        <v>1944.2819999999999</v>
      </c>
      <c r="G750" s="56">
        <f t="shared" si="102"/>
        <v>3269.7539999999999</v>
      </c>
      <c r="H750" s="56">
        <f t="shared" si="103"/>
        <v>1313.3879999999999</v>
      </c>
      <c r="I750" s="56">
        <f t="shared" si="104"/>
        <v>11.909000000000001</v>
      </c>
      <c r="J750" s="56">
        <f t="shared" si="105"/>
        <v>2508.0210000000002</v>
      </c>
      <c r="K750" s="56">
        <f t="shared" si="106"/>
        <v>3833.3180000000002</v>
      </c>
      <c r="L750" s="64">
        <v>1313563</v>
      </c>
      <c r="M750" s="64">
        <v>11909</v>
      </c>
      <c r="N750" s="64">
        <v>1944282</v>
      </c>
      <c r="O750" s="64">
        <v>3269754</v>
      </c>
      <c r="P750" s="63">
        <v>1313388</v>
      </c>
      <c r="Q750" s="63">
        <v>11909</v>
      </c>
      <c r="R750" s="63">
        <v>2508021</v>
      </c>
      <c r="S750" s="63">
        <v>3833318</v>
      </c>
      <c r="T750">
        <f t="shared" si="107"/>
        <v>7103072</v>
      </c>
    </row>
    <row r="751" spans="1:20" hidden="1">
      <c r="A751" s="55" t="s">
        <v>1472</v>
      </c>
      <c r="B751" s="56" t="s">
        <v>1473</v>
      </c>
      <c r="C751" s="55" t="s">
        <v>6318</v>
      </c>
      <c r="D751" s="56">
        <f t="shared" si="108"/>
        <v>699.02099999999996</v>
      </c>
      <c r="E751" s="56">
        <f t="shared" si="100"/>
        <v>166.65899999999999</v>
      </c>
      <c r="F751" s="56">
        <f t="shared" si="101"/>
        <v>1133.0650000000001</v>
      </c>
      <c r="G751" s="56">
        <f t="shared" si="102"/>
        <v>1998.7449999999999</v>
      </c>
      <c r="H751" s="56">
        <f t="shared" si="103"/>
        <v>1148.385</v>
      </c>
      <c r="I751" s="56">
        <f t="shared" si="104"/>
        <v>259.37799999999999</v>
      </c>
      <c r="J751" s="56">
        <f t="shared" si="105"/>
        <v>972.94899999999996</v>
      </c>
      <c r="K751" s="56">
        <f t="shared" si="106"/>
        <v>2380.712</v>
      </c>
      <c r="L751" s="64">
        <v>699021</v>
      </c>
      <c r="M751" s="64">
        <v>166659</v>
      </c>
      <c r="N751" s="64">
        <v>1133065</v>
      </c>
      <c r="O751" s="64">
        <v>1998745</v>
      </c>
      <c r="P751" s="63">
        <v>1148385</v>
      </c>
      <c r="Q751" s="63">
        <v>259378</v>
      </c>
      <c r="R751" s="63">
        <v>972949</v>
      </c>
      <c r="S751" s="63">
        <v>2380712</v>
      </c>
      <c r="T751">
        <f t="shared" si="107"/>
        <v>4379457</v>
      </c>
    </row>
    <row r="752" spans="1:20" hidden="1">
      <c r="A752" s="55" t="s">
        <v>1474</v>
      </c>
      <c r="B752" s="56" t="s">
        <v>1475</v>
      </c>
      <c r="C752" s="55" t="s">
        <v>6317</v>
      </c>
      <c r="D752" s="56">
        <f t="shared" si="108"/>
        <v>5591.5540000000001</v>
      </c>
      <c r="E752" s="56">
        <f t="shared" si="100"/>
        <v>1665.4860000000001</v>
      </c>
      <c r="F752" s="56">
        <f t="shared" si="101"/>
        <v>9054.4500000000007</v>
      </c>
      <c r="G752" s="56">
        <f t="shared" si="102"/>
        <v>16311.49</v>
      </c>
      <c r="H752" s="56">
        <f t="shared" si="103"/>
        <v>5783.2830000000004</v>
      </c>
      <c r="I752" s="56">
        <f t="shared" si="104"/>
        <v>1665.028</v>
      </c>
      <c r="J752" s="56">
        <f t="shared" si="105"/>
        <v>8649.7669999999998</v>
      </c>
      <c r="K752" s="56">
        <f t="shared" si="106"/>
        <v>16098.078</v>
      </c>
      <c r="L752" s="64">
        <v>5591554</v>
      </c>
      <c r="M752" s="64">
        <v>1665486</v>
      </c>
      <c r="N752" s="64">
        <v>9054450</v>
      </c>
      <c r="O752" s="64">
        <v>16311490</v>
      </c>
      <c r="P752" s="63">
        <v>5783283</v>
      </c>
      <c r="Q752" s="63">
        <v>1665028</v>
      </c>
      <c r="R752" s="63">
        <v>8649767</v>
      </c>
      <c r="S752" s="63">
        <v>16098078</v>
      </c>
      <c r="T752">
        <f t="shared" si="107"/>
        <v>32409568</v>
      </c>
    </row>
    <row r="753" spans="1:20" hidden="1">
      <c r="A753" s="55" t="s">
        <v>1476</v>
      </c>
      <c r="B753" s="56" t="s">
        <v>1477</v>
      </c>
      <c r="C753" s="55" t="s">
        <v>6318</v>
      </c>
      <c r="D753" s="56">
        <f t="shared" si="108"/>
        <v>2412.0529999999999</v>
      </c>
      <c r="E753" s="56">
        <f t="shared" si="100"/>
        <v>1243.6659999999999</v>
      </c>
      <c r="F753" s="56">
        <f t="shared" si="101"/>
        <v>3952.7910000000002</v>
      </c>
      <c r="G753" s="56">
        <f t="shared" si="102"/>
        <v>7608.51</v>
      </c>
      <c r="H753" s="56">
        <f t="shared" si="103"/>
        <v>2406.9630000000002</v>
      </c>
      <c r="I753" s="56">
        <f t="shared" si="104"/>
        <v>1241.0409999999999</v>
      </c>
      <c r="J753" s="56">
        <f t="shared" si="105"/>
        <v>3710.3209999999999</v>
      </c>
      <c r="K753" s="56">
        <f t="shared" si="106"/>
        <v>7358.3249999999998</v>
      </c>
      <c r="L753" s="64">
        <v>2412053</v>
      </c>
      <c r="M753" s="64">
        <v>1243666</v>
      </c>
      <c r="N753" s="64">
        <v>3952791</v>
      </c>
      <c r="O753" s="64">
        <v>7608510</v>
      </c>
      <c r="P753" s="63">
        <v>2406963</v>
      </c>
      <c r="Q753" s="63">
        <v>1241041</v>
      </c>
      <c r="R753" s="63">
        <v>3710321</v>
      </c>
      <c r="S753" s="63">
        <v>7358325</v>
      </c>
      <c r="T753">
        <f t="shared" si="107"/>
        <v>14966835</v>
      </c>
    </row>
    <row r="754" spans="1:20" hidden="1">
      <c r="A754" s="55" t="s">
        <v>1478</v>
      </c>
      <c r="B754" s="56" t="s">
        <v>1479</v>
      </c>
      <c r="C754" s="55" t="s">
        <v>6318</v>
      </c>
      <c r="D754" s="56">
        <f t="shared" si="108"/>
        <v>1806.83</v>
      </c>
      <c r="E754" s="56">
        <f t="shared" si="100"/>
        <v>117.491</v>
      </c>
      <c r="F754" s="56">
        <f t="shared" si="101"/>
        <v>4732.57</v>
      </c>
      <c r="G754" s="56">
        <f t="shared" si="102"/>
        <v>6656.8909999999996</v>
      </c>
      <c r="H754" s="56">
        <f t="shared" si="103"/>
        <v>1851.633</v>
      </c>
      <c r="I754" s="56">
        <f t="shared" si="104"/>
        <v>117.461</v>
      </c>
      <c r="J754" s="56">
        <f t="shared" si="105"/>
        <v>4423.7730000000001</v>
      </c>
      <c r="K754" s="56">
        <f t="shared" si="106"/>
        <v>6392.8670000000002</v>
      </c>
      <c r="L754" s="64">
        <v>1806830</v>
      </c>
      <c r="M754" s="64">
        <v>117491</v>
      </c>
      <c r="N754" s="64">
        <v>4732570</v>
      </c>
      <c r="O754" s="64">
        <v>6656891</v>
      </c>
      <c r="P754" s="63">
        <v>1851633</v>
      </c>
      <c r="Q754" s="63">
        <v>117461</v>
      </c>
      <c r="R754" s="63">
        <v>4423773</v>
      </c>
      <c r="S754" s="63">
        <v>6392867</v>
      </c>
      <c r="T754">
        <f t="shared" si="107"/>
        <v>13049758</v>
      </c>
    </row>
    <row r="755" spans="1:20" hidden="1">
      <c r="A755" s="55" t="s">
        <v>1480</v>
      </c>
      <c r="B755" s="56" t="s">
        <v>1481</v>
      </c>
      <c r="C755" s="55" t="s">
        <v>6318</v>
      </c>
      <c r="D755" s="56">
        <f t="shared" si="108"/>
        <v>1683.8589999999999</v>
      </c>
      <c r="E755" s="56">
        <f t="shared" si="100"/>
        <v>2898.5219999999999</v>
      </c>
      <c r="F755" s="56">
        <f t="shared" si="101"/>
        <v>7147.4570000000003</v>
      </c>
      <c r="G755" s="56">
        <f t="shared" si="102"/>
        <v>11729.838</v>
      </c>
      <c r="H755" s="56">
        <f t="shared" si="103"/>
        <v>2002.2070000000001</v>
      </c>
      <c r="I755" s="56">
        <f t="shared" si="104"/>
        <v>3078.873</v>
      </c>
      <c r="J755" s="56">
        <f t="shared" si="105"/>
        <v>6387.9219999999996</v>
      </c>
      <c r="K755" s="56">
        <f t="shared" si="106"/>
        <v>11469.002</v>
      </c>
      <c r="L755" s="64">
        <v>1683859</v>
      </c>
      <c r="M755" s="64">
        <v>2898522</v>
      </c>
      <c r="N755" s="64">
        <v>7147457</v>
      </c>
      <c r="O755" s="64">
        <v>11729838</v>
      </c>
      <c r="P755" s="63">
        <v>2002207</v>
      </c>
      <c r="Q755" s="63">
        <v>3078873</v>
      </c>
      <c r="R755" s="63">
        <v>6387922</v>
      </c>
      <c r="S755" s="63">
        <v>11469002</v>
      </c>
      <c r="T755">
        <f t="shared" si="107"/>
        <v>23198840</v>
      </c>
    </row>
    <row r="756" spans="1:20" hidden="1">
      <c r="A756" s="55" t="s">
        <v>1482</v>
      </c>
      <c r="B756" s="56" t="s">
        <v>1483</v>
      </c>
      <c r="C756" s="55" t="s">
        <v>6319</v>
      </c>
      <c r="D756" s="56">
        <f t="shared" si="108"/>
        <v>2960.3609999999999</v>
      </c>
      <c r="E756" s="56">
        <f t="shared" si="100"/>
        <v>1361.7629999999999</v>
      </c>
      <c r="F756" s="56">
        <f t="shared" si="101"/>
        <v>818.39300000000003</v>
      </c>
      <c r="G756" s="56">
        <f t="shared" si="102"/>
        <v>5140.5169999999998</v>
      </c>
      <c r="H756" s="56">
        <f t="shared" si="103"/>
        <v>3068.701</v>
      </c>
      <c r="I756" s="56">
        <f t="shared" si="104"/>
        <v>1773.1669999999999</v>
      </c>
      <c r="J756" s="56">
        <f t="shared" si="105"/>
        <v>738.12599999999998</v>
      </c>
      <c r="K756" s="56">
        <f t="shared" si="106"/>
        <v>5579.9939999999997</v>
      </c>
      <c r="L756" s="64">
        <v>2960361</v>
      </c>
      <c r="M756" s="64">
        <v>1361763</v>
      </c>
      <c r="N756" s="64">
        <v>818393</v>
      </c>
      <c r="O756" s="64">
        <v>5140517</v>
      </c>
      <c r="P756" s="63">
        <v>3068701</v>
      </c>
      <c r="Q756" s="63">
        <v>1773167</v>
      </c>
      <c r="R756" s="63">
        <v>738126</v>
      </c>
      <c r="S756" s="63">
        <v>5579994</v>
      </c>
      <c r="T756">
        <f t="shared" si="107"/>
        <v>10720511</v>
      </c>
    </row>
    <row r="757" spans="1:20" hidden="1">
      <c r="A757" s="55" t="s">
        <v>1484</v>
      </c>
      <c r="B757" s="56" t="s">
        <v>1485</v>
      </c>
      <c r="C757" s="55" t="s">
        <v>6319</v>
      </c>
      <c r="D757" s="56">
        <f t="shared" si="108"/>
        <v>934.48500000000001</v>
      </c>
      <c r="E757" s="56">
        <f t="shared" si="100"/>
        <v>16.443000000000001</v>
      </c>
      <c r="F757" s="56">
        <f t="shared" si="101"/>
        <v>143.172</v>
      </c>
      <c r="G757" s="56">
        <f t="shared" si="102"/>
        <v>1094.0999999999999</v>
      </c>
      <c r="H757" s="56">
        <f t="shared" si="103"/>
        <v>1025.2</v>
      </c>
      <c r="I757" s="56">
        <f t="shared" si="104"/>
        <v>16.440000000000001</v>
      </c>
      <c r="J757" s="56">
        <f t="shared" si="105"/>
        <v>224.66200000000001</v>
      </c>
      <c r="K757" s="56">
        <f t="shared" si="106"/>
        <v>1266.3019999999999</v>
      </c>
      <c r="L757" s="64">
        <v>934485</v>
      </c>
      <c r="M757" s="64">
        <v>16443</v>
      </c>
      <c r="N757" s="64">
        <v>143172</v>
      </c>
      <c r="O757" s="64">
        <v>1094100</v>
      </c>
      <c r="P757" s="63">
        <v>1025200</v>
      </c>
      <c r="Q757" s="63">
        <v>16440</v>
      </c>
      <c r="R757" s="63">
        <v>224662</v>
      </c>
      <c r="S757" s="63">
        <v>1266302</v>
      </c>
      <c r="T757">
        <f t="shared" si="107"/>
        <v>2360402</v>
      </c>
    </row>
    <row r="758" spans="1:20" hidden="1">
      <c r="A758" s="55" t="s">
        <v>1486</v>
      </c>
      <c r="B758" s="56" t="s">
        <v>1487</v>
      </c>
      <c r="C758" s="55" t="s">
        <v>6319</v>
      </c>
      <c r="D758" s="56">
        <f t="shared" si="108"/>
        <v>1234.578</v>
      </c>
      <c r="E758" s="56">
        <f t="shared" si="100"/>
        <v>317.43</v>
      </c>
      <c r="F758" s="56">
        <f t="shared" si="101"/>
        <v>546.77800000000002</v>
      </c>
      <c r="G758" s="56">
        <f t="shared" si="102"/>
        <v>2098.7860000000001</v>
      </c>
      <c r="H758" s="56">
        <f t="shared" si="103"/>
        <v>1237.259</v>
      </c>
      <c r="I758" s="56">
        <f t="shared" si="104"/>
        <v>327.42500000000001</v>
      </c>
      <c r="J758" s="56">
        <f t="shared" si="105"/>
        <v>594.40099999999995</v>
      </c>
      <c r="K758" s="56">
        <f t="shared" si="106"/>
        <v>2159.085</v>
      </c>
      <c r="L758" s="64">
        <v>1234578</v>
      </c>
      <c r="M758" s="64">
        <v>317430</v>
      </c>
      <c r="N758" s="64">
        <v>546778</v>
      </c>
      <c r="O758" s="64">
        <v>2098786</v>
      </c>
      <c r="P758" s="63">
        <v>1237259</v>
      </c>
      <c r="Q758" s="63">
        <v>327425</v>
      </c>
      <c r="R758" s="63">
        <v>594401</v>
      </c>
      <c r="S758" s="63">
        <v>2159085</v>
      </c>
      <c r="T758">
        <f t="shared" si="107"/>
        <v>4257871</v>
      </c>
    </row>
    <row r="759" spans="1:20" hidden="1">
      <c r="A759" s="55" t="s">
        <v>1488</v>
      </c>
      <c r="B759" s="56" t="s">
        <v>1489</v>
      </c>
      <c r="C759" s="55" t="s">
        <v>6319</v>
      </c>
      <c r="D759" s="56">
        <f t="shared" si="108"/>
        <v>544.57799999999997</v>
      </c>
      <c r="E759" s="56">
        <f t="shared" si="100"/>
        <v>150.875</v>
      </c>
      <c r="F759" s="56">
        <f t="shared" si="101"/>
        <v>633.59699999999998</v>
      </c>
      <c r="G759" s="56">
        <f t="shared" si="102"/>
        <v>1329.05</v>
      </c>
      <c r="H759" s="56">
        <f t="shared" si="103"/>
        <v>807.36500000000001</v>
      </c>
      <c r="I759" s="56">
        <f t="shared" si="104"/>
        <v>200.83699999999999</v>
      </c>
      <c r="J759" s="56">
        <f t="shared" si="105"/>
        <v>771.12599999999998</v>
      </c>
      <c r="K759" s="56">
        <f t="shared" si="106"/>
        <v>1779.328</v>
      </c>
      <c r="L759" s="64">
        <v>544578</v>
      </c>
      <c r="M759" s="64">
        <v>150875</v>
      </c>
      <c r="N759" s="64">
        <v>633597</v>
      </c>
      <c r="O759" s="64">
        <v>1329050</v>
      </c>
      <c r="P759" s="63">
        <v>807365</v>
      </c>
      <c r="Q759" s="63">
        <v>200837</v>
      </c>
      <c r="R759" s="63">
        <v>771126</v>
      </c>
      <c r="S759" s="63">
        <v>1779328</v>
      </c>
      <c r="T759">
        <f t="shared" si="107"/>
        <v>3108378</v>
      </c>
    </row>
    <row r="760" spans="1:20" hidden="1">
      <c r="A760" s="55" t="s">
        <v>1490</v>
      </c>
      <c r="B760" s="56" t="s">
        <v>1491</v>
      </c>
      <c r="C760" s="55" t="s">
        <v>6319</v>
      </c>
      <c r="D760" s="56">
        <f t="shared" si="108"/>
        <v>1782.3320000000001</v>
      </c>
      <c r="E760" s="56">
        <f t="shared" si="100"/>
        <v>0</v>
      </c>
      <c r="F760" s="56">
        <f t="shared" si="101"/>
        <v>669.58900000000006</v>
      </c>
      <c r="G760" s="56">
        <f t="shared" si="102"/>
        <v>2451.9209999999998</v>
      </c>
      <c r="H760" s="56">
        <f t="shared" si="103"/>
        <v>1516.873</v>
      </c>
      <c r="I760" s="56">
        <f t="shared" si="104"/>
        <v>0</v>
      </c>
      <c r="J760" s="56">
        <f t="shared" si="105"/>
        <v>676.76199999999994</v>
      </c>
      <c r="K760" s="56">
        <f t="shared" si="106"/>
        <v>2193.6350000000002</v>
      </c>
      <c r="L760" s="64">
        <v>1782332</v>
      </c>
      <c r="M760" s="64">
        <v>0</v>
      </c>
      <c r="N760" s="64">
        <v>669589</v>
      </c>
      <c r="O760" s="64">
        <v>2451921</v>
      </c>
      <c r="P760" s="63">
        <v>1516873</v>
      </c>
      <c r="Q760" s="63">
        <v>0</v>
      </c>
      <c r="R760" s="63">
        <v>676762</v>
      </c>
      <c r="S760" s="63">
        <v>2193635</v>
      </c>
      <c r="T760">
        <f t="shared" si="107"/>
        <v>4645556</v>
      </c>
    </row>
    <row r="761" spans="1:20" hidden="1">
      <c r="A761" s="55" t="s">
        <v>1492</v>
      </c>
      <c r="B761" s="56" t="s">
        <v>1493</v>
      </c>
      <c r="C761" s="55" t="s">
        <v>6319</v>
      </c>
      <c r="D761" s="56">
        <f t="shared" si="108"/>
        <v>1576.5</v>
      </c>
      <c r="E761" s="56">
        <f t="shared" si="100"/>
        <v>517.56299999999999</v>
      </c>
      <c r="F761" s="56">
        <f t="shared" si="101"/>
        <v>3188.1350000000002</v>
      </c>
      <c r="G761" s="56">
        <f t="shared" si="102"/>
        <v>5282.1980000000003</v>
      </c>
      <c r="H761" s="56">
        <f t="shared" si="103"/>
        <v>1299.7529999999999</v>
      </c>
      <c r="I761" s="56">
        <f t="shared" si="104"/>
        <v>517.46400000000006</v>
      </c>
      <c r="J761" s="56">
        <f t="shared" si="105"/>
        <v>3201.6149999999998</v>
      </c>
      <c r="K761" s="56">
        <f t="shared" si="106"/>
        <v>5018.8320000000003</v>
      </c>
      <c r="L761" s="64">
        <v>1576500</v>
      </c>
      <c r="M761" s="64">
        <v>517563</v>
      </c>
      <c r="N761" s="64">
        <v>3188135</v>
      </c>
      <c r="O761" s="64">
        <v>5282198</v>
      </c>
      <c r="P761" s="63">
        <v>1299753</v>
      </c>
      <c r="Q761" s="63">
        <v>517464</v>
      </c>
      <c r="R761" s="63">
        <v>3201615</v>
      </c>
      <c r="S761" s="63">
        <v>5018832</v>
      </c>
      <c r="T761">
        <f t="shared" si="107"/>
        <v>10301030</v>
      </c>
    </row>
    <row r="762" spans="1:20" hidden="1">
      <c r="A762" s="55" t="s">
        <v>1494</v>
      </c>
      <c r="B762" s="56" t="s">
        <v>1495</v>
      </c>
      <c r="C762" s="55" t="s">
        <v>6319</v>
      </c>
      <c r="D762" s="56">
        <f t="shared" si="108"/>
        <v>692.90099999999995</v>
      </c>
      <c r="E762" s="56">
        <f t="shared" si="100"/>
        <v>113.209</v>
      </c>
      <c r="F762" s="56">
        <f t="shared" si="101"/>
        <v>635.82299999999998</v>
      </c>
      <c r="G762" s="56">
        <f t="shared" si="102"/>
        <v>1441.933</v>
      </c>
      <c r="H762" s="56">
        <f t="shared" si="103"/>
        <v>511.34899999999999</v>
      </c>
      <c r="I762" s="56">
        <f t="shared" si="104"/>
        <v>113.209</v>
      </c>
      <c r="J762" s="56">
        <f t="shared" si="105"/>
        <v>833.81</v>
      </c>
      <c r="K762" s="56">
        <f t="shared" si="106"/>
        <v>1458.3679999999999</v>
      </c>
      <c r="L762" s="64">
        <v>692901</v>
      </c>
      <c r="M762" s="64">
        <v>113209</v>
      </c>
      <c r="N762" s="64">
        <v>635823</v>
      </c>
      <c r="O762" s="64">
        <v>1441933</v>
      </c>
      <c r="P762" s="63">
        <v>511349</v>
      </c>
      <c r="Q762" s="63">
        <v>113209</v>
      </c>
      <c r="R762" s="63">
        <v>833810</v>
      </c>
      <c r="S762" s="63">
        <v>1458368</v>
      </c>
      <c r="T762">
        <f t="shared" si="107"/>
        <v>2900301</v>
      </c>
    </row>
    <row r="763" spans="1:20" hidden="1">
      <c r="A763" s="55" t="s">
        <v>1496</v>
      </c>
      <c r="B763" s="56" t="s">
        <v>1497</v>
      </c>
      <c r="C763" s="55" t="s">
        <v>6319</v>
      </c>
      <c r="D763" s="56">
        <f t="shared" si="108"/>
        <v>1696.809</v>
      </c>
      <c r="E763" s="56">
        <f t="shared" si="100"/>
        <v>378.41500000000002</v>
      </c>
      <c r="F763" s="56">
        <f t="shared" si="101"/>
        <v>1717.729</v>
      </c>
      <c r="G763" s="56">
        <f t="shared" si="102"/>
        <v>3792.953</v>
      </c>
      <c r="H763" s="56">
        <f t="shared" si="103"/>
        <v>1858.992</v>
      </c>
      <c r="I763" s="56">
        <f t="shared" si="104"/>
        <v>378.30099999999999</v>
      </c>
      <c r="J763" s="56">
        <f t="shared" si="105"/>
        <v>1647.0340000000001</v>
      </c>
      <c r="K763" s="56">
        <f t="shared" si="106"/>
        <v>3884.3270000000002</v>
      </c>
      <c r="L763" s="64">
        <v>1696809</v>
      </c>
      <c r="M763" s="64">
        <v>378415</v>
      </c>
      <c r="N763" s="64">
        <v>1717729</v>
      </c>
      <c r="O763" s="64">
        <v>3792953</v>
      </c>
      <c r="P763" s="63">
        <v>1858992</v>
      </c>
      <c r="Q763" s="63">
        <v>378301</v>
      </c>
      <c r="R763" s="63">
        <v>1647034</v>
      </c>
      <c r="S763" s="63">
        <v>3884327</v>
      </c>
      <c r="T763">
        <f t="shared" si="107"/>
        <v>7677280</v>
      </c>
    </row>
    <row r="764" spans="1:20" hidden="1">
      <c r="A764" s="55" t="s">
        <v>1498</v>
      </c>
      <c r="B764" s="56" t="s">
        <v>1499</v>
      </c>
      <c r="C764" s="55" t="s">
        <v>6319</v>
      </c>
      <c r="D764" s="56">
        <f t="shared" si="108"/>
        <v>1476.98</v>
      </c>
      <c r="E764" s="56">
        <f t="shared" si="100"/>
        <v>479.96699999999998</v>
      </c>
      <c r="F764" s="56">
        <f t="shared" si="101"/>
        <v>1898.42</v>
      </c>
      <c r="G764" s="56">
        <f t="shared" si="102"/>
        <v>3855.3670000000002</v>
      </c>
      <c r="H764" s="56">
        <f t="shared" si="103"/>
        <v>1543.171</v>
      </c>
      <c r="I764" s="56">
        <f t="shared" si="104"/>
        <v>479.48399999999998</v>
      </c>
      <c r="J764" s="56">
        <f t="shared" si="105"/>
        <v>1985.18</v>
      </c>
      <c r="K764" s="56">
        <f t="shared" si="106"/>
        <v>4007.835</v>
      </c>
      <c r="L764" s="64">
        <v>1476980</v>
      </c>
      <c r="M764" s="64">
        <v>479967</v>
      </c>
      <c r="N764" s="64">
        <v>1898420</v>
      </c>
      <c r="O764" s="64">
        <v>3855367</v>
      </c>
      <c r="P764" s="63">
        <v>1543171</v>
      </c>
      <c r="Q764" s="63">
        <v>479484</v>
      </c>
      <c r="R764" s="63">
        <v>1985180</v>
      </c>
      <c r="S764" s="63">
        <v>4007835</v>
      </c>
      <c r="T764">
        <f t="shared" si="107"/>
        <v>7863202</v>
      </c>
    </row>
    <row r="765" spans="1:20" hidden="1">
      <c r="A765" s="55" t="s">
        <v>1500</v>
      </c>
      <c r="B765" s="56" t="s">
        <v>1501</v>
      </c>
      <c r="C765" s="55" t="s">
        <v>6319</v>
      </c>
      <c r="D765" s="56">
        <f t="shared" si="108"/>
        <v>1035.0999999999999</v>
      </c>
      <c r="E765" s="56">
        <f t="shared" si="100"/>
        <v>336.12700000000001</v>
      </c>
      <c r="F765" s="56">
        <f t="shared" si="101"/>
        <v>943.32600000000002</v>
      </c>
      <c r="G765" s="56">
        <f t="shared" si="102"/>
        <v>2314.5529999999999</v>
      </c>
      <c r="H765" s="56">
        <f t="shared" si="103"/>
        <v>1033.53</v>
      </c>
      <c r="I765" s="56">
        <f t="shared" si="104"/>
        <v>335.92700000000002</v>
      </c>
      <c r="J765" s="56">
        <f t="shared" si="105"/>
        <v>942.39599999999996</v>
      </c>
      <c r="K765" s="56">
        <f t="shared" si="106"/>
        <v>2311.8530000000001</v>
      </c>
      <c r="L765" s="64">
        <v>1035100</v>
      </c>
      <c r="M765" s="64">
        <v>336127</v>
      </c>
      <c r="N765" s="64">
        <v>943326</v>
      </c>
      <c r="O765" s="64">
        <v>2314553</v>
      </c>
      <c r="P765" s="63">
        <v>1033530</v>
      </c>
      <c r="Q765" s="63">
        <v>335927</v>
      </c>
      <c r="R765" s="63">
        <v>942396</v>
      </c>
      <c r="S765" s="63">
        <v>2311853</v>
      </c>
      <c r="T765">
        <f t="shared" si="107"/>
        <v>4626406</v>
      </c>
    </row>
    <row r="766" spans="1:20" hidden="1">
      <c r="A766" s="55" t="s">
        <v>1502</v>
      </c>
      <c r="B766" s="56" t="s">
        <v>1503</v>
      </c>
      <c r="C766" s="55" t="s">
        <v>6319</v>
      </c>
      <c r="D766" s="56">
        <f t="shared" si="108"/>
        <v>2608.5210000000002</v>
      </c>
      <c r="E766" s="56">
        <f t="shared" si="100"/>
        <v>907.93200000000002</v>
      </c>
      <c r="F766" s="56">
        <f t="shared" si="101"/>
        <v>3785.3440000000001</v>
      </c>
      <c r="G766" s="56">
        <f t="shared" si="102"/>
        <v>7301.7969999999996</v>
      </c>
      <c r="H766" s="56">
        <f t="shared" si="103"/>
        <v>2907.0210000000002</v>
      </c>
      <c r="I766" s="56">
        <f t="shared" si="104"/>
        <v>595.03200000000004</v>
      </c>
      <c r="J766" s="56">
        <f t="shared" si="105"/>
        <v>3828.0050000000001</v>
      </c>
      <c r="K766" s="56">
        <f t="shared" si="106"/>
        <v>7330.058</v>
      </c>
      <c r="L766" s="64">
        <v>2608521</v>
      </c>
      <c r="M766" s="64">
        <v>907932</v>
      </c>
      <c r="N766" s="64">
        <v>3785344</v>
      </c>
      <c r="O766" s="64">
        <v>7301797</v>
      </c>
      <c r="P766" s="63">
        <v>2907021</v>
      </c>
      <c r="Q766" s="63">
        <v>595032</v>
      </c>
      <c r="R766" s="63">
        <v>3828005</v>
      </c>
      <c r="S766" s="63">
        <v>7330058</v>
      </c>
      <c r="T766">
        <f t="shared" si="107"/>
        <v>14631855</v>
      </c>
    </row>
    <row r="767" spans="1:20">
      <c r="A767" s="55" t="s">
        <v>1504</v>
      </c>
      <c r="B767" s="56" t="s">
        <v>1505</v>
      </c>
      <c r="C767" s="55" t="s">
        <v>6320</v>
      </c>
      <c r="D767" s="56">
        <f t="shared" si="108"/>
        <v>0</v>
      </c>
      <c r="E767" s="56">
        <f t="shared" si="100"/>
        <v>0</v>
      </c>
      <c r="F767" s="56">
        <f t="shared" si="101"/>
        <v>0</v>
      </c>
      <c r="G767" s="56">
        <f t="shared" si="102"/>
        <v>0</v>
      </c>
      <c r="H767" s="56">
        <f t="shared" si="103"/>
        <v>0</v>
      </c>
      <c r="I767" s="56">
        <f t="shared" si="104"/>
        <v>0</v>
      </c>
      <c r="J767" s="56">
        <f t="shared" si="105"/>
        <v>0</v>
      </c>
      <c r="K767" s="56">
        <f t="shared" si="106"/>
        <v>0</v>
      </c>
      <c r="L767" s="64">
        <v>0</v>
      </c>
      <c r="M767" s="64">
        <v>0</v>
      </c>
      <c r="N767" s="64">
        <v>0</v>
      </c>
      <c r="O767" s="64">
        <v>0</v>
      </c>
      <c r="P767" s="63">
        <v>0</v>
      </c>
      <c r="Q767" s="63">
        <v>0</v>
      </c>
      <c r="R767" s="63">
        <v>0</v>
      </c>
      <c r="S767" s="63">
        <v>0</v>
      </c>
      <c r="T767">
        <f t="shared" si="107"/>
        <v>0</v>
      </c>
    </row>
    <row r="768" spans="1:20" hidden="1">
      <c r="A768" s="55" t="s">
        <v>1506</v>
      </c>
      <c r="B768" s="56" t="s">
        <v>1507</v>
      </c>
      <c r="C768" s="55" t="s">
        <v>6320</v>
      </c>
      <c r="D768" s="56">
        <f t="shared" si="108"/>
        <v>82.605000000000004</v>
      </c>
      <c r="E768" s="56">
        <f t="shared" si="100"/>
        <v>0</v>
      </c>
      <c r="F768" s="56">
        <f t="shared" si="101"/>
        <v>0</v>
      </c>
      <c r="G768" s="56">
        <f t="shared" si="102"/>
        <v>82.605000000000004</v>
      </c>
      <c r="H768" s="56">
        <f t="shared" si="103"/>
        <v>70.905000000000001</v>
      </c>
      <c r="I768" s="56">
        <f t="shared" si="104"/>
        <v>0</v>
      </c>
      <c r="J768" s="56">
        <f t="shared" si="105"/>
        <v>0</v>
      </c>
      <c r="K768" s="56">
        <f t="shared" si="106"/>
        <v>70.905000000000001</v>
      </c>
      <c r="L768" s="64">
        <v>82605</v>
      </c>
      <c r="M768" s="64">
        <v>0</v>
      </c>
      <c r="N768" s="64">
        <v>0</v>
      </c>
      <c r="O768" s="64">
        <v>82605</v>
      </c>
      <c r="P768" s="63">
        <v>70905</v>
      </c>
      <c r="Q768" s="63">
        <v>0</v>
      </c>
      <c r="R768" s="63">
        <v>0</v>
      </c>
      <c r="S768" s="63">
        <v>70905</v>
      </c>
      <c r="T768">
        <f t="shared" si="107"/>
        <v>153510</v>
      </c>
    </row>
    <row r="769" spans="1:20">
      <c r="A769" s="55" t="s">
        <v>1508</v>
      </c>
      <c r="B769" s="56" t="s">
        <v>1509</v>
      </c>
      <c r="C769" s="55" t="s">
        <v>6320</v>
      </c>
      <c r="D769" s="56">
        <f t="shared" si="108"/>
        <v>0</v>
      </c>
      <c r="E769" s="56">
        <f t="shared" si="100"/>
        <v>0</v>
      </c>
      <c r="F769" s="56">
        <f t="shared" si="101"/>
        <v>0</v>
      </c>
      <c r="G769" s="56">
        <f t="shared" si="102"/>
        <v>0</v>
      </c>
      <c r="H769" s="56">
        <f t="shared" si="103"/>
        <v>0</v>
      </c>
      <c r="I769" s="56">
        <f t="shared" si="104"/>
        <v>0</v>
      </c>
      <c r="J769" s="56">
        <f t="shared" si="105"/>
        <v>0</v>
      </c>
      <c r="K769" s="56">
        <f t="shared" si="106"/>
        <v>0</v>
      </c>
      <c r="L769" s="64">
        <v>0</v>
      </c>
      <c r="M769" s="64">
        <v>0</v>
      </c>
      <c r="N769" s="64">
        <v>0</v>
      </c>
      <c r="O769" s="64">
        <v>0</v>
      </c>
      <c r="P769" s="63">
        <v>0</v>
      </c>
      <c r="Q769" s="63">
        <v>0</v>
      </c>
      <c r="R769" s="63">
        <v>0</v>
      </c>
      <c r="S769" s="63">
        <v>0</v>
      </c>
      <c r="T769">
        <f t="shared" si="107"/>
        <v>0</v>
      </c>
    </row>
    <row r="770" spans="1:20" hidden="1">
      <c r="A770" s="55" t="s">
        <v>1510</v>
      </c>
      <c r="B770" s="56" t="s">
        <v>1511</v>
      </c>
      <c r="C770" s="55" t="s">
        <v>6320</v>
      </c>
      <c r="D770" s="56">
        <f t="shared" si="108"/>
        <v>0</v>
      </c>
      <c r="E770" s="56">
        <f t="shared" si="100"/>
        <v>0</v>
      </c>
      <c r="F770" s="56">
        <f t="shared" si="101"/>
        <v>151.38900000000001</v>
      </c>
      <c r="G770" s="56">
        <f t="shared" si="102"/>
        <v>151.38900000000001</v>
      </c>
      <c r="H770" s="56">
        <f t="shared" si="103"/>
        <v>0</v>
      </c>
      <c r="I770" s="56">
        <f t="shared" si="104"/>
        <v>0</v>
      </c>
      <c r="J770" s="56">
        <f t="shared" si="105"/>
        <v>176.363</v>
      </c>
      <c r="K770" s="56">
        <f t="shared" si="106"/>
        <v>176.363</v>
      </c>
      <c r="L770" s="64">
        <v>0</v>
      </c>
      <c r="M770" s="64">
        <v>0</v>
      </c>
      <c r="N770" s="64">
        <v>151389</v>
      </c>
      <c r="O770" s="64">
        <v>151389</v>
      </c>
      <c r="P770" s="63">
        <v>0</v>
      </c>
      <c r="Q770" s="63">
        <v>0</v>
      </c>
      <c r="R770" s="63">
        <v>176363</v>
      </c>
      <c r="S770" s="63">
        <v>176363</v>
      </c>
      <c r="T770">
        <f t="shared" si="107"/>
        <v>327752</v>
      </c>
    </row>
    <row r="771" spans="1:20" hidden="1">
      <c r="A771" s="55" t="s">
        <v>1512</v>
      </c>
      <c r="B771" s="56" t="s">
        <v>1513</v>
      </c>
      <c r="C771" s="55" t="s">
        <v>6320</v>
      </c>
      <c r="D771" s="56">
        <f t="shared" si="108"/>
        <v>86.963999999999999</v>
      </c>
      <c r="E771" s="56">
        <f t="shared" si="100"/>
        <v>0</v>
      </c>
      <c r="F771" s="56">
        <f t="shared" si="101"/>
        <v>0</v>
      </c>
      <c r="G771" s="56">
        <f t="shared" si="102"/>
        <v>86.963999999999999</v>
      </c>
      <c r="H771" s="56">
        <f t="shared" si="103"/>
        <v>55.997</v>
      </c>
      <c r="I771" s="56">
        <f t="shared" si="104"/>
        <v>0</v>
      </c>
      <c r="J771" s="56">
        <f t="shared" si="105"/>
        <v>0</v>
      </c>
      <c r="K771" s="56">
        <f t="shared" si="106"/>
        <v>55.997</v>
      </c>
      <c r="L771" s="64">
        <v>86964</v>
      </c>
      <c r="M771" s="64">
        <v>0</v>
      </c>
      <c r="N771" s="64">
        <v>0</v>
      </c>
      <c r="O771" s="64">
        <v>86964</v>
      </c>
      <c r="P771" s="63">
        <v>55997</v>
      </c>
      <c r="Q771" s="63">
        <v>0</v>
      </c>
      <c r="R771" s="63">
        <v>0</v>
      </c>
      <c r="S771" s="63">
        <v>55997</v>
      </c>
      <c r="T771">
        <f t="shared" si="107"/>
        <v>142961</v>
      </c>
    </row>
    <row r="772" spans="1:20" hidden="1">
      <c r="A772" s="55" t="s">
        <v>1514</v>
      </c>
      <c r="B772" s="56" t="s">
        <v>1515</v>
      </c>
      <c r="C772" s="55" t="s">
        <v>6320</v>
      </c>
      <c r="D772" s="56">
        <f t="shared" si="108"/>
        <v>0</v>
      </c>
      <c r="E772" s="56">
        <f t="shared" si="100"/>
        <v>0</v>
      </c>
      <c r="F772" s="56">
        <f t="shared" si="101"/>
        <v>2119.0230000000001</v>
      </c>
      <c r="G772" s="56">
        <f t="shared" si="102"/>
        <v>2119.0230000000001</v>
      </c>
      <c r="H772" s="56">
        <f t="shared" si="103"/>
        <v>0</v>
      </c>
      <c r="I772" s="56">
        <f t="shared" si="104"/>
        <v>0</v>
      </c>
      <c r="J772" s="56">
        <f t="shared" si="105"/>
        <v>2231.2220000000002</v>
      </c>
      <c r="K772" s="56">
        <f t="shared" si="106"/>
        <v>2231.2220000000002</v>
      </c>
      <c r="L772" s="64">
        <v>0</v>
      </c>
      <c r="M772" s="64">
        <v>0</v>
      </c>
      <c r="N772" s="64">
        <v>2119023</v>
      </c>
      <c r="O772" s="64">
        <v>2119023</v>
      </c>
      <c r="P772" s="63">
        <v>0</v>
      </c>
      <c r="Q772" s="63">
        <v>0</v>
      </c>
      <c r="R772" s="63">
        <v>2231222</v>
      </c>
      <c r="S772" s="63">
        <v>2231222</v>
      </c>
      <c r="T772">
        <f t="shared" si="107"/>
        <v>4350245</v>
      </c>
    </row>
    <row r="773" spans="1:20" hidden="1">
      <c r="A773" s="55" t="s">
        <v>1516</v>
      </c>
      <c r="B773" s="56" t="s">
        <v>1517</v>
      </c>
      <c r="C773" s="55" t="s">
        <v>6320</v>
      </c>
      <c r="D773" s="56">
        <f t="shared" si="108"/>
        <v>102.167</v>
      </c>
      <c r="E773" s="56">
        <f t="shared" ref="E773:E836" si="109">M773/1000</f>
        <v>0</v>
      </c>
      <c r="F773" s="56">
        <f t="shared" ref="F773:F836" si="110">N773/1000</f>
        <v>616.33799999999997</v>
      </c>
      <c r="G773" s="56">
        <f t="shared" ref="G773:G836" si="111">O773/1000</f>
        <v>718.505</v>
      </c>
      <c r="H773" s="56">
        <f t="shared" ref="H773:H836" si="112">P773/1000</f>
        <v>96.350999999999999</v>
      </c>
      <c r="I773" s="56">
        <f t="shared" ref="I773:I836" si="113">Q773/1000</f>
        <v>0</v>
      </c>
      <c r="J773" s="56">
        <f t="shared" ref="J773:J836" si="114">R773/1000</f>
        <v>500.20400000000001</v>
      </c>
      <c r="K773" s="56">
        <f t="shared" ref="K773:K836" si="115">S773/1000</f>
        <v>596.55499999999995</v>
      </c>
      <c r="L773" s="64">
        <v>102167</v>
      </c>
      <c r="M773" s="64">
        <v>0</v>
      </c>
      <c r="N773" s="64">
        <v>616338</v>
      </c>
      <c r="O773" s="64">
        <v>718505</v>
      </c>
      <c r="P773" s="63">
        <v>96351</v>
      </c>
      <c r="Q773" s="63">
        <v>0</v>
      </c>
      <c r="R773" s="63">
        <v>500204</v>
      </c>
      <c r="S773" s="63">
        <v>596555</v>
      </c>
      <c r="T773">
        <f t="shared" si="107"/>
        <v>1315060</v>
      </c>
    </row>
    <row r="774" spans="1:20" hidden="1">
      <c r="A774" s="55" t="s">
        <v>1518</v>
      </c>
      <c r="B774" s="56" t="s">
        <v>1519</v>
      </c>
      <c r="C774" s="55" t="s">
        <v>6320</v>
      </c>
      <c r="D774" s="56">
        <f t="shared" si="108"/>
        <v>1206.9290000000001</v>
      </c>
      <c r="E774" s="56">
        <f t="shared" si="109"/>
        <v>0</v>
      </c>
      <c r="F774" s="56">
        <f t="shared" si="110"/>
        <v>255.62799999999999</v>
      </c>
      <c r="G774" s="56">
        <f t="shared" si="111"/>
        <v>1462.557</v>
      </c>
      <c r="H774" s="56">
        <f t="shared" si="112"/>
        <v>1531.8689999999999</v>
      </c>
      <c r="I774" s="56">
        <f t="shared" si="113"/>
        <v>0</v>
      </c>
      <c r="J774" s="56">
        <f t="shared" si="114"/>
        <v>254.41300000000001</v>
      </c>
      <c r="K774" s="56">
        <f t="shared" si="115"/>
        <v>1786.2819999999999</v>
      </c>
      <c r="L774" s="64">
        <v>1206929</v>
      </c>
      <c r="M774" s="64">
        <v>0</v>
      </c>
      <c r="N774" s="64">
        <v>255628</v>
      </c>
      <c r="O774" s="64">
        <v>1462557</v>
      </c>
      <c r="P774" s="63">
        <v>1531869</v>
      </c>
      <c r="Q774" s="63">
        <v>0</v>
      </c>
      <c r="R774" s="63">
        <v>254413</v>
      </c>
      <c r="S774" s="63">
        <v>1786282</v>
      </c>
      <c r="T774">
        <f t="shared" ref="T774:T837" si="116">O774+S774</f>
        <v>3248839</v>
      </c>
    </row>
    <row r="775" spans="1:20" hidden="1">
      <c r="A775" s="55" t="s">
        <v>1520</v>
      </c>
      <c r="B775" s="56" t="s">
        <v>1521</v>
      </c>
      <c r="C775" s="55" t="s">
        <v>6320</v>
      </c>
      <c r="D775" s="56">
        <f t="shared" ref="D775:D838" si="117">L775/1000</f>
        <v>426.8</v>
      </c>
      <c r="E775" s="56">
        <f t="shared" si="109"/>
        <v>0</v>
      </c>
      <c r="F775" s="56">
        <f t="shared" si="110"/>
        <v>0</v>
      </c>
      <c r="G775" s="56">
        <f t="shared" si="111"/>
        <v>426.8</v>
      </c>
      <c r="H775" s="56">
        <f t="shared" si="112"/>
        <v>528</v>
      </c>
      <c r="I775" s="56">
        <f t="shared" si="113"/>
        <v>0</v>
      </c>
      <c r="J775" s="56">
        <f t="shared" si="114"/>
        <v>0</v>
      </c>
      <c r="K775" s="56">
        <f t="shared" si="115"/>
        <v>528</v>
      </c>
      <c r="L775" s="64">
        <v>426800</v>
      </c>
      <c r="M775" s="64">
        <v>0</v>
      </c>
      <c r="N775" s="64">
        <v>0</v>
      </c>
      <c r="O775" s="64">
        <v>426800</v>
      </c>
      <c r="P775" s="63">
        <v>528000</v>
      </c>
      <c r="Q775" s="63">
        <v>0</v>
      </c>
      <c r="R775" s="63">
        <v>0</v>
      </c>
      <c r="S775" s="63">
        <v>528000</v>
      </c>
      <c r="T775">
        <f t="shared" si="116"/>
        <v>954800</v>
      </c>
    </row>
    <row r="776" spans="1:20" hidden="1">
      <c r="A776" s="55" t="s">
        <v>1522</v>
      </c>
      <c r="B776" s="56" t="s">
        <v>6103</v>
      </c>
      <c r="C776" s="55" t="s">
        <v>6320</v>
      </c>
      <c r="D776" s="56">
        <f t="shared" si="117"/>
        <v>0</v>
      </c>
      <c r="E776" s="56">
        <f t="shared" si="109"/>
        <v>0</v>
      </c>
      <c r="F776" s="56">
        <f t="shared" si="110"/>
        <v>350.35199999999998</v>
      </c>
      <c r="G776" s="56">
        <f t="shared" si="111"/>
        <v>350.35199999999998</v>
      </c>
      <c r="H776" s="56">
        <f t="shared" si="112"/>
        <v>0</v>
      </c>
      <c r="I776" s="56">
        <f t="shared" si="113"/>
        <v>0</v>
      </c>
      <c r="J776" s="56">
        <f t="shared" si="114"/>
        <v>300.26600000000002</v>
      </c>
      <c r="K776" s="56">
        <f t="shared" si="115"/>
        <v>300.26600000000002</v>
      </c>
      <c r="L776" s="64">
        <v>0</v>
      </c>
      <c r="M776" s="64">
        <v>0</v>
      </c>
      <c r="N776" s="64">
        <v>350352</v>
      </c>
      <c r="O776" s="64">
        <v>350352</v>
      </c>
      <c r="P776" s="63">
        <v>0</v>
      </c>
      <c r="Q776" s="63">
        <v>0</v>
      </c>
      <c r="R776" s="63">
        <v>300266</v>
      </c>
      <c r="S776" s="63">
        <v>300266</v>
      </c>
      <c r="T776">
        <f t="shared" si="116"/>
        <v>650618</v>
      </c>
    </row>
    <row r="777" spans="1:20" hidden="1">
      <c r="A777" s="55" t="s">
        <v>1523</v>
      </c>
      <c r="B777" s="56" t="s">
        <v>1524</v>
      </c>
      <c r="C777" s="55" t="s">
        <v>6320</v>
      </c>
      <c r="D777" s="56">
        <f t="shared" si="117"/>
        <v>6722.68</v>
      </c>
      <c r="E777" s="56">
        <f t="shared" si="109"/>
        <v>0</v>
      </c>
      <c r="F777" s="56">
        <f t="shared" si="110"/>
        <v>680.67399999999998</v>
      </c>
      <c r="G777" s="56">
        <f t="shared" si="111"/>
        <v>7403.3540000000003</v>
      </c>
      <c r="H777" s="56">
        <f t="shared" si="112"/>
        <v>6235.8249999999998</v>
      </c>
      <c r="I777" s="56">
        <f t="shared" si="113"/>
        <v>0</v>
      </c>
      <c r="J777" s="56">
        <f t="shared" si="114"/>
        <v>723.93299999999999</v>
      </c>
      <c r="K777" s="56">
        <f t="shared" si="115"/>
        <v>6959.7579999999998</v>
      </c>
      <c r="L777" s="64">
        <v>6722680</v>
      </c>
      <c r="M777" s="64">
        <v>0</v>
      </c>
      <c r="N777" s="64">
        <v>680674</v>
      </c>
      <c r="O777" s="64">
        <v>7403354</v>
      </c>
      <c r="P777" s="63">
        <v>6235825</v>
      </c>
      <c r="Q777" s="63">
        <v>0</v>
      </c>
      <c r="R777" s="63">
        <v>723933</v>
      </c>
      <c r="S777" s="63">
        <v>6959758</v>
      </c>
      <c r="T777">
        <f t="shared" si="116"/>
        <v>14363112</v>
      </c>
    </row>
    <row r="778" spans="1:20" hidden="1">
      <c r="A778" s="55" t="s">
        <v>1525</v>
      </c>
      <c r="B778" s="56" t="s">
        <v>1526</v>
      </c>
      <c r="C778" s="55" t="s">
        <v>6321</v>
      </c>
      <c r="D778" s="56">
        <f t="shared" si="117"/>
        <v>31.06</v>
      </c>
      <c r="E778" s="56">
        <f t="shared" si="109"/>
        <v>0</v>
      </c>
      <c r="F778" s="56">
        <f t="shared" si="110"/>
        <v>0</v>
      </c>
      <c r="G778" s="56">
        <f t="shared" si="111"/>
        <v>31.06</v>
      </c>
      <c r="H778" s="56">
        <f t="shared" si="112"/>
        <v>100.444</v>
      </c>
      <c r="I778" s="56">
        <f t="shared" si="113"/>
        <v>0</v>
      </c>
      <c r="J778" s="56">
        <f t="shared" si="114"/>
        <v>0</v>
      </c>
      <c r="K778" s="56">
        <f t="shared" si="115"/>
        <v>100.444</v>
      </c>
      <c r="L778" s="64">
        <v>31060</v>
      </c>
      <c r="M778" s="64">
        <v>0</v>
      </c>
      <c r="N778" s="64">
        <v>0</v>
      </c>
      <c r="O778" s="64">
        <v>31060</v>
      </c>
      <c r="P778" s="63">
        <v>100444</v>
      </c>
      <c r="Q778" s="63">
        <v>0</v>
      </c>
      <c r="R778" s="63">
        <v>0</v>
      </c>
      <c r="S778" s="63">
        <v>100444</v>
      </c>
      <c r="T778">
        <f t="shared" si="116"/>
        <v>131504</v>
      </c>
    </row>
    <row r="779" spans="1:20" hidden="1">
      <c r="A779" s="55" t="s">
        <v>1527</v>
      </c>
      <c r="B779" s="56" t="s">
        <v>1528</v>
      </c>
      <c r="C779" s="55" t="s">
        <v>6320</v>
      </c>
      <c r="D779" s="56">
        <f t="shared" si="117"/>
        <v>0</v>
      </c>
      <c r="E779" s="56">
        <f t="shared" si="109"/>
        <v>0</v>
      </c>
      <c r="F779" s="56">
        <f t="shared" si="110"/>
        <v>60.015999999999998</v>
      </c>
      <c r="G779" s="56">
        <f t="shared" si="111"/>
        <v>60.015999999999998</v>
      </c>
      <c r="H779" s="56">
        <f t="shared" si="112"/>
        <v>0</v>
      </c>
      <c r="I779" s="56">
        <f t="shared" si="113"/>
        <v>0</v>
      </c>
      <c r="J779" s="56">
        <f t="shared" si="114"/>
        <v>30</v>
      </c>
      <c r="K779" s="56">
        <f t="shared" si="115"/>
        <v>30</v>
      </c>
      <c r="L779" s="64">
        <v>0</v>
      </c>
      <c r="M779" s="64">
        <v>0</v>
      </c>
      <c r="N779" s="64">
        <v>60016</v>
      </c>
      <c r="O779" s="64">
        <v>60016</v>
      </c>
      <c r="P779" s="63">
        <v>0</v>
      </c>
      <c r="Q779" s="63">
        <v>0</v>
      </c>
      <c r="R779" s="63">
        <v>30000</v>
      </c>
      <c r="S779" s="63">
        <v>30000</v>
      </c>
      <c r="T779">
        <f t="shared" si="116"/>
        <v>90016</v>
      </c>
    </row>
    <row r="780" spans="1:20" hidden="1">
      <c r="A780" s="55" t="s">
        <v>1529</v>
      </c>
      <c r="B780" s="56" t="s">
        <v>1530</v>
      </c>
      <c r="C780" s="55" t="s">
        <v>6316</v>
      </c>
      <c r="D780" s="56">
        <f t="shared" si="117"/>
        <v>6271.1030000000001</v>
      </c>
      <c r="E780" s="56">
        <f t="shared" si="109"/>
        <v>402.29399999999998</v>
      </c>
      <c r="F780" s="56">
        <f t="shared" si="110"/>
        <v>3829.2109999999998</v>
      </c>
      <c r="G780" s="56">
        <f t="shared" si="111"/>
        <v>10502.608</v>
      </c>
      <c r="H780" s="56">
        <f t="shared" si="112"/>
        <v>7071.2719999999999</v>
      </c>
      <c r="I780" s="56">
        <f t="shared" si="113"/>
        <v>841.98599999999999</v>
      </c>
      <c r="J780" s="56">
        <f t="shared" si="114"/>
        <v>4625.9009999999998</v>
      </c>
      <c r="K780" s="56">
        <f t="shared" si="115"/>
        <v>12539.159</v>
      </c>
      <c r="L780" s="64">
        <v>6271103</v>
      </c>
      <c r="M780" s="64">
        <v>402294</v>
      </c>
      <c r="N780" s="64">
        <v>3829211</v>
      </c>
      <c r="O780" s="64">
        <v>10502608</v>
      </c>
      <c r="P780" s="63">
        <v>7071272</v>
      </c>
      <c r="Q780" s="63">
        <v>841986</v>
      </c>
      <c r="R780" s="63">
        <v>4625901</v>
      </c>
      <c r="S780" s="63">
        <v>12539159</v>
      </c>
      <c r="T780">
        <f t="shared" si="116"/>
        <v>23041767</v>
      </c>
    </row>
    <row r="781" spans="1:20" hidden="1">
      <c r="A781" s="55" t="s">
        <v>1531</v>
      </c>
      <c r="B781" s="56" t="s">
        <v>1532</v>
      </c>
      <c r="C781" s="55" t="s">
        <v>6316</v>
      </c>
      <c r="D781" s="56">
        <f t="shared" si="117"/>
        <v>6630.3530000000001</v>
      </c>
      <c r="E781" s="56">
        <f t="shared" si="109"/>
        <v>1148.69</v>
      </c>
      <c r="F781" s="56">
        <f t="shared" si="110"/>
        <v>7663.7240000000002</v>
      </c>
      <c r="G781" s="56">
        <f t="shared" si="111"/>
        <v>15442.767</v>
      </c>
      <c r="H781" s="56">
        <f t="shared" si="112"/>
        <v>7269.9989999999998</v>
      </c>
      <c r="I781" s="56">
        <f t="shared" si="113"/>
        <v>1348.6559999999999</v>
      </c>
      <c r="J781" s="56">
        <f t="shared" si="114"/>
        <v>8860.8019999999997</v>
      </c>
      <c r="K781" s="56">
        <f t="shared" si="115"/>
        <v>17479.456999999999</v>
      </c>
      <c r="L781" s="64">
        <v>6630353</v>
      </c>
      <c r="M781" s="64">
        <v>1148690</v>
      </c>
      <c r="N781" s="64">
        <v>7663724</v>
      </c>
      <c r="O781" s="64">
        <v>15442767</v>
      </c>
      <c r="P781" s="63">
        <v>7269999</v>
      </c>
      <c r="Q781" s="63">
        <v>1348656</v>
      </c>
      <c r="R781" s="63">
        <v>8860802</v>
      </c>
      <c r="S781" s="63">
        <v>17479457</v>
      </c>
      <c r="T781">
        <f t="shared" si="116"/>
        <v>32922224</v>
      </c>
    </row>
    <row r="782" spans="1:20" hidden="1">
      <c r="A782" s="55" t="s">
        <v>1533</v>
      </c>
      <c r="B782" s="56" t="s">
        <v>1534</v>
      </c>
      <c r="C782" s="55" t="s">
        <v>6317</v>
      </c>
      <c r="D782" s="56">
        <f t="shared" si="117"/>
        <v>3839.15</v>
      </c>
      <c r="E782" s="56">
        <f t="shared" si="109"/>
        <v>273.464</v>
      </c>
      <c r="F782" s="56">
        <f t="shared" si="110"/>
        <v>4825.0990000000002</v>
      </c>
      <c r="G782" s="56">
        <f t="shared" si="111"/>
        <v>8937.7129999999997</v>
      </c>
      <c r="H782" s="56">
        <f t="shared" si="112"/>
        <v>4248.3590000000004</v>
      </c>
      <c r="I782" s="56">
        <f t="shared" si="113"/>
        <v>273.404</v>
      </c>
      <c r="J782" s="56">
        <f t="shared" si="114"/>
        <v>4874.018</v>
      </c>
      <c r="K782" s="56">
        <f t="shared" si="115"/>
        <v>9395.7810000000009</v>
      </c>
      <c r="L782" s="64">
        <v>3839150</v>
      </c>
      <c r="M782" s="64">
        <v>273464</v>
      </c>
      <c r="N782" s="64">
        <v>4825099</v>
      </c>
      <c r="O782" s="64">
        <v>8937713</v>
      </c>
      <c r="P782" s="63">
        <v>4248359</v>
      </c>
      <c r="Q782" s="63">
        <v>273404</v>
      </c>
      <c r="R782" s="63">
        <v>4874018</v>
      </c>
      <c r="S782" s="63">
        <v>9395781</v>
      </c>
      <c r="T782">
        <f t="shared" si="116"/>
        <v>18333494</v>
      </c>
    </row>
    <row r="783" spans="1:20" hidden="1">
      <c r="A783" s="55" t="s">
        <v>1535</v>
      </c>
      <c r="B783" s="56" t="s">
        <v>1536</v>
      </c>
      <c r="C783" s="55" t="s">
        <v>6322</v>
      </c>
      <c r="D783" s="56">
        <f t="shared" si="117"/>
        <v>4768.67</v>
      </c>
      <c r="E783" s="56">
        <f t="shared" si="109"/>
        <v>1035.8510000000001</v>
      </c>
      <c r="F783" s="56">
        <f t="shared" si="110"/>
        <v>3074.6410000000001</v>
      </c>
      <c r="G783" s="56">
        <f t="shared" si="111"/>
        <v>8879.1620000000003</v>
      </c>
      <c r="H783" s="56">
        <f t="shared" si="112"/>
        <v>5146.8729999999996</v>
      </c>
      <c r="I783" s="56">
        <f t="shared" si="113"/>
        <v>1034.7470000000001</v>
      </c>
      <c r="J783" s="56">
        <f t="shared" si="114"/>
        <v>3429.83</v>
      </c>
      <c r="K783" s="56">
        <f t="shared" si="115"/>
        <v>9611.4500000000007</v>
      </c>
      <c r="L783" s="64">
        <v>4768670</v>
      </c>
      <c r="M783" s="64">
        <v>1035851</v>
      </c>
      <c r="N783" s="64">
        <v>3074641</v>
      </c>
      <c r="O783" s="64">
        <v>8879162</v>
      </c>
      <c r="P783" s="63">
        <v>5146873</v>
      </c>
      <c r="Q783" s="63">
        <v>1034747</v>
      </c>
      <c r="R783" s="63">
        <v>3429830</v>
      </c>
      <c r="S783" s="63">
        <v>9611450</v>
      </c>
      <c r="T783">
        <f t="shared" si="116"/>
        <v>18490612</v>
      </c>
    </row>
    <row r="784" spans="1:20" hidden="1">
      <c r="A784" s="55" t="s">
        <v>1537</v>
      </c>
      <c r="B784" s="56" t="s">
        <v>1538</v>
      </c>
      <c r="C784" s="55" t="s">
        <v>6322</v>
      </c>
      <c r="D784" s="56">
        <f t="shared" si="117"/>
        <v>11783.638000000001</v>
      </c>
      <c r="E784" s="56">
        <f t="shared" si="109"/>
        <v>1382.4480000000001</v>
      </c>
      <c r="F784" s="56">
        <f t="shared" si="110"/>
        <v>311.55799999999999</v>
      </c>
      <c r="G784" s="56">
        <f t="shared" si="111"/>
        <v>13477.644</v>
      </c>
      <c r="H784" s="56">
        <f t="shared" si="112"/>
        <v>9644.2530000000006</v>
      </c>
      <c r="I784" s="56">
        <f t="shared" si="113"/>
        <v>1782.2360000000001</v>
      </c>
      <c r="J784" s="56">
        <f t="shared" si="114"/>
        <v>316.02800000000002</v>
      </c>
      <c r="K784" s="56">
        <f t="shared" si="115"/>
        <v>11742.517</v>
      </c>
      <c r="L784" s="64">
        <v>11783638</v>
      </c>
      <c r="M784" s="64">
        <v>1382448</v>
      </c>
      <c r="N784" s="64">
        <v>311558</v>
      </c>
      <c r="O784" s="64">
        <v>13477644</v>
      </c>
      <c r="P784" s="63">
        <v>9644253</v>
      </c>
      <c r="Q784" s="63">
        <v>1782236</v>
      </c>
      <c r="R784" s="63">
        <v>316028</v>
      </c>
      <c r="S784" s="63">
        <v>11742517</v>
      </c>
      <c r="T784">
        <f t="shared" si="116"/>
        <v>25220161</v>
      </c>
    </row>
    <row r="785" spans="1:20" hidden="1">
      <c r="A785" s="55" t="s">
        <v>1539</v>
      </c>
      <c r="B785" s="56" t="s">
        <v>1540</v>
      </c>
      <c r="C785" s="55" t="s">
        <v>6318</v>
      </c>
      <c r="D785" s="56">
        <f t="shared" si="117"/>
        <v>3144.9830000000002</v>
      </c>
      <c r="E785" s="56">
        <f t="shared" si="109"/>
        <v>39.030999999999999</v>
      </c>
      <c r="F785" s="56">
        <f t="shared" si="110"/>
        <v>1567.1669999999999</v>
      </c>
      <c r="G785" s="56">
        <f t="shared" si="111"/>
        <v>4751.1809999999996</v>
      </c>
      <c r="H785" s="56">
        <f t="shared" si="112"/>
        <v>3029.498</v>
      </c>
      <c r="I785" s="56">
        <f t="shared" si="113"/>
        <v>39.027999999999999</v>
      </c>
      <c r="J785" s="56">
        <f t="shared" si="114"/>
        <v>2688.587</v>
      </c>
      <c r="K785" s="56">
        <f t="shared" si="115"/>
        <v>5757.1130000000003</v>
      </c>
      <c r="L785" s="64">
        <v>3144983</v>
      </c>
      <c r="M785" s="64">
        <v>39031</v>
      </c>
      <c r="N785" s="64">
        <v>1567167</v>
      </c>
      <c r="O785" s="64">
        <v>4751181</v>
      </c>
      <c r="P785" s="63">
        <v>3029498</v>
      </c>
      <c r="Q785" s="63">
        <v>39028</v>
      </c>
      <c r="R785" s="63">
        <v>2688587</v>
      </c>
      <c r="S785" s="63">
        <v>5757113</v>
      </c>
      <c r="T785">
        <f t="shared" si="116"/>
        <v>10508294</v>
      </c>
    </row>
    <row r="786" spans="1:20" hidden="1">
      <c r="A786" s="55" t="s">
        <v>1541</v>
      </c>
      <c r="B786" s="56" t="s">
        <v>1542</v>
      </c>
      <c r="C786" s="55" t="s">
        <v>6318</v>
      </c>
      <c r="D786" s="56">
        <f t="shared" si="117"/>
        <v>2873.567</v>
      </c>
      <c r="E786" s="56">
        <f t="shared" si="109"/>
        <v>79.024000000000001</v>
      </c>
      <c r="F786" s="56">
        <f t="shared" si="110"/>
        <v>498.79300000000001</v>
      </c>
      <c r="G786" s="56">
        <f t="shared" si="111"/>
        <v>3451.384</v>
      </c>
      <c r="H786" s="56">
        <f t="shared" si="112"/>
        <v>2486.056</v>
      </c>
      <c r="I786" s="56">
        <f t="shared" si="113"/>
        <v>211.893</v>
      </c>
      <c r="J786" s="56">
        <f t="shared" si="114"/>
        <v>522.678</v>
      </c>
      <c r="K786" s="56">
        <f t="shared" si="115"/>
        <v>3220.627</v>
      </c>
      <c r="L786" s="64">
        <v>2873567</v>
      </c>
      <c r="M786" s="64">
        <v>79024</v>
      </c>
      <c r="N786" s="64">
        <v>498793</v>
      </c>
      <c r="O786" s="64">
        <v>3451384</v>
      </c>
      <c r="P786" s="63">
        <v>2486056</v>
      </c>
      <c r="Q786" s="63">
        <v>211893</v>
      </c>
      <c r="R786" s="63">
        <v>522678</v>
      </c>
      <c r="S786" s="63">
        <v>3220627</v>
      </c>
      <c r="T786">
        <f t="shared" si="116"/>
        <v>6672011</v>
      </c>
    </row>
    <row r="787" spans="1:20" hidden="1">
      <c r="A787" s="55" t="s">
        <v>1543</v>
      </c>
      <c r="B787" s="56" t="s">
        <v>1544</v>
      </c>
      <c r="C787" s="55" t="s">
        <v>6318</v>
      </c>
      <c r="D787" s="56">
        <f t="shared" si="117"/>
        <v>6687.3819999999996</v>
      </c>
      <c r="E787" s="56">
        <f t="shared" si="109"/>
        <v>1793.3689999999999</v>
      </c>
      <c r="F787" s="56">
        <f t="shared" si="110"/>
        <v>3923.357</v>
      </c>
      <c r="G787" s="56">
        <f t="shared" si="111"/>
        <v>12404.108</v>
      </c>
      <c r="H787" s="56">
        <f t="shared" si="112"/>
        <v>6556.3410000000003</v>
      </c>
      <c r="I787" s="56">
        <f t="shared" si="113"/>
        <v>3856.7080000000001</v>
      </c>
      <c r="J787" s="56">
        <f t="shared" si="114"/>
        <v>3911.9870000000001</v>
      </c>
      <c r="K787" s="56">
        <f t="shared" si="115"/>
        <v>14325.036</v>
      </c>
      <c r="L787" s="64">
        <v>6687382</v>
      </c>
      <c r="M787" s="64">
        <v>1793369</v>
      </c>
      <c r="N787" s="64">
        <v>3923357</v>
      </c>
      <c r="O787" s="64">
        <v>12404108</v>
      </c>
      <c r="P787" s="63">
        <v>6556341</v>
      </c>
      <c r="Q787" s="63">
        <v>3856708</v>
      </c>
      <c r="R787" s="63">
        <v>3911987</v>
      </c>
      <c r="S787" s="63">
        <v>14325036</v>
      </c>
      <c r="T787">
        <f t="shared" si="116"/>
        <v>26729144</v>
      </c>
    </row>
    <row r="788" spans="1:20" hidden="1">
      <c r="A788" s="55" t="s">
        <v>1545</v>
      </c>
      <c r="B788" s="56" t="s">
        <v>1546</v>
      </c>
      <c r="C788" s="55" t="s">
        <v>6318</v>
      </c>
      <c r="D788" s="56">
        <f t="shared" si="117"/>
        <v>2932.38</v>
      </c>
      <c r="E788" s="56">
        <f t="shared" si="109"/>
        <v>522.37</v>
      </c>
      <c r="F788" s="56">
        <f t="shared" si="110"/>
        <v>1854.7249999999999</v>
      </c>
      <c r="G788" s="56">
        <f t="shared" si="111"/>
        <v>5309.4750000000004</v>
      </c>
      <c r="H788" s="56">
        <f t="shared" si="112"/>
        <v>3032.2020000000002</v>
      </c>
      <c r="I788" s="56">
        <f t="shared" si="113"/>
        <v>522.31799999999998</v>
      </c>
      <c r="J788" s="56">
        <f t="shared" si="114"/>
        <v>1785.873</v>
      </c>
      <c r="K788" s="56">
        <f t="shared" si="115"/>
        <v>5340.393</v>
      </c>
      <c r="L788" s="64">
        <v>2932380</v>
      </c>
      <c r="M788" s="64">
        <v>522370</v>
      </c>
      <c r="N788" s="64">
        <v>1854725</v>
      </c>
      <c r="O788" s="64">
        <v>5309475</v>
      </c>
      <c r="P788" s="63">
        <v>3032202</v>
      </c>
      <c r="Q788" s="63">
        <v>522318</v>
      </c>
      <c r="R788" s="63">
        <v>1785873</v>
      </c>
      <c r="S788" s="63">
        <v>5340393</v>
      </c>
      <c r="T788">
        <f t="shared" si="116"/>
        <v>10649868</v>
      </c>
    </row>
    <row r="789" spans="1:20" hidden="1">
      <c r="A789" s="55" t="s">
        <v>1547</v>
      </c>
      <c r="B789" s="56" t="s">
        <v>1548</v>
      </c>
      <c r="C789" s="55" t="s">
        <v>6318</v>
      </c>
      <c r="D789" s="56">
        <f t="shared" si="117"/>
        <v>3088.0210000000002</v>
      </c>
      <c r="E789" s="56">
        <f t="shared" si="109"/>
        <v>464.536</v>
      </c>
      <c r="F789" s="56">
        <f t="shared" si="110"/>
        <v>5605.5159999999996</v>
      </c>
      <c r="G789" s="56">
        <f t="shared" si="111"/>
        <v>9158.0730000000003</v>
      </c>
      <c r="H789" s="56">
        <f t="shared" si="112"/>
        <v>3157.732</v>
      </c>
      <c r="I789" s="56">
        <f t="shared" si="113"/>
        <v>463.161</v>
      </c>
      <c r="J789" s="56">
        <f t="shared" si="114"/>
        <v>4974.4189999999999</v>
      </c>
      <c r="K789" s="56">
        <f t="shared" si="115"/>
        <v>8595.3119999999999</v>
      </c>
      <c r="L789" s="64">
        <v>3088021</v>
      </c>
      <c r="M789" s="64">
        <v>464536</v>
      </c>
      <c r="N789" s="64">
        <v>5605516</v>
      </c>
      <c r="O789" s="64">
        <v>9158073</v>
      </c>
      <c r="P789" s="63">
        <v>3157732</v>
      </c>
      <c r="Q789" s="63">
        <v>463161</v>
      </c>
      <c r="R789" s="63">
        <v>4974419</v>
      </c>
      <c r="S789" s="63">
        <v>8595312</v>
      </c>
      <c r="T789">
        <f t="shared" si="116"/>
        <v>17753385</v>
      </c>
    </row>
    <row r="790" spans="1:20" hidden="1">
      <c r="A790" s="55" t="s">
        <v>1549</v>
      </c>
      <c r="B790" s="56" t="s">
        <v>1550</v>
      </c>
      <c r="C790" s="55" t="s">
        <v>6318</v>
      </c>
      <c r="D790" s="56">
        <f t="shared" si="117"/>
        <v>5108.4759999999997</v>
      </c>
      <c r="E790" s="56">
        <f t="shared" si="109"/>
        <v>537.96400000000006</v>
      </c>
      <c r="F790" s="56">
        <f t="shared" si="110"/>
        <v>2865.09</v>
      </c>
      <c r="G790" s="56">
        <f t="shared" si="111"/>
        <v>8511.5300000000007</v>
      </c>
      <c r="H790" s="56">
        <f t="shared" si="112"/>
        <v>4998.1909999999998</v>
      </c>
      <c r="I790" s="56">
        <f t="shared" si="113"/>
        <v>537.91399999999999</v>
      </c>
      <c r="J790" s="56">
        <f t="shared" si="114"/>
        <v>2758.143</v>
      </c>
      <c r="K790" s="56">
        <f t="shared" si="115"/>
        <v>8294.2479999999996</v>
      </c>
      <c r="L790" s="64">
        <v>5108476</v>
      </c>
      <c r="M790" s="64">
        <v>537964</v>
      </c>
      <c r="N790" s="64">
        <v>2865090</v>
      </c>
      <c r="O790" s="64">
        <v>8511530</v>
      </c>
      <c r="P790" s="63">
        <v>4998191</v>
      </c>
      <c r="Q790" s="63">
        <v>537914</v>
      </c>
      <c r="R790" s="63">
        <v>2758143</v>
      </c>
      <c r="S790" s="63">
        <v>8294248</v>
      </c>
      <c r="T790">
        <f t="shared" si="116"/>
        <v>16805778</v>
      </c>
    </row>
    <row r="791" spans="1:20" hidden="1">
      <c r="A791" s="55" t="s">
        <v>1551</v>
      </c>
      <c r="B791" s="56" t="s">
        <v>1552</v>
      </c>
      <c r="C791" s="55" t="s">
        <v>6318</v>
      </c>
      <c r="D791" s="56">
        <f t="shared" si="117"/>
        <v>8140.63</v>
      </c>
      <c r="E791" s="56">
        <f t="shared" si="109"/>
        <v>504.76799999999997</v>
      </c>
      <c r="F791" s="56">
        <f t="shared" si="110"/>
        <v>2437.201</v>
      </c>
      <c r="G791" s="56">
        <f t="shared" si="111"/>
        <v>11082.599</v>
      </c>
      <c r="H791" s="56">
        <f t="shared" si="112"/>
        <v>8624.9470000000001</v>
      </c>
      <c r="I791" s="56">
        <f t="shared" si="113"/>
        <v>503.27600000000001</v>
      </c>
      <c r="J791" s="56">
        <f t="shared" si="114"/>
        <v>2440.9690000000001</v>
      </c>
      <c r="K791" s="56">
        <f t="shared" si="115"/>
        <v>11569.191999999999</v>
      </c>
      <c r="L791" s="64">
        <v>8140630</v>
      </c>
      <c r="M791" s="64">
        <v>504768</v>
      </c>
      <c r="N791" s="64">
        <v>2437201</v>
      </c>
      <c r="O791" s="64">
        <v>11082599</v>
      </c>
      <c r="P791" s="63">
        <v>8624947</v>
      </c>
      <c r="Q791" s="63">
        <v>503276</v>
      </c>
      <c r="R791" s="63">
        <v>2440969</v>
      </c>
      <c r="S791" s="63">
        <v>11569192</v>
      </c>
      <c r="T791">
        <f t="shared" si="116"/>
        <v>22651791</v>
      </c>
    </row>
    <row r="792" spans="1:20" hidden="1">
      <c r="A792" s="55" t="s">
        <v>1553</v>
      </c>
      <c r="B792" s="56" t="s">
        <v>1554</v>
      </c>
      <c r="C792" s="55" t="s">
        <v>6319</v>
      </c>
      <c r="D792" s="56">
        <f t="shared" si="117"/>
        <v>2283.5479999999998</v>
      </c>
      <c r="E792" s="56">
        <f t="shared" si="109"/>
        <v>177.98500000000001</v>
      </c>
      <c r="F792" s="56">
        <f t="shared" si="110"/>
        <v>2423.5680000000002</v>
      </c>
      <c r="G792" s="56">
        <f t="shared" si="111"/>
        <v>4885.1009999999997</v>
      </c>
      <c r="H792" s="56">
        <f t="shared" si="112"/>
        <v>2382.116</v>
      </c>
      <c r="I792" s="56">
        <f t="shared" si="113"/>
        <v>147.929</v>
      </c>
      <c r="J792" s="56">
        <f t="shared" si="114"/>
        <v>2452.5940000000001</v>
      </c>
      <c r="K792" s="56">
        <f t="shared" si="115"/>
        <v>4982.6390000000001</v>
      </c>
      <c r="L792" s="64">
        <v>2283548</v>
      </c>
      <c r="M792" s="64">
        <v>177985</v>
      </c>
      <c r="N792" s="64">
        <v>2423568</v>
      </c>
      <c r="O792" s="64">
        <v>4885101</v>
      </c>
      <c r="P792" s="63">
        <v>2382116</v>
      </c>
      <c r="Q792" s="63">
        <v>147929</v>
      </c>
      <c r="R792" s="63">
        <v>2452594</v>
      </c>
      <c r="S792" s="63">
        <v>4982639</v>
      </c>
      <c r="T792">
        <f t="shared" si="116"/>
        <v>9867740</v>
      </c>
    </row>
    <row r="793" spans="1:20" hidden="1">
      <c r="A793" s="55" t="s">
        <v>1555</v>
      </c>
      <c r="B793" s="56" t="s">
        <v>1556</v>
      </c>
      <c r="C793" s="55" t="s">
        <v>6319</v>
      </c>
      <c r="D793" s="56">
        <f t="shared" si="117"/>
        <v>2305.8609999999999</v>
      </c>
      <c r="E793" s="56">
        <f t="shared" si="109"/>
        <v>32.418999999999997</v>
      </c>
      <c r="F793" s="56">
        <f t="shared" si="110"/>
        <v>174.255</v>
      </c>
      <c r="G793" s="56">
        <f t="shared" si="111"/>
        <v>2512.5349999999999</v>
      </c>
      <c r="H793" s="56">
        <f t="shared" si="112"/>
        <v>2392.0279999999998</v>
      </c>
      <c r="I793" s="56">
        <f t="shared" si="113"/>
        <v>32.417000000000002</v>
      </c>
      <c r="J793" s="56">
        <f t="shared" si="114"/>
        <v>215.91900000000001</v>
      </c>
      <c r="K793" s="56">
        <f t="shared" si="115"/>
        <v>2640.364</v>
      </c>
      <c r="L793" s="64">
        <v>2305861</v>
      </c>
      <c r="M793" s="64">
        <v>32419</v>
      </c>
      <c r="N793" s="64">
        <v>174255</v>
      </c>
      <c r="O793" s="64">
        <v>2512535</v>
      </c>
      <c r="P793" s="63">
        <v>2392028</v>
      </c>
      <c r="Q793" s="63">
        <v>32417</v>
      </c>
      <c r="R793" s="63">
        <v>215919</v>
      </c>
      <c r="S793" s="63">
        <v>2640364</v>
      </c>
      <c r="T793">
        <f t="shared" si="116"/>
        <v>5152899</v>
      </c>
    </row>
    <row r="794" spans="1:20" hidden="1">
      <c r="A794" s="55" t="s">
        <v>1557</v>
      </c>
      <c r="B794" s="56" t="s">
        <v>1558</v>
      </c>
      <c r="C794" s="55" t="s">
        <v>6319</v>
      </c>
      <c r="D794" s="56">
        <f t="shared" si="117"/>
        <v>949.84900000000005</v>
      </c>
      <c r="E794" s="56">
        <f t="shared" si="109"/>
        <v>478.05799999999999</v>
      </c>
      <c r="F794" s="56">
        <f t="shared" si="110"/>
        <v>4275.3900000000003</v>
      </c>
      <c r="G794" s="56">
        <f t="shared" si="111"/>
        <v>5703.2969999999996</v>
      </c>
      <c r="H794" s="56">
        <f t="shared" si="112"/>
        <v>879.928</v>
      </c>
      <c r="I794" s="56">
        <f t="shared" si="113"/>
        <v>477.91699999999997</v>
      </c>
      <c r="J794" s="56">
        <f t="shared" si="114"/>
        <v>4244.2290000000003</v>
      </c>
      <c r="K794" s="56">
        <f t="shared" si="115"/>
        <v>5602.0739999999996</v>
      </c>
      <c r="L794" s="64">
        <v>949849</v>
      </c>
      <c r="M794" s="64">
        <v>478058</v>
      </c>
      <c r="N794" s="64">
        <v>4275390</v>
      </c>
      <c r="O794" s="64">
        <v>5703297</v>
      </c>
      <c r="P794" s="63">
        <v>879928</v>
      </c>
      <c r="Q794" s="63">
        <v>477917</v>
      </c>
      <c r="R794" s="63">
        <v>4244229</v>
      </c>
      <c r="S794" s="63">
        <v>5602074</v>
      </c>
      <c r="T794">
        <f t="shared" si="116"/>
        <v>11305371</v>
      </c>
    </row>
    <row r="795" spans="1:20" hidden="1">
      <c r="A795" s="55" t="s">
        <v>1559</v>
      </c>
      <c r="B795" s="56" t="s">
        <v>1560</v>
      </c>
      <c r="C795" s="55" t="s">
        <v>6319</v>
      </c>
      <c r="D795" s="56">
        <f t="shared" si="117"/>
        <v>1783.357</v>
      </c>
      <c r="E795" s="56">
        <f t="shared" si="109"/>
        <v>1404.0519999999999</v>
      </c>
      <c r="F795" s="56">
        <f t="shared" si="110"/>
        <v>1626.509</v>
      </c>
      <c r="G795" s="56">
        <f t="shared" si="111"/>
        <v>4813.9179999999997</v>
      </c>
      <c r="H795" s="56">
        <f t="shared" si="112"/>
        <v>2255.6190000000001</v>
      </c>
      <c r="I795" s="56">
        <f t="shared" si="113"/>
        <v>1435.261</v>
      </c>
      <c r="J795" s="56">
        <f t="shared" si="114"/>
        <v>1435.971</v>
      </c>
      <c r="K795" s="56">
        <f t="shared" si="115"/>
        <v>5126.8509999999997</v>
      </c>
      <c r="L795" s="64">
        <v>1783357</v>
      </c>
      <c r="M795" s="64">
        <v>1404052</v>
      </c>
      <c r="N795" s="64">
        <v>1626509</v>
      </c>
      <c r="O795" s="64">
        <v>4813918</v>
      </c>
      <c r="P795" s="63">
        <v>2255619</v>
      </c>
      <c r="Q795" s="63">
        <v>1435261</v>
      </c>
      <c r="R795" s="63">
        <v>1435971</v>
      </c>
      <c r="S795" s="63">
        <v>5126851</v>
      </c>
      <c r="T795">
        <f t="shared" si="116"/>
        <v>9940769</v>
      </c>
    </row>
    <row r="796" spans="1:20" hidden="1">
      <c r="A796" s="55" t="s">
        <v>1561</v>
      </c>
      <c r="B796" s="56" t="s">
        <v>1562</v>
      </c>
      <c r="C796" s="55" t="s">
        <v>6319</v>
      </c>
      <c r="D796" s="56">
        <f t="shared" si="117"/>
        <v>1160.347</v>
      </c>
      <c r="E796" s="56">
        <f t="shared" si="109"/>
        <v>14.65</v>
      </c>
      <c r="F796" s="56">
        <f t="shared" si="110"/>
        <v>221.202</v>
      </c>
      <c r="G796" s="56">
        <f t="shared" si="111"/>
        <v>1396.1990000000001</v>
      </c>
      <c r="H796" s="56">
        <f t="shared" si="112"/>
        <v>1152.432</v>
      </c>
      <c r="I796" s="56">
        <f t="shared" si="113"/>
        <v>14.648999999999999</v>
      </c>
      <c r="J796" s="56">
        <f t="shared" si="114"/>
        <v>226.101</v>
      </c>
      <c r="K796" s="56">
        <f t="shared" si="115"/>
        <v>1393.182</v>
      </c>
      <c r="L796" s="64">
        <v>1160347</v>
      </c>
      <c r="M796" s="64">
        <v>14650</v>
      </c>
      <c r="N796" s="64">
        <v>221202</v>
      </c>
      <c r="O796" s="64">
        <v>1396199</v>
      </c>
      <c r="P796" s="63">
        <v>1152432</v>
      </c>
      <c r="Q796" s="63">
        <v>14649</v>
      </c>
      <c r="R796" s="63">
        <v>226101</v>
      </c>
      <c r="S796" s="63">
        <v>1393182</v>
      </c>
      <c r="T796">
        <f t="shared" si="116"/>
        <v>2789381</v>
      </c>
    </row>
    <row r="797" spans="1:20" hidden="1">
      <c r="A797" s="55" t="s">
        <v>1563</v>
      </c>
      <c r="B797" s="56" t="s">
        <v>1564</v>
      </c>
      <c r="C797" s="55" t="s">
        <v>6319</v>
      </c>
      <c r="D797" s="56">
        <f t="shared" si="117"/>
        <v>754.58900000000006</v>
      </c>
      <c r="E797" s="56">
        <f t="shared" si="109"/>
        <v>53.610999999999997</v>
      </c>
      <c r="F797" s="56">
        <f t="shared" si="110"/>
        <v>136.01400000000001</v>
      </c>
      <c r="G797" s="56">
        <f t="shared" si="111"/>
        <v>944.21400000000006</v>
      </c>
      <c r="H797" s="56">
        <f t="shared" si="112"/>
        <v>759.04100000000005</v>
      </c>
      <c r="I797" s="56">
        <f t="shared" si="113"/>
        <v>53.601999999999997</v>
      </c>
      <c r="J797" s="56">
        <f t="shared" si="114"/>
        <v>82.46</v>
      </c>
      <c r="K797" s="56">
        <f t="shared" si="115"/>
        <v>895.10299999999995</v>
      </c>
      <c r="L797" s="64">
        <v>754589</v>
      </c>
      <c r="M797" s="64">
        <v>53611</v>
      </c>
      <c r="N797" s="64">
        <v>136014</v>
      </c>
      <c r="O797" s="64">
        <v>944214</v>
      </c>
      <c r="P797" s="63">
        <v>759041</v>
      </c>
      <c r="Q797" s="63">
        <v>53602</v>
      </c>
      <c r="R797" s="63">
        <v>82460</v>
      </c>
      <c r="S797" s="63">
        <v>895103</v>
      </c>
      <c r="T797">
        <f t="shared" si="116"/>
        <v>1839317</v>
      </c>
    </row>
    <row r="798" spans="1:20" hidden="1">
      <c r="A798" s="55" t="s">
        <v>1565</v>
      </c>
      <c r="B798" s="56" t="s">
        <v>1566</v>
      </c>
      <c r="C798" s="55" t="s">
        <v>6319</v>
      </c>
      <c r="D798" s="56">
        <f t="shared" si="117"/>
        <v>1440.1</v>
      </c>
      <c r="E798" s="56">
        <f t="shared" si="109"/>
        <v>86.816000000000003</v>
      </c>
      <c r="F798" s="56">
        <f t="shared" si="110"/>
        <v>890.11400000000003</v>
      </c>
      <c r="G798" s="56">
        <f t="shared" si="111"/>
        <v>2417.0300000000002</v>
      </c>
      <c r="H798" s="56">
        <f t="shared" si="112"/>
        <v>1433.6669999999999</v>
      </c>
      <c r="I798" s="56">
        <f t="shared" si="113"/>
        <v>86.802999999999997</v>
      </c>
      <c r="J798" s="56">
        <f t="shared" si="114"/>
        <v>675.51900000000001</v>
      </c>
      <c r="K798" s="56">
        <f t="shared" si="115"/>
        <v>2195.989</v>
      </c>
      <c r="L798" s="64">
        <v>1440100</v>
      </c>
      <c r="M798" s="64">
        <v>86816</v>
      </c>
      <c r="N798" s="64">
        <v>890114</v>
      </c>
      <c r="O798" s="64">
        <v>2417030</v>
      </c>
      <c r="P798" s="63">
        <v>1433667</v>
      </c>
      <c r="Q798" s="63">
        <v>86803</v>
      </c>
      <c r="R798" s="63">
        <v>675519</v>
      </c>
      <c r="S798" s="63">
        <v>2195989</v>
      </c>
      <c r="T798">
        <f t="shared" si="116"/>
        <v>4613019</v>
      </c>
    </row>
    <row r="799" spans="1:20" hidden="1">
      <c r="A799" s="55" t="s">
        <v>1567</v>
      </c>
      <c r="B799" s="56" t="s">
        <v>1568</v>
      </c>
      <c r="C799" s="55" t="s">
        <v>6319</v>
      </c>
      <c r="D799" s="56">
        <f t="shared" si="117"/>
        <v>8077.6279999999997</v>
      </c>
      <c r="E799" s="56">
        <f t="shared" si="109"/>
        <v>657.49</v>
      </c>
      <c r="F799" s="56">
        <f t="shared" si="110"/>
        <v>1410.3520000000001</v>
      </c>
      <c r="G799" s="56">
        <f t="shared" si="111"/>
        <v>10145.469999999999</v>
      </c>
      <c r="H799" s="56">
        <f t="shared" si="112"/>
        <v>7595.0789999999997</v>
      </c>
      <c r="I799" s="56">
        <f t="shared" si="113"/>
        <v>657.35900000000004</v>
      </c>
      <c r="J799" s="56">
        <f t="shared" si="114"/>
        <v>1956.9559999999999</v>
      </c>
      <c r="K799" s="56">
        <f t="shared" si="115"/>
        <v>10209.394</v>
      </c>
      <c r="L799" s="64">
        <v>8077628</v>
      </c>
      <c r="M799" s="64">
        <v>657490</v>
      </c>
      <c r="N799" s="64">
        <v>1410352</v>
      </c>
      <c r="O799" s="64">
        <v>10145470</v>
      </c>
      <c r="P799" s="63">
        <v>7595079</v>
      </c>
      <c r="Q799" s="63">
        <v>657359</v>
      </c>
      <c r="R799" s="63">
        <v>1956956</v>
      </c>
      <c r="S799" s="63">
        <v>10209394</v>
      </c>
      <c r="T799">
        <f t="shared" si="116"/>
        <v>20354864</v>
      </c>
    </row>
    <row r="800" spans="1:20" hidden="1">
      <c r="A800" s="55" t="s">
        <v>1569</v>
      </c>
      <c r="B800" s="56" t="s">
        <v>1570</v>
      </c>
      <c r="C800" s="55" t="s">
        <v>6319</v>
      </c>
      <c r="D800" s="56">
        <f t="shared" si="117"/>
        <v>2804.1010000000001</v>
      </c>
      <c r="E800" s="56">
        <f t="shared" si="109"/>
        <v>837.93799999999999</v>
      </c>
      <c r="F800" s="56">
        <f t="shared" si="110"/>
        <v>2536.4349999999999</v>
      </c>
      <c r="G800" s="56">
        <f t="shared" si="111"/>
        <v>6178.4740000000002</v>
      </c>
      <c r="H800" s="56">
        <f t="shared" si="112"/>
        <v>2215.663</v>
      </c>
      <c r="I800" s="56">
        <f t="shared" si="113"/>
        <v>914.43899999999996</v>
      </c>
      <c r="J800" s="56">
        <f t="shared" si="114"/>
        <v>2783.6179999999999</v>
      </c>
      <c r="K800" s="56">
        <f t="shared" si="115"/>
        <v>5913.72</v>
      </c>
      <c r="L800" s="64">
        <v>2804101</v>
      </c>
      <c r="M800" s="64">
        <v>837938</v>
      </c>
      <c r="N800" s="64">
        <v>2536435</v>
      </c>
      <c r="O800" s="64">
        <v>6178474</v>
      </c>
      <c r="P800" s="63">
        <v>2215663</v>
      </c>
      <c r="Q800" s="63">
        <v>914439</v>
      </c>
      <c r="R800" s="63">
        <v>2783618</v>
      </c>
      <c r="S800" s="63">
        <v>5913720</v>
      </c>
      <c r="T800">
        <f t="shared" si="116"/>
        <v>12092194</v>
      </c>
    </row>
    <row r="801" spans="1:20" hidden="1">
      <c r="A801" s="55" t="s">
        <v>1571</v>
      </c>
      <c r="B801" s="56" t="s">
        <v>1572</v>
      </c>
      <c r="C801" s="55" t="s">
        <v>6319</v>
      </c>
      <c r="D801" s="56">
        <f t="shared" si="117"/>
        <v>1510.499</v>
      </c>
      <c r="E801" s="56">
        <f t="shared" si="109"/>
        <v>7.9690000000000003</v>
      </c>
      <c r="F801" s="56">
        <f t="shared" si="110"/>
        <v>2058.0129999999999</v>
      </c>
      <c r="G801" s="56">
        <f t="shared" si="111"/>
        <v>3576.4810000000002</v>
      </c>
      <c r="H801" s="56">
        <f t="shared" si="112"/>
        <v>1861.7670000000001</v>
      </c>
      <c r="I801" s="56">
        <f t="shared" si="113"/>
        <v>7.9690000000000003</v>
      </c>
      <c r="J801" s="56">
        <f t="shared" si="114"/>
        <v>2049.982</v>
      </c>
      <c r="K801" s="56">
        <f t="shared" si="115"/>
        <v>3919.7179999999998</v>
      </c>
      <c r="L801" s="64">
        <v>1510499</v>
      </c>
      <c r="M801" s="64">
        <v>7969</v>
      </c>
      <c r="N801" s="64">
        <v>2058013</v>
      </c>
      <c r="O801" s="64">
        <v>3576481</v>
      </c>
      <c r="P801" s="63">
        <v>1861767</v>
      </c>
      <c r="Q801" s="63">
        <v>7969</v>
      </c>
      <c r="R801" s="63">
        <v>2049982</v>
      </c>
      <c r="S801" s="63">
        <v>3919718</v>
      </c>
      <c r="T801">
        <f t="shared" si="116"/>
        <v>7496199</v>
      </c>
    </row>
    <row r="802" spans="1:20" hidden="1">
      <c r="A802" s="55" t="s">
        <v>1573</v>
      </c>
      <c r="B802" s="56" t="s">
        <v>1574</v>
      </c>
      <c r="C802" s="55" t="s">
        <v>6319</v>
      </c>
      <c r="D802" s="56">
        <f t="shared" si="117"/>
        <v>1757.2950000000001</v>
      </c>
      <c r="E802" s="56">
        <f t="shared" si="109"/>
        <v>30</v>
      </c>
      <c r="F802" s="56">
        <f t="shared" si="110"/>
        <v>1561.38</v>
      </c>
      <c r="G802" s="56">
        <f t="shared" si="111"/>
        <v>3348.6750000000002</v>
      </c>
      <c r="H802" s="56">
        <f t="shared" si="112"/>
        <v>1662.182</v>
      </c>
      <c r="I802" s="56">
        <f t="shared" si="113"/>
        <v>0</v>
      </c>
      <c r="J802" s="56">
        <f t="shared" si="114"/>
        <v>1750.2860000000001</v>
      </c>
      <c r="K802" s="56">
        <f t="shared" si="115"/>
        <v>3412.4679999999998</v>
      </c>
      <c r="L802" s="64">
        <v>1757295</v>
      </c>
      <c r="M802" s="64">
        <v>30000</v>
      </c>
      <c r="N802" s="64">
        <v>1561380</v>
      </c>
      <c r="O802" s="64">
        <v>3348675</v>
      </c>
      <c r="P802" s="63">
        <v>1662182</v>
      </c>
      <c r="Q802" s="63">
        <v>0</v>
      </c>
      <c r="R802" s="63">
        <v>1750286</v>
      </c>
      <c r="S802" s="63">
        <v>3412468</v>
      </c>
      <c r="T802">
        <f t="shared" si="116"/>
        <v>6761143</v>
      </c>
    </row>
    <row r="803" spans="1:20" hidden="1">
      <c r="A803" s="55" t="s">
        <v>1575</v>
      </c>
      <c r="B803" s="56" t="s">
        <v>1576</v>
      </c>
      <c r="C803" s="55" t="s">
        <v>6319</v>
      </c>
      <c r="D803" s="56">
        <f t="shared" si="117"/>
        <v>1694.414</v>
      </c>
      <c r="E803" s="56">
        <f t="shared" si="109"/>
        <v>143.99600000000001</v>
      </c>
      <c r="F803" s="56">
        <f t="shared" si="110"/>
        <v>2305.8780000000002</v>
      </c>
      <c r="G803" s="56">
        <f t="shared" si="111"/>
        <v>4144.2879999999996</v>
      </c>
      <c r="H803" s="56">
        <f t="shared" si="112"/>
        <v>1861.2449999999999</v>
      </c>
      <c r="I803" s="56">
        <f t="shared" si="113"/>
        <v>143.994</v>
      </c>
      <c r="J803" s="56">
        <f t="shared" si="114"/>
        <v>2247.1260000000002</v>
      </c>
      <c r="K803" s="56">
        <f t="shared" si="115"/>
        <v>4252.3649999999998</v>
      </c>
      <c r="L803" s="64">
        <v>1694414</v>
      </c>
      <c r="M803" s="64">
        <v>143996</v>
      </c>
      <c r="N803" s="64">
        <v>2305878</v>
      </c>
      <c r="O803" s="64">
        <v>4144288</v>
      </c>
      <c r="P803" s="63">
        <v>1861245</v>
      </c>
      <c r="Q803" s="63">
        <v>143994</v>
      </c>
      <c r="R803" s="63">
        <v>2247126</v>
      </c>
      <c r="S803" s="63">
        <v>4252365</v>
      </c>
      <c r="T803">
        <f t="shared" si="116"/>
        <v>8396653</v>
      </c>
    </row>
    <row r="804" spans="1:20" hidden="1">
      <c r="A804" s="55" t="s">
        <v>1577</v>
      </c>
      <c r="B804" s="56" t="s">
        <v>1578</v>
      </c>
      <c r="C804" s="55" t="s">
        <v>6319</v>
      </c>
      <c r="D804" s="56">
        <f t="shared" si="117"/>
        <v>2554.317</v>
      </c>
      <c r="E804" s="56">
        <f t="shared" si="109"/>
        <v>117.149</v>
      </c>
      <c r="F804" s="56">
        <f t="shared" si="110"/>
        <v>2121.9920000000002</v>
      </c>
      <c r="G804" s="56">
        <f t="shared" si="111"/>
        <v>4793.4579999999996</v>
      </c>
      <c r="H804" s="56">
        <f t="shared" si="112"/>
        <v>2472.0169999999998</v>
      </c>
      <c r="I804" s="56">
        <f t="shared" si="113"/>
        <v>0</v>
      </c>
      <c r="J804" s="56">
        <f t="shared" si="114"/>
        <v>2476.7260000000001</v>
      </c>
      <c r="K804" s="56">
        <f t="shared" si="115"/>
        <v>4948.7430000000004</v>
      </c>
      <c r="L804" s="64">
        <v>2554317</v>
      </c>
      <c r="M804" s="64">
        <v>117149</v>
      </c>
      <c r="N804" s="64">
        <v>2121992</v>
      </c>
      <c r="O804" s="64">
        <v>4793458</v>
      </c>
      <c r="P804" s="63">
        <v>2472017</v>
      </c>
      <c r="Q804" s="63">
        <v>0</v>
      </c>
      <c r="R804" s="63">
        <v>2476726</v>
      </c>
      <c r="S804" s="63">
        <v>4948743</v>
      </c>
      <c r="T804">
        <f t="shared" si="116"/>
        <v>9742201</v>
      </c>
    </row>
    <row r="805" spans="1:20" hidden="1">
      <c r="A805" s="55" t="s">
        <v>1579</v>
      </c>
      <c r="B805" s="56" t="s">
        <v>1580</v>
      </c>
      <c r="C805" s="55" t="s">
        <v>6319</v>
      </c>
      <c r="D805" s="56">
        <f t="shared" si="117"/>
        <v>1104.1199999999999</v>
      </c>
      <c r="E805" s="56">
        <f t="shared" si="109"/>
        <v>0.78200000000000003</v>
      </c>
      <c r="F805" s="56">
        <f t="shared" si="110"/>
        <v>214.82400000000001</v>
      </c>
      <c r="G805" s="56">
        <f t="shared" si="111"/>
        <v>1319.7260000000001</v>
      </c>
      <c r="H805" s="56">
        <f t="shared" si="112"/>
        <v>1056.556</v>
      </c>
      <c r="I805" s="56">
        <f t="shared" si="113"/>
        <v>0.78200000000000003</v>
      </c>
      <c r="J805" s="56">
        <f t="shared" si="114"/>
        <v>311.54399999999998</v>
      </c>
      <c r="K805" s="56">
        <f t="shared" si="115"/>
        <v>1368.8820000000001</v>
      </c>
      <c r="L805" s="64">
        <v>1104120</v>
      </c>
      <c r="M805" s="64">
        <v>782</v>
      </c>
      <c r="N805" s="64">
        <v>214824</v>
      </c>
      <c r="O805" s="64">
        <v>1319726</v>
      </c>
      <c r="P805" s="63">
        <v>1056556</v>
      </c>
      <c r="Q805" s="63">
        <v>782</v>
      </c>
      <c r="R805" s="63">
        <v>311544</v>
      </c>
      <c r="S805" s="63">
        <v>1368882</v>
      </c>
      <c r="T805">
        <f t="shared" si="116"/>
        <v>2688608</v>
      </c>
    </row>
    <row r="806" spans="1:20" hidden="1">
      <c r="A806" s="55" t="s">
        <v>1581</v>
      </c>
      <c r="B806" s="56" t="s">
        <v>1582</v>
      </c>
      <c r="C806" s="55" t="s">
        <v>6319</v>
      </c>
      <c r="D806" s="56">
        <f t="shared" si="117"/>
        <v>520.89400000000001</v>
      </c>
      <c r="E806" s="56">
        <f t="shared" si="109"/>
        <v>26.36</v>
      </c>
      <c r="F806" s="56">
        <f t="shared" si="110"/>
        <v>698.03399999999999</v>
      </c>
      <c r="G806" s="56">
        <f t="shared" si="111"/>
        <v>1245.288</v>
      </c>
      <c r="H806" s="56">
        <f t="shared" si="112"/>
        <v>553.79600000000005</v>
      </c>
      <c r="I806" s="56">
        <f t="shared" si="113"/>
        <v>75.346000000000004</v>
      </c>
      <c r="J806" s="56">
        <f t="shared" si="114"/>
        <v>637.851</v>
      </c>
      <c r="K806" s="56">
        <f t="shared" si="115"/>
        <v>1266.9929999999999</v>
      </c>
      <c r="L806" s="64">
        <v>520894</v>
      </c>
      <c r="M806" s="64">
        <v>26360</v>
      </c>
      <c r="N806" s="64">
        <v>698034</v>
      </c>
      <c r="O806" s="64">
        <v>1245288</v>
      </c>
      <c r="P806" s="63">
        <v>553796</v>
      </c>
      <c r="Q806" s="63">
        <v>75346</v>
      </c>
      <c r="R806" s="63">
        <v>637851</v>
      </c>
      <c r="S806" s="63">
        <v>1266993</v>
      </c>
      <c r="T806">
        <f t="shared" si="116"/>
        <v>2512281</v>
      </c>
    </row>
    <row r="807" spans="1:20" hidden="1">
      <c r="A807" s="55" t="s">
        <v>1583</v>
      </c>
      <c r="B807" s="56" t="s">
        <v>1208</v>
      </c>
      <c r="C807" s="55" t="s">
        <v>6319</v>
      </c>
      <c r="D807" s="56">
        <f t="shared" si="117"/>
        <v>1689.85</v>
      </c>
      <c r="E807" s="56">
        <f t="shared" si="109"/>
        <v>323.93900000000002</v>
      </c>
      <c r="F807" s="56">
        <f t="shared" si="110"/>
        <v>2726.3710000000001</v>
      </c>
      <c r="G807" s="56">
        <f t="shared" si="111"/>
        <v>4740.16</v>
      </c>
      <c r="H807" s="56">
        <f t="shared" si="112"/>
        <v>1688.077</v>
      </c>
      <c r="I807" s="56">
        <f t="shared" si="113"/>
        <v>323.88600000000002</v>
      </c>
      <c r="J807" s="56">
        <f t="shared" si="114"/>
        <v>2712.8069999999998</v>
      </c>
      <c r="K807" s="56">
        <f t="shared" si="115"/>
        <v>4724.7700000000004</v>
      </c>
      <c r="L807" s="64">
        <v>1689850</v>
      </c>
      <c r="M807" s="64">
        <v>323939</v>
      </c>
      <c r="N807" s="64">
        <v>2726371</v>
      </c>
      <c r="O807" s="64">
        <v>4740160</v>
      </c>
      <c r="P807" s="63">
        <v>1688077</v>
      </c>
      <c r="Q807" s="63">
        <v>323886</v>
      </c>
      <c r="R807" s="63">
        <v>2712807</v>
      </c>
      <c r="S807" s="63">
        <v>4724770</v>
      </c>
      <c r="T807">
        <f t="shared" si="116"/>
        <v>9464930</v>
      </c>
    </row>
    <row r="808" spans="1:20" hidden="1">
      <c r="A808" s="55" t="s">
        <v>1584</v>
      </c>
      <c r="B808" s="56" t="s">
        <v>1585</v>
      </c>
      <c r="C808" s="55" t="s">
        <v>6319</v>
      </c>
      <c r="D808" s="56">
        <f t="shared" si="117"/>
        <v>3369.6320000000001</v>
      </c>
      <c r="E808" s="56">
        <f t="shared" si="109"/>
        <v>433.59300000000002</v>
      </c>
      <c r="F808" s="56">
        <f t="shared" si="110"/>
        <v>3589.942</v>
      </c>
      <c r="G808" s="56">
        <f t="shared" si="111"/>
        <v>7393.1670000000004</v>
      </c>
      <c r="H808" s="56">
        <f t="shared" si="112"/>
        <v>3778.692</v>
      </c>
      <c r="I808" s="56">
        <f t="shared" si="113"/>
        <v>433.55</v>
      </c>
      <c r="J808" s="56">
        <f t="shared" si="114"/>
        <v>3665.5320000000002</v>
      </c>
      <c r="K808" s="56">
        <f t="shared" si="115"/>
        <v>7877.7740000000003</v>
      </c>
      <c r="L808" s="64">
        <v>3369632</v>
      </c>
      <c r="M808" s="64">
        <v>433593</v>
      </c>
      <c r="N808" s="64">
        <v>3589942</v>
      </c>
      <c r="O808" s="64">
        <v>7393167</v>
      </c>
      <c r="P808" s="63">
        <v>3778692</v>
      </c>
      <c r="Q808" s="63">
        <v>433550</v>
      </c>
      <c r="R808" s="63">
        <v>3665532</v>
      </c>
      <c r="S808" s="63">
        <v>7877774</v>
      </c>
      <c r="T808">
        <f t="shared" si="116"/>
        <v>15270941</v>
      </c>
    </row>
    <row r="809" spans="1:20" hidden="1">
      <c r="A809" s="55" t="s">
        <v>1586</v>
      </c>
      <c r="B809" s="56" t="s">
        <v>1587</v>
      </c>
      <c r="C809" s="55" t="s">
        <v>6319</v>
      </c>
      <c r="D809" s="56">
        <f t="shared" si="117"/>
        <v>1222.6489999999999</v>
      </c>
      <c r="E809" s="56">
        <f t="shared" si="109"/>
        <v>400.35</v>
      </c>
      <c r="F809" s="56">
        <f t="shared" si="110"/>
        <v>450.69</v>
      </c>
      <c r="G809" s="56">
        <f t="shared" si="111"/>
        <v>2073.6889999999999</v>
      </c>
      <c r="H809" s="56">
        <f t="shared" si="112"/>
        <v>1272.3150000000001</v>
      </c>
      <c r="I809" s="56">
        <f t="shared" si="113"/>
        <v>400.11599999999999</v>
      </c>
      <c r="J809" s="56">
        <f t="shared" si="114"/>
        <v>588.56100000000004</v>
      </c>
      <c r="K809" s="56">
        <f t="shared" si="115"/>
        <v>2260.9920000000002</v>
      </c>
      <c r="L809" s="64">
        <v>1222649</v>
      </c>
      <c r="M809" s="64">
        <v>400350</v>
      </c>
      <c r="N809" s="64">
        <v>450690</v>
      </c>
      <c r="O809" s="64">
        <v>2073689</v>
      </c>
      <c r="P809" s="63">
        <v>1272315</v>
      </c>
      <c r="Q809" s="63">
        <v>400116</v>
      </c>
      <c r="R809" s="63">
        <v>588561</v>
      </c>
      <c r="S809" s="63">
        <v>2260992</v>
      </c>
      <c r="T809">
        <f t="shared" si="116"/>
        <v>4334681</v>
      </c>
    </row>
    <row r="810" spans="1:20" hidden="1">
      <c r="A810" s="55" t="s">
        <v>1588</v>
      </c>
      <c r="B810" s="56" t="s">
        <v>1589</v>
      </c>
      <c r="C810" s="55" t="s">
        <v>6319</v>
      </c>
      <c r="D810" s="56">
        <f t="shared" si="117"/>
        <v>2226.4470000000001</v>
      </c>
      <c r="E810" s="56">
        <f t="shared" si="109"/>
        <v>69.17</v>
      </c>
      <c r="F810" s="56">
        <f t="shared" si="110"/>
        <v>363.63499999999999</v>
      </c>
      <c r="G810" s="56">
        <f t="shared" si="111"/>
        <v>2659.252</v>
      </c>
      <c r="H810" s="56">
        <f t="shared" si="112"/>
        <v>2087.6019999999999</v>
      </c>
      <c r="I810" s="56">
        <f t="shared" si="113"/>
        <v>69.131</v>
      </c>
      <c r="J810" s="56">
        <f t="shared" si="114"/>
        <v>663.52599999999995</v>
      </c>
      <c r="K810" s="56">
        <f t="shared" si="115"/>
        <v>2820.259</v>
      </c>
      <c r="L810" s="64">
        <v>2226447</v>
      </c>
      <c r="M810" s="64">
        <v>69170</v>
      </c>
      <c r="N810" s="64">
        <v>363635</v>
      </c>
      <c r="O810" s="64">
        <v>2659252</v>
      </c>
      <c r="P810" s="63">
        <v>2087602</v>
      </c>
      <c r="Q810" s="63">
        <v>69131</v>
      </c>
      <c r="R810" s="63">
        <v>663526</v>
      </c>
      <c r="S810" s="63">
        <v>2820259</v>
      </c>
      <c r="T810">
        <f t="shared" si="116"/>
        <v>5479511</v>
      </c>
    </row>
    <row r="811" spans="1:20" hidden="1">
      <c r="A811" s="55" t="s">
        <v>1590</v>
      </c>
      <c r="B811" s="56" t="s">
        <v>1591</v>
      </c>
      <c r="C811" s="55" t="s">
        <v>6319</v>
      </c>
      <c r="D811" s="56">
        <f t="shared" si="117"/>
        <v>1518.1990000000001</v>
      </c>
      <c r="E811" s="56">
        <f t="shared" si="109"/>
        <v>8.5869999999999997</v>
      </c>
      <c r="F811" s="56">
        <f t="shared" si="110"/>
        <v>418.88200000000001</v>
      </c>
      <c r="G811" s="56">
        <f t="shared" si="111"/>
        <v>1945.6679999999999</v>
      </c>
      <c r="H811" s="56">
        <f t="shared" si="112"/>
        <v>1507.183</v>
      </c>
      <c r="I811" s="56">
        <f t="shared" si="113"/>
        <v>8.5830000000000002</v>
      </c>
      <c r="J811" s="56">
        <f t="shared" si="114"/>
        <v>615.77700000000004</v>
      </c>
      <c r="K811" s="56">
        <f t="shared" si="115"/>
        <v>2131.5430000000001</v>
      </c>
      <c r="L811" s="64">
        <v>1518199</v>
      </c>
      <c r="M811" s="64">
        <v>8587</v>
      </c>
      <c r="N811" s="64">
        <v>418882</v>
      </c>
      <c r="O811" s="64">
        <v>1945668</v>
      </c>
      <c r="P811" s="63">
        <v>1507183</v>
      </c>
      <c r="Q811" s="63">
        <v>8583</v>
      </c>
      <c r="R811" s="63">
        <v>615777</v>
      </c>
      <c r="S811" s="63">
        <v>2131543</v>
      </c>
      <c r="T811">
        <f t="shared" si="116"/>
        <v>4077211</v>
      </c>
    </row>
    <row r="812" spans="1:20" hidden="1">
      <c r="A812" s="55" t="s">
        <v>1592</v>
      </c>
      <c r="B812" s="56" t="s">
        <v>1593</v>
      </c>
      <c r="C812" s="55" t="s">
        <v>6319</v>
      </c>
      <c r="D812" s="56">
        <f t="shared" si="117"/>
        <v>1267.798</v>
      </c>
      <c r="E812" s="56">
        <f t="shared" si="109"/>
        <v>258.47399999999999</v>
      </c>
      <c r="F812" s="56">
        <f t="shared" si="110"/>
        <v>839.61900000000003</v>
      </c>
      <c r="G812" s="56">
        <f t="shared" si="111"/>
        <v>2365.8910000000001</v>
      </c>
      <c r="H812" s="56">
        <f t="shared" si="112"/>
        <v>1257.1769999999999</v>
      </c>
      <c r="I812" s="56">
        <f t="shared" si="113"/>
        <v>258.38</v>
      </c>
      <c r="J812" s="56">
        <f t="shared" si="114"/>
        <v>873.36199999999997</v>
      </c>
      <c r="K812" s="56">
        <f t="shared" si="115"/>
        <v>2388.9189999999999</v>
      </c>
      <c r="L812" s="64">
        <v>1267798</v>
      </c>
      <c r="M812" s="64">
        <v>258474</v>
      </c>
      <c r="N812" s="64">
        <v>839619</v>
      </c>
      <c r="O812" s="64">
        <v>2365891</v>
      </c>
      <c r="P812" s="63">
        <v>1257177</v>
      </c>
      <c r="Q812" s="63">
        <v>258380</v>
      </c>
      <c r="R812" s="63">
        <v>873362</v>
      </c>
      <c r="S812" s="63">
        <v>2388919</v>
      </c>
      <c r="T812">
        <f t="shared" si="116"/>
        <v>4754810</v>
      </c>
    </row>
    <row r="813" spans="1:20" hidden="1">
      <c r="A813" s="55" t="s">
        <v>1594</v>
      </c>
      <c r="B813" s="56" t="s">
        <v>1595</v>
      </c>
      <c r="C813" s="55" t="s">
        <v>6319</v>
      </c>
      <c r="D813" s="56">
        <f t="shared" si="117"/>
        <v>5186.326</v>
      </c>
      <c r="E813" s="56">
        <f t="shared" si="109"/>
        <v>230.93100000000001</v>
      </c>
      <c r="F813" s="56">
        <f t="shared" si="110"/>
        <v>2453.1320000000001</v>
      </c>
      <c r="G813" s="56">
        <f t="shared" si="111"/>
        <v>7870.3890000000001</v>
      </c>
      <c r="H813" s="56">
        <f t="shared" si="112"/>
        <v>5257.6790000000001</v>
      </c>
      <c r="I813" s="56">
        <f t="shared" si="113"/>
        <v>130.89099999999999</v>
      </c>
      <c r="J813" s="56">
        <f t="shared" si="114"/>
        <v>2073.5610000000001</v>
      </c>
      <c r="K813" s="56">
        <f t="shared" si="115"/>
        <v>7462.1310000000003</v>
      </c>
      <c r="L813" s="64">
        <v>5186326</v>
      </c>
      <c r="M813" s="64">
        <v>230931</v>
      </c>
      <c r="N813" s="64">
        <v>2453132</v>
      </c>
      <c r="O813" s="64">
        <v>7870389</v>
      </c>
      <c r="P813" s="63">
        <v>5257679</v>
      </c>
      <c r="Q813" s="63">
        <v>130891</v>
      </c>
      <c r="R813" s="63">
        <v>2073561</v>
      </c>
      <c r="S813" s="63">
        <v>7462131</v>
      </c>
      <c r="T813">
        <f t="shared" si="116"/>
        <v>15332520</v>
      </c>
    </row>
    <row r="814" spans="1:20" hidden="1">
      <c r="A814" s="55" t="s">
        <v>1596</v>
      </c>
      <c r="B814" s="56" t="s">
        <v>1597</v>
      </c>
      <c r="C814" s="55" t="s">
        <v>6319</v>
      </c>
      <c r="D814" s="56">
        <f t="shared" si="117"/>
        <v>2123.9830000000002</v>
      </c>
      <c r="E814" s="56">
        <f t="shared" si="109"/>
        <v>557.80600000000004</v>
      </c>
      <c r="F814" s="56">
        <f t="shared" si="110"/>
        <v>1265.778</v>
      </c>
      <c r="G814" s="56">
        <f t="shared" si="111"/>
        <v>3947.567</v>
      </c>
      <c r="H814" s="56">
        <f t="shared" si="112"/>
        <v>2023.623</v>
      </c>
      <c r="I814" s="56">
        <f t="shared" si="113"/>
        <v>557.78</v>
      </c>
      <c r="J814" s="56">
        <f t="shared" si="114"/>
        <v>1687.057</v>
      </c>
      <c r="K814" s="56">
        <f t="shared" si="115"/>
        <v>4268.46</v>
      </c>
      <c r="L814" s="64">
        <v>2123983</v>
      </c>
      <c r="M814" s="64">
        <v>557806</v>
      </c>
      <c r="N814" s="64">
        <v>1265778</v>
      </c>
      <c r="O814" s="64">
        <v>3947567</v>
      </c>
      <c r="P814" s="63">
        <v>2023623</v>
      </c>
      <c r="Q814" s="63">
        <v>557780</v>
      </c>
      <c r="R814" s="63">
        <v>1687057</v>
      </c>
      <c r="S814" s="63">
        <v>4268460</v>
      </c>
      <c r="T814">
        <f t="shared" si="116"/>
        <v>8216027</v>
      </c>
    </row>
    <row r="815" spans="1:20" hidden="1">
      <c r="A815" s="55" t="s">
        <v>1598</v>
      </c>
      <c r="B815" s="56" t="s">
        <v>1599</v>
      </c>
      <c r="C815" s="55" t="s">
        <v>6320</v>
      </c>
      <c r="D815" s="56">
        <f t="shared" si="117"/>
        <v>0</v>
      </c>
      <c r="E815" s="56">
        <f t="shared" si="109"/>
        <v>0</v>
      </c>
      <c r="F815" s="56">
        <f t="shared" si="110"/>
        <v>1.62</v>
      </c>
      <c r="G815" s="56">
        <f t="shared" si="111"/>
        <v>1.62</v>
      </c>
      <c r="H815" s="56">
        <f t="shared" si="112"/>
        <v>0</v>
      </c>
      <c r="I815" s="56">
        <f t="shared" si="113"/>
        <v>0</v>
      </c>
      <c r="J815" s="56">
        <f t="shared" si="114"/>
        <v>1.62</v>
      </c>
      <c r="K815" s="56">
        <f t="shared" si="115"/>
        <v>1.62</v>
      </c>
      <c r="L815" s="64">
        <v>0</v>
      </c>
      <c r="M815" s="64">
        <v>0</v>
      </c>
      <c r="N815" s="64">
        <v>1620</v>
      </c>
      <c r="O815" s="64">
        <v>1620</v>
      </c>
      <c r="P815" s="63">
        <v>0</v>
      </c>
      <c r="Q815" s="63">
        <v>0</v>
      </c>
      <c r="R815" s="63">
        <v>1620</v>
      </c>
      <c r="S815" s="63">
        <v>1620</v>
      </c>
      <c r="T815">
        <f t="shared" si="116"/>
        <v>3240</v>
      </c>
    </row>
    <row r="816" spans="1:20" hidden="1">
      <c r="A816" s="55" t="s">
        <v>1600</v>
      </c>
      <c r="B816" s="56" t="s">
        <v>1601</v>
      </c>
      <c r="C816" s="55" t="s">
        <v>6320</v>
      </c>
      <c r="D816" s="56">
        <f t="shared" si="117"/>
        <v>81.561999999999998</v>
      </c>
      <c r="E816" s="56">
        <f t="shared" si="109"/>
        <v>0</v>
      </c>
      <c r="F816" s="56">
        <f t="shared" si="110"/>
        <v>182.06700000000001</v>
      </c>
      <c r="G816" s="56">
        <f t="shared" si="111"/>
        <v>263.62900000000002</v>
      </c>
      <c r="H816" s="56">
        <f t="shared" si="112"/>
        <v>69.256</v>
      </c>
      <c r="I816" s="56">
        <f t="shared" si="113"/>
        <v>0</v>
      </c>
      <c r="J816" s="56">
        <f t="shared" si="114"/>
        <v>131.46</v>
      </c>
      <c r="K816" s="56">
        <f t="shared" si="115"/>
        <v>200.71600000000001</v>
      </c>
      <c r="L816" s="64">
        <v>81562</v>
      </c>
      <c r="M816" s="64">
        <v>0</v>
      </c>
      <c r="N816" s="64">
        <v>182067</v>
      </c>
      <c r="O816" s="64">
        <v>263629</v>
      </c>
      <c r="P816" s="63">
        <v>69256</v>
      </c>
      <c r="Q816" s="63">
        <v>0</v>
      </c>
      <c r="R816" s="63">
        <v>131460</v>
      </c>
      <c r="S816" s="63">
        <v>200716</v>
      </c>
      <c r="T816">
        <f t="shared" si="116"/>
        <v>464345</v>
      </c>
    </row>
    <row r="817" spans="1:20" hidden="1">
      <c r="A817" s="55" t="s">
        <v>1602</v>
      </c>
      <c r="B817" s="56" t="s">
        <v>1603</v>
      </c>
      <c r="C817" s="55" t="s">
        <v>6320</v>
      </c>
      <c r="D817" s="56">
        <f t="shared" si="117"/>
        <v>0</v>
      </c>
      <c r="E817" s="56">
        <f t="shared" si="109"/>
        <v>0</v>
      </c>
      <c r="F817" s="56">
        <f t="shared" si="110"/>
        <v>70.575000000000003</v>
      </c>
      <c r="G817" s="56">
        <f t="shared" si="111"/>
        <v>70.575000000000003</v>
      </c>
      <c r="H817" s="56">
        <f t="shared" si="112"/>
        <v>0</v>
      </c>
      <c r="I817" s="56">
        <f t="shared" si="113"/>
        <v>0</v>
      </c>
      <c r="J817" s="56">
        <f t="shared" si="114"/>
        <v>59.561999999999998</v>
      </c>
      <c r="K817" s="56">
        <f t="shared" si="115"/>
        <v>59.561999999999998</v>
      </c>
      <c r="L817" s="64">
        <v>0</v>
      </c>
      <c r="M817" s="64">
        <v>0</v>
      </c>
      <c r="N817" s="64">
        <v>70575</v>
      </c>
      <c r="O817" s="64">
        <v>70575</v>
      </c>
      <c r="P817" s="63">
        <v>0</v>
      </c>
      <c r="Q817" s="63">
        <v>0</v>
      </c>
      <c r="R817" s="63">
        <v>59562</v>
      </c>
      <c r="S817" s="63">
        <v>59562</v>
      </c>
      <c r="T817">
        <f t="shared" si="116"/>
        <v>130137</v>
      </c>
    </row>
    <row r="818" spans="1:20" hidden="1">
      <c r="A818" s="55" t="s">
        <v>1604</v>
      </c>
      <c r="B818" s="56" t="s">
        <v>1605</v>
      </c>
      <c r="C818" s="55" t="s">
        <v>6320</v>
      </c>
      <c r="D818" s="56">
        <f t="shared" si="117"/>
        <v>131.80500000000001</v>
      </c>
      <c r="E818" s="56">
        <f t="shared" si="109"/>
        <v>0</v>
      </c>
      <c r="F818" s="56">
        <f t="shared" si="110"/>
        <v>0</v>
      </c>
      <c r="G818" s="56">
        <f t="shared" si="111"/>
        <v>131.80500000000001</v>
      </c>
      <c r="H818" s="56">
        <f t="shared" si="112"/>
        <v>108.782</v>
      </c>
      <c r="I818" s="56">
        <f t="shared" si="113"/>
        <v>0</v>
      </c>
      <c r="J818" s="56">
        <f t="shared" si="114"/>
        <v>0</v>
      </c>
      <c r="K818" s="56">
        <f t="shared" si="115"/>
        <v>108.782</v>
      </c>
      <c r="L818" s="64">
        <v>131805</v>
      </c>
      <c r="M818" s="64">
        <v>0</v>
      </c>
      <c r="N818" s="64">
        <v>0</v>
      </c>
      <c r="O818" s="64">
        <v>131805</v>
      </c>
      <c r="P818" s="63">
        <v>108782</v>
      </c>
      <c r="Q818" s="63">
        <v>0</v>
      </c>
      <c r="R818" s="63">
        <v>0</v>
      </c>
      <c r="S818" s="63">
        <v>108782</v>
      </c>
      <c r="T818">
        <f t="shared" si="116"/>
        <v>240587</v>
      </c>
    </row>
    <row r="819" spans="1:20" hidden="1">
      <c r="A819" s="55" t="s">
        <v>1606</v>
      </c>
      <c r="B819" s="56" t="s">
        <v>1607</v>
      </c>
      <c r="C819" s="55" t="s">
        <v>6320</v>
      </c>
      <c r="D819" s="56">
        <f t="shared" si="117"/>
        <v>167.48500000000001</v>
      </c>
      <c r="E819" s="56">
        <f t="shared" si="109"/>
        <v>0</v>
      </c>
      <c r="F819" s="56">
        <f t="shared" si="110"/>
        <v>0</v>
      </c>
      <c r="G819" s="56">
        <f t="shared" si="111"/>
        <v>167.48500000000001</v>
      </c>
      <c r="H819" s="56">
        <f t="shared" si="112"/>
        <v>177.82300000000001</v>
      </c>
      <c r="I819" s="56">
        <f t="shared" si="113"/>
        <v>0</v>
      </c>
      <c r="J819" s="56">
        <f t="shared" si="114"/>
        <v>0</v>
      </c>
      <c r="K819" s="56">
        <f t="shared" si="115"/>
        <v>177.82300000000001</v>
      </c>
      <c r="L819" s="64">
        <v>167485</v>
      </c>
      <c r="M819" s="64">
        <v>0</v>
      </c>
      <c r="N819" s="64">
        <v>0</v>
      </c>
      <c r="O819" s="64">
        <v>167485</v>
      </c>
      <c r="P819" s="63">
        <v>177823</v>
      </c>
      <c r="Q819" s="63">
        <v>0</v>
      </c>
      <c r="R819" s="63">
        <v>0</v>
      </c>
      <c r="S819" s="63">
        <v>177823</v>
      </c>
      <c r="T819">
        <f t="shared" si="116"/>
        <v>345308</v>
      </c>
    </row>
    <row r="820" spans="1:20" hidden="1">
      <c r="A820" s="55" t="s">
        <v>1608</v>
      </c>
      <c r="B820" s="56" t="s">
        <v>1609</v>
      </c>
      <c r="C820" s="55" t="s">
        <v>6320</v>
      </c>
      <c r="D820" s="56">
        <f t="shared" si="117"/>
        <v>0</v>
      </c>
      <c r="E820" s="56">
        <f t="shared" si="109"/>
        <v>0</v>
      </c>
      <c r="F820" s="56">
        <f t="shared" si="110"/>
        <v>35.018000000000001</v>
      </c>
      <c r="G820" s="56">
        <f t="shared" si="111"/>
        <v>35.018000000000001</v>
      </c>
      <c r="H820" s="56">
        <f t="shared" si="112"/>
        <v>0</v>
      </c>
      <c r="I820" s="56">
        <f t="shared" si="113"/>
        <v>0</v>
      </c>
      <c r="J820" s="56">
        <f t="shared" si="114"/>
        <v>30.015000000000001</v>
      </c>
      <c r="K820" s="56">
        <f t="shared" si="115"/>
        <v>30.015000000000001</v>
      </c>
      <c r="L820" s="64">
        <v>0</v>
      </c>
      <c r="M820" s="64">
        <v>0</v>
      </c>
      <c r="N820" s="64">
        <v>35018</v>
      </c>
      <c r="O820" s="64">
        <v>35018</v>
      </c>
      <c r="P820" s="63">
        <v>0</v>
      </c>
      <c r="Q820" s="63">
        <v>0</v>
      </c>
      <c r="R820" s="63">
        <v>30015</v>
      </c>
      <c r="S820" s="63">
        <v>30015</v>
      </c>
      <c r="T820">
        <f t="shared" si="116"/>
        <v>65033</v>
      </c>
    </row>
    <row r="821" spans="1:20" hidden="1">
      <c r="A821" s="55" t="s">
        <v>1610</v>
      </c>
      <c r="B821" s="56" t="s">
        <v>1611</v>
      </c>
      <c r="C821" s="55" t="s">
        <v>6320</v>
      </c>
      <c r="D821" s="56">
        <f t="shared" si="117"/>
        <v>112.16800000000001</v>
      </c>
      <c r="E821" s="56">
        <f t="shared" si="109"/>
        <v>0</v>
      </c>
      <c r="F821" s="56">
        <f t="shared" si="110"/>
        <v>252.964</v>
      </c>
      <c r="G821" s="56">
        <f t="shared" si="111"/>
        <v>365.13200000000001</v>
      </c>
      <c r="H821" s="56">
        <f t="shared" si="112"/>
        <v>52.146999999999998</v>
      </c>
      <c r="I821" s="56">
        <f t="shared" si="113"/>
        <v>0</v>
      </c>
      <c r="J821" s="56">
        <f t="shared" si="114"/>
        <v>272.89999999999998</v>
      </c>
      <c r="K821" s="56">
        <f t="shared" si="115"/>
        <v>325.04700000000003</v>
      </c>
      <c r="L821" s="64">
        <v>112168</v>
      </c>
      <c r="M821" s="64">
        <v>0</v>
      </c>
      <c r="N821" s="64">
        <v>252964</v>
      </c>
      <c r="O821" s="64">
        <v>365132</v>
      </c>
      <c r="P821" s="63">
        <v>52147</v>
      </c>
      <c r="Q821" s="63">
        <v>0</v>
      </c>
      <c r="R821" s="63">
        <v>272900</v>
      </c>
      <c r="S821" s="63">
        <v>325047</v>
      </c>
      <c r="T821">
        <f t="shared" si="116"/>
        <v>690179</v>
      </c>
    </row>
    <row r="822" spans="1:20" hidden="1">
      <c r="A822" s="55" t="s">
        <v>1612</v>
      </c>
      <c r="B822" s="56" t="s">
        <v>1613</v>
      </c>
      <c r="C822" s="55" t="s">
        <v>6320</v>
      </c>
      <c r="D822" s="56">
        <f t="shared" si="117"/>
        <v>45.765999999999998</v>
      </c>
      <c r="E822" s="56">
        <f t="shared" si="109"/>
        <v>0</v>
      </c>
      <c r="F822" s="56">
        <f t="shared" si="110"/>
        <v>510.911</v>
      </c>
      <c r="G822" s="56">
        <f t="shared" si="111"/>
        <v>556.67700000000002</v>
      </c>
      <c r="H822" s="56">
        <f t="shared" si="112"/>
        <v>45.26</v>
      </c>
      <c r="I822" s="56">
        <f t="shared" si="113"/>
        <v>0</v>
      </c>
      <c r="J822" s="56">
        <f t="shared" si="114"/>
        <v>488.28800000000001</v>
      </c>
      <c r="K822" s="56">
        <f t="shared" si="115"/>
        <v>533.548</v>
      </c>
      <c r="L822" s="64">
        <v>45766</v>
      </c>
      <c r="M822" s="64">
        <v>0</v>
      </c>
      <c r="N822" s="64">
        <v>510911</v>
      </c>
      <c r="O822" s="64">
        <v>556677</v>
      </c>
      <c r="P822" s="63">
        <v>45260</v>
      </c>
      <c r="Q822" s="63">
        <v>0</v>
      </c>
      <c r="R822" s="63">
        <v>488288</v>
      </c>
      <c r="S822" s="63">
        <v>533548</v>
      </c>
      <c r="T822">
        <f t="shared" si="116"/>
        <v>1090225</v>
      </c>
    </row>
    <row r="823" spans="1:20" hidden="1">
      <c r="A823" s="55" t="s">
        <v>1614</v>
      </c>
      <c r="B823" s="56" t="s">
        <v>1615</v>
      </c>
      <c r="C823" s="55" t="s">
        <v>6320</v>
      </c>
      <c r="D823" s="56">
        <f t="shared" si="117"/>
        <v>0</v>
      </c>
      <c r="E823" s="56">
        <f t="shared" si="109"/>
        <v>0</v>
      </c>
      <c r="F823" s="56">
        <f t="shared" si="110"/>
        <v>122.205</v>
      </c>
      <c r="G823" s="56">
        <f t="shared" si="111"/>
        <v>122.205</v>
      </c>
      <c r="H823" s="56">
        <f t="shared" si="112"/>
        <v>0</v>
      </c>
      <c r="I823" s="56">
        <f t="shared" si="113"/>
        <v>0</v>
      </c>
      <c r="J823" s="56">
        <f t="shared" si="114"/>
        <v>238.166</v>
      </c>
      <c r="K823" s="56">
        <f t="shared" si="115"/>
        <v>238.166</v>
      </c>
      <c r="L823" s="64">
        <v>0</v>
      </c>
      <c r="M823" s="64">
        <v>0</v>
      </c>
      <c r="N823" s="64">
        <v>122205</v>
      </c>
      <c r="O823" s="64">
        <v>122205</v>
      </c>
      <c r="P823" s="63">
        <v>0</v>
      </c>
      <c r="Q823" s="63">
        <v>0</v>
      </c>
      <c r="R823" s="63">
        <v>238166</v>
      </c>
      <c r="S823" s="63">
        <v>238166</v>
      </c>
      <c r="T823">
        <f t="shared" si="116"/>
        <v>360371</v>
      </c>
    </row>
    <row r="824" spans="1:20" hidden="1">
      <c r="A824" s="55" t="s">
        <v>1616</v>
      </c>
      <c r="B824" s="56" t="s">
        <v>1617</v>
      </c>
      <c r="C824" s="55" t="s">
        <v>6320</v>
      </c>
      <c r="D824" s="56">
        <f t="shared" si="117"/>
        <v>173.24199999999999</v>
      </c>
      <c r="E824" s="56">
        <f t="shared" si="109"/>
        <v>0</v>
      </c>
      <c r="F824" s="56">
        <f t="shared" si="110"/>
        <v>0</v>
      </c>
      <c r="G824" s="56">
        <f t="shared" si="111"/>
        <v>173.24199999999999</v>
      </c>
      <c r="H824" s="56">
        <f t="shared" si="112"/>
        <v>161.768</v>
      </c>
      <c r="I824" s="56">
        <f t="shared" si="113"/>
        <v>0</v>
      </c>
      <c r="J824" s="56">
        <f t="shared" si="114"/>
        <v>0</v>
      </c>
      <c r="K824" s="56">
        <f t="shared" si="115"/>
        <v>161.768</v>
      </c>
      <c r="L824" s="64">
        <v>173242</v>
      </c>
      <c r="M824" s="64">
        <v>0</v>
      </c>
      <c r="N824" s="64">
        <v>0</v>
      </c>
      <c r="O824" s="64">
        <v>173242</v>
      </c>
      <c r="P824" s="63">
        <v>161768</v>
      </c>
      <c r="Q824" s="63">
        <v>0</v>
      </c>
      <c r="R824" s="63">
        <v>0</v>
      </c>
      <c r="S824" s="63">
        <v>161768</v>
      </c>
      <c r="T824">
        <f t="shared" si="116"/>
        <v>335010</v>
      </c>
    </row>
    <row r="825" spans="1:20" hidden="1">
      <c r="A825" s="55" t="s">
        <v>1618</v>
      </c>
      <c r="B825" s="56" t="s">
        <v>1619</v>
      </c>
      <c r="C825" s="55" t="s">
        <v>6320</v>
      </c>
      <c r="D825" s="56">
        <f t="shared" si="117"/>
        <v>389.53899999999999</v>
      </c>
      <c r="E825" s="56">
        <f t="shared" si="109"/>
        <v>0</v>
      </c>
      <c r="F825" s="56">
        <f t="shared" si="110"/>
        <v>1035.8219999999999</v>
      </c>
      <c r="G825" s="56">
        <f t="shared" si="111"/>
        <v>1425.3610000000001</v>
      </c>
      <c r="H825" s="56">
        <f t="shared" si="112"/>
        <v>349.01299999999998</v>
      </c>
      <c r="I825" s="56">
        <f t="shared" si="113"/>
        <v>0</v>
      </c>
      <c r="J825" s="56">
        <f t="shared" si="114"/>
        <v>1039</v>
      </c>
      <c r="K825" s="56">
        <f t="shared" si="115"/>
        <v>1388.0129999999999</v>
      </c>
      <c r="L825" s="64">
        <v>389539</v>
      </c>
      <c r="M825" s="64">
        <v>0</v>
      </c>
      <c r="N825" s="64">
        <v>1035822</v>
      </c>
      <c r="O825" s="64">
        <v>1425361</v>
      </c>
      <c r="P825" s="63">
        <v>349013</v>
      </c>
      <c r="Q825" s="63">
        <v>0</v>
      </c>
      <c r="R825" s="63">
        <v>1039000</v>
      </c>
      <c r="S825" s="63">
        <v>1388013</v>
      </c>
      <c r="T825">
        <f t="shared" si="116"/>
        <v>2813374</v>
      </c>
    </row>
    <row r="826" spans="1:20">
      <c r="A826" s="55" t="s">
        <v>1620</v>
      </c>
      <c r="B826" s="56" t="s">
        <v>1621</v>
      </c>
      <c r="C826" s="55" t="s">
        <v>6320</v>
      </c>
      <c r="D826" s="56">
        <f t="shared" si="117"/>
        <v>0</v>
      </c>
      <c r="E826" s="56">
        <f t="shared" si="109"/>
        <v>0</v>
      </c>
      <c r="F826" s="56">
        <f t="shared" si="110"/>
        <v>0</v>
      </c>
      <c r="G826" s="56">
        <f t="shared" si="111"/>
        <v>0</v>
      </c>
      <c r="H826" s="56">
        <f t="shared" si="112"/>
        <v>0</v>
      </c>
      <c r="I826" s="56">
        <f t="shared" si="113"/>
        <v>0</v>
      </c>
      <c r="J826" s="56">
        <f t="shared" si="114"/>
        <v>0</v>
      </c>
      <c r="K826" s="56">
        <f t="shared" si="115"/>
        <v>0</v>
      </c>
      <c r="L826" s="64">
        <v>0</v>
      </c>
      <c r="M826" s="64">
        <v>0</v>
      </c>
      <c r="N826" s="64">
        <v>0</v>
      </c>
      <c r="O826" s="64">
        <v>0</v>
      </c>
      <c r="P826" s="63">
        <v>0</v>
      </c>
      <c r="Q826" s="63">
        <v>0</v>
      </c>
      <c r="R826" s="63">
        <v>0</v>
      </c>
      <c r="S826" s="63">
        <v>0</v>
      </c>
      <c r="T826">
        <f t="shared" si="116"/>
        <v>0</v>
      </c>
    </row>
    <row r="827" spans="1:20" hidden="1">
      <c r="A827" s="55" t="s">
        <v>1622</v>
      </c>
      <c r="B827" s="56" t="s">
        <v>1623</v>
      </c>
      <c r="C827" s="55" t="s">
        <v>6320</v>
      </c>
      <c r="D827" s="56">
        <f t="shared" si="117"/>
        <v>164.696</v>
      </c>
      <c r="E827" s="56">
        <f t="shared" si="109"/>
        <v>0</v>
      </c>
      <c r="F827" s="56">
        <f t="shared" si="110"/>
        <v>67.177000000000007</v>
      </c>
      <c r="G827" s="56">
        <f t="shared" si="111"/>
        <v>231.87299999999999</v>
      </c>
      <c r="H827" s="56">
        <f t="shared" si="112"/>
        <v>198.715</v>
      </c>
      <c r="I827" s="56">
        <f t="shared" si="113"/>
        <v>0</v>
      </c>
      <c r="J827" s="56">
        <f t="shared" si="114"/>
        <v>67.171999999999997</v>
      </c>
      <c r="K827" s="56">
        <f t="shared" si="115"/>
        <v>265.887</v>
      </c>
      <c r="L827" s="64">
        <v>164696</v>
      </c>
      <c r="M827" s="64">
        <v>0</v>
      </c>
      <c r="N827" s="64">
        <v>67177</v>
      </c>
      <c r="O827" s="64">
        <v>231873</v>
      </c>
      <c r="P827" s="63">
        <v>198715</v>
      </c>
      <c r="Q827" s="63">
        <v>0</v>
      </c>
      <c r="R827" s="63">
        <v>67172</v>
      </c>
      <c r="S827" s="63">
        <v>265887</v>
      </c>
      <c r="T827">
        <f t="shared" si="116"/>
        <v>497760</v>
      </c>
    </row>
    <row r="828" spans="1:20" hidden="1">
      <c r="A828" s="55" t="s">
        <v>1624</v>
      </c>
      <c r="B828" s="56" t="s">
        <v>1625</v>
      </c>
      <c r="C828" s="55" t="s">
        <v>6320</v>
      </c>
      <c r="D828" s="56">
        <f t="shared" si="117"/>
        <v>0</v>
      </c>
      <c r="E828" s="56">
        <f t="shared" si="109"/>
        <v>0</v>
      </c>
      <c r="F828" s="56">
        <f t="shared" si="110"/>
        <v>1151.655</v>
      </c>
      <c r="G828" s="56">
        <f t="shared" si="111"/>
        <v>1151.655</v>
      </c>
      <c r="H828" s="56">
        <f t="shared" si="112"/>
        <v>0</v>
      </c>
      <c r="I828" s="56">
        <f t="shared" si="113"/>
        <v>0</v>
      </c>
      <c r="J828" s="56">
        <f t="shared" si="114"/>
        <v>1148.0419999999999</v>
      </c>
      <c r="K828" s="56">
        <f t="shared" si="115"/>
        <v>1148.0419999999999</v>
      </c>
      <c r="L828" s="64">
        <v>0</v>
      </c>
      <c r="M828" s="64">
        <v>0</v>
      </c>
      <c r="N828" s="64">
        <v>1151655</v>
      </c>
      <c r="O828" s="64">
        <v>1151655</v>
      </c>
      <c r="P828" s="63">
        <v>0</v>
      </c>
      <c r="Q828" s="63">
        <v>0</v>
      </c>
      <c r="R828" s="63">
        <v>1148042</v>
      </c>
      <c r="S828" s="63">
        <v>1148042</v>
      </c>
      <c r="T828">
        <f t="shared" si="116"/>
        <v>2299697</v>
      </c>
    </row>
    <row r="829" spans="1:20" hidden="1">
      <c r="A829" s="55" t="s">
        <v>1626</v>
      </c>
      <c r="B829" s="56" t="s">
        <v>1627</v>
      </c>
      <c r="C829" s="55" t="s">
        <v>6320</v>
      </c>
      <c r="D829" s="56">
        <f t="shared" si="117"/>
        <v>46.055</v>
      </c>
      <c r="E829" s="56">
        <f t="shared" si="109"/>
        <v>0</v>
      </c>
      <c r="F829" s="56">
        <f t="shared" si="110"/>
        <v>811.22500000000002</v>
      </c>
      <c r="G829" s="56">
        <f t="shared" si="111"/>
        <v>857.28</v>
      </c>
      <c r="H829" s="56">
        <f t="shared" si="112"/>
        <v>44.457000000000001</v>
      </c>
      <c r="I829" s="56">
        <f t="shared" si="113"/>
        <v>0</v>
      </c>
      <c r="J829" s="56">
        <f t="shared" si="114"/>
        <v>811.96500000000003</v>
      </c>
      <c r="K829" s="56">
        <f t="shared" si="115"/>
        <v>856.42200000000003</v>
      </c>
      <c r="L829" s="64">
        <v>46055</v>
      </c>
      <c r="M829" s="64">
        <v>0</v>
      </c>
      <c r="N829" s="64">
        <v>811225</v>
      </c>
      <c r="O829" s="64">
        <v>857280</v>
      </c>
      <c r="P829" s="63">
        <v>44457</v>
      </c>
      <c r="Q829" s="63">
        <v>0</v>
      </c>
      <c r="R829" s="63">
        <v>811965</v>
      </c>
      <c r="S829" s="63">
        <v>856422</v>
      </c>
      <c r="T829">
        <f t="shared" si="116"/>
        <v>1713702</v>
      </c>
    </row>
    <row r="830" spans="1:20" hidden="1">
      <c r="A830" s="55" t="s">
        <v>1628</v>
      </c>
      <c r="B830" s="56" t="s">
        <v>1629</v>
      </c>
      <c r="C830" s="55" t="s">
        <v>6320</v>
      </c>
      <c r="D830" s="56">
        <f t="shared" si="117"/>
        <v>288.30700000000002</v>
      </c>
      <c r="E830" s="56">
        <f t="shared" si="109"/>
        <v>0</v>
      </c>
      <c r="F830" s="56">
        <f t="shared" si="110"/>
        <v>0</v>
      </c>
      <c r="G830" s="56">
        <f t="shared" si="111"/>
        <v>288.30700000000002</v>
      </c>
      <c r="H830" s="56">
        <f t="shared" si="112"/>
        <v>288.32600000000002</v>
      </c>
      <c r="I830" s="56">
        <f t="shared" si="113"/>
        <v>0</v>
      </c>
      <c r="J830" s="56">
        <f t="shared" si="114"/>
        <v>0</v>
      </c>
      <c r="K830" s="56">
        <f t="shared" si="115"/>
        <v>288.32600000000002</v>
      </c>
      <c r="L830" s="64">
        <v>288307</v>
      </c>
      <c r="M830" s="64">
        <v>0</v>
      </c>
      <c r="N830" s="64">
        <v>0</v>
      </c>
      <c r="O830" s="64">
        <v>288307</v>
      </c>
      <c r="P830" s="63">
        <v>288326</v>
      </c>
      <c r="Q830" s="63">
        <v>0</v>
      </c>
      <c r="R830" s="63">
        <v>0</v>
      </c>
      <c r="S830" s="63">
        <v>288326</v>
      </c>
      <c r="T830">
        <f t="shared" si="116"/>
        <v>576633</v>
      </c>
    </row>
    <row r="831" spans="1:20" hidden="1">
      <c r="A831" s="55" t="s">
        <v>1630</v>
      </c>
      <c r="B831" s="56" t="s">
        <v>1631</v>
      </c>
      <c r="C831" s="55" t="s">
        <v>6320</v>
      </c>
      <c r="D831" s="56">
        <f t="shared" si="117"/>
        <v>119.003</v>
      </c>
      <c r="E831" s="56">
        <f t="shared" si="109"/>
        <v>0</v>
      </c>
      <c r="F831" s="56">
        <f t="shared" si="110"/>
        <v>0</v>
      </c>
      <c r="G831" s="56">
        <f t="shared" si="111"/>
        <v>119.003</v>
      </c>
      <c r="H831" s="56">
        <f t="shared" si="112"/>
        <v>155.048</v>
      </c>
      <c r="I831" s="56">
        <f t="shared" si="113"/>
        <v>0</v>
      </c>
      <c r="J831" s="56">
        <f t="shared" si="114"/>
        <v>0</v>
      </c>
      <c r="K831" s="56">
        <f t="shared" si="115"/>
        <v>155.048</v>
      </c>
      <c r="L831" s="64">
        <v>119003</v>
      </c>
      <c r="M831" s="64">
        <v>0</v>
      </c>
      <c r="N831" s="64">
        <v>0</v>
      </c>
      <c r="O831" s="64">
        <v>119003</v>
      </c>
      <c r="P831" s="63">
        <v>155048</v>
      </c>
      <c r="Q831" s="63">
        <v>0</v>
      </c>
      <c r="R831" s="63">
        <v>0</v>
      </c>
      <c r="S831" s="63">
        <v>155048</v>
      </c>
      <c r="T831">
        <f t="shared" si="116"/>
        <v>274051</v>
      </c>
    </row>
    <row r="832" spans="1:20" hidden="1">
      <c r="A832" s="55" t="s">
        <v>1632</v>
      </c>
      <c r="B832" s="56" t="s">
        <v>1633</v>
      </c>
      <c r="C832" s="55" t="s">
        <v>6320</v>
      </c>
      <c r="D832" s="56">
        <f t="shared" si="117"/>
        <v>0</v>
      </c>
      <c r="E832" s="56">
        <f t="shared" si="109"/>
        <v>0</v>
      </c>
      <c r="F832" s="56">
        <f t="shared" si="110"/>
        <v>275</v>
      </c>
      <c r="G832" s="56">
        <f t="shared" si="111"/>
        <v>275</v>
      </c>
      <c r="H832" s="56">
        <f t="shared" si="112"/>
        <v>0</v>
      </c>
      <c r="I832" s="56">
        <f t="shared" si="113"/>
        <v>0</v>
      </c>
      <c r="J832" s="56">
        <f t="shared" si="114"/>
        <v>250</v>
      </c>
      <c r="K832" s="56">
        <f t="shared" si="115"/>
        <v>250</v>
      </c>
      <c r="L832" s="64">
        <v>0</v>
      </c>
      <c r="M832" s="64">
        <v>0</v>
      </c>
      <c r="N832" s="64">
        <v>275000</v>
      </c>
      <c r="O832" s="64">
        <v>275000</v>
      </c>
      <c r="P832" s="63">
        <v>0</v>
      </c>
      <c r="Q832" s="63">
        <v>0</v>
      </c>
      <c r="R832" s="63">
        <v>250000</v>
      </c>
      <c r="S832" s="63">
        <v>250000</v>
      </c>
      <c r="T832">
        <f t="shared" si="116"/>
        <v>525000</v>
      </c>
    </row>
    <row r="833" spans="1:20">
      <c r="A833" s="55" t="s">
        <v>1634</v>
      </c>
      <c r="B833" s="56" t="s">
        <v>1635</v>
      </c>
      <c r="C833" s="55" t="s">
        <v>6320</v>
      </c>
      <c r="D833" s="56">
        <f t="shared" si="117"/>
        <v>0</v>
      </c>
      <c r="E833" s="56">
        <f t="shared" si="109"/>
        <v>0</v>
      </c>
      <c r="F833" s="56">
        <f t="shared" si="110"/>
        <v>0</v>
      </c>
      <c r="G833" s="56">
        <f t="shared" si="111"/>
        <v>0</v>
      </c>
      <c r="H833" s="56">
        <f t="shared" si="112"/>
        <v>0</v>
      </c>
      <c r="I833" s="56">
        <f t="shared" si="113"/>
        <v>0</v>
      </c>
      <c r="J833" s="56">
        <f t="shared" si="114"/>
        <v>0</v>
      </c>
      <c r="K833" s="56">
        <f t="shared" si="115"/>
        <v>0</v>
      </c>
      <c r="L833" s="64">
        <v>0</v>
      </c>
      <c r="M833" s="64">
        <v>0</v>
      </c>
      <c r="N833" s="64">
        <v>0</v>
      </c>
      <c r="O833" s="64">
        <v>0</v>
      </c>
      <c r="P833" s="63">
        <v>0</v>
      </c>
      <c r="Q833" s="63">
        <v>0</v>
      </c>
      <c r="R833" s="63">
        <v>0</v>
      </c>
      <c r="S833" s="63">
        <v>0</v>
      </c>
      <c r="T833">
        <f t="shared" si="116"/>
        <v>0</v>
      </c>
    </row>
    <row r="834" spans="1:20" hidden="1">
      <c r="A834" s="55" t="s">
        <v>1636</v>
      </c>
      <c r="B834" s="56" t="s">
        <v>1637</v>
      </c>
      <c r="C834" s="55" t="s">
        <v>6320</v>
      </c>
      <c r="D834" s="56">
        <f t="shared" si="117"/>
        <v>165.428</v>
      </c>
      <c r="E834" s="56">
        <f t="shared" si="109"/>
        <v>13.78</v>
      </c>
      <c r="F834" s="56">
        <f t="shared" si="110"/>
        <v>80.069999999999993</v>
      </c>
      <c r="G834" s="56">
        <f t="shared" si="111"/>
        <v>259.27800000000002</v>
      </c>
      <c r="H834" s="56">
        <f t="shared" si="112"/>
        <v>146.29400000000001</v>
      </c>
      <c r="I834" s="56">
        <f t="shared" si="113"/>
        <v>13.78</v>
      </c>
      <c r="J834" s="56">
        <f t="shared" si="114"/>
        <v>80.069999999999993</v>
      </c>
      <c r="K834" s="56">
        <f t="shared" si="115"/>
        <v>240.14400000000001</v>
      </c>
      <c r="L834" s="64">
        <v>165428</v>
      </c>
      <c r="M834" s="64">
        <v>13780</v>
      </c>
      <c r="N834" s="64">
        <v>80070</v>
      </c>
      <c r="O834" s="64">
        <v>259278</v>
      </c>
      <c r="P834" s="63">
        <v>146294</v>
      </c>
      <c r="Q834" s="63">
        <v>13780</v>
      </c>
      <c r="R834" s="63">
        <v>80070</v>
      </c>
      <c r="S834" s="63">
        <v>240144</v>
      </c>
      <c r="T834">
        <f t="shared" si="116"/>
        <v>499422</v>
      </c>
    </row>
    <row r="835" spans="1:20" hidden="1">
      <c r="A835" s="55" t="s">
        <v>1638</v>
      </c>
      <c r="B835" s="56" t="s">
        <v>1639</v>
      </c>
      <c r="C835" s="55" t="s">
        <v>6320</v>
      </c>
      <c r="D835" s="56">
        <f t="shared" si="117"/>
        <v>12939.906000000001</v>
      </c>
      <c r="E835" s="56">
        <f t="shared" si="109"/>
        <v>0</v>
      </c>
      <c r="F835" s="56">
        <f t="shared" si="110"/>
        <v>0</v>
      </c>
      <c r="G835" s="56">
        <f t="shared" si="111"/>
        <v>12939.906000000001</v>
      </c>
      <c r="H835" s="56">
        <f t="shared" si="112"/>
        <v>12987.628000000001</v>
      </c>
      <c r="I835" s="56">
        <f t="shared" si="113"/>
        <v>0</v>
      </c>
      <c r="J835" s="56">
        <f t="shared" si="114"/>
        <v>0</v>
      </c>
      <c r="K835" s="56">
        <f t="shared" si="115"/>
        <v>12987.628000000001</v>
      </c>
      <c r="L835" s="64">
        <v>12939906</v>
      </c>
      <c r="M835" s="64">
        <v>0</v>
      </c>
      <c r="N835" s="64">
        <v>0</v>
      </c>
      <c r="O835" s="64">
        <v>12939906</v>
      </c>
      <c r="P835" s="63">
        <v>12987628</v>
      </c>
      <c r="Q835" s="63">
        <v>0</v>
      </c>
      <c r="R835" s="63">
        <v>0</v>
      </c>
      <c r="S835" s="63">
        <v>12987628</v>
      </c>
      <c r="T835">
        <f t="shared" si="116"/>
        <v>25927534</v>
      </c>
    </row>
    <row r="836" spans="1:20" hidden="1">
      <c r="A836" s="55" t="s">
        <v>1640</v>
      </c>
      <c r="B836" s="56" t="s">
        <v>1641</v>
      </c>
      <c r="C836" s="55" t="s">
        <v>6320</v>
      </c>
      <c r="D836" s="56">
        <f t="shared" si="117"/>
        <v>567</v>
      </c>
      <c r="E836" s="56">
        <f t="shared" si="109"/>
        <v>0</v>
      </c>
      <c r="F836" s="56">
        <f t="shared" si="110"/>
        <v>0</v>
      </c>
      <c r="G836" s="56">
        <f t="shared" si="111"/>
        <v>567</v>
      </c>
      <c r="H836" s="56">
        <f t="shared" si="112"/>
        <v>527</v>
      </c>
      <c r="I836" s="56">
        <f t="shared" si="113"/>
        <v>0</v>
      </c>
      <c r="J836" s="56">
        <f t="shared" si="114"/>
        <v>0</v>
      </c>
      <c r="K836" s="56">
        <f t="shared" si="115"/>
        <v>527</v>
      </c>
      <c r="L836" s="64">
        <v>567000</v>
      </c>
      <c r="M836" s="64">
        <v>0</v>
      </c>
      <c r="N836" s="64">
        <v>0</v>
      </c>
      <c r="O836" s="64">
        <v>567000</v>
      </c>
      <c r="P836" s="63">
        <v>527000</v>
      </c>
      <c r="Q836" s="63">
        <v>0</v>
      </c>
      <c r="R836" s="63">
        <v>0</v>
      </c>
      <c r="S836" s="63">
        <v>527000</v>
      </c>
      <c r="T836">
        <f t="shared" si="116"/>
        <v>1094000</v>
      </c>
    </row>
    <row r="837" spans="1:20" hidden="1">
      <c r="A837" s="55" t="s">
        <v>1642</v>
      </c>
      <c r="B837" s="56" t="s">
        <v>1643</v>
      </c>
      <c r="C837" s="55" t="s">
        <v>6321</v>
      </c>
      <c r="D837" s="56">
        <f t="shared" si="117"/>
        <v>134.52000000000001</v>
      </c>
      <c r="E837" s="56">
        <f t="shared" ref="E837:E900" si="118">M837/1000</f>
        <v>0</v>
      </c>
      <c r="F837" s="56">
        <f t="shared" ref="F837:F900" si="119">N837/1000</f>
        <v>0</v>
      </c>
      <c r="G837" s="56">
        <f t="shared" ref="G837:G900" si="120">O837/1000</f>
        <v>134.52000000000001</v>
      </c>
      <c r="H837" s="56">
        <f t="shared" ref="H837:H900" si="121">P837/1000</f>
        <v>139.60400000000001</v>
      </c>
      <c r="I837" s="56">
        <f t="shared" ref="I837:I900" si="122">Q837/1000</f>
        <v>0</v>
      </c>
      <c r="J837" s="56">
        <f t="shared" ref="J837:J900" si="123">R837/1000</f>
        <v>0</v>
      </c>
      <c r="K837" s="56">
        <f t="shared" ref="K837:K900" si="124">S837/1000</f>
        <v>139.60400000000001</v>
      </c>
      <c r="L837" s="64">
        <v>134520</v>
      </c>
      <c r="M837" s="64">
        <v>0</v>
      </c>
      <c r="N837" s="64">
        <v>0</v>
      </c>
      <c r="O837" s="64">
        <v>134520</v>
      </c>
      <c r="P837" s="63">
        <v>139604</v>
      </c>
      <c r="Q837" s="63">
        <v>0</v>
      </c>
      <c r="R837" s="63">
        <v>0</v>
      </c>
      <c r="S837" s="63">
        <v>139604</v>
      </c>
      <c r="T837">
        <f t="shared" si="116"/>
        <v>274124</v>
      </c>
    </row>
    <row r="838" spans="1:20" hidden="1">
      <c r="A838" s="55" t="s">
        <v>6040</v>
      </c>
      <c r="B838" s="56" t="s">
        <v>6041</v>
      </c>
      <c r="C838" s="55" t="s">
        <v>6315</v>
      </c>
      <c r="D838" s="56">
        <f t="shared" si="117"/>
        <v>22768.634999999998</v>
      </c>
      <c r="E838" s="56">
        <f t="shared" si="118"/>
        <v>4951.6629999999996</v>
      </c>
      <c r="F838" s="56">
        <f t="shared" si="119"/>
        <v>18420.41</v>
      </c>
      <c r="G838" s="56">
        <f t="shared" si="120"/>
        <v>46140.707999999999</v>
      </c>
      <c r="H838" s="56">
        <f t="shared" si="121"/>
        <v>18991.192999999999</v>
      </c>
      <c r="I838" s="56">
        <f t="shared" si="122"/>
        <v>7581.5569999999998</v>
      </c>
      <c r="J838" s="56">
        <f t="shared" si="123"/>
        <v>19765.434000000001</v>
      </c>
      <c r="K838" s="56">
        <f t="shared" si="124"/>
        <v>46338.184000000001</v>
      </c>
      <c r="L838" s="64">
        <v>22768635</v>
      </c>
      <c r="M838" s="64">
        <v>4951663</v>
      </c>
      <c r="N838" s="64">
        <v>18420410</v>
      </c>
      <c r="O838" s="64">
        <v>46140708</v>
      </c>
      <c r="P838" s="63">
        <v>18991193</v>
      </c>
      <c r="Q838" s="63">
        <v>7581557</v>
      </c>
      <c r="R838" s="63">
        <v>19765434</v>
      </c>
      <c r="S838" s="63">
        <v>46338184</v>
      </c>
      <c r="T838">
        <f t="shared" ref="T838:T901" si="125">O838+S838</f>
        <v>92478892</v>
      </c>
    </row>
    <row r="839" spans="1:20" hidden="1">
      <c r="A839" s="55" t="s">
        <v>1644</v>
      </c>
      <c r="B839" s="56" t="s">
        <v>1645</v>
      </c>
      <c r="C839" s="55" t="s">
        <v>6316</v>
      </c>
      <c r="D839" s="56">
        <f t="shared" ref="D839:D902" si="126">L839/1000</f>
        <v>3907.2820000000002</v>
      </c>
      <c r="E839" s="56">
        <f t="shared" si="118"/>
        <v>500.053</v>
      </c>
      <c r="F839" s="56">
        <f t="shared" si="119"/>
        <v>3291.49</v>
      </c>
      <c r="G839" s="56">
        <f t="shared" si="120"/>
        <v>7698.8249999999998</v>
      </c>
      <c r="H839" s="56">
        <f t="shared" si="121"/>
        <v>4095.4589999999998</v>
      </c>
      <c r="I839" s="56">
        <f t="shared" si="122"/>
        <v>300.02300000000002</v>
      </c>
      <c r="J839" s="56">
        <f t="shared" si="123"/>
        <v>2956.9279999999999</v>
      </c>
      <c r="K839" s="56">
        <f t="shared" si="124"/>
        <v>7352.41</v>
      </c>
      <c r="L839" s="64">
        <v>3907282</v>
      </c>
      <c r="M839" s="64">
        <v>500053</v>
      </c>
      <c r="N839" s="64">
        <v>3291490</v>
      </c>
      <c r="O839" s="64">
        <v>7698825</v>
      </c>
      <c r="P839" s="63">
        <v>4095459</v>
      </c>
      <c r="Q839" s="63">
        <v>300023</v>
      </c>
      <c r="R839" s="63">
        <v>2956928</v>
      </c>
      <c r="S839" s="63">
        <v>7352410</v>
      </c>
      <c r="T839">
        <f t="shared" si="125"/>
        <v>15051235</v>
      </c>
    </row>
    <row r="840" spans="1:20" hidden="1">
      <c r="A840" s="55" t="s">
        <v>1646</v>
      </c>
      <c r="B840" s="56" t="s">
        <v>1647</v>
      </c>
      <c r="C840" s="55" t="s">
        <v>6322</v>
      </c>
      <c r="D840" s="56">
        <f t="shared" si="126"/>
        <v>9467.6479999999992</v>
      </c>
      <c r="E840" s="56">
        <f t="shared" si="118"/>
        <v>347.27499999999998</v>
      </c>
      <c r="F840" s="56">
        <f t="shared" si="119"/>
        <v>11732.465</v>
      </c>
      <c r="G840" s="56">
        <f t="shared" si="120"/>
        <v>21547.387999999999</v>
      </c>
      <c r="H840" s="56">
        <f t="shared" si="121"/>
        <v>7368.7560000000003</v>
      </c>
      <c r="I840" s="56">
        <f t="shared" si="122"/>
        <v>348.334</v>
      </c>
      <c r="J840" s="56">
        <f t="shared" si="123"/>
        <v>11671.932000000001</v>
      </c>
      <c r="K840" s="56">
        <f t="shared" si="124"/>
        <v>19389.022000000001</v>
      </c>
      <c r="L840" s="64">
        <v>9467648</v>
      </c>
      <c r="M840" s="64">
        <v>347275</v>
      </c>
      <c r="N840" s="64">
        <v>11732465</v>
      </c>
      <c r="O840" s="64">
        <v>21547388</v>
      </c>
      <c r="P840" s="63">
        <v>7368756</v>
      </c>
      <c r="Q840" s="63">
        <v>348334</v>
      </c>
      <c r="R840" s="63">
        <v>11671932</v>
      </c>
      <c r="S840" s="63">
        <v>19389022</v>
      </c>
      <c r="T840">
        <f t="shared" si="125"/>
        <v>40936410</v>
      </c>
    </row>
    <row r="841" spans="1:20" hidden="1">
      <c r="A841" s="55" t="s">
        <v>1648</v>
      </c>
      <c r="B841" s="56" t="s">
        <v>1649</v>
      </c>
      <c r="C841" s="55" t="s">
        <v>6316</v>
      </c>
      <c r="D841" s="56">
        <f t="shared" si="126"/>
        <v>14486.674999999999</v>
      </c>
      <c r="E841" s="56">
        <f t="shared" si="118"/>
        <v>5154.5230000000001</v>
      </c>
      <c r="F841" s="56">
        <f t="shared" si="119"/>
        <v>29677.666000000001</v>
      </c>
      <c r="G841" s="56">
        <f t="shared" si="120"/>
        <v>49318.864000000001</v>
      </c>
      <c r="H841" s="56">
        <f t="shared" si="121"/>
        <v>15469.591</v>
      </c>
      <c r="I841" s="56">
        <f t="shared" si="122"/>
        <v>5178.009</v>
      </c>
      <c r="J841" s="56">
        <f t="shared" si="123"/>
        <v>30195.45</v>
      </c>
      <c r="K841" s="56">
        <f t="shared" si="124"/>
        <v>50843.05</v>
      </c>
      <c r="L841" s="64">
        <v>14486675</v>
      </c>
      <c r="M841" s="64">
        <v>5154523</v>
      </c>
      <c r="N841" s="64">
        <v>29677666</v>
      </c>
      <c r="O841" s="64">
        <v>49318864</v>
      </c>
      <c r="P841" s="63">
        <v>15469591</v>
      </c>
      <c r="Q841" s="63">
        <v>5178009</v>
      </c>
      <c r="R841" s="63">
        <v>30195450</v>
      </c>
      <c r="S841" s="63">
        <v>50843050</v>
      </c>
      <c r="T841">
        <f t="shared" si="125"/>
        <v>100161914</v>
      </c>
    </row>
    <row r="842" spans="1:20" hidden="1">
      <c r="A842" s="55" t="s">
        <v>1650</v>
      </c>
      <c r="B842" s="56" t="s">
        <v>1651</v>
      </c>
      <c r="C842" s="55" t="s">
        <v>6318</v>
      </c>
      <c r="D842" s="56">
        <f t="shared" si="126"/>
        <v>1656.58</v>
      </c>
      <c r="E842" s="56">
        <f t="shared" si="118"/>
        <v>149.483</v>
      </c>
      <c r="F842" s="56">
        <f t="shared" si="119"/>
        <v>3975.9749999999999</v>
      </c>
      <c r="G842" s="56">
        <f t="shared" si="120"/>
        <v>5782.0379999999996</v>
      </c>
      <c r="H842" s="56">
        <f t="shared" si="121"/>
        <v>1855.636</v>
      </c>
      <c r="I842" s="56">
        <f t="shared" si="122"/>
        <v>149.40700000000001</v>
      </c>
      <c r="J842" s="56">
        <f t="shared" si="123"/>
        <v>3766.634</v>
      </c>
      <c r="K842" s="56">
        <f t="shared" si="124"/>
        <v>5771.6769999999997</v>
      </c>
      <c r="L842" s="64">
        <v>1656580</v>
      </c>
      <c r="M842" s="64">
        <v>149483</v>
      </c>
      <c r="N842" s="64">
        <v>3975975</v>
      </c>
      <c r="O842" s="64">
        <v>5782038</v>
      </c>
      <c r="P842" s="63">
        <v>1855636</v>
      </c>
      <c r="Q842" s="63">
        <v>149407</v>
      </c>
      <c r="R842" s="63">
        <v>3766634</v>
      </c>
      <c r="S842" s="63">
        <v>5771677</v>
      </c>
      <c r="T842">
        <f t="shared" si="125"/>
        <v>11553715</v>
      </c>
    </row>
    <row r="843" spans="1:20" hidden="1">
      <c r="A843" s="55" t="s">
        <v>1652</v>
      </c>
      <c r="B843" s="56" t="s">
        <v>1653</v>
      </c>
      <c r="C843" s="55" t="s">
        <v>6318</v>
      </c>
      <c r="D843" s="56">
        <f t="shared" si="126"/>
        <v>2187.8209999999999</v>
      </c>
      <c r="E843" s="56">
        <f t="shared" si="118"/>
        <v>3436.634</v>
      </c>
      <c r="F843" s="56">
        <f t="shared" si="119"/>
        <v>7860.7920000000004</v>
      </c>
      <c r="G843" s="56">
        <f t="shared" si="120"/>
        <v>13485.246999999999</v>
      </c>
      <c r="H843" s="56">
        <f t="shared" si="121"/>
        <v>2163.451</v>
      </c>
      <c r="I843" s="56">
        <f t="shared" si="122"/>
        <v>3421.8139999999999</v>
      </c>
      <c r="J843" s="56">
        <f t="shared" si="123"/>
        <v>7709.3580000000002</v>
      </c>
      <c r="K843" s="56">
        <f t="shared" si="124"/>
        <v>13294.623</v>
      </c>
      <c r="L843" s="64">
        <v>2187821</v>
      </c>
      <c r="M843" s="64">
        <v>3436634</v>
      </c>
      <c r="N843" s="64">
        <v>7860792</v>
      </c>
      <c r="O843" s="64">
        <v>13485247</v>
      </c>
      <c r="P843" s="63">
        <v>2163451</v>
      </c>
      <c r="Q843" s="63">
        <v>3421814</v>
      </c>
      <c r="R843" s="63">
        <v>7709358</v>
      </c>
      <c r="S843" s="63">
        <v>13294623</v>
      </c>
      <c r="T843">
        <f t="shared" si="125"/>
        <v>26779870</v>
      </c>
    </row>
    <row r="844" spans="1:20" hidden="1">
      <c r="A844" s="55" t="s">
        <v>1654</v>
      </c>
      <c r="B844" s="56" t="s">
        <v>1655</v>
      </c>
      <c r="C844" s="55" t="s">
        <v>6322</v>
      </c>
      <c r="D844" s="56">
        <f t="shared" si="126"/>
        <v>6515.4030000000002</v>
      </c>
      <c r="E844" s="56">
        <f t="shared" si="118"/>
        <v>0</v>
      </c>
      <c r="F844" s="56">
        <f t="shared" si="119"/>
        <v>4693.0320000000002</v>
      </c>
      <c r="G844" s="56">
        <f t="shared" si="120"/>
        <v>11208.434999999999</v>
      </c>
      <c r="H844" s="56">
        <f t="shared" si="121"/>
        <v>4085.6930000000002</v>
      </c>
      <c r="I844" s="56">
        <f t="shared" si="122"/>
        <v>0</v>
      </c>
      <c r="J844" s="56">
        <f t="shared" si="123"/>
        <v>4555.1000000000004</v>
      </c>
      <c r="K844" s="56">
        <f t="shared" si="124"/>
        <v>8640.7929999999997</v>
      </c>
      <c r="L844" s="64">
        <v>6515403</v>
      </c>
      <c r="M844" s="64">
        <v>0</v>
      </c>
      <c r="N844" s="64">
        <v>4693032</v>
      </c>
      <c r="O844" s="64">
        <v>11208435</v>
      </c>
      <c r="P844" s="63">
        <v>4085693</v>
      </c>
      <c r="Q844" s="63">
        <v>0</v>
      </c>
      <c r="R844" s="63">
        <v>4555100</v>
      </c>
      <c r="S844" s="63">
        <v>8640793</v>
      </c>
      <c r="T844">
        <f t="shared" si="125"/>
        <v>19849228</v>
      </c>
    </row>
    <row r="845" spans="1:20" hidden="1">
      <c r="A845" s="55" t="s">
        <v>1656</v>
      </c>
      <c r="B845" s="56" t="s">
        <v>1657</v>
      </c>
      <c r="C845" s="55" t="s">
        <v>6318</v>
      </c>
      <c r="D845" s="56">
        <f t="shared" si="126"/>
        <v>1239.5899999999999</v>
      </c>
      <c r="E845" s="56">
        <f t="shared" si="118"/>
        <v>728.31200000000001</v>
      </c>
      <c r="F845" s="56">
        <f t="shared" si="119"/>
        <v>3005.1640000000002</v>
      </c>
      <c r="G845" s="56">
        <f t="shared" si="120"/>
        <v>4973.0659999999998</v>
      </c>
      <c r="H845" s="56">
        <f t="shared" si="121"/>
        <v>1032.951</v>
      </c>
      <c r="I845" s="56">
        <f t="shared" si="122"/>
        <v>787.39300000000003</v>
      </c>
      <c r="J845" s="56">
        <f t="shared" si="123"/>
        <v>3203.2089999999998</v>
      </c>
      <c r="K845" s="56">
        <f t="shared" si="124"/>
        <v>5023.5529999999999</v>
      </c>
      <c r="L845" s="64">
        <v>1239590</v>
      </c>
      <c r="M845" s="64">
        <v>728312</v>
      </c>
      <c r="N845" s="64">
        <v>3005164</v>
      </c>
      <c r="O845" s="64">
        <v>4973066</v>
      </c>
      <c r="P845" s="63">
        <v>1032951</v>
      </c>
      <c r="Q845" s="63">
        <v>787393</v>
      </c>
      <c r="R845" s="63">
        <v>3203209</v>
      </c>
      <c r="S845" s="63">
        <v>5023553</v>
      </c>
      <c r="T845">
        <f t="shared" si="125"/>
        <v>9996619</v>
      </c>
    </row>
    <row r="846" spans="1:20" hidden="1">
      <c r="A846" s="55" t="s">
        <v>1658</v>
      </c>
      <c r="B846" s="56" t="s">
        <v>1659</v>
      </c>
      <c r="C846" s="55" t="s">
        <v>6317</v>
      </c>
      <c r="D846" s="56">
        <f t="shared" si="126"/>
        <v>2645.6419999999998</v>
      </c>
      <c r="E846" s="56">
        <f t="shared" si="118"/>
        <v>501.46499999999997</v>
      </c>
      <c r="F846" s="56">
        <f t="shared" si="119"/>
        <v>6948.8549999999996</v>
      </c>
      <c r="G846" s="56">
        <f t="shared" si="120"/>
        <v>10095.962</v>
      </c>
      <c r="H846" s="56">
        <f t="shared" si="121"/>
        <v>2231.5439999999999</v>
      </c>
      <c r="I846" s="56">
        <f t="shared" si="122"/>
        <v>881.93299999999999</v>
      </c>
      <c r="J846" s="56">
        <f t="shared" si="123"/>
        <v>6697.9</v>
      </c>
      <c r="K846" s="56">
        <f t="shared" si="124"/>
        <v>9811.3770000000004</v>
      </c>
      <c r="L846" s="64">
        <v>2645642</v>
      </c>
      <c r="M846" s="64">
        <v>501465</v>
      </c>
      <c r="N846" s="64">
        <v>6948855</v>
      </c>
      <c r="O846" s="64">
        <v>10095962</v>
      </c>
      <c r="P846" s="63">
        <v>2231544</v>
      </c>
      <c r="Q846" s="63">
        <v>881933</v>
      </c>
      <c r="R846" s="63">
        <v>6697900</v>
      </c>
      <c r="S846" s="63">
        <v>9811377</v>
      </c>
      <c r="T846">
        <f t="shared" si="125"/>
        <v>19907339</v>
      </c>
    </row>
    <row r="847" spans="1:20" hidden="1">
      <c r="A847" s="55" t="s">
        <v>1660</v>
      </c>
      <c r="B847" s="56" t="s">
        <v>1661</v>
      </c>
      <c r="C847" s="55" t="s">
        <v>6318</v>
      </c>
      <c r="D847" s="56">
        <f t="shared" si="126"/>
        <v>4223.1009999999997</v>
      </c>
      <c r="E847" s="56">
        <f t="shared" si="118"/>
        <v>3547.163</v>
      </c>
      <c r="F847" s="56">
        <f t="shared" si="119"/>
        <v>6515.67</v>
      </c>
      <c r="G847" s="56">
        <f t="shared" si="120"/>
        <v>14285.933999999999</v>
      </c>
      <c r="H847" s="56">
        <f t="shared" si="121"/>
        <v>4229.4549999999999</v>
      </c>
      <c r="I847" s="56">
        <f t="shared" si="122"/>
        <v>3008.3009999999999</v>
      </c>
      <c r="J847" s="56">
        <f t="shared" si="123"/>
        <v>5844.3770000000004</v>
      </c>
      <c r="K847" s="56">
        <f t="shared" si="124"/>
        <v>13082.133</v>
      </c>
      <c r="L847" s="64">
        <v>4223101</v>
      </c>
      <c r="M847" s="64">
        <v>3547163</v>
      </c>
      <c r="N847" s="64">
        <v>6515670</v>
      </c>
      <c r="O847" s="64">
        <v>14285934</v>
      </c>
      <c r="P847" s="63">
        <v>4229455</v>
      </c>
      <c r="Q847" s="63">
        <v>3008301</v>
      </c>
      <c r="R847" s="63">
        <v>5844377</v>
      </c>
      <c r="S847" s="63">
        <v>13082133</v>
      </c>
      <c r="T847">
        <f t="shared" si="125"/>
        <v>27368067</v>
      </c>
    </row>
    <row r="848" spans="1:20" hidden="1">
      <c r="A848" s="55" t="s">
        <v>1662</v>
      </c>
      <c r="B848" s="56" t="s">
        <v>1663</v>
      </c>
      <c r="C848" s="55" t="s">
        <v>6318</v>
      </c>
      <c r="D848" s="56">
        <f t="shared" si="126"/>
        <v>1488.056</v>
      </c>
      <c r="E848" s="56">
        <f t="shared" si="118"/>
        <v>166.303</v>
      </c>
      <c r="F848" s="56">
        <f t="shared" si="119"/>
        <v>1450.126</v>
      </c>
      <c r="G848" s="56">
        <f t="shared" si="120"/>
        <v>3104.4850000000001</v>
      </c>
      <c r="H848" s="56">
        <f t="shared" si="121"/>
        <v>1628.4159999999999</v>
      </c>
      <c r="I848" s="56">
        <f t="shared" si="122"/>
        <v>216.30199999999999</v>
      </c>
      <c r="J848" s="56">
        <f t="shared" si="123"/>
        <v>1720.348</v>
      </c>
      <c r="K848" s="56">
        <f t="shared" si="124"/>
        <v>3565.0659999999998</v>
      </c>
      <c r="L848" s="64">
        <v>1488056</v>
      </c>
      <c r="M848" s="64">
        <v>166303</v>
      </c>
      <c r="N848" s="64">
        <v>1450126</v>
      </c>
      <c r="O848" s="64">
        <v>3104485</v>
      </c>
      <c r="P848" s="63">
        <v>1628416</v>
      </c>
      <c r="Q848" s="63">
        <v>216302</v>
      </c>
      <c r="R848" s="63">
        <v>1720348</v>
      </c>
      <c r="S848" s="63">
        <v>3565066</v>
      </c>
      <c r="T848">
        <f t="shared" si="125"/>
        <v>6669551</v>
      </c>
    </row>
    <row r="849" spans="1:20" hidden="1">
      <c r="A849" s="55" t="s">
        <v>1664</v>
      </c>
      <c r="B849" s="56" t="s">
        <v>1665</v>
      </c>
      <c r="C849" s="55" t="s">
        <v>6322</v>
      </c>
      <c r="D849" s="56">
        <f t="shared" si="126"/>
        <v>4207.3639999999996</v>
      </c>
      <c r="E849" s="56">
        <f t="shared" si="118"/>
        <v>105.279</v>
      </c>
      <c r="F849" s="56">
        <f t="shared" si="119"/>
        <v>6970.9989999999998</v>
      </c>
      <c r="G849" s="56">
        <f t="shared" si="120"/>
        <v>11283.642</v>
      </c>
      <c r="H849" s="56">
        <f t="shared" si="121"/>
        <v>4207.223</v>
      </c>
      <c r="I849" s="56">
        <f t="shared" si="122"/>
        <v>105.233</v>
      </c>
      <c r="J849" s="56">
        <f t="shared" si="123"/>
        <v>6967.2259999999997</v>
      </c>
      <c r="K849" s="56">
        <f t="shared" si="124"/>
        <v>11279.682000000001</v>
      </c>
      <c r="L849" s="64">
        <v>4207364</v>
      </c>
      <c r="M849" s="64">
        <v>105279</v>
      </c>
      <c r="N849" s="64">
        <v>6970999</v>
      </c>
      <c r="O849" s="64">
        <v>11283642</v>
      </c>
      <c r="P849" s="63">
        <v>4207223</v>
      </c>
      <c r="Q849" s="63">
        <v>105233</v>
      </c>
      <c r="R849" s="63">
        <v>6967226</v>
      </c>
      <c r="S849" s="63">
        <v>11279682</v>
      </c>
      <c r="T849">
        <f t="shared" si="125"/>
        <v>22563324</v>
      </c>
    </row>
    <row r="850" spans="1:20" hidden="1">
      <c r="A850" s="55" t="s">
        <v>1666</v>
      </c>
      <c r="B850" s="56" t="s">
        <v>1667</v>
      </c>
      <c r="C850" s="55" t="s">
        <v>6317</v>
      </c>
      <c r="D850" s="56">
        <f t="shared" si="126"/>
        <v>4550.0780000000004</v>
      </c>
      <c r="E850" s="56">
        <f t="shared" si="118"/>
        <v>0</v>
      </c>
      <c r="F850" s="56">
        <f t="shared" si="119"/>
        <v>4289.51</v>
      </c>
      <c r="G850" s="56">
        <f t="shared" si="120"/>
        <v>8839.5879999999997</v>
      </c>
      <c r="H850" s="56">
        <f t="shared" si="121"/>
        <v>4180.66</v>
      </c>
      <c r="I850" s="56">
        <f t="shared" si="122"/>
        <v>0</v>
      </c>
      <c r="J850" s="56">
        <f t="shared" si="123"/>
        <v>3606.5059999999999</v>
      </c>
      <c r="K850" s="56">
        <f t="shared" si="124"/>
        <v>7787.1660000000002</v>
      </c>
      <c r="L850" s="64">
        <v>4550078</v>
      </c>
      <c r="M850" s="64">
        <v>0</v>
      </c>
      <c r="N850" s="64">
        <v>4289510</v>
      </c>
      <c r="O850" s="64">
        <v>8839588</v>
      </c>
      <c r="P850" s="63">
        <v>4180660</v>
      </c>
      <c r="Q850" s="63">
        <v>0</v>
      </c>
      <c r="R850" s="63">
        <v>3606506</v>
      </c>
      <c r="S850" s="63">
        <v>7787166</v>
      </c>
      <c r="T850">
        <f t="shared" si="125"/>
        <v>16626754</v>
      </c>
    </row>
    <row r="851" spans="1:20" hidden="1">
      <c r="A851" s="55" t="s">
        <v>1668</v>
      </c>
      <c r="B851" s="56" t="s">
        <v>1669</v>
      </c>
      <c r="C851" s="55" t="s">
        <v>6318</v>
      </c>
      <c r="D851" s="56">
        <f t="shared" si="126"/>
        <v>1054.4949999999999</v>
      </c>
      <c r="E851" s="56">
        <f t="shared" si="118"/>
        <v>25.925000000000001</v>
      </c>
      <c r="F851" s="56">
        <f t="shared" si="119"/>
        <v>1814.327</v>
      </c>
      <c r="G851" s="56">
        <f t="shared" si="120"/>
        <v>2894.7469999999998</v>
      </c>
      <c r="H851" s="56">
        <f t="shared" si="121"/>
        <v>753.44100000000003</v>
      </c>
      <c r="I851" s="56">
        <f t="shared" si="122"/>
        <v>25.925000000000001</v>
      </c>
      <c r="J851" s="56">
        <f t="shared" si="123"/>
        <v>1921.192</v>
      </c>
      <c r="K851" s="56">
        <f t="shared" si="124"/>
        <v>2700.558</v>
      </c>
      <c r="L851" s="64">
        <v>1054495</v>
      </c>
      <c r="M851" s="64">
        <v>25925</v>
      </c>
      <c r="N851" s="64">
        <v>1814327</v>
      </c>
      <c r="O851" s="64">
        <v>2894747</v>
      </c>
      <c r="P851" s="63">
        <v>753441</v>
      </c>
      <c r="Q851" s="63">
        <v>25925</v>
      </c>
      <c r="R851" s="63">
        <v>1921192</v>
      </c>
      <c r="S851" s="63">
        <v>2700558</v>
      </c>
      <c r="T851">
        <f t="shared" si="125"/>
        <v>5595305</v>
      </c>
    </row>
    <row r="852" spans="1:20" hidden="1">
      <c r="A852" s="55" t="s">
        <v>1670</v>
      </c>
      <c r="B852" s="56" t="s">
        <v>1671</v>
      </c>
      <c r="C852" s="55" t="s">
        <v>6317</v>
      </c>
      <c r="D852" s="56">
        <f t="shared" si="126"/>
        <v>2574.4580000000001</v>
      </c>
      <c r="E852" s="56">
        <f t="shared" si="118"/>
        <v>1423.0840000000001</v>
      </c>
      <c r="F852" s="56">
        <f t="shared" si="119"/>
        <v>5216.4610000000002</v>
      </c>
      <c r="G852" s="56">
        <f t="shared" si="120"/>
        <v>9214.0030000000006</v>
      </c>
      <c r="H852" s="56">
        <f t="shared" si="121"/>
        <v>2507.7649999999999</v>
      </c>
      <c r="I852" s="56">
        <f t="shared" si="122"/>
        <v>1557.098</v>
      </c>
      <c r="J852" s="56">
        <f t="shared" si="123"/>
        <v>5210.5439999999999</v>
      </c>
      <c r="K852" s="56">
        <f t="shared" si="124"/>
        <v>9275.4069999999992</v>
      </c>
      <c r="L852" s="64">
        <v>2574458</v>
      </c>
      <c r="M852" s="64">
        <v>1423084</v>
      </c>
      <c r="N852" s="64">
        <v>5216461</v>
      </c>
      <c r="O852" s="64">
        <v>9214003</v>
      </c>
      <c r="P852" s="63">
        <v>2507765</v>
      </c>
      <c r="Q852" s="63">
        <v>1557098</v>
      </c>
      <c r="R852" s="63">
        <v>5210544</v>
      </c>
      <c r="S852" s="63">
        <v>9275407</v>
      </c>
      <c r="T852">
        <f t="shared" si="125"/>
        <v>18489410</v>
      </c>
    </row>
    <row r="853" spans="1:20" hidden="1">
      <c r="A853" s="55" t="s">
        <v>1672</v>
      </c>
      <c r="B853" s="56" t="s">
        <v>1673</v>
      </c>
      <c r="C853" s="55" t="s">
        <v>6317</v>
      </c>
      <c r="D853" s="56">
        <f t="shared" si="126"/>
        <v>12268.608</v>
      </c>
      <c r="E853" s="56">
        <f t="shared" si="118"/>
        <v>1673.0930000000001</v>
      </c>
      <c r="F853" s="56">
        <f t="shared" si="119"/>
        <v>8418.2929999999997</v>
      </c>
      <c r="G853" s="56">
        <f t="shared" si="120"/>
        <v>22359.993999999999</v>
      </c>
      <c r="H853" s="56">
        <f t="shared" si="121"/>
        <v>11804.145</v>
      </c>
      <c r="I853" s="56">
        <f t="shared" si="122"/>
        <v>1669.386</v>
      </c>
      <c r="J853" s="56">
        <f t="shared" si="123"/>
        <v>8049.473</v>
      </c>
      <c r="K853" s="56">
        <f t="shared" si="124"/>
        <v>21523.004000000001</v>
      </c>
      <c r="L853" s="64">
        <v>12268608</v>
      </c>
      <c r="M853" s="64">
        <v>1673093</v>
      </c>
      <c r="N853" s="64">
        <v>8418293</v>
      </c>
      <c r="O853" s="64">
        <v>22359994</v>
      </c>
      <c r="P853" s="63">
        <v>11804145</v>
      </c>
      <c r="Q853" s="63">
        <v>1669386</v>
      </c>
      <c r="R853" s="63">
        <v>8049473</v>
      </c>
      <c r="S853" s="63">
        <v>21523004</v>
      </c>
      <c r="T853">
        <f t="shared" si="125"/>
        <v>43882998</v>
      </c>
    </row>
    <row r="854" spans="1:20" hidden="1">
      <c r="A854" s="55" t="s">
        <v>1674</v>
      </c>
      <c r="B854" s="56" t="s">
        <v>1675</v>
      </c>
      <c r="C854" s="55" t="s">
        <v>6317</v>
      </c>
      <c r="D854" s="56">
        <f t="shared" si="126"/>
        <v>3903.4470000000001</v>
      </c>
      <c r="E854" s="56">
        <f t="shared" si="118"/>
        <v>0</v>
      </c>
      <c r="F854" s="56">
        <f t="shared" si="119"/>
        <v>3334.61</v>
      </c>
      <c r="G854" s="56">
        <f t="shared" si="120"/>
        <v>7238.0569999999998</v>
      </c>
      <c r="H854" s="56">
        <f t="shared" si="121"/>
        <v>3900.998</v>
      </c>
      <c r="I854" s="56">
        <f t="shared" si="122"/>
        <v>0</v>
      </c>
      <c r="J854" s="56">
        <f t="shared" si="123"/>
        <v>2985.4349999999999</v>
      </c>
      <c r="K854" s="56">
        <f t="shared" si="124"/>
        <v>6886.433</v>
      </c>
      <c r="L854" s="64">
        <v>3903447</v>
      </c>
      <c r="M854" s="64">
        <v>0</v>
      </c>
      <c r="N854" s="64">
        <v>3334610</v>
      </c>
      <c r="O854" s="64">
        <v>7238057</v>
      </c>
      <c r="P854" s="63">
        <v>3900998</v>
      </c>
      <c r="Q854" s="63">
        <v>0</v>
      </c>
      <c r="R854" s="63">
        <v>2985435</v>
      </c>
      <c r="S854" s="63">
        <v>6886433</v>
      </c>
      <c r="T854">
        <f t="shared" si="125"/>
        <v>14124490</v>
      </c>
    </row>
    <row r="855" spans="1:20" hidden="1">
      <c r="A855" s="55" t="s">
        <v>1676</v>
      </c>
      <c r="B855" s="56" t="s">
        <v>1677</v>
      </c>
      <c r="C855" s="55" t="s">
        <v>6322</v>
      </c>
      <c r="D855" s="56">
        <f t="shared" si="126"/>
        <v>5118.3419999999996</v>
      </c>
      <c r="E855" s="56">
        <f t="shared" si="118"/>
        <v>0</v>
      </c>
      <c r="F855" s="56">
        <f t="shared" si="119"/>
        <v>7994.2089999999998</v>
      </c>
      <c r="G855" s="56">
        <f t="shared" si="120"/>
        <v>13112.550999999999</v>
      </c>
      <c r="H855" s="56">
        <f t="shared" si="121"/>
        <v>5536.9160000000002</v>
      </c>
      <c r="I855" s="56">
        <f t="shared" si="122"/>
        <v>0</v>
      </c>
      <c r="J855" s="56">
        <f t="shared" si="123"/>
        <v>7844.8440000000001</v>
      </c>
      <c r="K855" s="56">
        <f t="shared" si="124"/>
        <v>13381.76</v>
      </c>
      <c r="L855" s="64">
        <v>5118342</v>
      </c>
      <c r="M855" s="64">
        <v>0</v>
      </c>
      <c r="N855" s="64">
        <v>7994209</v>
      </c>
      <c r="O855" s="64">
        <v>13112551</v>
      </c>
      <c r="P855" s="63">
        <v>5536916</v>
      </c>
      <c r="Q855" s="63">
        <v>0</v>
      </c>
      <c r="R855" s="63">
        <v>7844844</v>
      </c>
      <c r="S855" s="63">
        <v>13381760</v>
      </c>
      <c r="T855">
        <f t="shared" si="125"/>
        <v>26494311</v>
      </c>
    </row>
    <row r="856" spans="1:20" hidden="1">
      <c r="A856" s="55" t="s">
        <v>1678</v>
      </c>
      <c r="B856" s="56" t="s">
        <v>1679</v>
      </c>
      <c r="C856" s="55" t="s">
        <v>6316</v>
      </c>
      <c r="D856" s="56">
        <f t="shared" si="126"/>
        <v>6229.6329999999998</v>
      </c>
      <c r="E856" s="56">
        <f t="shared" si="118"/>
        <v>0</v>
      </c>
      <c r="F856" s="56">
        <f t="shared" si="119"/>
        <v>3553.4029999999998</v>
      </c>
      <c r="G856" s="56">
        <f t="shared" si="120"/>
        <v>9783.0360000000001</v>
      </c>
      <c r="H856" s="56">
        <f t="shared" si="121"/>
        <v>4026.6329999999998</v>
      </c>
      <c r="I856" s="56">
        <f t="shared" si="122"/>
        <v>0</v>
      </c>
      <c r="J856" s="56">
        <f t="shared" si="123"/>
        <v>3407.136</v>
      </c>
      <c r="K856" s="56">
        <f t="shared" si="124"/>
        <v>7433.7690000000002</v>
      </c>
      <c r="L856" s="64">
        <v>6229633</v>
      </c>
      <c r="M856" s="64">
        <v>0</v>
      </c>
      <c r="N856" s="64">
        <v>3553403</v>
      </c>
      <c r="O856" s="64">
        <v>9783036</v>
      </c>
      <c r="P856" s="63">
        <v>4026633</v>
      </c>
      <c r="Q856" s="63">
        <v>0</v>
      </c>
      <c r="R856" s="63">
        <v>3407136</v>
      </c>
      <c r="S856" s="63">
        <v>7433769</v>
      </c>
      <c r="T856">
        <f t="shared" si="125"/>
        <v>17216805</v>
      </c>
    </row>
    <row r="857" spans="1:20" hidden="1">
      <c r="A857" s="55" t="s">
        <v>1680</v>
      </c>
      <c r="B857" s="56" t="s">
        <v>1681</v>
      </c>
      <c r="C857" s="55" t="s">
        <v>6318</v>
      </c>
      <c r="D857" s="56">
        <f t="shared" si="126"/>
        <v>2480.1970000000001</v>
      </c>
      <c r="E857" s="56">
        <f t="shared" si="118"/>
        <v>0</v>
      </c>
      <c r="F857" s="56">
        <f t="shared" si="119"/>
        <v>3350.8690000000001</v>
      </c>
      <c r="G857" s="56">
        <f t="shared" si="120"/>
        <v>5831.0659999999998</v>
      </c>
      <c r="H857" s="56">
        <f t="shared" si="121"/>
        <v>1915.74</v>
      </c>
      <c r="I857" s="56">
        <f t="shared" si="122"/>
        <v>0</v>
      </c>
      <c r="J857" s="56">
        <f t="shared" si="123"/>
        <v>2944.0619999999999</v>
      </c>
      <c r="K857" s="56">
        <f t="shared" si="124"/>
        <v>4859.8019999999997</v>
      </c>
      <c r="L857" s="64">
        <v>2480197</v>
      </c>
      <c r="M857" s="64">
        <v>0</v>
      </c>
      <c r="N857" s="64">
        <v>3350869</v>
      </c>
      <c r="O857" s="64">
        <v>5831066</v>
      </c>
      <c r="P857" s="63">
        <v>1915740</v>
      </c>
      <c r="Q857" s="63">
        <v>0</v>
      </c>
      <c r="R857" s="63">
        <v>2944062</v>
      </c>
      <c r="S857" s="63">
        <v>4859802</v>
      </c>
      <c r="T857">
        <f t="shared" si="125"/>
        <v>10690868</v>
      </c>
    </row>
    <row r="858" spans="1:20" hidden="1">
      <c r="A858" s="55" t="s">
        <v>1682</v>
      </c>
      <c r="B858" s="56" t="s">
        <v>1683</v>
      </c>
      <c r="C858" s="55" t="s">
        <v>6317</v>
      </c>
      <c r="D858" s="56">
        <f t="shared" si="126"/>
        <v>6250.1809999999996</v>
      </c>
      <c r="E858" s="56">
        <f t="shared" si="118"/>
        <v>0</v>
      </c>
      <c r="F858" s="56">
        <f t="shared" si="119"/>
        <v>7926.9660000000003</v>
      </c>
      <c r="G858" s="56">
        <f t="shared" si="120"/>
        <v>14177.147000000001</v>
      </c>
      <c r="H858" s="56">
        <f t="shared" si="121"/>
        <v>4911.4679999999998</v>
      </c>
      <c r="I858" s="56">
        <f t="shared" si="122"/>
        <v>0</v>
      </c>
      <c r="J858" s="56">
        <f t="shared" si="123"/>
        <v>5538.0020000000004</v>
      </c>
      <c r="K858" s="56">
        <f t="shared" si="124"/>
        <v>10449.469999999999</v>
      </c>
      <c r="L858" s="64">
        <v>6250181</v>
      </c>
      <c r="M858" s="64">
        <v>0</v>
      </c>
      <c r="N858" s="64">
        <v>7926966</v>
      </c>
      <c r="O858" s="64">
        <v>14177147</v>
      </c>
      <c r="P858" s="63">
        <v>4911468</v>
      </c>
      <c r="Q858" s="63">
        <v>0</v>
      </c>
      <c r="R858" s="63">
        <v>5538002</v>
      </c>
      <c r="S858" s="63">
        <v>10449470</v>
      </c>
      <c r="T858">
        <f t="shared" si="125"/>
        <v>24626617</v>
      </c>
    </row>
    <row r="859" spans="1:20" hidden="1">
      <c r="A859" s="55" t="s">
        <v>1684</v>
      </c>
      <c r="B859" s="56" t="s">
        <v>1685</v>
      </c>
      <c r="C859" s="55" t="s">
        <v>6317</v>
      </c>
      <c r="D859" s="56">
        <f t="shared" si="126"/>
        <v>2256.9079999999999</v>
      </c>
      <c r="E859" s="56">
        <f t="shared" si="118"/>
        <v>0</v>
      </c>
      <c r="F859" s="56">
        <f t="shared" si="119"/>
        <v>746.47900000000004</v>
      </c>
      <c r="G859" s="56">
        <f t="shared" si="120"/>
        <v>3003.3870000000002</v>
      </c>
      <c r="H859" s="56">
        <f t="shared" si="121"/>
        <v>2506.6190000000001</v>
      </c>
      <c r="I859" s="56">
        <f t="shared" si="122"/>
        <v>0</v>
      </c>
      <c r="J859" s="56">
        <f t="shared" si="123"/>
        <v>449.02199999999999</v>
      </c>
      <c r="K859" s="56">
        <f t="shared" si="124"/>
        <v>2955.6410000000001</v>
      </c>
      <c r="L859" s="64">
        <v>2256908</v>
      </c>
      <c r="M859" s="64">
        <v>0</v>
      </c>
      <c r="N859" s="64">
        <v>746479</v>
      </c>
      <c r="O859" s="64">
        <v>3003387</v>
      </c>
      <c r="P859" s="63">
        <v>2506619</v>
      </c>
      <c r="Q859" s="63">
        <v>0</v>
      </c>
      <c r="R859" s="63">
        <v>449022</v>
      </c>
      <c r="S859" s="63">
        <v>2955641</v>
      </c>
      <c r="T859">
        <f t="shared" si="125"/>
        <v>5959028</v>
      </c>
    </row>
    <row r="860" spans="1:20" hidden="1">
      <c r="A860" s="55" t="s">
        <v>1686</v>
      </c>
      <c r="B860" s="56" t="s">
        <v>1687</v>
      </c>
      <c r="C860" s="55" t="s">
        <v>6317</v>
      </c>
      <c r="D860" s="56">
        <f t="shared" si="126"/>
        <v>2575.46</v>
      </c>
      <c r="E860" s="56">
        <f t="shared" si="118"/>
        <v>0</v>
      </c>
      <c r="F860" s="56">
        <f t="shared" si="119"/>
        <v>339.14800000000002</v>
      </c>
      <c r="G860" s="56">
        <f t="shared" si="120"/>
        <v>2914.6080000000002</v>
      </c>
      <c r="H860" s="56">
        <f t="shared" si="121"/>
        <v>2235.6770000000001</v>
      </c>
      <c r="I860" s="56">
        <f t="shared" si="122"/>
        <v>0</v>
      </c>
      <c r="J860" s="56">
        <f t="shared" si="123"/>
        <v>333.96899999999999</v>
      </c>
      <c r="K860" s="56">
        <f t="shared" si="124"/>
        <v>2569.6460000000002</v>
      </c>
      <c r="L860" s="64">
        <v>2575460</v>
      </c>
      <c r="M860" s="64">
        <v>0</v>
      </c>
      <c r="N860" s="64">
        <v>339148</v>
      </c>
      <c r="O860" s="64">
        <v>2914608</v>
      </c>
      <c r="P860" s="63">
        <v>2235677</v>
      </c>
      <c r="Q860" s="63">
        <v>0</v>
      </c>
      <c r="R860" s="63">
        <v>333969</v>
      </c>
      <c r="S860" s="63">
        <v>2569646</v>
      </c>
      <c r="T860">
        <f t="shared" si="125"/>
        <v>5484254</v>
      </c>
    </row>
    <row r="861" spans="1:20" hidden="1">
      <c r="A861" s="55" t="s">
        <v>1688</v>
      </c>
      <c r="B861" s="56" t="s">
        <v>1689</v>
      </c>
      <c r="C861" s="55" t="s">
        <v>6318</v>
      </c>
      <c r="D861" s="56">
        <f t="shared" si="126"/>
        <v>2726.7429999999999</v>
      </c>
      <c r="E861" s="56">
        <f t="shared" si="118"/>
        <v>0</v>
      </c>
      <c r="F861" s="56">
        <f t="shared" si="119"/>
        <v>3250.239</v>
      </c>
      <c r="G861" s="56">
        <f t="shared" si="120"/>
        <v>5976.982</v>
      </c>
      <c r="H861" s="56">
        <f t="shared" si="121"/>
        <v>2566.3760000000002</v>
      </c>
      <c r="I861" s="56">
        <f t="shared" si="122"/>
        <v>0</v>
      </c>
      <c r="J861" s="56">
        <f t="shared" si="123"/>
        <v>2545.165</v>
      </c>
      <c r="K861" s="56">
        <f t="shared" si="124"/>
        <v>5111.5410000000002</v>
      </c>
      <c r="L861" s="64">
        <v>2726743</v>
      </c>
      <c r="M861" s="64">
        <v>0</v>
      </c>
      <c r="N861" s="64">
        <v>3250239</v>
      </c>
      <c r="O861" s="64">
        <v>5976982</v>
      </c>
      <c r="P861" s="63">
        <v>2566376</v>
      </c>
      <c r="Q861" s="63">
        <v>0</v>
      </c>
      <c r="R861" s="63">
        <v>2545165</v>
      </c>
      <c r="S861" s="63">
        <v>5111541</v>
      </c>
      <c r="T861">
        <f t="shared" si="125"/>
        <v>11088523</v>
      </c>
    </row>
    <row r="862" spans="1:20" hidden="1">
      <c r="A862" s="55" t="s">
        <v>1690</v>
      </c>
      <c r="B862" s="56" t="s">
        <v>1691</v>
      </c>
      <c r="C862" s="55" t="s">
        <v>6318</v>
      </c>
      <c r="D862" s="56">
        <f t="shared" si="126"/>
        <v>1372.056</v>
      </c>
      <c r="E862" s="56">
        <f t="shared" si="118"/>
        <v>0</v>
      </c>
      <c r="F862" s="56">
        <f t="shared" si="119"/>
        <v>547.88</v>
      </c>
      <c r="G862" s="56">
        <f t="shared" si="120"/>
        <v>1919.9359999999999</v>
      </c>
      <c r="H862" s="56">
        <f t="shared" si="121"/>
        <v>1081.4849999999999</v>
      </c>
      <c r="I862" s="56">
        <f t="shared" si="122"/>
        <v>0</v>
      </c>
      <c r="J862" s="56">
        <f t="shared" si="123"/>
        <v>775.14200000000005</v>
      </c>
      <c r="K862" s="56">
        <f t="shared" si="124"/>
        <v>1856.627</v>
      </c>
      <c r="L862" s="64">
        <v>1372056</v>
      </c>
      <c r="M862" s="64">
        <v>0</v>
      </c>
      <c r="N862" s="64">
        <v>547880</v>
      </c>
      <c r="O862" s="64">
        <v>1919936</v>
      </c>
      <c r="P862" s="63">
        <v>1081485</v>
      </c>
      <c r="Q862" s="63">
        <v>0</v>
      </c>
      <c r="R862" s="63">
        <v>775142</v>
      </c>
      <c r="S862" s="63">
        <v>1856627</v>
      </c>
      <c r="T862">
        <f t="shared" si="125"/>
        <v>3776563</v>
      </c>
    </row>
    <row r="863" spans="1:20" hidden="1">
      <c r="A863" s="55" t="s">
        <v>1692</v>
      </c>
      <c r="B863" s="56" t="s">
        <v>1693</v>
      </c>
      <c r="C863" s="55" t="s">
        <v>6317</v>
      </c>
      <c r="D863" s="56">
        <f t="shared" si="126"/>
        <v>2266.7350000000001</v>
      </c>
      <c r="E863" s="56">
        <f t="shared" si="118"/>
        <v>0</v>
      </c>
      <c r="F863" s="56">
        <f t="shared" si="119"/>
        <v>1218.1210000000001</v>
      </c>
      <c r="G863" s="56">
        <f t="shared" si="120"/>
        <v>3484.8560000000002</v>
      </c>
      <c r="H863" s="56">
        <f t="shared" si="121"/>
        <v>2348.6179999999999</v>
      </c>
      <c r="I863" s="56">
        <f t="shared" si="122"/>
        <v>0</v>
      </c>
      <c r="J863" s="56">
        <f t="shared" si="123"/>
        <v>1089.2360000000001</v>
      </c>
      <c r="K863" s="56">
        <f t="shared" si="124"/>
        <v>3437.8539999999998</v>
      </c>
      <c r="L863" s="64">
        <v>2266735</v>
      </c>
      <c r="M863" s="64">
        <v>0</v>
      </c>
      <c r="N863" s="64">
        <v>1218121</v>
      </c>
      <c r="O863" s="64">
        <v>3484856</v>
      </c>
      <c r="P863" s="63">
        <v>2348618</v>
      </c>
      <c r="Q863" s="63">
        <v>0</v>
      </c>
      <c r="R863" s="63">
        <v>1089236</v>
      </c>
      <c r="S863" s="63">
        <v>3437854</v>
      </c>
      <c r="T863">
        <f t="shared" si="125"/>
        <v>6922710</v>
      </c>
    </row>
    <row r="864" spans="1:20" hidden="1">
      <c r="A864" s="55" t="s">
        <v>1694</v>
      </c>
      <c r="B864" s="56" t="s">
        <v>1695</v>
      </c>
      <c r="C864" s="55" t="s">
        <v>6318</v>
      </c>
      <c r="D864" s="56">
        <f t="shared" si="126"/>
        <v>1399.354</v>
      </c>
      <c r="E864" s="56">
        <f t="shared" si="118"/>
        <v>0</v>
      </c>
      <c r="F864" s="56">
        <f t="shared" si="119"/>
        <v>1014.398</v>
      </c>
      <c r="G864" s="56">
        <f t="shared" si="120"/>
        <v>2413.752</v>
      </c>
      <c r="H864" s="56">
        <f t="shared" si="121"/>
        <v>1435.7809999999999</v>
      </c>
      <c r="I864" s="56">
        <f t="shared" si="122"/>
        <v>0</v>
      </c>
      <c r="J864" s="56">
        <f t="shared" si="123"/>
        <v>1431.2270000000001</v>
      </c>
      <c r="K864" s="56">
        <f t="shared" si="124"/>
        <v>2867.0079999999998</v>
      </c>
      <c r="L864" s="64">
        <v>1399354</v>
      </c>
      <c r="M864" s="64">
        <v>0</v>
      </c>
      <c r="N864" s="64">
        <v>1014398</v>
      </c>
      <c r="O864" s="64">
        <v>2413752</v>
      </c>
      <c r="P864" s="63">
        <v>1435781</v>
      </c>
      <c r="Q864" s="63">
        <v>0</v>
      </c>
      <c r="R864" s="63">
        <v>1431227</v>
      </c>
      <c r="S864" s="63">
        <v>2867008</v>
      </c>
      <c r="T864">
        <f t="shared" si="125"/>
        <v>5280760</v>
      </c>
    </row>
    <row r="865" spans="1:20" hidden="1">
      <c r="A865" s="55" t="s">
        <v>1696</v>
      </c>
      <c r="B865" s="56" t="s">
        <v>1697</v>
      </c>
      <c r="C865" s="55" t="s">
        <v>6317</v>
      </c>
      <c r="D865" s="56">
        <f t="shared" si="126"/>
        <v>5024.0990000000002</v>
      </c>
      <c r="E865" s="56">
        <f t="shared" si="118"/>
        <v>129.56399999999999</v>
      </c>
      <c r="F865" s="56">
        <f t="shared" si="119"/>
        <v>2755.8249999999998</v>
      </c>
      <c r="G865" s="56">
        <f t="shared" si="120"/>
        <v>7909.4880000000003</v>
      </c>
      <c r="H865" s="56">
        <f t="shared" si="121"/>
        <v>5356.7520000000004</v>
      </c>
      <c r="I865" s="56">
        <f t="shared" si="122"/>
        <v>129.559</v>
      </c>
      <c r="J865" s="56">
        <f t="shared" si="123"/>
        <v>2793.335</v>
      </c>
      <c r="K865" s="56">
        <f t="shared" si="124"/>
        <v>8279.6460000000006</v>
      </c>
      <c r="L865" s="64">
        <v>5024099</v>
      </c>
      <c r="M865" s="64">
        <v>129564</v>
      </c>
      <c r="N865" s="64">
        <v>2755825</v>
      </c>
      <c r="O865" s="64">
        <v>7909488</v>
      </c>
      <c r="P865" s="63">
        <v>5356752</v>
      </c>
      <c r="Q865" s="63">
        <v>129559</v>
      </c>
      <c r="R865" s="63">
        <v>2793335</v>
      </c>
      <c r="S865" s="63">
        <v>8279646</v>
      </c>
      <c r="T865">
        <f t="shared" si="125"/>
        <v>16189134</v>
      </c>
    </row>
    <row r="866" spans="1:20" hidden="1">
      <c r="A866" s="55" t="s">
        <v>1698</v>
      </c>
      <c r="B866" s="56" t="s">
        <v>1699</v>
      </c>
      <c r="C866" s="55" t="s">
        <v>6318</v>
      </c>
      <c r="D866" s="56">
        <f t="shared" si="126"/>
        <v>1182.1010000000001</v>
      </c>
      <c r="E866" s="56">
        <f t="shared" si="118"/>
        <v>609.53899999999999</v>
      </c>
      <c r="F866" s="56">
        <f t="shared" si="119"/>
        <v>1600.931</v>
      </c>
      <c r="G866" s="56">
        <f t="shared" si="120"/>
        <v>3392.5709999999999</v>
      </c>
      <c r="H866" s="56">
        <f t="shared" si="121"/>
        <v>1005.807</v>
      </c>
      <c r="I866" s="56">
        <f t="shared" si="122"/>
        <v>709.02800000000002</v>
      </c>
      <c r="J866" s="56">
        <f t="shared" si="123"/>
        <v>1353.348</v>
      </c>
      <c r="K866" s="56">
        <f t="shared" si="124"/>
        <v>3068.183</v>
      </c>
      <c r="L866" s="64">
        <v>1182101</v>
      </c>
      <c r="M866" s="64">
        <v>609539</v>
      </c>
      <c r="N866" s="64">
        <v>1600931</v>
      </c>
      <c r="O866" s="64">
        <v>3392571</v>
      </c>
      <c r="P866" s="63">
        <v>1005807</v>
      </c>
      <c r="Q866" s="63">
        <v>709028</v>
      </c>
      <c r="R866" s="63">
        <v>1353348</v>
      </c>
      <c r="S866" s="63">
        <v>3068183</v>
      </c>
      <c r="T866">
        <f t="shared" si="125"/>
        <v>6460754</v>
      </c>
    </row>
    <row r="867" spans="1:20" hidden="1">
      <c r="A867" s="55" t="s">
        <v>1700</v>
      </c>
      <c r="B867" s="56" t="s">
        <v>1701</v>
      </c>
      <c r="C867" s="55" t="s">
        <v>6318</v>
      </c>
      <c r="D867" s="56">
        <f t="shared" si="126"/>
        <v>1909.356</v>
      </c>
      <c r="E867" s="56">
        <f t="shared" si="118"/>
        <v>122.051</v>
      </c>
      <c r="F867" s="56">
        <f t="shared" si="119"/>
        <v>3002.4340000000002</v>
      </c>
      <c r="G867" s="56">
        <f t="shared" si="120"/>
        <v>5033.8410000000003</v>
      </c>
      <c r="H867" s="56">
        <f t="shared" si="121"/>
        <v>1145.875</v>
      </c>
      <c r="I867" s="56">
        <f t="shared" si="122"/>
        <v>122.05</v>
      </c>
      <c r="J867" s="56">
        <f t="shared" si="123"/>
        <v>2535.9969999999998</v>
      </c>
      <c r="K867" s="56">
        <f t="shared" si="124"/>
        <v>3803.922</v>
      </c>
      <c r="L867" s="64">
        <v>1909356</v>
      </c>
      <c r="M867" s="64">
        <v>122051</v>
      </c>
      <c r="N867" s="64">
        <v>3002434</v>
      </c>
      <c r="O867" s="64">
        <v>5033841</v>
      </c>
      <c r="P867" s="63">
        <v>1145875</v>
      </c>
      <c r="Q867" s="63">
        <v>122050</v>
      </c>
      <c r="R867" s="63">
        <v>2535997</v>
      </c>
      <c r="S867" s="63">
        <v>3803922</v>
      </c>
      <c r="T867">
        <f t="shared" si="125"/>
        <v>8837763</v>
      </c>
    </row>
    <row r="868" spans="1:20" hidden="1">
      <c r="A868" s="55" t="s">
        <v>1702</v>
      </c>
      <c r="B868" s="56" t="s">
        <v>1703</v>
      </c>
      <c r="C868" s="55" t="s">
        <v>6317</v>
      </c>
      <c r="D868" s="56">
        <f t="shared" si="126"/>
        <v>3368.973</v>
      </c>
      <c r="E868" s="56">
        <f t="shared" si="118"/>
        <v>0</v>
      </c>
      <c r="F868" s="56">
        <f t="shared" si="119"/>
        <v>2348.9279999999999</v>
      </c>
      <c r="G868" s="56">
        <f t="shared" si="120"/>
        <v>5717.9009999999998</v>
      </c>
      <c r="H868" s="56">
        <f t="shared" si="121"/>
        <v>3043.279</v>
      </c>
      <c r="I868" s="56">
        <f t="shared" si="122"/>
        <v>0</v>
      </c>
      <c r="J868" s="56">
        <f t="shared" si="123"/>
        <v>1769.6310000000001</v>
      </c>
      <c r="K868" s="56">
        <f t="shared" si="124"/>
        <v>4812.91</v>
      </c>
      <c r="L868" s="64">
        <v>3368973</v>
      </c>
      <c r="M868" s="64">
        <v>0</v>
      </c>
      <c r="N868" s="64">
        <v>2348928</v>
      </c>
      <c r="O868" s="64">
        <v>5717901</v>
      </c>
      <c r="P868" s="63">
        <v>3043279</v>
      </c>
      <c r="Q868" s="63">
        <v>0</v>
      </c>
      <c r="R868" s="63">
        <v>1769631</v>
      </c>
      <c r="S868" s="63">
        <v>4812910</v>
      </c>
      <c r="T868">
        <f t="shared" si="125"/>
        <v>10530811</v>
      </c>
    </row>
    <row r="869" spans="1:20" hidden="1">
      <c r="A869" s="55" t="s">
        <v>1704</v>
      </c>
      <c r="B869" s="56" t="s">
        <v>1705</v>
      </c>
      <c r="C869" s="55" t="s">
        <v>6317</v>
      </c>
      <c r="D869" s="56">
        <f t="shared" si="126"/>
        <v>2633.57</v>
      </c>
      <c r="E869" s="56">
        <f t="shared" si="118"/>
        <v>471.51</v>
      </c>
      <c r="F869" s="56">
        <f t="shared" si="119"/>
        <v>712.19500000000005</v>
      </c>
      <c r="G869" s="56">
        <f t="shared" si="120"/>
        <v>3817.2750000000001</v>
      </c>
      <c r="H869" s="56">
        <f t="shared" si="121"/>
        <v>2132.7440000000001</v>
      </c>
      <c r="I869" s="56">
        <f t="shared" si="122"/>
        <v>222.1</v>
      </c>
      <c r="J869" s="56">
        <f t="shared" si="123"/>
        <v>787.97400000000005</v>
      </c>
      <c r="K869" s="56">
        <f t="shared" si="124"/>
        <v>3142.8180000000002</v>
      </c>
      <c r="L869" s="64">
        <v>2633570</v>
      </c>
      <c r="M869" s="64">
        <v>471510</v>
      </c>
      <c r="N869" s="64">
        <v>712195</v>
      </c>
      <c r="O869" s="64">
        <v>3817275</v>
      </c>
      <c r="P869" s="63">
        <v>2132744</v>
      </c>
      <c r="Q869" s="63">
        <v>222100</v>
      </c>
      <c r="R869" s="63">
        <v>787974</v>
      </c>
      <c r="S869" s="63">
        <v>3142818</v>
      </c>
      <c r="T869">
        <f t="shared" si="125"/>
        <v>6960093</v>
      </c>
    </row>
    <row r="870" spans="1:20" hidden="1">
      <c r="A870" s="55" t="s">
        <v>1706</v>
      </c>
      <c r="B870" s="56" t="s">
        <v>1707</v>
      </c>
      <c r="C870" s="55" t="s">
        <v>6318</v>
      </c>
      <c r="D870" s="56">
        <f t="shared" si="126"/>
        <v>1863.8209999999999</v>
      </c>
      <c r="E870" s="56">
        <f t="shared" si="118"/>
        <v>3.0870000000000002</v>
      </c>
      <c r="F870" s="56">
        <f t="shared" si="119"/>
        <v>1295.9839999999999</v>
      </c>
      <c r="G870" s="56">
        <f t="shared" si="120"/>
        <v>3162.8919999999998</v>
      </c>
      <c r="H870" s="56">
        <f t="shared" si="121"/>
        <v>1663.7570000000001</v>
      </c>
      <c r="I870" s="56">
        <f t="shared" si="122"/>
        <v>3.0859999999999999</v>
      </c>
      <c r="J870" s="56">
        <f t="shared" si="123"/>
        <v>1623.82</v>
      </c>
      <c r="K870" s="56">
        <f t="shared" si="124"/>
        <v>3290.663</v>
      </c>
      <c r="L870" s="64">
        <v>1863821</v>
      </c>
      <c r="M870" s="64">
        <v>3087</v>
      </c>
      <c r="N870" s="64">
        <v>1295984</v>
      </c>
      <c r="O870" s="64">
        <v>3162892</v>
      </c>
      <c r="P870" s="63">
        <v>1663757</v>
      </c>
      <c r="Q870" s="63">
        <v>3086</v>
      </c>
      <c r="R870" s="63">
        <v>1623820</v>
      </c>
      <c r="S870" s="63">
        <v>3290663</v>
      </c>
      <c r="T870">
        <f t="shared" si="125"/>
        <v>6453555</v>
      </c>
    </row>
    <row r="871" spans="1:20" hidden="1">
      <c r="A871" s="55" t="s">
        <v>1708</v>
      </c>
      <c r="B871" s="56" t="s">
        <v>1709</v>
      </c>
      <c r="C871" s="55" t="s">
        <v>6317</v>
      </c>
      <c r="D871" s="56">
        <f t="shared" si="126"/>
        <v>4687.1350000000002</v>
      </c>
      <c r="E871" s="56">
        <f t="shared" si="118"/>
        <v>52.216999999999999</v>
      </c>
      <c r="F871" s="56">
        <f t="shared" si="119"/>
        <v>990.98400000000004</v>
      </c>
      <c r="G871" s="56">
        <f t="shared" si="120"/>
        <v>5730.3360000000002</v>
      </c>
      <c r="H871" s="56">
        <f t="shared" si="121"/>
        <v>4029.4960000000001</v>
      </c>
      <c r="I871" s="56">
        <f t="shared" si="122"/>
        <v>102.208</v>
      </c>
      <c r="J871" s="56">
        <f t="shared" si="123"/>
        <v>1257.0840000000001</v>
      </c>
      <c r="K871" s="56">
        <f t="shared" si="124"/>
        <v>5388.7879999999996</v>
      </c>
      <c r="L871" s="64">
        <v>4687135</v>
      </c>
      <c r="M871" s="64">
        <v>52217</v>
      </c>
      <c r="N871" s="64">
        <v>990984</v>
      </c>
      <c r="O871" s="64">
        <v>5730336</v>
      </c>
      <c r="P871" s="63">
        <v>4029496</v>
      </c>
      <c r="Q871" s="63">
        <v>102208</v>
      </c>
      <c r="R871" s="63">
        <v>1257084</v>
      </c>
      <c r="S871" s="63">
        <v>5388788</v>
      </c>
      <c r="T871">
        <f t="shared" si="125"/>
        <v>11119124</v>
      </c>
    </row>
    <row r="872" spans="1:20" hidden="1">
      <c r="A872" s="55" t="s">
        <v>1710</v>
      </c>
      <c r="B872" s="56" t="s">
        <v>1711</v>
      </c>
      <c r="C872" s="55" t="s">
        <v>6318</v>
      </c>
      <c r="D872" s="56">
        <f t="shared" si="126"/>
        <v>622.14300000000003</v>
      </c>
      <c r="E872" s="56">
        <f t="shared" si="118"/>
        <v>278.226</v>
      </c>
      <c r="F872" s="56">
        <f t="shared" si="119"/>
        <v>108.17400000000001</v>
      </c>
      <c r="G872" s="56">
        <f t="shared" si="120"/>
        <v>1008.543</v>
      </c>
      <c r="H872" s="56">
        <f t="shared" si="121"/>
        <v>1102.7</v>
      </c>
      <c r="I872" s="56">
        <f t="shared" si="122"/>
        <v>378.01900000000001</v>
      </c>
      <c r="J872" s="56">
        <f t="shared" si="123"/>
        <v>622.75400000000002</v>
      </c>
      <c r="K872" s="56">
        <f t="shared" si="124"/>
        <v>2103.473</v>
      </c>
      <c r="L872" s="64">
        <v>622143</v>
      </c>
      <c r="M872" s="64">
        <v>278226</v>
      </c>
      <c r="N872" s="64">
        <v>108174</v>
      </c>
      <c r="O872" s="64">
        <v>1008543</v>
      </c>
      <c r="P872" s="63">
        <v>1102700</v>
      </c>
      <c r="Q872" s="63">
        <v>378019</v>
      </c>
      <c r="R872" s="63">
        <v>622754</v>
      </c>
      <c r="S872" s="63">
        <v>2103473</v>
      </c>
      <c r="T872">
        <f t="shared" si="125"/>
        <v>3112016</v>
      </c>
    </row>
    <row r="873" spans="1:20" hidden="1">
      <c r="A873" s="55" t="s">
        <v>1712</v>
      </c>
      <c r="B873" s="56" t="s">
        <v>1713</v>
      </c>
      <c r="C873" s="55" t="s">
        <v>6318</v>
      </c>
      <c r="D873" s="56">
        <f t="shared" si="126"/>
        <v>1292.4880000000001</v>
      </c>
      <c r="E873" s="56">
        <f t="shared" si="118"/>
        <v>0</v>
      </c>
      <c r="F873" s="56">
        <f t="shared" si="119"/>
        <v>1858.1120000000001</v>
      </c>
      <c r="G873" s="56">
        <f t="shared" si="120"/>
        <v>3150.6</v>
      </c>
      <c r="H873" s="56">
        <f t="shared" si="121"/>
        <v>1301.8009999999999</v>
      </c>
      <c r="I873" s="56">
        <f t="shared" si="122"/>
        <v>0</v>
      </c>
      <c r="J873" s="56">
        <f t="shared" si="123"/>
        <v>1647.106</v>
      </c>
      <c r="K873" s="56">
        <f t="shared" si="124"/>
        <v>2948.9070000000002</v>
      </c>
      <c r="L873" s="64">
        <v>1292488</v>
      </c>
      <c r="M873" s="64">
        <v>0</v>
      </c>
      <c r="N873" s="64">
        <v>1858112</v>
      </c>
      <c r="O873" s="64">
        <v>3150600</v>
      </c>
      <c r="P873" s="63">
        <v>1301801</v>
      </c>
      <c r="Q873" s="63">
        <v>0</v>
      </c>
      <c r="R873" s="63">
        <v>1647106</v>
      </c>
      <c r="S873" s="63">
        <v>2948907</v>
      </c>
      <c r="T873">
        <f t="shared" si="125"/>
        <v>6099507</v>
      </c>
    </row>
    <row r="874" spans="1:20" hidden="1">
      <c r="A874" s="55" t="s">
        <v>1714</v>
      </c>
      <c r="B874" s="56" t="s">
        <v>1715</v>
      </c>
      <c r="C874" s="55" t="s">
        <v>6318</v>
      </c>
      <c r="D874" s="56">
        <f t="shared" si="126"/>
        <v>1444.9590000000001</v>
      </c>
      <c r="E874" s="56">
        <f t="shared" si="118"/>
        <v>193.68100000000001</v>
      </c>
      <c r="F874" s="56">
        <f t="shared" si="119"/>
        <v>1583.271</v>
      </c>
      <c r="G874" s="56">
        <f t="shared" si="120"/>
        <v>3221.9110000000001</v>
      </c>
      <c r="H874" s="56">
        <f t="shared" si="121"/>
        <v>1529.4269999999999</v>
      </c>
      <c r="I874" s="56">
        <f t="shared" si="122"/>
        <v>193.613</v>
      </c>
      <c r="J874" s="56">
        <f t="shared" si="123"/>
        <v>1291.6769999999999</v>
      </c>
      <c r="K874" s="56">
        <f t="shared" si="124"/>
        <v>3014.7170000000001</v>
      </c>
      <c r="L874" s="64">
        <v>1444959</v>
      </c>
      <c r="M874" s="64">
        <v>193681</v>
      </c>
      <c r="N874" s="64">
        <v>1583271</v>
      </c>
      <c r="O874" s="64">
        <v>3221911</v>
      </c>
      <c r="P874" s="63">
        <v>1529427</v>
      </c>
      <c r="Q874" s="63">
        <v>193613</v>
      </c>
      <c r="R874" s="63">
        <v>1291677</v>
      </c>
      <c r="S874" s="63">
        <v>3014717</v>
      </c>
      <c r="T874">
        <f t="shared" si="125"/>
        <v>6236628</v>
      </c>
    </row>
    <row r="875" spans="1:20" hidden="1">
      <c r="A875" s="55" t="s">
        <v>1716</v>
      </c>
      <c r="B875" s="56" t="s">
        <v>1717</v>
      </c>
      <c r="C875" s="55" t="s">
        <v>6318</v>
      </c>
      <c r="D875" s="56">
        <f t="shared" si="126"/>
        <v>1276.095</v>
      </c>
      <c r="E875" s="56">
        <f t="shared" si="118"/>
        <v>0</v>
      </c>
      <c r="F875" s="56">
        <f t="shared" si="119"/>
        <v>612.10199999999998</v>
      </c>
      <c r="G875" s="56">
        <f t="shared" si="120"/>
        <v>1888.1969999999999</v>
      </c>
      <c r="H875" s="56">
        <f t="shared" si="121"/>
        <v>1305.473</v>
      </c>
      <c r="I875" s="56">
        <f t="shared" si="122"/>
        <v>0</v>
      </c>
      <c r="J875" s="56">
        <f t="shared" si="123"/>
        <v>959.15099999999995</v>
      </c>
      <c r="K875" s="56">
        <f t="shared" si="124"/>
        <v>2264.6239999999998</v>
      </c>
      <c r="L875" s="64">
        <v>1276095</v>
      </c>
      <c r="M875" s="64">
        <v>0</v>
      </c>
      <c r="N875" s="64">
        <v>612102</v>
      </c>
      <c r="O875" s="64">
        <v>1888197</v>
      </c>
      <c r="P875" s="63">
        <v>1305473</v>
      </c>
      <c r="Q875" s="63">
        <v>0</v>
      </c>
      <c r="R875" s="63">
        <v>959151</v>
      </c>
      <c r="S875" s="63">
        <v>2264624</v>
      </c>
      <c r="T875">
        <f t="shared" si="125"/>
        <v>4152821</v>
      </c>
    </row>
    <row r="876" spans="1:20" hidden="1">
      <c r="A876" s="55" t="s">
        <v>1718</v>
      </c>
      <c r="B876" s="56" t="s">
        <v>1719</v>
      </c>
      <c r="C876" s="55" t="s">
        <v>6317</v>
      </c>
      <c r="D876" s="56">
        <f t="shared" si="126"/>
        <v>3942.95</v>
      </c>
      <c r="E876" s="56">
        <f t="shared" si="118"/>
        <v>2561.6149999999998</v>
      </c>
      <c r="F876" s="56">
        <f t="shared" si="119"/>
        <v>7224.9889999999996</v>
      </c>
      <c r="G876" s="56">
        <f t="shared" si="120"/>
        <v>13729.554</v>
      </c>
      <c r="H876" s="56">
        <f t="shared" si="121"/>
        <v>3361.9209999999998</v>
      </c>
      <c r="I876" s="56">
        <f t="shared" si="122"/>
        <v>2454.6309999999999</v>
      </c>
      <c r="J876" s="56">
        <f t="shared" si="123"/>
        <v>4916.6509999999998</v>
      </c>
      <c r="K876" s="56">
        <f t="shared" si="124"/>
        <v>10733.203</v>
      </c>
      <c r="L876" s="64">
        <v>3942950</v>
      </c>
      <c r="M876" s="64">
        <v>2561615</v>
      </c>
      <c r="N876" s="64">
        <v>7224989</v>
      </c>
      <c r="O876" s="64">
        <v>13729554</v>
      </c>
      <c r="P876" s="63">
        <v>3361921</v>
      </c>
      <c r="Q876" s="63">
        <v>2454631</v>
      </c>
      <c r="R876" s="63">
        <v>4916651</v>
      </c>
      <c r="S876" s="63">
        <v>10733203</v>
      </c>
      <c r="T876">
        <f t="shared" si="125"/>
        <v>24462757</v>
      </c>
    </row>
    <row r="877" spans="1:20" hidden="1">
      <c r="A877" s="55" t="s">
        <v>1720</v>
      </c>
      <c r="B877" s="56" t="s">
        <v>1721</v>
      </c>
      <c r="C877" s="55" t="s">
        <v>6318</v>
      </c>
      <c r="D877" s="56">
        <f t="shared" si="126"/>
        <v>858.15800000000002</v>
      </c>
      <c r="E877" s="56">
        <f t="shared" si="118"/>
        <v>47.509</v>
      </c>
      <c r="F877" s="56">
        <f t="shared" si="119"/>
        <v>553.03399999999999</v>
      </c>
      <c r="G877" s="56">
        <f t="shared" si="120"/>
        <v>1458.701</v>
      </c>
      <c r="H877" s="56">
        <f t="shared" si="121"/>
        <v>1009.904</v>
      </c>
      <c r="I877" s="56">
        <f t="shared" si="122"/>
        <v>47.502000000000002</v>
      </c>
      <c r="J877" s="56">
        <f t="shared" si="123"/>
        <v>909.72</v>
      </c>
      <c r="K877" s="56">
        <f t="shared" si="124"/>
        <v>1967.126</v>
      </c>
      <c r="L877" s="64">
        <v>858158</v>
      </c>
      <c r="M877" s="64">
        <v>47509</v>
      </c>
      <c r="N877" s="64">
        <v>553034</v>
      </c>
      <c r="O877" s="64">
        <v>1458701</v>
      </c>
      <c r="P877" s="63">
        <v>1009904</v>
      </c>
      <c r="Q877" s="63">
        <v>47502</v>
      </c>
      <c r="R877" s="63">
        <v>909720</v>
      </c>
      <c r="S877" s="63">
        <v>1967126</v>
      </c>
      <c r="T877">
        <f t="shared" si="125"/>
        <v>3425827</v>
      </c>
    </row>
    <row r="878" spans="1:20" hidden="1">
      <c r="A878" s="55" t="s">
        <v>1722</v>
      </c>
      <c r="B878" s="56" t="s">
        <v>1723</v>
      </c>
      <c r="C878" s="55" t="s">
        <v>6319</v>
      </c>
      <c r="D878" s="56">
        <f t="shared" si="126"/>
        <v>853.14</v>
      </c>
      <c r="E878" s="56">
        <f t="shared" si="118"/>
        <v>1.232</v>
      </c>
      <c r="F878" s="56">
        <f t="shared" si="119"/>
        <v>313.827</v>
      </c>
      <c r="G878" s="56">
        <f t="shared" si="120"/>
        <v>1168.1990000000001</v>
      </c>
      <c r="H878" s="56">
        <f t="shared" si="121"/>
        <v>706.91399999999999</v>
      </c>
      <c r="I878" s="56">
        <f t="shared" si="122"/>
        <v>77.552999999999997</v>
      </c>
      <c r="J878" s="56">
        <f t="shared" si="123"/>
        <v>116.337</v>
      </c>
      <c r="K878" s="56">
        <f t="shared" si="124"/>
        <v>900.80399999999997</v>
      </c>
      <c r="L878" s="64">
        <v>853140</v>
      </c>
      <c r="M878" s="64">
        <v>1232</v>
      </c>
      <c r="N878" s="64">
        <v>313827</v>
      </c>
      <c r="O878" s="64">
        <v>1168199</v>
      </c>
      <c r="P878" s="63">
        <v>706914</v>
      </c>
      <c r="Q878" s="63">
        <v>77553</v>
      </c>
      <c r="R878" s="63">
        <v>116337</v>
      </c>
      <c r="S878" s="63">
        <v>900804</v>
      </c>
      <c r="T878">
        <f t="shared" si="125"/>
        <v>2069003</v>
      </c>
    </row>
    <row r="879" spans="1:20" hidden="1">
      <c r="A879" s="55" t="s">
        <v>1724</v>
      </c>
      <c r="B879" s="56" t="s">
        <v>1725</v>
      </c>
      <c r="C879" s="55" t="s">
        <v>6319</v>
      </c>
      <c r="D879" s="56">
        <f t="shared" si="126"/>
        <v>886.73500000000001</v>
      </c>
      <c r="E879" s="56">
        <f t="shared" si="118"/>
        <v>0</v>
      </c>
      <c r="F879" s="56">
        <f t="shared" si="119"/>
        <v>223.56399999999999</v>
      </c>
      <c r="G879" s="56">
        <f t="shared" si="120"/>
        <v>1110.299</v>
      </c>
      <c r="H879" s="56">
        <f t="shared" si="121"/>
        <v>617.30399999999997</v>
      </c>
      <c r="I879" s="56">
        <f t="shared" si="122"/>
        <v>0</v>
      </c>
      <c r="J879" s="56">
        <f t="shared" si="123"/>
        <v>226.18100000000001</v>
      </c>
      <c r="K879" s="56">
        <f t="shared" si="124"/>
        <v>843.48500000000001</v>
      </c>
      <c r="L879" s="64">
        <v>886735</v>
      </c>
      <c r="M879" s="64">
        <v>0</v>
      </c>
      <c r="N879" s="64">
        <v>223564</v>
      </c>
      <c r="O879" s="64">
        <v>1110299</v>
      </c>
      <c r="P879" s="63">
        <v>617304</v>
      </c>
      <c r="Q879" s="63">
        <v>0</v>
      </c>
      <c r="R879" s="63">
        <v>226181</v>
      </c>
      <c r="S879" s="63">
        <v>843485</v>
      </c>
      <c r="T879">
        <f t="shared" si="125"/>
        <v>1953784</v>
      </c>
    </row>
    <row r="880" spans="1:20" hidden="1">
      <c r="A880" s="55" t="s">
        <v>1726</v>
      </c>
      <c r="B880" s="56" t="s">
        <v>1727</v>
      </c>
      <c r="C880" s="55" t="s">
        <v>6319</v>
      </c>
      <c r="D880" s="56">
        <f t="shared" si="126"/>
        <v>593.90599999999995</v>
      </c>
      <c r="E880" s="56">
        <f t="shared" si="118"/>
        <v>0</v>
      </c>
      <c r="F880" s="56">
        <f t="shared" si="119"/>
        <v>462.68900000000002</v>
      </c>
      <c r="G880" s="56">
        <f t="shared" si="120"/>
        <v>1056.595</v>
      </c>
      <c r="H880" s="56">
        <f t="shared" si="121"/>
        <v>770.57399999999996</v>
      </c>
      <c r="I880" s="56">
        <f t="shared" si="122"/>
        <v>0</v>
      </c>
      <c r="J880" s="56">
        <f t="shared" si="123"/>
        <v>536.78300000000002</v>
      </c>
      <c r="K880" s="56">
        <f t="shared" si="124"/>
        <v>1307.357</v>
      </c>
      <c r="L880" s="64">
        <v>593906</v>
      </c>
      <c r="M880" s="64">
        <v>0</v>
      </c>
      <c r="N880" s="64">
        <v>462689</v>
      </c>
      <c r="O880" s="64">
        <v>1056595</v>
      </c>
      <c r="P880" s="63">
        <v>770574</v>
      </c>
      <c r="Q880" s="63">
        <v>0</v>
      </c>
      <c r="R880" s="63">
        <v>536783</v>
      </c>
      <c r="S880" s="63">
        <v>1307357</v>
      </c>
      <c r="T880">
        <f t="shared" si="125"/>
        <v>2363952</v>
      </c>
    </row>
    <row r="881" spans="1:20" hidden="1">
      <c r="A881" s="55" t="s">
        <v>1728</v>
      </c>
      <c r="B881" s="56" t="s">
        <v>1729</v>
      </c>
      <c r="C881" s="55" t="s">
        <v>6319</v>
      </c>
      <c r="D881" s="56">
        <f t="shared" si="126"/>
        <v>538.54399999999998</v>
      </c>
      <c r="E881" s="56">
        <f t="shared" si="118"/>
        <v>54.622999999999998</v>
      </c>
      <c r="F881" s="56">
        <f t="shared" si="119"/>
        <v>686.01300000000003</v>
      </c>
      <c r="G881" s="56">
        <f t="shared" si="120"/>
        <v>1279.18</v>
      </c>
      <c r="H881" s="56">
        <f t="shared" si="121"/>
        <v>479.00400000000002</v>
      </c>
      <c r="I881" s="56">
        <f t="shared" si="122"/>
        <v>54.613999999999997</v>
      </c>
      <c r="J881" s="56">
        <f t="shared" si="123"/>
        <v>654.63</v>
      </c>
      <c r="K881" s="56">
        <f t="shared" si="124"/>
        <v>1188.248</v>
      </c>
      <c r="L881" s="64">
        <v>538544</v>
      </c>
      <c r="M881" s="64">
        <v>54623</v>
      </c>
      <c r="N881" s="64">
        <v>686013</v>
      </c>
      <c r="O881" s="64">
        <v>1279180</v>
      </c>
      <c r="P881" s="63">
        <v>479004</v>
      </c>
      <c r="Q881" s="63">
        <v>54614</v>
      </c>
      <c r="R881" s="63">
        <v>654630</v>
      </c>
      <c r="S881" s="63">
        <v>1188248</v>
      </c>
      <c r="T881">
        <f t="shared" si="125"/>
        <v>2467428</v>
      </c>
    </row>
    <row r="882" spans="1:20" hidden="1">
      <c r="A882" s="55" t="s">
        <v>1730</v>
      </c>
      <c r="B882" s="56" t="s">
        <v>1731</v>
      </c>
      <c r="C882" s="55" t="s">
        <v>6319</v>
      </c>
      <c r="D882" s="56">
        <f t="shared" si="126"/>
        <v>224.059</v>
      </c>
      <c r="E882" s="56">
        <f t="shared" si="118"/>
        <v>42.825000000000003</v>
      </c>
      <c r="F882" s="56">
        <f t="shared" si="119"/>
        <v>150.934</v>
      </c>
      <c r="G882" s="56">
        <f t="shared" si="120"/>
        <v>417.81799999999998</v>
      </c>
      <c r="H882" s="56">
        <f t="shared" si="121"/>
        <v>243.999</v>
      </c>
      <c r="I882" s="56">
        <f t="shared" si="122"/>
        <v>42.823999999999998</v>
      </c>
      <c r="J882" s="56">
        <f t="shared" si="123"/>
        <v>150.81</v>
      </c>
      <c r="K882" s="56">
        <f t="shared" si="124"/>
        <v>437.63299999999998</v>
      </c>
      <c r="L882" s="64">
        <v>224059</v>
      </c>
      <c r="M882" s="64">
        <v>42825</v>
      </c>
      <c r="N882" s="64">
        <v>150934</v>
      </c>
      <c r="O882" s="64">
        <v>417818</v>
      </c>
      <c r="P882" s="63">
        <v>243999</v>
      </c>
      <c r="Q882" s="63">
        <v>42824</v>
      </c>
      <c r="R882" s="63">
        <v>150810</v>
      </c>
      <c r="S882" s="63">
        <v>437633</v>
      </c>
      <c r="T882">
        <f t="shared" si="125"/>
        <v>855451</v>
      </c>
    </row>
    <row r="883" spans="1:20" hidden="1">
      <c r="A883" s="55" t="s">
        <v>1732</v>
      </c>
      <c r="B883" s="56" t="s">
        <v>1733</v>
      </c>
      <c r="C883" s="55" t="s">
        <v>6319</v>
      </c>
      <c r="D883" s="56">
        <f t="shared" si="126"/>
        <v>223.054</v>
      </c>
      <c r="E883" s="56">
        <f t="shared" si="118"/>
        <v>2.339</v>
      </c>
      <c r="F883" s="56">
        <f t="shared" si="119"/>
        <v>90.274000000000001</v>
      </c>
      <c r="G883" s="56">
        <f t="shared" si="120"/>
        <v>315.66699999999997</v>
      </c>
      <c r="H883" s="56">
        <f t="shared" si="121"/>
        <v>318.053</v>
      </c>
      <c r="I883" s="56">
        <f t="shared" si="122"/>
        <v>2.339</v>
      </c>
      <c r="J883" s="56">
        <f t="shared" si="123"/>
        <v>103.15300000000001</v>
      </c>
      <c r="K883" s="56">
        <f t="shared" si="124"/>
        <v>423.54500000000002</v>
      </c>
      <c r="L883" s="64">
        <v>223054</v>
      </c>
      <c r="M883" s="64">
        <v>2339</v>
      </c>
      <c r="N883" s="64">
        <v>90274</v>
      </c>
      <c r="O883" s="64">
        <v>315667</v>
      </c>
      <c r="P883" s="63">
        <v>318053</v>
      </c>
      <c r="Q883" s="63">
        <v>2339</v>
      </c>
      <c r="R883" s="63">
        <v>103153</v>
      </c>
      <c r="S883" s="63">
        <v>423545</v>
      </c>
      <c r="T883">
        <f t="shared" si="125"/>
        <v>739212</v>
      </c>
    </row>
    <row r="884" spans="1:20" hidden="1">
      <c r="A884" s="55" t="s">
        <v>1734</v>
      </c>
      <c r="B884" s="56" t="s">
        <v>1735</v>
      </c>
      <c r="C884" s="55" t="s">
        <v>6319</v>
      </c>
      <c r="D884" s="56">
        <f t="shared" si="126"/>
        <v>844.68700000000001</v>
      </c>
      <c r="E884" s="56">
        <f t="shared" si="118"/>
        <v>1.976</v>
      </c>
      <c r="F884" s="56">
        <f t="shared" si="119"/>
        <v>151.68899999999999</v>
      </c>
      <c r="G884" s="56">
        <f t="shared" si="120"/>
        <v>998.35199999999998</v>
      </c>
      <c r="H884" s="56">
        <f t="shared" si="121"/>
        <v>808.875</v>
      </c>
      <c r="I884" s="56">
        <f t="shared" si="122"/>
        <v>1.976</v>
      </c>
      <c r="J884" s="56">
        <f t="shared" si="123"/>
        <v>152.68700000000001</v>
      </c>
      <c r="K884" s="56">
        <f t="shared" si="124"/>
        <v>963.53800000000001</v>
      </c>
      <c r="L884" s="64">
        <v>844687</v>
      </c>
      <c r="M884" s="64">
        <v>1976</v>
      </c>
      <c r="N884" s="64">
        <v>151689</v>
      </c>
      <c r="O884" s="64">
        <v>998352</v>
      </c>
      <c r="P884" s="63">
        <v>808875</v>
      </c>
      <c r="Q884" s="63">
        <v>1976</v>
      </c>
      <c r="R884" s="63">
        <v>152687</v>
      </c>
      <c r="S884" s="63">
        <v>963538</v>
      </c>
      <c r="T884">
        <f t="shared" si="125"/>
        <v>1961890</v>
      </c>
    </row>
    <row r="885" spans="1:20" hidden="1">
      <c r="A885" s="55" t="s">
        <v>1736</v>
      </c>
      <c r="B885" s="56" t="s">
        <v>1737</v>
      </c>
      <c r="C885" s="55" t="s">
        <v>6319</v>
      </c>
      <c r="D885" s="56">
        <f t="shared" si="126"/>
        <v>785.87800000000004</v>
      </c>
      <c r="E885" s="56">
        <f t="shared" si="118"/>
        <v>0</v>
      </c>
      <c r="F885" s="56">
        <f t="shared" si="119"/>
        <v>572.803</v>
      </c>
      <c r="G885" s="56">
        <f t="shared" si="120"/>
        <v>1358.681</v>
      </c>
      <c r="H885" s="56">
        <f t="shared" si="121"/>
        <v>823.72799999999995</v>
      </c>
      <c r="I885" s="56">
        <f t="shared" si="122"/>
        <v>0</v>
      </c>
      <c r="J885" s="56">
        <f t="shared" si="123"/>
        <v>580.96900000000005</v>
      </c>
      <c r="K885" s="56">
        <f t="shared" si="124"/>
        <v>1404.6969999999999</v>
      </c>
      <c r="L885" s="64">
        <v>785878</v>
      </c>
      <c r="M885" s="64">
        <v>0</v>
      </c>
      <c r="N885" s="64">
        <v>572803</v>
      </c>
      <c r="O885" s="64">
        <v>1358681</v>
      </c>
      <c r="P885" s="63">
        <v>823728</v>
      </c>
      <c r="Q885" s="63">
        <v>0</v>
      </c>
      <c r="R885" s="63">
        <v>580969</v>
      </c>
      <c r="S885" s="63">
        <v>1404697</v>
      </c>
      <c r="T885">
        <f t="shared" si="125"/>
        <v>2763378</v>
      </c>
    </row>
    <row r="886" spans="1:20" hidden="1">
      <c r="A886" s="55" t="s">
        <v>1738</v>
      </c>
      <c r="B886" s="56" t="s">
        <v>1739</v>
      </c>
      <c r="C886" s="55" t="s">
        <v>6319</v>
      </c>
      <c r="D886" s="56">
        <f t="shared" si="126"/>
        <v>1200.627</v>
      </c>
      <c r="E886" s="56">
        <f t="shared" si="118"/>
        <v>208.20099999999999</v>
      </c>
      <c r="F886" s="56">
        <f t="shared" si="119"/>
        <v>441.42500000000001</v>
      </c>
      <c r="G886" s="56">
        <f t="shared" si="120"/>
        <v>1850.2529999999999</v>
      </c>
      <c r="H886" s="56">
        <f t="shared" si="121"/>
        <v>1082.393</v>
      </c>
      <c r="I886" s="56">
        <f t="shared" si="122"/>
        <v>208.095</v>
      </c>
      <c r="J886" s="56">
        <f t="shared" si="123"/>
        <v>458.06799999999998</v>
      </c>
      <c r="K886" s="56">
        <f t="shared" si="124"/>
        <v>1748.556</v>
      </c>
      <c r="L886" s="64">
        <v>1200627</v>
      </c>
      <c r="M886" s="64">
        <v>208201</v>
      </c>
      <c r="N886" s="64">
        <v>441425</v>
      </c>
      <c r="O886" s="64">
        <v>1850253</v>
      </c>
      <c r="P886" s="63">
        <v>1082393</v>
      </c>
      <c r="Q886" s="63">
        <v>208095</v>
      </c>
      <c r="R886" s="63">
        <v>458068</v>
      </c>
      <c r="S886" s="63">
        <v>1748556</v>
      </c>
      <c r="T886">
        <f t="shared" si="125"/>
        <v>3598809</v>
      </c>
    </row>
    <row r="887" spans="1:20" hidden="1">
      <c r="A887" s="55" t="s">
        <v>1740</v>
      </c>
      <c r="B887" s="56" t="s">
        <v>1741</v>
      </c>
      <c r="C887" s="55" t="s">
        <v>6319</v>
      </c>
      <c r="D887" s="56">
        <f t="shared" si="126"/>
        <v>201.178</v>
      </c>
      <c r="E887" s="56">
        <f t="shared" si="118"/>
        <v>0.188</v>
      </c>
      <c r="F887" s="56">
        <f t="shared" si="119"/>
        <v>256.3</v>
      </c>
      <c r="G887" s="56">
        <f t="shared" si="120"/>
        <v>457.666</v>
      </c>
      <c r="H887" s="56">
        <f t="shared" si="121"/>
        <v>204.78800000000001</v>
      </c>
      <c r="I887" s="56">
        <f t="shared" si="122"/>
        <v>0.188</v>
      </c>
      <c r="J887" s="56">
        <f t="shared" si="123"/>
        <v>271.05399999999997</v>
      </c>
      <c r="K887" s="56">
        <f t="shared" si="124"/>
        <v>476.03</v>
      </c>
      <c r="L887" s="64">
        <v>201178</v>
      </c>
      <c r="M887" s="64">
        <v>188</v>
      </c>
      <c r="N887" s="64">
        <v>256300</v>
      </c>
      <c r="O887" s="64">
        <v>457666</v>
      </c>
      <c r="P887" s="63">
        <v>204788</v>
      </c>
      <c r="Q887" s="63">
        <v>188</v>
      </c>
      <c r="R887" s="63">
        <v>271054</v>
      </c>
      <c r="S887" s="63">
        <v>476030</v>
      </c>
      <c r="T887">
        <f t="shared" si="125"/>
        <v>933696</v>
      </c>
    </row>
    <row r="888" spans="1:20" hidden="1">
      <c r="A888" s="55" t="s">
        <v>1742</v>
      </c>
      <c r="B888" s="56" t="s">
        <v>1743</v>
      </c>
      <c r="C888" s="55" t="s">
        <v>6319</v>
      </c>
      <c r="D888" s="56">
        <f t="shared" si="126"/>
        <v>662.81600000000003</v>
      </c>
      <c r="E888" s="56">
        <f t="shared" si="118"/>
        <v>291.51799999999997</v>
      </c>
      <c r="F888" s="56">
        <f t="shared" si="119"/>
        <v>1614.0930000000001</v>
      </c>
      <c r="G888" s="56">
        <f t="shared" si="120"/>
        <v>2568.4270000000001</v>
      </c>
      <c r="H888" s="56">
        <f t="shared" si="121"/>
        <v>480.37700000000001</v>
      </c>
      <c r="I888" s="56">
        <f t="shared" si="122"/>
        <v>291.41199999999998</v>
      </c>
      <c r="J888" s="56">
        <f t="shared" si="123"/>
        <v>1472.4359999999999</v>
      </c>
      <c r="K888" s="56">
        <f t="shared" si="124"/>
        <v>2244.2249999999999</v>
      </c>
      <c r="L888" s="64">
        <v>662816</v>
      </c>
      <c r="M888" s="64">
        <v>291518</v>
      </c>
      <c r="N888" s="64">
        <v>1614093</v>
      </c>
      <c r="O888" s="64">
        <v>2568427</v>
      </c>
      <c r="P888" s="63">
        <v>480377</v>
      </c>
      <c r="Q888" s="63">
        <v>291412</v>
      </c>
      <c r="R888" s="63">
        <v>1472436</v>
      </c>
      <c r="S888" s="63">
        <v>2244225</v>
      </c>
      <c r="T888">
        <f t="shared" si="125"/>
        <v>4812652</v>
      </c>
    </row>
    <row r="889" spans="1:20" hidden="1">
      <c r="A889" s="55" t="s">
        <v>1744</v>
      </c>
      <c r="B889" s="56" t="s">
        <v>1745</v>
      </c>
      <c r="C889" s="55" t="s">
        <v>6319</v>
      </c>
      <c r="D889" s="56">
        <f t="shared" si="126"/>
        <v>1054.923</v>
      </c>
      <c r="E889" s="56">
        <f t="shared" si="118"/>
        <v>53.531999999999996</v>
      </c>
      <c r="F889" s="56">
        <f t="shared" si="119"/>
        <v>60.680999999999997</v>
      </c>
      <c r="G889" s="56">
        <f t="shared" si="120"/>
        <v>1169.136</v>
      </c>
      <c r="H889" s="56">
        <f t="shared" si="121"/>
        <v>992.923</v>
      </c>
      <c r="I889" s="56">
        <f t="shared" si="122"/>
        <v>48.531999999999996</v>
      </c>
      <c r="J889" s="56">
        <f t="shared" si="123"/>
        <v>64.603999999999999</v>
      </c>
      <c r="K889" s="56">
        <f t="shared" si="124"/>
        <v>1106.059</v>
      </c>
      <c r="L889" s="64">
        <v>1054923</v>
      </c>
      <c r="M889" s="64">
        <v>53532</v>
      </c>
      <c r="N889" s="64">
        <v>60681</v>
      </c>
      <c r="O889" s="64">
        <v>1169136</v>
      </c>
      <c r="P889" s="63">
        <v>992923</v>
      </c>
      <c r="Q889" s="63">
        <v>48532</v>
      </c>
      <c r="R889" s="63">
        <v>64604</v>
      </c>
      <c r="S889" s="63">
        <v>1106059</v>
      </c>
      <c r="T889">
        <f t="shared" si="125"/>
        <v>2275195</v>
      </c>
    </row>
    <row r="890" spans="1:20" hidden="1">
      <c r="A890" s="55" t="s">
        <v>1746</v>
      </c>
      <c r="B890" s="56" t="s">
        <v>1747</v>
      </c>
      <c r="C890" s="55" t="s">
        <v>6319</v>
      </c>
      <c r="D890" s="56">
        <f t="shared" si="126"/>
        <v>603.31399999999996</v>
      </c>
      <c r="E890" s="56">
        <f t="shared" si="118"/>
        <v>447.84899999999999</v>
      </c>
      <c r="F890" s="56">
        <f t="shared" si="119"/>
        <v>837.54</v>
      </c>
      <c r="G890" s="56">
        <f t="shared" si="120"/>
        <v>1888.703</v>
      </c>
      <c r="H890" s="56">
        <f t="shared" si="121"/>
        <v>650.19799999999998</v>
      </c>
      <c r="I890" s="56">
        <f t="shared" si="122"/>
        <v>447.53100000000001</v>
      </c>
      <c r="J890" s="56">
        <f t="shared" si="123"/>
        <v>878.08199999999999</v>
      </c>
      <c r="K890" s="56">
        <f t="shared" si="124"/>
        <v>1975.8109999999999</v>
      </c>
      <c r="L890" s="64">
        <v>603314</v>
      </c>
      <c r="M890" s="64">
        <v>447849</v>
      </c>
      <c r="N890" s="64">
        <v>837540</v>
      </c>
      <c r="O890" s="64">
        <v>1888703</v>
      </c>
      <c r="P890" s="63">
        <v>650198</v>
      </c>
      <c r="Q890" s="63">
        <v>447531</v>
      </c>
      <c r="R890" s="63">
        <v>878082</v>
      </c>
      <c r="S890" s="63">
        <v>1975811</v>
      </c>
      <c r="T890">
        <f t="shared" si="125"/>
        <v>3864514</v>
      </c>
    </row>
    <row r="891" spans="1:20" hidden="1">
      <c r="A891" s="55" t="s">
        <v>1748</v>
      </c>
      <c r="B891" s="56" t="s">
        <v>1749</v>
      </c>
      <c r="C891" s="55" t="s">
        <v>6319</v>
      </c>
      <c r="D891" s="56">
        <f t="shared" si="126"/>
        <v>419.642</v>
      </c>
      <c r="E891" s="56">
        <f t="shared" si="118"/>
        <v>50.003</v>
      </c>
      <c r="F891" s="56">
        <f t="shared" si="119"/>
        <v>176.45400000000001</v>
      </c>
      <c r="G891" s="56">
        <f t="shared" si="120"/>
        <v>646.09900000000005</v>
      </c>
      <c r="H891" s="56">
        <f t="shared" si="121"/>
        <v>406.142</v>
      </c>
      <c r="I891" s="56">
        <f t="shared" si="122"/>
        <v>40.003</v>
      </c>
      <c r="J891" s="56">
        <f t="shared" si="123"/>
        <v>120.17400000000001</v>
      </c>
      <c r="K891" s="56">
        <f t="shared" si="124"/>
        <v>566.31899999999996</v>
      </c>
      <c r="L891" s="64">
        <v>419642</v>
      </c>
      <c r="M891" s="64">
        <v>50003</v>
      </c>
      <c r="N891" s="64">
        <v>176454</v>
      </c>
      <c r="O891" s="64">
        <v>646099</v>
      </c>
      <c r="P891" s="63">
        <v>406142</v>
      </c>
      <c r="Q891" s="63">
        <v>40003</v>
      </c>
      <c r="R891" s="63">
        <v>120174</v>
      </c>
      <c r="S891" s="63">
        <v>566319</v>
      </c>
      <c r="T891">
        <f t="shared" si="125"/>
        <v>1212418</v>
      </c>
    </row>
    <row r="892" spans="1:20" hidden="1">
      <c r="A892" s="55" t="s">
        <v>1750</v>
      </c>
      <c r="B892" s="56" t="s">
        <v>1751</v>
      </c>
      <c r="C892" s="55" t="s">
        <v>6319</v>
      </c>
      <c r="D892" s="56">
        <f t="shared" si="126"/>
        <v>1351.2529999999999</v>
      </c>
      <c r="E892" s="56">
        <f t="shared" si="118"/>
        <v>874.928</v>
      </c>
      <c r="F892" s="56">
        <f t="shared" si="119"/>
        <v>1115.903</v>
      </c>
      <c r="G892" s="56">
        <f t="shared" si="120"/>
        <v>3342.0839999999998</v>
      </c>
      <c r="H892" s="56">
        <f t="shared" si="121"/>
        <v>1345.8530000000001</v>
      </c>
      <c r="I892" s="56">
        <f t="shared" si="122"/>
        <v>871.27200000000005</v>
      </c>
      <c r="J892" s="56">
        <f t="shared" si="123"/>
        <v>781.79700000000003</v>
      </c>
      <c r="K892" s="56">
        <f t="shared" si="124"/>
        <v>2998.922</v>
      </c>
      <c r="L892" s="64">
        <v>1351253</v>
      </c>
      <c r="M892" s="64">
        <v>874928</v>
      </c>
      <c r="N892" s="64">
        <v>1115903</v>
      </c>
      <c r="O892" s="64">
        <v>3342084</v>
      </c>
      <c r="P892" s="63">
        <v>1345853</v>
      </c>
      <c r="Q892" s="63">
        <v>871272</v>
      </c>
      <c r="R892" s="63">
        <v>781797</v>
      </c>
      <c r="S892" s="63">
        <v>2998922</v>
      </c>
      <c r="T892">
        <f t="shared" si="125"/>
        <v>6341006</v>
      </c>
    </row>
    <row r="893" spans="1:20" hidden="1">
      <c r="A893" s="55" t="s">
        <v>1752</v>
      </c>
      <c r="B893" s="56" t="s">
        <v>1753</v>
      </c>
      <c r="C893" s="55" t="s">
        <v>6319</v>
      </c>
      <c r="D893" s="56">
        <f t="shared" si="126"/>
        <v>1241.088</v>
      </c>
      <c r="E893" s="56">
        <f t="shared" si="118"/>
        <v>10.029999999999999</v>
      </c>
      <c r="F893" s="56">
        <f t="shared" si="119"/>
        <v>586.61699999999996</v>
      </c>
      <c r="G893" s="56">
        <f t="shared" si="120"/>
        <v>1837.7349999999999</v>
      </c>
      <c r="H893" s="56">
        <f t="shared" si="121"/>
        <v>1400.953</v>
      </c>
      <c r="I893" s="56">
        <f t="shared" si="122"/>
        <v>10.029999999999999</v>
      </c>
      <c r="J893" s="56">
        <f t="shared" si="123"/>
        <v>489.99599999999998</v>
      </c>
      <c r="K893" s="56">
        <f t="shared" si="124"/>
        <v>1900.979</v>
      </c>
      <c r="L893" s="64">
        <v>1241088</v>
      </c>
      <c r="M893" s="64">
        <v>10030</v>
      </c>
      <c r="N893" s="64">
        <v>586617</v>
      </c>
      <c r="O893" s="64">
        <v>1837735</v>
      </c>
      <c r="P893" s="63">
        <v>1400953</v>
      </c>
      <c r="Q893" s="63">
        <v>10030</v>
      </c>
      <c r="R893" s="63">
        <v>489996</v>
      </c>
      <c r="S893" s="63">
        <v>1900979</v>
      </c>
      <c r="T893">
        <f t="shared" si="125"/>
        <v>3738714</v>
      </c>
    </row>
    <row r="894" spans="1:20" hidden="1">
      <c r="A894" s="55" t="s">
        <v>1754</v>
      </c>
      <c r="B894" s="56" t="s">
        <v>911</v>
      </c>
      <c r="C894" s="55" t="s">
        <v>6319</v>
      </c>
      <c r="D894" s="56">
        <f t="shared" si="126"/>
        <v>1092.8119999999999</v>
      </c>
      <c r="E894" s="56">
        <f t="shared" si="118"/>
        <v>15.57</v>
      </c>
      <c r="F894" s="56">
        <f t="shared" si="119"/>
        <v>501.39299999999997</v>
      </c>
      <c r="G894" s="56">
        <f t="shared" si="120"/>
        <v>1609.7750000000001</v>
      </c>
      <c r="H894" s="56">
        <f t="shared" si="121"/>
        <v>1040.6600000000001</v>
      </c>
      <c r="I894" s="56">
        <f t="shared" si="122"/>
        <v>15.569000000000001</v>
      </c>
      <c r="J894" s="56">
        <f t="shared" si="123"/>
        <v>367.81599999999997</v>
      </c>
      <c r="K894" s="56">
        <f t="shared" si="124"/>
        <v>1424.0450000000001</v>
      </c>
      <c r="L894" s="64">
        <v>1092812</v>
      </c>
      <c r="M894" s="64">
        <v>15570</v>
      </c>
      <c r="N894" s="64">
        <v>501393</v>
      </c>
      <c r="O894" s="64">
        <v>1609775</v>
      </c>
      <c r="P894" s="63">
        <v>1040660</v>
      </c>
      <c r="Q894" s="63">
        <v>15569</v>
      </c>
      <c r="R894" s="63">
        <v>367816</v>
      </c>
      <c r="S894" s="63">
        <v>1424045</v>
      </c>
      <c r="T894">
        <f t="shared" si="125"/>
        <v>3033820</v>
      </c>
    </row>
    <row r="895" spans="1:20" hidden="1">
      <c r="A895" s="55" t="s">
        <v>1755</v>
      </c>
      <c r="B895" s="56" t="s">
        <v>1756</v>
      </c>
      <c r="C895" s="55" t="s">
        <v>6319</v>
      </c>
      <c r="D895" s="56">
        <f t="shared" si="126"/>
        <v>1214.9680000000001</v>
      </c>
      <c r="E895" s="56">
        <f t="shared" si="118"/>
        <v>339.25700000000001</v>
      </c>
      <c r="F895" s="56">
        <f t="shared" si="119"/>
        <v>3223.3760000000002</v>
      </c>
      <c r="G895" s="56">
        <f t="shared" si="120"/>
        <v>4777.6009999999997</v>
      </c>
      <c r="H895" s="56">
        <f t="shared" si="121"/>
        <v>1214.5319999999999</v>
      </c>
      <c r="I895" s="56">
        <f t="shared" si="122"/>
        <v>439.18</v>
      </c>
      <c r="J895" s="56">
        <f t="shared" si="123"/>
        <v>3118.2220000000002</v>
      </c>
      <c r="K895" s="56">
        <f t="shared" si="124"/>
        <v>4771.9340000000002</v>
      </c>
      <c r="L895" s="64">
        <v>1214968</v>
      </c>
      <c r="M895" s="64">
        <v>339257</v>
      </c>
      <c r="N895" s="64">
        <v>3223376</v>
      </c>
      <c r="O895" s="64">
        <v>4777601</v>
      </c>
      <c r="P895" s="63">
        <v>1214532</v>
      </c>
      <c r="Q895" s="63">
        <v>439180</v>
      </c>
      <c r="R895" s="63">
        <v>3118222</v>
      </c>
      <c r="S895" s="63">
        <v>4771934</v>
      </c>
      <c r="T895">
        <f t="shared" si="125"/>
        <v>9549535</v>
      </c>
    </row>
    <row r="896" spans="1:20" hidden="1">
      <c r="A896" s="55" t="s">
        <v>1757</v>
      </c>
      <c r="B896" s="56" t="s">
        <v>1758</v>
      </c>
      <c r="C896" s="55" t="s">
        <v>6319</v>
      </c>
      <c r="D896" s="56">
        <f t="shared" si="126"/>
        <v>1028.4280000000001</v>
      </c>
      <c r="E896" s="56">
        <f t="shared" si="118"/>
        <v>801.28399999999999</v>
      </c>
      <c r="F896" s="56">
        <f t="shared" si="119"/>
        <v>2290.0970000000002</v>
      </c>
      <c r="G896" s="56">
        <f t="shared" si="120"/>
        <v>4119.8090000000002</v>
      </c>
      <c r="H896" s="56">
        <f t="shared" si="121"/>
        <v>996.54399999999998</v>
      </c>
      <c r="I896" s="56">
        <f t="shared" si="122"/>
        <v>800.90700000000004</v>
      </c>
      <c r="J896" s="56">
        <f t="shared" si="123"/>
        <v>1948.989</v>
      </c>
      <c r="K896" s="56">
        <f t="shared" si="124"/>
        <v>3746.44</v>
      </c>
      <c r="L896" s="64">
        <v>1028428</v>
      </c>
      <c r="M896" s="64">
        <v>801284</v>
      </c>
      <c r="N896" s="64">
        <v>2290097</v>
      </c>
      <c r="O896" s="64">
        <v>4119809</v>
      </c>
      <c r="P896" s="63">
        <v>996544</v>
      </c>
      <c r="Q896" s="63">
        <v>800907</v>
      </c>
      <c r="R896" s="63">
        <v>1948989</v>
      </c>
      <c r="S896" s="63">
        <v>3746440</v>
      </c>
      <c r="T896">
        <f t="shared" si="125"/>
        <v>7866249</v>
      </c>
    </row>
    <row r="897" spans="1:20" hidden="1">
      <c r="A897" s="55" t="s">
        <v>1759</v>
      </c>
      <c r="B897" s="56" t="s">
        <v>1760</v>
      </c>
      <c r="C897" s="55" t="s">
        <v>6319</v>
      </c>
      <c r="D897" s="56">
        <f t="shared" si="126"/>
        <v>1234.3879999999999</v>
      </c>
      <c r="E897" s="56">
        <f t="shared" si="118"/>
        <v>14.986000000000001</v>
      </c>
      <c r="F897" s="56">
        <f t="shared" si="119"/>
        <v>651.79999999999995</v>
      </c>
      <c r="G897" s="56">
        <f t="shared" si="120"/>
        <v>1901.174</v>
      </c>
      <c r="H897" s="56">
        <f t="shared" si="121"/>
        <v>1230.4069999999999</v>
      </c>
      <c r="I897" s="56">
        <f t="shared" si="122"/>
        <v>14.984999999999999</v>
      </c>
      <c r="J897" s="56">
        <f t="shared" si="123"/>
        <v>407.49099999999999</v>
      </c>
      <c r="K897" s="56">
        <f t="shared" si="124"/>
        <v>1652.883</v>
      </c>
      <c r="L897" s="64">
        <v>1234388</v>
      </c>
      <c r="M897" s="64">
        <v>14986</v>
      </c>
      <c r="N897" s="64">
        <v>651800</v>
      </c>
      <c r="O897" s="64">
        <v>1901174</v>
      </c>
      <c r="P897" s="63">
        <v>1230407</v>
      </c>
      <c r="Q897" s="63">
        <v>14985</v>
      </c>
      <c r="R897" s="63">
        <v>407491</v>
      </c>
      <c r="S897" s="63">
        <v>1652883</v>
      </c>
      <c r="T897">
        <f t="shared" si="125"/>
        <v>3554057</v>
      </c>
    </row>
    <row r="898" spans="1:20" hidden="1">
      <c r="A898" s="55" t="s">
        <v>1761</v>
      </c>
      <c r="B898" s="56" t="s">
        <v>1762</v>
      </c>
      <c r="C898" s="55" t="s">
        <v>6319</v>
      </c>
      <c r="D898" s="56">
        <f t="shared" si="126"/>
        <v>1156.614</v>
      </c>
      <c r="E898" s="56">
        <f t="shared" si="118"/>
        <v>3.5139999999999998</v>
      </c>
      <c r="F898" s="56">
        <f t="shared" si="119"/>
        <v>638.72699999999998</v>
      </c>
      <c r="G898" s="56">
        <f t="shared" si="120"/>
        <v>1798.855</v>
      </c>
      <c r="H898" s="56">
        <f t="shared" si="121"/>
        <v>1072.3979999999999</v>
      </c>
      <c r="I898" s="56">
        <f t="shared" si="122"/>
        <v>3.5129999999999999</v>
      </c>
      <c r="J898" s="56">
        <f t="shared" si="123"/>
        <v>630.41300000000001</v>
      </c>
      <c r="K898" s="56">
        <f t="shared" si="124"/>
        <v>1706.3240000000001</v>
      </c>
      <c r="L898" s="64">
        <v>1156614</v>
      </c>
      <c r="M898" s="64">
        <v>3514</v>
      </c>
      <c r="N898" s="64">
        <v>638727</v>
      </c>
      <c r="O898" s="64">
        <v>1798855</v>
      </c>
      <c r="P898" s="63">
        <v>1072398</v>
      </c>
      <c r="Q898" s="63">
        <v>3513</v>
      </c>
      <c r="R898" s="63">
        <v>630413</v>
      </c>
      <c r="S898" s="63">
        <v>1706324</v>
      </c>
      <c r="T898">
        <f t="shared" si="125"/>
        <v>3505179</v>
      </c>
    </row>
    <row r="899" spans="1:20" hidden="1">
      <c r="A899" s="55" t="s">
        <v>1763</v>
      </c>
      <c r="B899" s="56" t="s">
        <v>1764</v>
      </c>
      <c r="C899" s="55" t="s">
        <v>6319</v>
      </c>
      <c r="D899" s="56">
        <f t="shared" si="126"/>
        <v>1045.9000000000001</v>
      </c>
      <c r="E899" s="56">
        <f t="shared" si="118"/>
        <v>0</v>
      </c>
      <c r="F899" s="56">
        <f t="shared" si="119"/>
        <v>469.99</v>
      </c>
      <c r="G899" s="56">
        <f t="shared" si="120"/>
        <v>1515.89</v>
      </c>
      <c r="H899" s="56">
        <f t="shared" si="121"/>
        <v>934.73800000000006</v>
      </c>
      <c r="I899" s="56">
        <f t="shared" si="122"/>
        <v>0</v>
      </c>
      <c r="J899" s="56">
        <f t="shared" si="123"/>
        <v>414.52699999999999</v>
      </c>
      <c r="K899" s="56">
        <f t="shared" si="124"/>
        <v>1349.2650000000001</v>
      </c>
      <c r="L899" s="64">
        <v>1045900</v>
      </c>
      <c r="M899" s="64">
        <v>0</v>
      </c>
      <c r="N899" s="64">
        <v>469990</v>
      </c>
      <c r="O899" s="64">
        <v>1515890</v>
      </c>
      <c r="P899" s="63">
        <v>934738</v>
      </c>
      <c r="Q899" s="63">
        <v>0</v>
      </c>
      <c r="R899" s="63">
        <v>414527</v>
      </c>
      <c r="S899" s="63">
        <v>1349265</v>
      </c>
      <c r="T899">
        <f t="shared" si="125"/>
        <v>2865155</v>
      </c>
    </row>
    <row r="900" spans="1:20" hidden="1">
      <c r="A900" s="55" t="s">
        <v>1765</v>
      </c>
      <c r="B900" s="56" t="s">
        <v>1766</v>
      </c>
      <c r="C900" s="55" t="s">
        <v>6319</v>
      </c>
      <c r="D900" s="56">
        <f t="shared" si="126"/>
        <v>798.63300000000004</v>
      </c>
      <c r="E900" s="56">
        <f t="shared" si="118"/>
        <v>0</v>
      </c>
      <c r="F900" s="56">
        <f t="shared" si="119"/>
        <v>497.89</v>
      </c>
      <c r="G900" s="56">
        <f t="shared" si="120"/>
        <v>1296.5229999999999</v>
      </c>
      <c r="H900" s="56">
        <f t="shared" si="121"/>
        <v>601.35599999999999</v>
      </c>
      <c r="I900" s="56">
        <f t="shared" si="122"/>
        <v>0</v>
      </c>
      <c r="J900" s="56">
        <f t="shared" si="123"/>
        <v>332.88200000000001</v>
      </c>
      <c r="K900" s="56">
        <f t="shared" si="124"/>
        <v>934.23800000000006</v>
      </c>
      <c r="L900" s="64">
        <v>798633</v>
      </c>
      <c r="M900" s="64">
        <v>0</v>
      </c>
      <c r="N900" s="64">
        <v>497890</v>
      </c>
      <c r="O900" s="64">
        <v>1296523</v>
      </c>
      <c r="P900" s="63">
        <v>601356</v>
      </c>
      <c r="Q900" s="63">
        <v>0</v>
      </c>
      <c r="R900" s="63">
        <v>332882</v>
      </c>
      <c r="S900" s="63">
        <v>934238</v>
      </c>
      <c r="T900">
        <f t="shared" si="125"/>
        <v>2230761</v>
      </c>
    </row>
    <row r="901" spans="1:20" hidden="1">
      <c r="A901" s="55" t="s">
        <v>1767</v>
      </c>
      <c r="B901" s="56" t="s">
        <v>1768</v>
      </c>
      <c r="C901" s="55" t="s">
        <v>6320</v>
      </c>
      <c r="D901" s="56">
        <f t="shared" si="126"/>
        <v>0</v>
      </c>
      <c r="E901" s="56">
        <f t="shared" ref="E901:E964" si="127">M901/1000</f>
        <v>0</v>
      </c>
      <c r="F901" s="56">
        <f t="shared" ref="F901:F964" si="128">N901/1000</f>
        <v>126.55200000000001</v>
      </c>
      <c r="G901" s="56">
        <f t="shared" ref="G901:G964" si="129">O901/1000</f>
        <v>126.55200000000001</v>
      </c>
      <c r="H901" s="56">
        <f t="shared" ref="H901:H964" si="130">P901/1000</f>
        <v>0</v>
      </c>
      <c r="I901" s="56">
        <f t="shared" ref="I901:I964" si="131">Q901/1000</f>
        <v>0</v>
      </c>
      <c r="J901" s="56">
        <f t="shared" ref="J901:J964" si="132">R901/1000</f>
        <v>93.424000000000007</v>
      </c>
      <c r="K901" s="56">
        <f t="shared" ref="K901:K964" si="133">S901/1000</f>
        <v>93.424000000000007</v>
      </c>
      <c r="L901" s="64">
        <v>0</v>
      </c>
      <c r="M901" s="64">
        <v>0</v>
      </c>
      <c r="N901" s="64">
        <v>126552</v>
      </c>
      <c r="O901" s="64">
        <v>126552</v>
      </c>
      <c r="P901" s="63">
        <v>0</v>
      </c>
      <c r="Q901" s="63">
        <v>0</v>
      </c>
      <c r="R901" s="63">
        <v>93424</v>
      </c>
      <c r="S901" s="63">
        <v>93424</v>
      </c>
      <c r="T901">
        <f t="shared" si="125"/>
        <v>219976</v>
      </c>
    </row>
    <row r="902" spans="1:20" hidden="1">
      <c r="A902" s="55" t="s">
        <v>1769</v>
      </c>
      <c r="B902" s="56" t="s">
        <v>1770</v>
      </c>
      <c r="C902" s="55" t="s">
        <v>6320</v>
      </c>
      <c r="D902" s="56">
        <f t="shared" si="126"/>
        <v>0</v>
      </c>
      <c r="E902" s="56">
        <f t="shared" si="127"/>
        <v>0</v>
      </c>
      <c r="F902" s="56">
        <f t="shared" si="128"/>
        <v>165.24600000000001</v>
      </c>
      <c r="G902" s="56">
        <f t="shared" si="129"/>
        <v>165.24600000000001</v>
      </c>
      <c r="H902" s="56">
        <f t="shared" si="130"/>
        <v>0</v>
      </c>
      <c r="I902" s="56">
        <f t="shared" si="131"/>
        <v>0</v>
      </c>
      <c r="J902" s="56">
        <f t="shared" si="132"/>
        <v>160.21899999999999</v>
      </c>
      <c r="K902" s="56">
        <f t="shared" si="133"/>
        <v>160.21899999999999</v>
      </c>
      <c r="L902" s="64">
        <v>0</v>
      </c>
      <c r="M902" s="64">
        <v>0</v>
      </c>
      <c r="N902" s="64">
        <v>165246</v>
      </c>
      <c r="O902" s="64">
        <v>165246</v>
      </c>
      <c r="P902" s="63">
        <v>0</v>
      </c>
      <c r="Q902" s="63">
        <v>0</v>
      </c>
      <c r="R902" s="63">
        <v>160219</v>
      </c>
      <c r="S902" s="63">
        <v>160219</v>
      </c>
      <c r="T902">
        <f t="shared" ref="T902:T965" si="134">O902+S902</f>
        <v>325465</v>
      </c>
    </row>
    <row r="903" spans="1:20" hidden="1">
      <c r="A903" s="55" t="s">
        <v>1771</v>
      </c>
      <c r="B903" s="56" t="s">
        <v>1772</v>
      </c>
      <c r="C903" s="55" t="s">
        <v>6320</v>
      </c>
      <c r="D903" s="56">
        <f t="shared" ref="D903:D966" si="135">L903/1000</f>
        <v>64.531000000000006</v>
      </c>
      <c r="E903" s="56">
        <f t="shared" si="127"/>
        <v>0</v>
      </c>
      <c r="F903" s="56">
        <f t="shared" si="128"/>
        <v>0</v>
      </c>
      <c r="G903" s="56">
        <f t="shared" si="129"/>
        <v>64.531000000000006</v>
      </c>
      <c r="H903" s="56">
        <f t="shared" si="130"/>
        <v>53.831000000000003</v>
      </c>
      <c r="I903" s="56">
        <f t="shared" si="131"/>
        <v>0</v>
      </c>
      <c r="J903" s="56">
        <f t="shared" si="132"/>
        <v>0</v>
      </c>
      <c r="K903" s="56">
        <f t="shared" si="133"/>
        <v>53.831000000000003</v>
      </c>
      <c r="L903" s="64">
        <v>64531</v>
      </c>
      <c r="M903" s="64">
        <v>0</v>
      </c>
      <c r="N903" s="64">
        <v>0</v>
      </c>
      <c r="O903" s="64">
        <v>64531</v>
      </c>
      <c r="P903" s="63">
        <v>53831</v>
      </c>
      <c r="Q903" s="63">
        <v>0</v>
      </c>
      <c r="R903" s="63">
        <v>0</v>
      </c>
      <c r="S903" s="63">
        <v>53831</v>
      </c>
      <c r="T903">
        <f t="shared" si="134"/>
        <v>118362</v>
      </c>
    </row>
    <row r="904" spans="1:20">
      <c r="A904" s="55" t="s">
        <v>1773</v>
      </c>
      <c r="B904" s="56" t="s">
        <v>1774</v>
      </c>
      <c r="C904" s="55" t="s">
        <v>6320</v>
      </c>
      <c r="D904" s="56">
        <f t="shared" si="135"/>
        <v>0</v>
      </c>
      <c r="E904" s="56">
        <f t="shared" si="127"/>
        <v>0</v>
      </c>
      <c r="F904" s="56">
        <f t="shared" si="128"/>
        <v>0</v>
      </c>
      <c r="G904" s="56">
        <f t="shared" si="129"/>
        <v>0</v>
      </c>
      <c r="H904" s="56">
        <f t="shared" si="130"/>
        <v>0</v>
      </c>
      <c r="I904" s="56">
        <f t="shared" si="131"/>
        <v>0</v>
      </c>
      <c r="J904" s="56">
        <f t="shared" si="132"/>
        <v>0</v>
      </c>
      <c r="K904" s="56">
        <f t="shared" si="133"/>
        <v>0</v>
      </c>
      <c r="L904" s="64">
        <v>0</v>
      </c>
      <c r="M904" s="64">
        <v>0</v>
      </c>
      <c r="N904" s="64">
        <v>0</v>
      </c>
      <c r="O904" s="64">
        <v>0</v>
      </c>
      <c r="P904" s="63">
        <v>0</v>
      </c>
      <c r="Q904" s="63">
        <v>0</v>
      </c>
      <c r="R904" s="63">
        <v>0</v>
      </c>
      <c r="S904" s="63">
        <v>0</v>
      </c>
      <c r="T904">
        <f t="shared" si="134"/>
        <v>0</v>
      </c>
    </row>
    <row r="905" spans="1:20" hidden="1">
      <c r="A905" s="55" t="s">
        <v>1775</v>
      </c>
      <c r="B905" s="56" t="s">
        <v>1776</v>
      </c>
      <c r="C905" s="55" t="s">
        <v>6320</v>
      </c>
      <c r="D905" s="56">
        <f t="shared" si="135"/>
        <v>142.23599999999999</v>
      </c>
      <c r="E905" s="56">
        <f t="shared" si="127"/>
        <v>0</v>
      </c>
      <c r="F905" s="56">
        <f t="shared" si="128"/>
        <v>0</v>
      </c>
      <c r="G905" s="56">
        <f t="shared" si="129"/>
        <v>142.23599999999999</v>
      </c>
      <c r="H905" s="56">
        <f t="shared" si="130"/>
        <v>122.73099999999999</v>
      </c>
      <c r="I905" s="56">
        <f t="shared" si="131"/>
        <v>0</v>
      </c>
      <c r="J905" s="56">
        <f t="shared" si="132"/>
        <v>0</v>
      </c>
      <c r="K905" s="56">
        <f t="shared" si="133"/>
        <v>122.73099999999999</v>
      </c>
      <c r="L905" s="64">
        <v>142236</v>
      </c>
      <c r="M905" s="64">
        <v>0</v>
      </c>
      <c r="N905" s="64">
        <v>0</v>
      </c>
      <c r="O905" s="64">
        <v>142236</v>
      </c>
      <c r="P905" s="63">
        <v>122731</v>
      </c>
      <c r="Q905" s="63">
        <v>0</v>
      </c>
      <c r="R905" s="63">
        <v>0</v>
      </c>
      <c r="S905" s="63">
        <v>122731</v>
      </c>
      <c r="T905">
        <f t="shared" si="134"/>
        <v>264967</v>
      </c>
    </row>
    <row r="906" spans="1:20" hidden="1">
      <c r="A906" s="55" t="s">
        <v>1777</v>
      </c>
      <c r="B906" s="56" t="s">
        <v>1778</v>
      </c>
      <c r="C906" s="55" t="s">
        <v>6320</v>
      </c>
      <c r="D906" s="56">
        <f t="shared" si="135"/>
        <v>319.31400000000002</v>
      </c>
      <c r="E906" s="56">
        <f t="shared" si="127"/>
        <v>0</v>
      </c>
      <c r="F906" s="56">
        <f t="shared" si="128"/>
        <v>0</v>
      </c>
      <c r="G906" s="56">
        <f t="shared" si="129"/>
        <v>319.31400000000002</v>
      </c>
      <c r="H906" s="56">
        <f t="shared" si="130"/>
        <v>374.24900000000002</v>
      </c>
      <c r="I906" s="56">
        <f t="shared" si="131"/>
        <v>0</v>
      </c>
      <c r="J906" s="56">
        <f t="shared" si="132"/>
        <v>0</v>
      </c>
      <c r="K906" s="56">
        <f t="shared" si="133"/>
        <v>374.24900000000002</v>
      </c>
      <c r="L906" s="64">
        <v>319314</v>
      </c>
      <c r="M906" s="64">
        <v>0</v>
      </c>
      <c r="N906" s="64">
        <v>0</v>
      </c>
      <c r="O906" s="64">
        <v>319314</v>
      </c>
      <c r="P906" s="63">
        <v>374249</v>
      </c>
      <c r="Q906" s="63">
        <v>0</v>
      </c>
      <c r="R906" s="63">
        <v>0</v>
      </c>
      <c r="S906" s="63">
        <v>374249</v>
      </c>
      <c r="T906">
        <f t="shared" si="134"/>
        <v>693563</v>
      </c>
    </row>
    <row r="907" spans="1:20" hidden="1">
      <c r="A907" s="55" t="s">
        <v>1779</v>
      </c>
      <c r="B907" s="56" t="s">
        <v>1780</v>
      </c>
      <c r="C907" s="55" t="s">
        <v>6320</v>
      </c>
      <c r="D907" s="56">
        <f t="shared" si="135"/>
        <v>35.168999999999997</v>
      </c>
      <c r="E907" s="56">
        <f t="shared" si="127"/>
        <v>0</v>
      </c>
      <c r="F907" s="56">
        <f t="shared" si="128"/>
        <v>179.054</v>
      </c>
      <c r="G907" s="56">
        <f t="shared" si="129"/>
        <v>214.22300000000001</v>
      </c>
      <c r="H907" s="56">
        <f t="shared" si="130"/>
        <v>35.167999999999999</v>
      </c>
      <c r="I907" s="56">
        <f t="shared" si="131"/>
        <v>0</v>
      </c>
      <c r="J907" s="56">
        <f t="shared" si="132"/>
        <v>119.685</v>
      </c>
      <c r="K907" s="56">
        <f t="shared" si="133"/>
        <v>154.85300000000001</v>
      </c>
      <c r="L907" s="64">
        <v>35169</v>
      </c>
      <c r="M907" s="64">
        <v>0</v>
      </c>
      <c r="N907" s="64">
        <v>179054</v>
      </c>
      <c r="O907" s="64">
        <v>214223</v>
      </c>
      <c r="P907" s="63">
        <v>35168</v>
      </c>
      <c r="Q907" s="63">
        <v>0</v>
      </c>
      <c r="R907" s="63">
        <v>119685</v>
      </c>
      <c r="S907" s="63">
        <v>154853</v>
      </c>
      <c r="T907">
        <f t="shared" si="134"/>
        <v>369076</v>
      </c>
    </row>
    <row r="908" spans="1:20" hidden="1">
      <c r="A908" s="55" t="s">
        <v>1781</v>
      </c>
      <c r="B908" s="56" t="s">
        <v>1782</v>
      </c>
      <c r="C908" s="55" t="s">
        <v>6320</v>
      </c>
      <c r="D908" s="56">
        <f t="shared" si="135"/>
        <v>0</v>
      </c>
      <c r="E908" s="56">
        <f t="shared" si="127"/>
        <v>0</v>
      </c>
      <c r="F908" s="56">
        <f t="shared" si="128"/>
        <v>60.29</v>
      </c>
      <c r="G908" s="56">
        <f t="shared" si="129"/>
        <v>60.29</v>
      </c>
      <c r="H908" s="56">
        <f t="shared" si="130"/>
        <v>0</v>
      </c>
      <c r="I908" s="56">
        <f t="shared" si="131"/>
        <v>0</v>
      </c>
      <c r="J908" s="56">
        <f t="shared" si="132"/>
        <v>111.16500000000001</v>
      </c>
      <c r="K908" s="56">
        <f t="shared" si="133"/>
        <v>111.16500000000001</v>
      </c>
      <c r="L908" s="64">
        <v>0</v>
      </c>
      <c r="M908" s="64">
        <v>0</v>
      </c>
      <c r="N908" s="64">
        <v>60290</v>
      </c>
      <c r="O908" s="64">
        <v>60290</v>
      </c>
      <c r="P908" s="63">
        <v>0</v>
      </c>
      <c r="Q908" s="63">
        <v>0</v>
      </c>
      <c r="R908" s="63">
        <v>111165</v>
      </c>
      <c r="S908" s="63">
        <v>111165</v>
      </c>
      <c r="T908">
        <f t="shared" si="134"/>
        <v>171455</v>
      </c>
    </row>
    <row r="909" spans="1:20" hidden="1">
      <c r="A909" s="55" t="s">
        <v>1783</v>
      </c>
      <c r="B909" s="56" t="s">
        <v>1784</v>
      </c>
      <c r="C909" s="55" t="s">
        <v>6320</v>
      </c>
      <c r="D909" s="56">
        <f t="shared" si="135"/>
        <v>0</v>
      </c>
      <c r="E909" s="56">
        <f t="shared" si="127"/>
        <v>0</v>
      </c>
      <c r="F909" s="56">
        <f t="shared" si="128"/>
        <v>630.19299999999998</v>
      </c>
      <c r="G909" s="56">
        <f t="shared" si="129"/>
        <v>630.19299999999998</v>
      </c>
      <c r="H909" s="56">
        <f t="shared" si="130"/>
        <v>0</v>
      </c>
      <c r="I909" s="56">
        <f t="shared" si="131"/>
        <v>0</v>
      </c>
      <c r="J909" s="56">
        <f t="shared" si="132"/>
        <v>629.56299999999999</v>
      </c>
      <c r="K909" s="56">
        <f t="shared" si="133"/>
        <v>629.56299999999999</v>
      </c>
      <c r="L909" s="64">
        <v>0</v>
      </c>
      <c r="M909" s="64">
        <v>0</v>
      </c>
      <c r="N909" s="64">
        <v>630193</v>
      </c>
      <c r="O909" s="64">
        <v>630193</v>
      </c>
      <c r="P909" s="63">
        <v>0</v>
      </c>
      <c r="Q909" s="63">
        <v>0</v>
      </c>
      <c r="R909" s="63">
        <v>629563</v>
      </c>
      <c r="S909" s="63">
        <v>629563</v>
      </c>
      <c r="T909">
        <f t="shared" si="134"/>
        <v>1259756</v>
      </c>
    </row>
    <row r="910" spans="1:20" hidden="1">
      <c r="A910" s="55" t="s">
        <v>1785</v>
      </c>
      <c r="B910" s="56" t="s">
        <v>1786</v>
      </c>
      <c r="C910" s="55" t="s">
        <v>6320</v>
      </c>
      <c r="D910" s="56">
        <f t="shared" si="135"/>
        <v>0</v>
      </c>
      <c r="E910" s="56">
        <f t="shared" si="127"/>
        <v>0</v>
      </c>
      <c r="F910" s="56">
        <f t="shared" si="128"/>
        <v>30.007000000000001</v>
      </c>
      <c r="G910" s="56">
        <f t="shared" si="129"/>
        <v>30.007000000000001</v>
      </c>
      <c r="H910" s="56">
        <f t="shared" si="130"/>
        <v>0</v>
      </c>
      <c r="I910" s="56">
        <f t="shared" si="131"/>
        <v>0</v>
      </c>
      <c r="J910" s="56">
        <f t="shared" si="132"/>
        <v>30.004000000000001</v>
      </c>
      <c r="K910" s="56">
        <f t="shared" si="133"/>
        <v>30.004000000000001</v>
      </c>
      <c r="L910" s="64">
        <v>0</v>
      </c>
      <c r="M910" s="64">
        <v>0</v>
      </c>
      <c r="N910" s="64">
        <v>30007</v>
      </c>
      <c r="O910" s="64">
        <v>30007</v>
      </c>
      <c r="P910" s="63">
        <v>0</v>
      </c>
      <c r="Q910" s="63">
        <v>0</v>
      </c>
      <c r="R910" s="63">
        <v>30004</v>
      </c>
      <c r="S910" s="63">
        <v>30004</v>
      </c>
      <c r="T910">
        <f t="shared" si="134"/>
        <v>60011</v>
      </c>
    </row>
    <row r="911" spans="1:20" hidden="1">
      <c r="A911" s="55" t="s">
        <v>1787</v>
      </c>
      <c r="B911" s="56" t="s">
        <v>1788</v>
      </c>
      <c r="C911" s="55" t="s">
        <v>6320</v>
      </c>
      <c r="D911" s="56">
        <f t="shared" si="135"/>
        <v>0</v>
      </c>
      <c r="E911" s="56">
        <f t="shared" si="127"/>
        <v>0</v>
      </c>
      <c r="F911" s="56">
        <f t="shared" si="128"/>
        <v>7423</v>
      </c>
      <c r="G911" s="56">
        <f t="shared" si="129"/>
        <v>7423</v>
      </c>
      <c r="H911" s="56">
        <f t="shared" si="130"/>
        <v>0</v>
      </c>
      <c r="I911" s="56">
        <f t="shared" si="131"/>
        <v>0</v>
      </c>
      <c r="J911" s="56">
        <f t="shared" si="132"/>
        <v>7753</v>
      </c>
      <c r="K911" s="56">
        <f t="shared" si="133"/>
        <v>7753</v>
      </c>
      <c r="L911" s="64">
        <v>0</v>
      </c>
      <c r="M911" s="64">
        <v>0</v>
      </c>
      <c r="N911" s="64">
        <v>7423000</v>
      </c>
      <c r="O911" s="64">
        <v>7423000</v>
      </c>
      <c r="P911" s="63">
        <v>0</v>
      </c>
      <c r="Q911" s="63">
        <v>0</v>
      </c>
      <c r="R911" s="63">
        <v>7753000</v>
      </c>
      <c r="S911" s="63">
        <v>7753000</v>
      </c>
      <c r="T911">
        <f t="shared" si="134"/>
        <v>15176000</v>
      </c>
    </row>
    <row r="912" spans="1:20" hidden="1">
      <c r="A912" s="55" t="s">
        <v>1789</v>
      </c>
      <c r="B912" s="56" t="s">
        <v>1790</v>
      </c>
      <c r="C912" s="55" t="s">
        <v>6320</v>
      </c>
      <c r="D912" s="56">
        <f t="shared" si="135"/>
        <v>0</v>
      </c>
      <c r="E912" s="56">
        <f t="shared" si="127"/>
        <v>0</v>
      </c>
      <c r="F912" s="56">
        <f t="shared" si="128"/>
        <v>1146.287</v>
      </c>
      <c r="G912" s="56">
        <f t="shared" si="129"/>
        <v>1146.287</v>
      </c>
      <c r="H912" s="56">
        <f t="shared" si="130"/>
        <v>0</v>
      </c>
      <c r="I912" s="56">
        <f t="shared" si="131"/>
        <v>0</v>
      </c>
      <c r="J912" s="56">
        <f t="shared" si="132"/>
        <v>1044.5530000000001</v>
      </c>
      <c r="K912" s="56">
        <f t="shared" si="133"/>
        <v>1044.5530000000001</v>
      </c>
      <c r="L912" s="64">
        <v>0</v>
      </c>
      <c r="M912" s="64">
        <v>0</v>
      </c>
      <c r="N912" s="64">
        <v>1146287</v>
      </c>
      <c r="O912" s="64">
        <v>1146287</v>
      </c>
      <c r="P912" s="63">
        <v>0</v>
      </c>
      <c r="Q912" s="63">
        <v>0</v>
      </c>
      <c r="R912" s="63">
        <v>1044553</v>
      </c>
      <c r="S912" s="63">
        <v>1044553</v>
      </c>
      <c r="T912">
        <f t="shared" si="134"/>
        <v>2190840</v>
      </c>
    </row>
    <row r="913" spans="1:20" hidden="1">
      <c r="A913" s="55" t="s">
        <v>1791</v>
      </c>
      <c r="B913" s="56" t="s">
        <v>1792</v>
      </c>
      <c r="C913" s="55" t="s">
        <v>6320</v>
      </c>
      <c r="D913" s="56">
        <f t="shared" si="135"/>
        <v>0</v>
      </c>
      <c r="E913" s="56">
        <f t="shared" si="127"/>
        <v>0</v>
      </c>
      <c r="F913" s="56">
        <f t="shared" si="128"/>
        <v>95.926000000000002</v>
      </c>
      <c r="G913" s="56">
        <f t="shared" si="129"/>
        <v>95.926000000000002</v>
      </c>
      <c r="H913" s="56">
        <f t="shared" si="130"/>
        <v>0</v>
      </c>
      <c r="I913" s="56">
        <f t="shared" si="131"/>
        <v>0</v>
      </c>
      <c r="J913" s="56">
        <f t="shared" si="132"/>
        <v>92.798000000000002</v>
      </c>
      <c r="K913" s="56">
        <f t="shared" si="133"/>
        <v>92.798000000000002</v>
      </c>
      <c r="L913" s="64">
        <v>0</v>
      </c>
      <c r="M913" s="64">
        <v>0</v>
      </c>
      <c r="N913" s="64">
        <v>95926</v>
      </c>
      <c r="O913" s="64">
        <v>95926</v>
      </c>
      <c r="P913" s="63">
        <v>0</v>
      </c>
      <c r="Q913" s="63">
        <v>0</v>
      </c>
      <c r="R913" s="63">
        <v>92798</v>
      </c>
      <c r="S913" s="63">
        <v>92798</v>
      </c>
      <c r="T913">
        <f t="shared" si="134"/>
        <v>188724</v>
      </c>
    </row>
    <row r="914" spans="1:20" hidden="1">
      <c r="A914" s="55" t="s">
        <v>1793</v>
      </c>
      <c r="B914" s="56" t="s">
        <v>1794</v>
      </c>
      <c r="C914" s="55" t="s">
        <v>6320</v>
      </c>
      <c r="D914" s="56">
        <f t="shared" si="135"/>
        <v>0</v>
      </c>
      <c r="E914" s="56">
        <f t="shared" si="127"/>
        <v>0</v>
      </c>
      <c r="F914" s="56">
        <f t="shared" si="128"/>
        <v>8.01</v>
      </c>
      <c r="G914" s="56">
        <f t="shared" si="129"/>
        <v>8.01</v>
      </c>
      <c r="H914" s="56">
        <f t="shared" si="130"/>
        <v>0</v>
      </c>
      <c r="I914" s="56">
        <f t="shared" si="131"/>
        <v>0</v>
      </c>
      <c r="J914" s="56">
        <f t="shared" si="132"/>
        <v>8.0090000000000003</v>
      </c>
      <c r="K914" s="56">
        <f t="shared" si="133"/>
        <v>8.0090000000000003</v>
      </c>
      <c r="L914" s="64">
        <v>0</v>
      </c>
      <c r="M914" s="64">
        <v>0</v>
      </c>
      <c r="N914" s="64">
        <v>8010</v>
      </c>
      <c r="O914" s="64">
        <v>8010</v>
      </c>
      <c r="P914" s="63">
        <v>0</v>
      </c>
      <c r="Q914" s="63">
        <v>0</v>
      </c>
      <c r="R914" s="63">
        <v>8009</v>
      </c>
      <c r="S914" s="63">
        <v>8009</v>
      </c>
      <c r="T914">
        <f t="shared" si="134"/>
        <v>16019</v>
      </c>
    </row>
    <row r="915" spans="1:20">
      <c r="A915" s="55" t="s">
        <v>1795</v>
      </c>
      <c r="B915" s="56" t="s">
        <v>1796</v>
      </c>
      <c r="C915" s="55" t="s">
        <v>6320</v>
      </c>
      <c r="D915" s="56">
        <f t="shared" si="135"/>
        <v>0</v>
      </c>
      <c r="E915" s="56">
        <f t="shared" si="127"/>
        <v>0</v>
      </c>
      <c r="F915" s="56">
        <f t="shared" si="128"/>
        <v>0</v>
      </c>
      <c r="G915" s="56">
        <f t="shared" si="129"/>
        <v>0</v>
      </c>
      <c r="H915" s="56">
        <f t="shared" si="130"/>
        <v>0</v>
      </c>
      <c r="I915" s="56">
        <f t="shared" si="131"/>
        <v>0</v>
      </c>
      <c r="J915" s="56">
        <f t="shared" si="132"/>
        <v>0</v>
      </c>
      <c r="K915" s="56">
        <f t="shared" si="133"/>
        <v>0</v>
      </c>
      <c r="L915" s="64">
        <v>0</v>
      </c>
      <c r="M915" s="64">
        <v>0</v>
      </c>
      <c r="N915" s="64">
        <v>0</v>
      </c>
      <c r="O915" s="64">
        <v>0</v>
      </c>
      <c r="P915" s="63">
        <v>0</v>
      </c>
      <c r="Q915" s="63">
        <v>0</v>
      </c>
      <c r="R915" s="63">
        <v>0</v>
      </c>
      <c r="S915" s="63">
        <v>0</v>
      </c>
      <c r="T915">
        <f t="shared" si="134"/>
        <v>0</v>
      </c>
    </row>
    <row r="916" spans="1:20" hidden="1">
      <c r="A916" s="55" t="s">
        <v>1797</v>
      </c>
      <c r="B916" s="56" t="s">
        <v>1798</v>
      </c>
      <c r="C916" s="55" t="s">
        <v>6320</v>
      </c>
      <c r="D916" s="56">
        <f t="shared" si="135"/>
        <v>0</v>
      </c>
      <c r="E916" s="56">
        <f t="shared" si="127"/>
        <v>0</v>
      </c>
      <c r="F916" s="56">
        <f t="shared" si="128"/>
        <v>4.327</v>
      </c>
      <c r="G916" s="56">
        <f t="shared" si="129"/>
        <v>4.327</v>
      </c>
      <c r="H916" s="56">
        <f t="shared" si="130"/>
        <v>0</v>
      </c>
      <c r="I916" s="56">
        <f t="shared" si="131"/>
        <v>0</v>
      </c>
      <c r="J916" s="56">
        <f t="shared" si="132"/>
        <v>4.8209999999999997</v>
      </c>
      <c r="K916" s="56">
        <f t="shared" si="133"/>
        <v>4.8209999999999997</v>
      </c>
      <c r="L916" s="64">
        <v>0</v>
      </c>
      <c r="M916" s="64">
        <v>0</v>
      </c>
      <c r="N916" s="64">
        <v>4327</v>
      </c>
      <c r="O916" s="64">
        <v>4327</v>
      </c>
      <c r="P916" s="63">
        <v>0</v>
      </c>
      <c r="Q916" s="63">
        <v>0</v>
      </c>
      <c r="R916" s="63">
        <v>4821</v>
      </c>
      <c r="S916" s="63">
        <v>4821</v>
      </c>
      <c r="T916">
        <f t="shared" si="134"/>
        <v>9148</v>
      </c>
    </row>
    <row r="917" spans="1:20">
      <c r="A917" s="55" t="s">
        <v>1799</v>
      </c>
      <c r="B917" s="56" t="s">
        <v>1800</v>
      </c>
      <c r="C917" s="55" t="s">
        <v>6320</v>
      </c>
      <c r="D917" s="56">
        <f t="shared" si="135"/>
        <v>0</v>
      </c>
      <c r="E917" s="56">
        <f t="shared" si="127"/>
        <v>0</v>
      </c>
      <c r="F917" s="56">
        <f t="shared" si="128"/>
        <v>0</v>
      </c>
      <c r="G917" s="56">
        <f t="shared" si="129"/>
        <v>0</v>
      </c>
      <c r="H917" s="56">
        <f t="shared" si="130"/>
        <v>0</v>
      </c>
      <c r="I917" s="56">
        <f t="shared" si="131"/>
        <v>0</v>
      </c>
      <c r="J917" s="56">
        <f t="shared" si="132"/>
        <v>0</v>
      </c>
      <c r="K917" s="56">
        <f t="shared" si="133"/>
        <v>0</v>
      </c>
      <c r="L917" s="64">
        <v>0</v>
      </c>
      <c r="M917" s="64">
        <v>0</v>
      </c>
      <c r="N917" s="64">
        <v>0</v>
      </c>
      <c r="O917" s="64">
        <v>0</v>
      </c>
      <c r="P917" s="63">
        <v>0</v>
      </c>
      <c r="Q917" s="63">
        <v>0</v>
      </c>
      <c r="R917" s="63">
        <v>0</v>
      </c>
      <c r="S917" s="63">
        <v>0</v>
      </c>
      <c r="T917">
        <f t="shared" si="134"/>
        <v>0</v>
      </c>
    </row>
    <row r="918" spans="1:20">
      <c r="A918" s="55" t="s">
        <v>6104</v>
      </c>
      <c r="B918" s="56" t="s">
        <v>6105</v>
      </c>
      <c r="C918" s="55" t="s">
        <v>6321</v>
      </c>
      <c r="D918" s="56">
        <f t="shared" si="135"/>
        <v>0</v>
      </c>
      <c r="E918" s="56">
        <f t="shared" si="127"/>
        <v>0</v>
      </c>
      <c r="F918" s="56">
        <f t="shared" si="128"/>
        <v>0</v>
      </c>
      <c r="G918" s="56">
        <f t="shared" si="129"/>
        <v>0</v>
      </c>
      <c r="H918" s="56">
        <f t="shared" si="130"/>
        <v>0</v>
      </c>
      <c r="I918" s="56">
        <f t="shared" si="131"/>
        <v>0</v>
      </c>
      <c r="J918" s="56">
        <f t="shared" si="132"/>
        <v>0</v>
      </c>
      <c r="K918" s="56">
        <f t="shared" si="133"/>
        <v>0</v>
      </c>
      <c r="L918" s="64">
        <v>0</v>
      </c>
      <c r="M918" s="64">
        <v>0</v>
      </c>
      <c r="N918" s="64">
        <v>0</v>
      </c>
      <c r="O918" s="64">
        <v>0</v>
      </c>
      <c r="P918" s="63">
        <v>0</v>
      </c>
      <c r="Q918" s="63">
        <v>0</v>
      </c>
      <c r="R918" s="63">
        <v>0</v>
      </c>
      <c r="S918" s="63">
        <v>0</v>
      </c>
      <c r="T918">
        <f t="shared" si="134"/>
        <v>0</v>
      </c>
    </row>
    <row r="919" spans="1:20" hidden="1">
      <c r="A919" s="55" t="s">
        <v>1801</v>
      </c>
      <c r="B919" s="56" t="s">
        <v>1802</v>
      </c>
      <c r="C919" s="55" t="s">
        <v>6320</v>
      </c>
      <c r="D919" s="56">
        <f t="shared" si="135"/>
        <v>37080.911999999997</v>
      </c>
      <c r="E919" s="56">
        <f t="shared" si="127"/>
        <v>0</v>
      </c>
      <c r="F919" s="56">
        <f t="shared" si="128"/>
        <v>0</v>
      </c>
      <c r="G919" s="56">
        <f t="shared" si="129"/>
        <v>37080.911999999997</v>
      </c>
      <c r="H919" s="56">
        <f t="shared" si="130"/>
        <v>33903.726999999999</v>
      </c>
      <c r="I919" s="56">
        <f t="shared" si="131"/>
        <v>0</v>
      </c>
      <c r="J919" s="56">
        <f t="shared" si="132"/>
        <v>0</v>
      </c>
      <c r="K919" s="56">
        <f t="shared" si="133"/>
        <v>33903.726999999999</v>
      </c>
      <c r="L919" s="64">
        <v>37080912</v>
      </c>
      <c r="M919" s="64">
        <v>0</v>
      </c>
      <c r="N919" s="64">
        <v>0</v>
      </c>
      <c r="O919" s="64">
        <v>37080912</v>
      </c>
      <c r="P919" s="63">
        <v>33903727</v>
      </c>
      <c r="Q919" s="63">
        <v>0</v>
      </c>
      <c r="R919" s="63">
        <v>0</v>
      </c>
      <c r="S919" s="63">
        <v>33903727</v>
      </c>
      <c r="T919">
        <f t="shared" si="134"/>
        <v>70984639</v>
      </c>
    </row>
    <row r="920" spans="1:20">
      <c r="A920" s="55" t="s">
        <v>6106</v>
      </c>
      <c r="B920" s="56" t="s">
        <v>6107</v>
      </c>
      <c r="C920" s="55" t="s">
        <v>6321</v>
      </c>
      <c r="D920" s="56">
        <f t="shared" si="135"/>
        <v>0</v>
      </c>
      <c r="E920" s="56">
        <f t="shared" si="127"/>
        <v>0</v>
      </c>
      <c r="F920" s="56">
        <f t="shared" si="128"/>
        <v>0</v>
      </c>
      <c r="G920" s="56">
        <f t="shared" si="129"/>
        <v>0</v>
      </c>
      <c r="H920" s="56">
        <f t="shared" si="130"/>
        <v>0</v>
      </c>
      <c r="I920" s="56">
        <f t="shared" si="131"/>
        <v>0</v>
      </c>
      <c r="J920" s="56">
        <f t="shared" si="132"/>
        <v>0</v>
      </c>
      <c r="K920" s="56">
        <f t="shared" si="133"/>
        <v>0</v>
      </c>
      <c r="L920" s="64">
        <v>0</v>
      </c>
      <c r="M920" s="64">
        <v>0</v>
      </c>
      <c r="N920" s="64">
        <v>0</v>
      </c>
      <c r="O920" s="64">
        <v>0</v>
      </c>
      <c r="P920" s="63">
        <v>0</v>
      </c>
      <c r="Q920" s="63">
        <v>0</v>
      </c>
      <c r="R920" s="63">
        <v>0</v>
      </c>
      <c r="S920" s="63">
        <v>0</v>
      </c>
      <c r="T920">
        <f t="shared" si="134"/>
        <v>0</v>
      </c>
    </row>
    <row r="921" spans="1:20" hidden="1">
      <c r="A921" s="55" t="s">
        <v>1803</v>
      </c>
      <c r="B921" s="56" t="s">
        <v>1804</v>
      </c>
      <c r="C921" s="55" t="s">
        <v>6320</v>
      </c>
      <c r="D921" s="56">
        <f t="shared" si="135"/>
        <v>0</v>
      </c>
      <c r="E921" s="56">
        <f t="shared" si="127"/>
        <v>0</v>
      </c>
      <c r="F921" s="56">
        <f t="shared" si="128"/>
        <v>122.06699999999999</v>
      </c>
      <c r="G921" s="56">
        <f t="shared" si="129"/>
        <v>122.06699999999999</v>
      </c>
      <c r="H921" s="56">
        <f t="shared" si="130"/>
        <v>0</v>
      </c>
      <c r="I921" s="56">
        <f t="shared" si="131"/>
        <v>0</v>
      </c>
      <c r="J921" s="56">
        <f t="shared" si="132"/>
        <v>122.06699999999999</v>
      </c>
      <c r="K921" s="56">
        <f t="shared" si="133"/>
        <v>122.06699999999999</v>
      </c>
      <c r="L921" s="64">
        <v>0</v>
      </c>
      <c r="M921" s="64">
        <v>0</v>
      </c>
      <c r="N921" s="64">
        <v>122067</v>
      </c>
      <c r="O921" s="64">
        <v>122067</v>
      </c>
      <c r="P921" s="63">
        <v>0</v>
      </c>
      <c r="Q921" s="63">
        <v>0</v>
      </c>
      <c r="R921" s="63">
        <v>122067</v>
      </c>
      <c r="S921" s="63">
        <v>122067</v>
      </c>
      <c r="T921">
        <f t="shared" si="134"/>
        <v>244134</v>
      </c>
    </row>
    <row r="922" spans="1:20" hidden="1">
      <c r="A922" s="55" t="s">
        <v>1805</v>
      </c>
      <c r="B922" s="56" t="s">
        <v>1806</v>
      </c>
      <c r="C922" s="55" t="s">
        <v>6320</v>
      </c>
      <c r="D922" s="56">
        <f t="shared" si="135"/>
        <v>137.24</v>
      </c>
      <c r="E922" s="56">
        <f t="shared" si="127"/>
        <v>0</v>
      </c>
      <c r="F922" s="56">
        <f t="shared" si="128"/>
        <v>0</v>
      </c>
      <c r="G922" s="56">
        <f t="shared" si="129"/>
        <v>137.24</v>
      </c>
      <c r="H922" s="56">
        <f t="shared" si="130"/>
        <v>119.181</v>
      </c>
      <c r="I922" s="56">
        <f t="shared" si="131"/>
        <v>0</v>
      </c>
      <c r="J922" s="56">
        <f t="shared" si="132"/>
        <v>0</v>
      </c>
      <c r="K922" s="56">
        <f t="shared" si="133"/>
        <v>119.181</v>
      </c>
      <c r="L922" s="64">
        <v>137240</v>
      </c>
      <c r="M922" s="64">
        <v>0</v>
      </c>
      <c r="N922" s="64">
        <v>0</v>
      </c>
      <c r="O922" s="64">
        <v>137240</v>
      </c>
      <c r="P922" s="63">
        <v>119181</v>
      </c>
      <c r="Q922" s="63">
        <v>0</v>
      </c>
      <c r="R922" s="63">
        <v>0</v>
      </c>
      <c r="S922" s="63">
        <v>119181</v>
      </c>
      <c r="T922">
        <f t="shared" si="134"/>
        <v>256421</v>
      </c>
    </row>
    <row r="923" spans="1:20" hidden="1">
      <c r="A923" s="55" t="s">
        <v>1807</v>
      </c>
      <c r="B923" s="56" t="s">
        <v>1808</v>
      </c>
      <c r="C923" s="55" t="s">
        <v>6320</v>
      </c>
      <c r="D923" s="56">
        <f t="shared" si="135"/>
        <v>0</v>
      </c>
      <c r="E923" s="56">
        <f t="shared" si="127"/>
        <v>0</v>
      </c>
      <c r="F923" s="56">
        <f t="shared" si="128"/>
        <v>1.7709999999999999</v>
      </c>
      <c r="G923" s="56">
        <f t="shared" si="129"/>
        <v>1.7709999999999999</v>
      </c>
      <c r="H923" s="56">
        <f t="shared" si="130"/>
        <v>0</v>
      </c>
      <c r="I923" s="56">
        <f t="shared" si="131"/>
        <v>0</v>
      </c>
      <c r="J923" s="56">
        <f t="shared" si="132"/>
        <v>1.77</v>
      </c>
      <c r="K923" s="56">
        <f t="shared" si="133"/>
        <v>1.77</v>
      </c>
      <c r="L923" s="64">
        <v>0</v>
      </c>
      <c r="M923" s="64">
        <v>0</v>
      </c>
      <c r="N923" s="64">
        <v>1771</v>
      </c>
      <c r="O923" s="64">
        <v>1771</v>
      </c>
      <c r="P923" s="63">
        <v>0</v>
      </c>
      <c r="Q923" s="63">
        <v>0</v>
      </c>
      <c r="R923" s="63">
        <v>1770</v>
      </c>
      <c r="S923" s="63">
        <v>1770</v>
      </c>
      <c r="T923">
        <f t="shared" si="134"/>
        <v>3541</v>
      </c>
    </row>
    <row r="924" spans="1:20" hidden="1">
      <c r="A924" s="55" t="s">
        <v>1809</v>
      </c>
      <c r="B924" s="56" t="s">
        <v>6108</v>
      </c>
      <c r="C924" s="55" t="s">
        <v>6320</v>
      </c>
      <c r="D924" s="56">
        <f t="shared" si="135"/>
        <v>0</v>
      </c>
      <c r="E924" s="56">
        <f t="shared" si="127"/>
        <v>0</v>
      </c>
      <c r="F924" s="56">
        <f t="shared" si="128"/>
        <v>58.109000000000002</v>
      </c>
      <c r="G924" s="56">
        <f t="shared" si="129"/>
        <v>58.109000000000002</v>
      </c>
      <c r="H924" s="56">
        <f t="shared" si="130"/>
        <v>0</v>
      </c>
      <c r="I924" s="56">
        <f t="shared" si="131"/>
        <v>0</v>
      </c>
      <c r="J924" s="56">
        <f t="shared" si="132"/>
        <v>58.095999999999997</v>
      </c>
      <c r="K924" s="56">
        <f t="shared" si="133"/>
        <v>58.095999999999997</v>
      </c>
      <c r="L924" s="64">
        <v>0</v>
      </c>
      <c r="M924" s="64">
        <v>0</v>
      </c>
      <c r="N924" s="64">
        <v>58109</v>
      </c>
      <c r="O924" s="64">
        <v>58109</v>
      </c>
      <c r="P924" s="63">
        <v>0</v>
      </c>
      <c r="Q924" s="63">
        <v>0</v>
      </c>
      <c r="R924" s="63">
        <v>58096</v>
      </c>
      <c r="S924" s="63">
        <v>58096</v>
      </c>
      <c r="T924">
        <f t="shared" si="134"/>
        <v>116205</v>
      </c>
    </row>
    <row r="925" spans="1:20" hidden="1">
      <c r="A925" s="55" t="s">
        <v>1810</v>
      </c>
      <c r="B925" s="56" t="s">
        <v>1811</v>
      </c>
      <c r="C925" s="55" t="s">
        <v>6320</v>
      </c>
      <c r="D925" s="56">
        <f t="shared" si="135"/>
        <v>0</v>
      </c>
      <c r="E925" s="56">
        <f t="shared" si="127"/>
        <v>0</v>
      </c>
      <c r="F925" s="56">
        <f t="shared" si="128"/>
        <v>12</v>
      </c>
      <c r="G925" s="56">
        <f t="shared" si="129"/>
        <v>12</v>
      </c>
      <c r="H925" s="56">
        <f t="shared" si="130"/>
        <v>0</v>
      </c>
      <c r="I925" s="56">
        <f t="shared" si="131"/>
        <v>0</v>
      </c>
      <c r="J925" s="56">
        <f t="shared" si="132"/>
        <v>0</v>
      </c>
      <c r="K925" s="56">
        <f t="shared" si="133"/>
        <v>0</v>
      </c>
      <c r="L925" s="64">
        <v>0</v>
      </c>
      <c r="M925" s="64">
        <v>0</v>
      </c>
      <c r="N925" s="64">
        <v>12000</v>
      </c>
      <c r="O925" s="64">
        <v>12000</v>
      </c>
      <c r="P925" s="63">
        <v>0</v>
      </c>
      <c r="Q925" s="63">
        <v>0</v>
      </c>
      <c r="R925" s="63">
        <v>0</v>
      </c>
      <c r="S925" s="63">
        <v>0</v>
      </c>
      <c r="T925">
        <f t="shared" si="134"/>
        <v>12000</v>
      </c>
    </row>
    <row r="926" spans="1:20" hidden="1">
      <c r="A926" s="55" t="s">
        <v>1812</v>
      </c>
      <c r="B926" s="56" t="s">
        <v>1813</v>
      </c>
      <c r="C926" s="55" t="s">
        <v>6320</v>
      </c>
      <c r="D926" s="56">
        <f t="shared" si="135"/>
        <v>608.36900000000003</v>
      </c>
      <c r="E926" s="56">
        <f t="shared" si="127"/>
        <v>0</v>
      </c>
      <c r="F926" s="56">
        <f t="shared" si="128"/>
        <v>0</v>
      </c>
      <c r="G926" s="56">
        <f t="shared" si="129"/>
        <v>608.36900000000003</v>
      </c>
      <c r="H926" s="56">
        <f t="shared" si="130"/>
        <v>608.34500000000003</v>
      </c>
      <c r="I926" s="56">
        <f t="shared" si="131"/>
        <v>0</v>
      </c>
      <c r="J926" s="56">
        <f t="shared" si="132"/>
        <v>0</v>
      </c>
      <c r="K926" s="56">
        <f t="shared" si="133"/>
        <v>608.34500000000003</v>
      </c>
      <c r="L926" s="64">
        <v>608369</v>
      </c>
      <c r="M926" s="64">
        <v>0</v>
      </c>
      <c r="N926" s="64">
        <v>0</v>
      </c>
      <c r="O926" s="64">
        <v>608369</v>
      </c>
      <c r="P926" s="63">
        <v>608345</v>
      </c>
      <c r="Q926" s="63">
        <v>0</v>
      </c>
      <c r="R926" s="63">
        <v>0</v>
      </c>
      <c r="S926" s="63">
        <v>608345</v>
      </c>
      <c r="T926">
        <f t="shared" si="134"/>
        <v>1216714</v>
      </c>
    </row>
    <row r="927" spans="1:20" hidden="1">
      <c r="A927" s="55" t="s">
        <v>1814</v>
      </c>
      <c r="B927" s="56" t="s">
        <v>1815</v>
      </c>
      <c r="C927" s="55" t="s">
        <v>6320</v>
      </c>
      <c r="D927" s="56">
        <f t="shared" si="135"/>
        <v>47.401000000000003</v>
      </c>
      <c r="E927" s="56">
        <f t="shared" si="127"/>
        <v>0</v>
      </c>
      <c r="F927" s="56">
        <f t="shared" si="128"/>
        <v>2177.585</v>
      </c>
      <c r="G927" s="56">
        <f t="shared" si="129"/>
        <v>2224.9859999999999</v>
      </c>
      <c r="H927" s="56">
        <f t="shared" si="130"/>
        <v>137.40100000000001</v>
      </c>
      <c r="I927" s="56">
        <f t="shared" si="131"/>
        <v>0</v>
      </c>
      <c r="J927" s="56">
        <f t="shared" si="132"/>
        <v>2160.0349999999999</v>
      </c>
      <c r="K927" s="56">
        <f t="shared" si="133"/>
        <v>2297.4360000000001</v>
      </c>
      <c r="L927" s="64">
        <v>47401</v>
      </c>
      <c r="M927" s="64">
        <v>0</v>
      </c>
      <c r="N927" s="64">
        <v>2177585</v>
      </c>
      <c r="O927" s="64">
        <v>2224986</v>
      </c>
      <c r="P927" s="63">
        <v>137401</v>
      </c>
      <c r="Q927" s="63">
        <v>0</v>
      </c>
      <c r="R927" s="63">
        <v>2160035</v>
      </c>
      <c r="S927" s="63">
        <v>2297436</v>
      </c>
      <c r="T927">
        <f t="shared" si="134"/>
        <v>4522422</v>
      </c>
    </row>
    <row r="928" spans="1:20">
      <c r="A928" s="55" t="s">
        <v>1816</v>
      </c>
      <c r="B928" s="56" t="s">
        <v>1817</v>
      </c>
      <c r="C928" s="55" t="s">
        <v>6320</v>
      </c>
      <c r="D928" s="56">
        <f t="shared" si="135"/>
        <v>0</v>
      </c>
      <c r="E928" s="56">
        <f t="shared" si="127"/>
        <v>0</v>
      </c>
      <c r="F928" s="56">
        <f t="shared" si="128"/>
        <v>0</v>
      </c>
      <c r="G928" s="56">
        <f t="shared" si="129"/>
        <v>0</v>
      </c>
      <c r="H928" s="56">
        <f t="shared" si="130"/>
        <v>0</v>
      </c>
      <c r="I928" s="56">
        <f t="shared" si="131"/>
        <v>0</v>
      </c>
      <c r="J928" s="56">
        <f t="shared" si="132"/>
        <v>0</v>
      </c>
      <c r="K928" s="56">
        <f t="shared" si="133"/>
        <v>0</v>
      </c>
      <c r="L928" s="64">
        <v>0</v>
      </c>
      <c r="M928" s="64">
        <v>0</v>
      </c>
      <c r="N928" s="64">
        <v>0</v>
      </c>
      <c r="O928" s="64">
        <v>0</v>
      </c>
      <c r="P928" s="63">
        <v>0</v>
      </c>
      <c r="Q928" s="63">
        <v>0</v>
      </c>
      <c r="R928" s="63">
        <v>0</v>
      </c>
      <c r="S928" s="63">
        <v>0</v>
      </c>
      <c r="T928">
        <f t="shared" si="134"/>
        <v>0</v>
      </c>
    </row>
    <row r="929" spans="1:20" hidden="1">
      <c r="A929" s="55" t="s">
        <v>1818</v>
      </c>
      <c r="B929" s="56" t="s">
        <v>1819</v>
      </c>
      <c r="C929" s="55" t="s">
        <v>6320</v>
      </c>
      <c r="D929" s="56">
        <f t="shared" si="135"/>
        <v>6.81</v>
      </c>
      <c r="E929" s="56">
        <f t="shared" si="127"/>
        <v>0</v>
      </c>
      <c r="F929" s="56">
        <f t="shared" si="128"/>
        <v>652.98199999999997</v>
      </c>
      <c r="G929" s="56">
        <f t="shared" si="129"/>
        <v>659.79200000000003</v>
      </c>
      <c r="H929" s="56">
        <f t="shared" si="130"/>
        <v>6.8090000000000002</v>
      </c>
      <c r="I929" s="56">
        <f t="shared" si="131"/>
        <v>0</v>
      </c>
      <c r="J929" s="56">
        <f t="shared" si="132"/>
        <v>625.89200000000005</v>
      </c>
      <c r="K929" s="56">
        <f t="shared" si="133"/>
        <v>632.70100000000002</v>
      </c>
      <c r="L929" s="64">
        <v>6810</v>
      </c>
      <c r="M929" s="64">
        <v>0</v>
      </c>
      <c r="N929" s="64">
        <v>652982</v>
      </c>
      <c r="O929" s="64">
        <v>659792</v>
      </c>
      <c r="P929" s="63">
        <v>6809</v>
      </c>
      <c r="Q929" s="63">
        <v>0</v>
      </c>
      <c r="R929" s="63">
        <v>625892</v>
      </c>
      <c r="S929" s="63">
        <v>632701</v>
      </c>
      <c r="T929">
        <f t="shared" si="134"/>
        <v>1292493</v>
      </c>
    </row>
    <row r="930" spans="1:20" hidden="1">
      <c r="A930" s="55" t="s">
        <v>1820</v>
      </c>
      <c r="B930" s="56" t="s">
        <v>1821</v>
      </c>
      <c r="C930" s="55" t="s">
        <v>6320</v>
      </c>
      <c r="D930" s="56">
        <f t="shared" si="135"/>
        <v>0</v>
      </c>
      <c r="E930" s="56">
        <f t="shared" si="127"/>
        <v>0</v>
      </c>
      <c r="F930" s="56">
        <f t="shared" si="128"/>
        <v>290.09399999999999</v>
      </c>
      <c r="G930" s="56">
        <f t="shared" si="129"/>
        <v>290.09399999999999</v>
      </c>
      <c r="H930" s="56">
        <f t="shared" si="130"/>
        <v>0</v>
      </c>
      <c r="I930" s="56">
        <f t="shared" si="131"/>
        <v>0</v>
      </c>
      <c r="J930" s="56">
        <f t="shared" si="132"/>
        <v>200.416</v>
      </c>
      <c r="K930" s="56">
        <f t="shared" si="133"/>
        <v>200.416</v>
      </c>
      <c r="L930" s="64">
        <v>0</v>
      </c>
      <c r="M930" s="64">
        <v>0</v>
      </c>
      <c r="N930" s="64">
        <v>290094</v>
      </c>
      <c r="O930" s="64">
        <v>290094</v>
      </c>
      <c r="P930" s="63">
        <v>0</v>
      </c>
      <c r="Q930" s="63">
        <v>0</v>
      </c>
      <c r="R930" s="63">
        <v>200416</v>
      </c>
      <c r="S930" s="63">
        <v>200416</v>
      </c>
      <c r="T930">
        <f t="shared" si="134"/>
        <v>490510</v>
      </c>
    </row>
    <row r="931" spans="1:20" hidden="1">
      <c r="A931" s="55" t="s">
        <v>1822</v>
      </c>
      <c r="B931" s="56" t="s">
        <v>1823</v>
      </c>
      <c r="C931" s="55" t="s">
        <v>6320</v>
      </c>
      <c r="D931" s="56">
        <f t="shared" si="135"/>
        <v>278.36900000000003</v>
      </c>
      <c r="E931" s="56">
        <f t="shared" si="127"/>
        <v>0</v>
      </c>
      <c r="F931" s="56">
        <f t="shared" si="128"/>
        <v>130.16200000000001</v>
      </c>
      <c r="G931" s="56">
        <f t="shared" si="129"/>
        <v>408.53100000000001</v>
      </c>
      <c r="H931" s="56">
        <f t="shared" si="130"/>
        <v>348.27</v>
      </c>
      <c r="I931" s="56">
        <f t="shared" si="131"/>
        <v>0</v>
      </c>
      <c r="J931" s="56">
        <f t="shared" si="132"/>
        <v>87.78</v>
      </c>
      <c r="K931" s="56">
        <f t="shared" si="133"/>
        <v>436.05</v>
      </c>
      <c r="L931" s="64">
        <v>278369</v>
      </c>
      <c r="M931" s="64">
        <v>0</v>
      </c>
      <c r="N931" s="64">
        <v>130162</v>
      </c>
      <c r="O931" s="64">
        <v>408531</v>
      </c>
      <c r="P931" s="63">
        <v>348270</v>
      </c>
      <c r="Q931" s="63">
        <v>0</v>
      </c>
      <c r="R931" s="63">
        <v>87780</v>
      </c>
      <c r="S931" s="63">
        <v>436050</v>
      </c>
      <c r="T931">
        <f t="shared" si="134"/>
        <v>844581</v>
      </c>
    </row>
    <row r="932" spans="1:20" hidden="1">
      <c r="A932" s="55" t="s">
        <v>1824</v>
      </c>
      <c r="B932" s="56" t="s">
        <v>1825</v>
      </c>
      <c r="C932" s="55" t="s">
        <v>6320</v>
      </c>
      <c r="D932" s="56">
        <f t="shared" si="135"/>
        <v>0</v>
      </c>
      <c r="E932" s="56">
        <f t="shared" si="127"/>
        <v>0</v>
      </c>
      <c r="F932" s="56">
        <f t="shared" si="128"/>
        <v>93.039000000000001</v>
      </c>
      <c r="G932" s="56">
        <f t="shared" si="129"/>
        <v>93.039000000000001</v>
      </c>
      <c r="H932" s="56">
        <f t="shared" si="130"/>
        <v>0</v>
      </c>
      <c r="I932" s="56">
        <f t="shared" si="131"/>
        <v>0</v>
      </c>
      <c r="J932" s="56">
        <f t="shared" si="132"/>
        <v>74.296000000000006</v>
      </c>
      <c r="K932" s="56">
        <f t="shared" si="133"/>
        <v>74.296000000000006</v>
      </c>
      <c r="L932" s="64">
        <v>0</v>
      </c>
      <c r="M932" s="64">
        <v>0</v>
      </c>
      <c r="N932" s="64">
        <v>93039</v>
      </c>
      <c r="O932" s="64">
        <v>93039</v>
      </c>
      <c r="P932" s="63">
        <v>0</v>
      </c>
      <c r="Q932" s="63">
        <v>0</v>
      </c>
      <c r="R932" s="63">
        <v>74296</v>
      </c>
      <c r="S932" s="63">
        <v>74296</v>
      </c>
      <c r="T932">
        <f t="shared" si="134"/>
        <v>167335</v>
      </c>
    </row>
    <row r="933" spans="1:20" hidden="1">
      <c r="A933" s="55" t="s">
        <v>1826</v>
      </c>
      <c r="B933" s="56" t="s">
        <v>1827</v>
      </c>
      <c r="C933" s="55" t="s">
        <v>6320</v>
      </c>
      <c r="D933" s="56">
        <f t="shared" si="135"/>
        <v>113.916</v>
      </c>
      <c r="E933" s="56">
        <f t="shared" si="127"/>
        <v>0</v>
      </c>
      <c r="F933" s="56">
        <f t="shared" si="128"/>
        <v>1398.943</v>
      </c>
      <c r="G933" s="56">
        <f t="shared" si="129"/>
        <v>1512.8589999999999</v>
      </c>
      <c r="H933" s="56">
        <f t="shared" si="130"/>
        <v>101.48399999999999</v>
      </c>
      <c r="I933" s="56">
        <f t="shared" si="131"/>
        <v>0</v>
      </c>
      <c r="J933" s="56">
        <f t="shared" si="132"/>
        <v>1398.943</v>
      </c>
      <c r="K933" s="56">
        <f t="shared" si="133"/>
        <v>1500.4269999999999</v>
      </c>
      <c r="L933" s="64">
        <v>113916</v>
      </c>
      <c r="M933" s="64">
        <v>0</v>
      </c>
      <c r="N933" s="64">
        <v>1398943</v>
      </c>
      <c r="O933" s="64">
        <v>1512859</v>
      </c>
      <c r="P933" s="63">
        <v>101484</v>
      </c>
      <c r="Q933" s="63">
        <v>0</v>
      </c>
      <c r="R933" s="63">
        <v>1398943</v>
      </c>
      <c r="S933" s="63">
        <v>1500427</v>
      </c>
      <c r="T933">
        <f t="shared" si="134"/>
        <v>3013286</v>
      </c>
    </row>
    <row r="934" spans="1:20">
      <c r="A934" s="55" t="s">
        <v>6109</v>
      </c>
      <c r="B934" s="56" t="s">
        <v>6110</v>
      </c>
      <c r="C934" s="55" t="s">
        <v>6321</v>
      </c>
      <c r="D934" s="56">
        <f t="shared" si="135"/>
        <v>0</v>
      </c>
      <c r="E934" s="56">
        <f t="shared" si="127"/>
        <v>0</v>
      </c>
      <c r="F934" s="56">
        <f t="shared" si="128"/>
        <v>0</v>
      </c>
      <c r="G934" s="56">
        <f t="shared" si="129"/>
        <v>0</v>
      </c>
      <c r="H934" s="56">
        <f t="shared" si="130"/>
        <v>0</v>
      </c>
      <c r="I934" s="56">
        <f t="shared" si="131"/>
        <v>0</v>
      </c>
      <c r="J934" s="56">
        <f t="shared" si="132"/>
        <v>0</v>
      </c>
      <c r="K934" s="56">
        <f t="shared" si="133"/>
        <v>0</v>
      </c>
      <c r="L934" s="64">
        <v>0</v>
      </c>
      <c r="M934" s="64">
        <v>0</v>
      </c>
      <c r="N934" s="64">
        <v>0</v>
      </c>
      <c r="O934" s="64">
        <v>0</v>
      </c>
      <c r="P934" s="63">
        <v>0</v>
      </c>
      <c r="Q934" s="63">
        <v>0</v>
      </c>
      <c r="R934" s="63">
        <v>0</v>
      </c>
      <c r="S934" s="63">
        <v>0</v>
      </c>
      <c r="T934">
        <f t="shared" si="134"/>
        <v>0</v>
      </c>
    </row>
    <row r="935" spans="1:20">
      <c r="A935" s="55" t="s">
        <v>1828</v>
      </c>
      <c r="B935" s="56" t="s">
        <v>1829</v>
      </c>
      <c r="C935" s="55" t="s">
        <v>6320</v>
      </c>
      <c r="D935" s="56">
        <f t="shared" si="135"/>
        <v>0</v>
      </c>
      <c r="E935" s="56">
        <f t="shared" si="127"/>
        <v>0</v>
      </c>
      <c r="F935" s="56">
        <f t="shared" si="128"/>
        <v>0</v>
      </c>
      <c r="G935" s="56">
        <f t="shared" si="129"/>
        <v>0</v>
      </c>
      <c r="H935" s="56">
        <f t="shared" si="130"/>
        <v>0</v>
      </c>
      <c r="I935" s="56">
        <f t="shared" si="131"/>
        <v>0</v>
      </c>
      <c r="J935" s="56">
        <f t="shared" si="132"/>
        <v>0</v>
      </c>
      <c r="K935" s="56">
        <f t="shared" si="133"/>
        <v>0</v>
      </c>
      <c r="L935" s="64">
        <v>0</v>
      </c>
      <c r="M935" s="64">
        <v>0</v>
      </c>
      <c r="N935" s="64">
        <v>0</v>
      </c>
      <c r="O935" s="64">
        <v>0</v>
      </c>
      <c r="P935" s="63">
        <v>0</v>
      </c>
      <c r="Q935" s="63">
        <v>0</v>
      </c>
      <c r="R935" s="63">
        <v>0</v>
      </c>
      <c r="S935" s="63">
        <v>0</v>
      </c>
      <c r="T935">
        <f t="shared" si="134"/>
        <v>0</v>
      </c>
    </row>
    <row r="936" spans="1:20" hidden="1">
      <c r="A936" s="55" t="s">
        <v>1830</v>
      </c>
      <c r="B936" s="56" t="s">
        <v>1831</v>
      </c>
      <c r="C936" s="55" t="s">
        <v>6320</v>
      </c>
      <c r="D936" s="56">
        <f t="shared" si="135"/>
        <v>0</v>
      </c>
      <c r="E936" s="56">
        <f t="shared" si="127"/>
        <v>0</v>
      </c>
      <c r="F936" s="56">
        <f t="shared" si="128"/>
        <v>41.006999999999998</v>
      </c>
      <c r="G936" s="56">
        <f t="shared" si="129"/>
        <v>41.006999999999998</v>
      </c>
      <c r="H936" s="56">
        <f t="shared" si="130"/>
        <v>0</v>
      </c>
      <c r="I936" s="56">
        <f t="shared" si="131"/>
        <v>0</v>
      </c>
      <c r="J936" s="56">
        <f t="shared" si="132"/>
        <v>174.608</v>
      </c>
      <c r="K936" s="56">
        <f t="shared" si="133"/>
        <v>174.608</v>
      </c>
      <c r="L936" s="64">
        <v>0</v>
      </c>
      <c r="M936" s="64">
        <v>0</v>
      </c>
      <c r="N936" s="64">
        <v>41007</v>
      </c>
      <c r="O936" s="64">
        <v>41007</v>
      </c>
      <c r="P936" s="63">
        <v>0</v>
      </c>
      <c r="Q936" s="63">
        <v>0</v>
      </c>
      <c r="R936" s="63">
        <v>174608</v>
      </c>
      <c r="S936" s="63">
        <v>174608</v>
      </c>
      <c r="T936">
        <f t="shared" si="134"/>
        <v>215615</v>
      </c>
    </row>
    <row r="937" spans="1:20" hidden="1">
      <c r="A937" s="55" t="s">
        <v>1832</v>
      </c>
      <c r="B937" s="56" t="s">
        <v>1833</v>
      </c>
      <c r="C937" s="55" t="s">
        <v>6320</v>
      </c>
      <c r="D937" s="56">
        <f t="shared" si="135"/>
        <v>0</v>
      </c>
      <c r="E937" s="56">
        <f t="shared" si="127"/>
        <v>0</v>
      </c>
      <c r="F937" s="56">
        <f t="shared" si="128"/>
        <v>244.42500000000001</v>
      </c>
      <c r="G937" s="56">
        <f t="shared" si="129"/>
        <v>244.42500000000001</v>
      </c>
      <c r="H937" s="56">
        <f t="shared" si="130"/>
        <v>0</v>
      </c>
      <c r="I937" s="56">
        <f t="shared" si="131"/>
        <v>0</v>
      </c>
      <c r="J937" s="56">
        <f t="shared" si="132"/>
        <v>219.05199999999999</v>
      </c>
      <c r="K937" s="56">
        <f t="shared" si="133"/>
        <v>219.05199999999999</v>
      </c>
      <c r="L937" s="64">
        <v>0</v>
      </c>
      <c r="M937" s="64">
        <v>0</v>
      </c>
      <c r="N937" s="64">
        <v>244425</v>
      </c>
      <c r="O937" s="64">
        <v>244425</v>
      </c>
      <c r="P937" s="63">
        <v>0</v>
      </c>
      <c r="Q937" s="63">
        <v>0</v>
      </c>
      <c r="R937" s="63">
        <v>219052</v>
      </c>
      <c r="S937" s="63">
        <v>219052</v>
      </c>
      <c r="T937">
        <f t="shared" si="134"/>
        <v>463477</v>
      </c>
    </row>
    <row r="938" spans="1:20" hidden="1">
      <c r="A938" s="55" t="s">
        <v>1834</v>
      </c>
      <c r="B938" s="56" t="s">
        <v>1835</v>
      </c>
      <c r="C938" s="55" t="s">
        <v>6320</v>
      </c>
      <c r="D938" s="56">
        <f t="shared" si="135"/>
        <v>0</v>
      </c>
      <c r="E938" s="56">
        <f t="shared" si="127"/>
        <v>0</v>
      </c>
      <c r="F938" s="56">
        <f t="shared" si="128"/>
        <v>343.35300000000001</v>
      </c>
      <c r="G938" s="56">
        <f t="shared" si="129"/>
        <v>343.35300000000001</v>
      </c>
      <c r="H938" s="56">
        <f t="shared" si="130"/>
        <v>0</v>
      </c>
      <c r="I938" s="56">
        <f t="shared" si="131"/>
        <v>0</v>
      </c>
      <c r="J938" s="56">
        <f t="shared" si="132"/>
        <v>376.67</v>
      </c>
      <c r="K938" s="56">
        <f t="shared" si="133"/>
        <v>376.67</v>
      </c>
      <c r="L938" s="64">
        <v>0</v>
      </c>
      <c r="M938" s="64">
        <v>0</v>
      </c>
      <c r="N938" s="64">
        <v>343353</v>
      </c>
      <c r="O938" s="64">
        <v>343353</v>
      </c>
      <c r="P938" s="63">
        <v>0</v>
      </c>
      <c r="Q938" s="63">
        <v>0</v>
      </c>
      <c r="R938" s="63">
        <v>376670</v>
      </c>
      <c r="S938" s="63">
        <v>376670</v>
      </c>
      <c r="T938">
        <f t="shared" si="134"/>
        <v>720023</v>
      </c>
    </row>
    <row r="939" spans="1:20" hidden="1">
      <c r="A939" s="55" t="s">
        <v>1836</v>
      </c>
      <c r="B939" s="56" t="s">
        <v>1837</v>
      </c>
      <c r="C939" s="55" t="s">
        <v>6320</v>
      </c>
      <c r="D939" s="56">
        <f t="shared" si="135"/>
        <v>0</v>
      </c>
      <c r="E939" s="56">
        <f t="shared" si="127"/>
        <v>0</v>
      </c>
      <c r="F939" s="56">
        <f t="shared" si="128"/>
        <v>3</v>
      </c>
      <c r="G939" s="56">
        <f t="shared" si="129"/>
        <v>3</v>
      </c>
      <c r="H939" s="56">
        <f t="shared" si="130"/>
        <v>0</v>
      </c>
      <c r="I939" s="56">
        <f t="shared" si="131"/>
        <v>0</v>
      </c>
      <c r="J939" s="56">
        <f t="shared" si="132"/>
        <v>2</v>
      </c>
      <c r="K939" s="56">
        <f t="shared" si="133"/>
        <v>2</v>
      </c>
      <c r="L939" s="64">
        <v>0</v>
      </c>
      <c r="M939" s="64">
        <v>0</v>
      </c>
      <c r="N939" s="64">
        <v>3000</v>
      </c>
      <c r="O939" s="64">
        <v>3000</v>
      </c>
      <c r="P939" s="63">
        <v>0</v>
      </c>
      <c r="Q939" s="63">
        <v>0</v>
      </c>
      <c r="R939" s="63">
        <v>2000</v>
      </c>
      <c r="S939" s="63">
        <v>2000</v>
      </c>
      <c r="T939">
        <f t="shared" si="134"/>
        <v>5000</v>
      </c>
    </row>
    <row r="940" spans="1:20" hidden="1">
      <c r="A940" s="55" t="s">
        <v>1838</v>
      </c>
      <c r="B940" s="56" t="s">
        <v>1839</v>
      </c>
      <c r="C940" s="55" t="s">
        <v>6320</v>
      </c>
      <c r="D940" s="56">
        <f t="shared" si="135"/>
        <v>0</v>
      </c>
      <c r="E940" s="56">
        <f t="shared" si="127"/>
        <v>0</v>
      </c>
      <c r="F940" s="56">
        <f t="shared" si="128"/>
        <v>486.68099999999998</v>
      </c>
      <c r="G940" s="56">
        <f t="shared" si="129"/>
        <v>486.68099999999998</v>
      </c>
      <c r="H940" s="56">
        <f t="shared" si="130"/>
        <v>0</v>
      </c>
      <c r="I940" s="56">
        <f t="shared" si="131"/>
        <v>0</v>
      </c>
      <c r="J940" s="56">
        <f t="shared" si="132"/>
        <v>799.06500000000005</v>
      </c>
      <c r="K940" s="56">
        <f t="shared" si="133"/>
        <v>799.06500000000005</v>
      </c>
      <c r="L940" s="64">
        <v>0</v>
      </c>
      <c r="M940" s="64">
        <v>0</v>
      </c>
      <c r="N940" s="64">
        <v>486681</v>
      </c>
      <c r="O940" s="64">
        <v>486681</v>
      </c>
      <c r="P940" s="63">
        <v>0</v>
      </c>
      <c r="Q940" s="63">
        <v>0</v>
      </c>
      <c r="R940" s="63">
        <v>799065</v>
      </c>
      <c r="S940" s="63">
        <v>799065</v>
      </c>
      <c r="T940">
        <f t="shared" si="134"/>
        <v>1285746</v>
      </c>
    </row>
    <row r="941" spans="1:20">
      <c r="A941" s="55" t="s">
        <v>1840</v>
      </c>
      <c r="B941" s="56" t="s">
        <v>1841</v>
      </c>
      <c r="C941" s="55" t="s">
        <v>6321</v>
      </c>
      <c r="D941" s="56">
        <f t="shared" si="135"/>
        <v>0</v>
      </c>
      <c r="E941" s="56">
        <f t="shared" si="127"/>
        <v>0</v>
      </c>
      <c r="F941" s="56">
        <f t="shared" si="128"/>
        <v>0</v>
      </c>
      <c r="G941" s="56">
        <f t="shared" si="129"/>
        <v>0</v>
      </c>
      <c r="H941" s="56">
        <f t="shared" si="130"/>
        <v>0</v>
      </c>
      <c r="I941" s="56">
        <f t="shared" si="131"/>
        <v>0</v>
      </c>
      <c r="J941" s="56">
        <f t="shared" si="132"/>
        <v>0</v>
      </c>
      <c r="K941" s="56">
        <f t="shared" si="133"/>
        <v>0</v>
      </c>
      <c r="L941" s="64">
        <v>0</v>
      </c>
      <c r="M941" s="64">
        <v>0</v>
      </c>
      <c r="N941" s="64">
        <v>0</v>
      </c>
      <c r="O941" s="64">
        <v>0</v>
      </c>
      <c r="P941" s="63">
        <v>0</v>
      </c>
      <c r="Q941" s="63">
        <v>0</v>
      </c>
      <c r="R941" s="63">
        <v>0</v>
      </c>
      <c r="S941" s="63">
        <v>0</v>
      </c>
      <c r="T941">
        <f t="shared" si="134"/>
        <v>0</v>
      </c>
    </row>
    <row r="942" spans="1:20">
      <c r="A942" s="55" t="s">
        <v>1842</v>
      </c>
      <c r="B942" s="56" t="s">
        <v>1843</v>
      </c>
      <c r="C942" s="55" t="s">
        <v>6320</v>
      </c>
      <c r="D942" s="56">
        <f t="shared" si="135"/>
        <v>0</v>
      </c>
      <c r="E942" s="56">
        <f t="shared" si="127"/>
        <v>0</v>
      </c>
      <c r="F942" s="56">
        <f t="shared" si="128"/>
        <v>0</v>
      </c>
      <c r="G942" s="56">
        <f t="shared" si="129"/>
        <v>0</v>
      </c>
      <c r="H942" s="56">
        <f t="shared" si="130"/>
        <v>0</v>
      </c>
      <c r="I942" s="56">
        <f t="shared" si="131"/>
        <v>0</v>
      </c>
      <c r="J942" s="56">
        <f t="shared" si="132"/>
        <v>0</v>
      </c>
      <c r="K942" s="56">
        <f t="shared" si="133"/>
        <v>0</v>
      </c>
      <c r="L942" s="64">
        <v>0</v>
      </c>
      <c r="M942" s="64">
        <v>0</v>
      </c>
      <c r="N942" s="64">
        <v>0</v>
      </c>
      <c r="O942" s="64">
        <v>0</v>
      </c>
      <c r="P942" s="63">
        <v>0</v>
      </c>
      <c r="Q942" s="63">
        <v>0</v>
      </c>
      <c r="R942" s="63">
        <v>0</v>
      </c>
      <c r="S942" s="63">
        <v>0</v>
      </c>
      <c r="T942">
        <f t="shared" si="134"/>
        <v>0</v>
      </c>
    </row>
    <row r="943" spans="1:20" hidden="1">
      <c r="A943" s="55" t="s">
        <v>1844</v>
      </c>
      <c r="B943" s="56" t="s">
        <v>1845</v>
      </c>
      <c r="C943" s="55" t="s">
        <v>6320</v>
      </c>
      <c r="D943" s="56">
        <f t="shared" si="135"/>
        <v>207.101</v>
      </c>
      <c r="E943" s="56">
        <f t="shared" si="127"/>
        <v>0</v>
      </c>
      <c r="F943" s="56">
        <f t="shared" si="128"/>
        <v>0</v>
      </c>
      <c r="G943" s="56">
        <f t="shared" si="129"/>
        <v>207.101</v>
      </c>
      <c r="H943" s="56">
        <f t="shared" si="130"/>
        <v>234.59700000000001</v>
      </c>
      <c r="I943" s="56">
        <f t="shared" si="131"/>
        <v>0</v>
      </c>
      <c r="J943" s="56">
        <f t="shared" si="132"/>
        <v>0</v>
      </c>
      <c r="K943" s="56">
        <f t="shared" si="133"/>
        <v>234.59700000000001</v>
      </c>
      <c r="L943" s="64">
        <v>207101</v>
      </c>
      <c r="M943" s="64">
        <v>0</v>
      </c>
      <c r="N943" s="64">
        <v>0</v>
      </c>
      <c r="O943" s="64">
        <v>207101</v>
      </c>
      <c r="P943" s="63">
        <v>234597</v>
      </c>
      <c r="Q943" s="63">
        <v>0</v>
      </c>
      <c r="R943" s="63">
        <v>0</v>
      </c>
      <c r="S943" s="63">
        <v>234597</v>
      </c>
      <c r="T943">
        <f t="shared" si="134"/>
        <v>441698</v>
      </c>
    </row>
    <row r="944" spans="1:20" hidden="1">
      <c r="A944" s="55" t="s">
        <v>1846</v>
      </c>
      <c r="B944" s="56" t="s">
        <v>1847</v>
      </c>
      <c r="C944" s="55" t="s">
        <v>6320</v>
      </c>
      <c r="D944" s="56">
        <f t="shared" si="135"/>
        <v>85.798000000000002</v>
      </c>
      <c r="E944" s="56">
        <f t="shared" si="127"/>
        <v>0</v>
      </c>
      <c r="F944" s="56">
        <f t="shared" si="128"/>
        <v>777.11300000000006</v>
      </c>
      <c r="G944" s="56">
        <f t="shared" si="129"/>
        <v>862.91099999999994</v>
      </c>
      <c r="H944" s="56">
        <f t="shared" si="130"/>
        <v>68.084999999999994</v>
      </c>
      <c r="I944" s="56">
        <f t="shared" si="131"/>
        <v>0</v>
      </c>
      <c r="J944" s="56">
        <f t="shared" si="132"/>
        <v>469.00099999999998</v>
      </c>
      <c r="K944" s="56">
        <f t="shared" si="133"/>
        <v>537.08600000000001</v>
      </c>
      <c r="L944" s="64">
        <v>85798</v>
      </c>
      <c r="M944" s="64">
        <v>0</v>
      </c>
      <c r="N944" s="64">
        <v>777113</v>
      </c>
      <c r="O944" s="64">
        <v>862911</v>
      </c>
      <c r="P944" s="63">
        <v>68085</v>
      </c>
      <c r="Q944" s="63">
        <v>0</v>
      </c>
      <c r="R944" s="63">
        <v>469001</v>
      </c>
      <c r="S944" s="63">
        <v>537086</v>
      </c>
      <c r="T944">
        <f t="shared" si="134"/>
        <v>1399997</v>
      </c>
    </row>
    <row r="945" spans="1:20">
      <c r="A945" s="55" t="s">
        <v>1848</v>
      </c>
      <c r="B945" s="56" t="s">
        <v>1849</v>
      </c>
      <c r="C945" s="55" t="s">
        <v>6320</v>
      </c>
      <c r="D945" s="56">
        <f t="shared" si="135"/>
        <v>0</v>
      </c>
      <c r="E945" s="56">
        <f t="shared" si="127"/>
        <v>0</v>
      </c>
      <c r="F945" s="56">
        <f t="shared" si="128"/>
        <v>0</v>
      </c>
      <c r="G945" s="56">
        <f t="shared" si="129"/>
        <v>0</v>
      </c>
      <c r="H945" s="56">
        <f t="shared" si="130"/>
        <v>0</v>
      </c>
      <c r="I945" s="56">
        <f t="shared" si="131"/>
        <v>0</v>
      </c>
      <c r="J945" s="56">
        <f t="shared" si="132"/>
        <v>0</v>
      </c>
      <c r="K945" s="56">
        <f t="shared" si="133"/>
        <v>0</v>
      </c>
      <c r="L945" s="64">
        <v>0</v>
      </c>
      <c r="M945" s="64">
        <v>0</v>
      </c>
      <c r="N945" s="64">
        <v>0</v>
      </c>
      <c r="O945" s="64">
        <v>0</v>
      </c>
      <c r="P945" s="63">
        <v>0</v>
      </c>
      <c r="Q945" s="63">
        <v>0</v>
      </c>
      <c r="R945" s="63">
        <v>0</v>
      </c>
      <c r="S945" s="63">
        <v>0</v>
      </c>
      <c r="T945">
        <f t="shared" si="134"/>
        <v>0</v>
      </c>
    </row>
    <row r="946" spans="1:20" hidden="1">
      <c r="A946" s="55" t="s">
        <v>6042</v>
      </c>
      <c r="B946" s="56" t="s">
        <v>6043</v>
      </c>
      <c r="C946" s="55" t="s">
        <v>6315</v>
      </c>
      <c r="D946" s="56">
        <f t="shared" si="135"/>
        <v>7620.6120000000001</v>
      </c>
      <c r="E946" s="56">
        <f t="shared" si="127"/>
        <v>0</v>
      </c>
      <c r="F946" s="56">
        <f t="shared" si="128"/>
        <v>12466.548000000001</v>
      </c>
      <c r="G946" s="56">
        <f t="shared" si="129"/>
        <v>20087.16</v>
      </c>
      <c r="H946" s="56">
        <f t="shared" si="130"/>
        <v>7552.4030000000002</v>
      </c>
      <c r="I946" s="56">
        <f t="shared" si="131"/>
        <v>0</v>
      </c>
      <c r="J946" s="56">
        <f t="shared" si="132"/>
        <v>13523.062</v>
      </c>
      <c r="K946" s="56">
        <f t="shared" si="133"/>
        <v>21075.465</v>
      </c>
      <c r="L946" s="64">
        <v>7620612</v>
      </c>
      <c r="M946" s="64">
        <v>0</v>
      </c>
      <c r="N946" s="64">
        <v>12466548</v>
      </c>
      <c r="O946" s="64">
        <v>20087160</v>
      </c>
      <c r="P946" s="63">
        <v>7552403</v>
      </c>
      <c r="Q946" s="63">
        <v>0</v>
      </c>
      <c r="R946" s="63">
        <v>13523062</v>
      </c>
      <c r="S946" s="63">
        <v>21075465</v>
      </c>
      <c r="T946">
        <f t="shared" si="134"/>
        <v>41162625</v>
      </c>
    </row>
    <row r="947" spans="1:20" hidden="1">
      <c r="A947" s="55" t="s">
        <v>1850</v>
      </c>
      <c r="B947" s="56" t="s">
        <v>1851</v>
      </c>
      <c r="C947" s="55" t="s">
        <v>6318</v>
      </c>
      <c r="D947" s="56">
        <f t="shared" si="135"/>
        <v>214.328</v>
      </c>
      <c r="E947" s="56">
        <f t="shared" si="127"/>
        <v>0.95799999999999996</v>
      </c>
      <c r="F947" s="56">
        <f t="shared" si="128"/>
        <v>711.41499999999996</v>
      </c>
      <c r="G947" s="56">
        <f t="shared" si="129"/>
        <v>926.70100000000002</v>
      </c>
      <c r="H947" s="56">
        <f t="shared" si="130"/>
        <v>215.31</v>
      </c>
      <c r="I947" s="56">
        <f t="shared" si="131"/>
        <v>0.95799999999999996</v>
      </c>
      <c r="J947" s="56">
        <f t="shared" si="132"/>
        <v>663.36699999999996</v>
      </c>
      <c r="K947" s="56">
        <f t="shared" si="133"/>
        <v>879.63499999999999</v>
      </c>
      <c r="L947" s="64">
        <v>214328</v>
      </c>
      <c r="M947" s="64">
        <v>958</v>
      </c>
      <c r="N947" s="64">
        <v>711415</v>
      </c>
      <c r="O947" s="64">
        <v>926701</v>
      </c>
      <c r="P947" s="63">
        <v>215310</v>
      </c>
      <c r="Q947" s="63">
        <v>958</v>
      </c>
      <c r="R947" s="63">
        <v>663367</v>
      </c>
      <c r="S947" s="63">
        <v>879635</v>
      </c>
      <c r="T947">
        <f t="shared" si="134"/>
        <v>1806336</v>
      </c>
    </row>
    <row r="948" spans="1:20" hidden="1">
      <c r="A948" s="55" t="s">
        <v>1852</v>
      </c>
      <c r="B948" s="56" t="s">
        <v>1853</v>
      </c>
      <c r="C948" s="55" t="s">
        <v>6317</v>
      </c>
      <c r="D948" s="56">
        <f t="shared" si="135"/>
        <v>19024.945</v>
      </c>
      <c r="E948" s="56">
        <f t="shared" si="127"/>
        <v>0</v>
      </c>
      <c r="F948" s="56">
        <f t="shared" si="128"/>
        <v>12638.397999999999</v>
      </c>
      <c r="G948" s="56">
        <f t="shared" si="129"/>
        <v>31663.343000000001</v>
      </c>
      <c r="H948" s="56">
        <f t="shared" si="130"/>
        <v>17206.579000000002</v>
      </c>
      <c r="I948" s="56">
        <f t="shared" si="131"/>
        <v>0</v>
      </c>
      <c r="J948" s="56">
        <f t="shared" si="132"/>
        <v>11375.782999999999</v>
      </c>
      <c r="K948" s="56">
        <f t="shared" si="133"/>
        <v>28582.362000000001</v>
      </c>
      <c r="L948" s="64">
        <v>19024945</v>
      </c>
      <c r="M948" s="64">
        <v>0</v>
      </c>
      <c r="N948" s="64">
        <v>12638398</v>
      </c>
      <c r="O948" s="64">
        <v>31663343</v>
      </c>
      <c r="P948" s="63">
        <v>17206579</v>
      </c>
      <c r="Q948" s="63">
        <v>0</v>
      </c>
      <c r="R948" s="63">
        <v>11375783</v>
      </c>
      <c r="S948" s="63">
        <v>28582362</v>
      </c>
      <c r="T948">
        <f t="shared" si="134"/>
        <v>60245705</v>
      </c>
    </row>
    <row r="949" spans="1:20" hidden="1">
      <c r="A949" s="55" t="s">
        <v>1854</v>
      </c>
      <c r="B949" s="56" t="s">
        <v>1855</v>
      </c>
      <c r="C949" s="55" t="s">
        <v>6316</v>
      </c>
      <c r="D949" s="56">
        <f t="shared" si="135"/>
        <v>11469.128000000001</v>
      </c>
      <c r="E949" s="56">
        <f t="shared" si="127"/>
        <v>4817.3379999999997</v>
      </c>
      <c r="F949" s="56">
        <f t="shared" si="128"/>
        <v>3358.5770000000002</v>
      </c>
      <c r="G949" s="56">
        <f t="shared" si="129"/>
        <v>19645.043000000001</v>
      </c>
      <c r="H949" s="56">
        <f t="shared" si="130"/>
        <v>11959.816999999999</v>
      </c>
      <c r="I949" s="56">
        <f t="shared" si="131"/>
        <v>4502.2139999999999</v>
      </c>
      <c r="J949" s="56">
        <f t="shared" si="132"/>
        <v>3267.8270000000002</v>
      </c>
      <c r="K949" s="56">
        <f t="shared" si="133"/>
        <v>19729.858</v>
      </c>
      <c r="L949" s="64">
        <v>11469128</v>
      </c>
      <c r="M949" s="64">
        <v>4817338</v>
      </c>
      <c r="N949" s="64">
        <v>3358577</v>
      </c>
      <c r="O949" s="64">
        <v>19645043</v>
      </c>
      <c r="P949" s="63">
        <v>11959817</v>
      </c>
      <c r="Q949" s="63">
        <v>4502214</v>
      </c>
      <c r="R949" s="63">
        <v>3267827</v>
      </c>
      <c r="S949" s="63">
        <v>19729858</v>
      </c>
      <c r="T949">
        <f t="shared" si="134"/>
        <v>39374901</v>
      </c>
    </row>
    <row r="950" spans="1:20" hidden="1">
      <c r="A950" s="55" t="s">
        <v>1856</v>
      </c>
      <c r="B950" s="56" t="s">
        <v>1857</v>
      </c>
      <c r="C950" s="55" t="s">
        <v>6318</v>
      </c>
      <c r="D950" s="56">
        <f t="shared" si="135"/>
        <v>1977.8620000000001</v>
      </c>
      <c r="E950" s="56">
        <f t="shared" si="127"/>
        <v>0</v>
      </c>
      <c r="F950" s="56">
        <f t="shared" si="128"/>
        <v>2558.9879999999998</v>
      </c>
      <c r="G950" s="56">
        <f t="shared" si="129"/>
        <v>4536.8500000000004</v>
      </c>
      <c r="H950" s="56">
        <f t="shared" si="130"/>
        <v>1395.6859999999999</v>
      </c>
      <c r="I950" s="56">
        <f t="shared" si="131"/>
        <v>0</v>
      </c>
      <c r="J950" s="56">
        <f t="shared" si="132"/>
        <v>2407.8530000000001</v>
      </c>
      <c r="K950" s="56">
        <f t="shared" si="133"/>
        <v>3803.5390000000002</v>
      </c>
      <c r="L950" s="64">
        <v>1977862</v>
      </c>
      <c r="M950" s="64">
        <v>0</v>
      </c>
      <c r="N950" s="64">
        <v>2558988</v>
      </c>
      <c r="O950" s="64">
        <v>4536850</v>
      </c>
      <c r="P950" s="63">
        <v>1395686</v>
      </c>
      <c r="Q950" s="63">
        <v>0</v>
      </c>
      <c r="R950" s="63">
        <v>2407853</v>
      </c>
      <c r="S950" s="63">
        <v>3803539</v>
      </c>
      <c r="T950">
        <f t="shared" si="134"/>
        <v>8340389</v>
      </c>
    </row>
    <row r="951" spans="1:20" hidden="1">
      <c r="A951" s="55" t="s">
        <v>1858</v>
      </c>
      <c r="B951" s="56" t="s">
        <v>1859</v>
      </c>
      <c r="C951" s="55" t="s">
        <v>6317</v>
      </c>
      <c r="D951" s="56">
        <f t="shared" si="135"/>
        <v>4438.1959999999999</v>
      </c>
      <c r="E951" s="56">
        <f t="shared" si="127"/>
        <v>494.04599999999999</v>
      </c>
      <c r="F951" s="56">
        <f t="shared" si="128"/>
        <v>3566.4549999999999</v>
      </c>
      <c r="G951" s="56">
        <f t="shared" si="129"/>
        <v>8498.6970000000001</v>
      </c>
      <c r="H951" s="56">
        <f t="shared" si="130"/>
        <v>3984.123</v>
      </c>
      <c r="I951" s="56">
        <f t="shared" si="131"/>
        <v>493.85300000000001</v>
      </c>
      <c r="J951" s="56">
        <f t="shared" si="132"/>
        <v>3474.5320000000002</v>
      </c>
      <c r="K951" s="56">
        <f t="shared" si="133"/>
        <v>7952.5079999999998</v>
      </c>
      <c r="L951" s="64">
        <v>4438196</v>
      </c>
      <c r="M951" s="64">
        <v>494046</v>
      </c>
      <c r="N951" s="64">
        <v>3566455</v>
      </c>
      <c r="O951" s="64">
        <v>8498697</v>
      </c>
      <c r="P951" s="63">
        <v>3984123</v>
      </c>
      <c r="Q951" s="63">
        <v>493853</v>
      </c>
      <c r="R951" s="63">
        <v>3474532</v>
      </c>
      <c r="S951" s="63">
        <v>7952508</v>
      </c>
      <c r="T951">
        <f t="shared" si="134"/>
        <v>16451205</v>
      </c>
    </row>
    <row r="952" spans="1:20" hidden="1">
      <c r="A952" s="55" t="s">
        <v>1860</v>
      </c>
      <c r="B952" s="56" t="s">
        <v>1861</v>
      </c>
      <c r="C952" s="55" t="s">
        <v>6317</v>
      </c>
      <c r="D952" s="56">
        <f t="shared" si="135"/>
        <v>12799.099</v>
      </c>
      <c r="E952" s="56">
        <f t="shared" si="127"/>
        <v>25</v>
      </c>
      <c r="F952" s="56">
        <f t="shared" si="128"/>
        <v>7627.2860000000001</v>
      </c>
      <c r="G952" s="56">
        <f t="shared" si="129"/>
        <v>20451.384999999998</v>
      </c>
      <c r="H952" s="56">
        <f t="shared" si="130"/>
        <v>12091.349</v>
      </c>
      <c r="I952" s="56">
        <f t="shared" si="131"/>
        <v>25</v>
      </c>
      <c r="J952" s="56">
        <f t="shared" si="132"/>
        <v>6825.5469999999996</v>
      </c>
      <c r="K952" s="56">
        <f t="shared" si="133"/>
        <v>18941.896000000001</v>
      </c>
      <c r="L952" s="64">
        <v>12799099</v>
      </c>
      <c r="M952" s="64">
        <v>25000</v>
      </c>
      <c r="N952" s="64">
        <v>7627286</v>
      </c>
      <c r="O952" s="64">
        <v>20451385</v>
      </c>
      <c r="P952" s="63">
        <v>12091349</v>
      </c>
      <c r="Q952" s="63">
        <v>25000</v>
      </c>
      <c r="R952" s="63">
        <v>6825547</v>
      </c>
      <c r="S952" s="63">
        <v>18941896</v>
      </c>
      <c r="T952">
        <f t="shared" si="134"/>
        <v>39393281</v>
      </c>
    </row>
    <row r="953" spans="1:20" hidden="1">
      <c r="A953" s="55" t="s">
        <v>1862</v>
      </c>
      <c r="B953" s="56" t="s">
        <v>1863</v>
      </c>
      <c r="C953" s="55" t="s">
        <v>6317</v>
      </c>
      <c r="D953" s="56">
        <f t="shared" si="135"/>
        <v>5684.7790000000005</v>
      </c>
      <c r="E953" s="56">
        <f t="shared" si="127"/>
        <v>123.224</v>
      </c>
      <c r="F953" s="56">
        <f t="shared" si="128"/>
        <v>1605.9970000000001</v>
      </c>
      <c r="G953" s="56">
        <f t="shared" si="129"/>
        <v>7414</v>
      </c>
      <c r="H953" s="56">
        <f t="shared" si="130"/>
        <v>3869.105</v>
      </c>
      <c r="I953" s="56">
        <f t="shared" si="131"/>
        <v>123.191</v>
      </c>
      <c r="J953" s="56">
        <f t="shared" si="132"/>
        <v>1741.4069999999999</v>
      </c>
      <c r="K953" s="56">
        <f t="shared" si="133"/>
        <v>5733.7030000000004</v>
      </c>
      <c r="L953" s="64">
        <v>5684779</v>
      </c>
      <c r="M953" s="64">
        <v>123224</v>
      </c>
      <c r="N953" s="64">
        <v>1605997</v>
      </c>
      <c r="O953" s="64">
        <v>7414000</v>
      </c>
      <c r="P953" s="63">
        <v>3869105</v>
      </c>
      <c r="Q953" s="63">
        <v>123191</v>
      </c>
      <c r="R953" s="63">
        <v>1741407</v>
      </c>
      <c r="S953" s="63">
        <v>5733703</v>
      </c>
      <c r="T953">
        <f t="shared" si="134"/>
        <v>13147703</v>
      </c>
    </row>
    <row r="954" spans="1:20" hidden="1">
      <c r="A954" s="55" t="s">
        <v>1864</v>
      </c>
      <c r="B954" s="56" t="s">
        <v>1865</v>
      </c>
      <c r="C954" s="55" t="s">
        <v>6318</v>
      </c>
      <c r="D954" s="56">
        <f t="shared" si="135"/>
        <v>4996.7929999999997</v>
      </c>
      <c r="E954" s="56">
        <f t="shared" si="127"/>
        <v>29.466999999999999</v>
      </c>
      <c r="F954" s="56">
        <f t="shared" si="128"/>
        <v>176.488</v>
      </c>
      <c r="G954" s="56">
        <f t="shared" si="129"/>
        <v>5202.7479999999996</v>
      </c>
      <c r="H954" s="56">
        <f t="shared" si="130"/>
        <v>4926.4579999999996</v>
      </c>
      <c r="I954" s="56">
        <f t="shared" si="131"/>
        <v>186.714</v>
      </c>
      <c r="J954" s="56">
        <f t="shared" si="132"/>
        <v>141.27699999999999</v>
      </c>
      <c r="K954" s="56">
        <f t="shared" si="133"/>
        <v>5254.4489999999996</v>
      </c>
      <c r="L954" s="64">
        <v>4996793</v>
      </c>
      <c r="M954" s="64">
        <v>29467</v>
      </c>
      <c r="N954" s="64">
        <v>176488</v>
      </c>
      <c r="O954" s="64">
        <v>5202748</v>
      </c>
      <c r="P954" s="63">
        <v>4926458</v>
      </c>
      <c r="Q954" s="63">
        <v>186714</v>
      </c>
      <c r="R954" s="63">
        <v>141277</v>
      </c>
      <c r="S954" s="63">
        <v>5254449</v>
      </c>
      <c r="T954">
        <f t="shared" si="134"/>
        <v>10457197</v>
      </c>
    </row>
    <row r="955" spans="1:20" hidden="1">
      <c r="A955" s="55" t="s">
        <v>1866</v>
      </c>
      <c r="B955" s="56" t="s">
        <v>1867</v>
      </c>
      <c r="C955" s="55" t="s">
        <v>6317</v>
      </c>
      <c r="D955" s="56">
        <f t="shared" si="135"/>
        <v>7861.9639999999999</v>
      </c>
      <c r="E955" s="56">
        <f t="shared" si="127"/>
        <v>0.91200000000000003</v>
      </c>
      <c r="F955" s="56">
        <f t="shared" si="128"/>
        <v>1904.5170000000001</v>
      </c>
      <c r="G955" s="56">
        <f t="shared" si="129"/>
        <v>9767.393</v>
      </c>
      <c r="H955" s="56">
        <f t="shared" si="130"/>
        <v>5834.9390000000003</v>
      </c>
      <c r="I955" s="56">
        <f t="shared" si="131"/>
        <v>0.91200000000000003</v>
      </c>
      <c r="J955" s="56">
        <f t="shared" si="132"/>
        <v>2036.548</v>
      </c>
      <c r="K955" s="56">
        <f t="shared" si="133"/>
        <v>7872.3990000000003</v>
      </c>
      <c r="L955" s="64">
        <v>7861964</v>
      </c>
      <c r="M955" s="64">
        <v>912</v>
      </c>
      <c r="N955" s="64">
        <v>1904517</v>
      </c>
      <c r="O955" s="64">
        <v>9767393</v>
      </c>
      <c r="P955" s="63">
        <v>5834939</v>
      </c>
      <c r="Q955" s="63">
        <v>912</v>
      </c>
      <c r="R955" s="63">
        <v>2036548</v>
      </c>
      <c r="S955" s="63">
        <v>7872399</v>
      </c>
      <c r="T955">
        <f t="shared" si="134"/>
        <v>17639792</v>
      </c>
    </row>
    <row r="956" spans="1:20" hidden="1">
      <c r="A956" s="55" t="s">
        <v>1868</v>
      </c>
      <c r="B956" s="56" t="s">
        <v>1869</v>
      </c>
      <c r="C956" s="55" t="s">
        <v>6317</v>
      </c>
      <c r="D956" s="56">
        <f t="shared" si="135"/>
        <v>5530.92</v>
      </c>
      <c r="E956" s="56">
        <f t="shared" si="127"/>
        <v>297.74900000000002</v>
      </c>
      <c r="F956" s="56">
        <f t="shared" si="128"/>
        <v>7022.6980000000003</v>
      </c>
      <c r="G956" s="56">
        <f t="shared" si="129"/>
        <v>12851.367</v>
      </c>
      <c r="H956" s="56">
        <f t="shared" si="130"/>
        <v>5730.0309999999999</v>
      </c>
      <c r="I956" s="56">
        <f t="shared" si="131"/>
        <v>297.18900000000002</v>
      </c>
      <c r="J956" s="56">
        <f t="shared" si="132"/>
        <v>7082.335</v>
      </c>
      <c r="K956" s="56">
        <f t="shared" si="133"/>
        <v>13109.555</v>
      </c>
      <c r="L956" s="64">
        <v>5530920</v>
      </c>
      <c r="M956" s="64">
        <v>297749</v>
      </c>
      <c r="N956" s="64">
        <v>7022698</v>
      </c>
      <c r="O956" s="64">
        <v>12851367</v>
      </c>
      <c r="P956" s="63">
        <v>5730031</v>
      </c>
      <c r="Q956" s="63">
        <v>297189</v>
      </c>
      <c r="R956" s="63">
        <v>7082335</v>
      </c>
      <c r="S956" s="63">
        <v>13109555</v>
      </c>
      <c r="T956">
        <f t="shared" si="134"/>
        <v>25960922</v>
      </c>
    </row>
    <row r="957" spans="1:20" hidden="1">
      <c r="A957" s="55" t="s">
        <v>1870</v>
      </c>
      <c r="B957" s="56" t="s">
        <v>1871</v>
      </c>
      <c r="C957" s="55" t="s">
        <v>6318</v>
      </c>
      <c r="D957" s="56">
        <f t="shared" si="135"/>
        <v>1347.2539999999999</v>
      </c>
      <c r="E957" s="56">
        <f t="shared" si="127"/>
        <v>0.10199999999999999</v>
      </c>
      <c r="F957" s="56">
        <f t="shared" si="128"/>
        <v>3447.18</v>
      </c>
      <c r="G957" s="56">
        <f t="shared" si="129"/>
        <v>4794.5360000000001</v>
      </c>
      <c r="H957" s="56">
        <f t="shared" si="130"/>
        <v>1326.8340000000001</v>
      </c>
      <c r="I957" s="56">
        <f t="shared" si="131"/>
        <v>0.10199999999999999</v>
      </c>
      <c r="J957" s="56">
        <f t="shared" si="132"/>
        <v>3233.7240000000002</v>
      </c>
      <c r="K957" s="56">
        <f t="shared" si="133"/>
        <v>4560.66</v>
      </c>
      <c r="L957" s="64">
        <v>1347254</v>
      </c>
      <c r="M957" s="64">
        <v>102</v>
      </c>
      <c r="N957" s="64">
        <v>3447180</v>
      </c>
      <c r="O957" s="64">
        <v>4794536</v>
      </c>
      <c r="P957" s="63">
        <v>1326834</v>
      </c>
      <c r="Q957" s="63">
        <v>102</v>
      </c>
      <c r="R957" s="63">
        <v>3233724</v>
      </c>
      <c r="S957" s="63">
        <v>4560660</v>
      </c>
      <c r="T957">
        <f t="shared" si="134"/>
        <v>9355196</v>
      </c>
    </row>
    <row r="958" spans="1:20" hidden="1">
      <c r="A958" s="55" t="s">
        <v>1872</v>
      </c>
      <c r="B958" s="56" t="s">
        <v>1873</v>
      </c>
      <c r="C958" s="55" t="s">
        <v>6318</v>
      </c>
      <c r="D958" s="56">
        <f t="shared" si="135"/>
        <v>9517.5400000000009</v>
      </c>
      <c r="E958" s="56">
        <f t="shared" si="127"/>
        <v>575.93600000000004</v>
      </c>
      <c r="F958" s="56">
        <f t="shared" si="128"/>
        <v>7372.2389999999996</v>
      </c>
      <c r="G958" s="56">
        <f t="shared" si="129"/>
        <v>17465.715</v>
      </c>
      <c r="H958" s="56">
        <f t="shared" si="130"/>
        <v>9489.2970000000005</v>
      </c>
      <c r="I958" s="56">
        <f t="shared" si="131"/>
        <v>575.83299999999997</v>
      </c>
      <c r="J958" s="56">
        <f t="shared" si="132"/>
        <v>7708.7730000000001</v>
      </c>
      <c r="K958" s="56">
        <f t="shared" si="133"/>
        <v>17773.902999999998</v>
      </c>
      <c r="L958" s="64">
        <v>9517540</v>
      </c>
      <c r="M958" s="64">
        <v>575936</v>
      </c>
      <c r="N958" s="64">
        <v>7372239</v>
      </c>
      <c r="O958" s="64">
        <v>17465715</v>
      </c>
      <c r="P958" s="63">
        <v>9489297</v>
      </c>
      <c r="Q958" s="63">
        <v>575833</v>
      </c>
      <c r="R958" s="63">
        <v>7708773</v>
      </c>
      <c r="S958" s="63">
        <v>17773903</v>
      </c>
      <c r="T958">
        <f t="shared" si="134"/>
        <v>35239618</v>
      </c>
    </row>
    <row r="959" spans="1:20" hidden="1">
      <c r="A959" s="55" t="s">
        <v>1874</v>
      </c>
      <c r="B959" s="56" t="s">
        <v>1875</v>
      </c>
      <c r="C959" s="55" t="s">
        <v>6317</v>
      </c>
      <c r="D959" s="56">
        <f t="shared" si="135"/>
        <v>4816.7179999999998</v>
      </c>
      <c r="E959" s="56">
        <f t="shared" si="127"/>
        <v>415.17700000000002</v>
      </c>
      <c r="F959" s="56">
        <f t="shared" si="128"/>
        <v>7330.2259999999997</v>
      </c>
      <c r="G959" s="56">
        <f t="shared" si="129"/>
        <v>12562.120999999999</v>
      </c>
      <c r="H959" s="56">
        <f t="shared" si="130"/>
        <v>5316.0159999999996</v>
      </c>
      <c r="I959" s="56">
        <f t="shared" si="131"/>
        <v>592.95100000000002</v>
      </c>
      <c r="J959" s="56">
        <f t="shared" si="132"/>
        <v>7432.4669999999996</v>
      </c>
      <c r="K959" s="56">
        <f t="shared" si="133"/>
        <v>13341.433999999999</v>
      </c>
      <c r="L959" s="64">
        <v>4816718</v>
      </c>
      <c r="M959" s="64">
        <v>415177</v>
      </c>
      <c r="N959" s="64">
        <v>7330226</v>
      </c>
      <c r="O959" s="64">
        <v>12562121</v>
      </c>
      <c r="P959" s="63">
        <v>5316016</v>
      </c>
      <c r="Q959" s="63">
        <v>592951</v>
      </c>
      <c r="R959" s="63">
        <v>7432467</v>
      </c>
      <c r="S959" s="63">
        <v>13341434</v>
      </c>
      <c r="T959">
        <f t="shared" si="134"/>
        <v>25903555</v>
      </c>
    </row>
    <row r="960" spans="1:20" hidden="1">
      <c r="A960" s="55" t="s">
        <v>1876</v>
      </c>
      <c r="B960" s="56" t="s">
        <v>1877</v>
      </c>
      <c r="C960" s="55" t="s">
        <v>6316</v>
      </c>
      <c r="D960" s="56">
        <f t="shared" si="135"/>
        <v>10518.099</v>
      </c>
      <c r="E960" s="56">
        <f t="shared" si="127"/>
        <v>0</v>
      </c>
      <c r="F960" s="56">
        <f t="shared" si="128"/>
        <v>22843.715</v>
      </c>
      <c r="G960" s="56">
        <f t="shared" si="129"/>
        <v>33361.813999999998</v>
      </c>
      <c r="H960" s="56">
        <f t="shared" si="130"/>
        <v>10514.486000000001</v>
      </c>
      <c r="I960" s="56">
        <f t="shared" si="131"/>
        <v>0</v>
      </c>
      <c r="J960" s="56">
        <f t="shared" si="132"/>
        <v>18999.657999999999</v>
      </c>
      <c r="K960" s="56">
        <f t="shared" si="133"/>
        <v>29514.144</v>
      </c>
      <c r="L960" s="64">
        <v>10518099</v>
      </c>
      <c r="M960" s="64">
        <v>0</v>
      </c>
      <c r="N960" s="64">
        <v>22843715</v>
      </c>
      <c r="O960" s="64">
        <v>33361814</v>
      </c>
      <c r="P960" s="63">
        <v>10514486</v>
      </c>
      <c r="Q960" s="63">
        <v>0</v>
      </c>
      <c r="R960" s="63">
        <v>18999658</v>
      </c>
      <c r="S960" s="63">
        <v>29514144</v>
      </c>
      <c r="T960">
        <f t="shared" si="134"/>
        <v>62875958</v>
      </c>
    </row>
    <row r="961" spans="1:20" hidden="1">
      <c r="A961" s="55" t="s">
        <v>1878</v>
      </c>
      <c r="B961" s="56" t="s">
        <v>1879</v>
      </c>
      <c r="C961" s="55" t="s">
        <v>6318</v>
      </c>
      <c r="D961" s="56">
        <f t="shared" si="135"/>
        <v>684.59699999999998</v>
      </c>
      <c r="E961" s="56">
        <f t="shared" si="127"/>
        <v>3.5640000000000001</v>
      </c>
      <c r="F961" s="56">
        <f t="shared" si="128"/>
        <v>956.70699999999999</v>
      </c>
      <c r="G961" s="56">
        <f t="shared" si="129"/>
        <v>1644.8679999999999</v>
      </c>
      <c r="H961" s="56">
        <f t="shared" si="130"/>
        <v>785.06299999999999</v>
      </c>
      <c r="I961" s="56">
        <f t="shared" si="131"/>
        <v>3.5640000000000001</v>
      </c>
      <c r="J961" s="56">
        <f t="shared" si="132"/>
        <v>1223.6179999999999</v>
      </c>
      <c r="K961" s="56">
        <f t="shared" si="133"/>
        <v>2012.2449999999999</v>
      </c>
      <c r="L961" s="64">
        <v>684597</v>
      </c>
      <c r="M961" s="64">
        <v>3564</v>
      </c>
      <c r="N961" s="64">
        <v>956707</v>
      </c>
      <c r="O961" s="64">
        <v>1644868</v>
      </c>
      <c r="P961" s="63">
        <v>785063</v>
      </c>
      <c r="Q961" s="63">
        <v>3564</v>
      </c>
      <c r="R961" s="63">
        <v>1223618</v>
      </c>
      <c r="S961" s="63">
        <v>2012245</v>
      </c>
      <c r="T961">
        <f t="shared" si="134"/>
        <v>3657113</v>
      </c>
    </row>
    <row r="962" spans="1:20" hidden="1">
      <c r="A962" s="55" t="s">
        <v>1880</v>
      </c>
      <c r="B962" s="56" t="s">
        <v>1881</v>
      </c>
      <c r="C962" s="55" t="s">
        <v>6317</v>
      </c>
      <c r="D962" s="56">
        <f t="shared" si="135"/>
        <v>9068.7759999999998</v>
      </c>
      <c r="E962" s="56">
        <f t="shared" si="127"/>
        <v>8.2919999999999998</v>
      </c>
      <c r="F962" s="56">
        <f t="shared" si="128"/>
        <v>3790.4029999999998</v>
      </c>
      <c r="G962" s="56">
        <f t="shared" si="129"/>
        <v>12867.471</v>
      </c>
      <c r="H962" s="56">
        <f t="shared" si="130"/>
        <v>6852.518</v>
      </c>
      <c r="I962" s="56">
        <f t="shared" si="131"/>
        <v>8.2609999999999992</v>
      </c>
      <c r="J962" s="56">
        <f t="shared" si="132"/>
        <v>3517.6390000000001</v>
      </c>
      <c r="K962" s="56">
        <f t="shared" si="133"/>
        <v>10378.418</v>
      </c>
      <c r="L962" s="64">
        <v>9068776</v>
      </c>
      <c r="M962" s="64">
        <v>8292</v>
      </c>
      <c r="N962" s="64">
        <v>3790403</v>
      </c>
      <c r="O962" s="64">
        <v>12867471</v>
      </c>
      <c r="P962" s="63">
        <v>6852518</v>
      </c>
      <c r="Q962" s="63">
        <v>8261</v>
      </c>
      <c r="R962" s="63">
        <v>3517639</v>
      </c>
      <c r="S962" s="63">
        <v>10378418</v>
      </c>
      <c r="T962">
        <f t="shared" si="134"/>
        <v>23245889</v>
      </c>
    </row>
    <row r="963" spans="1:20" hidden="1">
      <c r="A963" s="55" t="s">
        <v>1882</v>
      </c>
      <c r="B963" s="56" t="s">
        <v>1883</v>
      </c>
      <c r="C963" s="55" t="s">
        <v>6317</v>
      </c>
      <c r="D963" s="56">
        <f t="shared" si="135"/>
        <v>4533.0290000000005</v>
      </c>
      <c r="E963" s="56">
        <f t="shared" si="127"/>
        <v>33.253999999999998</v>
      </c>
      <c r="F963" s="56">
        <f t="shared" si="128"/>
        <v>2224.8670000000002</v>
      </c>
      <c r="G963" s="56">
        <f t="shared" si="129"/>
        <v>6791.15</v>
      </c>
      <c r="H963" s="56">
        <f t="shared" si="130"/>
        <v>4532.8450000000003</v>
      </c>
      <c r="I963" s="56">
        <f t="shared" si="131"/>
        <v>33.241999999999997</v>
      </c>
      <c r="J963" s="56">
        <f t="shared" si="132"/>
        <v>1300.297</v>
      </c>
      <c r="K963" s="56">
        <f t="shared" si="133"/>
        <v>5866.384</v>
      </c>
      <c r="L963" s="64">
        <v>4533029</v>
      </c>
      <c r="M963" s="64">
        <v>33254</v>
      </c>
      <c r="N963" s="64">
        <v>2224867</v>
      </c>
      <c r="O963" s="64">
        <v>6791150</v>
      </c>
      <c r="P963" s="63">
        <v>4532845</v>
      </c>
      <c r="Q963" s="63">
        <v>33242</v>
      </c>
      <c r="R963" s="63">
        <v>1300297</v>
      </c>
      <c r="S963" s="63">
        <v>5866384</v>
      </c>
      <c r="T963">
        <f t="shared" si="134"/>
        <v>12657534</v>
      </c>
    </row>
    <row r="964" spans="1:20" hidden="1">
      <c r="A964" s="55" t="s">
        <v>1884</v>
      </c>
      <c r="B964" s="56" t="s">
        <v>1885</v>
      </c>
      <c r="C964" s="55" t="s">
        <v>6317</v>
      </c>
      <c r="D964" s="56">
        <f t="shared" si="135"/>
        <v>2130.3609999999999</v>
      </c>
      <c r="E964" s="56">
        <f t="shared" si="127"/>
        <v>808.25699999999995</v>
      </c>
      <c r="F964" s="56">
        <f t="shared" si="128"/>
        <v>1714.415</v>
      </c>
      <c r="G964" s="56">
        <f t="shared" si="129"/>
        <v>4653.0330000000004</v>
      </c>
      <c r="H964" s="56">
        <f t="shared" si="130"/>
        <v>1946.2739999999999</v>
      </c>
      <c r="I964" s="56">
        <f t="shared" si="131"/>
        <v>808.17600000000004</v>
      </c>
      <c r="J964" s="56">
        <f t="shared" si="132"/>
        <v>1245.0930000000001</v>
      </c>
      <c r="K964" s="56">
        <f t="shared" si="133"/>
        <v>3999.5430000000001</v>
      </c>
      <c r="L964" s="64">
        <v>2130361</v>
      </c>
      <c r="M964" s="64">
        <v>808257</v>
      </c>
      <c r="N964" s="64">
        <v>1714415</v>
      </c>
      <c r="O964" s="64">
        <v>4653033</v>
      </c>
      <c r="P964" s="63">
        <v>1946274</v>
      </c>
      <c r="Q964" s="63">
        <v>808176</v>
      </c>
      <c r="R964" s="63">
        <v>1245093</v>
      </c>
      <c r="S964" s="63">
        <v>3999543</v>
      </c>
      <c r="T964">
        <f t="shared" si="134"/>
        <v>8652576</v>
      </c>
    </row>
    <row r="965" spans="1:20" hidden="1">
      <c r="A965" s="55" t="s">
        <v>1886</v>
      </c>
      <c r="B965" s="56" t="s">
        <v>1887</v>
      </c>
      <c r="C965" s="55" t="s">
        <v>6317</v>
      </c>
      <c r="D965" s="56">
        <f t="shared" si="135"/>
        <v>2072</v>
      </c>
      <c r="E965" s="56">
        <f t="shared" ref="E965:E1028" si="136">M965/1000</f>
        <v>242.4</v>
      </c>
      <c r="F965" s="56">
        <f t="shared" ref="F965:F1028" si="137">N965/1000</f>
        <v>2921.0410000000002</v>
      </c>
      <c r="G965" s="56">
        <f t="shared" ref="G965:G1028" si="138">O965/1000</f>
        <v>5235.4409999999998</v>
      </c>
      <c r="H965" s="56">
        <f t="shared" ref="H965:H1028" si="139">P965/1000</f>
        <v>2357</v>
      </c>
      <c r="I965" s="56">
        <f t="shared" ref="I965:I1028" si="140">Q965/1000</f>
        <v>242.2</v>
      </c>
      <c r="J965" s="56">
        <f t="shared" ref="J965:J1028" si="141">R965/1000</f>
        <v>2929.3150000000001</v>
      </c>
      <c r="K965" s="56">
        <f t="shared" ref="K965:K1028" si="142">S965/1000</f>
        <v>5528.5150000000003</v>
      </c>
      <c r="L965" s="64">
        <v>2072000</v>
      </c>
      <c r="M965" s="64">
        <v>242400</v>
      </c>
      <c r="N965" s="64">
        <v>2921041</v>
      </c>
      <c r="O965" s="64">
        <v>5235441</v>
      </c>
      <c r="P965" s="63">
        <v>2357000</v>
      </c>
      <c r="Q965" s="63">
        <v>242200</v>
      </c>
      <c r="R965" s="63">
        <v>2929315</v>
      </c>
      <c r="S965" s="63">
        <v>5528515</v>
      </c>
      <c r="T965">
        <f t="shared" si="134"/>
        <v>10763956</v>
      </c>
    </row>
    <row r="966" spans="1:20" hidden="1">
      <c r="A966" s="55" t="s">
        <v>1888</v>
      </c>
      <c r="B966" s="56" t="s">
        <v>1889</v>
      </c>
      <c r="C966" s="55" t="s">
        <v>6318</v>
      </c>
      <c r="D966" s="56">
        <f t="shared" si="135"/>
        <v>1343.0920000000001</v>
      </c>
      <c r="E966" s="56">
        <f t="shared" si="136"/>
        <v>200.43100000000001</v>
      </c>
      <c r="F966" s="56">
        <f t="shared" si="137"/>
        <v>2287.7449999999999</v>
      </c>
      <c r="G966" s="56">
        <f t="shared" si="138"/>
        <v>3831.268</v>
      </c>
      <c r="H966" s="56">
        <f t="shared" si="139"/>
        <v>1732.3779999999999</v>
      </c>
      <c r="I966" s="56">
        <f t="shared" si="140"/>
        <v>300.32</v>
      </c>
      <c r="J966" s="56">
        <f t="shared" si="141"/>
        <v>2301.9670000000001</v>
      </c>
      <c r="K966" s="56">
        <f t="shared" si="142"/>
        <v>4334.665</v>
      </c>
      <c r="L966" s="64">
        <v>1343092</v>
      </c>
      <c r="M966" s="64">
        <v>200431</v>
      </c>
      <c r="N966" s="64">
        <v>2287745</v>
      </c>
      <c r="O966" s="64">
        <v>3831268</v>
      </c>
      <c r="P966" s="63">
        <v>1732378</v>
      </c>
      <c r="Q966" s="63">
        <v>300320</v>
      </c>
      <c r="R966" s="63">
        <v>2301967</v>
      </c>
      <c r="S966" s="63">
        <v>4334665</v>
      </c>
      <c r="T966">
        <f t="shared" ref="T966:T1029" si="143">O966+S966</f>
        <v>8165933</v>
      </c>
    </row>
    <row r="967" spans="1:20" hidden="1">
      <c r="A967" s="55" t="s">
        <v>1890</v>
      </c>
      <c r="B967" s="56" t="s">
        <v>1891</v>
      </c>
      <c r="C967" s="55" t="s">
        <v>6317</v>
      </c>
      <c r="D967" s="56">
        <f t="shared" ref="D967:D1030" si="144">L967/1000</f>
        <v>2521.83</v>
      </c>
      <c r="E967" s="56">
        <f t="shared" si="136"/>
        <v>2282.4749999999999</v>
      </c>
      <c r="F967" s="56">
        <f t="shared" si="137"/>
        <v>940.59100000000001</v>
      </c>
      <c r="G967" s="56">
        <f t="shared" si="138"/>
        <v>5744.8959999999997</v>
      </c>
      <c r="H967" s="56">
        <f t="shared" si="139"/>
        <v>2219.1770000000001</v>
      </c>
      <c r="I967" s="56">
        <f t="shared" si="140"/>
        <v>2189.2629999999999</v>
      </c>
      <c r="J967" s="56">
        <f t="shared" si="141"/>
        <v>820.29700000000003</v>
      </c>
      <c r="K967" s="56">
        <f t="shared" si="142"/>
        <v>5228.7370000000001</v>
      </c>
      <c r="L967" s="64">
        <v>2521830</v>
      </c>
      <c r="M967" s="64">
        <v>2282475</v>
      </c>
      <c r="N967" s="64">
        <v>940591</v>
      </c>
      <c r="O967" s="64">
        <v>5744896</v>
      </c>
      <c r="P967" s="63">
        <v>2219177</v>
      </c>
      <c r="Q967" s="63">
        <v>2189263</v>
      </c>
      <c r="R967" s="63">
        <v>820297</v>
      </c>
      <c r="S967" s="63">
        <v>5228737</v>
      </c>
      <c r="T967">
        <f t="shared" si="143"/>
        <v>10973633</v>
      </c>
    </row>
    <row r="968" spans="1:20" hidden="1">
      <c r="A968" s="55" t="s">
        <v>1892</v>
      </c>
      <c r="B968" s="56" t="s">
        <v>1893</v>
      </c>
      <c r="C968" s="55" t="s">
        <v>6318</v>
      </c>
      <c r="D968" s="56">
        <f t="shared" si="144"/>
        <v>3907.857</v>
      </c>
      <c r="E968" s="56">
        <f t="shared" si="136"/>
        <v>34.252000000000002</v>
      </c>
      <c r="F968" s="56">
        <f t="shared" si="137"/>
        <v>2237.7339999999999</v>
      </c>
      <c r="G968" s="56">
        <f t="shared" si="138"/>
        <v>6179.8429999999998</v>
      </c>
      <c r="H968" s="56">
        <f t="shared" si="139"/>
        <v>3136.61</v>
      </c>
      <c r="I968" s="56">
        <f t="shared" si="140"/>
        <v>34.152000000000001</v>
      </c>
      <c r="J968" s="56">
        <f t="shared" si="141"/>
        <v>2023.9849999999999</v>
      </c>
      <c r="K968" s="56">
        <f t="shared" si="142"/>
        <v>5194.7470000000003</v>
      </c>
      <c r="L968" s="64">
        <v>3907857</v>
      </c>
      <c r="M968" s="64">
        <v>34252</v>
      </c>
      <c r="N968" s="64">
        <v>2237734</v>
      </c>
      <c r="O968" s="64">
        <v>6179843</v>
      </c>
      <c r="P968" s="63">
        <v>3136610</v>
      </c>
      <c r="Q968" s="63">
        <v>34152</v>
      </c>
      <c r="R968" s="63">
        <v>2023985</v>
      </c>
      <c r="S968" s="63">
        <v>5194747</v>
      </c>
      <c r="T968">
        <f t="shared" si="143"/>
        <v>11374590</v>
      </c>
    </row>
    <row r="969" spans="1:20" hidden="1">
      <c r="A969" s="55" t="s">
        <v>1894</v>
      </c>
      <c r="B969" s="56" t="s">
        <v>1895</v>
      </c>
      <c r="C969" s="55" t="s">
        <v>6318</v>
      </c>
      <c r="D969" s="56">
        <f t="shared" si="144"/>
        <v>2098.8139999999999</v>
      </c>
      <c r="E969" s="56">
        <f t="shared" si="136"/>
        <v>0</v>
      </c>
      <c r="F969" s="56">
        <f t="shared" si="137"/>
        <v>604.61199999999997</v>
      </c>
      <c r="G969" s="56">
        <f t="shared" si="138"/>
        <v>2703.4259999999999</v>
      </c>
      <c r="H969" s="56">
        <f t="shared" si="139"/>
        <v>1843.1890000000001</v>
      </c>
      <c r="I969" s="56">
        <f t="shared" si="140"/>
        <v>0</v>
      </c>
      <c r="J969" s="56">
        <f t="shared" si="141"/>
        <v>579.42899999999997</v>
      </c>
      <c r="K969" s="56">
        <f t="shared" si="142"/>
        <v>2422.6179999999999</v>
      </c>
      <c r="L969" s="64">
        <v>2098814</v>
      </c>
      <c r="M969" s="64">
        <v>0</v>
      </c>
      <c r="N969" s="64">
        <v>604612</v>
      </c>
      <c r="O969" s="64">
        <v>2703426</v>
      </c>
      <c r="P969" s="63">
        <v>1843189</v>
      </c>
      <c r="Q969" s="63">
        <v>0</v>
      </c>
      <c r="R969" s="63">
        <v>579429</v>
      </c>
      <c r="S969" s="63">
        <v>2422618</v>
      </c>
      <c r="T969">
        <f t="shared" si="143"/>
        <v>5126044</v>
      </c>
    </row>
    <row r="970" spans="1:20" hidden="1">
      <c r="A970" s="55" t="s">
        <v>1896</v>
      </c>
      <c r="B970" s="56" t="s">
        <v>1897</v>
      </c>
      <c r="C970" s="55" t="s">
        <v>6317</v>
      </c>
      <c r="D970" s="56">
        <f t="shared" si="144"/>
        <v>13374.874</v>
      </c>
      <c r="E970" s="56">
        <f t="shared" si="136"/>
        <v>5.0830000000000002</v>
      </c>
      <c r="F970" s="56">
        <f t="shared" si="137"/>
        <v>4146.5</v>
      </c>
      <c r="G970" s="56">
        <f t="shared" si="138"/>
        <v>17526.456999999999</v>
      </c>
      <c r="H970" s="56">
        <f t="shared" si="139"/>
        <v>14128.008</v>
      </c>
      <c r="I970" s="56">
        <f t="shared" si="140"/>
        <v>5.0819999999999999</v>
      </c>
      <c r="J970" s="56">
        <f t="shared" si="141"/>
        <v>25000.452000000001</v>
      </c>
      <c r="K970" s="56">
        <f t="shared" si="142"/>
        <v>39133.542000000001</v>
      </c>
      <c r="L970" s="64">
        <v>13374874</v>
      </c>
      <c r="M970" s="64">
        <v>5083</v>
      </c>
      <c r="N970" s="64">
        <v>4146500</v>
      </c>
      <c r="O970" s="64">
        <v>17526457</v>
      </c>
      <c r="P970" s="63">
        <v>14128008</v>
      </c>
      <c r="Q970" s="63">
        <v>5082</v>
      </c>
      <c r="R970" s="63">
        <v>25000452</v>
      </c>
      <c r="S970" s="63">
        <v>39133542</v>
      </c>
      <c r="T970">
        <f t="shared" si="143"/>
        <v>56659999</v>
      </c>
    </row>
    <row r="971" spans="1:20" hidden="1">
      <c r="A971" s="55" t="s">
        <v>1898</v>
      </c>
      <c r="B971" s="56" t="s">
        <v>1899</v>
      </c>
      <c r="C971" s="55" t="s">
        <v>6318</v>
      </c>
      <c r="D971" s="56">
        <f t="shared" si="144"/>
        <v>3170.752</v>
      </c>
      <c r="E971" s="56">
        <f t="shared" si="136"/>
        <v>581.08000000000004</v>
      </c>
      <c r="F971" s="56">
        <f t="shared" si="137"/>
        <v>4717.67</v>
      </c>
      <c r="G971" s="56">
        <f t="shared" si="138"/>
        <v>8469.5020000000004</v>
      </c>
      <c r="H971" s="56">
        <f t="shared" si="139"/>
        <v>3281.3589999999999</v>
      </c>
      <c r="I971" s="56">
        <f t="shared" si="140"/>
        <v>381.04599999999999</v>
      </c>
      <c r="J971" s="56">
        <f t="shared" si="141"/>
        <v>4838.9930000000004</v>
      </c>
      <c r="K971" s="56">
        <f t="shared" si="142"/>
        <v>8501.3979999999992</v>
      </c>
      <c r="L971" s="64">
        <v>3170752</v>
      </c>
      <c r="M971" s="64">
        <v>581080</v>
      </c>
      <c r="N971" s="64">
        <v>4717670</v>
      </c>
      <c r="O971" s="64">
        <v>8469502</v>
      </c>
      <c r="P971" s="63">
        <v>3281359</v>
      </c>
      <c r="Q971" s="63">
        <v>381046</v>
      </c>
      <c r="R971" s="63">
        <v>4838993</v>
      </c>
      <c r="S971" s="63">
        <v>8501398</v>
      </c>
      <c r="T971">
        <f t="shared" si="143"/>
        <v>16970900</v>
      </c>
    </row>
    <row r="972" spans="1:20" hidden="1">
      <c r="A972" s="55" t="s">
        <v>1900</v>
      </c>
      <c r="B972" s="56" t="s">
        <v>1901</v>
      </c>
      <c r="C972" s="55" t="s">
        <v>6318</v>
      </c>
      <c r="D972" s="56">
        <f t="shared" si="144"/>
        <v>3615.93</v>
      </c>
      <c r="E972" s="56">
        <f t="shared" si="136"/>
        <v>1.0820000000000001</v>
      </c>
      <c r="F972" s="56">
        <f t="shared" si="137"/>
        <v>1269.8330000000001</v>
      </c>
      <c r="G972" s="56">
        <f t="shared" si="138"/>
        <v>4886.8450000000003</v>
      </c>
      <c r="H972" s="56">
        <f t="shared" si="139"/>
        <v>3811.26</v>
      </c>
      <c r="I972" s="56">
        <f t="shared" si="140"/>
        <v>1.0820000000000001</v>
      </c>
      <c r="J972" s="56">
        <f t="shared" si="141"/>
        <v>1149.4549999999999</v>
      </c>
      <c r="K972" s="56">
        <f t="shared" si="142"/>
        <v>4961.7969999999996</v>
      </c>
      <c r="L972" s="64">
        <v>3615930</v>
      </c>
      <c r="M972" s="64">
        <v>1082</v>
      </c>
      <c r="N972" s="64">
        <v>1269833</v>
      </c>
      <c r="O972" s="64">
        <v>4886845</v>
      </c>
      <c r="P972" s="63">
        <v>3811260</v>
      </c>
      <c r="Q972" s="63">
        <v>1082</v>
      </c>
      <c r="R972" s="63">
        <v>1149455</v>
      </c>
      <c r="S972" s="63">
        <v>4961797</v>
      </c>
      <c r="T972">
        <f t="shared" si="143"/>
        <v>9848642</v>
      </c>
    </row>
    <row r="973" spans="1:20" hidden="1">
      <c r="A973" s="55" t="s">
        <v>1902</v>
      </c>
      <c r="B973" s="56" t="s">
        <v>1903</v>
      </c>
      <c r="C973" s="55" t="s">
        <v>6318</v>
      </c>
      <c r="D973" s="56">
        <f t="shared" si="144"/>
        <v>2600.0520000000001</v>
      </c>
      <c r="E973" s="56">
        <f t="shared" si="136"/>
        <v>122.496</v>
      </c>
      <c r="F973" s="56">
        <f t="shared" si="137"/>
        <v>92.287999999999997</v>
      </c>
      <c r="G973" s="56">
        <f t="shared" si="138"/>
        <v>2814.8359999999998</v>
      </c>
      <c r="H973" s="56">
        <f t="shared" si="139"/>
        <v>2407.4</v>
      </c>
      <c r="I973" s="56">
        <f t="shared" si="140"/>
        <v>122.303</v>
      </c>
      <c r="J973" s="56">
        <f t="shared" si="141"/>
        <v>82.25</v>
      </c>
      <c r="K973" s="56">
        <f t="shared" si="142"/>
        <v>2611.953</v>
      </c>
      <c r="L973" s="64">
        <v>2600052</v>
      </c>
      <c r="M973" s="64">
        <v>122496</v>
      </c>
      <c r="N973" s="64">
        <v>92288</v>
      </c>
      <c r="O973" s="64">
        <v>2814836</v>
      </c>
      <c r="P973" s="63">
        <v>2407400</v>
      </c>
      <c r="Q973" s="63">
        <v>122303</v>
      </c>
      <c r="R973" s="63">
        <v>82250</v>
      </c>
      <c r="S973" s="63">
        <v>2611953</v>
      </c>
      <c r="T973">
        <f t="shared" si="143"/>
        <v>5426789</v>
      </c>
    </row>
    <row r="974" spans="1:20" hidden="1">
      <c r="A974" s="55" t="s">
        <v>1904</v>
      </c>
      <c r="B974" s="56" t="s">
        <v>1905</v>
      </c>
      <c r="C974" s="55" t="s">
        <v>6318</v>
      </c>
      <c r="D974" s="56">
        <f t="shared" si="144"/>
        <v>9388.4879999999994</v>
      </c>
      <c r="E974" s="56">
        <f t="shared" si="136"/>
        <v>135.20400000000001</v>
      </c>
      <c r="F974" s="56">
        <f t="shared" si="137"/>
        <v>6023.8850000000002</v>
      </c>
      <c r="G974" s="56">
        <f t="shared" si="138"/>
        <v>15547.576999999999</v>
      </c>
      <c r="H974" s="56">
        <f t="shared" si="139"/>
        <v>9839.2289999999994</v>
      </c>
      <c r="I974" s="56">
        <f t="shared" si="140"/>
        <v>150.56899999999999</v>
      </c>
      <c r="J974" s="56">
        <f t="shared" si="141"/>
        <v>4547.1909999999998</v>
      </c>
      <c r="K974" s="56">
        <f t="shared" si="142"/>
        <v>14536.989</v>
      </c>
      <c r="L974" s="64">
        <v>9388488</v>
      </c>
      <c r="M974" s="64">
        <v>135204</v>
      </c>
      <c r="N974" s="64">
        <v>6023885</v>
      </c>
      <c r="O974" s="64">
        <v>15547577</v>
      </c>
      <c r="P974" s="63">
        <v>9839229</v>
      </c>
      <c r="Q974" s="63">
        <v>150569</v>
      </c>
      <c r="R974" s="63">
        <v>4547191</v>
      </c>
      <c r="S974" s="63">
        <v>14536989</v>
      </c>
      <c r="T974">
        <f t="shared" si="143"/>
        <v>30084566</v>
      </c>
    </row>
    <row r="975" spans="1:20" hidden="1">
      <c r="A975" s="55" t="s">
        <v>1906</v>
      </c>
      <c r="B975" s="56" t="s">
        <v>1907</v>
      </c>
      <c r="C975" s="55" t="s">
        <v>6318</v>
      </c>
      <c r="D975" s="56">
        <f t="shared" si="144"/>
        <v>2651.6660000000002</v>
      </c>
      <c r="E975" s="56">
        <f t="shared" si="136"/>
        <v>0.61499999999999999</v>
      </c>
      <c r="F975" s="56">
        <f t="shared" si="137"/>
        <v>1631.1179999999999</v>
      </c>
      <c r="G975" s="56">
        <f t="shared" si="138"/>
        <v>4283.3990000000003</v>
      </c>
      <c r="H975" s="56">
        <f t="shared" si="139"/>
        <v>2627.1570000000002</v>
      </c>
      <c r="I975" s="56">
        <f t="shared" si="140"/>
        <v>0.61499999999999999</v>
      </c>
      <c r="J975" s="56">
        <f t="shared" si="141"/>
        <v>1472.566</v>
      </c>
      <c r="K975" s="56">
        <f t="shared" si="142"/>
        <v>4100.3379999999997</v>
      </c>
      <c r="L975" s="64">
        <v>2651666</v>
      </c>
      <c r="M975" s="64">
        <v>615</v>
      </c>
      <c r="N975" s="64">
        <v>1631118</v>
      </c>
      <c r="O975" s="64">
        <v>4283399</v>
      </c>
      <c r="P975" s="63">
        <v>2627157</v>
      </c>
      <c r="Q975" s="63">
        <v>615</v>
      </c>
      <c r="R975" s="63">
        <v>1472566</v>
      </c>
      <c r="S975" s="63">
        <v>4100338</v>
      </c>
      <c r="T975">
        <f t="shared" si="143"/>
        <v>8383737</v>
      </c>
    </row>
    <row r="976" spans="1:20" hidden="1">
      <c r="A976" s="55" t="s">
        <v>1908</v>
      </c>
      <c r="B976" s="56" t="s">
        <v>1909</v>
      </c>
      <c r="C976" s="55" t="s">
        <v>6318</v>
      </c>
      <c r="D976" s="56">
        <f t="shared" si="144"/>
        <v>1136.95</v>
      </c>
      <c r="E976" s="56">
        <f t="shared" si="136"/>
        <v>353.971</v>
      </c>
      <c r="F976" s="56">
        <f t="shared" si="137"/>
        <v>209.48400000000001</v>
      </c>
      <c r="G976" s="56">
        <f t="shared" si="138"/>
        <v>1700.405</v>
      </c>
      <c r="H976" s="56">
        <f t="shared" si="139"/>
        <v>1067.453</v>
      </c>
      <c r="I976" s="56">
        <f t="shared" si="140"/>
        <v>253.81200000000001</v>
      </c>
      <c r="J976" s="56">
        <f t="shared" si="141"/>
        <v>194.869</v>
      </c>
      <c r="K976" s="56">
        <f t="shared" si="142"/>
        <v>1516.134</v>
      </c>
      <c r="L976" s="64">
        <v>1136950</v>
      </c>
      <c r="M976" s="64">
        <v>353971</v>
      </c>
      <c r="N976" s="64">
        <v>209484</v>
      </c>
      <c r="O976" s="64">
        <v>1700405</v>
      </c>
      <c r="P976" s="63">
        <v>1067453</v>
      </c>
      <c r="Q976" s="63">
        <v>253812</v>
      </c>
      <c r="R976" s="63">
        <v>194869</v>
      </c>
      <c r="S976" s="63">
        <v>1516134</v>
      </c>
      <c r="T976">
        <f t="shared" si="143"/>
        <v>3216539</v>
      </c>
    </row>
    <row r="977" spans="1:20" hidden="1">
      <c r="A977" s="55" t="s">
        <v>1910</v>
      </c>
      <c r="B977" s="56" t="s">
        <v>1911</v>
      </c>
      <c r="C977" s="55" t="s">
        <v>6318</v>
      </c>
      <c r="D977" s="56">
        <f t="shared" si="144"/>
        <v>5574.4530000000004</v>
      </c>
      <c r="E977" s="56">
        <f t="shared" si="136"/>
        <v>5340.8580000000002</v>
      </c>
      <c r="F977" s="56">
        <f t="shared" si="137"/>
        <v>15333.116</v>
      </c>
      <c r="G977" s="56">
        <f t="shared" si="138"/>
        <v>26248.427</v>
      </c>
      <c r="H977" s="56">
        <f t="shared" si="139"/>
        <v>4933.4690000000001</v>
      </c>
      <c r="I977" s="56">
        <f t="shared" si="140"/>
        <v>5330.4319999999998</v>
      </c>
      <c r="J977" s="56">
        <f t="shared" si="141"/>
        <v>14969.832</v>
      </c>
      <c r="K977" s="56">
        <f t="shared" si="142"/>
        <v>25233.733</v>
      </c>
      <c r="L977" s="64">
        <v>5574453</v>
      </c>
      <c r="M977" s="64">
        <v>5340858</v>
      </c>
      <c r="N977" s="64">
        <v>15333116</v>
      </c>
      <c r="O977" s="64">
        <v>26248427</v>
      </c>
      <c r="P977" s="63">
        <v>4933469</v>
      </c>
      <c r="Q977" s="63">
        <v>5330432</v>
      </c>
      <c r="R977" s="63">
        <v>14969832</v>
      </c>
      <c r="S977" s="63">
        <v>25233733</v>
      </c>
      <c r="T977">
        <f t="shared" si="143"/>
        <v>51482160</v>
      </c>
    </row>
    <row r="978" spans="1:20" hidden="1">
      <c r="A978" s="55" t="s">
        <v>1912</v>
      </c>
      <c r="B978" s="56" t="s">
        <v>1913</v>
      </c>
      <c r="C978" s="55" t="s">
        <v>6318</v>
      </c>
      <c r="D978" s="56">
        <f t="shared" si="144"/>
        <v>3065.3</v>
      </c>
      <c r="E978" s="56">
        <f t="shared" si="136"/>
        <v>154.798</v>
      </c>
      <c r="F978" s="56">
        <f t="shared" si="137"/>
        <v>2180.721</v>
      </c>
      <c r="G978" s="56">
        <f t="shared" si="138"/>
        <v>5400.8190000000004</v>
      </c>
      <c r="H978" s="56">
        <f t="shared" si="139"/>
        <v>3057.4769999999999</v>
      </c>
      <c r="I978" s="56">
        <f t="shared" si="140"/>
        <v>154.70500000000001</v>
      </c>
      <c r="J978" s="56">
        <f t="shared" si="141"/>
        <v>2209.4940000000001</v>
      </c>
      <c r="K978" s="56">
        <f t="shared" si="142"/>
        <v>5421.6760000000004</v>
      </c>
      <c r="L978" s="64">
        <v>3065300</v>
      </c>
      <c r="M978" s="64">
        <v>154798</v>
      </c>
      <c r="N978" s="64">
        <v>2180721</v>
      </c>
      <c r="O978" s="64">
        <v>5400819</v>
      </c>
      <c r="P978" s="63">
        <v>3057477</v>
      </c>
      <c r="Q978" s="63">
        <v>154705</v>
      </c>
      <c r="R978" s="63">
        <v>2209494</v>
      </c>
      <c r="S978" s="63">
        <v>5421676</v>
      </c>
      <c r="T978">
        <f t="shared" si="143"/>
        <v>10822495</v>
      </c>
    </row>
    <row r="979" spans="1:20" hidden="1">
      <c r="A979" s="55" t="s">
        <v>1914</v>
      </c>
      <c r="B979" s="56" t="s">
        <v>1915</v>
      </c>
      <c r="C979" s="55" t="s">
        <v>6318</v>
      </c>
      <c r="D979" s="56">
        <f t="shared" si="144"/>
        <v>6554.4930000000004</v>
      </c>
      <c r="E979" s="56">
        <f t="shared" si="136"/>
        <v>1008.829</v>
      </c>
      <c r="F979" s="56">
        <f t="shared" si="137"/>
        <v>6288.0029999999997</v>
      </c>
      <c r="G979" s="56">
        <f t="shared" si="138"/>
        <v>13851.325000000001</v>
      </c>
      <c r="H979" s="56">
        <f t="shared" si="139"/>
        <v>6807.93</v>
      </c>
      <c r="I979" s="56">
        <f t="shared" si="140"/>
        <v>1008.457</v>
      </c>
      <c r="J979" s="56">
        <f t="shared" si="141"/>
        <v>6366.2820000000002</v>
      </c>
      <c r="K979" s="56">
        <f t="shared" si="142"/>
        <v>14182.669</v>
      </c>
      <c r="L979" s="64">
        <v>6554493</v>
      </c>
      <c r="M979" s="64">
        <v>1008829</v>
      </c>
      <c r="N979" s="64">
        <v>6288003</v>
      </c>
      <c r="O979" s="64">
        <v>13851325</v>
      </c>
      <c r="P979" s="63">
        <v>6807930</v>
      </c>
      <c r="Q979" s="63">
        <v>1008457</v>
      </c>
      <c r="R979" s="63">
        <v>6366282</v>
      </c>
      <c r="S979" s="63">
        <v>14182669</v>
      </c>
      <c r="T979">
        <f t="shared" si="143"/>
        <v>28033994</v>
      </c>
    </row>
    <row r="980" spans="1:20" hidden="1">
      <c r="A980" s="55" t="s">
        <v>1916</v>
      </c>
      <c r="B980" s="56" t="s">
        <v>1917</v>
      </c>
      <c r="C980" s="55" t="s">
        <v>6318</v>
      </c>
      <c r="D980" s="56">
        <f t="shared" si="144"/>
        <v>5802.0230000000001</v>
      </c>
      <c r="E980" s="56">
        <f t="shared" si="136"/>
        <v>2640.3780000000002</v>
      </c>
      <c r="F980" s="56">
        <f t="shared" si="137"/>
        <v>8778.3739999999998</v>
      </c>
      <c r="G980" s="56">
        <f t="shared" si="138"/>
        <v>17220.775000000001</v>
      </c>
      <c r="H980" s="56">
        <f t="shared" si="139"/>
        <v>5749.7969999999996</v>
      </c>
      <c r="I980" s="56">
        <f t="shared" si="140"/>
        <v>2430.9810000000002</v>
      </c>
      <c r="J980" s="56">
        <f t="shared" si="141"/>
        <v>9256.6589999999997</v>
      </c>
      <c r="K980" s="56">
        <f t="shared" si="142"/>
        <v>17437.437000000002</v>
      </c>
      <c r="L980" s="64">
        <v>5802023</v>
      </c>
      <c r="M980" s="64">
        <v>2640378</v>
      </c>
      <c r="N980" s="64">
        <v>8778374</v>
      </c>
      <c r="O980" s="64">
        <v>17220775</v>
      </c>
      <c r="P980" s="63">
        <v>5749797</v>
      </c>
      <c r="Q980" s="63">
        <v>2430981</v>
      </c>
      <c r="R980" s="63">
        <v>9256659</v>
      </c>
      <c r="S980" s="63">
        <v>17437437</v>
      </c>
      <c r="T980">
        <f t="shared" si="143"/>
        <v>34658212</v>
      </c>
    </row>
    <row r="981" spans="1:20" hidden="1">
      <c r="A981" s="55" t="s">
        <v>1918</v>
      </c>
      <c r="B981" s="56" t="s">
        <v>1919</v>
      </c>
      <c r="C981" s="55" t="s">
        <v>6318</v>
      </c>
      <c r="D981" s="56">
        <f t="shared" si="144"/>
        <v>4264.2879999999996</v>
      </c>
      <c r="E981" s="56">
        <f t="shared" si="136"/>
        <v>10.7</v>
      </c>
      <c r="F981" s="56">
        <f t="shared" si="137"/>
        <v>3139.3359999999998</v>
      </c>
      <c r="G981" s="56">
        <f t="shared" si="138"/>
        <v>7414.3239999999996</v>
      </c>
      <c r="H981" s="56">
        <f t="shared" si="139"/>
        <v>4411.7889999999998</v>
      </c>
      <c r="I981" s="56">
        <f t="shared" si="140"/>
        <v>10.694000000000001</v>
      </c>
      <c r="J981" s="56">
        <f t="shared" si="141"/>
        <v>3330.5970000000002</v>
      </c>
      <c r="K981" s="56">
        <f t="shared" si="142"/>
        <v>7753.08</v>
      </c>
      <c r="L981" s="64">
        <v>4264288</v>
      </c>
      <c r="M981" s="64">
        <v>10700</v>
      </c>
      <c r="N981" s="64">
        <v>3139336</v>
      </c>
      <c r="O981" s="64">
        <v>7414324</v>
      </c>
      <c r="P981" s="63">
        <v>4411789</v>
      </c>
      <c r="Q981" s="63">
        <v>10694</v>
      </c>
      <c r="R981" s="63">
        <v>3330597</v>
      </c>
      <c r="S981" s="63">
        <v>7753080</v>
      </c>
      <c r="T981">
        <f t="shared" si="143"/>
        <v>15167404</v>
      </c>
    </row>
    <row r="982" spans="1:20" hidden="1">
      <c r="A982" s="55" t="s">
        <v>1920</v>
      </c>
      <c r="B982" s="56" t="s">
        <v>1921</v>
      </c>
      <c r="C982" s="55" t="s">
        <v>6318</v>
      </c>
      <c r="D982" s="56">
        <f t="shared" si="144"/>
        <v>1415.29</v>
      </c>
      <c r="E982" s="56">
        <f t="shared" si="136"/>
        <v>0.253</v>
      </c>
      <c r="F982" s="56">
        <f t="shared" si="137"/>
        <v>1551.5</v>
      </c>
      <c r="G982" s="56">
        <f t="shared" si="138"/>
        <v>2967.0430000000001</v>
      </c>
      <c r="H982" s="56">
        <f t="shared" si="139"/>
        <v>1514.7809999999999</v>
      </c>
      <c r="I982" s="56">
        <f t="shared" si="140"/>
        <v>214.25299999999999</v>
      </c>
      <c r="J982" s="56">
        <f t="shared" si="141"/>
        <v>1649.288</v>
      </c>
      <c r="K982" s="56">
        <f t="shared" si="142"/>
        <v>3378.3220000000001</v>
      </c>
      <c r="L982" s="64">
        <v>1415290</v>
      </c>
      <c r="M982" s="64">
        <v>253</v>
      </c>
      <c r="N982" s="64">
        <v>1551500</v>
      </c>
      <c r="O982" s="64">
        <v>2967043</v>
      </c>
      <c r="P982" s="63">
        <v>1514781</v>
      </c>
      <c r="Q982" s="63">
        <v>214253</v>
      </c>
      <c r="R982" s="63">
        <v>1649288</v>
      </c>
      <c r="S982" s="63">
        <v>3378322</v>
      </c>
      <c r="T982">
        <f t="shared" si="143"/>
        <v>6345365</v>
      </c>
    </row>
    <row r="983" spans="1:20" hidden="1">
      <c r="A983" s="55" t="s">
        <v>1922</v>
      </c>
      <c r="B983" s="56" t="s">
        <v>1923</v>
      </c>
      <c r="C983" s="55" t="s">
        <v>6319</v>
      </c>
      <c r="D983" s="56">
        <f t="shared" si="144"/>
        <v>766.69399999999996</v>
      </c>
      <c r="E983" s="56">
        <f t="shared" si="136"/>
        <v>90.67</v>
      </c>
      <c r="F983" s="56">
        <f t="shared" si="137"/>
        <v>771.20100000000002</v>
      </c>
      <c r="G983" s="56">
        <f t="shared" si="138"/>
        <v>1628.5650000000001</v>
      </c>
      <c r="H983" s="56">
        <f t="shared" si="139"/>
        <v>940.88699999999994</v>
      </c>
      <c r="I983" s="56">
        <f t="shared" si="140"/>
        <v>90.661000000000001</v>
      </c>
      <c r="J983" s="56">
        <f t="shared" si="141"/>
        <v>724.245</v>
      </c>
      <c r="K983" s="56">
        <f t="shared" si="142"/>
        <v>1755.7929999999999</v>
      </c>
      <c r="L983" s="64">
        <v>766694</v>
      </c>
      <c r="M983" s="64">
        <v>90670</v>
      </c>
      <c r="N983" s="64">
        <v>771201</v>
      </c>
      <c r="O983" s="64">
        <v>1628565</v>
      </c>
      <c r="P983" s="63">
        <v>940887</v>
      </c>
      <c r="Q983" s="63">
        <v>90661</v>
      </c>
      <c r="R983" s="63">
        <v>724245</v>
      </c>
      <c r="S983" s="63">
        <v>1755793</v>
      </c>
      <c r="T983">
        <f t="shared" si="143"/>
        <v>3384358</v>
      </c>
    </row>
    <row r="984" spans="1:20" hidden="1">
      <c r="A984" s="55" t="s">
        <v>1924</v>
      </c>
      <c r="B984" s="56" t="s">
        <v>1925</v>
      </c>
      <c r="C984" s="55" t="s">
        <v>6319</v>
      </c>
      <c r="D984" s="56">
        <f t="shared" si="144"/>
        <v>712.79700000000003</v>
      </c>
      <c r="E984" s="56">
        <f t="shared" si="136"/>
        <v>0.192</v>
      </c>
      <c r="F984" s="56">
        <f t="shared" si="137"/>
        <v>994.67100000000005</v>
      </c>
      <c r="G984" s="56">
        <f t="shared" si="138"/>
        <v>1707.66</v>
      </c>
      <c r="H984" s="56">
        <f t="shared" si="139"/>
        <v>709.07600000000002</v>
      </c>
      <c r="I984" s="56">
        <f t="shared" si="140"/>
        <v>0.192</v>
      </c>
      <c r="J984" s="56">
        <f t="shared" si="141"/>
        <v>879.95</v>
      </c>
      <c r="K984" s="56">
        <f t="shared" si="142"/>
        <v>1589.2180000000001</v>
      </c>
      <c r="L984" s="64">
        <v>712797</v>
      </c>
      <c r="M984" s="64">
        <v>192</v>
      </c>
      <c r="N984" s="64">
        <v>994671</v>
      </c>
      <c r="O984" s="64">
        <v>1707660</v>
      </c>
      <c r="P984" s="63">
        <v>709076</v>
      </c>
      <c r="Q984" s="63">
        <v>192</v>
      </c>
      <c r="R984" s="63">
        <v>879950</v>
      </c>
      <c r="S984" s="63">
        <v>1589218</v>
      </c>
      <c r="T984">
        <f t="shared" si="143"/>
        <v>3296878</v>
      </c>
    </row>
    <row r="985" spans="1:20" hidden="1">
      <c r="A985" s="55" t="s">
        <v>1926</v>
      </c>
      <c r="B985" s="56" t="s">
        <v>1927</v>
      </c>
      <c r="C985" s="55" t="s">
        <v>6319</v>
      </c>
      <c r="D985" s="56">
        <f t="shared" si="144"/>
        <v>1395.828</v>
      </c>
      <c r="E985" s="56">
        <f t="shared" si="136"/>
        <v>50.694000000000003</v>
      </c>
      <c r="F985" s="56">
        <f t="shared" si="137"/>
        <v>198.24799999999999</v>
      </c>
      <c r="G985" s="56">
        <f t="shared" si="138"/>
        <v>1644.77</v>
      </c>
      <c r="H985" s="56">
        <f t="shared" si="139"/>
        <v>1424.652</v>
      </c>
      <c r="I985" s="56">
        <f t="shared" si="140"/>
        <v>50.689</v>
      </c>
      <c r="J985" s="56">
        <f t="shared" si="141"/>
        <v>68.608999999999995</v>
      </c>
      <c r="K985" s="56">
        <f t="shared" si="142"/>
        <v>1543.95</v>
      </c>
      <c r="L985" s="64">
        <v>1395828</v>
      </c>
      <c r="M985" s="64">
        <v>50694</v>
      </c>
      <c r="N985" s="64">
        <v>198248</v>
      </c>
      <c r="O985" s="64">
        <v>1644770</v>
      </c>
      <c r="P985" s="63">
        <v>1424652</v>
      </c>
      <c r="Q985" s="63">
        <v>50689</v>
      </c>
      <c r="R985" s="63">
        <v>68609</v>
      </c>
      <c r="S985" s="63">
        <v>1543950</v>
      </c>
      <c r="T985">
        <f t="shared" si="143"/>
        <v>3188720</v>
      </c>
    </row>
    <row r="986" spans="1:20" hidden="1">
      <c r="A986" s="55" t="s">
        <v>1928</v>
      </c>
      <c r="B986" s="56" t="s">
        <v>1929</v>
      </c>
      <c r="C986" s="55" t="s">
        <v>6319</v>
      </c>
      <c r="D986" s="56">
        <f t="shared" si="144"/>
        <v>1620.3440000000001</v>
      </c>
      <c r="E986" s="56">
        <f t="shared" si="136"/>
        <v>355.99299999999999</v>
      </c>
      <c r="F986" s="56">
        <f t="shared" si="137"/>
        <v>699.99300000000005</v>
      </c>
      <c r="G986" s="56">
        <f t="shared" si="138"/>
        <v>2676.33</v>
      </c>
      <c r="H986" s="56">
        <f t="shared" si="139"/>
        <v>1747.597</v>
      </c>
      <c r="I986" s="56">
        <f t="shared" si="140"/>
        <v>355.92200000000003</v>
      </c>
      <c r="J986" s="56">
        <f t="shared" si="141"/>
        <v>843.10299999999995</v>
      </c>
      <c r="K986" s="56">
        <f t="shared" si="142"/>
        <v>2946.6219999999998</v>
      </c>
      <c r="L986" s="64">
        <v>1620344</v>
      </c>
      <c r="M986" s="64">
        <v>355993</v>
      </c>
      <c r="N986" s="64">
        <v>699993</v>
      </c>
      <c r="O986" s="64">
        <v>2676330</v>
      </c>
      <c r="P986" s="63">
        <v>1747597</v>
      </c>
      <c r="Q986" s="63">
        <v>355922</v>
      </c>
      <c r="R986" s="63">
        <v>843103</v>
      </c>
      <c r="S986" s="63">
        <v>2946622</v>
      </c>
      <c r="T986">
        <f t="shared" si="143"/>
        <v>5622952</v>
      </c>
    </row>
    <row r="987" spans="1:20" hidden="1">
      <c r="A987" s="55" t="s">
        <v>1930</v>
      </c>
      <c r="B987" s="56" t="s">
        <v>1931</v>
      </c>
      <c r="C987" s="55" t="s">
        <v>6319</v>
      </c>
      <c r="D987" s="56">
        <f t="shared" si="144"/>
        <v>1186.338</v>
      </c>
      <c r="E987" s="56">
        <f t="shared" si="136"/>
        <v>50.128999999999998</v>
      </c>
      <c r="F987" s="56">
        <f t="shared" si="137"/>
        <v>248.82900000000001</v>
      </c>
      <c r="G987" s="56">
        <f t="shared" si="138"/>
        <v>1485.296</v>
      </c>
      <c r="H987" s="56">
        <f t="shared" si="139"/>
        <v>1365.962</v>
      </c>
      <c r="I987" s="56">
        <f t="shared" si="140"/>
        <v>50.128999999999998</v>
      </c>
      <c r="J987" s="56">
        <f t="shared" si="141"/>
        <v>197.60400000000001</v>
      </c>
      <c r="K987" s="56">
        <f t="shared" si="142"/>
        <v>1613.6949999999999</v>
      </c>
      <c r="L987" s="64">
        <v>1186338</v>
      </c>
      <c r="M987" s="64">
        <v>50129</v>
      </c>
      <c r="N987" s="64">
        <v>248829</v>
      </c>
      <c r="O987" s="64">
        <v>1485296</v>
      </c>
      <c r="P987" s="63">
        <v>1365962</v>
      </c>
      <c r="Q987" s="63">
        <v>50129</v>
      </c>
      <c r="R987" s="63">
        <v>197604</v>
      </c>
      <c r="S987" s="63">
        <v>1613695</v>
      </c>
      <c r="T987">
        <f t="shared" si="143"/>
        <v>3098991</v>
      </c>
    </row>
    <row r="988" spans="1:20" hidden="1">
      <c r="A988" s="55" t="s">
        <v>1932</v>
      </c>
      <c r="B988" s="56" t="s">
        <v>1933</v>
      </c>
      <c r="C988" s="55" t="s">
        <v>6319</v>
      </c>
      <c r="D988" s="56">
        <f t="shared" si="144"/>
        <v>1111.5930000000001</v>
      </c>
      <c r="E988" s="56">
        <f t="shared" si="136"/>
        <v>8.2639999999999993</v>
      </c>
      <c r="F988" s="56">
        <f t="shared" si="137"/>
        <v>1292.354</v>
      </c>
      <c r="G988" s="56">
        <f t="shared" si="138"/>
        <v>2412.2109999999998</v>
      </c>
      <c r="H988" s="56">
        <f t="shared" si="139"/>
        <v>939.46799999999996</v>
      </c>
      <c r="I988" s="56">
        <f t="shared" si="140"/>
        <v>8.2639999999999993</v>
      </c>
      <c r="J988" s="56">
        <f t="shared" si="141"/>
        <v>1205.7280000000001</v>
      </c>
      <c r="K988" s="56">
        <f t="shared" si="142"/>
        <v>2153.46</v>
      </c>
      <c r="L988" s="64">
        <v>1111593</v>
      </c>
      <c r="M988" s="64">
        <v>8264</v>
      </c>
      <c r="N988" s="64">
        <v>1292354</v>
      </c>
      <c r="O988" s="64">
        <v>2412211</v>
      </c>
      <c r="P988" s="63">
        <v>939468</v>
      </c>
      <c r="Q988" s="63">
        <v>8264</v>
      </c>
      <c r="R988" s="63">
        <v>1205728</v>
      </c>
      <c r="S988" s="63">
        <v>2153460</v>
      </c>
      <c r="T988">
        <f t="shared" si="143"/>
        <v>4565671</v>
      </c>
    </row>
    <row r="989" spans="1:20" hidden="1">
      <c r="A989" s="55" t="s">
        <v>1934</v>
      </c>
      <c r="B989" s="56" t="s">
        <v>1935</v>
      </c>
      <c r="C989" s="55" t="s">
        <v>6319</v>
      </c>
      <c r="D989" s="56">
        <f t="shared" si="144"/>
        <v>854.89300000000003</v>
      </c>
      <c r="E989" s="56">
        <f t="shared" si="136"/>
        <v>61.223999999999997</v>
      </c>
      <c r="F989" s="56">
        <f t="shared" si="137"/>
        <v>1247.424</v>
      </c>
      <c r="G989" s="56">
        <f t="shared" si="138"/>
        <v>2163.5410000000002</v>
      </c>
      <c r="H989" s="56">
        <f t="shared" si="139"/>
        <v>724.53499999999997</v>
      </c>
      <c r="I989" s="56">
        <f t="shared" si="140"/>
        <v>61.195</v>
      </c>
      <c r="J989" s="56">
        <f t="shared" si="141"/>
        <v>1311.0309999999999</v>
      </c>
      <c r="K989" s="56">
        <f t="shared" si="142"/>
        <v>2096.761</v>
      </c>
      <c r="L989" s="64">
        <v>854893</v>
      </c>
      <c r="M989" s="64">
        <v>61224</v>
      </c>
      <c r="N989" s="64">
        <v>1247424</v>
      </c>
      <c r="O989" s="64">
        <v>2163541</v>
      </c>
      <c r="P989" s="63">
        <v>724535</v>
      </c>
      <c r="Q989" s="63">
        <v>61195</v>
      </c>
      <c r="R989" s="63">
        <v>1311031</v>
      </c>
      <c r="S989" s="63">
        <v>2096761</v>
      </c>
      <c r="T989">
        <f t="shared" si="143"/>
        <v>4260302</v>
      </c>
    </row>
    <row r="990" spans="1:20" hidden="1">
      <c r="A990" s="55" t="s">
        <v>1936</v>
      </c>
      <c r="B990" s="56" t="s">
        <v>1937</v>
      </c>
      <c r="C990" s="55" t="s">
        <v>6319</v>
      </c>
      <c r="D990" s="56">
        <f t="shared" si="144"/>
        <v>2163.6</v>
      </c>
      <c r="E990" s="56">
        <f t="shared" si="136"/>
        <v>267.36500000000001</v>
      </c>
      <c r="F990" s="56">
        <f t="shared" si="137"/>
        <v>1636.4970000000001</v>
      </c>
      <c r="G990" s="56">
        <f t="shared" si="138"/>
        <v>4067.462</v>
      </c>
      <c r="H990" s="56">
        <f t="shared" si="139"/>
        <v>2330.0819999999999</v>
      </c>
      <c r="I990" s="56">
        <f t="shared" si="140"/>
        <v>243.77199999999999</v>
      </c>
      <c r="J990" s="56">
        <f t="shared" si="141"/>
        <v>1309.212</v>
      </c>
      <c r="K990" s="56">
        <f t="shared" si="142"/>
        <v>3883.0659999999998</v>
      </c>
      <c r="L990" s="64">
        <v>2163600</v>
      </c>
      <c r="M990" s="64">
        <v>267365</v>
      </c>
      <c r="N990" s="64">
        <v>1636497</v>
      </c>
      <c r="O990" s="64">
        <v>4067462</v>
      </c>
      <c r="P990" s="63">
        <v>2330082</v>
      </c>
      <c r="Q990" s="63">
        <v>243772</v>
      </c>
      <c r="R990" s="63">
        <v>1309212</v>
      </c>
      <c r="S990" s="63">
        <v>3883066</v>
      </c>
      <c r="T990">
        <f t="shared" si="143"/>
        <v>7950528</v>
      </c>
    </row>
    <row r="991" spans="1:20" hidden="1">
      <c r="A991" s="55" t="s">
        <v>1938</v>
      </c>
      <c r="B991" s="56" t="s">
        <v>1939</v>
      </c>
      <c r="C991" s="55" t="s">
        <v>6319</v>
      </c>
      <c r="D991" s="56">
        <f t="shared" si="144"/>
        <v>1019.107</v>
      </c>
      <c r="E991" s="56">
        <f t="shared" si="136"/>
        <v>0.14899999999999999</v>
      </c>
      <c r="F991" s="56">
        <f t="shared" si="137"/>
        <v>643.31299999999999</v>
      </c>
      <c r="G991" s="56">
        <f t="shared" si="138"/>
        <v>1662.569</v>
      </c>
      <c r="H991" s="56">
        <f t="shared" si="139"/>
        <v>1048.7449999999999</v>
      </c>
      <c r="I991" s="56">
        <f t="shared" si="140"/>
        <v>0.14799999999999999</v>
      </c>
      <c r="J991" s="56">
        <f t="shared" si="141"/>
        <v>660.26</v>
      </c>
      <c r="K991" s="56">
        <f t="shared" si="142"/>
        <v>1709.153</v>
      </c>
      <c r="L991" s="64">
        <v>1019107</v>
      </c>
      <c r="M991" s="64">
        <v>149</v>
      </c>
      <c r="N991" s="64">
        <v>643313</v>
      </c>
      <c r="O991" s="64">
        <v>1662569</v>
      </c>
      <c r="P991" s="63">
        <v>1048745</v>
      </c>
      <c r="Q991" s="63">
        <v>148</v>
      </c>
      <c r="R991" s="63">
        <v>660260</v>
      </c>
      <c r="S991" s="63">
        <v>1709153</v>
      </c>
      <c r="T991">
        <f t="shared" si="143"/>
        <v>3371722</v>
      </c>
    </row>
    <row r="992" spans="1:20" hidden="1">
      <c r="A992" s="55" t="s">
        <v>1940</v>
      </c>
      <c r="B992" s="56" t="s">
        <v>1941</v>
      </c>
      <c r="C992" s="55" t="s">
        <v>6319</v>
      </c>
      <c r="D992" s="56">
        <f t="shared" si="144"/>
        <v>882.42700000000002</v>
      </c>
      <c r="E992" s="56">
        <f t="shared" si="136"/>
        <v>46.353000000000002</v>
      </c>
      <c r="F992" s="56">
        <f t="shared" si="137"/>
        <v>963.43399999999997</v>
      </c>
      <c r="G992" s="56">
        <f t="shared" si="138"/>
        <v>1892.2139999999999</v>
      </c>
      <c r="H992" s="56">
        <f t="shared" si="139"/>
        <v>1189.192</v>
      </c>
      <c r="I992" s="56">
        <f t="shared" si="140"/>
        <v>52.918999999999997</v>
      </c>
      <c r="J992" s="56">
        <f t="shared" si="141"/>
        <v>662.88</v>
      </c>
      <c r="K992" s="56">
        <f t="shared" si="142"/>
        <v>1904.991</v>
      </c>
      <c r="L992" s="64">
        <v>882427</v>
      </c>
      <c r="M992" s="64">
        <v>46353</v>
      </c>
      <c r="N992" s="64">
        <v>963434</v>
      </c>
      <c r="O992" s="64">
        <v>1892214</v>
      </c>
      <c r="P992" s="63">
        <v>1189192</v>
      </c>
      <c r="Q992" s="63">
        <v>52919</v>
      </c>
      <c r="R992" s="63">
        <v>662880</v>
      </c>
      <c r="S992" s="63">
        <v>1904991</v>
      </c>
      <c r="T992">
        <f t="shared" si="143"/>
        <v>3797205</v>
      </c>
    </row>
    <row r="993" spans="1:20" hidden="1">
      <c r="A993" s="55" t="s">
        <v>1942</v>
      </c>
      <c r="B993" s="56" t="s">
        <v>1943</v>
      </c>
      <c r="C993" s="55" t="s">
        <v>6319</v>
      </c>
      <c r="D993" s="56">
        <f t="shared" si="144"/>
        <v>732.43700000000001</v>
      </c>
      <c r="E993" s="56">
        <f t="shared" si="136"/>
        <v>102.352</v>
      </c>
      <c r="F993" s="56">
        <f t="shared" si="137"/>
        <v>1387.8889999999999</v>
      </c>
      <c r="G993" s="56">
        <f t="shared" si="138"/>
        <v>2222.6779999999999</v>
      </c>
      <c r="H993" s="56">
        <f t="shared" si="139"/>
        <v>751.46100000000001</v>
      </c>
      <c r="I993" s="56">
        <f t="shared" si="140"/>
        <v>102.342</v>
      </c>
      <c r="J993" s="56">
        <f t="shared" si="141"/>
        <v>1182.7080000000001</v>
      </c>
      <c r="K993" s="56">
        <f t="shared" si="142"/>
        <v>2036.511</v>
      </c>
      <c r="L993" s="64">
        <v>732437</v>
      </c>
      <c r="M993" s="64">
        <v>102352</v>
      </c>
      <c r="N993" s="64">
        <v>1387889</v>
      </c>
      <c r="O993" s="64">
        <v>2222678</v>
      </c>
      <c r="P993" s="63">
        <v>751461</v>
      </c>
      <c r="Q993" s="63">
        <v>102342</v>
      </c>
      <c r="R993" s="63">
        <v>1182708</v>
      </c>
      <c r="S993" s="63">
        <v>2036511</v>
      </c>
      <c r="T993">
        <f t="shared" si="143"/>
        <v>4259189</v>
      </c>
    </row>
    <row r="994" spans="1:20" hidden="1">
      <c r="A994" s="55" t="s">
        <v>1944</v>
      </c>
      <c r="B994" s="56" t="s">
        <v>1945</v>
      </c>
      <c r="C994" s="55" t="s">
        <v>6319</v>
      </c>
      <c r="D994" s="56">
        <f t="shared" si="144"/>
        <v>1139.6210000000001</v>
      </c>
      <c r="E994" s="56">
        <f t="shared" si="136"/>
        <v>127.535</v>
      </c>
      <c r="F994" s="56">
        <f t="shared" si="137"/>
        <v>478.34500000000003</v>
      </c>
      <c r="G994" s="56">
        <f t="shared" si="138"/>
        <v>1745.501</v>
      </c>
      <c r="H994" s="56">
        <f t="shared" si="139"/>
        <v>1225.5989999999999</v>
      </c>
      <c r="I994" s="56">
        <f t="shared" si="140"/>
        <v>127.48699999999999</v>
      </c>
      <c r="J994" s="56">
        <f t="shared" si="141"/>
        <v>329.541</v>
      </c>
      <c r="K994" s="56">
        <f t="shared" si="142"/>
        <v>1682.627</v>
      </c>
      <c r="L994" s="64">
        <v>1139621</v>
      </c>
      <c r="M994" s="64">
        <v>127535</v>
      </c>
      <c r="N994" s="64">
        <v>478345</v>
      </c>
      <c r="O994" s="64">
        <v>1745501</v>
      </c>
      <c r="P994" s="63">
        <v>1225599</v>
      </c>
      <c r="Q994" s="63">
        <v>127487</v>
      </c>
      <c r="R994" s="63">
        <v>329541</v>
      </c>
      <c r="S994" s="63">
        <v>1682627</v>
      </c>
      <c r="T994">
        <f t="shared" si="143"/>
        <v>3428128</v>
      </c>
    </row>
    <row r="995" spans="1:20" hidden="1">
      <c r="A995" s="55" t="s">
        <v>1946</v>
      </c>
      <c r="B995" s="56" t="s">
        <v>1947</v>
      </c>
      <c r="C995" s="55" t="s">
        <v>6319</v>
      </c>
      <c r="D995" s="56">
        <f t="shared" si="144"/>
        <v>719.697</v>
      </c>
      <c r="E995" s="56">
        <f t="shared" si="136"/>
        <v>25.195</v>
      </c>
      <c r="F995" s="56">
        <f t="shared" si="137"/>
        <v>1050.7049999999999</v>
      </c>
      <c r="G995" s="56">
        <f t="shared" si="138"/>
        <v>1795.597</v>
      </c>
      <c r="H995" s="56">
        <f t="shared" si="139"/>
        <v>760.37</v>
      </c>
      <c r="I995" s="56">
        <f t="shared" si="140"/>
        <v>25.183</v>
      </c>
      <c r="J995" s="56">
        <f t="shared" si="141"/>
        <v>998.26499999999999</v>
      </c>
      <c r="K995" s="56">
        <f t="shared" si="142"/>
        <v>1783.818</v>
      </c>
      <c r="L995" s="64">
        <v>719697</v>
      </c>
      <c r="M995" s="64">
        <v>25195</v>
      </c>
      <c r="N995" s="64">
        <v>1050705</v>
      </c>
      <c r="O995" s="64">
        <v>1795597</v>
      </c>
      <c r="P995" s="63">
        <v>760370</v>
      </c>
      <c r="Q995" s="63">
        <v>25183</v>
      </c>
      <c r="R995" s="63">
        <v>998265</v>
      </c>
      <c r="S995" s="63">
        <v>1783818</v>
      </c>
      <c r="T995">
        <f t="shared" si="143"/>
        <v>3579415</v>
      </c>
    </row>
    <row r="996" spans="1:20" hidden="1">
      <c r="A996" s="55" t="s">
        <v>1948</v>
      </c>
      <c r="B996" s="56" t="s">
        <v>1949</v>
      </c>
      <c r="C996" s="55" t="s">
        <v>6319</v>
      </c>
      <c r="D996" s="56">
        <f t="shared" si="144"/>
        <v>1162.2809999999999</v>
      </c>
      <c r="E996" s="56">
        <f t="shared" si="136"/>
        <v>29.896000000000001</v>
      </c>
      <c r="F996" s="56">
        <f t="shared" si="137"/>
        <v>924.78200000000004</v>
      </c>
      <c r="G996" s="56">
        <f t="shared" si="138"/>
        <v>2116.9589999999998</v>
      </c>
      <c r="H996" s="56">
        <f t="shared" si="139"/>
        <v>1055.152</v>
      </c>
      <c r="I996" s="56">
        <f t="shared" si="140"/>
        <v>29.89</v>
      </c>
      <c r="J996" s="56">
        <f t="shared" si="141"/>
        <v>946.80399999999997</v>
      </c>
      <c r="K996" s="56">
        <f t="shared" si="142"/>
        <v>2031.846</v>
      </c>
      <c r="L996" s="64">
        <v>1162281</v>
      </c>
      <c r="M996" s="64">
        <v>29896</v>
      </c>
      <c r="N996" s="64">
        <v>924782</v>
      </c>
      <c r="O996" s="64">
        <v>2116959</v>
      </c>
      <c r="P996" s="63">
        <v>1055152</v>
      </c>
      <c r="Q996" s="63">
        <v>29890</v>
      </c>
      <c r="R996" s="63">
        <v>946804</v>
      </c>
      <c r="S996" s="63">
        <v>2031846</v>
      </c>
      <c r="T996">
        <f t="shared" si="143"/>
        <v>4148805</v>
      </c>
    </row>
    <row r="997" spans="1:20" hidden="1">
      <c r="A997" s="55" t="s">
        <v>1950</v>
      </c>
      <c r="B997" s="56" t="s">
        <v>1951</v>
      </c>
      <c r="C997" s="55" t="s">
        <v>6319</v>
      </c>
      <c r="D997" s="56">
        <f t="shared" si="144"/>
        <v>1015.11</v>
      </c>
      <c r="E997" s="56">
        <f t="shared" si="136"/>
        <v>256.60599999999999</v>
      </c>
      <c r="F997" s="56">
        <f t="shared" si="137"/>
        <v>1735.9349999999999</v>
      </c>
      <c r="G997" s="56">
        <f t="shared" si="138"/>
        <v>3007.6509999999998</v>
      </c>
      <c r="H997" s="56">
        <f t="shared" si="139"/>
        <v>1137.855</v>
      </c>
      <c r="I997" s="56">
        <f t="shared" si="140"/>
        <v>256.60599999999999</v>
      </c>
      <c r="J997" s="56">
        <f t="shared" si="141"/>
        <v>1883.32</v>
      </c>
      <c r="K997" s="56">
        <f t="shared" si="142"/>
        <v>3277.7809999999999</v>
      </c>
      <c r="L997" s="64">
        <v>1015110</v>
      </c>
      <c r="M997" s="64">
        <v>256606</v>
      </c>
      <c r="N997" s="64">
        <v>1735935</v>
      </c>
      <c r="O997" s="64">
        <v>3007651</v>
      </c>
      <c r="P997" s="63">
        <v>1137855</v>
      </c>
      <c r="Q997" s="63">
        <v>256606</v>
      </c>
      <c r="R997" s="63">
        <v>1883320</v>
      </c>
      <c r="S997" s="63">
        <v>3277781</v>
      </c>
      <c r="T997">
        <f t="shared" si="143"/>
        <v>6285432</v>
      </c>
    </row>
    <row r="998" spans="1:20" hidden="1">
      <c r="A998" s="55" t="s">
        <v>1952</v>
      </c>
      <c r="B998" s="56" t="s">
        <v>1953</v>
      </c>
      <c r="C998" s="55" t="s">
        <v>6319</v>
      </c>
      <c r="D998" s="56">
        <f t="shared" si="144"/>
        <v>365.66</v>
      </c>
      <c r="E998" s="56">
        <f t="shared" si="136"/>
        <v>11.084</v>
      </c>
      <c r="F998" s="56">
        <f t="shared" si="137"/>
        <v>471.38</v>
      </c>
      <c r="G998" s="56">
        <f t="shared" si="138"/>
        <v>848.12400000000002</v>
      </c>
      <c r="H998" s="56">
        <f t="shared" si="139"/>
        <v>365.55200000000002</v>
      </c>
      <c r="I998" s="56">
        <f t="shared" si="140"/>
        <v>11.083</v>
      </c>
      <c r="J998" s="56">
        <f t="shared" si="141"/>
        <v>489.625</v>
      </c>
      <c r="K998" s="56">
        <f t="shared" si="142"/>
        <v>866.26</v>
      </c>
      <c r="L998" s="64">
        <v>365660</v>
      </c>
      <c r="M998" s="64">
        <v>11084</v>
      </c>
      <c r="N998" s="64">
        <v>471380</v>
      </c>
      <c r="O998" s="64">
        <v>848124</v>
      </c>
      <c r="P998" s="63">
        <v>365552</v>
      </c>
      <c r="Q998" s="63">
        <v>11083</v>
      </c>
      <c r="R998" s="63">
        <v>489625</v>
      </c>
      <c r="S998" s="63">
        <v>866260</v>
      </c>
      <c r="T998">
        <f t="shared" si="143"/>
        <v>1714384</v>
      </c>
    </row>
    <row r="999" spans="1:20" hidden="1">
      <c r="A999" s="55" t="s">
        <v>1954</v>
      </c>
      <c r="B999" s="56" t="s">
        <v>1955</v>
      </c>
      <c r="C999" s="55" t="s">
        <v>6319</v>
      </c>
      <c r="D999" s="56">
        <f t="shared" si="144"/>
        <v>1288.046</v>
      </c>
      <c r="E999" s="56">
        <f t="shared" si="136"/>
        <v>0.63900000000000001</v>
      </c>
      <c r="F999" s="56">
        <f t="shared" si="137"/>
        <v>76.531999999999996</v>
      </c>
      <c r="G999" s="56">
        <f t="shared" si="138"/>
        <v>1365.2170000000001</v>
      </c>
      <c r="H999" s="56">
        <f t="shared" si="139"/>
        <v>1207.924</v>
      </c>
      <c r="I999" s="56">
        <f t="shared" si="140"/>
        <v>0.63900000000000001</v>
      </c>
      <c r="J999" s="56">
        <f t="shared" si="141"/>
        <v>67.346000000000004</v>
      </c>
      <c r="K999" s="56">
        <f t="shared" si="142"/>
        <v>1275.9090000000001</v>
      </c>
      <c r="L999" s="64">
        <v>1288046</v>
      </c>
      <c r="M999" s="64">
        <v>639</v>
      </c>
      <c r="N999" s="64">
        <v>76532</v>
      </c>
      <c r="O999" s="64">
        <v>1365217</v>
      </c>
      <c r="P999" s="63">
        <v>1207924</v>
      </c>
      <c r="Q999" s="63">
        <v>639</v>
      </c>
      <c r="R999" s="63">
        <v>67346</v>
      </c>
      <c r="S999" s="63">
        <v>1275909</v>
      </c>
      <c r="T999">
        <f t="shared" si="143"/>
        <v>2641126</v>
      </c>
    </row>
    <row r="1000" spans="1:20" hidden="1">
      <c r="A1000" s="55" t="s">
        <v>1956</v>
      </c>
      <c r="B1000" s="56" t="s">
        <v>1957</v>
      </c>
      <c r="C1000" s="55" t="s">
        <v>6320</v>
      </c>
      <c r="D1000" s="56">
        <f t="shared" si="144"/>
        <v>0</v>
      </c>
      <c r="E1000" s="56">
        <f t="shared" si="136"/>
        <v>0</v>
      </c>
      <c r="F1000" s="56">
        <f t="shared" si="137"/>
        <v>14546.07</v>
      </c>
      <c r="G1000" s="56">
        <f t="shared" si="138"/>
        <v>14546.07</v>
      </c>
      <c r="H1000" s="56">
        <f t="shared" si="139"/>
        <v>0</v>
      </c>
      <c r="I1000" s="56">
        <f t="shared" si="140"/>
        <v>0</v>
      </c>
      <c r="J1000" s="56">
        <f t="shared" si="141"/>
        <v>10956.442999999999</v>
      </c>
      <c r="K1000" s="56">
        <f t="shared" si="142"/>
        <v>10956.442999999999</v>
      </c>
      <c r="L1000" s="64">
        <v>0</v>
      </c>
      <c r="M1000" s="64">
        <v>0</v>
      </c>
      <c r="N1000" s="64">
        <v>14546070</v>
      </c>
      <c r="O1000" s="64">
        <v>14546070</v>
      </c>
      <c r="P1000" s="63">
        <v>0</v>
      </c>
      <c r="Q1000" s="63">
        <v>0</v>
      </c>
      <c r="R1000" s="63">
        <v>10956443</v>
      </c>
      <c r="S1000" s="63">
        <v>10956443</v>
      </c>
      <c r="T1000">
        <f t="shared" si="143"/>
        <v>25502513</v>
      </c>
    </row>
    <row r="1001" spans="1:20" hidden="1">
      <c r="A1001" s="55" t="s">
        <v>1958</v>
      </c>
      <c r="B1001" s="56" t="s">
        <v>1959</v>
      </c>
      <c r="C1001" s="55" t="s">
        <v>6320</v>
      </c>
      <c r="D1001" s="56">
        <f t="shared" si="144"/>
        <v>163.77000000000001</v>
      </c>
      <c r="E1001" s="56">
        <f t="shared" si="136"/>
        <v>0</v>
      </c>
      <c r="F1001" s="56">
        <f t="shared" si="137"/>
        <v>51.320999999999998</v>
      </c>
      <c r="G1001" s="56">
        <f t="shared" si="138"/>
        <v>215.09100000000001</v>
      </c>
      <c r="H1001" s="56">
        <f t="shared" si="139"/>
        <v>145.768</v>
      </c>
      <c r="I1001" s="56">
        <f t="shared" si="140"/>
        <v>0</v>
      </c>
      <c r="J1001" s="56">
        <f t="shared" si="141"/>
        <v>66.316000000000003</v>
      </c>
      <c r="K1001" s="56">
        <f t="shared" si="142"/>
        <v>212.084</v>
      </c>
      <c r="L1001" s="64">
        <v>163770</v>
      </c>
      <c r="M1001" s="64">
        <v>0</v>
      </c>
      <c r="N1001" s="64">
        <v>51321</v>
      </c>
      <c r="O1001" s="64">
        <v>215091</v>
      </c>
      <c r="P1001" s="63">
        <v>145768</v>
      </c>
      <c r="Q1001" s="63">
        <v>0</v>
      </c>
      <c r="R1001" s="63">
        <v>66316</v>
      </c>
      <c r="S1001" s="63">
        <v>212084</v>
      </c>
      <c r="T1001">
        <f t="shared" si="143"/>
        <v>427175</v>
      </c>
    </row>
    <row r="1002" spans="1:20" hidden="1">
      <c r="A1002" s="55" t="s">
        <v>1960</v>
      </c>
      <c r="B1002" s="56" t="s">
        <v>1961</v>
      </c>
      <c r="C1002" s="55" t="s">
        <v>6320</v>
      </c>
      <c r="D1002" s="56">
        <f t="shared" si="144"/>
        <v>48.289000000000001</v>
      </c>
      <c r="E1002" s="56">
        <f t="shared" si="136"/>
        <v>0</v>
      </c>
      <c r="F1002" s="56">
        <f t="shared" si="137"/>
        <v>0</v>
      </c>
      <c r="G1002" s="56">
        <f t="shared" si="138"/>
        <v>48.289000000000001</v>
      </c>
      <c r="H1002" s="56">
        <f t="shared" si="139"/>
        <v>52.933999999999997</v>
      </c>
      <c r="I1002" s="56">
        <f t="shared" si="140"/>
        <v>0</v>
      </c>
      <c r="J1002" s="56">
        <f t="shared" si="141"/>
        <v>0</v>
      </c>
      <c r="K1002" s="56">
        <f t="shared" si="142"/>
        <v>52.933999999999997</v>
      </c>
      <c r="L1002" s="64">
        <v>48289</v>
      </c>
      <c r="M1002" s="64">
        <v>0</v>
      </c>
      <c r="N1002" s="64">
        <v>0</v>
      </c>
      <c r="O1002" s="64">
        <v>48289</v>
      </c>
      <c r="P1002" s="63">
        <v>52934</v>
      </c>
      <c r="Q1002" s="63">
        <v>0</v>
      </c>
      <c r="R1002" s="63">
        <v>0</v>
      </c>
      <c r="S1002" s="63">
        <v>52934</v>
      </c>
      <c r="T1002">
        <f t="shared" si="143"/>
        <v>101223</v>
      </c>
    </row>
    <row r="1003" spans="1:20" hidden="1">
      <c r="A1003" s="55" t="s">
        <v>1962</v>
      </c>
      <c r="B1003" s="56" t="s">
        <v>1963</v>
      </c>
      <c r="C1003" s="55" t="s">
        <v>6320</v>
      </c>
      <c r="D1003" s="56">
        <f t="shared" si="144"/>
        <v>469.75799999999998</v>
      </c>
      <c r="E1003" s="56">
        <f t="shared" si="136"/>
        <v>0</v>
      </c>
      <c r="F1003" s="56">
        <f t="shared" si="137"/>
        <v>0</v>
      </c>
      <c r="G1003" s="56">
        <f t="shared" si="138"/>
        <v>469.75799999999998</v>
      </c>
      <c r="H1003" s="56">
        <f t="shared" si="139"/>
        <v>388.41199999999998</v>
      </c>
      <c r="I1003" s="56">
        <f t="shared" si="140"/>
        <v>0</v>
      </c>
      <c r="J1003" s="56">
        <f t="shared" si="141"/>
        <v>0</v>
      </c>
      <c r="K1003" s="56">
        <f t="shared" si="142"/>
        <v>388.41199999999998</v>
      </c>
      <c r="L1003" s="64">
        <v>469758</v>
      </c>
      <c r="M1003" s="64">
        <v>0</v>
      </c>
      <c r="N1003" s="64">
        <v>0</v>
      </c>
      <c r="O1003" s="64">
        <v>469758</v>
      </c>
      <c r="P1003" s="63">
        <v>388412</v>
      </c>
      <c r="Q1003" s="63">
        <v>0</v>
      </c>
      <c r="R1003" s="63">
        <v>0</v>
      </c>
      <c r="S1003" s="63">
        <v>388412</v>
      </c>
      <c r="T1003">
        <f t="shared" si="143"/>
        <v>858170</v>
      </c>
    </row>
    <row r="1004" spans="1:20" hidden="1">
      <c r="A1004" s="55" t="s">
        <v>1964</v>
      </c>
      <c r="B1004" s="56" t="s">
        <v>1965</v>
      </c>
      <c r="C1004" s="55" t="s">
        <v>6320</v>
      </c>
      <c r="D1004" s="56">
        <f t="shared" si="144"/>
        <v>0</v>
      </c>
      <c r="E1004" s="56">
        <f t="shared" si="136"/>
        <v>0</v>
      </c>
      <c r="F1004" s="56">
        <f t="shared" si="137"/>
        <v>92.816000000000003</v>
      </c>
      <c r="G1004" s="56">
        <f t="shared" si="138"/>
        <v>92.816000000000003</v>
      </c>
      <c r="H1004" s="56">
        <f t="shared" si="139"/>
        <v>0</v>
      </c>
      <c r="I1004" s="56">
        <f t="shared" si="140"/>
        <v>0</v>
      </c>
      <c r="J1004" s="56">
        <f t="shared" si="141"/>
        <v>92.811000000000007</v>
      </c>
      <c r="K1004" s="56">
        <f t="shared" si="142"/>
        <v>92.811000000000007</v>
      </c>
      <c r="L1004" s="64">
        <v>0</v>
      </c>
      <c r="M1004" s="64">
        <v>0</v>
      </c>
      <c r="N1004" s="64">
        <v>92816</v>
      </c>
      <c r="O1004" s="64">
        <v>92816</v>
      </c>
      <c r="P1004" s="63">
        <v>0</v>
      </c>
      <c r="Q1004" s="63">
        <v>0</v>
      </c>
      <c r="R1004" s="63">
        <v>92811</v>
      </c>
      <c r="S1004" s="63">
        <v>92811</v>
      </c>
      <c r="T1004">
        <f t="shared" si="143"/>
        <v>185627</v>
      </c>
    </row>
    <row r="1005" spans="1:20" hidden="1">
      <c r="A1005" s="55" t="s">
        <v>1966</v>
      </c>
      <c r="B1005" s="56" t="s">
        <v>1967</v>
      </c>
      <c r="C1005" s="55" t="s">
        <v>6320</v>
      </c>
      <c r="D1005" s="56">
        <f t="shared" si="144"/>
        <v>112.092</v>
      </c>
      <c r="E1005" s="56">
        <f t="shared" si="136"/>
        <v>0</v>
      </c>
      <c r="F1005" s="56">
        <f t="shared" si="137"/>
        <v>0</v>
      </c>
      <c r="G1005" s="56">
        <f t="shared" si="138"/>
        <v>112.092</v>
      </c>
      <c r="H1005" s="56">
        <f t="shared" si="139"/>
        <v>152.411</v>
      </c>
      <c r="I1005" s="56">
        <f t="shared" si="140"/>
        <v>0</v>
      </c>
      <c r="J1005" s="56">
        <f t="shared" si="141"/>
        <v>0</v>
      </c>
      <c r="K1005" s="56">
        <f t="shared" si="142"/>
        <v>152.411</v>
      </c>
      <c r="L1005" s="64">
        <v>112092</v>
      </c>
      <c r="M1005" s="64">
        <v>0</v>
      </c>
      <c r="N1005" s="64">
        <v>0</v>
      </c>
      <c r="O1005" s="64">
        <v>112092</v>
      </c>
      <c r="P1005" s="63">
        <v>152411</v>
      </c>
      <c r="Q1005" s="63">
        <v>0</v>
      </c>
      <c r="R1005" s="63">
        <v>0</v>
      </c>
      <c r="S1005" s="63">
        <v>152411</v>
      </c>
      <c r="T1005">
        <f t="shared" si="143"/>
        <v>264503</v>
      </c>
    </row>
    <row r="1006" spans="1:20" hidden="1">
      <c r="A1006" s="55" t="s">
        <v>1968</v>
      </c>
      <c r="B1006" s="56" t="s">
        <v>1969</v>
      </c>
      <c r="C1006" s="55" t="s">
        <v>6320</v>
      </c>
      <c r="D1006" s="56">
        <f t="shared" si="144"/>
        <v>125.104</v>
      </c>
      <c r="E1006" s="56">
        <f t="shared" si="136"/>
        <v>0</v>
      </c>
      <c r="F1006" s="56">
        <f t="shared" si="137"/>
        <v>29.225000000000001</v>
      </c>
      <c r="G1006" s="56">
        <f t="shared" si="138"/>
        <v>154.32900000000001</v>
      </c>
      <c r="H1006" s="56">
        <f t="shared" si="139"/>
        <v>210.32900000000001</v>
      </c>
      <c r="I1006" s="56">
        <f t="shared" si="140"/>
        <v>0</v>
      </c>
      <c r="J1006" s="56">
        <f t="shared" si="141"/>
        <v>31.542000000000002</v>
      </c>
      <c r="K1006" s="56">
        <f t="shared" si="142"/>
        <v>241.87100000000001</v>
      </c>
      <c r="L1006" s="64">
        <v>125104</v>
      </c>
      <c r="M1006" s="64">
        <v>0</v>
      </c>
      <c r="N1006" s="64">
        <v>29225</v>
      </c>
      <c r="O1006" s="64">
        <v>154329</v>
      </c>
      <c r="P1006" s="63">
        <v>210329</v>
      </c>
      <c r="Q1006" s="63">
        <v>0</v>
      </c>
      <c r="R1006" s="63">
        <v>31542</v>
      </c>
      <c r="S1006" s="63">
        <v>241871</v>
      </c>
      <c r="T1006">
        <f t="shared" si="143"/>
        <v>396200</v>
      </c>
    </row>
    <row r="1007" spans="1:20" hidden="1">
      <c r="A1007" s="55" t="s">
        <v>1970</v>
      </c>
      <c r="B1007" s="56" t="s">
        <v>1971</v>
      </c>
      <c r="C1007" s="55" t="s">
        <v>6320</v>
      </c>
      <c r="D1007" s="56">
        <f t="shared" si="144"/>
        <v>96.134</v>
      </c>
      <c r="E1007" s="56">
        <f t="shared" si="136"/>
        <v>0</v>
      </c>
      <c r="F1007" s="56">
        <f t="shared" si="137"/>
        <v>0</v>
      </c>
      <c r="G1007" s="56">
        <f t="shared" si="138"/>
        <v>96.134</v>
      </c>
      <c r="H1007" s="56">
        <f t="shared" si="139"/>
        <v>105.15600000000001</v>
      </c>
      <c r="I1007" s="56">
        <f t="shared" si="140"/>
        <v>0</v>
      </c>
      <c r="J1007" s="56">
        <f t="shared" si="141"/>
        <v>0</v>
      </c>
      <c r="K1007" s="56">
        <f t="shared" si="142"/>
        <v>105.15600000000001</v>
      </c>
      <c r="L1007" s="64">
        <v>96134</v>
      </c>
      <c r="M1007" s="64">
        <v>0</v>
      </c>
      <c r="N1007" s="64">
        <v>0</v>
      </c>
      <c r="O1007" s="64">
        <v>96134</v>
      </c>
      <c r="P1007" s="63">
        <v>105156</v>
      </c>
      <c r="Q1007" s="63">
        <v>0</v>
      </c>
      <c r="R1007" s="63">
        <v>0</v>
      </c>
      <c r="S1007" s="63">
        <v>105156</v>
      </c>
      <c r="T1007">
        <f t="shared" si="143"/>
        <v>201290</v>
      </c>
    </row>
    <row r="1008" spans="1:20" hidden="1">
      <c r="A1008" s="55" t="s">
        <v>1972</v>
      </c>
      <c r="B1008" s="56" t="s">
        <v>1973</v>
      </c>
      <c r="C1008" s="55" t="s">
        <v>6320</v>
      </c>
      <c r="D1008" s="56">
        <f t="shared" si="144"/>
        <v>0</v>
      </c>
      <c r="E1008" s="56">
        <f t="shared" si="136"/>
        <v>0</v>
      </c>
      <c r="F1008" s="56">
        <f t="shared" si="137"/>
        <v>60.874000000000002</v>
      </c>
      <c r="G1008" s="56">
        <f t="shared" si="138"/>
        <v>60.874000000000002</v>
      </c>
      <c r="H1008" s="56">
        <f t="shared" si="139"/>
        <v>0</v>
      </c>
      <c r="I1008" s="56">
        <f t="shared" si="140"/>
        <v>0</v>
      </c>
      <c r="J1008" s="56">
        <f t="shared" si="141"/>
        <v>57.83</v>
      </c>
      <c r="K1008" s="56">
        <f t="shared" si="142"/>
        <v>57.83</v>
      </c>
      <c r="L1008" s="64">
        <v>0</v>
      </c>
      <c r="M1008" s="64">
        <v>0</v>
      </c>
      <c r="N1008" s="64">
        <v>60874</v>
      </c>
      <c r="O1008" s="64">
        <v>60874</v>
      </c>
      <c r="P1008" s="63">
        <v>0</v>
      </c>
      <c r="Q1008" s="63">
        <v>0</v>
      </c>
      <c r="R1008" s="63">
        <v>57830</v>
      </c>
      <c r="S1008" s="63">
        <v>57830</v>
      </c>
      <c r="T1008">
        <f t="shared" si="143"/>
        <v>118704</v>
      </c>
    </row>
    <row r="1009" spans="1:20" hidden="1">
      <c r="A1009" s="55" t="s">
        <v>1974</v>
      </c>
      <c r="B1009" s="56" t="s">
        <v>1975</v>
      </c>
      <c r="C1009" s="55" t="s">
        <v>6320</v>
      </c>
      <c r="D1009" s="56">
        <f t="shared" si="144"/>
        <v>217.749</v>
      </c>
      <c r="E1009" s="56">
        <f t="shared" si="136"/>
        <v>0</v>
      </c>
      <c r="F1009" s="56">
        <f t="shared" si="137"/>
        <v>0</v>
      </c>
      <c r="G1009" s="56">
        <f t="shared" si="138"/>
        <v>217.749</v>
      </c>
      <c r="H1009" s="56">
        <f t="shared" si="139"/>
        <v>193.18899999999999</v>
      </c>
      <c r="I1009" s="56">
        <f t="shared" si="140"/>
        <v>0</v>
      </c>
      <c r="J1009" s="56">
        <f t="shared" si="141"/>
        <v>0</v>
      </c>
      <c r="K1009" s="56">
        <f t="shared" si="142"/>
        <v>193.18899999999999</v>
      </c>
      <c r="L1009" s="64">
        <v>217749</v>
      </c>
      <c r="M1009" s="64">
        <v>0</v>
      </c>
      <c r="N1009" s="64">
        <v>0</v>
      </c>
      <c r="O1009" s="64">
        <v>217749</v>
      </c>
      <c r="P1009" s="63">
        <v>193189</v>
      </c>
      <c r="Q1009" s="63">
        <v>0</v>
      </c>
      <c r="R1009" s="63">
        <v>0</v>
      </c>
      <c r="S1009" s="63">
        <v>193189</v>
      </c>
      <c r="T1009">
        <f t="shared" si="143"/>
        <v>410938</v>
      </c>
    </row>
    <row r="1010" spans="1:20" hidden="1">
      <c r="A1010" s="55" t="s">
        <v>1976</v>
      </c>
      <c r="B1010" s="56" t="s">
        <v>1977</v>
      </c>
      <c r="C1010" s="55" t="s">
        <v>6320</v>
      </c>
      <c r="D1010" s="56">
        <f t="shared" si="144"/>
        <v>281.16899999999998</v>
      </c>
      <c r="E1010" s="56">
        <f t="shared" si="136"/>
        <v>0</v>
      </c>
      <c r="F1010" s="56">
        <f t="shared" si="137"/>
        <v>202.779</v>
      </c>
      <c r="G1010" s="56">
        <f t="shared" si="138"/>
        <v>483.94799999999998</v>
      </c>
      <c r="H1010" s="56">
        <f t="shared" si="139"/>
        <v>295.84800000000001</v>
      </c>
      <c r="I1010" s="56">
        <f t="shared" si="140"/>
        <v>0</v>
      </c>
      <c r="J1010" s="56">
        <f t="shared" si="141"/>
        <v>202.76599999999999</v>
      </c>
      <c r="K1010" s="56">
        <f t="shared" si="142"/>
        <v>498.61399999999998</v>
      </c>
      <c r="L1010" s="64">
        <v>281169</v>
      </c>
      <c r="M1010" s="64">
        <v>0</v>
      </c>
      <c r="N1010" s="64">
        <v>202779</v>
      </c>
      <c r="O1010" s="64">
        <v>483948</v>
      </c>
      <c r="P1010" s="63">
        <v>295848</v>
      </c>
      <c r="Q1010" s="63">
        <v>0</v>
      </c>
      <c r="R1010" s="63">
        <v>202766</v>
      </c>
      <c r="S1010" s="63">
        <v>498614</v>
      </c>
      <c r="T1010">
        <f t="shared" si="143"/>
        <v>982562</v>
      </c>
    </row>
    <row r="1011" spans="1:20" hidden="1">
      <c r="A1011" s="55" t="s">
        <v>1978</v>
      </c>
      <c r="B1011" s="56" t="s">
        <v>1979</v>
      </c>
      <c r="C1011" s="55" t="s">
        <v>6320</v>
      </c>
      <c r="D1011" s="56">
        <f t="shared" si="144"/>
        <v>70.799000000000007</v>
      </c>
      <c r="E1011" s="56">
        <f t="shared" si="136"/>
        <v>0</v>
      </c>
      <c r="F1011" s="56">
        <f t="shared" si="137"/>
        <v>40.725999999999999</v>
      </c>
      <c r="G1011" s="56">
        <f t="shared" si="138"/>
        <v>111.52500000000001</v>
      </c>
      <c r="H1011" s="56">
        <f t="shared" si="139"/>
        <v>57.552999999999997</v>
      </c>
      <c r="I1011" s="56">
        <f t="shared" si="140"/>
        <v>0</v>
      </c>
      <c r="J1011" s="56">
        <f t="shared" si="141"/>
        <v>40.718000000000004</v>
      </c>
      <c r="K1011" s="56">
        <f t="shared" si="142"/>
        <v>98.271000000000001</v>
      </c>
      <c r="L1011" s="64">
        <v>70799</v>
      </c>
      <c r="M1011" s="64">
        <v>0</v>
      </c>
      <c r="N1011" s="64">
        <v>40726</v>
      </c>
      <c r="O1011" s="64">
        <v>111525</v>
      </c>
      <c r="P1011" s="63">
        <v>57553</v>
      </c>
      <c r="Q1011" s="63">
        <v>0</v>
      </c>
      <c r="R1011" s="63">
        <v>40718</v>
      </c>
      <c r="S1011" s="63">
        <v>98271</v>
      </c>
      <c r="T1011">
        <f t="shared" si="143"/>
        <v>209796</v>
      </c>
    </row>
    <row r="1012" spans="1:20" hidden="1">
      <c r="A1012" s="55" t="s">
        <v>1980</v>
      </c>
      <c r="B1012" s="56" t="s">
        <v>1981</v>
      </c>
      <c r="C1012" s="55" t="s">
        <v>6320</v>
      </c>
      <c r="D1012" s="56">
        <f t="shared" si="144"/>
        <v>13.217000000000001</v>
      </c>
      <c r="E1012" s="56">
        <f t="shared" si="136"/>
        <v>0</v>
      </c>
      <c r="F1012" s="56">
        <f t="shared" si="137"/>
        <v>0</v>
      </c>
      <c r="G1012" s="56">
        <f t="shared" si="138"/>
        <v>13.217000000000001</v>
      </c>
      <c r="H1012" s="56">
        <f t="shared" si="139"/>
        <v>8.08</v>
      </c>
      <c r="I1012" s="56">
        <f t="shared" si="140"/>
        <v>0</v>
      </c>
      <c r="J1012" s="56">
        <f t="shared" si="141"/>
        <v>0</v>
      </c>
      <c r="K1012" s="56">
        <f t="shared" si="142"/>
        <v>8.08</v>
      </c>
      <c r="L1012" s="64">
        <v>13217</v>
      </c>
      <c r="M1012" s="64">
        <v>0</v>
      </c>
      <c r="N1012" s="64">
        <v>0</v>
      </c>
      <c r="O1012" s="64">
        <v>13217</v>
      </c>
      <c r="P1012" s="63">
        <v>8080</v>
      </c>
      <c r="Q1012" s="63">
        <v>0</v>
      </c>
      <c r="R1012" s="63">
        <v>0</v>
      </c>
      <c r="S1012" s="63">
        <v>8080</v>
      </c>
      <c r="T1012">
        <f t="shared" si="143"/>
        <v>21297</v>
      </c>
    </row>
    <row r="1013" spans="1:20" hidden="1">
      <c r="A1013" s="55" t="s">
        <v>1982</v>
      </c>
      <c r="B1013" s="56" t="s">
        <v>1983</v>
      </c>
      <c r="C1013" s="55" t="s">
        <v>6320</v>
      </c>
      <c r="D1013" s="56">
        <f t="shared" si="144"/>
        <v>24.684000000000001</v>
      </c>
      <c r="E1013" s="56">
        <f t="shared" si="136"/>
        <v>0</v>
      </c>
      <c r="F1013" s="56">
        <f t="shared" si="137"/>
        <v>0</v>
      </c>
      <c r="G1013" s="56">
        <f t="shared" si="138"/>
        <v>24.684000000000001</v>
      </c>
      <c r="H1013" s="56">
        <f t="shared" si="139"/>
        <v>27.588000000000001</v>
      </c>
      <c r="I1013" s="56">
        <f t="shared" si="140"/>
        <v>0</v>
      </c>
      <c r="J1013" s="56">
        <f t="shared" si="141"/>
        <v>0</v>
      </c>
      <c r="K1013" s="56">
        <f t="shared" si="142"/>
        <v>27.588000000000001</v>
      </c>
      <c r="L1013" s="64">
        <v>24684</v>
      </c>
      <c r="M1013" s="64">
        <v>0</v>
      </c>
      <c r="N1013" s="64">
        <v>0</v>
      </c>
      <c r="O1013" s="64">
        <v>24684</v>
      </c>
      <c r="P1013" s="63">
        <v>27588</v>
      </c>
      <c r="Q1013" s="63">
        <v>0</v>
      </c>
      <c r="R1013" s="63">
        <v>0</v>
      </c>
      <c r="S1013" s="63">
        <v>27588</v>
      </c>
      <c r="T1013">
        <f t="shared" si="143"/>
        <v>52272</v>
      </c>
    </row>
    <row r="1014" spans="1:20">
      <c r="A1014" s="55" t="s">
        <v>1984</v>
      </c>
      <c r="B1014" s="56" t="s">
        <v>1985</v>
      </c>
      <c r="C1014" s="55" t="s">
        <v>6320</v>
      </c>
      <c r="D1014" s="56">
        <f t="shared" si="144"/>
        <v>0</v>
      </c>
      <c r="E1014" s="56">
        <f t="shared" si="136"/>
        <v>0</v>
      </c>
      <c r="F1014" s="56">
        <f t="shared" si="137"/>
        <v>0</v>
      </c>
      <c r="G1014" s="56">
        <f t="shared" si="138"/>
        <v>0</v>
      </c>
      <c r="H1014" s="56">
        <f t="shared" si="139"/>
        <v>0</v>
      </c>
      <c r="I1014" s="56">
        <f t="shared" si="140"/>
        <v>0</v>
      </c>
      <c r="J1014" s="56">
        <f t="shared" si="141"/>
        <v>0</v>
      </c>
      <c r="K1014" s="56">
        <f t="shared" si="142"/>
        <v>0</v>
      </c>
      <c r="L1014" s="64">
        <v>0</v>
      </c>
      <c r="M1014" s="64">
        <v>0</v>
      </c>
      <c r="N1014" s="64">
        <v>0</v>
      </c>
      <c r="O1014" s="64">
        <v>0</v>
      </c>
      <c r="P1014" s="63">
        <v>0</v>
      </c>
      <c r="Q1014" s="63">
        <v>0</v>
      </c>
      <c r="R1014" s="63">
        <v>0</v>
      </c>
      <c r="S1014" s="63">
        <v>0</v>
      </c>
      <c r="T1014">
        <f t="shared" si="143"/>
        <v>0</v>
      </c>
    </row>
    <row r="1015" spans="1:20">
      <c r="A1015" s="55" t="s">
        <v>6111</v>
      </c>
      <c r="B1015" s="56" t="s">
        <v>6112</v>
      </c>
      <c r="C1015" s="55" t="s">
        <v>6321</v>
      </c>
      <c r="D1015" s="56">
        <f t="shared" si="144"/>
        <v>0</v>
      </c>
      <c r="E1015" s="56">
        <f t="shared" si="136"/>
        <v>0</v>
      </c>
      <c r="F1015" s="56">
        <f t="shared" si="137"/>
        <v>0</v>
      </c>
      <c r="G1015" s="56">
        <f t="shared" si="138"/>
        <v>0</v>
      </c>
      <c r="H1015" s="56">
        <f t="shared" si="139"/>
        <v>0</v>
      </c>
      <c r="I1015" s="56">
        <f t="shared" si="140"/>
        <v>0</v>
      </c>
      <c r="J1015" s="56">
        <f t="shared" si="141"/>
        <v>0</v>
      </c>
      <c r="K1015" s="56">
        <f t="shared" si="142"/>
        <v>0</v>
      </c>
      <c r="L1015" s="64">
        <v>0</v>
      </c>
      <c r="M1015" s="64">
        <v>0</v>
      </c>
      <c r="N1015" s="64">
        <v>0</v>
      </c>
      <c r="O1015" s="64">
        <v>0</v>
      </c>
      <c r="P1015" s="63">
        <v>0</v>
      </c>
      <c r="Q1015" s="63">
        <v>0</v>
      </c>
      <c r="R1015" s="63">
        <v>0</v>
      </c>
      <c r="S1015" s="63">
        <v>0</v>
      </c>
      <c r="T1015">
        <f t="shared" si="143"/>
        <v>0</v>
      </c>
    </row>
    <row r="1016" spans="1:20" hidden="1">
      <c r="A1016" s="55" t="s">
        <v>1986</v>
      </c>
      <c r="B1016" s="56" t="s">
        <v>1987</v>
      </c>
      <c r="C1016" s="55" t="s">
        <v>6320</v>
      </c>
      <c r="D1016" s="56">
        <f t="shared" si="144"/>
        <v>311.69400000000002</v>
      </c>
      <c r="E1016" s="56">
        <f t="shared" si="136"/>
        <v>0</v>
      </c>
      <c r="F1016" s="56">
        <f t="shared" si="137"/>
        <v>0</v>
      </c>
      <c r="G1016" s="56">
        <f t="shared" si="138"/>
        <v>311.69400000000002</v>
      </c>
      <c r="H1016" s="56">
        <f t="shared" si="139"/>
        <v>373.98399999999998</v>
      </c>
      <c r="I1016" s="56">
        <f t="shared" si="140"/>
        <v>0</v>
      </c>
      <c r="J1016" s="56">
        <f t="shared" si="141"/>
        <v>0</v>
      </c>
      <c r="K1016" s="56">
        <f t="shared" si="142"/>
        <v>373.98399999999998</v>
      </c>
      <c r="L1016" s="64">
        <v>311694</v>
      </c>
      <c r="M1016" s="64">
        <v>0</v>
      </c>
      <c r="N1016" s="64">
        <v>0</v>
      </c>
      <c r="O1016" s="64">
        <v>311694</v>
      </c>
      <c r="P1016" s="63">
        <v>373984</v>
      </c>
      <c r="Q1016" s="63">
        <v>0</v>
      </c>
      <c r="R1016" s="63">
        <v>0</v>
      </c>
      <c r="S1016" s="63">
        <v>373984</v>
      </c>
      <c r="T1016">
        <f t="shared" si="143"/>
        <v>685678</v>
      </c>
    </row>
    <row r="1017" spans="1:20">
      <c r="A1017" s="55" t="s">
        <v>1988</v>
      </c>
      <c r="B1017" s="56" t="s">
        <v>1989</v>
      </c>
      <c r="C1017" s="55" t="s">
        <v>6320</v>
      </c>
      <c r="D1017" s="56">
        <f t="shared" si="144"/>
        <v>0</v>
      </c>
      <c r="E1017" s="56">
        <f t="shared" si="136"/>
        <v>0</v>
      </c>
      <c r="F1017" s="56">
        <f t="shared" si="137"/>
        <v>0</v>
      </c>
      <c r="G1017" s="56">
        <f t="shared" si="138"/>
        <v>0</v>
      </c>
      <c r="H1017" s="56">
        <f t="shared" si="139"/>
        <v>0</v>
      </c>
      <c r="I1017" s="56">
        <f t="shared" si="140"/>
        <v>0</v>
      </c>
      <c r="J1017" s="56">
        <f t="shared" si="141"/>
        <v>0</v>
      </c>
      <c r="K1017" s="56">
        <f t="shared" si="142"/>
        <v>0</v>
      </c>
      <c r="L1017" s="64">
        <v>0</v>
      </c>
      <c r="M1017" s="64">
        <v>0</v>
      </c>
      <c r="N1017" s="64">
        <v>0</v>
      </c>
      <c r="O1017" s="64">
        <v>0</v>
      </c>
      <c r="P1017" s="63">
        <v>0</v>
      </c>
      <c r="Q1017" s="63">
        <v>0</v>
      </c>
      <c r="R1017" s="63">
        <v>0</v>
      </c>
      <c r="S1017" s="63">
        <v>0</v>
      </c>
      <c r="T1017">
        <f t="shared" si="143"/>
        <v>0</v>
      </c>
    </row>
    <row r="1018" spans="1:20">
      <c r="A1018" s="55" t="s">
        <v>6113</v>
      </c>
      <c r="B1018" s="56" t="s">
        <v>6114</v>
      </c>
      <c r="C1018" s="55" t="s">
        <v>6321</v>
      </c>
      <c r="D1018" s="56">
        <f t="shared" si="144"/>
        <v>0</v>
      </c>
      <c r="E1018" s="56">
        <f t="shared" si="136"/>
        <v>0</v>
      </c>
      <c r="F1018" s="56">
        <f t="shared" si="137"/>
        <v>0</v>
      </c>
      <c r="G1018" s="56">
        <f t="shared" si="138"/>
        <v>0</v>
      </c>
      <c r="H1018" s="56">
        <f t="shared" si="139"/>
        <v>0</v>
      </c>
      <c r="I1018" s="56">
        <f t="shared" si="140"/>
        <v>0</v>
      </c>
      <c r="J1018" s="56">
        <f t="shared" si="141"/>
        <v>0</v>
      </c>
      <c r="K1018" s="56">
        <f t="shared" si="142"/>
        <v>0</v>
      </c>
      <c r="L1018" s="64">
        <v>0</v>
      </c>
      <c r="M1018" s="64">
        <v>0</v>
      </c>
      <c r="N1018" s="64">
        <v>0</v>
      </c>
      <c r="O1018" s="64">
        <v>0</v>
      </c>
      <c r="P1018" s="63">
        <v>0</v>
      </c>
      <c r="Q1018" s="63">
        <v>0</v>
      </c>
      <c r="R1018" s="63">
        <v>0</v>
      </c>
      <c r="S1018" s="63">
        <v>0</v>
      </c>
      <c r="T1018">
        <f t="shared" si="143"/>
        <v>0</v>
      </c>
    </row>
    <row r="1019" spans="1:20">
      <c r="A1019" s="55" t="s">
        <v>1990</v>
      </c>
      <c r="B1019" s="56" t="s">
        <v>1991</v>
      </c>
      <c r="C1019" s="55" t="s">
        <v>6320</v>
      </c>
      <c r="D1019" s="56">
        <f t="shared" si="144"/>
        <v>0</v>
      </c>
      <c r="E1019" s="56">
        <f t="shared" si="136"/>
        <v>0</v>
      </c>
      <c r="F1019" s="56">
        <f t="shared" si="137"/>
        <v>0</v>
      </c>
      <c r="G1019" s="56">
        <f t="shared" si="138"/>
        <v>0</v>
      </c>
      <c r="H1019" s="56">
        <f t="shared" si="139"/>
        <v>0</v>
      </c>
      <c r="I1019" s="56">
        <f t="shared" si="140"/>
        <v>0</v>
      </c>
      <c r="J1019" s="56">
        <f t="shared" si="141"/>
        <v>0</v>
      </c>
      <c r="K1019" s="56">
        <f t="shared" si="142"/>
        <v>0</v>
      </c>
      <c r="L1019" s="64">
        <v>0</v>
      </c>
      <c r="M1019" s="64">
        <v>0</v>
      </c>
      <c r="N1019" s="64">
        <v>0</v>
      </c>
      <c r="O1019" s="64">
        <v>0</v>
      </c>
      <c r="P1019" s="63">
        <v>0</v>
      </c>
      <c r="Q1019" s="63">
        <v>0</v>
      </c>
      <c r="R1019" s="63">
        <v>0</v>
      </c>
      <c r="S1019" s="63">
        <v>0</v>
      </c>
      <c r="T1019">
        <f t="shared" si="143"/>
        <v>0</v>
      </c>
    </row>
    <row r="1020" spans="1:20" hidden="1">
      <c r="A1020" s="55" t="s">
        <v>1992</v>
      </c>
      <c r="B1020" s="56" t="s">
        <v>1993</v>
      </c>
      <c r="C1020" s="55" t="s">
        <v>6320</v>
      </c>
      <c r="D1020" s="56">
        <f t="shared" si="144"/>
        <v>0</v>
      </c>
      <c r="E1020" s="56">
        <f t="shared" si="136"/>
        <v>0</v>
      </c>
      <c r="F1020" s="56">
        <f t="shared" si="137"/>
        <v>15.06</v>
      </c>
      <c r="G1020" s="56">
        <f t="shared" si="138"/>
        <v>15.06</v>
      </c>
      <c r="H1020" s="56">
        <f t="shared" si="139"/>
        <v>0</v>
      </c>
      <c r="I1020" s="56">
        <f t="shared" si="140"/>
        <v>0</v>
      </c>
      <c r="J1020" s="56">
        <f t="shared" si="141"/>
        <v>0.06</v>
      </c>
      <c r="K1020" s="56">
        <f t="shared" si="142"/>
        <v>0.06</v>
      </c>
      <c r="L1020" s="64">
        <v>0</v>
      </c>
      <c r="M1020" s="64">
        <v>0</v>
      </c>
      <c r="N1020" s="64">
        <v>15060</v>
      </c>
      <c r="O1020" s="64">
        <v>15060</v>
      </c>
      <c r="P1020" s="63">
        <v>0</v>
      </c>
      <c r="Q1020" s="63">
        <v>0</v>
      </c>
      <c r="R1020" s="63">
        <v>60</v>
      </c>
      <c r="S1020" s="63">
        <v>60</v>
      </c>
      <c r="T1020">
        <f t="shared" si="143"/>
        <v>15120</v>
      </c>
    </row>
    <row r="1021" spans="1:20" hidden="1">
      <c r="A1021" s="55" t="s">
        <v>1994</v>
      </c>
      <c r="B1021" s="56" t="s">
        <v>1995</v>
      </c>
      <c r="C1021" s="55" t="s">
        <v>6320</v>
      </c>
      <c r="D1021" s="56">
        <f t="shared" si="144"/>
        <v>0</v>
      </c>
      <c r="E1021" s="56">
        <f t="shared" si="136"/>
        <v>0</v>
      </c>
      <c r="F1021" s="56">
        <f t="shared" si="137"/>
        <v>137.22499999999999</v>
      </c>
      <c r="G1021" s="56">
        <f t="shared" si="138"/>
        <v>137.22499999999999</v>
      </c>
      <c r="H1021" s="56">
        <f t="shared" si="139"/>
        <v>0</v>
      </c>
      <c r="I1021" s="56">
        <f t="shared" si="140"/>
        <v>0</v>
      </c>
      <c r="J1021" s="56">
        <f t="shared" si="141"/>
        <v>103.54300000000001</v>
      </c>
      <c r="K1021" s="56">
        <f t="shared" si="142"/>
        <v>103.54300000000001</v>
      </c>
      <c r="L1021" s="64">
        <v>0</v>
      </c>
      <c r="M1021" s="64">
        <v>0</v>
      </c>
      <c r="N1021" s="64">
        <v>137225</v>
      </c>
      <c r="O1021" s="64">
        <v>137225</v>
      </c>
      <c r="P1021" s="63">
        <v>0</v>
      </c>
      <c r="Q1021" s="63">
        <v>0</v>
      </c>
      <c r="R1021" s="63">
        <v>103543</v>
      </c>
      <c r="S1021" s="63">
        <v>103543</v>
      </c>
      <c r="T1021">
        <f t="shared" si="143"/>
        <v>240768</v>
      </c>
    </row>
    <row r="1022" spans="1:20">
      <c r="A1022" s="55" t="s">
        <v>1996</v>
      </c>
      <c r="B1022" s="56" t="s">
        <v>1997</v>
      </c>
      <c r="C1022" s="55" t="s">
        <v>6320</v>
      </c>
      <c r="D1022" s="56">
        <f t="shared" si="144"/>
        <v>0</v>
      </c>
      <c r="E1022" s="56">
        <f t="shared" si="136"/>
        <v>0</v>
      </c>
      <c r="F1022" s="56">
        <f t="shared" si="137"/>
        <v>0</v>
      </c>
      <c r="G1022" s="56">
        <f t="shared" si="138"/>
        <v>0</v>
      </c>
      <c r="H1022" s="56">
        <f t="shared" si="139"/>
        <v>0</v>
      </c>
      <c r="I1022" s="56">
        <f t="shared" si="140"/>
        <v>0</v>
      </c>
      <c r="J1022" s="56">
        <f t="shared" si="141"/>
        <v>0</v>
      </c>
      <c r="K1022" s="56">
        <f t="shared" si="142"/>
        <v>0</v>
      </c>
      <c r="L1022" s="64">
        <v>0</v>
      </c>
      <c r="M1022" s="64">
        <v>0</v>
      </c>
      <c r="N1022" s="64">
        <v>0</v>
      </c>
      <c r="O1022" s="64">
        <v>0</v>
      </c>
      <c r="P1022" s="63">
        <v>0</v>
      </c>
      <c r="Q1022" s="63">
        <v>0</v>
      </c>
      <c r="R1022" s="63">
        <v>0</v>
      </c>
      <c r="S1022" s="63">
        <v>0</v>
      </c>
      <c r="T1022">
        <f t="shared" si="143"/>
        <v>0</v>
      </c>
    </row>
    <row r="1023" spans="1:20" hidden="1">
      <c r="A1023" s="55" t="s">
        <v>1998</v>
      </c>
      <c r="B1023" s="56" t="s">
        <v>1999</v>
      </c>
      <c r="C1023" s="55" t="s">
        <v>6320</v>
      </c>
      <c r="D1023" s="56">
        <f t="shared" si="144"/>
        <v>130.12299999999999</v>
      </c>
      <c r="E1023" s="56">
        <f t="shared" si="136"/>
        <v>0</v>
      </c>
      <c r="F1023" s="56">
        <f t="shared" si="137"/>
        <v>664.68700000000001</v>
      </c>
      <c r="G1023" s="56">
        <f t="shared" si="138"/>
        <v>794.81</v>
      </c>
      <c r="H1023" s="56">
        <f t="shared" si="139"/>
        <v>152.34899999999999</v>
      </c>
      <c r="I1023" s="56">
        <f t="shared" si="140"/>
        <v>0</v>
      </c>
      <c r="J1023" s="56">
        <f t="shared" si="141"/>
        <v>624.17399999999998</v>
      </c>
      <c r="K1023" s="56">
        <f t="shared" si="142"/>
        <v>776.52300000000002</v>
      </c>
      <c r="L1023" s="64">
        <v>130123</v>
      </c>
      <c r="M1023" s="64">
        <v>0</v>
      </c>
      <c r="N1023" s="64">
        <v>664687</v>
      </c>
      <c r="O1023" s="64">
        <v>794810</v>
      </c>
      <c r="P1023" s="63">
        <v>152349</v>
      </c>
      <c r="Q1023" s="63">
        <v>0</v>
      </c>
      <c r="R1023" s="63">
        <v>624174</v>
      </c>
      <c r="S1023" s="63">
        <v>776523</v>
      </c>
      <c r="T1023">
        <f t="shared" si="143"/>
        <v>1571333</v>
      </c>
    </row>
    <row r="1024" spans="1:20" hidden="1">
      <c r="A1024" s="55" t="s">
        <v>2000</v>
      </c>
      <c r="B1024" s="56" t="s">
        <v>2001</v>
      </c>
      <c r="C1024" s="55" t="s">
        <v>6320</v>
      </c>
      <c r="D1024" s="56">
        <f t="shared" si="144"/>
        <v>0</v>
      </c>
      <c r="E1024" s="56">
        <f t="shared" si="136"/>
        <v>0</v>
      </c>
      <c r="F1024" s="56">
        <f t="shared" si="137"/>
        <v>32.734000000000002</v>
      </c>
      <c r="G1024" s="56">
        <f t="shared" si="138"/>
        <v>32.734000000000002</v>
      </c>
      <c r="H1024" s="56">
        <f t="shared" si="139"/>
        <v>0</v>
      </c>
      <c r="I1024" s="56">
        <f t="shared" si="140"/>
        <v>0</v>
      </c>
      <c r="J1024" s="56">
        <f t="shared" si="141"/>
        <v>32.726999999999997</v>
      </c>
      <c r="K1024" s="56">
        <f t="shared" si="142"/>
        <v>32.726999999999997</v>
      </c>
      <c r="L1024" s="64">
        <v>0</v>
      </c>
      <c r="M1024" s="64">
        <v>0</v>
      </c>
      <c r="N1024" s="64">
        <v>32734</v>
      </c>
      <c r="O1024" s="64">
        <v>32734</v>
      </c>
      <c r="P1024" s="63">
        <v>0</v>
      </c>
      <c r="Q1024" s="63">
        <v>0</v>
      </c>
      <c r="R1024" s="63">
        <v>32727</v>
      </c>
      <c r="S1024" s="63">
        <v>32727</v>
      </c>
      <c r="T1024">
        <f t="shared" si="143"/>
        <v>65461</v>
      </c>
    </row>
    <row r="1025" spans="1:20" hidden="1">
      <c r="A1025" s="55" t="s">
        <v>2002</v>
      </c>
      <c r="B1025" s="56" t="s">
        <v>2003</v>
      </c>
      <c r="C1025" s="55" t="s">
        <v>6320</v>
      </c>
      <c r="D1025" s="56">
        <f t="shared" si="144"/>
        <v>170.62299999999999</v>
      </c>
      <c r="E1025" s="56">
        <f t="shared" si="136"/>
        <v>0</v>
      </c>
      <c r="F1025" s="56">
        <f t="shared" si="137"/>
        <v>0</v>
      </c>
      <c r="G1025" s="56">
        <f t="shared" si="138"/>
        <v>170.62299999999999</v>
      </c>
      <c r="H1025" s="56">
        <f t="shared" si="139"/>
        <v>164.791</v>
      </c>
      <c r="I1025" s="56">
        <f t="shared" si="140"/>
        <v>0</v>
      </c>
      <c r="J1025" s="56">
        <f t="shared" si="141"/>
        <v>0</v>
      </c>
      <c r="K1025" s="56">
        <f t="shared" si="142"/>
        <v>164.791</v>
      </c>
      <c r="L1025" s="64">
        <v>170623</v>
      </c>
      <c r="M1025" s="64">
        <v>0</v>
      </c>
      <c r="N1025" s="64">
        <v>0</v>
      </c>
      <c r="O1025" s="64">
        <v>170623</v>
      </c>
      <c r="P1025" s="63">
        <v>164791</v>
      </c>
      <c r="Q1025" s="63">
        <v>0</v>
      </c>
      <c r="R1025" s="63">
        <v>0</v>
      </c>
      <c r="S1025" s="63">
        <v>164791</v>
      </c>
      <c r="T1025">
        <f t="shared" si="143"/>
        <v>335414</v>
      </c>
    </row>
    <row r="1026" spans="1:20" hidden="1">
      <c r="A1026" s="55" t="s">
        <v>2004</v>
      </c>
      <c r="B1026" s="56" t="s">
        <v>2005</v>
      </c>
      <c r="C1026" s="55" t="s">
        <v>6320</v>
      </c>
      <c r="D1026" s="56">
        <f t="shared" si="144"/>
        <v>0</v>
      </c>
      <c r="E1026" s="56">
        <f t="shared" si="136"/>
        <v>0</v>
      </c>
      <c r="F1026" s="56">
        <f t="shared" si="137"/>
        <v>38.67</v>
      </c>
      <c r="G1026" s="56">
        <f t="shared" si="138"/>
        <v>38.67</v>
      </c>
      <c r="H1026" s="56">
        <f t="shared" si="139"/>
        <v>0</v>
      </c>
      <c r="I1026" s="56">
        <f t="shared" si="140"/>
        <v>0</v>
      </c>
      <c r="J1026" s="56">
        <f t="shared" si="141"/>
        <v>47.128</v>
      </c>
      <c r="K1026" s="56">
        <f t="shared" si="142"/>
        <v>47.128</v>
      </c>
      <c r="L1026" s="64">
        <v>0</v>
      </c>
      <c r="M1026" s="64">
        <v>0</v>
      </c>
      <c r="N1026" s="64">
        <v>38670</v>
      </c>
      <c r="O1026" s="64">
        <v>38670</v>
      </c>
      <c r="P1026" s="63">
        <v>0</v>
      </c>
      <c r="Q1026" s="63">
        <v>0</v>
      </c>
      <c r="R1026" s="63">
        <v>47128</v>
      </c>
      <c r="S1026" s="63">
        <v>47128</v>
      </c>
      <c r="T1026">
        <f t="shared" si="143"/>
        <v>85798</v>
      </c>
    </row>
    <row r="1027" spans="1:20">
      <c r="A1027" s="55" t="s">
        <v>2006</v>
      </c>
      <c r="B1027" s="56" t="s">
        <v>2007</v>
      </c>
      <c r="C1027" s="55" t="s">
        <v>6320</v>
      </c>
      <c r="D1027" s="56">
        <f t="shared" si="144"/>
        <v>0</v>
      </c>
      <c r="E1027" s="56">
        <f t="shared" si="136"/>
        <v>0</v>
      </c>
      <c r="F1027" s="56">
        <f t="shared" si="137"/>
        <v>0</v>
      </c>
      <c r="G1027" s="56">
        <f t="shared" si="138"/>
        <v>0</v>
      </c>
      <c r="H1027" s="56">
        <f t="shared" si="139"/>
        <v>0</v>
      </c>
      <c r="I1027" s="56">
        <f t="shared" si="140"/>
        <v>0</v>
      </c>
      <c r="J1027" s="56">
        <f t="shared" si="141"/>
        <v>0</v>
      </c>
      <c r="K1027" s="56">
        <f t="shared" si="142"/>
        <v>0</v>
      </c>
      <c r="L1027" s="64">
        <v>0</v>
      </c>
      <c r="M1027" s="64">
        <v>0</v>
      </c>
      <c r="N1027" s="64">
        <v>0</v>
      </c>
      <c r="O1027" s="64">
        <v>0</v>
      </c>
      <c r="P1027" s="63">
        <v>0</v>
      </c>
      <c r="Q1027" s="63">
        <v>0</v>
      </c>
      <c r="R1027" s="63">
        <v>0</v>
      </c>
      <c r="S1027" s="63">
        <v>0</v>
      </c>
      <c r="T1027">
        <f t="shared" si="143"/>
        <v>0</v>
      </c>
    </row>
    <row r="1028" spans="1:20">
      <c r="A1028" s="55" t="s">
        <v>2008</v>
      </c>
      <c r="B1028" s="56" t="s">
        <v>2009</v>
      </c>
      <c r="C1028" s="55" t="s">
        <v>6320</v>
      </c>
      <c r="D1028" s="56">
        <f t="shared" si="144"/>
        <v>0</v>
      </c>
      <c r="E1028" s="56">
        <f t="shared" si="136"/>
        <v>0</v>
      </c>
      <c r="F1028" s="56">
        <f t="shared" si="137"/>
        <v>0</v>
      </c>
      <c r="G1028" s="56">
        <f t="shared" si="138"/>
        <v>0</v>
      </c>
      <c r="H1028" s="56">
        <f t="shared" si="139"/>
        <v>0</v>
      </c>
      <c r="I1028" s="56">
        <f t="shared" si="140"/>
        <v>0</v>
      </c>
      <c r="J1028" s="56">
        <f t="shared" si="141"/>
        <v>0</v>
      </c>
      <c r="K1028" s="56">
        <f t="shared" si="142"/>
        <v>0</v>
      </c>
      <c r="L1028" s="64">
        <v>0</v>
      </c>
      <c r="M1028" s="64">
        <v>0</v>
      </c>
      <c r="N1028" s="64">
        <v>0</v>
      </c>
      <c r="O1028" s="64">
        <v>0</v>
      </c>
      <c r="P1028" s="63">
        <v>0</v>
      </c>
      <c r="Q1028" s="63">
        <v>0</v>
      </c>
      <c r="R1028" s="63">
        <v>0</v>
      </c>
      <c r="S1028" s="63">
        <v>0</v>
      </c>
      <c r="T1028">
        <f t="shared" si="143"/>
        <v>0</v>
      </c>
    </row>
    <row r="1029" spans="1:20" hidden="1">
      <c r="A1029" s="55" t="s">
        <v>2010</v>
      </c>
      <c r="B1029" s="56" t="s">
        <v>2011</v>
      </c>
      <c r="C1029" s="55" t="s">
        <v>6320</v>
      </c>
      <c r="D1029" s="56">
        <f t="shared" si="144"/>
        <v>60.944000000000003</v>
      </c>
      <c r="E1029" s="56">
        <f t="shared" ref="E1029:E1092" si="145">M1029/1000</f>
        <v>0</v>
      </c>
      <c r="F1029" s="56">
        <f t="shared" ref="F1029:F1092" si="146">N1029/1000</f>
        <v>0</v>
      </c>
      <c r="G1029" s="56">
        <f t="shared" ref="G1029:G1092" si="147">O1029/1000</f>
        <v>60.944000000000003</v>
      </c>
      <c r="H1029" s="56">
        <f t="shared" ref="H1029:H1092" si="148">P1029/1000</f>
        <v>51.365000000000002</v>
      </c>
      <c r="I1029" s="56">
        <f t="shared" ref="I1029:I1092" si="149">Q1029/1000</f>
        <v>0</v>
      </c>
      <c r="J1029" s="56">
        <f t="shared" ref="J1029:J1092" si="150">R1029/1000</f>
        <v>0</v>
      </c>
      <c r="K1029" s="56">
        <f t="shared" ref="K1029:K1092" si="151">S1029/1000</f>
        <v>51.365000000000002</v>
      </c>
      <c r="L1029" s="64">
        <v>60944</v>
      </c>
      <c r="M1029" s="64">
        <v>0</v>
      </c>
      <c r="N1029" s="64">
        <v>0</v>
      </c>
      <c r="O1029" s="64">
        <v>60944</v>
      </c>
      <c r="P1029" s="63">
        <v>51365</v>
      </c>
      <c r="Q1029" s="63">
        <v>0</v>
      </c>
      <c r="R1029" s="63">
        <v>0</v>
      </c>
      <c r="S1029" s="63">
        <v>51365</v>
      </c>
      <c r="T1029">
        <f t="shared" si="143"/>
        <v>112309</v>
      </c>
    </row>
    <row r="1030" spans="1:20">
      <c r="A1030" s="55" t="s">
        <v>2012</v>
      </c>
      <c r="B1030" s="56" t="s">
        <v>2013</v>
      </c>
      <c r="C1030" s="55" t="s">
        <v>6320</v>
      </c>
      <c r="D1030" s="56">
        <f t="shared" si="144"/>
        <v>0</v>
      </c>
      <c r="E1030" s="56">
        <f t="shared" si="145"/>
        <v>0</v>
      </c>
      <c r="F1030" s="56">
        <f t="shared" si="146"/>
        <v>0</v>
      </c>
      <c r="G1030" s="56">
        <f t="shared" si="147"/>
        <v>0</v>
      </c>
      <c r="H1030" s="56">
        <f t="shared" si="148"/>
        <v>0</v>
      </c>
      <c r="I1030" s="56">
        <f t="shared" si="149"/>
        <v>0</v>
      </c>
      <c r="J1030" s="56">
        <f t="shared" si="150"/>
        <v>0</v>
      </c>
      <c r="K1030" s="56">
        <f t="shared" si="151"/>
        <v>0</v>
      </c>
      <c r="L1030" s="64">
        <v>0</v>
      </c>
      <c r="M1030" s="64">
        <v>0</v>
      </c>
      <c r="N1030" s="64">
        <v>0</v>
      </c>
      <c r="O1030" s="64">
        <v>0</v>
      </c>
      <c r="P1030" s="63">
        <v>0</v>
      </c>
      <c r="Q1030" s="63">
        <v>0</v>
      </c>
      <c r="R1030" s="63">
        <v>0</v>
      </c>
      <c r="S1030" s="63">
        <v>0</v>
      </c>
      <c r="T1030">
        <f t="shared" ref="T1030:T1093" si="152">O1030+S1030</f>
        <v>0</v>
      </c>
    </row>
    <row r="1031" spans="1:20" hidden="1">
      <c r="A1031" s="55" t="s">
        <v>2014</v>
      </c>
      <c r="B1031" s="56" t="s">
        <v>2015</v>
      </c>
      <c r="C1031" s="55" t="s">
        <v>6321</v>
      </c>
      <c r="D1031" s="56">
        <f t="shared" ref="D1031:D1094" si="153">L1031/1000</f>
        <v>200.066</v>
      </c>
      <c r="E1031" s="56">
        <f t="shared" si="145"/>
        <v>0</v>
      </c>
      <c r="F1031" s="56">
        <f t="shared" si="146"/>
        <v>0</v>
      </c>
      <c r="G1031" s="56">
        <f t="shared" si="147"/>
        <v>200.066</v>
      </c>
      <c r="H1031" s="56">
        <f t="shared" si="148"/>
        <v>200.042</v>
      </c>
      <c r="I1031" s="56">
        <f t="shared" si="149"/>
        <v>0</v>
      </c>
      <c r="J1031" s="56">
        <f t="shared" si="150"/>
        <v>0</v>
      </c>
      <c r="K1031" s="56">
        <f t="shared" si="151"/>
        <v>200.042</v>
      </c>
      <c r="L1031" s="64">
        <v>200066</v>
      </c>
      <c r="M1031" s="64">
        <v>0</v>
      </c>
      <c r="N1031" s="64">
        <v>0</v>
      </c>
      <c r="O1031" s="64">
        <v>200066</v>
      </c>
      <c r="P1031" s="63">
        <v>200042</v>
      </c>
      <c r="Q1031" s="63">
        <v>0</v>
      </c>
      <c r="R1031" s="63">
        <v>0</v>
      </c>
      <c r="S1031" s="63">
        <v>200042</v>
      </c>
      <c r="T1031">
        <f t="shared" si="152"/>
        <v>400108</v>
      </c>
    </row>
    <row r="1032" spans="1:20" hidden="1">
      <c r="A1032" s="55" t="s">
        <v>2016</v>
      </c>
      <c r="B1032" s="56" t="s">
        <v>2017</v>
      </c>
      <c r="C1032" s="55" t="s">
        <v>6323</v>
      </c>
      <c r="D1032" s="56">
        <f t="shared" si="153"/>
        <v>45715.807000000001</v>
      </c>
      <c r="E1032" s="56">
        <f t="shared" si="145"/>
        <v>0</v>
      </c>
      <c r="F1032" s="56">
        <f t="shared" si="146"/>
        <v>68968.747000000003</v>
      </c>
      <c r="G1032" s="56">
        <f t="shared" si="147"/>
        <v>114684.554</v>
      </c>
      <c r="H1032" s="56">
        <f t="shared" si="148"/>
        <v>43412.292999999998</v>
      </c>
      <c r="I1032" s="56">
        <f t="shared" si="149"/>
        <v>0</v>
      </c>
      <c r="J1032" s="56">
        <f t="shared" si="150"/>
        <v>70672.380999999994</v>
      </c>
      <c r="K1032" s="56">
        <f t="shared" si="151"/>
        <v>114084.674</v>
      </c>
      <c r="L1032" s="64">
        <v>45715807</v>
      </c>
      <c r="M1032" s="64">
        <v>0</v>
      </c>
      <c r="N1032" s="64">
        <v>68968747</v>
      </c>
      <c r="O1032" s="64">
        <v>114684554</v>
      </c>
      <c r="P1032" s="63">
        <v>43412293</v>
      </c>
      <c r="Q1032" s="63">
        <v>0</v>
      </c>
      <c r="R1032" s="63">
        <v>70672381</v>
      </c>
      <c r="S1032" s="63">
        <v>114084674</v>
      </c>
      <c r="T1032">
        <f t="shared" si="152"/>
        <v>228769228</v>
      </c>
    </row>
    <row r="1033" spans="1:20" hidden="1">
      <c r="A1033" s="55" t="s">
        <v>2018</v>
      </c>
      <c r="B1033" s="56" t="s">
        <v>2019</v>
      </c>
      <c r="C1033" s="55" t="s">
        <v>6323</v>
      </c>
      <c r="D1033" s="56">
        <f t="shared" si="153"/>
        <v>24098.75</v>
      </c>
      <c r="E1033" s="56">
        <f t="shared" si="145"/>
        <v>0</v>
      </c>
      <c r="F1033" s="56">
        <f t="shared" si="146"/>
        <v>39856.968999999997</v>
      </c>
      <c r="G1033" s="56">
        <f t="shared" si="147"/>
        <v>63955.718999999997</v>
      </c>
      <c r="H1033" s="56">
        <f t="shared" si="148"/>
        <v>19971.29</v>
      </c>
      <c r="I1033" s="56">
        <f t="shared" si="149"/>
        <v>0</v>
      </c>
      <c r="J1033" s="56">
        <f t="shared" si="150"/>
        <v>36286.195</v>
      </c>
      <c r="K1033" s="56">
        <f t="shared" si="151"/>
        <v>56257.485000000001</v>
      </c>
      <c r="L1033" s="64">
        <v>24098750</v>
      </c>
      <c r="M1033" s="64">
        <v>0</v>
      </c>
      <c r="N1033" s="64">
        <v>39856969</v>
      </c>
      <c r="O1033" s="64">
        <v>63955719</v>
      </c>
      <c r="P1033" s="63">
        <v>19971290</v>
      </c>
      <c r="Q1033" s="63">
        <v>0</v>
      </c>
      <c r="R1033" s="63">
        <v>36286195</v>
      </c>
      <c r="S1033" s="63">
        <v>56257485</v>
      </c>
      <c r="T1033">
        <f t="shared" si="152"/>
        <v>120213204</v>
      </c>
    </row>
    <row r="1034" spans="1:20" hidden="1">
      <c r="A1034" s="55" t="s">
        <v>2020</v>
      </c>
      <c r="B1034" s="56" t="s">
        <v>2021</v>
      </c>
      <c r="C1034" s="55" t="s">
        <v>6323</v>
      </c>
      <c r="D1034" s="56">
        <f t="shared" si="153"/>
        <v>47753.438999999998</v>
      </c>
      <c r="E1034" s="56">
        <f t="shared" si="145"/>
        <v>0</v>
      </c>
      <c r="F1034" s="56">
        <f t="shared" si="146"/>
        <v>111871.22100000001</v>
      </c>
      <c r="G1034" s="56">
        <f t="shared" si="147"/>
        <v>159624.66</v>
      </c>
      <c r="H1034" s="56">
        <f t="shared" si="148"/>
        <v>44529.51</v>
      </c>
      <c r="I1034" s="56">
        <f t="shared" si="149"/>
        <v>0</v>
      </c>
      <c r="J1034" s="56">
        <f t="shared" si="150"/>
        <v>103948.056</v>
      </c>
      <c r="K1034" s="56">
        <f t="shared" si="151"/>
        <v>148477.56599999999</v>
      </c>
      <c r="L1034" s="64">
        <v>47753439</v>
      </c>
      <c r="M1034" s="64">
        <v>0</v>
      </c>
      <c r="N1034" s="64">
        <v>111871221</v>
      </c>
      <c r="O1034" s="64">
        <v>159624660</v>
      </c>
      <c r="P1034" s="63">
        <v>44529510</v>
      </c>
      <c r="Q1034" s="63">
        <v>0</v>
      </c>
      <c r="R1034" s="63">
        <v>103948056</v>
      </c>
      <c r="S1034" s="63">
        <v>148477566</v>
      </c>
      <c r="T1034">
        <f t="shared" si="152"/>
        <v>308102226</v>
      </c>
    </row>
    <row r="1035" spans="1:20" hidden="1">
      <c r="A1035" s="55" t="s">
        <v>2022</v>
      </c>
      <c r="B1035" s="56" t="s">
        <v>2023</v>
      </c>
      <c r="C1035" s="55" t="s">
        <v>6323</v>
      </c>
      <c r="D1035" s="56">
        <f t="shared" si="153"/>
        <v>30289.201000000001</v>
      </c>
      <c r="E1035" s="56">
        <f t="shared" si="145"/>
        <v>5674.5379999999996</v>
      </c>
      <c r="F1035" s="56">
        <f t="shared" si="146"/>
        <v>14907.718000000001</v>
      </c>
      <c r="G1035" s="56">
        <f t="shared" si="147"/>
        <v>50871.457000000002</v>
      </c>
      <c r="H1035" s="56">
        <f t="shared" si="148"/>
        <v>27216.63</v>
      </c>
      <c r="I1035" s="56">
        <f t="shared" si="149"/>
        <v>5569.9970000000003</v>
      </c>
      <c r="J1035" s="56">
        <f t="shared" si="150"/>
        <v>12253.135</v>
      </c>
      <c r="K1035" s="56">
        <f t="shared" si="151"/>
        <v>45039.762000000002</v>
      </c>
      <c r="L1035" s="64">
        <v>30289201</v>
      </c>
      <c r="M1035" s="64">
        <v>5674538</v>
      </c>
      <c r="N1035" s="64">
        <v>14907718</v>
      </c>
      <c r="O1035" s="64">
        <v>50871457</v>
      </c>
      <c r="P1035" s="63">
        <v>27216630</v>
      </c>
      <c r="Q1035" s="63">
        <v>5569997</v>
      </c>
      <c r="R1035" s="63">
        <v>12253135</v>
      </c>
      <c r="S1035" s="63">
        <v>45039762</v>
      </c>
      <c r="T1035">
        <f t="shared" si="152"/>
        <v>95911219</v>
      </c>
    </row>
    <row r="1036" spans="1:20" hidden="1">
      <c r="A1036" s="55" t="s">
        <v>2024</v>
      </c>
      <c r="B1036" s="56" t="s">
        <v>2025</v>
      </c>
      <c r="C1036" s="55" t="s">
        <v>6323</v>
      </c>
      <c r="D1036" s="56">
        <f t="shared" si="153"/>
        <v>22276.129000000001</v>
      </c>
      <c r="E1036" s="56">
        <f t="shared" si="145"/>
        <v>55.213999999999999</v>
      </c>
      <c r="F1036" s="56">
        <f t="shared" si="146"/>
        <v>43274.517</v>
      </c>
      <c r="G1036" s="56">
        <f t="shared" si="147"/>
        <v>65605.86</v>
      </c>
      <c r="H1036" s="56">
        <f t="shared" si="148"/>
        <v>24968.919000000002</v>
      </c>
      <c r="I1036" s="56">
        <f t="shared" si="149"/>
        <v>54.999000000000002</v>
      </c>
      <c r="J1036" s="56">
        <f t="shared" si="150"/>
        <v>41629.962</v>
      </c>
      <c r="K1036" s="56">
        <f t="shared" si="151"/>
        <v>66653.88</v>
      </c>
      <c r="L1036" s="64">
        <v>22276129</v>
      </c>
      <c r="M1036" s="64">
        <v>55214</v>
      </c>
      <c r="N1036" s="64">
        <v>43274517</v>
      </c>
      <c r="O1036" s="64">
        <v>65605860</v>
      </c>
      <c r="P1036" s="63">
        <v>24968919</v>
      </c>
      <c r="Q1036" s="63">
        <v>54999</v>
      </c>
      <c r="R1036" s="63">
        <v>41629962</v>
      </c>
      <c r="S1036" s="63">
        <v>66653880</v>
      </c>
      <c r="T1036">
        <f t="shared" si="152"/>
        <v>132259740</v>
      </c>
    </row>
    <row r="1037" spans="1:20" hidden="1">
      <c r="A1037" s="55" t="s">
        <v>2026</v>
      </c>
      <c r="B1037" s="56" t="s">
        <v>2027</v>
      </c>
      <c r="C1037" s="55" t="s">
        <v>6323</v>
      </c>
      <c r="D1037" s="56">
        <f t="shared" si="153"/>
        <v>10038.348</v>
      </c>
      <c r="E1037" s="56">
        <f t="shared" si="145"/>
        <v>6282.857</v>
      </c>
      <c r="F1037" s="56">
        <f t="shared" si="146"/>
        <v>29398.653999999999</v>
      </c>
      <c r="G1037" s="56">
        <f t="shared" si="147"/>
        <v>45719.858999999997</v>
      </c>
      <c r="H1037" s="56">
        <f t="shared" si="148"/>
        <v>9511.848</v>
      </c>
      <c r="I1037" s="56">
        <f t="shared" si="149"/>
        <v>6275.152</v>
      </c>
      <c r="J1037" s="56">
        <f t="shared" si="150"/>
        <v>28083.411</v>
      </c>
      <c r="K1037" s="56">
        <f t="shared" si="151"/>
        <v>43870.411</v>
      </c>
      <c r="L1037" s="64">
        <v>10038348</v>
      </c>
      <c r="M1037" s="64">
        <v>6282857</v>
      </c>
      <c r="N1037" s="64">
        <v>29398654</v>
      </c>
      <c r="O1037" s="64">
        <v>45719859</v>
      </c>
      <c r="P1037" s="63">
        <v>9511848</v>
      </c>
      <c r="Q1037" s="63">
        <v>6275152</v>
      </c>
      <c r="R1037" s="63">
        <v>28083411</v>
      </c>
      <c r="S1037" s="63">
        <v>43870411</v>
      </c>
      <c r="T1037">
        <f t="shared" si="152"/>
        <v>89590270</v>
      </c>
    </row>
    <row r="1038" spans="1:20" hidden="1">
      <c r="A1038" s="55" t="s">
        <v>2028</v>
      </c>
      <c r="B1038" s="56" t="s">
        <v>2029</v>
      </c>
      <c r="C1038" s="55" t="s">
        <v>6323</v>
      </c>
      <c r="D1038" s="56">
        <f t="shared" si="153"/>
        <v>14316.625</v>
      </c>
      <c r="E1038" s="56">
        <f t="shared" si="145"/>
        <v>16.356999999999999</v>
      </c>
      <c r="F1038" s="56">
        <f t="shared" si="146"/>
        <v>8334.8619999999992</v>
      </c>
      <c r="G1038" s="56">
        <f t="shared" si="147"/>
        <v>22667.844000000001</v>
      </c>
      <c r="H1038" s="56">
        <f t="shared" si="148"/>
        <v>9568.7880000000005</v>
      </c>
      <c r="I1038" s="56">
        <f t="shared" si="149"/>
        <v>177.226</v>
      </c>
      <c r="J1038" s="56">
        <f t="shared" si="150"/>
        <v>7641.1189999999997</v>
      </c>
      <c r="K1038" s="56">
        <f t="shared" si="151"/>
        <v>17387.133000000002</v>
      </c>
      <c r="L1038" s="64">
        <v>14316625</v>
      </c>
      <c r="M1038" s="64">
        <v>16357</v>
      </c>
      <c r="N1038" s="64">
        <v>8334862</v>
      </c>
      <c r="O1038" s="64">
        <v>22667844</v>
      </c>
      <c r="P1038" s="63">
        <v>9568788</v>
      </c>
      <c r="Q1038" s="63">
        <v>177226</v>
      </c>
      <c r="R1038" s="63">
        <v>7641119</v>
      </c>
      <c r="S1038" s="63">
        <v>17387133</v>
      </c>
      <c r="T1038">
        <f t="shared" si="152"/>
        <v>40054977</v>
      </c>
    </row>
    <row r="1039" spans="1:20" hidden="1">
      <c r="A1039" s="55" t="s">
        <v>2030</v>
      </c>
      <c r="B1039" s="56" t="s">
        <v>2031</v>
      </c>
      <c r="C1039" s="55" t="s">
        <v>6323</v>
      </c>
      <c r="D1039" s="56">
        <f t="shared" si="153"/>
        <v>27787.266</v>
      </c>
      <c r="E1039" s="56">
        <f t="shared" si="145"/>
        <v>3104.2139999999999</v>
      </c>
      <c r="F1039" s="56">
        <f t="shared" si="146"/>
        <v>89638.277000000002</v>
      </c>
      <c r="G1039" s="56">
        <f t="shared" si="147"/>
        <v>120529.757</v>
      </c>
      <c r="H1039" s="56">
        <f t="shared" si="148"/>
        <v>29668.2</v>
      </c>
      <c r="I1039" s="56">
        <f t="shared" si="149"/>
        <v>3098.7510000000002</v>
      </c>
      <c r="J1039" s="56">
        <f t="shared" si="150"/>
        <v>74350.634000000005</v>
      </c>
      <c r="K1039" s="56">
        <f t="shared" si="151"/>
        <v>107117.58500000001</v>
      </c>
      <c r="L1039" s="64">
        <v>27787266</v>
      </c>
      <c r="M1039" s="64">
        <v>3104214</v>
      </c>
      <c r="N1039" s="64">
        <v>89638277</v>
      </c>
      <c r="O1039" s="64">
        <v>120529757</v>
      </c>
      <c r="P1039" s="63">
        <v>29668200</v>
      </c>
      <c r="Q1039" s="63">
        <v>3098751</v>
      </c>
      <c r="R1039" s="63">
        <v>74350634</v>
      </c>
      <c r="S1039" s="63">
        <v>107117585</v>
      </c>
      <c r="T1039">
        <f t="shared" si="152"/>
        <v>227647342</v>
      </c>
    </row>
    <row r="1040" spans="1:20" hidden="1">
      <c r="A1040" s="55" t="s">
        <v>2032</v>
      </c>
      <c r="B1040" s="56" t="s">
        <v>2033</v>
      </c>
      <c r="C1040" s="55" t="s">
        <v>6323</v>
      </c>
      <c r="D1040" s="56">
        <f t="shared" si="153"/>
        <v>19087.357</v>
      </c>
      <c r="E1040" s="56">
        <f t="shared" si="145"/>
        <v>9658.5370000000003</v>
      </c>
      <c r="F1040" s="56">
        <f t="shared" si="146"/>
        <v>72823.509000000005</v>
      </c>
      <c r="G1040" s="56">
        <f t="shared" si="147"/>
        <v>101569.40300000001</v>
      </c>
      <c r="H1040" s="56">
        <f t="shared" si="148"/>
        <v>17836.076000000001</v>
      </c>
      <c r="I1040" s="56">
        <f t="shared" si="149"/>
        <v>10378.781999999999</v>
      </c>
      <c r="J1040" s="56">
        <f t="shared" si="150"/>
        <v>65727.126000000004</v>
      </c>
      <c r="K1040" s="56">
        <f t="shared" si="151"/>
        <v>93941.983999999997</v>
      </c>
      <c r="L1040" s="64">
        <v>19087357</v>
      </c>
      <c r="M1040" s="64">
        <v>9658537</v>
      </c>
      <c r="N1040" s="64">
        <v>72823509</v>
      </c>
      <c r="O1040" s="64">
        <v>101569403</v>
      </c>
      <c r="P1040" s="63">
        <v>17836076</v>
      </c>
      <c r="Q1040" s="63">
        <v>10378782</v>
      </c>
      <c r="R1040" s="63">
        <v>65727126</v>
      </c>
      <c r="S1040" s="63">
        <v>93941984</v>
      </c>
      <c r="T1040">
        <f t="shared" si="152"/>
        <v>195511387</v>
      </c>
    </row>
    <row r="1041" spans="1:20" hidden="1">
      <c r="A1041" s="55" t="s">
        <v>2034</v>
      </c>
      <c r="B1041" s="56" t="s">
        <v>2035</v>
      </c>
      <c r="C1041" s="55" t="s">
        <v>6323</v>
      </c>
      <c r="D1041" s="56">
        <f t="shared" si="153"/>
        <v>20657.937999999998</v>
      </c>
      <c r="E1041" s="56">
        <f t="shared" si="145"/>
        <v>1319.5940000000001</v>
      </c>
      <c r="F1041" s="56">
        <f t="shared" si="146"/>
        <v>20504.884999999998</v>
      </c>
      <c r="G1041" s="56">
        <f t="shared" si="147"/>
        <v>42482.417000000001</v>
      </c>
      <c r="H1041" s="56">
        <f t="shared" si="148"/>
        <v>17345.441999999999</v>
      </c>
      <c r="I1041" s="56">
        <f t="shared" si="149"/>
        <v>1530.5070000000001</v>
      </c>
      <c r="J1041" s="56">
        <f t="shared" si="150"/>
        <v>16699.901999999998</v>
      </c>
      <c r="K1041" s="56">
        <f t="shared" si="151"/>
        <v>35575.851000000002</v>
      </c>
      <c r="L1041" s="64">
        <v>20657938</v>
      </c>
      <c r="M1041" s="64">
        <v>1319594</v>
      </c>
      <c r="N1041" s="64">
        <v>20504885</v>
      </c>
      <c r="O1041" s="64">
        <v>42482417</v>
      </c>
      <c r="P1041" s="63">
        <v>17345442</v>
      </c>
      <c r="Q1041" s="63">
        <v>1530507</v>
      </c>
      <c r="R1041" s="63">
        <v>16699902</v>
      </c>
      <c r="S1041" s="63">
        <v>35575851</v>
      </c>
      <c r="T1041">
        <f t="shared" si="152"/>
        <v>78058268</v>
      </c>
    </row>
    <row r="1042" spans="1:20" hidden="1">
      <c r="A1042" s="55" t="s">
        <v>2036</v>
      </c>
      <c r="B1042" s="56" t="s">
        <v>2037</v>
      </c>
      <c r="C1042" s="55" t="s">
        <v>6323</v>
      </c>
      <c r="D1042" s="56">
        <f t="shared" si="153"/>
        <v>66016.53</v>
      </c>
      <c r="E1042" s="56">
        <f t="shared" si="145"/>
        <v>4740.7790000000005</v>
      </c>
      <c r="F1042" s="56">
        <f t="shared" si="146"/>
        <v>44933.372000000003</v>
      </c>
      <c r="G1042" s="56">
        <f t="shared" si="147"/>
        <v>115690.681</v>
      </c>
      <c r="H1042" s="56">
        <f t="shared" si="148"/>
        <v>64971.360000000001</v>
      </c>
      <c r="I1042" s="56">
        <f t="shared" si="149"/>
        <v>6737.4489999999996</v>
      </c>
      <c r="J1042" s="56">
        <f t="shared" si="150"/>
        <v>58342.851000000002</v>
      </c>
      <c r="K1042" s="56">
        <f t="shared" si="151"/>
        <v>130051.66</v>
      </c>
      <c r="L1042" s="64">
        <v>66016530</v>
      </c>
      <c r="M1042" s="64">
        <v>4740779</v>
      </c>
      <c r="N1042" s="64">
        <v>44933372</v>
      </c>
      <c r="O1042" s="64">
        <v>115690681</v>
      </c>
      <c r="P1042" s="63">
        <v>64971360</v>
      </c>
      <c r="Q1042" s="63">
        <v>6737449</v>
      </c>
      <c r="R1042" s="63">
        <v>58342851</v>
      </c>
      <c r="S1042" s="63">
        <v>130051660</v>
      </c>
      <c r="T1042">
        <f t="shared" si="152"/>
        <v>245742341</v>
      </c>
    </row>
    <row r="1043" spans="1:20" hidden="1">
      <c r="A1043" s="55" t="s">
        <v>2038</v>
      </c>
      <c r="B1043" s="56" t="s">
        <v>2039</v>
      </c>
      <c r="C1043" s="55" t="s">
        <v>6323</v>
      </c>
      <c r="D1043" s="56">
        <f t="shared" si="153"/>
        <v>31961.14</v>
      </c>
      <c r="E1043" s="56">
        <f t="shared" si="145"/>
        <v>6425.6490000000003</v>
      </c>
      <c r="F1043" s="56">
        <f t="shared" si="146"/>
        <v>59987.828999999998</v>
      </c>
      <c r="G1043" s="56">
        <f t="shared" si="147"/>
        <v>98374.618000000002</v>
      </c>
      <c r="H1043" s="56">
        <f t="shared" si="148"/>
        <v>27193.113000000001</v>
      </c>
      <c r="I1043" s="56">
        <f t="shared" si="149"/>
        <v>6409.6270000000004</v>
      </c>
      <c r="J1043" s="56">
        <f t="shared" si="150"/>
        <v>53070.137000000002</v>
      </c>
      <c r="K1043" s="56">
        <f t="shared" si="151"/>
        <v>86672.876999999993</v>
      </c>
      <c r="L1043" s="64">
        <v>31961140</v>
      </c>
      <c r="M1043" s="64">
        <v>6425649</v>
      </c>
      <c r="N1043" s="64">
        <v>59987829</v>
      </c>
      <c r="O1043" s="64">
        <v>98374618</v>
      </c>
      <c r="P1043" s="63">
        <v>27193113</v>
      </c>
      <c r="Q1043" s="63">
        <v>6409627</v>
      </c>
      <c r="R1043" s="63">
        <v>53070137</v>
      </c>
      <c r="S1043" s="63">
        <v>86672877</v>
      </c>
      <c r="T1043">
        <f t="shared" si="152"/>
        <v>185047495</v>
      </c>
    </row>
    <row r="1044" spans="1:20" hidden="1">
      <c r="A1044" s="55" t="s">
        <v>2040</v>
      </c>
      <c r="B1044" s="56" t="s">
        <v>2041</v>
      </c>
      <c r="C1044" s="55" t="s">
        <v>6323</v>
      </c>
      <c r="D1044" s="56">
        <f t="shared" si="153"/>
        <v>36032.881999999998</v>
      </c>
      <c r="E1044" s="56">
        <f t="shared" si="145"/>
        <v>0</v>
      </c>
      <c r="F1044" s="56">
        <f t="shared" si="146"/>
        <v>59982.777000000002</v>
      </c>
      <c r="G1044" s="56">
        <f t="shared" si="147"/>
        <v>96015.659</v>
      </c>
      <c r="H1044" s="56">
        <f t="shared" si="148"/>
        <v>35998.614000000001</v>
      </c>
      <c r="I1044" s="56">
        <f t="shared" si="149"/>
        <v>0</v>
      </c>
      <c r="J1044" s="56">
        <f t="shared" si="150"/>
        <v>51437.796000000002</v>
      </c>
      <c r="K1044" s="56">
        <f t="shared" si="151"/>
        <v>87436.41</v>
      </c>
      <c r="L1044" s="64">
        <v>36032882</v>
      </c>
      <c r="M1044" s="64">
        <v>0</v>
      </c>
      <c r="N1044" s="64">
        <v>59982777</v>
      </c>
      <c r="O1044" s="64">
        <v>96015659</v>
      </c>
      <c r="P1044" s="63">
        <v>35998614</v>
      </c>
      <c r="Q1044" s="63">
        <v>0</v>
      </c>
      <c r="R1044" s="63">
        <v>51437796</v>
      </c>
      <c r="S1044" s="63">
        <v>87436410</v>
      </c>
      <c r="T1044">
        <f t="shared" si="152"/>
        <v>183452069</v>
      </c>
    </row>
    <row r="1045" spans="1:20" hidden="1">
      <c r="A1045" s="55" t="s">
        <v>2042</v>
      </c>
      <c r="B1045" s="56" t="s">
        <v>2043</v>
      </c>
      <c r="C1045" s="55" t="s">
        <v>6323</v>
      </c>
      <c r="D1045" s="56">
        <f t="shared" si="153"/>
        <v>30108.063999999998</v>
      </c>
      <c r="E1045" s="56">
        <f t="shared" si="145"/>
        <v>2775.8429999999998</v>
      </c>
      <c r="F1045" s="56">
        <f t="shared" si="146"/>
        <v>37164.447</v>
      </c>
      <c r="G1045" s="56">
        <f t="shared" si="147"/>
        <v>70048.354000000007</v>
      </c>
      <c r="H1045" s="56">
        <f t="shared" si="148"/>
        <v>32933.387000000002</v>
      </c>
      <c r="I1045" s="56">
        <f t="shared" si="149"/>
        <v>2793.8490000000002</v>
      </c>
      <c r="J1045" s="56">
        <f t="shared" si="150"/>
        <v>36730.998</v>
      </c>
      <c r="K1045" s="56">
        <f t="shared" si="151"/>
        <v>72458.233999999997</v>
      </c>
      <c r="L1045" s="64">
        <v>30108064</v>
      </c>
      <c r="M1045" s="64">
        <v>2775843</v>
      </c>
      <c r="N1045" s="64">
        <v>37164447</v>
      </c>
      <c r="O1045" s="64">
        <v>70048354</v>
      </c>
      <c r="P1045" s="63">
        <v>32933387</v>
      </c>
      <c r="Q1045" s="63">
        <v>2793849</v>
      </c>
      <c r="R1045" s="63">
        <v>36730998</v>
      </c>
      <c r="S1045" s="63">
        <v>72458234</v>
      </c>
      <c r="T1045">
        <f t="shared" si="152"/>
        <v>142506588</v>
      </c>
    </row>
    <row r="1046" spans="1:20" hidden="1">
      <c r="A1046" s="55" t="s">
        <v>2044</v>
      </c>
      <c r="B1046" s="56" t="s">
        <v>2045</v>
      </c>
      <c r="C1046" s="55" t="s">
        <v>6323</v>
      </c>
      <c r="D1046" s="56">
        <f t="shared" si="153"/>
        <v>42501.142999999996</v>
      </c>
      <c r="E1046" s="56">
        <f t="shared" si="145"/>
        <v>16.268999999999998</v>
      </c>
      <c r="F1046" s="56">
        <f t="shared" si="146"/>
        <v>10427.276</v>
      </c>
      <c r="G1046" s="56">
        <f t="shared" si="147"/>
        <v>52944.688000000002</v>
      </c>
      <c r="H1046" s="56">
        <f t="shared" si="148"/>
        <v>36583.815000000002</v>
      </c>
      <c r="I1046" s="56">
        <f t="shared" si="149"/>
        <v>15.56</v>
      </c>
      <c r="J1046" s="56">
        <f t="shared" si="150"/>
        <v>12267.333000000001</v>
      </c>
      <c r="K1046" s="56">
        <f t="shared" si="151"/>
        <v>48866.707999999999</v>
      </c>
      <c r="L1046" s="64">
        <v>42501143</v>
      </c>
      <c r="M1046" s="64">
        <v>16269</v>
      </c>
      <c r="N1046" s="64">
        <v>10427276</v>
      </c>
      <c r="O1046" s="64">
        <v>52944688</v>
      </c>
      <c r="P1046" s="63">
        <v>36583815</v>
      </c>
      <c r="Q1046" s="63">
        <v>15560</v>
      </c>
      <c r="R1046" s="63">
        <v>12267333</v>
      </c>
      <c r="S1046" s="63">
        <v>48866708</v>
      </c>
      <c r="T1046">
        <f t="shared" si="152"/>
        <v>101811396</v>
      </c>
    </row>
    <row r="1047" spans="1:20" hidden="1">
      <c r="A1047" s="55" t="s">
        <v>2046</v>
      </c>
      <c r="B1047" s="56" t="s">
        <v>2047</v>
      </c>
      <c r="C1047" s="55" t="s">
        <v>6323</v>
      </c>
      <c r="D1047" s="56">
        <f t="shared" si="153"/>
        <v>14520.357</v>
      </c>
      <c r="E1047" s="56">
        <f t="shared" si="145"/>
        <v>1967.079</v>
      </c>
      <c r="F1047" s="56">
        <f t="shared" si="146"/>
        <v>26594.775000000001</v>
      </c>
      <c r="G1047" s="56">
        <f t="shared" si="147"/>
        <v>43082.211000000003</v>
      </c>
      <c r="H1047" s="56">
        <f t="shared" si="148"/>
        <v>20706.514999999999</v>
      </c>
      <c r="I1047" s="56">
        <f t="shared" si="149"/>
        <v>1856.4459999999999</v>
      </c>
      <c r="J1047" s="56">
        <f t="shared" si="150"/>
        <v>18942.187999999998</v>
      </c>
      <c r="K1047" s="56">
        <f t="shared" si="151"/>
        <v>41505.148999999998</v>
      </c>
      <c r="L1047" s="64">
        <v>14520357</v>
      </c>
      <c r="M1047" s="64">
        <v>1967079</v>
      </c>
      <c r="N1047" s="64">
        <v>26594775</v>
      </c>
      <c r="O1047" s="64">
        <v>43082211</v>
      </c>
      <c r="P1047" s="63">
        <v>20706515</v>
      </c>
      <c r="Q1047" s="63">
        <v>1856446</v>
      </c>
      <c r="R1047" s="63">
        <v>18942188</v>
      </c>
      <c r="S1047" s="63">
        <v>41505149</v>
      </c>
      <c r="T1047">
        <f t="shared" si="152"/>
        <v>84587360</v>
      </c>
    </row>
    <row r="1048" spans="1:20" hidden="1">
      <c r="A1048" s="55" t="s">
        <v>2048</v>
      </c>
      <c r="B1048" s="56" t="s">
        <v>2049</v>
      </c>
      <c r="C1048" s="55" t="s">
        <v>6323</v>
      </c>
      <c r="D1048" s="56">
        <f t="shared" si="153"/>
        <v>17969.092000000001</v>
      </c>
      <c r="E1048" s="56">
        <f t="shared" si="145"/>
        <v>1530.1949999999999</v>
      </c>
      <c r="F1048" s="56">
        <f t="shared" si="146"/>
        <v>40361.618000000002</v>
      </c>
      <c r="G1048" s="56">
        <f t="shared" si="147"/>
        <v>59860.904999999999</v>
      </c>
      <c r="H1048" s="56">
        <f t="shared" si="148"/>
        <v>15661.136</v>
      </c>
      <c r="I1048" s="56">
        <f t="shared" si="149"/>
        <v>1329.4169999999999</v>
      </c>
      <c r="J1048" s="56">
        <f t="shared" si="150"/>
        <v>39502.224000000002</v>
      </c>
      <c r="K1048" s="56">
        <f t="shared" si="151"/>
        <v>56492.777000000002</v>
      </c>
      <c r="L1048" s="64">
        <v>17969092</v>
      </c>
      <c r="M1048" s="64">
        <v>1530195</v>
      </c>
      <c r="N1048" s="64">
        <v>40361618</v>
      </c>
      <c r="O1048" s="64">
        <v>59860905</v>
      </c>
      <c r="P1048" s="63">
        <v>15661136</v>
      </c>
      <c r="Q1048" s="63">
        <v>1329417</v>
      </c>
      <c r="R1048" s="63">
        <v>39502224</v>
      </c>
      <c r="S1048" s="63">
        <v>56492777</v>
      </c>
      <c r="T1048">
        <f t="shared" si="152"/>
        <v>116353682</v>
      </c>
    </row>
    <row r="1049" spans="1:20" hidden="1">
      <c r="A1049" s="55" t="s">
        <v>2050</v>
      </c>
      <c r="B1049" s="56" t="s">
        <v>2051</v>
      </c>
      <c r="C1049" s="55" t="s">
        <v>6323</v>
      </c>
      <c r="D1049" s="56">
        <f t="shared" si="153"/>
        <v>17760.292000000001</v>
      </c>
      <c r="E1049" s="56">
        <f t="shared" si="145"/>
        <v>4262.7550000000001</v>
      </c>
      <c r="F1049" s="56">
        <f t="shared" si="146"/>
        <v>14820.745000000001</v>
      </c>
      <c r="G1049" s="56">
        <f t="shared" si="147"/>
        <v>36843.792000000001</v>
      </c>
      <c r="H1049" s="56">
        <f t="shared" si="148"/>
        <v>17456.587</v>
      </c>
      <c r="I1049" s="56">
        <f t="shared" si="149"/>
        <v>3970.4409999999998</v>
      </c>
      <c r="J1049" s="56">
        <f t="shared" si="150"/>
        <v>12671.726000000001</v>
      </c>
      <c r="K1049" s="56">
        <f t="shared" si="151"/>
        <v>34098.754000000001</v>
      </c>
      <c r="L1049" s="64">
        <v>17760292</v>
      </c>
      <c r="M1049" s="64">
        <v>4262755</v>
      </c>
      <c r="N1049" s="64">
        <v>14820745</v>
      </c>
      <c r="O1049" s="64">
        <v>36843792</v>
      </c>
      <c r="P1049" s="63">
        <v>17456587</v>
      </c>
      <c r="Q1049" s="63">
        <v>3970441</v>
      </c>
      <c r="R1049" s="63">
        <v>12671726</v>
      </c>
      <c r="S1049" s="63">
        <v>34098754</v>
      </c>
      <c r="T1049">
        <f t="shared" si="152"/>
        <v>70942546</v>
      </c>
    </row>
    <row r="1050" spans="1:20" hidden="1">
      <c r="A1050" s="55" t="s">
        <v>2052</v>
      </c>
      <c r="B1050" s="56" t="s">
        <v>2053</v>
      </c>
      <c r="C1050" s="55" t="s">
        <v>6323</v>
      </c>
      <c r="D1050" s="56">
        <f t="shared" si="153"/>
        <v>26446.15</v>
      </c>
      <c r="E1050" s="56">
        <f t="shared" si="145"/>
        <v>155.602</v>
      </c>
      <c r="F1050" s="56">
        <f t="shared" si="146"/>
        <v>35730.150999999998</v>
      </c>
      <c r="G1050" s="56">
        <f t="shared" si="147"/>
        <v>62331.902999999998</v>
      </c>
      <c r="H1050" s="56">
        <f t="shared" si="148"/>
        <v>20517.857</v>
      </c>
      <c r="I1050" s="56">
        <f t="shared" si="149"/>
        <v>155.602</v>
      </c>
      <c r="J1050" s="56">
        <f t="shared" si="150"/>
        <v>32111.528999999999</v>
      </c>
      <c r="K1050" s="56">
        <f t="shared" si="151"/>
        <v>52784.987999999998</v>
      </c>
      <c r="L1050" s="64">
        <v>26446150</v>
      </c>
      <c r="M1050" s="64">
        <v>155602</v>
      </c>
      <c r="N1050" s="64">
        <v>35730151</v>
      </c>
      <c r="O1050" s="64">
        <v>62331903</v>
      </c>
      <c r="P1050" s="63">
        <v>20517857</v>
      </c>
      <c r="Q1050" s="63">
        <v>155602</v>
      </c>
      <c r="R1050" s="63">
        <v>32111529</v>
      </c>
      <c r="S1050" s="63">
        <v>52784988</v>
      </c>
      <c r="T1050">
        <f t="shared" si="152"/>
        <v>115116891</v>
      </c>
    </row>
    <row r="1051" spans="1:20" hidden="1">
      <c r="A1051" s="55" t="s">
        <v>2054</v>
      </c>
      <c r="B1051" s="56" t="s">
        <v>2055</v>
      </c>
      <c r="C1051" s="55" t="s">
        <v>6323</v>
      </c>
      <c r="D1051" s="56">
        <f t="shared" si="153"/>
        <v>43113.330999999998</v>
      </c>
      <c r="E1051" s="56">
        <f t="shared" si="145"/>
        <v>2879.1640000000002</v>
      </c>
      <c r="F1051" s="56">
        <f t="shared" si="146"/>
        <v>40952.686999999998</v>
      </c>
      <c r="G1051" s="56">
        <f t="shared" si="147"/>
        <v>86945.182000000001</v>
      </c>
      <c r="H1051" s="56">
        <f t="shared" si="148"/>
        <v>41812.154999999999</v>
      </c>
      <c r="I1051" s="56">
        <f t="shared" si="149"/>
        <v>2957.0819999999999</v>
      </c>
      <c r="J1051" s="56">
        <f t="shared" si="150"/>
        <v>35929.243000000002</v>
      </c>
      <c r="K1051" s="56">
        <f t="shared" si="151"/>
        <v>80698.48</v>
      </c>
      <c r="L1051" s="64">
        <v>43113331</v>
      </c>
      <c r="M1051" s="64">
        <v>2879164</v>
      </c>
      <c r="N1051" s="64">
        <v>40952687</v>
      </c>
      <c r="O1051" s="64">
        <v>86945182</v>
      </c>
      <c r="P1051" s="63">
        <v>41812155</v>
      </c>
      <c r="Q1051" s="63">
        <v>2957082</v>
      </c>
      <c r="R1051" s="63">
        <v>35929243</v>
      </c>
      <c r="S1051" s="63">
        <v>80698480</v>
      </c>
      <c r="T1051">
        <f t="shared" si="152"/>
        <v>167643662</v>
      </c>
    </row>
    <row r="1052" spans="1:20" hidden="1">
      <c r="A1052" s="55" t="s">
        <v>2056</v>
      </c>
      <c r="B1052" s="56" t="s">
        <v>2057</v>
      </c>
      <c r="C1052" s="55" t="s">
        <v>6323</v>
      </c>
      <c r="D1052" s="56">
        <f t="shared" si="153"/>
        <v>33852.180999999997</v>
      </c>
      <c r="E1052" s="56">
        <f t="shared" si="145"/>
        <v>10179.039000000001</v>
      </c>
      <c r="F1052" s="56">
        <f t="shared" si="146"/>
        <v>117303.545</v>
      </c>
      <c r="G1052" s="56">
        <f t="shared" si="147"/>
        <v>161334.76500000001</v>
      </c>
      <c r="H1052" s="56">
        <f t="shared" si="148"/>
        <v>33876.307000000001</v>
      </c>
      <c r="I1052" s="56">
        <f t="shared" si="149"/>
        <v>6562.2809999999999</v>
      </c>
      <c r="J1052" s="56">
        <f t="shared" si="150"/>
        <v>111893.20699999999</v>
      </c>
      <c r="K1052" s="56">
        <f t="shared" si="151"/>
        <v>152331.79500000001</v>
      </c>
      <c r="L1052" s="64">
        <v>33852181</v>
      </c>
      <c r="M1052" s="64">
        <v>10179039</v>
      </c>
      <c r="N1052" s="64">
        <v>117303545</v>
      </c>
      <c r="O1052" s="64">
        <v>161334765</v>
      </c>
      <c r="P1052" s="63">
        <v>33876307</v>
      </c>
      <c r="Q1052" s="63">
        <v>6562281</v>
      </c>
      <c r="R1052" s="63">
        <v>111893207</v>
      </c>
      <c r="S1052" s="63">
        <v>152331795</v>
      </c>
      <c r="T1052">
        <f t="shared" si="152"/>
        <v>313666560</v>
      </c>
    </row>
    <row r="1053" spans="1:20" hidden="1">
      <c r="A1053" s="55" t="s">
        <v>2058</v>
      </c>
      <c r="B1053" s="56" t="s">
        <v>2059</v>
      </c>
      <c r="C1053" s="55" t="s">
        <v>6323</v>
      </c>
      <c r="D1053" s="56">
        <f t="shared" si="153"/>
        <v>14384.3</v>
      </c>
      <c r="E1053" s="56">
        <f t="shared" si="145"/>
        <v>445.61700000000002</v>
      </c>
      <c r="F1053" s="56">
        <f t="shared" si="146"/>
        <v>110005.406</v>
      </c>
      <c r="G1053" s="56">
        <f t="shared" si="147"/>
        <v>124835.323</v>
      </c>
      <c r="H1053" s="56">
        <f t="shared" si="148"/>
        <v>13487.74</v>
      </c>
      <c r="I1053" s="56">
        <f t="shared" si="149"/>
        <v>680.39300000000003</v>
      </c>
      <c r="J1053" s="56">
        <f t="shared" si="150"/>
        <v>99793.153999999995</v>
      </c>
      <c r="K1053" s="56">
        <f t="shared" si="151"/>
        <v>113961.287</v>
      </c>
      <c r="L1053" s="64">
        <v>14384300</v>
      </c>
      <c r="M1053" s="64">
        <v>445617</v>
      </c>
      <c r="N1053" s="64">
        <v>110005406</v>
      </c>
      <c r="O1053" s="64">
        <v>124835323</v>
      </c>
      <c r="P1053" s="63">
        <v>13487740</v>
      </c>
      <c r="Q1053" s="63">
        <v>680393</v>
      </c>
      <c r="R1053" s="63">
        <v>99793154</v>
      </c>
      <c r="S1053" s="63">
        <v>113961287</v>
      </c>
      <c r="T1053">
        <f t="shared" si="152"/>
        <v>238796610</v>
      </c>
    </row>
    <row r="1054" spans="1:20" hidden="1">
      <c r="A1054" s="55" t="s">
        <v>2060</v>
      </c>
      <c r="B1054" s="56" t="s">
        <v>2061</v>
      </c>
      <c r="C1054" s="55" t="s">
        <v>6323</v>
      </c>
      <c r="D1054" s="56">
        <f t="shared" si="153"/>
        <v>41649.743000000002</v>
      </c>
      <c r="E1054" s="56">
        <f t="shared" si="145"/>
        <v>2063.4749999999999</v>
      </c>
      <c r="F1054" s="56">
        <f t="shared" si="146"/>
        <v>156582.359</v>
      </c>
      <c r="G1054" s="56">
        <f t="shared" si="147"/>
        <v>200295.57699999999</v>
      </c>
      <c r="H1054" s="56">
        <f t="shared" si="148"/>
        <v>42208.889000000003</v>
      </c>
      <c r="I1054" s="56">
        <f t="shared" si="149"/>
        <v>2062.8580000000002</v>
      </c>
      <c r="J1054" s="56">
        <f t="shared" si="150"/>
        <v>138791.42499999999</v>
      </c>
      <c r="K1054" s="56">
        <f t="shared" si="151"/>
        <v>183063.17199999999</v>
      </c>
      <c r="L1054" s="64">
        <v>41649743</v>
      </c>
      <c r="M1054" s="64">
        <v>2063475</v>
      </c>
      <c r="N1054" s="64">
        <v>156582359</v>
      </c>
      <c r="O1054" s="64">
        <v>200295577</v>
      </c>
      <c r="P1054" s="63">
        <v>42208889</v>
      </c>
      <c r="Q1054" s="63">
        <v>2062858</v>
      </c>
      <c r="R1054" s="63">
        <v>138791425</v>
      </c>
      <c r="S1054" s="63">
        <v>183063172</v>
      </c>
      <c r="T1054">
        <f t="shared" si="152"/>
        <v>383358749</v>
      </c>
    </row>
    <row r="1055" spans="1:20" hidden="1">
      <c r="A1055" s="55" t="s">
        <v>2062</v>
      </c>
      <c r="B1055" s="56" t="s">
        <v>2063</v>
      </c>
      <c r="C1055" s="55" t="s">
        <v>6316</v>
      </c>
      <c r="D1055" s="56">
        <f t="shared" si="153"/>
        <v>10440.592000000001</v>
      </c>
      <c r="E1055" s="56">
        <f t="shared" si="145"/>
        <v>3.738</v>
      </c>
      <c r="F1055" s="56">
        <f t="shared" si="146"/>
        <v>11881.618</v>
      </c>
      <c r="G1055" s="56">
        <f t="shared" si="147"/>
        <v>22325.948</v>
      </c>
      <c r="H1055" s="56">
        <f t="shared" si="148"/>
        <v>11439.609</v>
      </c>
      <c r="I1055" s="56">
        <f t="shared" si="149"/>
        <v>3.7370000000000001</v>
      </c>
      <c r="J1055" s="56">
        <f t="shared" si="150"/>
        <v>12428.121999999999</v>
      </c>
      <c r="K1055" s="56">
        <f t="shared" si="151"/>
        <v>23871.468000000001</v>
      </c>
      <c r="L1055" s="64">
        <v>10440592</v>
      </c>
      <c r="M1055" s="64">
        <v>3738</v>
      </c>
      <c r="N1055" s="64">
        <v>11881618</v>
      </c>
      <c r="O1055" s="64">
        <v>22325948</v>
      </c>
      <c r="P1055" s="63">
        <v>11439609</v>
      </c>
      <c r="Q1055" s="63">
        <v>3737</v>
      </c>
      <c r="R1055" s="63">
        <v>12428122</v>
      </c>
      <c r="S1055" s="63">
        <v>23871468</v>
      </c>
      <c r="T1055">
        <f t="shared" si="152"/>
        <v>46197416</v>
      </c>
    </row>
    <row r="1056" spans="1:20" hidden="1">
      <c r="A1056" s="55" t="s">
        <v>2064</v>
      </c>
      <c r="B1056" s="56" t="s">
        <v>2065</v>
      </c>
      <c r="C1056" s="55" t="s">
        <v>6317</v>
      </c>
      <c r="D1056" s="56">
        <f t="shared" si="153"/>
        <v>10544.915999999999</v>
      </c>
      <c r="E1056" s="56">
        <f t="shared" si="145"/>
        <v>0</v>
      </c>
      <c r="F1056" s="56">
        <f t="shared" si="146"/>
        <v>12932.665999999999</v>
      </c>
      <c r="G1056" s="56">
        <f t="shared" si="147"/>
        <v>23477.581999999999</v>
      </c>
      <c r="H1056" s="56">
        <f t="shared" si="148"/>
        <v>8133.741</v>
      </c>
      <c r="I1056" s="56">
        <f t="shared" si="149"/>
        <v>0</v>
      </c>
      <c r="J1056" s="56">
        <f t="shared" si="150"/>
        <v>12560.576999999999</v>
      </c>
      <c r="K1056" s="56">
        <f t="shared" si="151"/>
        <v>20694.317999999999</v>
      </c>
      <c r="L1056" s="64">
        <v>10544916</v>
      </c>
      <c r="M1056" s="64">
        <v>0</v>
      </c>
      <c r="N1056" s="64">
        <v>12932666</v>
      </c>
      <c r="O1056" s="64">
        <v>23477582</v>
      </c>
      <c r="P1056" s="63">
        <v>8133741</v>
      </c>
      <c r="Q1056" s="63">
        <v>0</v>
      </c>
      <c r="R1056" s="63">
        <v>12560577</v>
      </c>
      <c r="S1056" s="63">
        <v>20694318</v>
      </c>
      <c r="T1056">
        <f t="shared" si="152"/>
        <v>44171900</v>
      </c>
    </row>
    <row r="1057" spans="1:20" hidden="1">
      <c r="A1057" s="55" t="s">
        <v>2066</v>
      </c>
      <c r="B1057" s="56" t="s">
        <v>2067</v>
      </c>
      <c r="C1057" s="55" t="s">
        <v>6317</v>
      </c>
      <c r="D1057" s="56">
        <f t="shared" si="153"/>
        <v>6104.31</v>
      </c>
      <c r="E1057" s="56">
        <f t="shared" si="145"/>
        <v>0</v>
      </c>
      <c r="F1057" s="56">
        <f t="shared" si="146"/>
        <v>37138.631999999998</v>
      </c>
      <c r="G1057" s="56">
        <f t="shared" si="147"/>
        <v>43242.942000000003</v>
      </c>
      <c r="H1057" s="56">
        <f t="shared" si="148"/>
        <v>6102.1530000000002</v>
      </c>
      <c r="I1057" s="56">
        <f t="shared" si="149"/>
        <v>0</v>
      </c>
      <c r="J1057" s="56">
        <f t="shared" si="150"/>
        <v>35312.737000000001</v>
      </c>
      <c r="K1057" s="56">
        <f t="shared" si="151"/>
        <v>41414.89</v>
      </c>
      <c r="L1057" s="64">
        <v>6104310</v>
      </c>
      <c r="M1057" s="64">
        <v>0</v>
      </c>
      <c r="N1057" s="64">
        <v>37138632</v>
      </c>
      <c r="O1057" s="64">
        <v>43242942</v>
      </c>
      <c r="P1057" s="63">
        <v>6102153</v>
      </c>
      <c r="Q1057" s="63">
        <v>0</v>
      </c>
      <c r="R1057" s="63">
        <v>35312737</v>
      </c>
      <c r="S1057" s="63">
        <v>41414890</v>
      </c>
      <c r="T1057">
        <f t="shared" si="152"/>
        <v>84657832</v>
      </c>
    </row>
    <row r="1058" spans="1:20" hidden="1">
      <c r="A1058" s="55" t="s">
        <v>2068</v>
      </c>
      <c r="B1058" s="56" t="s">
        <v>2069</v>
      </c>
      <c r="C1058" s="55" t="s">
        <v>6317</v>
      </c>
      <c r="D1058" s="56">
        <f t="shared" si="153"/>
        <v>4499.8230000000003</v>
      </c>
      <c r="E1058" s="56">
        <f t="shared" si="145"/>
        <v>0</v>
      </c>
      <c r="F1058" s="56">
        <f t="shared" si="146"/>
        <v>10111.876</v>
      </c>
      <c r="G1058" s="56">
        <f t="shared" si="147"/>
        <v>14611.699000000001</v>
      </c>
      <c r="H1058" s="56">
        <f t="shared" si="148"/>
        <v>4157.93</v>
      </c>
      <c r="I1058" s="56">
        <f t="shared" si="149"/>
        <v>0</v>
      </c>
      <c r="J1058" s="56">
        <f t="shared" si="150"/>
        <v>8975.4850000000006</v>
      </c>
      <c r="K1058" s="56">
        <f t="shared" si="151"/>
        <v>13133.415000000001</v>
      </c>
      <c r="L1058" s="64">
        <v>4499823</v>
      </c>
      <c r="M1058" s="64">
        <v>0</v>
      </c>
      <c r="N1058" s="64">
        <v>10111876</v>
      </c>
      <c r="O1058" s="64">
        <v>14611699</v>
      </c>
      <c r="P1058" s="63">
        <v>4157930</v>
      </c>
      <c r="Q1058" s="63">
        <v>0</v>
      </c>
      <c r="R1058" s="63">
        <v>8975485</v>
      </c>
      <c r="S1058" s="63">
        <v>13133415</v>
      </c>
      <c r="T1058">
        <f t="shared" si="152"/>
        <v>27745114</v>
      </c>
    </row>
    <row r="1059" spans="1:20" hidden="1">
      <c r="A1059" s="55" t="s">
        <v>2070</v>
      </c>
      <c r="B1059" s="56" t="s">
        <v>2071</v>
      </c>
      <c r="C1059" s="55" t="s">
        <v>6317</v>
      </c>
      <c r="D1059" s="56">
        <f t="shared" si="153"/>
        <v>3678.5549999999998</v>
      </c>
      <c r="E1059" s="56">
        <f t="shared" si="145"/>
        <v>0</v>
      </c>
      <c r="F1059" s="56">
        <f t="shared" si="146"/>
        <v>3189.5320000000002</v>
      </c>
      <c r="G1059" s="56">
        <f t="shared" si="147"/>
        <v>6868.0870000000004</v>
      </c>
      <c r="H1059" s="56">
        <f t="shared" si="148"/>
        <v>3112.7449999999999</v>
      </c>
      <c r="I1059" s="56">
        <f t="shared" si="149"/>
        <v>0</v>
      </c>
      <c r="J1059" s="56">
        <f t="shared" si="150"/>
        <v>3238.6979999999999</v>
      </c>
      <c r="K1059" s="56">
        <f t="shared" si="151"/>
        <v>6351.4430000000002</v>
      </c>
      <c r="L1059" s="64">
        <v>3678555</v>
      </c>
      <c r="M1059" s="64">
        <v>0</v>
      </c>
      <c r="N1059" s="64">
        <v>3189532</v>
      </c>
      <c r="O1059" s="64">
        <v>6868087</v>
      </c>
      <c r="P1059" s="63">
        <v>3112745</v>
      </c>
      <c r="Q1059" s="63">
        <v>0</v>
      </c>
      <c r="R1059" s="63">
        <v>3238698</v>
      </c>
      <c r="S1059" s="63">
        <v>6351443</v>
      </c>
      <c r="T1059">
        <f t="shared" si="152"/>
        <v>13219530</v>
      </c>
    </row>
    <row r="1060" spans="1:20" hidden="1">
      <c r="A1060" s="55" t="s">
        <v>2072</v>
      </c>
      <c r="B1060" s="56" t="s">
        <v>2073</v>
      </c>
      <c r="C1060" s="55" t="s">
        <v>6317</v>
      </c>
      <c r="D1060" s="56">
        <f t="shared" si="153"/>
        <v>8000</v>
      </c>
      <c r="E1060" s="56">
        <f t="shared" si="145"/>
        <v>0</v>
      </c>
      <c r="F1060" s="56">
        <f t="shared" si="146"/>
        <v>42748.197</v>
      </c>
      <c r="G1060" s="56">
        <f t="shared" si="147"/>
        <v>50748.197</v>
      </c>
      <c r="H1060" s="56">
        <f t="shared" si="148"/>
        <v>8000</v>
      </c>
      <c r="I1060" s="56">
        <f t="shared" si="149"/>
        <v>0</v>
      </c>
      <c r="J1060" s="56">
        <f t="shared" si="150"/>
        <v>38448.167999999998</v>
      </c>
      <c r="K1060" s="56">
        <f t="shared" si="151"/>
        <v>46448.167999999998</v>
      </c>
      <c r="L1060" s="64">
        <v>8000000</v>
      </c>
      <c r="M1060" s="64">
        <v>0</v>
      </c>
      <c r="N1060" s="64">
        <v>42748197</v>
      </c>
      <c r="O1060" s="64">
        <v>50748197</v>
      </c>
      <c r="P1060" s="63">
        <v>8000000</v>
      </c>
      <c r="Q1060" s="63">
        <v>0</v>
      </c>
      <c r="R1060" s="63">
        <v>38448168</v>
      </c>
      <c r="S1060" s="63">
        <v>46448168</v>
      </c>
      <c r="T1060">
        <f t="shared" si="152"/>
        <v>97196365</v>
      </c>
    </row>
    <row r="1061" spans="1:20" hidden="1">
      <c r="A1061" s="55" t="s">
        <v>2074</v>
      </c>
      <c r="B1061" s="56" t="s">
        <v>2075</v>
      </c>
      <c r="C1061" s="55" t="s">
        <v>6317</v>
      </c>
      <c r="D1061" s="56">
        <f t="shared" si="153"/>
        <v>4656.1099999999997</v>
      </c>
      <c r="E1061" s="56">
        <f t="shared" si="145"/>
        <v>0</v>
      </c>
      <c r="F1061" s="56">
        <f t="shared" si="146"/>
        <v>6286.7460000000001</v>
      </c>
      <c r="G1061" s="56">
        <f t="shared" si="147"/>
        <v>10942.856</v>
      </c>
      <c r="H1061" s="56">
        <f t="shared" si="148"/>
        <v>3989.84</v>
      </c>
      <c r="I1061" s="56">
        <f t="shared" si="149"/>
        <v>0</v>
      </c>
      <c r="J1061" s="56">
        <f t="shared" si="150"/>
        <v>6625.259</v>
      </c>
      <c r="K1061" s="56">
        <f t="shared" si="151"/>
        <v>10615.099</v>
      </c>
      <c r="L1061" s="64">
        <v>4656110</v>
      </c>
      <c r="M1061" s="64">
        <v>0</v>
      </c>
      <c r="N1061" s="64">
        <v>6286746</v>
      </c>
      <c r="O1061" s="64">
        <v>10942856</v>
      </c>
      <c r="P1061" s="63">
        <v>3989840</v>
      </c>
      <c r="Q1061" s="63">
        <v>0</v>
      </c>
      <c r="R1061" s="63">
        <v>6625259</v>
      </c>
      <c r="S1061" s="63">
        <v>10615099</v>
      </c>
      <c r="T1061">
        <f t="shared" si="152"/>
        <v>21557955</v>
      </c>
    </row>
    <row r="1062" spans="1:20" hidden="1">
      <c r="A1062" s="55" t="s">
        <v>2076</v>
      </c>
      <c r="B1062" s="56" t="s">
        <v>2077</v>
      </c>
      <c r="C1062" s="55" t="s">
        <v>6317</v>
      </c>
      <c r="D1062" s="56">
        <f t="shared" si="153"/>
        <v>3600.6759999999999</v>
      </c>
      <c r="E1062" s="56">
        <f t="shared" si="145"/>
        <v>43.494</v>
      </c>
      <c r="F1062" s="56">
        <f t="shared" si="146"/>
        <v>13252.194</v>
      </c>
      <c r="G1062" s="56">
        <f t="shared" si="147"/>
        <v>16896.364000000001</v>
      </c>
      <c r="H1062" s="56">
        <f t="shared" si="148"/>
        <v>5700.79</v>
      </c>
      <c r="I1062" s="56">
        <f t="shared" si="149"/>
        <v>43.485999999999997</v>
      </c>
      <c r="J1062" s="56">
        <f t="shared" si="150"/>
        <v>11658.36</v>
      </c>
      <c r="K1062" s="56">
        <f t="shared" si="151"/>
        <v>17402.635999999999</v>
      </c>
      <c r="L1062" s="64">
        <v>3600676</v>
      </c>
      <c r="M1062" s="64">
        <v>43494</v>
      </c>
      <c r="N1062" s="64">
        <v>13252194</v>
      </c>
      <c r="O1062" s="64">
        <v>16896364</v>
      </c>
      <c r="P1062" s="63">
        <v>5700790</v>
      </c>
      <c r="Q1062" s="63">
        <v>43486</v>
      </c>
      <c r="R1062" s="63">
        <v>11658360</v>
      </c>
      <c r="S1062" s="63">
        <v>17402636</v>
      </c>
      <c r="T1062">
        <f t="shared" si="152"/>
        <v>34299000</v>
      </c>
    </row>
    <row r="1063" spans="1:20" hidden="1">
      <c r="A1063" s="55" t="s">
        <v>2078</v>
      </c>
      <c r="B1063" s="56" t="s">
        <v>2079</v>
      </c>
      <c r="C1063" s="55" t="s">
        <v>6317</v>
      </c>
      <c r="D1063" s="56">
        <f t="shared" si="153"/>
        <v>9523.61</v>
      </c>
      <c r="E1063" s="56">
        <f t="shared" si="145"/>
        <v>0</v>
      </c>
      <c r="F1063" s="56">
        <f t="shared" si="146"/>
        <v>12068.290999999999</v>
      </c>
      <c r="G1063" s="56">
        <f t="shared" si="147"/>
        <v>21591.901000000002</v>
      </c>
      <c r="H1063" s="56">
        <f t="shared" si="148"/>
        <v>9699.0390000000007</v>
      </c>
      <c r="I1063" s="56">
        <f t="shared" si="149"/>
        <v>0</v>
      </c>
      <c r="J1063" s="56">
        <f t="shared" si="150"/>
        <v>8875.7980000000007</v>
      </c>
      <c r="K1063" s="56">
        <f t="shared" si="151"/>
        <v>18574.837</v>
      </c>
      <c r="L1063" s="64">
        <v>9523610</v>
      </c>
      <c r="M1063" s="64">
        <v>0</v>
      </c>
      <c r="N1063" s="64">
        <v>12068291</v>
      </c>
      <c r="O1063" s="64">
        <v>21591901</v>
      </c>
      <c r="P1063" s="63">
        <v>9699039</v>
      </c>
      <c r="Q1063" s="63">
        <v>0</v>
      </c>
      <c r="R1063" s="63">
        <v>8875798</v>
      </c>
      <c r="S1063" s="63">
        <v>18574837</v>
      </c>
      <c r="T1063">
        <f t="shared" si="152"/>
        <v>40166738</v>
      </c>
    </row>
    <row r="1064" spans="1:20" hidden="1">
      <c r="A1064" s="55" t="s">
        <v>2080</v>
      </c>
      <c r="B1064" s="56" t="s">
        <v>2081</v>
      </c>
      <c r="C1064" s="55" t="s">
        <v>6317</v>
      </c>
      <c r="D1064" s="56">
        <f t="shared" si="153"/>
        <v>3033.8719999999998</v>
      </c>
      <c r="E1064" s="56">
        <f t="shared" si="145"/>
        <v>0</v>
      </c>
      <c r="F1064" s="56">
        <f t="shared" si="146"/>
        <v>5274.3040000000001</v>
      </c>
      <c r="G1064" s="56">
        <f t="shared" si="147"/>
        <v>8308.1759999999995</v>
      </c>
      <c r="H1064" s="56">
        <f t="shared" si="148"/>
        <v>2607.7139999999999</v>
      </c>
      <c r="I1064" s="56">
        <f t="shared" si="149"/>
        <v>0</v>
      </c>
      <c r="J1064" s="56">
        <f t="shared" si="150"/>
        <v>4706.701</v>
      </c>
      <c r="K1064" s="56">
        <f t="shared" si="151"/>
        <v>7314.415</v>
      </c>
      <c r="L1064" s="64">
        <v>3033872</v>
      </c>
      <c r="M1064" s="64">
        <v>0</v>
      </c>
      <c r="N1064" s="64">
        <v>5274304</v>
      </c>
      <c r="O1064" s="64">
        <v>8308176</v>
      </c>
      <c r="P1064" s="63">
        <v>2607714</v>
      </c>
      <c r="Q1064" s="63">
        <v>0</v>
      </c>
      <c r="R1064" s="63">
        <v>4706701</v>
      </c>
      <c r="S1064" s="63">
        <v>7314415</v>
      </c>
      <c r="T1064">
        <f t="shared" si="152"/>
        <v>15622591</v>
      </c>
    </row>
    <row r="1065" spans="1:20" hidden="1">
      <c r="A1065" s="55" t="s">
        <v>2082</v>
      </c>
      <c r="B1065" s="56" t="s">
        <v>2083</v>
      </c>
      <c r="C1065" s="55" t="s">
        <v>6317</v>
      </c>
      <c r="D1065" s="56">
        <f t="shared" si="153"/>
        <v>3017.3620000000001</v>
      </c>
      <c r="E1065" s="56">
        <f t="shared" si="145"/>
        <v>4.8</v>
      </c>
      <c r="F1065" s="56">
        <f t="shared" si="146"/>
        <v>7665.2960000000003</v>
      </c>
      <c r="G1065" s="56">
        <f t="shared" si="147"/>
        <v>10687.458000000001</v>
      </c>
      <c r="H1065" s="56">
        <f t="shared" si="148"/>
        <v>2863.8589999999999</v>
      </c>
      <c r="I1065" s="56">
        <f t="shared" si="149"/>
        <v>104.749</v>
      </c>
      <c r="J1065" s="56">
        <f t="shared" si="150"/>
        <v>6935.8090000000002</v>
      </c>
      <c r="K1065" s="56">
        <f t="shared" si="151"/>
        <v>9904.4169999999995</v>
      </c>
      <c r="L1065" s="64">
        <v>3017362</v>
      </c>
      <c r="M1065" s="64">
        <v>4800</v>
      </c>
      <c r="N1065" s="64">
        <v>7665296</v>
      </c>
      <c r="O1065" s="64">
        <v>10687458</v>
      </c>
      <c r="P1065" s="63">
        <v>2863859</v>
      </c>
      <c r="Q1065" s="63">
        <v>104749</v>
      </c>
      <c r="R1065" s="63">
        <v>6935809</v>
      </c>
      <c r="S1065" s="63">
        <v>9904417</v>
      </c>
      <c r="T1065">
        <f t="shared" si="152"/>
        <v>20591875</v>
      </c>
    </row>
    <row r="1066" spans="1:20" hidden="1">
      <c r="A1066" s="55" t="s">
        <v>2084</v>
      </c>
      <c r="B1066" s="56" t="s">
        <v>2085</v>
      </c>
      <c r="C1066" s="55" t="s">
        <v>6317</v>
      </c>
      <c r="D1066" s="56">
        <f t="shared" si="153"/>
        <v>4270.8270000000002</v>
      </c>
      <c r="E1066" s="56">
        <f t="shared" si="145"/>
        <v>327.24299999999999</v>
      </c>
      <c r="F1066" s="56">
        <f t="shared" si="146"/>
        <v>9677.018</v>
      </c>
      <c r="G1066" s="56">
        <f t="shared" si="147"/>
        <v>14275.088</v>
      </c>
      <c r="H1066" s="56">
        <f t="shared" si="148"/>
        <v>4266.8850000000002</v>
      </c>
      <c r="I1066" s="56">
        <f t="shared" si="149"/>
        <v>327.221</v>
      </c>
      <c r="J1066" s="56">
        <f t="shared" si="150"/>
        <v>10000.495999999999</v>
      </c>
      <c r="K1066" s="56">
        <f t="shared" si="151"/>
        <v>14594.602000000001</v>
      </c>
      <c r="L1066" s="64">
        <v>4270827</v>
      </c>
      <c r="M1066" s="64">
        <v>327243</v>
      </c>
      <c r="N1066" s="64">
        <v>9677018</v>
      </c>
      <c r="O1066" s="64">
        <v>14275088</v>
      </c>
      <c r="P1066" s="63">
        <v>4266885</v>
      </c>
      <c r="Q1066" s="63">
        <v>327221</v>
      </c>
      <c r="R1066" s="63">
        <v>10000496</v>
      </c>
      <c r="S1066" s="63">
        <v>14594602</v>
      </c>
      <c r="T1066">
        <f t="shared" si="152"/>
        <v>28869690</v>
      </c>
    </row>
    <row r="1067" spans="1:20" hidden="1">
      <c r="A1067" s="55" t="s">
        <v>2086</v>
      </c>
      <c r="B1067" s="56" t="s">
        <v>2087</v>
      </c>
      <c r="C1067" s="55" t="s">
        <v>6317</v>
      </c>
      <c r="D1067" s="56">
        <f t="shared" si="153"/>
        <v>4156.6729999999998</v>
      </c>
      <c r="E1067" s="56">
        <f t="shared" si="145"/>
        <v>18.297000000000001</v>
      </c>
      <c r="F1067" s="56">
        <f t="shared" si="146"/>
        <v>5432.2790000000005</v>
      </c>
      <c r="G1067" s="56">
        <f t="shared" si="147"/>
        <v>9607.2489999999998</v>
      </c>
      <c r="H1067" s="56">
        <f t="shared" si="148"/>
        <v>4216.6629999999996</v>
      </c>
      <c r="I1067" s="56">
        <f t="shared" si="149"/>
        <v>18.295999999999999</v>
      </c>
      <c r="J1067" s="56">
        <f t="shared" si="150"/>
        <v>5563.7709999999997</v>
      </c>
      <c r="K1067" s="56">
        <f t="shared" si="151"/>
        <v>9798.73</v>
      </c>
      <c r="L1067" s="64">
        <v>4156673</v>
      </c>
      <c r="M1067" s="64">
        <v>18297</v>
      </c>
      <c r="N1067" s="64">
        <v>5432279</v>
      </c>
      <c r="O1067" s="64">
        <v>9607249</v>
      </c>
      <c r="P1067" s="63">
        <v>4216663</v>
      </c>
      <c r="Q1067" s="63">
        <v>18296</v>
      </c>
      <c r="R1067" s="63">
        <v>5563771</v>
      </c>
      <c r="S1067" s="63">
        <v>9798730</v>
      </c>
      <c r="T1067">
        <f t="shared" si="152"/>
        <v>19405979</v>
      </c>
    </row>
    <row r="1068" spans="1:20" hidden="1">
      <c r="A1068" s="55" t="s">
        <v>2088</v>
      </c>
      <c r="B1068" s="56" t="s">
        <v>2089</v>
      </c>
      <c r="C1068" s="55" t="s">
        <v>6317</v>
      </c>
      <c r="D1068" s="56">
        <f t="shared" si="153"/>
        <v>4943.5010000000002</v>
      </c>
      <c r="E1068" s="56">
        <f t="shared" si="145"/>
        <v>2.8580000000000001</v>
      </c>
      <c r="F1068" s="56">
        <f t="shared" si="146"/>
        <v>6894.3469999999998</v>
      </c>
      <c r="G1068" s="56">
        <f t="shared" si="147"/>
        <v>11840.706</v>
      </c>
      <c r="H1068" s="56">
        <f t="shared" si="148"/>
        <v>5336.5720000000001</v>
      </c>
      <c r="I1068" s="56">
        <f t="shared" si="149"/>
        <v>2.8580000000000001</v>
      </c>
      <c r="J1068" s="56">
        <f t="shared" si="150"/>
        <v>5973.7690000000002</v>
      </c>
      <c r="K1068" s="56">
        <f t="shared" si="151"/>
        <v>11313.199000000001</v>
      </c>
      <c r="L1068" s="64">
        <v>4943501</v>
      </c>
      <c r="M1068" s="64">
        <v>2858</v>
      </c>
      <c r="N1068" s="64">
        <v>6894347</v>
      </c>
      <c r="O1068" s="64">
        <v>11840706</v>
      </c>
      <c r="P1068" s="63">
        <v>5336572</v>
      </c>
      <c r="Q1068" s="63">
        <v>2858</v>
      </c>
      <c r="R1068" s="63">
        <v>5973769</v>
      </c>
      <c r="S1068" s="63">
        <v>11313199</v>
      </c>
      <c r="T1068">
        <f t="shared" si="152"/>
        <v>23153905</v>
      </c>
    </row>
    <row r="1069" spans="1:20" hidden="1">
      <c r="A1069" s="55" t="s">
        <v>2090</v>
      </c>
      <c r="B1069" s="56" t="s">
        <v>2091</v>
      </c>
      <c r="C1069" s="55" t="s">
        <v>6318</v>
      </c>
      <c r="D1069" s="56">
        <f t="shared" si="153"/>
        <v>2272.857</v>
      </c>
      <c r="E1069" s="56">
        <f t="shared" si="145"/>
        <v>0</v>
      </c>
      <c r="F1069" s="56">
        <f t="shared" si="146"/>
        <v>3629.0970000000002</v>
      </c>
      <c r="G1069" s="56">
        <f t="shared" si="147"/>
        <v>5901.9539999999997</v>
      </c>
      <c r="H1069" s="56">
        <f t="shared" si="148"/>
        <v>2273.1469999999999</v>
      </c>
      <c r="I1069" s="56">
        <f t="shared" si="149"/>
        <v>0</v>
      </c>
      <c r="J1069" s="56">
        <f t="shared" si="150"/>
        <v>3634.3530000000001</v>
      </c>
      <c r="K1069" s="56">
        <f t="shared" si="151"/>
        <v>5907.5</v>
      </c>
      <c r="L1069" s="64">
        <v>2272857</v>
      </c>
      <c r="M1069" s="64">
        <v>0</v>
      </c>
      <c r="N1069" s="64">
        <v>3629097</v>
      </c>
      <c r="O1069" s="64">
        <v>5901954</v>
      </c>
      <c r="P1069" s="63">
        <v>2273147</v>
      </c>
      <c r="Q1069" s="63">
        <v>0</v>
      </c>
      <c r="R1069" s="63">
        <v>3634353</v>
      </c>
      <c r="S1069" s="63">
        <v>5907500</v>
      </c>
      <c r="T1069">
        <f t="shared" si="152"/>
        <v>11809454</v>
      </c>
    </row>
    <row r="1070" spans="1:20" hidden="1">
      <c r="A1070" s="55" t="s">
        <v>2092</v>
      </c>
      <c r="B1070" s="56" t="s">
        <v>2093</v>
      </c>
      <c r="C1070" s="55" t="s">
        <v>6318</v>
      </c>
      <c r="D1070" s="56">
        <f t="shared" si="153"/>
        <v>2495.1840000000002</v>
      </c>
      <c r="E1070" s="56">
        <f t="shared" si="145"/>
        <v>0</v>
      </c>
      <c r="F1070" s="56">
        <f t="shared" si="146"/>
        <v>5883.9669999999996</v>
      </c>
      <c r="G1070" s="56">
        <f t="shared" si="147"/>
        <v>8379.1509999999998</v>
      </c>
      <c r="H1070" s="56">
        <f t="shared" si="148"/>
        <v>2717.3519999999999</v>
      </c>
      <c r="I1070" s="56">
        <f t="shared" si="149"/>
        <v>0</v>
      </c>
      <c r="J1070" s="56">
        <f t="shared" si="150"/>
        <v>5593.6220000000003</v>
      </c>
      <c r="K1070" s="56">
        <f t="shared" si="151"/>
        <v>8310.9740000000002</v>
      </c>
      <c r="L1070" s="64">
        <v>2495184</v>
      </c>
      <c r="M1070" s="64">
        <v>0</v>
      </c>
      <c r="N1070" s="64">
        <v>5883967</v>
      </c>
      <c r="O1070" s="64">
        <v>8379151</v>
      </c>
      <c r="P1070" s="63">
        <v>2717352</v>
      </c>
      <c r="Q1070" s="63">
        <v>0</v>
      </c>
      <c r="R1070" s="63">
        <v>5593622</v>
      </c>
      <c r="S1070" s="63">
        <v>8310974</v>
      </c>
      <c r="T1070">
        <f t="shared" si="152"/>
        <v>16690125</v>
      </c>
    </row>
    <row r="1071" spans="1:20" hidden="1">
      <c r="A1071" s="55" t="s">
        <v>2094</v>
      </c>
      <c r="B1071" s="56" t="s">
        <v>2095</v>
      </c>
      <c r="C1071" s="55" t="s">
        <v>6318</v>
      </c>
      <c r="D1071" s="56">
        <f t="shared" si="153"/>
        <v>1866.17</v>
      </c>
      <c r="E1071" s="56">
        <f t="shared" si="145"/>
        <v>0.47299999999999998</v>
      </c>
      <c r="F1071" s="56">
        <f t="shared" si="146"/>
        <v>2288.2420000000002</v>
      </c>
      <c r="G1071" s="56">
        <f t="shared" si="147"/>
        <v>4154.8850000000002</v>
      </c>
      <c r="H1071" s="56">
        <f t="shared" si="148"/>
        <v>1783.835</v>
      </c>
      <c r="I1071" s="56">
        <f t="shared" si="149"/>
        <v>0.47199999999999998</v>
      </c>
      <c r="J1071" s="56">
        <f t="shared" si="150"/>
        <v>2171.8290000000002</v>
      </c>
      <c r="K1071" s="56">
        <f t="shared" si="151"/>
        <v>3956.136</v>
      </c>
      <c r="L1071" s="64">
        <v>1866170</v>
      </c>
      <c r="M1071" s="64">
        <v>473</v>
      </c>
      <c r="N1071" s="64">
        <v>2288242</v>
      </c>
      <c r="O1071" s="64">
        <v>4154885</v>
      </c>
      <c r="P1071" s="63">
        <v>1783835</v>
      </c>
      <c r="Q1071" s="63">
        <v>472</v>
      </c>
      <c r="R1071" s="63">
        <v>2171829</v>
      </c>
      <c r="S1071" s="63">
        <v>3956136</v>
      </c>
      <c r="T1071">
        <f t="shared" si="152"/>
        <v>8111021</v>
      </c>
    </row>
    <row r="1072" spans="1:20" hidden="1">
      <c r="A1072" s="55" t="s">
        <v>2096</v>
      </c>
      <c r="B1072" s="56" t="s">
        <v>2097</v>
      </c>
      <c r="C1072" s="55" t="s">
        <v>6318</v>
      </c>
      <c r="D1072" s="56">
        <f t="shared" si="153"/>
        <v>2461.9580000000001</v>
      </c>
      <c r="E1072" s="56">
        <f t="shared" si="145"/>
        <v>856.11199999999997</v>
      </c>
      <c r="F1072" s="56">
        <f t="shared" si="146"/>
        <v>1729.8</v>
      </c>
      <c r="G1072" s="56">
        <f t="shared" si="147"/>
        <v>5047.87</v>
      </c>
      <c r="H1072" s="56">
        <f t="shared" si="148"/>
        <v>2270.2330000000002</v>
      </c>
      <c r="I1072" s="56">
        <f t="shared" si="149"/>
        <v>756.04</v>
      </c>
      <c r="J1072" s="56">
        <f t="shared" si="150"/>
        <v>1240.1610000000001</v>
      </c>
      <c r="K1072" s="56">
        <f t="shared" si="151"/>
        <v>4266.4340000000002</v>
      </c>
      <c r="L1072" s="64">
        <v>2461958</v>
      </c>
      <c r="M1072" s="64">
        <v>856112</v>
      </c>
      <c r="N1072" s="64">
        <v>1729800</v>
      </c>
      <c r="O1072" s="64">
        <v>5047870</v>
      </c>
      <c r="P1072" s="63">
        <v>2270233</v>
      </c>
      <c r="Q1072" s="63">
        <v>756040</v>
      </c>
      <c r="R1072" s="63">
        <v>1240161</v>
      </c>
      <c r="S1072" s="63">
        <v>4266434</v>
      </c>
      <c r="T1072">
        <f t="shared" si="152"/>
        <v>9314304</v>
      </c>
    </row>
    <row r="1073" spans="1:20" hidden="1">
      <c r="A1073" s="55" t="s">
        <v>2098</v>
      </c>
      <c r="B1073" s="56" t="s">
        <v>2099</v>
      </c>
      <c r="C1073" s="55" t="s">
        <v>6318</v>
      </c>
      <c r="D1073" s="56">
        <f t="shared" si="153"/>
        <v>1503.376</v>
      </c>
      <c r="E1073" s="56">
        <f t="shared" si="145"/>
        <v>0.60899999999999999</v>
      </c>
      <c r="F1073" s="56">
        <f t="shared" si="146"/>
        <v>3034.0410000000002</v>
      </c>
      <c r="G1073" s="56">
        <f t="shared" si="147"/>
        <v>4538.0259999999998</v>
      </c>
      <c r="H1073" s="56">
        <f t="shared" si="148"/>
        <v>1344.9480000000001</v>
      </c>
      <c r="I1073" s="56">
        <f t="shared" si="149"/>
        <v>0.60399999999999998</v>
      </c>
      <c r="J1073" s="56">
        <f t="shared" si="150"/>
        <v>2770.9259999999999</v>
      </c>
      <c r="K1073" s="56">
        <f t="shared" si="151"/>
        <v>4116.4780000000001</v>
      </c>
      <c r="L1073" s="64">
        <v>1503376</v>
      </c>
      <c r="M1073" s="64">
        <v>609</v>
      </c>
      <c r="N1073" s="64">
        <v>3034041</v>
      </c>
      <c r="O1073" s="64">
        <v>4538026</v>
      </c>
      <c r="P1073" s="63">
        <v>1344948</v>
      </c>
      <c r="Q1073" s="63">
        <v>604</v>
      </c>
      <c r="R1073" s="63">
        <v>2770926</v>
      </c>
      <c r="S1073" s="63">
        <v>4116478</v>
      </c>
      <c r="T1073">
        <f t="shared" si="152"/>
        <v>8654504</v>
      </c>
    </row>
    <row r="1074" spans="1:20" hidden="1">
      <c r="A1074" s="55" t="s">
        <v>2100</v>
      </c>
      <c r="B1074" s="56" t="s">
        <v>2101</v>
      </c>
      <c r="C1074" s="55" t="s">
        <v>6317</v>
      </c>
      <c r="D1074" s="56">
        <f t="shared" si="153"/>
        <v>3497.2220000000002</v>
      </c>
      <c r="E1074" s="56">
        <f t="shared" si="145"/>
        <v>0.32200000000000001</v>
      </c>
      <c r="F1074" s="56">
        <f t="shared" si="146"/>
        <v>2301.828</v>
      </c>
      <c r="G1074" s="56">
        <f t="shared" si="147"/>
        <v>5799.3720000000003</v>
      </c>
      <c r="H1074" s="56">
        <f t="shared" si="148"/>
        <v>4629.732</v>
      </c>
      <c r="I1074" s="56">
        <f t="shared" si="149"/>
        <v>0.32200000000000001</v>
      </c>
      <c r="J1074" s="56">
        <f t="shared" si="150"/>
        <v>2406.866</v>
      </c>
      <c r="K1074" s="56">
        <f t="shared" si="151"/>
        <v>7036.92</v>
      </c>
      <c r="L1074" s="64">
        <v>3497222</v>
      </c>
      <c r="M1074" s="64">
        <v>322</v>
      </c>
      <c r="N1074" s="64">
        <v>2301828</v>
      </c>
      <c r="O1074" s="64">
        <v>5799372</v>
      </c>
      <c r="P1074" s="63">
        <v>4629732</v>
      </c>
      <c r="Q1074" s="63">
        <v>322</v>
      </c>
      <c r="R1074" s="63">
        <v>2406866</v>
      </c>
      <c r="S1074" s="63">
        <v>7036920</v>
      </c>
      <c r="T1074">
        <f t="shared" si="152"/>
        <v>12836292</v>
      </c>
    </row>
    <row r="1075" spans="1:20" hidden="1">
      <c r="A1075" s="55" t="s">
        <v>2102</v>
      </c>
      <c r="B1075" s="56" t="s">
        <v>2103</v>
      </c>
      <c r="C1075" s="55" t="s">
        <v>6318</v>
      </c>
      <c r="D1075" s="56">
        <f t="shared" si="153"/>
        <v>1555.17</v>
      </c>
      <c r="E1075" s="56">
        <f t="shared" si="145"/>
        <v>0</v>
      </c>
      <c r="F1075" s="56">
        <f t="shared" si="146"/>
        <v>3167.1320000000001</v>
      </c>
      <c r="G1075" s="56">
        <f t="shared" si="147"/>
        <v>4722.3019999999997</v>
      </c>
      <c r="H1075" s="56">
        <f t="shared" si="148"/>
        <v>1152.7370000000001</v>
      </c>
      <c r="I1075" s="56">
        <f t="shared" si="149"/>
        <v>0</v>
      </c>
      <c r="J1075" s="56">
        <f t="shared" si="150"/>
        <v>3069.2359999999999</v>
      </c>
      <c r="K1075" s="56">
        <f t="shared" si="151"/>
        <v>4221.973</v>
      </c>
      <c r="L1075" s="64">
        <v>1555170</v>
      </c>
      <c r="M1075" s="64">
        <v>0</v>
      </c>
      <c r="N1075" s="64">
        <v>3167132</v>
      </c>
      <c r="O1075" s="64">
        <v>4722302</v>
      </c>
      <c r="P1075" s="63">
        <v>1152737</v>
      </c>
      <c r="Q1075" s="63">
        <v>0</v>
      </c>
      <c r="R1075" s="63">
        <v>3069236</v>
      </c>
      <c r="S1075" s="63">
        <v>4221973</v>
      </c>
      <c r="T1075">
        <f t="shared" si="152"/>
        <v>8944275</v>
      </c>
    </row>
    <row r="1076" spans="1:20" hidden="1">
      <c r="A1076" s="55" t="s">
        <v>2104</v>
      </c>
      <c r="B1076" s="56" t="s">
        <v>2105</v>
      </c>
      <c r="C1076" s="55" t="s">
        <v>6317</v>
      </c>
      <c r="D1076" s="56">
        <f t="shared" si="153"/>
        <v>4003.069</v>
      </c>
      <c r="E1076" s="56">
        <f t="shared" si="145"/>
        <v>0</v>
      </c>
      <c r="F1076" s="56">
        <f t="shared" si="146"/>
        <v>15143.796</v>
      </c>
      <c r="G1076" s="56">
        <f t="shared" si="147"/>
        <v>19146.865000000002</v>
      </c>
      <c r="H1076" s="56">
        <f t="shared" si="148"/>
        <v>3562.4589999999998</v>
      </c>
      <c r="I1076" s="56">
        <f t="shared" si="149"/>
        <v>0</v>
      </c>
      <c r="J1076" s="56">
        <f t="shared" si="150"/>
        <v>13019.511</v>
      </c>
      <c r="K1076" s="56">
        <f t="shared" si="151"/>
        <v>16581.97</v>
      </c>
      <c r="L1076" s="64">
        <v>4003069</v>
      </c>
      <c r="M1076" s="64">
        <v>0</v>
      </c>
      <c r="N1076" s="64">
        <v>15143796</v>
      </c>
      <c r="O1076" s="64">
        <v>19146865</v>
      </c>
      <c r="P1076" s="63">
        <v>3562459</v>
      </c>
      <c r="Q1076" s="63">
        <v>0</v>
      </c>
      <c r="R1076" s="63">
        <v>13019511</v>
      </c>
      <c r="S1076" s="63">
        <v>16581970</v>
      </c>
      <c r="T1076">
        <f t="shared" si="152"/>
        <v>35728835</v>
      </c>
    </row>
    <row r="1077" spans="1:20" hidden="1">
      <c r="A1077" s="55" t="s">
        <v>2106</v>
      </c>
      <c r="B1077" s="56" t="s">
        <v>2107</v>
      </c>
      <c r="C1077" s="55" t="s">
        <v>6318</v>
      </c>
      <c r="D1077" s="56">
        <f t="shared" si="153"/>
        <v>2739.277</v>
      </c>
      <c r="E1077" s="56">
        <f t="shared" si="145"/>
        <v>0</v>
      </c>
      <c r="F1077" s="56">
        <f t="shared" si="146"/>
        <v>2524.6289999999999</v>
      </c>
      <c r="G1077" s="56">
        <f t="shared" si="147"/>
        <v>5263.9059999999999</v>
      </c>
      <c r="H1077" s="56">
        <f t="shared" si="148"/>
        <v>2635.4090000000001</v>
      </c>
      <c r="I1077" s="56">
        <f t="shared" si="149"/>
        <v>0</v>
      </c>
      <c r="J1077" s="56">
        <f t="shared" si="150"/>
        <v>2481.14</v>
      </c>
      <c r="K1077" s="56">
        <f t="shared" si="151"/>
        <v>5116.549</v>
      </c>
      <c r="L1077" s="64">
        <v>2739277</v>
      </c>
      <c r="M1077" s="64">
        <v>0</v>
      </c>
      <c r="N1077" s="64">
        <v>2524629</v>
      </c>
      <c r="O1077" s="64">
        <v>5263906</v>
      </c>
      <c r="P1077" s="63">
        <v>2635409</v>
      </c>
      <c r="Q1077" s="63">
        <v>0</v>
      </c>
      <c r="R1077" s="63">
        <v>2481140</v>
      </c>
      <c r="S1077" s="63">
        <v>5116549</v>
      </c>
      <c r="T1077">
        <f t="shared" si="152"/>
        <v>10380455</v>
      </c>
    </row>
    <row r="1078" spans="1:20" hidden="1">
      <c r="A1078" s="55" t="s">
        <v>2108</v>
      </c>
      <c r="B1078" s="56" t="s">
        <v>2109</v>
      </c>
      <c r="C1078" s="55" t="s">
        <v>6318</v>
      </c>
      <c r="D1078" s="56">
        <f t="shared" si="153"/>
        <v>1263.807</v>
      </c>
      <c r="E1078" s="56">
        <f t="shared" si="145"/>
        <v>2.1840000000000002</v>
      </c>
      <c r="F1078" s="56">
        <f t="shared" si="146"/>
        <v>1471.942</v>
      </c>
      <c r="G1078" s="56">
        <f t="shared" si="147"/>
        <v>2737.933</v>
      </c>
      <c r="H1078" s="56">
        <f t="shared" si="148"/>
        <v>891.32399999999996</v>
      </c>
      <c r="I1078" s="56">
        <f t="shared" si="149"/>
        <v>2.1819999999999999</v>
      </c>
      <c r="J1078" s="56">
        <f t="shared" si="150"/>
        <v>2166.8330000000001</v>
      </c>
      <c r="K1078" s="56">
        <f t="shared" si="151"/>
        <v>3060.3389999999999</v>
      </c>
      <c r="L1078" s="64">
        <v>1263807</v>
      </c>
      <c r="M1078" s="64">
        <v>2184</v>
      </c>
      <c r="N1078" s="64">
        <v>1471942</v>
      </c>
      <c r="O1078" s="64">
        <v>2737933</v>
      </c>
      <c r="P1078" s="63">
        <v>891324</v>
      </c>
      <c r="Q1078" s="63">
        <v>2182</v>
      </c>
      <c r="R1078" s="63">
        <v>2166833</v>
      </c>
      <c r="S1078" s="63">
        <v>3060339</v>
      </c>
      <c r="T1078">
        <f t="shared" si="152"/>
        <v>5798272</v>
      </c>
    </row>
    <row r="1079" spans="1:20" hidden="1">
      <c r="A1079" s="55" t="s">
        <v>2110</v>
      </c>
      <c r="B1079" s="56" t="s">
        <v>2111</v>
      </c>
      <c r="C1079" s="55" t="s">
        <v>6318</v>
      </c>
      <c r="D1079" s="56">
        <f t="shared" si="153"/>
        <v>1674.663</v>
      </c>
      <c r="E1079" s="56">
        <f t="shared" si="145"/>
        <v>0</v>
      </c>
      <c r="F1079" s="56">
        <f t="shared" si="146"/>
        <v>1520.693</v>
      </c>
      <c r="G1079" s="56">
        <f t="shared" si="147"/>
        <v>3195.3560000000002</v>
      </c>
      <c r="H1079" s="56">
        <f t="shared" si="148"/>
        <v>1651.3389999999999</v>
      </c>
      <c r="I1079" s="56">
        <f t="shared" si="149"/>
        <v>0</v>
      </c>
      <c r="J1079" s="56">
        <f t="shared" si="150"/>
        <v>1472.7950000000001</v>
      </c>
      <c r="K1079" s="56">
        <f t="shared" si="151"/>
        <v>3124.134</v>
      </c>
      <c r="L1079" s="64">
        <v>1674663</v>
      </c>
      <c r="M1079" s="64">
        <v>0</v>
      </c>
      <c r="N1079" s="64">
        <v>1520693</v>
      </c>
      <c r="O1079" s="64">
        <v>3195356</v>
      </c>
      <c r="P1079" s="63">
        <v>1651339</v>
      </c>
      <c r="Q1079" s="63">
        <v>0</v>
      </c>
      <c r="R1079" s="63">
        <v>1472795</v>
      </c>
      <c r="S1079" s="63">
        <v>3124134</v>
      </c>
      <c r="T1079">
        <f t="shared" si="152"/>
        <v>6319490</v>
      </c>
    </row>
    <row r="1080" spans="1:20" hidden="1">
      <c r="A1080" s="55" t="s">
        <v>2112</v>
      </c>
      <c r="B1080" s="56" t="s">
        <v>2113</v>
      </c>
      <c r="C1080" s="55" t="s">
        <v>6317</v>
      </c>
      <c r="D1080" s="56">
        <f t="shared" si="153"/>
        <v>3008.3780000000002</v>
      </c>
      <c r="E1080" s="56">
        <f t="shared" si="145"/>
        <v>0</v>
      </c>
      <c r="F1080" s="56">
        <f t="shared" si="146"/>
        <v>4059.97</v>
      </c>
      <c r="G1080" s="56">
        <f t="shared" si="147"/>
        <v>7068.348</v>
      </c>
      <c r="H1080" s="56">
        <f t="shared" si="148"/>
        <v>3007.7689999999998</v>
      </c>
      <c r="I1080" s="56">
        <f t="shared" si="149"/>
        <v>0</v>
      </c>
      <c r="J1080" s="56">
        <f t="shared" si="150"/>
        <v>2990.087</v>
      </c>
      <c r="K1080" s="56">
        <f t="shared" si="151"/>
        <v>5997.8559999999998</v>
      </c>
      <c r="L1080" s="64">
        <v>3008378</v>
      </c>
      <c r="M1080" s="64">
        <v>0</v>
      </c>
      <c r="N1080" s="64">
        <v>4059970</v>
      </c>
      <c r="O1080" s="64">
        <v>7068348</v>
      </c>
      <c r="P1080" s="63">
        <v>3007769</v>
      </c>
      <c r="Q1080" s="63">
        <v>0</v>
      </c>
      <c r="R1080" s="63">
        <v>2990087</v>
      </c>
      <c r="S1080" s="63">
        <v>5997856</v>
      </c>
      <c r="T1080">
        <f t="shared" si="152"/>
        <v>13066204</v>
      </c>
    </row>
    <row r="1081" spans="1:20" hidden="1">
      <c r="A1081" s="55" t="s">
        <v>2114</v>
      </c>
      <c r="B1081" s="56" t="s">
        <v>2115</v>
      </c>
      <c r="C1081" s="55" t="s">
        <v>6319</v>
      </c>
      <c r="D1081" s="56">
        <f t="shared" si="153"/>
        <v>1991.6</v>
      </c>
      <c r="E1081" s="56">
        <f t="shared" si="145"/>
        <v>0</v>
      </c>
      <c r="F1081" s="56">
        <f t="shared" si="146"/>
        <v>4866.2299999999996</v>
      </c>
      <c r="G1081" s="56">
        <f t="shared" si="147"/>
        <v>6857.83</v>
      </c>
      <c r="H1081" s="56">
        <f t="shared" si="148"/>
        <v>2204.25</v>
      </c>
      <c r="I1081" s="56">
        <f t="shared" si="149"/>
        <v>129.53700000000001</v>
      </c>
      <c r="J1081" s="56">
        <f t="shared" si="150"/>
        <v>5016.4009999999998</v>
      </c>
      <c r="K1081" s="56">
        <f t="shared" si="151"/>
        <v>7350.1880000000001</v>
      </c>
      <c r="L1081" s="64">
        <v>1991600</v>
      </c>
      <c r="M1081" s="64">
        <v>0</v>
      </c>
      <c r="N1081" s="64">
        <v>4866230</v>
      </c>
      <c r="O1081" s="64">
        <v>6857830</v>
      </c>
      <c r="P1081" s="63">
        <v>2204250</v>
      </c>
      <c r="Q1081" s="63">
        <v>129537</v>
      </c>
      <c r="R1081" s="63">
        <v>5016401</v>
      </c>
      <c r="S1081" s="63">
        <v>7350188</v>
      </c>
      <c r="T1081">
        <f t="shared" si="152"/>
        <v>14208018</v>
      </c>
    </row>
    <row r="1082" spans="1:20" hidden="1">
      <c r="A1082" s="55" t="s">
        <v>2116</v>
      </c>
      <c r="B1082" s="56" t="s">
        <v>2117</v>
      </c>
      <c r="C1082" s="55" t="s">
        <v>6319</v>
      </c>
      <c r="D1082" s="56">
        <f t="shared" si="153"/>
        <v>1483.819</v>
      </c>
      <c r="E1082" s="56">
        <f t="shared" si="145"/>
        <v>162.84</v>
      </c>
      <c r="F1082" s="56">
        <f t="shared" si="146"/>
        <v>424.24</v>
      </c>
      <c r="G1082" s="56">
        <f t="shared" si="147"/>
        <v>2070.8989999999999</v>
      </c>
      <c r="H1082" s="56">
        <f t="shared" si="148"/>
        <v>1300.6579999999999</v>
      </c>
      <c r="I1082" s="56">
        <f t="shared" si="149"/>
        <v>162.77199999999999</v>
      </c>
      <c r="J1082" s="56">
        <f t="shared" si="150"/>
        <v>319.04899999999998</v>
      </c>
      <c r="K1082" s="56">
        <f t="shared" si="151"/>
        <v>1782.479</v>
      </c>
      <c r="L1082" s="64">
        <v>1483819</v>
      </c>
      <c r="M1082" s="64">
        <v>162840</v>
      </c>
      <c r="N1082" s="64">
        <v>424240</v>
      </c>
      <c r="O1082" s="64">
        <v>2070899</v>
      </c>
      <c r="P1082" s="63">
        <v>1300658</v>
      </c>
      <c r="Q1082" s="63">
        <v>162772</v>
      </c>
      <c r="R1082" s="63">
        <v>319049</v>
      </c>
      <c r="S1082" s="63">
        <v>1782479</v>
      </c>
      <c r="T1082">
        <f t="shared" si="152"/>
        <v>3853378</v>
      </c>
    </row>
    <row r="1083" spans="1:20" hidden="1">
      <c r="A1083" s="55" t="s">
        <v>2118</v>
      </c>
      <c r="B1083" s="56" t="s">
        <v>2119</v>
      </c>
      <c r="C1083" s="55" t="s">
        <v>6319</v>
      </c>
      <c r="D1083" s="56">
        <f t="shared" si="153"/>
        <v>2511.4090000000001</v>
      </c>
      <c r="E1083" s="56">
        <f t="shared" si="145"/>
        <v>74.59</v>
      </c>
      <c r="F1083" s="56">
        <f t="shared" si="146"/>
        <v>2592.8249999999998</v>
      </c>
      <c r="G1083" s="56">
        <f t="shared" si="147"/>
        <v>5178.8239999999996</v>
      </c>
      <c r="H1083" s="56">
        <f t="shared" si="148"/>
        <v>2609.9380000000001</v>
      </c>
      <c r="I1083" s="56">
        <f t="shared" si="149"/>
        <v>74.555000000000007</v>
      </c>
      <c r="J1083" s="56">
        <f t="shared" si="150"/>
        <v>2549.1170000000002</v>
      </c>
      <c r="K1083" s="56">
        <f t="shared" si="151"/>
        <v>5233.6099999999997</v>
      </c>
      <c r="L1083" s="64">
        <v>2511409</v>
      </c>
      <c r="M1083" s="64">
        <v>74590</v>
      </c>
      <c r="N1083" s="64">
        <v>2592825</v>
      </c>
      <c r="O1083" s="64">
        <v>5178824</v>
      </c>
      <c r="P1083" s="63">
        <v>2609938</v>
      </c>
      <c r="Q1083" s="63">
        <v>74555</v>
      </c>
      <c r="R1083" s="63">
        <v>2549117</v>
      </c>
      <c r="S1083" s="63">
        <v>5233610</v>
      </c>
      <c r="T1083">
        <f t="shared" si="152"/>
        <v>10412434</v>
      </c>
    </row>
    <row r="1084" spans="1:20" hidden="1">
      <c r="A1084" s="55" t="s">
        <v>2120</v>
      </c>
      <c r="B1084" s="56" t="s">
        <v>2121</v>
      </c>
      <c r="C1084" s="55" t="s">
        <v>6319</v>
      </c>
      <c r="D1084" s="56">
        <f t="shared" si="153"/>
        <v>1414.8920000000001</v>
      </c>
      <c r="E1084" s="56">
        <f t="shared" si="145"/>
        <v>1099.2260000000001</v>
      </c>
      <c r="F1084" s="56">
        <f t="shared" si="146"/>
        <v>1896.433</v>
      </c>
      <c r="G1084" s="56">
        <f t="shared" si="147"/>
        <v>4410.5510000000004</v>
      </c>
      <c r="H1084" s="56">
        <f t="shared" si="148"/>
        <v>1322.8820000000001</v>
      </c>
      <c r="I1084" s="56">
        <f t="shared" si="149"/>
        <v>1290.748</v>
      </c>
      <c r="J1084" s="56">
        <f t="shared" si="150"/>
        <v>1667.0540000000001</v>
      </c>
      <c r="K1084" s="56">
        <f t="shared" si="151"/>
        <v>4280.6840000000002</v>
      </c>
      <c r="L1084" s="64">
        <v>1414892</v>
      </c>
      <c r="M1084" s="64">
        <v>1099226</v>
      </c>
      <c r="N1084" s="64">
        <v>1896433</v>
      </c>
      <c r="O1084" s="64">
        <v>4410551</v>
      </c>
      <c r="P1084" s="63">
        <v>1322882</v>
      </c>
      <c r="Q1084" s="63">
        <v>1290748</v>
      </c>
      <c r="R1084" s="63">
        <v>1667054</v>
      </c>
      <c r="S1084" s="63">
        <v>4280684</v>
      </c>
      <c r="T1084">
        <f t="shared" si="152"/>
        <v>8691235</v>
      </c>
    </row>
    <row r="1085" spans="1:20" hidden="1">
      <c r="A1085" s="55" t="s">
        <v>2122</v>
      </c>
      <c r="B1085" s="56" t="s">
        <v>2123</v>
      </c>
      <c r="C1085" s="55" t="s">
        <v>6319</v>
      </c>
      <c r="D1085" s="56">
        <f t="shared" si="153"/>
        <v>365.22800000000001</v>
      </c>
      <c r="E1085" s="56">
        <f t="shared" si="145"/>
        <v>242.733</v>
      </c>
      <c r="F1085" s="56">
        <f t="shared" si="146"/>
        <v>1345.4739999999999</v>
      </c>
      <c r="G1085" s="56">
        <f t="shared" si="147"/>
        <v>1953.4349999999999</v>
      </c>
      <c r="H1085" s="56">
        <f t="shared" si="148"/>
        <v>578.16999999999996</v>
      </c>
      <c r="I1085" s="56">
        <f t="shared" si="149"/>
        <v>407.69200000000001</v>
      </c>
      <c r="J1085" s="56">
        <f t="shared" si="150"/>
        <v>1744.3489999999999</v>
      </c>
      <c r="K1085" s="56">
        <f t="shared" si="151"/>
        <v>2730.2109999999998</v>
      </c>
      <c r="L1085" s="64">
        <v>365228</v>
      </c>
      <c r="M1085" s="64">
        <v>242733</v>
      </c>
      <c r="N1085" s="64">
        <v>1345474</v>
      </c>
      <c r="O1085" s="64">
        <v>1953435</v>
      </c>
      <c r="P1085" s="63">
        <v>578170</v>
      </c>
      <c r="Q1085" s="63">
        <v>407692</v>
      </c>
      <c r="R1085" s="63">
        <v>1744349</v>
      </c>
      <c r="S1085" s="63">
        <v>2730211</v>
      </c>
      <c r="T1085">
        <f t="shared" si="152"/>
        <v>4683646</v>
      </c>
    </row>
    <row r="1086" spans="1:20" hidden="1">
      <c r="A1086" s="55" t="s">
        <v>2124</v>
      </c>
      <c r="B1086" s="56" t="s">
        <v>2125</v>
      </c>
      <c r="C1086" s="55" t="s">
        <v>6319</v>
      </c>
      <c r="D1086" s="56">
        <f t="shared" si="153"/>
        <v>750.69299999999998</v>
      </c>
      <c r="E1086" s="56">
        <f t="shared" si="145"/>
        <v>95.117000000000004</v>
      </c>
      <c r="F1086" s="56">
        <f t="shared" si="146"/>
        <v>79.730999999999995</v>
      </c>
      <c r="G1086" s="56">
        <f t="shared" si="147"/>
        <v>925.54100000000005</v>
      </c>
      <c r="H1086" s="56">
        <f t="shared" si="148"/>
        <v>668.404</v>
      </c>
      <c r="I1086" s="56">
        <f t="shared" si="149"/>
        <v>95.04</v>
      </c>
      <c r="J1086" s="56">
        <f t="shared" si="150"/>
        <v>64.519000000000005</v>
      </c>
      <c r="K1086" s="56">
        <f t="shared" si="151"/>
        <v>827.96299999999997</v>
      </c>
      <c r="L1086" s="64">
        <v>750693</v>
      </c>
      <c r="M1086" s="64">
        <v>95117</v>
      </c>
      <c r="N1086" s="64">
        <v>79731</v>
      </c>
      <c r="O1086" s="64">
        <v>925541</v>
      </c>
      <c r="P1086" s="63">
        <v>668404</v>
      </c>
      <c r="Q1086" s="63">
        <v>95040</v>
      </c>
      <c r="R1086" s="63">
        <v>64519</v>
      </c>
      <c r="S1086" s="63">
        <v>827963</v>
      </c>
      <c r="T1086">
        <f t="shared" si="152"/>
        <v>1753504</v>
      </c>
    </row>
    <row r="1087" spans="1:20" hidden="1">
      <c r="A1087" s="55" t="s">
        <v>2126</v>
      </c>
      <c r="B1087" s="56" t="s">
        <v>2127</v>
      </c>
      <c r="C1087" s="55" t="s">
        <v>6319</v>
      </c>
      <c r="D1087" s="56">
        <f t="shared" si="153"/>
        <v>419.959</v>
      </c>
      <c r="E1087" s="56">
        <f t="shared" si="145"/>
        <v>191.411</v>
      </c>
      <c r="F1087" s="56">
        <f t="shared" si="146"/>
        <v>1732.7470000000001</v>
      </c>
      <c r="G1087" s="56">
        <f t="shared" si="147"/>
        <v>2344.1170000000002</v>
      </c>
      <c r="H1087" s="56">
        <f t="shared" si="148"/>
        <v>507.80700000000002</v>
      </c>
      <c r="I1087" s="56">
        <f t="shared" si="149"/>
        <v>191.35400000000001</v>
      </c>
      <c r="J1087" s="56">
        <f t="shared" si="150"/>
        <v>1714.577</v>
      </c>
      <c r="K1087" s="56">
        <f t="shared" si="151"/>
        <v>2413.7379999999998</v>
      </c>
      <c r="L1087" s="64">
        <v>419959</v>
      </c>
      <c r="M1087" s="64">
        <v>191411</v>
      </c>
      <c r="N1087" s="64">
        <v>1732747</v>
      </c>
      <c r="O1087" s="64">
        <v>2344117</v>
      </c>
      <c r="P1087" s="63">
        <v>507807</v>
      </c>
      <c r="Q1087" s="63">
        <v>191354</v>
      </c>
      <c r="R1087" s="63">
        <v>1714577</v>
      </c>
      <c r="S1087" s="63">
        <v>2413738</v>
      </c>
      <c r="T1087">
        <f t="shared" si="152"/>
        <v>4757855</v>
      </c>
    </row>
    <row r="1088" spans="1:20" hidden="1">
      <c r="A1088" s="55" t="s">
        <v>2128</v>
      </c>
      <c r="B1088" s="56" t="s">
        <v>2129</v>
      </c>
      <c r="C1088" s="55" t="s">
        <v>6319</v>
      </c>
      <c r="D1088" s="56">
        <f t="shared" si="153"/>
        <v>565.6</v>
      </c>
      <c r="E1088" s="56">
        <f t="shared" si="145"/>
        <v>253.83</v>
      </c>
      <c r="F1088" s="56">
        <f t="shared" si="146"/>
        <v>372.53800000000001</v>
      </c>
      <c r="G1088" s="56">
        <f t="shared" si="147"/>
        <v>1191.9680000000001</v>
      </c>
      <c r="H1088" s="56">
        <f t="shared" si="148"/>
        <v>551.35</v>
      </c>
      <c r="I1088" s="56">
        <f t="shared" si="149"/>
        <v>230.78</v>
      </c>
      <c r="J1088" s="56">
        <f t="shared" si="150"/>
        <v>321.96300000000002</v>
      </c>
      <c r="K1088" s="56">
        <f t="shared" si="151"/>
        <v>1104.0930000000001</v>
      </c>
      <c r="L1088" s="64">
        <v>565600</v>
      </c>
      <c r="M1088" s="64">
        <v>253830</v>
      </c>
      <c r="N1088" s="64">
        <v>372538</v>
      </c>
      <c r="O1088" s="64">
        <v>1191968</v>
      </c>
      <c r="P1088" s="63">
        <v>551350</v>
      </c>
      <c r="Q1088" s="63">
        <v>230780</v>
      </c>
      <c r="R1088" s="63">
        <v>321963</v>
      </c>
      <c r="S1088" s="63">
        <v>1104093</v>
      </c>
      <c r="T1088">
        <f t="shared" si="152"/>
        <v>2296061</v>
      </c>
    </row>
    <row r="1089" spans="1:20" hidden="1">
      <c r="A1089" s="55" t="s">
        <v>2130</v>
      </c>
      <c r="B1089" s="56" t="s">
        <v>2131</v>
      </c>
      <c r="C1089" s="55" t="s">
        <v>6319</v>
      </c>
      <c r="D1089" s="56">
        <f t="shared" si="153"/>
        <v>423.92599999999999</v>
      </c>
      <c r="E1089" s="56">
        <f t="shared" si="145"/>
        <v>274.37200000000001</v>
      </c>
      <c r="F1089" s="56">
        <f t="shared" si="146"/>
        <v>1686.48</v>
      </c>
      <c r="G1089" s="56">
        <f t="shared" si="147"/>
        <v>2384.7779999999998</v>
      </c>
      <c r="H1089" s="56">
        <f t="shared" si="148"/>
        <v>423.74599999999998</v>
      </c>
      <c r="I1089" s="56">
        <f t="shared" si="149"/>
        <v>150.18799999999999</v>
      </c>
      <c r="J1089" s="56">
        <f t="shared" si="150"/>
        <v>1569.91</v>
      </c>
      <c r="K1089" s="56">
        <f t="shared" si="151"/>
        <v>2143.8440000000001</v>
      </c>
      <c r="L1089" s="64">
        <v>423926</v>
      </c>
      <c r="M1089" s="64">
        <v>274372</v>
      </c>
      <c r="N1089" s="64">
        <v>1686480</v>
      </c>
      <c r="O1089" s="64">
        <v>2384778</v>
      </c>
      <c r="P1089" s="63">
        <v>423746</v>
      </c>
      <c r="Q1089" s="63">
        <v>150188</v>
      </c>
      <c r="R1089" s="63">
        <v>1569910</v>
      </c>
      <c r="S1089" s="63">
        <v>2143844</v>
      </c>
      <c r="T1089">
        <f t="shared" si="152"/>
        <v>4528622</v>
      </c>
    </row>
    <row r="1090" spans="1:20" hidden="1">
      <c r="A1090" s="55" t="s">
        <v>2132</v>
      </c>
      <c r="B1090" s="56" t="s">
        <v>2133</v>
      </c>
      <c r="C1090" s="55" t="s">
        <v>6319</v>
      </c>
      <c r="D1090" s="56">
        <f t="shared" si="153"/>
        <v>1179.4390000000001</v>
      </c>
      <c r="E1090" s="56">
        <f t="shared" si="145"/>
        <v>20.719000000000001</v>
      </c>
      <c r="F1090" s="56">
        <f t="shared" si="146"/>
        <v>1052.8900000000001</v>
      </c>
      <c r="G1090" s="56">
        <f t="shared" si="147"/>
        <v>2253.0479999999998</v>
      </c>
      <c r="H1090" s="56">
        <f t="shared" si="148"/>
        <v>1023.543</v>
      </c>
      <c r="I1090" s="56">
        <f t="shared" si="149"/>
        <v>20.619</v>
      </c>
      <c r="J1090" s="56">
        <f t="shared" si="150"/>
        <v>1051.72</v>
      </c>
      <c r="K1090" s="56">
        <f t="shared" si="151"/>
        <v>2095.8820000000001</v>
      </c>
      <c r="L1090" s="64">
        <v>1179439</v>
      </c>
      <c r="M1090" s="64">
        <v>20719</v>
      </c>
      <c r="N1090" s="64">
        <v>1052890</v>
      </c>
      <c r="O1090" s="64">
        <v>2253048</v>
      </c>
      <c r="P1090" s="63">
        <v>1023543</v>
      </c>
      <c r="Q1090" s="63">
        <v>20619</v>
      </c>
      <c r="R1090" s="63">
        <v>1051720</v>
      </c>
      <c r="S1090" s="63">
        <v>2095882</v>
      </c>
      <c r="T1090">
        <f t="shared" si="152"/>
        <v>4348930</v>
      </c>
    </row>
    <row r="1091" spans="1:20" hidden="1">
      <c r="A1091" s="55" t="s">
        <v>2134</v>
      </c>
      <c r="B1091" s="56" t="s">
        <v>2135</v>
      </c>
      <c r="C1091" s="55" t="s">
        <v>6319</v>
      </c>
      <c r="D1091" s="56">
        <f t="shared" si="153"/>
        <v>1304</v>
      </c>
      <c r="E1091" s="56">
        <f t="shared" si="145"/>
        <v>211.5</v>
      </c>
      <c r="F1091" s="56">
        <f t="shared" si="146"/>
        <v>1856.55</v>
      </c>
      <c r="G1091" s="56">
        <f t="shared" si="147"/>
        <v>3372.05</v>
      </c>
      <c r="H1091" s="56">
        <f t="shared" si="148"/>
        <v>1200</v>
      </c>
      <c r="I1091" s="56">
        <f t="shared" si="149"/>
        <v>211.5</v>
      </c>
      <c r="J1091" s="56">
        <f t="shared" si="150"/>
        <v>1506.55</v>
      </c>
      <c r="K1091" s="56">
        <f t="shared" si="151"/>
        <v>2918.05</v>
      </c>
      <c r="L1091" s="64">
        <v>1304000</v>
      </c>
      <c r="M1091" s="64">
        <v>211500</v>
      </c>
      <c r="N1091" s="64">
        <v>1856550</v>
      </c>
      <c r="O1091" s="64">
        <v>3372050</v>
      </c>
      <c r="P1091" s="63">
        <v>1200000</v>
      </c>
      <c r="Q1091" s="63">
        <v>211500</v>
      </c>
      <c r="R1091" s="63">
        <v>1506550</v>
      </c>
      <c r="S1091" s="63">
        <v>2918050</v>
      </c>
      <c r="T1091">
        <f t="shared" si="152"/>
        <v>6290100</v>
      </c>
    </row>
    <row r="1092" spans="1:20" hidden="1">
      <c r="A1092" s="55" t="s">
        <v>2136</v>
      </c>
      <c r="B1092" s="56" t="s">
        <v>6115</v>
      </c>
      <c r="C1092" s="55" t="s">
        <v>6319</v>
      </c>
      <c r="D1092" s="56">
        <f t="shared" si="153"/>
        <v>817.22699999999998</v>
      </c>
      <c r="E1092" s="56">
        <f t="shared" si="145"/>
        <v>2.1219999999999999</v>
      </c>
      <c r="F1092" s="56">
        <f t="shared" si="146"/>
        <v>558.02499999999998</v>
      </c>
      <c r="G1092" s="56">
        <f t="shared" si="147"/>
        <v>1377.374</v>
      </c>
      <c r="H1092" s="56">
        <f t="shared" si="148"/>
        <v>817.15099999999995</v>
      </c>
      <c r="I1092" s="56">
        <f t="shared" si="149"/>
        <v>2.1219999999999999</v>
      </c>
      <c r="J1092" s="56">
        <f t="shared" si="150"/>
        <v>557.97400000000005</v>
      </c>
      <c r="K1092" s="56">
        <f t="shared" si="151"/>
        <v>1377.2470000000001</v>
      </c>
      <c r="L1092" s="64">
        <v>817227</v>
      </c>
      <c r="M1092" s="64">
        <v>2122</v>
      </c>
      <c r="N1092" s="64">
        <v>558025</v>
      </c>
      <c r="O1092" s="64">
        <v>1377374</v>
      </c>
      <c r="P1092" s="63">
        <v>817151</v>
      </c>
      <c r="Q1092" s="63">
        <v>2122</v>
      </c>
      <c r="R1092" s="63">
        <v>557974</v>
      </c>
      <c r="S1092" s="63">
        <v>1377247</v>
      </c>
      <c r="T1092">
        <f t="shared" si="152"/>
        <v>2754621</v>
      </c>
    </row>
    <row r="1093" spans="1:20" hidden="1">
      <c r="A1093" s="55" t="s">
        <v>2137</v>
      </c>
      <c r="B1093" s="56" t="s">
        <v>2138</v>
      </c>
      <c r="C1093" s="55" t="s">
        <v>6319</v>
      </c>
      <c r="D1093" s="56">
        <f t="shared" si="153"/>
        <v>918.37300000000005</v>
      </c>
      <c r="E1093" s="56">
        <f t="shared" ref="E1093:E1156" si="154">M1093/1000</f>
        <v>303.33300000000003</v>
      </c>
      <c r="F1093" s="56">
        <f t="shared" ref="F1093:F1156" si="155">N1093/1000</f>
        <v>1172.329</v>
      </c>
      <c r="G1093" s="56">
        <f t="shared" ref="G1093:G1156" si="156">O1093/1000</f>
        <v>2394.0349999999999</v>
      </c>
      <c r="H1093" s="56">
        <f t="shared" ref="H1093:H1156" si="157">P1093/1000</f>
        <v>917.79499999999996</v>
      </c>
      <c r="I1093" s="56">
        <f t="shared" ref="I1093:I1156" si="158">Q1093/1000</f>
        <v>218.12</v>
      </c>
      <c r="J1093" s="56">
        <f t="shared" ref="J1093:J1156" si="159">R1093/1000</f>
        <v>1138.46</v>
      </c>
      <c r="K1093" s="56">
        <f t="shared" ref="K1093:K1156" si="160">S1093/1000</f>
        <v>2274.375</v>
      </c>
      <c r="L1093" s="64">
        <v>918373</v>
      </c>
      <c r="M1093" s="64">
        <v>303333</v>
      </c>
      <c r="N1093" s="64">
        <v>1172329</v>
      </c>
      <c r="O1093" s="64">
        <v>2394035</v>
      </c>
      <c r="P1093" s="63">
        <v>917795</v>
      </c>
      <c r="Q1093" s="63">
        <v>218120</v>
      </c>
      <c r="R1093" s="63">
        <v>1138460</v>
      </c>
      <c r="S1093" s="63">
        <v>2274375</v>
      </c>
      <c r="T1093">
        <f t="shared" si="152"/>
        <v>4668410</v>
      </c>
    </row>
    <row r="1094" spans="1:20" hidden="1">
      <c r="A1094" s="55" t="s">
        <v>2139</v>
      </c>
      <c r="B1094" s="56" t="s">
        <v>2140</v>
      </c>
      <c r="C1094" s="55" t="s">
        <v>6320</v>
      </c>
      <c r="D1094" s="56">
        <f t="shared" si="153"/>
        <v>509.11599999999999</v>
      </c>
      <c r="E1094" s="56">
        <f t="shared" si="154"/>
        <v>0</v>
      </c>
      <c r="F1094" s="56">
        <f t="shared" si="155"/>
        <v>2201.6880000000001</v>
      </c>
      <c r="G1094" s="56">
        <f t="shared" si="156"/>
        <v>2710.8040000000001</v>
      </c>
      <c r="H1094" s="56">
        <f t="shared" si="157"/>
        <v>381.93099999999998</v>
      </c>
      <c r="I1094" s="56">
        <f t="shared" si="158"/>
        <v>0</v>
      </c>
      <c r="J1094" s="56">
        <f t="shared" si="159"/>
        <v>2180.4560000000001</v>
      </c>
      <c r="K1094" s="56">
        <f t="shared" si="160"/>
        <v>2562.3870000000002</v>
      </c>
      <c r="L1094" s="64">
        <v>509116</v>
      </c>
      <c r="M1094" s="64">
        <v>0</v>
      </c>
      <c r="N1094" s="64">
        <v>2201688</v>
      </c>
      <c r="O1094" s="64">
        <v>2710804</v>
      </c>
      <c r="P1094" s="63">
        <v>381931</v>
      </c>
      <c r="Q1094" s="63">
        <v>0</v>
      </c>
      <c r="R1094" s="63">
        <v>2180456</v>
      </c>
      <c r="S1094" s="63">
        <v>2562387</v>
      </c>
      <c r="T1094">
        <f t="shared" ref="T1094:T1157" si="161">O1094+S1094</f>
        <v>5273191</v>
      </c>
    </row>
    <row r="1095" spans="1:20">
      <c r="A1095" s="55" t="s">
        <v>6116</v>
      </c>
      <c r="B1095" s="56" t="s">
        <v>6117</v>
      </c>
      <c r="C1095" s="55" t="s">
        <v>6321</v>
      </c>
      <c r="D1095" s="56">
        <f t="shared" ref="D1095:D1158" si="162">L1095/1000</f>
        <v>0</v>
      </c>
      <c r="E1095" s="56">
        <f t="shared" si="154"/>
        <v>0</v>
      </c>
      <c r="F1095" s="56">
        <f t="shared" si="155"/>
        <v>0</v>
      </c>
      <c r="G1095" s="56">
        <f t="shared" si="156"/>
        <v>0</v>
      </c>
      <c r="H1095" s="56">
        <f t="shared" si="157"/>
        <v>0</v>
      </c>
      <c r="I1095" s="56">
        <f t="shared" si="158"/>
        <v>0</v>
      </c>
      <c r="J1095" s="56">
        <f t="shared" si="159"/>
        <v>0</v>
      </c>
      <c r="K1095" s="56">
        <f t="shared" si="160"/>
        <v>0</v>
      </c>
      <c r="L1095" s="64">
        <v>0</v>
      </c>
      <c r="M1095" s="64">
        <v>0</v>
      </c>
      <c r="N1095" s="64">
        <v>0</v>
      </c>
      <c r="O1095" s="64">
        <v>0</v>
      </c>
      <c r="P1095" s="63">
        <v>0</v>
      </c>
      <c r="Q1095" s="63">
        <v>0</v>
      </c>
      <c r="R1095" s="63">
        <v>0</v>
      </c>
      <c r="S1095" s="63">
        <v>0</v>
      </c>
      <c r="T1095">
        <f t="shared" si="161"/>
        <v>0</v>
      </c>
    </row>
    <row r="1096" spans="1:20" hidden="1">
      <c r="A1096" s="55" t="s">
        <v>2141</v>
      </c>
      <c r="B1096" s="56" t="s">
        <v>2142</v>
      </c>
      <c r="C1096" s="55" t="s">
        <v>6320</v>
      </c>
      <c r="D1096" s="56">
        <f t="shared" si="162"/>
        <v>720.48500000000001</v>
      </c>
      <c r="E1096" s="56">
        <f t="shared" si="154"/>
        <v>0</v>
      </c>
      <c r="F1096" s="56">
        <f t="shared" si="155"/>
        <v>354.43599999999998</v>
      </c>
      <c r="G1096" s="56">
        <f t="shared" si="156"/>
        <v>1074.921</v>
      </c>
      <c r="H1096" s="56">
        <f t="shared" si="157"/>
        <v>711.81899999999996</v>
      </c>
      <c r="I1096" s="56">
        <f t="shared" si="158"/>
        <v>0</v>
      </c>
      <c r="J1096" s="56">
        <f t="shared" si="159"/>
        <v>307.43700000000001</v>
      </c>
      <c r="K1096" s="56">
        <f t="shared" si="160"/>
        <v>1019.256</v>
      </c>
      <c r="L1096" s="64">
        <v>720485</v>
      </c>
      <c r="M1096" s="64">
        <v>0</v>
      </c>
      <c r="N1096" s="64">
        <v>354436</v>
      </c>
      <c r="O1096" s="64">
        <v>1074921</v>
      </c>
      <c r="P1096" s="63">
        <v>711819</v>
      </c>
      <c r="Q1096" s="63">
        <v>0</v>
      </c>
      <c r="R1096" s="63">
        <v>307437</v>
      </c>
      <c r="S1096" s="63">
        <v>1019256</v>
      </c>
      <c r="T1096">
        <f t="shared" si="161"/>
        <v>2094177</v>
      </c>
    </row>
    <row r="1097" spans="1:20" hidden="1">
      <c r="A1097" s="55" t="s">
        <v>2143</v>
      </c>
      <c r="B1097" s="56" t="s">
        <v>2144</v>
      </c>
      <c r="C1097" s="55" t="s">
        <v>6320</v>
      </c>
      <c r="D1097" s="56">
        <f t="shared" si="162"/>
        <v>0</v>
      </c>
      <c r="E1097" s="56">
        <f t="shared" si="154"/>
        <v>0</v>
      </c>
      <c r="F1097" s="56">
        <f t="shared" si="155"/>
        <v>0</v>
      </c>
      <c r="G1097" s="56">
        <f t="shared" si="156"/>
        <v>0</v>
      </c>
      <c r="H1097" s="56">
        <f t="shared" si="157"/>
        <v>0</v>
      </c>
      <c r="I1097" s="56">
        <f t="shared" si="158"/>
        <v>0</v>
      </c>
      <c r="J1097" s="56">
        <f t="shared" si="159"/>
        <v>62.575000000000003</v>
      </c>
      <c r="K1097" s="56">
        <f t="shared" si="160"/>
        <v>62.575000000000003</v>
      </c>
      <c r="L1097" s="64">
        <v>0</v>
      </c>
      <c r="M1097" s="64">
        <v>0</v>
      </c>
      <c r="N1097" s="64">
        <v>0</v>
      </c>
      <c r="O1097" s="64">
        <v>0</v>
      </c>
      <c r="P1097" s="63">
        <v>0</v>
      </c>
      <c r="Q1097" s="63">
        <v>0</v>
      </c>
      <c r="R1097" s="63">
        <v>62575</v>
      </c>
      <c r="S1097" s="63">
        <v>62575</v>
      </c>
      <c r="T1097">
        <f t="shared" si="161"/>
        <v>62575</v>
      </c>
    </row>
    <row r="1098" spans="1:20">
      <c r="A1098" s="55" t="s">
        <v>2145</v>
      </c>
      <c r="B1098" s="56" t="s">
        <v>2146</v>
      </c>
      <c r="C1098" s="55" t="s">
        <v>6320</v>
      </c>
      <c r="D1098" s="56">
        <f t="shared" si="162"/>
        <v>0</v>
      </c>
      <c r="E1098" s="56">
        <f t="shared" si="154"/>
        <v>0</v>
      </c>
      <c r="F1098" s="56">
        <f t="shared" si="155"/>
        <v>0</v>
      </c>
      <c r="G1098" s="56">
        <f t="shared" si="156"/>
        <v>0</v>
      </c>
      <c r="H1098" s="56">
        <f t="shared" si="157"/>
        <v>0</v>
      </c>
      <c r="I1098" s="56">
        <f t="shared" si="158"/>
        <v>0</v>
      </c>
      <c r="J1098" s="56">
        <f t="shared" si="159"/>
        <v>0</v>
      </c>
      <c r="K1098" s="56">
        <f t="shared" si="160"/>
        <v>0</v>
      </c>
      <c r="L1098" s="64">
        <v>0</v>
      </c>
      <c r="M1098" s="64">
        <v>0</v>
      </c>
      <c r="N1098" s="64">
        <v>0</v>
      </c>
      <c r="O1098" s="64">
        <v>0</v>
      </c>
      <c r="P1098" s="63">
        <v>0</v>
      </c>
      <c r="Q1098" s="63">
        <v>0</v>
      </c>
      <c r="R1098" s="63">
        <v>0</v>
      </c>
      <c r="S1098" s="63">
        <v>0</v>
      </c>
      <c r="T1098">
        <f t="shared" si="161"/>
        <v>0</v>
      </c>
    </row>
    <row r="1099" spans="1:20" hidden="1">
      <c r="A1099" s="55" t="s">
        <v>2147</v>
      </c>
      <c r="B1099" s="56" t="s">
        <v>2148</v>
      </c>
      <c r="C1099" s="55" t="s">
        <v>6320</v>
      </c>
      <c r="D1099" s="56">
        <f t="shared" si="162"/>
        <v>0</v>
      </c>
      <c r="E1099" s="56">
        <f t="shared" si="154"/>
        <v>0</v>
      </c>
      <c r="F1099" s="56">
        <f t="shared" si="155"/>
        <v>752.63599999999997</v>
      </c>
      <c r="G1099" s="56">
        <f t="shared" si="156"/>
        <v>752.63599999999997</v>
      </c>
      <c r="H1099" s="56">
        <f t="shared" si="157"/>
        <v>0</v>
      </c>
      <c r="I1099" s="56">
        <f t="shared" si="158"/>
        <v>0</v>
      </c>
      <c r="J1099" s="56">
        <f t="shared" si="159"/>
        <v>709.81299999999999</v>
      </c>
      <c r="K1099" s="56">
        <f t="shared" si="160"/>
        <v>709.81299999999999</v>
      </c>
      <c r="L1099" s="64">
        <v>0</v>
      </c>
      <c r="M1099" s="64">
        <v>0</v>
      </c>
      <c r="N1099" s="64">
        <v>752636</v>
      </c>
      <c r="O1099" s="64">
        <v>752636</v>
      </c>
      <c r="P1099" s="63">
        <v>0</v>
      </c>
      <c r="Q1099" s="63">
        <v>0</v>
      </c>
      <c r="R1099" s="63">
        <v>709813</v>
      </c>
      <c r="S1099" s="63">
        <v>709813</v>
      </c>
      <c r="T1099">
        <f t="shared" si="161"/>
        <v>1462449</v>
      </c>
    </row>
    <row r="1100" spans="1:20" hidden="1">
      <c r="A1100" s="55" t="s">
        <v>2149</v>
      </c>
      <c r="B1100" s="56" t="s">
        <v>2150</v>
      </c>
      <c r="C1100" s="55" t="s">
        <v>6320</v>
      </c>
      <c r="D1100" s="56">
        <f t="shared" si="162"/>
        <v>17.221</v>
      </c>
      <c r="E1100" s="56">
        <f t="shared" si="154"/>
        <v>0</v>
      </c>
      <c r="F1100" s="56">
        <f t="shared" si="155"/>
        <v>163.762</v>
      </c>
      <c r="G1100" s="56">
        <f t="shared" si="156"/>
        <v>180.983</v>
      </c>
      <c r="H1100" s="56">
        <f t="shared" si="157"/>
        <v>12.851000000000001</v>
      </c>
      <c r="I1100" s="56">
        <f t="shared" si="158"/>
        <v>0</v>
      </c>
      <c r="J1100" s="56">
        <f t="shared" si="159"/>
        <v>152.30600000000001</v>
      </c>
      <c r="K1100" s="56">
        <f t="shared" si="160"/>
        <v>165.15700000000001</v>
      </c>
      <c r="L1100" s="64">
        <v>17221</v>
      </c>
      <c r="M1100" s="64">
        <v>0</v>
      </c>
      <c r="N1100" s="64">
        <v>163762</v>
      </c>
      <c r="O1100" s="64">
        <v>180983</v>
      </c>
      <c r="P1100" s="63">
        <v>12851</v>
      </c>
      <c r="Q1100" s="63">
        <v>0</v>
      </c>
      <c r="R1100" s="63">
        <v>152306</v>
      </c>
      <c r="S1100" s="63">
        <v>165157</v>
      </c>
      <c r="T1100">
        <f t="shared" si="161"/>
        <v>346140</v>
      </c>
    </row>
    <row r="1101" spans="1:20">
      <c r="A1101" s="55" t="s">
        <v>2151</v>
      </c>
      <c r="B1101" s="56" t="s">
        <v>2152</v>
      </c>
      <c r="C1101" s="55" t="s">
        <v>6320</v>
      </c>
      <c r="D1101" s="56">
        <f t="shared" si="162"/>
        <v>0</v>
      </c>
      <c r="E1101" s="56">
        <f t="shared" si="154"/>
        <v>0</v>
      </c>
      <c r="F1101" s="56">
        <f t="shared" si="155"/>
        <v>0</v>
      </c>
      <c r="G1101" s="56">
        <f t="shared" si="156"/>
        <v>0</v>
      </c>
      <c r="H1101" s="56">
        <f t="shared" si="157"/>
        <v>0</v>
      </c>
      <c r="I1101" s="56">
        <f t="shared" si="158"/>
        <v>0</v>
      </c>
      <c r="J1101" s="56">
        <f t="shared" si="159"/>
        <v>0</v>
      </c>
      <c r="K1101" s="56">
        <f t="shared" si="160"/>
        <v>0</v>
      </c>
      <c r="L1101" s="64">
        <v>0</v>
      </c>
      <c r="M1101" s="64">
        <v>0</v>
      </c>
      <c r="N1101" s="64">
        <v>0</v>
      </c>
      <c r="O1101" s="64">
        <v>0</v>
      </c>
      <c r="P1101" s="63">
        <v>0</v>
      </c>
      <c r="Q1101" s="63">
        <v>0</v>
      </c>
      <c r="R1101" s="63">
        <v>0</v>
      </c>
      <c r="S1101" s="63">
        <v>0</v>
      </c>
      <c r="T1101">
        <f t="shared" si="161"/>
        <v>0</v>
      </c>
    </row>
    <row r="1102" spans="1:20" hidden="1">
      <c r="A1102" s="55" t="s">
        <v>2153</v>
      </c>
      <c r="B1102" s="56" t="s">
        <v>2154</v>
      </c>
      <c r="C1102" s="55" t="s">
        <v>6320</v>
      </c>
      <c r="D1102" s="56">
        <f t="shared" si="162"/>
        <v>16.989999999999998</v>
      </c>
      <c r="E1102" s="56">
        <f t="shared" si="154"/>
        <v>0</v>
      </c>
      <c r="F1102" s="56">
        <f t="shared" si="155"/>
        <v>2429.6210000000001</v>
      </c>
      <c r="G1102" s="56">
        <f t="shared" si="156"/>
        <v>2446.6109999999999</v>
      </c>
      <c r="H1102" s="56">
        <f t="shared" si="157"/>
        <v>11.340999999999999</v>
      </c>
      <c r="I1102" s="56">
        <f t="shared" si="158"/>
        <v>0</v>
      </c>
      <c r="J1102" s="56">
        <f t="shared" si="159"/>
        <v>2164.3789999999999</v>
      </c>
      <c r="K1102" s="56">
        <f t="shared" si="160"/>
        <v>2175.7199999999998</v>
      </c>
      <c r="L1102" s="64">
        <v>16990</v>
      </c>
      <c r="M1102" s="64">
        <v>0</v>
      </c>
      <c r="N1102" s="64">
        <v>2429621</v>
      </c>
      <c r="O1102" s="64">
        <v>2446611</v>
      </c>
      <c r="P1102" s="63">
        <v>11341</v>
      </c>
      <c r="Q1102" s="63">
        <v>0</v>
      </c>
      <c r="R1102" s="63">
        <v>2164379</v>
      </c>
      <c r="S1102" s="63">
        <v>2175720</v>
      </c>
      <c r="T1102">
        <f t="shared" si="161"/>
        <v>4622331</v>
      </c>
    </row>
    <row r="1103" spans="1:20" hidden="1">
      <c r="A1103" s="55" t="s">
        <v>2155</v>
      </c>
      <c r="B1103" s="56" t="s">
        <v>2156</v>
      </c>
      <c r="C1103" s="55" t="s">
        <v>6320</v>
      </c>
      <c r="D1103" s="56">
        <f t="shared" si="162"/>
        <v>416.57900000000001</v>
      </c>
      <c r="E1103" s="56">
        <f t="shared" si="154"/>
        <v>0</v>
      </c>
      <c r="F1103" s="56">
        <f t="shared" si="155"/>
        <v>2675.6709999999998</v>
      </c>
      <c r="G1103" s="56">
        <f t="shared" si="156"/>
        <v>3092.25</v>
      </c>
      <c r="H1103" s="56">
        <f t="shared" si="157"/>
        <v>371.8</v>
      </c>
      <c r="I1103" s="56">
        <f t="shared" si="158"/>
        <v>0</v>
      </c>
      <c r="J1103" s="56">
        <f t="shared" si="159"/>
        <v>2752.9650000000001</v>
      </c>
      <c r="K1103" s="56">
        <f t="shared" si="160"/>
        <v>3124.7649999999999</v>
      </c>
      <c r="L1103" s="64">
        <v>416579</v>
      </c>
      <c r="M1103" s="64">
        <v>0</v>
      </c>
      <c r="N1103" s="64">
        <v>2675671</v>
      </c>
      <c r="O1103" s="64">
        <v>3092250</v>
      </c>
      <c r="P1103" s="63">
        <v>371800</v>
      </c>
      <c r="Q1103" s="63">
        <v>0</v>
      </c>
      <c r="R1103" s="63">
        <v>2752965</v>
      </c>
      <c r="S1103" s="63">
        <v>3124765</v>
      </c>
      <c r="T1103">
        <f t="shared" si="161"/>
        <v>6217015</v>
      </c>
    </row>
    <row r="1104" spans="1:20" hidden="1">
      <c r="A1104" s="55" t="s">
        <v>2157</v>
      </c>
      <c r="B1104" s="56" t="s">
        <v>2158</v>
      </c>
      <c r="C1104" s="55" t="s">
        <v>6320</v>
      </c>
      <c r="D1104" s="56">
        <f t="shared" si="162"/>
        <v>0</v>
      </c>
      <c r="E1104" s="56">
        <f t="shared" si="154"/>
        <v>0</v>
      </c>
      <c r="F1104" s="56">
        <f t="shared" si="155"/>
        <v>4933.4520000000002</v>
      </c>
      <c r="G1104" s="56">
        <f t="shared" si="156"/>
        <v>4933.4520000000002</v>
      </c>
      <c r="H1104" s="56">
        <f t="shared" si="157"/>
        <v>0</v>
      </c>
      <c r="I1104" s="56">
        <f t="shared" si="158"/>
        <v>0</v>
      </c>
      <c r="J1104" s="56">
        <f t="shared" si="159"/>
        <v>6008.2349999999997</v>
      </c>
      <c r="K1104" s="56">
        <f t="shared" si="160"/>
        <v>6008.2349999999997</v>
      </c>
      <c r="L1104" s="64">
        <v>0</v>
      </c>
      <c r="M1104" s="64">
        <v>0</v>
      </c>
      <c r="N1104" s="64">
        <v>4933452</v>
      </c>
      <c r="O1104" s="64">
        <v>4933452</v>
      </c>
      <c r="P1104" s="63">
        <v>0</v>
      </c>
      <c r="Q1104" s="63">
        <v>0</v>
      </c>
      <c r="R1104" s="63">
        <v>6008235</v>
      </c>
      <c r="S1104" s="63">
        <v>6008235</v>
      </c>
      <c r="T1104">
        <f t="shared" si="161"/>
        <v>10941687</v>
      </c>
    </row>
    <row r="1105" spans="1:20">
      <c r="A1105" s="55" t="s">
        <v>6118</v>
      </c>
      <c r="B1105" s="56" t="s">
        <v>6119</v>
      </c>
      <c r="C1105" s="55" t="s">
        <v>6321</v>
      </c>
      <c r="D1105" s="56">
        <f t="shared" si="162"/>
        <v>0</v>
      </c>
      <c r="E1105" s="56">
        <f t="shared" si="154"/>
        <v>0</v>
      </c>
      <c r="F1105" s="56">
        <f t="shared" si="155"/>
        <v>0</v>
      </c>
      <c r="G1105" s="56">
        <f t="shared" si="156"/>
        <v>0</v>
      </c>
      <c r="H1105" s="56">
        <f t="shared" si="157"/>
        <v>0</v>
      </c>
      <c r="I1105" s="56">
        <f t="shared" si="158"/>
        <v>0</v>
      </c>
      <c r="J1105" s="56">
        <f t="shared" si="159"/>
        <v>0</v>
      </c>
      <c r="K1105" s="56">
        <f t="shared" si="160"/>
        <v>0</v>
      </c>
      <c r="L1105" s="64">
        <v>0</v>
      </c>
      <c r="M1105" s="64">
        <v>0</v>
      </c>
      <c r="N1105" s="64">
        <v>0</v>
      </c>
      <c r="O1105" s="64">
        <v>0</v>
      </c>
      <c r="P1105" s="63">
        <v>0</v>
      </c>
      <c r="Q1105" s="63">
        <v>0</v>
      </c>
      <c r="R1105" s="63">
        <v>0</v>
      </c>
      <c r="S1105" s="63">
        <v>0</v>
      </c>
      <c r="T1105">
        <f t="shared" si="161"/>
        <v>0</v>
      </c>
    </row>
    <row r="1106" spans="1:20">
      <c r="A1106" s="55" t="s">
        <v>6120</v>
      </c>
      <c r="B1106" s="56" t="s">
        <v>6121</v>
      </c>
      <c r="C1106" s="55" t="s">
        <v>6321</v>
      </c>
      <c r="D1106" s="56">
        <f t="shared" si="162"/>
        <v>0</v>
      </c>
      <c r="E1106" s="56">
        <f t="shared" si="154"/>
        <v>0</v>
      </c>
      <c r="F1106" s="56">
        <f t="shared" si="155"/>
        <v>0</v>
      </c>
      <c r="G1106" s="56">
        <f t="shared" si="156"/>
        <v>0</v>
      </c>
      <c r="H1106" s="56">
        <f t="shared" si="157"/>
        <v>0</v>
      </c>
      <c r="I1106" s="56">
        <f t="shared" si="158"/>
        <v>0</v>
      </c>
      <c r="J1106" s="56">
        <f t="shared" si="159"/>
        <v>0</v>
      </c>
      <c r="K1106" s="56">
        <f t="shared" si="160"/>
        <v>0</v>
      </c>
      <c r="L1106" s="64">
        <v>0</v>
      </c>
      <c r="M1106" s="64">
        <v>0</v>
      </c>
      <c r="N1106" s="64">
        <v>0</v>
      </c>
      <c r="O1106" s="64">
        <v>0</v>
      </c>
      <c r="P1106" s="63">
        <v>0</v>
      </c>
      <c r="Q1106" s="63">
        <v>0</v>
      </c>
      <c r="R1106" s="63">
        <v>0</v>
      </c>
      <c r="S1106" s="63">
        <v>0</v>
      </c>
      <c r="T1106">
        <f t="shared" si="161"/>
        <v>0</v>
      </c>
    </row>
    <row r="1107" spans="1:20">
      <c r="A1107" s="55" t="s">
        <v>6122</v>
      </c>
      <c r="B1107" s="56" t="s">
        <v>6123</v>
      </c>
      <c r="C1107" s="55" t="s">
        <v>6321</v>
      </c>
      <c r="D1107" s="56">
        <f t="shared" si="162"/>
        <v>0</v>
      </c>
      <c r="E1107" s="56">
        <f t="shared" si="154"/>
        <v>0</v>
      </c>
      <c r="F1107" s="56">
        <f t="shared" si="155"/>
        <v>0</v>
      </c>
      <c r="G1107" s="56">
        <f t="shared" si="156"/>
        <v>0</v>
      </c>
      <c r="H1107" s="56">
        <f t="shared" si="157"/>
        <v>0</v>
      </c>
      <c r="I1107" s="56">
        <f t="shared" si="158"/>
        <v>0</v>
      </c>
      <c r="J1107" s="56">
        <f t="shared" si="159"/>
        <v>0</v>
      </c>
      <c r="K1107" s="56">
        <f t="shared" si="160"/>
        <v>0</v>
      </c>
      <c r="L1107" s="64">
        <v>0</v>
      </c>
      <c r="M1107" s="64">
        <v>0</v>
      </c>
      <c r="N1107" s="64">
        <v>0</v>
      </c>
      <c r="O1107" s="64">
        <v>0</v>
      </c>
      <c r="P1107" s="63">
        <v>0</v>
      </c>
      <c r="Q1107" s="63">
        <v>0</v>
      </c>
      <c r="R1107" s="63">
        <v>0</v>
      </c>
      <c r="S1107" s="63">
        <v>0</v>
      </c>
      <c r="T1107">
        <f t="shared" si="161"/>
        <v>0</v>
      </c>
    </row>
    <row r="1108" spans="1:20">
      <c r="A1108" s="55" t="s">
        <v>2159</v>
      </c>
      <c r="B1108" s="56" t="s">
        <v>2160</v>
      </c>
      <c r="C1108" s="55" t="s">
        <v>6320</v>
      </c>
      <c r="D1108" s="56">
        <f t="shared" si="162"/>
        <v>0</v>
      </c>
      <c r="E1108" s="56">
        <f t="shared" si="154"/>
        <v>0</v>
      </c>
      <c r="F1108" s="56">
        <f t="shared" si="155"/>
        <v>0</v>
      </c>
      <c r="G1108" s="56">
        <f t="shared" si="156"/>
        <v>0</v>
      </c>
      <c r="H1108" s="56">
        <f t="shared" si="157"/>
        <v>0</v>
      </c>
      <c r="I1108" s="56">
        <f t="shared" si="158"/>
        <v>0</v>
      </c>
      <c r="J1108" s="56">
        <f t="shared" si="159"/>
        <v>0</v>
      </c>
      <c r="K1108" s="56">
        <f t="shared" si="160"/>
        <v>0</v>
      </c>
      <c r="L1108" s="64">
        <v>0</v>
      </c>
      <c r="M1108" s="64">
        <v>0</v>
      </c>
      <c r="N1108" s="64">
        <v>0</v>
      </c>
      <c r="O1108" s="64">
        <v>0</v>
      </c>
      <c r="P1108" s="63">
        <v>0</v>
      </c>
      <c r="Q1108" s="63">
        <v>0</v>
      </c>
      <c r="R1108" s="63">
        <v>0</v>
      </c>
      <c r="S1108" s="63">
        <v>0</v>
      </c>
      <c r="T1108">
        <f t="shared" si="161"/>
        <v>0</v>
      </c>
    </row>
    <row r="1109" spans="1:20">
      <c r="A1109" s="55" t="s">
        <v>2161</v>
      </c>
      <c r="B1109" s="56" t="s">
        <v>2162</v>
      </c>
      <c r="C1109" s="55" t="s">
        <v>6320</v>
      </c>
      <c r="D1109" s="56">
        <f t="shared" si="162"/>
        <v>0</v>
      </c>
      <c r="E1109" s="56">
        <f t="shared" si="154"/>
        <v>0</v>
      </c>
      <c r="F1109" s="56">
        <f t="shared" si="155"/>
        <v>0</v>
      </c>
      <c r="G1109" s="56">
        <f t="shared" si="156"/>
        <v>0</v>
      </c>
      <c r="H1109" s="56">
        <f t="shared" si="157"/>
        <v>0</v>
      </c>
      <c r="I1109" s="56">
        <f t="shared" si="158"/>
        <v>0</v>
      </c>
      <c r="J1109" s="56">
        <f t="shared" si="159"/>
        <v>0</v>
      </c>
      <c r="K1109" s="56">
        <f t="shared" si="160"/>
        <v>0</v>
      </c>
      <c r="L1109" s="64">
        <v>0</v>
      </c>
      <c r="M1109" s="64">
        <v>0</v>
      </c>
      <c r="N1109" s="64">
        <v>0</v>
      </c>
      <c r="O1109" s="64">
        <v>0</v>
      </c>
      <c r="P1109" s="63">
        <v>0</v>
      </c>
      <c r="Q1109" s="63">
        <v>0</v>
      </c>
      <c r="R1109" s="63">
        <v>0</v>
      </c>
      <c r="S1109" s="63">
        <v>0</v>
      </c>
      <c r="T1109">
        <f t="shared" si="161"/>
        <v>0</v>
      </c>
    </row>
    <row r="1110" spans="1:20">
      <c r="A1110" s="55" t="s">
        <v>6124</v>
      </c>
      <c r="B1110" s="56" t="s">
        <v>6125</v>
      </c>
      <c r="C1110" s="55" t="s">
        <v>6321</v>
      </c>
      <c r="D1110" s="56">
        <f t="shared" si="162"/>
        <v>0</v>
      </c>
      <c r="E1110" s="56">
        <f t="shared" si="154"/>
        <v>0</v>
      </c>
      <c r="F1110" s="56">
        <f t="shared" si="155"/>
        <v>0</v>
      </c>
      <c r="G1110" s="56">
        <f t="shared" si="156"/>
        <v>0</v>
      </c>
      <c r="H1110" s="56">
        <f t="shared" si="157"/>
        <v>0</v>
      </c>
      <c r="I1110" s="56">
        <f t="shared" si="158"/>
        <v>0</v>
      </c>
      <c r="J1110" s="56">
        <f t="shared" si="159"/>
        <v>0</v>
      </c>
      <c r="K1110" s="56">
        <f t="shared" si="160"/>
        <v>0</v>
      </c>
      <c r="L1110" s="64">
        <v>0</v>
      </c>
      <c r="M1110" s="64">
        <v>0</v>
      </c>
      <c r="N1110" s="64">
        <v>0</v>
      </c>
      <c r="O1110" s="64">
        <v>0</v>
      </c>
      <c r="P1110" s="63">
        <v>0</v>
      </c>
      <c r="Q1110" s="63">
        <v>0</v>
      </c>
      <c r="R1110" s="63">
        <v>0</v>
      </c>
      <c r="S1110" s="63">
        <v>0</v>
      </c>
      <c r="T1110">
        <f t="shared" si="161"/>
        <v>0</v>
      </c>
    </row>
    <row r="1111" spans="1:20" hidden="1">
      <c r="A1111" s="55" t="s">
        <v>2163</v>
      </c>
      <c r="B1111" s="56" t="s">
        <v>2164</v>
      </c>
      <c r="C1111" s="55" t="s">
        <v>6320</v>
      </c>
      <c r="D1111" s="56">
        <f t="shared" si="162"/>
        <v>0</v>
      </c>
      <c r="E1111" s="56">
        <f t="shared" si="154"/>
        <v>0</v>
      </c>
      <c r="F1111" s="56">
        <f t="shared" si="155"/>
        <v>198.154</v>
      </c>
      <c r="G1111" s="56">
        <f t="shared" si="156"/>
        <v>198.154</v>
      </c>
      <c r="H1111" s="56">
        <f t="shared" si="157"/>
        <v>0</v>
      </c>
      <c r="I1111" s="56">
        <f t="shared" si="158"/>
        <v>0</v>
      </c>
      <c r="J1111" s="56">
        <f t="shared" si="159"/>
        <v>208.727</v>
      </c>
      <c r="K1111" s="56">
        <f t="shared" si="160"/>
        <v>208.727</v>
      </c>
      <c r="L1111" s="64">
        <v>0</v>
      </c>
      <c r="M1111" s="64">
        <v>0</v>
      </c>
      <c r="N1111" s="64">
        <v>198154</v>
      </c>
      <c r="O1111" s="64">
        <v>198154</v>
      </c>
      <c r="P1111" s="63">
        <v>0</v>
      </c>
      <c r="Q1111" s="63">
        <v>0</v>
      </c>
      <c r="R1111" s="63">
        <v>208727</v>
      </c>
      <c r="S1111" s="63">
        <v>208727</v>
      </c>
      <c r="T1111">
        <f t="shared" si="161"/>
        <v>406881</v>
      </c>
    </row>
    <row r="1112" spans="1:20" hidden="1">
      <c r="A1112" s="55" t="s">
        <v>2165</v>
      </c>
      <c r="B1112" s="56" t="s">
        <v>2166</v>
      </c>
      <c r="C1112" s="55" t="s">
        <v>6320</v>
      </c>
      <c r="D1112" s="56">
        <f t="shared" si="162"/>
        <v>0</v>
      </c>
      <c r="E1112" s="56">
        <f t="shared" si="154"/>
        <v>0</v>
      </c>
      <c r="F1112" s="56">
        <f t="shared" si="155"/>
        <v>2.391</v>
      </c>
      <c r="G1112" s="56">
        <f t="shared" si="156"/>
        <v>2.391</v>
      </c>
      <c r="H1112" s="56">
        <f t="shared" si="157"/>
        <v>0</v>
      </c>
      <c r="I1112" s="56">
        <f t="shared" si="158"/>
        <v>0</v>
      </c>
      <c r="J1112" s="56">
        <f t="shared" si="159"/>
        <v>1.6339999999999999</v>
      </c>
      <c r="K1112" s="56">
        <f t="shared" si="160"/>
        <v>1.6339999999999999</v>
      </c>
      <c r="L1112" s="64">
        <v>0</v>
      </c>
      <c r="M1112" s="64">
        <v>0</v>
      </c>
      <c r="N1112" s="64">
        <v>2391</v>
      </c>
      <c r="O1112" s="64">
        <v>2391</v>
      </c>
      <c r="P1112" s="63">
        <v>0</v>
      </c>
      <c r="Q1112" s="63">
        <v>0</v>
      </c>
      <c r="R1112" s="63">
        <v>1634</v>
      </c>
      <c r="S1112" s="63">
        <v>1634</v>
      </c>
      <c r="T1112">
        <f t="shared" si="161"/>
        <v>4025</v>
      </c>
    </row>
    <row r="1113" spans="1:20" hidden="1">
      <c r="A1113" s="55" t="s">
        <v>2167</v>
      </c>
      <c r="B1113" s="56" t="s">
        <v>2168</v>
      </c>
      <c r="C1113" s="55" t="s">
        <v>6320</v>
      </c>
      <c r="D1113" s="56">
        <f t="shared" si="162"/>
        <v>3587.203</v>
      </c>
      <c r="E1113" s="56">
        <f t="shared" si="154"/>
        <v>12.791</v>
      </c>
      <c r="F1113" s="56">
        <f t="shared" si="155"/>
        <v>822.12400000000002</v>
      </c>
      <c r="G1113" s="56">
        <f t="shared" si="156"/>
        <v>4422.1180000000004</v>
      </c>
      <c r="H1113" s="56">
        <f t="shared" si="157"/>
        <v>3587.1680000000001</v>
      </c>
      <c r="I1113" s="56">
        <f t="shared" si="158"/>
        <v>12.791</v>
      </c>
      <c r="J1113" s="56">
        <f t="shared" si="159"/>
        <v>16.445</v>
      </c>
      <c r="K1113" s="56">
        <f t="shared" si="160"/>
        <v>3616.404</v>
      </c>
      <c r="L1113" s="64">
        <v>3587203</v>
      </c>
      <c r="M1113" s="64">
        <v>12791</v>
      </c>
      <c r="N1113" s="64">
        <v>822124</v>
      </c>
      <c r="O1113" s="64">
        <v>4422118</v>
      </c>
      <c r="P1113" s="63">
        <v>3587168</v>
      </c>
      <c r="Q1113" s="63">
        <v>12791</v>
      </c>
      <c r="R1113" s="63">
        <v>16445</v>
      </c>
      <c r="S1113" s="63">
        <v>3616404</v>
      </c>
      <c r="T1113">
        <f t="shared" si="161"/>
        <v>8038522</v>
      </c>
    </row>
    <row r="1114" spans="1:20" hidden="1">
      <c r="A1114" s="55" t="s">
        <v>2169</v>
      </c>
      <c r="B1114" s="56" t="s">
        <v>2170</v>
      </c>
      <c r="C1114" s="55" t="s">
        <v>6320</v>
      </c>
      <c r="D1114" s="56">
        <f t="shared" si="162"/>
        <v>175.054</v>
      </c>
      <c r="E1114" s="56">
        <f t="shared" si="154"/>
        <v>0</v>
      </c>
      <c r="F1114" s="56">
        <f t="shared" si="155"/>
        <v>58.613</v>
      </c>
      <c r="G1114" s="56">
        <f t="shared" si="156"/>
        <v>233.667</v>
      </c>
      <c r="H1114" s="56">
        <f t="shared" si="157"/>
        <v>175.05199999999999</v>
      </c>
      <c r="I1114" s="56">
        <f t="shared" si="158"/>
        <v>0</v>
      </c>
      <c r="J1114" s="56">
        <f t="shared" si="159"/>
        <v>55.613</v>
      </c>
      <c r="K1114" s="56">
        <f t="shared" si="160"/>
        <v>230.66499999999999</v>
      </c>
      <c r="L1114" s="64">
        <v>175054</v>
      </c>
      <c r="M1114" s="64">
        <v>0</v>
      </c>
      <c r="N1114" s="64">
        <v>58613</v>
      </c>
      <c r="O1114" s="64">
        <v>233667</v>
      </c>
      <c r="P1114" s="63">
        <v>175052</v>
      </c>
      <c r="Q1114" s="63">
        <v>0</v>
      </c>
      <c r="R1114" s="63">
        <v>55613</v>
      </c>
      <c r="S1114" s="63">
        <v>230665</v>
      </c>
      <c r="T1114">
        <f t="shared" si="161"/>
        <v>464332</v>
      </c>
    </row>
    <row r="1115" spans="1:20" hidden="1">
      <c r="A1115" s="55" t="s">
        <v>2171</v>
      </c>
      <c r="B1115" s="56" t="s">
        <v>2172</v>
      </c>
      <c r="C1115" s="55" t="s">
        <v>6320</v>
      </c>
      <c r="D1115" s="56">
        <f t="shared" si="162"/>
        <v>1139.9880000000001</v>
      </c>
      <c r="E1115" s="56">
        <f t="shared" si="154"/>
        <v>0</v>
      </c>
      <c r="F1115" s="56">
        <f t="shared" si="155"/>
        <v>596.23299999999995</v>
      </c>
      <c r="G1115" s="56">
        <f t="shared" si="156"/>
        <v>1736.221</v>
      </c>
      <c r="H1115" s="56">
        <f t="shared" si="157"/>
        <v>1159.376</v>
      </c>
      <c r="I1115" s="56">
        <f t="shared" si="158"/>
        <v>0</v>
      </c>
      <c r="J1115" s="56">
        <f t="shared" si="159"/>
        <v>595.45299999999997</v>
      </c>
      <c r="K1115" s="56">
        <f t="shared" si="160"/>
        <v>1754.829</v>
      </c>
      <c r="L1115" s="64">
        <v>1139988</v>
      </c>
      <c r="M1115" s="64">
        <v>0</v>
      </c>
      <c r="N1115" s="64">
        <v>596233</v>
      </c>
      <c r="O1115" s="64">
        <v>1736221</v>
      </c>
      <c r="P1115" s="63">
        <v>1159376</v>
      </c>
      <c r="Q1115" s="63">
        <v>0</v>
      </c>
      <c r="R1115" s="63">
        <v>595453</v>
      </c>
      <c r="S1115" s="63">
        <v>1754829</v>
      </c>
      <c r="T1115">
        <f t="shared" si="161"/>
        <v>3491050</v>
      </c>
    </row>
    <row r="1116" spans="1:20" hidden="1">
      <c r="A1116" s="55" t="s">
        <v>2173</v>
      </c>
      <c r="B1116" s="56" t="s">
        <v>2174</v>
      </c>
      <c r="C1116" s="55" t="s">
        <v>6320</v>
      </c>
      <c r="D1116" s="56">
        <f t="shared" si="162"/>
        <v>17.613</v>
      </c>
      <c r="E1116" s="56">
        <f t="shared" si="154"/>
        <v>0</v>
      </c>
      <c r="F1116" s="56">
        <f t="shared" si="155"/>
        <v>46.69</v>
      </c>
      <c r="G1116" s="56">
        <f t="shared" si="156"/>
        <v>64.302999999999997</v>
      </c>
      <c r="H1116" s="56">
        <f t="shared" si="157"/>
        <v>22.463000000000001</v>
      </c>
      <c r="I1116" s="56">
        <f t="shared" si="158"/>
        <v>0</v>
      </c>
      <c r="J1116" s="56">
        <f t="shared" si="159"/>
        <v>53.83</v>
      </c>
      <c r="K1116" s="56">
        <f t="shared" si="160"/>
        <v>76.293000000000006</v>
      </c>
      <c r="L1116" s="64">
        <v>17613</v>
      </c>
      <c r="M1116" s="64">
        <v>0</v>
      </c>
      <c r="N1116" s="64">
        <v>46690</v>
      </c>
      <c r="O1116" s="64">
        <v>64303</v>
      </c>
      <c r="P1116" s="63">
        <v>22463</v>
      </c>
      <c r="Q1116" s="63">
        <v>0</v>
      </c>
      <c r="R1116" s="63">
        <v>53830</v>
      </c>
      <c r="S1116" s="63">
        <v>76293</v>
      </c>
      <c r="T1116">
        <f t="shared" si="161"/>
        <v>140596</v>
      </c>
    </row>
    <row r="1117" spans="1:20" hidden="1">
      <c r="A1117" s="55" t="s">
        <v>2175</v>
      </c>
      <c r="B1117" s="56" t="s">
        <v>2176</v>
      </c>
      <c r="C1117" s="55" t="s">
        <v>6320</v>
      </c>
      <c r="D1117" s="56">
        <f t="shared" si="162"/>
        <v>649.83500000000004</v>
      </c>
      <c r="E1117" s="56">
        <f t="shared" si="154"/>
        <v>0</v>
      </c>
      <c r="F1117" s="56">
        <f t="shared" si="155"/>
        <v>607.202</v>
      </c>
      <c r="G1117" s="56">
        <f t="shared" si="156"/>
        <v>1257.037</v>
      </c>
      <c r="H1117" s="56">
        <f t="shared" si="157"/>
        <v>533.02300000000002</v>
      </c>
      <c r="I1117" s="56">
        <f t="shared" si="158"/>
        <v>0</v>
      </c>
      <c r="J1117" s="56">
        <f t="shared" si="159"/>
        <v>626.37400000000002</v>
      </c>
      <c r="K1117" s="56">
        <f t="shared" si="160"/>
        <v>1159.3969999999999</v>
      </c>
      <c r="L1117" s="64">
        <v>649835</v>
      </c>
      <c r="M1117" s="64">
        <v>0</v>
      </c>
      <c r="N1117" s="64">
        <v>607202</v>
      </c>
      <c r="O1117" s="64">
        <v>1257037</v>
      </c>
      <c r="P1117" s="63">
        <v>533023</v>
      </c>
      <c r="Q1117" s="63">
        <v>0</v>
      </c>
      <c r="R1117" s="63">
        <v>626374</v>
      </c>
      <c r="S1117" s="63">
        <v>1159397</v>
      </c>
      <c r="T1117">
        <f t="shared" si="161"/>
        <v>2416434</v>
      </c>
    </row>
    <row r="1118" spans="1:20" hidden="1">
      <c r="A1118" s="55" t="s">
        <v>2177</v>
      </c>
      <c r="B1118" s="56" t="s">
        <v>2178</v>
      </c>
      <c r="C1118" s="55" t="s">
        <v>6320</v>
      </c>
      <c r="D1118" s="56">
        <f t="shared" si="162"/>
        <v>0</v>
      </c>
      <c r="E1118" s="56">
        <f t="shared" si="154"/>
        <v>0</v>
      </c>
      <c r="F1118" s="56">
        <f t="shared" si="155"/>
        <v>75.373999999999995</v>
      </c>
      <c r="G1118" s="56">
        <f t="shared" si="156"/>
        <v>75.373999999999995</v>
      </c>
      <c r="H1118" s="56">
        <f t="shared" si="157"/>
        <v>0</v>
      </c>
      <c r="I1118" s="56">
        <f t="shared" si="158"/>
        <v>0</v>
      </c>
      <c r="J1118" s="56">
        <f t="shared" si="159"/>
        <v>98.914000000000001</v>
      </c>
      <c r="K1118" s="56">
        <f t="shared" si="160"/>
        <v>98.914000000000001</v>
      </c>
      <c r="L1118" s="64">
        <v>0</v>
      </c>
      <c r="M1118" s="64">
        <v>0</v>
      </c>
      <c r="N1118" s="64">
        <v>75374</v>
      </c>
      <c r="O1118" s="64">
        <v>75374</v>
      </c>
      <c r="P1118" s="63">
        <v>0</v>
      </c>
      <c r="Q1118" s="63">
        <v>0</v>
      </c>
      <c r="R1118" s="63">
        <v>98914</v>
      </c>
      <c r="S1118" s="63">
        <v>98914</v>
      </c>
      <c r="T1118">
        <f t="shared" si="161"/>
        <v>174288</v>
      </c>
    </row>
    <row r="1119" spans="1:20" hidden="1">
      <c r="A1119" s="55" t="s">
        <v>2179</v>
      </c>
      <c r="B1119" s="56" t="s">
        <v>2180</v>
      </c>
      <c r="C1119" s="55" t="s">
        <v>6320</v>
      </c>
      <c r="D1119" s="56">
        <f t="shared" si="162"/>
        <v>0</v>
      </c>
      <c r="E1119" s="56">
        <f t="shared" si="154"/>
        <v>0</v>
      </c>
      <c r="F1119" s="56">
        <f t="shared" si="155"/>
        <v>132.70699999999999</v>
      </c>
      <c r="G1119" s="56">
        <f t="shared" si="156"/>
        <v>132.70699999999999</v>
      </c>
      <c r="H1119" s="56">
        <f t="shared" si="157"/>
        <v>0</v>
      </c>
      <c r="I1119" s="56">
        <f t="shared" si="158"/>
        <v>0</v>
      </c>
      <c r="J1119" s="56">
        <f t="shared" si="159"/>
        <v>148.46799999999999</v>
      </c>
      <c r="K1119" s="56">
        <f t="shared" si="160"/>
        <v>148.46799999999999</v>
      </c>
      <c r="L1119" s="64">
        <v>0</v>
      </c>
      <c r="M1119" s="64">
        <v>0</v>
      </c>
      <c r="N1119" s="64">
        <v>132707</v>
      </c>
      <c r="O1119" s="64">
        <v>132707</v>
      </c>
      <c r="P1119" s="63">
        <v>0</v>
      </c>
      <c r="Q1119" s="63">
        <v>0</v>
      </c>
      <c r="R1119" s="63">
        <v>148468</v>
      </c>
      <c r="S1119" s="63">
        <v>148468</v>
      </c>
      <c r="T1119">
        <f t="shared" si="161"/>
        <v>281175</v>
      </c>
    </row>
    <row r="1120" spans="1:20" hidden="1">
      <c r="A1120" s="55" t="s">
        <v>2181</v>
      </c>
      <c r="B1120" s="56" t="s">
        <v>2182</v>
      </c>
      <c r="C1120" s="55" t="s">
        <v>6320</v>
      </c>
      <c r="D1120" s="56">
        <f t="shared" si="162"/>
        <v>38320</v>
      </c>
      <c r="E1120" s="56">
        <f t="shared" si="154"/>
        <v>0</v>
      </c>
      <c r="F1120" s="56">
        <f t="shared" si="155"/>
        <v>0</v>
      </c>
      <c r="G1120" s="56">
        <f t="shared" si="156"/>
        <v>38320</v>
      </c>
      <c r="H1120" s="56">
        <f t="shared" si="157"/>
        <v>39390</v>
      </c>
      <c r="I1120" s="56">
        <f t="shared" si="158"/>
        <v>0</v>
      </c>
      <c r="J1120" s="56">
        <f t="shared" si="159"/>
        <v>0</v>
      </c>
      <c r="K1120" s="56">
        <f t="shared" si="160"/>
        <v>39390</v>
      </c>
      <c r="L1120" s="64">
        <v>38320000</v>
      </c>
      <c r="M1120" s="64">
        <v>0</v>
      </c>
      <c r="N1120" s="64">
        <v>0</v>
      </c>
      <c r="O1120" s="64">
        <v>38320000</v>
      </c>
      <c r="P1120" s="63">
        <v>39390000</v>
      </c>
      <c r="Q1120" s="63">
        <v>0</v>
      </c>
      <c r="R1120" s="63">
        <v>0</v>
      </c>
      <c r="S1120" s="63">
        <v>39390000</v>
      </c>
      <c r="T1120">
        <f t="shared" si="161"/>
        <v>77710000</v>
      </c>
    </row>
    <row r="1121" spans="1:20" hidden="1">
      <c r="A1121" s="55" t="s">
        <v>2183</v>
      </c>
      <c r="B1121" s="56" t="s">
        <v>2184</v>
      </c>
      <c r="C1121" s="55" t="s">
        <v>6321</v>
      </c>
      <c r="D1121" s="56">
        <f t="shared" si="162"/>
        <v>1833.0250000000001</v>
      </c>
      <c r="E1121" s="56">
        <f t="shared" si="154"/>
        <v>0</v>
      </c>
      <c r="F1121" s="56">
        <f t="shared" si="155"/>
        <v>0</v>
      </c>
      <c r="G1121" s="56">
        <f t="shared" si="156"/>
        <v>1833.0250000000001</v>
      </c>
      <c r="H1121" s="56">
        <f t="shared" si="157"/>
        <v>2407.5450000000001</v>
      </c>
      <c r="I1121" s="56">
        <f t="shared" si="158"/>
        <v>0</v>
      </c>
      <c r="J1121" s="56">
        <f t="shared" si="159"/>
        <v>0</v>
      </c>
      <c r="K1121" s="56">
        <f t="shared" si="160"/>
        <v>2407.5450000000001</v>
      </c>
      <c r="L1121" s="64">
        <v>1833025</v>
      </c>
      <c r="M1121" s="64">
        <v>0</v>
      </c>
      <c r="N1121" s="64">
        <v>0</v>
      </c>
      <c r="O1121" s="64">
        <v>1833025</v>
      </c>
      <c r="P1121" s="63">
        <v>2407545</v>
      </c>
      <c r="Q1121" s="63">
        <v>0</v>
      </c>
      <c r="R1121" s="63">
        <v>0</v>
      </c>
      <c r="S1121" s="63">
        <v>2407545</v>
      </c>
      <c r="T1121">
        <f t="shared" si="161"/>
        <v>4240570</v>
      </c>
    </row>
    <row r="1122" spans="1:20" hidden="1">
      <c r="A1122" s="55" t="s">
        <v>2185</v>
      </c>
      <c r="B1122" s="56" t="s">
        <v>2186</v>
      </c>
      <c r="C1122" s="55" t="s">
        <v>6320</v>
      </c>
      <c r="D1122" s="56">
        <f t="shared" si="162"/>
        <v>42.475999999999999</v>
      </c>
      <c r="E1122" s="56">
        <f t="shared" si="154"/>
        <v>0</v>
      </c>
      <c r="F1122" s="56">
        <f t="shared" si="155"/>
        <v>975.601</v>
      </c>
      <c r="G1122" s="56">
        <f t="shared" si="156"/>
        <v>1018.077</v>
      </c>
      <c r="H1122" s="56">
        <f t="shared" si="157"/>
        <v>46.444000000000003</v>
      </c>
      <c r="I1122" s="56">
        <f t="shared" si="158"/>
        <v>0</v>
      </c>
      <c r="J1122" s="56">
        <f t="shared" si="159"/>
        <v>1093.9659999999999</v>
      </c>
      <c r="K1122" s="56">
        <f t="shared" si="160"/>
        <v>1140.4100000000001</v>
      </c>
      <c r="L1122" s="64">
        <v>42476</v>
      </c>
      <c r="M1122" s="64">
        <v>0</v>
      </c>
      <c r="N1122" s="64">
        <v>975601</v>
      </c>
      <c r="O1122" s="64">
        <v>1018077</v>
      </c>
      <c r="P1122" s="63">
        <v>46444</v>
      </c>
      <c r="Q1122" s="63">
        <v>0</v>
      </c>
      <c r="R1122" s="63">
        <v>1093966</v>
      </c>
      <c r="S1122" s="63">
        <v>1140410</v>
      </c>
      <c r="T1122">
        <f t="shared" si="161"/>
        <v>2158487</v>
      </c>
    </row>
    <row r="1123" spans="1:20">
      <c r="A1123" s="55" t="s">
        <v>2187</v>
      </c>
      <c r="B1123" s="56" t="s">
        <v>2188</v>
      </c>
      <c r="C1123" s="55" t="s">
        <v>6320</v>
      </c>
      <c r="D1123" s="56">
        <f t="shared" si="162"/>
        <v>0</v>
      </c>
      <c r="E1123" s="56">
        <f t="shared" si="154"/>
        <v>0</v>
      </c>
      <c r="F1123" s="56">
        <f t="shared" si="155"/>
        <v>0</v>
      </c>
      <c r="G1123" s="56">
        <f t="shared" si="156"/>
        <v>0</v>
      </c>
      <c r="H1123" s="56">
        <f t="shared" si="157"/>
        <v>0</v>
      </c>
      <c r="I1123" s="56">
        <f t="shared" si="158"/>
        <v>0</v>
      </c>
      <c r="J1123" s="56">
        <f t="shared" si="159"/>
        <v>0</v>
      </c>
      <c r="K1123" s="56">
        <f t="shared" si="160"/>
        <v>0</v>
      </c>
      <c r="L1123" s="64">
        <v>0</v>
      </c>
      <c r="M1123" s="64">
        <v>0</v>
      </c>
      <c r="N1123" s="64">
        <v>0</v>
      </c>
      <c r="O1123" s="64">
        <v>0</v>
      </c>
      <c r="P1123" s="63">
        <v>0</v>
      </c>
      <c r="Q1123" s="63">
        <v>0</v>
      </c>
      <c r="R1123" s="63">
        <v>0</v>
      </c>
      <c r="S1123" s="63">
        <v>0</v>
      </c>
      <c r="T1123">
        <f t="shared" si="161"/>
        <v>0</v>
      </c>
    </row>
    <row r="1124" spans="1:20" hidden="1">
      <c r="A1124" s="55" t="s">
        <v>6044</v>
      </c>
      <c r="B1124" s="56" t="s">
        <v>6045</v>
      </c>
      <c r="C1124" s="55" t="s">
        <v>6315</v>
      </c>
      <c r="D1124" s="56">
        <f t="shared" si="162"/>
        <v>21690.393</v>
      </c>
      <c r="E1124" s="56">
        <f t="shared" si="154"/>
        <v>0</v>
      </c>
      <c r="F1124" s="56">
        <f t="shared" si="155"/>
        <v>14529.504000000001</v>
      </c>
      <c r="G1124" s="56">
        <f t="shared" si="156"/>
        <v>36219.896999999997</v>
      </c>
      <c r="H1124" s="56">
        <f t="shared" si="157"/>
        <v>26246.63</v>
      </c>
      <c r="I1124" s="56">
        <f t="shared" si="158"/>
        <v>0</v>
      </c>
      <c r="J1124" s="56">
        <f t="shared" si="159"/>
        <v>15366.861999999999</v>
      </c>
      <c r="K1124" s="56">
        <f t="shared" si="160"/>
        <v>41613.491999999998</v>
      </c>
      <c r="L1124" s="64">
        <v>21690393</v>
      </c>
      <c r="M1124" s="64">
        <v>0</v>
      </c>
      <c r="N1124" s="64">
        <v>14529504</v>
      </c>
      <c r="O1124" s="64">
        <v>36219897</v>
      </c>
      <c r="P1124" s="63">
        <v>26246630</v>
      </c>
      <c r="Q1124" s="63">
        <v>0</v>
      </c>
      <c r="R1124" s="63">
        <v>15366862</v>
      </c>
      <c r="S1124" s="63">
        <v>41613492</v>
      </c>
      <c r="T1124">
        <f t="shared" si="161"/>
        <v>77833389</v>
      </c>
    </row>
    <row r="1125" spans="1:20" hidden="1">
      <c r="A1125" s="55" t="s">
        <v>6046</v>
      </c>
      <c r="B1125" s="56" t="s">
        <v>6047</v>
      </c>
      <c r="C1125" s="55" t="s">
        <v>6315</v>
      </c>
      <c r="D1125" s="56">
        <f t="shared" si="162"/>
        <v>6121.4189999999999</v>
      </c>
      <c r="E1125" s="56">
        <f t="shared" si="154"/>
        <v>839.19600000000003</v>
      </c>
      <c r="F1125" s="56">
        <f t="shared" si="155"/>
        <v>22314.618999999999</v>
      </c>
      <c r="G1125" s="56">
        <f t="shared" si="156"/>
        <v>29275.234</v>
      </c>
      <c r="H1125" s="56">
        <f t="shared" si="157"/>
        <v>5662.5219999999999</v>
      </c>
      <c r="I1125" s="56">
        <f t="shared" si="158"/>
        <v>741.774</v>
      </c>
      <c r="J1125" s="56">
        <f t="shared" si="159"/>
        <v>23285.467000000001</v>
      </c>
      <c r="K1125" s="56">
        <f t="shared" si="160"/>
        <v>29689.762999999999</v>
      </c>
      <c r="L1125" s="64">
        <v>6121419</v>
      </c>
      <c r="M1125" s="64">
        <v>839196</v>
      </c>
      <c r="N1125" s="64">
        <v>22314619</v>
      </c>
      <c r="O1125" s="64">
        <v>29275234</v>
      </c>
      <c r="P1125" s="63">
        <v>5662522</v>
      </c>
      <c r="Q1125" s="63">
        <v>741774</v>
      </c>
      <c r="R1125" s="63">
        <v>23285467</v>
      </c>
      <c r="S1125" s="63">
        <v>29689763</v>
      </c>
      <c r="T1125">
        <f t="shared" si="161"/>
        <v>58964997</v>
      </c>
    </row>
    <row r="1126" spans="1:20" hidden="1">
      <c r="A1126" s="55" t="s">
        <v>6048</v>
      </c>
      <c r="B1126" s="56" t="s">
        <v>6049</v>
      </c>
      <c r="C1126" s="55" t="s">
        <v>6315</v>
      </c>
      <c r="D1126" s="56">
        <f t="shared" si="162"/>
        <v>7341.893</v>
      </c>
      <c r="E1126" s="56">
        <f t="shared" si="154"/>
        <v>334.09500000000003</v>
      </c>
      <c r="F1126" s="56">
        <f t="shared" si="155"/>
        <v>7393.4030000000002</v>
      </c>
      <c r="G1126" s="56">
        <f t="shared" si="156"/>
        <v>15069.391</v>
      </c>
      <c r="H1126" s="56">
        <f t="shared" si="157"/>
        <v>6237.7380000000003</v>
      </c>
      <c r="I1126" s="56">
        <f t="shared" si="158"/>
        <v>292.97300000000001</v>
      </c>
      <c r="J1126" s="56">
        <f t="shared" si="159"/>
        <v>6240.96</v>
      </c>
      <c r="K1126" s="56">
        <f t="shared" si="160"/>
        <v>12771.671</v>
      </c>
      <c r="L1126" s="64">
        <v>7341893</v>
      </c>
      <c r="M1126" s="64">
        <v>334095</v>
      </c>
      <c r="N1126" s="64">
        <v>7393403</v>
      </c>
      <c r="O1126" s="64">
        <v>15069391</v>
      </c>
      <c r="P1126" s="63">
        <v>6237738</v>
      </c>
      <c r="Q1126" s="63">
        <v>292973</v>
      </c>
      <c r="R1126" s="63">
        <v>6240960</v>
      </c>
      <c r="S1126" s="63">
        <v>12771671</v>
      </c>
      <c r="T1126">
        <f t="shared" si="161"/>
        <v>27841062</v>
      </c>
    </row>
    <row r="1127" spans="1:20" hidden="1">
      <c r="A1127" s="55" t="s">
        <v>2189</v>
      </c>
      <c r="B1127" s="56" t="s">
        <v>2190</v>
      </c>
      <c r="C1127" s="55" t="s">
        <v>6316</v>
      </c>
      <c r="D1127" s="56">
        <f t="shared" si="162"/>
        <v>11622.906000000001</v>
      </c>
      <c r="E1127" s="56">
        <f t="shared" si="154"/>
        <v>0</v>
      </c>
      <c r="F1127" s="56">
        <f t="shared" si="155"/>
        <v>2524.1619999999998</v>
      </c>
      <c r="G1127" s="56">
        <f t="shared" si="156"/>
        <v>14147.067999999999</v>
      </c>
      <c r="H1127" s="56">
        <f t="shared" si="157"/>
        <v>11258.864</v>
      </c>
      <c r="I1127" s="56">
        <f t="shared" si="158"/>
        <v>0</v>
      </c>
      <c r="J1127" s="56">
        <f t="shared" si="159"/>
        <v>2696.9</v>
      </c>
      <c r="K1127" s="56">
        <f t="shared" si="160"/>
        <v>13955.763999999999</v>
      </c>
      <c r="L1127" s="64">
        <v>11622906</v>
      </c>
      <c r="M1127" s="64">
        <v>0</v>
      </c>
      <c r="N1127" s="64">
        <v>2524162</v>
      </c>
      <c r="O1127" s="64">
        <v>14147068</v>
      </c>
      <c r="P1127" s="63">
        <v>11258864</v>
      </c>
      <c r="Q1127" s="63">
        <v>0</v>
      </c>
      <c r="R1127" s="63">
        <v>2696900</v>
      </c>
      <c r="S1127" s="63">
        <v>13955764</v>
      </c>
      <c r="T1127">
        <f t="shared" si="161"/>
        <v>28102832</v>
      </c>
    </row>
    <row r="1128" spans="1:20" hidden="1">
      <c r="A1128" s="55" t="s">
        <v>2191</v>
      </c>
      <c r="B1128" s="56" t="s">
        <v>2192</v>
      </c>
      <c r="C1128" s="55" t="s">
        <v>6322</v>
      </c>
      <c r="D1128" s="56">
        <f t="shared" si="162"/>
        <v>6963.7259999999997</v>
      </c>
      <c r="E1128" s="56">
        <f t="shared" si="154"/>
        <v>0</v>
      </c>
      <c r="F1128" s="56">
        <f t="shared" si="155"/>
        <v>7070.915</v>
      </c>
      <c r="G1128" s="56">
        <f t="shared" si="156"/>
        <v>14034.641</v>
      </c>
      <c r="H1128" s="56">
        <f t="shared" si="157"/>
        <v>6960.2610000000004</v>
      </c>
      <c r="I1128" s="56">
        <f t="shared" si="158"/>
        <v>0</v>
      </c>
      <c r="J1128" s="56">
        <f t="shared" si="159"/>
        <v>5886.8069999999998</v>
      </c>
      <c r="K1128" s="56">
        <f t="shared" si="160"/>
        <v>12847.067999999999</v>
      </c>
      <c r="L1128" s="64">
        <v>6963726</v>
      </c>
      <c r="M1128" s="64">
        <v>0</v>
      </c>
      <c r="N1128" s="64">
        <v>7070915</v>
      </c>
      <c r="O1128" s="64">
        <v>14034641</v>
      </c>
      <c r="P1128" s="63">
        <v>6960261</v>
      </c>
      <c r="Q1128" s="63">
        <v>0</v>
      </c>
      <c r="R1128" s="63">
        <v>5886807</v>
      </c>
      <c r="S1128" s="63">
        <v>12847068</v>
      </c>
      <c r="T1128">
        <f t="shared" si="161"/>
        <v>26881709</v>
      </c>
    </row>
    <row r="1129" spans="1:20" hidden="1">
      <c r="A1129" s="55" t="s">
        <v>2193</v>
      </c>
      <c r="B1129" s="56" t="s">
        <v>2194</v>
      </c>
      <c r="C1129" s="55" t="s">
        <v>6317</v>
      </c>
      <c r="D1129" s="56">
        <f t="shared" si="162"/>
        <v>5695.5320000000002</v>
      </c>
      <c r="E1129" s="56">
        <f t="shared" si="154"/>
        <v>0</v>
      </c>
      <c r="F1129" s="56">
        <f t="shared" si="155"/>
        <v>4796.5469999999996</v>
      </c>
      <c r="G1129" s="56">
        <f t="shared" si="156"/>
        <v>10492.079</v>
      </c>
      <c r="H1129" s="56">
        <f t="shared" si="157"/>
        <v>5837.0370000000003</v>
      </c>
      <c r="I1129" s="56">
        <f t="shared" si="158"/>
        <v>0</v>
      </c>
      <c r="J1129" s="56">
        <f t="shared" si="159"/>
        <v>4224.076</v>
      </c>
      <c r="K1129" s="56">
        <f t="shared" si="160"/>
        <v>10061.112999999999</v>
      </c>
      <c r="L1129" s="64">
        <v>5695532</v>
      </c>
      <c r="M1129" s="64">
        <v>0</v>
      </c>
      <c r="N1129" s="64">
        <v>4796547</v>
      </c>
      <c r="O1129" s="64">
        <v>10492079</v>
      </c>
      <c r="P1129" s="63">
        <v>5837037</v>
      </c>
      <c r="Q1129" s="63">
        <v>0</v>
      </c>
      <c r="R1129" s="63">
        <v>4224076</v>
      </c>
      <c r="S1129" s="63">
        <v>10061113</v>
      </c>
      <c r="T1129">
        <f t="shared" si="161"/>
        <v>20553192</v>
      </c>
    </row>
    <row r="1130" spans="1:20" hidden="1">
      <c r="A1130" s="55" t="s">
        <v>2195</v>
      </c>
      <c r="B1130" s="56" t="s">
        <v>2196</v>
      </c>
      <c r="C1130" s="55" t="s">
        <v>6317</v>
      </c>
      <c r="D1130" s="56">
        <f t="shared" si="162"/>
        <v>10011.414000000001</v>
      </c>
      <c r="E1130" s="56">
        <f t="shared" si="154"/>
        <v>0</v>
      </c>
      <c r="F1130" s="56">
        <f t="shared" si="155"/>
        <v>9207.93</v>
      </c>
      <c r="G1130" s="56">
        <f t="shared" si="156"/>
        <v>19219.344000000001</v>
      </c>
      <c r="H1130" s="56">
        <f t="shared" si="157"/>
        <v>8111.2309999999998</v>
      </c>
      <c r="I1130" s="56">
        <f t="shared" si="158"/>
        <v>0</v>
      </c>
      <c r="J1130" s="56">
        <f t="shared" si="159"/>
        <v>7522.0029999999997</v>
      </c>
      <c r="K1130" s="56">
        <f t="shared" si="160"/>
        <v>15633.234</v>
      </c>
      <c r="L1130" s="64">
        <v>10011414</v>
      </c>
      <c r="M1130" s="64">
        <v>0</v>
      </c>
      <c r="N1130" s="64">
        <v>9207930</v>
      </c>
      <c r="O1130" s="64">
        <v>19219344</v>
      </c>
      <c r="P1130" s="63">
        <v>8111231</v>
      </c>
      <c r="Q1130" s="63">
        <v>0</v>
      </c>
      <c r="R1130" s="63">
        <v>7522003</v>
      </c>
      <c r="S1130" s="63">
        <v>15633234</v>
      </c>
      <c r="T1130">
        <f t="shared" si="161"/>
        <v>34852578</v>
      </c>
    </row>
    <row r="1131" spans="1:20" hidden="1">
      <c r="A1131" s="55" t="s">
        <v>2197</v>
      </c>
      <c r="B1131" s="56" t="s">
        <v>2198</v>
      </c>
      <c r="C1131" s="55" t="s">
        <v>6322</v>
      </c>
      <c r="D1131" s="56">
        <f t="shared" si="162"/>
        <v>6137.6139999999996</v>
      </c>
      <c r="E1131" s="56">
        <f t="shared" si="154"/>
        <v>0</v>
      </c>
      <c r="F1131" s="56">
        <f t="shared" si="155"/>
        <v>4590.7640000000001</v>
      </c>
      <c r="G1131" s="56">
        <f t="shared" si="156"/>
        <v>10728.378000000001</v>
      </c>
      <c r="H1131" s="56">
        <f t="shared" si="157"/>
        <v>5897.268</v>
      </c>
      <c r="I1131" s="56">
        <f t="shared" si="158"/>
        <v>0</v>
      </c>
      <c r="J1131" s="56">
        <f t="shared" si="159"/>
        <v>5240.7690000000002</v>
      </c>
      <c r="K1131" s="56">
        <f t="shared" si="160"/>
        <v>11138.037</v>
      </c>
      <c r="L1131" s="64">
        <v>6137614</v>
      </c>
      <c r="M1131" s="64">
        <v>0</v>
      </c>
      <c r="N1131" s="64">
        <v>4590764</v>
      </c>
      <c r="O1131" s="64">
        <v>10728378</v>
      </c>
      <c r="P1131" s="63">
        <v>5897268</v>
      </c>
      <c r="Q1131" s="63">
        <v>0</v>
      </c>
      <c r="R1131" s="63">
        <v>5240769</v>
      </c>
      <c r="S1131" s="63">
        <v>11138037</v>
      </c>
      <c r="T1131">
        <f t="shared" si="161"/>
        <v>21866415</v>
      </c>
    </row>
    <row r="1132" spans="1:20" hidden="1">
      <c r="A1132" s="55" t="s">
        <v>2199</v>
      </c>
      <c r="B1132" s="56" t="s">
        <v>2200</v>
      </c>
      <c r="C1132" s="55" t="s">
        <v>6322</v>
      </c>
      <c r="D1132" s="56">
        <f t="shared" si="162"/>
        <v>4313.741</v>
      </c>
      <c r="E1132" s="56">
        <f t="shared" si="154"/>
        <v>0</v>
      </c>
      <c r="F1132" s="56">
        <f t="shared" si="155"/>
        <v>2076.8820000000001</v>
      </c>
      <c r="G1132" s="56">
        <f t="shared" si="156"/>
        <v>6390.6229999999996</v>
      </c>
      <c r="H1132" s="56">
        <f t="shared" si="157"/>
        <v>4313.46</v>
      </c>
      <c r="I1132" s="56">
        <f t="shared" si="158"/>
        <v>0</v>
      </c>
      <c r="J1132" s="56">
        <f t="shared" si="159"/>
        <v>1635.2809999999999</v>
      </c>
      <c r="K1132" s="56">
        <f t="shared" si="160"/>
        <v>5948.741</v>
      </c>
      <c r="L1132" s="64">
        <v>4313741</v>
      </c>
      <c r="M1132" s="64">
        <v>0</v>
      </c>
      <c r="N1132" s="64">
        <v>2076882</v>
      </c>
      <c r="O1132" s="64">
        <v>6390623</v>
      </c>
      <c r="P1132" s="63">
        <v>4313460</v>
      </c>
      <c r="Q1132" s="63">
        <v>0</v>
      </c>
      <c r="R1132" s="63">
        <v>1635281</v>
      </c>
      <c r="S1132" s="63">
        <v>5948741</v>
      </c>
      <c r="T1132">
        <f t="shared" si="161"/>
        <v>12339364</v>
      </c>
    </row>
    <row r="1133" spans="1:20" hidden="1">
      <c r="A1133" s="55" t="s">
        <v>2201</v>
      </c>
      <c r="B1133" s="56" t="s">
        <v>2202</v>
      </c>
      <c r="C1133" s="55" t="s">
        <v>6318</v>
      </c>
      <c r="D1133" s="56">
        <f t="shared" si="162"/>
        <v>1200.018</v>
      </c>
      <c r="E1133" s="56">
        <f t="shared" si="154"/>
        <v>0</v>
      </c>
      <c r="F1133" s="56">
        <f t="shared" si="155"/>
        <v>555.572</v>
      </c>
      <c r="G1133" s="56">
        <f t="shared" si="156"/>
        <v>1755.59</v>
      </c>
      <c r="H1133" s="56">
        <f t="shared" si="157"/>
        <v>507.54500000000002</v>
      </c>
      <c r="I1133" s="56">
        <f t="shared" si="158"/>
        <v>0</v>
      </c>
      <c r="J1133" s="56">
        <f t="shared" si="159"/>
        <v>562.23199999999997</v>
      </c>
      <c r="K1133" s="56">
        <f t="shared" si="160"/>
        <v>1069.777</v>
      </c>
      <c r="L1133" s="64">
        <v>1200018</v>
      </c>
      <c r="M1133" s="64">
        <v>0</v>
      </c>
      <c r="N1133" s="64">
        <v>555572</v>
      </c>
      <c r="O1133" s="64">
        <v>1755590</v>
      </c>
      <c r="P1133" s="63">
        <v>507545</v>
      </c>
      <c r="Q1133" s="63">
        <v>0</v>
      </c>
      <c r="R1133" s="63">
        <v>562232</v>
      </c>
      <c r="S1133" s="63">
        <v>1069777</v>
      </c>
      <c r="T1133">
        <f t="shared" si="161"/>
        <v>2825367</v>
      </c>
    </row>
    <row r="1134" spans="1:20" hidden="1">
      <c r="A1134" s="55" t="s">
        <v>2203</v>
      </c>
      <c r="B1134" s="56" t="s">
        <v>2204</v>
      </c>
      <c r="C1134" s="55" t="s">
        <v>6318</v>
      </c>
      <c r="D1134" s="56">
        <f t="shared" si="162"/>
        <v>782.75599999999997</v>
      </c>
      <c r="E1134" s="56">
        <f t="shared" si="154"/>
        <v>0.55500000000000005</v>
      </c>
      <c r="F1134" s="56">
        <f t="shared" si="155"/>
        <v>318.37</v>
      </c>
      <c r="G1134" s="56">
        <f t="shared" si="156"/>
        <v>1101.681</v>
      </c>
      <c r="H1134" s="56">
        <f t="shared" si="157"/>
        <v>550.87699999999995</v>
      </c>
      <c r="I1134" s="56">
        <f t="shared" si="158"/>
        <v>0.55500000000000005</v>
      </c>
      <c r="J1134" s="56">
        <f t="shared" si="159"/>
        <v>264.81299999999999</v>
      </c>
      <c r="K1134" s="56">
        <f t="shared" si="160"/>
        <v>816.245</v>
      </c>
      <c r="L1134" s="64">
        <v>782756</v>
      </c>
      <c r="M1134" s="64">
        <v>555</v>
      </c>
      <c r="N1134" s="64">
        <v>318370</v>
      </c>
      <c r="O1134" s="64">
        <v>1101681</v>
      </c>
      <c r="P1134" s="63">
        <v>550877</v>
      </c>
      <c r="Q1134" s="63">
        <v>555</v>
      </c>
      <c r="R1134" s="63">
        <v>264813</v>
      </c>
      <c r="S1134" s="63">
        <v>816245</v>
      </c>
      <c r="T1134">
        <f t="shared" si="161"/>
        <v>1917926</v>
      </c>
    </row>
    <row r="1135" spans="1:20" hidden="1">
      <c r="A1135" s="55" t="s">
        <v>2205</v>
      </c>
      <c r="B1135" s="56" t="s">
        <v>2206</v>
      </c>
      <c r="C1135" s="55" t="s">
        <v>6317</v>
      </c>
      <c r="D1135" s="56">
        <f t="shared" si="162"/>
        <v>2580.9459999999999</v>
      </c>
      <c r="E1135" s="56">
        <f t="shared" si="154"/>
        <v>0</v>
      </c>
      <c r="F1135" s="56">
        <f t="shared" si="155"/>
        <v>876.06799999999998</v>
      </c>
      <c r="G1135" s="56">
        <f t="shared" si="156"/>
        <v>3457.0140000000001</v>
      </c>
      <c r="H1135" s="56">
        <f t="shared" si="157"/>
        <v>1814.9469999999999</v>
      </c>
      <c r="I1135" s="56">
        <f t="shared" si="158"/>
        <v>0</v>
      </c>
      <c r="J1135" s="56">
        <f t="shared" si="159"/>
        <v>1084.172</v>
      </c>
      <c r="K1135" s="56">
        <f t="shared" si="160"/>
        <v>2899.1190000000001</v>
      </c>
      <c r="L1135" s="64">
        <v>2580946</v>
      </c>
      <c r="M1135" s="64">
        <v>0</v>
      </c>
      <c r="N1135" s="64">
        <v>876068</v>
      </c>
      <c r="O1135" s="64">
        <v>3457014</v>
      </c>
      <c r="P1135" s="63">
        <v>1814947</v>
      </c>
      <c r="Q1135" s="63">
        <v>0</v>
      </c>
      <c r="R1135" s="63">
        <v>1084172</v>
      </c>
      <c r="S1135" s="63">
        <v>2899119</v>
      </c>
      <c r="T1135">
        <f t="shared" si="161"/>
        <v>6356133</v>
      </c>
    </row>
    <row r="1136" spans="1:20" hidden="1">
      <c r="A1136" s="55" t="s">
        <v>2207</v>
      </c>
      <c r="B1136" s="56" t="s">
        <v>2208</v>
      </c>
      <c r="C1136" s="55" t="s">
        <v>6322</v>
      </c>
      <c r="D1136" s="56">
        <f t="shared" si="162"/>
        <v>13354.654</v>
      </c>
      <c r="E1136" s="56">
        <f t="shared" si="154"/>
        <v>0</v>
      </c>
      <c r="F1136" s="56">
        <f t="shared" si="155"/>
        <v>5568.7139999999999</v>
      </c>
      <c r="G1136" s="56">
        <f t="shared" si="156"/>
        <v>18923.367999999999</v>
      </c>
      <c r="H1136" s="56">
        <f t="shared" si="157"/>
        <v>10338.286</v>
      </c>
      <c r="I1136" s="56">
        <f t="shared" si="158"/>
        <v>0</v>
      </c>
      <c r="J1136" s="56">
        <f t="shared" si="159"/>
        <v>3567.933</v>
      </c>
      <c r="K1136" s="56">
        <f t="shared" si="160"/>
        <v>13906.218999999999</v>
      </c>
      <c r="L1136" s="64">
        <v>13354654</v>
      </c>
      <c r="M1136" s="64">
        <v>0</v>
      </c>
      <c r="N1136" s="64">
        <v>5568714</v>
      </c>
      <c r="O1136" s="64">
        <v>18923368</v>
      </c>
      <c r="P1136" s="63">
        <v>10338286</v>
      </c>
      <c r="Q1136" s="63">
        <v>0</v>
      </c>
      <c r="R1136" s="63">
        <v>3567933</v>
      </c>
      <c r="S1136" s="63">
        <v>13906219</v>
      </c>
      <c r="T1136">
        <f t="shared" si="161"/>
        <v>32829587</v>
      </c>
    </row>
    <row r="1137" spans="1:20" hidden="1">
      <c r="A1137" s="55" t="s">
        <v>2209</v>
      </c>
      <c r="B1137" s="56" t="s">
        <v>2210</v>
      </c>
      <c r="C1137" s="55" t="s">
        <v>6322</v>
      </c>
      <c r="D1137" s="56">
        <f t="shared" si="162"/>
        <v>5653.9290000000001</v>
      </c>
      <c r="E1137" s="56">
        <f t="shared" si="154"/>
        <v>0</v>
      </c>
      <c r="F1137" s="56">
        <f t="shared" si="155"/>
        <v>1479.1379999999999</v>
      </c>
      <c r="G1137" s="56">
        <f t="shared" si="156"/>
        <v>7133.067</v>
      </c>
      <c r="H1137" s="56">
        <f t="shared" si="157"/>
        <v>5713.36</v>
      </c>
      <c r="I1137" s="56">
        <f t="shared" si="158"/>
        <v>0</v>
      </c>
      <c r="J1137" s="56">
        <f t="shared" si="159"/>
        <v>1479.1279999999999</v>
      </c>
      <c r="K1137" s="56">
        <f t="shared" si="160"/>
        <v>7192.4880000000003</v>
      </c>
      <c r="L1137" s="64">
        <v>5653929</v>
      </c>
      <c r="M1137" s="64">
        <v>0</v>
      </c>
      <c r="N1137" s="64">
        <v>1479138</v>
      </c>
      <c r="O1137" s="64">
        <v>7133067</v>
      </c>
      <c r="P1137" s="63">
        <v>5713360</v>
      </c>
      <c r="Q1137" s="63">
        <v>0</v>
      </c>
      <c r="R1137" s="63">
        <v>1479128</v>
      </c>
      <c r="S1137" s="63">
        <v>7192488</v>
      </c>
      <c r="T1137">
        <f t="shared" si="161"/>
        <v>14325555</v>
      </c>
    </row>
    <row r="1138" spans="1:20" hidden="1">
      <c r="A1138" s="55" t="s">
        <v>2211</v>
      </c>
      <c r="B1138" s="56" t="s">
        <v>2212</v>
      </c>
      <c r="C1138" s="55" t="s">
        <v>6317</v>
      </c>
      <c r="D1138" s="56">
        <f t="shared" si="162"/>
        <v>1679.377</v>
      </c>
      <c r="E1138" s="56">
        <f t="shared" si="154"/>
        <v>0</v>
      </c>
      <c r="F1138" s="56">
        <f t="shared" si="155"/>
        <v>782.17200000000003</v>
      </c>
      <c r="G1138" s="56">
        <f t="shared" si="156"/>
        <v>2461.549</v>
      </c>
      <c r="H1138" s="56">
        <f t="shared" si="157"/>
        <v>1532.9349999999999</v>
      </c>
      <c r="I1138" s="56">
        <f t="shared" si="158"/>
        <v>0</v>
      </c>
      <c r="J1138" s="56">
        <f t="shared" si="159"/>
        <v>714.00800000000004</v>
      </c>
      <c r="K1138" s="56">
        <f t="shared" si="160"/>
        <v>2246.9430000000002</v>
      </c>
      <c r="L1138" s="64">
        <v>1679377</v>
      </c>
      <c r="M1138" s="64">
        <v>0</v>
      </c>
      <c r="N1138" s="64">
        <v>782172</v>
      </c>
      <c r="O1138" s="64">
        <v>2461549</v>
      </c>
      <c r="P1138" s="63">
        <v>1532935</v>
      </c>
      <c r="Q1138" s="63">
        <v>0</v>
      </c>
      <c r="R1138" s="63">
        <v>714008</v>
      </c>
      <c r="S1138" s="63">
        <v>2246943</v>
      </c>
      <c r="T1138">
        <f t="shared" si="161"/>
        <v>4708492</v>
      </c>
    </row>
    <row r="1139" spans="1:20" hidden="1">
      <c r="A1139" s="55" t="s">
        <v>2213</v>
      </c>
      <c r="B1139" s="56" t="s">
        <v>2214</v>
      </c>
      <c r="C1139" s="55" t="s">
        <v>6317</v>
      </c>
      <c r="D1139" s="56">
        <f t="shared" si="162"/>
        <v>2581.511</v>
      </c>
      <c r="E1139" s="56">
        <f t="shared" si="154"/>
        <v>0</v>
      </c>
      <c r="F1139" s="56">
        <f t="shared" si="155"/>
        <v>3889.5210000000002</v>
      </c>
      <c r="G1139" s="56">
        <f t="shared" si="156"/>
        <v>6471.0320000000002</v>
      </c>
      <c r="H1139" s="56">
        <f t="shared" si="157"/>
        <v>2611.5279999999998</v>
      </c>
      <c r="I1139" s="56">
        <f t="shared" si="158"/>
        <v>0</v>
      </c>
      <c r="J1139" s="56">
        <f t="shared" si="159"/>
        <v>3713.123</v>
      </c>
      <c r="K1139" s="56">
        <f t="shared" si="160"/>
        <v>6324.6509999999998</v>
      </c>
      <c r="L1139" s="64">
        <v>2581511</v>
      </c>
      <c r="M1139" s="64">
        <v>0</v>
      </c>
      <c r="N1139" s="64">
        <v>3889521</v>
      </c>
      <c r="O1139" s="64">
        <v>6471032</v>
      </c>
      <c r="P1139" s="63">
        <v>2611528</v>
      </c>
      <c r="Q1139" s="63">
        <v>0</v>
      </c>
      <c r="R1139" s="63">
        <v>3713123</v>
      </c>
      <c r="S1139" s="63">
        <v>6324651</v>
      </c>
      <c r="T1139">
        <f t="shared" si="161"/>
        <v>12795683</v>
      </c>
    </row>
    <row r="1140" spans="1:20" hidden="1">
      <c r="A1140" s="55" t="s">
        <v>2215</v>
      </c>
      <c r="B1140" s="56" t="s">
        <v>2216</v>
      </c>
      <c r="C1140" s="55" t="s">
        <v>6317</v>
      </c>
      <c r="D1140" s="56">
        <f t="shared" si="162"/>
        <v>1841.52</v>
      </c>
      <c r="E1140" s="56">
        <f t="shared" si="154"/>
        <v>0</v>
      </c>
      <c r="F1140" s="56">
        <f t="shared" si="155"/>
        <v>1029.0709999999999</v>
      </c>
      <c r="G1140" s="56">
        <f t="shared" si="156"/>
        <v>2870.5909999999999</v>
      </c>
      <c r="H1140" s="56">
        <f t="shared" si="157"/>
        <v>2160.5459999999998</v>
      </c>
      <c r="I1140" s="56">
        <f t="shared" si="158"/>
        <v>0</v>
      </c>
      <c r="J1140" s="56">
        <f t="shared" si="159"/>
        <v>938.94500000000005</v>
      </c>
      <c r="K1140" s="56">
        <f t="shared" si="160"/>
        <v>3099.491</v>
      </c>
      <c r="L1140" s="64">
        <v>1841520</v>
      </c>
      <c r="M1140" s="64">
        <v>0</v>
      </c>
      <c r="N1140" s="64">
        <v>1029071</v>
      </c>
      <c r="O1140" s="64">
        <v>2870591</v>
      </c>
      <c r="P1140" s="63">
        <v>2160546</v>
      </c>
      <c r="Q1140" s="63">
        <v>0</v>
      </c>
      <c r="R1140" s="63">
        <v>938945</v>
      </c>
      <c r="S1140" s="63">
        <v>3099491</v>
      </c>
      <c r="T1140">
        <f t="shared" si="161"/>
        <v>5970082</v>
      </c>
    </row>
    <row r="1141" spans="1:20" hidden="1">
      <c r="A1141" s="55" t="s">
        <v>2217</v>
      </c>
      <c r="B1141" s="56" t="s">
        <v>2218</v>
      </c>
      <c r="C1141" s="55" t="s">
        <v>6318</v>
      </c>
      <c r="D1141" s="56">
        <f t="shared" si="162"/>
        <v>864.70299999999997</v>
      </c>
      <c r="E1141" s="56">
        <f t="shared" si="154"/>
        <v>0</v>
      </c>
      <c r="F1141" s="56">
        <f t="shared" si="155"/>
        <v>2290.5149999999999</v>
      </c>
      <c r="G1141" s="56">
        <f t="shared" si="156"/>
        <v>3155.2179999999998</v>
      </c>
      <c r="H1141" s="56">
        <f t="shared" si="157"/>
        <v>754.70299999999997</v>
      </c>
      <c r="I1141" s="56">
        <f t="shared" si="158"/>
        <v>0</v>
      </c>
      <c r="J1141" s="56">
        <f t="shared" si="159"/>
        <v>2269.319</v>
      </c>
      <c r="K1141" s="56">
        <f t="shared" si="160"/>
        <v>3024.0219999999999</v>
      </c>
      <c r="L1141" s="64">
        <v>864703</v>
      </c>
      <c r="M1141" s="64">
        <v>0</v>
      </c>
      <c r="N1141" s="64">
        <v>2290515</v>
      </c>
      <c r="O1141" s="64">
        <v>3155218</v>
      </c>
      <c r="P1141" s="63">
        <v>754703</v>
      </c>
      <c r="Q1141" s="63">
        <v>0</v>
      </c>
      <c r="R1141" s="63">
        <v>2269319</v>
      </c>
      <c r="S1141" s="63">
        <v>3024022</v>
      </c>
      <c r="T1141">
        <f t="shared" si="161"/>
        <v>6179240</v>
      </c>
    </row>
    <row r="1142" spans="1:20" hidden="1">
      <c r="A1142" s="55" t="s">
        <v>2219</v>
      </c>
      <c r="B1142" s="56" t="s">
        <v>2220</v>
      </c>
      <c r="C1142" s="55" t="s">
        <v>6318</v>
      </c>
      <c r="D1142" s="56">
        <f t="shared" si="162"/>
        <v>1586.7159999999999</v>
      </c>
      <c r="E1142" s="56">
        <f t="shared" si="154"/>
        <v>0</v>
      </c>
      <c r="F1142" s="56">
        <f t="shared" si="155"/>
        <v>657.95799999999997</v>
      </c>
      <c r="G1142" s="56">
        <f t="shared" si="156"/>
        <v>2244.674</v>
      </c>
      <c r="H1142" s="56">
        <f t="shared" si="157"/>
        <v>1504.239</v>
      </c>
      <c r="I1142" s="56">
        <f t="shared" si="158"/>
        <v>0</v>
      </c>
      <c r="J1142" s="56">
        <f t="shared" si="159"/>
        <v>778.37</v>
      </c>
      <c r="K1142" s="56">
        <f t="shared" si="160"/>
        <v>2282.6089999999999</v>
      </c>
      <c r="L1142" s="64">
        <v>1586716</v>
      </c>
      <c r="M1142" s="64">
        <v>0</v>
      </c>
      <c r="N1142" s="64">
        <v>657958</v>
      </c>
      <c r="O1142" s="64">
        <v>2244674</v>
      </c>
      <c r="P1142" s="63">
        <v>1504239</v>
      </c>
      <c r="Q1142" s="63">
        <v>0</v>
      </c>
      <c r="R1142" s="63">
        <v>778370</v>
      </c>
      <c r="S1142" s="63">
        <v>2282609</v>
      </c>
      <c r="T1142">
        <f t="shared" si="161"/>
        <v>4527283</v>
      </c>
    </row>
    <row r="1143" spans="1:20" hidden="1">
      <c r="A1143" s="55" t="s">
        <v>2221</v>
      </c>
      <c r="B1143" s="56" t="s">
        <v>2222</v>
      </c>
      <c r="C1143" s="55" t="s">
        <v>6319</v>
      </c>
      <c r="D1143" s="56">
        <f t="shared" si="162"/>
        <v>796.30399999999997</v>
      </c>
      <c r="E1143" s="56">
        <f t="shared" si="154"/>
        <v>0</v>
      </c>
      <c r="F1143" s="56">
        <f t="shared" si="155"/>
        <v>1433.4749999999999</v>
      </c>
      <c r="G1143" s="56">
        <f t="shared" si="156"/>
        <v>2229.779</v>
      </c>
      <c r="H1143" s="56">
        <f t="shared" si="157"/>
        <v>907.24400000000003</v>
      </c>
      <c r="I1143" s="56">
        <f t="shared" si="158"/>
        <v>0</v>
      </c>
      <c r="J1143" s="56">
        <f t="shared" si="159"/>
        <v>1076.2249999999999</v>
      </c>
      <c r="K1143" s="56">
        <f t="shared" si="160"/>
        <v>1983.4690000000001</v>
      </c>
      <c r="L1143" s="64">
        <v>796304</v>
      </c>
      <c r="M1143" s="64">
        <v>0</v>
      </c>
      <c r="N1143" s="64">
        <v>1433475</v>
      </c>
      <c r="O1143" s="64">
        <v>2229779</v>
      </c>
      <c r="P1143" s="63">
        <v>907244</v>
      </c>
      <c r="Q1143" s="63">
        <v>0</v>
      </c>
      <c r="R1143" s="63">
        <v>1076225</v>
      </c>
      <c r="S1143" s="63">
        <v>1983469</v>
      </c>
      <c r="T1143">
        <f t="shared" si="161"/>
        <v>4213248</v>
      </c>
    </row>
    <row r="1144" spans="1:20" hidden="1">
      <c r="A1144" s="55" t="s">
        <v>2223</v>
      </c>
      <c r="B1144" s="56" t="s">
        <v>2224</v>
      </c>
      <c r="C1144" s="55" t="s">
        <v>6319</v>
      </c>
      <c r="D1144" s="56">
        <f t="shared" si="162"/>
        <v>1921.96</v>
      </c>
      <c r="E1144" s="56">
        <f t="shared" si="154"/>
        <v>46.948999999999998</v>
      </c>
      <c r="F1144" s="56">
        <f t="shared" si="155"/>
        <v>1266.548</v>
      </c>
      <c r="G1144" s="56">
        <f t="shared" si="156"/>
        <v>3235.4569999999999</v>
      </c>
      <c r="H1144" s="56">
        <f t="shared" si="157"/>
        <v>1332.96</v>
      </c>
      <c r="I1144" s="56">
        <f t="shared" si="158"/>
        <v>46.942</v>
      </c>
      <c r="J1144" s="56">
        <f t="shared" si="159"/>
        <v>1281.4079999999999</v>
      </c>
      <c r="K1144" s="56">
        <f t="shared" si="160"/>
        <v>2661.31</v>
      </c>
      <c r="L1144" s="64">
        <v>1921960</v>
      </c>
      <c r="M1144" s="64">
        <v>46949</v>
      </c>
      <c r="N1144" s="64">
        <v>1266548</v>
      </c>
      <c r="O1144" s="64">
        <v>3235457</v>
      </c>
      <c r="P1144" s="63">
        <v>1332960</v>
      </c>
      <c r="Q1144" s="63">
        <v>46942</v>
      </c>
      <c r="R1144" s="63">
        <v>1281408</v>
      </c>
      <c r="S1144" s="63">
        <v>2661310</v>
      </c>
      <c r="T1144">
        <f t="shared" si="161"/>
        <v>5896767</v>
      </c>
    </row>
    <row r="1145" spans="1:20" hidden="1">
      <c r="A1145" s="55" t="s">
        <v>2225</v>
      </c>
      <c r="B1145" s="56" t="s">
        <v>2226</v>
      </c>
      <c r="C1145" s="55" t="s">
        <v>6319</v>
      </c>
      <c r="D1145" s="56">
        <f t="shared" si="162"/>
        <v>1008.691</v>
      </c>
      <c r="E1145" s="56">
        <f t="shared" si="154"/>
        <v>0.41</v>
      </c>
      <c r="F1145" s="56">
        <f t="shared" si="155"/>
        <v>1199.82</v>
      </c>
      <c r="G1145" s="56">
        <f t="shared" si="156"/>
        <v>2208.9209999999998</v>
      </c>
      <c r="H1145" s="56">
        <f t="shared" si="157"/>
        <v>923.08600000000001</v>
      </c>
      <c r="I1145" s="56">
        <f t="shared" si="158"/>
        <v>0.41</v>
      </c>
      <c r="J1145" s="56">
        <f t="shared" si="159"/>
        <v>1089.1859999999999</v>
      </c>
      <c r="K1145" s="56">
        <f t="shared" si="160"/>
        <v>2012.682</v>
      </c>
      <c r="L1145" s="64">
        <v>1008691</v>
      </c>
      <c r="M1145" s="64">
        <v>410</v>
      </c>
      <c r="N1145" s="64">
        <v>1199820</v>
      </c>
      <c r="O1145" s="64">
        <v>2208921</v>
      </c>
      <c r="P1145" s="63">
        <v>923086</v>
      </c>
      <c r="Q1145" s="63">
        <v>410</v>
      </c>
      <c r="R1145" s="63">
        <v>1089186</v>
      </c>
      <c r="S1145" s="63">
        <v>2012682</v>
      </c>
      <c r="T1145">
        <f t="shared" si="161"/>
        <v>4221603</v>
      </c>
    </row>
    <row r="1146" spans="1:20" hidden="1">
      <c r="A1146" s="55" t="s">
        <v>2227</v>
      </c>
      <c r="B1146" s="56" t="s">
        <v>2228</v>
      </c>
      <c r="C1146" s="55" t="s">
        <v>6319</v>
      </c>
      <c r="D1146" s="56">
        <f t="shared" si="162"/>
        <v>874.15099999999995</v>
      </c>
      <c r="E1146" s="56">
        <f t="shared" si="154"/>
        <v>0</v>
      </c>
      <c r="F1146" s="56">
        <f t="shared" si="155"/>
        <v>569.476</v>
      </c>
      <c r="G1146" s="56">
        <f t="shared" si="156"/>
        <v>1443.627</v>
      </c>
      <c r="H1146" s="56">
        <f t="shared" si="157"/>
        <v>821.10299999999995</v>
      </c>
      <c r="I1146" s="56">
        <f t="shared" si="158"/>
        <v>0</v>
      </c>
      <c r="J1146" s="56">
        <f t="shared" si="159"/>
        <v>435.10599999999999</v>
      </c>
      <c r="K1146" s="56">
        <f t="shared" si="160"/>
        <v>1256.2090000000001</v>
      </c>
      <c r="L1146" s="64">
        <v>874151</v>
      </c>
      <c r="M1146" s="64">
        <v>0</v>
      </c>
      <c r="N1146" s="64">
        <v>569476</v>
      </c>
      <c r="O1146" s="64">
        <v>1443627</v>
      </c>
      <c r="P1146" s="63">
        <v>821103</v>
      </c>
      <c r="Q1146" s="63">
        <v>0</v>
      </c>
      <c r="R1146" s="63">
        <v>435106</v>
      </c>
      <c r="S1146" s="63">
        <v>1256209</v>
      </c>
      <c r="T1146">
        <f t="shared" si="161"/>
        <v>2699836</v>
      </c>
    </row>
    <row r="1147" spans="1:20" hidden="1">
      <c r="A1147" s="55" t="s">
        <v>2229</v>
      </c>
      <c r="B1147" s="56" t="s">
        <v>2230</v>
      </c>
      <c r="C1147" s="55" t="s">
        <v>6319</v>
      </c>
      <c r="D1147" s="56">
        <f t="shared" si="162"/>
        <v>1106.999</v>
      </c>
      <c r="E1147" s="56">
        <f t="shared" si="154"/>
        <v>5.8680000000000003</v>
      </c>
      <c r="F1147" s="56">
        <f t="shared" si="155"/>
        <v>502.20499999999998</v>
      </c>
      <c r="G1147" s="56">
        <f t="shared" si="156"/>
        <v>1615.0719999999999</v>
      </c>
      <c r="H1147" s="56">
        <f t="shared" si="157"/>
        <v>975.40099999999995</v>
      </c>
      <c r="I1147" s="56">
        <f t="shared" si="158"/>
        <v>5.867</v>
      </c>
      <c r="J1147" s="56">
        <f t="shared" si="159"/>
        <v>458.43</v>
      </c>
      <c r="K1147" s="56">
        <f t="shared" si="160"/>
        <v>1439.6980000000001</v>
      </c>
      <c r="L1147" s="64">
        <v>1106999</v>
      </c>
      <c r="M1147" s="64">
        <v>5868</v>
      </c>
      <c r="N1147" s="64">
        <v>502205</v>
      </c>
      <c r="O1147" s="64">
        <v>1615072</v>
      </c>
      <c r="P1147" s="63">
        <v>975401</v>
      </c>
      <c r="Q1147" s="63">
        <v>5867</v>
      </c>
      <c r="R1147" s="63">
        <v>458430</v>
      </c>
      <c r="S1147" s="63">
        <v>1439698</v>
      </c>
      <c r="T1147">
        <f t="shared" si="161"/>
        <v>3054770</v>
      </c>
    </row>
    <row r="1148" spans="1:20" hidden="1">
      <c r="A1148" s="55" t="s">
        <v>2231</v>
      </c>
      <c r="B1148" s="56" t="s">
        <v>2232</v>
      </c>
      <c r="C1148" s="55" t="s">
        <v>6319</v>
      </c>
      <c r="D1148" s="56">
        <f t="shared" si="162"/>
        <v>1331.963</v>
      </c>
      <c r="E1148" s="56">
        <f t="shared" si="154"/>
        <v>0</v>
      </c>
      <c r="F1148" s="56">
        <f t="shared" si="155"/>
        <v>415.90300000000002</v>
      </c>
      <c r="G1148" s="56">
        <f t="shared" si="156"/>
        <v>1747.866</v>
      </c>
      <c r="H1148" s="56">
        <f t="shared" si="157"/>
        <v>1301.5550000000001</v>
      </c>
      <c r="I1148" s="56">
        <f t="shared" si="158"/>
        <v>0</v>
      </c>
      <c r="J1148" s="56">
        <f t="shared" si="159"/>
        <v>441.91500000000002</v>
      </c>
      <c r="K1148" s="56">
        <f t="shared" si="160"/>
        <v>1743.47</v>
      </c>
      <c r="L1148" s="64">
        <v>1331963</v>
      </c>
      <c r="M1148" s="64">
        <v>0</v>
      </c>
      <c r="N1148" s="64">
        <v>415903</v>
      </c>
      <c r="O1148" s="64">
        <v>1747866</v>
      </c>
      <c r="P1148" s="63">
        <v>1301555</v>
      </c>
      <c r="Q1148" s="63">
        <v>0</v>
      </c>
      <c r="R1148" s="63">
        <v>441915</v>
      </c>
      <c r="S1148" s="63">
        <v>1743470</v>
      </c>
      <c r="T1148">
        <f t="shared" si="161"/>
        <v>3491336</v>
      </c>
    </row>
    <row r="1149" spans="1:20" hidden="1">
      <c r="A1149" s="55" t="s">
        <v>2233</v>
      </c>
      <c r="B1149" s="56" t="s">
        <v>2234</v>
      </c>
      <c r="C1149" s="55" t="s">
        <v>6319</v>
      </c>
      <c r="D1149" s="56">
        <f t="shared" si="162"/>
        <v>354.654</v>
      </c>
      <c r="E1149" s="56">
        <f t="shared" si="154"/>
        <v>0.78500000000000003</v>
      </c>
      <c r="F1149" s="56">
        <f t="shared" si="155"/>
        <v>321.363</v>
      </c>
      <c r="G1149" s="56">
        <f t="shared" si="156"/>
        <v>676.80200000000002</v>
      </c>
      <c r="H1149" s="56">
        <f t="shared" si="157"/>
        <v>254.64</v>
      </c>
      <c r="I1149" s="56">
        <f t="shared" si="158"/>
        <v>0.78500000000000003</v>
      </c>
      <c r="J1149" s="56">
        <f t="shared" si="159"/>
        <v>294.76900000000001</v>
      </c>
      <c r="K1149" s="56">
        <f t="shared" si="160"/>
        <v>550.19399999999996</v>
      </c>
      <c r="L1149" s="64">
        <v>354654</v>
      </c>
      <c r="M1149" s="64">
        <v>785</v>
      </c>
      <c r="N1149" s="64">
        <v>321363</v>
      </c>
      <c r="O1149" s="64">
        <v>676802</v>
      </c>
      <c r="P1149" s="63">
        <v>254640</v>
      </c>
      <c r="Q1149" s="63">
        <v>785</v>
      </c>
      <c r="R1149" s="63">
        <v>294769</v>
      </c>
      <c r="S1149" s="63">
        <v>550194</v>
      </c>
      <c r="T1149">
        <f t="shared" si="161"/>
        <v>1226996</v>
      </c>
    </row>
    <row r="1150" spans="1:20" hidden="1">
      <c r="A1150" s="55" t="s">
        <v>2235</v>
      </c>
      <c r="B1150" s="56" t="s">
        <v>2236</v>
      </c>
      <c r="C1150" s="55" t="s">
        <v>6319</v>
      </c>
      <c r="D1150" s="56">
        <f t="shared" si="162"/>
        <v>602.327</v>
      </c>
      <c r="E1150" s="56">
        <f t="shared" si="154"/>
        <v>3.8210000000000002</v>
      </c>
      <c r="F1150" s="56">
        <f t="shared" si="155"/>
        <v>739.06200000000001</v>
      </c>
      <c r="G1150" s="56">
        <f t="shared" si="156"/>
        <v>1345.21</v>
      </c>
      <c r="H1150" s="56">
        <f t="shared" si="157"/>
        <v>595.53800000000001</v>
      </c>
      <c r="I1150" s="56">
        <f t="shared" si="158"/>
        <v>3.8210000000000002</v>
      </c>
      <c r="J1150" s="56">
        <f t="shared" si="159"/>
        <v>581.89200000000005</v>
      </c>
      <c r="K1150" s="56">
        <f t="shared" si="160"/>
        <v>1181.251</v>
      </c>
      <c r="L1150" s="64">
        <v>602327</v>
      </c>
      <c r="M1150" s="64">
        <v>3821</v>
      </c>
      <c r="N1150" s="64">
        <v>739062</v>
      </c>
      <c r="O1150" s="64">
        <v>1345210</v>
      </c>
      <c r="P1150" s="63">
        <v>595538</v>
      </c>
      <c r="Q1150" s="63">
        <v>3821</v>
      </c>
      <c r="R1150" s="63">
        <v>581892</v>
      </c>
      <c r="S1150" s="63">
        <v>1181251</v>
      </c>
      <c r="T1150">
        <f t="shared" si="161"/>
        <v>2526461</v>
      </c>
    </row>
    <row r="1151" spans="1:20" hidden="1">
      <c r="A1151" s="55" t="s">
        <v>2237</v>
      </c>
      <c r="B1151" s="56" t="s">
        <v>2238</v>
      </c>
      <c r="C1151" s="55" t="s">
        <v>6319</v>
      </c>
      <c r="D1151" s="56">
        <f t="shared" si="162"/>
        <v>579.65700000000004</v>
      </c>
      <c r="E1151" s="56">
        <f t="shared" si="154"/>
        <v>12.893000000000001</v>
      </c>
      <c r="F1151" s="56">
        <f t="shared" si="155"/>
        <v>806.84100000000001</v>
      </c>
      <c r="G1151" s="56">
        <f t="shared" si="156"/>
        <v>1399.3910000000001</v>
      </c>
      <c r="H1151" s="56">
        <f t="shared" si="157"/>
        <v>549.58199999999999</v>
      </c>
      <c r="I1151" s="56">
        <f t="shared" si="158"/>
        <v>12.879</v>
      </c>
      <c r="J1151" s="56">
        <f t="shared" si="159"/>
        <v>939.49699999999996</v>
      </c>
      <c r="K1151" s="56">
        <f t="shared" si="160"/>
        <v>1501.9580000000001</v>
      </c>
      <c r="L1151" s="64">
        <v>579657</v>
      </c>
      <c r="M1151" s="64">
        <v>12893</v>
      </c>
      <c r="N1151" s="64">
        <v>806841</v>
      </c>
      <c r="O1151" s="64">
        <v>1399391</v>
      </c>
      <c r="P1151" s="63">
        <v>549582</v>
      </c>
      <c r="Q1151" s="63">
        <v>12879</v>
      </c>
      <c r="R1151" s="63">
        <v>939497</v>
      </c>
      <c r="S1151" s="63">
        <v>1501958</v>
      </c>
      <c r="T1151">
        <f t="shared" si="161"/>
        <v>2901349</v>
      </c>
    </row>
    <row r="1152" spans="1:20" hidden="1">
      <c r="A1152" s="55" t="s">
        <v>2239</v>
      </c>
      <c r="B1152" s="56" t="s">
        <v>2240</v>
      </c>
      <c r="C1152" s="55" t="s">
        <v>6319</v>
      </c>
      <c r="D1152" s="56">
        <f t="shared" si="162"/>
        <v>1741.931</v>
      </c>
      <c r="E1152" s="56">
        <f t="shared" si="154"/>
        <v>0</v>
      </c>
      <c r="F1152" s="56">
        <f t="shared" si="155"/>
        <v>494.31900000000002</v>
      </c>
      <c r="G1152" s="56">
        <f t="shared" si="156"/>
        <v>2236.25</v>
      </c>
      <c r="H1152" s="56">
        <f t="shared" si="157"/>
        <v>1371.463</v>
      </c>
      <c r="I1152" s="56">
        <f t="shared" si="158"/>
        <v>0</v>
      </c>
      <c r="J1152" s="56">
        <f t="shared" si="159"/>
        <v>492.798</v>
      </c>
      <c r="K1152" s="56">
        <f t="shared" si="160"/>
        <v>1864.261</v>
      </c>
      <c r="L1152" s="64">
        <v>1741931</v>
      </c>
      <c r="M1152" s="64">
        <v>0</v>
      </c>
      <c r="N1152" s="64">
        <v>494319</v>
      </c>
      <c r="O1152" s="64">
        <v>2236250</v>
      </c>
      <c r="P1152" s="63">
        <v>1371463</v>
      </c>
      <c r="Q1152" s="63">
        <v>0</v>
      </c>
      <c r="R1152" s="63">
        <v>492798</v>
      </c>
      <c r="S1152" s="63">
        <v>1864261</v>
      </c>
      <c r="T1152">
        <f t="shared" si="161"/>
        <v>4100511</v>
      </c>
    </row>
    <row r="1153" spans="1:20" hidden="1">
      <c r="A1153" s="55" t="s">
        <v>2241</v>
      </c>
      <c r="B1153" s="56" t="s">
        <v>2242</v>
      </c>
      <c r="C1153" s="55" t="s">
        <v>6319</v>
      </c>
      <c r="D1153" s="56">
        <f t="shared" si="162"/>
        <v>350</v>
      </c>
      <c r="E1153" s="56">
        <f t="shared" si="154"/>
        <v>1E-3</v>
      </c>
      <c r="F1153" s="56">
        <f t="shared" si="155"/>
        <v>107.709</v>
      </c>
      <c r="G1153" s="56">
        <f t="shared" si="156"/>
        <v>457.71</v>
      </c>
      <c r="H1153" s="56">
        <f t="shared" si="157"/>
        <v>320</v>
      </c>
      <c r="I1153" s="56">
        <f t="shared" si="158"/>
        <v>1E-3</v>
      </c>
      <c r="J1153" s="56">
        <f t="shared" si="159"/>
        <v>77.971000000000004</v>
      </c>
      <c r="K1153" s="56">
        <f t="shared" si="160"/>
        <v>397.97199999999998</v>
      </c>
      <c r="L1153" s="64">
        <v>350000</v>
      </c>
      <c r="M1153" s="64">
        <v>1</v>
      </c>
      <c r="N1153" s="64">
        <v>107709</v>
      </c>
      <c r="O1153" s="64">
        <v>457710</v>
      </c>
      <c r="P1153" s="63">
        <v>320000</v>
      </c>
      <c r="Q1153" s="63">
        <v>1</v>
      </c>
      <c r="R1153" s="63">
        <v>77971</v>
      </c>
      <c r="S1153" s="63">
        <v>397972</v>
      </c>
      <c r="T1153">
        <f t="shared" si="161"/>
        <v>855682</v>
      </c>
    </row>
    <row r="1154" spans="1:20" hidden="1">
      <c r="A1154" s="55" t="s">
        <v>2243</v>
      </c>
      <c r="B1154" s="56" t="s">
        <v>2244</v>
      </c>
      <c r="C1154" s="55" t="s">
        <v>6319</v>
      </c>
      <c r="D1154" s="56">
        <f t="shared" si="162"/>
        <v>980.28800000000001</v>
      </c>
      <c r="E1154" s="56">
        <f t="shared" si="154"/>
        <v>2.4249999999999998</v>
      </c>
      <c r="F1154" s="56">
        <f t="shared" si="155"/>
        <v>1204.175</v>
      </c>
      <c r="G1154" s="56">
        <f t="shared" si="156"/>
        <v>2186.8879999999999</v>
      </c>
      <c r="H1154" s="56">
        <f t="shared" si="157"/>
        <v>1010.146</v>
      </c>
      <c r="I1154" s="56">
        <f t="shared" si="158"/>
        <v>2.4249999999999998</v>
      </c>
      <c r="J1154" s="56">
        <f t="shared" si="159"/>
        <v>1460.6310000000001</v>
      </c>
      <c r="K1154" s="56">
        <f t="shared" si="160"/>
        <v>2473.2020000000002</v>
      </c>
      <c r="L1154" s="64">
        <v>980288</v>
      </c>
      <c r="M1154" s="64">
        <v>2425</v>
      </c>
      <c r="N1154" s="64">
        <v>1204175</v>
      </c>
      <c r="O1154" s="64">
        <v>2186888</v>
      </c>
      <c r="P1154" s="63">
        <v>1010146</v>
      </c>
      <c r="Q1154" s="63">
        <v>2425</v>
      </c>
      <c r="R1154" s="63">
        <v>1460631</v>
      </c>
      <c r="S1154" s="63">
        <v>2473202</v>
      </c>
      <c r="T1154">
        <f t="shared" si="161"/>
        <v>4660090</v>
      </c>
    </row>
    <row r="1155" spans="1:20" hidden="1">
      <c r="A1155" s="55" t="s">
        <v>2245</v>
      </c>
      <c r="B1155" s="56" t="s">
        <v>2246</v>
      </c>
      <c r="C1155" s="55" t="s">
        <v>6319</v>
      </c>
      <c r="D1155" s="56">
        <f t="shared" si="162"/>
        <v>910.06700000000001</v>
      </c>
      <c r="E1155" s="56">
        <f t="shared" si="154"/>
        <v>0</v>
      </c>
      <c r="F1155" s="56">
        <f t="shared" si="155"/>
        <v>598.09100000000001</v>
      </c>
      <c r="G1155" s="56">
        <f t="shared" si="156"/>
        <v>1508.1579999999999</v>
      </c>
      <c r="H1155" s="56">
        <f t="shared" si="157"/>
        <v>671.08600000000001</v>
      </c>
      <c r="I1155" s="56">
        <f t="shared" si="158"/>
        <v>0</v>
      </c>
      <c r="J1155" s="56">
        <f t="shared" si="159"/>
        <v>347.459</v>
      </c>
      <c r="K1155" s="56">
        <f t="shared" si="160"/>
        <v>1018.545</v>
      </c>
      <c r="L1155" s="64">
        <v>910067</v>
      </c>
      <c r="M1155" s="64">
        <v>0</v>
      </c>
      <c r="N1155" s="64">
        <v>598091</v>
      </c>
      <c r="O1155" s="64">
        <v>1508158</v>
      </c>
      <c r="P1155" s="63">
        <v>671086</v>
      </c>
      <c r="Q1155" s="63">
        <v>0</v>
      </c>
      <c r="R1155" s="63">
        <v>347459</v>
      </c>
      <c r="S1155" s="63">
        <v>1018545</v>
      </c>
      <c r="T1155">
        <f t="shared" si="161"/>
        <v>2526703</v>
      </c>
    </row>
    <row r="1156" spans="1:20" hidden="1">
      <c r="A1156" s="55" t="s">
        <v>2247</v>
      </c>
      <c r="B1156" s="56" t="s">
        <v>2248</v>
      </c>
      <c r="C1156" s="55" t="s">
        <v>6319</v>
      </c>
      <c r="D1156" s="56">
        <f t="shared" si="162"/>
        <v>1160.2349999999999</v>
      </c>
      <c r="E1156" s="56">
        <f t="shared" si="154"/>
        <v>0</v>
      </c>
      <c r="F1156" s="56">
        <f t="shared" si="155"/>
        <v>1157.6569999999999</v>
      </c>
      <c r="G1156" s="56">
        <f t="shared" si="156"/>
        <v>2317.8919999999998</v>
      </c>
      <c r="H1156" s="56">
        <f t="shared" si="157"/>
        <v>1139.722</v>
      </c>
      <c r="I1156" s="56">
        <f t="shared" si="158"/>
        <v>0</v>
      </c>
      <c r="J1156" s="56">
        <f t="shared" si="159"/>
        <v>1163.9949999999999</v>
      </c>
      <c r="K1156" s="56">
        <f t="shared" si="160"/>
        <v>2303.7170000000001</v>
      </c>
      <c r="L1156" s="64">
        <v>1160235</v>
      </c>
      <c r="M1156" s="64">
        <v>0</v>
      </c>
      <c r="N1156" s="64">
        <v>1157657</v>
      </c>
      <c r="O1156" s="64">
        <v>2317892</v>
      </c>
      <c r="P1156" s="63">
        <v>1139722</v>
      </c>
      <c r="Q1156" s="63">
        <v>0</v>
      </c>
      <c r="R1156" s="63">
        <v>1163995</v>
      </c>
      <c r="S1156" s="63">
        <v>2303717</v>
      </c>
      <c r="T1156">
        <f t="shared" si="161"/>
        <v>4621609</v>
      </c>
    </row>
    <row r="1157" spans="1:20" hidden="1">
      <c r="A1157" s="55" t="s">
        <v>2249</v>
      </c>
      <c r="B1157" s="56" t="s">
        <v>2250</v>
      </c>
      <c r="C1157" s="55" t="s">
        <v>6320</v>
      </c>
      <c r="D1157" s="56">
        <f t="shared" si="162"/>
        <v>531</v>
      </c>
      <c r="E1157" s="56">
        <f t="shared" ref="E1157:E1220" si="163">M1157/1000</f>
        <v>0</v>
      </c>
      <c r="F1157" s="56">
        <f t="shared" ref="F1157:F1220" si="164">N1157/1000</f>
        <v>41.506</v>
      </c>
      <c r="G1157" s="56">
        <f t="shared" ref="G1157:G1220" si="165">O1157/1000</f>
        <v>572.50599999999997</v>
      </c>
      <c r="H1157" s="56">
        <f t="shared" ref="H1157:H1220" si="166">P1157/1000</f>
        <v>530</v>
      </c>
      <c r="I1157" s="56">
        <f t="shared" ref="I1157:I1220" si="167">Q1157/1000</f>
        <v>0</v>
      </c>
      <c r="J1157" s="56">
        <f t="shared" ref="J1157:J1220" si="168">R1157/1000</f>
        <v>41.506</v>
      </c>
      <c r="K1157" s="56">
        <f t="shared" ref="K1157:K1220" si="169">S1157/1000</f>
        <v>571.50599999999997</v>
      </c>
      <c r="L1157" s="64">
        <v>531000</v>
      </c>
      <c r="M1157" s="64">
        <v>0</v>
      </c>
      <c r="N1157" s="64">
        <v>41506</v>
      </c>
      <c r="O1157" s="64">
        <v>572506</v>
      </c>
      <c r="P1157" s="63">
        <v>530000</v>
      </c>
      <c r="Q1157" s="63">
        <v>0</v>
      </c>
      <c r="R1157" s="63">
        <v>41506</v>
      </c>
      <c r="S1157" s="63">
        <v>571506</v>
      </c>
      <c r="T1157">
        <f t="shared" si="161"/>
        <v>1144012</v>
      </c>
    </row>
    <row r="1158" spans="1:20" hidden="1">
      <c r="A1158" s="55" t="s">
        <v>2251</v>
      </c>
      <c r="B1158" s="56" t="s">
        <v>2252</v>
      </c>
      <c r="C1158" s="55" t="s">
        <v>6320</v>
      </c>
      <c r="D1158" s="56">
        <f t="shared" si="162"/>
        <v>240</v>
      </c>
      <c r="E1158" s="56">
        <f t="shared" si="163"/>
        <v>0</v>
      </c>
      <c r="F1158" s="56">
        <f t="shared" si="164"/>
        <v>0</v>
      </c>
      <c r="G1158" s="56">
        <f t="shared" si="165"/>
        <v>240</v>
      </c>
      <c r="H1158" s="56">
        <f t="shared" si="166"/>
        <v>240</v>
      </c>
      <c r="I1158" s="56">
        <f t="shared" si="167"/>
        <v>0</v>
      </c>
      <c r="J1158" s="56">
        <f t="shared" si="168"/>
        <v>0</v>
      </c>
      <c r="K1158" s="56">
        <f t="shared" si="169"/>
        <v>240</v>
      </c>
      <c r="L1158" s="64">
        <v>240000</v>
      </c>
      <c r="M1158" s="64">
        <v>0</v>
      </c>
      <c r="N1158" s="64">
        <v>0</v>
      </c>
      <c r="O1158" s="64">
        <v>240000</v>
      </c>
      <c r="P1158" s="63">
        <v>240000</v>
      </c>
      <c r="Q1158" s="63">
        <v>0</v>
      </c>
      <c r="R1158" s="63">
        <v>0</v>
      </c>
      <c r="S1158" s="63">
        <v>240000</v>
      </c>
      <c r="T1158">
        <f t="shared" ref="T1158:T1221" si="170">O1158+S1158</f>
        <v>480000</v>
      </c>
    </row>
    <row r="1159" spans="1:20" hidden="1">
      <c r="A1159" s="55" t="s">
        <v>2253</v>
      </c>
      <c r="B1159" s="56" t="s">
        <v>2254</v>
      </c>
      <c r="C1159" s="55" t="s">
        <v>6320</v>
      </c>
      <c r="D1159" s="56">
        <f t="shared" ref="D1159:D1222" si="171">L1159/1000</f>
        <v>187</v>
      </c>
      <c r="E1159" s="56">
        <f t="shared" si="163"/>
        <v>0</v>
      </c>
      <c r="F1159" s="56">
        <f t="shared" si="164"/>
        <v>0</v>
      </c>
      <c r="G1159" s="56">
        <f t="shared" si="165"/>
        <v>187</v>
      </c>
      <c r="H1159" s="56">
        <f t="shared" si="166"/>
        <v>187</v>
      </c>
      <c r="I1159" s="56">
        <f t="shared" si="167"/>
        <v>0</v>
      </c>
      <c r="J1159" s="56">
        <f t="shared" si="168"/>
        <v>0</v>
      </c>
      <c r="K1159" s="56">
        <f t="shared" si="169"/>
        <v>187</v>
      </c>
      <c r="L1159" s="64">
        <v>187000</v>
      </c>
      <c r="M1159" s="64">
        <v>0</v>
      </c>
      <c r="N1159" s="64">
        <v>0</v>
      </c>
      <c r="O1159" s="64">
        <v>187000</v>
      </c>
      <c r="P1159" s="63">
        <v>187000</v>
      </c>
      <c r="Q1159" s="63">
        <v>0</v>
      </c>
      <c r="R1159" s="63">
        <v>0</v>
      </c>
      <c r="S1159" s="63">
        <v>187000</v>
      </c>
      <c r="T1159">
        <f t="shared" si="170"/>
        <v>374000</v>
      </c>
    </row>
    <row r="1160" spans="1:20" hidden="1">
      <c r="A1160" s="55" t="s">
        <v>2255</v>
      </c>
      <c r="B1160" s="56" t="s">
        <v>2256</v>
      </c>
      <c r="C1160" s="55" t="s">
        <v>6320</v>
      </c>
      <c r="D1160" s="56">
        <f t="shared" si="171"/>
        <v>350</v>
      </c>
      <c r="E1160" s="56">
        <f t="shared" si="163"/>
        <v>0</v>
      </c>
      <c r="F1160" s="56">
        <f t="shared" si="164"/>
        <v>0</v>
      </c>
      <c r="G1160" s="56">
        <f t="shared" si="165"/>
        <v>350</v>
      </c>
      <c r="H1160" s="56">
        <f t="shared" si="166"/>
        <v>350</v>
      </c>
      <c r="I1160" s="56">
        <f t="shared" si="167"/>
        <v>0</v>
      </c>
      <c r="J1160" s="56">
        <f t="shared" si="168"/>
        <v>0</v>
      </c>
      <c r="K1160" s="56">
        <f t="shared" si="169"/>
        <v>350</v>
      </c>
      <c r="L1160" s="64">
        <v>350000</v>
      </c>
      <c r="M1160" s="64">
        <v>0</v>
      </c>
      <c r="N1160" s="64">
        <v>0</v>
      </c>
      <c r="O1160" s="64">
        <v>350000</v>
      </c>
      <c r="P1160" s="63">
        <v>350000</v>
      </c>
      <c r="Q1160" s="63">
        <v>0</v>
      </c>
      <c r="R1160" s="63">
        <v>0</v>
      </c>
      <c r="S1160" s="63">
        <v>350000</v>
      </c>
      <c r="T1160">
        <f t="shared" si="170"/>
        <v>700000</v>
      </c>
    </row>
    <row r="1161" spans="1:20" hidden="1">
      <c r="A1161" s="55" t="s">
        <v>2257</v>
      </c>
      <c r="B1161" s="56" t="s">
        <v>2258</v>
      </c>
      <c r="C1161" s="55" t="s">
        <v>6320</v>
      </c>
      <c r="D1161" s="56">
        <f t="shared" si="171"/>
        <v>93.5</v>
      </c>
      <c r="E1161" s="56">
        <f t="shared" si="163"/>
        <v>0</v>
      </c>
      <c r="F1161" s="56">
        <f t="shared" si="164"/>
        <v>0</v>
      </c>
      <c r="G1161" s="56">
        <f t="shared" si="165"/>
        <v>93.5</v>
      </c>
      <c r="H1161" s="56">
        <f t="shared" si="166"/>
        <v>93.5</v>
      </c>
      <c r="I1161" s="56">
        <f t="shared" si="167"/>
        <v>0</v>
      </c>
      <c r="J1161" s="56">
        <f t="shared" si="168"/>
        <v>0</v>
      </c>
      <c r="K1161" s="56">
        <f t="shared" si="169"/>
        <v>93.5</v>
      </c>
      <c r="L1161" s="64">
        <v>93500</v>
      </c>
      <c r="M1161" s="64">
        <v>0</v>
      </c>
      <c r="N1161" s="64">
        <v>0</v>
      </c>
      <c r="O1161" s="64">
        <v>93500</v>
      </c>
      <c r="P1161" s="63">
        <v>93500</v>
      </c>
      <c r="Q1161" s="63">
        <v>0</v>
      </c>
      <c r="R1161" s="63">
        <v>0</v>
      </c>
      <c r="S1161" s="63">
        <v>93500</v>
      </c>
      <c r="T1161">
        <f t="shared" si="170"/>
        <v>187000</v>
      </c>
    </row>
    <row r="1162" spans="1:20">
      <c r="A1162" s="55" t="s">
        <v>2259</v>
      </c>
      <c r="B1162" s="56" t="s">
        <v>2260</v>
      </c>
      <c r="C1162" s="55" t="s">
        <v>6320</v>
      </c>
      <c r="D1162" s="56">
        <f t="shared" si="171"/>
        <v>0</v>
      </c>
      <c r="E1162" s="56">
        <f t="shared" si="163"/>
        <v>0</v>
      </c>
      <c r="F1162" s="56">
        <f t="shared" si="164"/>
        <v>0</v>
      </c>
      <c r="G1162" s="56">
        <f t="shared" si="165"/>
        <v>0</v>
      </c>
      <c r="H1162" s="56">
        <f t="shared" si="166"/>
        <v>0</v>
      </c>
      <c r="I1162" s="56">
        <f t="shared" si="167"/>
        <v>0</v>
      </c>
      <c r="J1162" s="56">
        <f t="shared" si="168"/>
        <v>0</v>
      </c>
      <c r="K1162" s="56">
        <f t="shared" si="169"/>
        <v>0</v>
      </c>
      <c r="L1162" s="64">
        <v>0</v>
      </c>
      <c r="M1162" s="64">
        <v>0</v>
      </c>
      <c r="N1162" s="64">
        <v>0</v>
      </c>
      <c r="O1162" s="64">
        <v>0</v>
      </c>
      <c r="P1162" s="63">
        <v>0</v>
      </c>
      <c r="Q1162" s="63">
        <v>0</v>
      </c>
      <c r="R1162" s="63">
        <v>0</v>
      </c>
      <c r="S1162" s="63">
        <v>0</v>
      </c>
      <c r="T1162">
        <f t="shared" si="170"/>
        <v>0</v>
      </c>
    </row>
    <row r="1163" spans="1:20">
      <c r="A1163" s="55" t="s">
        <v>2261</v>
      </c>
      <c r="B1163" s="56" t="s">
        <v>2262</v>
      </c>
      <c r="C1163" s="55" t="s">
        <v>6320</v>
      </c>
      <c r="D1163" s="56">
        <f t="shared" si="171"/>
        <v>0</v>
      </c>
      <c r="E1163" s="56">
        <f t="shared" si="163"/>
        <v>0</v>
      </c>
      <c r="F1163" s="56">
        <f t="shared" si="164"/>
        <v>0</v>
      </c>
      <c r="G1163" s="56">
        <f t="shared" si="165"/>
        <v>0</v>
      </c>
      <c r="H1163" s="56">
        <f t="shared" si="166"/>
        <v>0</v>
      </c>
      <c r="I1163" s="56">
        <f t="shared" si="167"/>
        <v>0</v>
      </c>
      <c r="J1163" s="56">
        <f t="shared" si="168"/>
        <v>0</v>
      </c>
      <c r="K1163" s="56">
        <f t="shared" si="169"/>
        <v>0</v>
      </c>
      <c r="L1163" s="64">
        <v>0</v>
      </c>
      <c r="M1163" s="64">
        <v>0</v>
      </c>
      <c r="N1163" s="64">
        <v>0</v>
      </c>
      <c r="O1163" s="64">
        <v>0</v>
      </c>
      <c r="P1163" s="63">
        <v>0</v>
      </c>
      <c r="Q1163" s="63">
        <v>0</v>
      </c>
      <c r="R1163" s="63">
        <v>0</v>
      </c>
      <c r="S1163" s="63">
        <v>0</v>
      </c>
      <c r="T1163">
        <f t="shared" si="170"/>
        <v>0</v>
      </c>
    </row>
    <row r="1164" spans="1:20" hidden="1">
      <c r="A1164" s="55" t="s">
        <v>2263</v>
      </c>
      <c r="B1164" s="56" t="s">
        <v>2264</v>
      </c>
      <c r="C1164" s="55" t="s">
        <v>6320</v>
      </c>
      <c r="D1164" s="56">
        <f t="shared" si="171"/>
        <v>19.486999999999998</v>
      </c>
      <c r="E1164" s="56">
        <f t="shared" si="163"/>
        <v>0</v>
      </c>
      <c r="F1164" s="56">
        <f t="shared" si="164"/>
        <v>0</v>
      </c>
      <c r="G1164" s="56">
        <f t="shared" si="165"/>
        <v>19.486999999999998</v>
      </c>
      <c r="H1164" s="56">
        <f t="shared" si="166"/>
        <v>19.387</v>
      </c>
      <c r="I1164" s="56">
        <f t="shared" si="167"/>
        <v>0</v>
      </c>
      <c r="J1164" s="56">
        <f t="shared" si="168"/>
        <v>0</v>
      </c>
      <c r="K1164" s="56">
        <f t="shared" si="169"/>
        <v>19.387</v>
      </c>
      <c r="L1164" s="64">
        <v>19487</v>
      </c>
      <c r="M1164" s="64">
        <v>0</v>
      </c>
      <c r="N1164" s="64">
        <v>0</v>
      </c>
      <c r="O1164" s="64">
        <v>19487</v>
      </c>
      <c r="P1164" s="63">
        <v>19387</v>
      </c>
      <c r="Q1164" s="63">
        <v>0</v>
      </c>
      <c r="R1164" s="63">
        <v>0</v>
      </c>
      <c r="S1164" s="63">
        <v>19387</v>
      </c>
      <c r="T1164">
        <f t="shared" si="170"/>
        <v>38874</v>
      </c>
    </row>
    <row r="1165" spans="1:20" hidden="1">
      <c r="A1165" s="55" t="s">
        <v>2265</v>
      </c>
      <c r="B1165" s="56" t="s">
        <v>2266</v>
      </c>
      <c r="C1165" s="55" t="s">
        <v>6320</v>
      </c>
      <c r="D1165" s="56">
        <f t="shared" si="171"/>
        <v>0</v>
      </c>
      <c r="E1165" s="56">
        <f t="shared" si="163"/>
        <v>195.43799999999999</v>
      </c>
      <c r="F1165" s="56">
        <f t="shared" si="164"/>
        <v>63.048000000000002</v>
      </c>
      <c r="G1165" s="56">
        <f t="shared" si="165"/>
        <v>258.48599999999999</v>
      </c>
      <c r="H1165" s="56">
        <f t="shared" si="166"/>
        <v>0</v>
      </c>
      <c r="I1165" s="56">
        <f t="shared" si="167"/>
        <v>365.37700000000001</v>
      </c>
      <c r="J1165" s="56">
        <f t="shared" si="168"/>
        <v>106.889</v>
      </c>
      <c r="K1165" s="56">
        <f t="shared" si="169"/>
        <v>472.26600000000002</v>
      </c>
      <c r="L1165" s="64">
        <v>0</v>
      </c>
      <c r="M1165" s="64">
        <v>195438</v>
      </c>
      <c r="N1165" s="64">
        <v>63048</v>
      </c>
      <c r="O1165" s="64">
        <v>258486</v>
      </c>
      <c r="P1165" s="63">
        <v>0</v>
      </c>
      <c r="Q1165" s="63">
        <v>365377</v>
      </c>
      <c r="R1165" s="63">
        <v>106889</v>
      </c>
      <c r="S1165" s="63">
        <v>472266</v>
      </c>
      <c r="T1165">
        <f t="shared" si="170"/>
        <v>730752</v>
      </c>
    </row>
    <row r="1166" spans="1:20">
      <c r="A1166" s="55" t="s">
        <v>2267</v>
      </c>
      <c r="B1166" s="56" t="s">
        <v>2268</v>
      </c>
      <c r="C1166" s="55" t="s">
        <v>6320</v>
      </c>
      <c r="D1166" s="56">
        <f t="shared" si="171"/>
        <v>0</v>
      </c>
      <c r="E1166" s="56">
        <f t="shared" si="163"/>
        <v>0</v>
      </c>
      <c r="F1166" s="56">
        <f t="shared" si="164"/>
        <v>0</v>
      </c>
      <c r="G1166" s="56">
        <f t="shared" si="165"/>
        <v>0</v>
      </c>
      <c r="H1166" s="56">
        <f t="shared" si="166"/>
        <v>0</v>
      </c>
      <c r="I1166" s="56">
        <f t="shared" si="167"/>
        <v>0</v>
      </c>
      <c r="J1166" s="56">
        <f t="shared" si="168"/>
        <v>0</v>
      </c>
      <c r="K1166" s="56">
        <f t="shared" si="169"/>
        <v>0</v>
      </c>
      <c r="L1166" s="64">
        <v>0</v>
      </c>
      <c r="M1166" s="64">
        <v>0</v>
      </c>
      <c r="N1166" s="64">
        <v>0</v>
      </c>
      <c r="O1166" s="64">
        <v>0</v>
      </c>
      <c r="P1166" s="63">
        <v>0</v>
      </c>
      <c r="Q1166" s="63">
        <v>0</v>
      </c>
      <c r="R1166" s="63">
        <v>0</v>
      </c>
      <c r="S1166" s="63">
        <v>0</v>
      </c>
      <c r="T1166">
        <f t="shared" si="170"/>
        <v>0</v>
      </c>
    </row>
    <row r="1167" spans="1:20" hidden="1">
      <c r="A1167" s="55" t="s">
        <v>2269</v>
      </c>
      <c r="B1167" s="56" t="s">
        <v>2270</v>
      </c>
      <c r="C1167" s="55" t="s">
        <v>6320</v>
      </c>
      <c r="D1167" s="56">
        <f t="shared" si="171"/>
        <v>0</v>
      </c>
      <c r="E1167" s="56">
        <f t="shared" si="163"/>
        <v>0</v>
      </c>
      <c r="F1167" s="56">
        <f t="shared" si="164"/>
        <v>63.210999999999999</v>
      </c>
      <c r="G1167" s="56">
        <f t="shared" si="165"/>
        <v>63.210999999999999</v>
      </c>
      <c r="H1167" s="56">
        <f t="shared" si="166"/>
        <v>0</v>
      </c>
      <c r="I1167" s="56">
        <f t="shared" si="167"/>
        <v>0</v>
      </c>
      <c r="J1167" s="56">
        <f t="shared" si="168"/>
        <v>37.718000000000004</v>
      </c>
      <c r="K1167" s="56">
        <f t="shared" si="169"/>
        <v>37.718000000000004</v>
      </c>
      <c r="L1167" s="64">
        <v>0</v>
      </c>
      <c r="M1167" s="64">
        <v>0</v>
      </c>
      <c r="N1167" s="64">
        <v>63211</v>
      </c>
      <c r="O1167" s="64">
        <v>63211</v>
      </c>
      <c r="P1167" s="63">
        <v>0</v>
      </c>
      <c r="Q1167" s="63">
        <v>0</v>
      </c>
      <c r="R1167" s="63">
        <v>37718</v>
      </c>
      <c r="S1167" s="63">
        <v>37718</v>
      </c>
      <c r="T1167">
        <f t="shared" si="170"/>
        <v>100929</v>
      </c>
    </row>
    <row r="1168" spans="1:20" hidden="1">
      <c r="A1168" s="55" t="s">
        <v>2271</v>
      </c>
      <c r="B1168" s="56" t="s">
        <v>2272</v>
      </c>
      <c r="C1168" s="55" t="s">
        <v>6320</v>
      </c>
      <c r="D1168" s="56">
        <f t="shared" si="171"/>
        <v>3502.5859999999998</v>
      </c>
      <c r="E1168" s="56">
        <f t="shared" si="163"/>
        <v>0</v>
      </c>
      <c r="F1168" s="56">
        <f t="shared" si="164"/>
        <v>2.31</v>
      </c>
      <c r="G1168" s="56">
        <f t="shared" si="165"/>
        <v>3504.8960000000002</v>
      </c>
      <c r="H1168" s="56">
        <f t="shared" si="166"/>
        <v>3351</v>
      </c>
      <c r="I1168" s="56">
        <f t="shared" si="167"/>
        <v>0</v>
      </c>
      <c r="J1168" s="56">
        <f t="shared" si="168"/>
        <v>2.31</v>
      </c>
      <c r="K1168" s="56">
        <f t="shared" si="169"/>
        <v>3353.31</v>
      </c>
      <c r="L1168" s="64">
        <v>3502586</v>
      </c>
      <c r="M1168" s="64">
        <v>0</v>
      </c>
      <c r="N1168" s="64">
        <v>2310</v>
      </c>
      <c r="O1168" s="64">
        <v>3504896</v>
      </c>
      <c r="P1168" s="63">
        <v>3351000</v>
      </c>
      <c r="Q1168" s="63">
        <v>0</v>
      </c>
      <c r="R1168" s="63">
        <v>2310</v>
      </c>
      <c r="S1168" s="63">
        <v>3353310</v>
      </c>
      <c r="T1168">
        <f t="shared" si="170"/>
        <v>6858206</v>
      </c>
    </row>
    <row r="1169" spans="1:20" hidden="1">
      <c r="A1169" s="55" t="s">
        <v>2273</v>
      </c>
      <c r="B1169" s="56" t="s">
        <v>2274</v>
      </c>
      <c r="C1169" s="55" t="s">
        <v>6320</v>
      </c>
      <c r="D1169" s="56">
        <f t="shared" si="171"/>
        <v>149</v>
      </c>
      <c r="E1169" s="56">
        <f t="shared" si="163"/>
        <v>0</v>
      </c>
      <c r="F1169" s="56">
        <f t="shared" si="164"/>
        <v>0</v>
      </c>
      <c r="G1169" s="56">
        <f t="shared" si="165"/>
        <v>149</v>
      </c>
      <c r="H1169" s="56">
        <f t="shared" si="166"/>
        <v>148</v>
      </c>
      <c r="I1169" s="56">
        <f t="shared" si="167"/>
        <v>0</v>
      </c>
      <c r="J1169" s="56">
        <f t="shared" si="168"/>
        <v>0</v>
      </c>
      <c r="K1169" s="56">
        <f t="shared" si="169"/>
        <v>148</v>
      </c>
      <c r="L1169" s="64">
        <v>149000</v>
      </c>
      <c r="M1169" s="64">
        <v>0</v>
      </c>
      <c r="N1169" s="64">
        <v>0</v>
      </c>
      <c r="O1169" s="64">
        <v>149000</v>
      </c>
      <c r="P1169" s="63">
        <v>148000</v>
      </c>
      <c r="Q1169" s="63">
        <v>0</v>
      </c>
      <c r="R1169" s="63">
        <v>0</v>
      </c>
      <c r="S1169" s="63">
        <v>148000</v>
      </c>
      <c r="T1169">
        <f t="shared" si="170"/>
        <v>297000</v>
      </c>
    </row>
    <row r="1170" spans="1:20">
      <c r="A1170" s="55" t="s">
        <v>2275</v>
      </c>
      <c r="B1170" s="56" t="s">
        <v>2276</v>
      </c>
      <c r="C1170" s="55" t="s">
        <v>6320</v>
      </c>
      <c r="D1170" s="56">
        <f t="shared" si="171"/>
        <v>0</v>
      </c>
      <c r="E1170" s="56">
        <f t="shared" si="163"/>
        <v>0</v>
      </c>
      <c r="F1170" s="56">
        <f t="shared" si="164"/>
        <v>0</v>
      </c>
      <c r="G1170" s="56">
        <f t="shared" si="165"/>
        <v>0</v>
      </c>
      <c r="H1170" s="56">
        <f t="shared" si="166"/>
        <v>0</v>
      </c>
      <c r="I1170" s="56">
        <f t="shared" si="167"/>
        <v>0</v>
      </c>
      <c r="J1170" s="56">
        <f t="shared" si="168"/>
        <v>0</v>
      </c>
      <c r="K1170" s="56">
        <f t="shared" si="169"/>
        <v>0</v>
      </c>
      <c r="L1170" s="64">
        <v>0</v>
      </c>
      <c r="M1170" s="64">
        <v>0</v>
      </c>
      <c r="N1170" s="64">
        <v>0</v>
      </c>
      <c r="O1170" s="64">
        <v>0</v>
      </c>
      <c r="P1170" s="63">
        <v>0</v>
      </c>
      <c r="Q1170" s="63">
        <v>0</v>
      </c>
      <c r="R1170" s="63">
        <v>0</v>
      </c>
      <c r="S1170" s="63">
        <v>0</v>
      </c>
      <c r="T1170">
        <f t="shared" si="170"/>
        <v>0</v>
      </c>
    </row>
    <row r="1171" spans="1:20" hidden="1">
      <c r="A1171" s="55" t="s">
        <v>2277</v>
      </c>
      <c r="B1171" s="56" t="s">
        <v>2278</v>
      </c>
      <c r="C1171" s="55" t="s">
        <v>6320</v>
      </c>
      <c r="D1171" s="56">
        <f t="shared" si="171"/>
        <v>0</v>
      </c>
      <c r="E1171" s="56">
        <f t="shared" si="163"/>
        <v>131.40899999999999</v>
      </c>
      <c r="F1171" s="56">
        <f t="shared" si="164"/>
        <v>0</v>
      </c>
      <c r="G1171" s="56">
        <f t="shared" si="165"/>
        <v>131.40899999999999</v>
      </c>
      <c r="H1171" s="56">
        <f t="shared" si="166"/>
        <v>0</v>
      </c>
      <c r="I1171" s="56">
        <f t="shared" si="167"/>
        <v>111.393</v>
      </c>
      <c r="J1171" s="56">
        <f t="shared" si="168"/>
        <v>0</v>
      </c>
      <c r="K1171" s="56">
        <f t="shared" si="169"/>
        <v>111.393</v>
      </c>
      <c r="L1171" s="64">
        <v>0</v>
      </c>
      <c r="M1171" s="64">
        <v>131409</v>
      </c>
      <c r="N1171" s="64">
        <v>0</v>
      </c>
      <c r="O1171" s="64">
        <v>131409</v>
      </c>
      <c r="P1171" s="63">
        <v>0</v>
      </c>
      <c r="Q1171" s="63">
        <v>111393</v>
      </c>
      <c r="R1171" s="63">
        <v>0</v>
      </c>
      <c r="S1171" s="63">
        <v>111393</v>
      </c>
      <c r="T1171">
        <f t="shared" si="170"/>
        <v>242802</v>
      </c>
    </row>
    <row r="1172" spans="1:20">
      <c r="A1172" s="55" t="s">
        <v>2279</v>
      </c>
      <c r="B1172" s="56" t="s">
        <v>2280</v>
      </c>
      <c r="C1172" s="55" t="s">
        <v>6320</v>
      </c>
      <c r="D1172" s="56">
        <f t="shared" si="171"/>
        <v>0</v>
      </c>
      <c r="E1172" s="56">
        <f t="shared" si="163"/>
        <v>0</v>
      </c>
      <c r="F1172" s="56">
        <f t="shared" si="164"/>
        <v>0</v>
      </c>
      <c r="G1172" s="56">
        <f t="shared" si="165"/>
        <v>0</v>
      </c>
      <c r="H1172" s="56">
        <f t="shared" si="166"/>
        <v>0</v>
      </c>
      <c r="I1172" s="56">
        <f t="shared" si="167"/>
        <v>0</v>
      </c>
      <c r="J1172" s="56">
        <f t="shared" si="168"/>
        <v>0</v>
      </c>
      <c r="K1172" s="56">
        <f t="shared" si="169"/>
        <v>0</v>
      </c>
      <c r="L1172" s="64">
        <v>0</v>
      </c>
      <c r="M1172" s="64">
        <v>0</v>
      </c>
      <c r="N1172" s="64">
        <v>0</v>
      </c>
      <c r="O1172" s="64">
        <v>0</v>
      </c>
      <c r="P1172" s="63">
        <v>0</v>
      </c>
      <c r="Q1172" s="63">
        <v>0</v>
      </c>
      <c r="R1172" s="63">
        <v>0</v>
      </c>
      <c r="S1172" s="63">
        <v>0</v>
      </c>
      <c r="T1172">
        <f t="shared" si="170"/>
        <v>0</v>
      </c>
    </row>
    <row r="1173" spans="1:20" hidden="1">
      <c r="A1173" s="55" t="s">
        <v>2281</v>
      </c>
      <c r="B1173" s="56" t="s">
        <v>2282</v>
      </c>
      <c r="C1173" s="55" t="s">
        <v>6320</v>
      </c>
      <c r="D1173" s="56">
        <f t="shared" si="171"/>
        <v>0</v>
      </c>
      <c r="E1173" s="56">
        <f t="shared" si="163"/>
        <v>0</v>
      </c>
      <c r="F1173" s="56">
        <f t="shared" si="164"/>
        <v>241.251</v>
      </c>
      <c r="G1173" s="56">
        <f t="shared" si="165"/>
        <v>241.251</v>
      </c>
      <c r="H1173" s="56">
        <f t="shared" si="166"/>
        <v>0</v>
      </c>
      <c r="I1173" s="56">
        <f t="shared" si="167"/>
        <v>0</v>
      </c>
      <c r="J1173" s="56">
        <f t="shared" si="168"/>
        <v>240.786</v>
      </c>
      <c r="K1173" s="56">
        <f t="shared" si="169"/>
        <v>240.786</v>
      </c>
      <c r="L1173" s="64">
        <v>0</v>
      </c>
      <c r="M1173" s="64">
        <v>0</v>
      </c>
      <c r="N1173" s="64">
        <v>241251</v>
      </c>
      <c r="O1173" s="64">
        <v>241251</v>
      </c>
      <c r="P1173" s="63">
        <v>0</v>
      </c>
      <c r="Q1173" s="63">
        <v>0</v>
      </c>
      <c r="R1173" s="63">
        <v>240786</v>
      </c>
      <c r="S1173" s="63">
        <v>240786</v>
      </c>
      <c r="T1173">
        <f t="shared" si="170"/>
        <v>482037</v>
      </c>
    </row>
    <row r="1174" spans="1:20">
      <c r="A1174" s="55" t="s">
        <v>2283</v>
      </c>
      <c r="B1174" s="56" t="s">
        <v>2284</v>
      </c>
      <c r="C1174" s="55" t="s">
        <v>6320</v>
      </c>
      <c r="D1174" s="56">
        <f t="shared" si="171"/>
        <v>0</v>
      </c>
      <c r="E1174" s="56">
        <f t="shared" si="163"/>
        <v>0</v>
      </c>
      <c r="F1174" s="56">
        <f t="shared" si="164"/>
        <v>0</v>
      </c>
      <c r="G1174" s="56">
        <f t="shared" si="165"/>
        <v>0</v>
      </c>
      <c r="H1174" s="56">
        <f t="shared" si="166"/>
        <v>0</v>
      </c>
      <c r="I1174" s="56">
        <f t="shared" si="167"/>
        <v>0</v>
      </c>
      <c r="J1174" s="56">
        <f t="shared" si="168"/>
        <v>0</v>
      </c>
      <c r="K1174" s="56">
        <f t="shared" si="169"/>
        <v>0</v>
      </c>
      <c r="L1174" s="64">
        <v>0</v>
      </c>
      <c r="M1174" s="64">
        <v>0</v>
      </c>
      <c r="N1174" s="64">
        <v>0</v>
      </c>
      <c r="O1174" s="64">
        <v>0</v>
      </c>
      <c r="P1174" s="63">
        <v>0</v>
      </c>
      <c r="Q1174" s="63">
        <v>0</v>
      </c>
      <c r="R1174" s="63">
        <v>0</v>
      </c>
      <c r="S1174" s="63">
        <v>0</v>
      </c>
      <c r="T1174">
        <f t="shared" si="170"/>
        <v>0</v>
      </c>
    </row>
    <row r="1175" spans="1:20">
      <c r="A1175" s="55" t="s">
        <v>6126</v>
      </c>
      <c r="B1175" s="56" t="s">
        <v>6127</v>
      </c>
      <c r="C1175" s="55" t="s">
        <v>6321</v>
      </c>
      <c r="D1175" s="56">
        <f t="shared" si="171"/>
        <v>0</v>
      </c>
      <c r="E1175" s="56">
        <f t="shared" si="163"/>
        <v>0</v>
      </c>
      <c r="F1175" s="56">
        <f t="shared" si="164"/>
        <v>0</v>
      </c>
      <c r="G1175" s="56">
        <f t="shared" si="165"/>
        <v>0</v>
      </c>
      <c r="H1175" s="56">
        <f t="shared" si="166"/>
        <v>0</v>
      </c>
      <c r="I1175" s="56">
        <f t="shared" si="167"/>
        <v>0</v>
      </c>
      <c r="J1175" s="56">
        <f t="shared" si="168"/>
        <v>0</v>
      </c>
      <c r="K1175" s="56">
        <f t="shared" si="169"/>
        <v>0</v>
      </c>
      <c r="L1175" s="64">
        <v>0</v>
      </c>
      <c r="M1175" s="64">
        <v>0</v>
      </c>
      <c r="N1175" s="64">
        <v>0</v>
      </c>
      <c r="O1175" s="64">
        <v>0</v>
      </c>
      <c r="P1175" s="63">
        <v>0</v>
      </c>
      <c r="Q1175" s="63">
        <v>0</v>
      </c>
      <c r="R1175" s="63">
        <v>0</v>
      </c>
      <c r="S1175" s="63">
        <v>0</v>
      </c>
      <c r="T1175">
        <f t="shared" si="170"/>
        <v>0</v>
      </c>
    </row>
    <row r="1176" spans="1:20">
      <c r="A1176" s="55" t="s">
        <v>2285</v>
      </c>
      <c r="B1176" s="56" t="s">
        <v>2286</v>
      </c>
      <c r="C1176" s="55" t="s">
        <v>6320</v>
      </c>
      <c r="D1176" s="56">
        <f t="shared" si="171"/>
        <v>0</v>
      </c>
      <c r="E1176" s="56">
        <f t="shared" si="163"/>
        <v>0</v>
      </c>
      <c r="F1176" s="56">
        <f t="shared" si="164"/>
        <v>0</v>
      </c>
      <c r="G1176" s="56">
        <f t="shared" si="165"/>
        <v>0</v>
      </c>
      <c r="H1176" s="56">
        <f t="shared" si="166"/>
        <v>0</v>
      </c>
      <c r="I1176" s="56">
        <f t="shared" si="167"/>
        <v>0</v>
      </c>
      <c r="J1176" s="56">
        <f t="shared" si="168"/>
        <v>0</v>
      </c>
      <c r="K1176" s="56">
        <f t="shared" si="169"/>
        <v>0</v>
      </c>
      <c r="L1176" s="64">
        <v>0</v>
      </c>
      <c r="M1176" s="64">
        <v>0</v>
      </c>
      <c r="N1176" s="64">
        <v>0</v>
      </c>
      <c r="O1176" s="64">
        <v>0</v>
      </c>
      <c r="P1176" s="63">
        <v>0</v>
      </c>
      <c r="Q1176" s="63">
        <v>0</v>
      </c>
      <c r="R1176" s="63">
        <v>0</v>
      </c>
      <c r="S1176" s="63">
        <v>0</v>
      </c>
      <c r="T1176">
        <f t="shared" si="170"/>
        <v>0</v>
      </c>
    </row>
    <row r="1177" spans="1:20" hidden="1">
      <c r="A1177" s="55" t="s">
        <v>2287</v>
      </c>
      <c r="B1177" s="56" t="s">
        <v>2288</v>
      </c>
      <c r="C1177" s="55" t="s">
        <v>6321</v>
      </c>
      <c r="D1177" s="56">
        <f t="shared" si="171"/>
        <v>38.682000000000002</v>
      </c>
      <c r="E1177" s="56">
        <f t="shared" si="163"/>
        <v>0</v>
      </c>
      <c r="F1177" s="56">
        <f t="shared" si="164"/>
        <v>0</v>
      </c>
      <c r="G1177" s="56">
        <f t="shared" si="165"/>
        <v>38.682000000000002</v>
      </c>
      <c r="H1177" s="56">
        <f t="shared" si="166"/>
        <v>519.87699999999995</v>
      </c>
      <c r="I1177" s="56">
        <f t="shared" si="167"/>
        <v>0</v>
      </c>
      <c r="J1177" s="56">
        <f t="shared" si="168"/>
        <v>0</v>
      </c>
      <c r="K1177" s="56">
        <f t="shared" si="169"/>
        <v>519.87699999999995</v>
      </c>
      <c r="L1177" s="64">
        <v>38682</v>
      </c>
      <c r="M1177" s="64">
        <v>0</v>
      </c>
      <c r="N1177" s="64">
        <v>0</v>
      </c>
      <c r="O1177" s="64">
        <v>38682</v>
      </c>
      <c r="P1177" s="63">
        <v>519877</v>
      </c>
      <c r="Q1177" s="63">
        <v>0</v>
      </c>
      <c r="R1177" s="63">
        <v>0</v>
      </c>
      <c r="S1177" s="63">
        <v>519877</v>
      </c>
      <c r="T1177">
        <f t="shared" si="170"/>
        <v>558559</v>
      </c>
    </row>
    <row r="1178" spans="1:20" hidden="1">
      <c r="A1178" s="55" t="s">
        <v>2289</v>
      </c>
      <c r="B1178" s="56" t="s">
        <v>2290</v>
      </c>
      <c r="C1178" s="55" t="s">
        <v>6320</v>
      </c>
      <c r="D1178" s="56">
        <f t="shared" si="171"/>
        <v>113.16200000000001</v>
      </c>
      <c r="E1178" s="56">
        <f t="shared" si="163"/>
        <v>0</v>
      </c>
      <c r="F1178" s="56">
        <f t="shared" si="164"/>
        <v>0</v>
      </c>
      <c r="G1178" s="56">
        <f t="shared" si="165"/>
        <v>113.16200000000001</v>
      </c>
      <c r="H1178" s="56">
        <f t="shared" si="166"/>
        <v>125.16200000000001</v>
      </c>
      <c r="I1178" s="56">
        <f t="shared" si="167"/>
        <v>0</v>
      </c>
      <c r="J1178" s="56">
        <f t="shared" si="168"/>
        <v>0</v>
      </c>
      <c r="K1178" s="56">
        <f t="shared" si="169"/>
        <v>125.16200000000001</v>
      </c>
      <c r="L1178" s="64">
        <v>113162</v>
      </c>
      <c r="M1178" s="64">
        <v>0</v>
      </c>
      <c r="N1178" s="64">
        <v>0</v>
      </c>
      <c r="O1178" s="64">
        <v>113162</v>
      </c>
      <c r="P1178" s="63">
        <v>125162</v>
      </c>
      <c r="Q1178" s="63">
        <v>0</v>
      </c>
      <c r="R1178" s="63">
        <v>0</v>
      </c>
      <c r="S1178" s="63">
        <v>125162</v>
      </c>
      <c r="T1178">
        <f t="shared" si="170"/>
        <v>238324</v>
      </c>
    </row>
    <row r="1179" spans="1:20" hidden="1">
      <c r="A1179" s="55" t="s">
        <v>6050</v>
      </c>
      <c r="B1179" s="56" t="s">
        <v>6051</v>
      </c>
      <c r="C1179" s="55" t="s">
        <v>6315</v>
      </c>
      <c r="D1179" s="56">
        <f t="shared" si="171"/>
        <v>2012.155</v>
      </c>
      <c r="E1179" s="56">
        <f t="shared" si="163"/>
        <v>26.802</v>
      </c>
      <c r="F1179" s="56">
        <f t="shared" si="164"/>
        <v>1635.9259999999999</v>
      </c>
      <c r="G1179" s="56">
        <f t="shared" si="165"/>
        <v>3674.8829999999998</v>
      </c>
      <c r="H1179" s="56">
        <f t="shared" si="166"/>
        <v>1811.5719999999999</v>
      </c>
      <c r="I1179" s="56">
        <f t="shared" si="167"/>
        <v>21.19</v>
      </c>
      <c r="J1179" s="56">
        <f t="shared" si="168"/>
        <v>1545.354</v>
      </c>
      <c r="K1179" s="56">
        <f t="shared" si="169"/>
        <v>3378.116</v>
      </c>
      <c r="L1179" s="64">
        <v>2012155</v>
      </c>
      <c r="M1179" s="64">
        <v>26802</v>
      </c>
      <c r="N1179" s="64">
        <v>1635926</v>
      </c>
      <c r="O1179" s="64">
        <v>3674883</v>
      </c>
      <c r="P1179" s="63">
        <v>1811572</v>
      </c>
      <c r="Q1179" s="63">
        <v>21190</v>
      </c>
      <c r="R1179" s="63">
        <v>1545354</v>
      </c>
      <c r="S1179" s="63">
        <v>3378116</v>
      </c>
      <c r="T1179">
        <f t="shared" si="170"/>
        <v>7052999</v>
      </c>
    </row>
    <row r="1180" spans="1:20" hidden="1">
      <c r="A1180" s="55" t="s">
        <v>2291</v>
      </c>
      <c r="B1180" s="56" t="s">
        <v>2292</v>
      </c>
      <c r="C1180" s="55" t="s">
        <v>6322</v>
      </c>
      <c r="D1180" s="56">
        <f t="shared" si="171"/>
        <v>4198.8329999999996</v>
      </c>
      <c r="E1180" s="56">
        <f t="shared" si="163"/>
        <v>29.437000000000001</v>
      </c>
      <c r="F1180" s="56">
        <f t="shared" si="164"/>
        <v>10116.771000000001</v>
      </c>
      <c r="G1180" s="56">
        <f t="shared" si="165"/>
        <v>14345.040999999999</v>
      </c>
      <c r="H1180" s="56">
        <f t="shared" si="166"/>
        <v>3898.02</v>
      </c>
      <c r="I1180" s="56">
        <f t="shared" si="167"/>
        <v>829.40899999999999</v>
      </c>
      <c r="J1180" s="56">
        <f t="shared" si="168"/>
        <v>10142.121999999999</v>
      </c>
      <c r="K1180" s="56">
        <f t="shared" si="169"/>
        <v>14869.550999999999</v>
      </c>
      <c r="L1180" s="64">
        <v>4198833</v>
      </c>
      <c r="M1180" s="64">
        <v>29437</v>
      </c>
      <c r="N1180" s="64">
        <v>10116771</v>
      </c>
      <c r="O1180" s="64">
        <v>14345041</v>
      </c>
      <c r="P1180" s="63">
        <v>3898020</v>
      </c>
      <c r="Q1180" s="63">
        <v>829409</v>
      </c>
      <c r="R1180" s="63">
        <v>10142122</v>
      </c>
      <c r="S1180" s="63">
        <v>14869551</v>
      </c>
      <c r="T1180">
        <f t="shared" si="170"/>
        <v>29214592</v>
      </c>
    </row>
    <row r="1181" spans="1:20" hidden="1">
      <c r="A1181" s="55" t="s">
        <v>2293</v>
      </c>
      <c r="B1181" s="56" t="s">
        <v>2294</v>
      </c>
      <c r="C1181" s="55" t="s">
        <v>6318</v>
      </c>
      <c r="D1181" s="56">
        <f t="shared" si="171"/>
        <v>7320.509</v>
      </c>
      <c r="E1181" s="56">
        <f t="shared" si="163"/>
        <v>457.16300000000001</v>
      </c>
      <c r="F1181" s="56">
        <f t="shared" si="164"/>
        <v>3690.627</v>
      </c>
      <c r="G1181" s="56">
        <f t="shared" si="165"/>
        <v>11468.299000000001</v>
      </c>
      <c r="H1181" s="56">
        <f t="shared" si="166"/>
        <v>6748.9449999999997</v>
      </c>
      <c r="I1181" s="56">
        <f t="shared" si="167"/>
        <v>457.16300000000001</v>
      </c>
      <c r="J1181" s="56">
        <f t="shared" si="168"/>
        <v>3721.51</v>
      </c>
      <c r="K1181" s="56">
        <f t="shared" si="169"/>
        <v>10927.618</v>
      </c>
      <c r="L1181" s="64">
        <v>7320509</v>
      </c>
      <c r="M1181" s="64">
        <v>457163</v>
      </c>
      <c r="N1181" s="64">
        <v>3690627</v>
      </c>
      <c r="O1181" s="64">
        <v>11468299</v>
      </c>
      <c r="P1181" s="63">
        <v>6748945</v>
      </c>
      <c r="Q1181" s="63">
        <v>457163</v>
      </c>
      <c r="R1181" s="63">
        <v>3721510</v>
      </c>
      <c r="S1181" s="63">
        <v>10927618</v>
      </c>
      <c r="T1181">
        <f t="shared" si="170"/>
        <v>22395917</v>
      </c>
    </row>
    <row r="1182" spans="1:20" hidden="1">
      <c r="A1182" s="55" t="s">
        <v>2295</v>
      </c>
      <c r="B1182" s="56" t="s">
        <v>2296</v>
      </c>
      <c r="C1182" s="55" t="s">
        <v>6318</v>
      </c>
      <c r="D1182" s="56">
        <f t="shared" si="171"/>
        <v>7728.9049999999997</v>
      </c>
      <c r="E1182" s="56">
        <f t="shared" si="163"/>
        <v>553.12900000000002</v>
      </c>
      <c r="F1182" s="56">
        <f t="shared" si="164"/>
        <v>7690.2950000000001</v>
      </c>
      <c r="G1182" s="56">
        <f t="shared" si="165"/>
        <v>15972.329</v>
      </c>
      <c r="H1182" s="56">
        <f t="shared" si="166"/>
        <v>3379.6239999999998</v>
      </c>
      <c r="I1182" s="56">
        <f t="shared" si="167"/>
        <v>552.06100000000004</v>
      </c>
      <c r="J1182" s="56">
        <f t="shared" si="168"/>
        <v>6090.9430000000002</v>
      </c>
      <c r="K1182" s="56">
        <f t="shared" si="169"/>
        <v>10022.628000000001</v>
      </c>
      <c r="L1182" s="64">
        <v>7728905</v>
      </c>
      <c r="M1182" s="64">
        <v>553129</v>
      </c>
      <c r="N1182" s="64">
        <v>7690295</v>
      </c>
      <c r="O1182" s="64">
        <v>15972329</v>
      </c>
      <c r="P1182" s="63">
        <v>3379624</v>
      </c>
      <c r="Q1182" s="63">
        <v>552061</v>
      </c>
      <c r="R1182" s="63">
        <v>6090943</v>
      </c>
      <c r="S1182" s="63">
        <v>10022628</v>
      </c>
      <c r="T1182">
        <f t="shared" si="170"/>
        <v>25994957</v>
      </c>
    </row>
    <row r="1183" spans="1:20" hidden="1">
      <c r="A1183" s="55" t="s">
        <v>2297</v>
      </c>
      <c r="B1183" s="56" t="s">
        <v>2298</v>
      </c>
      <c r="C1183" s="55" t="s">
        <v>6318</v>
      </c>
      <c r="D1183" s="56">
        <f t="shared" si="171"/>
        <v>4086.8850000000002</v>
      </c>
      <c r="E1183" s="56">
        <f t="shared" si="163"/>
        <v>1799.91</v>
      </c>
      <c r="F1183" s="56">
        <f t="shared" si="164"/>
        <v>2355.6010000000001</v>
      </c>
      <c r="G1183" s="56">
        <f t="shared" si="165"/>
        <v>8242.3960000000006</v>
      </c>
      <c r="H1183" s="56">
        <f t="shared" si="166"/>
        <v>3125.0439999999999</v>
      </c>
      <c r="I1183" s="56">
        <f t="shared" si="167"/>
        <v>1799.5160000000001</v>
      </c>
      <c r="J1183" s="56">
        <f t="shared" si="168"/>
        <v>2603.8470000000002</v>
      </c>
      <c r="K1183" s="56">
        <f t="shared" si="169"/>
        <v>7528.4070000000002</v>
      </c>
      <c r="L1183" s="64">
        <v>4086885</v>
      </c>
      <c r="M1183" s="64">
        <v>1799910</v>
      </c>
      <c r="N1183" s="64">
        <v>2355601</v>
      </c>
      <c r="O1183" s="64">
        <v>8242396</v>
      </c>
      <c r="P1183" s="63">
        <v>3125044</v>
      </c>
      <c r="Q1183" s="63">
        <v>1799516</v>
      </c>
      <c r="R1183" s="63">
        <v>2603847</v>
      </c>
      <c r="S1183" s="63">
        <v>7528407</v>
      </c>
      <c r="T1183">
        <f t="shared" si="170"/>
        <v>15770803</v>
      </c>
    </row>
    <row r="1184" spans="1:20" hidden="1">
      <c r="A1184" s="55" t="s">
        <v>2299</v>
      </c>
      <c r="B1184" s="56" t="s">
        <v>2300</v>
      </c>
      <c r="C1184" s="55" t="s">
        <v>6318</v>
      </c>
      <c r="D1184" s="56">
        <f t="shared" si="171"/>
        <v>2822.3270000000002</v>
      </c>
      <c r="E1184" s="56">
        <f t="shared" si="163"/>
        <v>14.381</v>
      </c>
      <c r="F1184" s="56">
        <f t="shared" si="164"/>
        <v>2758.4</v>
      </c>
      <c r="G1184" s="56">
        <f t="shared" si="165"/>
        <v>5595.1080000000002</v>
      </c>
      <c r="H1184" s="56">
        <f t="shared" si="166"/>
        <v>2900.0160000000001</v>
      </c>
      <c r="I1184" s="56">
        <f t="shared" si="167"/>
        <v>14.38</v>
      </c>
      <c r="J1184" s="56">
        <f t="shared" si="168"/>
        <v>2561.703</v>
      </c>
      <c r="K1184" s="56">
        <f t="shared" si="169"/>
        <v>5476.0990000000002</v>
      </c>
      <c r="L1184" s="64">
        <v>2822327</v>
      </c>
      <c r="M1184" s="64">
        <v>14381</v>
      </c>
      <c r="N1184" s="64">
        <v>2758400</v>
      </c>
      <c r="O1184" s="64">
        <v>5595108</v>
      </c>
      <c r="P1184" s="63">
        <v>2900016</v>
      </c>
      <c r="Q1184" s="63">
        <v>14380</v>
      </c>
      <c r="R1184" s="63">
        <v>2561703</v>
      </c>
      <c r="S1184" s="63">
        <v>5476099</v>
      </c>
      <c r="T1184">
        <f t="shared" si="170"/>
        <v>11071207</v>
      </c>
    </row>
    <row r="1185" spans="1:20" hidden="1">
      <c r="A1185" s="55" t="s">
        <v>2301</v>
      </c>
      <c r="B1185" s="56" t="s">
        <v>2302</v>
      </c>
      <c r="C1185" s="55" t="s">
        <v>6318</v>
      </c>
      <c r="D1185" s="56">
        <f t="shared" si="171"/>
        <v>22.373999999999999</v>
      </c>
      <c r="E1185" s="56">
        <f t="shared" si="163"/>
        <v>0.89500000000000002</v>
      </c>
      <c r="F1185" s="56">
        <f t="shared" si="164"/>
        <v>28.838000000000001</v>
      </c>
      <c r="G1185" s="56">
        <f t="shared" si="165"/>
        <v>52.106999999999999</v>
      </c>
      <c r="H1185" s="56">
        <f t="shared" si="166"/>
        <v>0.872</v>
      </c>
      <c r="I1185" s="56">
        <f t="shared" si="167"/>
        <v>0.89200000000000002</v>
      </c>
      <c r="J1185" s="56">
        <f t="shared" si="168"/>
        <v>40.729999999999997</v>
      </c>
      <c r="K1185" s="56">
        <f t="shared" si="169"/>
        <v>42.494</v>
      </c>
      <c r="L1185" s="64">
        <v>22374</v>
      </c>
      <c r="M1185" s="64">
        <v>895</v>
      </c>
      <c r="N1185" s="64">
        <v>28838</v>
      </c>
      <c r="O1185" s="64">
        <v>52107</v>
      </c>
      <c r="P1185" s="63">
        <v>872</v>
      </c>
      <c r="Q1185" s="63">
        <v>892</v>
      </c>
      <c r="R1185" s="63">
        <v>40730</v>
      </c>
      <c r="S1185" s="63">
        <v>42494</v>
      </c>
      <c r="T1185">
        <f t="shared" si="170"/>
        <v>94601</v>
      </c>
    </row>
    <row r="1186" spans="1:20" hidden="1">
      <c r="A1186" s="55" t="s">
        <v>2303</v>
      </c>
      <c r="B1186" s="56" t="s">
        <v>2304</v>
      </c>
      <c r="C1186" s="55" t="s">
        <v>6318</v>
      </c>
      <c r="D1186" s="56">
        <f t="shared" si="171"/>
        <v>1735.171</v>
      </c>
      <c r="E1186" s="56">
        <f t="shared" si="163"/>
        <v>299.91000000000003</v>
      </c>
      <c r="F1186" s="56">
        <f t="shared" si="164"/>
        <v>6403.4459999999999</v>
      </c>
      <c r="G1186" s="56">
        <f t="shared" si="165"/>
        <v>8438.527</v>
      </c>
      <c r="H1186" s="56">
        <f t="shared" si="166"/>
        <v>2108.4169999999999</v>
      </c>
      <c r="I1186" s="56">
        <f t="shared" si="167"/>
        <v>299.86</v>
      </c>
      <c r="J1186" s="56">
        <f t="shared" si="168"/>
        <v>6611.5469999999996</v>
      </c>
      <c r="K1186" s="56">
        <f t="shared" si="169"/>
        <v>9019.8240000000005</v>
      </c>
      <c r="L1186" s="64">
        <v>1735171</v>
      </c>
      <c r="M1186" s="64">
        <v>299910</v>
      </c>
      <c r="N1186" s="64">
        <v>6403446</v>
      </c>
      <c r="O1186" s="64">
        <v>8438527</v>
      </c>
      <c r="P1186" s="63">
        <v>2108417</v>
      </c>
      <c r="Q1186" s="63">
        <v>299860</v>
      </c>
      <c r="R1186" s="63">
        <v>6611547</v>
      </c>
      <c r="S1186" s="63">
        <v>9019824</v>
      </c>
      <c r="T1186">
        <f t="shared" si="170"/>
        <v>17458351</v>
      </c>
    </row>
    <row r="1187" spans="1:20" hidden="1">
      <c r="A1187" s="55" t="s">
        <v>2305</v>
      </c>
      <c r="B1187" s="56" t="s">
        <v>2306</v>
      </c>
      <c r="C1187" s="55" t="s">
        <v>6318</v>
      </c>
      <c r="D1187" s="56">
        <f t="shared" si="171"/>
        <v>1062.194</v>
      </c>
      <c r="E1187" s="56">
        <f t="shared" si="163"/>
        <v>56.14</v>
      </c>
      <c r="F1187" s="56">
        <f t="shared" si="164"/>
        <v>524.74800000000005</v>
      </c>
      <c r="G1187" s="56">
        <f t="shared" si="165"/>
        <v>1643.0820000000001</v>
      </c>
      <c r="H1187" s="56">
        <f t="shared" si="166"/>
        <v>828.15899999999999</v>
      </c>
      <c r="I1187" s="56">
        <f t="shared" si="167"/>
        <v>56.13</v>
      </c>
      <c r="J1187" s="56">
        <f t="shared" si="168"/>
        <v>598.91200000000003</v>
      </c>
      <c r="K1187" s="56">
        <f t="shared" si="169"/>
        <v>1483.201</v>
      </c>
      <c r="L1187" s="64">
        <v>1062194</v>
      </c>
      <c r="M1187" s="64">
        <v>56140</v>
      </c>
      <c r="N1187" s="64">
        <v>524748</v>
      </c>
      <c r="O1187" s="64">
        <v>1643082</v>
      </c>
      <c r="P1187" s="63">
        <v>828159</v>
      </c>
      <c r="Q1187" s="63">
        <v>56130</v>
      </c>
      <c r="R1187" s="63">
        <v>598912</v>
      </c>
      <c r="S1187" s="63">
        <v>1483201</v>
      </c>
      <c r="T1187">
        <f t="shared" si="170"/>
        <v>3126283</v>
      </c>
    </row>
    <row r="1188" spans="1:20" hidden="1">
      <c r="A1188" s="55" t="s">
        <v>2307</v>
      </c>
      <c r="B1188" s="56" t="s">
        <v>2308</v>
      </c>
      <c r="C1188" s="55" t="s">
        <v>6318</v>
      </c>
      <c r="D1188" s="56">
        <f t="shared" si="171"/>
        <v>1695.5150000000001</v>
      </c>
      <c r="E1188" s="56">
        <f t="shared" si="163"/>
        <v>314.81900000000002</v>
      </c>
      <c r="F1188" s="56">
        <f t="shared" si="164"/>
        <v>4616.7690000000002</v>
      </c>
      <c r="G1188" s="56">
        <f t="shared" si="165"/>
        <v>6627.1030000000001</v>
      </c>
      <c r="H1188" s="56">
        <f t="shared" si="166"/>
        <v>545.10199999999998</v>
      </c>
      <c r="I1188" s="56">
        <f t="shared" si="167"/>
        <v>314.79599999999999</v>
      </c>
      <c r="J1188" s="56">
        <f t="shared" si="168"/>
        <v>6844.1660000000002</v>
      </c>
      <c r="K1188" s="56">
        <f t="shared" si="169"/>
        <v>7704.0640000000003</v>
      </c>
      <c r="L1188" s="64">
        <v>1695515</v>
      </c>
      <c r="M1188" s="64">
        <v>314819</v>
      </c>
      <c r="N1188" s="64">
        <v>4616769</v>
      </c>
      <c r="O1188" s="64">
        <v>6627103</v>
      </c>
      <c r="P1188" s="63">
        <v>545102</v>
      </c>
      <c r="Q1188" s="63">
        <v>314796</v>
      </c>
      <c r="R1188" s="63">
        <v>6844166</v>
      </c>
      <c r="S1188" s="63">
        <v>7704064</v>
      </c>
      <c r="T1188">
        <f t="shared" si="170"/>
        <v>14331167</v>
      </c>
    </row>
    <row r="1189" spans="1:20" hidden="1">
      <c r="A1189" s="55" t="s">
        <v>2309</v>
      </c>
      <c r="B1189" s="56" t="s">
        <v>2310</v>
      </c>
      <c r="C1189" s="55" t="s">
        <v>6318</v>
      </c>
      <c r="D1189" s="56">
        <f t="shared" si="171"/>
        <v>2720.5749999999998</v>
      </c>
      <c r="E1189" s="56">
        <f t="shared" si="163"/>
        <v>633.52800000000002</v>
      </c>
      <c r="F1189" s="56">
        <f t="shared" si="164"/>
        <v>778.68799999999999</v>
      </c>
      <c r="G1189" s="56">
        <f t="shared" si="165"/>
        <v>4132.7910000000002</v>
      </c>
      <c r="H1189" s="56">
        <f t="shared" si="166"/>
        <v>2465.3580000000002</v>
      </c>
      <c r="I1189" s="56">
        <f t="shared" si="167"/>
        <v>580.48500000000001</v>
      </c>
      <c r="J1189" s="56">
        <f t="shared" si="168"/>
        <v>1012.665</v>
      </c>
      <c r="K1189" s="56">
        <f t="shared" si="169"/>
        <v>4058.5079999999998</v>
      </c>
      <c r="L1189" s="64">
        <v>2720575</v>
      </c>
      <c r="M1189" s="64">
        <v>633528</v>
      </c>
      <c r="N1189" s="64">
        <v>778688</v>
      </c>
      <c r="O1189" s="64">
        <v>4132791</v>
      </c>
      <c r="P1189" s="63">
        <v>2465358</v>
      </c>
      <c r="Q1189" s="63">
        <v>580485</v>
      </c>
      <c r="R1189" s="63">
        <v>1012665</v>
      </c>
      <c r="S1189" s="63">
        <v>4058508</v>
      </c>
      <c r="T1189">
        <f t="shared" si="170"/>
        <v>8191299</v>
      </c>
    </row>
    <row r="1190" spans="1:20" hidden="1">
      <c r="A1190" s="55" t="s">
        <v>2311</v>
      </c>
      <c r="B1190" s="56" t="s">
        <v>2312</v>
      </c>
      <c r="C1190" s="55" t="s">
        <v>6318</v>
      </c>
      <c r="D1190" s="56">
        <f t="shared" si="171"/>
        <v>1724.7739999999999</v>
      </c>
      <c r="E1190" s="56">
        <f t="shared" si="163"/>
        <v>1391.31</v>
      </c>
      <c r="F1190" s="56">
        <f t="shared" si="164"/>
        <v>4954.0640000000003</v>
      </c>
      <c r="G1190" s="56">
        <f t="shared" si="165"/>
        <v>8070.1480000000001</v>
      </c>
      <c r="H1190" s="56">
        <f t="shared" si="166"/>
        <v>1724.6669999999999</v>
      </c>
      <c r="I1190" s="56">
        <f t="shared" si="167"/>
        <v>1391.2149999999999</v>
      </c>
      <c r="J1190" s="56">
        <f t="shared" si="168"/>
        <v>5165.0159999999996</v>
      </c>
      <c r="K1190" s="56">
        <f t="shared" si="169"/>
        <v>8280.8979999999992</v>
      </c>
      <c r="L1190" s="64">
        <v>1724774</v>
      </c>
      <c r="M1190" s="64">
        <v>1391310</v>
      </c>
      <c r="N1190" s="64">
        <v>4954064</v>
      </c>
      <c r="O1190" s="64">
        <v>8070148</v>
      </c>
      <c r="P1190" s="63">
        <v>1724667</v>
      </c>
      <c r="Q1190" s="63">
        <v>1391215</v>
      </c>
      <c r="R1190" s="63">
        <v>5165016</v>
      </c>
      <c r="S1190" s="63">
        <v>8280898</v>
      </c>
      <c r="T1190">
        <f t="shared" si="170"/>
        <v>16351046</v>
      </c>
    </row>
    <row r="1191" spans="1:20" hidden="1">
      <c r="A1191" s="55" t="s">
        <v>2313</v>
      </c>
      <c r="B1191" s="56" t="s">
        <v>2314</v>
      </c>
      <c r="C1191" s="55" t="s">
        <v>6318</v>
      </c>
      <c r="D1191" s="56">
        <f t="shared" si="171"/>
        <v>5092.2780000000002</v>
      </c>
      <c r="E1191" s="56">
        <f t="shared" si="163"/>
        <v>347.471</v>
      </c>
      <c r="F1191" s="56">
        <f t="shared" si="164"/>
        <v>1160.838</v>
      </c>
      <c r="G1191" s="56">
        <f t="shared" si="165"/>
        <v>6600.5870000000004</v>
      </c>
      <c r="H1191" s="56">
        <f t="shared" si="166"/>
        <v>5087.57</v>
      </c>
      <c r="I1191" s="56">
        <f t="shared" si="167"/>
        <v>447.08800000000002</v>
      </c>
      <c r="J1191" s="56">
        <f t="shared" si="168"/>
        <v>1108.2909999999999</v>
      </c>
      <c r="K1191" s="56">
        <f t="shared" si="169"/>
        <v>6642.9489999999996</v>
      </c>
      <c r="L1191" s="64">
        <v>5092278</v>
      </c>
      <c r="M1191" s="64">
        <v>347471</v>
      </c>
      <c r="N1191" s="64">
        <v>1160838</v>
      </c>
      <c r="O1191" s="64">
        <v>6600587</v>
      </c>
      <c r="P1191" s="63">
        <v>5087570</v>
      </c>
      <c r="Q1191" s="63">
        <v>447088</v>
      </c>
      <c r="R1191" s="63">
        <v>1108291</v>
      </c>
      <c r="S1191" s="63">
        <v>6642949</v>
      </c>
      <c r="T1191">
        <f t="shared" si="170"/>
        <v>13243536</v>
      </c>
    </row>
    <row r="1192" spans="1:20" hidden="1">
      <c r="A1192" s="55" t="s">
        <v>2315</v>
      </c>
      <c r="B1192" s="56" t="s">
        <v>2316</v>
      </c>
      <c r="C1192" s="55" t="s">
        <v>6318</v>
      </c>
      <c r="D1192" s="56">
        <f t="shared" si="171"/>
        <v>2639.143</v>
      </c>
      <c r="E1192" s="56">
        <f t="shared" si="163"/>
        <v>440.548</v>
      </c>
      <c r="F1192" s="56">
        <f t="shared" si="164"/>
        <v>1916.7460000000001</v>
      </c>
      <c r="G1192" s="56">
        <f t="shared" si="165"/>
        <v>4996.4369999999999</v>
      </c>
      <c r="H1192" s="56">
        <f t="shared" si="166"/>
        <v>2738.87</v>
      </c>
      <c r="I1192" s="56">
        <f t="shared" si="167"/>
        <v>540.49400000000003</v>
      </c>
      <c r="J1192" s="56">
        <f t="shared" si="168"/>
        <v>2062.482</v>
      </c>
      <c r="K1192" s="56">
        <f t="shared" si="169"/>
        <v>5341.8459999999995</v>
      </c>
      <c r="L1192" s="64">
        <v>2639143</v>
      </c>
      <c r="M1192" s="64">
        <v>440548</v>
      </c>
      <c r="N1192" s="64">
        <v>1916746</v>
      </c>
      <c r="O1192" s="64">
        <v>4996437</v>
      </c>
      <c r="P1192" s="63">
        <v>2738870</v>
      </c>
      <c r="Q1192" s="63">
        <v>540494</v>
      </c>
      <c r="R1192" s="63">
        <v>2062482</v>
      </c>
      <c r="S1192" s="63">
        <v>5341846</v>
      </c>
      <c r="T1192">
        <f t="shared" si="170"/>
        <v>10338283</v>
      </c>
    </row>
    <row r="1193" spans="1:20" hidden="1">
      <c r="A1193" s="55" t="s">
        <v>2317</v>
      </c>
      <c r="B1193" s="56" t="s">
        <v>2318</v>
      </c>
      <c r="C1193" s="55" t="s">
        <v>6322</v>
      </c>
      <c r="D1193" s="56">
        <f t="shared" si="171"/>
        <v>10420.043</v>
      </c>
      <c r="E1193" s="56">
        <f t="shared" si="163"/>
        <v>99.98</v>
      </c>
      <c r="F1193" s="56">
        <f t="shared" si="164"/>
        <v>7237.0919999999996</v>
      </c>
      <c r="G1193" s="56">
        <f t="shared" si="165"/>
        <v>17757.115000000002</v>
      </c>
      <c r="H1193" s="56">
        <f t="shared" si="166"/>
        <v>10701.77</v>
      </c>
      <c r="I1193" s="56">
        <f t="shared" si="167"/>
        <v>133.58000000000001</v>
      </c>
      <c r="J1193" s="56">
        <f t="shared" si="168"/>
        <v>7226.1869999999999</v>
      </c>
      <c r="K1193" s="56">
        <f t="shared" si="169"/>
        <v>18061.537</v>
      </c>
      <c r="L1193" s="64">
        <v>10420043</v>
      </c>
      <c r="M1193" s="64">
        <v>99980</v>
      </c>
      <c r="N1193" s="64">
        <v>7237092</v>
      </c>
      <c r="O1193" s="64">
        <v>17757115</v>
      </c>
      <c r="P1193" s="63">
        <v>10701770</v>
      </c>
      <c r="Q1193" s="63">
        <v>133580</v>
      </c>
      <c r="R1193" s="63">
        <v>7226187</v>
      </c>
      <c r="S1193" s="63">
        <v>18061537</v>
      </c>
      <c r="T1193">
        <f t="shared" si="170"/>
        <v>35818652</v>
      </c>
    </row>
    <row r="1194" spans="1:20" hidden="1">
      <c r="A1194" s="55" t="s">
        <v>2319</v>
      </c>
      <c r="B1194" s="56" t="s">
        <v>2320</v>
      </c>
      <c r="C1194" s="55" t="s">
        <v>6318</v>
      </c>
      <c r="D1194" s="56">
        <f t="shared" si="171"/>
        <v>1961.491</v>
      </c>
      <c r="E1194" s="56">
        <f t="shared" si="163"/>
        <v>366.84</v>
      </c>
      <c r="F1194" s="56">
        <f t="shared" si="164"/>
        <v>4393.3670000000002</v>
      </c>
      <c r="G1194" s="56">
        <f t="shared" si="165"/>
        <v>6721.6980000000003</v>
      </c>
      <c r="H1194" s="56">
        <f t="shared" si="166"/>
        <v>1961.289</v>
      </c>
      <c r="I1194" s="56">
        <f t="shared" si="167"/>
        <v>366.803</v>
      </c>
      <c r="J1194" s="56">
        <f t="shared" si="168"/>
        <v>3935.0790000000002</v>
      </c>
      <c r="K1194" s="56">
        <f t="shared" si="169"/>
        <v>6263.1710000000003</v>
      </c>
      <c r="L1194" s="64">
        <v>1961491</v>
      </c>
      <c r="M1194" s="64">
        <v>366840</v>
      </c>
      <c r="N1194" s="64">
        <v>4393367</v>
      </c>
      <c r="O1194" s="64">
        <v>6721698</v>
      </c>
      <c r="P1194" s="63">
        <v>1961289</v>
      </c>
      <c r="Q1194" s="63">
        <v>366803</v>
      </c>
      <c r="R1194" s="63">
        <v>3935079</v>
      </c>
      <c r="S1194" s="63">
        <v>6263171</v>
      </c>
      <c r="T1194">
        <f t="shared" si="170"/>
        <v>12984869</v>
      </c>
    </row>
    <row r="1195" spans="1:20" hidden="1">
      <c r="A1195" s="55" t="s">
        <v>2321</v>
      </c>
      <c r="B1195" s="56" t="s">
        <v>2322</v>
      </c>
      <c r="C1195" s="55" t="s">
        <v>6318</v>
      </c>
      <c r="D1195" s="56">
        <f t="shared" si="171"/>
        <v>7739.9470000000001</v>
      </c>
      <c r="E1195" s="56">
        <f t="shared" si="163"/>
        <v>1802.048</v>
      </c>
      <c r="F1195" s="56">
        <f t="shared" si="164"/>
        <v>10274.763999999999</v>
      </c>
      <c r="G1195" s="56">
        <f t="shared" si="165"/>
        <v>19816.758999999998</v>
      </c>
      <c r="H1195" s="56">
        <f t="shared" si="166"/>
        <v>7177.7209999999995</v>
      </c>
      <c r="I1195" s="56">
        <f t="shared" si="167"/>
        <v>2053.67</v>
      </c>
      <c r="J1195" s="56">
        <f t="shared" si="168"/>
        <v>11123.242</v>
      </c>
      <c r="K1195" s="56">
        <f t="shared" si="169"/>
        <v>20354.633000000002</v>
      </c>
      <c r="L1195" s="64">
        <v>7739947</v>
      </c>
      <c r="M1195" s="64">
        <v>1802048</v>
      </c>
      <c r="N1195" s="64">
        <v>10274764</v>
      </c>
      <c r="O1195" s="64">
        <v>19816759</v>
      </c>
      <c r="P1195" s="63">
        <v>7177721</v>
      </c>
      <c r="Q1195" s="63">
        <v>2053670</v>
      </c>
      <c r="R1195" s="63">
        <v>11123242</v>
      </c>
      <c r="S1195" s="63">
        <v>20354633</v>
      </c>
      <c r="T1195">
        <f t="shared" si="170"/>
        <v>40171392</v>
      </c>
    </row>
    <row r="1196" spans="1:20" hidden="1">
      <c r="A1196" s="55" t="s">
        <v>2323</v>
      </c>
      <c r="B1196" s="56" t="s">
        <v>2324</v>
      </c>
      <c r="C1196" s="55" t="s">
        <v>6318</v>
      </c>
      <c r="D1196" s="56">
        <f t="shared" si="171"/>
        <v>5568.7209999999995</v>
      </c>
      <c r="E1196" s="56">
        <f t="shared" si="163"/>
        <v>0.70699999999999996</v>
      </c>
      <c r="F1196" s="56">
        <f t="shared" si="164"/>
        <v>9297.8359999999993</v>
      </c>
      <c r="G1196" s="56">
        <f t="shared" si="165"/>
        <v>14867.263999999999</v>
      </c>
      <c r="H1196" s="56">
        <f t="shared" si="166"/>
        <v>5857.14</v>
      </c>
      <c r="I1196" s="56">
        <f t="shared" si="167"/>
        <v>0.70599999999999996</v>
      </c>
      <c r="J1196" s="56">
        <f t="shared" si="168"/>
        <v>9107.2479999999996</v>
      </c>
      <c r="K1196" s="56">
        <f t="shared" si="169"/>
        <v>14965.093999999999</v>
      </c>
      <c r="L1196" s="64">
        <v>5568721</v>
      </c>
      <c r="M1196" s="64">
        <v>707</v>
      </c>
      <c r="N1196" s="64">
        <v>9297836</v>
      </c>
      <c r="O1196" s="64">
        <v>14867264</v>
      </c>
      <c r="P1196" s="63">
        <v>5857140</v>
      </c>
      <c r="Q1196" s="63">
        <v>706</v>
      </c>
      <c r="R1196" s="63">
        <v>9107248</v>
      </c>
      <c r="S1196" s="63">
        <v>14965094</v>
      </c>
      <c r="T1196">
        <f t="shared" si="170"/>
        <v>29832358</v>
      </c>
    </row>
    <row r="1197" spans="1:20" hidden="1">
      <c r="A1197" s="55" t="s">
        <v>2325</v>
      </c>
      <c r="B1197" s="56" t="s">
        <v>2326</v>
      </c>
      <c r="C1197" s="55" t="s">
        <v>6318</v>
      </c>
      <c r="D1197" s="56">
        <f t="shared" si="171"/>
        <v>2051.2890000000002</v>
      </c>
      <c r="E1197" s="56">
        <f t="shared" si="163"/>
        <v>103.878</v>
      </c>
      <c r="F1197" s="56">
        <f t="shared" si="164"/>
        <v>4403.9769999999999</v>
      </c>
      <c r="G1197" s="56">
        <f t="shared" si="165"/>
        <v>6559.1440000000002</v>
      </c>
      <c r="H1197" s="56">
        <f t="shared" si="166"/>
        <v>2293.0189999999998</v>
      </c>
      <c r="I1197" s="56">
        <f t="shared" si="167"/>
        <v>103.871</v>
      </c>
      <c r="J1197" s="56">
        <f t="shared" si="168"/>
        <v>3940.9940000000001</v>
      </c>
      <c r="K1197" s="56">
        <f t="shared" si="169"/>
        <v>6337.884</v>
      </c>
      <c r="L1197" s="64">
        <v>2051289</v>
      </c>
      <c r="M1197" s="64">
        <v>103878</v>
      </c>
      <c r="N1197" s="64">
        <v>4403977</v>
      </c>
      <c r="O1197" s="64">
        <v>6559144</v>
      </c>
      <c r="P1197" s="63">
        <v>2293019</v>
      </c>
      <c r="Q1197" s="63">
        <v>103871</v>
      </c>
      <c r="R1197" s="63">
        <v>3940994</v>
      </c>
      <c r="S1197" s="63">
        <v>6337884</v>
      </c>
      <c r="T1197">
        <f t="shared" si="170"/>
        <v>12897028</v>
      </c>
    </row>
    <row r="1198" spans="1:20" hidden="1">
      <c r="A1198" s="55" t="s">
        <v>2327</v>
      </c>
      <c r="B1198" s="56" t="s">
        <v>2328</v>
      </c>
      <c r="C1198" s="55" t="s">
        <v>6318</v>
      </c>
      <c r="D1198" s="56">
        <f t="shared" si="171"/>
        <v>412.33600000000001</v>
      </c>
      <c r="E1198" s="56">
        <f t="shared" si="163"/>
        <v>2.4860000000000002</v>
      </c>
      <c r="F1198" s="56">
        <f t="shared" si="164"/>
        <v>1443.3030000000001</v>
      </c>
      <c r="G1198" s="56">
        <f t="shared" si="165"/>
        <v>1858.125</v>
      </c>
      <c r="H1198" s="56">
        <f t="shared" si="166"/>
        <v>712.26599999999996</v>
      </c>
      <c r="I1198" s="56">
        <f t="shared" si="167"/>
        <v>2.4860000000000002</v>
      </c>
      <c r="J1198" s="56">
        <f t="shared" si="168"/>
        <v>1580.181</v>
      </c>
      <c r="K1198" s="56">
        <f t="shared" si="169"/>
        <v>2294.933</v>
      </c>
      <c r="L1198" s="64">
        <v>412336</v>
      </c>
      <c r="M1198" s="64">
        <v>2486</v>
      </c>
      <c r="N1198" s="64">
        <v>1443303</v>
      </c>
      <c r="O1198" s="64">
        <v>1858125</v>
      </c>
      <c r="P1198" s="63">
        <v>712266</v>
      </c>
      <c r="Q1198" s="63">
        <v>2486</v>
      </c>
      <c r="R1198" s="63">
        <v>1580181</v>
      </c>
      <c r="S1198" s="63">
        <v>2294933</v>
      </c>
      <c r="T1198">
        <f t="shared" si="170"/>
        <v>4153058</v>
      </c>
    </row>
    <row r="1199" spans="1:20" hidden="1">
      <c r="A1199" s="55" t="s">
        <v>2329</v>
      </c>
      <c r="B1199" s="56" t="s">
        <v>2330</v>
      </c>
      <c r="C1199" s="55" t="s">
        <v>6319</v>
      </c>
      <c r="D1199" s="56">
        <f t="shared" si="171"/>
        <v>424.97800000000001</v>
      </c>
      <c r="E1199" s="56">
        <f t="shared" si="163"/>
        <v>84.656000000000006</v>
      </c>
      <c r="F1199" s="56">
        <f t="shared" si="164"/>
        <v>575.88300000000004</v>
      </c>
      <c r="G1199" s="56">
        <f t="shared" si="165"/>
        <v>1085.5170000000001</v>
      </c>
      <c r="H1199" s="56">
        <f t="shared" si="166"/>
        <v>476.93599999999998</v>
      </c>
      <c r="I1199" s="56">
        <f t="shared" si="167"/>
        <v>84.647999999999996</v>
      </c>
      <c r="J1199" s="56">
        <f t="shared" si="168"/>
        <v>570.84199999999998</v>
      </c>
      <c r="K1199" s="56">
        <f t="shared" si="169"/>
        <v>1132.4259999999999</v>
      </c>
      <c r="L1199" s="64">
        <v>424978</v>
      </c>
      <c r="M1199" s="64">
        <v>84656</v>
      </c>
      <c r="N1199" s="64">
        <v>575883</v>
      </c>
      <c r="O1199" s="64">
        <v>1085517</v>
      </c>
      <c r="P1199" s="63">
        <v>476936</v>
      </c>
      <c r="Q1199" s="63">
        <v>84648</v>
      </c>
      <c r="R1199" s="63">
        <v>570842</v>
      </c>
      <c r="S1199" s="63">
        <v>1132426</v>
      </c>
      <c r="T1199">
        <f t="shared" si="170"/>
        <v>2217943</v>
      </c>
    </row>
    <row r="1200" spans="1:20" hidden="1">
      <c r="A1200" s="55" t="s">
        <v>2331</v>
      </c>
      <c r="B1200" s="56" t="s">
        <v>2332</v>
      </c>
      <c r="C1200" s="55" t="s">
        <v>6319</v>
      </c>
      <c r="D1200" s="56">
        <f t="shared" si="171"/>
        <v>312.39999999999998</v>
      </c>
      <c r="E1200" s="56">
        <f t="shared" si="163"/>
        <v>13.42</v>
      </c>
      <c r="F1200" s="56">
        <f t="shared" si="164"/>
        <v>157.02000000000001</v>
      </c>
      <c r="G1200" s="56">
        <f t="shared" si="165"/>
        <v>482.84</v>
      </c>
      <c r="H1200" s="56">
        <f t="shared" si="166"/>
        <v>312.3</v>
      </c>
      <c r="I1200" s="56">
        <f t="shared" si="167"/>
        <v>13.41</v>
      </c>
      <c r="J1200" s="56">
        <f t="shared" si="168"/>
        <v>72.438000000000002</v>
      </c>
      <c r="K1200" s="56">
        <f t="shared" si="169"/>
        <v>398.14800000000002</v>
      </c>
      <c r="L1200" s="64">
        <v>312400</v>
      </c>
      <c r="M1200" s="64">
        <v>13420</v>
      </c>
      <c r="N1200" s="64">
        <v>157020</v>
      </c>
      <c r="O1200" s="64">
        <v>482840</v>
      </c>
      <c r="P1200" s="63">
        <v>312300</v>
      </c>
      <c r="Q1200" s="63">
        <v>13410</v>
      </c>
      <c r="R1200" s="63">
        <v>72438</v>
      </c>
      <c r="S1200" s="63">
        <v>398148</v>
      </c>
      <c r="T1200">
        <f t="shared" si="170"/>
        <v>880988</v>
      </c>
    </row>
    <row r="1201" spans="1:20" hidden="1">
      <c r="A1201" s="55" t="s">
        <v>2333</v>
      </c>
      <c r="B1201" s="56" t="s">
        <v>2334</v>
      </c>
      <c r="C1201" s="55" t="s">
        <v>6319</v>
      </c>
      <c r="D1201" s="56">
        <f t="shared" si="171"/>
        <v>953.67700000000002</v>
      </c>
      <c r="E1201" s="56">
        <f t="shared" si="163"/>
        <v>549.851</v>
      </c>
      <c r="F1201" s="56">
        <f t="shared" si="164"/>
        <v>205.63499999999999</v>
      </c>
      <c r="G1201" s="56">
        <f t="shared" si="165"/>
        <v>1709.163</v>
      </c>
      <c r="H1201" s="56">
        <f t="shared" si="166"/>
        <v>919.91099999999994</v>
      </c>
      <c r="I1201" s="56">
        <f t="shared" si="167"/>
        <v>549.79200000000003</v>
      </c>
      <c r="J1201" s="56">
        <f t="shared" si="168"/>
        <v>312.57299999999998</v>
      </c>
      <c r="K1201" s="56">
        <f t="shared" si="169"/>
        <v>1782.2760000000001</v>
      </c>
      <c r="L1201" s="64">
        <v>953677</v>
      </c>
      <c r="M1201" s="64">
        <v>549851</v>
      </c>
      <c r="N1201" s="64">
        <v>205635</v>
      </c>
      <c r="O1201" s="64">
        <v>1709163</v>
      </c>
      <c r="P1201" s="63">
        <v>919911</v>
      </c>
      <c r="Q1201" s="63">
        <v>549792</v>
      </c>
      <c r="R1201" s="63">
        <v>312573</v>
      </c>
      <c r="S1201" s="63">
        <v>1782276</v>
      </c>
      <c r="T1201">
        <f t="shared" si="170"/>
        <v>3491439</v>
      </c>
    </row>
    <row r="1202" spans="1:20" hidden="1">
      <c r="A1202" s="55" t="s">
        <v>2335</v>
      </c>
      <c r="B1202" s="56" t="s">
        <v>2336</v>
      </c>
      <c r="C1202" s="55" t="s">
        <v>6319</v>
      </c>
      <c r="D1202" s="56">
        <f t="shared" si="171"/>
        <v>1975.9929999999999</v>
      </c>
      <c r="E1202" s="56">
        <f t="shared" si="163"/>
        <v>406.46600000000001</v>
      </c>
      <c r="F1202" s="56">
        <f t="shared" si="164"/>
        <v>3285.8510000000001</v>
      </c>
      <c r="G1202" s="56">
        <f t="shared" si="165"/>
        <v>5668.31</v>
      </c>
      <c r="H1202" s="56">
        <f t="shared" si="166"/>
        <v>1660.817</v>
      </c>
      <c r="I1202" s="56">
        <f t="shared" si="167"/>
        <v>405.33800000000002</v>
      </c>
      <c r="J1202" s="56">
        <f t="shared" si="168"/>
        <v>3321.7280000000001</v>
      </c>
      <c r="K1202" s="56">
        <f t="shared" si="169"/>
        <v>5387.8829999999998</v>
      </c>
      <c r="L1202" s="64">
        <v>1975993</v>
      </c>
      <c r="M1202" s="64">
        <v>406466</v>
      </c>
      <c r="N1202" s="64">
        <v>3285851</v>
      </c>
      <c r="O1202" s="64">
        <v>5668310</v>
      </c>
      <c r="P1202" s="63">
        <v>1660817</v>
      </c>
      <c r="Q1202" s="63">
        <v>405338</v>
      </c>
      <c r="R1202" s="63">
        <v>3321728</v>
      </c>
      <c r="S1202" s="63">
        <v>5387883</v>
      </c>
      <c r="T1202">
        <f t="shared" si="170"/>
        <v>11056193</v>
      </c>
    </row>
    <row r="1203" spans="1:20" hidden="1">
      <c r="A1203" s="55" t="s">
        <v>2337</v>
      </c>
      <c r="B1203" s="56" t="s">
        <v>2338</v>
      </c>
      <c r="C1203" s="55" t="s">
        <v>6319</v>
      </c>
      <c r="D1203" s="56">
        <f t="shared" si="171"/>
        <v>1780.1669999999999</v>
      </c>
      <c r="E1203" s="56">
        <f t="shared" si="163"/>
        <v>123.503</v>
      </c>
      <c r="F1203" s="56">
        <f t="shared" si="164"/>
        <v>406.05799999999999</v>
      </c>
      <c r="G1203" s="56">
        <f t="shared" si="165"/>
        <v>2309.7280000000001</v>
      </c>
      <c r="H1203" s="56">
        <f t="shared" si="166"/>
        <v>1778.36</v>
      </c>
      <c r="I1203" s="56">
        <f t="shared" si="167"/>
        <v>81.97</v>
      </c>
      <c r="J1203" s="56">
        <f t="shared" si="168"/>
        <v>415.37400000000002</v>
      </c>
      <c r="K1203" s="56">
        <f t="shared" si="169"/>
        <v>2275.7040000000002</v>
      </c>
      <c r="L1203" s="64">
        <v>1780167</v>
      </c>
      <c r="M1203" s="64">
        <v>123503</v>
      </c>
      <c r="N1203" s="64">
        <v>406058</v>
      </c>
      <c r="O1203" s="64">
        <v>2309728</v>
      </c>
      <c r="P1203" s="63">
        <v>1778360</v>
      </c>
      <c r="Q1203" s="63">
        <v>81970</v>
      </c>
      <c r="R1203" s="63">
        <v>415374</v>
      </c>
      <c r="S1203" s="63">
        <v>2275704</v>
      </c>
      <c r="T1203">
        <f t="shared" si="170"/>
        <v>4585432</v>
      </c>
    </row>
    <row r="1204" spans="1:20" hidden="1">
      <c r="A1204" s="55" t="s">
        <v>2339</v>
      </c>
      <c r="B1204" s="56" t="s">
        <v>2340</v>
      </c>
      <c r="C1204" s="55" t="s">
        <v>6319</v>
      </c>
      <c r="D1204" s="56">
        <f t="shared" si="171"/>
        <v>1409.548</v>
      </c>
      <c r="E1204" s="56">
        <f t="shared" si="163"/>
        <v>54.326000000000001</v>
      </c>
      <c r="F1204" s="56">
        <f t="shared" si="164"/>
        <v>548.03200000000004</v>
      </c>
      <c r="G1204" s="56">
        <f t="shared" si="165"/>
        <v>2011.9059999999999</v>
      </c>
      <c r="H1204" s="56">
        <f t="shared" si="166"/>
        <v>1513.8920000000001</v>
      </c>
      <c r="I1204" s="56">
        <f t="shared" si="167"/>
        <v>54.308999999999997</v>
      </c>
      <c r="J1204" s="56">
        <f t="shared" si="168"/>
        <v>492.02600000000001</v>
      </c>
      <c r="K1204" s="56">
        <f t="shared" si="169"/>
        <v>2060.2269999999999</v>
      </c>
      <c r="L1204" s="64">
        <v>1409548</v>
      </c>
      <c r="M1204" s="64">
        <v>54326</v>
      </c>
      <c r="N1204" s="64">
        <v>548032</v>
      </c>
      <c r="O1204" s="64">
        <v>2011906</v>
      </c>
      <c r="P1204" s="63">
        <v>1513892</v>
      </c>
      <c r="Q1204" s="63">
        <v>54309</v>
      </c>
      <c r="R1204" s="63">
        <v>492026</v>
      </c>
      <c r="S1204" s="63">
        <v>2060227</v>
      </c>
      <c r="T1204">
        <f t="shared" si="170"/>
        <v>4072133</v>
      </c>
    </row>
    <row r="1205" spans="1:20" hidden="1">
      <c r="A1205" s="55" t="s">
        <v>2341</v>
      </c>
      <c r="B1205" s="56" t="s">
        <v>2342</v>
      </c>
      <c r="C1205" s="55" t="s">
        <v>6319</v>
      </c>
      <c r="D1205" s="56">
        <f t="shared" si="171"/>
        <v>981.79600000000005</v>
      </c>
      <c r="E1205" s="56">
        <f t="shared" si="163"/>
        <v>28.111000000000001</v>
      </c>
      <c r="F1205" s="56">
        <f t="shared" si="164"/>
        <v>566.476</v>
      </c>
      <c r="G1205" s="56">
        <f t="shared" si="165"/>
        <v>1576.383</v>
      </c>
      <c r="H1205" s="56">
        <f t="shared" si="166"/>
        <v>1016.1660000000001</v>
      </c>
      <c r="I1205" s="56">
        <f t="shared" si="167"/>
        <v>28.108000000000001</v>
      </c>
      <c r="J1205" s="56">
        <f t="shared" si="168"/>
        <v>551.71500000000003</v>
      </c>
      <c r="K1205" s="56">
        <f t="shared" si="169"/>
        <v>1595.989</v>
      </c>
      <c r="L1205" s="64">
        <v>981796</v>
      </c>
      <c r="M1205" s="64">
        <v>28111</v>
      </c>
      <c r="N1205" s="64">
        <v>566476</v>
      </c>
      <c r="O1205" s="64">
        <v>1576383</v>
      </c>
      <c r="P1205" s="63">
        <v>1016166</v>
      </c>
      <c r="Q1205" s="63">
        <v>28108</v>
      </c>
      <c r="R1205" s="63">
        <v>551715</v>
      </c>
      <c r="S1205" s="63">
        <v>1595989</v>
      </c>
      <c r="T1205">
        <f t="shared" si="170"/>
        <v>3172372</v>
      </c>
    </row>
    <row r="1206" spans="1:20" hidden="1">
      <c r="A1206" s="55" t="s">
        <v>2343</v>
      </c>
      <c r="B1206" s="56" t="s">
        <v>2344</v>
      </c>
      <c r="C1206" s="55" t="s">
        <v>6319</v>
      </c>
      <c r="D1206" s="56">
        <f t="shared" si="171"/>
        <v>4414.585</v>
      </c>
      <c r="E1206" s="56">
        <f t="shared" si="163"/>
        <v>0</v>
      </c>
      <c r="F1206" s="56">
        <f t="shared" si="164"/>
        <v>9058.6560000000009</v>
      </c>
      <c r="G1206" s="56">
        <f t="shared" si="165"/>
        <v>13473.241</v>
      </c>
      <c r="H1206" s="56">
        <f t="shared" si="166"/>
        <v>3775.5740000000001</v>
      </c>
      <c r="I1206" s="56">
        <f t="shared" si="167"/>
        <v>0</v>
      </c>
      <c r="J1206" s="56">
        <f t="shared" si="168"/>
        <v>9170.6489999999994</v>
      </c>
      <c r="K1206" s="56">
        <f t="shared" si="169"/>
        <v>12946.223</v>
      </c>
      <c r="L1206" s="64">
        <v>4414585</v>
      </c>
      <c r="M1206" s="64">
        <v>0</v>
      </c>
      <c r="N1206" s="64">
        <v>9058656</v>
      </c>
      <c r="O1206" s="64">
        <v>13473241</v>
      </c>
      <c r="P1206" s="63">
        <v>3775574</v>
      </c>
      <c r="Q1206" s="63">
        <v>0</v>
      </c>
      <c r="R1206" s="63">
        <v>9170649</v>
      </c>
      <c r="S1206" s="63">
        <v>12946223</v>
      </c>
      <c r="T1206">
        <f t="shared" si="170"/>
        <v>26419464</v>
      </c>
    </row>
    <row r="1207" spans="1:20" hidden="1">
      <c r="A1207" s="55" t="s">
        <v>2345</v>
      </c>
      <c r="B1207" s="56" t="s">
        <v>2346</v>
      </c>
      <c r="C1207" s="55" t="s">
        <v>6319</v>
      </c>
      <c r="D1207" s="56">
        <f t="shared" si="171"/>
        <v>669.39800000000002</v>
      </c>
      <c r="E1207" s="56">
        <f t="shared" si="163"/>
        <v>16.408000000000001</v>
      </c>
      <c r="F1207" s="56">
        <f t="shared" si="164"/>
        <v>688.56600000000003</v>
      </c>
      <c r="G1207" s="56">
        <f t="shared" si="165"/>
        <v>1374.3720000000001</v>
      </c>
      <c r="H1207" s="56">
        <f t="shared" si="166"/>
        <v>709.00800000000004</v>
      </c>
      <c r="I1207" s="56">
        <f t="shared" si="167"/>
        <v>16.399000000000001</v>
      </c>
      <c r="J1207" s="56">
        <f t="shared" si="168"/>
        <v>757.63599999999997</v>
      </c>
      <c r="K1207" s="56">
        <f t="shared" si="169"/>
        <v>1483.0429999999999</v>
      </c>
      <c r="L1207" s="64">
        <v>669398</v>
      </c>
      <c r="M1207" s="64">
        <v>16408</v>
      </c>
      <c r="N1207" s="64">
        <v>688566</v>
      </c>
      <c r="O1207" s="64">
        <v>1374372</v>
      </c>
      <c r="P1207" s="63">
        <v>709008</v>
      </c>
      <c r="Q1207" s="63">
        <v>16399</v>
      </c>
      <c r="R1207" s="63">
        <v>757636</v>
      </c>
      <c r="S1207" s="63">
        <v>1483043</v>
      </c>
      <c r="T1207">
        <f t="shared" si="170"/>
        <v>2857415</v>
      </c>
    </row>
    <row r="1208" spans="1:20" hidden="1">
      <c r="A1208" s="55" t="s">
        <v>2347</v>
      </c>
      <c r="B1208" s="56" t="s">
        <v>2348</v>
      </c>
      <c r="C1208" s="55" t="s">
        <v>6319</v>
      </c>
      <c r="D1208" s="56">
        <f t="shared" si="171"/>
        <v>240</v>
      </c>
      <c r="E1208" s="56">
        <f t="shared" si="163"/>
        <v>0.33900000000000002</v>
      </c>
      <c r="F1208" s="56">
        <f t="shared" si="164"/>
        <v>250.85400000000001</v>
      </c>
      <c r="G1208" s="56">
        <f t="shared" si="165"/>
        <v>491.19299999999998</v>
      </c>
      <c r="H1208" s="56">
        <f t="shared" si="166"/>
        <v>340</v>
      </c>
      <c r="I1208" s="56">
        <f t="shared" si="167"/>
        <v>0.33900000000000002</v>
      </c>
      <c r="J1208" s="56">
        <f t="shared" si="168"/>
        <v>253.346</v>
      </c>
      <c r="K1208" s="56">
        <f t="shared" si="169"/>
        <v>593.68499999999995</v>
      </c>
      <c r="L1208" s="64">
        <v>240000</v>
      </c>
      <c r="M1208" s="64">
        <v>339</v>
      </c>
      <c r="N1208" s="64">
        <v>250854</v>
      </c>
      <c r="O1208" s="64">
        <v>491193</v>
      </c>
      <c r="P1208" s="63">
        <v>340000</v>
      </c>
      <c r="Q1208" s="63">
        <v>339</v>
      </c>
      <c r="R1208" s="63">
        <v>253346</v>
      </c>
      <c r="S1208" s="63">
        <v>593685</v>
      </c>
      <c r="T1208">
        <f t="shared" si="170"/>
        <v>1084878</v>
      </c>
    </row>
    <row r="1209" spans="1:20" hidden="1">
      <c r="A1209" s="55" t="s">
        <v>2349</v>
      </c>
      <c r="B1209" s="56" t="s">
        <v>2350</v>
      </c>
      <c r="C1209" s="55" t="s">
        <v>6320</v>
      </c>
      <c r="D1209" s="56">
        <f t="shared" si="171"/>
        <v>65.375</v>
      </c>
      <c r="E1209" s="56">
        <f t="shared" si="163"/>
        <v>0</v>
      </c>
      <c r="F1209" s="56">
        <f t="shared" si="164"/>
        <v>0</v>
      </c>
      <c r="G1209" s="56">
        <f t="shared" si="165"/>
        <v>65.375</v>
      </c>
      <c r="H1209" s="56">
        <f t="shared" si="166"/>
        <v>64.397999999999996</v>
      </c>
      <c r="I1209" s="56">
        <f t="shared" si="167"/>
        <v>0</v>
      </c>
      <c r="J1209" s="56">
        <f t="shared" si="168"/>
        <v>0</v>
      </c>
      <c r="K1209" s="56">
        <f t="shared" si="169"/>
        <v>64.397999999999996</v>
      </c>
      <c r="L1209" s="64">
        <v>65375</v>
      </c>
      <c r="M1209" s="64">
        <v>0</v>
      </c>
      <c r="N1209" s="64">
        <v>0</v>
      </c>
      <c r="O1209" s="64">
        <v>65375</v>
      </c>
      <c r="P1209" s="63">
        <v>64398</v>
      </c>
      <c r="Q1209" s="63">
        <v>0</v>
      </c>
      <c r="R1209" s="63">
        <v>0</v>
      </c>
      <c r="S1209" s="63">
        <v>64398</v>
      </c>
      <c r="T1209">
        <f t="shared" si="170"/>
        <v>129773</v>
      </c>
    </row>
    <row r="1210" spans="1:20" hidden="1">
      <c r="A1210" s="55" t="s">
        <v>2351</v>
      </c>
      <c r="B1210" s="56" t="s">
        <v>2352</v>
      </c>
      <c r="C1210" s="55" t="s">
        <v>6320</v>
      </c>
      <c r="D1210" s="56">
        <f t="shared" si="171"/>
        <v>0</v>
      </c>
      <c r="E1210" s="56">
        <f t="shared" si="163"/>
        <v>0</v>
      </c>
      <c r="F1210" s="56">
        <f t="shared" si="164"/>
        <v>702.82600000000002</v>
      </c>
      <c r="G1210" s="56">
        <f t="shared" si="165"/>
        <v>702.82600000000002</v>
      </c>
      <c r="H1210" s="56">
        <f t="shared" si="166"/>
        <v>0</v>
      </c>
      <c r="I1210" s="56">
        <f t="shared" si="167"/>
        <v>0</v>
      </c>
      <c r="J1210" s="56">
        <f t="shared" si="168"/>
        <v>661.29700000000003</v>
      </c>
      <c r="K1210" s="56">
        <f t="shared" si="169"/>
        <v>661.29700000000003</v>
      </c>
      <c r="L1210" s="64">
        <v>0</v>
      </c>
      <c r="M1210" s="64">
        <v>0</v>
      </c>
      <c r="N1210" s="64">
        <v>702826</v>
      </c>
      <c r="O1210" s="64">
        <v>702826</v>
      </c>
      <c r="P1210" s="63">
        <v>0</v>
      </c>
      <c r="Q1210" s="63">
        <v>0</v>
      </c>
      <c r="R1210" s="63">
        <v>661297</v>
      </c>
      <c r="S1210" s="63">
        <v>661297</v>
      </c>
      <c r="T1210">
        <f t="shared" si="170"/>
        <v>1364123</v>
      </c>
    </row>
    <row r="1211" spans="1:20" hidden="1">
      <c r="A1211" s="55" t="s">
        <v>2353</v>
      </c>
      <c r="B1211" s="56" t="s">
        <v>2354</v>
      </c>
      <c r="C1211" s="55" t="s">
        <v>6320</v>
      </c>
      <c r="D1211" s="56">
        <f t="shared" si="171"/>
        <v>4.4320000000000004</v>
      </c>
      <c r="E1211" s="56">
        <f t="shared" si="163"/>
        <v>0</v>
      </c>
      <c r="F1211" s="56">
        <f t="shared" si="164"/>
        <v>5.9020000000000001</v>
      </c>
      <c r="G1211" s="56">
        <f t="shared" si="165"/>
        <v>10.334</v>
      </c>
      <c r="H1211" s="56">
        <f t="shared" si="166"/>
        <v>4.4320000000000004</v>
      </c>
      <c r="I1211" s="56">
        <f t="shared" si="167"/>
        <v>0</v>
      </c>
      <c r="J1211" s="56">
        <f t="shared" si="168"/>
        <v>5.9009999999999998</v>
      </c>
      <c r="K1211" s="56">
        <f t="shared" si="169"/>
        <v>10.333</v>
      </c>
      <c r="L1211" s="64">
        <v>4432</v>
      </c>
      <c r="M1211" s="64">
        <v>0</v>
      </c>
      <c r="N1211" s="64">
        <v>5902</v>
      </c>
      <c r="O1211" s="64">
        <v>10334</v>
      </c>
      <c r="P1211" s="63">
        <v>4432</v>
      </c>
      <c r="Q1211" s="63">
        <v>0</v>
      </c>
      <c r="R1211" s="63">
        <v>5901</v>
      </c>
      <c r="S1211" s="63">
        <v>10333</v>
      </c>
      <c r="T1211">
        <f t="shared" si="170"/>
        <v>20667</v>
      </c>
    </row>
    <row r="1212" spans="1:20" hidden="1">
      <c r="A1212" s="55" t="s">
        <v>2355</v>
      </c>
      <c r="B1212" s="56" t="s">
        <v>2356</v>
      </c>
      <c r="C1212" s="55" t="s">
        <v>6320</v>
      </c>
      <c r="D1212" s="56">
        <f t="shared" si="171"/>
        <v>0</v>
      </c>
      <c r="E1212" s="56">
        <f t="shared" si="163"/>
        <v>8.2729999999999997</v>
      </c>
      <c r="F1212" s="56">
        <f t="shared" si="164"/>
        <v>0</v>
      </c>
      <c r="G1212" s="56">
        <f t="shared" si="165"/>
        <v>8.2729999999999997</v>
      </c>
      <c r="H1212" s="56">
        <f t="shared" si="166"/>
        <v>0</v>
      </c>
      <c r="I1212" s="56">
        <f t="shared" si="167"/>
        <v>8.2720000000000002</v>
      </c>
      <c r="J1212" s="56">
        <f t="shared" si="168"/>
        <v>0</v>
      </c>
      <c r="K1212" s="56">
        <f t="shared" si="169"/>
        <v>8.2720000000000002</v>
      </c>
      <c r="L1212" s="64">
        <v>0</v>
      </c>
      <c r="M1212" s="64">
        <v>8273</v>
      </c>
      <c r="N1212" s="64">
        <v>0</v>
      </c>
      <c r="O1212" s="64">
        <v>8273</v>
      </c>
      <c r="P1212" s="63">
        <v>0</v>
      </c>
      <c r="Q1212" s="63">
        <v>8272</v>
      </c>
      <c r="R1212" s="63">
        <v>0</v>
      </c>
      <c r="S1212" s="63">
        <v>8272</v>
      </c>
      <c r="T1212">
        <f t="shared" si="170"/>
        <v>16545</v>
      </c>
    </row>
    <row r="1213" spans="1:20" hidden="1">
      <c r="A1213" s="55" t="s">
        <v>2357</v>
      </c>
      <c r="B1213" s="56" t="s">
        <v>2358</v>
      </c>
      <c r="C1213" s="55" t="s">
        <v>6320</v>
      </c>
      <c r="D1213" s="56">
        <f t="shared" si="171"/>
        <v>109.285</v>
      </c>
      <c r="E1213" s="56">
        <f t="shared" si="163"/>
        <v>0</v>
      </c>
      <c r="F1213" s="56">
        <f t="shared" si="164"/>
        <v>64.05</v>
      </c>
      <c r="G1213" s="56">
        <f t="shared" si="165"/>
        <v>173.33500000000001</v>
      </c>
      <c r="H1213" s="56">
        <f t="shared" si="166"/>
        <v>107.446</v>
      </c>
      <c r="I1213" s="56">
        <f t="shared" si="167"/>
        <v>0</v>
      </c>
      <c r="J1213" s="56">
        <f t="shared" si="168"/>
        <v>64.033000000000001</v>
      </c>
      <c r="K1213" s="56">
        <f t="shared" si="169"/>
        <v>171.47900000000001</v>
      </c>
      <c r="L1213" s="64">
        <v>109285</v>
      </c>
      <c r="M1213" s="64">
        <v>0</v>
      </c>
      <c r="N1213" s="64">
        <v>64050</v>
      </c>
      <c r="O1213" s="64">
        <v>173335</v>
      </c>
      <c r="P1213" s="63">
        <v>107446</v>
      </c>
      <c r="Q1213" s="63">
        <v>0</v>
      </c>
      <c r="R1213" s="63">
        <v>64033</v>
      </c>
      <c r="S1213" s="63">
        <v>171479</v>
      </c>
      <c r="T1213">
        <f t="shared" si="170"/>
        <v>344814</v>
      </c>
    </row>
    <row r="1214" spans="1:20" hidden="1">
      <c r="A1214" s="55" t="s">
        <v>2359</v>
      </c>
      <c r="B1214" s="56" t="s">
        <v>2360</v>
      </c>
      <c r="C1214" s="55" t="s">
        <v>6320</v>
      </c>
      <c r="D1214" s="56">
        <f t="shared" si="171"/>
        <v>27.774000000000001</v>
      </c>
      <c r="E1214" s="56">
        <f t="shared" si="163"/>
        <v>0</v>
      </c>
      <c r="F1214" s="56">
        <f t="shared" si="164"/>
        <v>235.172</v>
      </c>
      <c r="G1214" s="56">
        <f t="shared" si="165"/>
        <v>262.94600000000003</v>
      </c>
      <c r="H1214" s="56">
        <f t="shared" si="166"/>
        <v>27.274000000000001</v>
      </c>
      <c r="I1214" s="56">
        <f t="shared" si="167"/>
        <v>0</v>
      </c>
      <c r="J1214" s="56">
        <f t="shared" si="168"/>
        <v>225.172</v>
      </c>
      <c r="K1214" s="56">
        <f t="shared" si="169"/>
        <v>252.446</v>
      </c>
      <c r="L1214" s="64">
        <v>27774</v>
      </c>
      <c r="M1214" s="64">
        <v>0</v>
      </c>
      <c r="N1214" s="64">
        <v>235172</v>
      </c>
      <c r="O1214" s="64">
        <v>262946</v>
      </c>
      <c r="P1214" s="63">
        <v>27274</v>
      </c>
      <c r="Q1214" s="63">
        <v>0</v>
      </c>
      <c r="R1214" s="63">
        <v>225172</v>
      </c>
      <c r="S1214" s="63">
        <v>252446</v>
      </c>
      <c r="T1214">
        <f t="shared" si="170"/>
        <v>515392</v>
      </c>
    </row>
    <row r="1215" spans="1:20" hidden="1">
      <c r="A1215" s="55" t="s">
        <v>2361</v>
      </c>
      <c r="B1215" s="56" t="s">
        <v>2362</v>
      </c>
      <c r="C1215" s="55" t="s">
        <v>6320</v>
      </c>
      <c r="D1215" s="56">
        <f t="shared" si="171"/>
        <v>88.632000000000005</v>
      </c>
      <c r="E1215" s="56">
        <f t="shared" si="163"/>
        <v>0</v>
      </c>
      <c r="F1215" s="56">
        <f t="shared" si="164"/>
        <v>56.021000000000001</v>
      </c>
      <c r="G1215" s="56">
        <f t="shared" si="165"/>
        <v>144.65299999999999</v>
      </c>
      <c r="H1215" s="56">
        <f t="shared" si="166"/>
        <v>87.328999999999994</v>
      </c>
      <c r="I1215" s="56">
        <f t="shared" si="167"/>
        <v>0</v>
      </c>
      <c r="J1215" s="56">
        <f t="shared" si="168"/>
        <v>56.02</v>
      </c>
      <c r="K1215" s="56">
        <f t="shared" si="169"/>
        <v>143.34899999999999</v>
      </c>
      <c r="L1215" s="64">
        <v>88632</v>
      </c>
      <c r="M1215" s="64">
        <v>0</v>
      </c>
      <c r="N1215" s="64">
        <v>56021</v>
      </c>
      <c r="O1215" s="64">
        <v>144653</v>
      </c>
      <c r="P1215" s="63">
        <v>87329</v>
      </c>
      <c r="Q1215" s="63">
        <v>0</v>
      </c>
      <c r="R1215" s="63">
        <v>56020</v>
      </c>
      <c r="S1215" s="63">
        <v>143349</v>
      </c>
      <c r="T1215">
        <f t="shared" si="170"/>
        <v>288002</v>
      </c>
    </row>
    <row r="1216" spans="1:20" hidden="1">
      <c r="A1216" s="55" t="s">
        <v>2363</v>
      </c>
      <c r="B1216" s="56" t="s">
        <v>2364</v>
      </c>
      <c r="C1216" s="55" t="s">
        <v>6320</v>
      </c>
      <c r="D1216" s="56">
        <f t="shared" si="171"/>
        <v>67.001999999999995</v>
      </c>
      <c r="E1216" s="56">
        <f t="shared" si="163"/>
        <v>0</v>
      </c>
      <c r="F1216" s="56">
        <f t="shared" si="164"/>
        <v>0</v>
      </c>
      <c r="G1216" s="56">
        <f t="shared" si="165"/>
        <v>67.001999999999995</v>
      </c>
      <c r="H1216" s="56">
        <f t="shared" si="166"/>
        <v>66.995000000000005</v>
      </c>
      <c r="I1216" s="56">
        <f t="shared" si="167"/>
        <v>0</v>
      </c>
      <c r="J1216" s="56">
        <f t="shared" si="168"/>
        <v>0</v>
      </c>
      <c r="K1216" s="56">
        <f t="shared" si="169"/>
        <v>66.995000000000005</v>
      </c>
      <c r="L1216" s="64">
        <v>67002</v>
      </c>
      <c r="M1216" s="64">
        <v>0</v>
      </c>
      <c r="N1216" s="64">
        <v>0</v>
      </c>
      <c r="O1216" s="64">
        <v>67002</v>
      </c>
      <c r="P1216" s="63">
        <v>66995</v>
      </c>
      <c r="Q1216" s="63">
        <v>0</v>
      </c>
      <c r="R1216" s="63">
        <v>0</v>
      </c>
      <c r="S1216" s="63">
        <v>66995</v>
      </c>
      <c r="T1216">
        <f t="shared" si="170"/>
        <v>133997</v>
      </c>
    </row>
    <row r="1217" spans="1:20">
      <c r="A1217" s="55" t="s">
        <v>2365</v>
      </c>
      <c r="B1217" s="56" t="s">
        <v>2366</v>
      </c>
      <c r="C1217" s="55" t="s">
        <v>6320</v>
      </c>
      <c r="D1217" s="56">
        <f t="shared" si="171"/>
        <v>0</v>
      </c>
      <c r="E1217" s="56">
        <f t="shared" si="163"/>
        <v>0</v>
      </c>
      <c r="F1217" s="56">
        <f t="shared" si="164"/>
        <v>0</v>
      </c>
      <c r="G1217" s="56">
        <f t="shared" si="165"/>
        <v>0</v>
      </c>
      <c r="H1217" s="56">
        <f t="shared" si="166"/>
        <v>0</v>
      </c>
      <c r="I1217" s="56">
        <f t="shared" si="167"/>
        <v>0</v>
      </c>
      <c r="J1217" s="56">
        <f t="shared" si="168"/>
        <v>0</v>
      </c>
      <c r="K1217" s="56">
        <f t="shared" si="169"/>
        <v>0</v>
      </c>
      <c r="L1217" s="64">
        <v>0</v>
      </c>
      <c r="M1217" s="64">
        <v>0</v>
      </c>
      <c r="N1217" s="64">
        <v>0</v>
      </c>
      <c r="O1217" s="64">
        <v>0</v>
      </c>
      <c r="P1217" s="63">
        <v>0</v>
      </c>
      <c r="Q1217" s="63">
        <v>0</v>
      </c>
      <c r="R1217" s="63">
        <v>0</v>
      </c>
      <c r="S1217" s="63">
        <v>0</v>
      </c>
      <c r="T1217">
        <f t="shared" si="170"/>
        <v>0</v>
      </c>
    </row>
    <row r="1218" spans="1:20" hidden="1">
      <c r="A1218" s="55" t="s">
        <v>2367</v>
      </c>
      <c r="B1218" s="56" t="s">
        <v>2368</v>
      </c>
      <c r="C1218" s="55" t="s">
        <v>6320</v>
      </c>
      <c r="D1218" s="56">
        <f t="shared" si="171"/>
        <v>17</v>
      </c>
      <c r="E1218" s="56">
        <f t="shared" si="163"/>
        <v>0</v>
      </c>
      <c r="F1218" s="56">
        <f t="shared" si="164"/>
        <v>0</v>
      </c>
      <c r="G1218" s="56">
        <f t="shared" si="165"/>
        <v>17</v>
      </c>
      <c r="H1218" s="56">
        <f t="shared" si="166"/>
        <v>0</v>
      </c>
      <c r="I1218" s="56">
        <f t="shared" si="167"/>
        <v>0</v>
      </c>
      <c r="J1218" s="56">
        <f t="shared" si="168"/>
        <v>0</v>
      </c>
      <c r="K1218" s="56">
        <f t="shared" si="169"/>
        <v>0</v>
      </c>
      <c r="L1218" s="64">
        <v>17000</v>
      </c>
      <c r="M1218" s="64">
        <v>0</v>
      </c>
      <c r="N1218" s="64">
        <v>0</v>
      </c>
      <c r="O1218" s="64">
        <v>17000</v>
      </c>
      <c r="P1218" s="63">
        <v>0</v>
      </c>
      <c r="Q1218" s="63">
        <v>0</v>
      </c>
      <c r="R1218" s="63">
        <v>0</v>
      </c>
      <c r="S1218" s="63">
        <v>0</v>
      </c>
      <c r="T1218">
        <f t="shared" si="170"/>
        <v>17000</v>
      </c>
    </row>
    <row r="1219" spans="1:20">
      <c r="A1219" s="55" t="s">
        <v>2369</v>
      </c>
      <c r="B1219" s="56" t="s">
        <v>2370</v>
      </c>
      <c r="C1219" s="55" t="s">
        <v>6320</v>
      </c>
      <c r="D1219" s="56">
        <f t="shared" si="171"/>
        <v>0</v>
      </c>
      <c r="E1219" s="56">
        <f t="shared" si="163"/>
        <v>0</v>
      </c>
      <c r="F1219" s="56">
        <f t="shared" si="164"/>
        <v>0</v>
      </c>
      <c r="G1219" s="56">
        <f t="shared" si="165"/>
        <v>0</v>
      </c>
      <c r="H1219" s="56">
        <f t="shared" si="166"/>
        <v>0</v>
      </c>
      <c r="I1219" s="56">
        <f t="shared" si="167"/>
        <v>0</v>
      </c>
      <c r="J1219" s="56">
        <f t="shared" si="168"/>
        <v>0</v>
      </c>
      <c r="K1219" s="56">
        <f t="shared" si="169"/>
        <v>0</v>
      </c>
      <c r="L1219" s="64">
        <v>0</v>
      </c>
      <c r="M1219" s="64">
        <v>0</v>
      </c>
      <c r="N1219" s="64">
        <v>0</v>
      </c>
      <c r="O1219" s="64">
        <v>0</v>
      </c>
      <c r="P1219" s="63">
        <v>0</v>
      </c>
      <c r="Q1219" s="63">
        <v>0</v>
      </c>
      <c r="R1219" s="63">
        <v>0</v>
      </c>
      <c r="S1219" s="63">
        <v>0</v>
      </c>
      <c r="T1219">
        <f t="shared" si="170"/>
        <v>0</v>
      </c>
    </row>
    <row r="1220" spans="1:20" hidden="1">
      <c r="A1220" s="55" t="s">
        <v>2371</v>
      </c>
      <c r="B1220" s="56" t="s">
        <v>2372</v>
      </c>
      <c r="C1220" s="55" t="s">
        <v>6320</v>
      </c>
      <c r="D1220" s="56">
        <f t="shared" si="171"/>
        <v>78.269000000000005</v>
      </c>
      <c r="E1220" s="56">
        <f t="shared" si="163"/>
        <v>0</v>
      </c>
      <c r="F1220" s="56">
        <f t="shared" si="164"/>
        <v>0</v>
      </c>
      <c r="G1220" s="56">
        <f t="shared" si="165"/>
        <v>78.269000000000005</v>
      </c>
      <c r="H1220" s="56">
        <f t="shared" si="166"/>
        <v>50.997999999999998</v>
      </c>
      <c r="I1220" s="56">
        <f t="shared" si="167"/>
        <v>0</v>
      </c>
      <c r="J1220" s="56">
        <f t="shared" si="168"/>
        <v>0</v>
      </c>
      <c r="K1220" s="56">
        <f t="shared" si="169"/>
        <v>50.997999999999998</v>
      </c>
      <c r="L1220" s="64">
        <v>78269</v>
      </c>
      <c r="M1220" s="64">
        <v>0</v>
      </c>
      <c r="N1220" s="64">
        <v>0</v>
      </c>
      <c r="O1220" s="64">
        <v>78269</v>
      </c>
      <c r="P1220" s="63">
        <v>50998</v>
      </c>
      <c r="Q1220" s="63">
        <v>0</v>
      </c>
      <c r="R1220" s="63">
        <v>0</v>
      </c>
      <c r="S1220" s="63">
        <v>50998</v>
      </c>
      <c r="T1220">
        <f t="shared" si="170"/>
        <v>129267</v>
      </c>
    </row>
    <row r="1221" spans="1:20">
      <c r="A1221" s="55" t="s">
        <v>2373</v>
      </c>
      <c r="B1221" s="56" t="s">
        <v>2374</v>
      </c>
      <c r="C1221" s="55" t="s">
        <v>6320</v>
      </c>
      <c r="D1221" s="56">
        <f t="shared" si="171"/>
        <v>0</v>
      </c>
      <c r="E1221" s="56">
        <f t="shared" ref="E1221:E1284" si="172">M1221/1000</f>
        <v>0</v>
      </c>
      <c r="F1221" s="56">
        <f t="shared" ref="F1221:F1284" si="173">N1221/1000</f>
        <v>0</v>
      </c>
      <c r="G1221" s="56">
        <f t="shared" ref="G1221:G1284" si="174">O1221/1000</f>
        <v>0</v>
      </c>
      <c r="H1221" s="56">
        <f t="shared" ref="H1221:H1284" si="175">P1221/1000</f>
        <v>0</v>
      </c>
      <c r="I1221" s="56">
        <f t="shared" ref="I1221:I1284" si="176">Q1221/1000</f>
        <v>0</v>
      </c>
      <c r="J1221" s="56">
        <f t="shared" ref="J1221:J1284" si="177">R1221/1000</f>
        <v>0</v>
      </c>
      <c r="K1221" s="56">
        <f t="shared" ref="K1221:K1284" si="178">S1221/1000</f>
        <v>0</v>
      </c>
      <c r="L1221" s="64">
        <v>0</v>
      </c>
      <c r="M1221" s="64">
        <v>0</v>
      </c>
      <c r="N1221" s="64">
        <v>0</v>
      </c>
      <c r="O1221" s="64">
        <v>0</v>
      </c>
      <c r="P1221" s="63">
        <v>0</v>
      </c>
      <c r="Q1221" s="63">
        <v>0</v>
      </c>
      <c r="R1221" s="63">
        <v>0</v>
      </c>
      <c r="S1221" s="63">
        <v>0</v>
      </c>
      <c r="T1221">
        <f t="shared" si="170"/>
        <v>0</v>
      </c>
    </row>
    <row r="1222" spans="1:20" hidden="1">
      <c r="A1222" s="55" t="s">
        <v>2375</v>
      </c>
      <c r="B1222" s="56" t="s">
        <v>2376</v>
      </c>
      <c r="C1222" s="55" t="s">
        <v>6320</v>
      </c>
      <c r="D1222" s="56">
        <f t="shared" si="171"/>
        <v>0</v>
      </c>
      <c r="E1222" s="56">
        <f t="shared" si="172"/>
        <v>25.33</v>
      </c>
      <c r="F1222" s="56">
        <f t="shared" si="173"/>
        <v>260.26299999999998</v>
      </c>
      <c r="G1222" s="56">
        <f t="shared" si="174"/>
        <v>285.59300000000002</v>
      </c>
      <c r="H1222" s="56">
        <f t="shared" si="175"/>
        <v>0</v>
      </c>
      <c r="I1222" s="56">
        <f t="shared" si="176"/>
        <v>25.327999999999999</v>
      </c>
      <c r="J1222" s="56">
        <f t="shared" si="177"/>
        <v>252.773</v>
      </c>
      <c r="K1222" s="56">
        <f t="shared" si="178"/>
        <v>278.101</v>
      </c>
      <c r="L1222" s="64">
        <v>0</v>
      </c>
      <c r="M1222" s="64">
        <v>25330</v>
      </c>
      <c r="N1222" s="64">
        <v>260263</v>
      </c>
      <c r="O1222" s="64">
        <v>285593</v>
      </c>
      <c r="P1222" s="63">
        <v>0</v>
      </c>
      <c r="Q1222" s="63">
        <v>25328</v>
      </c>
      <c r="R1222" s="63">
        <v>252773</v>
      </c>
      <c r="S1222" s="63">
        <v>278101</v>
      </c>
      <c r="T1222">
        <f t="shared" ref="T1222:T1285" si="179">O1222+S1222</f>
        <v>563694</v>
      </c>
    </row>
    <row r="1223" spans="1:20" hidden="1">
      <c r="A1223" s="55" t="s">
        <v>2377</v>
      </c>
      <c r="B1223" s="56" t="s">
        <v>2378</v>
      </c>
      <c r="C1223" s="55" t="s">
        <v>6320</v>
      </c>
      <c r="D1223" s="56">
        <f t="shared" ref="D1223:D1286" si="180">L1223/1000</f>
        <v>0</v>
      </c>
      <c r="E1223" s="56">
        <f t="shared" si="172"/>
        <v>0</v>
      </c>
      <c r="F1223" s="56">
        <f t="shared" si="173"/>
        <v>0.05</v>
      </c>
      <c r="G1223" s="56">
        <f t="shared" si="174"/>
        <v>0.05</v>
      </c>
      <c r="H1223" s="56">
        <f t="shared" si="175"/>
        <v>0</v>
      </c>
      <c r="I1223" s="56">
        <f t="shared" si="176"/>
        <v>0</v>
      </c>
      <c r="J1223" s="56">
        <f t="shared" si="177"/>
        <v>0</v>
      </c>
      <c r="K1223" s="56">
        <f t="shared" si="178"/>
        <v>0</v>
      </c>
      <c r="L1223" s="64">
        <v>0</v>
      </c>
      <c r="M1223" s="64">
        <v>0</v>
      </c>
      <c r="N1223" s="64">
        <v>50</v>
      </c>
      <c r="O1223" s="64">
        <v>50</v>
      </c>
      <c r="P1223" s="63">
        <v>0</v>
      </c>
      <c r="Q1223" s="63">
        <v>0</v>
      </c>
      <c r="R1223" s="63">
        <v>0</v>
      </c>
      <c r="S1223" s="63">
        <v>0</v>
      </c>
      <c r="T1223">
        <f t="shared" si="179"/>
        <v>50</v>
      </c>
    </row>
    <row r="1224" spans="1:20" hidden="1">
      <c r="A1224" s="55" t="s">
        <v>2379</v>
      </c>
      <c r="B1224" s="56" t="s">
        <v>2380</v>
      </c>
      <c r="C1224" s="55" t="s">
        <v>6320</v>
      </c>
      <c r="D1224" s="56">
        <f t="shared" si="180"/>
        <v>196.48400000000001</v>
      </c>
      <c r="E1224" s="56">
        <f t="shared" si="172"/>
        <v>0</v>
      </c>
      <c r="F1224" s="56">
        <f t="shared" si="173"/>
        <v>0</v>
      </c>
      <c r="G1224" s="56">
        <f t="shared" si="174"/>
        <v>196.48400000000001</v>
      </c>
      <c r="H1224" s="56">
        <f t="shared" si="175"/>
        <v>219.09100000000001</v>
      </c>
      <c r="I1224" s="56">
        <f t="shared" si="176"/>
        <v>0</v>
      </c>
      <c r="J1224" s="56">
        <f t="shared" si="177"/>
        <v>0</v>
      </c>
      <c r="K1224" s="56">
        <f t="shared" si="178"/>
        <v>219.09100000000001</v>
      </c>
      <c r="L1224" s="64">
        <v>196484</v>
      </c>
      <c r="M1224" s="64">
        <v>0</v>
      </c>
      <c r="N1224" s="64">
        <v>0</v>
      </c>
      <c r="O1224" s="64">
        <v>196484</v>
      </c>
      <c r="P1224" s="63">
        <v>219091</v>
      </c>
      <c r="Q1224" s="63">
        <v>0</v>
      </c>
      <c r="R1224" s="63">
        <v>0</v>
      </c>
      <c r="S1224" s="63">
        <v>219091</v>
      </c>
      <c r="T1224">
        <f t="shared" si="179"/>
        <v>415575</v>
      </c>
    </row>
    <row r="1225" spans="1:20" hidden="1">
      <c r="A1225" s="55" t="s">
        <v>2381</v>
      </c>
      <c r="B1225" s="56" t="s">
        <v>2382</v>
      </c>
      <c r="C1225" s="55" t="s">
        <v>6320</v>
      </c>
      <c r="D1225" s="56">
        <f t="shared" si="180"/>
        <v>0</v>
      </c>
      <c r="E1225" s="56">
        <f t="shared" si="172"/>
        <v>0</v>
      </c>
      <c r="F1225" s="56">
        <f t="shared" si="173"/>
        <v>209.26400000000001</v>
      </c>
      <c r="G1225" s="56">
        <f t="shared" si="174"/>
        <v>209.26400000000001</v>
      </c>
      <c r="H1225" s="56">
        <f t="shared" si="175"/>
        <v>0</v>
      </c>
      <c r="I1225" s="56">
        <f t="shared" si="176"/>
        <v>0</v>
      </c>
      <c r="J1225" s="56">
        <f t="shared" si="177"/>
        <v>195.483</v>
      </c>
      <c r="K1225" s="56">
        <f t="shared" si="178"/>
        <v>195.483</v>
      </c>
      <c r="L1225" s="64">
        <v>0</v>
      </c>
      <c r="M1225" s="64">
        <v>0</v>
      </c>
      <c r="N1225" s="64">
        <v>209264</v>
      </c>
      <c r="O1225" s="64">
        <v>209264</v>
      </c>
      <c r="P1225" s="63">
        <v>0</v>
      </c>
      <c r="Q1225" s="63">
        <v>0</v>
      </c>
      <c r="R1225" s="63">
        <v>195483</v>
      </c>
      <c r="S1225" s="63">
        <v>195483</v>
      </c>
      <c r="T1225">
        <f t="shared" si="179"/>
        <v>404747</v>
      </c>
    </row>
    <row r="1226" spans="1:20">
      <c r="A1226" s="55" t="s">
        <v>2383</v>
      </c>
      <c r="B1226" s="56" t="s">
        <v>2384</v>
      </c>
      <c r="C1226" s="55" t="s">
        <v>6320</v>
      </c>
      <c r="D1226" s="56">
        <f t="shared" si="180"/>
        <v>0</v>
      </c>
      <c r="E1226" s="56">
        <f t="shared" si="172"/>
        <v>0</v>
      </c>
      <c r="F1226" s="56">
        <f t="shared" si="173"/>
        <v>0</v>
      </c>
      <c r="G1226" s="56">
        <f t="shared" si="174"/>
        <v>0</v>
      </c>
      <c r="H1226" s="56">
        <f t="shared" si="175"/>
        <v>0</v>
      </c>
      <c r="I1226" s="56">
        <f t="shared" si="176"/>
        <v>0</v>
      </c>
      <c r="J1226" s="56">
        <f t="shared" si="177"/>
        <v>0</v>
      </c>
      <c r="K1226" s="56">
        <f t="shared" si="178"/>
        <v>0</v>
      </c>
      <c r="L1226" s="64">
        <v>0</v>
      </c>
      <c r="M1226" s="64">
        <v>0</v>
      </c>
      <c r="N1226" s="64">
        <v>0</v>
      </c>
      <c r="O1226" s="64">
        <v>0</v>
      </c>
      <c r="P1226" s="63">
        <v>0</v>
      </c>
      <c r="Q1226" s="63">
        <v>0</v>
      </c>
      <c r="R1226" s="63">
        <v>0</v>
      </c>
      <c r="S1226" s="63">
        <v>0</v>
      </c>
      <c r="T1226">
        <f t="shared" si="179"/>
        <v>0</v>
      </c>
    </row>
    <row r="1227" spans="1:20">
      <c r="A1227" s="55" t="s">
        <v>2385</v>
      </c>
      <c r="B1227" s="56" t="s">
        <v>2386</v>
      </c>
      <c r="C1227" s="55" t="s">
        <v>6320</v>
      </c>
      <c r="D1227" s="56">
        <f t="shared" si="180"/>
        <v>0</v>
      </c>
      <c r="E1227" s="56">
        <f t="shared" si="172"/>
        <v>0</v>
      </c>
      <c r="F1227" s="56">
        <f t="shared" si="173"/>
        <v>0</v>
      </c>
      <c r="G1227" s="56">
        <f t="shared" si="174"/>
        <v>0</v>
      </c>
      <c r="H1227" s="56">
        <f t="shared" si="175"/>
        <v>0</v>
      </c>
      <c r="I1227" s="56">
        <f t="shared" si="176"/>
        <v>0</v>
      </c>
      <c r="J1227" s="56">
        <f t="shared" si="177"/>
        <v>0</v>
      </c>
      <c r="K1227" s="56">
        <f t="shared" si="178"/>
        <v>0</v>
      </c>
      <c r="L1227" s="64">
        <v>0</v>
      </c>
      <c r="M1227" s="64">
        <v>0</v>
      </c>
      <c r="N1227" s="64">
        <v>0</v>
      </c>
      <c r="O1227" s="64">
        <v>0</v>
      </c>
      <c r="P1227" s="63">
        <v>0</v>
      </c>
      <c r="Q1227" s="63">
        <v>0</v>
      </c>
      <c r="R1227" s="63">
        <v>0</v>
      </c>
      <c r="S1227" s="63">
        <v>0</v>
      </c>
      <c r="T1227">
        <f t="shared" si="179"/>
        <v>0</v>
      </c>
    </row>
    <row r="1228" spans="1:20" hidden="1">
      <c r="A1228" s="55" t="s">
        <v>2387</v>
      </c>
      <c r="B1228" s="56" t="s">
        <v>2388</v>
      </c>
      <c r="C1228" s="55" t="s">
        <v>6320</v>
      </c>
      <c r="D1228" s="56">
        <f t="shared" si="180"/>
        <v>7.0960000000000001</v>
      </c>
      <c r="E1228" s="56">
        <f t="shared" si="172"/>
        <v>0</v>
      </c>
      <c r="F1228" s="56">
        <f t="shared" si="173"/>
        <v>8.5990000000000002</v>
      </c>
      <c r="G1228" s="56">
        <f t="shared" si="174"/>
        <v>15.695</v>
      </c>
      <c r="H1228" s="56">
        <f t="shared" si="175"/>
        <v>7.0960000000000001</v>
      </c>
      <c r="I1228" s="56">
        <f t="shared" si="176"/>
        <v>0</v>
      </c>
      <c r="J1228" s="56">
        <f t="shared" si="177"/>
        <v>8.5990000000000002</v>
      </c>
      <c r="K1228" s="56">
        <f t="shared" si="178"/>
        <v>15.695</v>
      </c>
      <c r="L1228" s="64">
        <v>7096</v>
      </c>
      <c r="M1228" s="64">
        <v>0</v>
      </c>
      <c r="N1228" s="64">
        <v>8599</v>
      </c>
      <c r="O1228" s="64">
        <v>15695</v>
      </c>
      <c r="P1228" s="63">
        <v>7096</v>
      </c>
      <c r="Q1228" s="63">
        <v>0</v>
      </c>
      <c r="R1228" s="63">
        <v>8599</v>
      </c>
      <c r="S1228" s="63">
        <v>15695</v>
      </c>
      <c r="T1228">
        <f t="shared" si="179"/>
        <v>31390</v>
      </c>
    </row>
    <row r="1229" spans="1:20" hidden="1">
      <c r="A1229" s="55" t="s">
        <v>2389</v>
      </c>
      <c r="B1229" s="56" t="s">
        <v>2390</v>
      </c>
      <c r="C1229" s="55" t="s">
        <v>6320</v>
      </c>
      <c r="D1229" s="56">
        <f t="shared" si="180"/>
        <v>0</v>
      </c>
      <c r="E1229" s="56">
        <f t="shared" si="172"/>
        <v>0</v>
      </c>
      <c r="F1229" s="56">
        <f t="shared" si="173"/>
        <v>10746.673000000001</v>
      </c>
      <c r="G1229" s="56">
        <f t="shared" si="174"/>
        <v>10746.673000000001</v>
      </c>
      <c r="H1229" s="56">
        <f t="shared" si="175"/>
        <v>0</v>
      </c>
      <c r="I1229" s="56">
        <f t="shared" si="176"/>
        <v>0</v>
      </c>
      <c r="J1229" s="56">
        <f t="shared" si="177"/>
        <v>10216.781000000001</v>
      </c>
      <c r="K1229" s="56">
        <f t="shared" si="178"/>
        <v>10216.781000000001</v>
      </c>
      <c r="L1229" s="64">
        <v>0</v>
      </c>
      <c r="M1229" s="64">
        <v>0</v>
      </c>
      <c r="N1229" s="64">
        <v>10746673</v>
      </c>
      <c r="O1229" s="64">
        <v>10746673</v>
      </c>
      <c r="P1229" s="63">
        <v>0</v>
      </c>
      <c r="Q1229" s="63">
        <v>0</v>
      </c>
      <c r="R1229" s="63">
        <v>10216781</v>
      </c>
      <c r="S1229" s="63">
        <v>10216781</v>
      </c>
      <c r="T1229">
        <f t="shared" si="179"/>
        <v>20963454</v>
      </c>
    </row>
    <row r="1230" spans="1:20">
      <c r="A1230" s="55" t="s">
        <v>6128</v>
      </c>
      <c r="B1230" s="56" t="s">
        <v>6129</v>
      </c>
      <c r="C1230" s="55" t="s">
        <v>6321</v>
      </c>
      <c r="D1230" s="56">
        <f t="shared" si="180"/>
        <v>0</v>
      </c>
      <c r="E1230" s="56">
        <f t="shared" si="172"/>
        <v>0</v>
      </c>
      <c r="F1230" s="56">
        <f t="shared" si="173"/>
        <v>0</v>
      </c>
      <c r="G1230" s="56">
        <f t="shared" si="174"/>
        <v>0</v>
      </c>
      <c r="H1230" s="56">
        <f t="shared" si="175"/>
        <v>0</v>
      </c>
      <c r="I1230" s="56">
        <f t="shared" si="176"/>
        <v>0</v>
      </c>
      <c r="J1230" s="56">
        <f t="shared" si="177"/>
        <v>0</v>
      </c>
      <c r="K1230" s="56">
        <f t="shared" si="178"/>
        <v>0</v>
      </c>
      <c r="L1230" s="64">
        <v>0</v>
      </c>
      <c r="M1230" s="64">
        <v>0</v>
      </c>
      <c r="N1230" s="64">
        <v>0</v>
      </c>
      <c r="O1230" s="64">
        <v>0</v>
      </c>
      <c r="P1230" s="63">
        <v>0</v>
      </c>
      <c r="Q1230" s="63">
        <v>0</v>
      </c>
      <c r="R1230" s="63">
        <v>0</v>
      </c>
      <c r="S1230" s="63">
        <v>0</v>
      </c>
      <c r="T1230">
        <f t="shared" si="179"/>
        <v>0</v>
      </c>
    </row>
    <row r="1231" spans="1:20">
      <c r="A1231" s="55" t="s">
        <v>2391</v>
      </c>
      <c r="B1231" s="56" t="s">
        <v>2392</v>
      </c>
      <c r="C1231" s="55" t="s">
        <v>6321</v>
      </c>
      <c r="D1231" s="56">
        <f t="shared" si="180"/>
        <v>0</v>
      </c>
      <c r="E1231" s="56">
        <f t="shared" si="172"/>
        <v>0</v>
      </c>
      <c r="F1231" s="56">
        <f t="shared" si="173"/>
        <v>0</v>
      </c>
      <c r="G1231" s="56">
        <f t="shared" si="174"/>
        <v>0</v>
      </c>
      <c r="H1231" s="56">
        <f t="shared" si="175"/>
        <v>0</v>
      </c>
      <c r="I1231" s="56">
        <f t="shared" si="176"/>
        <v>0</v>
      </c>
      <c r="J1231" s="56">
        <f t="shared" si="177"/>
        <v>0</v>
      </c>
      <c r="K1231" s="56">
        <f t="shared" si="178"/>
        <v>0</v>
      </c>
      <c r="L1231" s="64">
        <v>0</v>
      </c>
      <c r="M1231" s="64">
        <v>0</v>
      </c>
      <c r="N1231" s="64">
        <v>0</v>
      </c>
      <c r="O1231" s="64">
        <v>0</v>
      </c>
      <c r="P1231" s="63">
        <v>0</v>
      </c>
      <c r="Q1231" s="63">
        <v>0</v>
      </c>
      <c r="R1231" s="63">
        <v>0</v>
      </c>
      <c r="S1231" s="63">
        <v>0</v>
      </c>
      <c r="T1231">
        <f t="shared" si="179"/>
        <v>0</v>
      </c>
    </row>
    <row r="1232" spans="1:20" hidden="1">
      <c r="A1232" s="55" t="s">
        <v>2393</v>
      </c>
      <c r="B1232" s="56" t="s">
        <v>2394</v>
      </c>
      <c r="C1232" s="55" t="s">
        <v>6316</v>
      </c>
      <c r="D1232" s="56">
        <f t="shared" si="180"/>
        <v>8272.2939999999999</v>
      </c>
      <c r="E1232" s="56">
        <f t="shared" si="172"/>
        <v>4062.43</v>
      </c>
      <c r="F1232" s="56">
        <f t="shared" si="173"/>
        <v>7325.3729999999996</v>
      </c>
      <c r="G1232" s="56">
        <f t="shared" si="174"/>
        <v>19660.097000000002</v>
      </c>
      <c r="H1232" s="56">
        <f t="shared" si="175"/>
        <v>6771.8789999999999</v>
      </c>
      <c r="I1232" s="56">
        <f t="shared" si="176"/>
        <v>3561.518</v>
      </c>
      <c r="J1232" s="56">
        <f t="shared" si="177"/>
        <v>6025.8689999999997</v>
      </c>
      <c r="K1232" s="56">
        <f t="shared" si="178"/>
        <v>16359.266</v>
      </c>
      <c r="L1232" s="64">
        <v>8272294</v>
      </c>
      <c r="M1232" s="64">
        <v>4062430</v>
      </c>
      <c r="N1232" s="64">
        <v>7325373</v>
      </c>
      <c r="O1232" s="64">
        <v>19660097</v>
      </c>
      <c r="P1232" s="63">
        <v>6771879</v>
      </c>
      <c r="Q1232" s="63">
        <v>3561518</v>
      </c>
      <c r="R1232" s="63">
        <v>6025869</v>
      </c>
      <c r="S1232" s="63">
        <v>16359266</v>
      </c>
      <c r="T1232">
        <f t="shared" si="179"/>
        <v>36019363</v>
      </c>
    </row>
    <row r="1233" spans="1:20" hidden="1">
      <c r="A1233" s="55" t="s">
        <v>2395</v>
      </c>
      <c r="B1233" s="56" t="s">
        <v>2396</v>
      </c>
      <c r="C1233" s="55" t="s">
        <v>6317</v>
      </c>
      <c r="D1233" s="56">
        <f t="shared" si="180"/>
        <v>570.81600000000003</v>
      </c>
      <c r="E1233" s="56">
        <f t="shared" si="172"/>
        <v>451.44499999999999</v>
      </c>
      <c r="F1233" s="56">
        <f t="shared" si="173"/>
        <v>1993.3050000000001</v>
      </c>
      <c r="G1233" s="56">
        <f t="shared" si="174"/>
        <v>3015.5659999999998</v>
      </c>
      <c r="H1233" s="56">
        <f t="shared" si="175"/>
        <v>350.71600000000001</v>
      </c>
      <c r="I1233" s="56">
        <f t="shared" si="176"/>
        <v>451.375</v>
      </c>
      <c r="J1233" s="56">
        <f t="shared" si="177"/>
        <v>2803.0729999999999</v>
      </c>
      <c r="K1233" s="56">
        <f t="shared" si="178"/>
        <v>3605.1640000000002</v>
      </c>
      <c r="L1233" s="64">
        <v>570816</v>
      </c>
      <c r="M1233" s="64">
        <v>451445</v>
      </c>
      <c r="N1233" s="64">
        <v>1993305</v>
      </c>
      <c r="O1233" s="64">
        <v>3015566</v>
      </c>
      <c r="P1233" s="63">
        <v>350716</v>
      </c>
      <c r="Q1233" s="63">
        <v>451375</v>
      </c>
      <c r="R1233" s="63">
        <v>2803073</v>
      </c>
      <c r="S1233" s="63">
        <v>3605164</v>
      </c>
      <c r="T1233">
        <f t="shared" si="179"/>
        <v>6620730</v>
      </c>
    </row>
    <row r="1234" spans="1:20" hidden="1">
      <c r="A1234" s="55" t="s">
        <v>2397</v>
      </c>
      <c r="B1234" s="56" t="s">
        <v>2398</v>
      </c>
      <c r="C1234" s="55" t="s">
        <v>6318</v>
      </c>
      <c r="D1234" s="56">
        <f t="shared" si="180"/>
        <v>259.34399999999999</v>
      </c>
      <c r="E1234" s="56">
        <f t="shared" si="172"/>
        <v>28.439</v>
      </c>
      <c r="F1234" s="56">
        <f t="shared" si="173"/>
        <v>1040.4079999999999</v>
      </c>
      <c r="G1234" s="56">
        <f t="shared" si="174"/>
        <v>1328.191</v>
      </c>
      <c r="H1234" s="56">
        <f t="shared" si="175"/>
        <v>259.31799999999998</v>
      </c>
      <c r="I1234" s="56">
        <f t="shared" si="176"/>
        <v>28.436</v>
      </c>
      <c r="J1234" s="56">
        <f t="shared" si="177"/>
        <v>1436.1179999999999</v>
      </c>
      <c r="K1234" s="56">
        <f t="shared" si="178"/>
        <v>1723.8720000000001</v>
      </c>
      <c r="L1234" s="64">
        <v>259344</v>
      </c>
      <c r="M1234" s="64">
        <v>28439</v>
      </c>
      <c r="N1234" s="64">
        <v>1040408</v>
      </c>
      <c r="O1234" s="64">
        <v>1328191</v>
      </c>
      <c r="P1234" s="63">
        <v>259318</v>
      </c>
      <c r="Q1234" s="63">
        <v>28436</v>
      </c>
      <c r="R1234" s="63">
        <v>1436118</v>
      </c>
      <c r="S1234" s="63">
        <v>1723872</v>
      </c>
      <c r="T1234">
        <f t="shared" si="179"/>
        <v>3052063</v>
      </c>
    </row>
    <row r="1235" spans="1:20" hidden="1">
      <c r="A1235" s="55" t="s">
        <v>2399</v>
      </c>
      <c r="B1235" s="56" t="s">
        <v>2400</v>
      </c>
      <c r="C1235" s="55" t="s">
        <v>6318</v>
      </c>
      <c r="D1235" s="56">
        <f t="shared" si="180"/>
        <v>2743.9659999999999</v>
      </c>
      <c r="E1235" s="56">
        <f t="shared" si="172"/>
        <v>1213.251</v>
      </c>
      <c r="F1235" s="56">
        <f t="shared" si="173"/>
        <v>2445.7350000000001</v>
      </c>
      <c r="G1235" s="56">
        <f t="shared" si="174"/>
        <v>6402.9520000000002</v>
      </c>
      <c r="H1235" s="56">
        <f t="shared" si="175"/>
        <v>2758.7510000000002</v>
      </c>
      <c r="I1235" s="56">
        <f t="shared" si="176"/>
        <v>1409.11</v>
      </c>
      <c r="J1235" s="56">
        <f t="shared" si="177"/>
        <v>2055.2950000000001</v>
      </c>
      <c r="K1235" s="56">
        <f t="shared" si="178"/>
        <v>6223.1559999999999</v>
      </c>
      <c r="L1235" s="64">
        <v>2743966</v>
      </c>
      <c r="M1235" s="64">
        <v>1213251</v>
      </c>
      <c r="N1235" s="64">
        <v>2445735</v>
      </c>
      <c r="O1235" s="64">
        <v>6402952</v>
      </c>
      <c r="P1235" s="63">
        <v>2758751</v>
      </c>
      <c r="Q1235" s="63">
        <v>1409110</v>
      </c>
      <c r="R1235" s="63">
        <v>2055295</v>
      </c>
      <c r="S1235" s="63">
        <v>6223156</v>
      </c>
      <c r="T1235">
        <f t="shared" si="179"/>
        <v>12626108</v>
      </c>
    </row>
    <row r="1236" spans="1:20" hidden="1">
      <c r="A1236" s="55" t="s">
        <v>2401</v>
      </c>
      <c r="B1236" s="56" t="s">
        <v>2402</v>
      </c>
      <c r="C1236" s="55" t="s">
        <v>6318</v>
      </c>
      <c r="D1236" s="56">
        <f t="shared" si="180"/>
        <v>2351.44</v>
      </c>
      <c r="E1236" s="56">
        <f t="shared" si="172"/>
        <v>631.05899999999997</v>
      </c>
      <c r="F1236" s="56">
        <f t="shared" si="173"/>
        <v>1782.402</v>
      </c>
      <c r="G1236" s="56">
        <f t="shared" si="174"/>
        <v>4764.9009999999998</v>
      </c>
      <c r="H1236" s="56">
        <f t="shared" si="175"/>
        <v>2310.2130000000002</v>
      </c>
      <c r="I1236" s="56">
        <f t="shared" si="176"/>
        <v>509.596</v>
      </c>
      <c r="J1236" s="56">
        <f t="shared" si="177"/>
        <v>1704.3889999999999</v>
      </c>
      <c r="K1236" s="56">
        <f t="shared" si="178"/>
        <v>4524.1980000000003</v>
      </c>
      <c r="L1236" s="64">
        <v>2351440</v>
      </c>
      <c r="M1236" s="64">
        <v>631059</v>
      </c>
      <c r="N1236" s="64">
        <v>1782402</v>
      </c>
      <c r="O1236" s="64">
        <v>4764901</v>
      </c>
      <c r="P1236" s="63">
        <v>2310213</v>
      </c>
      <c r="Q1236" s="63">
        <v>509596</v>
      </c>
      <c r="R1236" s="63">
        <v>1704389</v>
      </c>
      <c r="S1236" s="63">
        <v>4524198</v>
      </c>
      <c r="T1236">
        <f t="shared" si="179"/>
        <v>9289099</v>
      </c>
    </row>
    <row r="1237" spans="1:20" hidden="1">
      <c r="A1237" s="55" t="s">
        <v>2403</v>
      </c>
      <c r="B1237" s="56" t="s">
        <v>2404</v>
      </c>
      <c r="C1237" s="55" t="s">
        <v>6318</v>
      </c>
      <c r="D1237" s="56">
        <f t="shared" si="180"/>
        <v>1544.922</v>
      </c>
      <c r="E1237" s="56">
        <f t="shared" si="172"/>
        <v>536.86599999999999</v>
      </c>
      <c r="F1237" s="56">
        <f t="shared" si="173"/>
        <v>1912.279</v>
      </c>
      <c r="G1237" s="56">
        <f t="shared" si="174"/>
        <v>3994.067</v>
      </c>
      <c r="H1237" s="56">
        <f t="shared" si="175"/>
        <v>1543.3130000000001</v>
      </c>
      <c r="I1237" s="56">
        <f t="shared" si="176"/>
        <v>536.64200000000005</v>
      </c>
      <c r="J1237" s="56">
        <f t="shared" si="177"/>
        <v>2384.08</v>
      </c>
      <c r="K1237" s="56">
        <f t="shared" si="178"/>
        <v>4464.0349999999999</v>
      </c>
      <c r="L1237" s="64">
        <v>1544922</v>
      </c>
      <c r="M1237" s="64">
        <v>536866</v>
      </c>
      <c r="N1237" s="64">
        <v>1912279</v>
      </c>
      <c r="O1237" s="64">
        <v>3994067</v>
      </c>
      <c r="P1237" s="63">
        <v>1543313</v>
      </c>
      <c r="Q1237" s="63">
        <v>536642</v>
      </c>
      <c r="R1237" s="63">
        <v>2384080</v>
      </c>
      <c r="S1237" s="63">
        <v>4464035</v>
      </c>
      <c r="T1237">
        <f t="shared" si="179"/>
        <v>8458102</v>
      </c>
    </row>
    <row r="1238" spans="1:20" hidden="1">
      <c r="A1238" s="55" t="s">
        <v>2405</v>
      </c>
      <c r="B1238" s="56" t="s">
        <v>2406</v>
      </c>
      <c r="C1238" s="55" t="s">
        <v>6318</v>
      </c>
      <c r="D1238" s="56">
        <f t="shared" si="180"/>
        <v>2711.3240000000001</v>
      </c>
      <c r="E1238" s="56">
        <f t="shared" si="172"/>
        <v>1721.124</v>
      </c>
      <c r="F1238" s="56">
        <f t="shared" si="173"/>
        <v>2578.5810000000001</v>
      </c>
      <c r="G1238" s="56">
        <f t="shared" si="174"/>
        <v>7011.0290000000005</v>
      </c>
      <c r="H1238" s="56">
        <f t="shared" si="175"/>
        <v>2710.9270000000001</v>
      </c>
      <c r="I1238" s="56">
        <f t="shared" si="176"/>
        <v>1720.143</v>
      </c>
      <c r="J1238" s="56">
        <f t="shared" si="177"/>
        <v>2471.924</v>
      </c>
      <c r="K1238" s="56">
        <f t="shared" si="178"/>
        <v>6902.9939999999997</v>
      </c>
      <c r="L1238" s="64">
        <v>2711324</v>
      </c>
      <c r="M1238" s="64">
        <v>1721124</v>
      </c>
      <c r="N1238" s="64">
        <v>2578581</v>
      </c>
      <c r="O1238" s="64">
        <v>7011029</v>
      </c>
      <c r="P1238" s="63">
        <v>2710927</v>
      </c>
      <c r="Q1238" s="63">
        <v>1720143</v>
      </c>
      <c r="R1238" s="63">
        <v>2471924</v>
      </c>
      <c r="S1238" s="63">
        <v>6902994</v>
      </c>
      <c r="T1238">
        <f t="shared" si="179"/>
        <v>13914023</v>
      </c>
    </row>
    <row r="1239" spans="1:20" hidden="1">
      <c r="A1239" s="55" t="s">
        <v>2407</v>
      </c>
      <c r="B1239" s="56" t="s">
        <v>2408</v>
      </c>
      <c r="C1239" s="55" t="s">
        <v>6318</v>
      </c>
      <c r="D1239" s="56">
        <f t="shared" si="180"/>
        <v>601.95299999999997</v>
      </c>
      <c r="E1239" s="56">
        <f t="shared" si="172"/>
        <v>25.510999999999999</v>
      </c>
      <c r="F1239" s="56">
        <f t="shared" si="173"/>
        <v>419.25299999999999</v>
      </c>
      <c r="G1239" s="56">
        <f t="shared" si="174"/>
        <v>1046.7170000000001</v>
      </c>
      <c r="H1239" s="56">
        <f t="shared" si="175"/>
        <v>804.149</v>
      </c>
      <c r="I1239" s="56">
        <f t="shared" si="176"/>
        <v>45.478000000000002</v>
      </c>
      <c r="J1239" s="56">
        <f t="shared" si="177"/>
        <v>449.79899999999998</v>
      </c>
      <c r="K1239" s="56">
        <f t="shared" si="178"/>
        <v>1299.4259999999999</v>
      </c>
      <c r="L1239" s="64">
        <v>601953</v>
      </c>
      <c r="M1239" s="64">
        <v>25511</v>
      </c>
      <c r="N1239" s="64">
        <v>419253</v>
      </c>
      <c r="O1239" s="64">
        <v>1046717</v>
      </c>
      <c r="P1239" s="63">
        <v>804149</v>
      </c>
      <c r="Q1239" s="63">
        <v>45478</v>
      </c>
      <c r="R1239" s="63">
        <v>449799</v>
      </c>
      <c r="S1239" s="63">
        <v>1299426</v>
      </c>
      <c r="T1239">
        <f t="shared" si="179"/>
        <v>2346143</v>
      </c>
    </row>
    <row r="1240" spans="1:20" hidden="1">
      <c r="A1240" s="55" t="s">
        <v>2409</v>
      </c>
      <c r="B1240" s="56" t="s">
        <v>2410</v>
      </c>
      <c r="C1240" s="55" t="s">
        <v>6318</v>
      </c>
      <c r="D1240" s="56">
        <f t="shared" si="180"/>
        <v>3479.6590000000001</v>
      </c>
      <c r="E1240" s="56">
        <f t="shared" si="172"/>
        <v>5843.817</v>
      </c>
      <c r="F1240" s="56">
        <f t="shared" si="173"/>
        <v>13267.040999999999</v>
      </c>
      <c r="G1240" s="56">
        <f t="shared" si="174"/>
        <v>22590.517</v>
      </c>
      <c r="H1240" s="56">
        <f t="shared" si="175"/>
        <v>3081.5349999999999</v>
      </c>
      <c r="I1240" s="56">
        <f t="shared" si="176"/>
        <v>6105.1469999999999</v>
      </c>
      <c r="J1240" s="56">
        <f t="shared" si="177"/>
        <v>13782.816000000001</v>
      </c>
      <c r="K1240" s="56">
        <f t="shared" si="178"/>
        <v>22969.498</v>
      </c>
      <c r="L1240" s="64">
        <v>3479659</v>
      </c>
      <c r="M1240" s="64">
        <v>5843817</v>
      </c>
      <c r="N1240" s="64">
        <v>13267041</v>
      </c>
      <c r="O1240" s="64">
        <v>22590517</v>
      </c>
      <c r="P1240" s="63">
        <v>3081535</v>
      </c>
      <c r="Q1240" s="63">
        <v>6105147</v>
      </c>
      <c r="R1240" s="63">
        <v>13782816</v>
      </c>
      <c r="S1240" s="63">
        <v>22969498</v>
      </c>
      <c r="T1240">
        <f t="shared" si="179"/>
        <v>45560015</v>
      </c>
    </row>
    <row r="1241" spans="1:20" hidden="1">
      <c r="A1241" s="55" t="s">
        <v>2411</v>
      </c>
      <c r="B1241" s="56" t="s">
        <v>2412</v>
      </c>
      <c r="C1241" s="55" t="s">
        <v>6318</v>
      </c>
      <c r="D1241" s="56">
        <f t="shared" si="180"/>
        <v>3940.4949999999999</v>
      </c>
      <c r="E1241" s="56">
        <f t="shared" si="172"/>
        <v>787.88900000000001</v>
      </c>
      <c r="F1241" s="56">
        <f t="shared" si="173"/>
        <v>5179.9740000000002</v>
      </c>
      <c r="G1241" s="56">
        <f t="shared" si="174"/>
        <v>9908.3580000000002</v>
      </c>
      <c r="H1241" s="56">
        <f t="shared" si="175"/>
        <v>3327.5050000000001</v>
      </c>
      <c r="I1241" s="56">
        <f t="shared" si="176"/>
        <v>787.73299999999995</v>
      </c>
      <c r="J1241" s="56">
        <f t="shared" si="177"/>
        <v>5011.9470000000001</v>
      </c>
      <c r="K1241" s="56">
        <f t="shared" si="178"/>
        <v>9127.1849999999995</v>
      </c>
      <c r="L1241" s="64">
        <v>3940495</v>
      </c>
      <c r="M1241" s="64">
        <v>787889</v>
      </c>
      <c r="N1241" s="64">
        <v>5179974</v>
      </c>
      <c r="O1241" s="64">
        <v>9908358</v>
      </c>
      <c r="P1241" s="63">
        <v>3327505</v>
      </c>
      <c r="Q1241" s="63">
        <v>787733</v>
      </c>
      <c r="R1241" s="63">
        <v>5011947</v>
      </c>
      <c r="S1241" s="63">
        <v>9127185</v>
      </c>
      <c r="T1241">
        <f t="shared" si="179"/>
        <v>19035543</v>
      </c>
    </row>
    <row r="1242" spans="1:20" hidden="1">
      <c r="A1242" s="55" t="s">
        <v>2413</v>
      </c>
      <c r="B1242" s="56" t="s">
        <v>2414</v>
      </c>
      <c r="C1242" s="55" t="s">
        <v>6319</v>
      </c>
      <c r="D1242" s="56">
        <f t="shared" si="180"/>
        <v>640</v>
      </c>
      <c r="E1242" s="56">
        <f t="shared" si="172"/>
        <v>5.3540000000000001</v>
      </c>
      <c r="F1242" s="56">
        <f t="shared" si="173"/>
        <v>43.463999999999999</v>
      </c>
      <c r="G1242" s="56">
        <f t="shared" si="174"/>
        <v>688.81799999999998</v>
      </c>
      <c r="H1242" s="56">
        <f t="shared" si="175"/>
        <v>720</v>
      </c>
      <c r="I1242" s="56">
        <f t="shared" si="176"/>
        <v>5.3529999999999998</v>
      </c>
      <c r="J1242" s="56">
        <f t="shared" si="177"/>
        <v>40.262</v>
      </c>
      <c r="K1242" s="56">
        <f t="shared" si="178"/>
        <v>765.61500000000001</v>
      </c>
      <c r="L1242" s="64">
        <v>640000</v>
      </c>
      <c r="M1242" s="64">
        <v>5354</v>
      </c>
      <c r="N1242" s="64">
        <v>43464</v>
      </c>
      <c r="O1242" s="64">
        <v>688818</v>
      </c>
      <c r="P1242" s="63">
        <v>720000</v>
      </c>
      <c r="Q1242" s="63">
        <v>5353</v>
      </c>
      <c r="R1242" s="63">
        <v>40262</v>
      </c>
      <c r="S1242" s="63">
        <v>765615</v>
      </c>
      <c r="T1242">
        <f t="shared" si="179"/>
        <v>1454433</v>
      </c>
    </row>
    <row r="1243" spans="1:20" hidden="1">
      <c r="A1243" s="55" t="s">
        <v>2415</v>
      </c>
      <c r="B1243" s="56" t="s">
        <v>2416</v>
      </c>
      <c r="C1243" s="55" t="s">
        <v>6319</v>
      </c>
      <c r="D1243" s="56">
        <f t="shared" si="180"/>
        <v>1278.537</v>
      </c>
      <c r="E1243" s="56">
        <f t="shared" si="172"/>
        <v>710.80700000000002</v>
      </c>
      <c r="F1243" s="56">
        <f t="shared" si="173"/>
        <v>629.86599999999999</v>
      </c>
      <c r="G1243" s="56">
        <f t="shared" si="174"/>
        <v>2619.21</v>
      </c>
      <c r="H1243" s="56">
        <f t="shared" si="175"/>
        <v>1277.3920000000001</v>
      </c>
      <c r="I1243" s="56">
        <f t="shared" si="176"/>
        <v>550.70100000000002</v>
      </c>
      <c r="J1243" s="56">
        <f t="shared" si="177"/>
        <v>610.19299999999998</v>
      </c>
      <c r="K1243" s="56">
        <f t="shared" si="178"/>
        <v>2438.2860000000001</v>
      </c>
      <c r="L1243" s="64">
        <v>1278537</v>
      </c>
      <c r="M1243" s="64">
        <v>710807</v>
      </c>
      <c r="N1243" s="64">
        <v>629866</v>
      </c>
      <c r="O1243" s="64">
        <v>2619210</v>
      </c>
      <c r="P1243" s="63">
        <v>1277392</v>
      </c>
      <c r="Q1243" s="63">
        <v>550701</v>
      </c>
      <c r="R1243" s="63">
        <v>610193</v>
      </c>
      <c r="S1243" s="63">
        <v>2438286</v>
      </c>
      <c r="T1243">
        <f t="shared" si="179"/>
        <v>5057496</v>
      </c>
    </row>
    <row r="1244" spans="1:20" hidden="1">
      <c r="A1244" s="55" t="s">
        <v>2417</v>
      </c>
      <c r="B1244" s="56" t="s">
        <v>2418</v>
      </c>
      <c r="C1244" s="55" t="s">
        <v>6319</v>
      </c>
      <c r="D1244" s="56">
        <f t="shared" si="180"/>
        <v>1015.177</v>
      </c>
      <c r="E1244" s="56">
        <f t="shared" si="172"/>
        <v>473.21699999999998</v>
      </c>
      <c r="F1244" s="56">
        <f t="shared" si="173"/>
        <v>2157.9479999999999</v>
      </c>
      <c r="G1244" s="56">
        <f t="shared" si="174"/>
        <v>3646.3420000000001</v>
      </c>
      <c r="H1244" s="56">
        <f t="shared" si="175"/>
        <v>1015.0170000000001</v>
      </c>
      <c r="I1244" s="56">
        <f t="shared" si="176"/>
        <v>443.17399999999998</v>
      </c>
      <c r="J1244" s="56">
        <f t="shared" si="177"/>
        <v>2028.8140000000001</v>
      </c>
      <c r="K1244" s="56">
        <f t="shared" si="178"/>
        <v>3487.0050000000001</v>
      </c>
      <c r="L1244" s="64">
        <v>1015177</v>
      </c>
      <c r="M1244" s="64">
        <v>473217</v>
      </c>
      <c r="N1244" s="64">
        <v>2157948</v>
      </c>
      <c r="O1244" s="64">
        <v>3646342</v>
      </c>
      <c r="P1244" s="63">
        <v>1015017</v>
      </c>
      <c r="Q1244" s="63">
        <v>443174</v>
      </c>
      <c r="R1244" s="63">
        <v>2028814</v>
      </c>
      <c r="S1244" s="63">
        <v>3487005</v>
      </c>
      <c r="T1244">
        <f t="shared" si="179"/>
        <v>7133347</v>
      </c>
    </row>
    <row r="1245" spans="1:20" hidden="1">
      <c r="A1245" s="55" t="s">
        <v>2419</v>
      </c>
      <c r="B1245" s="56" t="s">
        <v>2420</v>
      </c>
      <c r="C1245" s="55" t="s">
        <v>6319</v>
      </c>
      <c r="D1245" s="56">
        <f t="shared" si="180"/>
        <v>1625.5509999999999</v>
      </c>
      <c r="E1245" s="56">
        <f t="shared" si="172"/>
        <v>2960.5549999999998</v>
      </c>
      <c r="F1245" s="56">
        <f t="shared" si="173"/>
        <v>1822.421</v>
      </c>
      <c r="G1245" s="56">
        <f t="shared" si="174"/>
        <v>6408.527</v>
      </c>
      <c r="H1245" s="56">
        <f t="shared" si="175"/>
        <v>1624.4159999999999</v>
      </c>
      <c r="I1245" s="56">
        <f t="shared" si="176"/>
        <v>3358.569</v>
      </c>
      <c r="J1245" s="56">
        <f t="shared" si="177"/>
        <v>1537.432</v>
      </c>
      <c r="K1245" s="56">
        <f t="shared" si="178"/>
        <v>6520.4170000000004</v>
      </c>
      <c r="L1245" s="64">
        <v>1625551</v>
      </c>
      <c r="M1245" s="64">
        <v>2960555</v>
      </c>
      <c r="N1245" s="64">
        <v>1822421</v>
      </c>
      <c r="O1245" s="64">
        <v>6408527</v>
      </c>
      <c r="P1245" s="63">
        <v>1624416</v>
      </c>
      <c r="Q1245" s="63">
        <v>3358569</v>
      </c>
      <c r="R1245" s="63">
        <v>1537432</v>
      </c>
      <c r="S1245" s="63">
        <v>6520417</v>
      </c>
      <c r="T1245">
        <f t="shared" si="179"/>
        <v>12928944</v>
      </c>
    </row>
    <row r="1246" spans="1:20" hidden="1">
      <c r="A1246" s="55" t="s">
        <v>2421</v>
      </c>
      <c r="B1246" s="56" t="s">
        <v>1077</v>
      </c>
      <c r="C1246" s="55" t="s">
        <v>6319</v>
      </c>
      <c r="D1246" s="56">
        <f t="shared" si="180"/>
        <v>1662.8420000000001</v>
      </c>
      <c r="E1246" s="56">
        <f t="shared" si="172"/>
        <v>1616.0350000000001</v>
      </c>
      <c r="F1246" s="56">
        <f t="shared" si="173"/>
        <v>2596.6379999999999</v>
      </c>
      <c r="G1246" s="56">
        <f t="shared" si="174"/>
        <v>5875.5150000000003</v>
      </c>
      <c r="H1246" s="56">
        <f t="shared" si="175"/>
        <v>2181.2399999999998</v>
      </c>
      <c r="I1246" s="56">
        <f t="shared" si="176"/>
        <v>1663.0139999999999</v>
      </c>
      <c r="J1246" s="56">
        <f t="shared" si="177"/>
        <v>2617.9450000000002</v>
      </c>
      <c r="K1246" s="56">
        <f t="shared" si="178"/>
        <v>6462.1989999999996</v>
      </c>
      <c r="L1246" s="64">
        <v>1662842</v>
      </c>
      <c r="M1246" s="64">
        <v>1616035</v>
      </c>
      <c r="N1246" s="64">
        <v>2596638</v>
      </c>
      <c r="O1246" s="64">
        <v>5875515</v>
      </c>
      <c r="P1246" s="63">
        <v>2181240</v>
      </c>
      <c r="Q1246" s="63">
        <v>1663014</v>
      </c>
      <c r="R1246" s="63">
        <v>2617945</v>
      </c>
      <c r="S1246" s="63">
        <v>6462199</v>
      </c>
      <c r="T1246">
        <f t="shared" si="179"/>
        <v>12337714</v>
      </c>
    </row>
    <row r="1247" spans="1:20">
      <c r="A1247" s="55" t="s">
        <v>2422</v>
      </c>
      <c r="B1247" s="56" t="s">
        <v>2423</v>
      </c>
      <c r="C1247" s="55" t="s">
        <v>6320</v>
      </c>
      <c r="D1247" s="56">
        <f t="shared" si="180"/>
        <v>0</v>
      </c>
      <c r="E1247" s="56">
        <f t="shared" si="172"/>
        <v>0</v>
      </c>
      <c r="F1247" s="56">
        <f t="shared" si="173"/>
        <v>0</v>
      </c>
      <c r="G1247" s="56">
        <f t="shared" si="174"/>
        <v>0</v>
      </c>
      <c r="H1247" s="56">
        <f t="shared" si="175"/>
        <v>0</v>
      </c>
      <c r="I1247" s="56">
        <f t="shared" si="176"/>
        <v>0</v>
      </c>
      <c r="J1247" s="56">
        <f t="shared" si="177"/>
        <v>0</v>
      </c>
      <c r="K1247" s="56">
        <f t="shared" si="178"/>
        <v>0</v>
      </c>
      <c r="L1247" s="64">
        <v>0</v>
      </c>
      <c r="M1247" s="64">
        <v>0</v>
      </c>
      <c r="N1247" s="64">
        <v>0</v>
      </c>
      <c r="O1247" s="64">
        <v>0</v>
      </c>
      <c r="P1247" s="63">
        <v>0</v>
      </c>
      <c r="Q1247" s="63">
        <v>0</v>
      </c>
      <c r="R1247" s="63">
        <v>0</v>
      </c>
      <c r="S1247" s="63">
        <v>0</v>
      </c>
      <c r="T1247">
        <f t="shared" si="179"/>
        <v>0</v>
      </c>
    </row>
    <row r="1248" spans="1:20" hidden="1">
      <c r="A1248" s="55" t="s">
        <v>2424</v>
      </c>
      <c r="B1248" s="56" t="s">
        <v>2425</v>
      </c>
      <c r="C1248" s="55" t="s">
        <v>6320</v>
      </c>
      <c r="D1248" s="56">
        <f t="shared" si="180"/>
        <v>26.852</v>
      </c>
      <c r="E1248" s="56">
        <f t="shared" si="172"/>
        <v>0</v>
      </c>
      <c r="F1248" s="56">
        <f t="shared" si="173"/>
        <v>0</v>
      </c>
      <c r="G1248" s="56">
        <f t="shared" si="174"/>
        <v>26.852</v>
      </c>
      <c r="H1248" s="56">
        <f t="shared" si="175"/>
        <v>26.766999999999999</v>
      </c>
      <c r="I1248" s="56">
        <f t="shared" si="176"/>
        <v>0</v>
      </c>
      <c r="J1248" s="56">
        <f t="shared" si="177"/>
        <v>0</v>
      </c>
      <c r="K1248" s="56">
        <f t="shared" si="178"/>
        <v>26.766999999999999</v>
      </c>
      <c r="L1248" s="64">
        <v>26852</v>
      </c>
      <c r="M1248" s="64">
        <v>0</v>
      </c>
      <c r="N1248" s="64">
        <v>0</v>
      </c>
      <c r="O1248" s="64">
        <v>26852</v>
      </c>
      <c r="P1248" s="63">
        <v>26767</v>
      </c>
      <c r="Q1248" s="63">
        <v>0</v>
      </c>
      <c r="R1248" s="63">
        <v>0</v>
      </c>
      <c r="S1248" s="63">
        <v>26767</v>
      </c>
      <c r="T1248">
        <f t="shared" si="179"/>
        <v>53619</v>
      </c>
    </row>
    <row r="1249" spans="1:20">
      <c r="A1249" s="55" t="s">
        <v>2426</v>
      </c>
      <c r="B1249" s="56" t="s">
        <v>2427</v>
      </c>
      <c r="C1249" s="55" t="s">
        <v>6320</v>
      </c>
      <c r="D1249" s="56">
        <f t="shared" si="180"/>
        <v>0</v>
      </c>
      <c r="E1249" s="56">
        <f t="shared" si="172"/>
        <v>0</v>
      </c>
      <c r="F1249" s="56">
        <f t="shared" si="173"/>
        <v>0</v>
      </c>
      <c r="G1249" s="56">
        <f t="shared" si="174"/>
        <v>0</v>
      </c>
      <c r="H1249" s="56">
        <f t="shared" si="175"/>
        <v>0</v>
      </c>
      <c r="I1249" s="56">
        <f t="shared" si="176"/>
        <v>0</v>
      </c>
      <c r="J1249" s="56">
        <f t="shared" si="177"/>
        <v>0</v>
      </c>
      <c r="K1249" s="56">
        <f t="shared" si="178"/>
        <v>0</v>
      </c>
      <c r="L1249" s="64">
        <v>0</v>
      </c>
      <c r="M1249" s="64">
        <v>0</v>
      </c>
      <c r="N1249" s="64">
        <v>0</v>
      </c>
      <c r="O1249" s="64">
        <v>0</v>
      </c>
      <c r="P1249" s="63">
        <v>0</v>
      </c>
      <c r="Q1249" s="63">
        <v>0</v>
      </c>
      <c r="R1249" s="63">
        <v>0</v>
      </c>
      <c r="S1249" s="63">
        <v>0</v>
      </c>
      <c r="T1249">
        <f t="shared" si="179"/>
        <v>0</v>
      </c>
    </row>
    <row r="1250" spans="1:20" hidden="1">
      <c r="A1250" s="55" t="s">
        <v>2428</v>
      </c>
      <c r="B1250" s="56" t="s">
        <v>2429</v>
      </c>
      <c r="C1250" s="55" t="s">
        <v>6320</v>
      </c>
      <c r="D1250" s="56">
        <f t="shared" si="180"/>
        <v>59.651000000000003</v>
      </c>
      <c r="E1250" s="56">
        <f t="shared" si="172"/>
        <v>0</v>
      </c>
      <c r="F1250" s="56">
        <f t="shared" si="173"/>
        <v>0</v>
      </c>
      <c r="G1250" s="56">
        <f t="shared" si="174"/>
        <v>59.651000000000003</v>
      </c>
      <c r="H1250" s="56">
        <f t="shared" si="175"/>
        <v>114.946</v>
      </c>
      <c r="I1250" s="56">
        <f t="shared" si="176"/>
        <v>0</v>
      </c>
      <c r="J1250" s="56">
        <f t="shared" si="177"/>
        <v>0</v>
      </c>
      <c r="K1250" s="56">
        <f t="shared" si="178"/>
        <v>114.946</v>
      </c>
      <c r="L1250" s="64">
        <v>59651</v>
      </c>
      <c r="M1250" s="64">
        <v>0</v>
      </c>
      <c r="N1250" s="64">
        <v>0</v>
      </c>
      <c r="O1250" s="64">
        <v>59651</v>
      </c>
      <c r="P1250" s="63">
        <v>114946</v>
      </c>
      <c r="Q1250" s="63">
        <v>0</v>
      </c>
      <c r="R1250" s="63">
        <v>0</v>
      </c>
      <c r="S1250" s="63">
        <v>114946</v>
      </c>
      <c r="T1250">
        <f t="shared" si="179"/>
        <v>174597</v>
      </c>
    </row>
    <row r="1251" spans="1:20">
      <c r="A1251" s="55" t="s">
        <v>2430</v>
      </c>
      <c r="B1251" s="56" t="s">
        <v>2431</v>
      </c>
      <c r="C1251" s="55" t="s">
        <v>6320</v>
      </c>
      <c r="D1251" s="56">
        <f t="shared" si="180"/>
        <v>0</v>
      </c>
      <c r="E1251" s="56">
        <f t="shared" si="172"/>
        <v>0</v>
      </c>
      <c r="F1251" s="56">
        <f t="shared" si="173"/>
        <v>0</v>
      </c>
      <c r="G1251" s="56">
        <f t="shared" si="174"/>
        <v>0</v>
      </c>
      <c r="H1251" s="56">
        <f t="shared" si="175"/>
        <v>0</v>
      </c>
      <c r="I1251" s="56">
        <f t="shared" si="176"/>
        <v>0</v>
      </c>
      <c r="J1251" s="56">
        <f t="shared" si="177"/>
        <v>0</v>
      </c>
      <c r="K1251" s="56">
        <f t="shared" si="178"/>
        <v>0</v>
      </c>
      <c r="L1251" s="64">
        <v>0</v>
      </c>
      <c r="M1251" s="64">
        <v>0</v>
      </c>
      <c r="N1251" s="64">
        <v>0</v>
      </c>
      <c r="O1251" s="64">
        <v>0</v>
      </c>
      <c r="P1251" s="63">
        <v>0</v>
      </c>
      <c r="Q1251" s="63">
        <v>0</v>
      </c>
      <c r="R1251" s="63">
        <v>0</v>
      </c>
      <c r="S1251" s="63">
        <v>0</v>
      </c>
      <c r="T1251">
        <f t="shared" si="179"/>
        <v>0</v>
      </c>
    </row>
    <row r="1252" spans="1:20">
      <c r="A1252" s="55" t="s">
        <v>2432</v>
      </c>
      <c r="B1252" s="56" t="s">
        <v>2433</v>
      </c>
      <c r="C1252" s="55" t="s">
        <v>6320</v>
      </c>
      <c r="D1252" s="56">
        <f t="shared" si="180"/>
        <v>0</v>
      </c>
      <c r="E1252" s="56">
        <f t="shared" si="172"/>
        <v>0</v>
      </c>
      <c r="F1252" s="56">
        <f t="shared" si="173"/>
        <v>0</v>
      </c>
      <c r="G1252" s="56">
        <f t="shared" si="174"/>
        <v>0</v>
      </c>
      <c r="H1252" s="56">
        <f t="shared" si="175"/>
        <v>0</v>
      </c>
      <c r="I1252" s="56">
        <f t="shared" si="176"/>
        <v>0</v>
      </c>
      <c r="J1252" s="56">
        <f t="shared" si="177"/>
        <v>0</v>
      </c>
      <c r="K1252" s="56">
        <f t="shared" si="178"/>
        <v>0</v>
      </c>
      <c r="L1252" s="64">
        <v>0</v>
      </c>
      <c r="M1252" s="64">
        <v>0</v>
      </c>
      <c r="N1252" s="64">
        <v>0</v>
      </c>
      <c r="O1252" s="64">
        <v>0</v>
      </c>
      <c r="P1252" s="63">
        <v>0</v>
      </c>
      <c r="Q1252" s="63">
        <v>0</v>
      </c>
      <c r="R1252" s="63">
        <v>0</v>
      </c>
      <c r="S1252" s="63">
        <v>0</v>
      </c>
      <c r="T1252">
        <f t="shared" si="179"/>
        <v>0</v>
      </c>
    </row>
    <row r="1253" spans="1:20">
      <c r="A1253" s="55" t="s">
        <v>2434</v>
      </c>
      <c r="B1253" s="56" t="s">
        <v>2435</v>
      </c>
      <c r="C1253" s="55" t="s">
        <v>6320</v>
      </c>
      <c r="D1253" s="56">
        <f t="shared" si="180"/>
        <v>0</v>
      </c>
      <c r="E1253" s="56">
        <f t="shared" si="172"/>
        <v>0</v>
      </c>
      <c r="F1253" s="56">
        <f t="shared" si="173"/>
        <v>0</v>
      </c>
      <c r="G1253" s="56">
        <f t="shared" si="174"/>
        <v>0</v>
      </c>
      <c r="H1253" s="56">
        <f t="shared" si="175"/>
        <v>0</v>
      </c>
      <c r="I1253" s="56">
        <f t="shared" si="176"/>
        <v>0</v>
      </c>
      <c r="J1253" s="56">
        <f t="shared" si="177"/>
        <v>0</v>
      </c>
      <c r="K1253" s="56">
        <f t="shared" si="178"/>
        <v>0</v>
      </c>
      <c r="L1253" s="64">
        <v>0</v>
      </c>
      <c r="M1253" s="64">
        <v>0</v>
      </c>
      <c r="N1253" s="64">
        <v>0</v>
      </c>
      <c r="O1253" s="64">
        <v>0</v>
      </c>
      <c r="P1253" s="63">
        <v>0</v>
      </c>
      <c r="Q1253" s="63">
        <v>0</v>
      </c>
      <c r="R1253" s="63">
        <v>0</v>
      </c>
      <c r="S1253" s="63">
        <v>0</v>
      </c>
      <c r="T1253">
        <f t="shared" si="179"/>
        <v>0</v>
      </c>
    </row>
    <row r="1254" spans="1:20" hidden="1">
      <c r="A1254" s="55" t="s">
        <v>2436</v>
      </c>
      <c r="B1254" s="56" t="s">
        <v>2437</v>
      </c>
      <c r="C1254" s="55" t="s">
        <v>6320</v>
      </c>
      <c r="D1254" s="56">
        <f t="shared" si="180"/>
        <v>9822.4590000000007</v>
      </c>
      <c r="E1254" s="56">
        <f t="shared" si="172"/>
        <v>0</v>
      </c>
      <c r="F1254" s="56">
        <f t="shared" si="173"/>
        <v>262.61500000000001</v>
      </c>
      <c r="G1254" s="56">
        <f t="shared" si="174"/>
        <v>10085.074000000001</v>
      </c>
      <c r="H1254" s="56">
        <f t="shared" si="175"/>
        <v>8930.2170000000006</v>
      </c>
      <c r="I1254" s="56">
        <f t="shared" si="176"/>
        <v>0</v>
      </c>
      <c r="J1254" s="56">
        <f t="shared" si="177"/>
        <v>254.89500000000001</v>
      </c>
      <c r="K1254" s="56">
        <f t="shared" si="178"/>
        <v>9185.1119999999992</v>
      </c>
      <c r="L1254" s="64">
        <v>9822459</v>
      </c>
      <c r="M1254" s="64">
        <v>0</v>
      </c>
      <c r="N1254" s="64">
        <v>262615</v>
      </c>
      <c r="O1254" s="64">
        <v>10085074</v>
      </c>
      <c r="P1254" s="63">
        <v>8930217</v>
      </c>
      <c r="Q1254" s="63">
        <v>0</v>
      </c>
      <c r="R1254" s="63">
        <v>254895</v>
      </c>
      <c r="S1254" s="63">
        <v>9185112</v>
      </c>
      <c r="T1254">
        <f t="shared" si="179"/>
        <v>19270186</v>
      </c>
    </row>
    <row r="1255" spans="1:20" hidden="1">
      <c r="A1255" s="55" t="s">
        <v>2438</v>
      </c>
      <c r="B1255" s="56" t="s">
        <v>2439</v>
      </c>
      <c r="C1255" s="55" t="s">
        <v>6320</v>
      </c>
      <c r="D1255" s="56">
        <f t="shared" si="180"/>
        <v>0</v>
      </c>
      <c r="E1255" s="56">
        <f t="shared" si="172"/>
        <v>0</v>
      </c>
      <c r="F1255" s="56">
        <f t="shared" si="173"/>
        <v>835.28599999999994</v>
      </c>
      <c r="G1255" s="56">
        <f t="shared" si="174"/>
        <v>835.28599999999994</v>
      </c>
      <c r="H1255" s="56">
        <f t="shared" si="175"/>
        <v>0</v>
      </c>
      <c r="I1255" s="56">
        <f t="shared" si="176"/>
        <v>0</v>
      </c>
      <c r="J1255" s="56">
        <f t="shared" si="177"/>
        <v>856.04399999999998</v>
      </c>
      <c r="K1255" s="56">
        <f t="shared" si="178"/>
        <v>856.04399999999998</v>
      </c>
      <c r="L1255" s="64">
        <v>0</v>
      </c>
      <c r="M1255" s="64">
        <v>0</v>
      </c>
      <c r="N1255" s="64">
        <v>835286</v>
      </c>
      <c r="O1255" s="64">
        <v>835286</v>
      </c>
      <c r="P1255" s="63">
        <v>0</v>
      </c>
      <c r="Q1255" s="63">
        <v>0</v>
      </c>
      <c r="R1255" s="63">
        <v>856044</v>
      </c>
      <c r="S1255" s="63">
        <v>856044</v>
      </c>
      <c r="T1255">
        <f t="shared" si="179"/>
        <v>1691330</v>
      </c>
    </row>
    <row r="1256" spans="1:20" hidden="1">
      <c r="A1256" s="55" t="s">
        <v>2440</v>
      </c>
      <c r="B1256" s="56" t="s">
        <v>2441</v>
      </c>
      <c r="C1256" s="55" t="s">
        <v>6320</v>
      </c>
      <c r="D1256" s="56">
        <f t="shared" si="180"/>
        <v>0</v>
      </c>
      <c r="E1256" s="56">
        <f t="shared" si="172"/>
        <v>0</v>
      </c>
      <c r="F1256" s="56">
        <f t="shared" si="173"/>
        <v>500</v>
      </c>
      <c r="G1256" s="56">
        <f t="shared" si="174"/>
        <v>500</v>
      </c>
      <c r="H1256" s="56">
        <f t="shared" si="175"/>
        <v>0</v>
      </c>
      <c r="I1256" s="56">
        <f t="shared" si="176"/>
        <v>0</v>
      </c>
      <c r="J1256" s="56">
        <f t="shared" si="177"/>
        <v>500</v>
      </c>
      <c r="K1256" s="56">
        <f t="shared" si="178"/>
        <v>500</v>
      </c>
      <c r="L1256" s="64">
        <v>0</v>
      </c>
      <c r="M1256" s="64">
        <v>0</v>
      </c>
      <c r="N1256" s="64">
        <v>500000</v>
      </c>
      <c r="O1256" s="64">
        <v>500000</v>
      </c>
      <c r="P1256" s="63">
        <v>0</v>
      </c>
      <c r="Q1256" s="63">
        <v>0</v>
      </c>
      <c r="R1256" s="63">
        <v>500000</v>
      </c>
      <c r="S1256" s="63">
        <v>500000</v>
      </c>
      <c r="T1256">
        <f t="shared" si="179"/>
        <v>1000000</v>
      </c>
    </row>
    <row r="1257" spans="1:20" hidden="1">
      <c r="A1257" s="55" t="s">
        <v>2442</v>
      </c>
      <c r="B1257" s="56" t="s">
        <v>2443</v>
      </c>
      <c r="C1257" s="55" t="s">
        <v>6320</v>
      </c>
      <c r="D1257" s="56">
        <f t="shared" si="180"/>
        <v>56.076000000000001</v>
      </c>
      <c r="E1257" s="56">
        <f t="shared" si="172"/>
        <v>0</v>
      </c>
      <c r="F1257" s="56">
        <f t="shared" si="173"/>
        <v>1126.4659999999999</v>
      </c>
      <c r="G1257" s="56">
        <f t="shared" si="174"/>
        <v>1182.5419999999999</v>
      </c>
      <c r="H1257" s="56">
        <f t="shared" si="175"/>
        <v>56.07</v>
      </c>
      <c r="I1257" s="56">
        <f t="shared" si="176"/>
        <v>0</v>
      </c>
      <c r="J1257" s="56">
        <f t="shared" si="177"/>
        <v>1449.3050000000001</v>
      </c>
      <c r="K1257" s="56">
        <f t="shared" si="178"/>
        <v>1505.375</v>
      </c>
      <c r="L1257" s="64">
        <v>56076</v>
      </c>
      <c r="M1257" s="64">
        <v>0</v>
      </c>
      <c r="N1257" s="64">
        <v>1126466</v>
      </c>
      <c r="O1257" s="64">
        <v>1182542</v>
      </c>
      <c r="P1257" s="63">
        <v>56070</v>
      </c>
      <c r="Q1257" s="63">
        <v>0</v>
      </c>
      <c r="R1257" s="63">
        <v>1449305</v>
      </c>
      <c r="S1257" s="63">
        <v>1505375</v>
      </c>
      <c r="T1257">
        <f t="shared" si="179"/>
        <v>2687917</v>
      </c>
    </row>
    <row r="1258" spans="1:20" hidden="1">
      <c r="A1258" s="55" t="s">
        <v>2444</v>
      </c>
      <c r="B1258" s="56" t="s">
        <v>2445</v>
      </c>
      <c r="C1258" s="55" t="s">
        <v>6320</v>
      </c>
      <c r="D1258" s="56">
        <f t="shared" si="180"/>
        <v>205.96600000000001</v>
      </c>
      <c r="E1258" s="56">
        <f t="shared" si="172"/>
        <v>0</v>
      </c>
      <c r="F1258" s="56">
        <f t="shared" si="173"/>
        <v>1000</v>
      </c>
      <c r="G1258" s="56">
        <f t="shared" si="174"/>
        <v>1205.9659999999999</v>
      </c>
      <c r="H1258" s="56">
        <f t="shared" si="175"/>
        <v>143</v>
      </c>
      <c r="I1258" s="56">
        <f t="shared" si="176"/>
        <v>0</v>
      </c>
      <c r="J1258" s="56">
        <f t="shared" si="177"/>
        <v>1000</v>
      </c>
      <c r="K1258" s="56">
        <f t="shared" si="178"/>
        <v>1143</v>
      </c>
      <c r="L1258" s="64">
        <v>205966</v>
      </c>
      <c r="M1258" s="64">
        <v>0</v>
      </c>
      <c r="N1258" s="64">
        <v>1000000</v>
      </c>
      <c r="O1258" s="64">
        <v>1205966</v>
      </c>
      <c r="P1258" s="63">
        <v>143000</v>
      </c>
      <c r="Q1258" s="63">
        <v>0</v>
      </c>
      <c r="R1258" s="63">
        <v>1000000</v>
      </c>
      <c r="S1258" s="63">
        <v>1143000</v>
      </c>
      <c r="T1258">
        <f t="shared" si="179"/>
        <v>2348966</v>
      </c>
    </row>
    <row r="1259" spans="1:20" hidden="1">
      <c r="A1259" s="55" t="s">
        <v>2446</v>
      </c>
      <c r="B1259" s="56" t="s">
        <v>2447</v>
      </c>
      <c r="C1259" s="55" t="s">
        <v>6320</v>
      </c>
      <c r="D1259" s="56">
        <f t="shared" si="180"/>
        <v>1212.972</v>
      </c>
      <c r="E1259" s="56">
        <f t="shared" si="172"/>
        <v>0</v>
      </c>
      <c r="F1259" s="56">
        <f t="shared" si="173"/>
        <v>0</v>
      </c>
      <c r="G1259" s="56">
        <f t="shared" si="174"/>
        <v>1212.972</v>
      </c>
      <c r="H1259" s="56">
        <f t="shared" si="175"/>
        <v>1175.2719999999999</v>
      </c>
      <c r="I1259" s="56">
        <f t="shared" si="176"/>
        <v>0</v>
      </c>
      <c r="J1259" s="56">
        <f t="shared" si="177"/>
        <v>0</v>
      </c>
      <c r="K1259" s="56">
        <f t="shared" si="178"/>
        <v>1175.2719999999999</v>
      </c>
      <c r="L1259" s="64">
        <v>1212972</v>
      </c>
      <c r="M1259" s="64">
        <v>0</v>
      </c>
      <c r="N1259" s="64">
        <v>0</v>
      </c>
      <c r="O1259" s="64">
        <v>1212972</v>
      </c>
      <c r="P1259" s="63">
        <v>1175272</v>
      </c>
      <c r="Q1259" s="63">
        <v>0</v>
      </c>
      <c r="R1259" s="63">
        <v>0</v>
      </c>
      <c r="S1259" s="63">
        <v>1175272</v>
      </c>
      <c r="T1259">
        <f t="shared" si="179"/>
        <v>2388244</v>
      </c>
    </row>
    <row r="1260" spans="1:20">
      <c r="A1260" s="55" t="s">
        <v>2448</v>
      </c>
      <c r="B1260" s="56" t="s">
        <v>2449</v>
      </c>
      <c r="C1260" s="55" t="s">
        <v>6320</v>
      </c>
      <c r="D1260" s="56">
        <f t="shared" si="180"/>
        <v>0</v>
      </c>
      <c r="E1260" s="56">
        <f t="shared" si="172"/>
        <v>0</v>
      </c>
      <c r="F1260" s="56">
        <f t="shared" si="173"/>
        <v>0</v>
      </c>
      <c r="G1260" s="56">
        <f t="shared" si="174"/>
        <v>0</v>
      </c>
      <c r="H1260" s="56">
        <f t="shared" si="175"/>
        <v>0</v>
      </c>
      <c r="I1260" s="56">
        <f t="shared" si="176"/>
        <v>0</v>
      </c>
      <c r="J1260" s="56">
        <f t="shared" si="177"/>
        <v>0</v>
      </c>
      <c r="K1260" s="56">
        <f t="shared" si="178"/>
        <v>0</v>
      </c>
      <c r="L1260" s="64">
        <v>0</v>
      </c>
      <c r="M1260" s="64">
        <v>0</v>
      </c>
      <c r="N1260" s="64">
        <v>0</v>
      </c>
      <c r="O1260" s="64">
        <v>0</v>
      </c>
      <c r="P1260" s="63">
        <v>0</v>
      </c>
      <c r="Q1260" s="63">
        <v>0</v>
      </c>
      <c r="R1260" s="63">
        <v>0</v>
      </c>
      <c r="S1260" s="63">
        <v>0</v>
      </c>
      <c r="T1260">
        <f t="shared" si="179"/>
        <v>0</v>
      </c>
    </row>
    <row r="1261" spans="1:20" hidden="1">
      <c r="A1261" s="55" t="s">
        <v>2450</v>
      </c>
      <c r="B1261" s="56" t="s">
        <v>2451</v>
      </c>
      <c r="C1261" s="55" t="s">
        <v>6320</v>
      </c>
      <c r="D1261" s="56">
        <f t="shared" si="180"/>
        <v>41.57</v>
      </c>
      <c r="E1261" s="56">
        <f t="shared" si="172"/>
        <v>0</v>
      </c>
      <c r="F1261" s="56">
        <f t="shared" si="173"/>
        <v>0</v>
      </c>
      <c r="G1261" s="56">
        <f t="shared" si="174"/>
        <v>41.57</v>
      </c>
      <c r="H1261" s="56">
        <f t="shared" si="175"/>
        <v>48.061999999999998</v>
      </c>
      <c r="I1261" s="56">
        <f t="shared" si="176"/>
        <v>0</v>
      </c>
      <c r="J1261" s="56">
        <f t="shared" si="177"/>
        <v>0</v>
      </c>
      <c r="K1261" s="56">
        <f t="shared" si="178"/>
        <v>48.061999999999998</v>
      </c>
      <c r="L1261" s="64">
        <v>41570</v>
      </c>
      <c r="M1261" s="64">
        <v>0</v>
      </c>
      <c r="N1261" s="64">
        <v>0</v>
      </c>
      <c r="O1261" s="64">
        <v>41570</v>
      </c>
      <c r="P1261" s="63">
        <v>48062</v>
      </c>
      <c r="Q1261" s="63">
        <v>0</v>
      </c>
      <c r="R1261" s="63">
        <v>0</v>
      </c>
      <c r="S1261" s="63">
        <v>48062</v>
      </c>
      <c r="T1261">
        <f t="shared" si="179"/>
        <v>89632</v>
      </c>
    </row>
    <row r="1262" spans="1:20" hidden="1">
      <c r="A1262" s="55" t="s">
        <v>2452</v>
      </c>
      <c r="B1262" s="56" t="s">
        <v>2453</v>
      </c>
      <c r="C1262" s="55" t="s">
        <v>6320</v>
      </c>
      <c r="D1262" s="56">
        <f t="shared" si="180"/>
        <v>0</v>
      </c>
      <c r="E1262" s="56">
        <f t="shared" si="172"/>
        <v>0</v>
      </c>
      <c r="F1262" s="56">
        <f t="shared" si="173"/>
        <v>732.18700000000001</v>
      </c>
      <c r="G1262" s="56">
        <f t="shared" si="174"/>
        <v>732.18700000000001</v>
      </c>
      <c r="H1262" s="56">
        <f t="shared" si="175"/>
        <v>0</v>
      </c>
      <c r="I1262" s="56">
        <f t="shared" si="176"/>
        <v>0</v>
      </c>
      <c r="J1262" s="56">
        <f t="shared" si="177"/>
        <v>640.70299999999997</v>
      </c>
      <c r="K1262" s="56">
        <f t="shared" si="178"/>
        <v>640.70299999999997</v>
      </c>
      <c r="L1262" s="64">
        <v>0</v>
      </c>
      <c r="M1262" s="64">
        <v>0</v>
      </c>
      <c r="N1262" s="64">
        <v>732187</v>
      </c>
      <c r="O1262" s="64">
        <v>732187</v>
      </c>
      <c r="P1262" s="63">
        <v>0</v>
      </c>
      <c r="Q1262" s="63">
        <v>0</v>
      </c>
      <c r="R1262" s="63">
        <v>640703</v>
      </c>
      <c r="S1262" s="63">
        <v>640703</v>
      </c>
      <c r="T1262">
        <f t="shared" si="179"/>
        <v>1372890</v>
      </c>
    </row>
    <row r="1263" spans="1:20" hidden="1">
      <c r="A1263" s="55" t="s">
        <v>2454</v>
      </c>
      <c r="B1263" s="56" t="s">
        <v>2455</v>
      </c>
      <c r="C1263" s="55" t="s">
        <v>6320</v>
      </c>
      <c r="D1263" s="56">
        <f t="shared" si="180"/>
        <v>376.51299999999998</v>
      </c>
      <c r="E1263" s="56">
        <f t="shared" si="172"/>
        <v>0</v>
      </c>
      <c r="F1263" s="56">
        <f t="shared" si="173"/>
        <v>204.23699999999999</v>
      </c>
      <c r="G1263" s="56">
        <f t="shared" si="174"/>
        <v>580.75</v>
      </c>
      <c r="H1263" s="56">
        <f t="shared" si="175"/>
        <v>369.37299999999999</v>
      </c>
      <c r="I1263" s="56">
        <f t="shared" si="176"/>
        <v>0</v>
      </c>
      <c r="J1263" s="56">
        <f t="shared" si="177"/>
        <v>198.13499999999999</v>
      </c>
      <c r="K1263" s="56">
        <f t="shared" si="178"/>
        <v>567.50800000000004</v>
      </c>
      <c r="L1263" s="64">
        <v>376513</v>
      </c>
      <c r="M1263" s="64">
        <v>0</v>
      </c>
      <c r="N1263" s="64">
        <v>204237</v>
      </c>
      <c r="O1263" s="64">
        <v>580750</v>
      </c>
      <c r="P1263" s="63">
        <v>369373</v>
      </c>
      <c r="Q1263" s="63">
        <v>0</v>
      </c>
      <c r="R1263" s="63">
        <v>198135</v>
      </c>
      <c r="S1263" s="63">
        <v>567508</v>
      </c>
      <c r="T1263">
        <f t="shared" si="179"/>
        <v>1148258</v>
      </c>
    </row>
    <row r="1264" spans="1:20">
      <c r="A1264" s="55" t="s">
        <v>2456</v>
      </c>
      <c r="B1264" s="56" t="s">
        <v>2457</v>
      </c>
      <c r="C1264" s="55" t="s">
        <v>6321</v>
      </c>
      <c r="D1264" s="56">
        <f t="shared" si="180"/>
        <v>0</v>
      </c>
      <c r="E1264" s="56">
        <f t="shared" si="172"/>
        <v>0</v>
      </c>
      <c r="F1264" s="56">
        <f t="shared" si="173"/>
        <v>0</v>
      </c>
      <c r="G1264" s="56">
        <f t="shared" si="174"/>
        <v>0</v>
      </c>
      <c r="H1264" s="56">
        <f t="shared" si="175"/>
        <v>0</v>
      </c>
      <c r="I1264" s="56">
        <f t="shared" si="176"/>
        <v>0</v>
      </c>
      <c r="J1264" s="56">
        <f t="shared" si="177"/>
        <v>0</v>
      </c>
      <c r="K1264" s="56">
        <f t="shared" si="178"/>
        <v>0</v>
      </c>
      <c r="L1264" s="64">
        <v>0</v>
      </c>
      <c r="M1264" s="64">
        <v>0</v>
      </c>
      <c r="N1264" s="64">
        <v>0</v>
      </c>
      <c r="O1264" s="64">
        <v>0</v>
      </c>
      <c r="P1264" s="63">
        <v>0</v>
      </c>
      <c r="Q1264" s="63">
        <v>0</v>
      </c>
      <c r="R1264" s="63">
        <v>0</v>
      </c>
      <c r="S1264" s="63">
        <v>0</v>
      </c>
      <c r="T1264">
        <f t="shared" si="179"/>
        <v>0</v>
      </c>
    </row>
    <row r="1265" spans="1:20">
      <c r="A1265" s="55" t="s">
        <v>2458</v>
      </c>
      <c r="B1265" s="56" t="s">
        <v>2459</v>
      </c>
      <c r="C1265" s="55" t="s">
        <v>6320</v>
      </c>
      <c r="D1265" s="56">
        <f t="shared" si="180"/>
        <v>0</v>
      </c>
      <c r="E1265" s="56">
        <f t="shared" si="172"/>
        <v>0</v>
      </c>
      <c r="F1265" s="56">
        <f t="shared" si="173"/>
        <v>0</v>
      </c>
      <c r="G1265" s="56">
        <f t="shared" si="174"/>
        <v>0</v>
      </c>
      <c r="H1265" s="56">
        <f t="shared" si="175"/>
        <v>0</v>
      </c>
      <c r="I1265" s="56">
        <f t="shared" si="176"/>
        <v>0</v>
      </c>
      <c r="J1265" s="56">
        <f t="shared" si="177"/>
        <v>0</v>
      </c>
      <c r="K1265" s="56">
        <f t="shared" si="178"/>
        <v>0</v>
      </c>
      <c r="L1265" s="64">
        <v>0</v>
      </c>
      <c r="M1265" s="64">
        <v>0</v>
      </c>
      <c r="N1265" s="64">
        <v>0</v>
      </c>
      <c r="O1265" s="64">
        <v>0</v>
      </c>
      <c r="P1265" s="63">
        <v>0</v>
      </c>
      <c r="Q1265" s="63">
        <v>0</v>
      </c>
      <c r="R1265" s="63">
        <v>0</v>
      </c>
      <c r="S1265" s="63">
        <v>0</v>
      </c>
      <c r="T1265">
        <f t="shared" si="179"/>
        <v>0</v>
      </c>
    </row>
    <row r="1266" spans="1:20">
      <c r="A1266" s="55" t="s">
        <v>2460</v>
      </c>
      <c r="B1266" s="56" t="s">
        <v>2461</v>
      </c>
      <c r="C1266" s="55" t="s">
        <v>6320</v>
      </c>
      <c r="D1266" s="56">
        <f t="shared" si="180"/>
        <v>0</v>
      </c>
      <c r="E1266" s="56">
        <f t="shared" si="172"/>
        <v>0</v>
      </c>
      <c r="F1266" s="56">
        <f t="shared" si="173"/>
        <v>0</v>
      </c>
      <c r="G1266" s="56">
        <f t="shared" si="174"/>
        <v>0</v>
      </c>
      <c r="H1266" s="56">
        <f t="shared" si="175"/>
        <v>0</v>
      </c>
      <c r="I1266" s="56">
        <f t="shared" si="176"/>
        <v>0</v>
      </c>
      <c r="J1266" s="56">
        <f t="shared" si="177"/>
        <v>0</v>
      </c>
      <c r="K1266" s="56">
        <f t="shared" si="178"/>
        <v>0</v>
      </c>
      <c r="L1266" s="64">
        <v>0</v>
      </c>
      <c r="M1266" s="64">
        <v>0</v>
      </c>
      <c r="N1266" s="64">
        <v>0</v>
      </c>
      <c r="O1266" s="64">
        <v>0</v>
      </c>
      <c r="P1266" s="63">
        <v>0</v>
      </c>
      <c r="Q1266" s="63">
        <v>0</v>
      </c>
      <c r="R1266" s="63">
        <v>0</v>
      </c>
      <c r="S1266" s="63">
        <v>0</v>
      </c>
      <c r="T1266">
        <f t="shared" si="179"/>
        <v>0</v>
      </c>
    </row>
    <row r="1267" spans="1:20">
      <c r="A1267" s="55" t="s">
        <v>2462</v>
      </c>
      <c r="B1267" s="56" t="s">
        <v>2463</v>
      </c>
      <c r="C1267" s="55" t="s">
        <v>6320</v>
      </c>
      <c r="D1267" s="56">
        <f t="shared" si="180"/>
        <v>0</v>
      </c>
      <c r="E1267" s="56">
        <f t="shared" si="172"/>
        <v>0</v>
      </c>
      <c r="F1267" s="56">
        <f t="shared" si="173"/>
        <v>0</v>
      </c>
      <c r="G1267" s="56">
        <f t="shared" si="174"/>
        <v>0</v>
      </c>
      <c r="H1267" s="56">
        <f t="shared" si="175"/>
        <v>0</v>
      </c>
      <c r="I1267" s="56">
        <f t="shared" si="176"/>
        <v>0</v>
      </c>
      <c r="J1267" s="56">
        <f t="shared" si="177"/>
        <v>0</v>
      </c>
      <c r="K1267" s="56">
        <f t="shared" si="178"/>
        <v>0</v>
      </c>
      <c r="L1267" s="64">
        <v>0</v>
      </c>
      <c r="M1267" s="64">
        <v>0</v>
      </c>
      <c r="N1267" s="64">
        <v>0</v>
      </c>
      <c r="O1267" s="64">
        <v>0</v>
      </c>
      <c r="P1267" s="63">
        <v>0</v>
      </c>
      <c r="Q1267" s="63">
        <v>0</v>
      </c>
      <c r="R1267" s="63">
        <v>0</v>
      </c>
      <c r="S1267" s="63">
        <v>0</v>
      </c>
      <c r="T1267">
        <f t="shared" si="179"/>
        <v>0</v>
      </c>
    </row>
    <row r="1268" spans="1:20" hidden="1">
      <c r="A1268" s="55" t="s">
        <v>2464</v>
      </c>
      <c r="B1268" s="56" t="s">
        <v>2465</v>
      </c>
      <c r="C1268" s="55" t="s">
        <v>6316</v>
      </c>
      <c r="D1268" s="56">
        <f t="shared" si="180"/>
        <v>3006.38</v>
      </c>
      <c r="E1268" s="56">
        <f t="shared" si="172"/>
        <v>103.52</v>
      </c>
      <c r="F1268" s="56">
        <f t="shared" si="173"/>
        <v>13734.665000000001</v>
      </c>
      <c r="G1268" s="56">
        <f t="shared" si="174"/>
        <v>16844.564999999999</v>
      </c>
      <c r="H1268" s="56">
        <f t="shared" si="175"/>
        <v>3005.931</v>
      </c>
      <c r="I1268" s="56">
        <f t="shared" si="176"/>
        <v>103.52</v>
      </c>
      <c r="J1268" s="56">
        <f t="shared" si="177"/>
        <v>12534.925999999999</v>
      </c>
      <c r="K1268" s="56">
        <f t="shared" si="178"/>
        <v>15644.377</v>
      </c>
      <c r="L1268" s="64">
        <v>3006380</v>
      </c>
      <c r="M1268" s="64">
        <v>103520</v>
      </c>
      <c r="N1268" s="64">
        <v>13734665</v>
      </c>
      <c r="O1268" s="64">
        <v>16844565</v>
      </c>
      <c r="P1268" s="63">
        <v>3005931</v>
      </c>
      <c r="Q1268" s="63">
        <v>103520</v>
      </c>
      <c r="R1268" s="63">
        <v>12534926</v>
      </c>
      <c r="S1268" s="63">
        <v>15644377</v>
      </c>
      <c r="T1268">
        <f t="shared" si="179"/>
        <v>32488942</v>
      </c>
    </row>
    <row r="1269" spans="1:20" hidden="1">
      <c r="A1269" s="55" t="s">
        <v>2466</v>
      </c>
      <c r="B1269" s="56" t="s">
        <v>2467</v>
      </c>
      <c r="C1269" s="55" t="s">
        <v>6318</v>
      </c>
      <c r="D1269" s="56">
        <f t="shared" si="180"/>
        <v>3717.5990000000002</v>
      </c>
      <c r="E1269" s="56">
        <f t="shared" si="172"/>
        <v>0</v>
      </c>
      <c r="F1269" s="56">
        <f t="shared" si="173"/>
        <v>2898.6770000000001</v>
      </c>
      <c r="G1269" s="56">
        <f t="shared" si="174"/>
        <v>6616.2759999999998</v>
      </c>
      <c r="H1269" s="56">
        <f t="shared" si="175"/>
        <v>4888.99</v>
      </c>
      <c r="I1269" s="56">
        <f t="shared" si="176"/>
        <v>2.714</v>
      </c>
      <c r="J1269" s="56">
        <f t="shared" si="177"/>
        <v>3246.7280000000001</v>
      </c>
      <c r="K1269" s="56">
        <f t="shared" si="178"/>
        <v>8138.4319999999998</v>
      </c>
      <c r="L1269" s="64">
        <v>3717599</v>
      </c>
      <c r="M1269" s="64">
        <v>0</v>
      </c>
      <c r="N1269" s="64">
        <v>2898677</v>
      </c>
      <c r="O1269" s="64">
        <v>6616276</v>
      </c>
      <c r="P1269" s="63">
        <v>4888990</v>
      </c>
      <c r="Q1269" s="63">
        <v>2714</v>
      </c>
      <c r="R1269" s="63">
        <v>3246728</v>
      </c>
      <c r="S1269" s="63">
        <v>8138432</v>
      </c>
      <c r="T1269">
        <f t="shared" si="179"/>
        <v>14754708</v>
      </c>
    </row>
    <row r="1270" spans="1:20" hidden="1">
      <c r="A1270" s="55" t="s">
        <v>2468</v>
      </c>
      <c r="B1270" s="56" t="s">
        <v>2469</v>
      </c>
      <c r="C1270" s="55" t="s">
        <v>6317</v>
      </c>
      <c r="D1270" s="56">
        <f t="shared" si="180"/>
        <v>1952.4649999999999</v>
      </c>
      <c r="E1270" s="56">
        <f t="shared" si="172"/>
        <v>112.033</v>
      </c>
      <c r="F1270" s="56">
        <f t="shared" si="173"/>
        <v>1616.9760000000001</v>
      </c>
      <c r="G1270" s="56">
        <f t="shared" si="174"/>
        <v>3681.4740000000002</v>
      </c>
      <c r="H1270" s="56">
        <f t="shared" si="175"/>
        <v>2010.9280000000001</v>
      </c>
      <c r="I1270" s="56">
        <f t="shared" si="176"/>
        <v>211.98500000000001</v>
      </c>
      <c r="J1270" s="56">
        <f t="shared" si="177"/>
        <v>1732.982</v>
      </c>
      <c r="K1270" s="56">
        <f t="shared" si="178"/>
        <v>3955.895</v>
      </c>
      <c r="L1270" s="64">
        <v>1952465</v>
      </c>
      <c r="M1270" s="64">
        <v>112033</v>
      </c>
      <c r="N1270" s="64">
        <v>1616976</v>
      </c>
      <c r="O1270" s="64">
        <v>3681474</v>
      </c>
      <c r="P1270" s="63">
        <v>2010928</v>
      </c>
      <c r="Q1270" s="63">
        <v>211985</v>
      </c>
      <c r="R1270" s="63">
        <v>1732982</v>
      </c>
      <c r="S1270" s="63">
        <v>3955895</v>
      </c>
      <c r="T1270">
        <f t="shared" si="179"/>
        <v>7637369</v>
      </c>
    </row>
    <row r="1271" spans="1:20" hidden="1">
      <c r="A1271" s="55" t="s">
        <v>2470</v>
      </c>
      <c r="B1271" s="56" t="s">
        <v>2471</v>
      </c>
      <c r="C1271" s="55" t="s">
        <v>6318</v>
      </c>
      <c r="D1271" s="56">
        <f t="shared" si="180"/>
        <v>3007.8</v>
      </c>
      <c r="E1271" s="56">
        <f t="shared" si="172"/>
        <v>262.26799999999997</v>
      </c>
      <c r="F1271" s="56">
        <f t="shared" si="173"/>
        <v>2362.8760000000002</v>
      </c>
      <c r="G1271" s="56">
        <f t="shared" si="174"/>
        <v>5632.9440000000004</v>
      </c>
      <c r="H1271" s="56">
        <f t="shared" si="175"/>
        <v>3504.19</v>
      </c>
      <c r="I1271" s="56">
        <f t="shared" si="176"/>
        <v>262.00200000000001</v>
      </c>
      <c r="J1271" s="56">
        <f t="shared" si="177"/>
        <v>2294.7759999999998</v>
      </c>
      <c r="K1271" s="56">
        <f t="shared" si="178"/>
        <v>6060.9679999999998</v>
      </c>
      <c r="L1271" s="64">
        <v>3007800</v>
      </c>
      <c r="M1271" s="64">
        <v>262268</v>
      </c>
      <c r="N1271" s="64">
        <v>2362876</v>
      </c>
      <c r="O1271" s="64">
        <v>5632944</v>
      </c>
      <c r="P1271" s="63">
        <v>3504190</v>
      </c>
      <c r="Q1271" s="63">
        <v>262002</v>
      </c>
      <c r="R1271" s="63">
        <v>2294776</v>
      </c>
      <c r="S1271" s="63">
        <v>6060968</v>
      </c>
      <c r="T1271">
        <f t="shared" si="179"/>
        <v>11693912</v>
      </c>
    </row>
    <row r="1272" spans="1:20" hidden="1">
      <c r="A1272" s="55" t="s">
        <v>2472</v>
      </c>
      <c r="B1272" s="56" t="s">
        <v>2473</v>
      </c>
      <c r="C1272" s="55" t="s">
        <v>6318</v>
      </c>
      <c r="D1272" s="56">
        <f t="shared" si="180"/>
        <v>2628.2809999999999</v>
      </c>
      <c r="E1272" s="56">
        <f t="shared" si="172"/>
        <v>48.850999999999999</v>
      </c>
      <c r="F1272" s="56">
        <f t="shared" si="173"/>
        <v>2514.4189999999999</v>
      </c>
      <c r="G1272" s="56">
        <f t="shared" si="174"/>
        <v>5191.5510000000004</v>
      </c>
      <c r="H1272" s="56">
        <f t="shared" si="175"/>
        <v>2540.681</v>
      </c>
      <c r="I1272" s="56">
        <f t="shared" si="176"/>
        <v>48.79</v>
      </c>
      <c r="J1272" s="56">
        <f t="shared" si="177"/>
        <v>2731.9940000000001</v>
      </c>
      <c r="K1272" s="56">
        <f t="shared" si="178"/>
        <v>5321.4650000000001</v>
      </c>
      <c r="L1272" s="64">
        <v>2628281</v>
      </c>
      <c r="M1272" s="64">
        <v>48851</v>
      </c>
      <c r="N1272" s="64">
        <v>2514419</v>
      </c>
      <c r="O1272" s="64">
        <v>5191551</v>
      </c>
      <c r="P1272" s="63">
        <v>2540681</v>
      </c>
      <c r="Q1272" s="63">
        <v>48790</v>
      </c>
      <c r="R1272" s="63">
        <v>2731994</v>
      </c>
      <c r="S1272" s="63">
        <v>5321465</v>
      </c>
      <c r="T1272">
        <f t="shared" si="179"/>
        <v>10513016</v>
      </c>
    </row>
    <row r="1273" spans="1:20" hidden="1">
      <c r="A1273" s="55" t="s">
        <v>2474</v>
      </c>
      <c r="B1273" s="56" t="s">
        <v>2475</v>
      </c>
      <c r="C1273" s="55" t="s">
        <v>6318</v>
      </c>
      <c r="D1273" s="56">
        <f t="shared" si="180"/>
        <v>3411.991</v>
      </c>
      <c r="E1273" s="56">
        <f t="shared" si="172"/>
        <v>1229.067</v>
      </c>
      <c r="F1273" s="56">
        <f t="shared" si="173"/>
        <v>3358.0050000000001</v>
      </c>
      <c r="G1273" s="56">
        <f t="shared" si="174"/>
        <v>7999.0630000000001</v>
      </c>
      <c r="H1273" s="56">
        <f t="shared" si="175"/>
        <v>3536.6469999999999</v>
      </c>
      <c r="I1273" s="56">
        <f t="shared" si="176"/>
        <v>1341.355</v>
      </c>
      <c r="J1273" s="56">
        <f t="shared" si="177"/>
        <v>3686.1889999999999</v>
      </c>
      <c r="K1273" s="56">
        <f t="shared" si="178"/>
        <v>8564.1910000000007</v>
      </c>
      <c r="L1273" s="64">
        <v>3411991</v>
      </c>
      <c r="M1273" s="64">
        <v>1229067</v>
      </c>
      <c r="N1273" s="64">
        <v>3358005</v>
      </c>
      <c r="O1273" s="64">
        <v>7999063</v>
      </c>
      <c r="P1273" s="63">
        <v>3536647</v>
      </c>
      <c r="Q1273" s="63">
        <v>1341355</v>
      </c>
      <c r="R1273" s="63">
        <v>3686189</v>
      </c>
      <c r="S1273" s="63">
        <v>8564191</v>
      </c>
      <c r="T1273">
        <f t="shared" si="179"/>
        <v>16563254</v>
      </c>
    </row>
    <row r="1274" spans="1:20" hidden="1">
      <c r="A1274" s="55" t="s">
        <v>2476</v>
      </c>
      <c r="B1274" s="56" t="s">
        <v>2477</v>
      </c>
      <c r="C1274" s="55" t="s">
        <v>6318</v>
      </c>
      <c r="D1274" s="56">
        <f t="shared" si="180"/>
        <v>818.74199999999996</v>
      </c>
      <c r="E1274" s="56">
        <f t="shared" si="172"/>
        <v>857.88300000000004</v>
      </c>
      <c r="F1274" s="56">
        <f t="shared" si="173"/>
        <v>1817.0519999999999</v>
      </c>
      <c r="G1274" s="56">
        <f t="shared" si="174"/>
        <v>3493.6770000000001</v>
      </c>
      <c r="H1274" s="56">
        <f t="shared" si="175"/>
        <v>524.25</v>
      </c>
      <c r="I1274" s="56">
        <f t="shared" si="176"/>
        <v>755.68299999999999</v>
      </c>
      <c r="J1274" s="56">
        <f t="shared" si="177"/>
        <v>1672.3579999999999</v>
      </c>
      <c r="K1274" s="56">
        <f t="shared" si="178"/>
        <v>2952.2910000000002</v>
      </c>
      <c r="L1274" s="64">
        <v>818742</v>
      </c>
      <c r="M1274" s="64">
        <v>857883</v>
      </c>
      <c r="N1274" s="64">
        <v>1817052</v>
      </c>
      <c r="O1274" s="64">
        <v>3493677</v>
      </c>
      <c r="P1274" s="63">
        <v>524250</v>
      </c>
      <c r="Q1274" s="63">
        <v>755683</v>
      </c>
      <c r="R1274" s="63">
        <v>1672358</v>
      </c>
      <c r="S1274" s="63">
        <v>2952291</v>
      </c>
      <c r="T1274">
        <f t="shared" si="179"/>
        <v>6445968</v>
      </c>
    </row>
    <row r="1275" spans="1:20" hidden="1">
      <c r="A1275" s="55" t="s">
        <v>2478</v>
      </c>
      <c r="B1275" s="56" t="s">
        <v>2479</v>
      </c>
      <c r="C1275" s="55" t="s">
        <v>6318</v>
      </c>
      <c r="D1275" s="56">
        <f t="shared" si="180"/>
        <v>6611.174</v>
      </c>
      <c r="E1275" s="56">
        <f t="shared" si="172"/>
        <v>101.956</v>
      </c>
      <c r="F1275" s="56">
        <f t="shared" si="173"/>
        <v>2000.279</v>
      </c>
      <c r="G1275" s="56">
        <f t="shared" si="174"/>
        <v>8713.4089999999997</v>
      </c>
      <c r="H1275" s="56">
        <f t="shared" si="175"/>
        <v>6622.7659999999996</v>
      </c>
      <c r="I1275" s="56">
        <f t="shared" si="176"/>
        <v>101.226</v>
      </c>
      <c r="J1275" s="56">
        <f t="shared" si="177"/>
        <v>2114.0889999999999</v>
      </c>
      <c r="K1275" s="56">
        <f t="shared" si="178"/>
        <v>8838.0810000000001</v>
      </c>
      <c r="L1275" s="64">
        <v>6611174</v>
      </c>
      <c r="M1275" s="64">
        <v>101956</v>
      </c>
      <c r="N1275" s="64">
        <v>2000279</v>
      </c>
      <c r="O1275" s="64">
        <v>8713409</v>
      </c>
      <c r="P1275" s="63">
        <v>6622766</v>
      </c>
      <c r="Q1275" s="63">
        <v>101226</v>
      </c>
      <c r="R1275" s="63">
        <v>2114089</v>
      </c>
      <c r="S1275" s="63">
        <v>8838081</v>
      </c>
      <c r="T1275">
        <f t="shared" si="179"/>
        <v>17551490</v>
      </c>
    </row>
    <row r="1276" spans="1:20" hidden="1">
      <c r="A1276" s="55" t="s">
        <v>2480</v>
      </c>
      <c r="B1276" s="56" t="s">
        <v>2481</v>
      </c>
      <c r="C1276" s="55" t="s">
        <v>6317</v>
      </c>
      <c r="D1276" s="56">
        <f t="shared" si="180"/>
        <v>2342.46</v>
      </c>
      <c r="E1276" s="56">
        <f t="shared" si="172"/>
        <v>154.24799999999999</v>
      </c>
      <c r="F1276" s="56">
        <f t="shared" si="173"/>
        <v>4437.9449999999997</v>
      </c>
      <c r="G1276" s="56">
        <f t="shared" si="174"/>
        <v>6934.6530000000002</v>
      </c>
      <c r="H1276" s="56">
        <f t="shared" si="175"/>
        <v>2323.4470000000001</v>
      </c>
      <c r="I1276" s="56">
        <f t="shared" si="176"/>
        <v>154.184</v>
      </c>
      <c r="J1276" s="56">
        <f t="shared" si="177"/>
        <v>4472.1989999999996</v>
      </c>
      <c r="K1276" s="56">
        <f t="shared" si="178"/>
        <v>6949.83</v>
      </c>
      <c r="L1276" s="64">
        <v>2342460</v>
      </c>
      <c r="M1276" s="64">
        <v>154248</v>
      </c>
      <c r="N1276" s="64">
        <v>4437945</v>
      </c>
      <c r="O1276" s="64">
        <v>6934653</v>
      </c>
      <c r="P1276" s="63">
        <v>2323447</v>
      </c>
      <c r="Q1276" s="63">
        <v>154184</v>
      </c>
      <c r="R1276" s="63">
        <v>4472199</v>
      </c>
      <c r="S1276" s="63">
        <v>6949830</v>
      </c>
      <c r="T1276">
        <f t="shared" si="179"/>
        <v>13884483</v>
      </c>
    </row>
    <row r="1277" spans="1:20" hidden="1">
      <c r="A1277" s="55" t="s">
        <v>2482</v>
      </c>
      <c r="B1277" s="56" t="s">
        <v>2483</v>
      </c>
      <c r="C1277" s="55" t="s">
        <v>6318</v>
      </c>
      <c r="D1277" s="56">
        <f t="shared" si="180"/>
        <v>3894.4839999999999</v>
      </c>
      <c r="E1277" s="56">
        <f t="shared" si="172"/>
        <v>281.88099999999997</v>
      </c>
      <c r="F1277" s="56">
        <f t="shared" si="173"/>
        <v>4345.2920000000004</v>
      </c>
      <c r="G1277" s="56">
        <f t="shared" si="174"/>
        <v>8521.6569999999992</v>
      </c>
      <c r="H1277" s="56">
        <f t="shared" si="175"/>
        <v>3925.6109999999999</v>
      </c>
      <c r="I1277" s="56">
        <f t="shared" si="176"/>
        <v>431.09399999999999</v>
      </c>
      <c r="J1277" s="56">
        <f t="shared" si="177"/>
        <v>3858.8679999999999</v>
      </c>
      <c r="K1277" s="56">
        <f t="shared" si="178"/>
        <v>8215.5730000000003</v>
      </c>
      <c r="L1277" s="64">
        <v>3894484</v>
      </c>
      <c r="M1277" s="64">
        <v>281881</v>
      </c>
      <c r="N1277" s="64">
        <v>4345292</v>
      </c>
      <c r="O1277" s="64">
        <v>8521657</v>
      </c>
      <c r="P1277" s="63">
        <v>3925611</v>
      </c>
      <c r="Q1277" s="63">
        <v>431094</v>
      </c>
      <c r="R1277" s="63">
        <v>3858868</v>
      </c>
      <c r="S1277" s="63">
        <v>8215573</v>
      </c>
      <c r="T1277">
        <f t="shared" si="179"/>
        <v>16737230</v>
      </c>
    </row>
    <row r="1278" spans="1:20" hidden="1">
      <c r="A1278" s="55" t="s">
        <v>2484</v>
      </c>
      <c r="B1278" s="56" t="s">
        <v>2485</v>
      </c>
      <c r="C1278" s="55" t="s">
        <v>6318</v>
      </c>
      <c r="D1278" s="56">
        <f t="shared" si="180"/>
        <v>2497.0450000000001</v>
      </c>
      <c r="E1278" s="56">
        <f t="shared" si="172"/>
        <v>330.13099999999997</v>
      </c>
      <c r="F1278" s="56">
        <f t="shared" si="173"/>
        <v>857.16099999999994</v>
      </c>
      <c r="G1278" s="56">
        <f t="shared" si="174"/>
        <v>3684.337</v>
      </c>
      <c r="H1278" s="56">
        <f t="shared" si="175"/>
        <v>2812.0709999999999</v>
      </c>
      <c r="I1278" s="56">
        <f t="shared" si="176"/>
        <v>529.822</v>
      </c>
      <c r="J1278" s="56">
        <f t="shared" si="177"/>
        <v>956.12599999999998</v>
      </c>
      <c r="K1278" s="56">
        <f t="shared" si="178"/>
        <v>4298.0190000000002</v>
      </c>
      <c r="L1278" s="64">
        <v>2497045</v>
      </c>
      <c r="M1278" s="64">
        <v>330131</v>
      </c>
      <c r="N1278" s="64">
        <v>857161</v>
      </c>
      <c r="O1278" s="64">
        <v>3684337</v>
      </c>
      <c r="P1278" s="63">
        <v>2812071</v>
      </c>
      <c r="Q1278" s="63">
        <v>529822</v>
      </c>
      <c r="R1278" s="63">
        <v>956126</v>
      </c>
      <c r="S1278" s="63">
        <v>4298019</v>
      </c>
      <c r="T1278">
        <f t="shared" si="179"/>
        <v>7982356</v>
      </c>
    </row>
    <row r="1279" spans="1:20" hidden="1">
      <c r="A1279" s="55" t="s">
        <v>2486</v>
      </c>
      <c r="B1279" s="56" t="s">
        <v>2487</v>
      </c>
      <c r="C1279" s="55" t="s">
        <v>6319</v>
      </c>
      <c r="D1279" s="56">
        <f t="shared" si="180"/>
        <v>1670.3530000000001</v>
      </c>
      <c r="E1279" s="56">
        <f t="shared" si="172"/>
        <v>5.41</v>
      </c>
      <c r="F1279" s="56">
        <f t="shared" si="173"/>
        <v>498.24599999999998</v>
      </c>
      <c r="G1279" s="56">
        <f t="shared" si="174"/>
        <v>2174.009</v>
      </c>
      <c r="H1279" s="56">
        <f t="shared" si="175"/>
        <v>1749.415</v>
      </c>
      <c r="I1279" s="56">
        <f t="shared" si="176"/>
        <v>5.4020000000000001</v>
      </c>
      <c r="J1279" s="56">
        <f t="shared" si="177"/>
        <v>528.72799999999995</v>
      </c>
      <c r="K1279" s="56">
        <f t="shared" si="178"/>
        <v>2283.5450000000001</v>
      </c>
      <c r="L1279" s="64">
        <v>1670353</v>
      </c>
      <c r="M1279" s="64">
        <v>5410</v>
      </c>
      <c r="N1279" s="64">
        <v>498246</v>
      </c>
      <c r="O1279" s="64">
        <v>2174009</v>
      </c>
      <c r="P1279" s="63">
        <v>1749415</v>
      </c>
      <c r="Q1279" s="63">
        <v>5402</v>
      </c>
      <c r="R1279" s="63">
        <v>528728</v>
      </c>
      <c r="S1279" s="63">
        <v>2283545</v>
      </c>
      <c r="T1279">
        <f t="shared" si="179"/>
        <v>4457554</v>
      </c>
    </row>
    <row r="1280" spans="1:20" hidden="1">
      <c r="A1280" s="55" t="s">
        <v>2488</v>
      </c>
      <c r="B1280" s="56" t="s">
        <v>2489</v>
      </c>
      <c r="C1280" s="55" t="s">
        <v>6319</v>
      </c>
      <c r="D1280" s="56">
        <f t="shared" si="180"/>
        <v>801.40099999999995</v>
      </c>
      <c r="E1280" s="56">
        <f t="shared" si="172"/>
        <v>0.68200000000000005</v>
      </c>
      <c r="F1280" s="56">
        <f t="shared" si="173"/>
        <v>448.28500000000003</v>
      </c>
      <c r="G1280" s="56">
        <f t="shared" si="174"/>
        <v>1250.3679999999999</v>
      </c>
      <c r="H1280" s="56">
        <f t="shared" si="175"/>
        <v>838.279</v>
      </c>
      <c r="I1280" s="56">
        <f t="shared" si="176"/>
        <v>0.67500000000000004</v>
      </c>
      <c r="J1280" s="56">
        <f t="shared" si="177"/>
        <v>412.858</v>
      </c>
      <c r="K1280" s="56">
        <f t="shared" si="178"/>
        <v>1251.8119999999999</v>
      </c>
      <c r="L1280" s="64">
        <v>801401</v>
      </c>
      <c r="M1280" s="64">
        <v>682</v>
      </c>
      <c r="N1280" s="64">
        <v>448285</v>
      </c>
      <c r="O1280" s="64">
        <v>1250368</v>
      </c>
      <c r="P1280" s="63">
        <v>838279</v>
      </c>
      <c r="Q1280" s="63">
        <v>675</v>
      </c>
      <c r="R1280" s="63">
        <v>412858</v>
      </c>
      <c r="S1280" s="63">
        <v>1251812</v>
      </c>
      <c r="T1280">
        <f t="shared" si="179"/>
        <v>2502180</v>
      </c>
    </row>
    <row r="1281" spans="1:20" hidden="1">
      <c r="A1281" s="55" t="s">
        <v>2490</v>
      </c>
      <c r="B1281" s="56" t="s">
        <v>2491</v>
      </c>
      <c r="C1281" s="55" t="s">
        <v>6319</v>
      </c>
      <c r="D1281" s="56">
        <f t="shared" si="180"/>
        <v>621.86400000000003</v>
      </c>
      <c r="E1281" s="56">
        <f t="shared" si="172"/>
        <v>9.9000000000000005E-2</v>
      </c>
      <c r="F1281" s="56">
        <f t="shared" si="173"/>
        <v>401.10899999999998</v>
      </c>
      <c r="G1281" s="56">
        <f t="shared" si="174"/>
        <v>1023.072</v>
      </c>
      <c r="H1281" s="56">
        <f t="shared" si="175"/>
        <v>698.125</v>
      </c>
      <c r="I1281" s="56">
        <f t="shared" si="176"/>
        <v>9.8000000000000004E-2</v>
      </c>
      <c r="J1281" s="56">
        <f t="shared" si="177"/>
        <v>425.94600000000003</v>
      </c>
      <c r="K1281" s="56">
        <f t="shared" si="178"/>
        <v>1124.1690000000001</v>
      </c>
      <c r="L1281" s="64">
        <v>621864</v>
      </c>
      <c r="M1281" s="64">
        <v>99</v>
      </c>
      <c r="N1281" s="64">
        <v>401109</v>
      </c>
      <c r="O1281" s="64">
        <v>1023072</v>
      </c>
      <c r="P1281" s="63">
        <v>698125</v>
      </c>
      <c r="Q1281" s="63">
        <v>98</v>
      </c>
      <c r="R1281" s="63">
        <v>425946</v>
      </c>
      <c r="S1281" s="63">
        <v>1124169</v>
      </c>
      <c r="T1281">
        <f t="shared" si="179"/>
        <v>2147241</v>
      </c>
    </row>
    <row r="1282" spans="1:20" hidden="1">
      <c r="A1282" s="55" t="s">
        <v>2492</v>
      </c>
      <c r="B1282" s="56" t="s">
        <v>2493</v>
      </c>
      <c r="C1282" s="55" t="s">
        <v>6319</v>
      </c>
      <c r="D1282" s="56">
        <f t="shared" si="180"/>
        <v>3124.2979999999998</v>
      </c>
      <c r="E1282" s="56">
        <f t="shared" si="172"/>
        <v>1227.7139999999999</v>
      </c>
      <c r="F1282" s="56">
        <f t="shared" si="173"/>
        <v>3945.029</v>
      </c>
      <c r="G1282" s="56">
        <f t="shared" si="174"/>
        <v>8297.0409999999993</v>
      </c>
      <c r="H1282" s="56">
        <f t="shared" si="175"/>
        <v>3522.306</v>
      </c>
      <c r="I1282" s="56">
        <f t="shared" si="176"/>
        <v>1227.075</v>
      </c>
      <c r="J1282" s="56">
        <f t="shared" si="177"/>
        <v>3902.317</v>
      </c>
      <c r="K1282" s="56">
        <f t="shared" si="178"/>
        <v>8651.6980000000003</v>
      </c>
      <c r="L1282" s="64">
        <v>3124298</v>
      </c>
      <c r="M1282" s="64">
        <v>1227714</v>
      </c>
      <c r="N1282" s="64">
        <v>3945029</v>
      </c>
      <c r="O1282" s="64">
        <v>8297041</v>
      </c>
      <c r="P1282" s="63">
        <v>3522306</v>
      </c>
      <c r="Q1282" s="63">
        <v>1227075</v>
      </c>
      <c r="R1282" s="63">
        <v>3902317</v>
      </c>
      <c r="S1282" s="63">
        <v>8651698</v>
      </c>
      <c r="T1282">
        <f t="shared" si="179"/>
        <v>16948739</v>
      </c>
    </row>
    <row r="1283" spans="1:20" hidden="1">
      <c r="A1283" s="55" t="s">
        <v>2494</v>
      </c>
      <c r="B1283" s="56" t="s">
        <v>2495</v>
      </c>
      <c r="C1283" s="55" t="s">
        <v>6319</v>
      </c>
      <c r="D1283" s="56">
        <f t="shared" si="180"/>
        <v>635.08900000000006</v>
      </c>
      <c r="E1283" s="56">
        <f t="shared" si="172"/>
        <v>254.62799999999999</v>
      </c>
      <c r="F1283" s="56">
        <f t="shared" si="173"/>
        <v>1583.9770000000001</v>
      </c>
      <c r="G1283" s="56">
        <f t="shared" si="174"/>
        <v>2473.694</v>
      </c>
      <c r="H1283" s="56">
        <f t="shared" si="175"/>
        <v>533.92200000000003</v>
      </c>
      <c r="I1283" s="56">
        <f t="shared" si="176"/>
        <v>293.59399999999999</v>
      </c>
      <c r="J1283" s="56">
        <f t="shared" si="177"/>
        <v>1581.7139999999999</v>
      </c>
      <c r="K1283" s="56">
        <f t="shared" si="178"/>
        <v>2409.23</v>
      </c>
      <c r="L1283" s="64">
        <v>635089</v>
      </c>
      <c r="M1283" s="64">
        <v>254628</v>
      </c>
      <c r="N1283" s="64">
        <v>1583977</v>
      </c>
      <c r="O1283" s="64">
        <v>2473694</v>
      </c>
      <c r="P1283" s="63">
        <v>533922</v>
      </c>
      <c r="Q1283" s="63">
        <v>293594</v>
      </c>
      <c r="R1283" s="63">
        <v>1581714</v>
      </c>
      <c r="S1283" s="63">
        <v>2409230</v>
      </c>
      <c r="T1283">
        <f t="shared" si="179"/>
        <v>4882924</v>
      </c>
    </row>
    <row r="1284" spans="1:20" hidden="1">
      <c r="A1284" s="55" t="s">
        <v>2496</v>
      </c>
      <c r="B1284" s="56" t="s">
        <v>2497</v>
      </c>
      <c r="C1284" s="55" t="s">
        <v>6319</v>
      </c>
      <c r="D1284" s="56">
        <f t="shared" si="180"/>
        <v>5809.0240000000003</v>
      </c>
      <c r="E1284" s="56">
        <f t="shared" si="172"/>
        <v>10.686</v>
      </c>
      <c r="F1284" s="56">
        <f t="shared" si="173"/>
        <v>1903.633</v>
      </c>
      <c r="G1284" s="56">
        <f t="shared" si="174"/>
        <v>7723.3429999999998</v>
      </c>
      <c r="H1284" s="56">
        <f t="shared" si="175"/>
        <v>6164.317</v>
      </c>
      <c r="I1284" s="56">
        <f t="shared" si="176"/>
        <v>10.683999999999999</v>
      </c>
      <c r="J1284" s="56">
        <f t="shared" si="177"/>
        <v>1862.183</v>
      </c>
      <c r="K1284" s="56">
        <f t="shared" si="178"/>
        <v>8037.1840000000002</v>
      </c>
      <c r="L1284" s="64">
        <v>5809024</v>
      </c>
      <c r="M1284" s="64">
        <v>10686</v>
      </c>
      <c r="N1284" s="64">
        <v>1903633</v>
      </c>
      <c r="O1284" s="64">
        <v>7723343</v>
      </c>
      <c r="P1284" s="63">
        <v>6164317</v>
      </c>
      <c r="Q1284" s="63">
        <v>10684</v>
      </c>
      <c r="R1284" s="63">
        <v>1862183</v>
      </c>
      <c r="S1284" s="63">
        <v>8037184</v>
      </c>
      <c r="T1284">
        <f t="shared" si="179"/>
        <v>15760527</v>
      </c>
    </row>
    <row r="1285" spans="1:20" hidden="1">
      <c r="A1285" s="55" t="s">
        <v>2498</v>
      </c>
      <c r="B1285" s="56" t="s">
        <v>2499</v>
      </c>
      <c r="C1285" s="55" t="s">
        <v>6319</v>
      </c>
      <c r="D1285" s="56">
        <f t="shared" si="180"/>
        <v>1152.6969999999999</v>
      </c>
      <c r="E1285" s="56">
        <f t="shared" ref="E1285:E1348" si="181">M1285/1000</f>
        <v>256.26</v>
      </c>
      <c r="F1285" s="56">
        <f t="shared" ref="F1285:F1348" si="182">N1285/1000</f>
        <v>1973.106</v>
      </c>
      <c r="G1285" s="56">
        <f t="shared" ref="G1285:G1348" si="183">O1285/1000</f>
        <v>3382.0630000000001</v>
      </c>
      <c r="H1285" s="56">
        <f t="shared" ref="H1285:H1348" si="184">P1285/1000</f>
        <v>1127.5840000000001</v>
      </c>
      <c r="I1285" s="56">
        <f t="shared" ref="I1285:I1348" si="185">Q1285/1000</f>
        <v>241.00299999999999</v>
      </c>
      <c r="J1285" s="56">
        <f t="shared" ref="J1285:J1348" si="186">R1285/1000</f>
        <v>1700.527</v>
      </c>
      <c r="K1285" s="56">
        <f t="shared" ref="K1285:K1348" si="187">S1285/1000</f>
        <v>3069.114</v>
      </c>
      <c r="L1285" s="64">
        <v>1152697</v>
      </c>
      <c r="M1285" s="64">
        <v>256260</v>
      </c>
      <c r="N1285" s="64">
        <v>1973106</v>
      </c>
      <c r="O1285" s="64">
        <v>3382063</v>
      </c>
      <c r="P1285" s="63">
        <v>1127584</v>
      </c>
      <c r="Q1285" s="63">
        <v>241003</v>
      </c>
      <c r="R1285" s="63">
        <v>1700527</v>
      </c>
      <c r="S1285" s="63">
        <v>3069114</v>
      </c>
      <c r="T1285">
        <f t="shared" si="179"/>
        <v>6451177</v>
      </c>
    </row>
    <row r="1286" spans="1:20" hidden="1">
      <c r="A1286" s="55" t="s">
        <v>2500</v>
      </c>
      <c r="B1286" s="56" t="s">
        <v>2501</v>
      </c>
      <c r="C1286" s="55" t="s">
        <v>6319</v>
      </c>
      <c r="D1286" s="56">
        <f t="shared" si="180"/>
        <v>2754.027</v>
      </c>
      <c r="E1286" s="56">
        <f t="shared" si="181"/>
        <v>0.70699999999999996</v>
      </c>
      <c r="F1286" s="56">
        <f t="shared" si="182"/>
        <v>3053.1329999999998</v>
      </c>
      <c r="G1286" s="56">
        <f t="shared" si="183"/>
        <v>5807.8670000000002</v>
      </c>
      <c r="H1286" s="56">
        <f t="shared" si="184"/>
        <v>3129.971</v>
      </c>
      <c r="I1286" s="56">
        <f t="shared" si="185"/>
        <v>641.45899999999995</v>
      </c>
      <c r="J1286" s="56">
        <f t="shared" si="186"/>
        <v>3371.6570000000002</v>
      </c>
      <c r="K1286" s="56">
        <f t="shared" si="187"/>
        <v>7143.0870000000004</v>
      </c>
      <c r="L1286" s="64">
        <v>2754027</v>
      </c>
      <c r="M1286" s="64">
        <v>707</v>
      </c>
      <c r="N1286" s="64">
        <v>3053133</v>
      </c>
      <c r="O1286" s="64">
        <v>5807867</v>
      </c>
      <c r="P1286" s="63">
        <v>3129971</v>
      </c>
      <c r="Q1286" s="63">
        <v>641459</v>
      </c>
      <c r="R1286" s="63">
        <v>3371657</v>
      </c>
      <c r="S1286" s="63">
        <v>7143087</v>
      </c>
      <c r="T1286">
        <f t="shared" ref="T1286:T1349" si="188">O1286+S1286</f>
        <v>12950954</v>
      </c>
    </row>
    <row r="1287" spans="1:20" hidden="1">
      <c r="A1287" s="55" t="s">
        <v>2502</v>
      </c>
      <c r="B1287" s="56" t="s">
        <v>2503</v>
      </c>
      <c r="C1287" s="55" t="s">
        <v>6320</v>
      </c>
      <c r="D1287" s="56">
        <f t="shared" ref="D1287:D1350" si="189">L1287/1000</f>
        <v>0</v>
      </c>
      <c r="E1287" s="56">
        <f t="shared" si="181"/>
        <v>0</v>
      </c>
      <c r="F1287" s="56">
        <f t="shared" si="182"/>
        <v>12.61</v>
      </c>
      <c r="G1287" s="56">
        <f t="shared" si="183"/>
        <v>12.61</v>
      </c>
      <c r="H1287" s="56">
        <f t="shared" si="184"/>
        <v>0</v>
      </c>
      <c r="I1287" s="56">
        <f t="shared" si="185"/>
        <v>0</v>
      </c>
      <c r="J1287" s="56">
        <f t="shared" si="186"/>
        <v>12.61</v>
      </c>
      <c r="K1287" s="56">
        <f t="shared" si="187"/>
        <v>12.61</v>
      </c>
      <c r="L1287" s="64">
        <v>0</v>
      </c>
      <c r="M1287" s="64">
        <v>0</v>
      </c>
      <c r="N1287" s="64">
        <v>12610</v>
      </c>
      <c r="O1287" s="64">
        <v>12610</v>
      </c>
      <c r="P1287" s="63">
        <v>0</v>
      </c>
      <c r="Q1287" s="63">
        <v>0</v>
      </c>
      <c r="R1287" s="63">
        <v>12610</v>
      </c>
      <c r="S1287" s="63">
        <v>12610</v>
      </c>
      <c r="T1287">
        <f t="shared" si="188"/>
        <v>25220</v>
      </c>
    </row>
    <row r="1288" spans="1:20">
      <c r="A1288" s="55" t="s">
        <v>2504</v>
      </c>
      <c r="B1288" s="56" t="s">
        <v>2505</v>
      </c>
      <c r="C1288" s="55" t="s">
        <v>6320</v>
      </c>
      <c r="D1288" s="56">
        <f t="shared" si="189"/>
        <v>0</v>
      </c>
      <c r="E1288" s="56">
        <f t="shared" si="181"/>
        <v>0</v>
      </c>
      <c r="F1288" s="56">
        <f t="shared" si="182"/>
        <v>0</v>
      </c>
      <c r="G1288" s="56">
        <f t="shared" si="183"/>
        <v>0</v>
      </c>
      <c r="H1288" s="56">
        <f t="shared" si="184"/>
        <v>0</v>
      </c>
      <c r="I1288" s="56">
        <f t="shared" si="185"/>
        <v>0</v>
      </c>
      <c r="J1288" s="56">
        <f t="shared" si="186"/>
        <v>0</v>
      </c>
      <c r="K1288" s="56">
        <f t="shared" si="187"/>
        <v>0</v>
      </c>
      <c r="L1288" s="64">
        <v>0</v>
      </c>
      <c r="M1288" s="64">
        <v>0</v>
      </c>
      <c r="N1288" s="64">
        <v>0</v>
      </c>
      <c r="O1288" s="64">
        <v>0</v>
      </c>
      <c r="P1288" s="63">
        <v>0</v>
      </c>
      <c r="Q1288" s="63">
        <v>0</v>
      </c>
      <c r="R1288" s="63">
        <v>0</v>
      </c>
      <c r="S1288" s="63">
        <v>0</v>
      </c>
      <c r="T1288">
        <f t="shared" si="188"/>
        <v>0</v>
      </c>
    </row>
    <row r="1289" spans="1:20">
      <c r="A1289" s="55" t="s">
        <v>2506</v>
      </c>
      <c r="B1289" s="56" t="s">
        <v>2507</v>
      </c>
      <c r="C1289" s="55" t="s">
        <v>6320</v>
      </c>
      <c r="D1289" s="56">
        <f t="shared" si="189"/>
        <v>0</v>
      </c>
      <c r="E1289" s="56">
        <f t="shared" si="181"/>
        <v>0</v>
      </c>
      <c r="F1289" s="56">
        <f t="shared" si="182"/>
        <v>0</v>
      </c>
      <c r="G1289" s="56">
        <f t="shared" si="183"/>
        <v>0</v>
      </c>
      <c r="H1289" s="56">
        <f t="shared" si="184"/>
        <v>0</v>
      </c>
      <c r="I1289" s="56">
        <f t="shared" si="185"/>
        <v>0</v>
      </c>
      <c r="J1289" s="56">
        <f t="shared" si="186"/>
        <v>0</v>
      </c>
      <c r="K1289" s="56">
        <f t="shared" si="187"/>
        <v>0</v>
      </c>
      <c r="L1289" s="64">
        <v>0</v>
      </c>
      <c r="M1289" s="64">
        <v>0</v>
      </c>
      <c r="N1289" s="64">
        <v>0</v>
      </c>
      <c r="O1289" s="64">
        <v>0</v>
      </c>
      <c r="P1289" s="63">
        <v>0</v>
      </c>
      <c r="Q1289" s="63">
        <v>0</v>
      </c>
      <c r="R1289" s="63">
        <v>0</v>
      </c>
      <c r="S1289" s="63">
        <v>0</v>
      </c>
      <c r="T1289">
        <f t="shared" si="188"/>
        <v>0</v>
      </c>
    </row>
    <row r="1290" spans="1:20">
      <c r="A1290" s="55" t="s">
        <v>2508</v>
      </c>
      <c r="B1290" s="56" t="s">
        <v>2509</v>
      </c>
      <c r="C1290" s="55" t="s">
        <v>6320</v>
      </c>
      <c r="D1290" s="56">
        <f t="shared" si="189"/>
        <v>0</v>
      </c>
      <c r="E1290" s="56">
        <f t="shared" si="181"/>
        <v>0</v>
      </c>
      <c r="F1290" s="56">
        <f t="shared" si="182"/>
        <v>0</v>
      </c>
      <c r="G1290" s="56">
        <f t="shared" si="183"/>
        <v>0</v>
      </c>
      <c r="H1290" s="56">
        <f t="shared" si="184"/>
        <v>0</v>
      </c>
      <c r="I1290" s="56">
        <f t="shared" si="185"/>
        <v>0</v>
      </c>
      <c r="J1290" s="56">
        <f t="shared" si="186"/>
        <v>0</v>
      </c>
      <c r="K1290" s="56">
        <f t="shared" si="187"/>
        <v>0</v>
      </c>
      <c r="L1290" s="64">
        <v>0</v>
      </c>
      <c r="M1290" s="64">
        <v>0</v>
      </c>
      <c r="N1290" s="64">
        <v>0</v>
      </c>
      <c r="O1290" s="64">
        <v>0</v>
      </c>
      <c r="P1290" s="63">
        <v>0</v>
      </c>
      <c r="Q1290" s="63">
        <v>0</v>
      </c>
      <c r="R1290" s="63">
        <v>0</v>
      </c>
      <c r="S1290" s="63">
        <v>0</v>
      </c>
      <c r="T1290">
        <f t="shared" si="188"/>
        <v>0</v>
      </c>
    </row>
    <row r="1291" spans="1:20" hidden="1">
      <c r="A1291" s="55" t="s">
        <v>2510</v>
      </c>
      <c r="B1291" s="56" t="s">
        <v>2511</v>
      </c>
      <c r="C1291" s="55" t="s">
        <v>6320</v>
      </c>
      <c r="D1291" s="56">
        <f t="shared" si="189"/>
        <v>0</v>
      </c>
      <c r="E1291" s="56">
        <f t="shared" si="181"/>
        <v>0</v>
      </c>
      <c r="F1291" s="56">
        <f t="shared" si="182"/>
        <v>4500</v>
      </c>
      <c r="G1291" s="56">
        <f t="shared" si="183"/>
        <v>4500</v>
      </c>
      <c r="H1291" s="56">
        <f t="shared" si="184"/>
        <v>0</v>
      </c>
      <c r="I1291" s="56">
        <f t="shared" si="185"/>
        <v>0</v>
      </c>
      <c r="J1291" s="56">
        <f t="shared" si="186"/>
        <v>3955</v>
      </c>
      <c r="K1291" s="56">
        <f t="shared" si="187"/>
        <v>3955</v>
      </c>
      <c r="L1291" s="64">
        <v>0</v>
      </c>
      <c r="M1291" s="64">
        <v>0</v>
      </c>
      <c r="N1291" s="64">
        <v>4500000</v>
      </c>
      <c r="O1291" s="64">
        <v>4500000</v>
      </c>
      <c r="P1291" s="63">
        <v>0</v>
      </c>
      <c r="Q1291" s="63">
        <v>0</v>
      </c>
      <c r="R1291" s="63">
        <v>3955000</v>
      </c>
      <c r="S1291" s="63">
        <v>3955000</v>
      </c>
      <c r="T1291">
        <f t="shared" si="188"/>
        <v>8455000</v>
      </c>
    </row>
    <row r="1292" spans="1:20" hidden="1">
      <c r="A1292" s="55" t="s">
        <v>2512</v>
      </c>
      <c r="B1292" s="56" t="s">
        <v>2513</v>
      </c>
      <c r="C1292" s="55" t="s">
        <v>6320</v>
      </c>
      <c r="D1292" s="56">
        <f t="shared" si="189"/>
        <v>148.96299999999999</v>
      </c>
      <c r="E1292" s="56">
        <f t="shared" si="181"/>
        <v>0</v>
      </c>
      <c r="F1292" s="56">
        <f t="shared" si="182"/>
        <v>352.185</v>
      </c>
      <c r="G1292" s="56">
        <f t="shared" si="183"/>
        <v>501.14800000000002</v>
      </c>
      <c r="H1292" s="56">
        <f t="shared" si="184"/>
        <v>185.09299999999999</v>
      </c>
      <c r="I1292" s="56">
        <f t="shared" si="185"/>
        <v>0</v>
      </c>
      <c r="J1292" s="56">
        <f t="shared" si="186"/>
        <v>263.11599999999999</v>
      </c>
      <c r="K1292" s="56">
        <f t="shared" si="187"/>
        <v>448.209</v>
      </c>
      <c r="L1292" s="64">
        <v>148963</v>
      </c>
      <c r="M1292" s="64">
        <v>0</v>
      </c>
      <c r="N1292" s="64">
        <v>352185</v>
      </c>
      <c r="O1292" s="64">
        <v>501148</v>
      </c>
      <c r="P1292" s="63">
        <v>185093</v>
      </c>
      <c r="Q1292" s="63">
        <v>0</v>
      </c>
      <c r="R1292" s="63">
        <v>263116</v>
      </c>
      <c r="S1292" s="63">
        <v>448209</v>
      </c>
      <c r="T1292">
        <f t="shared" si="188"/>
        <v>949357</v>
      </c>
    </row>
    <row r="1293" spans="1:20" hidden="1">
      <c r="A1293" s="55" t="s">
        <v>2514</v>
      </c>
      <c r="B1293" s="56" t="s">
        <v>2515</v>
      </c>
      <c r="C1293" s="55" t="s">
        <v>6320</v>
      </c>
      <c r="D1293" s="56">
        <f t="shared" si="189"/>
        <v>141.03899999999999</v>
      </c>
      <c r="E1293" s="56">
        <f t="shared" si="181"/>
        <v>0</v>
      </c>
      <c r="F1293" s="56">
        <f t="shared" si="182"/>
        <v>0</v>
      </c>
      <c r="G1293" s="56">
        <f t="shared" si="183"/>
        <v>141.03899999999999</v>
      </c>
      <c r="H1293" s="56">
        <f t="shared" si="184"/>
        <v>136.87799999999999</v>
      </c>
      <c r="I1293" s="56">
        <f t="shared" si="185"/>
        <v>0</v>
      </c>
      <c r="J1293" s="56">
        <f t="shared" si="186"/>
        <v>0</v>
      </c>
      <c r="K1293" s="56">
        <f t="shared" si="187"/>
        <v>136.87799999999999</v>
      </c>
      <c r="L1293" s="64">
        <v>141039</v>
      </c>
      <c r="M1293" s="64">
        <v>0</v>
      </c>
      <c r="N1293" s="64">
        <v>0</v>
      </c>
      <c r="O1293" s="64">
        <v>141039</v>
      </c>
      <c r="P1293" s="63">
        <v>136878</v>
      </c>
      <c r="Q1293" s="63">
        <v>0</v>
      </c>
      <c r="R1293" s="63">
        <v>0</v>
      </c>
      <c r="S1293" s="63">
        <v>136878</v>
      </c>
      <c r="T1293">
        <f t="shared" si="188"/>
        <v>277917</v>
      </c>
    </row>
    <row r="1294" spans="1:20">
      <c r="A1294" s="55" t="s">
        <v>2516</v>
      </c>
      <c r="B1294" s="56" t="s">
        <v>2517</v>
      </c>
      <c r="C1294" s="55" t="s">
        <v>6320</v>
      </c>
      <c r="D1294" s="56">
        <f t="shared" si="189"/>
        <v>0</v>
      </c>
      <c r="E1294" s="56">
        <f t="shared" si="181"/>
        <v>0</v>
      </c>
      <c r="F1294" s="56">
        <f t="shared" si="182"/>
        <v>0</v>
      </c>
      <c r="G1294" s="56">
        <f t="shared" si="183"/>
        <v>0</v>
      </c>
      <c r="H1294" s="56">
        <f t="shared" si="184"/>
        <v>0</v>
      </c>
      <c r="I1294" s="56">
        <f t="shared" si="185"/>
        <v>0</v>
      </c>
      <c r="J1294" s="56">
        <f t="shared" si="186"/>
        <v>0</v>
      </c>
      <c r="K1294" s="56">
        <f t="shared" si="187"/>
        <v>0</v>
      </c>
      <c r="L1294" s="64">
        <v>0</v>
      </c>
      <c r="M1294" s="64">
        <v>0</v>
      </c>
      <c r="N1294" s="64">
        <v>0</v>
      </c>
      <c r="O1294" s="64">
        <v>0</v>
      </c>
      <c r="P1294" s="63">
        <v>0</v>
      </c>
      <c r="Q1294" s="63">
        <v>0</v>
      </c>
      <c r="R1294" s="63">
        <v>0</v>
      </c>
      <c r="S1294" s="63">
        <v>0</v>
      </c>
      <c r="T1294">
        <f t="shared" si="188"/>
        <v>0</v>
      </c>
    </row>
    <row r="1295" spans="1:20" hidden="1">
      <c r="A1295" s="55" t="s">
        <v>2518</v>
      </c>
      <c r="B1295" s="56" t="s">
        <v>2519</v>
      </c>
      <c r="C1295" s="55" t="s">
        <v>6320</v>
      </c>
      <c r="D1295" s="56">
        <f t="shared" si="189"/>
        <v>344.19299999999998</v>
      </c>
      <c r="E1295" s="56">
        <f t="shared" si="181"/>
        <v>0</v>
      </c>
      <c r="F1295" s="56">
        <f t="shared" si="182"/>
        <v>0</v>
      </c>
      <c r="G1295" s="56">
        <f t="shared" si="183"/>
        <v>344.19299999999998</v>
      </c>
      <c r="H1295" s="56">
        <f t="shared" si="184"/>
        <v>305.75900000000001</v>
      </c>
      <c r="I1295" s="56">
        <f t="shared" si="185"/>
        <v>0</v>
      </c>
      <c r="J1295" s="56">
        <f t="shared" si="186"/>
        <v>0</v>
      </c>
      <c r="K1295" s="56">
        <f t="shared" si="187"/>
        <v>305.75900000000001</v>
      </c>
      <c r="L1295" s="64">
        <v>344193</v>
      </c>
      <c r="M1295" s="64">
        <v>0</v>
      </c>
      <c r="N1295" s="64">
        <v>0</v>
      </c>
      <c r="O1295" s="64">
        <v>344193</v>
      </c>
      <c r="P1295" s="63">
        <v>305759</v>
      </c>
      <c r="Q1295" s="63">
        <v>0</v>
      </c>
      <c r="R1295" s="63">
        <v>0</v>
      </c>
      <c r="S1295" s="63">
        <v>305759</v>
      </c>
      <c r="T1295">
        <f t="shared" si="188"/>
        <v>649952</v>
      </c>
    </row>
    <row r="1296" spans="1:20" hidden="1">
      <c r="A1296" s="55" t="s">
        <v>2520</v>
      </c>
      <c r="B1296" s="56" t="s">
        <v>2521</v>
      </c>
      <c r="C1296" s="55" t="s">
        <v>6320</v>
      </c>
      <c r="D1296" s="56">
        <f t="shared" si="189"/>
        <v>0</v>
      </c>
      <c r="E1296" s="56">
        <f t="shared" si="181"/>
        <v>0</v>
      </c>
      <c r="F1296" s="56">
        <f t="shared" si="182"/>
        <v>567.9</v>
      </c>
      <c r="G1296" s="56">
        <f t="shared" si="183"/>
        <v>567.9</v>
      </c>
      <c r="H1296" s="56">
        <f t="shared" si="184"/>
        <v>0</v>
      </c>
      <c r="I1296" s="56">
        <f t="shared" si="185"/>
        <v>0</v>
      </c>
      <c r="J1296" s="56">
        <f t="shared" si="186"/>
        <v>567.9</v>
      </c>
      <c r="K1296" s="56">
        <f t="shared" si="187"/>
        <v>567.9</v>
      </c>
      <c r="L1296" s="64">
        <v>0</v>
      </c>
      <c r="M1296" s="64">
        <v>0</v>
      </c>
      <c r="N1296" s="64">
        <v>567900</v>
      </c>
      <c r="O1296" s="64">
        <v>567900</v>
      </c>
      <c r="P1296" s="63">
        <v>0</v>
      </c>
      <c r="Q1296" s="63">
        <v>0</v>
      </c>
      <c r="R1296" s="63">
        <v>567900</v>
      </c>
      <c r="S1296" s="63">
        <v>567900</v>
      </c>
      <c r="T1296">
        <f t="shared" si="188"/>
        <v>1135800</v>
      </c>
    </row>
    <row r="1297" spans="1:20">
      <c r="A1297" s="55" t="s">
        <v>2522</v>
      </c>
      <c r="B1297" s="56" t="s">
        <v>2523</v>
      </c>
      <c r="C1297" s="55" t="s">
        <v>6320</v>
      </c>
      <c r="D1297" s="56">
        <f t="shared" si="189"/>
        <v>0</v>
      </c>
      <c r="E1297" s="56">
        <f t="shared" si="181"/>
        <v>0</v>
      </c>
      <c r="F1297" s="56">
        <f t="shared" si="182"/>
        <v>0</v>
      </c>
      <c r="G1297" s="56">
        <f t="shared" si="183"/>
        <v>0</v>
      </c>
      <c r="H1297" s="56">
        <f t="shared" si="184"/>
        <v>0</v>
      </c>
      <c r="I1297" s="56">
        <f t="shared" si="185"/>
        <v>0</v>
      </c>
      <c r="J1297" s="56">
        <f t="shared" si="186"/>
        <v>0</v>
      </c>
      <c r="K1297" s="56">
        <f t="shared" si="187"/>
        <v>0</v>
      </c>
      <c r="L1297" s="64">
        <v>0</v>
      </c>
      <c r="M1297" s="64">
        <v>0</v>
      </c>
      <c r="N1297" s="64">
        <v>0</v>
      </c>
      <c r="O1297" s="64">
        <v>0</v>
      </c>
      <c r="P1297" s="63">
        <v>0</v>
      </c>
      <c r="Q1297" s="63">
        <v>0</v>
      </c>
      <c r="R1297" s="63">
        <v>0</v>
      </c>
      <c r="S1297" s="63">
        <v>0</v>
      </c>
      <c r="T1297">
        <f t="shared" si="188"/>
        <v>0</v>
      </c>
    </row>
    <row r="1298" spans="1:20" hidden="1">
      <c r="A1298" s="55" t="s">
        <v>2524</v>
      </c>
      <c r="B1298" s="56" t="s">
        <v>2525</v>
      </c>
      <c r="C1298" s="55" t="s">
        <v>6320</v>
      </c>
      <c r="D1298" s="56">
        <f t="shared" si="189"/>
        <v>0</v>
      </c>
      <c r="E1298" s="56">
        <f t="shared" si="181"/>
        <v>0</v>
      </c>
      <c r="F1298" s="56">
        <f t="shared" si="182"/>
        <v>139.792</v>
      </c>
      <c r="G1298" s="56">
        <f t="shared" si="183"/>
        <v>139.792</v>
      </c>
      <c r="H1298" s="56">
        <f t="shared" si="184"/>
        <v>0</v>
      </c>
      <c r="I1298" s="56">
        <f t="shared" si="185"/>
        <v>0</v>
      </c>
      <c r="J1298" s="56">
        <f t="shared" si="186"/>
        <v>141.71600000000001</v>
      </c>
      <c r="K1298" s="56">
        <f t="shared" si="187"/>
        <v>141.71600000000001</v>
      </c>
      <c r="L1298" s="64">
        <v>0</v>
      </c>
      <c r="M1298" s="64">
        <v>0</v>
      </c>
      <c r="N1298" s="64">
        <v>139792</v>
      </c>
      <c r="O1298" s="64">
        <v>139792</v>
      </c>
      <c r="P1298" s="63">
        <v>0</v>
      </c>
      <c r="Q1298" s="63">
        <v>0</v>
      </c>
      <c r="R1298" s="63">
        <v>141716</v>
      </c>
      <c r="S1298" s="63">
        <v>141716</v>
      </c>
      <c r="T1298">
        <f t="shared" si="188"/>
        <v>281508</v>
      </c>
    </row>
    <row r="1299" spans="1:20">
      <c r="A1299" s="55" t="s">
        <v>2526</v>
      </c>
      <c r="B1299" s="56" t="s">
        <v>2527</v>
      </c>
      <c r="C1299" s="55" t="s">
        <v>6320</v>
      </c>
      <c r="D1299" s="56">
        <f t="shared" si="189"/>
        <v>0</v>
      </c>
      <c r="E1299" s="56">
        <f t="shared" si="181"/>
        <v>0</v>
      </c>
      <c r="F1299" s="56">
        <f t="shared" si="182"/>
        <v>0</v>
      </c>
      <c r="G1299" s="56">
        <f t="shared" si="183"/>
        <v>0</v>
      </c>
      <c r="H1299" s="56">
        <f t="shared" si="184"/>
        <v>0</v>
      </c>
      <c r="I1299" s="56">
        <f t="shared" si="185"/>
        <v>0</v>
      </c>
      <c r="J1299" s="56">
        <f t="shared" si="186"/>
        <v>0</v>
      </c>
      <c r="K1299" s="56">
        <f t="shared" si="187"/>
        <v>0</v>
      </c>
      <c r="L1299" s="64">
        <v>0</v>
      </c>
      <c r="M1299" s="64">
        <v>0</v>
      </c>
      <c r="N1299" s="64">
        <v>0</v>
      </c>
      <c r="O1299" s="64">
        <v>0</v>
      </c>
      <c r="P1299" s="63">
        <v>0</v>
      </c>
      <c r="Q1299" s="63">
        <v>0</v>
      </c>
      <c r="R1299" s="63">
        <v>0</v>
      </c>
      <c r="S1299" s="63">
        <v>0</v>
      </c>
      <c r="T1299">
        <f t="shared" si="188"/>
        <v>0</v>
      </c>
    </row>
    <row r="1300" spans="1:20" hidden="1">
      <c r="A1300" s="55" t="s">
        <v>2528</v>
      </c>
      <c r="B1300" s="56" t="s">
        <v>2529</v>
      </c>
      <c r="C1300" s="55" t="s">
        <v>6320</v>
      </c>
      <c r="D1300" s="56">
        <f t="shared" si="189"/>
        <v>0</v>
      </c>
      <c r="E1300" s="56">
        <f t="shared" si="181"/>
        <v>0</v>
      </c>
      <c r="F1300" s="56">
        <f t="shared" si="182"/>
        <v>17.056999999999999</v>
      </c>
      <c r="G1300" s="56">
        <f t="shared" si="183"/>
        <v>17.056999999999999</v>
      </c>
      <c r="H1300" s="56">
        <f t="shared" si="184"/>
        <v>0</v>
      </c>
      <c r="I1300" s="56">
        <f t="shared" si="185"/>
        <v>0</v>
      </c>
      <c r="J1300" s="56">
        <f t="shared" si="186"/>
        <v>15.968999999999999</v>
      </c>
      <c r="K1300" s="56">
        <f t="shared" si="187"/>
        <v>15.968999999999999</v>
      </c>
      <c r="L1300" s="64">
        <v>0</v>
      </c>
      <c r="M1300" s="64">
        <v>0</v>
      </c>
      <c r="N1300" s="64">
        <v>17057</v>
      </c>
      <c r="O1300" s="64">
        <v>17057</v>
      </c>
      <c r="P1300" s="63">
        <v>0</v>
      </c>
      <c r="Q1300" s="63">
        <v>0</v>
      </c>
      <c r="R1300" s="63">
        <v>15969</v>
      </c>
      <c r="S1300" s="63">
        <v>15969</v>
      </c>
      <c r="T1300">
        <f t="shared" si="188"/>
        <v>33026</v>
      </c>
    </row>
    <row r="1301" spans="1:20">
      <c r="A1301" s="55" t="s">
        <v>2530</v>
      </c>
      <c r="B1301" s="56" t="s">
        <v>2531</v>
      </c>
      <c r="C1301" s="55" t="s">
        <v>6320</v>
      </c>
      <c r="D1301" s="56">
        <f t="shared" si="189"/>
        <v>0</v>
      </c>
      <c r="E1301" s="56">
        <f t="shared" si="181"/>
        <v>0</v>
      </c>
      <c r="F1301" s="56">
        <f t="shared" si="182"/>
        <v>0</v>
      </c>
      <c r="G1301" s="56">
        <f t="shared" si="183"/>
        <v>0</v>
      </c>
      <c r="H1301" s="56">
        <f t="shared" si="184"/>
        <v>0</v>
      </c>
      <c r="I1301" s="56">
        <f t="shared" si="185"/>
        <v>0</v>
      </c>
      <c r="J1301" s="56">
        <f t="shared" si="186"/>
        <v>0</v>
      </c>
      <c r="K1301" s="56">
        <f t="shared" si="187"/>
        <v>0</v>
      </c>
      <c r="L1301" s="64">
        <v>0</v>
      </c>
      <c r="M1301" s="64">
        <v>0</v>
      </c>
      <c r="N1301" s="64">
        <v>0</v>
      </c>
      <c r="O1301" s="64">
        <v>0</v>
      </c>
      <c r="P1301" s="63">
        <v>0</v>
      </c>
      <c r="Q1301" s="63">
        <v>0</v>
      </c>
      <c r="R1301" s="63">
        <v>0</v>
      </c>
      <c r="S1301" s="63">
        <v>0</v>
      </c>
      <c r="T1301">
        <f t="shared" si="188"/>
        <v>0</v>
      </c>
    </row>
    <row r="1302" spans="1:20" hidden="1">
      <c r="A1302" s="55" t="s">
        <v>2532</v>
      </c>
      <c r="B1302" s="56" t="s">
        <v>2533</v>
      </c>
      <c r="C1302" s="55" t="s">
        <v>6320</v>
      </c>
      <c r="D1302" s="56">
        <f t="shared" si="189"/>
        <v>0</v>
      </c>
      <c r="E1302" s="56">
        <f t="shared" si="181"/>
        <v>0</v>
      </c>
      <c r="F1302" s="56">
        <f t="shared" si="182"/>
        <v>2223.6390000000001</v>
      </c>
      <c r="G1302" s="56">
        <f t="shared" si="183"/>
        <v>2223.6390000000001</v>
      </c>
      <c r="H1302" s="56">
        <f t="shared" si="184"/>
        <v>0</v>
      </c>
      <c r="I1302" s="56">
        <f t="shared" si="185"/>
        <v>0</v>
      </c>
      <c r="J1302" s="56">
        <f t="shared" si="186"/>
        <v>2193.3389999999999</v>
      </c>
      <c r="K1302" s="56">
        <f t="shared" si="187"/>
        <v>2193.3389999999999</v>
      </c>
      <c r="L1302" s="64">
        <v>0</v>
      </c>
      <c r="M1302" s="64">
        <v>0</v>
      </c>
      <c r="N1302" s="64">
        <v>2223639</v>
      </c>
      <c r="O1302" s="64">
        <v>2223639</v>
      </c>
      <c r="P1302" s="63">
        <v>0</v>
      </c>
      <c r="Q1302" s="63">
        <v>0</v>
      </c>
      <c r="R1302" s="63">
        <v>2193339</v>
      </c>
      <c r="S1302" s="63">
        <v>2193339</v>
      </c>
      <c r="T1302">
        <f t="shared" si="188"/>
        <v>4416978</v>
      </c>
    </row>
    <row r="1303" spans="1:20" hidden="1">
      <c r="A1303" s="55" t="s">
        <v>2534</v>
      </c>
      <c r="B1303" s="56" t="s">
        <v>2535</v>
      </c>
      <c r="C1303" s="55" t="s">
        <v>6320</v>
      </c>
      <c r="D1303" s="56">
        <f t="shared" si="189"/>
        <v>0</v>
      </c>
      <c r="E1303" s="56">
        <f t="shared" si="181"/>
        <v>0</v>
      </c>
      <c r="F1303" s="56">
        <f t="shared" si="182"/>
        <v>321.39299999999997</v>
      </c>
      <c r="G1303" s="56">
        <f t="shared" si="183"/>
        <v>321.39299999999997</v>
      </c>
      <c r="H1303" s="56">
        <f t="shared" si="184"/>
        <v>0</v>
      </c>
      <c r="I1303" s="56">
        <f t="shared" si="185"/>
        <v>0</v>
      </c>
      <c r="J1303" s="56">
        <f t="shared" si="186"/>
        <v>418.37200000000001</v>
      </c>
      <c r="K1303" s="56">
        <f t="shared" si="187"/>
        <v>418.37200000000001</v>
      </c>
      <c r="L1303" s="64">
        <v>0</v>
      </c>
      <c r="M1303" s="64">
        <v>0</v>
      </c>
      <c r="N1303" s="64">
        <v>321393</v>
      </c>
      <c r="O1303" s="64">
        <v>321393</v>
      </c>
      <c r="P1303" s="63">
        <v>0</v>
      </c>
      <c r="Q1303" s="63">
        <v>0</v>
      </c>
      <c r="R1303" s="63">
        <v>418372</v>
      </c>
      <c r="S1303" s="63">
        <v>418372</v>
      </c>
      <c r="T1303">
        <f t="shared" si="188"/>
        <v>739765</v>
      </c>
    </row>
    <row r="1304" spans="1:20">
      <c r="A1304" s="55" t="s">
        <v>2536</v>
      </c>
      <c r="B1304" s="56" t="s">
        <v>2537</v>
      </c>
      <c r="C1304" s="55" t="s">
        <v>6320</v>
      </c>
      <c r="D1304" s="56">
        <f t="shared" si="189"/>
        <v>0</v>
      </c>
      <c r="E1304" s="56">
        <f t="shared" si="181"/>
        <v>0</v>
      </c>
      <c r="F1304" s="56">
        <f t="shared" si="182"/>
        <v>0</v>
      </c>
      <c r="G1304" s="56">
        <f t="shared" si="183"/>
        <v>0</v>
      </c>
      <c r="H1304" s="56">
        <f t="shared" si="184"/>
        <v>0</v>
      </c>
      <c r="I1304" s="56">
        <f t="shared" si="185"/>
        <v>0</v>
      </c>
      <c r="J1304" s="56">
        <f t="shared" si="186"/>
        <v>0</v>
      </c>
      <c r="K1304" s="56">
        <f t="shared" si="187"/>
        <v>0</v>
      </c>
      <c r="L1304" s="64">
        <v>0</v>
      </c>
      <c r="M1304" s="64">
        <v>0</v>
      </c>
      <c r="N1304" s="64">
        <v>0</v>
      </c>
      <c r="O1304" s="64">
        <v>0</v>
      </c>
      <c r="P1304" s="63">
        <v>0</v>
      </c>
      <c r="Q1304" s="63">
        <v>0</v>
      </c>
      <c r="R1304" s="63">
        <v>0</v>
      </c>
      <c r="S1304" s="63">
        <v>0</v>
      </c>
      <c r="T1304">
        <f t="shared" si="188"/>
        <v>0</v>
      </c>
    </row>
    <row r="1305" spans="1:20">
      <c r="A1305" s="55" t="s">
        <v>2538</v>
      </c>
      <c r="B1305" s="56" t="s">
        <v>2539</v>
      </c>
      <c r="C1305" s="55" t="s">
        <v>6320</v>
      </c>
      <c r="D1305" s="56">
        <f t="shared" si="189"/>
        <v>0</v>
      </c>
      <c r="E1305" s="56">
        <f t="shared" si="181"/>
        <v>0</v>
      </c>
      <c r="F1305" s="56">
        <f t="shared" si="182"/>
        <v>0</v>
      </c>
      <c r="G1305" s="56">
        <f t="shared" si="183"/>
        <v>0</v>
      </c>
      <c r="H1305" s="56">
        <f t="shared" si="184"/>
        <v>0</v>
      </c>
      <c r="I1305" s="56">
        <f t="shared" si="185"/>
        <v>0</v>
      </c>
      <c r="J1305" s="56">
        <f t="shared" si="186"/>
        <v>0</v>
      </c>
      <c r="K1305" s="56">
        <f t="shared" si="187"/>
        <v>0</v>
      </c>
      <c r="L1305" s="64">
        <v>0</v>
      </c>
      <c r="M1305" s="64">
        <v>0</v>
      </c>
      <c r="N1305" s="64">
        <v>0</v>
      </c>
      <c r="O1305" s="64">
        <v>0</v>
      </c>
      <c r="P1305" s="63">
        <v>0</v>
      </c>
      <c r="Q1305" s="63">
        <v>0</v>
      </c>
      <c r="R1305" s="63">
        <v>0</v>
      </c>
      <c r="S1305" s="63">
        <v>0</v>
      </c>
      <c r="T1305">
        <f t="shared" si="188"/>
        <v>0</v>
      </c>
    </row>
    <row r="1306" spans="1:20" hidden="1">
      <c r="A1306" s="55" t="s">
        <v>2540</v>
      </c>
      <c r="B1306" s="56" t="s">
        <v>2541</v>
      </c>
      <c r="C1306" s="55" t="s">
        <v>6320</v>
      </c>
      <c r="D1306" s="56">
        <f t="shared" si="189"/>
        <v>31.35</v>
      </c>
      <c r="E1306" s="56">
        <f t="shared" si="181"/>
        <v>0</v>
      </c>
      <c r="F1306" s="56">
        <f t="shared" si="182"/>
        <v>768.69200000000001</v>
      </c>
      <c r="G1306" s="56">
        <f t="shared" si="183"/>
        <v>800.04200000000003</v>
      </c>
      <c r="H1306" s="56">
        <f t="shared" si="184"/>
        <v>24.408000000000001</v>
      </c>
      <c r="I1306" s="56">
        <f t="shared" si="185"/>
        <v>0</v>
      </c>
      <c r="J1306" s="56">
        <f t="shared" si="186"/>
        <v>775.96600000000001</v>
      </c>
      <c r="K1306" s="56">
        <f t="shared" si="187"/>
        <v>800.37400000000002</v>
      </c>
      <c r="L1306" s="64">
        <v>31350</v>
      </c>
      <c r="M1306" s="64">
        <v>0</v>
      </c>
      <c r="N1306" s="64">
        <v>768692</v>
      </c>
      <c r="O1306" s="64">
        <v>800042</v>
      </c>
      <c r="P1306" s="63">
        <v>24408</v>
      </c>
      <c r="Q1306" s="63">
        <v>0</v>
      </c>
      <c r="R1306" s="63">
        <v>775966</v>
      </c>
      <c r="S1306" s="63">
        <v>800374</v>
      </c>
      <c r="T1306">
        <f t="shared" si="188"/>
        <v>1600416</v>
      </c>
    </row>
    <row r="1307" spans="1:20" hidden="1">
      <c r="A1307" s="55" t="s">
        <v>2542</v>
      </c>
      <c r="B1307" s="56" t="s">
        <v>2543</v>
      </c>
      <c r="C1307" s="55" t="s">
        <v>6321</v>
      </c>
      <c r="D1307" s="56">
        <f t="shared" si="189"/>
        <v>1.903</v>
      </c>
      <c r="E1307" s="56">
        <f t="shared" si="181"/>
        <v>0</v>
      </c>
      <c r="F1307" s="56">
        <f t="shared" si="182"/>
        <v>0</v>
      </c>
      <c r="G1307" s="56">
        <f t="shared" si="183"/>
        <v>1.903</v>
      </c>
      <c r="H1307" s="56">
        <f t="shared" si="184"/>
        <v>60.878999999999998</v>
      </c>
      <c r="I1307" s="56">
        <f t="shared" si="185"/>
        <v>0</v>
      </c>
      <c r="J1307" s="56">
        <f t="shared" si="186"/>
        <v>0</v>
      </c>
      <c r="K1307" s="56">
        <f t="shared" si="187"/>
        <v>60.878999999999998</v>
      </c>
      <c r="L1307" s="64">
        <v>1903</v>
      </c>
      <c r="M1307" s="64">
        <v>0</v>
      </c>
      <c r="N1307" s="64">
        <v>0</v>
      </c>
      <c r="O1307" s="64">
        <v>1903</v>
      </c>
      <c r="P1307" s="63">
        <v>60879</v>
      </c>
      <c r="Q1307" s="63">
        <v>0</v>
      </c>
      <c r="R1307" s="63">
        <v>0</v>
      </c>
      <c r="S1307" s="63">
        <v>60879</v>
      </c>
      <c r="T1307">
        <f t="shared" si="188"/>
        <v>62782</v>
      </c>
    </row>
    <row r="1308" spans="1:20" hidden="1">
      <c r="A1308" s="55" t="s">
        <v>2544</v>
      </c>
      <c r="B1308" s="56" t="s">
        <v>2545</v>
      </c>
      <c r="C1308" s="55" t="s">
        <v>6322</v>
      </c>
      <c r="D1308" s="56">
        <f t="shared" si="189"/>
        <v>34.1</v>
      </c>
      <c r="E1308" s="56">
        <f t="shared" si="181"/>
        <v>202.65899999999999</v>
      </c>
      <c r="F1308" s="56">
        <f t="shared" si="182"/>
        <v>2356.65</v>
      </c>
      <c r="G1308" s="56">
        <f t="shared" si="183"/>
        <v>2593.4090000000001</v>
      </c>
      <c r="H1308" s="56">
        <f t="shared" si="184"/>
        <v>0</v>
      </c>
      <c r="I1308" s="56">
        <f t="shared" si="185"/>
        <v>202.59899999999999</v>
      </c>
      <c r="J1308" s="56">
        <f t="shared" si="186"/>
        <v>2669.6280000000002</v>
      </c>
      <c r="K1308" s="56">
        <f t="shared" si="187"/>
        <v>2872.2269999999999</v>
      </c>
      <c r="L1308" s="64">
        <v>34100</v>
      </c>
      <c r="M1308" s="64">
        <v>202659</v>
      </c>
      <c r="N1308" s="64">
        <v>2356650</v>
      </c>
      <c r="O1308" s="64">
        <v>2593409</v>
      </c>
      <c r="P1308" s="63">
        <v>0</v>
      </c>
      <c r="Q1308" s="63">
        <v>202599</v>
      </c>
      <c r="R1308" s="63">
        <v>2669628</v>
      </c>
      <c r="S1308" s="63">
        <v>2872227</v>
      </c>
      <c r="T1308">
        <f t="shared" si="188"/>
        <v>5465636</v>
      </c>
    </row>
    <row r="1309" spans="1:20" hidden="1">
      <c r="A1309" s="55" t="s">
        <v>2546</v>
      </c>
      <c r="B1309" s="56" t="s">
        <v>2547</v>
      </c>
      <c r="C1309" s="55" t="s">
        <v>6318</v>
      </c>
      <c r="D1309" s="56">
        <f t="shared" si="189"/>
        <v>3285.7539999999999</v>
      </c>
      <c r="E1309" s="56">
        <f t="shared" si="181"/>
        <v>1578.1110000000001</v>
      </c>
      <c r="F1309" s="56">
        <f t="shared" si="182"/>
        <v>5423.6450000000004</v>
      </c>
      <c r="G1309" s="56">
        <f t="shared" si="183"/>
        <v>10287.51</v>
      </c>
      <c r="H1309" s="56">
        <f t="shared" si="184"/>
        <v>3283.4560000000001</v>
      </c>
      <c r="I1309" s="56">
        <f t="shared" si="185"/>
        <v>1026.511</v>
      </c>
      <c r="J1309" s="56">
        <f t="shared" si="186"/>
        <v>5119.7550000000001</v>
      </c>
      <c r="K1309" s="56">
        <f t="shared" si="187"/>
        <v>9429.7219999999998</v>
      </c>
      <c r="L1309" s="64">
        <v>3285754</v>
      </c>
      <c r="M1309" s="64">
        <v>1578111</v>
      </c>
      <c r="N1309" s="64">
        <v>5423645</v>
      </c>
      <c r="O1309" s="64">
        <v>10287510</v>
      </c>
      <c r="P1309" s="63">
        <v>3283456</v>
      </c>
      <c r="Q1309" s="63">
        <v>1026511</v>
      </c>
      <c r="R1309" s="63">
        <v>5119755</v>
      </c>
      <c r="S1309" s="63">
        <v>9429722</v>
      </c>
      <c r="T1309">
        <f t="shared" si="188"/>
        <v>19717232</v>
      </c>
    </row>
    <row r="1310" spans="1:20" hidden="1">
      <c r="A1310" s="55" t="s">
        <v>2548</v>
      </c>
      <c r="B1310" s="56" t="s">
        <v>2549</v>
      </c>
      <c r="C1310" s="55" t="s">
        <v>6318</v>
      </c>
      <c r="D1310" s="56">
        <f t="shared" si="189"/>
        <v>1550.213</v>
      </c>
      <c r="E1310" s="56">
        <f t="shared" si="181"/>
        <v>66.430999999999997</v>
      </c>
      <c r="F1310" s="56">
        <f t="shared" si="182"/>
        <v>239.88</v>
      </c>
      <c r="G1310" s="56">
        <f t="shared" si="183"/>
        <v>1856.5239999999999</v>
      </c>
      <c r="H1310" s="56">
        <f t="shared" si="184"/>
        <v>1471.355</v>
      </c>
      <c r="I1310" s="56">
        <f t="shared" si="185"/>
        <v>190.74600000000001</v>
      </c>
      <c r="J1310" s="56">
        <f t="shared" si="186"/>
        <v>233.40299999999999</v>
      </c>
      <c r="K1310" s="56">
        <f t="shared" si="187"/>
        <v>1895.5039999999999</v>
      </c>
      <c r="L1310" s="64">
        <v>1550213</v>
      </c>
      <c r="M1310" s="64">
        <v>66431</v>
      </c>
      <c r="N1310" s="64">
        <v>239880</v>
      </c>
      <c r="O1310" s="64">
        <v>1856524</v>
      </c>
      <c r="P1310" s="63">
        <v>1471355</v>
      </c>
      <c r="Q1310" s="63">
        <v>190746</v>
      </c>
      <c r="R1310" s="63">
        <v>233403</v>
      </c>
      <c r="S1310" s="63">
        <v>1895504</v>
      </c>
      <c r="T1310">
        <f t="shared" si="188"/>
        <v>3752028</v>
      </c>
    </row>
    <row r="1311" spans="1:20" hidden="1">
      <c r="A1311" s="55" t="s">
        <v>2550</v>
      </c>
      <c r="B1311" s="56" t="s">
        <v>2551</v>
      </c>
      <c r="C1311" s="55" t="s">
        <v>6318</v>
      </c>
      <c r="D1311" s="56">
        <f t="shared" si="189"/>
        <v>1541.5940000000001</v>
      </c>
      <c r="E1311" s="56">
        <f t="shared" si="181"/>
        <v>428.67200000000003</v>
      </c>
      <c r="F1311" s="56">
        <f t="shared" si="182"/>
        <v>2346.3240000000001</v>
      </c>
      <c r="G1311" s="56">
        <f t="shared" si="183"/>
        <v>4316.59</v>
      </c>
      <c r="H1311" s="56">
        <f t="shared" si="184"/>
        <v>1734.171</v>
      </c>
      <c r="I1311" s="56">
        <f t="shared" si="185"/>
        <v>428.42500000000001</v>
      </c>
      <c r="J1311" s="56">
        <f t="shared" si="186"/>
        <v>2642.9609999999998</v>
      </c>
      <c r="K1311" s="56">
        <f t="shared" si="187"/>
        <v>4805.5569999999998</v>
      </c>
      <c r="L1311" s="64">
        <v>1541594</v>
      </c>
      <c r="M1311" s="64">
        <v>428672</v>
      </c>
      <c r="N1311" s="64">
        <v>2346324</v>
      </c>
      <c r="O1311" s="64">
        <v>4316590</v>
      </c>
      <c r="P1311" s="63">
        <v>1734171</v>
      </c>
      <c r="Q1311" s="63">
        <v>428425</v>
      </c>
      <c r="R1311" s="63">
        <v>2642961</v>
      </c>
      <c r="S1311" s="63">
        <v>4805557</v>
      </c>
      <c r="T1311">
        <f t="shared" si="188"/>
        <v>9122147</v>
      </c>
    </row>
    <row r="1312" spans="1:20" hidden="1">
      <c r="A1312" s="55" t="s">
        <v>2552</v>
      </c>
      <c r="B1312" s="56" t="s">
        <v>2553</v>
      </c>
      <c r="C1312" s="55" t="s">
        <v>6318</v>
      </c>
      <c r="D1312" s="56">
        <f t="shared" si="189"/>
        <v>1116.7180000000001</v>
      </c>
      <c r="E1312" s="56">
        <f t="shared" si="181"/>
        <v>153.86500000000001</v>
      </c>
      <c r="F1312" s="56">
        <f t="shared" si="182"/>
        <v>447.577</v>
      </c>
      <c r="G1312" s="56">
        <f t="shared" si="183"/>
        <v>1718.16</v>
      </c>
      <c r="H1312" s="56">
        <f t="shared" si="184"/>
        <v>943.726</v>
      </c>
      <c r="I1312" s="56">
        <f t="shared" si="185"/>
        <v>153.78800000000001</v>
      </c>
      <c r="J1312" s="56">
        <f t="shared" si="186"/>
        <v>475.09699999999998</v>
      </c>
      <c r="K1312" s="56">
        <f t="shared" si="187"/>
        <v>1572.6110000000001</v>
      </c>
      <c r="L1312" s="64">
        <v>1116718</v>
      </c>
      <c r="M1312" s="64">
        <v>153865</v>
      </c>
      <c r="N1312" s="64">
        <v>447577</v>
      </c>
      <c r="O1312" s="64">
        <v>1718160</v>
      </c>
      <c r="P1312" s="63">
        <v>943726</v>
      </c>
      <c r="Q1312" s="63">
        <v>153788</v>
      </c>
      <c r="R1312" s="63">
        <v>475097</v>
      </c>
      <c r="S1312" s="63">
        <v>1572611</v>
      </c>
      <c r="T1312">
        <f t="shared" si="188"/>
        <v>3290771</v>
      </c>
    </row>
    <row r="1313" spans="1:20" hidden="1">
      <c r="A1313" s="55" t="s">
        <v>2554</v>
      </c>
      <c r="B1313" s="56" t="s">
        <v>2555</v>
      </c>
      <c r="C1313" s="55" t="s">
        <v>6318</v>
      </c>
      <c r="D1313" s="56">
        <f t="shared" si="189"/>
        <v>3175.2</v>
      </c>
      <c r="E1313" s="56">
        <f t="shared" si="181"/>
        <v>975.1</v>
      </c>
      <c r="F1313" s="56">
        <f t="shared" si="182"/>
        <v>863.2</v>
      </c>
      <c r="G1313" s="56">
        <f t="shared" si="183"/>
        <v>5013.5</v>
      </c>
      <c r="H1313" s="56">
        <f t="shared" si="184"/>
        <v>3017.2</v>
      </c>
      <c r="I1313" s="56">
        <f t="shared" si="185"/>
        <v>973.6</v>
      </c>
      <c r="J1313" s="56">
        <f t="shared" si="186"/>
        <v>899.6</v>
      </c>
      <c r="K1313" s="56">
        <f t="shared" si="187"/>
        <v>4890.3999999999996</v>
      </c>
      <c r="L1313" s="64">
        <v>3175200</v>
      </c>
      <c r="M1313" s="64">
        <v>975100</v>
      </c>
      <c r="N1313" s="64">
        <v>863200</v>
      </c>
      <c r="O1313" s="64">
        <v>5013500</v>
      </c>
      <c r="P1313" s="63">
        <v>3017200</v>
      </c>
      <c r="Q1313" s="63">
        <v>973600</v>
      </c>
      <c r="R1313" s="63">
        <v>899600</v>
      </c>
      <c r="S1313" s="63">
        <v>4890400</v>
      </c>
      <c r="T1313">
        <f t="shared" si="188"/>
        <v>9903900</v>
      </c>
    </row>
    <row r="1314" spans="1:20" hidden="1">
      <c r="A1314" s="55" t="s">
        <v>2556</v>
      </c>
      <c r="B1314" s="56" t="s">
        <v>2557</v>
      </c>
      <c r="C1314" s="55" t="s">
        <v>6318</v>
      </c>
      <c r="D1314" s="56">
        <f t="shared" si="189"/>
        <v>2891</v>
      </c>
      <c r="E1314" s="56">
        <f t="shared" si="181"/>
        <v>148.209</v>
      </c>
      <c r="F1314" s="56">
        <f t="shared" si="182"/>
        <v>2047.0319999999999</v>
      </c>
      <c r="G1314" s="56">
        <f t="shared" si="183"/>
        <v>5086.241</v>
      </c>
      <c r="H1314" s="56">
        <f t="shared" si="184"/>
        <v>3249</v>
      </c>
      <c r="I1314" s="56">
        <f t="shared" si="185"/>
        <v>148.01599999999999</v>
      </c>
      <c r="J1314" s="56">
        <f t="shared" si="186"/>
        <v>2084.1109999999999</v>
      </c>
      <c r="K1314" s="56">
        <f t="shared" si="187"/>
        <v>5481.1270000000004</v>
      </c>
      <c r="L1314" s="64">
        <v>2891000</v>
      </c>
      <c r="M1314" s="64">
        <v>148209</v>
      </c>
      <c r="N1314" s="64">
        <v>2047032</v>
      </c>
      <c r="O1314" s="64">
        <v>5086241</v>
      </c>
      <c r="P1314" s="63">
        <v>3249000</v>
      </c>
      <c r="Q1314" s="63">
        <v>148016</v>
      </c>
      <c r="R1314" s="63">
        <v>2084111</v>
      </c>
      <c r="S1314" s="63">
        <v>5481127</v>
      </c>
      <c r="T1314">
        <f t="shared" si="188"/>
        <v>10567368</v>
      </c>
    </row>
    <row r="1315" spans="1:20" hidden="1">
      <c r="A1315" s="55" t="s">
        <v>2558</v>
      </c>
      <c r="B1315" s="56" t="s">
        <v>2559</v>
      </c>
      <c r="C1315" s="55" t="s">
        <v>6318</v>
      </c>
      <c r="D1315" s="56">
        <f t="shared" si="189"/>
        <v>2656.261</v>
      </c>
      <c r="E1315" s="56">
        <f t="shared" si="181"/>
        <v>14.475</v>
      </c>
      <c r="F1315" s="56">
        <f t="shared" si="182"/>
        <v>2917.03</v>
      </c>
      <c r="G1315" s="56">
        <f t="shared" si="183"/>
        <v>5587.7659999999996</v>
      </c>
      <c r="H1315" s="56">
        <f t="shared" si="184"/>
        <v>2457.415</v>
      </c>
      <c r="I1315" s="56">
        <f t="shared" si="185"/>
        <v>14.452999999999999</v>
      </c>
      <c r="J1315" s="56">
        <f t="shared" si="186"/>
        <v>3275.444</v>
      </c>
      <c r="K1315" s="56">
        <f t="shared" si="187"/>
        <v>5747.3119999999999</v>
      </c>
      <c r="L1315" s="64">
        <v>2656261</v>
      </c>
      <c r="M1315" s="64">
        <v>14475</v>
      </c>
      <c r="N1315" s="64">
        <v>2917030</v>
      </c>
      <c r="O1315" s="64">
        <v>5587766</v>
      </c>
      <c r="P1315" s="63">
        <v>2457415</v>
      </c>
      <c r="Q1315" s="63">
        <v>14453</v>
      </c>
      <c r="R1315" s="63">
        <v>3275444</v>
      </c>
      <c r="S1315" s="63">
        <v>5747312</v>
      </c>
      <c r="T1315">
        <f t="shared" si="188"/>
        <v>11335078</v>
      </c>
    </row>
    <row r="1316" spans="1:20" hidden="1">
      <c r="A1316" s="55" t="s">
        <v>2560</v>
      </c>
      <c r="B1316" s="56" t="s">
        <v>2561</v>
      </c>
      <c r="C1316" s="55" t="s">
        <v>6318</v>
      </c>
      <c r="D1316" s="56">
        <f t="shared" si="189"/>
        <v>3038.518</v>
      </c>
      <c r="E1316" s="56">
        <f t="shared" si="181"/>
        <v>35.863</v>
      </c>
      <c r="F1316" s="56">
        <f t="shared" si="182"/>
        <v>3517.0610000000001</v>
      </c>
      <c r="G1316" s="56">
        <f t="shared" si="183"/>
        <v>6591.442</v>
      </c>
      <c r="H1316" s="56">
        <f t="shared" si="184"/>
        <v>2642.5680000000002</v>
      </c>
      <c r="I1316" s="56">
        <f t="shared" si="185"/>
        <v>35.859000000000002</v>
      </c>
      <c r="J1316" s="56">
        <f t="shared" si="186"/>
        <v>4154.3729999999996</v>
      </c>
      <c r="K1316" s="56">
        <f t="shared" si="187"/>
        <v>6832.8</v>
      </c>
      <c r="L1316" s="64">
        <v>3038518</v>
      </c>
      <c r="M1316" s="64">
        <v>35863</v>
      </c>
      <c r="N1316" s="64">
        <v>3517061</v>
      </c>
      <c r="O1316" s="64">
        <v>6591442</v>
      </c>
      <c r="P1316" s="63">
        <v>2642568</v>
      </c>
      <c r="Q1316" s="63">
        <v>35859</v>
      </c>
      <c r="R1316" s="63">
        <v>4154373</v>
      </c>
      <c r="S1316" s="63">
        <v>6832800</v>
      </c>
      <c r="T1316">
        <f t="shared" si="188"/>
        <v>13424242</v>
      </c>
    </row>
    <row r="1317" spans="1:20" hidden="1">
      <c r="A1317" s="55" t="s">
        <v>2562</v>
      </c>
      <c r="B1317" s="56" t="s">
        <v>2563</v>
      </c>
      <c r="C1317" s="55" t="s">
        <v>6319</v>
      </c>
      <c r="D1317" s="56">
        <f t="shared" si="189"/>
        <v>1657.1759999999999</v>
      </c>
      <c r="E1317" s="56">
        <f t="shared" si="181"/>
        <v>16.995000000000001</v>
      </c>
      <c r="F1317" s="56">
        <f t="shared" si="182"/>
        <v>2223.1790000000001</v>
      </c>
      <c r="G1317" s="56">
        <f t="shared" si="183"/>
        <v>3897.35</v>
      </c>
      <c r="H1317" s="56">
        <f t="shared" si="184"/>
        <v>1376.4159999999999</v>
      </c>
      <c r="I1317" s="56">
        <f t="shared" si="185"/>
        <v>16.983000000000001</v>
      </c>
      <c r="J1317" s="56">
        <f t="shared" si="186"/>
        <v>2254.9650000000001</v>
      </c>
      <c r="K1317" s="56">
        <f t="shared" si="187"/>
        <v>3648.364</v>
      </c>
      <c r="L1317" s="64">
        <v>1657176</v>
      </c>
      <c r="M1317" s="64">
        <v>16995</v>
      </c>
      <c r="N1317" s="64">
        <v>2223179</v>
      </c>
      <c r="O1317" s="64">
        <v>3897350</v>
      </c>
      <c r="P1317" s="63">
        <v>1376416</v>
      </c>
      <c r="Q1317" s="63">
        <v>16983</v>
      </c>
      <c r="R1317" s="63">
        <v>2254965</v>
      </c>
      <c r="S1317" s="63">
        <v>3648364</v>
      </c>
      <c r="T1317">
        <f t="shared" si="188"/>
        <v>7545714</v>
      </c>
    </row>
    <row r="1318" spans="1:20" hidden="1">
      <c r="A1318" s="55" t="s">
        <v>2564</v>
      </c>
      <c r="B1318" s="56" t="s">
        <v>339</v>
      </c>
      <c r="C1318" s="55" t="s">
        <v>6319</v>
      </c>
      <c r="D1318" s="56">
        <f t="shared" si="189"/>
        <v>1319.623</v>
      </c>
      <c r="E1318" s="56">
        <f t="shared" si="181"/>
        <v>259.49200000000002</v>
      </c>
      <c r="F1318" s="56">
        <f t="shared" si="182"/>
        <v>1487.4090000000001</v>
      </c>
      <c r="G1318" s="56">
        <f t="shared" si="183"/>
        <v>3066.5239999999999</v>
      </c>
      <c r="H1318" s="56">
        <f t="shared" si="184"/>
        <v>1468.126</v>
      </c>
      <c r="I1318" s="56">
        <f t="shared" si="185"/>
        <v>251.64</v>
      </c>
      <c r="J1318" s="56">
        <f t="shared" si="186"/>
        <v>1327.953</v>
      </c>
      <c r="K1318" s="56">
        <f t="shared" si="187"/>
        <v>3047.7190000000001</v>
      </c>
      <c r="L1318" s="64">
        <v>1319623</v>
      </c>
      <c r="M1318" s="64">
        <v>259492</v>
      </c>
      <c r="N1318" s="64">
        <v>1487409</v>
      </c>
      <c r="O1318" s="64">
        <v>3066524</v>
      </c>
      <c r="P1318" s="63">
        <v>1468126</v>
      </c>
      <c r="Q1318" s="63">
        <v>251640</v>
      </c>
      <c r="R1318" s="63">
        <v>1327953</v>
      </c>
      <c r="S1318" s="63">
        <v>3047719</v>
      </c>
      <c r="T1318">
        <f t="shared" si="188"/>
        <v>6114243</v>
      </c>
    </row>
    <row r="1319" spans="1:20" hidden="1">
      <c r="A1319" s="55" t="s">
        <v>2565</v>
      </c>
      <c r="B1319" s="56" t="s">
        <v>2566</v>
      </c>
      <c r="C1319" s="55" t="s">
        <v>6319</v>
      </c>
      <c r="D1319" s="56">
        <f t="shared" si="189"/>
        <v>2120.2660000000001</v>
      </c>
      <c r="E1319" s="56">
        <f t="shared" si="181"/>
        <v>575.39099999999996</v>
      </c>
      <c r="F1319" s="56">
        <f t="shared" si="182"/>
        <v>1909.1130000000001</v>
      </c>
      <c r="G1319" s="56">
        <f t="shared" si="183"/>
        <v>4604.7700000000004</v>
      </c>
      <c r="H1319" s="56">
        <f t="shared" si="184"/>
        <v>2117.1120000000001</v>
      </c>
      <c r="I1319" s="56">
        <f t="shared" si="185"/>
        <v>674.04600000000005</v>
      </c>
      <c r="J1319" s="56">
        <f t="shared" si="186"/>
        <v>1946.296</v>
      </c>
      <c r="K1319" s="56">
        <f t="shared" si="187"/>
        <v>4737.4539999999997</v>
      </c>
      <c r="L1319" s="64">
        <v>2120266</v>
      </c>
      <c r="M1319" s="64">
        <v>575391</v>
      </c>
      <c r="N1319" s="64">
        <v>1909113</v>
      </c>
      <c r="O1319" s="64">
        <v>4604770</v>
      </c>
      <c r="P1319" s="63">
        <v>2117112</v>
      </c>
      <c r="Q1319" s="63">
        <v>674046</v>
      </c>
      <c r="R1319" s="63">
        <v>1946296</v>
      </c>
      <c r="S1319" s="63">
        <v>4737454</v>
      </c>
      <c r="T1319">
        <f t="shared" si="188"/>
        <v>9342224</v>
      </c>
    </row>
    <row r="1320" spans="1:20" hidden="1">
      <c r="A1320" s="55" t="s">
        <v>2567</v>
      </c>
      <c r="B1320" s="56" t="s">
        <v>2568</v>
      </c>
      <c r="C1320" s="55" t="s">
        <v>6319</v>
      </c>
      <c r="D1320" s="56">
        <f t="shared" si="189"/>
        <v>3209.6590000000001</v>
      </c>
      <c r="E1320" s="56">
        <f t="shared" si="181"/>
        <v>299.68</v>
      </c>
      <c r="F1320" s="56">
        <f t="shared" si="182"/>
        <v>2886.59</v>
      </c>
      <c r="G1320" s="56">
        <f t="shared" si="183"/>
        <v>6395.9290000000001</v>
      </c>
      <c r="H1320" s="56">
        <f t="shared" si="184"/>
        <v>2963.62</v>
      </c>
      <c r="I1320" s="56">
        <f t="shared" si="185"/>
        <v>299.63799999999998</v>
      </c>
      <c r="J1320" s="56">
        <f t="shared" si="186"/>
        <v>2943.2280000000001</v>
      </c>
      <c r="K1320" s="56">
        <f t="shared" si="187"/>
        <v>6206.4859999999999</v>
      </c>
      <c r="L1320" s="64">
        <v>3209659</v>
      </c>
      <c r="M1320" s="64">
        <v>299680</v>
      </c>
      <c r="N1320" s="64">
        <v>2886590</v>
      </c>
      <c r="O1320" s="64">
        <v>6395929</v>
      </c>
      <c r="P1320" s="63">
        <v>2963620</v>
      </c>
      <c r="Q1320" s="63">
        <v>299638</v>
      </c>
      <c r="R1320" s="63">
        <v>2943228</v>
      </c>
      <c r="S1320" s="63">
        <v>6206486</v>
      </c>
      <c r="T1320">
        <f t="shared" si="188"/>
        <v>12602415</v>
      </c>
    </row>
    <row r="1321" spans="1:20" hidden="1">
      <c r="A1321" s="55" t="s">
        <v>2569</v>
      </c>
      <c r="B1321" s="56" t="s">
        <v>2570</v>
      </c>
      <c r="C1321" s="55" t="s">
        <v>6319</v>
      </c>
      <c r="D1321" s="56">
        <f t="shared" si="189"/>
        <v>1160.152</v>
      </c>
      <c r="E1321" s="56">
        <f t="shared" si="181"/>
        <v>54.411999999999999</v>
      </c>
      <c r="F1321" s="56">
        <f t="shared" si="182"/>
        <v>2622.6529999999998</v>
      </c>
      <c r="G1321" s="56">
        <f t="shared" si="183"/>
        <v>3837.2170000000001</v>
      </c>
      <c r="H1321" s="56">
        <f t="shared" si="184"/>
        <v>927.15200000000004</v>
      </c>
      <c r="I1321" s="56">
        <f t="shared" si="185"/>
        <v>54.402000000000001</v>
      </c>
      <c r="J1321" s="56">
        <f t="shared" si="186"/>
        <v>2379.355</v>
      </c>
      <c r="K1321" s="56">
        <f t="shared" si="187"/>
        <v>3360.9090000000001</v>
      </c>
      <c r="L1321" s="64">
        <v>1160152</v>
      </c>
      <c r="M1321" s="64">
        <v>54412</v>
      </c>
      <c r="N1321" s="64">
        <v>2622653</v>
      </c>
      <c r="O1321" s="64">
        <v>3837217</v>
      </c>
      <c r="P1321" s="63">
        <v>927152</v>
      </c>
      <c r="Q1321" s="63">
        <v>54402</v>
      </c>
      <c r="R1321" s="63">
        <v>2379355</v>
      </c>
      <c r="S1321" s="63">
        <v>3360909</v>
      </c>
      <c r="T1321">
        <f t="shared" si="188"/>
        <v>7198126</v>
      </c>
    </row>
    <row r="1322" spans="1:20" hidden="1">
      <c r="A1322" s="55" t="s">
        <v>2571</v>
      </c>
      <c r="B1322" s="56" t="s">
        <v>2572</v>
      </c>
      <c r="C1322" s="55" t="s">
        <v>6319</v>
      </c>
      <c r="D1322" s="56">
        <f t="shared" si="189"/>
        <v>2322.6999999999998</v>
      </c>
      <c r="E1322" s="56">
        <f t="shared" si="181"/>
        <v>157.11500000000001</v>
      </c>
      <c r="F1322" s="56">
        <f t="shared" si="182"/>
        <v>2425.58</v>
      </c>
      <c r="G1322" s="56">
        <f t="shared" si="183"/>
        <v>4905.3950000000004</v>
      </c>
      <c r="H1322" s="56">
        <f t="shared" si="184"/>
        <v>2055.203</v>
      </c>
      <c r="I1322" s="56">
        <f t="shared" si="185"/>
        <v>157.05699999999999</v>
      </c>
      <c r="J1322" s="56">
        <f t="shared" si="186"/>
        <v>2409.3980000000001</v>
      </c>
      <c r="K1322" s="56">
        <f t="shared" si="187"/>
        <v>4621.6580000000004</v>
      </c>
      <c r="L1322" s="64">
        <v>2322700</v>
      </c>
      <c r="M1322" s="64">
        <v>157115</v>
      </c>
      <c r="N1322" s="64">
        <v>2425580</v>
      </c>
      <c r="O1322" s="64">
        <v>4905395</v>
      </c>
      <c r="P1322" s="63">
        <v>2055203</v>
      </c>
      <c r="Q1322" s="63">
        <v>157057</v>
      </c>
      <c r="R1322" s="63">
        <v>2409398</v>
      </c>
      <c r="S1322" s="63">
        <v>4621658</v>
      </c>
      <c r="T1322">
        <f t="shared" si="188"/>
        <v>9527053</v>
      </c>
    </row>
    <row r="1323" spans="1:20" hidden="1">
      <c r="A1323" s="55" t="s">
        <v>2573</v>
      </c>
      <c r="B1323" s="56" t="s">
        <v>2574</v>
      </c>
      <c r="C1323" s="55" t="s">
        <v>6319</v>
      </c>
      <c r="D1323" s="56">
        <f t="shared" si="189"/>
        <v>6372.2610000000004</v>
      </c>
      <c r="E1323" s="56">
        <f t="shared" si="181"/>
        <v>2426.473</v>
      </c>
      <c r="F1323" s="56">
        <f t="shared" si="182"/>
        <v>5750.92</v>
      </c>
      <c r="G1323" s="56">
        <f t="shared" si="183"/>
        <v>14549.654</v>
      </c>
      <c r="H1323" s="56">
        <f t="shared" si="184"/>
        <v>6057.1819999999998</v>
      </c>
      <c r="I1323" s="56">
        <f t="shared" si="185"/>
        <v>2425.1709999999998</v>
      </c>
      <c r="J1323" s="56">
        <f t="shared" si="186"/>
        <v>6146.5730000000003</v>
      </c>
      <c r="K1323" s="56">
        <f t="shared" si="187"/>
        <v>14628.925999999999</v>
      </c>
      <c r="L1323" s="64">
        <v>6372261</v>
      </c>
      <c r="M1323" s="64">
        <v>2426473</v>
      </c>
      <c r="N1323" s="64">
        <v>5750920</v>
      </c>
      <c r="O1323" s="64">
        <v>14549654</v>
      </c>
      <c r="P1323" s="63">
        <v>6057182</v>
      </c>
      <c r="Q1323" s="63">
        <v>2425171</v>
      </c>
      <c r="R1323" s="63">
        <v>6146573</v>
      </c>
      <c r="S1323" s="63">
        <v>14628926</v>
      </c>
      <c r="T1323">
        <f t="shared" si="188"/>
        <v>29178580</v>
      </c>
    </row>
    <row r="1324" spans="1:20" hidden="1">
      <c r="A1324" s="55" t="s">
        <v>2575</v>
      </c>
      <c r="B1324" s="56" t="s">
        <v>2576</v>
      </c>
      <c r="C1324" s="55" t="s">
        <v>6319</v>
      </c>
      <c r="D1324" s="56">
        <f t="shared" si="189"/>
        <v>944.11900000000003</v>
      </c>
      <c r="E1324" s="56">
        <f t="shared" si="181"/>
        <v>51.554000000000002</v>
      </c>
      <c r="F1324" s="56">
        <f t="shared" si="182"/>
        <v>753.00199999999995</v>
      </c>
      <c r="G1324" s="56">
        <f t="shared" si="183"/>
        <v>1748.675</v>
      </c>
      <c r="H1324" s="56">
        <f t="shared" si="184"/>
        <v>718.73099999999999</v>
      </c>
      <c r="I1324" s="56">
        <f t="shared" si="185"/>
        <v>51.548999999999999</v>
      </c>
      <c r="J1324" s="56">
        <f t="shared" si="186"/>
        <v>1102.1079999999999</v>
      </c>
      <c r="K1324" s="56">
        <f t="shared" si="187"/>
        <v>1872.3879999999999</v>
      </c>
      <c r="L1324" s="64">
        <v>944119</v>
      </c>
      <c r="M1324" s="64">
        <v>51554</v>
      </c>
      <c r="N1324" s="64">
        <v>753002</v>
      </c>
      <c r="O1324" s="64">
        <v>1748675</v>
      </c>
      <c r="P1324" s="63">
        <v>718731</v>
      </c>
      <c r="Q1324" s="63">
        <v>51549</v>
      </c>
      <c r="R1324" s="63">
        <v>1102108</v>
      </c>
      <c r="S1324" s="63">
        <v>1872388</v>
      </c>
      <c r="T1324">
        <f t="shared" si="188"/>
        <v>3621063</v>
      </c>
    </row>
    <row r="1325" spans="1:20">
      <c r="A1325" s="55" t="s">
        <v>6130</v>
      </c>
      <c r="B1325" s="56" t="s">
        <v>6131</v>
      </c>
      <c r="C1325" s="55" t="s">
        <v>6321</v>
      </c>
      <c r="D1325" s="56">
        <f t="shared" si="189"/>
        <v>0</v>
      </c>
      <c r="E1325" s="56">
        <f t="shared" si="181"/>
        <v>0</v>
      </c>
      <c r="F1325" s="56">
        <f t="shared" si="182"/>
        <v>0</v>
      </c>
      <c r="G1325" s="56">
        <f t="shared" si="183"/>
        <v>0</v>
      </c>
      <c r="H1325" s="56">
        <f t="shared" si="184"/>
        <v>0</v>
      </c>
      <c r="I1325" s="56">
        <f t="shared" si="185"/>
        <v>0</v>
      </c>
      <c r="J1325" s="56">
        <f t="shared" si="186"/>
        <v>0</v>
      </c>
      <c r="K1325" s="56">
        <f t="shared" si="187"/>
        <v>0</v>
      </c>
      <c r="L1325" s="64">
        <v>0</v>
      </c>
      <c r="M1325" s="64">
        <v>0</v>
      </c>
      <c r="N1325" s="64">
        <v>0</v>
      </c>
      <c r="O1325" s="64">
        <v>0</v>
      </c>
      <c r="P1325" s="63">
        <v>0</v>
      </c>
      <c r="Q1325" s="63">
        <v>0</v>
      </c>
      <c r="R1325" s="63">
        <v>0</v>
      </c>
      <c r="S1325" s="63">
        <v>0</v>
      </c>
      <c r="T1325">
        <f t="shared" si="188"/>
        <v>0</v>
      </c>
    </row>
    <row r="1326" spans="1:20" hidden="1">
      <c r="A1326" s="55" t="s">
        <v>2577</v>
      </c>
      <c r="B1326" s="56" t="s">
        <v>2578</v>
      </c>
      <c r="C1326" s="55" t="s">
        <v>6320</v>
      </c>
      <c r="D1326" s="56">
        <f t="shared" si="189"/>
        <v>595.46</v>
      </c>
      <c r="E1326" s="56">
        <f t="shared" si="181"/>
        <v>0</v>
      </c>
      <c r="F1326" s="56">
        <f t="shared" si="182"/>
        <v>3687.33</v>
      </c>
      <c r="G1326" s="56">
        <f t="shared" si="183"/>
        <v>4282.79</v>
      </c>
      <c r="H1326" s="56">
        <f t="shared" si="184"/>
        <v>595.46</v>
      </c>
      <c r="I1326" s="56">
        <f t="shared" si="185"/>
        <v>0</v>
      </c>
      <c r="J1326" s="56">
        <f t="shared" si="186"/>
        <v>3687.33</v>
      </c>
      <c r="K1326" s="56">
        <f t="shared" si="187"/>
        <v>4282.79</v>
      </c>
      <c r="L1326" s="64">
        <v>595460</v>
      </c>
      <c r="M1326" s="64">
        <v>0</v>
      </c>
      <c r="N1326" s="64">
        <v>3687330</v>
      </c>
      <c r="O1326" s="64">
        <v>4282790</v>
      </c>
      <c r="P1326" s="63">
        <v>595460</v>
      </c>
      <c r="Q1326" s="63">
        <v>0</v>
      </c>
      <c r="R1326" s="63">
        <v>3687330</v>
      </c>
      <c r="S1326" s="63">
        <v>4282790</v>
      </c>
      <c r="T1326">
        <f t="shared" si="188"/>
        <v>8565580</v>
      </c>
    </row>
    <row r="1327" spans="1:20">
      <c r="A1327" s="55" t="s">
        <v>6132</v>
      </c>
      <c r="B1327" s="56" t="s">
        <v>6133</v>
      </c>
      <c r="C1327" s="55" t="s">
        <v>6321</v>
      </c>
      <c r="D1327" s="56">
        <f t="shared" si="189"/>
        <v>0</v>
      </c>
      <c r="E1327" s="56">
        <f t="shared" si="181"/>
        <v>0</v>
      </c>
      <c r="F1327" s="56">
        <f t="shared" si="182"/>
        <v>0</v>
      </c>
      <c r="G1327" s="56">
        <f t="shared" si="183"/>
        <v>0</v>
      </c>
      <c r="H1327" s="56">
        <f t="shared" si="184"/>
        <v>0</v>
      </c>
      <c r="I1327" s="56">
        <f t="shared" si="185"/>
        <v>0</v>
      </c>
      <c r="J1327" s="56">
        <f t="shared" si="186"/>
        <v>0</v>
      </c>
      <c r="K1327" s="56">
        <f t="shared" si="187"/>
        <v>0</v>
      </c>
      <c r="L1327" s="64">
        <v>0</v>
      </c>
      <c r="M1327" s="64">
        <v>0</v>
      </c>
      <c r="N1327" s="64">
        <v>0</v>
      </c>
      <c r="O1327" s="64">
        <v>0</v>
      </c>
      <c r="P1327" s="63">
        <v>0</v>
      </c>
      <c r="Q1327" s="63">
        <v>0</v>
      </c>
      <c r="R1327" s="63">
        <v>0</v>
      </c>
      <c r="S1327" s="63">
        <v>0</v>
      </c>
      <c r="T1327">
        <f t="shared" si="188"/>
        <v>0</v>
      </c>
    </row>
    <row r="1328" spans="1:20" hidden="1">
      <c r="A1328" s="55" t="s">
        <v>2579</v>
      </c>
      <c r="B1328" s="56" t="s">
        <v>2580</v>
      </c>
      <c r="C1328" s="55" t="s">
        <v>6320</v>
      </c>
      <c r="D1328" s="56">
        <f t="shared" si="189"/>
        <v>0</v>
      </c>
      <c r="E1328" s="56">
        <f t="shared" si="181"/>
        <v>0</v>
      </c>
      <c r="F1328" s="56">
        <f t="shared" si="182"/>
        <v>143.86199999999999</v>
      </c>
      <c r="G1328" s="56">
        <f t="shared" si="183"/>
        <v>143.86199999999999</v>
      </c>
      <c r="H1328" s="56">
        <f t="shared" si="184"/>
        <v>0</v>
      </c>
      <c r="I1328" s="56">
        <f t="shared" si="185"/>
        <v>0</v>
      </c>
      <c r="J1328" s="56">
        <f t="shared" si="186"/>
        <v>136.84399999999999</v>
      </c>
      <c r="K1328" s="56">
        <f t="shared" si="187"/>
        <v>136.84399999999999</v>
      </c>
      <c r="L1328" s="64">
        <v>0</v>
      </c>
      <c r="M1328" s="64">
        <v>0</v>
      </c>
      <c r="N1328" s="64">
        <v>143862</v>
      </c>
      <c r="O1328" s="64">
        <v>143862</v>
      </c>
      <c r="P1328" s="63">
        <v>0</v>
      </c>
      <c r="Q1328" s="63">
        <v>0</v>
      </c>
      <c r="R1328" s="63">
        <v>136844</v>
      </c>
      <c r="S1328" s="63">
        <v>136844</v>
      </c>
      <c r="T1328">
        <f t="shared" si="188"/>
        <v>280706</v>
      </c>
    </row>
    <row r="1329" spans="1:20" hidden="1">
      <c r="A1329" s="55" t="s">
        <v>2581</v>
      </c>
      <c r="B1329" s="56" t="s">
        <v>2582</v>
      </c>
      <c r="C1329" s="55" t="s">
        <v>6320</v>
      </c>
      <c r="D1329" s="56">
        <f t="shared" si="189"/>
        <v>95.421000000000006</v>
      </c>
      <c r="E1329" s="56">
        <f t="shared" si="181"/>
        <v>0</v>
      </c>
      <c r="F1329" s="56">
        <f t="shared" si="182"/>
        <v>42.384</v>
      </c>
      <c r="G1329" s="56">
        <f t="shared" si="183"/>
        <v>137.80500000000001</v>
      </c>
      <c r="H1329" s="56">
        <f t="shared" si="184"/>
        <v>95.375</v>
      </c>
      <c r="I1329" s="56">
        <f t="shared" si="185"/>
        <v>0</v>
      </c>
      <c r="J1329" s="56">
        <f t="shared" si="186"/>
        <v>38.664999999999999</v>
      </c>
      <c r="K1329" s="56">
        <f t="shared" si="187"/>
        <v>134.04</v>
      </c>
      <c r="L1329" s="64">
        <v>95421</v>
      </c>
      <c r="M1329" s="64">
        <v>0</v>
      </c>
      <c r="N1329" s="64">
        <v>42384</v>
      </c>
      <c r="O1329" s="64">
        <v>137805</v>
      </c>
      <c r="P1329" s="63">
        <v>95375</v>
      </c>
      <c r="Q1329" s="63">
        <v>0</v>
      </c>
      <c r="R1329" s="63">
        <v>38665</v>
      </c>
      <c r="S1329" s="63">
        <v>134040</v>
      </c>
      <c r="T1329">
        <f t="shared" si="188"/>
        <v>271845</v>
      </c>
    </row>
    <row r="1330" spans="1:20">
      <c r="A1330" s="55" t="s">
        <v>2583</v>
      </c>
      <c r="B1330" s="56" t="s">
        <v>2584</v>
      </c>
      <c r="C1330" s="55" t="s">
        <v>6320</v>
      </c>
      <c r="D1330" s="56">
        <f t="shared" si="189"/>
        <v>0</v>
      </c>
      <c r="E1330" s="56">
        <f t="shared" si="181"/>
        <v>0</v>
      </c>
      <c r="F1330" s="56">
        <f t="shared" si="182"/>
        <v>0</v>
      </c>
      <c r="G1330" s="56">
        <f t="shared" si="183"/>
        <v>0</v>
      </c>
      <c r="H1330" s="56">
        <f t="shared" si="184"/>
        <v>0</v>
      </c>
      <c r="I1330" s="56">
        <f t="shared" si="185"/>
        <v>0</v>
      </c>
      <c r="J1330" s="56">
        <f t="shared" si="186"/>
        <v>0</v>
      </c>
      <c r="K1330" s="56">
        <f t="shared" si="187"/>
        <v>0</v>
      </c>
      <c r="L1330" s="64">
        <v>0</v>
      </c>
      <c r="M1330" s="64">
        <v>0</v>
      </c>
      <c r="N1330" s="64">
        <v>0</v>
      </c>
      <c r="O1330" s="64">
        <v>0</v>
      </c>
      <c r="P1330" s="63">
        <v>0</v>
      </c>
      <c r="Q1330" s="63">
        <v>0</v>
      </c>
      <c r="R1330" s="63">
        <v>0</v>
      </c>
      <c r="S1330" s="63">
        <v>0</v>
      </c>
      <c r="T1330">
        <f t="shared" si="188"/>
        <v>0</v>
      </c>
    </row>
    <row r="1331" spans="1:20" hidden="1">
      <c r="A1331" s="55" t="s">
        <v>2585</v>
      </c>
      <c r="B1331" s="56" t="s">
        <v>2586</v>
      </c>
      <c r="C1331" s="55" t="s">
        <v>6320</v>
      </c>
      <c r="D1331" s="56">
        <f t="shared" si="189"/>
        <v>0</v>
      </c>
      <c r="E1331" s="56">
        <f t="shared" si="181"/>
        <v>0</v>
      </c>
      <c r="F1331" s="56">
        <f t="shared" si="182"/>
        <v>200</v>
      </c>
      <c r="G1331" s="56">
        <f t="shared" si="183"/>
        <v>200</v>
      </c>
      <c r="H1331" s="56">
        <f t="shared" si="184"/>
        <v>0</v>
      </c>
      <c r="I1331" s="56">
        <f t="shared" si="185"/>
        <v>0</v>
      </c>
      <c r="J1331" s="56">
        <f t="shared" si="186"/>
        <v>200</v>
      </c>
      <c r="K1331" s="56">
        <f t="shared" si="187"/>
        <v>200</v>
      </c>
      <c r="L1331" s="64">
        <v>0</v>
      </c>
      <c r="M1331" s="64">
        <v>0</v>
      </c>
      <c r="N1331" s="64">
        <v>200000</v>
      </c>
      <c r="O1331" s="64">
        <v>200000</v>
      </c>
      <c r="P1331" s="63">
        <v>0</v>
      </c>
      <c r="Q1331" s="63">
        <v>0</v>
      </c>
      <c r="R1331" s="63">
        <v>200000</v>
      </c>
      <c r="S1331" s="63">
        <v>200000</v>
      </c>
      <c r="T1331">
        <f t="shared" si="188"/>
        <v>400000</v>
      </c>
    </row>
    <row r="1332" spans="1:20">
      <c r="A1332" s="55" t="s">
        <v>2587</v>
      </c>
      <c r="B1332" s="56" t="s">
        <v>2588</v>
      </c>
      <c r="C1332" s="55" t="s">
        <v>6320</v>
      </c>
      <c r="D1332" s="56">
        <f t="shared" si="189"/>
        <v>0</v>
      </c>
      <c r="E1332" s="56">
        <f t="shared" si="181"/>
        <v>0</v>
      </c>
      <c r="F1332" s="56">
        <f t="shared" si="182"/>
        <v>0</v>
      </c>
      <c r="G1332" s="56">
        <f t="shared" si="183"/>
        <v>0</v>
      </c>
      <c r="H1332" s="56">
        <f t="shared" si="184"/>
        <v>0</v>
      </c>
      <c r="I1332" s="56">
        <f t="shared" si="185"/>
        <v>0</v>
      </c>
      <c r="J1332" s="56">
        <f t="shared" si="186"/>
        <v>0</v>
      </c>
      <c r="K1332" s="56">
        <f t="shared" si="187"/>
        <v>0</v>
      </c>
      <c r="L1332" s="64">
        <v>0</v>
      </c>
      <c r="M1332" s="64">
        <v>0</v>
      </c>
      <c r="N1332" s="64">
        <v>0</v>
      </c>
      <c r="O1332" s="64">
        <v>0</v>
      </c>
      <c r="P1332" s="63">
        <v>0</v>
      </c>
      <c r="Q1332" s="63">
        <v>0</v>
      </c>
      <c r="R1332" s="63">
        <v>0</v>
      </c>
      <c r="S1332" s="63">
        <v>0</v>
      </c>
      <c r="T1332">
        <f t="shared" si="188"/>
        <v>0</v>
      </c>
    </row>
    <row r="1333" spans="1:20" hidden="1">
      <c r="A1333" s="55" t="s">
        <v>2589</v>
      </c>
      <c r="B1333" s="56" t="s">
        <v>2590</v>
      </c>
      <c r="C1333" s="55" t="s">
        <v>6320</v>
      </c>
      <c r="D1333" s="56">
        <f t="shared" si="189"/>
        <v>0</v>
      </c>
      <c r="E1333" s="56">
        <f t="shared" si="181"/>
        <v>0</v>
      </c>
      <c r="F1333" s="56">
        <f t="shared" si="182"/>
        <v>30.45</v>
      </c>
      <c r="G1333" s="56">
        <f t="shared" si="183"/>
        <v>30.45</v>
      </c>
      <c r="H1333" s="56">
        <f t="shared" si="184"/>
        <v>0</v>
      </c>
      <c r="I1333" s="56">
        <f t="shared" si="185"/>
        <v>0</v>
      </c>
      <c r="J1333" s="56">
        <f t="shared" si="186"/>
        <v>29.277999999999999</v>
      </c>
      <c r="K1333" s="56">
        <f t="shared" si="187"/>
        <v>29.277999999999999</v>
      </c>
      <c r="L1333" s="64">
        <v>0</v>
      </c>
      <c r="M1333" s="64">
        <v>0</v>
      </c>
      <c r="N1333" s="64">
        <v>30450</v>
      </c>
      <c r="O1333" s="64">
        <v>30450</v>
      </c>
      <c r="P1333" s="63">
        <v>0</v>
      </c>
      <c r="Q1333" s="63">
        <v>0</v>
      </c>
      <c r="R1333" s="63">
        <v>29278</v>
      </c>
      <c r="S1333" s="63">
        <v>29278</v>
      </c>
      <c r="T1333">
        <f t="shared" si="188"/>
        <v>59728</v>
      </c>
    </row>
    <row r="1334" spans="1:20">
      <c r="A1334" s="55" t="s">
        <v>2591</v>
      </c>
      <c r="B1334" s="56" t="s">
        <v>2592</v>
      </c>
      <c r="C1334" s="55" t="s">
        <v>6320</v>
      </c>
      <c r="D1334" s="56">
        <f t="shared" si="189"/>
        <v>0</v>
      </c>
      <c r="E1334" s="56">
        <f t="shared" si="181"/>
        <v>0</v>
      </c>
      <c r="F1334" s="56">
        <f t="shared" si="182"/>
        <v>0</v>
      </c>
      <c r="G1334" s="56">
        <f t="shared" si="183"/>
        <v>0</v>
      </c>
      <c r="H1334" s="56">
        <f t="shared" si="184"/>
        <v>0</v>
      </c>
      <c r="I1334" s="56">
        <f t="shared" si="185"/>
        <v>0</v>
      </c>
      <c r="J1334" s="56">
        <f t="shared" si="186"/>
        <v>0</v>
      </c>
      <c r="K1334" s="56">
        <f t="shared" si="187"/>
        <v>0</v>
      </c>
      <c r="L1334" s="64">
        <v>0</v>
      </c>
      <c r="M1334" s="64">
        <v>0</v>
      </c>
      <c r="N1334" s="64">
        <v>0</v>
      </c>
      <c r="O1334" s="64">
        <v>0</v>
      </c>
      <c r="P1334" s="63">
        <v>0</v>
      </c>
      <c r="Q1334" s="63">
        <v>0</v>
      </c>
      <c r="R1334" s="63">
        <v>0</v>
      </c>
      <c r="S1334" s="63">
        <v>0</v>
      </c>
      <c r="T1334">
        <f t="shared" si="188"/>
        <v>0</v>
      </c>
    </row>
    <row r="1335" spans="1:20" hidden="1">
      <c r="A1335" s="55" t="s">
        <v>2593</v>
      </c>
      <c r="B1335" s="56" t="s">
        <v>2594</v>
      </c>
      <c r="C1335" s="55" t="s">
        <v>6320</v>
      </c>
      <c r="D1335" s="56">
        <f t="shared" si="189"/>
        <v>0</v>
      </c>
      <c r="E1335" s="56">
        <f t="shared" si="181"/>
        <v>42.436</v>
      </c>
      <c r="F1335" s="56">
        <f t="shared" si="182"/>
        <v>550</v>
      </c>
      <c r="G1335" s="56">
        <f t="shared" si="183"/>
        <v>592.43600000000004</v>
      </c>
      <c r="H1335" s="56">
        <f t="shared" si="184"/>
        <v>0</v>
      </c>
      <c r="I1335" s="56">
        <f t="shared" si="185"/>
        <v>69.415000000000006</v>
      </c>
      <c r="J1335" s="56">
        <f t="shared" si="186"/>
        <v>550</v>
      </c>
      <c r="K1335" s="56">
        <f t="shared" si="187"/>
        <v>619.41499999999996</v>
      </c>
      <c r="L1335" s="64">
        <v>0</v>
      </c>
      <c r="M1335" s="64">
        <v>42436</v>
      </c>
      <c r="N1335" s="64">
        <v>550000</v>
      </c>
      <c r="O1335" s="64">
        <v>592436</v>
      </c>
      <c r="P1335" s="63">
        <v>0</v>
      </c>
      <c r="Q1335" s="63">
        <v>69415</v>
      </c>
      <c r="R1335" s="63">
        <v>550000</v>
      </c>
      <c r="S1335" s="63">
        <v>619415</v>
      </c>
      <c r="T1335">
        <f t="shared" si="188"/>
        <v>1211851</v>
      </c>
    </row>
    <row r="1336" spans="1:20" hidden="1">
      <c r="A1336" s="55" t="s">
        <v>2595</v>
      </c>
      <c r="B1336" s="56" t="s">
        <v>2596</v>
      </c>
      <c r="C1336" s="55" t="s">
        <v>6320</v>
      </c>
      <c r="D1336" s="56">
        <f t="shared" si="189"/>
        <v>0</v>
      </c>
      <c r="E1336" s="56">
        <f t="shared" si="181"/>
        <v>17.155000000000001</v>
      </c>
      <c r="F1336" s="56">
        <f t="shared" si="182"/>
        <v>27.727</v>
      </c>
      <c r="G1336" s="56">
        <f t="shared" si="183"/>
        <v>44.881999999999998</v>
      </c>
      <c r="H1336" s="56">
        <f t="shared" si="184"/>
        <v>0</v>
      </c>
      <c r="I1336" s="56">
        <f t="shared" si="185"/>
        <v>77.013000000000005</v>
      </c>
      <c r="J1336" s="56">
        <f t="shared" si="186"/>
        <v>3.5640000000000001</v>
      </c>
      <c r="K1336" s="56">
        <f t="shared" si="187"/>
        <v>80.576999999999998</v>
      </c>
      <c r="L1336" s="64">
        <v>0</v>
      </c>
      <c r="M1336" s="64">
        <v>17155</v>
      </c>
      <c r="N1336" s="64">
        <v>27727</v>
      </c>
      <c r="O1336" s="64">
        <v>44882</v>
      </c>
      <c r="P1336" s="63">
        <v>0</v>
      </c>
      <c r="Q1336" s="63">
        <v>77013</v>
      </c>
      <c r="R1336" s="63">
        <v>3564</v>
      </c>
      <c r="S1336" s="63">
        <v>80577</v>
      </c>
      <c r="T1336">
        <f t="shared" si="188"/>
        <v>125459</v>
      </c>
    </row>
    <row r="1337" spans="1:20">
      <c r="A1337" s="55" t="s">
        <v>2597</v>
      </c>
      <c r="B1337" s="56" t="s">
        <v>2598</v>
      </c>
      <c r="C1337" s="55" t="s">
        <v>6320</v>
      </c>
      <c r="D1337" s="56">
        <f t="shared" si="189"/>
        <v>0</v>
      </c>
      <c r="E1337" s="56">
        <f t="shared" si="181"/>
        <v>0</v>
      </c>
      <c r="F1337" s="56">
        <f t="shared" si="182"/>
        <v>0</v>
      </c>
      <c r="G1337" s="56">
        <f t="shared" si="183"/>
        <v>0</v>
      </c>
      <c r="H1337" s="56">
        <f t="shared" si="184"/>
        <v>0</v>
      </c>
      <c r="I1337" s="56">
        <f t="shared" si="185"/>
        <v>0</v>
      </c>
      <c r="J1337" s="56">
        <f t="shared" si="186"/>
        <v>0</v>
      </c>
      <c r="K1337" s="56">
        <f t="shared" si="187"/>
        <v>0</v>
      </c>
      <c r="L1337" s="64">
        <v>0</v>
      </c>
      <c r="M1337" s="64">
        <v>0</v>
      </c>
      <c r="N1337" s="64">
        <v>0</v>
      </c>
      <c r="O1337" s="64">
        <v>0</v>
      </c>
      <c r="P1337" s="63">
        <v>0</v>
      </c>
      <c r="Q1337" s="63">
        <v>0</v>
      </c>
      <c r="R1337" s="63">
        <v>0</v>
      </c>
      <c r="S1337" s="63">
        <v>0</v>
      </c>
      <c r="T1337">
        <f t="shared" si="188"/>
        <v>0</v>
      </c>
    </row>
    <row r="1338" spans="1:20" hidden="1">
      <c r="A1338" s="55" t="s">
        <v>2599</v>
      </c>
      <c r="B1338" s="56" t="s">
        <v>2600</v>
      </c>
      <c r="C1338" s="55" t="s">
        <v>6320</v>
      </c>
      <c r="D1338" s="56">
        <f t="shared" si="189"/>
        <v>195.148</v>
      </c>
      <c r="E1338" s="56">
        <f t="shared" si="181"/>
        <v>0</v>
      </c>
      <c r="F1338" s="56">
        <f t="shared" si="182"/>
        <v>408.88099999999997</v>
      </c>
      <c r="G1338" s="56">
        <f t="shared" si="183"/>
        <v>604.029</v>
      </c>
      <c r="H1338" s="56">
        <f t="shared" si="184"/>
        <v>214.51900000000001</v>
      </c>
      <c r="I1338" s="56">
        <f t="shared" si="185"/>
        <v>0</v>
      </c>
      <c r="J1338" s="56">
        <f t="shared" si="186"/>
        <v>307.61</v>
      </c>
      <c r="K1338" s="56">
        <f t="shared" si="187"/>
        <v>522.12900000000002</v>
      </c>
      <c r="L1338" s="64">
        <v>195148</v>
      </c>
      <c r="M1338" s="64">
        <v>0</v>
      </c>
      <c r="N1338" s="64">
        <v>408881</v>
      </c>
      <c r="O1338" s="64">
        <v>604029</v>
      </c>
      <c r="P1338" s="63">
        <v>214519</v>
      </c>
      <c r="Q1338" s="63">
        <v>0</v>
      </c>
      <c r="R1338" s="63">
        <v>307610</v>
      </c>
      <c r="S1338" s="63">
        <v>522129</v>
      </c>
      <c r="T1338">
        <f t="shared" si="188"/>
        <v>1126158</v>
      </c>
    </row>
    <row r="1339" spans="1:20" hidden="1">
      <c r="A1339" s="55" t="s">
        <v>2601</v>
      </c>
      <c r="B1339" s="56" t="s">
        <v>2602</v>
      </c>
      <c r="C1339" s="55" t="s">
        <v>6320</v>
      </c>
      <c r="D1339" s="56">
        <f t="shared" si="189"/>
        <v>0</v>
      </c>
      <c r="E1339" s="56">
        <f t="shared" si="181"/>
        <v>0</v>
      </c>
      <c r="F1339" s="56">
        <f t="shared" si="182"/>
        <v>406.709</v>
      </c>
      <c r="G1339" s="56">
        <f t="shared" si="183"/>
        <v>406.709</v>
      </c>
      <c r="H1339" s="56">
        <f t="shared" si="184"/>
        <v>0</v>
      </c>
      <c r="I1339" s="56">
        <f t="shared" si="185"/>
        <v>0</v>
      </c>
      <c r="J1339" s="56">
        <f t="shared" si="186"/>
        <v>409.089</v>
      </c>
      <c r="K1339" s="56">
        <f t="shared" si="187"/>
        <v>409.089</v>
      </c>
      <c r="L1339" s="64">
        <v>0</v>
      </c>
      <c r="M1339" s="64">
        <v>0</v>
      </c>
      <c r="N1339" s="64">
        <v>406709</v>
      </c>
      <c r="O1339" s="64">
        <v>406709</v>
      </c>
      <c r="P1339" s="63">
        <v>0</v>
      </c>
      <c r="Q1339" s="63">
        <v>0</v>
      </c>
      <c r="R1339" s="63">
        <v>409089</v>
      </c>
      <c r="S1339" s="63">
        <v>409089</v>
      </c>
      <c r="T1339">
        <f t="shared" si="188"/>
        <v>815798</v>
      </c>
    </row>
    <row r="1340" spans="1:20" hidden="1">
      <c r="A1340" s="55" t="s">
        <v>2603</v>
      </c>
      <c r="B1340" s="56" t="s">
        <v>2604</v>
      </c>
      <c r="C1340" s="55" t="s">
        <v>6320</v>
      </c>
      <c r="D1340" s="56">
        <f t="shared" si="189"/>
        <v>160.93899999999999</v>
      </c>
      <c r="E1340" s="56">
        <f t="shared" si="181"/>
        <v>0</v>
      </c>
      <c r="F1340" s="56">
        <f t="shared" si="182"/>
        <v>0</v>
      </c>
      <c r="G1340" s="56">
        <f t="shared" si="183"/>
        <v>160.93899999999999</v>
      </c>
      <c r="H1340" s="56">
        <f t="shared" si="184"/>
        <v>149.74</v>
      </c>
      <c r="I1340" s="56">
        <f t="shared" si="185"/>
        <v>0</v>
      </c>
      <c r="J1340" s="56">
        <f t="shared" si="186"/>
        <v>0</v>
      </c>
      <c r="K1340" s="56">
        <f t="shared" si="187"/>
        <v>149.74</v>
      </c>
      <c r="L1340" s="64">
        <v>160939</v>
      </c>
      <c r="M1340" s="64">
        <v>0</v>
      </c>
      <c r="N1340" s="64">
        <v>0</v>
      </c>
      <c r="O1340" s="64">
        <v>160939</v>
      </c>
      <c r="P1340" s="63">
        <v>149740</v>
      </c>
      <c r="Q1340" s="63">
        <v>0</v>
      </c>
      <c r="R1340" s="63">
        <v>0</v>
      </c>
      <c r="S1340" s="63">
        <v>149740</v>
      </c>
      <c r="T1340">
        <f t="shared" si="188"/>
        <v>310679</v>
      </c>
    </row>
    <row r="1341" spans="1:20" hidden="1">
      <c r="A1341" s="55" t="s">
        <v>2605</v>
      </c>
      <c r="B1341" s="56" t="s">
        <v>2606</v>
      </c>
      <c r="C1341" s="55" t="s">
        <v>6320</v>
      </c>
      <c r="D1341" s="56">
        <f t="shared" si="189"/>
        <v>0</v>
      </c>
      <c r="E1341" s="56">
        <f t="shared" si="181"/>
        <v>0</v>
      </c>
      <c r="F1341" s="56">
        <f t="shared" si="182"/>
        <v>3746.4940000000001</v>
      </c>
      <c r="G1341" s="56">
        <f t="shared" si="183"/>
        <v>3746.4940000000001</v>
      </c>
      <c r="H1341" s="56">
        <f t="shared" si="184"/>
        <v>0</v>
      </c>
      <c r="I1341" s="56">
        <f t="shared" si="185"/>
        <v>0</v>
      </c>
      <c r="J1341" s="56">
        <f t="shared" si="186"/>
        <v>3625.4540000000002</v>
      </c>
      <c r="K1341" s="56">
        <f t="shared" si="187"/>
        <v>3625.4540000000002</v>
      </c>
      <c r="L1341" s="64">
        <v>0</v>
      </c>
      <c r="M1341" s="64">
        <v>0</v>
      </c>
      <c r="N1341" s="64">
        <v>3746494</v>
      </c>
      <c r="O1341" s="64">
        <v>3746494</v>
      </c>
      <c r="P1341" s="63">
        <v>0</v>
      </c>
      <c r="Q1341" s="63">
        <v>0</v>
      </c>
      <c r="R1341" s="63">
        <v>3625454</v>
      </c>
      <c r="S1341" s="63">
        <v>3625454</v>
      </c>
      <c r="T1341">
        <f t="shared" si="188"/>
        <v>7371948</v>
      </c>
    </row>
    <row r="1342" spans="1:20" hidden="1">
      <c r="A1342" s="55" t="s">
        <v>2607</v>
      </c>
      <c r="B1342" s="56" t="s">
        <v>2608</v>
      </c>
      <c r="C1342" s="55" t="s">
        <v>6320</v>
      </c>
      <c r="D1342" s="56">
        <f t="shared" si="189"/>
        <v>0</v>
      </c>
      <c r="E1342" s="56">
        <f t="shared" si="181"/>
        <v>0</v>
      </c>
      <c r="F1342" s="56">
        <f t="shared" si="182"/>
        <v>44.026000000000003</v>
      </c>
      <c r="G1342" s="56">
        <f t="shared" si="183"/>
        <v>44.026000000000003</v>
      </c>
      <c r="H1342" s="56">
        <f t="shared" si="184"/>
        <v>0</v>
      </c>
      <c r="I1342" s="56">
        <f t="shared" si="185"/>
        <v>0</v>
      </c>
      <c r="J1342" s="56">
        <f t="shared" si="186"/>
        <v>42.518000000000001</v>
      </c>
      <c r="K1342" s="56">
        <f t="shared" si="187"/>
        <v>42.518000000000001</v>
      </c>
      <c r="L1342" s="64">
        <v>0</v>
      </c>
      <c r="M1342" s="64">
        <v>0</v>
      </c>
      <c r="N1342" s="64">
        <v>44026</v>
      </c>
      <c r="O1342" s="64">
        <v>44026</v>
      </c>
      <c r="P1342" s="63">
        <v>0</v>
      </c>
      <c r="Q1342" s="63">
        <v>0</v>
      </c>
      <c r="R1342" s="63">
        <v>42518</v>
      </c>
      <c r="S1342" s="63">
        <v>42518</v>
      </c>
      <c r="T1342">
        <f t="shared" si="188"/>
        <v>86544</v>
      </c>
    </row>
    <row r="1343" spans="1:20">
      <c r="A1343" s="55" t="s">
        <v>2609</v>
      </c>
      <c r="B1343" s="56" t="s">
        <v>2610</v>
      </c>
      <c r="C1343" s="55" t="s">
        <v>6321</v>
      </c>
      <c r="D1343" s="56">
        <f t="shared" si="189"/>
        <v>0</v>
      </c>
      <c r="E1343" s="56">
        <f t="shared" si="181"/>
        <v>0</v>
      </c>
      <c r="F1343" s="56">
        <f t="shared" si="182"/>
        <v>0</v>
      </c>
      <c r="G1343" s="56">
        <f t="shared" si="183"/>
        <v>0</v>
      </c>
      <c r="H1343" s="56">
        <f t="shared" si="184"/>
        <v>0</v>
      </c>
      <c r="I1343" s="56">
        <f t="shared" si="185"/>
        <v>0</v>
      </c>
      <c r="J1343" s="56">
        <f t="shared" si="186"/>
        <v>0</v>
      </c>
      <c r="K1343" s="56">
        <f t="shared" si="187"/>
        <v>0</v>
      </c>
      <c r="L1343" s="64">
        <v>0</v>
      </c>
      <c r="M1343" s="64">
        <v>0</v>
      </c>
      <c r="N1343" s="64">
        <v>0</v>
      </c>
      <c r="O1343" s="64">
        <v>0</v>
      </c>
      <c r="P1343" s="63">
        <v>0</v>
      </c>
      <c r="Q1343" s="63">
        <v>0</v>
      </c>
      <c r="R1343" s="63">
        <v>0</v>
      </c>
      <c r="S1343" s="63">
        <v>0</v>
      </c>
      <c r="T1343">
        <f t="shared" si="188"/>
        <v>0</v>
      </c>
    </row>
    <row r="1344" spans="1:20">
      <c r="A1344" s="55" t="s">
        <v>2611</v>
      </c>
      <c r="B1344" s="56" t="s">
        <v>2612</v>
      </c>
      <c r="C1344" s="55" t="s">
        <v>6320</v>
      </c>
      <c r="D1344" s="56">
        <f t="shared" si="189"/>
        <v>0</v>
      </c>
      <c r="E1344" s="56">
        <f t="shared" si="181"/>
        <v>0</v>
      </c>
      <c r="F1344" s="56">
        <f t="shared" si="182"/>
        <v>0</v>
      </c>
      <c r="G1344" s="56">
        <f t="shared" si="183"/>
        <v>0</v>
      </c>
      <c r="H1344" s="56">
        <f t="shared" si="184"/>
        <v>0</v>
      </c>
      <c r="I1344" s="56">
        <f t="shared" si="185"/>
        <v>0</v>
      </c>
      <c r="J1344" s="56">
        <f t="shared" si="186"/>
        <v>0</v>
      </c>
      <c r="K1344" s="56">
        <f t="shared" si="187"/>
        <v>0</v>
      </c>
      <c r="L1344" s="64">
        <v>0</v>
      </c>
      <c r="M1344" s="64">
        <v>0</v>
      </c>
      <c r="N1344" s="64">
        <v>0</v>
      </c>
      <c r="O1344" s="64">
        <v>0</v>
      </c>
      <c r="P1344" s="63">
        <v>0</v>
      </c>
      <c r="Q1344" s="63">
        <v>0</v>
      </c>
      <c r="R1344" s="63">
        <v>0</v>
      </c>
      <c r="S1344" s="63">
        <v>0</v>
      </c>
      <c r="T1344">
        <f t="shared" si="188"/>
        <v>0</v>
      </c>
    </row>
    <row r="1345" spans="1:20" hidden="1">
      <c r="A1345" s="55" t="s">
        <v>2613</v>
      </c>
      <c r="B1345" s="56" t="s">
        <v>2614</v>
      </c>
      <c r="C1345" s="55" t="s">
        <v>6322</v>
      </c>
      <c r="D1345" s="56">
        <f t="shared" si="189"/>
        <v>2448.732</v>
      </c>
      <c r="E1345" s="56">
        <f t="shared" si="181"/>
        <v>34.47</v>
      </c>
      <c r="F1345" s="56">
        <f t="shared" si="182"/>
        <v>4232.5510000000004</v>
      </c>
      <c r="G1345" s="56">
        <f t="shared" si="183"/>
        <v>6715.7529999999997</v>
      </c>
      <c r="H1345" s="56">
        <f t="shared" si="184"/>
        <v>2187.7469999999998</v>
      </c>
      <c r="I1345" s="56">
        <f t="shared" si="185"/>
        <v>34.447000000000003</v>
      </c>
      <c r="J1345" s="56">
        <f t="shared" si="186"/>
        <v>4798.5709999999999</v>
      </c>
      <c r="K1345" s="56">
        <f t="shared" si="187"/>
        <v>7020.7650000000003</v>
      </c>
      <c r="L1345" s="64">
        <v>2448732</v>
      </c>
      <c r="M1345" s="64">
        <v>34470</v>
      </c>
      <c r="N1345" s="64">
        <v>4232551</v>
      </c>
      <c r="O1345" s="64">
        <v>6715753</v>
      </c>
      <c r="P1345" s="63">
        <v>2187747</v>
      </c>
      <c r="Q1345" s="63">
        <v>34447</v>
      </c>
      <c r="R1345" s="63">
        <v>4798571</v>
      </c>
      <c r="S1345" s="63">
        <v>7020765</v>
      </c>
      <c r="T1345">
        <f t="shared" si="188"/>
        <v>13736518</v>
      </c>
    </row>
    <row r="1346" spans="1:20" hidden="1">
      <c r="A1346" s="55" t="s">
        <v>2615</v>
      </c>
      <c r="B1346" s="56" t="s">
        <v>2616</v>
      </c>
      <c r="C1346" s="55" t="s">
        <v>6318</v>
      </c>
      <c r="D1346" s="56">
        <f t="shared" si="189"/>
        <v>4222.8739999999998</v>
      </c>
      <c r="E1346" s="56">
        <f t="shared" si="181"/>
        <v>2.6859999999999999</v>
      </c>
      <c r="F1346" s="56">
        <f t="shared" si="182"/>
        <v>2649.7170000000001</v>
      </c>
      <c r="G1346" s="56">
        <f t="shared" si="183"/>
        <v>6875.277</v>
      </c>
      <c r="H1346" s="56">
        <f t="shared" si="184"/>
        <v>3619.6439999999998</v>
      </c>
      <c r="I1346" s="56">
        <f t="shared" si="185"/>
        <v>2.6859999999999999</v>
      </c>
      <c r="J1346" s="56">
        <f t="shared" si="186"/>
        <v>2329.721</v>
      </c>
      <c r="K1346" s="56">
        <f t="shared" si="187"/>
        <v>5952.0510000000004</v>
      </c>
      <c r="L1346" s="64">
        <v>4222874</v>
      </c>
      <c r="M1346" s="64">
        <v>2686</v>
      </c>
      <c r="N1346" s="64">
        <v>2649717</v>
      </c>
      <c r="O1346" s="64">
        <v>6875277</v>
      </c>
      <c r="P1346" s="63">
        <v>3619644</v>
      </c>
      <c r="Q1346" s="63">
        <v>2686</v>
      </c>
      <c r="R1346" s="63">
        <v>2329721</v>
      </c>
      <c r="S1346" s="63">
        <v>5952051</v>
      </c>
      <c r="T1346">
        <f t="shared" si="188"/>
        <v>12827328</v>
      </c>
    </row>
    <row r="1347" spans="1:20" hidden="1">
      <c r="A1347" s="55" t="s">
        <v>2617</v>
      </c>
      <c r="B1347" s="56" t="s">
        <v>2618</v>
      </c>
      <c r="C1347" s="55" t="s">
        <v>6318</v>
      </c>
      <c r="D1347" s="56">
        <f t="shared" si="189"/>
        <v>2837.2539999999999</v>
      </c>
      <c r="E1347" s="56">
        <f t="shared" si="181"/>
        <v>7.0549999999999997</v>
      </c>
      <c r="F1347" s="56">
        <f t="shared" si="182"/>
        <v>4738.0609999999997</v>
      </c>
      <c r="G1347" s="56">
        <f t="shared" si="183"/>
        <v>7582.37</v>
      </c>
      <c r="H1347" s="56">
        <f t="shared" si="184"/>
        <v>2833.556</v>
      </c>
      <c r="I1347" s="56">
        <f t="shared" si="185"/>
        <v>7.0549999999999997</v>
      </c>
      <c r="J1347" s="56">
        <f t="shared" si="186"/>
        <v>4980.2269999999999</v>
      </c>
      <c r="K1347" s="56">
        <f t="shared" si="187"/>
        <v>7820.8379999999997</v>
      </c>
      <c r="L1347" s="64">
        <v>2837254</v>
      </c>
      <c r="M1347" s="64">
        <v>7055</v>
      </c>
      <c r="N1347" s="64">
        <v>4738061</v>
      </c>
      <c r="O1347" s="64">
        <v>7582370</v>
      </c>
      <c r="P1347" s="63">
        <v>2833556</v>
      </c>
      <c r="Q1347" s="63">
        <v>7055</v>
      </c>
      <c r="R1347" s="63">
        <v>4980227</v>
      </c>
      <c r="S1347" s="63">
        <v>7820838</v>
      </c>
      <c r="T1347">
        <f t="shared" si="188"/>
        <v>15403208</v>
      </c>
    </row>
    <row r="1348" spans="1:20" hidden="1">
      <c r="A1348" s="55" t="s">
        <v>2619</v>
      </c>
      <c r="B1348" s="56" t="s">
        <v>2620</v>
      </c>
      <c r="C1348" s="55" t="s">
        <v>6318</v>
      </c>
      <c r="D1348" s="56">
        <f t="shared" si="189"/>
        <v>2767.0569999999998</v>
      </c>
      <c r="E1348" s="56">
        <f t="shared" si="181"/>
        <v>803.68200000000002</v>
      </c>
      <c r="F1348" s="56">
        <f t="shared" si="182"/>
        <v>2307.924</v>
      </c>
      <c r="G1348" s="56">
        <f t="shared" si="183"/>
        <v>5878.6629999999996</v>
      </c>
      <c r="H1348" s="56">
        <f t="shared" si="184"/>
        <v>2766.1840000000002</v>
      </c>
      <c r="I1348" s="56">
        <f t="shared" si="185"/>
        <v>803.26599999999996</v>
      </c>
      <c r="J1348" s="56">
        <f t="shared" si="186"/>
        <v>2172.7719999999999</v>
      </c>
      <c r="K1348" s="56">
        <f t="shared" si="187"/>
        <v>5742.2219999999998</v>
      </c>
      <c r="L1348" s="64">
        <v>2767057</v>
      </c>
      <c r="M1348" s="64">
        <v>803682</v>
      </c>
      <c r="N1348" s="64">
        <v>2307924</v>
      </c>
      <c r="O1348" s="64">
        <v>5878663</v>
      </c>
      <c r="P1348" s="63">
        <v>2766184</v>
      </c>
      <c r="Q1348" s="63">
        <v>803266</v>
      </c>
      <c r="R1348" s="63">
        <v>2172772</v>
      </c>
      <c r="S1348" s="63">
        <v>5742222</v>
      </c>
      <c r="T1348">
        <f t="shared" si="188"/>
        <v>11620885</v>
      </c>
    </row>
    <row r="1349" spans="1:20" hidden="1">
      <c r="A1349" s="55" t="s">
        <v>2621</v>
      </c>
      <c r="B1349" s="56" t="s">
        <v>2622</v>
      </c>
      <c r="C1349" s="55" t="s">
        <v>6318</v>
      </c>
      <c r="D1349" s="56">
        <f t="shared" si="189"/>
        <v>329.74</v>
      </c>
      <c r="E1349" s="56">
        <f t="shared" ref="E1349:E1412" si="190">M1349/1000</f>
        <v>237.43100000000001</v>
      </c>
      <c r="F1349" s="56">
        <f t="shared" ref="F1349:F1412" si="191">N1349/1000</f>
        <v>1714.2529999999999</v>
      </c>
      <c r="G1349" s="56">
        <f t="shared" ref="G1349:G1412" si="192">O1349/1000</f>
        <v>2281.424</v>
      </c>
      <c r="H1349" s="56">
        <f t="shared" ref="H1349:H1412" si="193">P1349/1000</f>
        <v>366.94099999999997</v>
      </c>
      <c r="I1349" s="56">
        <f t="shared" ref="I1349:I1412" si="194">Q1349/1000</f>
        <v>247.035</v>
      </c>
      <c r="J1349" s="56">
        <f t="shared" ref="J1349:J1412" si="195">R1349/1000</f>
        <v>1702.93</v>
      </c>
      <c r="K1349" s="56">
        <f t="shared" ref="K1349:K1412" si="196">S1349/1000</f>
        <v>2316.9059999999999</v>
      </c>
      <c r="L1349" s="64">
        <v>329740</v>
      </c>
      <c r="M1349" s="64">
        <v>237431</v>
      </c>
      <c r="N1349" s="64">
        <v>1714253</v>
      </c>
      <c r="O1349" s="64">
        <v>2281424</v>
      </c>
      <c r="P1349" s="63">
        <v>366941</v>
      </c>
      <c r="Q1349" s="63">
        <v>247035</v>
      </c>
      <c r="R1349" s="63">
        <v>1702930</v>
      </c>
      <c r="S1349" s="63">
        <v>2316906</v>
      </c>
      <c r="T1349">
        <f t="shared" si="188"/>
        <v>4598330</v>
      </c>
    </row>
    <row r="1350" spans="1:20" hidden="1">
      <c r="A1350" s="55" t="s">
        <v>2623</v>
      </c>
      <c r="B1350" s="56" t="s">
        <v>2624</v>
      </c>
      <c r="C1350" s="55" t="s">
        <v>6318</v>
      </c>
      <c r="D1350" s="56">
        <f t="shared" si="189"/>
        <v>2078.3249999999998</v>
      </c>
      <c r="E1350" s="56">
        <f t="shared" si="190"/>
        <v>402.44900000000001</v>
      </c>
      <c r="F1350" s="56">
        <f t="shared" si="191"/>
        <v>2904.819</v>
      </c>
      <c r="G1350" s="56">
        <f t="shared" si="192"/>
        <v>5385.5929999999998</v>
      </c>
      <c r="H1350" s="56">
        <f t="shared" si="193"/>
        <v>2229.5250000000001</v>
      </c>
      <c r="I1350" s="56">
        <f t="shared" si="194"/>
        <v>400.09399999999999</v>
      </c>
      <c r="J1350" s="56">
        <f t="shared" si="195"/>
        <v>1920.424</v>
      </c>
      <c r="K1350" s="56">
        <f t="shared" si="196"/>
        <v>4550.0429999999997</v>
      </c>
      <c r="L1350" s="64">
        <v>2078325</v>
      </c>
      <c r="M1350" s="64">
        <v>402449</v>
      </c>
      <c r="N1350" s="64">
        <v>2904819</v>
      </c>
      <c r="O1350" s="64">
        <v>5385593</v>
      </c>
      <c r="P1350" s="63">
        <v>2229525</v>
      </c>
      <c r="Q1350" s="63">
        <v>400094</v>
      </c>
      <c r="R1350" s="63">
        <v>1920424</v>
      </c>
      <c r="S1350" s="63">
        <v>4550043</v>
      </c>
      <c r="T1350">
        <f t="shared" ref="T1350:T1413" si="197">O1350+S1350</f>
        <v>9935636</v>
      </c>
    </row>
    <row r="1351" spans="1:20" hidden="1">
      <c r="A1351" s="55" t="s">
        <v>2625</v>
      </c>
      <c r="B1351" s="56" t="s">
        <v>2626</v>
      </c>
      <c r="C1351" s="55" t="s">
        <v>6318</v>
      </c>
      <c r="D1351" s="56">
        <f t="shared" ref="D1351:D1414" si="198">L1351/1000</f>
        <v>4070.36</v>
      </c>
      <c r="E1351" s="56">
        <f t="shared" si="190"/>
        <v>2767.5230000000001</v>
      </c>
      <c r="F1351" s="56">
        <f t="shared" si="191"/>
        <v>8641.5830000000005</v>
      </c>
      <c r="G1351" s="56">
        <f t="shared" si="192"/>
        <v>15479.466</v>
      </c>
      <c r="H1351" s="56">
        <f t="shared" si="193"/>
        <v>4067.991</v>
      </c>
      <c r="I1351" s="56">
        <f t="shared" si="194"/>
        <v>2623.4479999999999</v>
      </c>
      <c r="J1351" s="56">
        <f t="shared" si="195"/>
        <v>8687.6020000000008</v>
      </c>
      <c r="K1351" s="56">
        <f t="shared" si="196"/>
        <v>15379.040999999999</v>
      </c>
      <c r="L1351" s="64">
        <v>4070360</v>
      </c>
      <c r="M1351" s="64">
        <v>2767523</v>
      </c>
      <c r="N1351" s="64">
        <v>8641583</v>
      </c>
      <c r="O1351" s="64">
        <v>15479466</v>
      </c>
      <c r="P1351" s="63">
        <v>4067991</v>
      </c>
      <c r="Q1351" s="63">
        <v>2623448</v>
      </c>
      <c r="R1351" s="63">
        <v>8687602</v>
      </c>
      <c r="S1351" s="63">
        <v>15379041</v>
      </c>
      <c r="T1351">
        <f t="shared" si="197"/>
        <v>30858507</v>
      </c>
    </row>
    <row r="1352" spans="1:20" hidden="1">
      <c r="A1352" s="55" t="s">
        <v>2627</v>
      </c>
      <c r="B1352" s="56" t="s">
        <v>2628</v>
      </c>
      <c r="C1352" s="55" t="s">
        <v>6318</v>
      </c>
      <c r="D1352" s="56">
        <f t="shared" si="198"/>
        <v>4780.442</v>
      </c>
      <c r="E1352" s="56">
        <f t="shared" si="190"/>
        <v>1159.2170000000001</v>
      </c>
      <c r="F1352" s="56">
        <f t="shared" si="191"/>
        <v>10174.751</v>
      </c>
      <c r="G1352" s="56">
        <f t="shared" si="192"/>
        <v>16114.41</v>
      </c>
      <c r="H1352" s="56">
        <f t="shared" si="193"/>
        <v>4769.5600000000004</v>
      </c>
      <c r="I1352" s="56">
        <f t="shared" si="194"/>
        <v>1159.82</v>
      </c>
      <c r="J1352" s="56">
        <f t="shared" si="195"/>
        <v>9995.1370000000006</v>
      </c>
      <c r="K1352" s="56">
        <f t="shared" si="196"/>
        <v>15924.517</v>
      </c>
      <c r="L1352" s="64">
        <v>4780442</v>
      </c>
      <c r="M1352" s="64">
        <v>1159217</v>
      </c>
      <c r="N1352" s="64">
        <v>10174751</v>
      </c>
      <c r="O1352" s="64">
        <v>16114410</v>
      </c>
      <c r="P1352" s="63">
        <v>4769560</v>
      </c>
      <c r="Q1352" s="63">
        <v>1159820</v>
      </c>
      <c r="R1352" s="63">
        <v>9995137</v>
      </c>
      <c r="S1352" s="63">
        <v>15924517</v>
      </c>
      <c r="T1352">
        <f t="shared" si="197"/>
        <v>32038927</v>
      </c>
    </row>
    <row r="1353" spans="1:20" hidden="1">
      <c r="A1353" s="55" t="s">
        <v>2629</v>
      </c>
      <c r="B1353" s="56" t="s">
        <v>2630</v>
      </c>
      <c r="C1353" s="55" t="s">
        <v>6318</v>
      </c>
      <c r="D1353" s="56">
        <f t="shared" si="198"/>
        <v>4233.5969999999998</v>
      </c>
      <c r="E1353" s="56">
        <f t="shared" si="190"/>
        <v>178.87299999999999</v>
      </c>
      <c r="F1353" s="56">
        <f t="shared" si="191"/>
        <v>4300.7020000000002</v>
      </c>
      <c r="G1353" s="56">
        <f t="shared" si="192"/>
        <v>8713.1720000000005</v>
      </c>
      <c r="H1353" s="56">
        <f t="shared" si="193"/>
        <v>3997.0140000000001</v>
      </c>
      <c r="I1353" s="56">
        <f t="shared" si="194"/>
        <v>178.56800000000001</v>
      </c>
      <c r="J1353" s="56">
        <f t="shared" si="195"/>
        <v>4086.8119999999999</v>
      </c>
      <c r="K1353" s="56">
        <f t="shared" si="196"/>
        <v>8262.3940000000002</v>
      </c>
      <c r="L1353" s="64">
        <v>4233597</v>
      </c>
      <c r="M1353" s="64">
        <v>178873</v>
      </c>
      <c r="N1353" s="64">
        <v>4300702</v>
      </c>
      <c r="O1353" s="64">
        <v>8713172</v>
      </c>
      <c r="P1353" s="63">
        <v>3997014</v>
      </c>
      <c r="Q1353" s="63">
        <v>178568</v>
      </c>
      <c r="R1353" s="63">
        <v>4086812</v>
      </c>
      <c r="S1353" s="63">
        <v>8262394</v>
      </c>
      <c r="T1353">
        <f t="shared" si="197"/>
        <v>16975566</v>
      </c>
    </row>
    <row r="1354" spans="1:20" hidden="1">
      <c r="A1354" s="55" t="s">
        <v>2631</v>
      </c>
      <c r="B1354" s="56" t="s">
        <v>2632</v>
      </c>
      <c r="C1354" s="55" t="s">
        <v>6318</v>
      </c>
      <c r="D1354" s="56">
        <f t="shared" si="198"/>
        <v>3944.5430000000001</v>
      </c>
      <c r="E1354" s="56">
        <f t="shared" si="190"/>
        <v>1791.4059999999999</v>
      </c>
      <c r="F1354" s="56">
        <f t="shared" si="191"/>
        <v>11536.169</v>
      </c>
      <c r="G1354" s="56">
        <f t="shared" si="192"/>
        <v>17272.117999999999</v>
      </c>
      <c r="H1354" s="56">
        <f t="shared" si="193"/>
        <v>3941.0990000000002</v>
      </c>
      <c r="I1354" s="56">
        <f t="shared" si="194"/>
        <v>1790.616</v>
      </c>
      <c r="J1354" s="56">
        <f t="shared" si="195"/>
        <v>10753.07</v>
      </c>
      <c r="K1354" s="56">
        <f t="shared" si="196"/>
        <v>16484.785</v>
      </c>
      <c r="L1354" s="64">
        <v>3944543</v>
      </c>
      <c r="M1354" s="64">
        <v>1791406</v>
      </c>
      <c r="N1354" s="64">
        <v>11536169</v>
      </c>
      <c r="O1354" s="64">
        <v>17272118</v>
      </c>
      <c r="P1354" s="63">
        <v>3941099</v>
      </c>
      <c r="Q1354" s="63">
        <v>1790616</v>
      </c>
      <c r="R1354" s="63">
        <v>10753070</v>
      </c>
      <c r="S1354" s="63">
        <v>16484785</v>
      </c>
      <c r="T1354">
        <f t="shared" si="197"/>
        <v>33756903</v>
      </c>
    </row>
    <row r="1355" spans="1:20" hidden="1">
      <c r="A1355" s="55" t="s">
        <v>2633</v>
      </c>
      <c r="B1355" s="56" t="s">
        <v>2634</v>
      </c>
      <c r="C1355" s="55" t="s">
        <v>6318</v>
      </c>
      <c r="D1355" s="56">
        <f t="shared" si="198"/>
        <v>2093.3760000000002</v>
      </c>
      <c r="E1355" s="56">
        <f t="shared" si="190"/>
        <v>681.322</v>
      </c>
      <c r="F1355" s="56">
        <f t="shared" si="191"/>
        <v>1581.68</v>
      </c>
      <c r="G1355" s="56">
        <f t="shared" si="192"/>
        <v>4356.3779999999997</v>
      </c>
      <c r="H1355" s="56">
        <f t="shared" si="193"/>
        <v>2084.0990000000002</v>
      </c>
      <c r="I1355" s="56">
        <f t="shared" si="194"/>
        <v>689.49199999999996</v>
      </c>
      <c r="J1355" s="56">
        <f t="shared" si="195"/>
        <v>1555.2950000000001</v>
      </c>
      <c r="K1355" s="56">
        <f t="shared" si="196"/>
        <v>4328.8860000000004</v>
      </c>
      <c r="L1355" s="64">
        <v>2093376</v>
      </c>
      <c r="M1355" s="64">
        <v>681322</v>
      </c>
      <c r="N1355" s="64">
        <v>1581680</v>
      </c>
      <c r="O1355" s="64">
        <v>4356378</v>
      </c>
      <c r="P1355" s="63">
        <v>2084099</v>
      </c>
      <c r="Q1355" s="63">
        <v>689492</v>
      </c>
      <c r="R1355" s="63">
        <v>1555295</v>
      </c>
      <c r="S1355" s="63">
        <v>4328886</v>
      </c>
      <c r="T1355">
        <f t="shared" si="197"/>
        <v>8685264</v>
      </c>
    </row>
    <row r="1356" spans="1:20" hidden="1">
      <c r="A1356" s="55" t="s">
        <v>2635</v>
      </c>
      <c r="B1356" s="56" t="s">
        <v>2636</v>
      </c>
      <c r="C1356" s="55" t="s">
        <v>6318</v>
      </c>
      <c r="D1356" s="56">
        <f t="shared" si="198"/>
        <v>848.14800000000002</v>
      </c>
      <c r="E1356" s="56">
        <f t="shared" si="190"/>
        <v>150.958</v>
      </c>
      <c r="F1356" s="56">
        <f t="shared" si="191"/>
        <v>2517.047</v>
      </c>
      <c r="G1356" s="56">
        <f t="shared" si="192"/>
        <v>3516.1529999999998</v>
      </c>
      <c r="H1356" s="56">
        <f t="shared" si="193"/>
        <v>998.13800000000003</v>
      </c>
      <c r="I1356" s="56">
        <f t="shared" si="194"/>
        <v>150.91399999999999</v>
      </c>
      <c r="J1356" s="56">
        <f t="shared" si="195"/>
        <v>2557.5169999999998</v>
      </c>
      <c r="K1356" s="56">
        <f t="shared" si="196"/>
        <v>3706.569</v>
      </c>
      <c r="L1356" s="64">
        <v>848148</v>
      </c>
      <c r="M1356" s="64">
        <v>150958</v>
      </c>
      <c r="N1356" s="64">
        <v>2517047</v>
      </c>
      <c r="O1356" s="64">
        <v>3516153</v>
      </c>
      <c r="P1356" s="63">
        <v>998138</v>
      </c>
      <c r="Q1356" s="63">
        <v>150914</v>
      </c>
      <c r="R1356" s="63">
        <v>2557517</v>
      </c>
      <c r="S1356" s="63">
        <v>3706569</v>
      </c>
      <c r="T1356">
        <f t="shared" si="197"/>
        <v>7222722</v>
      </c>
    </row>
    <row r="1357" spans="1:20" hidden="1">
      <c r="A1357" s="55" t="s">
        <v>2637</v>
      </c>
      <c r="B1357" s="56" t="s">
        <v>2638</v>
      </c>
      <c r="C1357" s="55" t="s">
        <v>6318</v>
      </c>
      <c r="D1357" s="56">
        <f t="shared" si="198"/>
        <v>2916.299</v>
      </c>
      <c r="E1357" s="56">
        <f t="shared" si="190"/>
        <v>395.70699999999999</v>
      </c>
      <c r="F1357" s="56">
        <f t="shared" si="191"/>
        <v>3280.1210000000001</v>
      </c>
      <c r="G1357" s="56">
        <f t="shared" si="192"/>
        <v>6592.1270000000004</v>
      </c>
      <c r="H1357" s="56">
        <f t="shared" si="193"/>
        <v>3124.21</v>
      </c>
      <c r="I1357" s="56">
        <f t="shared" si="194"/>
        <v>395.35500000000002</v>
      </c>
      <c r="J1357" s="56">
        <f t="shared" si="195"/>
        <v>3167.8890000000001</v>
      </c>
      <c r="K1357" s="56">
        <f t="shared" si="196"/>
        <v>6687.4539999999997</v>
      </c>
      <c r="L1357" s="64">
        <v>2916299</v>
      </c>
      <c r="M1357" s="64">
        <v>395707</v>
      </c>
      <c r="N1357" s="64">
        <v>3280121</v>
      </c>
      <c r="O1357" s="64">
        <v>6592127</v>
      </c>
      <c r="P1357" s="63">
        <v>3124210</v>
      </c>
      <c r="Q1357" s="63">
        <v>395355</v>
      </c>
      <c r="R1357" s="63">
        <v>3167889</v>
      </c>
      <c r="S1357" s="63">
        <v>6687454</v>
      </c>
      <c r="T1357">
        <f t="shared" si="197"/>
        <v>13279581</v>
      </c>
    </row>
    <row r="1358" spans="1:20" hidden="1">
      <c r="A1358" s="55" t="s">
        <v>2639</v>
      </c>
      <c r="B1358" s="56" t="s">
        <v>2640</v>
      </c>
      <c r="C1358" s="55" t="s">
        <v>6319</v>
      </c>
      <c r="D1358" s="56">
        <f t="shared" si="198"/>
        <v>1831.0329999999999</v>
      </c>
      <c r="E1358" s="56">
        <f t="shared" si="190"/>
        <v>341.029</v>
      </c>
      <c r="F1358" s="56">
        <f t="shared" si="191"/>
        <v>1844.681</v>
      </c>
      <c r="G1358" s="56">
        <f t="shared" si="192"/>
        <v>4016.7429999999999</v>
      </c>
      <c r="H1358" s="56">
        <f t="shared" si="193"/>
        <v>2350.8989999999999</v>
      </c>
      <c r="I1358" s="56">
        <f t="shared" si="194"/>
        <v>340.863</v>
      </c>
      <c r="J1358" s="56">
        <f t="shared" si="195"/>
        <v>1772.32</v>
      </c>
      <c r="K1358" s="56">
        <f t="shared" si="196"/>
        <v>4464.0820000000003</v>
      </c>
      <c r="L1358" s="64">
        <v>1831033</v>
      </c>
      <c r="M1358" s="64">
        <v>341029</v>
      </c>
      <c r="N1358" s="64">
        <v>1844681</v>
      </c>
      <c r="O1358" s="64">
        <v>4016743</v>
      </c>
      <c r="P1358" s="63">
        <v>2350899</v>
      </c>
      <c r="Q1358" s="63">
        <v>340863</v>
      </c>
      <c r="R1358" s="63">
        <v>1772320</v>
      </c>
      <c r="S1358" s="63">
        <v>4464082</v>
      </c>
      <c r="T1358">
        <f t="shared" si="197"/>
        <v>8480825</v>
      </c>
    </row>
    <row r="1359" spans="1:20" hidden="1">
      <c r="A1359" s="55" t="s">
        <v>2641</v>
      </c>
      <c r="B1359" s="56" t="s">
        <v>2642</v>
      </c>
      <c r="C1359" s="55" t="s">
        <v>6319</v>
      </c>
      <c r="D1359" s="56">
        <f t="shared" si="198"/>
        <v>551.35799999999995</v>
      </c>
      <c r="E1359" s="56">
        <f t="shared" si="190"/>
        <v>234.99</v>
      </c>
      <c r="F1359" s="56">
        <f t="shared" si="191"/>
        <v>941.03399999999999</v>
      </c>
      <c r="G1359" s="56">
        <f t="shared" si="192"/>
        <v>1727.3820000000001</v>
      </c>
      <c r="H1359" s="56">
        <f t="shared" si="193"/>
        <v>613.18899999999996</v>
      </c>
      <c r="I1359" s="56">
        <f t="shared" si="194"/>
        <v>234.94300000000001</v>
      </c>
      <c r="J1359" s="56">
        <f t="shared" si="195"/>
        <v>979.44</v>
      </c>
      <c r="K1359" s="56">
        <f t="shared" si="196"/>
        <v>1827.5719999999999</v>
      </c>
      <c r="L1359" s="64">
        <v>551358</v>
      </c>
      <c r="M1359" s="64">
        <v>234990</v>
      </c>
      <c r="N1359" s="64">
        <v>941034</v>
      </c>
      <c r="O1359" s="64">
        <v>1727382</v>
      </c>
      <c r="P1359" s="63">
        <v>613189</v>
      </c>
      <c r="Q1359" s="63">
        <v>234943</v>
      </c>
      <c r="R1359" s="63">
        <v>979440</v>
      </c>
      <c r="S1359" s="63">
        <v>1827572</v>
      </c>
      <c r="T1359">
        <f t="shared" si="197"/>
        <v>3554954</v>
      </c>
    </row>
    <row r="1360" spans="1:20" hidden="1">
      <c r="A1360" s="55" t="s">
        <v>2643</v>
      </c>
      <c r="B1360" s="56" t="s">
        <v>2644</v>
      </c>
      <c r="C1360" s="55" t="s">
        <v>6319</v>
      </c>
      <c r="D1360" s="56">
        <f t="shared" si="198"/>
        <v>1671.1790000000001</v>
      </c>
      <c r="E1360" s="56">
        <f t="shared" si="190"/>
        <v>1300.6790000000001</v>
      </c>
      <c r="F1360" s="56">
        <f t="shared" si="191"/>
        <v>4565.5770000000002</v>
      </c>
      <c r="G1360" s="56">
        <f t="shared" si="192"/>
        <v>7537.4350000000004</v>
      </c>
      <c r="H1360" s="56">
        <f t="shared" si="193"/>
        <v>1670.4870000000001</v>
      </c>
      <c r="I1360" s="56">
        <f t="shared" si="194"/>
        <v>1300.0139999999999</v>
      </c>
      <c r="J1360" s="56">
        <f t="shared" si="195"/>
        <v>3929.8130000000001</v>
      </c>
      <c r="K1360" s="56">
        <f t="shared" si="196"/>
        <v>6900.3140000000003</v>
      </c>
      <c r="L1360" s="64">
        <v>1671179</v>
      </c>
      <c r="M1360" s="64">
        <v>1300679</v>
      </c>
      <c r="N1360" s="64">
        <v>4565577</v>
      </c>
      <c r="O1360" s="64">
        <v>7537435</v>
      </c>
      <c r="P1360" s="63">
        <v>1670487</v>
      </c>
      <c r="Q1360" s="63">
        <v>1300014</v>
      </c>
      <c r="R1360" s="63">
        <v>3929813</v>
      </c>
      <c r="S1360" s="63">
        <v>6900314</v>
      </c>
      <c r="T1360">
        <f t="shared" si="197"/>
        <v>14437749</v>
      </c>
    </row>
    <row r="1361" spans="1:20" hidden="1">
      <c r="A1361" s="55" t="s">
        <v>2645</v>
      </c>
      <c r="B1361" s="56" t="s">
        <v>671</v>
      </c>
      <c r="C1361" s="55" t="s">
        <v>6319</v>
      </c>
      <c r="D1361" s="56">
        <f t="shared" si="198"/>
        <v>2296.3090000000002</v>
      </c>
      <c r="E1361" s="56">
        <f t="shared" si="190"/>
        <v>590.48800000000006</v>
      </c>
      <c r="F1361" s="56">
        <f t="shared" si="191"/>
        <v>3178.2370000000001</v>
      </c>
      <c r="G1361" s="56">
        <f t="shared" si="192"/>
        <v>6065.0339999999997</v>
      </c>
      <c r="H1361" s="56">
        <f t="shared" si="193"/>
        <v>2108.027</v>
      </c>
      <c r="I1361" s="56">
        <f t="shared" si="194"/>
        <v>590.41300000000001</v>
      </c>
      <c r="J1361" s="56">
        <f t="shared" si="195"/>
        <v>2562.4</v>
      </c>
      <c r="K1361" s="56">
        <f t="shared" si="196"/>
        <v>5260.84</v>
      </c>
      <c r="L1361" s="64">
        <v>2296309</v>
      </c>
      <c r="M1361" s="64">
        <v>590488</v>
      </c>
      <c r="N1361" s="64">
        <v>3178237</v>
      </c>
      <c r="O1361" s="64">
        <v>6065034</v>
      </c>
      <c r="P1361" s="63">
        <v>2108027</v>
      </c>
      <c r="Q1361" s="63">
        <v>590413</v>
      </c>
      <c r="R1361" s="63">
        <v>2562400</v>
      </c>
      <c r="S1361" s="63">
        <v>5260840</v>
      </c>
      <c r="T1361">
        <f t="shared" si="197"/>
        <v>11325874</v>
      </c>
    </row>
    <row r="1362" spans="1:20" hidden="1">
      <c r="A1362" s="55" t="s">
        <v>2646</v>
      </c>
      <c r="B1362" s="56" t="s">
        <v>2647</v>
      </c>
      <c r="C1362" s="55" t="s">
        <v>6319</v>
      </c>
      <c r="D1362" s="56">
        <f t="shared" si="198"/>
        <v>957.34699999999998</v>
      </c>
      <c r="E1362" s="56">
        <f t="shared" si="190"/>
        <v>565.00400000000002</v>
      </c>
      <c r="F1362" s="56">
        <f t="shared" si="191"/>
        <v>1251.3869999999999</v>
      </c>
      <c r="G1362" s="56">
        <f t="shared" si="192"/>
        <v>2773.7379999999998</v>
      </c>
      <c r="H1362" s="56">
        <f t="shared" si="193"/>
        <v>1037.2819999999999</v>
      </c>
      <c r="I1362" s="56">
        <f t="shared" si="194"/>
        <v>614.20100000000002</v>
      </c>
      <c r="J1362" s="56">
        <f t="shared" si="195"/>
        <v>1353.3920000000001</v>
      </c>
      <c r="K1362" s="56">
        <f t="shared" si="196"/>
        <v>3004.875</v>
      </c>
      <c r="L1362" s="64">
        <v>957347</v>
      </c>
      <c r="M1362" s="64">
        <v>565004</v>
      </c>
      <c r="N1362" s="64">
        <v>1251387</v>
      </c>
      <c r="O1362" s="64">
        <v>2773738</v>
      </c>
      <c r="P1362" s="63">
        <v>1037282</v>
      </c>
      <c r="Q1362" s="63">
        <v>614201</v>
      </c>
      <c r="R1362" s="63">
        <v>1353392</v>
      </c>
      <c r="S1362" s="63">
        <v>3004875</v>
      </c>
      <c r="T1362">
        <f t="shared" si="197"/>
        <v>5778613</v>
      </c>
    </row>
    <row r="1363" spans="1:20" hidden="1">
      <c r="A1363" s="55" t="s">
        <v>2648</v>
      </c>
      <c r="B1363" s="56" t="s">
        <v>2649</v>
      </c>
      <c r="C1363" s="55" t="s">
        <v>6319</v>
      </c>
      <c r="D1363" s="56">
        <f t="shared" si="198"/>
        <v>2120.7539999999999</v>
      </c>
      <c r="E1363" s="56">
        <f t="shared" si="190"/>
        <v>92.909000000000006</v>
      </c>
      <c r="F1363" s="56">
        <f t="shared" si="191"/>
        <v>2028.413</v>
      </c>
      <c r="G1363" s="56">
        <f t="shared" si="192"/>
        <v>4242.076</v>
      </c>
      <c r="H1363" s="56">
        <f t="shared" si="193"/>
        <v>1705.3420000000001</v>
      </c>
      <c r="I1363" s="56">
        <f t="shared" si="194"/>
        <v>92.9</v>
      </c>
      <c r="J1363" s="56">
        <f t="shared" si="195"/>
        <v>2138.076</v>
      </c>
      <c r="K1363" s="56">
        <f t="shared" si="196"/>
        <v>3936.3180000000002</v>
      </c>
      <c r="L1363" s="64">
        <v>2120754</v>
      </c>
      <c r="M1363" s="64">
        <v>92909</v>
      </c>
      <c r="N1363" s="64">
        <v>2028413</v>
      </c>
      <c r="O1363" s="64">
        <v>4242076</v>
      </c>
      <c r="P1363" s="63">
        <v>1705342</v>
      </c>
      <c r="Q1363" s="63">
        <v>92900</v>
      </c>
      <c r="R1363" s="63">
        <v>2138076</v>
      </c>
      <c r="S1363" s="63">
        <v>3936318</v>
      </c>
      <c r="T1363">
        <f t="shared" si="197"/>
        <v>8178394</v>
      </c>
    </row>
    <row r="1364" spans="1:20" hidden="1">
      <c r="A1364" s="55" t="s">
        <v>2650</v>
      </c>
      <c r="B1364" s="56" t="s">
        <v>2651</v>
      </c>
      <c r="C1364" s="55" t="s">
        <v>6319</v>
      </c>
      <c r="D1364" s="56">
        <f t="shared" si="198"/>
        <v>600.01900000000001</v>
      </c>
      <c r="E1364" s="56">
        <f t="shared" si="190"/>
        <v>132.904</v>
      </c>
      <c r="F1364" s="56">
        <f t="shared" si="191"/>
        <v>1161.4110000000001</v>
      </c>
      <c r="G1364" s="56">
        <f t="shared" si="192"/>
        <v>1894.3340000000001</v>
      </c>
      <c r="H1364" s="56">
        <f t="shared" si="193"/>
        <v>600.00800000000004</v>
      </c>
      <c r="I1364" s="56">
        <f t="shared" si="194"/>
        <v>132.89099999999999</v>
      </c>
      <c r="J1364" s="56">
        <f t="shared" si="195"/>
        <v>1147.5889999999999</v>
      </c>
      <c r="K1364" s="56">
        <f t="shared" si="196"/>
        <v>1880.4880000000001</v>
      </c>
      <c r="L1364" s="64">
        <v>600019</v>
      </c>
      <c r="M1364" s="64">
        <v>132904</v>
      </c>
      <c r="N1364" s="64">
        <v>1161411</v>
      </c>
      <c r="O1364" s="64">
        <v>1894334</v>
      </c>
      <c r="P1364" s="63">
        <v>600008</v>
      </c>
      <c r="Q1364" s="63">
        <v>132891</v>
      </c>
      <c r="R1364" s="63">
        <v>1147589</v>
      </c>
      <c r="S1364" s="63">
        <v>1880488</v>
      </c>
      <c r="T1364">
        <f t="shared" si="197"/>
        <v>3774822</v>
      </c>
    </row>
    <row r="1365" spans="1:20" hidden="1">
      <c r="A1365" s="55" t="s">
        <v>2652</v>
      </c>
      <c r="B1365" s="56" t="s">
        <v>2653</v>
      </c>
      <c r="C1365" s="55" t="s">
        <v>6319</v>
      </c>
      <c r="D1365" s="56">
        <f t="shared" si="198"/>
        <v>266.54300000000001</v>
      </c>
      <c r="E1365" s="56">
        <f t="shared" si="190"/>
        <v>158.96</v>
      </c>
      <c r="F1365" s="56">
        <f t="shared" si="191"/>
        <v>1053.779</v>
      </c>
      <c r="G1365" s="56">
        <f t="shared" si="192"/>
        <v>1479.2819999999999</v>
      </c>
      <c r="H1365" s="56">
        <f t="shared" si="193"/>
        <v>256.36</v>
      </c>
      <c r="I1365" s="56">
        <f t="shared" si="194"/>
        <v>158.846</v>
      </c>
      <c r="J1365" s="56">
        <f t="shared" si="195"/>
        <v>1002.021</v>
      </c>
      <c r="K1365" s="56">
        <f t="shared" si="196"/>
        <v>1417.2270000000001</v>
      </c>
      <c r="L1365" s="64">
        <v>266543</v>
      </c>
      <c r="M1365" s="64">
        <v>158960</v>
      </c>
      <c r="N1365" s="64">
        <v>1053779</v>
      </c>
      <c r="O1365" s="64">
        <v>1479282</v>
      </c>
      <c r="P1365" s="63">
        <v>256360</v>
      </c>
      <c r="Q1365" s="63">
        <v>158846</v>
      </c>
      <c r="R1365" s="63">
        <v>1002021</v>
      </c>
      <c r="S1365" s="63">
        <v>1417227</v>
      </c>
      <c r="T1365">
        <f t="shared" si="197"/>
        <v>2896509</v>
      </c>
    </row>
    <row r="1366" spans="1:20" hidden="1">
      <c r="A1366" s="55" t="s">
        <v>2654</v>
      </c>
      <c r="B1366" s="56" t="s">
        <v>2655</v>
      </c>
      <c r="C1366" s="55" t="s">
        <v>6319</v>
      </c>
      <c r="D1366" s="56">
        <f t="shared" si="198"/>
        <v>3455.8240000000001</v>
      </c>
      <c r="E1366" s="56">
        <f t="shared" si="190"/>
        <v>182.999</v>
      </c>
      <c r="F1366" s="56">
        <f t="shared" si="191"/>
        <v>1696.0429999999999</v>
      </c>
      <c r="G1366" s="56">
        <f t="shared" si="192"/>
        <v>5334.866</v>
      </c>
      <c r="H1366" s="56">
        <f t="shared" si="193"/>
        <v>3163.721</v>
      </c>
      <c r="I1366" s="56">
        <f t="shared" si="194"/>
        <v>182.989</v>
      </c>
      <c r="J1366" s="56">
        <f t="shared" si="195"/>
        <v>1387.886</v>
      </c>
      <c r="K1366" s="56">
        <f t="shared" si="196"/>
        <v>4734.5959999999995</v>
      </c>
      <c r="L1366" s="64">
        <v>3455824</v>
      </c>
      <c r="M1366" s="64">
        <v>182999</v>
      </c>
      <c r="N1366" s="64">
        <v>1696043</v>
      </c>
      <c r="O1366" s="64">
        <v>5334866</v>
      </c>
      <c r="P1366" s="63">
        <v>3163721</v>
      </c>
      <c r="Q1366" s="63">
        <v>182989</v>
      </c>
      <c r="R1366" s="63">
        <v>1387886</v>
      </c>
      <c r="S1366" s="63">
        <v>4734596</v>
      </c>
      <c r="T1366">
        <f t="shared" si="197"/>
        <v>10069462</v>
      </c>
    </row>
    <row r="1367" spans="1:20" hidden="1">
      <c r="A1367" s="55" t="s">
        <v>2656</v>
      </c>
      <c r="B1367" s="56" t="s">
        <v>2657</v>
      </c>
      <c r="C1367" s="55" t="s">
        <v>6319</v>
      </c>
      <c r="D1367" s="56">
        <f t="shared" si="198"/>
        <v>4858.3670000000002</v>
      </c>
      <c r="E1367" s="56">
        <f t="shared" si="190"/>
        <v>78.162999999999997</v>
      </c>
      <c r="F1367" s="56">
        <f t="shared" si="191"/>
        <v>432.81700000000001</v>
      </c>
      <c r="G1367" s="56">
        <f t="shared" si="192"/>
        <v>5369.3469999999998</v>
      </c>
      <c r="H1367" s="56">
        <f t="shared" si="193"/>
        <v>3707.058</v>
      </c>
      <c r="I1367" s="56">
        <f t="shared" si="194"/>
        <v>78.152000000000001</v>
      </c>
      <c r="J1367" s="56">
        <f t="shared" si="195"/>
        <v>427.9</v>
      </c>
      <c r="K1367" s="56">
        <f t="shared" si="196"/>
        <v>4213.1099999999997</v>
      </c>
      <c r="L1367" s="64">
        <v>4858367</v>
      </c>
      <c r="M1367" s="64">
        <v>78163</v>
      </c>
      <c r="N1367" s="64">
        <v>432817</v>
      </c>
      <c r="O1367" s="64">
        <v>5369347</v>
      </c>
      <c r="P1367" s="63">
        <v>3707058</v>
      </c>
      <c r="Q1367" s="63">
        <v>78152</v>
      </c>
      <c r="R1367" s="63">
        <v>427900</v>
      </c>
      <c r="S1367" s="63">
        <v>4213110</v>
      </c>
      <c r="T1367">
        <f t="shared" si="197"/>
        <v>9582457</v>
      </c>
    </row>
    <row r="1368" spans="1:20" hidden="1">
      <c r="A1368" s="55" t="s">
        <v>2658</v>
      </c>
      <c r="B1368" s="56" t="s">
        <v>2659</v>
      </c>
      <c r="C1368" s="55" t="s">
        <v>6319</v>
      </c>
      <c r="D1368" s="56">
        <f t="shared" si="198"/>
        <v>1607.1179999999999</v>
      </c>
      <c r="E1368" s="56">
        <f t="shared" si="190"/>
        <v>60.911000000000001</v>
      </c>
      <c r="F1368" s="56">
        <f t="shared" si="191"/>
        <v>1521.903</v>
      </c>
      <c r="G1368" s="56">
        <f t="shared" si="192"/>
        <v>3189.9319999999998</v>
      </c>
      <c r="H1368" s="56">
        <f t="shared" si="193"/>
        <v>1727.5519999999999</v>
      </c>
      <c r="I1368" s="56">
        <f t="shared" si="194"/>
        <v>60.905000000000001</v>
      </c>
      <c r="J1368" s="56">
        <f t="shared" si="195"/>
        <v>1339.2339999999999</v>
      </c>
      <c r="K1368" s="56">
        <f t="shared" si="196"/>
        <v>3127.6909999999998</v>
      </c>
      <c r="L1368" s="64">
        <v>1607118</v>
      </c>
      <c r="M1368" s="64">
        <v>60911</v>
      </c>
      <c r="N1368" s="64">
        <v>1521903</v>
      </c>
      <c r="O1368" s="64">
        <v>3189932</v>
      </c>
      <c r="P1368" s="63">
        <v>1727552</v>
      </c>
      <c r="Q1368" s="63">
        <v>60905</v>
      </c>
      <c r="R1368" s="63">
        <v>1339234</v>
      </c>
      <c r="S1368" s="63">
        <v>3127691</v>
      </c>
      <c r="T1368">
        <f t="shared" si="197"/>
        <v>6317623</v>
      </c>
    </row>
    <row r="1369" spans="1:20" hidden="1">
      <c r="A1369" s="55" t="s">
        <v>2660</v>
      </c>
      <c r="B1369" s="56" t="s">
        <v>2661</v>
      </c>
      <c r="C1369" s="55" t="s">
        <v>6319</v>
      </c>
      <c r="D1369" s="56">
        <f t="shared" si="198"/>
        <v>1559.8979999999999</v>
      </c>
      <c r="E1369" s="56">
        <f t="shared" si="190"/>
        <v>762.11099999999999</v>
      </c>
      <c r="F1369" s="56">
        <f t="shared" si="191"/>
        <v>3855.3739999999998</v>
      </c>
      <c r="G1369" s="56">
        <f t="shared" si="192"/>
        <v>6177.3829999999998</v>
      </c>
      <c r="H1369" s="56">
        <f t="shared" si="193"/>
        <v>1558.027</v>
      </c>
      <c r="I1369" s="56">
        <f t="shared" si="194"/>
        <v>761.60199999999998</v>
      </c>
      <c r="J1369" s="56">
        <f t="shared" si="195"/>
        <v>3569.0819999999999</v>
      </c>
      <c r="K1369" s="56">
        <f t="shared" si="196"/>
        <v>5888.7110000000002</v>
      </c>
      <c r="L1369" s="64">
        <v>1559898</v>
      </c>
      <c r="M1369" s="64">
        <v>762111</v>
      </c>
      <c r="N1369" s="64">
        <v>3855374</v>
      </c>
      <c r="O1369" s="64">
        <v>6177383</v>
      </c>
      <c r="P1369" s="63">
        <v>1558027</v>
      </c>
      <c r="Q1369" s="63">
        <v>761602</v>
      </c>
      <c r="R1369" s="63">
        <v>3569082</v>
      </c>
      <c r="S1369" s="63">
        <v>5888711</v>
      </c>
      <c r="T1369">
        <f t="shared" si="197"/>
        <v>12066094</v>
      </c>
    </row>
    <row r="1370" spans="1:20" hidden="1">
      <c r="A1370" s="55" t="s">
        <v>2662</v>
      </c>
      <c r="B1370" s="56" t="s">
        <v>2663</v>
      </c>
      <c r="C1370" s="55" t="s">
        <v>6319</v>
      </c>
      <c r="D1370" s="56">
        <f t="shared" si="198"/>
        <v>359.68599999999998</v>
      </c>
      <c r="E1370" s="56">
        <f t="shared" si="190"/>
        <v>209.863</v>
      </c>
      <c r="F1370" s="56">
        <f t="shared" si="191"/>
        <v>412.98500000000001</v>
      </c>
      <c r="G1370" s="56">
        <f t="shared" si="192"/>
        <v>982.53399999999999</v>
      </c>
      <c r="H1370" s="56">
        <f t="shared" si="193"/>
        <v>359.267</v>
      </c>
      <c r="I1370" s="56">
        <f t="shared" si="194"/>
        <v>209.77</v>
      </c>
      <c r="J1370" s="56">
        <f t="shared" si="195"/>
        <v>376.68299999999999</v>
      </c>
      <c r="K1370" s="56">
        <f t="shared" si="196"/>
        <v>945.72</v>
      </c>
      <c r="L1370" s="64">
        <v>359686</v>
      </c>
      <c r="M1370" s="64">
        <v>209863</v>
      </c>
      <c r="N1370" s="64">
        <v>412985</v>
      </c>
      <c r="O1370" s="64">
        <v>982534</v>
      </c>
      <c r="P1370" s="63">
        <v>359267</v>
      </c>
      <c r="Q1370" s="63">
        <v>209770</v>
      </c>
      <c r="R1370" s="63">
        <v>376683</v>
      </c>
      <c r="S1370" s="63">
        <v>945720</v>
      </c>
      <c r="T1370">
        <f t="shared" si="197"/>
        <v>1928254</v>
      </c>
    </row>
    <row r="1371" spans="1:20" hidden="1">
      <c r="A1371" s="55" t="s">
        <v>2664</v>
      </c>
      <c r="B1371" s="56" t="s">
        <v>2665</v>
      </c>
      <c r="C1371" s="55" t="s">
        <v>6319</v>
      </c>
      <c r="D1371" s="56">
        <f t="shared" si="198"/>
        <v>515</v>
      </c>
      <c r="E1371" s="56">
        <f t="shared" si="190"/>
        <v>289</v>
      </c>
      <c r="F1371" s="56">
        <f t="shared" si="191"/>
        <v>1252.3720000000001</v>
      </c>
      <c r="G1371" s="56">
        <f t="shared" si="192"/>
        <v>2056.3719999999998</v>
      </c>
      <c r="H1371" s="56">
        <f t="shared" si="193"/>
        <v>521.66700000000003</v>
      </c>
      <c r="I1371" s="56">
        <f t="shared" si="194"/>
        <v>287.34800000000001</v>
      </c>
      <c r="J1371" s="56">
        <f t="shared" si="195"/>
        <v>1203.9090000000001</v>
      </c>
      <c r="K1371" s="56">
        <f t="shared" si="196"/>
        <v>2012.924</v>
      </c>
      <c r="L1371" s="64">
        <v>515000</v>
      </c>
      <c r="M1371" s="64">
        <v>289000</v>
      </c>
      <c r="N1371" s="64">
        <v>1252372</v>
      </c>
      <c r="O1371" s="64">
        <v>2056372</v>
      </c>
      <c r="P1371" s="63">
        <v>521667</v>
      </c>
      <c r="Q1371" s="63">
        <v>287348</v>
      </c>
      <c r="R1371" s="63">
        <v>1203909</v>
      </c>
      <c r="S1371" s="63">
        <v>2012924</v>
      </c>
      <c r="T1371">
        <f t="shared" si="197"/>
        <v>4069296</v>
      </c>
    </row>
    <row r="1372" spans="1:20">
      <c r="A1372" s="55" t="s">
        <v>6134</v>
      </c>
      <c r="B1372" s="56" t="s">
        <v>6135</v>
      </c>
      <c r="C1372" s="55" t="s">
        <v>6321</v>
      </c>
      <c r="D1372" s="56">
        <f t="shared" si="198"/>
        <v>0</v>
      </c>
      <c r="E1372" s="56">
        <f t="shared" si="190"/>
        <v>0</v>
      </c>
      <c r="F1372" s="56">
        <f t="shared" si="191"/>
        <v>0</v>
      </c>
      <c r="G1372" s="56">
        <f t="shared" si="192"/>
        <v>0</v>
      </c>
      <c r="H1372" s="56">
        <f t="shared" si="193"/>
        <v>0</v>
      </c>
      <c r="I1372" s="56">
        <f t="shared" si="194"/>
        <v>0</v>
      </c>
      <c r="J1372" s="56">
        <f t="shared" si="195"/>
        <v>0</v>
      </c>
      <c r="K1372" s="56">
        <f t="shared" si="196"/>
        <v>0</v>
      </c>
      <c r="L1372" s="64">
        <v>0</v>
      </c>
      <c r="M1372" s="64">
        <v>0</v>
      </c>
      <c r="N1372" s="64">
        <v>0</v>
      </c>
      <c r="O1372" s="64">
        <v>0</v>
      </c>
      <c r="P1372" s="63">
        <v>0</v>
      </c>
      <c r="Q1372" s="63">
        <v>0</v>
      </c>
      <c r="R1372" s="63">
        <v>0</v>
      </c>
      <c r="S1372" s="63">
        <v>0</v>
      </c>
      <c r="T1372">
        <f t="shared" si="197"/>
        <v>0</v>
      </c>
    </row>
    <row r="1373" spans="1:20">
      <c r="A1373" s="55" t="s">
        <v>6136</v>
      </c>
      <c r="B1373" s="56" t="s">
        <v>6137</v>
      </c>
      <c r="C1373" s="55" t="s">
        <v>6321</v>
      </c>
      <c r="D1373" s="56">
        <f t="shared" si="198"/>
        <v>0</v>
      </c>
      <c r="E1373" s="56">
        <f t="shared" si="190"/>
        <v>0</v>
      </c>
      <c r="F1373" s="56">
        <f t="shared" si="191"/>
        <v>0</v>
      </c>
      <c r="G1373" s="56">
        <f t="shared" si="192"/>
        <v>0</v>
      </c>
      <c r="H1373" s="56">
        <f t="shared" si="193"/>
        <v>0</v>
      </c>
      <c r="I1373" s="56">
        <f t="shared" si="194"/>
        <v>0</v>
      </c>
      <c r="J1373" s="56">
        <f t="shared" si="195"/>
        <v>0</v>
      </c>
      <c r="K1373" s="56">
        <f t="shared" si="196"/>
        <v>0</v>
      </c>
      <c r="L1373" s="64">
        <v>0</v>
      </c>
      <c r="M1373" s="64">
        <v>0</v>
      </c>
      <c r="N1373" s="64">
        <v>0</v>
      </c>
      <c r="O1373" s="64">
        <v>0</v>
      </c>
      <c r="P1373" s="63">
        <v>0</v>
      </c>
      <c r="Q1373" s="63">
        <v>0</v>
      </c>
      <c r="R1373" s="63">
        <v>0</v>
      </c>
      <c r="S1373" s="63">
        <v>0</v>
      </c>
      <c r="T1373">
        <f t="shared" si="197"/>
        <v>0</v>
      </c>
    </row>
    <row r="1374" spans="1:20">
      <c r="A1374" s="55" t="s">
        <v>6138</v>
      </c>
      <c r="B1374" s="56" t="s">
        <v>6139</v>
      </c>
      <c r="C1374" s="55" t="s">
        <v>6321</v>
      </c>
      <c r="D1374" s="56">
        <f t="shared" si="198"/>
        <v>0</v>
      </c>
      <c r="E1374" s="56">
        <f t="shared" si="190"/>
        <v>0</v>
      </c>
      <c r="F1374" s="56">
        <f t="shared" si="191"/>
        <v>0</v>
      </c>
      <c r="G1374" s="56">
        <f t="shared" si="192"/>
        <v>0</v>
      </c>
      <c r="H1374" s="56">
        <f t="shared" si="193"/>
        <v>0</v>
      </c>
      <c r="I1374" s="56">
        <f t="shared" si="194"/>
        <v>0</v>
      </c>
      <c r="J1374" s="56">
        <f t="shared" si="195"/>
        <v>0</v>
      </c>
      <c r="K1374" s="56">
        <f t="shared" si="196"/>
        <v>0</v>
      </c>
      <c r="L1374" s="64">
        <v>0</v>
      </c>
      <c r="M1374" s="64">
        <v>0</v>
      </c>
      <c r="N1374" s="64">
        <v>0</v>
      </c>
      <c r="O1374" s="64">
        <v>0</v>
      </c>
      <c r="P1374" s="63">
        <v>0</v>
      </c>
      <c r="Q1374" s="63">
        <v>0</v>
      </c>
      <c r="R1374" s="63">
        <v>0</v>
      </c>
      <c r="S1374" s="63">
        <v>0</v>
      </c>
      <c r="T1374">
        <f t="shared" si="197"/>
        <v>0</v>
      </c>
    </row>
    <row r="1375" spans="1:20">
      <c r="A1375" s="55" t="s">
        <v>6140</v>
      </c>
      <c r="B1375" s="56" t="s">
        <v>6141</v>
      </c>
      <c r="C1375" s="55" t="s">
        <v>6321</v>
      </c>
      <c r="D1375" s="56">
        <f t="shared" si="198"/>
        <v>0</v>
      </c>
      <c r="E1375" s="56">
        <f t="shared" si="190"/>
        <v>0</v>
      </c>
      <c r="F1375" s="56">
        <f t="shared" si="191"/>
        <v>0</v>
      </c>
      <c r="G1375" s="56">
        <f t="shared" si="192"/>
        <v>0</v>
      </c>
      <c r="H1375" s="56">
        <f t="shared" si="193"/>
        <v>0</v>
      </c>
      <c r="I1375" s="56">
        <f t="shared" si="194"/>
        <v>0</v>
      </c>
      <c r="J1375" s="56">
        <f t="shared" si="195"/>
        <v>0</v>
      </c>
      <c r="K1375" s="56">
        <f t="shared" si="196"/>
        <v>0</v>
      </c>
      <c r="L1375" s="64">
        <v>0</v>
      </c>
      <c r="M1375" s="64">
        <v>0</v>
      </c>
      <c r="N1375" s="64">
        <v>0</v>
      </c>
      <c r="O1375" s="64">
        <v>0</v>
      </c>
      <c r="P1375" s="63">
        <v>0</v>
      </c>
      <c r="Q1375" s="63">
        <v>0</v>
      </c>
      <c r="R1375" s="63">
        <v>0</v>
      </c>
      <c r="S1375" s="63">
        <v>0</v>
      </c>
      <c r="T1375">
        <f t="shared" si="197"/>
        <v>0</v>
      </c>
    </row>
    <row r="1376" spans="1:20">
      <c r="A1376" s="55" t="s">
        <v>6142</v>
      </c>
      <c r="B1376" s="56" t="s">
        <v>6143</v>
      </c>
      <c r="C1376" s="55" t="s">
        <v>6321</v>
      </c>
      <c r="D1376" s="56">
        <f t="shared" si="198"/>
        <v>0</v>
      </c>
      <c r="E1376" s="56">
        <f t="shared" si="190"/>
        <v>0</v>
      </c>
      <c r="F1376" s="56">
        <f t="shared" si="191"/>
        <v>0</v>
      </c>
      <c r="G1376" s="56">
        <f t="shared" si="192"/>
        <v>0</v>
      </c>
      <c r="H1376" s="56">
        <f t="shared" si="193"/>
        <v>0</v>
      </c>
      <c r="I1376" s="56">
        <f t="shared" si="194"/>
        <v>0</v>
      </c>
      <c r="J1376" s="56">
        <f t="shared" si="195"/>
        <v>0</v>
      </c>
      <c r="K1376" s="56">
        <f t="shared" si="196"/>
        <v>0</v>
      </c>
      <c r="L1376" s="64">
        <v>0</v>
      </c>
      <c r="M1376" s="64">
        <v>0</v>
      </c>
      <c r="N1376" s="64">
        <v>0</v>
      </c>
      <c r="O1376" s="64">
        <v>0</v>
      </c>
      <c r="P1376" s="63">
        <v>0</v>
      </c>
      <c r="Q1376" s="63">
        <v>0</v>
      </c>
      <c r="R1376" s="63">
        <v>0</v>
      </c>
      <c r="S1376" s="63">
        <v>0</v>
      </c>
      <c r="T1376">
        <f t="shared" si="197"/>
        <v>0</v>
      </c>
    </row>
    <row r="1377" spans="1:20">
      <c r="A1377" s="55" t="s">
        <v>6144</v>
      </c>
      <c r="B1377" s="56" t="s">
        <v>6145</v>
      </c>
      <c r="C1377" s="55" t="s">
        <v>6321</v>
      </c>
      <c r="D1377" s="56">
        <f t="shared" si="198"/>
        <v>0</v>
      </c>
      <c r="E1377" s="56">
        <f t="shared" si="190"/>
        <v>0</v>
      </c>
      <c r="F1377" s="56">
        <f t="shared" si="191"/>
        <v>0</v>
      </c>
      <c r="G1377" s="56">
        <f t="shared" si="192"/>
        <v>0</v>
      </c>
      <c r="H1377" s="56">
        <f t="shared" si="193"/>
        <v>0</v>
      </c>
      <c r="I1377" s="56">
        <f t="shared" si="194"/>
        <v>0</v>
      </c>
      <c r="J1377" s="56">
        <f t="shared" si="195"/>
        <v>0</v>
      </c>
      <c r="K1377" s="56">
        <f t="shared" si="196"/>
        <v>0</v>
      </c>
      <c r="L1377" s="64">
        <v>0</v>
      </c>
      <c r="M1377" s="64">
        <v>0</v>
      </c>
      <c r="N1377" s="64">
        <v>0</v>
      </c>
      <c r="O1377" s="64">
        <v>0</v>
      </c>
      <c r="P1377" s="63">
        <v>0</v>
      </c>
      <c r="Q1377" s="63">
        <v>0</v>
      </c>
      <c r="R1377" s="63">
        <v>0</v>
      </c>
      <c r="S1377" s="63">
        <v>0</v>
      </c>
      <c r="T1377">
        <f t="shared" si="197"/>
        <v>0</v>
      </c>
    </row>
    <row r="1378" spans="1:20">
      <c r="A1378" s="55" t="s">
        <v>6146</v>
      </c>
      <c r="B1378" s="56" t="s">
        <v>6147</v>
      </c>
      <c r="C1378" s="55" t="s">
        <v>6321</v>
      </c>
      <c r="D1378" s="56">
        <f t="shared" si="198"/>
        <v>0</v>
      </c>
      <c r="E1378" s="56">
        <f t="shared" si="190"/>
        <v>0</v>
      </c>
      <c r="F1378" s="56">
        <f t="shared" si="191"/>
        <v>0</v>
      </c>
      <c r="G1378" s="56">
        <f t="shared" si="192"/>
        <v>0</v>
      </c>
      <c r="H1378" s="56">
        <f t="shared" si="193"/>
        <v>0</v>
      </c>
      <c r="I1378" s="56">
        <f t="shared" si="194"/>
        <v>0</v>
      </c>
      <c r="J1378" s="56">
        <f t="shared" si="195"/>
        <v>0</v>
      </c>
      <c r="K1378" s="56">
        <f t="shared" si="196"/>
        <v>0</v>
      </c>
      <c r="L1378" s="64">
        <v>0</v>
      </c>
      <c r="M1378" s="64">
        <v>0</v>
      </c>
      <c r="N1378" s="64">
        <v>0</v>
      </c>
      <c r="O1378" s="64">
        <v>0</v>
      </c>
      <c r="P1378" s="63">
        <v>0</v>
      </c>
      <c r="Q1378" s="63">
        <v>0</v>
      </c>
      <c r="R1378" s="63">
        <v>0</v>
      </c>
      <c r="S1378" s="63">
        <v>0</v>
      </c>
      <c r="T1378">
        <f t="shared" si="197"/>
        <v>0</v>
      </c>
    </row>
    <row r="1379" spans="1:20">
      <c r="A1379" s="55" t="s">
        <v>6148</v>
      </c>
      <c r="B1379" s="56" t="s">
        <v>6149</v>
      </c>
      <c r="C1379" s="55" t="s">
        <v>6321</v>
      </c>
      <c r="D1379" s="56">
        <f t="shared" si="198"/>
        <v>0</v>
      </c>
      <c r="E1379" s="56">
        <f t="shared" si="190"/>
        <v>0</v>
      </c>
      <c r="F1379" s="56">
        <f t="shared" si="191"/>
        <v>0</v>
      </c>
      <c r="G1379" s="56">
        <f t="shared" si="192"/>
        <v>0</v>
      </c>
      <c r="H1379" s="56">
        <f t="shared" si="193"/>
        <v>0</v>
      </c>
      <c r="I1379" s="56">
        <f t="shared" si="194"/>
        <v>0</v>
      </c>
      <c r="J1379" s="56">
        <f t="shared" si="195"/>
        <v>0</v>
      </c>
      <c r="K1379" s="56">
        <f t="shared" si="196"/>
        <v>0</v>
      </c>
      <c r="L1379" s="64">
        <v>0</v>
      </c>
      <c r="M1379" s="64">
        <v>0</v>
      </c>
      <c r="N1379" s="64">
        <v>0</v>
      </c>
      <c r="O1379" s="64">
        <v>0</v>
      </c>
      <c r="P1379" s="63">
        <v>0</v>
      </c>
      <c r="Q1379" s="63">
        <v>0</v>
      </c>
      <c r="R1379" s="63">
        <v>0</v>
      </c>
      <c r="S1379" s="63">
        <v>0</v>
      </c>
      <c r="T1379">
        <f t="shared" si="197"/>
        <v>0</v>
      </c>
    </row>
    <row r="1380" spans="1:20">
      <c r="A1380" s="55" t="s">
        <v>6150</v>
      </c>
      <c r="B1380" s="56" t="s">
        <v>6151</v>
      </c>
      <c r="C1380" s="55" t="s">
        <v>6321</v>
      </c>
      <c r="D1380" s="56">
        <f t="shared" si="198"/>
        <v>0</v>
      </c>
      <c r="E1380" s="56">
        <f t="shared" si="190"/>
        <v>0</v>
      </c>
      <c r="F1380" s="56">
        <f t="shared" si="191"/>
        <v>0</v>
      </c>
      <c r="G1380" s="56">
        <f t="shared" si="192"/>
        <v>0</v>
      </c>
      <c r="H1380" s="56">
        <f t="shared" si="193"/>
        <v>0</v>
      </c>
      <c r="I1380" s="56">
        <f t="shared" si="194"/>
        <v>0</v>
      </c>
      <c r="J1380" s="56">
        <f t="shared" si="195"/>
        <v>0</v>
      </c>
      <c r="K1380" s="56">
        <f t="shared" si="196"/>
        <v>0</v>
      </c>
      <c r="L1380" s="64">
        <v>0</v>
      </c>
      <c r="M1380" s="64">
        <v>0</v>
      </c>
      <c r="N1380" s="64">
        <v>0</v>
      </c>
      <c r="O1380" s="64">
        <v>0</v>
      </c>
      <c r="P1380" s="63">
        <v>0</v>
      </c>
      <c r="Q1380" s="63">
        <v>0</v>
      </c>
      <c r="R1380" s="63">
        <v>0</v>
      </c>
      <c r="S1380" s="63">
        <v>0</v>
      </c>
      <c r="T1380">
        <f t="shared" si="197"/>
        <v>0</v>
      </c>
    </row>
    <row r="1381" spans="1:20" hidden="1">
      <c r="A1381" s="55" t="s">
        <v>2666</v>
      </c>
      <c r="B1381" s="56" t="s">
        <v>2667</v>
      </c>
      <c r="C1381" s="55" t="s">
        <v>6320</v>
      </c>
      <c r="D1381" s="56">
        <f t="shared" si="198"/>
        <v>8.35</v>
      </c>
      <c r="E1381" s="56">
        <f t="shared" si="190"/>
        <v>0</v>
      </c>
      <c r="F1381" s="56">
        <f t="shared" si="191"/>
        <v>0</v>
      </c>
      <c r="G1381" s="56">
        <f t="shared" si="192"/>
        <v>8.35</v>
      </c>
      <c r="H1381" s="56">
        <f t="shared" si="193"/>
        <v>8.35</v>
      </c>
      <c r="I1381" s="56">
        <f t="shared" si="194"/>
        <v>0</v>
      </c>
      <c r="J1381" s="56">
        <f t="shared" si="195"/>
        <v>0</v>
      </c>
      <c r="K1381" s="56">
        <f t="shared" si="196"/>
        <v>8.35</v>
      </c>
      <c r="L1381" s="64">
        <v>8350</v>
      </c>
      <c r="M1381" s="64">
        <v>0</v>
      </c>
      <c r="N1381" s="64">
        <v>0</v>
      </c>
      <c r="O1381" s="64">
        <v>8350</v>
      </c>
      <c r="P1381" s="63">
        <v>8350</v>
      </c>
      <c r="Q1381" s="63">
        <v>0</v>
      </c>
      <c r="R1381" s="63">
        <v>0</v>
      </c>
      <c r="S1381" s="63">
        <v>8350</v>
      </c>
      <c r="T1381">
        <f t="shared" si="197"/>
        <v>16700</v>
      </c>
    </row>
    <row r="1382" spans="1:20">
      <c r="A1382" s="55" t="s">
        <v>6152</v>
      </c>
      <c r="B1382" s="56" t="s">
        <v>6153</v>
      </c>
      <c r="C1382" s="55" t="s">
        <v>6321</v>
      </c>
      <c r="D1382" s="56">
        <f t="shared" si="198"/>
        <v>0</v>
      </c>
      <c r="E1382" s="56">
        <f t="shared" si="190"/>
        <v>0</v>
      </c>
      <c r="F1382" s="56">
        <f t="shared" si="191"/>
        <v>0</v>
      </c>
      <c r="G1382" s="56">
        <f t="shared" si="192"/>
        <v>0</v>
      </c>
      <c r="H1382" s="56">
        <f t="shared" si="193"/>
        <v>0</v>
      </c>
      <c r="I1382" s="56">
        <f t="shared" si="194"/>
        <v>0</v>
      </c>
      <c r="J1382" s="56">
        <f t="shared" si="195"/>
        <v>0</v>
      </c>
      <c r="K1382" s="56">
        <f t="shared" si="196"/>
        <v>0</v>
      </c>
      <c r="L1382" s="64">
        <v>0</v>
      </c>
      <c r="M1382" s="64">
        <v>0</v>
      </c>
      <c r="N1382" s="64">
        <v>0</v>
      </c>
      <c r="O1382" s="64">
        <v>0</v>
      </c>
      <c r="P1382" s="63">
        <v>0</v>
      </c>
      <c r="Q1382" s="63">
        <v>0</v>
      </c>
      <c r="R1382" s="63">
        <v>0</v>
      </c>
      <c r="S1382" s="63">
        <v>0</v>
      </c>
      <c r="T1382">
        <f t="shared" si="197"/>
        <v>0</v>
      </c>
    </row>
    <row r="1383" spans="1:20">
      <c r="A1383" s="55" t="s">
        <v>6154</v>
      </c>
      <c r="B1383" s="56" t="s">
        <v>6155</v>
      </c>
      <c r="C1383" s="55" t="s">
        <v>6321</v>
      </c>
      <c r="D1383" s="56">
        <f t="shared" si="198"/>
        <v>0</v>
      </c>
      <c r="E1383" s="56">
        <f t="shared" si="190"/>
        <v>0</v>
      </c>
      <c r="F1383" s="56">
        <f t="shared" si="191"/>
        <v>0</v>
      </c>
      <c r="G1383" s="56">
        <f t="shared" si="192"/>
        <v>0</v>
      </c>
      <c r="H1383" s="56">
        <f t="shared" si="193"/>
        <v>0</v>
      </c>
      <c r="I1383" s="56">
        <f t="shared" si="194"/>
        <v>0</v>
      </c>
      <c r="J1383" s="56">
        <f t="shared" si="195"/>
        <v>0</v>
      </c>
      <c r="K1383" s="56">
        <f t="shared" si="196"/>
        <v>0</v>
      </c>
      <c r="L1383" s="64">
        <v>0</v>
      </c>
      <c r="M1383" s="64">
        <v>0</v>
      </c>
      <c r="N1383" s="64">
        <v>0</v>
      </c>
      <c r="O1383" s="64">
        <v>0</v>
      </c>
      <c r="P1383" s="63">
        <v>0</v>
      </c>
      <c r="Q1383" s="63">
        <v>0</v>
      </c>
      <c r="R1383" s="63">
        <v>0</v>
      </c>
      <c r="S1383" s="63">
        <v>0</v>
      </c>
      <c r="T1383">
        <f t="shared" si="197"/>
        <v>0</v>
      </c>
    </row>
    <row r="1384" spans="1:20">
      <c r="A1384" s="55" t="s">
        <v>6156</v>
      </c>
      <c r="B1384" s="56" t="s">
        <v>6157</v>
      </c>
      <c r="C1384" s="55" t="s">
        <v>6321</v>
      </c>
      <c r="D1384" s="56">
        <f t="shared" si="198"/>
        <v>0</v>
      </c>
      <c r="E1384" s="56">
        <f t="shared" si="190"/>
        <v>0</v>
      </c>
      <c r="F1384" s="56">
        <f t="shared" si="191"/>
        <v>0</v>
      </c>
      <c r="G1384" s="56">
        <f t="shared" si="192"/>
        <v>0</v>
      </c>
      <c r="H1384" s="56">
        <f t="shared" si="193"/>
        <v>0</v>
      </c>
      <c r="I1384" s="56">
        <f t="shared" si="194"/>
        <v>0</v>
      </c>
      <c r="J1384" s="56">
        <f t="shared" si="195"/>
        <v>0</v>
      </c>
      <c r="K1384" s="56">
        <f t="shared" si="196"/>
        <v>0</v>
      </c>
      <c r="L1384" s="64">
        <v>0</v>
      </c>
      <c r="M1384" s="64">
        <v>0</v>
      </c>
      <c r="N1384" s="64">
        <v>0</v>
      </c>
      <c r="O1384" s="64">
        <v>0</v>
      </c>
      <c r="P1384" s="63">
        <v>0</v>
      </c>
      <c r="Q1384" s="63">
        <v>0</v>
      </c>
      <c r="R1384" s="63">
        <v>0</v>
      </c>
      <c r="S1384" s="63">
        <v>0</v>
      </c>
      <c r="T1384">
        <f t="shared" si="197"/>
        <v>0</v>
      </c>
    </row>
    <row r="1385" spans="1:20">
      <c r="A1385" s="55" t="s">
        <v>6158</v>
      </c>
      <c r="B1385" s="56" t="s">
        <v>6159</v>
      </c>
      <c r="C1385" s="55" t="s">
        <v>6321</v>
      </c>
      <c r="D1385" s="56">
        <f t="shared" si="198"/>
        <v>0</v>
      </c>
      <c r="E1385" s="56">
        <f t="shared" si="190"/>
        <v>0</v>
      </c>
      <c r="F1385" s="56">
        <f t="shared" si="191"/>
        <v>0</v>
      </c>
      <c r="G1385" s="56">
        <f t="shared" si="192"/>
        <v>0</v>
      </c>
      <c r="H1385" s="56">
        <f t="shared" si="193"/>
        <v>0</v>
      </c>
      <c r="I1385" s="56">
        <f t="shared" si="194"/>
        <v>0</v>
      </c>
      <c r="J1385" s="56">
        <f t="shared" si="195"/>
        <v>0</v>
      </c>
      <c r="K1385" s="56">
        <f t="shared" si="196"/>
        <v>0</v>
      </c>
      <c r="L1385" s="64">
        <v>0</v>
      </c>
      <c r="M1385" s="64">
        <v>0</v>
      </c>
      <c r="N1385" s="64">
        <v>0</v>
      </c>
      <c r="O1385" s="64">
        <v>0</v>
      </c>
      <c r="P1385" s="63">
        <v>0</v>
      </c>
      <c r="Q1385" s="63">
        <v>0</v>
      </c>
      <c r="R1385" s="63">
        <v>0</v>
      </c>
      <c r="S1385" s="63">
        <v>0</v>
      </c>
      <c r="T1385">
        <f t="shared" si="197"/>
        <v>0</v>
      </c>
    </row>
    <row r="1386" spans="1:20">
      <c r="A1386" s="55" t="s">
        <v>6160</v>
      </c>
      <c r="B1386" s="56" t="s">
        <v>6161</v>
      </c>
      <c r="C1386" s="55" t="s">
        <v>6321</v>
      </c>
      <c r="D1386" s="56">
        <f t="shared" si="198"/>
        <v>0</v>
      </c>
      <c r="E1386" s="56">
        <f t="shared" si="190"/>
        <v>0</v>
      </c>
      <c r="F1386" s="56">
        <f t="shared" si="191"/>
        <v>0</v>
      </c>
      <c r="G1386" s="56">
        <f t="shared" si="192"/>
        <v>0</v>
      </c>
      <c r="H1386" s="56">
        <f t="shared" si="193"/>
        <v>0</v>
      </c>
      <c r="I1386" s="56">
        <f t="shared" si="194"/>
        <v>0</v>
      </c>
      <c r="J1386" s="56">
        <f t="shared" si="195"/>
        <v>0</v>
      </c>
      <c r="K1386" s="56">
        <f t="shared" si="196"/>
        <v>0</v>
      </c>
      <c r="L1386" s="64">
        <v>0</v>
      </c>
      <c r="M1386" s="64">
        <v>0</v>
      </c>
      <c r="N1386" s="64">
        <v>0</v>
      </c>
      <c r="O1386" s="64">
        <v>0</v>
      </c>
      <c r="P1386" s="63">
        <v>0</v>
      </c>
      <c r="Q1386" s="63">
        <v>0</v>
      </c>
      <c r="R1386" s="63">
        <v>0</v>
      </c>
      <c r="S1386" s="63">
        <v>0</v>
      </c>
      <c r="T1386">
        <f t="shared" si="197"/>
        <v>0</v>
      </c>
    </row>
    <row r="1387" spans="1:20">
      <c r="A1387" s="55" t="s">
        <v>6162</v>
      </c>
      <c r="B1387" s="56" t="s">
        <v>6163</v>
      </c>
      <c r="C1387" s="55" t="s">
        <v>6321</v>
      </c>
      <c r="D1387" s="56">
        <f t="shared" si="198"/>
        <v>0</v>
      </c>
      <c r="E1387" s="56">
        <f t="shared" si="190"/>
        <v>0</v>
      </c>
      <c r="F1387" s="56">
        <f t="shared" si="191"/>
        <v>0</v>
      </c>
      <c r="G1387" s="56">
        <f t="shared" si="192"/>
        <v>0</v>
      </c>
      <c r="H1387" s="56">
        <f t="shared" si="193"/>
        <v>0</v>
      </c>
      <c r="I1387" s="56">
        <f t="shared" si="194"/>
        <v>0</v>
      </c>
      <c r="J1387" s="56">
        <f t="shared" si="195"/>
        <v>0</v>
      </c>
      <c r="K1387" s="56">
        <f t="shared" si="196"/>
        <v>0</v>
      </c>
      <c r="L1387" s="64">
        <v>0</v>
      </c>
      <c r="M1387" s="64">
        <v>0</v>
      </c>
      <c r="N1387" s="64">
        <v>0</v>
      </c>
      <c r="O1387" s="64">
        <v>0</v>
      </c>
      <c r="P1387" s="63">
        <v>0</v>
      </c>
      <c r="Q1387" s="63">
        <v>0</v>
      </c>
      <c r="R1387" s="63">
        <v>0</v>
      </c>
      <c r="S1387" s="63">
        <v>0</v>
      </c>
      <c r="T1387">
        <f t="shared" si="197"/>
        <v>0</v>
      </c>
    </row>
    <row r="1388" spans="1:20" hidden="1">
      <c r="A1388" s="55" t="s">
        <v>2668</v>
      </c>
      <c r="B1388" s="56" t="s">
        <v>2669</v>
      </c>
      <c r="C1388" s="55" t="s">
        <v>6320</v>
      </c>
      <c r="D1388" s="56">
        <f t="shared" si="198"/>
        <v>1605.3589999999999</v>
      </c>
      <c r="E1388" s="56">
        <f t="shared" si="190"/>
        <v>0</v>
      </c>
      <c r="F1388" s="56">
        <f t="shared" si="191"/>
        <v>6372.2929999999997</v>
      </c>
      <c r="G1388" s="56">
        <f t="shared" si="192"/>
        <v>7977.652</v>
      </c>
      <c r="H1388" s="56">
        <f t="shared" si="193"/>
        <v>1411.075</v>
      </c>
      <c r="I1388" s="56">
        <f t="shared" si="194"/>
        <v>0</v>
      </c>
      <c r="J1388" s="56">
        <f t="shared" si="195"/>
        <v>6850.4949999999999</v>
      </c>
      <c r="K1388" s="56">
        <f t="shared" si="196"/>
        <v>8261.57</v>
      </c>
      <c r="L1388" s="64">
        <v>1605359</v>
      </c>
      <c r="M1388" s="64">
        <v>0</v>
      </c>
      <c r="N1388" s="64">
        <v>6372293</v>
      </c>
      <c r="O1388" s="64">
        <v>7977652</v>
      </c>
      <c r="P1388" s="63">
        <v>1411075</v>
      </c>
      <c r="Q1388" s="63">
        <v>0</v>
      </c>
      <c r="R1388" s="63">
        <v>6850495</v>
      </c>
      <c r="S1388" s="63">
        <v>8261570</v>
      </c>
      <c r="T1388">
        <f t="shared" si="197"/>
        <v>16239222</v>
      </c>
    </row>
    <row r="1389" spans="1:20">
      <c r="A1389" s="55" t="s">
        <v>6164</v>
      </c>
      <c r="B1389" s="56" t="s">
        <v>6165</v>
      </c>
      <c r="C1389" s="55" t="s">
        <v>6321</v>
      </c>
      <c r="D1389" s="56">
        <f t="shared" si="198"/>
        <v>0</v>
      </c>
      <c r="E1389" s="56">
        <f t="shared" si="190"/>
        <v>0</v>
      </c>
      <c r="F1389" s="56">
        <f t="shared" si="191"/>
        <v>0</v>
      </c>
      <c r="G1389" s="56">
        <f t="shared" si="192"/>
        <v>0</v>
      </c>
      <c r="H1389" s="56">
        <f t="shared" si="193"/>
        <v>0</v>
      </c>
      <c r="I1389" s="56">
        <f t="shared" si="194"/>
        <v>0</v>
      </c>
      <c r="J1389" s="56">
        <f t="shared" si="195"/>
        <v>0</v>
      </c>
      <c r="K1389" s="56">
        <f t="shared" si="196"/>
        <v>0</v>
      </c>
      <c r="L1389" s="64">
        <v>0</v>
      </c>
      <c r="M1389" s="64">
        <v>0</v>
      </c>
      <c r="N1389" s="64">
        <v>0</v>
      </c>
      <c r="O1389" s="64">
        <v>0</v>
      </c>
      <c r="P1389" s="63">
        <v>0</v>
      </c>
      <c r="Q1389" s="63">
        <v>0</v>
      </c>
      <c r="R1389" s="63">
        <v>0</v>
      </c>
      <c r="S1389" s="63">
        <v>0</v>
      </c>
      <c r="T1389">
        <f t="shared" si="197"/>
        <v>0</v>
      </c>
    </row>
    <row r="1390" spans="1:20">
      <c r="A1390" s="55" t="s">
        <v>6166</v>
      </c>
      <c r="B1390" s="56" t="s">
        <v>6167</v>
      </c>
      <c r="C1390" s="55" t="s">
        <v>6321</v>
      </c>
      <c r="D1390" s="56">
        <f t="shared" si="198"/>
        <v>0</v>
      </c>
      <c r="E1390" s="56">
        <f t="shared" si="190"/>
        <v>0</v>
      </c>
      <c r="F1390" s="56">
        <f t="shared" si="191"/>
        <v>0</v>
      </c>
      <c r="G1390" s="56">
        <f t="shared" si="192"/>
        <v>0</v>
      </c>
      <c r="H1390" s="56">
        <f t="shared" si="193"/>
        <v>0</v>
      </c>
      <c r="I1390" s="56">
        <f t="shared" si="194"/>
        <v>0</v>
      </c>
      <c r="J1390" s="56">
        <f t="shared" si="195"/>
        <v>0</v>
      </c>
      <c r="K1390" s="56">
        <f t="shared" si="196"/>
        <v>0</v>
      </c>
      <c r="L1390" s="64">
        <v>0</v>
      </c>
      <c r="M1390" s="64">
        <v>0</v>
      </c>
      <c r="N1390" s="64">
        <v>0</v>
      </c>
      <c r="O1390" s="64">
        <v>0</v>
      </c>
      <c r="P1390" s="63">
        <v>0</v>
      </c>
      <c r="Q1390" s="63">
        <v>0</v>
      </c>
      <c r="R1390" s="63">
        <v>0</v>
      </c>
      <c r="S1390" s="63">
        <v>0</v>
      </c>
      <c r="T1390">
        <f t="shared" si="197"/>
        <v>0</v>
      </c>
    </row>
    <row r="1391" spans="1:20" hidden="1">
      <c r="A1391" s="55" t="s">
        <v>2670</v>
      </c>
      <c r="B1391" s="56" t="s">
        <v>2671</v>
      </c>
      <c r="C1391" s="55" t="s">
        <v>6320</v>
      </c>
      <c r="D1391" s="56">
        <f t="shared" si="198"/>
        <v>276.029</v>
      </c>
      <c r="E1391" s="56">
        <f t="shared" si="190"/>
        <v>0</v>
      </c>
      <c r="F1391" s="56">
        <f t="shared" si="191"/>
        <v>62.076000000000001</v>
      </c>
      <c r="G1391" s="56">
        <f t="shared" si="192"/>
        <v>338.10500000000002</v>
      </c>
      <c r="H1391" s="56">
        <f t="shared" si="193"/>
        <v>254.46899999999999</v>
      </c>
      <c r="I1391" s="56">
        <f t="shared" si="194"/>
        <v>0</v>
      </c>
      <c r="J1391" s="56">
        <f t="shared" si="195"/>
        <v>41.935000000000002</v>
      </c>
      <c r="K1391" s="56">
        <f t="shared" si="196"/>
        <v>296.404</v>
      </c>
      <c r="L1391" s="64">
        <v>276029</v>
      </c>
      <c r="M1391" s="64">
        <v>0</v>
      </c>
      <c r="N1391" s="64">
        <v>62076</v>
      </c>
      <c r="O1391" s="64">
        <v>338105</v>
      </c>
      <c r="P1391" s="63">
        <v>254469</v>
      </c>
      <c r="Q1391" s="63">
        <v>0</v>
      </c>
      <c r="R1391" s="63">
        <v>41935</v>
      </c>
      <c r="S1391" s="63">
        <v>296404</v>
      </c>
      <c r="T1391">
        <f t="shared" si="197"/>
        <v>634509</v>
      </c>
    </row>
    <row r="1392" spans="1:20">
      <c r="A1392" s="55" t="s">
        <v>6168</v>
      </c>
      <c r="B1392" s="56" t="s">
        <v>6169</v>
      </c>
      <c r="C1392" s="55" t="s">
        <v>6321</v>
      </c>
      <c r="D1392" s="56">
        <f t="shared" si="198"/>
        <v>0</v>
      </c>
      <c r="E1392" s="56">
        <f t="shared" si="190"/>
        <v>0</v>
      </c>
      <c r="F1392" s="56">
        <f t="shared" si="191"/>
        <v>0</v>
      </c>
      <c r="G1392" s="56">
        <f t="shared" si="192"/>
        <v>0</v>
      </c>
      <c r="H1392" s="56">
        <f t="shared" si="193"/>
        <v>0</v>
      </c>
      <c r="I1392" s="56">
        <f t="shared" si="194"/>
        <v>0</v>
      </c>
      <c r="J1392" s="56">
        <f t="shared" si="195"/>
        <v>0</v>
      </c>
      <c r="K1392" s="56">
        <f t="shared" si="196"/>
        <v>0</v>
      </c>
      <c r="L1392" s="64">
        <v>0</v>
      </c>
      <c r="M1392" s="64">
        <v>0</v>
      </c>
      <c r="N1392" s="64">
        <v>0</v>
      </c>
      <c r="O1392" s="64">
        <v>0</v>
      </c>
      <c r="P1392" s="63">
        <v>0</v>
      </c>
      <c r="Q1392" s="63">
        <v>0</v>
      </c>
      <c r="R1392" s="63">
        <v>0</v>
      </c>
      <c r="S1392" s="63">
        <v>0</v>
      </c>
      <c r="T1392">
        <f t="shared" si="197"/>
        <v>0</v>
      </c>
    </row>
    <row r="1393" spans="1:20">
      <c r="A1393" s="55" t="s">
        <v>6170</v>
      </c>
      <c r="B1393" s="56" t="s">
        <v>6171</v>
      </c>
      <c r="C1393" s="55" t="s">
        <v>6321</v>
      </c>
      <c r="D1393" s="56">
        <f t="shared" si="198"/>
        <v>0</v>
      </c>
      <c r="E1393" s="56">
        <f t="shared" si="190"/>
        <v>0</v>
      </c>
      <c r="F1393" s="56">
        <f t="shared" si="191"/>
        <v>0</v>
      </c>
      <c r="G1393" s="56">
        <f t="shared" si="192"/>
        <v>0</v>
      </c>
      <c r="H1393" s="56">
        <f t="shared" si="193"/>
        <v>0</v>
      </c>
      <c r="I1393" s="56">
        <f t="shared" si="194"/>
        <v>0</v>
      </c>
      <c r="J1393" s="56">
        <f t="shared" si="195"/>
        <v>0</v>
      </c>
      <c r="K1393" s="56">
        <f t="shared" si="196"/>
        <v>0</v>
      </c>
      <c r="L1393" s="64">
        <v>0</v>
      </c>
      <c r="M1393" s="64">
        <v>0</v>
      </c>
      <c r="N1393" s="64">
        <v>0</v>
      </c>
      <c r="O1393" s="64">
        <v>0</v>
      </c>
      <c r="P1393" s="63">
        <v>0</v>
      </c>
      <c r="Q1393" s="63">
        <v>0</v>
      </c>
      <c r="R1393" s="63">
        <v>0</v>
      </c>
      <c r="S1393" s="63">
        <v>0</v>
      </c>
      <c r="T1393">
        <f t="shared" si="197"/>
        <v>0</v>
      </c>
    </row>
    <row r="1394" spans="1:20" hidden="1">
      <c r="A1394" s="55" t="s">
        <v>2672</v>
      </c>
      <c r="B1394" s="56" t="s">
        <v>2673</v>
      </c>
      <c r="C1394" s="55" t="s">
        <v>6320</v>
      </c>
      <c r="D1394" s="56">
        <f t="shared" si="198"/>
        <v>67.332999999999998</v>
      </c>
      <c r="E1394" s="56">
        <f t="shared" si="190"/>
        <v>0</v>
      </c>
      <c r="F1394" s="56">
        <f t="shared" si="191"/>
        <v>0</v>
      </c>
      <c r="G1394" s="56">
        <f t="shared" si="192"/>
        <v>67.332999999999998</v>
      </c>
      <c r="H1394" s="56">
        <f t="shared" si="193"/>
        <v>80.942999999999998</v>
      </c>
      <c r="I1394" s="56">
        <f t="shared" si="194"/>
        <v>0</v>
      </c>
      <c r="J1394" s="56">
        <f t="shared" si="195"/>
        <v>0</v>
      </c>
      <c r="K1394" s="56">
        <f t="shared" si="196"/>
        <v>80.942999999999998</v>
      </c>
      <c r="L1394" s="64">
        <v>67333</v>
      </c>
      <c r="M1394" s="64">
        <v>0</v>
      </c>
      <c r="N1394" s="64">
        <v>0</v>
      </c>
      <c r="O1394" s="64">
        <v>67333</v>
      </c>
      <c r="P1394" s="63">
        <v>80943</v>
      </c>
      <c r="Q1394" s="63">
        <v>0</v>
      </c>
      <c r="R1394" s="63">
        <v>0</v>
      </c>
      <c r="S1394" s="63">
        <v>80943</v>
      </c>
      <c r="T1394">
        <f t="shared" si="197"/>
        <v>148276</v>
      </c>
    </row>
    <row r="1395" spans="1:20" hidden="1">
      <c r="A1395" s="55" t="s">
        <v>2674</v>
      </c>
      <c r="B1395" s="56" t="s">
        <v>2675</v>
      </c>
      <c r="C1395" s="55" t="s">
        <v>6320</v>
      </c>
      <c r="D1395" s="56">
        <f t="shared" si="198"/>
        <v>215.79499999999999</v>
      </c>
      <c r="E1395" s="56">
        <f t="shared" si="190"/>
        <v>0</v>
      </c>
      <c r="F1395" s="56">
        <f t="shared" si="191"/>
        <v>0</v>
      </c>
      <c r="G1395" s="56">
        <f t="shared" si="192"/>
        <v>215.79499999999999</v>
      </c>
      <c r="H1395" s="56">
        <f t="shared" si="193"/>
        <v>191.75800000000001</v>
      </c>
      <c r="I1395" s="56">
        <f t="shared" si="194"/>
        <v>0</v>
      </c>
      <c r="J1395" s="56">
        <f t="shared" si="195"/>
        <v>0</v>
      </c>
      <c r="K1395" s="56">
        <f t="shared" si="196"/>
        <v>191.75800000000001</v>
      </c>
      <c r="L1395" s="64">
        <v>215795</v>
      </c>
      <c r="M1395" s="64">
        <v>0</v>
      </c>
      <c r="N1395" s="64">
        <v>0</v>
      </c>
      <c r="O1395" s="64">
        <v>215795</v>
      </c>
      <c r="P1395" s="63">
        <v>191758</v>
      </c>
      <c r="Q1395" s="63">
        <v>0</v>
      </c>
      <c r="R1395" s="63">
        <v>0</v>
      </c>
      <c r="S1395" s="63">
        <v>191758</v>
      </c>
      <c r="T1395">
        <f t="shared" si="197"/>
        <v>407553</v>
      </c>
    </row>
    <row r="1396" spans="1:20" hidden="1">
      <c r="A1396" s="55" t="s">
        <v>2676</v>
      </c>
      <c r="B1396" s="56" t="s">
        <v>2677</v>
      </c>
      <c r="C1396" s="55" t="s">
        <v>6320</v>
      </c>
      <c r="D1396" s="56">
        <f t="shared" si="198"/>
        <v>31.286000000000001</v>
      </c>
      <c r="E1396" s="56">
        <f t="shared" si="190"/>
        <v>27.009</v>
      </c>
      <c r="F1396" s="56">
        <f t="shared" si="191"/>
        <v>0</v>
      </c>
      <c r="G1396" s="56">
        <f t="shared" si="192"/>
        <v>58.295000000000002</v>
      </c>
      <c r="H1396" s="56">
        <f t="shared" si="193"/>
        <v>31.277000000000001</v>
      </c>
      <c r="I1396" s="56">
        <f t="shared" si="194"/>
        <v>27.001000000000001</v>
      </c>
      <c r="J1396" s="56">
        <f t="shared" si="195"/>
        <v>0</v>
      </c>
      <c r="K1396" s="56">
        <f t="shared" si="196"/>
        <v>58.277999999999999</v>
      </c>
      <c r="L1396" s="64">
        <v>31286</v>
      </c>
      <c r="M1396" s="64">
        <v>27009</v>
      </c>
      <c r="N1396" s="64">
        <v>0</v>
      </c>
      <c r="O1396" s="64">
        <v>58295</v>
      </c>
      <c r="P1396" s="63">
        <v>31277</v>
      </c>
      <c r="Q1396" s="63">
        <v>27001</v>
      </c>
      <c r="R1396" s="63">
        <v>0</v>
      </c>
      <c r="S1396" s="63">
        <v>58278</v>
      </c>
      <c r="T1396">
        <f t="shared" si="197"/>
        <v>116573</v>
      </c>
    </row>
    <row r="1397" spans="1:20" hidden="1">
      <c r="A1397" s="55" t="s">
        <v>2678</v>
      </c>
      <c r="B1397" s="56" t="s">
        <v>2679</v>
      </c>
      <c r="C1397" s="55" t="s">
        <v>6320</v>
      </c>
      <c r="D1397" s="56">
        <f t="shared" si="198"/>
        <v>0</v>
      </c>
      <c r="E1397" s="56">
        <f t="shared" si="190"/>
        <v>0</v>
      </c>
      <c r="F1397" s="56">
        <f t="shared" si="191"/>
        <v>61.988</v>
      </c>
      <c r="G1397" s="56">
        <f t="shared" si="192"/>
        <v>61.988</v>
      </c>
      <c r="H1397" s="56">
        <f t="shared" si="193"/>
        <v>0</v>
      </c>
      <c r="I1397" s="56">
        <f t="shared" si="194"/>
        <v>0</v>
      </c>
      <c r="J1397" s="56">
        <f t="shared" si="195"/>
        <v>58.231000000000002</v>
      </c>
      <c r="K1397" s="56">
        <f t="shared" si="196"/>
        <v>58.231000000000002</v>
      </c>
      <c r="L1397" s="64">
        <v>0</v>
      </c>
      <c r="M1397" s="64">
        <v>0</v>
      </c>
      <c r="N1397" s="64">
        <v>61988</v>
      </c>
      <c r="O1397" s="64">
        <v>61988</v>
      </c>
      <c r="P1397" s="63">
        <v>0</v>
      </c>
      <c r="Q1397" s="63">
        <v>0</v>
      </c>
      <c r="R1397" s="63">
        <v>58231</v>
      </c>
      <c r="S1397" s="63">
        <v>58231</v>
      </c>
      <c r="T1397">
        <f t="shared" si="197"/>
        <v>120219</v>
      </c>
    </row>
    <row r="1398" spans="1:20" hidden="1">
      <c r="A1398" s="55" t="s">
        <v>2680</v>
      </c>
      <c r="B1398" s="56" t="s">
        <v>2681</v>
      </c>
      <c r="C1398" s="55" t="s">
        <v>6320</v>
      </c>
      <c r="D1398" s="56">
        <f t="shared" si="198"/>
        <v>0</v>
      </c>
      <c r="E1398" s="56">
        <f t="shared" si="190"/>
        <v>0</v>
      </c>
      <c r="F1398" s="56">
        <f t="shared" si="191"/>
        <v>105.321</v>
      </c>
      <c r="G1398" s="56">
        <f t="shared" si="192"/>
        <v>105.321</v>
      </c>
      <c r="H1398" s="56">
        <f t="shared" si="193"/>
        <v>0</v>
      </c>
      <c r="I1398" s="56">
        <f t="shared" si="194"/>
        <v>0</v>
      </c>
      <c r="J1398" s="56">
        <f t="shared" si="195"/>
        <v>103.321</v>
      </c>
      <c r="K1398" s="56">
        <f t="shared" si="196"/>
        <v>103.321</v>
      </c>
      <c r="L1398" s="64">
        <v>0</v>
      </c>
      <c r="M1398" s="64">
        <v>0</v>
      </c>
      <c r="N1398" s="64">
        <v>105321</v>
      </c>
      <c r="O1398" s="64">
        <v>105321</v>
      </c>
      <c r="P1398" s="63">
        <v>0</v>
      </c>
      <c r="Q1398" s="63">
        <v>0</v>
      </c>
      <c r="R1398" s="63">
        <v>103321</v>
      </c>
      <c r="S1398" s="63">
        <v>103321</v>
      </c>
      <c r="T1398">
        <f t="shared" si="197"/>
        <v>208642</v>
      </c>
    </row>
    <row r="1399" spans="1:20" hidden="1">
      <c r="A1399" s="55" t="s">
        <v>2682</v>
      </c>
      <c r="B1399" s="56" t="s">
        <v>2683</v>
      </c>
      <c r="C1399" s="55" t="s">
        <v>6320</v>
      </c>
      <c r="D1399" s="56">
        <f t="shared" si="198"/>
        <v>75.44</v>
      </c>
      <c r="E1399" s="56">
        <f t="shared" si="190"/>
        <v>0</v>
      </c>
      <c r="F1399" s="56">
        <f t="shared" si="191"/>
        <v>140.25399999999999</v>
      </c>
      <c r="G1399" s="56">
        <f t="shared" si="192"/>
        <v>215.69399999999999</v>
      </c>
      <c r="H1399" s="56">
        <f t="shared" si="193"/>
        <v>76.227000000000004</v>
      </c>
      <c r="I1399" s="56">
        <f t="shared" si="194"/>
        <v>0</v>
      </c>
      <c r="J1399" s="56">
        <f t="shared" si="195"/>
        <v>120.586</v>
      </c>
      <c r="K1399" s="56">
        <f t="shared" si="196"/>
        <v>196.81299999999999</v>
      </c>
      <c r="L1399" s="64">
        <v>75440</v>
      </c>
      <c r="M1399" s="64">
        <v>0</v>
      </c>
      <c r="N1399" s="64">
        <v>140254</v>
      </c>
      <c r="O1399" s="64">
        <v>215694</v>
      </c>
      <c r="P1399" s="63">
        <v>76227</v>
      </c>
      <c r="Q1399" s="63">
        <v>0</v>
      </c>
      <c r="R1399" s="63">
        <v>120586</v>
      </c>
      <c r="S1399" s="63">
        <v>196813</v>
      </c>
      <c r="T1399">
        <f t="shared" si="197"/>
        <v>412507</v>
      </c>
    </row>
    <row r="1400" spans="1:20" hidden="1">
      <c r="A1400" s="55" t="s">
        <v>2684</v>
      </c>
      <c r="B1400" s="56" t="s">
        <v>2685</v>
      </c>
      <c r="C1400" s="55" t="s">
        <v>6320</v>
      </c>
      <c r="D1400" s="56">
        <f t="shared" si="198"/>
        <v>100.292</v>
      </c>
      <c r="E1400" s="56">
        <f t="shared" si="190"/>
        <v>0</v>
      </c>
      <c r="F1400" s="56">
        <f t="shared" si="191"/>
        <v>0</v>
      </c>
      <c r="G1400" s="56">
        <f t="shared" si="192"/>
        <v>100.292</v>
      </c>
      <c r="H1400" s="56">
        <f t="shared" si="193"/>
        <v>100.14100000000001</v>
      </c>
      <c r="I1400" s="56">
        <f t="shared" si="194"/>
        <v>0</v>
      </c>
      <c r="J1400" s="56">
        <f t="shared" si="195"/>
        <v>0</v>
      </c>
      <c r="K1400" s="56">
        <f t="shared" si="196"/>
        <v>100.14100000000001</v>
      </c>
      <c r="L1400" s="64">
        <v>100292</v>
      </c>
      <c r="M1400" s="64">
        <v>0</v>
      </c>
      <c r="N1400" s="64">
        <v>0</v>
      </c>
      <c r="O1400" s="64">
        <v>100292</v>
      </c>
      <c r="P1400" s="63">
        <v>100141</v>
      </c>
      <c r="Q1400" s="63">
        <v>0</v>
      </c>
      <c r="R1400" s="63">
        <v>0</v>
      </c>
      <c r="S1400" s="63">
        <v>100141</v>
      </c>
      <c r="T1400">
        <f t="shared" si="197"/>
        <v>200433</v>
      </c>
    </row>
    <row r="1401" spans="1:20" hidden="1">
      <c r="A1401" s="55" t="s">
        <v>2686</v>
      </c>
      <c r="B1401" s="56" t="s">
        <v>2687</v>
      </c>
      <c r="C1401" s="55" t="s">
        <v>6320</v>
      </c>
      <c r="D1401" s="56">
        <f t="shared" si="198"/>
        <v>728.62099999999998</v>
      </c>
      <c r="E1401" s="56">
        <f t="shared" si="190"/>
        <v>0</v>
      </c>
      <c r="F1401" s="56">
        <f t="shared" si="191"/>
        <v>438.12</v>
      </c>
      <c r="G1401" s="56">
        <f t="shared" si="192"/>
        <v>1166.741</v>
      </c>
      <c r="H1401" s="56">
        <f t="shared" si="193"/>
        <v>701.77</v>
      </c>
      <c r="I1401" s="56">
        <f t="shared" si="194"/>
        <v>0</v>
      </c>
      <c r="J1401" s="56">
        <f t="shared" si="195"/>
        <v>365.6</v>
      </c>
      <c r="K1401" s="56">
        <f t="shared" si="196"/>
        <v>1067.3699999999999</v>
      </c>
      <c r="L1401" s="64">
        <v>728621</v>
      </c>
      <c r="M1401" s="64">
        <v>0</v>
      </c>
      <c r="N1401" s="64">
        <v>438120</v>
      </c>
      <c r="O1401" s="64">
        <v>1166741</v>
      </c>
      <c r="P1401" s="63">
        <v>701770</v>
      </c>
      <c r="Q1401" s="63">
        <v>0</v>
      </c>
      <c r="R1401" s="63">
        <v>365600</v>
      </c>
      <c r="S1401" s="63">
        <v>1067370</v>
      </c>
      <c r="T1401">
        <f t="shared" si="197"/>
        <v>2234111</v>
      </c>
    </row>
    <row r="1402" spans="1:20" hidden="1">
      <c r="A1402" s="55" t="s">
        <v>2688</v>
      </c>
      <c r="B1402" s="56" t="s">
        <v>2689</v>
      </c>
      <c r="C1402" s="55" t="s">
        <v>6320</v>
      </c>
      <c r="D1402" s="56">
        <f t="shared" si="198"/>
        <v>2104.0479999999998</v>
      </c>
      <c r="E1402" s="56">
        <f t="shared" si="190"/>
        <v>0</v>
      </c>
      <c r="F1402" s="56">
        <f t="shared" si="191"/>
        <v>44.35</v>
      </c>
      <c r="G1402" s="56">
        <f t="shared" si="192"/>
        <v>2148.3980000000001</v>
      </c>
      <c r="H1402" s="56">
        <f t="shared" si="193"/>
        <v>2278.857</v>
      </c>
      <c r="I1402" s="56">
        <f t="shared" si="194"/>
        <v>0</v>
      </c>
      <c r="J1402" s="56">
        <f t="shared" si="195"/>
        <v>44.345999999999997</v>
      </c>
      <c r="K1402" s="56">
        <f t="shared" si="196"/>
        <v>2323.203</v>
      </c>
      <c r="L1402" s="64">
        <v>2104048</v>
      </c>
      <c r="M1402" s="64">
        <v>0</v>
      </c>
      <c r="N1402" s="64">
        <v>44350</v>
      </c>
      <c r="O1402" s="64">
        <v>2148398</v>
      </c>
      <c r="P1402" s="63">
        <v>2278857</v>
      </c>
      <c r="Q1402" s="63">
        <v>0</v>
      </c>
      <c r="R1402" s="63">
        <v>44346</v>
      </c>
      <c r="S1402" s="63">
        <v>2323203</v>
      </c>
      <c r="T1402">
        <f t="shared" si="197"/>
        <v>4471601</v>
      </c>
    </row>
    <row r="1403" spans="1:20" hidden="1">
      <c r="A1403" s="55" t="s">
        <v>2690</v>
      </c>
      <c r="B1403" s="56" t="s">
        <v>2691</v>
      </c>
      <c r="C1403" s="55" t="s">
        <v>6320</v>
      </c>
      <c r="D1403" s="56">
        <f t="shared" si="198"/>
        <v>5738.4250000000002</v>
      </c>
      <c r="E1403" s="56">
        <f t="shared" si="190"/>
        <v>0</v>
      </c>
      <c r="F1403" s="56">
        <f t="shared" si="191"/>
        <v>0</v>
      </c>
      <c r="G1403" s="56">
        <f t="shared" si="192"/>
        <v>5738.4250000000002</v>
      </c>
      <c r="H1403" s="56">
        <f t="shared" si="193"/>
        <v>5852.09</v>
      </c>
      <c r="I1403" s="56">
        <f t="shared" si="194"/>
        <v>0</v>
      </c>
      <c r="J1403" s="56">
        <f t="shared" si="195"/>
        <v>0</v>
      </c>
      <c r="K1403" s="56">
        <f t="shared" si="196"/>
        <v>5852.09</v>
      </c>
      <c r="L1403" s="64">
        <v>5738425</v>
      </c>
      <c r="M1403" s="64">
        <v>0</v>
      </c>
      <c r="N1403" s="64">
        <v>0</v>
      </c>
      <c r="O1403" s="64">
        <v>5738425</v>
      </c>
      <c r="P1403" s="63">
        <v>5852090</v>
      </c>
      <c r="Q1403" s="63">
        <v>0</v>
      </c>
      <c r="R1403" s="63">
        <v>0</v>
      </c>
      <c r="S1403" s="63">
        <v>5852090</v>
      </c>
      <c r="T1403">
        <f t="shared" si="197"/>
        <v>11590515</v>
      </c>
    </row>
    <row r="1404" spans="1:20">
      <c r="A1404" s="55" t="s">
        <v>6172</v>
      </c>
      <c r="B1404" s="56" t="s">
        <v>6173</v>
      </c>
      <c r="C1404" s="55" t="s">
        <v>6321</v>
      </c>
      <c r="D1404" s="56">
        <f t="shared" si="198"/>
        <v>0</v>
      </c>
      <c r="E1404" s="56">
        <f t="shared" si="190"/>
        <v>0</v>
      </c>
      <c r="F1404" s="56">
        <f t="shared" si="191"/>
        <v>0</v>
      </c>
      <c r="G1404" s="56">
        <f t="shared" si="192"/>
        <v>0</v>
      </c>
      <c r="H1404" s="56">
        <f t="shared" si="193"/>
        <v>0</v>
      </c>
      <c r="I1404" s="56">
        <f t="shared" si="194"/>
        <v>0</v>
      </c>
      <c r="J1404" s="56">
        <f t="shared" si="195"/>
        <v>0</v>
      </c>
      <c r="K1404" s="56">
        <f t="shared" si="196"/>
        <v>0</v>
      </c>
      <c r="L1404" s="64">
        <v>0</v>
      </c>
      <c r="M1404" s="64">
        <v>0</v>
      </c>
      <c r="N1404" s="64">
        <v>0</v>
      </c>
      <c r="O1404" s="64">
        <v>0</v>
      </c>
      <c r="P1404" s="63">
        <v>0</v>
      </c>
      <c r="Q1404" s="63">
        <v>0</v>
      </c>
      <c r="R1404" s="63">
        <v>0</v>
      </c>
      <c r="S1404" s="63">
        <v>0</v>
      </c>
      <c r="T1404">
        <f t="shared" si="197"/>
        <v>0</v>
      </c>
    </row>
    <row r="1405" spans="1:20" hidden="1">
      <c r="A1405" s="55" t="s">
        <v>2692</v>
      </c>
      <c r="B1405" s="56" t="s">
        <v>2693</v>
      </c>
      <c r="C1405" s="55" t="s">
        <v>6320</v>
      </c>
      <c r="D1405" s="56">
        <f t="shared" si="198"/>
        <v>474.286</v>
      </c>
      <c r="E1405" s="56">
        <f t="shared" si="190"/>
        <v>6.6130000000000004</v>
      </c>
      <c r="F1405" s="56">
        <f t="shared" si="191"/>
        <v>0</v>
      </c>
      <c r="G1405" s="56">
        <f t="shared" si="192"/>
        <v>480.899</v>
      </c>
      <c r="H1405" s="56">
        <f t="shared" si="193"/>
        <v>771.80200000000002</v>
      </c>
      <c r="I1405" s="56">
        <f t="shared" si="194"/>
        <v>4.9119999999999999</v>
      </c>
      <c r="J1405" s="56">
        <f t="shared" si="195"/>
        <v>0</v>
      </c>
      <c r="K1405" s="56">
        <f t="shared" si="196"/>
        <v>776.71400000000006</v>
      </c>
      <c r="L1405" s="64">
        <v>474286</v>
      </c>
      <c r="M1405" s="64">
        <v>6613</v>
      </c>
      <c r="N1405" s="64">
        <v>0</v>
      </c>
      <c r="O1405" s="64">
        <v>480899</v>
      </c>
      <c r="P1405" s="63">
        <v>771802</v>
      </c>
      <c r="Q1405" s="63">
        <v>4912</v>
      </c>
      <c r="R1405" s="63">
        <v>0</v>
      </c>
      <c r="S1405" s="63">
        <v>776714</v>
      </c>
      <c r="T1405">
        <f t="shared" si="197"/>
        <v>1257613</v>
      </c>
    </row>
    <row r="1406" spans="1:20" hidden="1">
      <c r="A1406" s="55" t="s">
        <v>2694</v>
      </c>
      <c r="B1406" s="56" t="s">
        <v>2695</v>
      </c>
      <c r="C1406" s="55" t="s">
        <v>6320</v>
      </c>
      <c r="D1406" s="56">
        <f t="shared" si="198"/>
        <v>65.662999999999997</v>
      </c>
      <c r="E1406" s="56">
        <f t="shared" si="190"/>
        <v>0</v>
      </c>
      <c r="F1406" s="56">
        <f t="shared" si="191"/>
        <v>122.846</v>
      </c>
      <c r="G1406" s="56">
        <f t="shared" si="192"/>
        <v>188.50899999999999</v>
      </c>
      <c r="H1406" s="56">
        <f t="shared" si="193"/>
        <v>35.662999999999997</v>
      </c>
      <c r="I1406" s="56">
        <f t="shared" si="194"/>
        <v>0</v>
      </c>
      <c r="J1406" s="56">
        <f t="shared" si="195"/>
        <v>107.846</v>
      </c>
      <c r="K1406" s="56">
        <f t="shared" si="196"/>
        <v>143.50899999999999</v>
      </c>
      <c r="L1406" s="64">
        <v>65663</v>
      </c>
      <c r="M1406" s="64">
        <v>0</v>
      </c>
      <c r="N1406" s="64">
        <v>122846</v>
      </c>
      <c r="O1406" s="64">
        <v>188509</v>
      </c>
      <c r="P1406" s="63">
        <v>35663</v>
      </c>
      <c r="Q1406" s="63">
        <v>0</v>
      </c>
      <c r="R1406" s="63">
        <v>107846</v>
      </c>
      <c r="S1406" s="63">
        <v>143509</v>
      </c>
      <c r="T1406">
        <f t="shared" si="197"/>
        <v>332018</v>
      </c>
    </row>
    <row r="1407" spans="1:20" hidden="1">
      <c r="A1407" s="55" t="s">
        <v>2696</v>
      </c>
      <c r="B1407" s="56" t="s">
        <v>2697</v>
      </c>
      <c r="C1407" s="55" t="s">
        <v>6320</v>
      </c>
      <c r="D1407" s="56">
        <f t="shared" si="198"/>
        <v>124.396</v>
      </c>
      <c r="E1407" s="56">
        <f t="shared" si="190"/>
        <v>0</v>
      </c>
      <c r="F1407" s="56">
        <f t="shared" si="191"/>
        <v>647.48500000000001</v>
      </c>
      <c r="G1407" s="56">
        <f t="shared" si="192"/>
        <v>771.88099999999997</v>
      </c>
      <c r="H1407" s="56">
        <f t="shared" si="193"/>
        <v>109.48099999999999</v>
      </c>
      <c r="I1407" s="56">
        <f t="shared" si="194"/>
        <v>0</v>
      </c>
      <c r="J1407" s="56">
        <f t="shared" si="195"/>
        <v>650.61800000000005</v>
      </c>
      <c r="K1407" s="56">
        <f t="shared" si="196"/>
        <v>760.09900000000005</v>
      </c>
      <c r="L1407" s="64">
        <v>124396</v>
      </c>
      <c r="M1407" s="64">
        <v>0</v>
      </c>
      <c r="N1407" s="64">
        <v>647485</v>
      </c>
      <c r="O1407" s="64">
        <v>771881</v>
      </c>
      <c r="P1407" s="63">
        <v>109481</v>
      </c>
      <c r="Q1407" s="63">
        <v>0</v>
      </c>
      <c r="R1407" s="63">
        <v>650618</v>
      </c>
      <c r="S1407" s="63">
        <v>760099</v>
      </c>
      <c r="T1407">
        <f t="shared" si="197"/>
        <v>1531980</v>
      </c>
    </row>
    <row r="1408" spans="1:20" hidden="1">
      <c r="A1408" s="55" t="s">
        <v>2698</v>
      </c>
      <c r="B1408" s="56" t="s">
        <v>2699</v>
      </c>
      <c r="C1408" s="55" t="s">
        <v>6320</v>
      </c>
      <c r="D1408" s="56">
        <f t="shared" si="198"/>
        <v>0</v>
      </c>
      <c r="E1408" s="56">
        <f t="shared" si="190"/>
        <v>0</v>
      </c>
      <c r="F1408" s="56">
        <f t="shared" si="191"/>
        <v>19.5</v>
      </c>
      <c r="G1408" s="56">
        <f t="shared" si="192"/>
        <v>19.5</v>
      </c>
      <c r="H1408" s="56">
        <f t="shared" si="193"/>
        <v>0</v>
      </c>
      <c r="I1408" s="56">
        <f t="shared" si="194"/>
        <v>0</v>
      </c>
      <c r="J1408" s="56">
        <f t="shared" si="195"/>
        <v>19.5</v>
      </c>
      <c r="K1408" s="56">
        <f t="shared" si="196"/>
        <v>19.5</v>
      </c>
      <c r="L1408" s="64">
        <v>0</v>
      </c>
      <c r="M1408" s="64">
        <v>0</v>
      </c>
      <c r="N1408" s="64">
        <v>19500</v>
      </c>
      <c r="O1408" s="64">
        <v>19500</v>
      </c>
      <c r="P1408" s="63">
        <v>0</v>
      </c>
      <c r="Q1408" s="63">
        <v>0</v>
      </c>
      <c r="R1408" s="63">
        <v>19500</v>
      </c>
      <c r="S1408" s="63">
        <v>19500</v>
      </c>
      <c r="T1408">
        <f t="shared" si="197"/>
        <v>39000</v>
      </c>
    </row>
    <row r="1409" spans="1:20" hidden="1">
      <c r="A1409" s="55" t="s">
        <v>2700</v>
      </c>
      <c r="B1409" s="56" t="s">
        <v>2701</v>
      </c>
      <c r="C1409" s="55" t="s">
        <v>6320</v>
      </c>
      <c r="D1409" s="56">
        <f t="shared" si="198"/>
        <v>36.447000000000003</v>
      </c>
      <c r="E1409" s="56">
        <f t="shared" si="190"/>
        <v>0</v>
      </c>
      <c r="F1409" s="56">
        <f t="shared" si="191"/>
        <v>1308.0609999999999</v>
      </c>
      <c r="G1409" s="56">
        <f t="shared" si="192"/>
        <v>1344.508</v>
      </c>
      <c r="H1409" s="56">
        <f t="shared" si="193"/>
        <v>34.360999999999997</v>
      </c>
      <c r="I1409" s="56">
        <f t="shared" si="194"/>
        <v>0</v>
      </c>
      <c r="J1409" s="56">
        <f t="shared" si="195"/>
        <v>1222.7750000000001</v>
      </c>
      <c r="K1409" s="56">
        <f t="shared" si="196"/>
        <v>1257.136</v>
      </c>
      <c r="L1409" s="64">
        <v>36447</v>
      </c>
      <c r="M1409" s="64">
        <v>0</v>
      </c>
      <c r="N1409" s="64">
        <v>1308061</v>
      </c>
      <c r="O1409" s="64">
        <v>1344508</v>
      </c>
      <c r="P1409" s="63">
        <v>34361</v>
      </c>
      <c r="Q1409" s="63">
        <v>0</v>
      </c>
      <c r="R1409" s="63">
        <v>1222775</v>
      </c>
      <c r="S1409" s="63">
        <v>1257136</v>
      </c>
      <c r="T1409">
        <f t="shared" si="197"/>
        <v>2601644</v>
      </c>
    </row>
    <row r="1410" spans="1:20">
      <c r="A1410" s="55" t="s">
        <v>2702</v>
      </c>
      <c r="B1410" s="56" t="s">
        <v>2703</v>
      </c>
      <c r="C1410" s="55" t="s">
        <v>6320</v>
      </c>
      <c r="D1410" s="56">
        <f t="shared" si="198"/>
        <v>0</v>
      </c>
      <c r="E1410" s="56">
        <f t="shared" si="190"/>
        <v>0</v>
      </c>
      <c r="F1410" s="56">
        <f t="shared" si="191"/>
        <v>0</v>
      </c>
      <c r="G1410" s="56">
        <f t="shared" si="192"/>
        <v>0</v>
      </c>
      <c r="H1410" s="56">
        <f t="shared" si="193"/>
        <v>0</v>
      </c>
      <c r="I1410" s="56">
        <f t="shared" si="194"/>
        <v>0</v>
      </c>
      <c r="J1410" s="56">
        <f t="shared" si="195"/>
        <v>0</v>
      </c>
      <c r="K1410" s="56">
        <f t="shared" si="196"/>
        <v>0</v>
      </c>
      <c r="L1410" s="64">
        <v>0</v>
      </c>
      <c r="M1410" s="64">
        <v>0</v>
      </c>
      <c r="N1410" s="64">
        <v>0</v>
      </c>
      <c r="O1410" s="64">
        <v>0</v>
      </c>
      <c r="P1410" s="63">
        <v>0</v>
      </c>
      <c r="Q1410" s="63">
        <v>0</v>
      </c>
      <c r="R1410" s="63">
        <v>0</v>
      </c>
      <c r="S1410" s="63">
        <v>0</v>
      </c>
      <c r="T1410">
        <f t="shared" si="197"/>
        <v>0</v>
      </c>
    </row>
    <row r="1411" spans="1:20" hidden="1">
      <c r="A1411" s="55" t="s">
        <v>2704</v>
      </c>
      <c r="B1411" s="56" t="s">
        <v>2705</v>
      </c>
      <c r="C1411" s="55" t="s">
        <v>6321</v>
      </c>
      <c r="D1411" s="56">
        <f t="shared" si="198"/>
        <v>87.367000000000004</v>
      </c>
      <c r="E1411" s="56">
        <f t="shared" si="190"/>
        <v>0</v>
      </c>
      <c r="F1411" s="56">
        <f t="shared" si="191"/>
        <v>0</v>
      </c>
      <c r="G1411" s="56">
        <f t="shared" si="192"/>
        <v>87.367000000000004</v>
      </c>
      <c r="H1411" s="56">
        <f t="shared" si="193"/>
        <v>125.937</v>
      </c>
      <c r="I1411" s="56">
        <f t="shared" si="194"/>
        <v>0</v>
      </c>
      <c r="J1411" s="56">
        <f t="shared" si="195"/>
        <v>0</v>
      </c>
      <c r="K1411" s="56">
        <f t="shared" si="196"/>
        <v>125.937</v>
      </c>
      <c r="L1411" s="64">
        <v>87367</v>
      </c>
      <c r="M1411" s="64">
        <v>0</v>
      </c>
      <c r="N1411" s="64">
        <v>0</v>
      </c>
      <c r="O1411" s="64">
        <v>87367</v>
      </c>
      <c r="P1411" s="63">
        <v>125937</v>
      </c>
      <c r="Q1411" s="63">
        <v>0</v>
      </c>
      <c r="R1411" s="63">
        <v>0</v>
      </c>
      <c r="S1411" s="63">
        <v>125937</v>
      </c>
      <c r="T1411">
        <f t="shared" si="197"/>
        <v>213304</v>
      </c>
    </row>
    <row r="1412" spans="1:20" hidden="1">
      <c r="A1412" s="55" t="s">
        <v>2706</v>
      </c>
      <c r="B1412" s="56" t="s">
        <v>2707</v>
      </c>
      <c r="C1412" s="55" t="s">
        <v>6320</v>
      </c>
      <c r="D1412" s="56">
        <f t="shared" si="198"/>
        <v>0</v>
      </c>
      <c r="E1412" s="56">
        <f t="shared" si="190"/>
        <v>0</v>
      </c>
      <c r="F1412" s="56">
        <f t="shared" si="191"/>
        <v>490.59699999999998</v>
      </c>
      <c r="G1412" s="56">
        <f t="shared" si="192"/>
        <v>490.59699999999998</v>
      </c>
      <c r="H1412" s="56">
        <f t="shared" si="193"/>
        <v>0</v>
      </c>
      <c r="I1412" s="56">
        <f t="shared" si="194"/>
        <v>0</v>
      </c>
      <c r="J1412" s="56">
        <f t="shared" si="195"/>
        <v>250.25399999999999</v>
      </c>
      <c r="K1412" s="56">
        <f t="shared" si="196"/>
        <v>250.25399999999999</v>
      </c>
      <c r="L1412" s="64">
        <v>0</v>
      </c>
      <c r="M1412" s="64">
        <v>0</v>
      </c>
      <c r="N1412" s="64">
        <v>490597</v>
      </c>
      <c r="O1412" s="64">
        <v>490597</v>
      </c>
      <c r="P1412" s="63">
        <v>0</v>
      </c>
      <c r="Q1412" s="63">
        <v>0</v>
      </c>
      <c r="R1412" s="63">
        <v>250254</v>
      </c>
      <c r="S1412" s="63">
        <v>250254</v>
      </c>
      <c r="T1412">
        <f t="shared" si="197"/>
        <v>740851</v>
      </c>
    </row>
    <row r="1413" spans="1:20" hidden="1">
      <c r="A1413" s="55" t="s">
        <v>2708</v>
      </c>
      <c r="B1413" s="56" t="s">
        <v>2709</v>
      </c>
      <c r="C1413" s="55" t="s">
        <v>6316</v>
      </c>
      <c r="D1413" s="56">
        <f t="shared" si="198"/>
        <v>15148.562</v>
      </c>
      <c r="E1413" s="56">
        <f t="shared" ref="E1413:E1476" si="199">M1413/1000</f>
        <v>4124.8509999999997</v>
      </c>
      <c r="F1413" s="56">
        <f t="shared" ref="F1413:F1476" si="200">N1413/1000</f>
        <v>13867.615</v>
      </c>
      <c r="G1413" s="56">
        <f t="shared" ref="G1413:G1476" si="201">O1413/1000</f>
        <v>33141.027999999998</v>
      </c>
      <c r="H1413" s="56">
        <f t="shared" ref="H1413:H1476" si="202">P1413/1000</f>
        <v>15252.501</v>
      </c>
      <c r="I1413" s="56">
        <f t="shared" ref="I1413:I1476" si="203">Q1413/1000</f>
        <v>4119.3429999999998</v>
      </c>
      <c r="J1413" s="56">
        <f t="shared" ref="J1413:J1476" si="204">R1413/1000</f>
        <v>13965.675999999999</v>
      </c>
      <c r="K1413" s="56">
        <f t="shared" ref="K1413:K1476" si="205">S1413/1000</f>
        <v>33337.519999999997</v>
      </c>
      <c r="L1413" s="64">
        <v>15148562</v>
      </c>
      <c r="M1413" s="64">
        <v>4124851</v>
      </c>
      <c r="N1413" s="64">
        <v>13867615</v>
      </c>
      <c r="O1413" s="64">
        <v>33141028</v>
      </c>
      <c r="P1413" s="63">
        <v>15252501</v>
      </c>
      <c r="Q1413" s="63">
        <v>4119343</v>
      </c>
      <c r="R1413" s="63">
        <v>13965676</v>
      </c>
      <c r="S1413" s="63">
        <v>33337520</v>
      </c>
      <c r="T1413">
        <f t="shared" si="197"/>
        <v>66478548</v>
      </c>
    </row>
    <row r="1414" spans="1:20" hidden="1">
      <c r="A1414" s="55" t="s">
        <v>2710</v>
      </c>
      <c r="B1414" s="56" t="s">
        <v>2711</v>
      </c>
      <c r="C1414" s="55" t="s">
        <v>6322</v>
      </c>
      <c r="D1414" s="56">
        <f t="shared" si="198"/>
        <v>14055.084999999999</v>
      </c>
      <c r="E1414" s="56">
        <f t="shared" si="199"/>
        <v>6542.1909999999998</v>
      </c>
      <c r="F1414" s="56">
        <f t="shared" si="200"/>
        <v>17149.092000000001</v>
      </c>
      <c r="G1414" s="56">
        <f t="shared" si="201"/>
        <v>37746.368000000002</v>
      </c>
      <c r="H1414" s="56">
        <f t="shared" si="202"/>
        <v>13446.599</v>
      </c>
      <c r="I1414" s="56">
        <f t="shared" si="203"/>
        <v>6931.8220000000001</v>
      </c>
      <c r="J1414" s="56">
        <f t="shared" si="204"/>
        <v>17362.484</v>
      </c>
      <c r="K1414" s="56">
        <f t="shared" si="205"/>
        <v>37740.904999999999</v>
      </c>
      <c r="L1414" s="64">
        <v>14055085</v>
      </c>
      <c r="M1414" s="64">
        <v>6542191</v>
      </c>
      <c r="N1414" s="64">
        <v>17149092</v>
      </c>
      <c r="O1414" s="64">
        <v>37746368</v>
      </c>
      <c r="P1414" s="63">
        <v>13446599</v>
      </c>
      <c r="Q1414" s="63">
        <v>6931822</v>
      </c>
      <c r="R1414" s="63">
        <v>17362484</v>
      </c>
      <c r="S1414" s="63">
        <v>37740905</v>
      </c>
      <c r="T1414">
        <f t="shared" ref="T1414:T1477" si="206">O1414+S1414</f>
        <v>75487273</v>
      </c>
    </row>
    <row r="1415" spans="1:20" hidden="1">
      <c r="A1415" s="55" t="s">
        <v>2712</v>
      </c>
      <c r="B1415" s="56" t="s">
        <v>2713</v>
      </c>
      <c r="C1415" s="55" t="s">
        <v>6317</v>
      </c>
      <c r="D1415" s="56">
        <f t="shared" ref="D1415:D1478" si="207">L1415/1000</f>
        <v>4109.2039999999997</v>
      </c>
      <c r="E1415" s="56">
        <f t="shared" si="199"/>
        <v>4759.3140000000003</v>
      </c>
      <c r="F1415" s="56">
        <f t="shared" si="200"/>
        <v>11820.288</v>
      </c>
      <c r="G1415" s="56">
        <f t="shared" si="201"/>
        <v>20688.806</v>
      </c>
      <c r="H1415" s="56">
        <f t="shared" si="202"/>
        <v>4109.2039999999997</v>
      </c>
      <c r="I1415" s="56">
        <f t="shared" si="203"/>
        <v>5159.3140000000003</v>
      </c>
      <c r="J1415" s="56">
        <f t="shared" si="204"/>
        <v>10945.026</v>
      </c>
      <c r="K1415" s="56">
        <f t="shared" si="205"/>
        <v>20213.544000000002</v>
      </c>
      <c r="L1415" s="64">
        <v>4109204</v>
      </c>
      <c r="M1415" s="64">
        <v>4759314</v>
      </c>
      <c r="N1415" s="64">
        <v>11820288</v>
      </c>
      <c r="O1415" s="64">
        <v>20688806</v>
      </c>
      <c r="P1415" s="63">
        <v>4109204</v>
      </c>
      <c r="Q1415" s="63">
        <v>5159314</v>
      </c>
      <c r="R1415" s="63">
        <v>10945026</v>
      </c>
      <c r="S1415" s="63">
        <v>20213544</v>
      </c>
      <c r="T1415">
        <f t="shared" si="206"/>
        <v>40902350</v>
      </c>
    </row>
    <row r="1416" spans="1:20" hidden="1">
      <c r="A1416" s="55" t="s">
        <v>2714</v>
      </c>
      <c r="B1416" s="56" t="s">
        <v>2715</v>
      </c>
      <c r="C1416" s="55" t="s">
        <v>6318</v>
      </c>
      <c r="D1416" s="56">
        <f t="shared" si="207"/>
        <v>1212.079</v>
      </c>
      <c r="E1416" s="56">
        <f t="shared" si="199"/>
        <v>179.77</v>
      </c>
      <c r="F1416" s="56">
        <f t="shared" si="200"/>
        <v>1982.22</v>
      </c>
      <c r="G1416" s="56">
        <f t="shared" si="201"/>
        <v>3374.069</v>
      </c>
      <c r="H1416" s="56">
        <f t="shared" si="202"/>
        <v>1111.636</v>
      </c>
      <c r="I1416" s="56">
        <f t="shared" si="203"/>
        <v>109.723</v>
      </c>
      <c r="J1416" s="56">
        <f t="shared" si="204"/>
        <v>1818.6179999999999</v>
      </c>
      <c r="K1416" s="56">
        <f t="shared" si="205"/>
        <v>3039.9769999999999</v>
      </c>
      <c r="L1416" s="64">
        <v>1212079</v>
      </c>
      <c r="M1416" s="64">
        <v>179770</v>
      </c>
      <c r="N1416" s="64">
        <v>1982220</v>
      </c>
      <c r="O1416" s="64">
        <v>3374069</v>
      </c>
      <c r="P1416" s="63">
        <v>1111636</v>
      </c>
      <c r="Q1416" s="63">
        <v>109723</v>
      </c>
      <c r="R1416" s="63">
        <v>1818618</v>
      </c>
      <c r="S1416" s="63">
        <v>3039977</v>
      </c>
      <c r="T1416">
        <f t="shared" si="206"/>
        <v>6414046</v>
      </c>
    </row>
    <row r="1417" spans="1:20" hidden="1">
      <c r="A1417" s="55" t="s">
        <v>2716</v>
      </c>
      <c r="B1417" s="56" t="s">
        <v>2717</v>
      </c>
      <c r="C1417" s="55" t="s">
        <v>6317</v>
      </c>
      <c r="D1417" s="56">
        <f t="shared" si="207"/>
        <v>1374.691</v>
      </c>
      <c r="E1417" s="56">
        <f t="shared" si="199"/>
        <v>1471.481</v>
      </c>
      <c r="F1417" s="56">
        <f t="shared" si="200"/>
        <v>8896.616</v>
      </c>
      <c r="G1417" s="56">
        <f t="shared" si="201"/>
        <v>11742.788</v>
      </c>
      <c r="H1417" s="56">
        <f t="shared" si="202"/>
        <v>1770.0060000000001</v>
      </c>
      <c r="I1417" s="56">
        <f t="shared" si="203"/>
        <v>1467.597</v>
      </c>
      <c r="J1417" s="56">
        <f t="shared" si="204"/>
        <v>8955.902</v>
      </c>
      <c r="K1417" s="56">
        <f t="shared" si="205"/>
        <v>12193.504999999999</v>
      </c>
      <c r="L1417" s="64">
        <v>1374691</v>
      </c>
      <c r="M1417" s="64">
        <v>1471481</v>
      </c>
      <c r="N1417" s="64">
        <v>8896616</v>
      </c>
      <c r="O1417" s="64">
        <v>11742788</v>
      </c>
      <c r="P1417" s="63">
        <v>1770006</v>
      </c>
      <c r="Q1417" s="63">
        <v>1467597</v>
      </c>
      <c r="R1417" s="63">
        <v>8955902</v>
      </c>
      <c r="S1417" s="63">
        <v>12193505</v>
      </c>
      <c r="T1417">
        <f t="shared" si="206"/>
        <v>23936293</v>
      </c>
    </row>
    <row r="1418" spans="1:20" hidden="1">
      <c r="A1418" s="55" t="s">
        <v>2718</v>
      </c>
      <c r="B1418" s="56" t="s">
        <v>2719</v>
      </c>
      <c r="C1418" s="55" t="s">
        <v>6318</v>
      </c>
      <c r="D1418" s="56">
        <f t="shared" si="207"/>
        <v>1866.0409999999999</v>
      </c>
      <c r="E1418" s="56">
        <f t="shared" si="199"/>
        <v>1011.337</v>
      </c>
      <c r="F1418" s="56">
        <f t="shared" si="200"/>
        <v>1237.829</v>
      </c>
      <c r="G1418" s="56">
        <f t="shared" si="201"/>
        <v>4115.2070000000003</v>
      </c>
      <c r="H1418" s="56">
        <f t="shared" si="202"/>
        <v>2199.4879999999998</v>
      </c>
      <c r="I1418" s="56">
        <f t="shared" si="203"/>
        <v>1010.23</v>
      </c>
      <c r="J1418" s="56">
        <f t="shared" si="204"/>
        <v>1096.8599999999999</v>
      </c>
      <c r="K1418" s="56">
        <f t="shared" si="205"/>
        <v>4306.5780000000004</v>
      </c>
      <c r="L1418" s="64">
        <v>1866041</v>
      </c>
      <c r="M1418" s="64">
        <v>1011337</v>
      </c>
      <c r="N1418" s="64">
        <v>1237829</v>
      </c>
      <c r="O1418" s="64">
        <v>4115207</v>
      </c>
      <c r="P1418" s="63">
        <v>2199488</v>
      </c>
      <c r="Q1418" s="63">
        <v>1010230</v>
      </c>
      <c r="R1418" s="63">
        <v>1096860</v>
      </c>
      <c r="S1418" s="63">
        <v>4306578</v>
      </c>
      <c r="T1418">
        <f t="shared" si="206"/>
        <v>8421785</v>
      </c>
    </row>
    <row r="1419" spans="1:20" hidden="1">
      <c r="A1419" s="55" t="s">
        <v>2720</v>
      </c>
      <c r="B1419" s="56" t="s">
        <v>2721</v>
      </c>
      <c r="C1419" s="55" t="s">
        <v>6318</v>
      </c>
      <c r="D1419" s="56">
        <f t="shared" si="207"/>
        <v>2483.8780000000002</v>
      </c>
      <c r="E1419" s="56">
        <f t="shared" si="199"/>
        <v>56.691000000000003</v>
      </c>
      <c r="F1419" s="56">
        <f t="shared" si="200"/>
        <v>2704.0079999999998</v>
      </c>
      <c r="G1419" s="56">
        <f t="shared" si="201"/>
        <v>5244.5770000000002</v>
      </c>
      <c r="H1419" s="56">
        <f t="shared" si="202"/>
        <v>2507.09</v>
      </c>
      <c r="I1419" s="56">
        <f t="shared" si="203"/>
        <v>116.619</v>
      </c>
      <c r="J1419" s="56">
        <f t="shared" si="204"/>
        <v>2833.3240000000001</v>
      </c>
      <c r="K1419" s="56">
        <f t="shared" si="205"/>
        <v>5457.0330000000004</v>
      </c>
      <c r="L1419" s="64">
        <v>2483878</v>
      </c>
      <c r="M1419" s="64">
        <v>56691</v>
      </c>
      <c r="N1419" s="64">
        <v>2704008</v>
      </c>
      <c r="O1419" s="64">
        <v>5244577</v>
      </c>
      <c r="P1419" s="63">
        <v>2507090</v>
      </c>
      <c r="Q1419" s="63">
        <v>116619</v>
      </c>
      <c r="R1419" s="63">
        <v>2833324</v>
      </c>
      <c r="S1419" s="63">
        <v>5457033</v>
      </c>
      <c r="T1419">
        <f t="shared" si="206"/>
        <v>10701610</v>
      </c>
    </row>
    <row r="1420" spans="1:20" hidden="1">
      <c r="A1420" s="55" t="s">
        <v>2722</v>
      </c>
      <c r="B1420" s="56" t="s">
        <v>2723</v>
      </c>
      <c r="C1420" s="55" t="s">
        <v>6318</v>
      </c>
      <c r="D1420" s="56">
        <f t="shared" si="207"/>
        <v>2453.8139999999999</v>
      </c>
      <c r="E1420" s="56">
        <f t="shared" si="199"/>
        <v>1423.8979999999999</v>
      </c>
      <c r="F1420" s="56">
        <f t="shared" si="200"/>
        <v>2821.8690000000001</v>
      </c>
      <c r="G1420" s="56">
        <f t="shared" si="201"/>
        <v>6699.5810000000001</v>
      </c>
      <c r="H1420" s="56">
        <f t="shared" si="202"/>
        <v>2423.2570000000001</v>
      </c>
      <c r="I1420" s="56">
        <f t="shared" si="203"/>
        <v>1417.99</v>
      </c>
      <c r="J1420" s="56">
        <f t="shared" si="204"/>
        <v>3036.239</v>
      </c>
      <c r="K1420" s="56">
        <f t="shared" si="205"/>
        <v>6877.4859999999999</v>
      </c>
      <c r="L1420" s="64">
        <v>2453814</v>
      </c>
      <c r="M1420" s="64">
        <v>1423898</v>
      </c>
      <c r="N1420" s="64">
        <v>2821869</v>
      </c>
      <c r="O1420" s="64">
        <v>6699581</v>
      </c>
      <c r="P1420" s="63">
        <v>2423257</v>
      </c>
      <c r="Q1420" s="63">
        <v>1417990</v>
      </c>
      <c r="R1420" s="63">
        <v>3036239</v>
      </c>
      <c r="S1420" s="63">
        <v>6877486</v>
      </c>
      <c r="T1420">
        <f t="shared" si="206"/>
        <v>13577067</v>
      </c>
    </row>
    <row r="1421" spans="1:20" hidden="1">
      <c r="A1421" s="55" t="s">
        <v>2724</v>
      </c>
      <c r="B1421" s="56" t="s">
        <v>2725</v>
      </c>
      <c r="C1421" s="55" t="s">
        <v>6318</v>
      </c>
      <c r="D1421" s="56">
        <f t="shared" si="207"/>
        <v>5466.6570000000002</v>
      </c>
      <c r="E1421" s="56">
        <f t="shared" si="199"/>
        <v>949.18600000000004</v>
      </c>
      <c r="F1421" s="56">
        <f t="shared" si="200"/>
        <v>12859.39</v>
      </c>
      <c r="G1421" s="56">
        <f t="shared" si="201"/>
        <v>19275.233</v>
      </c>
      <c r="H1421" s="56">
        <f t="shared" si="202"/>
        <v>4791.6989999999996</v>
      </c>
      <c r="I1421" s="56">
        <f t="shared" si="203"/>
        <v>1193.5930000000001</v>
      </c>
      <c r="J1421" s="56">
        <f t="shared" si="204"/>
        <v>13473.607</v>
      </c>
      <c r="K1421" s="56">
        <f t="shared" si="205"/>
        <v>19458.899000000001</v>
      </c>
      <c r="L1421" s="64">
        <v>5466657</v>
      </c>
      <c r="M1421" s="64">
        <v>949186</v>
      </c>
      <c r="N1421" s="64">
        <v>12859390</v>
      </c>
      <c r="O1421" s="64">
        <v>19275233</v>
      </c>
      <c r="P1421" s="63">
        <v>4791699</v>
      </c>
      <c r="Q1421" s="63">
        <v>1193593</v>
      </c>
      <c r="R1421" s="63">
        <v>13473607</v>
      </c>
      <c r="S1421" s="63">
        <v>19458899</v>
      </c>
      <c r="T1421">
        <f t="shared" si="206"/>
        <v>38734132</v>
      </c>
    </row>
    <row r="1422" spans="1:20" hidden="1">
      <c r="A1422" s="55" t="s">
        <v>2726</v>
      </c>
      <c r="B1422" s="56" t="s">
        <v>2727</v>
      </c>
      <c r="C1422" s="55" t="s">
        <v>6318</v>
      </c>
      <c r="D1422" s="56">
        <f t="shared" si="207"/>
        <v>882.44</v>
      </c>
      <c r="E1422" s="56">
        <f t="shared" si="199"/>
        <v>33.706000000000003</v>
      </c>
      <c r="F1422" s="56">
        <f t="shared" si="200"/>
        <v>997.11900000000003</v>
      </c>
      <c r="G1422" s="56">
        <f t="shared" si="201"/>
        <v>1913.2650000000001</v>
      </c>
      <c r="H1422" s="56">
        <f t="shared" si="202"/>
        <v>782.13699999999994</v>
      </c>
      <c r="I1422" s="56">
        <f t="shared" si="203"/>
        <v>23.922000000000001</v>
      </c>
      <c r="J1422" s="56">
        <f t="shared" si="204"/>
        <v>995.36400000000003</v>
      </c>
      <c r="K1422" s="56">
        <f t="shared" si="205"/>
        <v>1801.423</v>
      </c>
      <c r="L1422" s="64">
        <v>882440</v>
      </c>
      <c r="M1422" s="64">
        <v>33706</v>
      </c>
      <c r="N1422" s="64">
        <v>997119</v>
      </c>
      <c r="O1422" s="64">
        <v>1913265</v>
      </c>
      <c r="P1422" s="63">
        <v>782137</v>
      </c>
      <c r="Q1422" s="63">
        <v>23922</v>
      </c>
      <c r="R1422" s="63">
        <v>995364</v>
      </c>
      <c r="S1422" s="63">
        <v>1801423</v>
      </c>
      <c r="T1422">
        <f t="shared" si="206"/>
        <v>3714688</v>
      </c>
    </row>
    <row r="1423" spans="1:20" hidden="1">
      <c r="A1423" s="55" t="s">
        <v>2728</v>
      </c>
      <c r="B1423" s="56" t="s">
        <v>2729</v>
      </c>
      <c r="C1423" s="55" t="s">
        <v>6318</v>
      </c>
      <c r="D1423" s="56">
        <f t="shared" si="207"/>
        <v>2915.721</v>
      </c>
      <c r="E1423" s="56">
        <f t="shared" si="199"/>
        <v>797.31500000000005</v>
      </c>
      <c r="F1423" s="56">
        <f t="shared" si="200"/>
        <v>6796.6139999999996</v>
      </c>
      <c r="G1423" s="56">
        <f t="shared" si="201"/>
        <v>10509.65</v>
      </c>
      <c r="H1423" s="56">
        <f t="shared" si="202"/>
        <v>2715.5810000000001</v>
      </c>
      <c r="I1423" s="56">
        <f t="shared" si="203"/>
        <v>996.91499999999996</v>
      </c>
      <c r="J1423" s="56">
        <f t="shared" si="204"/>
        <v>7068.0219999999999</v>
      </c>
      <c r="K1423" s="56">
        <f t="shared" si="205"/>
        <v>10780.518</v>
      </c>
      <c r="L1423" s="64">
        <v>2915721</v>
      </c>
      <c r="M1423" s="64">
        <v>797315</v>
      </c>
      <c r="N1423" s="64">
        <v>6796614</v>
      </c>
      <c r="O1423" s="64">
        <v>10509650</v>
      </c>
      <c r="P1423" s="63">
        <v>2715581</v>
      </c>
      <c r="Q1423" s="63">
        <v>996915</v>
      </c>
      <c r="R1423" s="63">
        <v>7068022</v>
      </c>
      <c r="S1423" s="63">
        <v>10780518</v>
      </c>
      <c r="T1423">
        <f t="shared" si="206"/>
        <v>21290168</v>
      </c>
    </row>
    <row r="1424" spans="1:20" hidden="1">
      <c r="A1424" s="55" t="s">
        <v>2730</v>
      </c>
      <c r="B1424" s="56" t="s">
        <v>2731</v>
      </c>
      <c r="C1424" s="55" t="s">
        <v>6318</v>
      </c>
      <c r="D1424" s="56">
        <f t="shared" si="207"/>
        <v>1757.028</v>
      </c>
      <c r="E1424" s="56">
        <f t="shared" si="199"/>
        <v>0</v>
      </c>
      <c r="F1424" s="56">
        <f t="shared" si="200"/>
        <v>3252.7139999999999</v>
      </c>
      <c r="G1424" s="56">
        <f t="shared" si="201"/>
        <v>5009.7420000000002</v>
      </c>
      <c r="H1424" s="56">
        <f t="shared" si="202"/>
        <v>1557.028</v>
      </c>
      <c r="I1424" s="56">
        <f t="shared" si="203"/>
        <v>0</v>
      </c>
      <c r="J1424" s="56">
        <f t="shared" si="204"/>
        <v>3921.19</v>
      </c>
      <c r="K1424" s="56">
        <f t="shared" si="205"/>
        <v>5478.2179999999998</v>
      </c>
      <c r="L1424" s="64">
        <v>1757028</v>
      </c>
      <c r="M1424" s="64">
        <v>0</v>
      </c>
      <c r="N1424" s="64">
        <v>3252714</v>
      </c>
      <c r="O1424" s="64">
        <v>5009742</v>
      </c>
      <c r="P1424" s="63">
        <v>1557028</v>
      </c>
      <c r="Q1424" s="63">
        <v>0</v>
      </c>
      <c r="R1424" s="63">
        <v>3921190</v>
      </c>
      <c r="S1424" s="63">
        <v>5478218</v>
      </c>
      <c r="T1424">
        <f t="shared" si="206"/>
        <v>10487960</v>
      </c>
    </row>
    <row r="1425" spans="1:20" hidden="1">
      <c r="A1425" s="55" t="s">
        <v>2732</v>
      </c>
      <c r="B1425" s="56" t="s">
        <v>2733</v>
      </c>
      <c r="C1425" s="55" t="s">
        <v>6318</v>
      </c>
      <c r="D1425" s="56">
        <f t="shared" si="207"/>
        <v>1540.8489999999999</v>
      </c>
      <c r="E1425" s="56">
        <f t="shared" si="199"/>
        <v>613.37300000000005</v>
      </c>
      <c r="F1425" s="56">
        <f t="shared" si="200"/>
        <v>2372.9609999999998</v>
      </c>
      <c r="G1425" s="56">
        <f t="shared" si="201"/>
        <v>4527.183</v>
      </c>
      <c r="H1425" s="56">
        <f t="shared" si="202"/>
        <v>1544.396</v>
      </c>
      <c r="I1425" s="56">
        <f t="shared" si="203"/>
        <v>613.23</v>
      </c>
      <c r="J1425" s="56">
        <f t="shared" si="204"/>
        <v>2253.9270000000001</v>
      </c>
      <c r="K1425" s="56">
        <f t="shared" si="205"/>
        <v>4411.5529999999999</v>
      </c>
      <c r="L1425" s="64">
        <v>1540849</v>
      </c>
      <c r="M1425" s="64">
        <v>613373</v>
      </c>
      <c r="N1425" s="64">
        <v>2372961</v>
      </c>
      <c r="O1425" s="64">
        <v>4527183</v>
      </c>
      <c r="P1425" s="63">
        <v>1544396</v>
      </c>
      <c r="Q1425" s="63">
        <v>613230</v>
      </c>
      <c r="R1425" s="63">
        <v>2253927</v>
      </c>
      <c r="S1425" s="63">
        <v>4411553</v>
      </c>
      <c r="T1425">
        <f t="shared" si="206"/>
        <v>8938736</v>
      </c>
    </row>
    <row r="1426" spans="1:20" hidden="1">
      <c r="A1426" s="55" t="s">
        <v>2734</v>
      </c>
      <c r="B1426" s="56" t="s">
        <v>2735</v>
      </c>
      <c r="C1426" s="55" t="s">
        <v>6318</v>
      </c>
      <c r="D1426" s="56">
        <f t="shared" si="207"/>
        <v>2377.6120000000001</v>
      </c>
      <c r="E1426" s="56">
        <f t="shared" si="199"/>
        <v>1118.654</v>
      </c>
      <c r="F1426" s="56">
        <f t="shared" si="200"/>
        <v>870.03399999999999</v>
      </c>
      <c r="G1426" s="56">
        <f t="shared" si="201"/>
        <v>4366.3</v>
      </c>
      <c r="H1426" s="56">
        <f t="shared" si="202"/>
        <v>2160.4870000000001</v>
      </c>
      <c r="I1426" s="56">
        <f t="shared" si="203"/>
        <v>1109.7739999999999</v>
      </c>
      <c r="J1426" s="56">
        <f t="shared" si="204"/>
        <v>859.346</v>
      </c>
      <c r="K1426" s="56">
        <f t="shared" si="205"/>
        <v>4129.607</v>
      </c>
      <c r="L1426" s="64">
        <v>2377612</v>
      </c>
      <c r="M1426" s="64">
        <v>1118654</v>
      </c>
      <c r="N1426" s="64">
        <v>870034</v>
      </c>
      <c r="O1426" s="64">
        <v>4366300</v>
      </c>
      <c r="P1426" s="63">
        <v>2160487</v>
      </c>
      <c r="Q1426" s="63">
        <v>1109774</v>
      </c>
      <c r="R1426" s="63">
        <v>859346</v>
      </c>
      <c r="S1426" s="63">
        <v>4129607</v>
      </c>
      <c r="T1426">
        <f t="shared" si="206"/>
        <v>8495907</v>
      </c>
    </row>
    <row r="1427" spans="1:20" hidden="1">
      <c r="A1427" s="55" t="s">
        <v>2736</v>
      </c>
      <c r="B1427" s="56" t="s">
        <v>2737</v>
      </c>
      <c r="C1427" s="55" t="s">
        <v>6318</v>
      </c>
      <c r="D1427" s="56">
        <f t="shared" si="207"/>
        <v>3856.4580000000001</v>
      </c>
      <c r="E1427" s="56">
        <f t="shared" si="199"/>
        <v>229.79900000000001</v>
      </c>
      <c r="F1427" s="56">
        <f t="shared" si="200"/>
        <v>2706.875</v>
      </c>
      <c r="G1427" s="56">
        <f t="shared" si="201"/>
        <v>6793.1319999999996</v>
      </c>
      <c r="H1427" s="56">
        <f t="shared" si="202"/>
        <v>3637.0340000000001</v>
      </c>
      <c r="I1427" s="56">
        <f t="shared" si="203"/>
        <v>229.416</v>
      </c>
      <c r="J1427" s="56">
        <f t="shared" si="204"/>
        <v>2426.9029999999998</v>
      </c>
      <c r="K1427" s="56">
        <f t="shared" si="205"/>
        <v>6293.3530000000001</v>
      </c>
      <c r="L1427" s="64">
        <v>3856458</v>
      </c>
      <c r="M1427" s="64">
        <v>229799</v>
      </c>
      <c r="N1427" s="64">
        <v>2706875</v>
      </c>
      <c r="O1427" s="64">
        <v>6793132</v>
      </c>
      <c r="P1427" s="63">
        <v>3637034</v>
      </c>
      <c r="Q1427" s="63">
        <v>229416</v>
      </c>
      <c r="R1427" s="63">
        <v>2426903</v>
      </c>
      <c r="S1427" s="63">
        <v>6293353</v>
      </c>
      <c r="T1427">
        <f t="shared" si="206"/>
        <v>13086485</v>
      </c>
    </row>
    <row r="1428" spans="1:20" hidden="1">
      <c r="A1428" s="55" t="s">
        <v>2738</v>
      </c>
      <c r="B1428" s="56" t="s">
        <v>2739</v>
      </c>
      <c r="C1428" s="55" t="s">
        <v>6318</v>
      </c>
      <c r="D1428" s="56">
        <f t="shared" si="207"/>
        <v>7386.7929999999997</v>
      </c>
      <c r="E1428" s="56">
        <f t="shared" si="199"/>
        <v>5731.259</v>
      </c>
      <c r="F1428" s="56">
        <f t="shared" si="200"/>
        <v>18545.601999999999</v>
      </c>
      <c r="G1428" s="56">
        <f t="shared" si="201"/>
        <v>31663.653999999999</v>
      </c>
      <c r="H1428" s="56">
        <f t="shared" si="202"/>
        <v>7352.15</v>
      </c>
      <c r="I1428" s="56">
        <f t="shared" si="203"/>
        <v>5828.0429999999997</v>
      </c>
      <c r="J1428" s="56">
        <f t="shared" si="204"/>
        <v>19715.007000000001</v>
      </c>
      <c r="K1428" s="56">
        <f t="shared" si="205"/>
        <v>32895.199999999997</v>
      </c>
      <c r="L1428" s="64">
        <v>7386793</v>
      </c>
      <c r="M1428" s="64">
        <v>5731259</v>
      </c>
      <c r="N1428" s="64">
        <v>18545602</v>
      </c>
      <c r="O1428" s="64">
        <v>31663654</v>
      </c>
      <c r="P1428" s="63">
        <v>7352150</v>
      </c>
      <c r="Q1428" s="63">
        <v>5828043</v>
      </c>
      <c r="R1428" s="63">
        <v>19715007</v>
      </c>
      <c r="S1428" s="63">
        <v>32895200</v>
      </c>
      <c r="T1428">
        <f t="shared" si="206"/>
        <v>64558854</v>
      </c>
    </row>
    <row r="1429" spans="1:20" hidden="1">
      <c r="A1429" s="55" t="s">
        <v>2740</v>
      </c>
      <c r="B1429" s="56" t="s">
        <v>2741</v>
      </c>
      <c r="C1429" s="55" t="s">
        <v>6318</v>
      </c>
      <c r="D1429" s="56">
        <f t="shared" si="207"/>
        <v>3523.4989999999998</v>
      </c>
      <c r="E1429" s="56">
        <f t="shared" si="199"/>
        <v>428.82400000000001</v>
      </c>
      <c r="F1429" s="56">
        <f t="shared" si="200"/>
        <v>7096.5119999999997</v>
      </c>
      <c r="G1429" s="56">
        <f t="shared" si="201"/>
        <v>11048.834999999999</v>
      </c>
      <c r="H1429" s="56">
        <f t="shared" si="202"/>
        <v>4177.0600000000004</v>
      </c>
      <c r="I1429" s="56">
        <f t="shared" si="203"/>
        <v>428.14299999999997</v>
      </c>
      <c r="J1429" s="56">
        <f t="shared" si="204"/>
        <v>8775.9830000000002</v>
      </c>
      <c r="K1429" s="56">
        <f t="shared" si="205"/>
        <v>13381.186</v>
      </c>
      <c r="L1429" s="64">
        <v>3523499</v>
      </c>
      <c r="M1429" s="64">
        <v>428824</v>
      </c>
      <c r="N1429" s="64">
        <v>7096512</v>
      </c>
      <c r="O1429" s="64">
        <v>11048835</v>
      </c>
      <c r="P1429" s="63">
        <v>4177060</v>
      </c>
      <c r="Q1429" s="63">
        <v>428143</v>
      </c>
      <c r="R1429" s="63">
        <v>8775983</v>
      </c>
      <c r="S1429" s="63">
        <v>13381186</v>
      </c>
      <c r="T1429">
        <f t="shared" si="206"/>
        <v>24430021</v>
      </c>
    </row>
    <row r="1430" spans="1:20" hidden="1">
      <c r="A1430" s="55" t="s">
        <v>2742</v>
      </c>
      <c r="B1430" s="56" t="s">
        <v>2743</v>
      </c>
      <c r="C1430" s="55" t="s">
        <v>6318</v>
      </c>
      <c r="D1430" s="56">
        <f t="shared" si="207"/>
        <v>717.23199999999997</v>
      </c>
      <c r="E1430" s="56">
        <f t="shared" si="199"/>
        <v>427.33800000000002</v>
      </c>
      <c r="F1430" s="56">
        <f t="shared" si="200"/>
        <v>3265.9569999999999</v>
      </c>
      <c r="G1430" s="56">
        <f t="shared" si="201"/>
        <v>4410.527</v>
      </c>
      <c r="H1430" s="56">
        <f t="shared" si="202"/>
        <v>718.14499999999998</v>
      </c>
      <c r="I1430" s="56">
        <f t="shared" si="203"/>
        <v>617.98699999999997</v>
      </c>
      <c r="J1430" s="56">
        <f t="shared" si="204"/>
        <v>3484.047</v>
      </c>
      <c r="K1430" s="56">
        <f t="shared" si="205"/>
        <v>4820.1790000000001</v>
      </c>
      <c r="L1430" s="64">
        <v>717232</v>
      </c>
      <c r="M1430" s="64">
        <v>427338</v>
      </c>
      <c r="N1430" s="64">
        <v>3265957</v>
      </c>
      <c r="O1430" s="64">
        <v>4410527</v>
      </c>
      <c r="P1430" s="63">
        <v>718145</v>
      </c>
      <c r="Q1430" s="63">
        <v>617987</v>
      </c>
      <c r="R1430" s="63">
        <v>3484047</v>
      </c>
      <c r="S1430" s="63">
        <v>4820179</v>
      </c>
      <c r="T1430">
        <f t="shared" si="206"/>
        <v>9230706</v>
      </c>
    </row>
    <row r="1431" spans="1:20" hidden="1">
      <c r="A1431" s="55" t="s">
        <v>2744</v>
      </c>
      <c r="B1431" s="56" t="s">
        <v>2745</v>
      </c>
      <c r="C1431" s="55" t="s">
        <v>6318</v>
      </c>
      <c r="D1431" s="56">
        <f t="shared" si="207"/>
        <v>5357.1480000000001</v>
      </c>
      <c r="E1431" s="56">
        <f t="shared" si="199"/>
        <v>1513.1679999999999</v>
      </c>
      <c r="F1431" s="56">
        <f t="shared" si="200"/>
        <v>8556.8719999999994</v>
      </c>
      <c r="G1431" s="56">
        <f t="shared" si="201"/>
        <v>15427.188</v>
      </c>
      <c r="H1431" s="56">
        <f t="shared" si="202"/>
        <v>5283.6840000000002</v>
      </c>
      <c r="I1431" s="56">
        <f t="shared" si="203"/>
        <v>1508.856</v>
      </c>
      <c r="J1431" s="56">
        <f t="shared" si="204"/>
        <v>7914.2579999999998</v>
      </c>
      <c r="K1431" s="56">
        <f t="shared" si="205"/>
        <v>14706.798000000001</v>
      </c>
      <c r="L1431" s="64">
        <v>5357148</v>
      </c>
      <c r="M1431" s="64">
        <v>1513168</v>
      </c>
      <c r="N1431" s="64">
        <v>8556872</v>
      </c>
      <c r="O1431" s="64">
        <v>15427188</v>
      </c>
      <c r="P1431" s="63">
        <v>5283684</v>
      </c>
      <c r="Q1431" s="63">
        <v>1508856</v>
      </c>
      <c r="R1431" s="63">
        <v>7914258</v>
      </c>
      <c r="S1431" s="63">
        <v>14706798</v>
      </c>
      <c r="T1431">
        <f t="shared" si="206"/>
        <v>30133986</v>
      </c>
    </row>
    <row r="1432" spans="1:20" hidden="1">
      <c r="A1432" s="55" t="s">
        <v>2746</v>
      </c>
      <c r="B1432" s="56" t="s">
        <v>2747</v>
      </c>
      <c r="C1432" s="55" t="s">
        <v>6319</v>
      </c>
      <c r="D1432" s="56">
        <f t="shared" si="207"/>
        <v>2215.0349999999999</v>
      </c>
      <c r="E1432" s="56">
        <f t="shared" si="199"/>
        <v>65.444999999999993</v>
      </c>
      <c r="F1432" s="56">
        <f t="shared" si="200"/>
        <v>916.38599999999997</v>
      </c>
      <c r="G1432" s="56">
        <f t="shared" si="201"/>
        <v>3196.866</v>
      </c>
      <c r="H1432" s="56">
        <f t="shared" si="202"/>
        <v>2143.4140000000002</v>
      </c>
      <c r="I1432" s="56">
        <f t="shared" si="203"/>
        <v>68.004000000000005</v>
      </c>
      <c r="J1432" s="56">
        <f t="shared" si="204"/>
        <v>1005.8680000000001</v>
      </c>
      <c r="K1432" s="56">
        <f t="shared" si="205"/>
        <v>3217.2860000000001</v>
      </c>
      <c r="L1432" s="64">
        <v>2215035</v>
      </c>
      <c r="M1432" s="64">
        <v>65445</v>
      </c>
      <c r="N1432" s="64">
        <v>916386</v>
      </c>
      <c r="O1432" s="64">
        <v>3196866</v>
      </c>
      <c r="P1432" s="63">
        <v>2143414</v>
      </c>
      <c r="Q1432" s="63">
        <v>68004</v>
      </c>
      <c r="R1432" s="63">
        <v>1005868</v>
      </c>
      <c r="S1432" s="63">
        <v>3217286</v>
      </c>
      <c r="T1432">
        <f t="shared" si="206"/>
        <v>6414152</v>
      </c>
    </row>
    <row r="1433" spans="1:20" hidden="1">
      <c r="A1433" s="55" t="s">
        <v>2748</v>
      </c>
      <c r="B1433" s="56" t="s">
        <v>2749</v>
      </c>
      <c r="C1433" s="55" t="s">
        <v>6319</v>
      </c>
      <c r="D1433" s="56">
        <f t="shared" si="207"/>
        <v>1680.172</v>
      </c>
      <c r="E1433" s="56">
        <f t="shared" si="199"/>
        <v>248.12100000000001</v>
      </c>
      <c r="F1433" s="56">
        <f t="shared" si="200"/>
        <v>3481.877</v>
      </c>
      <c r="G1433" s="56">
        <f t="shared" si="201"/>
        <v>5410.17</v>
      </c>
      <c r="H1433" s="56">
        <f t="shared" si="202"/>
        <v>1679.1590000000001</v>
      </c>
      <c r="I1433" s="56">
        <f t="shared" si="203"/>
        <v>248.012</v>
      </c>
      <c r="J1433" s="56">
        <f t="shared" si="204"/>
        <v>3409.8719999999998</v>
      </c>
      <c r="K1433" s="56">
        <f t="shared" si="205"/>
        <v>5337.0429999999997</v>
      </c>
      <c r="L1433" s="64">
        <v>1680172</v>
      </c>
      <c r="M1433" s="64">
        <v>248121</v>
      </c>
      <c r="N1433" s="64">
        <v>3481877</v>
      </c>
      <c r="O1433" s="64">
        <v>5410170</v>
      </c>
      <c r="P1433" s="63">
        <v>1679159</v>
      </c>
      <c r="Q1433" s="63">
        <v>248012</v>
      </c>
      <c r="R1433" s="63">
        <v>3409872</v>
      </c>
      <c r="S1433" s="63">
        <v>5337043</v>
      </c>
      <c r="T1433">
        <f t="shared" si="206"/>
        <v>10747213</v>
      </c>
    </row>
    <row r="1434" spans="1:20" hidden="1">
      <c r="A1434" s="55" t="s">
        <v>2750</v>
      </c>
      <c r="B1434" s="56" t="s">
        <v>1564</v>
      </c>
      <c r="C1434" s="55" t="s">
        <v>6319</v>
      </c>
      <c r="D1434" s="56">
        <f t="shared" si="207"/>
        <v>655.26099999999997</v>
      </c>
      <c r="E1434" s="56">
        <f t="shared" si="199"/>
        <v>406.26400000000001</v>
      </c>
      <c r="F1434" s="56">
        <f t="shared" si="200"/>
        <v>5903.4139999999998</v>
      </c>
      <c r="G1434" s="56">
        <f t="shared" si="201"/>
        <v>6964.9390000000003</v>
      </c>
      <c r="H1434" s="56">
        <f t="shared" si="202"/>
        <v>654.98599999999999</v>
      </c>
      <c r="I1434" s="56">
        <f t="shared" si="203"/>
        <v>406.09</v>
      </c>
      <c r="J1434" s="56">
        <f t="shared" si="204"/>
        <v>5887.0190000000002</v>
      </c>
      <c r="K1434" s="56">
        <f t="shared" si="205"/>
        <v>6948.0950000000003</v>
      </c>
      <c r="L1434" s="64">
        <v>655261</v>
      </c>
      <c r="M1434" s="64">
        <v>406264</v>
      </c>
      <c r="N1434" s="64">
        <v>5903414</v>
      </c>
      <c r="O1434" s="64">
        <v>6964939</v>
      </c>
      <c r="P1434" s="63">
        <v>654986</v>
      </c>
      <c r="Q1434" s="63">
        <v>406090</v>
      </c>
      <c r="R1434" s="63">
        <v>5887019</v>
      </c>
      <c r="S1434" s="63">
        <v>6948095</v>
      </c>
      <c r="T1434">
        <f t="shared" si="206"/>
        <v>13913034</v>
      </c>
    </row>
    <row r="1435" spans="1:20" hidden="1">
      <c r="A1435" s="55" t="s">
        <v>2751</v>
      </c>
      <c r="B1435" s="56" t="s">
        <v>2752</v>
      </c>
      <c r="C1435" s="55" t="s">
        <v>6319</v>
      </c>
      <c r="D1435" s="56">
        <f t="shared" si="207"/>
        <v>574.65800000000002</v>
      </c>
      <c r="E1435" s="56">
        <f t="shared" si="199"/>
        <v>243.01300000000001</v>
      </c>
      <c r="F1435" s="56">
        <f t="shared" si="200"/>
        <v>3638.9479999999999</v>
      </c>
      <c r="G1435" s="56">
        <f t="shared" si="201"/>
        <v>4456.6189999999997</v>
      </c>
      <c r="H1435" s="56">
        <f t="shared" si="202"/>
        <v>693.03499999999997</v>
      </c>
      <c r="I1435" s="56">
        <f t="shared" si="203"/>
        <v>242.815</v>
      </c>
      <c r="J1435" s="56">
        <f t="shared" si="204"/>
        <v>3665.8719999999998</v>
      </c>
      <c r="K1435" s="56">
        <f t="shared" si="205"/>
        <v>4601.7219999999998</v>
      </c>
      <c r="L1435" s="64">
        <v>574658</v>
      </c>
      <c r="M1435" s="64">
        <v>243013</v>
      </c>
      <c r="N1435" s="64">
        <v>3638948</v>
      </c>
      <c r="O1435" s="64">
        <v>4456619</v>
      </c>
      <c r="P1435" s="63">
        <v>693035</v>
      </c>
      <c r="Q1435" s="63">
        <v>242815</v>
      </c>
      <c r="R1435" s="63">
        <v>3665872</v>
      </c>
      <c r="S1435" s="63">
        <v>4601722</v>
      </c>
      <c r="T1435">
        <f t="shared" si="206"/>
        <v>9058341</v>
      </c>
    </row>
    <row r="1436" spans="1:20" hidden="1">
      <c r="A1436" s="55" t="s">
        <v>2753</v>
      </c>
      <c r="B1436" s="56" t="s">
        <v>2754</v>
      </c>
      <c r="C1436" s="55" t="s">
        <v>6319</v>
      </c>
      <c r="D1436" s="56">
        <f t="shared" si="207"/>
        <v>676.327</v>
      </c>
      <c r="E1436" s="56">
        <f t="shared" si="199"/>
        <v>47.975000000000001</v>
      </c>
      <c r="F1436" s="56">
        <f t="shared" si="200"/>
        <v>1549.404</v>
      </c>
      <c r="G1436" s="56">
        <f t="shared" si="201"/>
        <v>2273.7060000000001</v>
      </c>
      <c r="H1436" s="56">
        <f t="shared" si="202"/>
        <v>770.26400000000001</v>
      </c>
      <c r="I1436" s="56">
        <f t="shared" si="203"/>
        <v>47.948999999999998</v>
      </c>
      <c r="J1436" s="56">
        <f t="shared" si="204"/>
        <v>1547.931</v>
      </c>
      <c r="K1436" s="56">
        <f t="shared" si="205"/>
        <v>2366.1439999999998</v>
      </c>
      <c r="L1436" s="64">
        <v>676327</v>
      </c>
      <c r="M1436" s="64">
        <v>47975</v>
      </c>
      <c r="N1436" s="64">
        <v>1549404</v>
      </c>
      <c r="O1436" s="64">
        <v>2273706</v>
      </c>
      <c r="P1436" s="63">
        <v>770264</v>
      </c>
      <c r="Q1436" s="63">
        <v>47949</v>
      </c>
      <c r="R1436" s="63">
        <v>1547931</v>
      </c>
      <c r="S1436" s="63">
        <v>2366144</v>
      </c>
      <c r="T1436">
        <f t="shared" si="206"/>
        <v>4639850</v>
      </c>
    </row>
    <row r="1437" spans="1:20" hidden="1">
      <c r="A1437" s="55" t="s">
        <v>2755</v>
      </c>
      <c r="B1437" s="56" t="s">
        <v>2756</v>
      </c>
      <c r="C1437" s="55" t="s">
        <v>6319</v>
      </c>
      <c r="D1437" s="56">
        <f t="shared" si="207"/>
        <v>1855.548</v>
      </c>
      <c r="E1437" s="56">
        <f t="shared" si="199"/>
        <v>621.6</v>
      </c>
      <c r="F1437" s="56">
        <f t="shared" si="200"/>
        <v>5100.9409999999998</v>
      </c>
      <c r="G1437" s="56">
        <f t="shared" si="201"/>
        <v>7578.0889999999999</v>
      </c>
      <c r="H1437" s="56">
        <f t="shared" si="202"/>
        <v>2184.4319999999998</v>
      </c>
      <c r="I1437" s="56">
        <f t="shared" si="203"/>
        <v>428.11200000000002</v>
      </c>
      <c r="J1437" s="56">
        <f t="shared" si="204"/>
        <v>5217.2439999999997</v>
      </c>
      <c r="K1437" s="56">
        <f t="shared" si="205"/>
        <v>7829.7879999999996</v>
      </c>
      <c r="L1437" s="64">
        <v>1855548</v>
      </c>
      <c r="M1437" s="64">
        <v>621600</v>
      </c>
      <c r="N1437" s="64">
        <v>5100941</v>
      </c>
      <c r="O1437" s="64">
        <v>7578089</v>
      </c>
      <c r="P1437" s="63">
        <v>2184432</v>
      </c>
      <c r="Q1437" s="63">
        <v>428112</v>
      </c>
      <c r="R1437" s="63">
        <v>5217244</v>
      </c>
      <c r="S1437" s="63">
        <v>7829788</v>
      </c>
      <c r="T1437">
        <f t="shared" si="206"/>
        <v>15407877</v>
      </c>
    </row>
    <row r="1438" spans="1:20" hidden="1">
      <c r="A1438" s="55" t="s">
        <v>2757</v>
      </c>
      <c r="B1438" s="56" t="s">
        <v>2758</v>
      </c>
      <c r="C1438" s="55" t="s">
        <v>6319</v>
      </c>
      <c r="D1438" s="56">
        <f t="shared" si="207"/>
        <v>4049.6990000000001</v>
      </c>
      <c r="E1438" s="56">
        <f t="shared" si="199"/>
        <v>89.468999999999994</v>
      </c>
      <c r="F1438" s="56">
        <f t="shared" si="200"/>
        <v>2906.0189999999998</v>
      </c>
      <c r="G1438" s="56">
        <f t="shared" si="201"/>
        <v>7045.1869999999999</v>
      </c>
      <c r="H1438" s="56">
        <f t="shared" si="202"/>
        <v>3931.45</v>
      </c>
      <c r="I1438" s="56">
        <f t="shared" si="203"/>
        <v>89.576999999999998</v>
      </c>
      <c r="J1438" s="56">
        <f t="shared" si="204"/>
        <v>2517.2220000000002</v>
      </c>
      <c r="K1438" s="56">
        <f t="shared" si="205"/>
        <v>6538.2489999999998</v>
      </c>
      <c r="L1438" s="64">
        <v>4049699</v>
      </c>
      <c r="M1438" s="64">
        <v>89469</v>
      </c>
      <c r="N1438" s="64">
        <v>2906019</v>
      </c>
      <c r="O1438" s="64">
        <v>7045187</v>
      </c>
      <c r="P1438" s="63">
        <v>3931450</v>
      </c>
      <c r="Q1438" s="63">
        <v>89577</v>
      </c>
      <c r="R1438" s="63">
        <v>2517222</v>
      </c>
      <c r="S1438" s="63">
        <v>6538249</v>
      </c>
      <c r="T1438">
        <f t="shared" si="206"/>
        <v>13583436</v>
      </c>
    </row>
    <row r="1439" spans="1:20" hidden="1">
      <c r="A1439" s="55" t="s">
        <v>2759</v>
      </c>
      <c r="B1439" s="56" t="s">
        <v>2760</v>
      </c>
      <c r="C1439" s="55" t="s">
        <v>6319</v>
      </c>
      <c r="D1439" s="56">
        <f t="shared" si="207"/>
        <v>2563.6</v>
      </c>
      <c r="E1439" s="56">
        <f t="shared" si="199"/>
        <v>341.089</v>
      </c>
      <c r="F1439" s="56">
        <f t="shared" si="200"/>
        <v>1087.047</v>
      </c>
      <c r="G1439" s="56">
        <f t="shared" si="201"/>
        <v>3991.7359999999999</v>
      </c>
      <c r="H1439" s="56">
        <f t="shared" si="202"/>
        <v>2605.5500000000002</v>
      </c>
      <c r="I1439" s="56">
        <f t="shared" si="203"/>
        <v>340.28899999999999</v>
      </c>
      <c r="J1439" s="56">
        <f t="shared" si="204"/>
        <v>1261.5429999999999</v>
      </c>
      <c r="K1439" s="56">
        <f t="shared" si="205"/>
        <v>4207.3819999999996</v>
      </c>
      <c r="L1439" s="64">
        <v>2563600</v>
      </c>
      <c r="M1439" s="64">
        <v>341089</v>
      </c>
      <c r="N1439" s="64">
        <v>1087047</v>
      </c>
      <c r="O1439" s="64">
        <v>3991736</v>
      </c>
      <c r="P1439" s="63">
        <v>2605550</v>
      </c>
      <c r="Q1439" s="63">
        <v>340289</v>
      </c>
      <c r="R1439" s="63">
        <v>1261543</v>
      </c>
      <c r="S1439" s="63">
        <v>4207382</v>
      </c>
      <c r="T1439">
        <f t="shared" si="206"/>
        <v>8199118</v>
      </c>
    </row>
    <row r="1440" spans="1:20" hidden="1">
      <c r="A1440" s="55" t="s">
        <v>2761</v>
      </c>
      <c r="B1440" s="56" t="s">
        <v>2762</v>
      </c>
      <c r="C1440" s="55" t="s">
        <v>6319</v>
      </c>
      <c r="D1440" s="56">
        <f t="shared" si="207"/>
        <v>1325.32</v>
      </c>
      <c r="E1440" s="56">
        <f t="shared" si="199"/>
        <v>79.14</v>
      </c>
      <c r="F1440" s="56">
        <f t="shared" si="200"/>
        <v>2680.0129999999999</v>
      </c>
      <c r="G1440" s="56">
        <f t="shared" si="201"/>
        <v>4084.473</v>
      </c>
      <c r="H1440" s="56">
        <f t="shared" si="202"/>
        <v>1624.0440000000001</v>
      </c>
      <c r="I1440" s="56">
        <f t="shared" si="203"/>
        <v>79.076999999999998</v>
      </c>
      <c r="J1440" s="56">
        <f t="shared" si="204"/>
        <v>2549.009</v>
      </c>
      <c r="K1440" s="56">
        <f t="shared" si="205"/>
        <v>4252.13</v>
      </c>
      <c r="L1440" s="64">
        <v>1325320</v>
      </c>
      <c r="M1440" s="64">
        <v>79140</v>
      </c>
      <c r="N1440" s="64">
        <v>2680013</v>
      </c>
      <c r="O1440" s="64">
        <v>4084473</v>
      </c>
      <c r="P1440" s="63">
        <v>1624044</v>
      </c>
      <c r="Q1440" s="63">
        <v>79077</v>
      </c>
      <c r="R1440" s="63">
        <v>2549009</v>
      </c>
      <c r="S1440" s="63">
        <v>4252130</v>
      </c>
      <c r="T1440">
        <f t="shared" si="206"/>
        <v>8336603</v>
      </c>
    </row>
    <row r="1441" spans="1:20" hidden="1">
      <c r="A1441" s="55" t="s">
        <v>2763</v>
      </c>
      <c r="B1441" s="56" t="s">
        <v>2764</v>
      </c>
      <c r="C1441" s="55" t="s">
        <v>6319</v>
      </c>
      <c r="D1441" s="56">
        <f t="shared" si="207"/>
        <v>952.178</v>
      </c>
      <c r="E1441" s="56">
        <f t="shared" si="199"/>
        <v>24.988</v>
      </c>
      <c r="F1441" s="56">
        <f t="shared" si="200"/>
        <v>697.77</v>
      </c>
      <c r="G1441" s="56">
        <f t="shared" si="201"/>
        <v>1674.9359999999999</v>
      </c>
      <c r="H1441" s="56">
        <f t="shared" si="202"/>
        <v>947.91</v>
      </c>
      <c r="I1441" s="56">
        <f t="shared" si="203"/>
        <v>24.988</v>
      </c>
      <c r="J1441" s="56">
        <f t="shared" si="204"/>
        <v>679.096</v>
      </c>
      <c r="K1441" s="56">
        <f t="shared" si="205"/>
        <v>1651.9939999999999</v>
      </c>
      <c r="L1441" s="64">
        <v>952178</v>
      </c>
      <c r="M1441" s="64">
        <v>24988</v>
      </c>
      <c r="N1441" s="64">
        <v>697770</v>
      </c>
      <c r="O1441" s="64">
        <v>1674936</v>
      </c>
      <c r="P1441" s="63">
        <v>947910</v>
      </c>
      <c r="Q1441" s="63">
        <v>24988</v>
      </c>
      <c r="R1441" s="63">
        <v>679096</v>
      </c>
      <c r="S1441" s="63">
        <v>1651994</v>
      </c>
      <c r="T1441">
        <f t="shared" si="206"/>
        <v>3326930</v>
      </c>
    </row>
    <row r="1442" spans="1:20" hidden="1">
      <c r="A1442" s="55" t="s">
        <v>2765</v>
      </c>
      <c r="B1442" s="56" t="s">
        <v>2766</v>
      </c>
      <c r="C1442" s="55" t="s">
        <v>6319</v>
      </c>
      <c r="D1442" s="56">
        <f t="shared" si="207"/>
        <v>2322.1320000000001</v>
      </c>
      <c r="E1442" s="56">
        <f t="shared" si="199"/>
        <v>352.84199999999998</v>
      </c>
      <c r="F1442" s="56">
        <f t="shared" si="200"/>
        <v>1382.499</v>
      </c>
      <c r="G1442" s="56">
        <f t="shared" si="201"/>
        <v>4057.473</v>
      </c>
      <c r="H1442" s="56">
        <f t="shared" si="202"/>
        <v>2573.1579999999999</v>
      </c>
      <c r="I1442" s="56">
        <f t="shared" si="203"/>
        <v>352.14</v>
      </c>
      <c r="J1442" s="56">
        <f t="shared" si="204"/>
        <v>1376.241</v>
      </c>
      <c r="K1442" s="56">
        <f t="shared" si="205"/>
        <v>4301.5389999999998</v>
      </c>
      <c r="L1442" s="64">
        <v>2322132</v>
      </c>
      <c r="M1442" s="64">
        <v>352842</v>
      </c>
      <c r="N1442" s="64">
        <v>1382499</v>
      </c>
      <c r="O1442" s="64">
        <v>4057473</v>
      </c>
      <c r="P1442" s="63">
        <v>2573158</v>
      </c>
      <c r="Q1442" s="63">
        <v>352140</v>
      </c>
      <c r="R1442" s="63">
        <v>1376241</v>
      </c>
      <c r="S1442" s="63">
        <v>4301539</v>
      </c>
      <c r="T1442">
        <f t="shared" si="206"/>
        <v>8359012</v>
      </c>
    </row>
    <row r="1443" spans="1:20" hidden="1">
      <c r="A1443" s="55" t="s">
        <v>2767</v>
      </c>
      <c r="B1443" s="56" t="s">
        <v>2768</v>
      </c>
      <c r="C1443" s="55" t="s">
        <v>6319</v>
      </c>
      <c r="D1443" s="56">
        <f t="shared" si="207"/>
        <v>1040.104</v>
      </c>
      <c r="E1443" s="56">
        <f t="shared" si="199"/>
        <v>0.60299999999999998</v>
      </c>
      <c r="F1443" s="56">
        <f t="shared" si="200"/>
        <v>952.22</v>
      </c>
      <c r="G1443" s="56">
        <f t="shared" si="201"/>
        <v>1992.9269999999999</v>
      </c>
      <c r="H1443" s="56">
        <f t="shared" si="202"/>
        <v>1038.577</v>
      </c>
      <c r="I1443" s="56">
        <f t="shared" si="203"/>
        <v>0.60299999999999998</v>
      </c>
      <c r="J1443" s="56">
        <f t="shared" si="204"/>
        <v>1122.096</v>
      </c>
      <c r="K1443" s="56">
        <f t="shared" si="205"/>
        <v>2161.2759999999998</v>
      </c>
      <c r="L1443" s="64">
        <v>1040104</v>
      </c>
      <c r="M1443" s="64">
        <v>603</v>
      </c>
      <c r="N1443" s="64">
        <v>952220</v>
      </c>
      <c r="O1443" s="64">
        <v>1992927</v>
      </c>
      <c r="P1443" s="63">
        <v>1038577</v>
      </c>
      <c r="Q1443" s="63">
        <v>603</v>
      </c>
      <c r="R1443" s="63">
        <v>1122096</v>
      </c>
      <c r="S1443" s="63">
        <v>2161276</v>
      </c>
      <c r="T1443">
        <f t="shared" si="206"/>
        <v>4154203</v>
      </c>
    </row>
    <row r="1444" spans="1:20" hidden="1">
      <c r="A1444" s="55" t="s">
        <v>2769</v>
      </c>
      <c r="B1444" s="56" t="s">
        <v>2770</v>
      </c>
      <c r="C1444" s="55" t="s">
        <v>6319</v>
      </c>
      <c r="D1444" s="56">
        <f t="shared" si="207"/>
        <v>1463.479</v>
      </c>
      <c r="E1444" s="56">
        <f t="shared" si="199"/>
        <v>576.83100000000002</v>
      </c>
      <c r="F1444" s="56">
        <f t="shared" si="200"/>
        <v>1278.845</v>
      </c>
      <c r="G1444" s="56">
        <f t="shared" si="201"/>
        <v>3319.1550000000002</v>
      </c>
      <c r="H1444" s="56">
        <f t="shared" si="202"/>
        <v>1702.191</v>
      </c>
      <c r="I1444" s="56">
        <f t="shared" si="203"/>
        <v>575.72</v>
      </c>
      <c r="J1444" s="56">
        <f t="shared" si="204"/>
        <v>1257.768</v>
      </c>
      <c r="K1444" s="56">
        <f t="shared" si="205"/>
        <v>3535.6790000000001</v>
      </c>
      <c r="L1444" s="64">
        <v>1463479</v>
      </c>
      <c r="M1444" s="64">
        <v>576831</v>
      </c>
      <c r="N1444" s="64">
        <v>1278845</v>
      </c>
      <c r="O1444" s="64">
        <v>3319155</v>
      </c>
      <c r="P1444" s="63">
        <v>1702191</v>
      </c>
      <c r="Q1444" s="63">
        <v>575720</v>
      </c>
      <c r="R1444" s="63">
        <v>1257768</v>
      </c>
      <c r="S1444" s="63">
        <v>3535679</v>
      </c>
      <c r="T1444">
        <f t="shared" si="206"/>
        <v>6854834</v>
      </c>
    </row>
    <row r="1445" spans="1:20" hidden="1">
      <c r="A1445" s="55" t="s">
        <v>2771</v>
      </c>
      <c r="B1445" s="56" t="s">
        <v>2772</v>
      </c>
      <c r="C1445" s="55" t="s">
        <v>6319</v>
      </c>
      <c r="D1445" s="56">
        <f t="shared" si="207"/>
        <v>751.84500000000003</v>
      </c>
      <c r="E1445" s="56">
        <f t="shared" si="199"/>
        <v>335.54500000000002</v>
      </c>
      <c r="F1445" s="56">
        <f t="shared" si="200"/>
        <v>993.57799999999997</v>
      </c>
      <c r="G1445" s="56">
        <f t="shared" si="201"/>
        <v>2080.9679999999998</v>
      </c>
      <c r="H1445" s="56">
        <f t="shared" si="202"/>
        <v>899.49800000000005</v>
      </c>
      <c r="I1445" s="56">
        <f t="shared" si="203"/>
        <v>623.91700000000003</v>
      </c>
      <c r="J1445" s="56">
        <f t="shared" si="204"/>
        <v>1163.704</v>
      </c>
      <c r="K1445" s="56">
        <f t="shared" si="205"/>
        <v>2687.1190000000001</v>
      </c>
      <c r="L1445" s="64">
        <v>751845</v>
      </c>
      <c r="M1445" s="64">
        <v>335545</v>
      </c>
      <c r="N1445" s="64">
        <v>993578</v>
      </c>
      <c r="O1445" s="64">
        <v>2080968</v>
      </c>
      <c r="P1445" s="63">
        <v>899498</v>
      </c>
      <c r="Q1445" s="63">
        <v>623917</v>
      </c>
      <c r="R1445" s="63">
        <v>1163704</v>
      </c>
      <c r="S1445" s="63">
        <v>2687119</v>
      </c>
      <c r="T1445">
        <f t="shared" si="206"/>
        <v>4768087</v>
      </c>
    </row>
    <row r="1446" spans="1:20" hidden="1">
      <c r="A1446" s="55" t="s">
        <v>2773</v>
      </c>
      <c r="B1446" s="56" t="s">
        <v>2774</v>
      </c>
      <c r="C1446" s="55" t="s">
        <v>6319</v>
      </c>
      <c r="D1446" s="56">
        <f t="shared" si="207"/>
        <v>2058.1819999999998</v>
      </c>
      <c r="E1446" s="56">
        <f t="shared" si="199"/>
        <v>134.345</v>
      </c>
      <c r="F1446" s="56">
        <f t="shared" si="200"/>
        <v>1077.3</v>
      </c>
      <c r="G1446" s="56">
        <f t="shared" si="201"/>
        <v>3269.8270000000002</v>
      </c>
      <c r="H1446" s="56">
        <f t="shared" si="202"/>
        <v>2055.9380000000001</v>
      </c>
      <c r="I1446" s="56">
        <f t="shared" si="203"/>
        <v>134.33199999999999</v>
      </c>
      <c r="J1446" s="56">
        <f t="shared" si="204"/>
        <v>1059.058</v>
      </c>
      <c r="K1446" s="56">
        <f t="shared" si="205"/>
        <v>3249.328</v>
      </c>
      <c r="L1446" s="64">
        <v>2058182</v>
      </c>
      <c r="M1446" s="64">
        <v>134345</v>
      </c>
      <c r="N1446" s="64">
        <v>1077300</v>
      </c>
      <c r="O1446" s="64">
        <v>3269827</v>
      </c>
      <c r="P1446" s="63">
        <v>2055938</v>
      </c>
      <c r="Q1446" s="63">
        <v>134332</v>
      </c>
      <c r="R1446" s="63">
        <v>1059058</v>
      </c>
      <c r="S1446" s="63">
        <v>3249328</v>
      </c>
      <c r="T1446">
        <f t="shared" si="206"/>
        <v>6519155</v>
      </c>
    </row>
    <row r="1447" spans="1:20" hidden="1">
      <c r="A1447" s="55" t="s">
        <v>2775</v>
      </c>
      <c r="B1447" s="56" t="s">
        <v>2776</v>
      </c>
      <c r="C1447" s="55" t="s">
        <v>6319</v>
      </c>
      <c r="D1447" s="56">
        <f t="shared" si="207"/>
        <v>1476.145</v>
      </c>
      <c r="E1447" s="56">
        <f t="shared" si="199"/>
        <v>191.334</v>
      </c>
      <c r="F1447" s="56">
        <f t="shared" si="200"/>
        <v>567.23099999999999</v>
      </c>
      <c r="G1447" s="56">
        <f t="shared" si="201"/>
        <v>2234.71</v>
      </c>
      <c r="H1447" s="56">
        <f t="shared" si="202"/>
        <v>1465.069</v>
      </c>
      <c r="I1447" s="56">
        <f t="shared" si="203"/>
        <v>191.315</v>
      </c>
      <c r="J1447" s="56">
        <f t="shared" si="204"/>
        <v>570.30799999999999</v>
      </c>
      <c r="K1447" s="56">
        <f t="shared" si="205"/>
        <v>2226.692</v>
      </c>
      <c r="L1447" s="64">
        <v>1476145</v>
      </c>
      <c r="M1447" s="64">
        <v>191334</v>
      </c>
      <c r="N1447" s="64">
        <v>567231</v>
      </c>
      <c r="O1447" s="64">
        <v>2234710</v>
      </c>
      <c r="P1447" s="63">
        <v>1465069</v>
      </c>
      <c r="Q1447" s="63">
        <v>191315</v>
      </c>
      <c r="R1447" s="63">
        <v>570308</v>
      </c>
      <c r="S1447" s="63">
        <v>2226692</v>
      </c>
      <c r="T1447">
        <f t="shared" si="206"/>
        <v>4461402</v>
      </c>
    </row>
    <row r="1448" spans="1:20" hidden="1">
      <c r="A1448" s="55" t="s">
        <v>2777</v>
      </c>
      <c r="B1448" s="56" t="s">
        <v>2778</v>
      </c>
      <c r="C1448" s="55" t="s">
        <v>6319</v>
      </c>
      <c r="D1448" s="56">
        <f t="shared" si="207"/>
        <v>1015.292</v>
      </c>
      <c r="E1448" s="56">
        <f t="shared" si="199"/>
        <v>346.66199999999998</v>
      </c>
      <c r="F1448" s="56">
        <f t="shared" si="200"/>
        <v>800.53899999999999</v>
      </c>
      <c r="G1448" s="56">
        <f t="shared" si="201"/>
        <v>2162.4929999999999</v>
      </c>
      <c r="H1448" s="56">
        <f t="shared" si="202"/>
        <v>1004.43</v>
      </c>
      <c r="I1448" s="56">
        <f t="shared" si="203"/>
        <v>261.327</v>
      </c>
      <c r="J1448" s="56">
        <f t="shared" si="204"/>
        <v>840.28800000000001</v>
      </c>
      <c r="K1448" s="56">
        <f t="shared" si="205"/>
        <v>2106.0450000000001</v>
      </c>
      <c r="L1448" s="64">
        <v>1015292</v>
      </c>
      <c r="M1448" s="64">
        <v>346662</v>
      </c>
      <c r="N1448" s="64">
        <v>800539</v>
      </c>
      <c r="O1448" s="64">
        <v>2162493</v>
      </c>
      <c r="P1448" s="63">
        <v>1004430</v>
      </c>
      <c r="Q1448" s="63">
        <v>261327</v>
      </c>
      <c r="R1448" s="63">
        <v>840288</v>
      </c>
      <c r="S1448" s="63">
        <v>2106045</v>
      </c>
      <c r="T1448">
        <f t="shared" si="206"/>
        <v>4268538</v>
      </c>
    </row>
    <row r="1449" spans="1:20" hidden="1">
      <c r="A1449" s="55" t="s">
        <v>2779</v>
      </c>
      <c r="B1449" s="56" t="s">
        <v>2780</v>
      </c>
      <c r="C1449" s="55" t="s">
        <v>6319</v>
      </c>
      <c r="D1449" s="56">
        <f t="shared" si="207"/>
        <v>2162.0129999999999</v>
      </c>
      <c r="E1449" s="56">
        <f t="shared" si="199"/>
        <v>158.96199999999999</v>
      </c>
      <c r="F1449" s="56">
        <f t="shared" si="200"/>
        <v>581.08100000000002</v>
      </c>
      <c r="G1449" s="56">
        <f t="shared" si="201"/>
        <v>2902.056</v>
      </c>
      <c r="H1449" s="56">
        <f t="shared" si="202"/>
        <v>2160.5390000000002</v>
      </c>
      <c r="I1449" s="56">
        <f t="shared" si="203"/>
        <v>158.92500000000001</v>
      </c>
      <c r="J1449" s="56">
        <f t="shared" si="204"/>
        <v>483.87299999999999</v>
      </c>
      <c r="K1449" s="56">
        <f t="shared" si="205"/>
        <v>2803.337</v>
      </c>
      <c r="L1449" s="64">
        <v>2162013</v>
      </c>
      <c r="M1449" s="64">
        <v>158962</v>
      </c>
      <c r="N1449" s="64">
        <v>581081</v>
      </c>
      <c r="O1449" s="64">
        <v>2902056</v>
      </c>
      <c r="P1449" s="63">
        <v>2160539</v>
      </c>
      <c r="Q1449" s="63">
        <v>158925</v>
      </c>
      <c r="R1449" s="63">
        <v>483873</v>
      </c>
      <c r="S1449" s="63">
        <v>2803337</v>
      </c>
      <c r="T1449">
        <f t="shared" si="206"/>
        <v>5705393</v>
      </c>
    </row>
    <row r="1450" spans="1:20" hidden="1">
      <c r="A1450" s="55" t="s">
        <v>2781</v>
      </c>
      <c r="B1450" s="56" t="s">
        <v>2782</v>
      </c>
      <c r="C1450" s="55" t="s">
        <v>6319</v>
      </c>
      <c r="D1450" s="56">
        <f t="shared" si="207"/>
        <v>1077.4000000000001</v>
      </c>
      <c r="E1450" s="56">
        <f t="shared" si="199"/>
        <v>142.87</v>
      </c>
      <c r="F1450" s="56">
        <f t="shared" si="200"/>
        <v>847.71600000000001</v>
      </c>
      <c r="G1450" s="56">
        <f t="shared" si="201"/>
        <v>2067.9859999999999</v>
      </c>
      <c r="H1450" s="56">
        <f t="shared" si="202"/>
        <v>1076.5</v>
      </c>
      <c r="I1450" s="56">
        <f t="shared" si="203"/>
        <v>142.82</v>
      </c>
      <c r="J1450" s="56">
        <f t="shared" si="204"/>
        <v>680.79</v>
      </c>
      <c r="K1450" s="56">
        <f t="shared" si="205"/>
        <v>1900.11</v>
      </c>
      <c r="L1450" s="64">
        <v>1077400</v>
      </c>
      <c r="M1450" s="64">
        <v>142870</v>
      </c>
      <c r="N1450" s="64">
        <v>847716</v>
      </c>
      <c r="O1450" s="64">
        <v>2067986</v>
      </c>
      <c r="P1450" s="63">
        <v>1076500</v>
      </c>
      <c r="Q1450" s="63">
        <v>142820</v>
      </c>
      <c r="R1450" s="63">
        <v>680790</v>
      </c>
      <c r="S1450" s="63">
        <v>1900110</v>
      </c>
      <c r="T1450">
        <f t="shared" si="206"/>
        <v>3968096</v>
      </c>
    </row>
    <row r="1451" spans="1:20" hidden="1">
      <c r="A1451" s="55" t="s">
        <v>2783</v>
      </c>
      <c r="B1451" s="56" t="s">
        <v>2784</v>
      </c>
      <c r="C1451" s="55" t="s">
        <v>6319</v>
      </c>
      <c r="D1451" s="56">
        <f t="shared" si="207"/>
        <v>1200.2840000000001</v>
      </c>
      <c r="E1451" s="56">
        <f t="shared" si="199"/>
        <v>1.29</v>
      </c>
      <c r="F1451" s="56">
        <f t="shared" si="200"/>
        <v>494.61900000000003</v>
      </c>
      <c r="G1451" s="56">
        <f t="shared" si="201"/>
        <v>1696.193</v>
      </c>
      <c r="H1451" s="56">
        <f t="shared" si="202"/>
        <v>1137.78</v>
      </c>
      <c r="I1451" s="56">
        <f t="shared" si="203"/>
        <v>1.2869999999999999</v>
      </c>
      <c r="J1451" s="56">
        <f t="shared" si="204"/>
        <v>490.73099999999999</v>
      </c>
      <c r="K1451" s="56">
        <f t="shared" si="205"/>
        <v>1629.798</v>
      </c>
      <c r="L1451" s="64">
        <v>1200284</v>
      </c>
      <c r="M1451" s="64">
        <v>1290</v>
      </c>
      <c r="N1451" s="64">
        <v>494619</v>
      </c>
      <c r="O1451" s="64">
        <v>1696193</v>
      </c>
      <c r="P1451" s="63">
        <v>1137780</v>
      </c>
      <c r="Q1451" s="63">
        <v>1287</v>
      </c>
      <c r="R1451" s="63">
        <v>490731</v>
      </c>
      <c r="S1451" s="63">
        <v>1629798</v>
      </c>
      <c r="T1451">
        <f t="shared" si="206"/>
        <v>3325991</v>
      </c>
    </row>
    <row r="1452" spans="1:20" hidden="1">
      <c r="A1452" s="55" t="s">
        <v>2785</v>
      </c>
      <c r="B1452" s="56" t="s">
        <v>2786</v>
      </c>
      <c r="C1452" s="55" t="s">
        <v>6319</v>
      </c>
      <c r="D1452" s="56">
        <f t="shared" si="207"/>
        <v>1014.8579999999999</v>
      </c>
      <c r="E1452" s="56">
        <f t="shared" si="199"/>
        <v>207.34299999999999</v>
      </c>
      <c r="F1452" s="56">
        <f t="shared" si="200"/>
        <v>980.82100000000003</v>
      </c>
      <c r="G1452" s="56">
        <f t="shared" si="201"/>
        <v>2203.0219999999999</v>
      </c>
      <c r="H1452" s="56">
        <f t="shared" si="202"/>
        <v>1090.337</v>
      </c>
      <c r="I1452" s="56">
        <f t="shared" si="203"/>
        <v>207.30199999999999</v>
      </c>
      <c r="J1452" s="56">
        <f t="shared" si="204"/>
        <v>1010.9349999999999</v>
      </c>
      <c r="K1452" s="56">
        <f t="shared" si="205"/>
        <v>2308.5740000000001</v>
      </c>
      <c r="L1452" s="64">
        <v>1014858</v>
      </c>
      <c r="M1452" s="64">
        <v>207343</v>
      </c>
      <c r="N1452" s="64">
        <v>980821</v>
      </c>
      <c r="O1452" s="64">
        <v>2203022</v>
      </c>
      <c r="P1452" s="63">
        <v>1090337</v>
      </c>
      <c r="Q1452" s="63">
        <v>207302</v>
      </c>
      <c r="R1452" s="63">
        <v>1010935</v>
      </c>
      <c r="S1452" s="63">
        <v>2308574</v>
      </c>
      <c r="T1452">
        <f t="shared" si="206"/>
        <v>4511596</v>
      </c>
    </row>
    <row r="1453" spans="1:20" hidden="1">
      <c r="A1453" s="55" t="s">
        <v>2787</v>
      </c>
      <c r="B1453" s="56" t="s">
        <v>2788</v>
      </c>
      <c r="C1453" s="55" t="s">
        <v>6319</v>
      </c>
      <c r="D1453" s="56">
        <f t="shared" si="207"/>
        <v>566.22500000000002</v>
      </c>
      <c r="E1453" s="56">
        <f t="shared" si="199"/>
        <v>11.071</v>
      </c>
      <c r="F1453" s="56">
        <f t="shared" si="200"/>
        <v>1027.0650000000001</v>
      </c>
      <c r="G1453" s="56">
        <f t="shared" si="201"/>
        <v>1604.3610000000001</v>
      </c>
      <c r="H1453" s="56">
        <f t="shared" si="202"/>
        <v>630.774</v>
      </c>
      <c r="I1453" s="56">
        <f t="shared" si="203"/>
        <v>11.035</v>
      </c>
      <c r="J1453" s="56">
        <f t="shared" si="204"/>
        <v>811.49699999999996</v>
      </c>
      <c r="K1453" s="56">
        <f t="shared" si="205"/>
        <v>1453.306</v>
      </c>
      <c r="L1453" s="64">
        <v>566225</v>
      </c>
      <c r="M1453" s="64">
        <v>11071</v>
      </c>
      <c r="N1453" s="64">
        <v>1027065</v>
      </c>
      <c r="O1453" s="64">
        <v>1604361</v>
      </c>
      <c r="P1453" s="63">
        <v>630774</v>
      </c>
      <c r="Q1453" s="63">
        <v>11035</v>
      </c>
      <c r="R1453" s="63">
        <v>811497</v>
      </c>
      <c r="S1453" s="63">
        <v>1453306</v>
      </c>
      <c r="T1453">
        <f t="shared" si="206"/>
        <v>3057667</v>
      </c>
    </row>
    <row r="1454" spans="1:20" hidden="1">
      <c r="A1454" s="55" t="s">
        <v>2789</v>
      </c>
      <c r="B1454" s="56" t="s">
        <v>2790</v>
      </c>
      <c r="C1454" s="55" t="s">
        <v>6319</v>
      </c>
      <c r="D1454" s="56">
        <f t="shared" si="207"/>
        <v>1887.386</v>
      </c>
      <c r="E1454" s="56">
        <f t="shared" si="199"/>
        <v>150.172</v>
      </c>
      <c r="F1454" s="56">
        <f t="shared" si="200"/>
        <v>1469.575</v>
      </c>
      <c r="G1454" s="56">
        <f t="shared" si="201"/>
        <v>3507.1329999999998</v>
      </c>
      <c r="H1454" s="56">
        <f t="shared" si="202"/>
        <v>1783.4090000000001</v>
      </c>
      <c r="I1454" s="56">
        <f t="shared" si="203"/>
        <v>149.90199999999999</v>
      </c>
      <c r="J1454" s="56">
        <f t="shared" si="204"/>
        <v>1377.29</v>
      </c>
      <c r="K1454" s="56">
        <f t="shared" si="205"/>
        <v>3310.6010000000001</v>
      </c>
      <c r="L1454" s="64">
        <v>1887386</v>
      </c>
      <c r="M1454" s="64">
        <v>150172</v>
      </c>
      <c r="N1454" s="64">
        <v>1469575</v>
      </c>
      <c r="O1454" s="64">
        <v>3507133</v>
      </c>
      <c r="P1454" s="63">
        <v>1783409</v>
      </c>
      <c r="Q1454" s="63">
        <v>149902</v>
      </c>
      <c r="R1454" s="63">
        <v>1377290</v>
      </c>
      <c r="S1454" s="63">
        <v>3310601</v>
      </c>
      <c r="T1454">
        <f t="shared" si="206"/>
        <v>6817734</v>
      </c>
    </row>
    <row r="1455" spans="1:20" hidden="1">
      <c r="A1455" s="55" t="s">
        <v>2791</v>
      </c>
      <c r="B1455" s="56" t="s">
        <v>2792</v>
      </c>
      <c r="C1455" s="55" t="s">
        <v>6319</v>
      </c>
      <c r="D1455" s="56">
        <f t="shared" si="207"/>
        <v>2840.6660000000002</v>
      </c>
      <c r="E1455" s="56">
        <f t="shared" si="199"/>
        <v>494.01400000000001</v>
      </c>
      <c r="F1455" s="56">
        <f t="shared" si="200"/>
        <v>3099.2890000000002</v>
      </c>
      <c r="G1455" s="56">
        <f t="shared" si="201"/>
        <v>6433.9690000000001</v>
      </c>
      <c r="H1455" s="56">
        <f t="shared" si="202"/>
        <v>2610.7179999999998</v>
      </c>
      <c r="I1455" s="56">
        <f t="shared" si="203"/>
        <v>492.38200000000001</v>
      </c>
      <c r="J1455" s="56">
        <f t="shared" si="204"/>
        <v>3006.625</v>
      </c>
      <c r="K1455" s="56">
        <f t="shared" si="205"/>
        <v>6109.7250000000004</v>
      </c>
      <c r="L1455" s="64">
        <v>2840666</v>
      </c>
      <c r="M1455" s="64">
        <v>494014</v>
      </c>
      <c r="N1455" s="64">
        <v>3099289</v>
      </c>
      <c r="O1455" s="64">
        <v>6433969</v>
      </c>
      <c r="P1455" s="63">
        <v>2610718</v>
      </c>
      <c r="Q1455" s="63">
        <v>492382</v>
      </c>
      <c r="R1455" s="63">
        <v>3006625</v>
      </c>
      <c r="S1455" s="63">
        <v>6109725</v>
      </c>
      <c r="T1455">
        <f t="shared" si="206"/>
        <v>12543694</v>
      </c>
    </row>
    <row r="1456" spans="1:20" hidden="1">
      <c r="A1456" s="55" t="s">
        <v>2793</v>
      </c>
      <c r="B1456" s="56" t="s">
        <v>2794</v>
      </c>
      <c r="C1456" s="55" t="s">
        <v>6319</v>
      </c>
      <c r="D1456" s="56">
        <f t="shared" si="207"/>
        <v>582.274</v>
      </c>
      <c r="E1456" s="56">
        <f t="shared" si="199"/>
        <v>95.483000000000004</v>
      </c>
      <c r="F1456" s="56">
        <f t="shared" si="200"/>
        <v>346.83100000000002</v>
      </c>
      <c r="G1456" s="56">
        <f t="shared" si="201"/>
        <v>1024.588</v>
      </c>
      <c r="H1456" s="56">
        <f t="shared" si="202"/>
        <v>581.30899999999997</v>
      </c>
      <c r="I1456" s="56">
        <f t="shared" si="203"/>
        <v>68.396000000000001</v>
      </c>
      <c r="J1456" s="56">
        <f t="shared" si="204"/>
        <v>336.47</v>
      </c>
      <c r="K1456" s="56">
        <f t="shared" si="205"/>
        <v>986.17499999999995</v>
      </c>
      <c r="L1456" s="64">
        <v>582274</v>
      </c>
      <c r="M1456" s="64">
        <v>95483</v>
      </c>
      <c r="N1456" s="64">
        <v>346831</v>
      </c>
      <c r="O1456" s="64">
        <v>1024588</v>
      </c>
      <c r="P1456" s="63">
        <v>581309</v>
      </c>
      <c r="Q1456" s="63">
        <v>68396</v>
      </c>
      <c r="R1456" s="63">
        <v>336470</v>
      </c>
      <c r="S1456" s="63">
        <v>986175</v>
      </c>
      <c r="T1456">
        <f t="shared" si="206"/>
        <v>2010763</v>
      </c>
    </row>
    <row r="1457" spans="1:20" hidden="1">
      <c r="A1457" s="55" t="s">
        <v>2795</v>
      </c>
      <c r="B1457" s="56" t="s">
        <v>2796</v>
      </c>
      <c r="C1457" s="55" t="s">
        <v>6319</v>
      </c>
      <c r="D1457" s="56">
        <f t="shared" si="207"/>
        <v>208.88800000000001</v>
      </c>
      <c r="E1457" s="56">
        <f t="shared" si="199"/>
        <v>452.93900000000002</v>
      </c>
      <c r="F1457" s="56">
        <f t="shared" si="200"/>
        <v>994.06700000000001</v>
      </c>
      <c r="G1457" s="56">
        <f t="shared" si="201"/>
        <v>1655.894</v>
      </c>
      <c r="H1457" s="56">
        <f t="shared" si="202"/>
        <v>198.709</v>
      </c>
      <c r="I1457" s="56">
        <f t="shared" si="203"/>
        <v>513.42499999999995</v>
      </c>
      <c r="J1457" s="56">
        <f t="shared" si="204"/>
        <v>1207.4880000000001</v>
      </c>
      <c r="K1457" s="56">
        <f t="shared" si="205"/>
        <v>1919.6220000000001</v>
      </c>
      <c r="L1457" s="64">
        <v>208888</v>
      </c>
      <c r="M1457" s="64">
        <v>452939</v>
      </c>
      <c r="N1457" s="64">
        <v>994067</v>
      </c>
      <c r="O1457" s="64">
        <v>1655894</v>
      </c>
      <c r="P1457" s="63">
        <v>198709</v>
      </c>
      <c r="Q1457" s="63">
        <v>513425</v>
      </c>
      <c r="R1457" s="63">
        <v>1207488</v>
      </c>
      <c r="S1457" s="63">
        <v>1919622</v>
      </c>
      <c r="T1457">
        <f t="shared" si="206"/>
        <v>3575516</v>
      </c>
    </row>
    <row r="1458" spans="1:20" hidden="1">
      <c r="A1458" s="55" t="s">
        <v>2797</v>
      </c>
      <c r="B1458" s="56" t="s">
        <v>2798</v>
      </c>
      <c r="C1458" s="55" t="s">
        <v>6319</v>
      </c>
      <c r="D1458" s="56">
        <f t="shared" si="207"/>
        <v>3291.723</v>
      </c>
      <c r="E1458" s="56">
        <f t="shared" si="199"/>
        <v>924.45600000000002</v>
      </c>
      <c r="F1458" s="56">
        <f t="shared" si="200"/>
        <v>3107.6590000000001</v>
      </c>
      <c r="G1458" s="56">
        <f t="shared" si="201"/>
        <v>7323.8379999999997</v>
      </c>
      <c r="H1458" s="56">
        <f t="shared" si="202"/>
        <v>3288.9740000000002</v>
      </c>
      <c r="I1458" s="56">
        <f t="shared" si="203"/>
        <v>924.45600000000002</v>
      </c>
      <c r="J1458" s="56">
        <f t="shared" si="204"/>
        <v>3035.2530000000002</v>
      </c>
      <c r="K1458" s="56">
        <f t="shared" si="205"/>
        <v>7248.683</v>
      </c>
      <c r="L1458" s="64">
        <v>3291723</v>
      </c>
      <c r="M1458" s="64">
        <v>924456</v>
      </c>
      <c r="N1458" s="64">
        <v>3107659</v>
      </c>
      <c r="O1458" s="64">
        <v>7323838</v>
      </c>
      <c r="P1458" s="63">
        <v>3288974</v>
      </c>
      <c r="Q1458" s="63">
        <v>924456</v>
      </c>
      <c r="R1458" s="63">
        <v>3035253</v>
      </c>
      <c r="S1458" s="63">
        <v>7248683</v>
      </c>
      <c r="T1458">
        <f t="shared" si="206"/>
        <v>14572521</v>
      </c>
    </row>
    <row r="1459" spans="1:20" hidden="1">
      <c r="A1459" s="55" t="s">
        <v>2799</v>
      </c>
      <c r="B1459" s="56" t="s">
        <v>2800</v>
      </c>
      <c r="C1459" s="55" t="s">
        <v>6319</v>
      </c>
      <c r="D1459" s="56">
        <f t="shared" si="207"/>
        <v>165.477</v>
      </c>
      <c r="E1459" s="56">
        <f t="shared" si="199"/>
        <v>234.012</v>
      </c>
      <c r="F1459" s="56">
        <f t="shared" si="200"/>
        <v>288.14499999999998</v>
      </c>
      <c r="G1459" s="56">
        <f t="shared" si="201"/>
        <v>687.63400000000001</v>
      </c>
      <c r="H1459" s="56">
        <f t="shared" si="202"/>
        <v>300.33300000000003</v>
      </c>
      <c r="I1459" s="56">
        <f t="shared" si="203"/>
        <v>253.95</v>
      </c>
      <c r="J1459" s="56">
        <f t="shared" si="204"/>
        <v>309.34699999999998</v>
      </c>
      <c r="K1459" s="56">
        <f t="shared" si="205"/>
        <v>863.63</v>
      </c>
      <c r="L1459" s="64">
        <v>165477</v>
      </c>
      <c r="M1459" s="64">
        <v>234012</v>
      </c>
      <c r="N1459" s="64">
        <v>288145</v>
      </c>
      <c r="O1459" s="64">
        <v>687634</v>
      </c>
      <c r="P1459" s="63">
        <v>300333</v>
      </c>
      <c r="Q1459" s="63">
        <v>253950</v>
      </c>
      <c r="R1459" s="63">
        <v>309347</v>
      </c>
      <c r="S1459" s="63">
        <v>863630</v>
      </c>
      <c r="T1459">
        <f t="shared" si="206"/>
        <v>1551264</v>
      </c>
    </row>
    <row r="1460" spans="1:20" hidden="1">
      <c r="A1460" s="55" t="s">
        <v>2801</v>
      </c>
      <c r="B1460" s="56" t="s">
        <v>2802</v>
      </c>
      <c r="C1460" s="55" t="s">
        <v>6319</v>
      </c>
      <c r="D1460" s="56">
        <f t="shared" si="207"/>
        <v>1801.098</v>
      </c>
      <c r="E1460" s="56">
        <f t="shared" si="199"/>
        <v>270.44799999999998</v>
      </c>
      <c r="F1460" s="56">
        <f t="shared" si="200"/>
        <v>180.345</v>
      </c>
      <c r="G1460" s="56">
        <f t="shared" si="201"/>
        <v>2251.8910000000001</v>
      </c>
      <c r="H1460" s="56">
        <f t="shared" si="202"/>
        <v>1657.998</v>
      </c>
      <c r="I1460" s="56">
        <f t="shared" si="203"/>
        <v>283.74799999999999</v>
      </c>
      <c r="J1460" s="56">
        <f t="shared" si="204"/>
        <v>164.035</v>
      </c>
      <c r="K1460" s="56">
        <f t="shared" si="205"/>
        <v>2105.7809999999999</v>
      </c>
      <c r="L1460" s="64">
        <v>1801098</v>
      </c>
      <c r="M1460" s="64">
        <v>270448</v>
      </c>
      <c r="N1460" s="64">
        <v>180345</v>
      </c>
      <c r="O1460" s="64">
        <v>2251891</v>
      </c>
      <c r="P1460" s="63">
        <v>1657998</v>
      </c>
      <c r="Q1460" s="63">
        <v>283748</v>
      </c>
      <c r="R1460" s="63">
        <v>164035</v>
      </c>
      <c r="S1460" s="63">
        <v>2105781</v>
      </c>
      <c r="T1460">
        <f t="shared" si="206"/>
        <v>4357672</v>
      </c>
    </row>
    <row r="1461" spans="1:20" hidden="1">
      <c r="A1461" s="55" t="s">
        <v>2803</v>
      </c>
      <c r="B1461" s="56" t="s">
        <v>2804</v>
      </c>
      <c r="C1461" s="55" t="s">
        <v>6319</v>
      </c>
      <c r="D1461" s="56">
        <f t="shared" si="207"/>
        <v>396.42399999999998</v>
      </c>
      <c r="E1461" s="56">
        <f t="shared" si="199"/>
        <v>306.99</v>
      </c>
      <c r="F1461" s="56">
        <f t="shared" si="200"/>
        <v>849.97299999999996</v>
      </c>
      <c r="G1461" s="56">
        <f t="shared" si="201"/>
        <v>1553.3869999999999</v>
      </c>
      <c r="H1461" s="56">
        <f t="shared" si="202"/>
        <v>395.80500000000001</v>
      </c>
      <c r="I1461" s="56">
        <f t="shared" si="203"/>
        <v>279.43900000000002</v>
      </c>
      <c r="J1461" s="56">
        <f t="shared" si="204"/>
        <v>814.48599999999999</v>
      </c>
      <c r="K1461" s="56">
        <f t="shared" si="205"/>
        <v>1489.73</v>
      </c>
      <c r="L1461" s="64">
        <v>396424</v>
      </c>
      <c r="M1461" s="64">
        <v>306990</v>
      </c>
      <c r="N1461" s="64">
        <v>849973</v>
      </c>
      <c r="O1461" s="64">
        <v>1553387</v>
      </c>
      <c r="P1461" s="63">
        <v>395805</v>
      </c>
      <c r="Q1461" s="63">
        <v>279439</v>
      </c>
      <c r="R1461" s="63">
        <v>814486</v>
      </c>
      <c r="S1461" s="63">
        <v>1489730</v>
      </c>
      <c r="T1461">
        <f t="shared" si="206"/>
        <v>3043117</v>
      </c>
    </row>
    <row r="1462" spans="1:20" hidden="1">
      <c r="A1462" s="55" t="s">
        <v>2805</v>
      </c>
      <c r="B1462" s="56" t="s">
        <v>2806</v>
      </c>
      <c r="C1462" s="55" t="s">
        <v>6319</v>
      </c>
      <c r="D1462" s="56">
        <f t="shared" si="207"/>
        <v>617.61099999999999</v>
      </c>
      <c r="E1462" s="56">
        <f t="shared" si="199"/>
        <v>449.02699999999999</v>
      </c>
      <c r="F1462" s="56">
        <f t="shared" si="200"/>
        <v>2803.5390000000002</v>
      </c>
      <c r="G1462" s="56">
        <f t="shared" si="201"/>
        <v>3870.1770000000001</v>
      </c>
      <c r="H1462" s="56">
        <f t="shared" si="202"/>
        <v>616.39599999999996</v>
      </c>
      <c r="I1462" s="56">
        <f t="shared" si="203"/>
        <v>448.18799999999999</v>
      </c>
      <c r="J1462" s="56">
        <f t="shared" si="204"/>
        <v>2746.1790000000001</v>
      </c>
      <c r="K1462" s="56">
        <f t="shared" si="205"/>
        <v>3810.7629999999999</v>
      </c>
      <c r="L1462" s="64">
        <v>617611</v>
      </c>
      <c r="M1462" s="64">
        <v>449027</v>
      </c>
      <c r="N1462" s="64">
        <v>2803539</v>
      </c>
      <c r="O1462" s="64">
        <v>3870177</v>
      </c>
      <c r="P1462" s="63">
        <v>616396</v>
      </c>
      <c r="Q1462" s="63">
        <v>448188</v>
      </c>
      <c r="R1462" s="63">
        <v>2746179</v>
      </c>
      <c r="S1462" s="63">
        <v>3810763</v>
      </c>
      <c r="T1462">
        <f t="shared" si="206"/>
        <v>7680940</v>
      </c>
    </row>
    <row r="1463" spans="1:20" hidden="1">
      <c r="A1463" s="55" t="s">
        <v>2807</v>
      </c>
      <c r="B1463" s="56" t="s">
        <v>2808</v>
      </c>
      <c r="C1463" s="55" t="s">
        <v>6319</v>
      </c>
      <c r="D1463" s="56">
        <f t="shared" si="207"/>
        <v>1196.8320000000001</v>
      </c>
      <c r="E1463" s="56">
        <f t="shared" si="199"/>
        <v>603.71100000000001</v>
      </c>
      <c r="F1463" s="56">
        <f t="shared" si="200"/>
        <v>186.381</v>
      </c>
      <c r="G1463" s="56">
        <f t="shared" si="201"/>
        <v>1986.924</v>
      </c>
      <c r="H1463" s="56">
        <f t="shared" si="202"/>
        <v>1191.47</v>
      </c>
      <c r="I1463" s="56">
        <f t="shared" si="203"/>
        <v>602.452</v>
      </c>
      <c r="J1463" s="56">
        <f t="shared" si="204"/>
        <v>186.381</v>
      </c>
      <c r="K1463" s="56">
        <f t="shared" si="205"/>
        <v>1980.3030000000001</v>
      </c>
      <c r="L1463" s="64">
        <v>1196832</v>
      </c>
      <c r="M1463" s="64">
        <v>603711</v>
      </c>
      <c r="N1463" s="64">
        <v>186381</v>
      </c>
      <c r="O1463" s="64">
        <v>1986924</v>
      </c>
      <c r="P1463" s="63">
        <v>1191470</v>
      </c>
      <c r="Q1463" s="63">
        <v>602452</v>
      </c>
      <c r="R1463" s="63">
        <v>186381</v>
      </c>
      <c r="S1463" s="63">
        <v>1980303</v>
      </c>
      <c r="T1463">
        <f t="shared" si="206"/>
        <v>3967227</v>
      </c>
    </row>
    <row r="1464" spans="1:20" hidden="1">
      <c r="A1464" s="55" t="s">
        <v>2809</v>
      </c>
      <c r="B1464" s="56" t="s">
        <v>2810</v>
      </c>
      <c r="C1464" s="55" t="s">
        <v>6319</v>
      </c>
      <c r="D1464" s="56">
        <f t="shared" si="207"/>
        <v>481.71199999999999</v>
      </c>
      <c r="E1464" s="56">
        <f t="shared" si="199"/>
        <v>595.83399999999995</v>
      </c>
      <c r="F1464" s="56">
        <f t="shared" si="200"/>
        <v>1414.9380000000001</v>
      </c>
      <c r="G1464" s="56">
        <f t="shared" si="201"/>
        <v>2492.4839999999999</v>
      </c>
      <c r="H1464" s="56">
        <f t="shared" si="202"/>
        <v>480.50900000000001</v>
      </c>
      <c r="I1464" s="56">
        <f t="shared" si="203"/>
        <v>594.33500000000004</v>
      </c>
      <c r="J1464" s="56">
        <f t="shared" si="204"/>
        <v>1505.1110000000001</v>
      </c>
      <c r="K1464" s="56">
        <f t="shared" si="205"/>
        <v>2579.9549999999999</v>
      </c>
      <c r="L1464" s="64">
        <v>481712</v>
      </c>
      <c r="M1464" s="64">
        <v>595834</v>
      </c>
      <c r="N1464" s="64">
        <v>1414938</v>
      </c>
      <c r="O1464" s="64">
        <v>2492484</v>
      </c>
      <c r="P1464" s="63">
        <v>480509</v>
      </c>
      <c r="Q1464" s="63">
        <v>594335</v>
      </c>
      <c r="R1464" s="63">
        <v>1505111</v>
      </c>
      <c r="S1464" s="63">
        <v>2579955</v>
      </c>
      <c r="T1464">
        <f t="shared" si="206"/>
        <v>5072439</v>
      </c>
    </row>
    <row r="1465" spans="1:20" hidden="1">
      <c r="A1465" s="55" t="s">
        <v>2811</v>
      </c>
      <c r="B1465" s="56" t="s">
        <v>2812</v>
      </c>
      <c r="C1465" s="55" t="s">
        <v>6319</v>
      </c>
      <c r="D1465" s="56">
        <f t="shared" si="207"/>
        <v>880.08799999999997</v>
      </c>
      <c r="E1465" s="56">
        <f t="shared" si="199"/>
        <v>137.09299999999999</v>
      </c>
      <c r="F1465" s="56">
        <f t="shared" si="200"/>
        <v>750.95699999999999</v>
      </c>
      <c r="G1465" s="56">
        <f t="shared" si="201"/>
        <v>1768.1379999999999</v>
      </c>
      <c r="H1465" s="56">
        <f t="shared" si="202"/>
        <v>909.99400000000003</v>
      </c>
      <c r="I1465" s="56">
        <f t="shared" si="203"/>
        <v>137.07400000000001</v>
      </c>
      <c r="J1465" s="56">
        <f t="shared" si="204"/>
        <v>854.077</v>
      </c>
      <c r="K1465" s="56">
        <f t="shared" si="205"/>
        <v>1901.145</v>
      </c>
      <c r="L1465" s="64">
        <v>880088</v>
      </c>
      <c r="M1465" s="64">
        <v>137093</v>
      </c>
      <c r="N1465" s="64">
        <v>750957</v>
      </c>
      <c r="O1465" s="64">
        <v>1768138</v>
      </c>
      <c r="P1465" s="63">
        <v>909994</v>
      </c>
      <c r="Q1465" s="63">
        <v>137074</v>
      </c>
      <c r="R1465" s="63">
        <v>854077</v>
      </c>
      <c r="S1465" s="63">
        <v>1901145</v>
      </c>
      <c r="T1465">
        <f t="shared" si="206"/>
        <v>3669283</v>
      </c>
    </row>
    <row r="1466" spans="1:20" hidden="1">
      <c r="A1466" s="55" t="s">
        <v>2813</v>
      </c>
      <c r="B1466" s="56" t="s">
        <v>2814</v>
      </c>
      <c r="C1466" s="55" t="s">
        <v>6319</v>
      </c>
      <c r="D1466" s="56">
        <f t="shared" si="207"/>
        <v>757.75400000000002</v>
      </c>
      <c r="E1466" s="56">
        <f t="shared" si="199"/>
        <v>292.68099999999998</v>
      </c>
      <c r="F1466" s="56">
        <f t="shared" si="200"/>
        <v>564.34500000000003</v>
      </c>
      <c r="G1466" s="56">
        <f t="shared" si="201"/>
        <v>1614.78</v>
      </c>
      <c r="H1466" s="56">
        <f t="shared" si="202"/>
        <v>779.74400000000003</v>
      </c>
      <c r="I1466" s="56">
        <f t="shared" si="203"/>
        <v>309.15699999999998</v>
      </c>
      <c r="J1466" s="56">
        <f t="shared" si="204"/>
        <v>677.38900000000001</v>
      </c>
      <c r="K1466" s="56">
        <f t="shared" si="205"/>
        <v>1766.29</v>
      </c>
      <c r="L1466" s="64">
        <v>757754</v>
      </c>
      <c r="M1466" s="64">
        <v>292681</v>
      </c>
      <c r="N1466" s="64">
        <v>564345</v>
      </c>
      <c r="O1466" s="64">
        <v>1614780</v>
      </c>
      <c r="P1466" s="63">
        <v>779744</v>
      </c>
      <c r="Q1466" s="63">
        <v>309157</v>
      </c>
      <c r="R1466" s="63">
        <v>677389</v>
      </c>
      <c r="S1466" s="63">
        <v>1766290</v>
      </c>
      <c r="T1466">
        <f t="shared" si="206"/>
        <v>3381070</v>
      </c>
    </row>
    <row r="1467" spans="1:20" hidden="1">
      <c r="A1467" s="55" t="s">
        <v>2815</v>
      </c>
      <c r="B1467" s="56" t="s">
        <v>2816</v>
      </c>
      <c r="C1467" s="55" t="s">
        <v>6319</v>
      </c>
      <c r="D1467" s="56">
        <f t="shared" si="207"/>
        <v>1349.201</v>
      </c>
      <c r="E1467" s="56">
        <f t="shared" si="199"/>
        <v>8.8699999999999992</v>
      </c>
      <c r="F1467" s="56">
        <f t="shared" si="200"/>
        <v>486.976</v>
      </c>
      <c r="G1467" s="56">
        <f t="shared" si="201"/>
        <v>1845.047</v>
      </c>
      <c r="H1467" s="56">
        <f t="shared" si="202"/>
        <v>1387.0039999999999</v>
      </c>
      <c r="I1467" s="56">
        <f t="shared" si="203"/>
        <v>8.8689999999999998</v>
      </c>
      <c r="J1467" s="56">
        <f t="shared" si="204"/>
        <v>466.95100000000002</v>
      </c>
      <c r="K1467" s="56">
        <f t="shared" si="205"/>
        <v>1862.8240000000001</v>
      </c>
      <c r="L1467" s="64">
        <v>1349201</v>
      </c>
      <c r="M1467" s="64">
        <v>8870</v>
      </c>
      <c r="N1467" s="64">
        <v>486976</v>
      </c>
      <c r="O1467" s="64">
        <v>1845047</v>
      </c>
      <c r="P1467" s="63">
        <v>1387004</v>
      </c>
      <c r="Q1467" s="63">
        <v>8869</v>
      </c>
      <c r="R1467" s="63">
        <v>466951</v>
      </c>
      <c r="S1467" s="63">
        <v>1862824</v>
      </c>
      <c r="T1467">
        <f t="shared" si="206"/>
        <v>3707871</v>
      </c>
    </row>
    <row r="1468" spans="1:20" hidden="1">
      <c r="A1468" s="55" t="s">
        <v>2817</v>
      </c>
      <c r="B1468" s="56" t="s">
        <v>2818</v>
      </c>
      <c r="C1468" s="55" t="s">
        <v>6319</v>
      </c>
      <c r="D1468" s="56">
        <f t="shared" si="207"/>
        <v>1344.722</v>
      </c>
      <c r="E1468" s="56">
        <f t="shared" si="199"/>
        <v>0.371</v>
      </c>
      <c r="F1468" s="56">
        <f t="shared" si="200"/>
        <v>298.44400000000002</v>
      </c>
      <c r="G1468" s="56">
        <f t="shared" si="201"/>
        <v>1643.537</v>
      </c>
      <c r="H1468" s="56">
        <f t="shared" si="202"/>
        <v>1428.5229999999999</v>
      </c>
      <c r="I1468" s="56">
        <f t="shared" si="203"/>
        <v>0.371</v>
      </c>
      <c r="J1468" s="56">
        <f t="shared" si="204"/>
        <v>350.06200000000001</v>
      </c>
      <c r="K1468" s="56">
        <f t="shared" si="205"/>
        <v>1778.9559999999999</v>
      </c>
      <c r="L1468" s="64">
        <v>1344722</v>
      </c>
      <c r="M1468" s="64">
        <v>371</v>
      </c>
      <c r="N1468" s="64">
        <v>298444</v>
      </c>
      <c r="O1468" s="64">
        <v>1643537</v>
      </c>
      <c r="P1468" s="63">
        <v>1428523</v>
      </c>
      <c r="Q1468" s="63">
        <v>371</v>
      </c>
      <c r="R1468" s="63">
        <v>350062</v>
      </c>
      <c r="S1468" s="63">
        <v>1778956</v>
      </c>
      <c r="T1468">
        <f t="shared" si="206"/>
        <v>3422493</v>
      </c>
    </row>
    <row r="1469" spans="1:20" hidden="1">
      <c r="A1469" s="55" t="s">
        <v>2819</v>
      </c>
      <c r="B1469" s="56" t="s">
        <v>2820</v>
      </c>
      <c r="C1469" s="55" t="s">
        <v>6319</v>
      </c>
      <c r="D1469" s="56">
        <f t="shared" si="207"/>
        <v>826.78200000000004</v>
      </c>
      <c r="E1469" s="56">
        <f t="shared" si="199"/>
        <v>1.119</v>
      </c>
      <c r="F1469" s="56">
        <f t="shared" si="200"/>
        <v>1226.5409999999999</v>
      </c>
      <c r="G1469" s="56">
        <f t="shared" si="201"/>
        <v>2054.442</v>
      </c>
      <c r="H1469" s="56">
        <f t="shared" si="202"/>
        <v>903.40200000000004</v>
      </c>
      <c r="I1469" s="56">
        <f t="shared" si="203"/>
        <v>1.119</v>
      </c>
      <c r="J1469" s="56">
        <f t="shared" si="204"/>
        <v>1126.0170000000001</v>
      </c>
      <c r="K1469" s="56">
        <f t="shared" si="205"/>
        <v>2030.538</v>
      </c>
      <c r="L1469" s="64">
        <v>826782</v>
      </c>
      <c r="M1469" s="64">
        <v>1119</v>
      </c>
      <c r="N1469" s="64">
        <v>1226541</v>
      </c>
      <c r="O1469" s="64">
        <v>2054442</v>
      </c>
      <c r="P1469" s="63">
        <v>903402</v>
      </c>
      <c r="Q1469" s="63">
        <v>1119</v>
      </c>
      <c r="R1469" s="63">
        <v>1126017</v>
      </c>
      <c r="S1469" s="63">
        <v>2030538</v>
      </c>
      <c r="T1469">
        <f t="shared" si="206"/>
        <v>4084980</v>
      </c>
    </row>
    <row r="1470" spans="1:20" hidden="1">
      <c r="A1470" s="55" t="s">
        <v>2821</v>
      </c>
      <c r="B1470" s="56" t="s">
        <v>2822</v>
      </c>
      <c r="C1470" s="55" t="s">
        <v>6319</v>
      </c>
      <c r="D1470" s="56">
        <f t="shared" si="207"/>
        <v>5156.9979999999996</v>
      </c>
      <c r="E1470" s="56">
        <f t="shared" si="199"/>
        <v>441.637</v>
      </c>
      <c r="F1470" s="56">
        <f t="shared" si="200"/>
        <v>2817.6210000000001</v>
      </c>
      <c r="G1470" s="56">
        <f t="shared" si="201"/>
        <v>8416.2559999999994</v>
      </c>
      <c r="H1470" s="56">
        <f t="shared" si="202"/>
        <v>5340.3289999999997</v>
      </c>
      <c r="I1470" s="56">
        <f t="shared" si="203"/>
        <v>241.62299999999999</v>
      </c>
      <c r="J1470" s="56">
        <f t="shared" si="204"/>
        <v>2839.44</v>
      </c>
      <c r="K1470" s="56">
        <f t="shared" si="205"/>
        <v>8421.3919999999998</v>
      </c>
      <c r="L1470" s="64">
        <v>5156998</v>
      </c>
      <c r="M1470" s="64">
        <v>441637</v>
      </c>
      <c r="N1470" s="64">
        <v>2817621</v>
      </c>
      <c r="O1470" s="64">
        <v>8416256</v>
      </c>
      <c r="P1470" s="63">
        <v>5340329</v>
      </c>
      <c r="Q1470" s="63">
        <v>241623</v>
      </c>
      <c r="R1470" s="63">
        <v>2839440</v>
      </c>
      <c r="S1470" s="63">
        <v>8421392</v>
      </c>
      <c r="T1470">
        <f t="shared" si="206"/>
        <v>16837648</v>
      </c>
    </row>
    <row r="1471" spans="1:20" hidden="1">
      <c r="A1471" s="55" t="s">
        <v>2823</v>
      </c>
      <c r="B1471" s="56" t="s">
        <v>2824</v>
      </c>
      <c r="C1471" s="55" t="s">
        <v>6319</v>
      </c>
      <c r="D1471" s="56">
        <f t="shared" si="207"/>
        <v>742.60199999999998</v>
      </c>
      <c r="E1471" s="56">
        <f t="shared" si="199"/>
        <v>132.27500000000001</v>
      </c>
      <c r="F1471" s="56">
        <f t="shared" si="200"/>
        <v>1505.8050000000001</v>
      </c>
      <c r="G1471" s="56">
        <f t="shared" si="201"/>
        <v>2380.6819999999998</v>
      </c>
      <c r="H1471" s="56">
        <f t="shared" si="202"/>
        <v>742.60199999999998</v>
      </c>
      <c r="I1471" s="56">
        <f t="shared" si="203"/>
        <v>126.575</v>
      </c>
      <c r="J1471" s="56">
        <f t="shared" si="204"/>
        <v>1493.383</v>
      </c>
      <c r="K1471" s="56">
        <f t="shared" si="205"/>
        <v>2362.56</v>
      </c>
      <c r="L1471" s="64">
        <v>742602</v>
      </c>
      <c r="M1471" s="64">
        <v>132275</v>
      </c>
      <c r="N1471" s="64">
        <v>1505805</v>
      </c>
      <c r="O1471" s="64">
        <v>2380682</v>
      </c>
      <c r="P1471" s="63">
        <v>742602</v>
      </c>
      <c r="Q1471" s="63">
        <v>126575</v>
      </c>
      <c r="R1471" s="63">
        <v>1493383</v>
      </c>
      <c r="S1471" s="63">
        <v>2362560</v>
      </c>
      <c r="T1471">
        <f t="shared" si="206"/>
        <v>4743242</v>
      </c>
    </row>
    <row r="1472" spans="1:20" hidden="1">
      <c r="A1472" s="55" t="s">
        <v>2825</v>
      </c>
      <c r="B1472" s="56" t="s">
        <v>2826</v>
      </c>
      <c r="C1472" s="55" t="s">
        <v>6319</v>
      </c>
      <c r="D1472" s="56">
        <f t="shared" si="207"/>
        <v>522.30600000000004</v>
      </c>
      <c r="E1472" s="56">
        <f t="shared" si="199"/>
        <v>162.428</v>
      </c>
      <c r="F1472" s="56">
        <f t="shared" si="200"/>
        <v>852.52499999999998</v>
      </c>
      <c r="G1472" s="56">
        <f t="shared" si="201"/>
        <v>1537.259</v>
      </c>
      <c r="H1472" s="56">
        <f t="shared" si="202"/>
        <v>522.03399999999999</v>
      </c>
      <c r="I1472" s="56">
        <f t="shared" si="203"/>
        <v>113.577</v>
      </c>
      <c r="J1472" s="56">
        <f t="shared" si="204"/>
        <v>811.36900000000003</v>
      </c>
      <c r="K1472" s="56">
        <f t="shared" si="205"/>
        <v>1446.98</v>
      </c>
      <c r="L1472" s="64">
        <v>522306</v>
      </c>
      <c r="M1472" s="64">
        <v>162428</v>
      </c>
      <c r="N1472" s="64">
        <v>852525</v>
      </c>
      <c r="O1472" s="64">
        <v>1537259</v>
      </c>
      <c r="P1472" s="63">
        <v>522034</v>
      </c>
      <c r="Q1472" s="63">
        <v>113577</v>
      </c>
      <c r="R1472" s="63">
        <v>811369</v>
      </c>
      <c r="S1472" s="63">
        <v>1446980</v>
      </c>
      <c r="T1472">
        <f t="shared" si="206"/>
        <v>2984239</v>
      </c>
    </row>
    <row r="1473" spans="1:20" hidden="1">
      <c r="A1473" s="55" t="s">
        <v>2827</v>
      </c>
      <c r="B1473" s="56" t="s">
        <v>2828</v>
      </c>
      <c r="C1473" s="55" t="s">
        <v>6319</v>
      </c>
      <c r="D1473" s="56">
        <f t="shared" si="207"/>
        <v>971.428</v>
      </c>
      <c r="E1473" s="56">
        <f t="shared" si="199"/>
        <v>149.34800000000001</v>
      </c>
      <c r="F1473" s="56">
        <f t="shared" si="200"/>
        <v>1253.2929999999999</v>
      </c>
      <c r="G1473" s="56">
        <f t="shared" si="201"/>
        <v>2374.069</v>
      </c>
      <c r="H1473" s="56">
        <f t="shared" si="202"/>
        <v>894.47</v>
      </c>
      <c r="I1473" s="56">
        <f t="shared" si="203"/>
        <v>149.22800000000001</v>
      </c>
      <c r="J1473" s="56">
        <f t="shared" si="204"/>
        <v>1236.665</v>
      </c>
      <c r="K1473" s="56">
        <f t="shared" si="205"/>
        <v>2280.3629999999998</v>
      </c>
      <c r="L1473" s="64">
        <v>971428</v>
      </c>
      <c r="M1473" s="64">
        <v>149348</v>
      </c>
      <c r="N1473" s="64">
        <v>1253293</v>
      </c>
      <c r="O1473" s="64">
        <v>2374069</v>
      </c>
      <c r="P1473" s="63">
        <v>894470</v>
      </c>
      <c r="Q1473" s="63">
        <v>149228</v>
      </c>
      <c r="R1473" s="63">
        <v>1236665</v>
      </c>
      <c r="S1473" s="63">
        <v>2280363</v>
      </c>
      <c r="T1473">
        <f t="shared" si="206"/>
        <v>4654432</v>
      </c>
    </row>
    <row r="1474" spans="1:20" hidden="1">
      <c r="A1474" s="55" t="s">
        <v>2829</v>
      </c>
      <c r="B1474" s="56" t="s">
        <v>2830</v>
      </c>
      <c r="C1474" s="55" t="s">
        <v>6319</v>
      </c>
      <c r="D1474" s="56">
        <f t="shared" si="207"/>
        <v>1102.7550000000001</v>
      </c>
      <c r="E1474" s="56">
        <f t="shared" si="199"/>
        <v>0.436</v>
      </c>
      <c r="F1474" s="56">
        <f t="shared" si="200"/>
        <v>774.673</v>
      </c>
      <c r="G1474" s="56">
        <f t="shared" si="201"/>
        <v>1877.864</v>
      </c>
      <c r="H1474" s="56">
        <f t="shared" si="202"/>
        <v>824.60799999999995</v>
      </c>
      <c r="I1474" s="56">
        <f t="shared" si="203"/>
        <v>0.436</v>
      </c>
      <c r="J1474" s="56">
        <f t="shared" si="204"/>
        <v>1254.56</v>
      </c>
      <c r="K1474" s="56">
        <f t="shared" si="205"/>
        <v>2079.6039999999998</v>
      </c>
      <c r="L1474" s="64">
        <v>1102755</v>
      </c>
      <c r="M1474" s="64">
        <v>436</v>
      </c>
      <c r="N1474" s="64">
        <v>774673</v>
      </c>
      <c r="O1474" s="64">
        <v>1877864</v>
      </c>
      <c r="P1474" s="63">
        <v>824608</v>
      </c>
      <c r="Q1474" s="63">
        <v>436</v>
      </c>
      <c r="R1474" s="63">
        <v>1254560</v>
      </c>
      <c r="S1474" s="63">
        <v>2079604</v>
      </c>
      <c r="T1474">
        <f t="shared" si="206"/>
        <v>3957468</v>
      </c>
    </row>
    <row r="1475" spans="1:20" hidden="1">
      <c r="A1475" s="55" t="s">
        <v>2831</v>
      </c>
      <c r="B1475" s="56" t="s">
        <v>2832</v>
      </c>
      <c r="C1475" s="55" t="s">
        <v>6319</v>
      </c>
      <c r="D1475" s="56">
        <f t="shared" si="207"/>
        <v>2803.623</v>
      </c>
      <c r="E1475" s="56">
        <f t="shared" si="199"/>
        <v>266.15600000000001</v>
      </c>
      <c r="F1475" s="56">
        <f t="shared" si="200"/>
        <v>995.42200000000003</v>
      </c>
      <c r="G1475" s="56">
        <f t="shared" si="201"/>
        <v>4065.201</v>
      </c>
      <c r="H1475" s="56">
        <f t="shared" si="202"/>
        <v>2735.5079999999998</v>
      </c>
      <c r="I1475" s="56">
        <f t="shared" si="203"/>
        <v>319.66000000000003</v>
      </c>
      <c r="J1475" s="56">
        <f t="shared" si="204"/>
        <v>990.24599999999998</v>
      </c>
      <c r="K1475" s="56">
        <f t="shared" si="205"/>
        <v>4045.4140000000002</v>
      </c>
      <c r="L1475" s="64">
        <v>2803623</v>
      </c>
      <c r="M1475" s="64">
        <v>266156</v>
      </c>
      <c r="N1475" s="64">
        <v>995422</v>
      </c>
      <c r="O1475" s="64">
        <v>4065201</v>
      </c>
      <c r="P1475" s="63">
        <v>2735508</v>
      </c>
      <c r="Q1475" s="63">
        <v>319660</v>
      </c>
      <c r="R1475" s="63">
        <v>990246</v>
      </c>
      <c r="S1475" s="63">
        <v>4045414</v>
      </c>
      <c r="T1475">
        <f t="shared" si="206"/>
        <v>8110615</v>
      </c>
    </row>
    <row r="1476" spans="1:20" hidden="1">
      <c r="A1476" s="55" t="s">
        <v>2833</v>
      </c>
      <c r="B1476" s="56" t="s">
        <v>339</v>
      </c>
      <c r="C1476" s="55" t="s">
        <v>6319</v>
      </c>
      <c r="D1476" s="56">
        <f t="shared" si="207"/>
        <v>659.34199999999998</v>
      </c>
      <c r="E1476" s="56">
        <f t="shared" si="199"/>
        <v>115.001</v>
      </c>
      <c r="F1476" s="56">
        <f t="shared" si="200"/>
        <v>840.31399999999996</v>
      </c>
      <c r="G1476" s="56">
        <f t="shared" si="201"/>
        <v>1614.6569999999999</v>
      </c>
      <c r="H1476" s="56">
        <f t="shared" si="202"/>
        <v>831.76499999999999</v>
      </c>
      <c r="I1476" s="56">
        <f t="shared" si="203"/>
        <v>95.001000000000005</v>
      </c>
      <c r="J1476" s="56">
        <f t="shared" si="204"/>
        <v>1097.1289999999999</v>
      </c>
      <c r="K1476" s="56">
        <f t="shared" si="205"/>
        <v>2023.895</v>
      </c>
      <c r="L1476" s="64">
        <v>659342</v>
      </c>
      <c r="M1476" s="64">
        <v>115001</v>
      </c>
      <c r="N1476" s="64">
        <v>840314</v>
      </c>
      <c r="O1476" s="64">
        <v>1614657</v>
      </c>
      <c r="P1476" s="63">
        <v>831765</v>
      </c>
      <c r="Q1476" s="63">
        <v>95001</v>
      </c>
      <c r="R1476" s="63">
        <v>1097129</v>
      </c>
      <c r="S1476" s="63">
        <v>2023895</v>
      </c>
      <c r="T1476">
        <f t="shared" si="206"/>
        <v>3638552</v>
      </c>
    </row>
    <row r="1477" spans="1:20" hidden="1">
      <c r="A1477" s="55" t="s">
        <v>2834</v>
      </c>
      <c r="B1477" s="56" t="s">
        <v>2835</v>
      </c>
      <c r="C1477" s="55" t="s">
        <v>6319</v>
      </c>
      <c r="D1477" s="56">
        <f t="shared" si="207"/>
        <v>345.50299999999999</v>
      </c>
      <c r="E1477" s="56">
        <f t="shared" ref="E1477:E1540" si="208">M1477/1000</f>
        <v>507.42399999999998</v>
      </c>
      <c r="F1477" s="56">
        <f t="shared" ref="F1477:F1540" si="209">N1477/1000</f>
        <v>2418.66</v>
      </c>
      <c r="G1477" s="56">
        <f t="shared" ref="G1477:G1540" si="210">O1477/1000</f>
        <v>3271.587</v>
      </c>
      <c r="H1477" s="56">
        <f t="shared" ref="H1477:H1540" si="211">P1477/1000</f>
        <v>341.298</v>
      </c>
      <c r="I1477" s="56">
        <f t="shared" ref="I1477:I1540" si="212">Q1477/1000</f>
        <v>506.96600000000001</v>
      </c>
      <c r="J1477" s="56">
        <f t="shared" ref="J1477:J1540" si="213">R1477/1000</f>
        <v>2252.2379999999998</v>
      </c>
      <c r="K1477" s="56">
        <f t="shared" ref="K1477:K1540" si="214">S1477/1000</f>
        <v>3100.502</v>
      </c>
      <c r="L1477" s="64">
        <v>345503</v>
      </c>
      <c r="M1477" s="64">
        <v>507424</v>
      </c>
      <c r="N1477" s="64">
        <v>2418660</v>
      </c>
      <c r="O1477" s="64">
        <v>3271587</v>
      </c>
      <c r="P1477" s="63">
        <v>341298</v>
      </c>
      <c r="Q1477" s="63">
        <v>506966</v>
      </c>
      <c r="R1477" s="63">
        <v>2252238</v>
      </c>
      <c r="S1477" s="63">
        <v>3100502</v>
      </c>
      <c r="T1477">
        <f t="shared" si="206"/>
        <v>6372089</v>
      </c>
    </row>
    <row r="1478" spans="1:20" hidden="1">
      <c r="A1478" s="55" t="s">
        <v>2836</v>
      </c>
      <c r="B1478" s="56" t="s">
        <v>2837</v>
      </c>
      <c r="C1478" s="55" t="s">
        <v>6319</v>
      </c>
      <c r="D1478" s="56">
        <f t="shared" si="207"/>
        <v>647.73</v>
      </c>
      <c r="E1478" s="56">
        <f t="shared" si="208"/>
        <v>216.99600000000001</v>
      </c>
      <c r="F1478" s="56">
        <f t="shared" si="209"/>
        <v>632.452</v>
      </c>
      <c r="G1478" s="56">
        <f t="shared" si="210"/>
        <v>1497.1780000000001</v>
      </c>
      <c r="H1478" s="56">
        <f t="shared" si="211"/>
        <v>771.99800000000005</v>
      </c>
      <c r="I1478" s="56">
        <f t="shared" si="212"/>
        <v>216.779</v>
      </c>
      <c r="J1478" s="56">
        <f t="shared" si="213"/>
        <v>604.20699999999999</v>
      </c>
      <c r="K1478" s="56">
        <f t="shared" si="214"/>
        <v>1592.9839999999999</v>
      </c>
      <c r="L1478" s="64">
        <v>647730</v>
      </c>
      <c r="M1478" s="64">
        <v>216996</v>
      </c>
      <c r="N1478" s="64">
        <v>632452</v>
      </c>
      <c r="O1478" s="64">
        <v>1497178</v>
      </c>
      <c r="P1478" s="63">
        <v>771998</v>
      </c>
      <c r="Q1478" s="63">
        <v>216779</v>
      </c>
      <c r="R1478" s="63">
        <v>604207</v>
      </c>
      <c r="S1478" s="63">
        <v>1592984</v>
      </c>
      <c r="T1478">
        <f t="shared" ref="T1478:T1541" si="215">O1478+S1478</f>
        <v>3090162</v>
      </c>
    </row>
    <row r="1479" spans="1:20" hidden="1">
      <c r="A1479" s="55" t="s">
        <v>2838</v>
      </c>
      <c r="B1479" s="56" t="s">
        <v>2839</v>
      </c>
      <c r="C1479" s="55" t="s">
        <v>6319</v>
      </c>
      <c r="D1479" s="56">
        <f t="shared" ref="D1479:D1542" si="216">L1479/1000</f>
        <v>2210.7689999999998</v>
      </c>
      <c r="E1479" s="56">
        <f t="shared" si="208"/>
        <v>64.715999999999994</v>
      </c>
      <c r="F1479" s="56">
        <f t="shared" si="209"/>
        <v>4343.1719999999996</v>
      </c>
      <c r="G1479" s="56">
        <f t="shared" si="210"/>
        <v>6618.6570000000002</v>
      </c>
      <c r="H1479" s="56">
        <f t="shared" si="211"/>
        <v>1988.2170000000001</v>
      </c>
      <c r="I1479" s="56">
        <f t="shared" si="212"/>
        <v>64.632000000000005</v>
      </c>
      <c r="J1479" s="56">
        <f t="shared" si="213"/>
        <v>3574.192</v>
      </c>
      <c r="K1479" s="56">
        <f t="shared" si="214"/>
        <v>5627.0410000000002</v>
      </c>
      <c r="L1479" s="64">
        <v>2210769</v>
      </c>
      <c r="M1479" s="64">
        <v>64716</v>
      </c>
      <c r="N1479" s="64">
        <v>4343172</v>
      </c>
      <c r="O1479" s="64">
        <v>6618657</v>
      </c>
      <c r="P1479" s="63">
        <v>1988217</v>
      </c>
      <c r="Q1479" s="63">
        <v>64632</v>
      </c>
      <c r="R1479" s="63">
        <v>3574192</v>
      </c>
      <c r="S1479" s="63">
        <v>5627041</v>
      </c>
      <c r="T1479">
        <f t="shared" si="215"/>
        <v>12245698</v>
      </c>
    </row>
    <row r="1480" spans="1:20" hidden="1">
      <c r="A1480" s="55" t="s">
        <v>2840</v>
      </c>
      <c r="B1480" s="56" t="s">
        <v>2841</v>
      </c>
      <c r="C1480" s="55" t="s">
        <v>6319</v>
      </c>
      <c r="D1480" s="56">
        <f t="shared" si="216"/>
        <v>2360.8270000000002</v>
      </c>
      <c r="E1480" s="56">
        <f t="shared" si="208"/>
        <v>722.92200000000003</v>
      </c>
      <c r="F1480" s="56">
        <f t="shared" si="209"/>
        <v>1688.2840000000001</v>
      </c>
      <c r="G1480" s="56">
        <f t="shared" si="210"/>
        <v>4772.0330000000004</v>
      </c>
      <c r="H1480" s="56">
        <f t="shared" si="211"/>
        <v>2325.5729999999999</v>
      </c>
      <c r="I1480" s="56">
        <f t="shared" si="212"/>
        <v>720.53599999999994</v>
      </c>
      <c r="J1480" s="56">
        <f t="shared" si="213"/>
        <v>1691.77</v>
      </c>
      <c r="K1480" s="56">
        <f t="shared" si="214"/>
        <v>4737.8789999999999</v>
      </c>
      <c r="L1480" s="64">
        <v>2360827</v>
      </c>
      <c r="M1480" s="64">
        <v>722922</v>
      </c>
      <c r="N1480" s="64">
        <v>1688284</v>
      </c>
      <c r="O1480" s="64">
        <v>4772033</v>
      </c>
      <c r="P1480" s="63">
        <v>2325573</v>
      </c>
      <c r="Q1480" s="63">
        <v>720536</v>
      </c>
      <c r="R1480" s="63">
        <v>1691770</v>
      </c>
      <c r="S1480" s="63">
        <v>4737879</v>
      </c>
      <c r="T1480">
        <f t="shared" si="215"/>
        <v>9509912</v>
      </c>
    </row>
    <row r="1481" spans="1:20" hidden="1">
      <c r="A1481" s="55" t="s">
        <v>2842</v>
      </c>
      <c r="B1481" s="56" t="s">
        <v>2843</v>
      </c>
      <c r="C1481" s="55" t="s">
        <v>6319</v>
      </c>
      <c r="D1481" s="56">
        <f t="shared" si="216"/>
        <v>411.37799999999999</v>
      </c>
      <c r="E1481" s="56">
        <f t="shared" si="208"/>
        <v>61.055999999999997</v>
      </c>
      <c r="F1481" s="56">
        <f t="shared" si="209"/>
        <v>290.05799999999999</v>
      </c>
      <c r="G1481" s="56">
        <f t="shared" si="210"/>
        <v>762.49199999999996</v>
      </c>
      <c r="H1481" s="56">
        <f t="shared" si="211"/>
        <v>307.22300000000001</v>
      </c>
      <c r="I1481" s="56">
        <f t="shared" si="212"/>
        <v>92.850999999999999</v>
      </c>
      <c r="J1481" s="56">
        <f t="shared" si="213"/>
        <v>185.53100000000001</v>
      </c>
      <c r="K1481" s="56">
        <f t="shared" si="214"/>
        <v>585.60500000000002</v>
      </c>
      <c r="L1481" s="64">
        <v>411378</v>
      </c>
      <c r="M1481" s="64">
        <v>61056</v>
      </c>
      <c r="N1481" s="64">
        <v>290058</v>
      </c>
      <c r="O1481" s="64">
        <v>762492</v>
      </c>
      <c r="P1481" s="63">
        <v>307223</v>
      </c>
      <c r="Q1481" s="63">
        <v>92851</v>
      </c>
      <c r="R1481" s="63">
        <v>185531</v>
      </c>
      <c r="S1481" s="63">
        <v>585605</v>
      </c>
      <c r="T1481">
        <f t="shared" si="215"/>
        <v>1348097</v>
      </c>
    </row>
    <row r="1482" spans="1:20" hidden="1">
      <c r="A1482" s="55" t="s">
        <v>2844</v>
      </c>
      <c r="B1482" s="56" t="s">
        <v>1576</v>
      </c>
      <c r="C1482" s="55" t="s">
        <v>6319</v>
      </c>
      <c r="D1482" s="56">
        <f t="shared" si="216"/>
        <v>441.39699999999999</v>
      </c>
      <c r="E1482" s="56">
        <f t="shared" si="208"/>
        <v>169.131</v>
      </c>
      <c r="F1482" s="56">
        <f t="shared" si="209"/>
        <v>2541.2139999999999</v>
      </c>
      <c r="G1482" s="56">
        <f t="shared" si="210"/>
        <v>3151.7420000000002</v>
      </c>
      <c r="H1482" s="56">
        <f t="shared" si="211"/>
        <v>441.28199999999998</v>
      </c>
      <c r="I1482" s="56">
        <f t="shared" si="212"/>
        <v>173.71199999999999</v>
      </c>
      <c r="J1482" s="56">
        <f t="shared" si="213"/>
        <v>2537.6759999999999</v>
      </c>
      <c r="K1482" s="56">
        <f t="shared" si="214"/>
        <v>3152.67</v>
      </c>
      <c r="L1482" s="64">
        <v>441397</v>
      </c>
      <c r="M1482" s="64">
        <v>169131</v>
      </c>
      <c r="N1482" s="64">
        <v>2541214</v>
      </c>
      <c r="O1482" s="64">
        <v>3151742</v>
      </c>
      <c r="P1482" s="63">
        <v>441282</v>
      </c>
      <c r="Q1482" s="63">
        <v>173712</v>
      </c>
      <c r="R1482" s="63">
        <v>2537676</v>
      </c>
      <c r="S1482" s="63">
        <v>3152670</v>
      </c>
      <c r="T1482">
        <f t="shared" si="215"/>
        <v>6304412</v>
      </c>
    </row>
    <row r="1483" spans="1:20" hidden="1">
      <c r="A1483" s="55" t="s">
        <v>2845</v>
      </c>
      <c r="B1483" s="56" t="s">
        <v>2846</v>
      </c>
      <c r="C1483" s="55" t="s">
        <v>6319</v>
      </c>
      <c r="D1483" s="56">
        <f t="shared" si="216"/>
        <v>860.01400000000001</v>
      </c>
      <c r="E1483" s="56">
        <f t="shared" si="208"/>
        <v>453.10399999999998</v>
      </c>
      <c r="F1483" s="56">
        <f t="shared" si="209"/>
        <v>985.60299999999995</v>
      </c>
      <c r="G1483" s="56">
        <f t="shared" si="210"/>
        <v>2298.721</v>
      </c>
      <c r="H1483" s="56">
        <f t="shared" si="211"/>
        <v>827.827</v>
      </c>
      <c r="I1483" s="56">
        <f t="shared" si="212"/>
        <v>453.03100000000001</v>
      </c>
      <c r="J1483" s="56">
        <f t="shared" si="213"/>
        <v>943.23299999999995</v>
      </c>
      <c r="K1483" s="56">
        <f t="shared" si="214"/>
        <v>2224.0909999999999</v>
      </c>
      <c r="L1483" s="64">
        <v>860014</v>
      </c>
      <c r="M1483" s="64">
        <v>453104</v>
      </c>
      <c r="N1483" s="64">
        <v>985603</v>
      </c>
      <c r="O1483" s="64">
        <v>2298721</v>
      </c>
      <c r="P1483" s="63">
        <v>827827</v>
      </c>
      <c r="Q1483" s="63">
        <v>453031</v>
      </c>
      <c r="R1483" s="63">
        <v>943233</v>
      </c>
      <c r="S1483" s="63">
        <v>2224091</v>
      </c>
      <c r="T1483">
        <f t="shared" si="215"/>
        <v>4522812</v>
      </c>
    </row>
    <row r="1484" spans="1:20" hidden="1">
      <c r="A1484" s="55" t="s">
        <v>2847</v>
      </c>
      <c r="B1484" s="56" t="s">
        <v>2848</v>
      </c>
      <c r="C1484" s="55" t="s">
        <v>6319</v>
      </c>
      <c r="D1484" s="56">
        <f t="shared" si="216"/>
        <v>792.79499999999996</v>
      </c>
      <c r="E1484" s="56">
        <f t="shared" si="208"/>
        <v>58.328000000000003</v>
      </c>
      <c r="F1484" s="56">
        <f t="shared" si="209"/>
        <v>2054.1529999999998</v>
      </c>
      <c r="G1484" s="56">
        <f t="shared" si="210"/>
        <v>2905.2759999999998</v>
      </c>
      <c r="H1484" s="56">
        <f t="shared" si="211"/>
        <v>852.12900000000002</v>
      </c>
      <c r="I1484" s="56">
        <f t="shared" si="212"/>
        <v>58.097000000000001</v>
      </c>
      <c r="J1484" s="56">
        <f t="shared" si="213"/>
        <v>1975.144</v>
      </c>
      <c r="K1484" s="56">
        <f t="shared" si="214"/>
        <v>2885.37</v>
      </c>
      <c r="L1484" s="64">
        <v>792795</v>
      </c>
      <c r="M1484" s="64">
        <v>58328</v>
      </c>
      <c r="N1484" s="64">
        <v>2054153</v>
      </c>
      <c r="O1484" s="64">
        <v>2905276</v>
      </c>
      <c r="P1484" s="63">
        <v>852129</v>
      </c>
      <c r="Q1484" s="63">
        <v>58097</v>
      </c>
      <c r="R1484" s="63">
        <v>1975144</v>
      </c>
      <c r="S1484" s="63">
        <v>2885370</v>
      </c>
      <c r="T1484">
        <f t="shared" si="215"/>
        <v>5790646</v>
      </c>
    </row>
    <row r="1485" spans="1:20" hidden="1">
      <c r="A1485" s="55" t="s">
        <v>2849</v>
      </c>
      <c r="B1485" s="56" t="s">
        <v>2850</v>
      </c>
      <c r="C1485" s="55" t="s">
        <v>6319</v>
      </c>
      <c r="D1485" s="56">
        <f t="shared" si="216"/>
        <v>637.32100000000003</v>
      </c>
      <c r="E1485" s="56">
        <f t="shared" si="208"/>
        <v>329.76</v>
      </c>
      <c r="F1485" s="56">
        <f t="shared" si="209"/>
        <v>1449.2929999999999</v>
      </c>
      <c r="G1485" s="56">
        <f t="shared" si="210"/>
        <v>2416.3739999999998</v>
      </c>
      <c r="H1485" s="56">
        <f t="shared" si="211"/>
        <v>621.09299999999996</v>
      </c>
      <c r="I1485" s="56">
        <f t="shared" si="212"/>
        <v>479.46</v>
      </c>
      <c r="J1485" s="56">
        <f t="shared" si="213"/>
        <v>1309.9159999999999</v>
      </c>
      <c r="K1485" s="56">
        <f t="shared" si="214"/>
        <v>2410.4690000000001</v>
      </c>
      <c r="L1485" s="64">
        <v>637321</v>
      </c>
      <c r="M1485" s="64">
        <v>329760</v>
      </c>
      <c r="N1485" s="64">
        <v>1449293</v>
      </c>
      <c r="O1485" s="64">
        <v>2416374</v>
      </c>
      <c r="P1485" s="63">
        <v>621093</v>
      </c>
      <c r="Q1485" s="63">
        <v>479460</v>
      </c>
      <c r="R1485" s="63">
        <v>1309916</v>
      </c>
      <c r="S1485" s="63">
        <v>2410469</v>
      </c>
      <c r="T1485">
        <f t="shared" si="215"/>
        <v>4826843</v>
      </c>
    </row>
    <row r="1486" spans="1:20" hidden="1">
      <c r="A1486" s="55" t="s">
        <v>2851</v>
      </c>
      <c r="B1486" s="56" t="s">
        <v>2852</v>
      </c>
      <c r="C1486" s="55" t="s">
        <v>6319</v>
      </c>
      <c r="D1486" s="56">
        <f t="shared" si="216"/>
        <v>819</v>
      </c>
      <c r="E1486" s="56">
        <f t="shared" si="208"/>
        <v>442</v>
      </c>
      <c r="F1486" s="56">
        <f t="shared" si="209"/>
        <v>1379.9760000000001</v>
      </c>
      <c r="G1486" s="56">
        <f t="shared" si="210"/>
        <v>2640.9760000000001</v>
      </c>
      <c r="H1486" s="56">
        <f t="shared" si="211"/>
        <v>1011</v>
      </c>
      <c r="I1486" s="56">
        <f t="shared" si="212"/>
        <v>440</v>
      </c>
      <c r="J1486" s="56">
        <f t="shared" si="213"/>
        <v>1337.0119999999999</v>
      </c>
      <c r="K1486" s="56">
        <f t="shared" si="214"/>
        <v>2788.0120000000002</v>
      </c>
      <c r="L1486" s="64">
        <v>819000</v>
      </c>
      <c r="M1486" s="64">
        <v>442000</v>
      </c>
      <c r="N1486" s="64">
        <v>1379976</v>
      </c>
      <c r="O1486" s="64">
        <v>2640976</v>
      </c>
      <c r="P1486" s="63">
        <v>1011000</v>
      </c>
      <c r="Q1486" s="63">
        <v>440000</v>
      </c>
      <c r="R1486" s="63">
        <v>1337012</v>
      </c>
      <c r="S1486" s="63">
        <v>2788012</v>
      </c>
      <c r="T1486">
        <f t="shared" si="215"/>
        <v>5428988</v>
      </c>
    </row>
    <row r="1487" spans="1:20" hidden="1">
      <c r="A1487" s="55" t="s">
        <v>2853</v>
      </c>
      <c r="B1487" s="56" t="s">
        <v>2854</v>
      </c>
      <c r="C1487" s="55" t="s">
        <v>6319</v>
      </c>
      <c r="D1487" s="56">
        <f t="shared" si="216"/>
        <v>1186.6179999999999</v>
      </c>
      <c r="E1487" s="56">
        <f t="shared" si="208"/>
        <v>963.47199999999998</v>
      </c>
      <c r="F1487" s="56">
        <f t="shared" si="209"/>
        <v>747.45299999999997</v>
      </c>
      <c r="G1487" s="56">
        <f t="shared" si="210"/>
        <v>2897.5430000000001</v>
      </c>
      <c r="H1487" s="56">
        <f t="shared" si="211"/>
        <v>1238.2329999999999</v>
      </c>
      <c r="I1487" s="56">
        <f t="shared" si="212"/>
        <v>960.51300000000003</v>
      </c>
      <c r="J1487" s="56">
        <f t="shared" si="213"/>
        <v>766.46799999999996</v>
      </c>
      <c r="K1487" s="56">
        <f t="shared" si="214"/>
        <v>2965.2139999999999</v>
      </c>
      <c r="L1487" s="64">
        <v>1186618</v>
      </c>
      <c r="M1487" s="64">
        <v>963472</v>
      </c>
      <c r="N1487" s="64">
        <v>747453</v>
      </c>
      <c r="O1487" s="64">
        <v>2897543</v>
      </c>
      <c r="P1487" s="63">
        <v>1238233</v>
      </c>
      <c r="Q1487" s="63">
        <v>960513</v>
      </c>
      <c r="R1487" s="63">
        <v>766468</v>
      </c>
      <c r="S1487" s="63">
        <v>2965214</v>
      </c>
      <c r="T1487">
        <f t="shared" si="215"/>
        <v>5862757</v>
      </c>
    </row>
    <row r="1488" spans="1:20" hidden="1">
      <c r="A1488" s="55" t="s">
        <v>2855</v>
      </c>
      <c r="B1488" s="56" t="s">
        <v>2856</v>
      </c>
      <c r="C1488" s="55" t="s">
        <v>6319</v>
      </c>
      <c r="D1488" s="56">
        <f t="shared" si="216"/>
        <v>1414.8720000000001</v>
      </c>
      <c r="E1488" s="56">
        <f t="shared" si="208"/>
        <v>1278.164</v>
      </c>
      <c r="F1488" s="56">
        <f t="shared" si="209"/>
        <v>2291.8330000000001</v>
      </c>
      <c r="G1488" s="56">
        <f t="shared" si="210"/>
        <v>4984.8689999999997</v>
      </c>
      <c r="H1488" s="56">
        <f t="shared" si="211"/>
        <v>1706.4469999999999</v>
      </c>
      <c r="I1488" s="56">
        <f t="shared" si="212"/>
        <v>1036.7239999999999</v>
      </c>
      <c r="J1488" s="56">
        <f t="shared" si="213"/>
        <v>2239.9940000000001</v>
      </c>
      <c r="K1488" s="56">
        <f t="shared" si="214"/>
        <v>4983.165</v>
      </c>
      <c r="L1488" s="64">
        <v>1414872</v>
      </c>
      <c r="M1488" s="64">
        <v>1278164</v>
      </c>
      <c r="N1488" s="64">
        <v>2291833</v>
      </c>
      <c r="O1488" s="64">
        <v>4984869</v>
      </c>
      <c r="P1488" s="63">
        <v>1706447</v>
      </c>
      <c r="Q1488" s="63">
        <v>1036724</v>
      </c>
      <c r="R1488" s="63">
        <v>2239994</v>
      </c>
      <c r="S1488" s="63">
        <v>4983165</v>
      </c>
      <c r="T1488">
        <f t="shared" si="215"/>
        <v>9968034</v>
      </c>
    </row>
    <row r="1489" spans="1:20" hidden="1">
      <c r="A1489" s="55" t="s">
        <v>2857</v>
      </c>
      <c r="B1489" s="56" t="s">
        <v>2858</v>
      </c>
      <c r="C1489" s="55" t="s">
        <v>6319</v>
      </c>
      <c r="D1489" s="56">
        <f t="shared" si="216"/>
        <v>938.38499999999999</v>
      </c>
      <c r="E1489" s="56">
        <f t="shared" si="208"/>
        <v>600.17899999999997</v>
      </c>
      <c r="F1489" s="56">
        <f t="shared" si="209"/>
        <v>693.59500000000003</v>
      </c>
      <c r="G1489" s="56">
        <f t="shared" si="210"/>
        <v>2232.1590000000001</v>
      </c>
      <c r="H1489" s="56">
        <f t="shared" si="211"/>
        <v>1344.713</v>
      </c>
      <c r="I1489" s="56">
        <f t="shared" si="212"/>
        <v>300</v>
      </c>
      <c r="J1489" s="56">
        <f t="shared" si="213"/>
        <v>804.59400000000005</v>
      </c>
      <c r="K1489" s="56">
        <f t="shared" si="214"/>
        <v>2449.3069999999998</v>
      </c>
      <c r="L1489" s="64">
        <v>938385</v>
      </c>
      <c r="M1489" s="64">
        <v>600179</v>
      </c>
      <c r="N1489" s="64">
        <v>693595</v>
      </c>
      <c r="O1489" s="64">
        <v>2232159</v>
      </c>
      <c r="P1489" s="63">
        <v>1344713</v>
      </c>
      <c r="Q1489" s="63">
        <v>300000</v>
      </c>
      <c r="R1489" s="63">
        <v>804594</v>
      </c>
      <c r="S1489" s="63">
        <v>2449307</v>
      </c>
      <c r="T1489">
        <f t="shared" si="215"/>
        <v>4681466</v>
      </c>
    </row>
    <row r="1490" spans="1:20" hidden="1">
      <c r="A1490" s="55" t="s">
        <v>2859</v>
      </c>
      <c r="B1490" s="56" t="s">
        <v>2860</v>
      </c>
      <c r="C1490" s="55" t="s">
        <v>6320</v>
      </c>
      <c r="D1490" s="56">
        <f t="shared" si="216"/>
        <v>80.914000000000001</v>
      </c>
      <c r="E1490" s="56">
        <f t="shared" si="208"/>
        <v>0</v>
      </c>
      <c r="F1490" s="56">
        <f t="shared" si="209"/>
        <v>0</v>
      </c>
      <c r="G1490" s="56">
        <f t="shared" si="210"/>
        <v>80.914000000000001</v>
      </c>
      <c r="H1490" s="56">
        <f t="shared" si="211"/>
        <v>82.846999999999994</v>
      </c>
      <c r="I1490" s="56">
        <f t="shared" si="212"/>
        <v>0</v>
      </c>
      <c r="J1490" s="56">
        <f t="shared" si="213"/>
        <v>0</v>
      </c>
      <c r="K1490" s="56">
        <f t="shared" si="214"/>
        <v>82.846999999999994</v>
      </c>
      <c r="L1490" s="64">
        <v>80914</v>
      </c>
      <c r="M1490" s="64">
        <v>0</v>
      </c>
      <c r="N1490" s="64">
        <v>0</v>
      </c>
      <c r="O1490" s="64">
        <v>80914</v>
      </c>
      <c r="P1490" s="63">
        <v>82847</v>
      </c>
      <c r="Q1490" s="63">
        <v>0</v>
      </c>
      <c r="R1490" s="63">
        <v>0</v>
      </c>
      <c r="S1490" s="63">
        <v>82847</v>
      </c>
      <c r="T1490">
        <f t="shared" si="215"/>
        <v>163761</v>
      </c>
    </row>
    <row r="1491" spans="1:20">
      <c r="A1491" s="55" t="s">
        <v>6174</v>
      </c>
      <c r="B1491" s="56" t="s">
        <v>6175</v>
      </c>
      <c r="C1491" s="55" t="s">
        <v>6321</v>
      </c>
      <c r="D1491" s="56">
        <f t="shared" si="216"/>
        <v>0</v>
      </c>
      <c r="E1491" s="56">
        <f t="shared" si="208"/>
        <v>0</v>
      </c>
      <c r="F1491" s="56">
        <f t="shared" si="209"/>
        <v>0</v>
      </c>
      <c r="G1491" s="56">
        <f t="shared" si="210"/>
        <v>0</v>
      </c>
      <c r="H1491" s="56">
        <f t="shared" si="211"/>
        <v>0</v>
      </c>
      <c r="I1491" s="56">
        <f t="shared" si="212"/>
        <v>0</v>
      </c>
      <c r="J1491" s="56">
        <f t="shared" si="213"/>
        <v>0</v>
      </c>
      <c r="K1491" s="56">
        <f t="shared" si="214"/>
        <v>0</v>
      </c>
      <c r="L1491" s="64">
        <v>0</v>
      </c>
      <c r="M1491" s="64">
        <v>0</v>
      </c>
      <c r="N1491" s="64">
        <v>0</v>
      </c>
      <c r="O1491" s="64">
        <v>0</v>
      </c>
      <c r="P1491" s="63">
        <v>0</v>
      </c>
      <c r="Q1491" s="63">
        <v>0</v>
      </c>
      <c r="R1491" s="63">
        <v>0</v>
      </c>
      <c r="S1491" s="63">
        <v>0</v>
      </c>
      <c r="T1491">
        <f t="shared" si="215"/>
        <v>0</v>
      </c>
    </row>
    <row r="1492" spans="1:20">
      <c r="A1492" s="55" t="s">
        <v>2861</v>
      </c>
      <c r="B1492" s="56" t="s">
        <v>2862</v>
      </c>
      <c r="C1492" s="55" t="s">
        <v>6320</v>
      </c>
      <c r="D1492" s="56">
        <f t="shared" si="216"/>
        <v>0</v>
      </c>
      <c r="E1492" s="56">
        <f t="shared" si="208"/>
        <v>0</v>
      </c>
      <c r="F1492" s="56">
        <f t="shared" si="209"/>
        <v>0</v>
      </c>
      <c r="G1492" s="56">
        <f t="shared" si="210"/>
        <v>0</v>
      </c>
      <c r="H1492" s="56">
        <f t="shared" si="211"/>
        <v>0</v>
      </c>
      <c r="I1492" s="56">
        <f t="shared" si="212"/>
        <v>0</v>
      </c>
      <c r="J1492" s="56">
        <f t="shared" si="213"/>
        <v>0</v>
      </c>
      <c r="K1492" s="56">
        <f t="shared" si="214"/>
        <v>0</v>
      </c>
      <c r="L1492" s="64">
        <v>0</v>
      </c>
      <c r="M1492" s="64">
        <v>0</v>
      </c>
      <c r="N1492" s="64">
        <v>0</v>
      </c>
      <c r="O1492" s="64">
        <v>0</v>
      </c>
      <c r="P1492" s="63">
        <v>0</v>
      </c>
      <c r="Q1492" s="63">
        <v>0</v>
      </c>
      <c r="R1492" s="63">
        <v>0</v>
      </c>
      <c r="S1492" s="63">
        <v>0</v>
      </c>
      <c r="T1492">
        <f t="shared" si="215"/>
        <v>0</v>
      </c>
    </row>
    <row r="1493" spans="1:20">
      <c r="A1493" s="55" t="s">
        <v>6176</v>
      </c>
      <c r="B1493" s="56" t="s">
        <v>6177</v>
      </c>
      <c r="C1493" s="55" t="s">
        <v>6321</v>
      </c>
      <c r="D1493" s="56">
        <f t="shared" si="216"/>
        <v>0</v>
      </c>
      <c r="E1493" s="56">
        <f t="shared" si="208"/>
        <v>0</v>
      </c>
      <c r="F1493" s="56">
        <f t="shared" si="209"/>
        <v>0</v>
      </c>
      <c r="G1493" s="56">
        <f t="shared" si="210"/>
        <v>0</v>
      </c>
      <c r="H1493" s="56">
        <f t="shared" si="211"/>
        <v>0</v>
      </c>
      <c r="I1493" s="56">
        <f t="shared" si="212"/>
        <v>0</v>
      </c>
      <c r="J1493" s="56">
        <f t="shared" si="213"/>
        <v>0</v>
      </c>
      <c r="K1493" s="56">
        <f t="shared" si="214"/>
        <v>0</v>
      </c>
      <c r="L1493" s="64">
        <v>0</v>
      </c>
      <c r="M1493" s="64">
        <v>0</v>
      </c>
      <c r="N1493" s="64">
        <v>0</v>
      </c>
      <c r="O1493" s="64">
        <v>0</v>
      </c>
      <c r="P1493" s="63">
        <v>0</v>
      </c>
      <c r="Q1493" s="63">
        <v>0</v>
      </c>
      <c r="R1493" s="63">
        <v>0</v>
      </c>
      <c r="S1493" s="63">
        <v>0</v>
      </c>
      <c r="T1493">
        <f t="shared" si="215"/>
        <v>0</v>
      </c>
    </row>
    <row r="1494" spans="1:20" hidden="1">
      <c r="A1494" s="55" t="s">
        <v>2863</v>
      </c>
      <c r="B1494" s="56" t="s">
        <v>2864</v>
      </c>
      <c r="C1494" s="55" t="s">
        <v>6320</v>
      </c>
      <c r="D1494" s="56">
        <f t="shared" si="216"/>
        <v>0</v>
      </c>
      <c r="E1494" s="56">
        <f t="shared" si="208"/>
        <v>0</v>
      </c>
      <c r="F1494" s="56">
        <f t="shared" si="209"/>
        <v>5.7</v>
      </c>
      <c r="G1494" s="56">
        <f t="shared" si="210"/>
        <v>5.7</v>
      </c>
      <c r="H1494" s="56">
        <f t="shared" si="211"/>
        <v>0</v>
      </c>
      <c r="I1494" s="56">
        <f t="shared" si="212"/>
        <v>0</v>
      </c>
      <c r="J1494" s="56">
        <f t="shared" si="213"/>
        <v>2.7</v>
      </c>
      <c r="K1494" s="56">
        <f t="shared" si="214"/>
        <v>2.7</v>
      </c>
      <c r="L1494" s="64">
        <v>0</v>
      </c>
      <c r="M1494" s="64">
        <v>0</v>
      </c>
      <c r="N1494" s="64">
        <v>5700</v>
      </c>
      <c r="O1494" s="64">
        <v>5700</v>
      </c>
      <c r="P1494" s="63">
        <v>0</v>
      </c>
      <c r="Q1494" s="63">
        <v>0</v>
      </c>
      <c r="R1494" s="63">
        <v>2700</v>
      </c>
      <c r="S1494" s="63">
        <v>2700</v>
      </c>
      <c r="T1494">
        <f t="shared" si="215"/>
        <v>8400</v>
      </c>
    </row>
    <row r="1495" spans="1:20">
      <c r="A1495" s="55" t="s">
        <v>6178</v>
      </c>
      <c r="B1495" s="56" t="s">
        <v>6179</v>
      </c>
      <c r="C1495" s="55" t="s">
        <v>6321</v>
      </c>
      <c r="D1495" s="56">
        <f t="shared" si="216"/>
        <v>0</v>
      </c>
      <c r="E1495" s="56">
        <f t="shared" si="208"/>
        <v>0</v>
      </c>
      <c r="F1495" s="56">
        <f t="shared" si="209"/>
        <v>0</v>
      </c>
      <c r="G1495" s="56">
        <f t="shared" si="210"/>
        <v>0</v>
      </c>
      <c r="H1495" s="56">
        <f t="shared" si="211"/>
        <v>0</v>
      </c>
      <c r="I1495" s="56">
        <f t="shared" si="212"/>
        <v>0</v>
      </c>
      <c r="J1495" s="56">
        <f t="shared" si="213"/>
        <v>0</v>
      </c>
      <c r="K1495" s="56">
        <f t="shared" si="214"/>
        <v>0</v>
      </c>
      <c r="L1495" s="64">
        <v>0</v>
      </c>
      <c r="M1495" s="64">
        <v>0</v>
      </c>
      <c r="N1495" s="64">
        <v>0</v>
      </c>
      <c r="O1495" s="64">
        <v>0</v>
      </c>
      <c r="P1495" s="63">
        <v>0</v>
      </c>
      <c r="Q1495" s="63">
        <v>0</v>
      </c>
      <c r="R1495" s="63">
        <v>0</v>
      </c>
      <c r="S1495" s="63">
        <v>0</v>
      </c>
      <c r="T1495">
        <f t="shared" si="215"/>
        <v>0</v>
      </c>
    </row>
    <row r="1496" spans="1:20" hidden="1">
      <c r="A1496" s="55" t="s">
        <v>2865</v>
      </c>
      <c r="B1496" s="56" t="s">
        <v>2866</v>
      </c>
      <c r="C1496" s="55" t="s">
        <v>6320</v>
      </c>
      <c r="D1496" s="56">
        <f t="shared" si="216"/>
        <v>0</v>
      </c>
      <c r="E1496" s="56">
        <f t="shared" si="208"/>
        <v>0</v>
      </c>
      <c r="F1496" s="56">
        <f t="shared" si="209"/>
        <v>916.02599999999995</v>
      </c>
      <c r="G1496" s="56">
        <f t="shared" si="210"/>
        <v>916.02599999999995</v>
      </c>
      <c r="H1496" s="56">
        <f t="shared" si="211"/>
        <v>0</v>
      </c>
      <c r="I1496" s="56">
        <f t="shared" si="212"/>
        <v>0</v>
      </c>
      <c r="J1496" s="56">
        <f t="shared" si="213"/>
        <v>817.78200000000004</v>
      </c>
      <c r="K1496" s="56">
        <f t="shared" si="214"/>
        <v>817.78200000000004</v>
      </c>
      <c r="L1496" s="64">
        <v>0</v>
      </c>
      <c r="M1496" s="64">
        <v>0</v>
      </c>
      <c r="N1496" s="64">
        <v>916026</v>
      </c>
      <c r="O1496" s="64">
        <v>916026</v>
      </c>
      <c r="P1496" s="63">
        <v>0</v>
      </c>
      <c r="Q1496" s="63">
        <v>0</v>
      </c>
      <c r="R1496" s="63">
        <v>817782</v>
      </c>
      <c r="S1496" s="63">
        <v>817782</v>
      </c>
      <c r="T1496">
        <f t="shared" si="215"/>
        <v>1733808</v>
      </c>
    </row>
    <row r="1497" spans="1:20">
      <c r="A1497" s="55" t="s">
        <v>2867</v>
      </c>
      <c r="B1497" s="56" t="s">
        <v>2868</v>
      </c>
      <c r="C1497" s="55" t="s">
        <v>6320</v>
      </c>
      <c r="D1497" s="56">
        <f t="shared" si="216"/>
        <v>0</v>
      </c>
      <c r="E1497" s="56">
        <f t="shared" si="208"/>
        <v>0</v>
      </c>
      <c r="F1497" s="56">
        <f t="shared" si="209"/>
        <v>0</v>
      </c>
      <c r="G1497" s="56">
        <f t="shared" si="210"/>
        <v>0</v>
      </c>
      <c r="H1497" s="56">
        <f t="shared" si="211"/>
        <v>0</v>
      </c>
      <c r="I1497" s="56">
        <f t="shared" si="212"/>
        <v>0</v>
      </c>
      <c r="J1497" s="56">
        <f t="shared" si="213"/>
        <v>0</v>
      </c>
      <c r="K1497" s="56">
        <f t="shared" si="214"/>
        <v>0</v>
      </c>
      <c r="L1497" s="64">
        <v>0</v>
      </c>
      <c r="M1497" s="64">
        <v>0</v>
      </c>
      <c r="N1497" s="64">
        <v>0</v>
      </c>
      <c r="O1497" s="64">
        <v>0</v>
      </c>
      <c r="P1497" s="63">
        <v>0</v>
      </c>
      <c r="Q1497" s="63">
        <v>0</v>
      </c>
      <c r="R1497" s="63">
        <v>0</v>
      </c>
      <c r="S1497" s="63">
        <v>0</v>
      </c>
      <c r="T1497">
        <f t="shared" si="215"/>
        <v>0</v>
      </c>
    </row>
    <row r="1498" spans="1:20" hidden="1">
      <c r="A1498" s="55" t="s">
        <v>2869</v>
      </c>
      <c r="B1498" s="56" t="s">
        <v>2870</v>
      </c>
      <c r="C1498" s="55" t="s">
        <v>6320</v>
      </c>
      <c r="D1498" s="56">
        <f t="shared" si="216"/>
        <v>1310.4659999999999</v>
      </c>
      <c r="E1498" s="56">
        <f t="shared" si="208"/>
        <v>0</v>
      </c>
      <c r="F1498" s="56">
        <f t="shared" si="209"/>
        <v>68</v>
      </c>
      <c r="G1498" s="56">
        <f t="shared" si="210"/>
        <v>1378.4659999999999</v>
      </c>
      <c r="H1498" s="56">
        <f t="shared" si="211"/>
        <v>1307.5530000000001</v>
      </c>
      <c r="I1498" s="56">
        <f t="shared" si="212"/>
        <v>0</v>
      </c>
      <c r="J1498" s="56">
        <f t="shared" si="213"/>
        <v>58</v>
      </c>
      <c r="K1498" s="56">
        <f t="shared" si="214"/>
        <v>1365.5530000000001</v>
      </c>
      <c r="L1498" s="64">
        <v>1310466</v>
      </c>
      <c r="M1498" s="64">
        <v>0</v>
      </c>
      <c r="N1498" s="64">
        <v>68000</v>
      </c>
      <c r="O1498" s="64">
        <v>1378466</v>
      </c>
      <c r="P1498" s="63">
        <v>1307553</v>
      </c>
      <c r="Q1498" s="63">
        <v>0</v>
      </c>
      <c r="R1498" s="63">
        <v>58000</v>
      </c>
      <c r="S1498" s="63">
        <v>1365553</v>
      </c>
      <c r="T1498">
        <f t="shared" si="215"/>
        <v>2744019</v>
      </c>
    </row>
    <row r="1499" spans="1:20" hidden="1">
      <c r="A1499" s="55" t="s">
        <v>2871</v>
      </c>
      <c r="B1499" s="56" t="s">
        <v>2872</v>
      </c>
      <c r="C1499" s="55" t="s">
        <v>6320</v>
      </c>
      <c r="D1499" s="56">
        <f t="shared" si="216"/>
        <v>0</v>
      </c>
      <c r="E1499" s="56">
        <f t="shared" si="208"/>
        <v>0</v>
      </c>
      <c r="F1499" s="56">
        <f t="shared" si="209"/>
        <v>1241.145</v>
      </c>
      <c r="G1499" s="56">
        <f t="shared" si="210"/>
        <v>1241.145</v>
      </c>
      <c r="H1499" s="56">
        <f t="shared" si="211"/>
        <v>0</v>
      </c>
      <c r="I1499" s="56">
        <f t="shared" si="212"/>
        <v>0</v>
      </c>
      <c r="J1499" s="56">
        <f t="shared" si="213"/>
        <v>1196.125</v>
      </c>
      <c r="K1499" s="56">
        <f t="shared" si="214"/>
        <v>1196.125</v>
      </c>
      <c r="L1499" s="64">
        <v>0</v>
      </c>
      <c r="M1499" s="64">
        <v>0</v>
      </c>
      <c r="N1499" s="64">
        <v>1241145</v>
      </c>
      <c r="O1499" s="64">
        <v>1241145</v>
      </c>
      <c r="P1499" s="63">
        <v>0</v>
      </c>
      <c r="Q1499" s="63">
        <v>0</v>
      </c>
      <c r="R1499" s="63">
        <v>1196125</v>
      </c>
      <c r="S1499" s="63">
        <v>1196125</v>
      </c>
      <c r="T1499">
        <f t="shared" si="215"/>
        <v>2437270</v>
      </c>
    </row>
    <row r="1500" spans="1:20" hidden="1">
      <c r="A1500" s="55" t="s">
        <v>2873</v>
      </c>
      <c r="B1500" s="56" t="s">
        <v>2874</v>
      </c>
      <c r="C1500" s="55" t="s">
        <v>6320</v>
      </c>
      <c r="D1500" s="56">
        <f t="shared" si="216"/>
        <v>0</v>
      </c>
      <c r="E1500" s="56">
        <f t="shared" si="208"/>
        <v>0</v>
      </c>
      <c r="F1500" s="56">
        <f t="shared" si="209"/>
        <v>390.65499999999997</v>
      </c>
      <c r="G1500" s="56">
        <f t="shared" si="210"/>
        <v>390.65499999999997</v>
      </c>
      <c r="H1500" s="56">
        <f t="shared" si="211"/>
        <v>0</v>
      </c>
      <c r="I1500" s="56">
        <f t="shared" si="212"/>
        <v>0</v>
      </c>
      <c r="J1500" s="56">
        <f t="shared" si="213"/>
        <v>360.55500000000001</v>
      </c>
      <c r="K1500" s="56">
        <f t="shared" si="214"/>
        <v>360.55500000000001</v>
      </c>
      <c r="L1500" s="64">
        <v>0</v>
      </c>
      <c r="M1500" s="64">
        <v>0</v>
      </c>
      <c r="N1500" s="64">
        <v>390655</v>
      </c>
      <c r="O1500" s="64">
        <v>390655</v>
      </c>
      <c r="P1500" s="63">
        <v>0</v>
      </c>
      <c r="Q1500" s="63">
        <v>0</v>
      </c>
      <c r="R1500" s="63">
        <v>360555</v>
      </c>
      <c r="S1500" s="63">
        <v>360555</v>
      </c>
      <c r="T1500">
        <f t="shared" si="215"/>
        <v>751210</v>
      </c>
    </row>
    <row r="1501" spans="1:20">
      <c r="A1501" s="55" t="s">
        <v>6180</v>
      </c>
      <c r="B1501" s="56" t="s">
        <v>6181</v>
      </c>
      <c r="C1501" s="55" t="s">
        <v>6321</v>
      </c>
      <c r="D1501" s="56">
        <f t="shared" si="216"/>
        <v>0</v>
      </c>
      <c r="E1501" s="56">
        <f t="shared" si="208"/>
        <v>0</v>
      </c>
      <c r="F1501" s="56">
        <f t="shared" si="209"/>
        <v>0</v>
      </c>
      <c r="G1501" s="56">
        <f t="shared" si="210"/>
        <v>0</v>
      </c>
      <c r="H1501" s="56">
        <f t="shared" si="211"/>
        <v>0</v>
      </c>
      <c r="I1501" s="56">
        <f t="shared" si="212"/>
        <v>0</v>
      </c>
      <c r="J1501" s="56">
        <f t="shared" si="213"/>
        <v>0</v>
      </c>
      <c r="K1501" s="56">
        <f t="shared" si="214"/>
        <v>0</v>
      </c>
      <c r="L1501" s="64">
        <v>0</v>
      </c>
      <c r="M1501" s="64">
        <v>0</v>
      </c>
      <c r="N1501" s="64">
        <v>0</v>
      </c>
      <c r="O1501" s="64">
        <v>0</v>
      </c>
      <c r="P1501" s="63">
        <v>0</v>
      </c>
      <c r="Q1501" s="63">
        <v>0</v>
      </c>
      <c r="R1501" s="63">
        <v>0</v>
      </c>
      <c r="S1501" s="63">
        <v>0</v>
      </c>
      <c r="T1501">
        <f t="shared" si="215"/>
        <v>0</v>
      </c>
    </row>
    <row r="1502" spans="1:20">
      <c r="A1502" s="55" t="s">
        <v>2875</v>
      </c>
      <c r="B1502" s="56" t="s">
        <v>2876</v>
      </c>
      <c r="C1502" s="55" t="s">
        <v>6320</v>
      </c>
      <c r="D1502" s="56">
        <f t="shared" si="216"/>
        <v>0</v>
      </c>
      <c r="E1502" s="56">
        <f t="shared" si="208"/>
        <v>0</v>
      </c>
      <c r="F1502" s="56">
        <f t="shared" si="209"/>
        <v>0</v>
      </c>
      <c r="G1502" s="56">
        <f t="shared" si="210"/>
        <v>0</v>
      </c>
      <c r="H1502" s="56">
        <f t="shared" si="211"/>
        <v>0</v>
      </c>
      <c r="I1502" s="56">
        <f t="shared" si="212"/>
        <v>0</v>
      </c>
      <c r="J1502" s="56">
        <f t="shared" si="213"/>
        <v>0</v>
      </c>
      <c r="K1502" s="56">
        <f t="shared" si="214"/>
        <v>0</v>
      </c>
      <c r="L1502" s="64">
        <v>0</v>
      </c>
      <c r="M1502" s="64">
        <v>0</v>
      </c>
      <c r="N1502" s="64">
        <v>0</v>
      </c>
      <c r="O1502" s="64">
        <v>0</v>
      </c>
      <c r="P1502" s="63">
        <v>0</v>
      </c>
      <c r="Q1502" s="63">
        <v>0</v>
      </c>
      <c r="R1502" s="63">
        <v>0</v>
      </c>
      <c r="S1502" s="63">
        <v>0</v>
      </c>
      <c r="T1502">
        <f t="shared" si="215"/>
        <v>0</v>
      </c>
    </row>
    <row r="1503" spans="1:20">
      <c r="A1503" s="55" t="s">
        <v>2877</v>
      </c>
      <c r="B1503" s="56" t="s">
        <v>2878</v>
      </c>
      <c r="C1503" s="55" t="s">
        <v>6320</v>
      </c>
      <c r="D1503" s="56">
        <f t="shared" si="216"/>
        <v>0</v>
      </c>
      <c r="E1503" s="56">
        <f t="shared" si="208"/>
        <v>0</v>
      </c>
      <c r="F1503" s="56">
        <f t="shared" si="209"/>
        <v>0</v>
      </c>
      <c r="G1503" s="56">
        <f t="shared" si="210"/>
        <v>0</v>
      </c>
      <c r="H1503" s="56">
        <f t="shared" si="211"/>
        <v>0</v>
      </c>
      <c r="I1503" s="56">
        <f t="shared" si="212"/>
        <v>0</v>
      </c>
      <c r="J1503" s="56">
        <f t="shared" si="213"/>
        <v>0</v>
      </c>
      <c r="K1503" s="56">
        <f t="shared" si="214"/>
        <v>0</v>
      </c>
      <c r="L1503" s="64">
        <v>0</v>
      </c>
      <c r="M1503" s="64">
        <v>0</v>
      </c>
      <c r="N1503" s="64">
        <v>0</v>
      </c>
      <c r="O1503" s="64">
        <v>0</v>
      </c>
      <c r="P1503" s="63">
        <v>0</v>
      </c>
      <c r="Q1503" s="63">
        <v>0</v>
      </c>
      <c r="R1503" s="63">
        <v>0</v>
      </c>
      <c r="S1503" s="63">
        <v>0</v>
      </c>
      <c r="T1503">
        <f t="shared" si="215"/>
        <v>0</v>
      </c>
    </row>
    <row r="1504" spans="1:20" hidden="1">
      <c r="A1504" s="55" t="s">
        <v>2879</v>
      </c>
      <c r="B1504" s="56" t="s">
        <v>2880</v>
      </c>
      <c r="C1504" s="55" t="s">
        <v>6320</v>
      </c>
      <c r="D1504" s="56">
        <f t="shared" si="216"/>
        <v>484.09500000000003</v>
      </c>
      <c r="E1504" s="56">
        <f t="shared" si="208"/>
        <v>0</v>
      </c>
      <c r="F1504" s="56">
        <f t="shared" si="209"/>
        <v>432.67599999999999</v>
      </c>
      <c r="G1504" s="56">
        <f t="shared" si="210"/>
        <v>916.77099999999996</v>
      </c>
      <c r="H1504" s="56">
        <f t="shared" si="211"/>
        <v>480.27199999999999</v>
      </c>
      <c r="I1504" s="56">
        <f t="shared" si="212"/>
        <v>0</v>
      </c>
      <c r="J1504" s="56">
        <f t="shared" si="213"/>
        <v>435.78300000000002</v>
      </c>
      <c r="K1504" s="56">
        <f t="shared" si="214"/>
        <v>916.05499999999995</v>
      </c>
      <c r="L1504" s="64">
        <v>484095</v>
      </c>
      <c r="M1504" s="64">
        <v>0</v>
      </c>
      <c r="N1504" s="64">
        <v>432676</v>
      </c>
      <c r="O1504" s="64">
        <v>916771</v>
      </c>
      <c r="P1504" s="63">
        <v>480272</v>
      </c>
      <c r="Q1504" s="63">
        <v>0</v>
      </c>
      <c r="R1504" s="63">
        <v>435783</v>
      </c>
      <c r="S1504" s="63">
        <v>916055</v>
      </c>
      <c r="T1504">
        <f t="shared" si="215"/>
        <v>1832826</v>
      </c>
    </row>
    <row r="1505" spans="1:20" hidden="1">
      <c r="A1505" s="55" t="s">
        <v>2881</v>
      </c>
      <c r="B1505" s="56" t="s">
        <v>2882</v>
      </c>
      <c r="C1505" s="55" t="s">
        <v>6320</v>
      </c>
      <c r="D1505" s="56">
        <f t="shared" si="216"/>
        <v>0</v>
      </c>
      <c r="E1505" s="56">
        <f t="shared" si="208"/>
        <v>0</v>
      </c>
      <c r="F1505" s="56">
        <f t="shared" si="209"/>
        <v>15</v>
      </c>
      <c r="G1505" s="56">
        <f t="shared" si="210"/>
        <v>15</v>
      </c>
      <c r="H1505" s="56">
        <f t="shared" si="211"/>
        <v>0</v>
      </c>
      <c r="I1505" s="56">
        <f t="shared" si="212"/>
        <v>0</v>
      </c>
      <c r="J1505" s="56">
        <f t="shared" si="213"/>
        <v>12</v>
      </c>
      <c r="K1505" s="56">
        <f t="shared" si="214"/>
        <v>12</v>
      </c>
      <c r="L1505" s="64">
        <v>0</v>
      </c>
      <c r="M1505" s="64">
        <v>0</v>
      </c>
      <c r="N1505" s="64">
        <v>15000</v>
      </c>
      <c r="O1505" s="64">
        <v>15000</v>
      </c>
      <c r="P1505" s="63">
        <v>0</v>
      </c>
      <c r="Q1505" s="63">
        <v>0</v>
      </c>
      <c r="R1505" s="63">
        <v>12000</v>
      </c>
      <c r="S1505" s="63">
        <v>12000</v>
      </c>
      <c r="T1505">
        <f t="shared" si="215"/>
        <v>27000</v>
      </c>
    </row>
    <row r="1506" spans="1:20" hidden="1">
      <c r="A1506" s="55" t="s">
        <v>2883</v>
      </c>
      <c r="B1506" s="56" t="s">
        <v>2884</v>
      </c>
      <c r="C1506" s="55" t="s">
        <v>6320</v>
      </c>
      <c r="D1506" s="56">
        <f t="shared" si="216"/>
        <v>20.774000000000001</v>
      </c>
      <c r="E1506" s="56">
        <f t="shared" si="208"/>
        <v>0</v>
      </c>
      <c r="F1506" s="56">
        <f t="shared" si="209"/>
        <v>4.5869999999999997</v>
      </c>
      <c r="G1506" s="56">
        <f t="shared" si="210"/>
        <v>25.361000000000001</v>
      </c>
      <c r="H1506" s="56">
        <f t="shared" si="211"/>
        <v>20.748999999999999</v>
      </c>
      <c r="I1506" s="56">
        <f t="shared" si="212"/>
        <v>0</v>
      </c>
      <c r="J1506" s="56">
        <f t="shared" si="213"/>
        <v>3.1840000000000002</v>
      </c>
      <c r="K1506" s="56">
        <f t="shared" si="214"/>
        <v>23.933</v>
      </c>
      <c r="L1506" s="64">
        <v>20774</v>
      </c>
      <c r="M1506" s="64">
        <v>0</v>
      </c>
      <c r="N1506" s="64">
        <v>4587</v>
      </c>
      <c r="O1506" s="64">
        <v>25361</v>
      </c>
      <c r="P1506" s="63">
        <v>20749</v>
      </c>
      <c r="Q1506" s="63">
        <v>0</v>
      </c>
      <c r="R1506" s="63">
        <v>3184</v>
      </c>
      <c r="S1506" s="63">
        <v>23933</v>
      </c>
      <c r="T1506">
        <f t="shared" si="215"/>
        <v>49294</v>
      </c>
    </row>
    <row r="1507" spans="1:20" hidden="1">
      <c r="A1507" s="55" t="s">
        <v>2885</v>
      </c>
      <c r="B1507" s="56" t="s">
        <v>2886</v>
      </c>
      <c r="C1507" s="55" t="s">
        <v>6320</v>
      </c>
      <c r="D1507" s="56">
        <f t="shared" si="216"/>
        <v>0</v>
      </c>
      <c r="E1507" s="56">
        <f t="shared" si="208"/>
        <v>0</v>
      </c>
      <c r="F1507" s="56">
        <f t="shared" si="209"/>
        <v>7.14</v>
      </c>
      <c r="G1507" s="56">
        <f t="shared" si="210"/>
        <v>7.14</v>
      </c>
      <c r="H1507" s="56">
        <f t="shared" si="211"/>
        <v>0</v>
      </c>
      <c r="I1507" s="56">
        <f t="shared" si="212"/>
        <v>0</v>
      </c>
      <c r="J1507" s="56">
        <f t="shared" si="213"/>
        <v>6.14</v>
      </c>
      <c r="K1507" s="56">
        <f t="shared" si="214"/>
        <v>6.14</v>
      </c>
      <c r="L1507" s="64">
        <v>0</v>
      </c>
      <c r="M1507" s="64">
        <v>0</v>
      </c>
      <c r="N1507" s="64">
        <v>7140</v>
      </c>
      <c r="O1507" s="64">
        <v>7140</v>
      </c>
      <c r="P1507" s="63">
        <v>0</v>
      </c>
      <c r="Q1507" s="63">
        <v>0</v>
      </c>
      <c r="R1507" s="63">
        <v>6140</v>
      </c>
      <c r="S1507" s="63">
        <v>6140</v>
      </c>
      <c r="T1507">
        <f t="shared" si="215"/>
        <v>13280</v>
      </c>
    </row>
    <row r="1508" spans="1:20" hidden="1">
      <c r="A1508" s="55" t="s">
        <v>2887</v>
      </c>
      <c r="B1508" s="56" t="s">
        <v>2888</v>
      </c>
      <c r="C1508" s="55" t="s">
        <v>6320</v>
      </c>
      <c r="D1508" s="56">
        <f t="shared" si="216"/>
        <v>0</v>
      </c>
      <c r="E1508" s="56">
        <f t="shared" si="208"/>
        <v>0</v>
      </c>
      <c r="F1508" s="56">
        <f t="shared" si="209"/>
        <v>41.253999999999998</v>
      </c>
      <c r="G1508" s="56">
        <f t="shared" si="210"/>
        <v>41.253999999999998</v>
      </c>
      <c r="H1508" s="56">
        <f t="shared" si="211"/>
        <v>0</v>
      </c>
      <c r="I1508" s="56">
        <f t="shared" si="212"/>
        <v>0</v>
      </c>
      <c r="J1508" s="56">
        <f t="shared" si="213"/>
        <v>36.234999999999999</v>
      </c>
      <c r="K1508" s="56">
        <f t="shared" si="214"/>
        <v>36.234999999999999</v>
      </c>
      <c r="L1508" s="64">
        <v>0</v>
      </c>
      <c r="M1508" s="64">
        <v>0</v>
      </c>
      <c r="N1508" s="64">
        <v>41254</v>
      </c>
      <c r="O1508" s="64">
        <v>41254</v>
      </c>
      <c r="P1508" s="63">
        <v>0</v>
      </c>
      <c r="Q1508" s="63">
        <v>0</v>
      </c>
      <c r="R1508" s="63">
        <v>36235</v>
      </c>
      <c r="S1508" s="63">
        <v>36235</v>
      </c>
      <c r="T1508">
        <f t="shared" si="215"/>
        <v>77489</v>
      </c>
    </row>
    <row r="1509" spans="1:20" hidden="1">
      <c r="A1509" s="55" t="s">
        <v>2889</v>
      </c>
      <c r="B1509" s="56" t="s">
        <v>2890</v>
      </c>
      <c r="C1509" s="55" t="s">
        <v>6320</v>
      </c>
      <c r="D1509" s="56">
        <f t="shared" si="216"/>
        <v>0</v>
      </c>
      <c r="E1509" s="56">
        <f t="shared" si="208"/>
        <v>0</v>
      </c>
      <c r="F1509" s="56">
        <f t="shared" si="209"/>
        <v>47.427</v>
      </c>
      <c r="G1509" s="56">
        <f t="shared" si="210"/>
        <v>47.427</v>
      </c>
      <c r="H1509" s="56">
        <f t="shared" si="211"/>
        <v>0</v>
      </c>
      <c r="I1509" s="56">
        <f t="shared" si="212"/>
        <v>0</v>
      </c>
      <c r="J1509" s="56">
        <f t="shared" si="213"/>
        <v>46.698</v>
      </c>
      <c r="K1509" s="56">
        <f t="shared" si="214"/>
        <v>46.698</v>
      </c>
      <c r="L1509" s="64">
        <v>0</v>
      </c>
      <c r="M1509" s="64">
        <v>0</v>
      </c>
      <c r="N1509" s="64">
        <v>47427</v>
      </c>
      <c r="O1509" s="64">
        <v>47427</v>
      </c>
      <c r="P1509" s="63">
        <v>0</v>
      </c>
      <c r="Q1509" s="63">
        <v>0</v>
      </c>
      <c r="R1509" s="63">
        <v>46698</v>
      </c>
      <c r="S1509" s="63">
        <v>46698</v>
      </c>
      <c r="T1509">
        <f t="shared" si="215"/>
        <v>94125</v>
      </c>
    </row>
    <row r="1510" spans="1:20">
      <c r="A1510" s="55" t="s">
        <v>6182</v>
      </c>
      <c r="B1510" s="56" t="s">
        <v>6183</v>
      </c>
      <c r="C1510" s="55" t="s">
        <v>6321</v>
      </c>
      <c r="D1510" s="56">
        <f t="shared" si="216"/>
        <v>0</v>
      </c>
      <c r="E1510" s="56">
        <f t="shared" si="208"/>
        <v>0</v>
      </c>
      <c r="F1510" s="56">
        <f t="shared" si="209"/>
        <v>0</v>
      </c>
      <c r="G1510" s="56">
        <f t="shared" si="210"/>
        <v>0</v>
      </c>
      <c r="H1510" s="56">
        <f t="shared" si="211"/>
        <v>0</v>
      </c>
      <c r="I1510" s="56">
        <f t="shared" si="212"/>
        <v>0</v>
      </c>
      <c r="J1510" s="56">
        <f t="shared" si="213"/>
        <v>0</v>
      </c>
      <c r="K1510" s="56">
        <f t="shared" si="214"/>
        <v>0</v>
      </c>
      <c r="L1510" s="64">
        <v>0</v>
      </c>
      <c r="M1510" s="64">
        <v>0</v>
      </c>
      <c r="N1510" s="64">
        <v>0</v>
      </c>
      <c r="O1510" s="64">
        <v>0</v>
      </c>
      <c r="P1510" s="63">
        <v>0</v>
      </c>
      <c r="Q1510" s="63">
        <v>0</v>
      </c>
      <c r="R1510" s="63">
        <v>0</v>
      </c>
      <c r="S1510" s="63">
        <v>0</v>
      </c>
      <c r="T1510">
        <f t="shared" si="215"/>
        <v>0</v>
      </c>
    </row>
    <row r="1511" spans="1:20" hidden="1">
      <c r="A1511" s="55" t="s">
        <v>2891</v>
      </c>
      <c r="B1511" s="56" t="s">
        <v>2892</v>
      </c>
      <c r="C1511" s="55" t="s">
        <v>6320</v>
      </c>
      <c r="D1511" s="56">
        <f t="shared" si="216"/>
        <v>89.763999999999996</v>
      </c>
      <c r="E1511" s="56">
        <f t="shared" si="208"/>
        <v>21.219000000000001</v>
      </c>
      <c r="F1511" s="56">
        <f t="shared" si="209"/>
        <v>1530.903</v>
      </c>
      <c r="G1511" s="56">
        <f t="shared" si="210"/>
        <v>1641.886</v>
      </c>
      <c r="H1511" s="56">
        <f t="shared" si="211"/>
        <v>89.754999999999995</v>
      </c>
      <c r="I1511" s="56">
        <f t="shared" si="212"/>
        <v>21.216999999999999</v>
      </c>
      <c r="J1511" s="56">
        <f t="shared" si="213"/>
        <v>1482.729</v>
      </c>
      <c r="K1511" s="56">
        <f t="shared" si="214"/>
        <v>1593.701</v>
      </c>
      <c r="L1511" s="64">
        <v>89764</v>
      </c>
      <c r="M1511" s="64">
        <v>21219</v>
      </c>
      <c r="N1511" s="64">
        <v>1530903</v>
      </c>
      <c r="O1511" s="64">
        <v>1641886</v>
      </c>
      <c r="P1511" s="63">
        <v>89755</v>
      </c>
      <c r="Q1511" s="63">
        <v>21217</v>
      </c>
      <c r="R1511" s="63">
        <v>1482729</v>
      </c>
      <c r="S1511" s="63">
        <v>1593701</v>
      </c>
      <c r="T1511">
        <f t="shared" si="215"/>
        <v>3235587</v>
      </c>
    </row>
    <row r="1512" spans="1:20">
      <c r="A1512" s="55" t="s">
        <v>2893</v>
      </c>
      <c r="B1512" s="56" t="s">
        <v>2894</v>
      </c>
      <c r="C1512" s="55" t="s">
        <v>6320</v>
      </c>
      <c r="D1512" s="56">
        <f t="shared" si="216"/>
        <v>0</v>
      </c>
      <c r="E1512" s="56">
        <f t="shared" si="208"/>
        <v>0</v>
      </c>
      <c r="F1512" s="56">
        <f t="shared" si="209"/>
        <v>0</v>
      </c>
      <c r="G1512" s="56">
        <f t="shared" si="210"/>
        <v>0</v>
      </c>
      <c r="H1512" s="56">
        <f t="shared" si="211"/>
        <v>0</v>
      </c>
      <c r="I1512" s="56">
        <f t="shared" si="212"/>
        <v>0</v>
      </c>
      <c r="J1512" s="56">
        <f t="shared" si="213"/>
        <v>0</v>
      </c>
      <c r="K1512" s="56">
        <f t="shared" si="214"/>
        <v>0</v>
      </c>
      <c r="L1512" s="64">
        <v>0</v>
      </c>
      <c r="M1512" s="64">
        <v>0</v>
      </c>
      <c r="N1512" s="64">
        <v>0</v>
      </c>
      <c r="O1512" s="64">
        <v>0</v>
      </c>
      <c r="P1512" s="63">
        <v>0</v>
      </c>
      <c r="Q1512" s="63">
        <v>0</v>
      </c>
      <c r="R1512" s="63">
        <v>0</v>
      </c>
      <c r="S1512" s="63">
        <v>0</v>
      </c>
      <c r="T1512">
        <f t="shared" si="215"/>
        <v>0</v>
      </c>
    </row>
    <row r="1513" spans="1:20" hidden="1">
      <c r="A1513" s="55" t="s">
        <v>2895</v>
      </c>
      <c r="B1513" s="56" t="s">
        <v>2896</v>
      </c>
      <c r="C1513" s="55" t="s">
        <v>6320</v>
      </c>
      <c r="D1513" s="56">
        <f t="shared" si="216"/>
        <v>209.11500000000001</v>
      </c>
      <c r="E1513" s="56">
        <f t="shared" si="208"/>
        <v>0</v>
      </c>
      <c r="F1513" s="56">
        <f t="shared" si="209"/>
        <v>0</v>
      </c>
      <c r="G1513" s="56">
        <f t="shared" si="210"/>
        <v>209.11500000000001</v>
      </c>
      <c r="H1513" s="56">
        <f t="shared" si="211"/>
        <v>198.77500000000001</v>
      </c>
      <c r="I1513" s="56">
        <f t="shared" si="212"/>
        <v>0</v>
      </c>
      <c r="J1513" s="56">
        <f t="shared" si="213"/>
        <v>0</v>
      </c>
      <c r="K1513" s="56">
        <f t="shared" si="214"/>
        <v>198.77500000000001</v>
      </c>
      <c r="L1513" s="64">
        <v>209115</v>
      </c>
      <c r="M1513" s="64">
        <v>0</v>
      </c>
      <c r="N1513" s="64">
        <v>0</v>
      </c>
      <c r="O1513" s="64">
        <v>209115</v>
      </c>
      <c r="P1513" s="63">
        <v>198775</v>
      </c>
      <c r="Q1513" s="63">
        <v>0</v>
      </c>
      <c r="R1513" s="63">
        <v>0</v>
      </c>
      <c r="S1513" s="63">
        <v>198775</v>
      </c>
      <c r="T1513">
        <f t="shared" si="215"/>
        <v>407890</v>
      </c>
    </row>
    <row r="1514" spans="1:20">
      <c r="A1514" s="55" t="s">
        <v>2897</v>
      </c>
      <c r="B1514" s="56" t="s">
        <v>2898</v>
      </c>
      <c r="C1514" s="55" t="s">
        <v>6320</v>
      </c>
      <c r="D1514" s="56">
        <f t="shared" si="216"/>
        <v>0</v>
      </c>
      <c r="E1514" s="56">
        <f t="shared" si="208"/>
        <v>0</v>
      </c>
      <c r="F1514" s="56">
        <f t="shared" si="209"/>
        <v>0</v>
      </c>
      <c r="G1514" s="56">
        <f t="shared" si="210"/>
        <v>0</v>
      </c>
      <c r="H1514" s="56">
        <f t="shared" si="211"/>
        <v>0</v>
      </c>
      <c r="I1514" s="56">
        <f t="shared" si="212"/>
        <v>0</v>
      </c>
      <c r="J1514" s="56">
        <f t="shared" si="213"/>
        <v>0</v>
      </c>
      <c r="K1514" s="56">
        <f t="shared" si="214"/>
        <v>0</v>
      </c>
      <c r="L1514" s="64">
        <v>0</v>
      </c>
      <c r="M1514" s="64">
        <v>0</v>
      </c>
      <c r="N1514" s="64">
        <v>0</v>
      </c>
      <c r="O1514" s="64">
        <v>0</v>
      </c>
      <c r="P1514" s="63">
        <v>0</v>
      </c>
      <c r="Q1514" s="63">
        <v>0</v>
      </c>
      <c r="R1514" s="63">
        <v>0</v>
      </c>
      <c r="S1514" s="63">
        <v>0</v>
      </c>
      <c r="T1514">
        <f t="shared" si="215"/>
        <v>0</v>
      </c>
    </row>
    <row r="1515" spans="1:20">
      <c r="A1515" s="55" t="s">
        <v>2899</v>
      </c>
      <c r="B1515" s="56" t="s">
        <v>2900</v>
      </c>
      <c r="C1515" s="55" t="s">
        <v>6320</v>
      </c>
      <c r="D1515" s="56">
        <f t="shared" si="216"/>
        <v>0</v>
      </c>
      <c r="E1515" s="56">
        <f t="shared" si="208"/>
        <v>0</v>
      </c>
      <c r="F1515" s="56">
        <f t="shared" si="209"/>
        <v>0</v>
      </c>
      <c r="G1515" s="56">
        <f t="shared" si="210"/>
        <v>0</v>
      </c>
      <c r="H1515" s="56">
        <f t="shared" si="211"/>
        <v>0</v>
      </c>
      <c r="I1515" s="56">
        <f t="shared" si="212"/>
        <v>0</v>
      </c>
      <c r="J1515" s="56">
        <f t="shared" si="213"/>
        <v>0</v>
      </c>
      <c r="K1515" s="56">
        <f t="shared" si="214"/>
        <v>0</v>
      </c>
      <c r="L1515" s="64">
        <v>0</v>
      </c>
      <c r="M1515" s="64">
        <v>0</v>
      </c>
      <c r="N1515" s="64">
        <v>0</v>
      </c>
      <c r="O1515" s="64">
        <v>0</v>
      </c>
      <c r="P1515" s="63">
        <v>0</v>
      </c>
      <c r="Q1515" s="63">
        <v>0</v>
      </c>
      <c r="R1515" s="63">
        <v>0</v>
      </c>
      <c r="S1515" s="63">
        <v>0</v>
      </c>
      <c r="T1515">
        <f t="shared" si="215"/>
        <v>0</v>
      </c>
    </row>
    <row r="1516" spans="1:20" hidden="1">
      <c r="A1516" s="55" t="s">
        <v>2901</v>
      </c>
      <c r="B1516" s="56" t="s">
        <v>2902</v>
      </c>
      <c r="C1516" s="55" t="s">
        <v>6320</v>
      </c>
      <c r="D1516" s="56">
        <f t="shared" si="216"/>
        <v>0</v>
      </c>
      <c r="E1516" s="56">
        <f t="shared" si="208"/>
        <v>0</v>
      </c>
      <c r="F1516" s="56">
        <f t="shared" si="209"/>
        <v>30.558</v>
      </c>
      <c r="G1516" s="56">
        <f t="shared" si="210"/>
        <v>30.558</v>
      </c>
      <c r="H1516" s="56">
        <f t="shared" si="211"/>
        <v>0</v>
      </c>
      <c r="I1516" s="56">
        <f t="shared" si="212"/>
        <v>0</v>
      </c>
      <c r="J1516" s="56">
        <f t="shared" si="213"/>
        <v>20.524000000000001</v>
      </c>
      <c r="K1516" s="56">
        <f t="shared" si="214"/>
        <v>20.524000000000001</v>
      </c>
      <c r="L1516" s="64">
        <v>0</v>
      </c>
      <c r="M1516" s="64">
        <v>0</v>
      </c>
      <c r="N1516" s="64">
        <v>30558</v>
      </c>
      <c r="O1516" s="64">
        <v>30558</v>
      </c>
      <c r="P1516" s="63">
        <v>0</v>
      </c>
      <c r="Q1516" s="63">
        <v>0</v>
      </c>
      <c r="R1516" s="63">
        <v>20524</v>
      </c>
      <c r="S1516" s="63">
        <v>20524</v>
      </c>
      <c r="T1516">
        <f t="shared" si="215"/>
        <v>51082</v>
      </c>
    </row>
    <row r="1517" spans="1:20" hidden="1">
      <c r="A1517" s="55" t="s">
        <v>2903</v>
      </c>
      <c r="B1517" s="56" t="s">
        <v>2904</v>
      </c>
      <c r="C1517" s="55" t="s">
        <v>6320</v>
      </c>
      <c r="D1517" s="56">
        <f t="shared" si="216"/>
        <v>0</v>
      </c>
      <c r="E1517" s="56">
        <f t="shared" si="208"/>
        <v>0</v>
      </c>
      <c r="F1517" s="56">
        <f t="shared" si="209"/>
        <v>92.013999999999996</v>
      </c>
      <c r="G1517" s="56">
        <f t="shared" si="210"/>
        <v>92.013999999999996</v>
      </c>
      <c r="H1517" s="56">
        <f t="shared" si="211"/>
        <v>0</v>
      </c>
      <c r="I1517" s="56">
        <f t="shared" si="212"/>
        <v>0</v>
      </c>
      <c r="J1517" s="56">
        <f t="shared" si="213"/>
        <v>84.311000000000007</v>
      </c>
      <c r="K1517" s="56">
        <f t="shared" si="214"/>
        <v>84.311000000000007</v>
      </c>
      <c r="L1517" s="64">
        <v>0</v>
      </c>
      <c r="M1517" s="64">
        <v>0</v>
      </c>
      <c r="N1517" s="64">
        <v>92014</v>
      </c>
      <c r="O1517" s="64">
        <v>92014</v>
      </c>
      <c r="P1517" s="63">
        <v>0</v>
      </c>
      <c r="Q1517" s="63">
        <v>0</v>
      </c>
      <c r="R1517" s="63">
        <v>84311</v>
      </c>
      <c r="S1517" s="63">
        <v>84311</v>
      </c>
      <c r="T1517">
        <f t="shared" si="215"/>
        <v>176325</v>
      </c>
    </row>
    <row r="1518" spans="1:20" hidden="1">
      <c r="A1518" s="55" t="s">
        <v>2905</v>
      </c>
      <c r="B1518" s="56" t="s">
        <v>2906</v>
      </c>
      <c r="C1518" s="55" t="s">
        <v>6320</v>
      </c>
      <c r="D1518" s="56">
        <f t="shared" si="216"/>
        <v>0</v>
      </c>
      <c r="E1518" s="56">
        <f t="shared" si="208"/>
        <v>0</v>
      </c>
      <c r="F1518" s="56">
        <f t="shared" si="209"/>
        <v>11.249000000000001</v>
      </c>
      <c r="G1518" s="56">
        <f t="shared" si="210"/>
        <v>11.249000000000001</v>
      </c>
      <c r="H1518" s="56">
        <f t="shared" si="211"/>
        <v>0</v>
      </c>
      <c r="I1518" s="56">
        <f t="shared" si="212"/>
        <v>0</v>
      </c>
      <c r="J1518" s="56">
        <f t="shared" si="213"/>
        <v>11.249000000000001</v>
      </c>
      <c r="K1518" s="56">
        <f t="shared" si="214"/>
        <v>11.249000000000001</v>
      </c>
      <c r="L1518" s="64">
        <v>0</v>
      </c>
      <c r="M1518" s="64">
        <v>0</v>
      </c>
      <c r="N1518" s="64">
        <v>11249</v>
      </c>
      <c r="O1518" s="64">
        <v>11249</v>
      </c>
      <c r="P1518" s="63">
        <v>0</v>
      </c>
      <c r="Q1518" s="63">
        <v>0</v>
      </c>
      <c r="R1518" s="63">
        <v>11249</v>
      </c>
      <c r="S1518" s="63">
        <v>11249</v>
      </c>
      <c r="T1518">
        <f t="shared" si="215"/>
        <v>22498</v>
      </c>
    </row>
    <row r="1519" spans="1:20">
      <c r="A1519" s="55" t="s">
        <v>2907</v>
      </c>
      <c r="B1519" s="56" t="s">
        <v>2908</v>
      </c>
      <c r="C1519" s="55" t="s">
        <v>6320</v>
      </c>
      <c r="D1519" s="56">
        <f t="shared" si="216"/>
        <v>0</v>
      </c>
      <c r="E1519" s="56">
        <f t="shared" si="208"/>
        <v>0</v>
      </c>
      <c r="F1519" s="56">
        <f t="shared" si="209"/>
        <v>0</v>
      </c>
      <c r="G1519" s="56">
        <f t="shared" si="210"/>
        <v>0</v>
      </c>
      <c r="H1519" s="56">
        <f t="shared" si="211"/>
        <v>0</v>
      </c>
      <c r="I1519" s="56">
        <f t="shared" si="212"/>
        <v>0</v>
      </c>
      <c r="J1519" s="56">
        <f t="shared" si="213"/>
        <v>0</v>
      </c>
      <c r="K1519" s="56">
        <f t="shared" si="214"/>
        <v>0</v>
      </c>
      <c r="L1519" s="64">
        <v>0</v>
      </c>
      <c r="M1519" s="64">
        <v>0</v>
      </c>
      <c r="N1519" s="64">
        <v>0</v>
      </c>
      <c r="O1519" s="64">
        <v>0</v>
      </c>
      <c r="P1519" s="63">
        <v>0</v>
      </c>
      <c r="Q1519" s="63">
        <v>0</v>
      </c>
      <c r="R1519" s="63">
        <v>0</v>
      </c>
      <c r="S1519" s="63">
        <v>0</v>
      </c>
      <c r="T1519">
        <f t="shared" si="215"/>
        <v>0</v>
      </c>
    </row>
    <row r="1520" spans="1:20" hidden="1">
      <c r="A1520" s="55" t="s">
        <v>2909</v>
      </c>
      <c r="B1520" s="56" t="s">
        <v>2910</v>
      </c>
      <c r="C1520" s="55" t="s">
        <v>6320</v>
      </c>
      <c r="D1520" s="56">
        <f t="shared" si="216"/>
        <v>91.896000000000001</v>
      </c>
      <c r="E1520" s="56">
        <f t="shared" si="208"/>
        <v>0</v>
      </c>
      <c r="F1520" s="56">
        <f t="shared" si="209"/>
        <v>546.4</v>
      </c>
      <c r="G1520" s="56">
        <f t="shared" si="210"/>
        <v>638.29600000000005</v>
      </c>
      <c r="H1520" s="56">
        <f t="shared" si="211"/>
        <v>79.236000000000004</v>
      </c>
      <c r="I1520" s="56">
        <f t="shared" si="212"/>
        <v>0</v>
      </c>
      <c r="J1520" s="56">
        <f t="shared" si="213"/>
        <v>546.4</v>
      </c>
      <c r="K1520" s="56">
        <f t="shared" si="214"/>
        <v>625.63599999999997</v>
      </c>
      <c r="L1520" s="64">
        <v>91896</v>
      </c>
      <c r="M1520" s="64">
        <v>0</v>
      </c>
      <c r="N1520" s="64">
        <v>546400</v>
      </c>
      <c r="O1520" s="64">
        <v>638296</v>
      </c>
      <c r="P1520" s="63">
        <v>79236</v>
      </c>
      <c r="Q1520" s="63">
        <v>0</v>
      </c>
      <c r="R1520" s="63">
        <v>546400</v>
      </c>
      <c r="S1520" s="63">
        <v>625636</v>
      </c>
      <c r="T1520">
        <f t="shared" si="215"/>
        <v>1263932</v>
      </c>
    </row>
    <row r="1521" spans="1:20" hidden="1">
      <c r="A1521" s="55" t="s">
        <v>2911</v>
      </c>
      <c r="B1521" s="56" t="s">
        <v>2912</v>
      </c>
      <c r="C1521" s="55" t="s">
        <v>6320</v>
      </c>
      <c r="D1521" s="56">
        <f t="shared" si="216"/>
        <v>50.725000000000001</v>
      </c>
      <c r="E1521" s="56">
        <f t="shared" si="208"/>
        <v>0.83199999999999996</v>
      </c>
      <c r="F1521" s="56">
        <f t="shared" si="209"/>
        <v>270.38600000000002</v>
      </c>
      <c r="G1521" s="56">
        <f t="shared" si="210"/>
        <v>321.94299999999998</v>
      </c>
      <c r="H1521" s="56">
        <f t="shared" si="211"/>
        <v>61.618000000000002</v>
      </c>
      <c r="I1521" s="56">
        <f t="shared" si="212"/>
        <v>1.554</v>
      </c>
      <c r="J1521" s="56">
        <f t="shared" si="213"/>
        <v>980.928</v>
      </c>
      <c r="K1521" s="56">
        <f t="shared" si="214"/>
        <v>1044.0999999999999</v>
      </c>
      <c r="L1521" s="64">
        <v>50725</v>
      </c>
      <c r="M1521" s="64">
        <v>832</v>
      </c>
      <c r="N1521" s="64">
        <v>270386</v>
      </c>
      <c r="O1521" s="64">
        <v>321943</v>
      </c>
      <c r="P1521" s="63">
        <v>61618</v>
      </c>
      <c r="Q1521" s="63">
        <v>1554</v>
      </c>
      <c r="R1521" s="63">
        <v>980928</v>
      </c>
      <c r="S1521" s="63">
        <v>1044100</v>
      </c>
      <c r="T1521">
        <f t="shared" si="215"/>
        <v>1366043</v>
      </c>
    </row>
    <row r="1522" spans="1:20">
      <c r="A1522" s="55" t="s">
        <v>2913</v>
      </c>
      <c r="B1522" s="56" t="s">
        <v>2914</v>
      </c>
      <c r="C1522" s="55" t="s">
        <v>6320</v>
      </c>
      <c r="D1522" s="56">
        <f t="shared" si="216"/>
        <v>0</v>
      </c>
      <c r="E1522" s="56">
        <f t="shared" si="208"/>
        <v>0</v>
      </c>
      <c r="F1522" s="56">
        <f t="shared" si="209"/>
        <v>0</v>
      </c>
      <c r="G1522" s="56">
        <f t="shared" si="210"/>
        <v>0</v>
      </c>
      <c r="H1522" s="56">
        <f t="shared" si="211"/>
        <v>0</v>
      </c>
      <c r="I1522" s="56">
        <f t="shared" si="212"/>
        <v>0</v>
      </c>
      <c r="J1522" s="56">
        <f t="shared" si="213"/>
        <v>0</v>
      </c>
      <c r="K1522" s="56">
        <f t="shared" si="214"/>
        <v>0</v>
      </c>
      <c r="L1522" s="64">
        <v>0</v>
      </c>
      <c r="M1522" s="64">
        <v>0</v>
      </c>
      <c r="N1522" s="64">
        <v>0</v>
      </c>
      <c r="O1522" s="64">
        <v>0</v>
      </c>
      <c r="P1522" s="63">
        <v>0</v>
      </c>
      <c r="Q1522" s="63">
        <v>0</v>
      </c>
      <c r="R1522" s="63">
        <v>0</v>
      </c>
      <c r="S1522" s="63">
        <v>0</v>
      </c>
      <c r="T1522">
        <f t="shared" si="215"/>
        <v>0</v>
      </c>
    </row>
    <row r="1523" spans="1:20" hidden="1">
      <c r="A1523" s="55" t="s">
        <v>2915</v>
      </c>
      <c r="B1523" s="56" t="s">
        <v>2916</v>
      </c>
      <c r="C1523" s="55" t="s">
        <v>6320</v>
      </c>
      <c r="D1523" s="56">
        <f t="shared" si="216"/>
        <v>0</v>
      </c>
      <c r="E1523" s="56">
        <f t="shared" si="208"/>
        <v>0</v>
      </c>
      <c r="F1523" s="56">
        <f t="shared" si="209"/>
        <v>378.11500000000001</v>
      </c>
      <c r="G1523" s="56">
        <f t="shared" si="210"/>
        <v>378.11500000000001</v>
      </c>
      <c r="H1523" s="56">
        <f t="shared" si="211"/>
        <v>0</v>
      </c>
      <c r="I1523" s="56">
        <f t="shared" si="212"/>
        <v>0</v>
      </c>
      <c r="J1523" s="56">
        <f t="shared" si="213"/>
        <v>344.97</v>
      </c>
      <c r="K1523" s="56">
        <f t="shared" si="214"/>
        <v>344.97</v>
      </c>
      <c r="L1523" s="64">
        <v>0</v>
      </c>
      <c r="M1523" s="64">
        <v>0</v>
      </c>
      <c r="N1523" s="64">
        <v>378115</v>
      </c>
      <c r="O1523" s="64">
        <v>378115</v>
      </c>
      <c r="P1523" s="63">
        <v>0</v>
      </c>
      <c r="Q1523" s="63">
        <v>0</v>
      </c>
      <c r="R1523" s="63">
        <v>344970</v>
      </c>
      <c r="S1523" s="63">
        <v>344970</v>
      </c>
      <c r="T1523">
        <f t="shared" si="215"/>
        <v>723085</v>
      </c>
    </row>
    <row r="1524" spans="1:20" hidden="1">
      <c r="A1524" s="55" t="s">
        <v>2917</v>
      </c>
      <c r="B1524" s="56" t="s">
        <v>2918</v>
      </c>
      <c r="C1524" s="55" t="s">
        <v>6320</v>
      </c>
      <c r="D1524" s="56">
        <f t="shared" si="216"/>
        <v>0</v>
      </c>
      <c r="E1524" s="56">
        <f t="shared" si="208"/>
        <v>0</v>
      </c>
      <c r="F1524" s="56">
        <f t="shared" si="209"/>
        <v>0</v>
      </c>
      <c r="G1524" s="56">
        <f t="shared" si="210"/>
        <v>0</v>
      </c>
      <c r="H1524" s="56">
        <f t="shared" si="211"/>
        <v>0</v>
      </c>
      <c r="I1524" s="56">
        <f t="shared" si="212"/>
        <v>0</v>
      </c>
      <c r="J1524" s="56">
        <f t="shared" si="213"/>
        <v>96.522000000000006</v>
      </c>
      <c r="K1524" s="56">
        <f t="shared" si="214"/>
        <v>96.522000000000006</v>
      </c>
      <c r="L1524" s="64">
        <v>0</v>
      </c>
      <c r="M1524" s="64">
        <v>0</v>
      </c>
      <c r="N1524" s="64">
        <v>0</v>
      </c>
      <c r="O1524" s="64">
        <v>0</v>
      </c>
      <c r="P1524" s="63">
        <v>0</v>
      </c>
      <c r="Q1524" s="63">
        <v>0</v>
      </c>
      <c r="R1524" s="63">
        <v>96522</v>
      </c>
      <c r="S1524" s="63">
        <v>96522</v>
      </c>
      <c r="T1524">
        <f t="shared" si="215"/>
        <v>96522</v>
      </c>
    </row>
    <row r="1525" spans="1:20" hidden="1">
      <c r="A1525" s="55" t="s">
        <v>2919</v>
      </c>
      <c r="B1525" s="56" t="s">
        <v>2920</v>
      </c>
      <c r="C1525" s="55" t="s">
        <v>6320</v>
      </c>
      <c r="D1525" s="56">
        <f t="shared" si="216"/>
        <v>18.971</v>
      </c>
      <c r="E1525" s="56">
        <f t="shared" si="208"/>
        <v>0</v>
      </c>
      <c r="F1525" s="56">
        <f t="shared" si="209"/>
        <v>0</v>
      </c>
      <c r="G1525" s="56">
        <f t="shared" si="210"/>
        <v>18.971</v>
      </c>
      <c r="H1525" s="56">
        <f t="shared" si="211"/>
        <v>17.768000000000001</v>
      </c>
      <c r="I1525" s="56">
        <f t="shared" si="212"/>
        <v>0</v>
      </c>
      <c r="J1525" s="56">
        <f t="shared" si="213"/>
        <v>0</v>
      </c>
      <c r="K1525" s="56">
        <f t="shared" si="214"/>
        <v>17.768000000000001</v>
      </c>
      <c r="L1525" s="64">
        <v>18971</v>
      </c>
      <c r="M1525" s="64">
        <v>0</v>
      </c>
      <c r="N1525" s="64">
        <v>0</v>
      </c>
      <c r="O1525" s="64">
        <v>18971</v>
      </c>
      <c r="P1525" s="63">
        <v>17768</v>
      </c>
      <c r="Q1525" s="63">
        <v>0</v>
      </c>
      <c r="R1525" s="63">
        <v>0</v>
      </c>
      <c r="S1525" s="63">
        <v>17768</v>
      </c>
      <c r="T1525">
        <f t="shared" si="215"/>
        <v>36739</v>
      </c>
    </row>
    <row r="1526" spans="1:20">
      <c r="A1526" s="55" t="s">
        <v>6184</v>
      </c>
      <c r="B1526" s="56" t="s">
        <v>6185</v>
      </c>
      <c r="C1526" s="55" t="s">
        <v>6321</v>
      </c>
      <c r="D1526" s="56">
        <f t="shared" si="216"/>
        <v>0</v>
      </c>
      <c r="E1526" s="56">
        <f t="shared" si="208"/>
        <v>0</v>
      </c>
      <c r="F1526" s="56">
        <f t="shared" si="209"/>
        <v>0</v>
      </c>
      <c r="G1526" s="56">
        <f t="shared" si="210"/>
        <v>0</v>
      </c>
      <c r="H1526" s="56">
        <f t="shared" si="211"/>
        <v>0</v>
      </c>
      <c r="I1526" s="56">
        <f t="shared" si="212"/>
        <v>0</v>
      </c>
      <c r="J1526" s="56">
        <f t="shared" si="213"/>
        <v>0</v>
      </c>
      <c r="K1526" s="56">
        <f t="shared" si="214"/>
        <v>0</v>
      </c>
      <c r="L1526" s="64">
        <v>0</v>
      </c>
      <c r="M1526" s="64">
        <v>0</v>
      </c>
      <c r="N1526" s="64">
        <v>0</v>
      </c>
      <c r="O1526" s="64">
        <v>0</v>
      </c>
      <c r="P1526" s="63">
        <v>0</v>
      </c>
      <c r="Q1526" s="63">
        <v>0</v>
      </c>
      <c r="R1526" s="63">
        <v>0</v>
      </c>
      <c r="S1526" s="63">
        <v>0</v>
      </c>
      <c r="T1526">
        <f t="shared" si="215"/>
        <v>0</v>
      </c>
    </row>
    <row r="1527" spans="1:20" hidden="1">
      <c r="A1527" s="55" t="s">
        <v>2921</v>
      </c>
      <c r="B1527" s="56" t="s">
        <v>2922</v>
      </c>
      <c r="C1527" s="55" t="s">
        <v>6320</v>
      </c>
      <c r="D1527" s="56">
        <f t="shared" si="216"/>
        <v>0</v>
      </c>
      <c r="E1527" s="56">
        <f t="shared" si="208"/>
        <v>0</v>
      </c>
      <c r="F1527" s="56">
        <f t="shared" si="209"/>
        <v>16</v>
      </c>
      <c r="G1527" s="56">
        <f t="shared" si="210"/>
        <v>16</v>
      </c>
      <c r="H1527" s="56">
        <f t="shared" si="211"/>
        <v>0</v>
      </c>
      <c r="I1527" s="56">
        <f t="shared" si="212"/>
        <v>0</v>
      </c>
      <c r="J1527" s="56">
        <f t="shared" si="213"/>
        <v>6</v>
      </c>
      <c r="K1527" s="56">
        <f t="shared" si="214"/>
        <v>6</v>
      </c>
      <c r="L1527" s="64">
        <v>0</v>
      </c>
      <c r="M1527" s="64">
        <v>0</v>
      </c>
      <c r="N1527" s="64">
        <v>16000</v>
      </c>
      <c r="O1527" s="64">
        <v>16000</v>
      </c>
      <c r="P1527" s="63">
        <v>0</v>
      </c>
      <c r="Q1527" s="63">
        <v>0</v>
      </c>
      <c r="R1527" s="63">
        <v>6000</v>
      </c>
      <c r="S1527" s="63">
        <v>6000</v>
      </c>
      <c r="T1527">
        <f t="shared" si="215"/>
        <v>22000</v>
      </c>
    </row>
    <row r="1528" spans="1:20">
      <c r="A1528" s="55" t="s">
        <v>6186</v>
      </c>
      <c r="B1528" s="56" t="s">
        <v>6187</v>
      </c>
      <c r="C1528" s="55" t="s">
        <v>6321</v>
      </c>
      <c r="D1528" s="56">
        <f t="shared" si="216"/>
        <v>0</v>
      </c>
      <c r="E1528" s="56">
        <f t="shared" si="208"/>
        <v>0</v>
      </c>
      <c r="F1528" s="56">
        <f t="shared" si="209"/>
        <v>0</v>
      </c>
      <c r="G1528" s="56">
        <f t="shared" si="210"/>
        <v>0</v>
      </c>
      <c r="H1528" s="56">
        <f t="shared" si="211"/>
        <v>0</v>
      </c>
      <c r="I1528" s="56">
        <f t="shared" si="212"/>
        <v>0</v>
      </c>
      <c r="J1528" s="56">
        <f t="shared" si="213"/>
        <v>0</v>
      </c>
      <c r="K1528" s="56">
        <f t="shared" si="214"/>
        <v>0</v>
      </c>
      <c r="L1528" s="64">
        <v>0</v>
      </c>
      <c r="M1528" s="64">
        <v>0</v>
      </c>
      <c r="N1528" s="64">
        <v>0</v>
      </c>
      <c r="O1528" s="64">
        <v>0</v>
      </c>
      <c r="P1528" s="63">
        <v>0</v>
      </c>
      <c r="Q1528" s="63">
        <v>0</v>
      </c>
      <c r="R1528" s="63">
        <v>0</v>
      </c>
      <c r="S1528" s="63">
        <v>0</v>
      </c>
      <c r="T1528">
        <f t="shared" si="215"/>
        <v>0</v>
      </c>
    </row>
    <row r="1529" spans="1:20" hidden="1">
      <c r="A1529" s="55" t="s">
        <v>2923</v>
      </c>
      <c r="B1529" s="56" t="s">
        <v>2924</v>
      </c>
      <c r="C1529" s="55" t="s">
        <v>6320</v>
      </c>
      <c r="D1529" s="56">
        <f t="shared" si="216"/>
        <v>364</v>
      </c>
      <c r="E1529" s="56">
        <f t="shared" si="208"/>
        <v>0</v>
      </c>
      <c r="F1529" s="56">
        <f t="shared" si="209"/>
        <v>0</v>
      </c>
      <c r="G1529" s="56">
        <f t="shared" si="210"/>
        <v>364</v>
      </c>
      <c r="H1529" s="56">
        <f t="shared" si="211"/>
        <v>330.8</v>
      </c>
      <c r="I1529" s="56">
        <f t="shared" si="212"/>
        <v>0</v>
      </c>
      <c r="J1529" s="56">
        <f t="shared" si="213"/>
        <v>0</v>
      </c>
      <c r="K1529" s="56">
        <f t="shared" si="214"/>
        <v>330.8</v>
      </c>
      <c r="L1529" s="64">
        <v>364000</v>
      </c>
      <c r="M1529" s="64">
        <v>0</v>
      </c>
      <c r="N1529" s="64">
        <v>0</v>
      </c>
      <c r="O1529" s="64">
        <v>364000</v>
      </c>
      <c r="P1529" s="63">
        <v>330800</v>
      </c>
      <c r="Q1529" s="63">
        <v>0</v>
      </c>
      <c r="R1529" s="63">
        <v>0</v>
      </c>
      <c r="S1529" s="63">
        <v>330800</v>
      </c>
      <c r="T1529">
        <f t="shared" si="215"/>
        <v>694800</v>
      </c>
    </row>
    <row r="1530" spans="1:20">
      <c r="A1530" s="55" t="s">
        <v>2925</v>
      </c>
      <c r="B1530" s="56" t="s">
        <v>2926</v>
      </c>
      <c r="C1530" s="55" t="s">
        <v>6320</v>
      </c>
      <c r="D1530" s="56">
        <f t="shared" si="216"/>
        <v>0</v>
      </c>
      <c r="E1530" s="56">
        <f t="shared" si="208"/>
        <v>0</v>
      </c>
      <c r="F1530" s="56">
        <f t="shared" si="209"/>
        <v>0</v>
      </c>
      <c r="G1530" s="56">
        <f t="shared" si="210"/>
        <v>0</v>
      </c>
      <c r="H1530" s="56">
        <f t="shared" si="211"/>
        <v>0</v>
      </c>
      <c r="I1530" s="56">
        <f t="shared" si="212"/>
        <v>0</v>
      </c>
      <c r="J1530" s="56">
        <f t="shared" si="213"/>
        <v>0</v>
      </c>
      <c r="K1530" s="56">
        <f t="shared" si="214"/>
        <v>0</v>
      </c>
      <c r="L1530" s="64">
        <v>0</v>
      </c>
      <c r="M1530" s="64">
        <v>0</v>
      </c>
      <c r="N1530" s="64">
        <v>0</v>
      </c>
      <c r="O1530" s="64">
        <v>0</v>
      </c>
      <c r="P1530" s="63">
        <v>0</v>
      </c>
      <c r="Q1530" s="63">
        <v>0</v>
      </c>
      <c r="R1530" s="63">
        <v>0</v>
      </c>
      <c r="S1530" s="63">
        <v>0</v>
      </c>
      <c r="T1530">
        <f t="shared" si="215"/>
        <v>0</v>
      </c>
    </row>
    <row r="1531" spans="1:20">
      <c r="A1531" s="55" t="s">
        <v>2927</v>
      </c>
      <c r="B1531" s="56" t="s">
        <v>2928</v>
      </c>
      <c r="C1531" s="55" t="s">
        <v>6320</v>
      </c>
      <c r="D1531" s="56">
        <f t="shared" si="216"/>
        <v>0</v>
      </c>
      <c r="E1531" s="56">
        <f t="shared" si="208"/>
        <v>0</v>
      </c>
      <c r="F1531" s="56">
        <f t="shared" si="209"/>
        <v>0</v>
      </c>
      <c r="G1531" s="56">
        <f t="shared" si="210"/>
        <v>0</v>
      </c>
      <c r="H1531" s="56">
        <f t="shared" si="211"/>
        <v>0</v>
      </c>
      <c r="I1531" s="56">
        <f t="shared" si="212"/>
        <v>0</v>
      </c>
      <c r="J1531" s="56">
        <f t="shared" si="213"/>
        <v>0</v>
      </c>
      <c r="K1531" s="56">
        <f t="shared" si="214"/>
        <v>0</v>
      </c>
      <c r="L1531" s="64">
        <v>0</v>
      </c>
      <c r="M1531" s="64">
        <v>0</v>
      </c>
      <c r="N1531" s="64">
        <v>0</v>
      </c>
      <c r="O1531" s="64">
        <v>0</v>
      </c>
      <c r="P1531" s="63">
        <v>0</v>
      </c>
      <c r="Q1531" s="63">
        <v>0</v>
      </c>
      <c r="R1531" s="63">
        <v>0</v>
      </c>
      <c r="S1531" s="63">
        <v>0</v>
      </c>
      <c r="T1531">
        <f t="shared" si="215"/>
        <v>0</v>
      </c>
    </row>
    <row r="1532" spans="1:20" hidden="1">
      <c r="A1532" s="55" t="s">
        <v>2929</v>
      </c>
      <c r="B1532" s="56" t="s">
        <v>2930</v>
      </c>
      <c r="C1532" s="55" t="s">
        <v>6320</v>
      </c>
      <c r="D1532" s="56">
        <f t="shared" si="216"/>
        <v>0</v>
      </c>
      <c r="E1532" s="56">
        <f t="shared" si="208"/>
        <v>0</v>
      </c>
      <c r="F1532" s="56">
        <f t="shared" si="209"/>
        <v>225.911</v>
      </c>
      <c r="G1532" s="56">
        <f t="shared" si="210"/>
        <v>225.911</v>
      </c>
      <c r="H1532" s="56">
        <f t="shared" si="211"/>
        <v>0</v>
      </c>
      <c r="I1532" s="56">
        <f t="shared" si="212"/>
        <v>0</v>
      </c>
      <c r="J1532" s="56">
        <f t="shared" si="213"/>
        <v>194.34800000000001</v>
      </c>
      <c r="K1532" s="56">
        <f t="shared" si="214"/>
        <v>194.34800000000001</v>
      </c>
      <c r="L1532" s="64">
        <v>0</v>
      </c>
      <c r="M1532" s="64">
        <v>0</v>
      </c>
      <c r="N1532" s="64">
        <v>225911</v>
      </c>
      <c r="O1532" s="64">
        <v>225911</v>
      </c>
      <c r="P1532" s="63">
        <v>0</v>
      </c>
      <c r="Q1532" s="63">
        <v>0</v>
      </c>
      <c r="R1532" s="63">
        <v>194348</v>
      </c>
      <c r="S1532" s="63">
        <v>194348</v>
      </c>
      <c r="T1532">
        <f t="shared" si="215"/>
        <v>420259</v>
      </c>
    </row>
    <row r="1533" spans="1:20" hidden="1">
      <c r="A1533" s="55" t="s">
        <v>2931</v>
      </c>
      <c r="B1533" s="56" t="s">
        <v>2932</v>
      </c>
      <c r="C1533" s="55" t="s">
        <v>6320</v>
      </c>
      <c r="D1533" s="56">
        <f t="shared" si="216"/>
        <v>0</v>
      </c>
      <c r="E1533" s="56">
        <f t="shared" si="208"/>
        <v>0</v>
      </c>
      <c r="F1533" s="56">
        <f t="shared" si="209"/>
        <v>1468.05</v>
      </c>
      <c r="G1533" s="56">
        <f t="shared" si="210"/>
        <v>1468.05</v>
      </c>
      <c r="H1533" s="56">
        <f t="shared" si="211"/>
        <v>0</v>
      </c>
      <c r="I1533" s="56">
        <f t="shared" si="212"/>
        <v>0</v>
      </c>
      <c r="J1533" s="56">
        <f t="shared" si="213"/>
        <v>1439.335</v>
      </c>
      <c r="K1533" s="56">
        <f t="shared" si="214"/>
        <v>1439.335</v>
      </c>
      <c r="L1533" s="64">
        <v>0</v>
      </c>
      <c r="M1533" s="64">
        <v>0</v>
      </c>
      <c r="N1533" s="64">
        <v>1468050</v>
      </c>
      <c r="O1533" s="64">
        <v>1468050</v>
      </c>
      <c r="P1533" s="63">
        <v>0</v>
      </c>
      <c r="Q1533" s="63">
        <v>0</v>
      </c>
      <c r="R1533" s="63">
        <v>1439335</v>
      </c>
      <c r="S1533" s="63">
        <v>1439335</v>
      </c>
      <c r="T1533">
        <f t="shared" si="215"/>
        <v>2907385</v>
      </c>
    </row>
    <row r="1534" spans="1:20" hidden="1">
      <c r="A1534" s="55" t="s">
        <v>2933</v>
      </c>
      <c r="B1534" s="56" t="s">
        <v>2934</v>
      </c>
      <c r="C1534" s="55" t="s">
        <v>6320</v>
      </c>
      <c r="D1534" s="56">
        <f t="shared" si="216"/>
        <v>903.52700000000004</v>
      </c>
      <c r="E1534" s="56">
        <f t="shared" si="208"/>
        <v>0</v>
      </c>
      <c r="F1534" s="56">
        <f t="shared" si="209"/>
        <v>2714.386</v>
      </c>
      <c r="G1534" s="56">
        <f t="shared" si="210"/>
        <v>3617.913</v>
      </c>
      <c r="H1534" s="56">
        <f t="shared" si="211"/>
        <v>888.47500000000002</v>
      </c>
      <c r="I1534" s="56">
        <f t="shared" si="212"/>
        <v>0</v>
      </c>
      <c r="J1534" s="56">
        <f t="shared" si="213"/>
        <v>2812.4209999999998</v>
      </c>
      <c r="K1534" s="56">
        <f t="shared" si="214"/>
        <v>3700.8960000000002</v>
      </c>
      <c r="L1534" s="64">
        <v>903527</v>
      </c>
      <c r="M1534" s="64">
        <v>0</v>
      </c>
      <c r="N1534" s="64">
        <v>2714386</v>
      </c>
      <c r="O1534" s="64">
        <v>3617913</v>
      </c>
      <c r="P1534" s="63">
        <v>888475</v>
      </c>
      <c r="Q1534" s="63">
        <v>0</v>
      </c>
      <c r="R1534" s="63">
        <v>2812421</v>
      </c>
      <c r="S1534" s="63">
        <v>3700896</v>
      </c>
      <c r="T1534">
        <f t="shared" si="215"/>
        <v>7318809</v>
      </c>
    </row>
    <row r="1535" spans="1:20" hidden="1">
      <c r="A1535" s="55" t="s">
        <v>2935</v>
      </c>
      <c r="B1535" s="56" t="s">
        <v>2936</v>
      </c>
      <c r="C1535" s="55" t="s">
        <v>6320</v>
      </c>
      <c r="D1535" s="56">
        <f t="shared" si="216"/>
        <v>52.786000000000001</v>
      </c>
      <c r="E1535" s="56">
        <f t="shared" si="208"/>
        <v>0</v>
      </c>
      <c r="F1535" s="56">
        <f t="shared" si="209"/>
        <v>0</v>
      </c>
      <c r="G1535" s="56">
        <f t="shared" si="210"/>
        <v>52.786000000000001</v>
      </c>
      <c r="H1535" s="56">
        <f t="shared" si="211"/>
        <v>48.665999999999997</v>
      </c>
      <c r="I1535" s="56">
        <f t="shared" si="212"/>
        <v>0</v>
      </c>
      <c r="J1535" s="56">
        <f t="shared" si="213"/>
        <v>0</v>
      </c>
      <c r="K1535" s="56">
        <f t="shared" si="214"/>
        <v>48.665999999999997</v>
      </c>
      <c r="L1535" s="64">
        <v>52786</v>
      </c>
      <c r="M1535" s="64">
        <v>0</v>
      </c>
      <c r="N1535" s="64">
        <v>0</v>
      </c>
      <c r="O1535" s="64">
        <v>52786</v>
      </c>
      <c r="P1535" s="63">
        <v>48666</v>
      </c>
      <c r="Q1535" s="63">
        <v>0</v>
      </c>
      <c r="R1535" s="63">
        <v>0</v>
      </c>
      <c r="S1535" s="63">
        <v>48666</v>
      </c>
      <c r="T1535">
        <f t="shared" si="215"/>
        <v>101452</v>
      </c>
    </row>
    <row r="1536" spans="1:20">
      <c r="A1536" s="55" t="s">
        <v>2937</v>
      </c>
      <c r="B1536" s="56" t="s">
        <v>2938</v>
      </c>
      <c r="C1536" s="55" t="s">
        <v>6320</v>
      </c>
      <c r="D1536" s="56">
        <f t="shared" si="216"/>
        <v>0</v>
      </c>
      <c r="E1536" s="56">
        <f t="shared" si="208"/>
        <v>0</v>
      </c>
      <c r="F1536" s="56">
        <f t="shared" si="209"/>
        <v>0</v>
      </c>
      <c r="G1536" s="56">
        <f t="shared" si="210"/>
        <v>0</v>
      </c>
      <c r="H1536" s="56">
        <f t="shared" si="211"/>
        <v>0</v>
      </c>
      <c r="I1536" s="56">
        <f t="shared" si="212"/>
        <v>0</v>
      </c>
      <c r="J1536" s="56">
        <f t="shared" si="213"/>
        <v>0</v>
      </c>
      <c r="K1536" s="56">
        <f t="shared" si="214"/>
        <v>0</v>
      </c>
      <c r="L1536" s="64">
        <v>0</v>
      </c>
      <c r="M1536" s="64">
        <v>0</v>
      </c>
      <c r="N1536" s="64">
        <v>0</v>
      </c>
      <c r="O1536" s="64">
        <v>0</v>
      </c>
      <c r="P1536" s="63">
        <v>0</v>
      </c>
      <c r="Q1536" s="63">
        <v>0</v>
      </c>
      <c r="R1536" s="63">
        <v>0</v>
      </c>
      <c r="S1536" s="63">
        <v>0</v>
      </c>
      <c r="T1536">
        <f t="shared" si="215"/>
        <v>0</v>
      </c>
    </row>
    <row r="1537" spans="1:20" hidden="1">
      <c r="A1537" s="55" t="s">
        <v>2939</v>
      </c>
      <c r="B1537" s="56" t="s">
        <v>2940</v>
      </c>
      <c r="C1537" s="55" t="s">
        <v>6320</v>
      </c>
      <c r="D1537" s="56">
        <f t="shared" si="216"/>
        <v>0</v>
      </c>
      <c r="E1537" s="56">
        <f t="shared" si="208"/>
        <v>0</v>
      </c>
      <c r="F1537" s="56">
        <f t="shared" si="209"/>
        <v>276.83699999999999</v>
      </c>
      <c r="G1537" s="56">
        <f t="shared" si="210"/>
        <v>276.83699999999999</v>
      </c>
      <c r="H1537" s="56">
        <f t="shared" si="211"/>
        <v>0</v>
      </c>
      <c r="I1537" s="56">
        <f t="shared" si="212"/>
        <v>0</v>
      </c>
      <c r="J1537" s="56">
        <f t="shared" si="213"/>
        <v>271.14999999999998</v>
      </c>
      <c r="K1537" s="56">
        <f t="shared" si="214"/>
        <v>271.14999999999998</v>
      </c>
      <c r="L1537" s="64">
        <v>0</v>
      </c>
      <c r="M1537" s="64">
        <v>0</v>
      </c>
      <c r="N1537" s="64">
        <v>276837</v>
      </c>
      <c r="O1537" s="64">
        <v>276837</v>
      </c>
      <c r="P1537" s="63">
        <v>0</v>
      </c>
      <c r="Q1537" s="63">
        <v>0</v>
      </c>
      <c r="R1537" s="63">
        <v>271150</v>
      </c>
      <c r="S1537" s="63">
        <v>271150</v>
      </c>
      <c r="T1537">
        <f t="shared" si="215"/>
        <v>547987</v>
      </c>
    </row>
    <row r="1538" spans="1:20">
      <c r="A1538" s="55" t="s">
        <v>2941</v>
      </c>
      <c r="B1538" s="56" t="s">
        <v>2942</v>
      </c>
      <c r="C1538" s="55" t="s">
        <v>6320</v>
      </c>
      <c r="D1538" s="56">
        <f t="shared" si="216"/>
        <v>0</v>
      </c>
      <c r="E1538" s="56">
        <f t="shared" si="208"/>
        <v>0</v>
      </c>
      <c r="F1538" s="56">
        <f t="shared" si="209"/>
        <v>0</v>
      </c>
      <c r="G1538" s="56">
        <f t="shared" si="210"/>
        <v>0</v>
      </c>
      <c r="H1538" s="56">
        <f t="shared" si="211"/>
        <v>0</v>
      </c>
      <c r="I1538" s="56">
        <f t="shared" si="212"/>
        <v>0</v>
      </c>
      <c r="J1538" s="56">
        <f t="shared" si="213"/>
        <v>0</v>
      </c>
      <c r="K1538" s="56">
        <f t="shared" si="214"/>
        <v>0</v>
      </c>
      <c r="L1538" s="64">
        <v>0</v>
      </c>
      <c r="M1538" s="64">
        <v>0</v>
      </c>
      <c r="N1538" s="64">
        <v>0</v>
      </c>
      <c r="O1538" s="64">
        <v>0</v>
      </c>
      <c r="P1538" s="63">
        <v>0</v>
      </c>
      <c r="Q1538" s="63">
        <v>0</v>
      </c>
      <c r="R1538" s="63">
        <v>0</v>
      </c>
      <c r="S1538" s="63">
        <v>0</v>
      </c>
      <c r="T1538">
        <f t="shared" si="215"/>
        <v>0</v>
      </c>
    </row>
    <row r="1539" spans="1:20" hidden="1">
      <c r="A1539" s="55" t="s">
        <v>2943</v>
      </c>
      <c r="B1539" s="56" t="s">
        <v>2944</v>
      </c>
      <c r="C1539" s="55" t="s">
        <v>6320</v>
      </c>
      <c r="D1539" s="56">
        <f t="shared" si="216"/>
        <v>224.40799999999999</v>
      </c>
      <c r="E1539" s="56">
        <f t="shared" si="208"/>
        <v>0</v>
      </c>
      <c r="F1539" s="56">
        <f t="shared" si="209"/>
        <v>0</v>
      </c>
      <c r="G1539" s="56">
        <f t="shared" si="210"/>
        <v>224.40799999999999</v>
      </c>
      <c r="H1539" s="56">
        <f t="shared" si="211"/>
        <v>214.40799999999999</v>
      </c>
      <c r="I1539" s="56">
        <f t="shared" si="212"/>
        <v>0</v>
      </c>
      <c r="J1539" s="56">
        <f t="shared" si="213"/>
        <v>0</v>
      </c>
      <c r="K1539" s="56">
        <f t="shared" si="214"/>
        <v>214.40799999999999</v>
      </c>
      <c r="L1539" s="64">
        <v>224408</v>
      </c>
      <c r="M1539" s="64">
        <v>0</v>
      </c>
      <c r="N1539" s="64">
        <v>0</v>
      </c>
      <c r="O1539" s="64">
        <v>224408</v>
      </c>
      <c r="P1539" s="63">
        <v>214408</v>
      </c>
      <c r="Q1539" s="63">
        <v>0</v>
      </c>
      <c r="R1539" s="63">
        <v>0</v>
      </c>
      <c r="S1539" s="63">
        <v>214408</v>
      </c>
      <c r="T1539">
        <f t="shared" si="215"/>
        <v>438816</v>
      </c>
    </row>
    <row r="1540" spans="1:20" hidden="1">
      <c r="A1540" s="55" t="s">
        <v>2945</v>
      </c>
      <c r="B1540" s="56" t="s">
        <v>2946</v>
      </c>
      <c r="C1540" s="55" t="s">
        <v>6320</v>
      </c>
      <c r="D1540" s="56">
        <f t="shared" si="216"/>
        <v>0</v>
      </c>
      <c r="E1540" s="56">
        <f t="shared" si="208"/>
        <v>0</v>
      </c>
      <c r="F1540" s="56">
        <f t="shared" si="209"/>
        <v>1168.83</v>
      </c>
      <c r="G1540" s="56">
        <f t="shared" si="210"/>
        <v>1168.83</v>
      </c>
      <c r="H1540" s="56">
        <f t="shared" si="211"/>
        <v>0</v>
      </c>
      <c r="I1540" s="56">
        <f t="shared" si="212"/>
        <v>0</v>
      </c>
      <c r="J1540" s="56">
        <f t="shared" si="213"/>
        <v>1269.116</v>
      </c>
      <c r="K1540" s="56">
        <f t="shared" si="214"/>
        <v>1269.116</v>
      </c>
      <c r="L1540" s="64">
        <v>0</v>
      </c>
      <c r="M1540" s="64">
        <v>0</v>
      </c>
      <c r="N1540" s="64">
        <v>1168830</v>
      </c>
      <c r="O1540" s="64">
        <v>1168830</v>
      </c>
      <c r="P1540" s="63">
        <v>0</v>
      </c>
      <c r="Q1540" s="63">
        <v>0</v>
      </c>
      <c r="R1540" s="63">
        <v>1269116</v>
      </c>
      <c r="S1540" s="63">
        <v>1269116</v>
      </c>
      <c r="T1540">
        <f t="shared" si="215"/>
        <v>2437946</v>
      </c>
    </row>
    <row r="1541" spans="1:20">
      <c r="A1541" s="55" t="s">
        <v>2947</v>
      </c>
      <c r="B1541" s="56" t="s">
        <v>2948</v>
      </c>
      <c r="C1541" s="55" t="s">
        <v>6320</v>
      </c>
      <c r="D1541" s="56">
        <f t="shared" si="216"/>
        <v>0</v>
      </c>
      <c r="E1541" s="56">
        <f t="shared" ref="E1541:E1604" si="217">M1541/1000</f>
        <v>0</v>
      </c>
      <c r="F1541" s="56">
        <f t="shared" ref="F1541:F1604" si="218">N1541/1000</f>
        <v>0</v>
      </c>
      <c r="G1541" s="56">
        <f t="shared" ref="G1541:G1604" si="219">O1541/1000</f>
        <v>0</v>
      </c>
      <c r="H1541" s="56">
        <f t="shared" ref="H1541:H1604" si="220">P1541/1000</f>
        <v>0</v>
      </c>
      <c r="I1541" s="56">
        <f t="shared" ref="I1541:I1604" si="221">Q1541/1000</f>
        <v>0</v>
      </c>
      <c r="J1541" s="56">
        <f t="shared" ref="J1541:J1604" si="222">R1541/1000</f>
        <v>0</v>
      </c>
      <c r="K1541" s="56">
        <f t="shared" ref="K1541:K1604" si="223">S1541/1000</f>
        <v>0</v>
      </c>
      <c r="L1541" s="64">
        <v>0</v>
      </c>
      <c r="M1541" s="64">
        <v>0</v>
      </c>
      <c r="N1541" s="64">
        <v>0</v>
      </c>
      <c r="O1541" s="64">
        <v>0</v>
      </c>
      <c r="P1541" s="63">
        <v>0</v>
      </c>
      <c r="Q1541" s="63">
        <v>0</v>
      </c>
      <c r="R1541" s="63">
        <v>0</v>
      </c>
      <c r="S1541" s="63">
        <v>0</v>
      </c>
      <c r="T1541">
        <f t="shared" si="215"/>
        <v>0</v>
      </c>
    </row>
    <row r="1542" spans="1:20">
      <c r="A1542" s="55" t="s">
        <v>2949</v>
      </c>
      <c r="B1542" s="56" t="s">
        <v>2950</v>
      </c>
      <c r="C1542" s="55" t="s">
        <v>6320</v>
      </c>
      <c r="D1542" s="56">
        <f t="shared" si="216"/>
        <v>0</v>
      </c>
      <c r="E1542" s="56">
        <f t="shared" si="217"/>
        <v>0</v>
      </c>
      <c r="F1542" s="56">
        <f t="shared" si="218"/>
        <v>0</v>
      </c>
      <c r="G1542" s="56">
        <f t="shared" si="219"/>
        <v>0</v>
      </c>
      <c r="H1542" s="56">
        <f t="shared" si="220"/>
        <v>0</v>
      </c>
      <c r="I1542" s="56">
        <f t="shared" si="221"/>
        <v>0</v>
      </c>
      <c r="J1542" s="56">
        <f t="shared" si="222"/>
        <v>0</v>
      </c>
      <c r="K1542" s="56">
        <f t="shared" si="223"/>
        <v>0</v>
      </c>
      <c r="L1542" s="64">
        <v>0</v>
      </c>
      <c r="M1542" s="64">
        <v>0</v>
      </c>
      <c r="N1542" s="64">
        <v>0</v>
      </c>
      <c r="O1542" s="64">
        <v>0</v>
      </c>
      <c r="P1542" s="63">
        <v>0</v>
      </c>
      <c r="Q1542" s="63">
        <v>0</v>
      </c>
      <c r="R1542" s="63">
        <v>0</v>
      </c>
      <c r="S1542" s="63">
        <v>0</v>
      </c>
      <c r="T1542">
        <f t="shared" ref="T1542:T1605" si="224">O1542+S1542</f>
        <v>0</v>
      </c>
    </row>
    <row r="1543" spans="1:20" hidden="1">
      <c r="A1543" s="55" t="s">
        <v>2951</v>
      </c>
      <c r="B1543" s="56" t="s">
        <v>2952</v>
      </c>
      <c r="C1543" s="55" t="s">
        <v>6320</v>
      </c>
      <c r="D1543" s="56">
        <f t="shared" ref="D1543:D1606" si="225">L1543/1000</f>
        <v>0</v>
      </c>
      <c r="E1543" s="56">
        <f t="shared" si="217"/>
        <v>0</v>
      </c>
      <c r="F1543" s="56">
        <f t="shared" si="218"/>
        <v>10842.601000000001</v>
      </c>
      <c r="G1543" s="56">
        <f t="shared" si="219"/>
        <v>10842.601000000001</v>
      </c>
      <c r="H1543" s="56">
        <f t="shared" si="220"/>
        <v>0</v>
      </c>
      <c r="I1543" s="56">
        <f t="shared" si="221"/>
        <v>0</v>
      </c>
      <c r="J1543" s="56">
        <f t="shared" si="222"/>
        <v>10183.017</v>
      </c>
      <c r="K1543" s="56">
        <f t="shared" si="223"/>
        <v>10183.017</v>
      </c>
      <c r="L1543" s="64">
        <v>0</v>
      </c>
      <c r="M1543" s="64">
        <v>0</v>
      </c>
      <c r="N1543" s="64">
        <v>10842601</v>
      </c>
      <c r="O1543" s="64">
        <v>10842601</v>
      </c>
      <c r="P1543" s="63">
        <v>0</v>
      </c>
      <c r="Q1543" s="63">
        <v>0</v>
      </c>
      <c r="R1543" s="63">
        <v>10183017</v>
      </c>
      <c r="S1543" s="63">
        <v>10183017</v>
      </c>
      <c r="T1543">
        <f t="shared" si="224"/>
        <v>21025618</v>
      </c>
    </row>
    <row r="1544" spans="1:20">
      <c r="A1544" s="55" t="s">
        <v>6188</v>
      </c>
      <c r="B1544" s="56" t="s">
        <v>6189</v>
      </c>
      <c r="C1544" s="55" t="s">
        <v>6321</v>
      </c>
      <c r="D1544" s="56">
        <f t="shared" si="225"/>
        <v>0</v>
      </c>
      <c r="E1544" s="56">
        <f t="shared" si="217"/>
        <v>0</v>
      </c>
      <c r="F1544" s="56">
        <f t="shared" si="218"/>
        <v>0</v>
      </c>
      <c r="G1544" s="56">
        <f t="shared" si="219"/>
        <v>0</v>
      </c>
      <c r="H1544" s="56">
        <f t="shared" si="220"/>
        <v>0</v>
      </c>
      <c r="I1544" s="56">
        <f t="shared" si="221"/>
        <v>0</v>
      </c>
      <c r="J1544" s="56">
        <f t="shared" si="222"/>
        <v>0</v>
      </c>
      <c r="K1544" s="56">
        <f t="shared" si="223"/>
        <v>0</v>
      </c>
      <c r="L1544" s="64">
        <v>0</v>
      </c>
      <c r="M1544" s="64">
        <v>0</v>
      </c>
      <c r="N1544" s="64">
        <v>0</v>
      </c>
      <c r="O1544" s="64">
        <v>0</v>
      </c>
      <c r="P1544" s="63">
        <v>0</v>
      </c>
      <c r="Q1544" s="63">
        <v>0</v>
      </c>
      <c r="R1544" s="63">
        <v>0</v>
      </c>
      <c r="S1544" s="63">
        <v>0</v>
      </c>
      <c r="T1544">
        <f t="shared" si="224"/>
        <v>0</v>
      </c>
    </row>
    <row r="1545" spans="1:20">
      <c r="A1545" s="55" t="s">
        <v>2953</v>
      </c>
      <c r="B1545" s="56" t="s">
        <v>2954</v>
      </c>
      <c r="C1545" s="55" t="s">
        <v>6320</v>
      </c>
      <c r="D1545" s="56">
        <f t="shared" si="225"/>
        <v>0</v>
      </c>
      <c r="E1545" s="56">
        <f t="shared" si="217"/>
        <v>0</v>
      </c>
      <c r="F1545" s="56">
        <f t="shared" si="218"/>
        <v>0</v>
      </c>
      <c r="G1545" s="56">
        <f t="shared" si="219"/>
        <v>0</v>
      </c>
      <c r="H1545" s="56">
        <f t="shared" si="220"/>
        <v>0</v>
      </c>
      <c r="I1545" s="56">
        <f t="shared" si="221"/>
        <v>0</v>
      </c>
      <c r="J1545" s="56">
        <f t="shared" si="222"/>
        <v>0</v>
      </c>
      <c r="K1545" s="56">
        <f t="shared" si="223"/>
        <v>0</v>
      </c>
      <c r="L1545" s="64">
        <v>0</v>
      </c>
      <c r="M1545" s="64">
        <v>0</v>
      </c>
      <c r="N1545" s="64">
        <v>0</v>
      </c>
      <c r="O1545" s="64">
        <v>0</v>
      </c>
      <c r="P1545" s="63">
        <v>0</v>
      </c>
      <c r="Q1545" s="63">
        <v>0</v>
      </c>
      <c r="R1545" s="63">
        <v>0</v>
      </c>
      <c r="S1545" s="63">
        <v>0</v>
      </c>
      <c r="T1545">
        <f t="shared" si="224"/>
        <v>0</v>
      </c>
    </row>
    <row r="1546" spans="1:20" hidden="1">
      <c r="A1546" s="55" t="s">
        <v>2955</v>
      </c>
      <c r="B1546" s="56" t="s">
        <v>2956</v>
      </c>
      <c r="C1546" s="55" t="s">
        <v>6320</v>
      </c>
      <c r="D1546" s="56">
        <f t="shared" si="225"/>
        <v>84.813000000000002</v>
      </c>
      <c r="E1546" s="56">
        <f t="shared" si="217"/>
        <v>0</v>
      </c>
      <c r="F1546" s="56">
        <f t="shared" si="218"/>
        <v>0</v>
      </c>
      <c r="G1546" s="56">
        <f t="shared" si="219"/>
        <v>84.813000000000002</v>
      </c>
      <c r="H1546" s="56">
        <f t="shared" si="220"/>
        <v>55.835999999999999</v>
      </c>
      <c r="I1546" s="56">
        <f t="shared" si="221"/>
        <v>0</v>
      </c>
      <c r="J1546" s="56">
        <f t="shared" si="222"/>
        <v>0</v>
      </c>
      <c r="K1546" s="56">
        <f t="shared" si="223"/>
        <v>55.835999999999999</v>
      </c>
      <c r="L1546" s="64">
        <v>84813</v>
      </c>
      <c r="M1546" s="64">
        <v>0</v>
      </c>
      <c r="N1546" s="64">
        <v>0</v>
      </c>
      <c r="O1546" s="64">
        <v>84813</v>
      </c>
      <c r="P1546" s="63">
        <v>55836</v>
      </c>
      <c r="Q1546" s="63">
        <v>0</v>
      </c>
      <c r="R1546" s="63">
        <v>0</v>
      </c>
      <c r="S1546" s="63">
        <v>55836</v>
      </c>
      <c r="T1546">
        <f t="shared" si="224"/>
        <v>140649</v>
      </c>
    </row>
    <row r="1547" spans="1:20" hidden="1">
      <c r="A1547" s="55" t="s">
        <v>2957</v>
      </c>
      <c r="B1547" s="56" t="s">
        <v>2958</v>
      </c>
      <c r="C1547" s="55" t="s">
        <v>6320</v>
      </c>
      <c r="D1547" s="56">
        <f t="shared" si="225"/>
        <v>0</v>
      </c>
      <c r="E1547" s="56">
        <f t="shared" si="217"/>
        <v>0</v>
      </c>
      <c r="F1547" s="56">
        <f t="shared" si="218"/>
        <v>363.30200000000002</v>
      </c>
      <c r="G1547" s="56">
        <f t="shared" si="219"/>
        <v>363.30200000000002</v>
      </c>
      <c r="H1547" s="56">
        <f t="shared" si="220"/>
        <v>0</v>
      </c>
      <c r="I1547" s="56">
        <f t="shared" si="221"/>
        <v>0</v>
      </c>
      <c r="J1547" s="56">
        <f t="shared" si="222"/>
        <v>0</v>
      </c>
      <c r="K1547" s="56">
        <f t="shared" si="223"/>
        <v>0</v>
      </c>
      <c r="L1547" s="64">
        <v>0</v>
      </c>
      <c r="M1547" s="64">
        <v>0</v>
      </c>
      <c r="N1547" s="64">
        <v>363302</v>
      </c>
      <c r="O1547" s="64">
        <v>363302</v>
      </c>
      <c r="P1547" s="63">
        <v>0</v>
      </c>
      <c r="Q1547" s="63">
        <v>0</v>
      </c>
      <c r="R1547" s="63">
        <v>0</v>
      </c>
      <c r="S1547" s="63">
        <v>0</v>
      </c>
      <c r="T1547">
        <f t="shared" si="224"/>
        <v>363302</v>
      </c>
    </row>
    <row r="1548" spans="1:20" hidden="1">
      <c r="A1548" s="55" t="s">
        <v>2959</v>
      </c>
      <c r="B1548" s="56" t="s">
        <v>2960</v>
      </c>
      <c r="C1548" s="55" t="s">
        <v>6320</v>
      </c>
      <c r="D1548" s="56">
        <f t="shared" si="225"/>
        <v>0</v>
      </c>
      <c r="E1548" s="56">
        <f t="shared" si="217"/>
        <v>0</v>
      </c>
      <c r="F1548" s="56">
        <f t="shared" si="218"/>
        <v>2657.0770000000002</v>
      </c>
      <c r="G1548" s="56">
        <f t="shared" si="219"/>
        <v>2657.0770000000002</v>
      </c>
      <c r="H1548" s="56">
        <f t="shared" si="220"/>
        <v>0</v>
      </c>
      <c r="I1548" s="56">
        <f t="shared" si="221"/>
        <v>0</v>
      </c>
      <c r="J1548" s="56">
        <f t="shared" si="222"/>
        <v>2488.547</v>
      </c>
      <c r="K1548" s="56">
        <f t="shared" si="223"/>
        <v>2488.547</v>
      </c>
      <c r="L1548" s="64">
        <v>0</v>
      </c>
      <c r="M1548" s="64">
        <v>0</v>
      </c>
      <c r="N1548" s="64">
        <v>2657077</v>
      </c>
      <c r="O1548" s="64">
        <v>2657077</v>
      </c>
      <c r="P1548" s="63">
        <v>0</v>
      </c>
      <c r="Q1548" s="63">
        <v>0</v>
      </c>
      <c r="R1548" s="63">
        <v>2488547</v>
      </c>
      <c r="S1548" s="63">
        <v>2488547</v>
      </c>
      <c r="T1548">
        <f t="shared" si="224"/>
        <v>5145624</v>
      </c>
    </row>
    <row r="1549" spans="1:20">
      <c r="A1549" s="55" t="s">
        <v>2961</v>
      </c>
      <c r="B1549" s="56" t="s">
        <v>2962</v>
      </c>
      <c r="C1549" s="55" t="s">
        <v>6320</v>
      </c>
      <c r="D1549" s="56">
        <f t="shared" si="225"/>
        <v>0</v>
      </c>
      <c r="E1549" s="56">
        <f t="shared" si="217"/>
        <v>0</v>
      </c>
      <c r="F1549" s="56">
        <f t="shared" si="218"/>
        <v>0</v>
      </c>
      <c r="G1549" s="56">
        <f t="shared" si="219"/>
        <v>0</v>
      </c>
      <c r="H1549" s="56">
        <f t="shared" si="220"/>
        <v>0</v>
      </c>
      <c r="I1549" s="56">
        <f t="shared" si="221"/>
        <v>0</v>
      </c>
      <c r="J1549" s="56">
        <f t="shared" si="222"/>
        <v>0</v>
      </c>
      <c r="K1549" s="56">
        <f t="shared" si="223"/>
        <v>0</v>
      </c>
      <c r="L1549" s="64">
        <v>0</v>
      </c>
      <c r="M1549" s="64">
        <v>0</v>
      </c>
      <c r="N1549" s="64">
        <v>0</v>
      </c>
      <c r="O1549" s="64">
        <v>0</v>
      </c>
      <c r="P1549" s="63">
        <v>0</v>
      </c>
      <c r="Q1549" s="63">
        <v>0</v>
      </c>
      <c r="R1549" s="63">
        <v>0</v>
      </c>
      <c r="S1549" s="63">
        <v>0</v>
      </c>
      <c r="T1549">
        <f t="shared" si="224"/>
        <v>0</v>
      </c>
    </row>
    <row r="1550" spans="1:20" hidden="1">
      <c r="A1550" s="55" t="s">
        <v>2963</v>
      </c>
      <c r="B1550" s="56" t="s">
        <v>2964</v>
      </c>
      <c r="C1550" s="55" t="s">
        <v>6320</v>
      </c>
      <c r="D1550" s="56">
        <f t="shared" si="225"/>
        <v>0</v>
      </c>
      <c r="E1550" s="56">
        <f t="shared" si="217"/>
        <v>0</v>
      </c>
      <c r="F1550" s="56">
        <f t="shared" si="218"/>
        <v>123.102</v>
      </c>
      <c r="G1550" s="56">
        <f t="shared" si="219"/>
        <v>123.102</v>
      </c>
      <c r="H1550" s="56">
        <f t="shared" si="220"/>
        <v>0</v>
      </c>
      <c r="I1550" s="56">
        <f t="shared" si="221"/>
        <v>0</v>
      </c>
      <c r="J1550" s="56">
        <f t="shared" si="222"/>
        <v>153.66200000000001</v>
      </c>
      <c r="K1550" s="56">
        <f t="shared" si="223"/>
        <v>153.66200000000001</v>
      </c>
      <c r="L1550" s="64">
        <v>0</v>
      </c>
      <c r="M1550" s="64">
        <v>0</v>
      </c>
      <c r="N1550" s="64">
        <v>123102</v>
      </c>
      <c r="O1550" s="64">
        <v>123102</v>
      </c>
      <c r="P1550" s="63">
        <v>0</v>
      </c>
      <c r="Q1550" s="63">
        <v>0</v>
      </c>
      <c r="R1550" s="63">
        <v>153662</v>
      </c>
      <c r="S1550" s="63">
        <v>153662</v>
      </c>
      <c r="T1550">
        <f t="shared" si="224"/>
        <v>276764</v>
      </c>
    </row>
    <row r="1551" spans="1:20">
      <c r="A1551" s="55" t="s">
        <v>2965</v>
      </c>
      <c r="B1551" s="56" t="s">
        <v>2966</v>
      </c>
      <c r="C1551" s="55" t="s">
        <v>6321</v>
      </c>
      <c r="D1551" s="56">
        <f t="shared" si="225"/>
        <v>0</v>
      </c>
      <c r="E1551" s="56">
        <f t="shared" si="217"/>
        <v>0</v>
      </c>
      <c r="F1551" s="56">
        <f t="shared" si="218"/>
        <v>0</v>
      </c>
      <c r="G1551" s="56">
        <f t="shared" si="219"/>
        <v>0</v>
      </c>
      <c r="H1551" s="56">
        <f t="shared" si="220"/>
        <v>0</v>
      </c>
      <c r="I1551" s="56">
        <f t="shared" si="221"/>
        <v>0</v>
      </c>
      <c r="J1551" s="56">
        <f t="shared" si="222"/>
        <v>0</v>
      </c>
      <c r="K1551" s="56">
        <f t="shared" si="223"/>
        <v>0</v>
      </c>
      <c r="L1551" s="64">
        <v>0</v>
      </c>
      <c r="M1551" s="64">
        <v>0</v>
      </c>
      <c r="N1551" s="64">
        <v>0</v>
      </c>
      <c r="O1551" s="64">
        <v>0</v>
      </c>
      <c r="P1551" s="63">
        <v>0</v>
      </c>
      <c r="Q1551" s="63">
        <v>0</v>
      </c>
      <c r="R1551" s="63">
        <v>0</v>
      </c>
      <c r="S1551" s="63">
        <v>0</v>
      </c>
      <c r="T1551">
        <f t="shared" si="224"/>
        <v>0</v>
      </c>
    </row>
    <row r="1552" spans="1:20" hidden="1">
      <c r="A1552" s="55" t="s">
        <v>2967</v>
      </c>
      <c r="B1552" s="56" t="s">
        <v>2968</v>
      </c>
      <c r="C1552" s="55" t="s">
        <v>6320</v>
      </c>
      <c r="D1552" s="56">
        <f t="shared" si="225"/>
        <v>10.842000000000001</v>
      </c>
      <c r="E1552" s="56">
        <f t="shared" si="217"/>
        <v>0</v>
      </c>
      <c r="F1552" s="56">
        <f t="shared" si="218"/>
        <v>1000</v>
      </c>
      <c r="G1552" s="56">
        <f t="shared" si="219"/>
        <v>1010.842</v>
      </c>
      <c r="H1552" s="56">
        <f t="shared" si="220"/>
        <v>103.91500000000001</v>
      </c>
      <c r="I1552" s="56">
        <f t="shared" si="221"/>
        <v>0</v>
      </c>
      <c r="J1552" s="56">
        <f t="shared" si="222"/>
        <v>1000</v>
      </c>
      <c r="K1552" s="56">
        <f t="shared" si="223"/>
        <v>1103.915</v>
      </c>
      <c r="L1552" s="64">
        <v>10842</v>
      </c>
      <c r="M1552" s="64">
        <v>0</v>
      </c>
      <c r="N1552" s="64">
        <v>1000000</v>
      </c>
      <c r="O1552" s="64">
        <v>1010842</v>
      </c>
      <c r="P1552" s="63">
        <v>103915</v>
      </c>
      <c r="Q1552" s="63">
        <v>0</v>
      </c>
      <c r="R1552" s="63">
        <v>1000000</v>
      </c>
      <c r="S1552" s="63">
        <v>1103915</v>
      </c>
      <c r="T1552">
        <f t="shared" si="224"/>
        <v>2114757</v>
      </c>
    </row>
    <row r="1553" spans="1:20" hidden="1">
      <c r="A1553" s="55" t="s">
        <v>2969</v>
      </c>
      <c r="B1553" s="56" t="s">
        <v>2970</v>
      </c>
      <c r="C1553" s="55" t="s">
        <v>6320</v>
      </c>
      <c r="D1553" s="56">
        <f t="shared" si="225"/>
        <v>288.94600000000003</v>
      </c>
      <c r="E1553" s="56">
        <f t="shared" si="217"/>
        <v>0</v>
      </c>
      <c r="F1553" s="56">
        <f t="shared" si="218"/>
        <v>1258.3219999999999</v>
      </c>
      <c r="G1553" s="56">
        <f t="shared" si="219"/>
        <v>1547.268</v>
      </c>
      <c r="H1553" s="56">
        <f t="shared" si="220"/>
        <v>276.166</v>
      </c>
      <c r="I1553" s="56">
        <f t="shared" si="221"/>
        <v>0</v>
      </c>
      <c r="J1553" s="56">
        <f t="shared" si="222"/>
        <v>1264.489</v>
      </c>
      <c r="K1553" s="56">
        <f t="shared" si="223"/>
        <v>1540.655</v>
      </c>
      <c r="L1553" s="64">
        <v>288946</v>
      </c>
      <c r="M1553" s="64">
        <v>0</v>
      </c>
      <c r="N1553" s="64">
        <v>1258322</v>
      </c>
      <c r="O1553" s="64">
        <v>1547268</v>
      </c>
      <c r="P1553" s="63">
        <v>276166</v>
      </c>
      <c r="Q1553" s="63">
        <v>0</v>
      </c>
      <c r="R1553" s="63">
        <v>1264489</v>
      </c>
      <c r="S1553" s="63">
        <v>1540655</v>
      </c>
      <c r="T1553">
        <f t="shared" si="224"/>
        <v>3087923</v>
      </c>
    </row>
    <row r="1554" spans="1:20">
      <c r="A1554" s="55" t="s">
        <v>2971</v>
      </c>
      <c r="B1554" s="56" t="s">
        <v>6190</v>
      </c>
      <c r="C1554" s="55" t="s">
        <v>6320</v>
      </c>
      <c r="D1554" s="56">
        <f t="shared" si="225"/>
        <v>0</v>
      </c>
      <c r="E1554" s="56">
        <f t="shared" si="217"/>
        <v>0</v>
      </c>
      <c r="F1554" s="56">
        <f t="shared" si="218"/>
        <v>0</v>
      </c>
      <c r="G1554" s="56">
        <f t="shared" si="219"/>
        <v>0</v>
      </c>
      <c r="H1554" s="56">
        <f t="shared" si="220"/>
        <v>0</v>
      </c>
      <c r="I1554" s="56">
        <f t="shared" si="221"/>
        <v>0</v>
      </c>
      <c r="J1554" s="56">
        <f t="shared" si="222"/>
        <v>0</v>
      </c>
      <c r="K1554" s="56">
        <f t="shared" si="223"/>
        <v>0</v>
      </c>
      <c r="L1554" s="64">
        <v>0</v>
      </c>
      <c r="M1554" s="64">
        <v>0</v>
      </c>
      <c r="N1554" s="64">
        <v>0</v>
      </c>
      <c r="O1554" s="64">
        <v>0</v>
      </c>
      <c r="P1554" s="63">
        <v>0</v>
      </c>
      <c r="Q1554" s="63">
        <v>0</v>
      </c>
      <c r="R1554" s="63">
        <v>0</v>
      </c>
      <c r="S1554" s="63">
        <v>0</v>
      </c>
      <c r="T1554">
        <f t="shared" si="224"/>
        <v>0</v>
      </c>
    </row>
    <row r="1555" spans="1:20" hidden="1">
      <c r="A1555" s="55" t="s">
        <v>2972</v>
      </c>
      <c r="B1555" s="56" t="s">
        <v>2973</v>
      </c>
      <c r="C1555" s="55" t="s">
        <v>6320</v>
      </c>
      <c r="D1555" s="56">
        <f t="shared" si="225"/>
        <v>0</v>
      </c>
      <c r="E1555" s="56">
        <f t="shared" si="217"/>
        <v>0</v>
      </c>
      <c r="F1555" s="56">
        <f t="shared" si="218"/>
        <v>34</v>
      </c>
      <c r="G1555" s="56">
        <f t="shared" si="219"/>
        <v>34</v>
      </c>
      <c r="H1555" s="56">
        <f t="shared" si="220"/>
        <v>0</v>
      </c>
      <c r="I1555" s="56">
        <f t="shared" si="221"/>
        <v>0</v>
      </c>
      <c r="J1555" s="56">
        <f t="shared" si="222"/>
        <v>0</v>
      </c>
      <c r="K1555" s="56">
        <f t="shared" si="223"/>
        <v>0</v>
      </c>
      <c r="L1555" s="64">
        <v>0</v>
      </c>
      <c r="M1555" s="64">
        <v>0</v>
      </c>
      <c r="N1555" s="64">
        <v>34000</v>
      </c>
      <c r="O1555" s="64">
        <v>34000</v>
      </c>
      <c r="P1555" s="63">
        <v>0</v>
      </c>
      <c r="Q1555" s="63">
        <v>0</v>
      </c>
      <c r="R1555" s="63">
        <v>0</v>
      </c>
      <c r="S1555" s="63">
        <v>0</v>
      </c>
      <c r="T1555">
        <f t="shared" si="224"/>
        <v>34000</v>
      </c>
    </row>
    <row r="1556" spans="1:20" hidden="1">
      <c r="A1556" s="55" t="s">
        <v>2974</v>
      </c>
      <c r="B1556" s="56" t="s">
        <v>2975</v>
      </c>
      <c r="C1556" s="55" t="s">
        <v>6320</v>
      </c>
      <c r="D1556" s="56">
        <f t="shared" si="225"/>
        <v>0</v>
      </c>
      <c r="E1556" s="56">
        <f t="shared" si="217"/>
        <v>0</v>
      </c>
      <c r="F1556" s="56">
        <f t="shared" si="218"/>
        <v>30.587</v>
      </c>
      <c r="G1556" s="56">
        <f t="shared" si="219"/>
        <v>30.587</v>
      </c>
      <c r="H1556" s="56">
        <f t="shared" si="220"/>
        <v>0</v>
      </c>
      <c r="I1556" s="56">
        <f t="shared" si="221"/>
        <v>0</v>
      </c>
      <c r="J1556" s="56">
        <f t="shared" si="222"/>
        <v>29.687000000000001</v>
      </c>
      <c r="K1556" s="56">
        <f t="shared" si="223"/>
        <v>29.687000000000001</v>
      </c>
      <c r="L1556" s="64">
        <v>0</v>
      </c>
      <c r="M1556" s="64">
        <v>0</v>
      </c>
      <c r="N1556" s="64">
        <v>30587</v>
      </c>
      <c r="O1556" s="64">
        <v>30587</v>
      </c>
      <c r="P1556" s="63">
        <v>0</v>
      </c>
      <c r="Q1556" s="63">
        <v>0</v>
      </c>
      <c r="R1556" s="63">
        <v>29687</v>
      </c>
      <c r="S1556" s="63">
        <v>29687</v>
      </c>
      <c r="T1556">
        <f t="shared" si="224"/>
        <v>60274</v>
      </c>
    </row>
    <row r="1557" spans="1:20">
      <c r="A1557" s="55" t="s">
        <v>2976</v>
      </c>
      <c r="B1557" s="56" t="s">
        <v>2977</v>
      </c>
      <c r="C1557" s="55" t="s">
        <v>6320</v>
      </c>
      <c r="D1557" s="56">
        <f t="shared" si="225"/>
        <v>0</v>
      </c>
      <c r="E1557" s="56">
        <f t="shared" si="217"/>
        <v>0</v>
      </c>
      <c r="F1557" s="56">
        <f t="shared" si="218"/>
        <v>0</v>
      </c>
      <c r="G1557" s="56">
        <f t="shared" si="219"/>
        <v>0</v>
      </c>
      <c r="H1557" s="56">
        <f t="shared" si="220"/>
        <v>0</v>
      </c>
      <c r="I1557" s="56">
        <f t="shared" si="221"/>
        <v>0</v>
      </c>
      <c r="J1557" s="56">
        <f t="shared" si="222"/>
        <v>0</v>
      </c>
      <c r="K1557" s="56">
        <f t="shared" si="223"/>
        <v>0</v>
      </c>
      <c r="L1557" s="64">
        <v>0</v>
      </c>
      <c r="M1557" s="64">
        <v>0</v>
      </c>
      <c r="N1557" s="64">
        <v>0</v>
      </c>
      <c r="O1557" s="64">
        <v>0</v>
      </c>
      <c r="P1557" s="63">
        <v>0</v>
      </c>
      <c r="Q1557" s="63">
        <v>0</v>
      </c>
      <c r="R1557" s="63">
        <v>0</v>
      </c>
      <c r="S1557" s="63">
        <v>0</v>
      </c>
      <c r="T1557">
        <f t="shared" si="224"/>
        <v>0</v>
      </c>
    </row>
    <row r="1558" spans="1:20" hidden="1">
      <c r="A1558" s="55" t="s">
        <v>2978</v>
      </c>
      <c r="B1558" s="56" t="s">
        <v>2979</v>
      </c>
      <c r="C1558" s="55" t="s">
        <v>6320</v>
      </c>
      <c r="D1558" s="56">
        <f t="shared" si="225"/>
        <v>80.177999999999997</v>
      </c>
      <c r="E1558" s="56">
        <f t="shared" si="217"/>
        <v>0</v>
      </c>
      <c r="F1558" s="56">
        <f t="shared" si="218"/>
        <v>0</v>
      </c>
      <c r="G1558" s="56">
        <f t="shared" si="219"/>
        <v>80.177999999999997</v>
      </c>
      <c r="H1558" s="56">
        <f t="shared" si="220"/>
        <v>63.043999999999997</v>
      </c>
      <c r="I1558" s="56">
        <f t="shared" si="221"/>
        <v>0</v>
      </c>
      <c r="J1558" s="56">
        <f t="shared" si="222"/>
        <v>0</v>
      </c>
      <c r="K1558" s="56">
        <f t="shared" si="223"/>
        <v>63.043999999999997</v>
      </c>
      <c r="L1558" s="64">
        <v>80178</v>
      </c>
      <c r="M1558" s="64">
        <v>0</v>
      </c>
      <c r="N1558" s="64">
        <v>0</v>
      </c>
      <c r="O1558" s="64">
        <v>80178</v>
      </c>
      <c r="P1558" s="63">
        <v>63044</v>
      </c>
      <c r="Q1558" s="63">
        <v>0</v>
      </c>
      <c r="R1558" s="63">
        <v>0</v>
      </c>
      <c r="S1558" s="63">
        <v>63044</v>
      </c>
      <c r="T1558">
        <f t="shared" si="224"/>
        <v>143222</v>
      </c>
    </row>
    <row r="1559" spans="1:20" hidden="1">
      <c r="A1559" s="55" t="s">
        <v>2980</v>
      </c>
      <c r="B1559" s="56" t="s">
        <v>2981</v>
      </c>
      <c r="C1559" s="55" t="s">
        <v>6320</v>
      </c>
      <c r="D1559" s="56">
        <f t="shared" si="225"/>
        <v>80.417000000000002</v>
      </c>
      <c r="E1559" s="56">
        <f t="shared" si="217"/>
        <v>0</v>
      </c>
      <c r="F1559" s="56">
        <f t="shared" si="218"/>
        <v>31.495000000000001</v>
      </c>
      <c r="G1559" s="56">
        <f t="shared" si="219"/>
        <v>111.91200000000001</v>
      </c>
      <c r="H1559" s="56">
        <f t="shared" si="220"/>
        <v>76.905000000000001</v>
      </c>
      <c r="I1559" s="56">
        <f t="shared" si="221"/>
        <v>0</v>
      </c>
      <c r="J1559" s="56">
        <f t="shared" si="222"/>
        <v>31.492000000000001</v>
      </c>
      <c r="K1559" s="56">
        <f t="shared" si="223"/>
        <v>108.39700000000001</v>
      </c>
      <c r="L1559" s="64">
        <v>80417</v>
      </c>
      <c r="M1559" s="64">
        <v>0</v>
      </c>
      <c r="N1559" s="64">
        <v>31495</v>
      </c>
      <c r="O1559" s="64">
        <v>111912</v>
      </c>
      <c r="P1559" s="63">
        <v>76905</v>
      </c>
      <c r="Q1559" s="63">
        <v>0</v>
      </c>
      <c r="R1559" s="63">
        <v>31492</v>
      </c>
      <c r="S1559" s="63">
        <v>108397</v>
      </c>
      <c r="T1559">
        <f t="shared" si="224"/>
        <v>220309</v>
      </c>
    </row>
    <row r="1560" spans="1:20" hidden="1">
      <c r="A1560" s="55" t="s">
        <v>2982</v>
      </c>
      <c r="B1560" s="56" t="s">
        <v>2983</v>
      </c>
      <c r="C1560" s="55" t="s">
        <v>6316</v>
      </c>
      <c r="D1560" s="56">
        <f t="shared" si="225"/>
        <v>10384.624</v>
      </c>
      <c r="E1560" s="56">
        <f t="shared" si="217"/>
        <v>0</v>
      </c>
      <c r="F1560" s="56">
        <f t="shared" si="218"/>
        <v>23042.073</v>
      </c>
      <c r="G1560" s="56">
        <f t="shared" si="219"/>
        <v>33426.697</v>
      </c>
      <c r="H1560" s="56">
        <f t="shared" si="220"/>
        <v>10381.539000000001</v>
      </c>
      <c r="I1560" s="56">
        <f t="shared" si="221"/>
        <v>0</v>
      </c>
      <c r="J1560" s="56">
        <f t="shared" si="222"/>
        <v>22550.228999999999</v>
      </c>
      <c r="K1560" s="56">
        <f t="shared" si="223"/>
        <v>32931.767999999996</v>
      </c>
      <c r="L1560" s="64">
        <v>10384624</v>
      </c>
      <c r="M1560" s="64">
        <v>0</v>
      </c>
      <c r="N1560" s="64">
        <v>23042073</v>
      </c>
      <c r="O1560" s="64">
        <v>33426697</v>
      </c>
      <c r="P1560" s="63">
        <v>10381539</v>
      </c>
      <c r="Q1560" s="63">
        <v>0</v>
      </c>
      <c r="R1560" s="63">
        <v>22550229</v>
      </c>
      <c r="S1560" s="63">
        <v>32931768</v>
      </c>
      <c r="T1560">
        <f t="shared" si="224"/>
        <v>66358465</v>
      </c>
    </row>
    <row r="1561" spans="1:20" hidden="1">
      <c r="A1561" s="55" t="s">
        <v>2984</v>
      </c>
      <c r="B1561" s="56" t="s">
        <v>2985</v>
      </c>
      <c r="C1561" s="55" t="s">
        <v>6317</v>
      </c>
      <c r="D1561" s="56">
        <f t="shared" si="225"/>
        <v>5542.3</v>
      </c>
      <c r="E1561" s="56">
        <f t="shared" si="217"/>
        <v>1056.749</v>
      </c>
      <c r="F1561" s="56">
        <f t="shared" si="218"/>
        <v>7136.7309999999998</v>
      </c>
      <c r="G1561" s="56">
        <f t="shared" si="219"/>
        <v>13735.78</v>
      </c>
      <c r="H1561" s="56">
        <f t="shared" si="220"/>
        <v>4936.3999999999996</v>
      </c>
      <c r="I1561" s="56">
        <f t="shared" si="221"/>
        <v>616.20000000000005</v>
      </c>
      <c r="J1561" s="56">
        <f t="shared" si="222"/>
        <v>7697.3950000000004</v>
      </c>
      <c r="K1561" s="56">
        <f t="shared" si="223"/>
        <v>13249.995000000001</v>
      </c>
      <c r="L1561" s="64">
        <v>5542300</v>
      </c>
      <c r="M1561" s="64">
        <v>1056749</v>
      </c>
      <c r="N1561" s="64">
        <v>7136731</v>
      </c>
      <c r="O1561" s="64">
        <v>13735780</v>
      </c>
      <c r="P1561" s="63">
        <v>4936400</v>
      </c>
      <c r="Q1561" s="63">
        <v>616200</v>
      </c>
      <c r="R1561" s="63">
        <v>7697395</v>
      </c>
      <c r="S1561" s="63">
        <v>13249995</v>
      </c>
      <c r="T1561">
        <f t="shared" si="224"/>
        <v>26985775</v>
      </c>
    </row>
    <row r="1562" spans="1:20" hidden="1">
      <c r="A1562" s="55" t="s">
        <v>2986</v>
      </c>
      <c r="B1562" s="56" t="s">
        <v>2987</v>
      </c>
      <c r="C1562" s="55" t="s">
        <v>6318</v>
      </c>
      <c r="D1562" s="56">
        <f t="shared" si="225"/>
        <v>25697.093000000001</v>
      </c>
      <c r="E1562" s="56">
        <f t="shared" si="217"/>
        <v>5746.4930000000004</v>
      </c>
      <c r="F1562" s="56">
        <f t="shared" si="218"/>
        <v>20211.444</v>
      </c>
      <c r="G1562" s="56">
        <f t="shared" si="219"/>
        <v>51655.03</v>
      </c>
      <c r="H1562" s="56">
        <f t="shared" si="220"/>
        <v>27008.928</v>
      </c>
      <c r="I1562" s="56">
        <f t="shared" si="221"/>
        <v>5726.8760000000002</v>
      </c>
      <c r="J1562" s="56">
        <f t="shared" si="222"/>
        <v>18019.848000000002</v>
      </c>
      <c r="K1562" s="56">
        <f t="shared" si="223"/>
        <v>50755.652000000002</v>
      </c>
      <c r="L1562" s="64">
        <v>25697093</v>
      </c>
      <c r="M1562" s="64">
        <v>5746493</v>
      </c>
      <c r="N1562" s="64">
        <v>20211444</v>
      </c>
      <c r="O1562" s="64">
        <v>51655030</v>
      </c>
      <c r="P1562" s="63">
        <v>27008928</v>
      </c>
      <c r="Q1562" s="63">
        <v>5726876</v>
      </c>
      <c r="R1562" s="63">
        <v>18019848</v>
      </c>
      <c r="S1562" s="63">
        <v>50755652</v>
      </c>
      <c r="T1562">
        <f t="shared" si="224"/>
        <v>102410682</v>
      </c>
    </row>
    <row r="1563" spans="1:20" hidden="1">
      <c r="A1563" s="55" t="s">
        <v>2988</v>
      </c>
      <c r="B1563" s="56" t="s">
        <v>2989</v>
      </c>
      <c r="C1563" s="55" t="s">
        <v>6317</v>
      </c>
      <c r="D1563" s="56">
        <f t="shared" si="225"/>
        <v>4688.38</v>
      </c>
      <c r="E1563" s="56">
        <f t="shared" si="217"/>
        <v>4866.38</v>
      </c>
      <c r="F1563" s="56">
        <f t="shared" si="218"/>
        <v>10649.096</v>
      </c>
      <c r="G1563" s="56">
        <f t="shared" si="219"/>
        <v>20203.856</v>
      </c>
      <c r="H1563" s="56">
        <f t="shared" si="220"/>
        <v>5176.0780000000004</v>
      </c>
      <c r="I1563" s="56">
        <f t="shared" si="221"/>
        <v>5235.2920000000004</v>
      </c>
      <c r="J1563" s="56">
        <f t="shared" si="222"/>
        <v>10673.981</v>
      </c>
      <c r="K1563" s="56">
        <f t="shared" si="223"/>
        <v>21085.350999999999</v>
      </c>
      <c r="L1563" s="64">
        <v>4688380</v>
      </c>
      <c r="M1563" s="64">
        <v>4866380</v>
      </c>
      <c r="N1563" s="64">
        <v>10649096</v>
      </c>
      <c r="O1563" s="64">
        <v>20203856</v>
      </c>
      <c r="P1563" s="63">
        <v>5176078</v>
      </c>
      <c r="Q1563" s="63">
        <v>5235292</v>
      </c>
      <c r="R1563" s="63">
        <v>10673981</v>
      </c>
      <c r="S1563" s="63">
        <v>21085351</v>
      </c>
      <c r="T1563">
        <f t="shared" si="224"/>
        <v>41289207</v>
      </c>
    </row>
    <row r="1564" spans="1:20" hidden="1">
      <c r="A1564" s="55" t="s">
        <v>2990</v>
      </c>
      <c r="B1564" s="56" t="s">
        <v>2991</v>
      </c>
      <c r="C1564" s="55" t="s">
        <v>6318</v>
      </c>
      <c r="D1564" s="56">
        <f t="shared" si="225"/>
        <v>8466.9009999999998</v>
      </c>
      <c r="E1564" s="56">
        <f t="shared" si="217"/>
        <v>3060.6190000000001</v>
      </c>
      <c r="F1564" s="56">
        <f t="shared" si="218"/>
        <v>12138.307000000001</v>
      </c>
      <c r="G1564" s="56">
        <f t="shared" si="219"/>
        <v>23665.827000000001</v>
      </c>
      <c r="H1564" s="56">
        <f t="shared" si="220"/>
        <v>9858.5079999999998</v>
      </c>
      <c r="I1564" s="56">
        <f t="shared" si="221"/>
        <v>3225.384</v>
      </c>
      <c r="J1564" s="56">
        <f t="shared" si="222"/>
        <v>9763.1689999999999</v>
      </c>
      <c r="K1564" s="56">
        <f t="shared" si="223"/>
        <v>22847.061000000002</v>
      </c>
      <c r="L1564" s="64">
        <v>8466901</v>
      </c>
      <c r="M1564" s="64">
        <v>3060619</v>
      </c>
      <c r="N1564" s="64">
        <v>12138307</v>
      </c>
      <c r="O1564" s="64">
        <v>23665827</v>
      </c>
      <c r="P1564" s="63">
        <v>9858508</v>
      </c>
      <c r="Q1564" s="63">
        <v>3225384</v>
      </c>
      <c r="R1564" s="63">
        <v>9763169</v>
      </c>
      <c r="S1564" s="63">
        <v>22847061</v>
      </c>
      <c r="T1564">
        <f t="shared" si="224"/>
        <v>46512888</v>
      </c>
    </row>
    <row r="1565" spans="1:20" hidden="1">
      <c r="A1565" s="55" t="s">
        <v>2992</v>
      </c>
      <c r="B1565" s="56" t="s">
        <v>2993</v>
      </c>
      <c r="C1565" s="55" t="s">
        <v>6318</v>
      </c>
      <c r="D1565" s="56">
        <f t="shared" si="225"/>
        <v>4002.375</v>
      </c>
      <c r="E1565" s="56">
        <f t="shared" si="217"/>
        <v>171.96799999999999</v>
      </c>
      <c r="F1565" s="56">
        <f t="shared" si="218"/>
        <v>12414.914000000001</v>
      </c>
      <c r="G1565" s="56">
        <f t="shared" si="219"/>
        <v>16589.257000000001</v>
      </c>
      <c r="H1565" s="56">
        <f t="shared" si="220"/>
        <v>4500.0379999999996</v>
      </c>
      <c r="I1565" s="56">
        <f t="shared" si="221"/>
        <v>171.92</v>
      </c>
      <c r="J1565" s="56">
        <f t="shared" si="222"/>
        <v>12073.923000000001</v>
      </c>
      <c r="K1565" s="56">
        <f t="shared" si="223"/>
        <v>16745.881000000001</v>
      </c>
      <c r="L1565" s="64">
        <v>4002375</v>
      </c>
      <c r="M1565" s="64">
        <v>171968</v>
      </c>
      <c r="N1565" s="64">
        <v>12414914</v>
      </c>
      <c r="O1565" s="64">
        <v>16589257</v>
      </c>
      <c r="P1565" s="63">
        <v>4500038</v>
      </c>
      <c r="Q1565" s="63">
        <v>171920</v>
      </c>
      <c r="R1565" s="63">
        <v>12073923</v>
      </c>
      <c r="S1565" s="63">
        <v>16745881</v>
      </c>
      <c r="T1565">
        <f t="shared" si="224"/>
        <v>33335138</v>
      </c>
    </row>
    <row r="1566" spans="1:20" hidden="1">
      <c r="A1566" s="55" t="s">
        <v>2994</v>
      </c>
      <c r="B1566" s="56" t="s">
        <v>2995</v>
      </c>
      <c r="C1566" s="55" t="s">
        <v>6318</v>
      </c>
      <c r="D1566" s="56">
        <f t="shared" si="225"/>
        <v>2161.87</v>
      </c>
      <c r="E1566" s="56">
        <f t="shared" si="217"/>
        <v>137.26</v>
      </c>
      <c r="F1566" s="56">
        <f t="shared" si="218"/>
        <v>2213.5149999999999</v>
      </c>
      <c r="G1566" s="56">
        <f t="shared" si="219"/>
        <v>4512.6450000000004</v>
      </c>
      <c r="H1566" s="56">
        <f t="shared" si="220"/>
        <v>2253.42</v>
      </c>
      <c r="I1566" s="56">
        <f t="shared" si="221"/>
        <v>107.15</v>
      </c>
      <c r="J1566" s="56">
        <f t="shared" si="222"/>
        <v>1965.5170000000001</v>
      </c>
      <c r="K1566" s="56">
        <f t="shared" si="223"/>
        <v>4326.0870000000004</v>
      </c>
      <c r="L1566" s="64">
        <v>2161870</v>
      </c>
      <c r="M1566" s="64">
        <v>137260</v>
      </c>
      <c r="N1566" s="64">
        <v>2213515</v>
      </c>
      <c r="O1566" s="64">
        <v>4512645</v>
      </c>
      <c r="P1566" s="63">
        <v>2253420</v>
      </c>
      <c r="Q1566" s="63">
        <v>107150</v>
      </c>
      <c r="R1566" s="63">
        <v>1965517</v>
      </c>
      <c r="S1566" s="63">
        <v>4326087</v>
      </c>
      <c r="T1566">
        <f t="shared" si="224"/>
        <v>8838732</v>
      </c>
    </row>
    <row r="1567" spans="1:20" hidden="1">
      <c r="A1567" s="55" t="s">
        <v>2996</v>
      </c>
      <c r="B1567" s="56" t="s">
        <v>2997</v>
      </c>
      <c r="C1567" s="55" t="s">
        <v>6318</v>
      </c>
      <c r="D1567" s="56">
        <f t="shared" si="225"/>
        <v>2831.1179999999999</v>
      </c>
      <c r="E1567" s="56">
        <f t="shared" si="217"/>
        <v>159.542</v>
      </c>
      <c r="F1567" s="56">
        <f t="shared" si="218"/>
        <v>2396.7289999999998</v>
      </c>
      <c r="G1567" s="56">
        <f t="shared" si="219"/>
        <v>5387.3890000000001</v>
      </c>
      <c r="H1567" s="56">
        <f t="shared" si="220"/>
        <v>2821.018</v>
      </c>
      <c r="I1567" s="56">
        <f t="shared" si="221"/>
        <v>159.54</v>
      </c>
      <c r="J1567" s="56">
        <f t="shared" si="222"/>
        <v>2473.7820000000002</v>
      </c>
      <c r="K1567" s="56">
        <f t="shared" si="223"/>
        <v>5454.34</v>
      </c>
      <c r="L1567" s="64">
        <v>2831118</v>
      </c>
      <c r="M1567" s="64">
        <v>159542</v>
      </c>
      <c r="N1567" s="64">
        <v>2396729</v>
      </c>
      <c r="O1567" s="64">
        <v>5387389</v>
      </c>
      <c r="P1567" s="63">
        <v>2821018</v>
      </c>
      <c r="Q1567" s="63">
        <v>159540</v>
      </c>
      <c r="R1567" s="63">
        <v>2473782</v>
      </c>
      <c r="S1567" s="63">
        <v>5454340</v>
      </c>
      <c r="T1567">
        <f t="shared" si="224"/>
        <v>10841729</v>
      </c>
    </row>
    <row r="1568" spans="1:20" hidden="1">
      <c r="A1568" s="55" t="s">
        <v>2998</v>
      </c>
      <c r="B1568" s="56" t="s">
        <v>2999</v>
      </c>
      <c r="C1568" s="55" t="s">
        <v>6318</v>
      </c>
      <c r="D1568" s="56">
        <f t="shared" si="225"/>
        <v>3017.87</v>
      </c>
      <c r="E1568" s="56">
        <f t="shared" si="217"/>
        <v>466.51</v>
      </c>
      <c r="F1568" s="56">
        <f t="shared" si="218"/>
        <v>1699.6880000000001</v>
      </c>
      <c r="G1568" s="56">
        <f t="shared" si="219"/>
        <v>5184.0680000000002</v>
      </c>
      <c r="H1568" s="56">
        <f t="shared" si="220"/>
        <v>3889.6979999999999</v>
      </c>
      <c r="I1568" s="56">
        <f t="shared" si="221"/>
        <v>362.05099999999999</v>
      </c>
      <c r="J1568" s="56">
        <f t="shared" si="222"/>
        <v>1369.337</v>
      </c>
      <c r="K1568" s="56">
        <f t="shared" si="223"/>
        <v>5621.0860000000002</v>
      </c>
      <c r="L1568" s="64">
        <v>3017870</v>
      </c>
      <c r="M1568" s="64">
        <v>466510</v>
      </c>
      <c r="N1568" s="64">
        <v>1699688</v>
      </c>
      <c r="O1568" s="64">
        <v>5184068</v>
      </c>
      <c r="P1568" s="63">
        <v>3889698</v>
      </c>
      <c r="Q1568" s="63">
        <v>362051</v>
      </c>
      <c r="R1568" s="63">
        <v>1369337</v>
      </c>
      <c r="S1568" s="63">
        <v>5621086</v>
      </c>
      <c r="T1568">
        <f t="shared" si="224"/>
        <v>10805154</v>
      </c>
    </row>
    <row r="1569" spans="1:20" hidden="1">
      <c r="A1569" s="55" t="s">
        <v>3000</v>
      </c>
      <c r="B1569" s="56" t="s">
        <v>3001</v>
      </c>
      <c r="C1569" s="55" t="s">
        <v>6318</v>
      </c>
      <c r="D1569" s="56">
        <f t="shared" si="225"/>
        <v>2781.9029999999998</v>
      </c>
      <c r="E1569" s="56">
        <f t="shared" si="217"/>
        <v>2158.0569999999998</v>
      </c>
      <c r="F1569" s="56">
        <f t="shared" si="218"/>
        <v>12170.661</v>
      </c>
      <c r="G1569" s="56">
        <f t="shared" si="219"/>
        <v>17110.620999999999</v>
      </c>
      <c r="H1569" s="56">
        <f t="shared" si="220"/>
        <v>2770.95</v>
      </c>
      <c r="I1569" s="56">
        <f t="shared" si="221"/>
        <v>2159.3989999999999</v>
      </c>
      <c r="J1569" s="56">
        <f t="shared" si="222"/>
        <v>11664.299000000001</v>
      </c>
      <c r="K1569" s="56">
        <f t="shared" si="223"/>
        <v>16594.648000000001</v>
      </c>
      <c r="L1569" s="64">
        <v>2781903</v>
      </c>
      <c r="M1569" s="64">
        <v>2158057</v>
      </c>
      <c r="N1569" s="64">
        <v>12170661</v>
      </c>
      <c r="O1569" s="64">
        <v>17110621</v>
      </c>
      <c r="P1569" s="63">
        <v>2770950</v>
      </c>
      <c r="Q1569" s="63">
        <v>2159399</v>
      </c>
      <c r="R1569" s="63">
        <v>11664299</v>
      </c>
      <c r="S1569" s="63">
        <v>16594648</v>
      </c>
      <c r="T1569">
        <f t="shared" si="224"/>
        <v>33705269</v>
      </c>
    </row>
    <row r="1570" spans="1:20" hidden="1">
      <c r="A1570" s="55" t="s">
        <v>3002</v>
      </c>
      <c r="B1570" s="56" t="s">
        <v>3003</v>
      </c>
      <c r="C1570" s="55" t="s">
        <v>6318</v>
      </c>
      <c r="D1570" s="56">
        <f t="shared" si="225"/>
        <v>3655.6579999999999</v>
      </c>
      <c r="E1570" s="56">
        <f t="shared" si="217"/>
        <v>345.37700000000001</v>
      </c>
      <c r="F1570" s="56">
        <f t="shared" si="218"/>
        <v>1565.5350000000001</v>
      </c>
      <c r="G1570" s="56">
        <f t="shared" si="219"/>
        <v>5566.57</v>
      </c>
      <c r="H1570" s="56">
        <f t="shared" si="220"/>
        <v>3795.172</v>
      </c>
      <c r="I1570" s="56">
        <f t="shared" si="221"/>
        <v>342.67</v>
      </c>
      <c r="J1570" s="56">
        <f t="shared" si="222"/>
        <v>1401.3040000000001</v>
      </c>
      <c r="K1570" s="56">
        <f t="shared" si="223"/>
        <v>5539.1459999999997</v>
      </c>
      <c r="L1570" s="64">
        <v>3655658</v>
      </c>
      <c r="M1570" s="64">
        <v>345377</v>
      </c>
      <c r="N1570" s="64">
        <v>1565535</v>
      </c>
      <c r="O1570" s="64">
        <v>5566570</v>
      </c>
      <c r="P1570" s="63">
        <v>3795172</v>
      </c>
      <c r="Q1570" s="63">
        <v>342670</v>
      </c>
      <c r="R1570" s="63">
        <v>1401304</v>
      </c>
      <c r="S1570" s="63">
        <v>5539146</v>
      </c>
      <c r="T1570">
        <f t="shared" si="224"/>
        <v>11105716</v>
      </c>
    </row>
    <row r="1571" spans="1:20" hidden="1">
      <c r="A1571" s="55" t="s">
        <v>3004</v>
      </c>
      <c r="B1571" s="56" t="s">
        <v>3005</v>
      </c>
      <c r="C1571" s="55" t="s">
        <v>6318</v>
      </c>
      <c r="D1571" s="56">
        <f t="shared" si="225"/>
        <v>2591.971</v>
      </c>
      <c r="E1571" s="56">
        <f t="shared" si="217"/>
        <v>977.255</v>
      </c>
      <c r="F1571" s="56">
        <f t="shared" si="218"/>
        <v>4463.9260000000004</v>
      </c>
      <c r="G1571" s="56">
        <f t="shared" si="219"/>
        <v>8033.152</v>
      </c>
      <c r="H1571" s="56">
        <f t="shared" si="220"/>
        <v>2787.9870000000001</v>
      </c>
      <c r="I1571" s="56">
        <f t="shared" si="221"/>
        <v>975.94500000000005</v>
      </c>
      <c r="J1571" s="56">
        <f t="shared" si="222"/>
        <v>5293.067</v>
      </c>
      <c r="K1571" s="56">
        <f t="shared" si="223"/>
        <v>9056.9989999999998</v>
      </c>
      <c r="L1571" s="64">
        <v>2591971</v>
      </c>
      <c r="M1571" s="64">
        <v>977255</v>
      </c>
      <c r="N1571" s="64">
        <v>4463926</v>
      </c>
      <c r="O1571" s="64">
        <v>8033152</v>
      </c>
      <c r="P1571" s="63">
        <v>2787987</v>
      </c>
      <c r="Q1571" s="63">
        <v>975945</v>
      </c>
      <c r="R1571" s="63">
        <v>5293067</v>
      </c>
      <c r="S1571" s="63">
        <v>9056999</v>
      </c>
      <c r="T1571">
        <f t="shared" si="224"/>
        <v>17090151</v>
      </c>
    </row>
    <row r="1572" spans="1:20" hidden="1">
      <c r="A1572" s="55" t="s">
        <v>3006</v>
      </c>
      <c r="B1572" s="56" t="s">
        <v>3007</v>
      </c>
      <c r="C1572" s="55" t="s">
        <v>6317</v>
      </c>
      <c r="D1572" s="56">
        <f t="shared" si="225"/>
        <v>11750.378000000001</v>
      </c>
      <c r="E1572" s="56">
        <f t="shared" si="217"/>
        <v>5540.6360000000004</v>
      </c>
      <c r="F1572" s="56">
        <f t="shared" si="218"/>
        <v>10196.787</v>
      </c>
      <c r="G1572" s="56">
        <f t="shared" si="219"/>
        <v>27487.800999999999</v>
      </c>
      <c r="H1572" s="56">
        <f t="shared" si="220"/>
        <v>12083.573</v>
      </c>
      <c r="I1572" s="56">
        <f t="shared" si="221"/>
        <v>5503.7309999999998</v>
      </c>
      <c r="J1572" s="56">
        <f t="shared" si="222"/>
        <v>9540.0319999999992</v>
      </c>
      <c r="K1572" s="56">
        <f t="shared" si="223"/>
        <v>27127.335999999999</v>
      </c>
      <c r="L1572" s="64">
        <v>11750378</v>
      </c>
      <c r="M1572" s="64">
        <v>5540636</v>
      </c>
      <c r="N1572" s="64">
        <v>10196787</v>
      </c>
      <c r="O1572" s="64">
        <v>27487801</v>
      </c>
      <c r="P1572" s="63">
        <v>12083573</v>
      </c>
      <c r="Q1572" s="63">
        <v>5503731</v>
      </c>
      <c r="R1572" s="63">
        <v>9540032</v>
      </c>
      <c r="S1572" s="63">
        <v>27127336</v>
      </c>
      <c r="T1572">
        <f t="shared" si="224"/>
        <v>54615137</v>
      </c>
    </row>
    <row r="1573" spans="1:20" hidden="1">
      <c r="A1573" s="55" t="s">
        <v>3008</v>
      </c>
      <c r="B1573" s="56" t="s">
        <v>3009</v>
      </c>
      <c r="C1573" s="55" t="s">
        <v>6318</v>
      </c>
      <c r="D1573" s="56">
        <f t="shared" si="225"/>
        <v>5764.317</v>
      </c>
      <c r="E1573" s="56">
        <f t="shared" si="217"/>
        <v>215.899</v>
      </c>
      <c r="F1573" s="56">
        <f t="shared" si="218"/>
        <v>6587.3760000000002</v>
      </c>
      <c r="G1573" s="56">
        <f t="shared" si="219"/>
        <v>12567.592000000001</v>
      </c>
      <c r="H1573" s="56">
        <f t="shared" si="220"/>
        <v>6630.6059999999998</v>
      </c>
      <c r="I1573" s="56">
        <f t="shared" si="221"/>
        <v>613.67100000000005</v>
      </c>
      <c r="J1573" s="56">
        <f t="shared" si="222"/>
        <v>6240.3770000000004</v>
      </c>
      <c r="K1573" s="56">
        <f t="shared" si="223"/>
        <v>13484.654</v>
      </c>
      <c r="L1573" s="64">
        <v>5764317</v>
      </c>
      <c r="M1573" s="64">
        <v>215899</v>
      </c>
      <c r="N1573" s="64">
        <v>6587376</v>
      </c>
      <c r="O1573" s="64">
        <v>12567592</v>
      </c>
      <c r="P1573" s="63">
        <v>6630606</v>
      </c>
      <c r="Q1573" s="63">
        <v>613671</v>
      </c>
      <c r="R1573" s="63">
        <v>6240377</v>
      </c>
      <c r="S1573" s="63">
        <v>13484654</v>
      </c>
      <c r="T1573">
        <f t="shared" si="224"/>
        <v>26052246</v>
      </c>
    </row>
    <row r="1574" spans="1:20" hidden="1">
      <c r="A1574" s="55" t="s">
        <v>3010</v>
      </c>
      <c r="B1574" s="56" t="s">
        <v>3011</v>
      </c>
      <c r="C1574" s="55" t="s">
        <v>6318</v>
      </c>
      <c r="D1574" s="56">
        <f t="shared" si="225"/>
        <v>2630.2139999999999</v>
      </c>
      <c r="E1574" s="56">
        <f t="shared" si="217"/>
        <v>1115.7829999999999</v>
      </c>
      <c r="F1574" s="56">
        <f t="shared" si="218"/>
        <v>3387.6860000000001</v>
      </c>
      <c r="G1574" s="56">
        <f t="shared" si="219"/>
        <v>7133.683</v>
      </c>
      <c r="H1574" s="56">
        <f t="shared" si="220"/>
        <v>2954.922</v>
      </c>
      <c r="I1574" s="56">
        <f t="shared" si="221"/>
        <v>1115.422</v>
      </c>
      <c r="J1574" s="56">
        <f t="shared" si="222"/>
        <v>3369.4079999999999</v>
      </c>
      <c r="K1574" s="56">
        <f t="shared" si="223"/>
        <v>7439.7520000000004</v>
      </c>
      <c r="L1574" s="64">
        <v>2630214</v>
      </c>
      <c r="M1574" s="64">
        <v>1115783</v>
      </c>
      <c r="N1574" s="64">
        <v>3387686</v>
      </c>
      <c r="O1574" s="64">
        <v>7133683</v>
      </c>
      <c r="P1574" s="63">
        <v>2954922</v>
      </c>
      <c r="Q1574" s="63">
        <v>1115422</v>
      </c>
      <c r="R1574" s="63">
        <v>3369408</v>
      </c>
      <c r="S1574" s="63">
        <v>7439752</v>
      </c>
      <c r="T1574">
        <f t="shared" si="224"/>
        <v>14573435</v>
      </c>
    </row>
    <row r="1575" spans="1:20" hidden="1">
      <c r="A1575" s="55" t="s">
        <v>3012</v>
      </c>
      <c r="B1575" s="56" t="s">
        <v>3013</v>
      </c>
      <c r="C1575" s="55" t="s">
        <v>6318</v>
      </c>
      <c r="D1575" s="56">
        <f t="shared" si="225"/>
        <v>2283.4920000000002</v>
      </c>
      <c r="E1575" s="56">
        <f t="shared" si="217"/>
        <v>1207.6869999999999</v>
      </c>
      <c r="F1575" s="56">
        <f t="shared" si="218"/>
        <v>6515.817</v>
      </c>
      <c r="G1575" s="56">
        <f t="shared" si="219"/>
        <v>10006.995999999999</v>
      </c>
      <c r="H1575" s="56">
        <f t="shared" si="220"/>
        <v>2593.6860000000001</v>
      </c>
      <c r="I1575" s="56">
        <f t="shared" si="221"/>
        <v>1207.306</v>
      </c>
      <c r="J1575" s="56">
        <f t="shared" si="222"/>
        <v>6469.0550000000003</v>
      </c>
      <c r="K1575" s="56">
        <f t="shared" si="223"/>
        <v>10270.047</v>
      </c>
      <c r="L1575" s="64">
        <v>2283492</v>
      </c>
      <c r="M1575" s="64">
        <v>1207687</v>
      </c>
      <c r="N1575" s="64">
        <v>6515817</v>
      </c>
      <c r="O1575" s="64">
        <v>10006996</v>
      </c>
      <c r="P1575" s="63">
        <v>2593686</v>
      </c>
      <c r="Q1575" s="63">
        <v>1207306</v>
      </c>
      <c r="R1575" s="63">
        <v>6469055</v>
      </c>
      <c r="S1575" s="63">
        <v>10270047</v>
      </c>
      <c r="T1575">
        <f t="shared" si="224"/>
        <v>20277043</v>
      </c>
    </row>
    <row r="1576" spans="1:20" hidden="1">
      <c r="A1576" s="55" t="s">
        <v>3014</v>
      </c>
      <c r="B1576" s="56" t="s">
        <v>3015</v>
      </c>
      <c r="C1576" s="55" t="s">
        <v>6318</v>
      </c>
      <c r="D1576" s="56">
        <f t="shared" si="225"/>
        <v>6313.1139999999996</v>
      </c>
      <c r="E1576" s="56">
        <f t="shared" si="217"/>
        <v>161.5</v>
      </c>
      <c r="F1576" s="56">
        <f t="shared" si="218"/>
        <v>7090.7070000000003</v>
      </c>
      <c r="G1576" s="56">
        <f t="shared" si="219"/>
        <v>13565.321</v>
      </c>
      <c r="H1576" s="56">
        <f t="shared" si="220"/>
        <v>6496.6180000000004</v>
      </c>
      <c r="I1576" s="56">
        <f t="shared" si="221"/>
        <v>161.387</v>
      </c>
      <c r="J1576" s="56">
        <f t="shared" si="222"/>
        <v>7114.9210000000003</v>
      </c>
      <c r="K1576" s="56">
        <f t="shared" si="223"/>
        <v>13772.925999999999</v>
      </c>
      <c r="L1576" s="64">
        <v>6313114</v>
      </c>
      <c r="M1576" s="64">
        <v>161500</v>
      </c>
      <c r="N1576" s="64">
        <v>7090707</v>
      </c>
      <c r="O1576" s="64">
        <v>13565321</v>
      </c>
      <c r="P1576" s="63">
        <v>6496618</v>
      </c>
      <c r="Q1576" s="63">
        <v>161387</v>
      </c>
      <c r="R1576" s="63">
        <v>7114921</v>
      </c>
      <c r="S1576" s="63">
        <v>13772926</v>
      </c>
      <c r="T1576">
        <f t="shared" si="224"/>
        <v>27338247</v>
      </c>
    </row>
    <row r="1577" spans="1:20" hidden="1">
      <c r="A1577" s="55" t="s">
        <v>3016</v>
      </c>
      <c r="B1577" s="56" t="s">
        <v>3017</v>
      </c>
      <c r="C1577" s="55" t="s">
        <v>6318</v>
      </c>
      <c r="D1577" s="56">
        <f t="shared" si="225"/>
        <v>3823.43</v>
      </c>
      <c r="E1577" s="56">
        <f t="shared" si="217"/>
        <v>365.68099999999998</v>
      </c>
      <c r="F1577" s="56">
        <f t="shared" si="218"/>
        <v>2743.7629999999999</v>
      </c>
      <c r="G1577" s="56">
        <f t="shared" si="219"/>
        <v>6932.8739999999998</v>
      </c>
      <c r="H1577" s="56">
        <f t="shared" si="220"/>
        <v>3753.43</v>
      </c>
      <c r="I1577" s="56">
        <f t="shared" si="221"/>
        <v>364.18099999999998</v>
      </c>
      <c r="J1577" s="56">
        <f t="shared" si="222"/>
        <v>2984.9929999999999</v>
      </c>
      <c r="K1577" s="56">
        <f t="shared" si="223"/>
        <v>7102.6040000000003</v>
      </c>
      <c r="L1577" s="64">
        <v>3823430</v>
      </c>
      <c r="M1577" s="64">
        <v>365681</v>
      </c>
      <c r="N1577" s="64">
        <v>2743763</v>
      </c>
      <c r="O1577" s="64">
        <v>6932874</v>
      </c>
      <c r="P1577" s="63">
        <v>3753430</v>
      </c>
      <c r="Q1577" s="63">
        <v>364181</v>
      </c>
      <c r="R1577" s="63">
        <v>2984993</v>
      </c>
      <c r="S1577" s="63">
        <v>7102604</v>
      </c>
      <c r="T1577">
        <f t="shared" si="224"/>
        <v>14035478</v>
      </c>
    </row>
    <row r="1578" spans="1:20" hidden="1">
      <c r="A1578" s="55" t="s">
        <v>3018</v>
      </c>
      <c r="B1578" s="56" t="s">
        <v>3019</v>
      </c>
      <c r="C1578" s="55" t="s">
        <v>6318</v>
      </c>
      <c r="D1578" s="56">
        <f t="shared" si="225"/>
        <v>2293.2930000000001</v>
      </c>
      <c r="E1578" s="56">
        <f t="shared" si="217"/>
        <v>38.915999999999997</v>
      </c>
      <c r="F1578" s="56">
        <f t="shared" si="218"/>
        <v>4777.01</v>
      </c>
      <c r="G1578" s="56">
        <f t="shared" si="219"/>
        <v>7109.2190000000001</v>
      </c>
      <c r="H1578" s="56">
        <f t="shared" si="220"/>
        <v>3197.165</v>
      </c>
      <c r="I1578" s="56">
        <f t="shared" si="221"/>
        <v>38.843000000000004</v>
      </c>
      <c r="J1578" s="56">
        <f t="shared" si="222"/>
        <v>5268.1760000000004</v>
      </c>
      <c r="K1578" s="56">
        <f t="shared" si="223"/>
        <v>8504.1839999999993</v>
      </c>
      <c r="L1578" s="64">
        <v>2293293</v>
      </c>
      <c r="M1578" s="64">
        <v>38916</v>
      </c>
      <c r="N1578" s="64">
        <v>4777010</v>
      </c>
      <c r="O1578" s="64">
        <v>7109219</v>
      </c>
      <c r="P1578" s="63">
        <v>3197165</v>
      </c>
      <c r="Q1578" s="63">
        <v>38843</v>
      </c>
      <c r="R1578" s="63">
        <v>5268176</v>
      </c>
      <c r="S1578" s="63">
        <v>8504184</v>
      </c>
      <c r="T1578">
        <f t="shared" si="224"/>
        <v>15613403</v>
      </c>
    </row>
    <row r="1579" spans="1:20" hidden="1">
      <c r="A1579" s="55" t="s">
        <v>3020</v>
      </c>
      <c r="B1579" s="56" t="s">
        <v>3021</v>
      </c>
      <c r="C1579" s="55" t="s">
        <v>6318</v>
      </c>
      <c r="D1579" s="56">
        <f t="shared" si="225"/>
        <v>6182.4129999999996</v>
      </c>
      <c r="E1579" s="56">
        <f t="shared" si="217"/>
        <v>847.80100000000004</v>
      </c>
      <c r="F1579" s="56">
        <f t="shared" si="218"/>
        <v>3816.7069999999999</v>
      </c>
      <c r="G1579" s="56">
        <f t="shared" si="219"/>
        <v>10846.921</v>
      </c>
      <c r="H1579" s="56">
        <f t="shared" si="220"/>
        <v>7628.4129999999996</v>
      </c>
      <c r="I1579" s="56">
        <f t="shared" si="221"/>
        <v>846.33699999999999</v>
      </c>
      <c r="J1579" s="56">
        <f t="shared" si="222"/>
        <v>4135.41</v>
      </c>
      <c r="K1579" s="56">
        <f t="shared" si="223"/>
        <v>12610.16</v>
      </c>
      <c r="L1579" s="64">
        <v>6182413</v>
      </c>
      <c r="M1579" s="64">
        <v>847801</v>
      </c>
      <c r="N1579" s="64">
        <v>3816707</v>
      </c>
      <c r="O1579" s="64">
        <v>10846921</v>
      </c>
      <c r="P1579" s="63">
        <v>7628413</v>
      </c>
      <c r="Q1579" s="63">
        <v>846337</v>
      </c>
      <c r="R1579" s="63">
        <v>4135410</v>
      </c>
      <c r="S1579" s="63">
        <v>12610160</v>
      </c>
      <c r="T1579">
        <f t="shared" si="224"/>
        <v>23457081</v>
      </c>
    </row>
    <row r="1580" spans="1:20" hidden="1">
      <c r="A1580" s="55" t="s">
        <v>3022</v>
      </c>
      <c r="B1580" s="56" t="s">
        <v>3023</v>
      </c>
      <c r="C1580" s="55" t="s">
        <v>6318</v>
      </c>
      <c r="D1580" s="56">
        <f t="shared" si="225"/>
        <v>1164.6369999999999</v>
      </c>
      <c r="E1580" s="56">
        <f t="shared" si="217"/>
        <v>729.54899999999998</v>
      </c>
      <c r="F1580" s="56">
        <f t="shared" si="218"/>
        <v>2448.6799999999998</v>
      </c>
      <c r="G1580" s="56">
        <f t="shared" si="219"/>
        <v>4342.866</v>
      </c>
      <c r="H1580" s="56">
        <f t="shared" si="220"/>
        <v>1313.6369999999999</v>
      </c>
      <c r="I1580" s="56">
        <f t="shared" si="221"/>
        <v>728.71500000000003</v>
      </c>
      <c r="J1580" s="56">
        <f t="shared" si="222"/>
        <v>2562.4929999999999</v>
      </c>
      <c r="K1580" s="56">
        <f t="shared" si="223"/>
        <v>4604.8450000000003</v>
      </c>
      <c r="L1580" s="64">
        <v>1164637</v>
      </c>
      <c r="M1580" s="64">
        <v>729549</v>
      </c>
      <c r="N1580" s="64">
        <v>2448680</v>
      </c>
      <c r="O1580" s="64">
        <v>4342866</v>
      </c>
      <c r="P1580" s="63">
        <v>1313637</v>
      </c>
      <c r="Q1580" s="63">
        <v>728715</v>
      </c>
      <c r="R1580" s="63">
        <v>2562493</v>
      </c>
      <c r="S1580" s="63">
        <v>4604845</v>
      </c>
      <c r="T1580">
        <f t="shared" si="224"/>
        <v>8947711</v>
      </c>
    </row>
    <row r="1581" spans="1:20" hidden="1">
      <c r="A1581" s="55" t="s">
        <v>3024</v>
      </c>
      <c r="B1581" s="56" t="s">
        <v>3025</v>
      </c>
      <c r="C1581" s="55" t="s">
        <v>6319</v>
      </c>
      <c r="D1581" s="56">
        <f t="shared" si="225"/>
        <v>1161.992</v>
      </c>
      <c r="E1581" s="56">
        <f t="shared" si="217"/>
        <v>362.12799999999999</v>
      </c>
      <c r="F1581" s="56">
        <f t="shared" si="218"/>
        <v>1670.7639999999999</v>
      </c>
      <c r="G1581" s="56">
        <f t="shared" si="219"/>
        <v>3194.884</v>
      </c>
      <c r="H1581" s="56">
        <f t="shared" si="220"/>
        <v>1196.7919999999999</v>
      </c>
      <c r="I1581" s="56">
        <f t="shared" si="221"/>
        <v>361.72800000000001</v>
      </c>
      <c r="J1581" s="56">
        <f t="shared" si="222"/>
        <v>1688.3710000000001</v>
      </c>
      <c r="K1581" s="56">
        <f t="shared" si="223"/>
        <v>3246.8910000000001</v>
      </c>
      <c r="L1581" s="64">
        <v>1161992</v>
      </c>
      <c r="M1581" s="64">
        <v>362128</v>
      </c>
      <c r="N1581" s="64">
        <v>1670764</v>
      </c>
      <c r="O1581" s="64">
        <v>3194884</v>
      </c>
      <c r="P1581" s="63">
        <v>1196792</v>
      </c>
      <c r="Q1581" s="63">
        <v>361728</v>
      </c>
      <c r="R1581" s="63">
        <v>1688371</v>
      </c>
      <c r="S1581" s="63">
        <v>3246891</v>
      </c>
      <c r="T1581">
        <f t="shared" si="224"/>
        <v>6441775</v>
      </c>
    </row>
    <row r="1582" spans="1:20" hidden="1">
      <c r="A1582" s="55" t="s">
        <v>3026</v>
      </c>
      <c r="B1582" s="56" t="s">
        <v>3027</v>
      </c>
      <c r="C1582" s="55" t="s">
        <v>6319</v>
      </c>
      <c r="D1582" s="56">
        <f t="shared" si="225"/>
        <v>655.92200000000003</v>
      </c>
      <c r="E1582" s="56">
        <f t="shared" si="217"/>
        <v>11.125999999999999</v>
      </c>
      <c r="F1582" s="56">
        <f t="shared" si="218"/>
        <v>586.24099999999999</v>
      </c>
      <c r="G1582" s="56">
        <f t="shared" si="219"/>
        <v>1253.289</v>
      </c>
      <c r="H1582" s="56">
        <f t="shared" si="220"/>
        <v>664.54899999999998</v>
      </c>
      <c r="I1582" s="56">
        <f t="shared" si="221"/>
        <v>11.125</v>
      </c>
      <c r="J1582" s="56">
        <f t="shared" si="222"/>
        <v>584.30600000000004</v>
      </c>
      <c r="K1582" s="56">
        <f t="shared" si="223"/>
        <v>1259.98</v>
      </c>
      <c r="L1582" s="64">
        <v>655922</v>
      </c>
      <c r="M1582" s="64">
        <v>11126</v>
      </c>
      <c r="N1582" s="64">
        <v>586241</v>
      </c>
      <c r="O1582" s="64">
        <v>1253289</v>
      </c>
      <c r="P1582" s="63">
        <v>664549</v>
      </c>
      <c r="Q1582" s="63">
        <v>11125</v>
      </c>
      <c r="R1582" s="63">
        <v>584306</v>
      </c>
      <c r="S1582" s="63">
        <v>1259980</v>
      </c>
      <c r="T1582">
        <f t="shared" si="224"/>
        <v>2513269</v>
      </c>
    </row>
    <row r="1583" spans="1:20" hidden="1">
      <c r="A1583" s="55" t="s">
        <v>3028</v>
      </c>
      <c r="B1583" s="56" t="s">
        <v>3029</v>
      </c>
      <c r="C1583" s="55" t="s">
        <v>6319</v>
      </c>
      <c r="D1583" s="56">
        <f t="shared" si="225"/>
        <v>961.59299999999996</v>
      </c>
      <c r="E1583" s="56">
        <f t="shared" si="217"/>
        <v>59.005000000000003</v>
      </c>
      <c r="F1583" s="56">
        <f t="shared" si="218"/>
        <v>643.90499999999997</v>
      </c>
      <c r="G1583" s="56">
        <f t="shared" si="219"/>
        <v>1664.5029999999999</v>
      </c>
      <c r="H1583" s="56">
        <f t="shared" si="220"/>
        <v>961.52800000000002</v>
      </c>
      <c r="I1583" s="56">
        <f t="shared" si="221"/>
        <v>58.999000000000002</v>
      </c>
      <c r="J1583" s="56">
        <f t="shared" si="222"/>
        <v>570.11699999999996</v>
      </c>
      <c r="K1583" s="56">
        <f t="shared" si="223"/>
        <v>1590.644</v>
      </c>
      <c r="L1583" s="64">
        <v>961593</v>
      </c>
      <c r="M1583" s="64">
        <v>59005</v>
      </c>
      <c r="N1583" s="64">
        <v>643905</v>
      </c>
      <c r="O1583" s="64">
        <v>1664503</v>
      </c>
      <c r="P1583" s="63">
        <v>961528</v>
      </c>
      <c r="Q1583" s="63">
        <v>58999</v>
      </c>
      <c r="R1583" s="63">
        <v>570117</v>
      </c>
      <c r="S1583" s="63">
        <v>1590644</v>
      </c>
      <c r="T1583">
        <f t="shared" si="224"/>
        <v>3255147</v>
      </c>
    </row>
    <row r="1584" spans="1:20" hidden="1">
      <c r="A1584" s="55" t="s">
        <v>3030</v>
      </c>
      <c r="B1584" s="56" t="s">
        <v>3031</v>
      </c>
      <c r="C1584" s="55" t="s">
        <v>6319</v>
      </c>
      <c r="D1584" s="56">
        <f t="shared" si="225"/>
        <v>709.99199999999996</v>
      </c>
      <c r="E1584" s="56">
        <f t="shared" si="217"/>
        <v>158.696</v>
      </c>
      <c r="F1584" s="56">
        <f t="shared" si="218"/>
        <v>753.45899999999995</v>
      </c>
      <c r="G1584" s="56">
        <f t="shared" si="219"/>
        <v>1622.1469999999999</v>
      </c>
      <c r="H1584" s="56">
        <f t="shared" si="220"/>
        <v>975.995</v>
      </c>
      <c r="I1584" s="56">
        <f t="shared" si="221"/>
        <v>208.63800000000001</v>
      </c>
      <c r="J1584" s="56">
        <f t="shared" si="222"/>
        <v>1283.059</v>
      </c>
      <c r="K1584" s="56">
        <f t="shared" si="223"/>
        <v>2467.692</v>
      </c>
      <c r="L1584" s="64">
        <v>709992</v>
      </c>
      <c r="M1584" s="64">
        <v>158696</v>
      </c>
      <c r="N1584" s="64">
        <v>753459</v>
      </c>
      <c r="O1584" s="64">
        <v>1622147</v>
      </c>
      <c r="P1584" s="63">
        <v>975995</v>
      </c>
      <c r="Q1584" s="63">
        <v>208638</v>
      </c>
      <c r="R1584" s="63">
        <v>1283059</v>
      </c>
      <c r="S1584" s="63">
        <v>2467692</v>
      </c>
      <c r="T1584">
        <f t="shared" si="224"/>
        <v>4089839</v>
      </c>
    </row>
    <row r="1585" spans="1:20" hidden="1">
      <c r="A1585" s="55" t="s">
        <v>3032</v>
      </c>
      <c r="B1585" s="56" t="s">
        <v>3033</v>
      </c>
      <c r="C1585" s="55" t="s">
        <v>6319</v>
      </c>
      <c r="D1585" s="56">
        <f t="shared" si="225"/>
        <v>337.75200000000001</v>
      </c>
      <c r="E1585" s="56">
        <f t="shared" si="217"/>
        <v>428.14499999999998</v>
      </c>
      <c r="F1585" s="56">
        <f t="shared" si="218"/>
        <v>642.11900000000003</v>
      </c>
      <c r="G1585" s="56">
        <f t="shared" si="219"/>
        <v>1408.0160000000001</v>
      </c>
      <c r="H1585" s="56">
        <f t="shared" si="220"/>
        <v>327.62099999999998</v>
      </c>
      <c r="I1585" s="56">
        <f t="shared" si="221"/>
        <v>427.97399999999999</v>
      </c>
      <c r="J1585" s="56">
        <f t="shared" si="222"/>
        <v>638.28899999999999</v>
      </c>
      <c r="K1585" s="56">
        <f t="shared" si="223"/>
        <v>1393.884</v>
      </c>
      <c r="L1585" s="64">
        <v>337752</v>
      </c>
      <c r="M1585" s="64">
        <v>428145</v>
      </c>
      <c r="N1585" s="64">
        <v>642119</v>
      </c>
      <c r="O1585" s="64">
        <v>1408016</v>
      </c>
      <c r="P1585" s="63">
        <v>327621</v>
      </c>
      <c r="Q1585" s="63">
        <v>427974</v>
      </c>
      <c r="R1585" s="63">
        <v>638289</v>
      </c>
      <c r="S1585" s="63">
        <v>1393884</v>
      </c>
      <c r="T1585">
        <f t="shared" si="224"/>
        <v>2801900</v>
      </c>
    </row>
    <row r="1586" spans="1:20" hidden="1">
      <c r="A1586" s="55" t="s">
        <v>3034</v>
      </c>
      <c r="B1586" s="56" t="s">
        <v>3035</v>
      </c>
      <c r="C1586" s="55" t="s">
        <v>6319</v>
      </c>
      <c r="D1586" s="56">
        <f t="shared" si="225"/>
        <v>750.42899999999997</v>
      </c>
      <c r="E1586" s="56">
        <f t="shared" si="217"/>
        <v>211.29599999999999</v>
      </c>
      <c r="F1586" s="56">
        <f t="shared" si="218"/>
        <v>1134.454</v>
      </c>
      <c r="G1586" s="56">
        <f t="shared" si="219"/>
        <v>2096.1790000000001</v>
      </c>
      <c r="H1586" s="56">
        <f t="shared" si="220"/>
        <v>900.25</v>
      </c>
      <c r="I1586" s="56">
        <f t="shared" si="221"/>
        <v>326.26400000000001</v>
      </c>
      <c r="J1586" s="56">
        <f t="shared" si="222"/>
        <v>974.15499999999997</v>
      </c>
      <c r="K1586" s="56">
        <f t="shared" si="223"/>
        <v>2200.6689999999999</v>
      </c>
      <c r="L1586" s="64">
        <v>750429</v>
      </c>
      <c r="M1586" s="64">
        <v>211296</v>
      </c>
      <c r="N1586" s="64">
        <v>1134454</v>
      </c>
      <c r="O1586" s="64">
        <v>2096179</v>
      </c>
      <c r="P1586" s="63">
        <v>900250</v>
      </c>
      <c r="Q1586" s="63">
        <v>326264</v>
      </c>
      <c r="R1586" s="63">
        <v>974155</v>
      </c>
      <c r="S1586" s="63">
        <v>2200669</v>
      </c>
      <c r="T1586">
        <f t="shared" si="224"/>
        <v>4296848</v>
      </c>
    </row>
    <row r="1587" spans="1:20" hidden="1">
      <c r="A1587" s="55" t="s">
        <v>3036</v>
      </c>
      <c r="B1587" s="56" t="s">
        <v>3037</v>
      </c>
      <c r="C1587" s="55" t="s">
        <v>6319</v>
      </c>
      <c r="D1587" s="56">
        <f t="shared" si="225"/>
        <v>755.83399999999995</v>
      </c>
      <c r="E1587" s="56">
        <f t="shared" si="217"/>
        <v>155</v>
      </c>
      <c r="F1587" s="56">
        <f t="shared" si="218"/>
        <v>1237.261</v>
      </c>
      <c r="G1587" s="56">
        <f t="shared" si="219"/>
        <v>2148.0949999999998</v>
      </c>
      <c r="H1587" s="56">
        <f t="shared" si="220"/>
        <v>752.80799999999999</v>
      </c>
      <c r="I1587" s="56">
        <f t="shared" si="221"/>
        <v>154</v>
      </c>
      <c r="J1587" s="56">
        <f t="shared" si="222"/>
        <v>1152.3409999999999</v>
      </c>
      <c r="K1587" s="56">
        <f t="shared" si="223"/>
        <v>2059.1489999999999</v>
      </c>
      <c r="L1587" s="64">
        <v>755834</v>
      </c>
      <c r="M1587" s="64">
        <v>155000</v>
      </c>
      <c r="N1587" s="64">
        <v>1237261</v>
      </c>
      <c r="O1587" s="64">
        <v>2148095</v>
      </c>
      <c r="P1587" s="63">
        <v>752808</v>
      </c>
      <c r="Q1587" s="63">
        <v>154000</v>
      </c>
      <c r="R1587" s="63">
        <v>1152341</v>
      </c>
      <c r="S1587" s="63">
        <v>2059149</v>
      </c>
      <c r="T1587">
        <f t="shared" si="224"/>
        <v>4207244</v>
      </c>
    </row>
    <row r="1588" spans="1:20" hidden="1">
      <c r="A1588" s="55" t="s">
        <v>3038</v>
      </c>
      <c r="B1588" s="56" t="s">
        <v>3039</v>
      </c>
      <c r="C1588" s="55" t="s">
        <v>6319</v>
      </c>
      <c r="D1588" s="56">
        <f t="shared" si="225"/>
        <v>263.31200000000001</v>
      </c>
      <c r="E1588" s="56">
        <f t="shared" si="217"/>
        <v>0.65900000000000003</v>
      </c>
      <c r="F1588" s="56">
        <f t="shared" si="218"/>
        <v>43.976999999999997</v>
      </c>
      <c r="G1588" s="56">
        <f t="shared" si="219"/>
        <v>307.94799999999998</v>
      </c>
      <c r="H1588" s="56">
        <f t="shared" si="220"/>
        <v>125.387</v>
      </c>
      <c r="I1588" s="56">
        <f t="shared" si="221"/>
        <v>0.65900000000000003</v>
      </c>
      <c r="J1588" s="56">
        <f t="shared" si="222"/>
        <v>110.682</v>
      </c>
      <c r="K1588" s="56">
        <f t="shared" si="223"/>
        <v>236.72800000000001</v>
      </c>
      <c r="L1588" s="64">
        <v>263312</v>
      </c>
      <c r="M1588" s="64">
        <v>659</v>
      </c>
      <c r="N1588" s="64">
        <v>43977</v>
      </c>
      <c r="O1588" s="64">
        <v>307948</v>
      </c>
      <c r="P1588" s="63">
        <v>125387</v>
      </c>
      <c r="Q1588" s="63">
        <v>659</v>
      </c>
      <c r="R1588" s="63">
        <v>110682</v>
      </c>
      <c r="S1588" s="63">
        <v>236728</v>
      </c>
      <c r="T1588">
        <f t="shared" si="224"/>
        <v>544676</v>
      </c>
    </row>
    <row r="1589" spans="1:20" hidden="1">
      <c r="A1589" s="55" t="s">
        <v>3040</v>
      </c>
      <c r="B1589" s="56" t="s">
        <v>3041</v>
      </c>
      <c r="C1589" s="55" t="s">
        <v>6319</v>
      </c>
      <c r="D1589" s="56">
        <f t="shared" si="225"/>
        <v>3032.1590000000001</v>
      </c>
      <c r="E1589" s="56">
        <f t="shared" si="217"/>
        <v>308.78100000000001</v>
      </c>
      <c r="F1589" s="56">
        <f t="shared" si="218"/>
        <v>6671.4340000000002</v>
      </c>
      <c r="G1589" s="56">
        <f t="shared" si="219"/>
        <v>10012.374</v>
      </c>
      <c r="H1589" s="56">
        <f t="shared" si="220"/>
        <v>2638.6660000000002</v>
      </c>
      <c r="I1589" s="56">
        <f t="shared" si="221"/>
        <v>498.517</v>
      </c>
      <c r="J1589" s="56">
        <f t="shared" si="222"/>
        <v>6866.8040000000001</v>
      </c>
      <c r="K1589" s="56">
        <f t="shared" si="223"/>
        <v>10003.986999999999</v>
      </c>
      <c r="L1589" s="64">
        <v>3032159</v>
      </c>
      <c r="M1589" s="64">
        <v>308781</v>
      </c>
      <c r="N1589" s="64">
        <v>6671434</v>
      </c>
      <c r="O1589" s="64">
        <v>10012374</v>
      </c>
      <c r="P1589" s="63">
        <v>2638666</v>
      </c>
      <c r="Q1589" s="63">
        <v>498517</v>
      </c>
      <c r="R1589" s="63">
        <v>6866804</v>
      </c>
      <c r="S1589" s="63">
        <v>10003987</v>
      </c>
      <c r="T1589">
        <f t="shared" si="224"/>
        <v>20016361</v>
      </c>
    </row>
    <row r="1590" spans="1:20" hidden="1">
      <c r="A1590" s="55" t="s">
        <v>3042</v>
      </c>
      <c r="B1590" s="56" t="s">
        <v>3043</v>
      </c>
      <c r="C1590" s="55" t="s">
        <v>6319</v>
      </c>
      <c r="D1590" s="56">
        <f t="shared" si="225"/>
        <v>2506.4679999999998</v>
      </c>
      <c r="E1590" s="56">
        <f t="shared" si="217"/>
        <v>176.75399999999999</v>
      </c>
      <c r="F1590" s="56">
        <f t="shared" si="218"/>
        <v>139.86600000000001</v>
      </c>
      <c r="G1590" s="56">
        <f t="shared" si="219"/>
        <v>2823.0880000000002</v>
      </c>
      <c r="H1590" s="56">
        <f t="shared" si="220"/>
        <v>2742.277</v>
      </c>
      <c r="I1590" s="56">
        <f t="shared" si="221"/>
        <v>176.666</v>
      </c>
      <c r="J1590" s="56">
        <f t="shared" si="222"/>
        <v>137.07599999999999</v>
      </c>
      <c r="K1590" s="56">
        <f t="shared" si="223"/>
        <v>3056.0189999999998</v>
      </c>
      <c r="L1590" s="64">
        <v>2506468</v>
      </c>
      <c r="M1590" s="64">
        <v>176754</v>
      </c>
      <c r="N1590" s="64">
        <v>139866</v>
      </c>
      <c r="O1590" s="64">
        <v>2823088</v>
      </c>
      <c r="P1590" s="63">
        <v>2742277</v>
      </c>
      <c r="Q1590" s="63">
        <v>176666</v>
      </c>
      <c r="R1590" s="63">
        <v>137076</v>
      </c>
      <c r="S1590" s="63">
        <v>3056019</v>
      </c>
      <c r="T1590">
        <f t="shared" si="224"/>
        <v>5879107</v>
      </c>
    </row>
    <row r="1591" spans="1:20" hidden="1">
      <c r="A1591" s="55" t="s">
        <v>3044</v>
      </c>
      <c r="B1591" s="56" t="s">
        <v>339</v>
      </c>
      <c r="C1591" s="55" t="s">
        <v>6319</v>
      </c>
      <c r="D1591" s="56">
        <f t="shared" si="225"/>
        <v>1534.8879999999999</v>
      </c>
      <c r="E1591" s="56">
        <f t="shared" si="217"/>
        <v>74.308999999999997</v>
      </c>
      <c r="F1591" s="56">
        <f t="shared" si="218"/>
        <v>1343.5540000000001</v>
      </c>
      <c r="G1591" s="56">
        <f t="shared" si="219"/>
        <v>2952.7510000000002</v>
      </c>
      <c r="H1591" s="56">
        <f t="shared" si="220"/>
        <v>1579.4649999999999</v>
      </c>
      <c r="I1591" s="56">
        <f t="shared" si="221"/>
        <v>74.245999999999995</v>
      </c>
      <c r="J1591" s="56">
        <f t="shared" si="222"/>
        <v>1329.8969999999999</v>
      </c>
      <c r="K1591" s="56">
        <f t="shared" si="223"/>
        <v>2983.6080000000002</v>
      </c>
      <c r="L1591" s="64">
        <v>1534888</v>
      </c>
      <c r="M1591" s="64">
        <v>74309</v>
      </c>
      <c r="N1591" s="64">
        <v>1343554</v>
      </c>
      <c r="O1591" s="64">
        <v>2952751</v>
      </c>
      <c r="P1591" s="63">
        <v>1579465</v>
      </c>
      <c r="Q1591" s="63">
        <v>74246</v>
      </c>
      <c r="R1591" s="63">
        <v>1329897</v>
      </c>
      <c r="S1591" s="63">
        <v>2983608</v>
      </c>
      <c r="T1591">
        <f t="shared" si="224"/>
        <v>5936359</v>
      </c>
    </row>
    <row r="1592" spans="1:20" hidden="1">
      <c r="A1592" s="55" t="s">
        <v>3045</v>
      </c>
      <c r="B1592" s="56" t="s">
        <v>3046</v>
      </c>
      <c r="C1592" s="55" t="s">
        <v>6319</v>
      </c>
      <c r="D1592" s="56">
        <f t="shared" si="225"/>
        <v>1613.271</v>
      </c>
      <c r="E1592" s="56">
        <f t="shared" si="217"/>
        <v>45.287999999999997</v>
      </c>
      <c r="F1592" s="56">
        <f t="shared" si="218"/>
        <v>459.93299999999999</v>
      </c>
      <c r="G1592" s="56">
        <f t="shared" si="219"/>
        <v>2118.4920000000002</v>
      </c>
      <c r="H1592" s="56">
        <f t="shared" si="220"/>
        <v>1268.9949999999999</v>
      </c>
      <c r="I1592" s="56">
        <f t="shared" si="221"/>
        <v>45.225000000000001</v>
      </c>
      <c r="J1592" s="56">
        <f t="shared" si="222"/>
        <v>554.86400000000003</v>
      </c>
      <c r="K1592" s="56">
        <f t="shared" si="223"/>
        <v>1869.0840000000001</v>
      </c>
      <c r="L1592" s="64">
        <v>1613271</v>
      </c>
      <c r="M1592" s="64">
        <v>45288</v>
      </c>
      <c r="N1592" s="64">
        <v>459933</v>
      </c>
      <c r="O1592" s="64">
        <v>2118492</v>
      </c>
      <c r="P1592" s="63">
        <v>1268995</v>
      </c>
      <c r="Q1592" s="63">
        <v>45225</v>
      </c>
      <c r="R1592" s="63">
        <v>554864</v>
      </c>
      <c r="S1592" s="63">
        <v>1869084</v>
      </c>
      <c r="T1592">
        <f t="shared" si="224"/>
        <v>3987576</v>
      </c>
    </row>
    <row r="1593" spans="1:20" hidden="1">
      <c r="A1593" s="55" t="s">
        <v>3047</v>
      </c>
      <c r="B1593" s="56" t="s">
        <v>3048</v>
      </c>
      <c r="C1593" s="55" t="s">
        <v>6319</v>
      </c>
      <c r="D1593" s="56">
        <f t="shared" si="225"/>
        <v>967.35699999999997</v>
      </c>
      <c r="E1593" s="56">
        <f t="shared" si="217"/>
        <v>100.622</v>
      </c>
      <c r="F1593" s="56">
        <f t="shared" si="218"/>
        <v>591.428</v>
      </c>
      <c r="G1593" s="56">
        <f t="shared" si="219"/>
        <v>1659.4069999999999</v>
      </c>
      <c r="H1593" s="56">
        <f t="shared" si="220"/>
        <v>1166.559</v>
      </c>
      <c r="I1593" s="56">
        <f t="shared" si="221"/>
        <v>100.547</v>
      </c>
      <c r="J1593" s="56">
        <f t="shared" si="222"/>
        <v>591.22799999999995</v>
      </c>
      <c r="K1593" s="56">
        <f t="shared" si="223"/>
        <v>1858.3340000000001</v>
      </c>
      <c r="L1593" s="64">
        <v>967357</v>
      </c>
      <c r="M1593" s="64">
        <v>100622</v>
      </c>
      <c r="N1593" s="64">
        <v>591428</v>
      </c>
      <c r="O1593" s="64">
        <v>1659407</v>
      </c>
      <c r="P1593" s="63">
        <v>1166559</v>
      </c>
      <c r="Q1593" s="63">
        <v>100547</v>
      </c>
      <c r="R1593" s="63">
        <v>591228</v>
      </c>
      <c r="S1593" s="63">
        <v>1858334</v>
      </c>
      <c r="T1593">
        <f t="shared" si="224"/>
        <v>3517741</v>
      </c>
    </row>
    <row r="1594" spans="1:20" hidden="1">
      <c r="A1594" s="55" t="s">
        <v>3049</v>
      </c>
      <c r="B1594" s="56" t="s">
        <v>3050</v>
      </c>
      <c r="C1594" s="55" t="s">
        <v>6319</v>
      </c>
      <c r="D1594" s="56">
        <f t="shared" si="225"/>
        <v>1219.5530000000001</v>
      </c>
      <c r="E1594" s="56">
        <f t="shared" si="217"/>
        <v>65.983000000000004</v>
      </c>
      <c r="F1594" s="56">
        <f t="shared" si="218"/>
        <v>686.08</v>
      </c>
      <c r="G1594" s="56">
        <f t="shared" si="219"/>
        <v>1971.616</v>
      </c>
      <c r="H1594" s="56">
        <f t="shared" si="220"/>
        <v>1214.989</v>
      </c>
      <c r="I1594" s="56">
        <f t="shared" si="221"/>
        <v>65.900000000000006</v>
      </c>
      <c r="J1594" s="56">
        <f t="shared" si="222"/>
        <v>219.84899999999999</v>
      </c>
      <c r="K1594" s="56">
        <f t="shared" si="223"/>
        <v>1500.7380000000001</v>
      </c>
      <c r="L1594" s="64">
        <v>1219553</v>
      </c>
      <c r="M1594" s="64">
        <v>65983</v>
      </c>
      <c r="N1594" s="64">
        <v>686080</v>
      </c>
      <c r="O1594" s="64">
        <v>1971616</v>
      </c>
      <c r="P1594" s="63">
        <v>1214989</v>
      </c>
      <c r="Q1594" s="63">
        <v>65900</v>
      </c>
      <c r="R1594" s="63">
        <v>219849</v>
      </c>
      <c r="S1594" s="63">
        <v>1500738</v>
      </c>
      <c r="T1594">
        <f t="shared" si="224"/>
        <v>3472354</v>
      </c>
    </row>
    <row r="1595" spans="1:20" hidden="1">
      <c r="A1595" s="55" t="s">
        <v>3051</v>
      </c>
      <c r="B1595" s="56" t="s">
        <v>3052</v>
      </c>
      <c r="C1595" s="55" t="s">
        <v>6319</v>
      </c>
      <c r="D1595" s="56">
        <f t="shared" si="225"/>
        <v>1544.7940000000001</v>
      </c>
      <c r="E1595" s="56">
        <f t="shared" si="217"/>
        <v>67.575999999999993</v>
      </c>
      <c r="F1595" s="56">
        <f t="shared" si="218"/>
        <v>1263.3710000000001</v>
      </c>
      <c r="G1595" s="56">
        <f t="shared" si="219"/>
        <v>2875.741</v>
      </c>
      <c r="H1595" s="56">
        <f t="shared" si="220"/>
        <v>1538.222</v>
      </c>
      <c r="I1595" s="56">
        <f t="shared" si="221"/>
        <v>67.552000000000007</v>
      </c>
      <c r="J1595" s="56">
        <f t="shared" si="222"/>
        <v>1116.8579999999999</v>
      </c>
      <c r="K1595" s="56">
        <f t="shared" si="223"/>
        <v>2722.6320000000001</v>
      </c>
      <c r="L1595" s="64">
        <v>1544794</v>
      </c>
      <c r="M1595" s="64">
        <v>67576</v>
      </c>
      <c r="N1595" s="64">
        <v>1263371</v>
      </c>
      <c r="O1595" s="64">
        <v>2875741</v>
      </c>
      <c r="P1595" s="63">
        <v>1538222</v>
      </c>
      <c r="Q1595" s="63">
        <v>67552</v>
      </c>
      <c r="R1595" s="63">
        <v>1116858</v>
      </c>
      <c r="S1595" s="63">
        <v>2722632</v>
      </c>
      <c r="T1595">
        <f t="shared" si="224"/>
        <v>5598373</v>
      </c>
    </row>
    <row r="1596" spans="1:20" hidden="1">
      <c r="A1596" s="55" t="s">
        <v>3053</v>
      </c>
      <c r="B1596" s="56" t="s">
        <v>3054</v>
      </c>
      <c r="C1596" s="55" t="s">
        <v>6319</v>
      </c>
      <c r="D1596" s="56">
        <f t="shared" si="225"/>
        <v>1146.0139999999999</v>
      </c>
      <c r="E1596" s="56">
        <f t="shared" si="217"/>
        <v>54.241999999999997</v>
      </c>
      <c r="F1596" s="56">
        <f t="shared" si="218"/>
        <v>2102.924</v>
      </c>
      <c r="G1596" s="56">
        <f t="shared" si="219"/>
        <v>3303.18</v>
      </c>
      <c r="H1596" s="56">
        <f t="shared" si="220"/>
        <v>1069.4469999999999</v>
      </c>
      <c r="I1596" s="56">
        <f t="shared" si="221"/>
        <v>54.21</v>
      </c>
      <c r="J1596" s="56">
        <f t="shared" si="222"/>
        <v>1272.9839999999999</v>
      </c>
      <c r="K1596" s="56">
        <f t="shared" si="223"/>
        <v>2396.6410000000001</v>
      </c>
      <c r="L1596" s="64">
        <v>1146014</v>
      </c>
      <c r="M1596" s="64">
        <v>54242</v>
      </c>
      <c r="N1596" s="64">
        <v>2102924</v>
      </c>
      <c r="O1596" s="64">
        <v>3303180</v>
      </c>
      <c r="P1596" s="63">
        <v>1069447</v>
      </c>
      <c r="Q1596" s="63">
        <v>54210</v>
      </c>
      <c r="R1596" s="63">
        <v>1272984</v>
      </c>
      <c r="S1596" s="63">
        <v>2396641</v>
      </c>
      <c r="T1596">
        <f t="shared" si="224"/>
        <v>5699821</v>
      </c>
    </row>
    <row r="1597" spans="1:20" hidden="1">
      <c r="A1597" s="55" t="s">
        <v>3055</v>
      </c>
      <c r="B1597" s="56" t="s">
        <v>3056</v>
      </c>
      <c r="C1597" s="55" t="s">
        <v>6319</v>
      </c>
      <c r="D1597" s="56">
        <f t="shared" si="225"/>
        <v>836.54499999999996</v>
      </c>
      <c r="E1597" s="56">
        <f t="shared" si="217"/>
        <v>74.828999999999994</v>
      </c>
      <c r="F1597" s="56">
        <f t="shared" si="218"/>
        <v>1059.1010000000001</v>
      </c>
      <c r="G1597" s="56">
        <f t="shared" si="219"/>
        <v>1970.4749999999999</v>
      </c>
      <c r="H1597" s="56">
        <f t="shared" si="220"/>
        <v>835.71500000000003</v>
      </c>
      <c r="I1597" s="56">
        <f t="shared" si="221"/>
        <v>74.816000000000003</v>
      </c>
      <c r="J1597" s="56">
        <f t="shared" si="222"/>
        <v>1088.069</v>
      </c>
      <c r="K1597" s="56">
        <f t="shared" si="223"/>
        <v>1998.6</v>
      </c>
      <c r="L1597" s="64">
        <v>836545</v>
      </c>
      <c r="M1597" s="64">
        <v>74829</v>
      </c>
      <c r="N1597" s="64">
        <v>1059101</v>
      </c>
      <c r="O1597" s="64">
        <v>1970475</v>
      </c>
      <c r="P1597" s="63">
        <v>835715</v>
      </c>
      <c r="Q1597" s="63">
        <v>74816</v>
      </c>
      <c r="R1597" s="63">
        <v>1088069</v>
      </c>
      <c r="S1597" s="63">
        <v>1998600</v>
      </c>
      <c r="T1597">
        <f t="shared" si="224"/>
        <v>3969075</v>
      </c>
    </row>
    <row r="1598" spans="1:20" hidden="1">
      <c r="A1598" s="55" t="s">
        <v>3057</v>
      </c>
      <c r="B1598" s="56" t="s">
        <v>3058</v>
      </c>
      <c r="C1598" s="55" t="s">
        <v>6319</v>
      </c>
      <c r="D1598" s="56">
        <f t="shared" si="225"/>
        <v>900</v>
      </c>
      <c r="E1598" s="56">
        <f t="shared" si="217"/>
        <v>45.24</v>
      </c>
      <c r="F1598" s="56">
        <f t="shared" si="218"/>
        <v>1710.5229999999999</v>
      </c>
      <c r="G1598" s="56">
        <f t="shared" si="219"/>
        <v>2655.7629999999999</v>
      </c>
      <c r="H1598" s="56">
        <f t="shared" si="220"/>
        <v>900</v>
      </c>
      <c r="I1598" s="56">
        <f t="shared" si="221"/>
        <v>45.04</v>
      </c>
      <c r="J1598" s="56">
        <f t="shared" si="222"/>
        <v>1701.703</v>
      </c>
      <c r="K1598" s="56">
        <f t="shared" si="223"/>
        <v>2646.7429999999999</v>
      </c>
      <c r="L1598" s="64">
        <v>900000</v>
      </c>
      <c r="M1598" s="64">
        <v>45240</v>
      </c>
      <c r="N1598" s="64">
        <v>1710523</v>
      </c>
      <c r="O1598" s="64">
        <v>2655763</v>
      </c>
      <c r="P1598" s="63">
        <v>900000</v>
      </c>
      <c r="Q1598" s="63">
        <v>45040</v>
      </c>
      <c r="R1598" s="63">
        <v>1701703</v>
      </c>
      <c r="S1598" s="63">
        <v>2646743</v>
      </c>
      <c r="T1598">
        <f t="shared" si="224"/>
        <v>5302506</v>
      </c>
    </row>
    <row r="1599" spans="1:20" hidden="1">
      <c r="A1599" s="55" t="s">
        <v>3059</v>
      </c>
      <c r="B1599" s="56" t="s">
        <v>3060</v>
      </c>
      <c r="C1599" s="55" t="s">
        <v>6319</v>
      </c>
      <c r="D1599" s="56">
        <f t="shared" si="225"/>
        <v>931.64</v>
      </c>
      <c r="E1599" s="56">
        <f t="shared" si="217"/>
        <v>0.97499999999999998</v>
      </c>
      <c r="F1599" s="56">
        <f t="shared" si="218"/>
        <v>189.363</v>
      </c>
      <c r="G1599" s="56">
        <f t="shared" si="219"/>
        <v>1121.9780000000001</v>
      </c>
      <c r="H1599" s="56">
        <f t="shared" si="220"/>
        <v>931.34</v>
      </c>
      <c r="I1599" s="56">
        <f t="shared" si="221"/>
        <v>0.97</v>
      </c>
      <c r="J1599" s="56">
        <f t="shared" si="222"/>
        <v>490.13</v>
      </c>
      <c r="K1599" s="56">
        <f t="shared" si="223"/>
        <v>1422.44</v>
      </c>
      <c r="L1599" s="64">
        <v>931640</v>
      </c>
      <c r="M1599" s="64">
        <v>975</v>
      </c>
      <c r="N1599" s="64">
        <v>189363</v>
      </c>
      <c r="O1599" s="64">
        <v>1121978</v>
      </c>
      <c r="P1599" s="63">
        <v>931340</v>
      </c>
      <c r="Q1599" s="63">
        <v>970</v>
      </c>
      <c r="R1599" s="63">
        <v>490130</v>
      </c>
      <c r="S1599" s="63">
        <v>1422440</v>
      </c>
      <c r="T1599">
        <f t="shared" si="224"/>
        <v>2544418</v>
      </c>
    </row>
    <row r="1600" spans="1:20" hidden="1">
      <c r="A1600" s="55" t="s">
        <v>3061</v>
      </c>
      <c r="B1600" s="56" t="s">
        <v>3062</v>
      </c>
      <c r="C1600" s="55" t="s">
        <v>6319</v>
      </c>
      <c r="D1600" s="56">
        <f t="shared" si="225"/>
        <v>1711.9570000000001</v>
      </c>
      <c r="E1600" s="56">
        <f t="shared" si="217"/>
        <v>504.36200000000002</v>
      </c>
      <c r="F1600" s="56">
        <f t="shared" si="218"/>
        <v>1923.1569999999999</v>
      </c>
      <c r="G1600" s="56">
        <f t="shared" si="219"/>
        <v>4139.4759999999997</v>
      </c>
      <c r="H1600" s="56">
        <f t="shared" si="220"/>
        <v>1711.252</v>
      </c>
      <c r="I1600" s="56">
        <f t="shared" si="221"/>
        <v>514.11699999999996</v>
      </c>
      <c r="J1600" s="56">
        <f t="shared" si="222"/>
        <v>1754.489</v>
      </c>
      <c r="K1600" s="56">
        <f t="shared" si="223"/>
        <v>3979.8580000000002</v>
      </c>
      <c r="L1600" s="64">
        <v>1711957</v>
      </c>
      <c r="M1600" s="64">
        <v>504362</v>
      </c>
      <c r="N1600" s="64">
        <v>1923157</v>
      </c>
      <c r="O1600" s="64">
        <v>4139476</v>
      </c>
      <c r="P1600" s="63">
        <v>1711252</v>
      </c>
      <c r="Q1600" s="63">
        <v>514117</v>
      </c>
      <c r="R1600" s="63">
        <v>1754489</v>
      </c>
      <c r="S1600" s="63">
        <v>3979858</v>
      </c>
      <c r="T1600">
        <f t="shared" si="224"/>
        <v>8119334</v>
      </c>
    </row>
    <row r="1601" spans="1:20" hidden="1">
      <c r="A1601" s="55" t="s">
        <v>3063</v>
      </c>
      <c r="B1601" s="56" t="s">
        <v>3064</v>
      </c>
      <c r="C1601" s="55" t="s">
        <v>6319</v>
      </c>
      <c r="D1601" s="56">
        <f t="shared" si="225"/>
        <v>2457.7069999999999</v>
      </c>
      <c r="E1601" s="56">
        <f t="shared" si="217"/>
        <v>220</v>
      </c>
      <c r="F1601" s="56">
        <f t="shared" si="218"/>
        <v>1088.7180000000001</v>
      </c>
      <c r="G1601" s="56">
        <f t="shared" si="219"/>
        <v>3766.4250000000002</v>
      </c>
      <c r="H1601" s="56">
        <f t="shared" si="220"/>
        <v>2447.7069999999999</v>
      </c>
      <c r="I1601" s="56">
        <f t="shared" si="221"/>
        <v>220</v>
      </c>
      <c r="J1601" s="56">
        <f t="shared" si="222"/>
        <v>746.33100000000002</v>
      </c>
      <c r="K1601" s="56">
        <f t="shared" si="223"/>
        <v>3414.038</v>
      </c>
      <c r="L1601" s="64">
        <v>2457707</v>
      </c>
      <c r="M1601" s="64">
        <v>220000</v>
      </c>
      <c r="N1601" s="64">
        <v>1088718</v>
      </c>
      <c r="O1601" s="64">
        <v>3766425</v>
      </c>
      <c r="P1601" s="63">
        <v>2447707</v>
      </c>
      <c r="Q1601" s="63">
        <v>220000</v>
      </c>
      <c r="R1601" s="63">
        <v>746331</v>
      </c>
      <c r="S1601" s="63">
        <v>3414038</v>
      </c>
      <c r="T1601">
        <f t="shared" si="224"/>
        <v>7180463</v>
      </c>
    </row>
    <row r="1602" spans="1:20">
      <c r="A1602" s="55" t="s">
        <v>3065</v>
      </c>
      <c r="B1602" s="56" t="s">
        <v>3066</v>
      </c>
      <c r="C1602" s="55" t="s">
        <v>6320</v>
      </c>
      <c r="D1602" s="56">
        <f t="shared" si="225"/>
        <v>0</v>
      </c>
      <c r="E1602" s="56">
        <f t="shared" si="217"/>
        <v>0</v>
      </c>
      <c r="F1602" s="56">
        <f t="shared" si="218"/>
        <v>0</v>
      </c>
      <c r="G1602" s="56">
        <f t="shared" si="219"/>
        <v>0</v>
      </c>
      <c r="H1602" s="56">
        <f t="shared" si="220"/>
        <v>0</v>
      </c>
      <c r="I1602" s="56">
        <f t="shared" si="221"/>
        <v>0</v>
      </c>
      <c r="J1602" s="56">
        <f t="shared" si="222"/>
        <v>0</v>
      </c>
      <c r="K1602" s="56">
        <f t="shared" si="223"/>
        <v>0</v>
      </c>
      <c r="L1602" s="64">
        <v>0</v>
      </c>
      <c r="M1602" s="64">
        <v>0</v>
      </c>
      <c r="N1602" s="64">
        <v>0</v>
      </c>
      <c r="O1602" s="64">
        <v>0</v>
      </c>
      <c r="P1602" s="63">
        <v>0</v>
      </c>
      <c r="Q1602" s="63">
        <v>0</v>
      </c>
      <c r="R1602" s="63">
        <v>0</v>
      </c>
      <c r="S1602" s="63">
        <v>0</v>
      </c>
      <c r="T1602">
        <f t="shared" si="224"/>
        <v>0</v>
      </c>
    </row>
    <row r="1603" spans="1:20" hidden="1">
      <c r="A1603" s="55" t="s">
        <v>3067</v>
      </c>
      <c r="B1603" s="56" t="s">
        <v>3068</v>
      </c>
      <c r="C1603" s="55" t="s">
        <v>6320</v>
      </c>
      <c r="D1603" s="56">
        <f t="shared" si="225"/>
        <v>0</v>
      </c>
      <c r="E1603" s="56">
        <f t="shared" si="217"/>
        <v>0</v>
      </c>
      <c r="F1603" s="56">
        <f t="shared" si="218"/>
        <v>421.16800000000001</v>
      </c>
      <c r="G1603" s="56">
        <f t="shared" si="219"/>
        <v>421.16800000000001</v>
      </c>
      <c r="H1603" s="56">
        <f t="shared" si="220"/>
        <v>0</v>
      </c>
      <c r="I1603" s="56">
        <f t="shared" si="221"/>
        <v>0</v>
      </c>
      <c r="J1603" s="56">
        <f t="shared" si="222"/>
        <v>486.37400000000002</v>
      </c>
      <c r="K1603" s="56">
        <f t="shared" si="223"/>
        <v>486.37400000000002</v>
      </c>
      <c r="L1603" s="64">
        <v>0</v>
      </c>
      <c r="M1603" s="64">
        <v>0</v>
      </c>
      <c r="N1603" s="64">
        <v>421168</v>
      </c>
      <c r="O1603" s="64">
        <v>421168</v>
      </c>
      <c r="P1603" s="63">
        <v>0</v>
      </c>
      <c r="Q1603" s="63">
        <v>0</v>
      </c>
      <c r="R1603" s="63">
        <v>486374</v>
      </c>
      <c r="S1603" s="63">
        <v>486374</v>
      </c>
      <c r="T1603">
        <f t="shared" si="224"/>
        <v>907542</v>
      </c>
    </row>
    <row r="1604" spans="1:20" hidden="1">
      <c r="A1604" s="55" t="s">
        <v>3069</v>
      </c>
      <c r="B1604" s="56" t="s">
        <v>3070</v>
      </c>
      <c r="C1604" s="55" t="s">
        <v>6320</v>
      </c>
      <c r="D1604" s="56">
        <f t="shared" si="225"/>
        <v>513.73900000000003</v>
      </c>
      <c r="E1604" s="56">
        <f t="shared" si="217"/>
        <v>0</v>
      </c>
      <c r="F1604" s="56">
        <f t="shared" si="218"/>
        <v>0</v>
      </c>
      <c r="G1604" s="56">
        <f t="shared" si="219"/>
        <v>513.73900000000003</v>
      </c>
      <c r="H1604" s="56">
        <f t="shared" si="220"/>
        <v>827.4</v>
      </c>
      <c r="I1604" s="56">
        <f t="shared" si="221"/>
        <v>0</v>
      </c>
      <c r="J1604" s="56">
        <f t="shared" si="222"/>
        <v>0</v>
      </c>
      <c r="K1604" s="56">
        <f t="shared" si="223"/>
        <v>827.4</v>
      </c>
      <c r="L1604" s="64">
        <v>513739</v>
      </c>
      <c r="M1604" s="64">
        <v>0</v>
      </c>
      <c r="N1604" s="64">
        <v>0</v>
      </c>
      <c r="O1604" s="64">
        <v>513739</v>
      </c>
      <c r="P1604" s="63">
        <v>827400</v>
      </c>
      <c r="Q1604" s="63">
        <v>0</v>
      </c>
      <c r="R1604" s="63">
        <v>0</v>
      </c>
      <c r="S1604" s="63">
        <v>827400</v>
      </c>
      <c r="T1604">
        <f t="shared" si="224"/>
        <v>1341139</v>
      </c>
    </row>
    <row r="1605" spans="1:20" hidden="1">
      <c r="A1605" s="55" t="s">
        <v>3071</v>
      </c>
      <c r="B1605" s="56" t="s">
        <v>3072</v>
      </c>
      <c r="C1605" s="55" t="s">
        <v>6320</v>
      </c>
      <c r="D1605" s="56">
        <f t="shared" si="225"/>
        <v>0</v>
      </c>
      <c r="E1605" s="56">
        <f t="shared" ref="E1605:E1668" si="226">M1605/1000</f>
        <v>0</v>
      </c>
      <c r="F1605" s="56">
        <f t="shared" ref="F1605:F1668" si="227">N1605/1000</f>
        <v>825.04600000000005</v>
      </c>
      <c r="G1605" s="56">
        <f t="shared" ref="G1605:G1668" si="228">O1605/1000</f>
        <v>825.04600000000005</v>
      </c>
      <c r="H1605" s="56">
        <f t="shared" ref="H1605:H1668" si="229">P1605/1000</f>
        <v>0</v>
      </c>
      <c r="I1605" s="56">
        <f t="shared" ref="I1605:I1668" si="230">Q1605/1000</f>
        <v>0</v>
      </c>
      <c r="J1605" s="56">
        <f t="shared" ref="J1605:J1668" si="231">R1605/1000</f>
        <v>740.87599999999998</v>
      </c>
      <c r="K1605" s="56">
        <f t="shared" ref="K1605:K1668" si="232">S1605/1000</f>
        <v>740.87599999999998</v>
      </c>
      <c r="L1605" s="64">
        <v>0</v>
      </c>
      <c r="M1605" s="64">
        <v>0</v>
      </c>
      <c r="N1605" s="64">
        <v>825046</v>
      </c>
      <c r="O1605" s="64">
        <v>825046</v>
      </c>
      <c r="P1605" s="63">
        <v>0</v>
      </c>
      <c r="Q1605" s="63">
        <v>0</v>
      </c>
      <c r="R1605" s="63">
        <v>740876</v>
      </c>
      <c r="S1605" s="63">
        <v>740876</v>
      </c>
      <c r="T1605">
        <f t="shared" si="224"/>
        <v>1565922</v>
      </c>
    </row>
    <row r="1606" spans="1:20" hidden="1">
      <c r="A1606" s="55" t="s">
        <v>3073</v>
      </c>
      <c r="B1606" s="56" t="s">
        <v>3074</v>
      </c>
      <c r="C1606" s="55" t="s">
        <v>6320</v>
      </c>
      <c r="D1606" s="56">
        <f t="shared" si="225"/>
        <v>0</v>
      </c>
      <c r="E1606" s="56">
        <f t="shared" si="226"/>
        <v>0</v>
      </c>
      <c r="F1606" s="56">
        <f t="shared" si="227"/>
        <v>24.945</v>
      </c>
      <c r="G1606" s="56">
        <f t="shared" si="228"/>
        <v>24.945</v>
      </c>
      <c r="H1606" s="56">
        <f t="shared" si="229"/>
        <v>0</v>
      </c>
      <c r="I1606" s="56">
        <f t="shared" si="230"/>
        <v>0</v>
      </c>
      <c r="J1606" s="56">
        <f t="shared" si="231"/>
        <v>24.132000000000001</v>
      </c>
      <c r="K1606" s="56">
        <f t="shared" si="232"/>
        <v>24.132000000000001</v>
      </c>
      <c r="L1606" s="64">
        <v>0</v>
      </c>
      <c r="M1606" s="64">
        <v>0</v>
      </c>
      <c r="N1606" s="64">
        <v>24945</v>
      </c>
      <c r="O1606" s="64">
        <v>24945</v>
      </c>
      <c r="P1606" s="63">
        <v>0</v>
      </c>
      <c r="Q1606" s="63">
        <v>0</v>
      </c>
      <c r="R1606" s="63">
        <v>24132</v>
      </c>
      <c r="S1606" s="63">
        <v>24132</v>
      </c>
      <c r="T1606">
        <f t="shared" ref="T1606:T1669" si="233">O1606+S1606</f>
        <v>49077</v>
      </c>
    </row>
    <row r="1607" spans="1:20">
      <c r="A1607" s="55" t="s">
        <v>3075</v>
      </c>
      <c r="B1607" s="56" t="s">
        <v>3076</v>
      </c>
      <c r="C1607" s="55" t="s">
        <v>6320</v>
      </c>
      <c r="D1607" s="56">
        <f t="shared" ref="D1607:D1670" si="234">L1607/1000</f>
        <v>0</v>
      </c>
      <c r="E1607" s="56">
        <f t="shared" si="226"/>
        <v>0</v>
      </c>
      <c r="F1607" s="56">
        <f t="shared" si="227"/>
        <v>0</v>
      </c>
      <c r="G1607" s="56">
        <f t="shared" si="228"/>
        <v>0</v>
      </c>
      <c r="H1607" s="56">
        <f t="shared" si="229"/>
        <v>0</v>
      </c>
      <c r="I1607" s="56">
        <f t="shared" si="230"/>
        <v>0</v>
      </c>
      <c r="J1607" s="56">
        <f t="shared" si="231"/>
        <v>0</v>
      </c>
      <c r="K1607" s="56">
        <f t="shared" si="232"/>
        <v>0</v>
      </c>
      <c r="L1607" s="64">
        <v>0</v>
      </c>
      <c r="M1607" s="64">
        <v>0</v>
      </c>
      <c r="N1607" s="64">
        <v>0</v>
      </c>
      <c r="O1607" s="64">
        <v>0</v>
      </c>
      <c r="P1607" s="63">
        <v>0</v>
      </c>
      <c r="Q1607" s="63">
        <v>0</v>
      </c>
      <c r="R1607" s="63">
        <v>0</v>
      </c>
      <c r="S1607" s="63">
        <v>0</v>
      </c>
      <c r="T1607">
        <f t="shared" si="233"/>
        <v>0</v>
      </c>
    </row>
    <row r="1608" spans="1:20">
      <c r="A1608" s="55" t="s">
        <v>3077</v>
      </c>
      <c r="B1608" s="56" t="s">
        <v>3078</v>
      </c>
      <c r="C1608" s="55" t="s">
        <v>6320</v>
      </c>
      <c r="D1608" s="56">
        <f t="shared" si="234"/>
        <v>0</v>
      </c>
      <c r="E1608" s="56">
        <f t="shared" si="226"/>
        <v>0</v>
      </c>
      <c r="F1608" s="56">
        <f t="shared" si="227"/>
        <v>0</v>
      </c>
      <c r="G1608" s="56">
        <f t="shared" si="228"/>
        <v>0</v>
      </c>
      <c r="H1608" s="56">
        <f t="shared" si="229"/>
        <v>0</v>
      </c>
      <c r="I1608" s="56">
        <f t="shared" si="230"/>
        <v>0</v>
      </c>
      <c r="J1608" s="56">
        <f t="shared" si="231"/>
        <v>0</v>
      </c>
      <c r="K1608" s="56">
        <f t="shared" si="232"/>
        <v>0</v>
      </c>
      <c r="L1608" s="64">
        <v>0</v>
      </c>
      <c r="M1608" s="64">
        <v>0</v>
      </c>
      <c r="N1608" s="64">
        <v>0</v>
      </c>
      <c r="O1608" s="64">
        <v>0</v>
      </c>
      <c r="P1608" s="63">
        <v>0</v>
      </c>
      <c r="Q1608" s="63">
        <v>0</v>
      </c>
      <c r="R1608" s="63">
        <v>0</v>
      </c>
      <c r="S1608" s="63">
        <v>0</v>
      </c>
      <c r="T1608">
        <f t="shared" si="233"/>
        <v>0</v>
      </c>
    </row>
    <row r="1609" spans="1:20">
      <c r="A1609" s="55" t="s">
        <v>3079</v>
      </c>
      <c r="B1609" s="56" t="s">
        <v>3080</v>
      </c>
      <c r="C1609" s="55" t="s">
        <v>6320</v>
      </c>
      <c r="D1609" s="56">
        <f t="shared" si="234"/>
        <v>0</v>
      </c>
      <c r="E1609" s="56">
        <f t="shared" si="226"/>
        <v>0</v>
      </c>
      <c r="F1609" s="56">
        <f t="shared" si="227"/>
        <v>0</v>
      </c>
      <c r="G1609" s="56">
        <f t="shared" si="228"/>
        <v>0</v>
      </c>
      <c r="H1609" s="56">
        <f t="shared" si="229"/>
        <v>0</v>
      </c>
      <c r="I1609" s="56">
        <f t="shared" si="230"/>
        <v>0</v>
      </c>
      <c r="J1609" s="56">
        <f t="shared" si="231"/>
        <v>0</v>
      </c>
      <c r="K1609" s="56">
        <f t="shared" si="232"/>
        <v>0</v>
      </c>
      <c r="L1609" s="64">
        <v>0</v>
      </c>
      <c r="M1609" s="64">
        <v>0</v>
      </c>
      <c r="N1609" s="64">
        <v>0</v>
      </c>
      <c r="O1609" s="64">
        <v>0</v>
      </c>
      <c r="P1609" s="63">
        <v>0</v>
      </c>
      <c r="Q1609" s="63">
        <v>0</v>
      </c>
      <c r="R1609" s="63">
        <v>0</v>
      </c>
      <c r="S1609" s="63">
        <v>0</v>
      </c>
      <c r="T1609">
        <f t="shared" si="233"/>
        <v>0</v>
      </c>
    </row>
    <row r="1610" spans="1:20" hidden="1">
      <c r="A1610" s="55" t="s">
        <v>3081</v>
      </c>
      <c r="B1610" s="56" t="s">
        <v>3082</v>
      </c>
      <c r="C1610" s="55" t="s">
        <v>6320</v>
      </c>
      <c r="D1610" s="56">
        <f t="shared" si="234"/>
        <v>0</v>
      </c>
      <c r="E1610" s="56">
        <f t="shared" si="226"/>
        <v>0</v>
      </c>
      <c r="F1610" s="56">
        <f t="shared" si="227"/>
        <v>73.400000000000006</v>
      </c>
      <c r="G1610" s="56">
        <f t="shared" si="228"/>
        <v>73.400000000000006</v>
      </c>
      <c r="H1610" s="56">
        <f t="shared" si="229"/>
        <v>0</v>
      </c>
      <c r="I1610" s="56">
        <f t="shared" si="230"/>
        <v>0</v>
      </c>
      <c r="J1610" s="56">
        <f t="shared" si="231"/>
        <v>73.382999999999996</v>
      </c>
      <c r="K1610" s="56">
        <f t="shared" si="232"/>
        <v>73.382999999999996</v>
      </c>
      <c r="L1610" s="64">
        <v>0</v>
      </c>
      <c r="M1610" s="64">
        <v>0</v>
      </c>
      <c r="N1610" s="64">
        <v>73400</v>
      </c>
      <c r="O1610" s="64">
        <v>73400</v>
      </c>
      <c r="P1610" s="63">
        <v>0</v>
      </c>
      <c r="Q1610" s="63">
        <v>0</v>
      </c>
      <c r="R1610" s="63">
        <v>73383</v>
      </c>
      <c r="S1610" s="63">
        <v>73383</v>
      </c>
      <c r="T1610">
        <f t="shared" si="233"/>
        <v>146783</v>
      </c>
    </row>
    <row r="1611" spans="1:20">
      <c r="A1611" s="55" t="s">
        <v>3083</v>
      </c>
      <c r="B1611" s="56" t="s">
        <v>3084</v>
      </c>
      <c r="C1611" s="55" t="s">
        <v>6320</v>
      </c>
      <c r="D1611" s="56">
        <f t="shared" si="234"/>
        <v>0</v>
      </c>
      <c r="E1611" s="56">
        <f t="shared" si="226"/>
        <v>0</v>
      </c>
      <c r="F1611" s="56">
        <f t="shared" si="227"/>
        <v>0</v>
      </c>
      <c r="G1611" s="56">
        <f t="shared" si="228"/>
        <v>0</v>
      </c>
      <c r="H1611" s="56">
        <f t="shared" si="229"/>
        <v>0</v>
      </c>
      <c r="I1611" s="56">
        <f t="shared" si="230"/>
        <v>0</v>
      </c>
      <c r="J1611" s="56">
        <f t="shared" si="231"/>
        <v>0</v>
      </c>
      <c r="K1611" s="56">
        <f t="shared" si="232"/>
        <v>0</v>
      </c>
      <c r="L1611" s="64">
        <v>0</v>
      </c>
      <c r="M1611" s="64">
        <v>0</v>
      </c>
      <c r="N1611" s="64">
        <v>0</v>
      </c>
      <c r="O1611" s="64">
        <v>0</v>
      </c>
      <c r="P1611" s="63">
        <v>0</v>
      </c>
      <c r="Q1611" s="63">
        <v>0</v>
      </c>
      <c r="R1611" s="63">
        <v>0</v>
      </c>
      <c r="S1611" s="63">
        <v>0</v>
      </c>
      <c r="T1611">
        <f t="shared" si="233"/>
        <v>0</v>
      </c>
    </row>
    <row r="1612" spans="1:20">
      <c r="A1612" s="55" t="s">
        <v>3085</v>
      </c>
      <c r="B1612" s="56" t="s">
        <v>3086</v>
      </c>
      <c r="C1612" s="55" t="s">
        <v>6320</v>
      </c>
      <c r="D1612" s="56">
        <f t="shared" si="234"/>
        <v>0</v>
      </c>
      <c r="E1612" s="56">
        <f t="shared" si="226"/>
        <v>0</v>
      </c>
      <c r="F1612" s="56">
        <f t="shared" si="227"/>
        <v>0</v>
      </c>
      <c r="G1612" s="56">
        <f t="shared" si="228"/>
        <v>0</v>
      </c>
      <c r="H1612" s="56">
        <f t="shared" si="229"/>
        <v>0</v>
      </c>
      <c r="I1612" s="56">
        <f t="shared" si="230"/>
        <v>0</v>
      </c>
      <c r="J1612" s="56">
        <f t="shared" si="231"/>
        <v>0</v>
      </c>
      <c r="K1612" s="56">
        <f t="shared" si="232"/>
        <v>0</v>
      </c>
      <c r="L1612" s="64">
        <v>0</v>
      </c>
      <c r="M1612" s="64">
        <v>0</v>
      </c>
      <c r="N1612" s="64">
        <v>0</v>
      </c>
      <c r="O1612" s="64">
        <v>0</v>
      </c>
      <c r="P1612" s="63">
        <v>0</v>
      </c>
      <c r="Q1612" s="63">
        <v>0</v>
      </c>
      <c r="R1612" s="63">
        <v>0</v>
      </c>
      <c r="S1612" s="63">
        <v>0</v>
      </c>
      <c r="T1612">
        <f t="shared" si="233"/>
        <v>0</v>
      </c>
    </row>
    <row r="1613" spans="1:20" hidden="1">
      <c r="A1613" s="55" t="s">
        <v>3087</v>
      </c>
      <c r="B1613" s="56" t="s">
        <v>3088</v>
      </c>
      <c r="C1613" s="55" t="s">
        <v>6320</v>
      </c>
      <c r="D1613" s="56">
        <f t="shared" si="234"/>
        <v>0</v>
      </c>
      <c r="E1613" s="56">
        <f t="shared" si="226"/>
        <v>10.648999999999999</v>
      </c>
      <c r="F1613" s="56">
        <f t="shared" si="227"/>
        <v>0</v>
      </c>
      <c r="G1613" s="56">
        <f t="shared" si="228"/>
        <v>10.648999999999999</v>
      </c>
      <c r="H1613" s="56">
        <f t="shared" si="229"/>
        <v>0</v>
      </c>
      <c r="I1613" s="56">
        <f t="shared" si="230"/>
        <v>8.7330000000000005</v>
      </c>
      <c r="J1613" s="56">
        <f t="shared" si="231"/>
        <v>0</v>
      </c>
      <c r="K1613" s="56">
        <f t="shared" si="232"/>
        <v>8.7330000000000005</v>
      </c>
      <c r="L1613" s="64">
        <v>0</v>
      </c>
      <c r="M1613" s="64">
        <v>10649</v>
      </c>
      <c r="N1613" s="64">
        <v>0</v>
      </c>
      <c r="O1613" s="64">
        <v>10649</v>
      </c>
      <c r="P1613" s="63">
        <v>0</v>
      </c>
      <c r="Q1613" s="63">
        <v>8733</v>
      </c>
      <c r="R1613" s="63">
        <v>0</v>
      </c>
      <c r="S1613" s="63">
        <v>8733</v>
      </c>
      <c r="T1613">
        <f t="shared" si="233"/>
        <v>19382</v>
      </c>
    </row>
    <row r="1614" spans="1:20" hidden="1">
      <c r="A1614" s="55" t="s">
        <v>3089</v>
      </c>
      <c r="B1614" s="56" t="s">
        <v>3090</v>
      </c>
      <c r="C1614" s="55" t="s">
        <v>6320</v>
      </c>
      <c r="D1614" s="56">
        <f t="shared" si="234"/>
        <v>52.140999999999998</v>
      </c>
      <c r="E1614" s="56">
        <f t="shared" si="226"/>
        <v>0</v>
      </c>
      <c r="F1614" s="56">
        <f t="shared" si="227"/>
        <v>573.69000000000005</v>
      </c>
      <c r="G1614" s="56">
        <f t="shared" si="228"/>
        <v>625.83100000000002</v>
      </c>
      <c r="H1614" s="56">
        <f t="shared" si="229"/>
        <v>52.136000000000003</v>
      </c>
      <c r="I1614" s="56">
        <f t="shared" si="230"/>
        <v>0</v>
      </c>
      <c r="J1614" s="56">
        <f t="shared" si="231"/>
        <v>573.69000000000005</v>
      </c>
      <c r="K1614" s="56">
        <f t="shared" si="232"/>
        <v>625.82600000000002</v>
      </c>
      <c r="L1614" s="64">
        <v>52141</v>
      </c>
      <c r="M1614" s="64">
        <v>0</v>
      </c>
      <c r="N1614" s="64">
        <v>573690</v>
      </c>
      <c r="O1614" s="64">
        <v>625831</v>
      </c>
      <c r="P1614" s="63">
        <v>52136</v>
      </c>
      <c r="Q1614" s="63">
        <v>0</v>
      </c>
      <c r="R1614" s="63">
        <v>573690</v>
      </c>
      <c r="S1614" s="63">
        <v>625826</v>
      </c>
      <c r="T1614">
        <f t="shared" si="233"/>
        <v>1251657</v>
      </c>
    </row>
    <row r="1615" spans="1:20" hidden="1">
      <c r="A1615" s="55" t="s">
        <v>3091</v>
      </c>
      <c r="B1615" s="56" t="s">
        <v>3092</v>
      </c>
      <c r="C1615" s="55" t="s">
        <v>6320</v>
      </c>
      <c r="D1615" s="56">
        <f t="shared" si="234"/>
        <v>18</v>
      </c>
      <c r="E1615" s="56">
        <f t="shared" si="226"/>
        <v>0</v>
      </c>
      <c r="F1615" s="56">
        <f t="shared" si="227"/>
        <v>0</v>
      </c>
      <c r="G1615" s="56">
        <f t="shared" si="228"/>
        <v>18</v>
      </c>
      <c r="H1615" s="56">
        <f t="shared" si="229"/>
        <v>18.292999999999999</v>
      </c>
      <c r="I1615" s="56">
        <f t="shared" si="230"/>
        <v>0</v>
      </c>
      <c r="J1615" s="56">
        <f t="shared" si="231"/>
        <v>0</v>
      </c>
      <c r="K1615" s="56">
        <f t="shared" si="232"/>
        <v>18.292999999999999</v>
      </c>
      <c r="L1615" s="64">
        <v>18000</v>
      </c>
      <c r="M1615" s="64">
        <v>0</v>
      </c>
      <c r="N1615" s="64">
        <v>0</v>
      </c>
      <c r="O1615" s="64">
        <v>18000</v>
      </c>
      <c r="P1615" s="63">
        <v>18293</v>
      </c>
      <c r="Q1615" s="63">
        <v>0</v>
      </c>
      <c r="R1615" s="63">
        <v>0</v>
      </c>
      <c r="S1615" s="63">
        <v>18293</v>
      </c>
      <c r="T1615">
        <f t="shared" si="233"/>
        <v>36293</v>
      </c>
    </row>
    <row r="1616" spans="1:20" hidden="1">
      <c r="A1616" s="55" t="s">
        <v>3093</v>
      </c>
      <c r="B1616" s="56" t="s">
        <v>3094</v>
      </c>
      <c r="C1616" s="55" t="s">
        <v>6320</v>
      </c>
      <c r="D1616" s="56">
        <f t="shared" si="234"/>
        <v>0</v>
      </c>
      <c r="E1616" s="56">
        <f t="shared" si="226"/>
        <v>0</v>
      </c>
      <c r="F1616" s="56">
        <f t="shared" si="227"/>
        <v>44.68</v>
      </c>
      <c r="G1616" s="56">
        <f t="shared" si="228"/>
        <v>44.68</v>
      </c>
      <c r="H1616" s="56">
        <f t="shared" si="229"/>
        <v>0</v>
      </c>
      <c r="I1616" s="56">
        <f t="shared" si="230"/>
        <v>0</v>
      </c>
      <c r="J1616" s="56">
        <f t="shared" si="231"/>
        <v>44.676000000000002</v>
      </c>
      <c r="K1616" s="56">
        <f t="shared" si="232"/>
        <v>44.676000000000002</v>
      </c>
      <c r="L1616" s="64">
        <v>0</v>
      </c>
      <c r="M1616" s="64">
        <v>0</v>
      </c>
      <c r="N1616" s="64">
        <v>44680</v>
      </c>
      <c r="O1616" s="64">
        <v>44680</v>
      </c>
      <c r="P1616" s="63">
        <v>0</v>
      </c>
      <c r="Q1616" s="63">
        <v>0</v>
      </c>
      <c r="R1616" s="63">
        <v>44676</v>
      </c>
      <c r="S1616" s="63">
        <v>44676</v>
      </c>
      <c r="T1616">
        <f t="shared" si="233"/>
        <v>89356</v>
      </c>
    </row>
    <row r="1617" spans="1:20" hidden="1">
      <c r="A1617" s="55" t="s">
        <v>3095</v>
      </c>
      <c r="B1617" s="56" t="s">
        <v>3096</v>
      </c>
      <c r="C1617" s="55" t="s">
        <v>6320</v>
      </c>
      <c r="D1617" s="56">
        <f t="shared" si="234"/>
        <v>0</v>
      </c>
      <c r="E1617" s="56">
        <f t="shared" si="226"/>
        <v>0</v>
      </c>
      <c r="F1617" s="56">
        <f t="shared" si="227"/>
        <v>27614.097000000002</v>
      </c>
      <c r="G1617" s="56">
        <f t="shared" si="228"/>
        <v>27614.097000000002</v>
      </c>
      <c r="H1617" s="56">
        <f t="shared" si="229"/>
        <v>0</v>
      </c>
      <c r="I1617" s="56">
        <f t="shared" si="230"/>
        <v>0</v>
      </c>
      <c r="J1617" s="56">
        <f t="shared" si="231"/>
        <v>27286.326000000001</v>
      </c>
      <c r="K1617" s="56">
        <f t="shared" si="232"/>
        <v>27286.326000000001</v>
      </c>
      <c r="L1617" s="64">
        <v>0</v>
      </c>
      <c r="M1617" s="64">
        <v>0</v>
      </c>
      <c r="N1617" s="64">
        <v>27614097</v>
      </c>
      <c r="O1617" s="64">
        <v>27614097</v>
      </c>
      <c r="P1617" s="63">
        <v>0</v>
      </c>
      <c r="Q1617" s="63">
        <v>0</v>
      </c>
      <c r="R1617" s="63">
        <v>27286326</v>
      </c>
      <c r="S1617" s="63">
        <v>27286326</v>
      </c>
      <c r="T1617">
        <f t="shared" si="233"/>
        <v>54900423</v>
      </c>
    </row>
    <row r="1618" spans="1:20" hidden="1">
      <c r="A1618" s="55" t="s">
        <v>3097</v>
      </c>
      <c r="B1618" s="56" t="s">
        <v>3098</v>
      </c>
      <c r="C1618" s="55" t="s">
        <v>6320</v>
      </c>
      <c r="D1618" s="56">
        <f t="shared" si="234"/>
        <v>0</v>
      </c>
      <c r="E1618" s="56">
        <f t="shared" si="226"/>
        <v>0</v>
      </c>
      <c r="F1618" s="56">
        <f t="shared" si="227"/>
        <v>20.103999999999999</v>
      </c>
      <c r="G1618" s="56">
        <f t="shared" si="228"/>
        <v>20.103999999999999</v>
      </c>
      <c r="H1618" s="56">
        <f t="shared" si="229"/>
        <v>0</v>
      </c>
      <c r="I1618" s="56">
        <f t="shared" si="230"/>
        <v>0</v>
      </c>
      <c r="J1618" s="56">
        <f t="shared" si="231"/>
        <v>19.103999999999999</v>
      </c>
      <c r="K1618" s="56">
        <f t="shared" si="232"/>
        <v>19.103999999999999</v>
      </c>
      <c r="L1618" s="64">
        <v>0</v>
      </c>
      <c r="M1618" s="64">
        <v>0</v>
      </c>
      <c r="N1618" s="64">
        <v>20104</v>
      </c>
      <c r="O1618" s="64">
        <v>20104</v>
      </c>
      <c r="P1618" s="63">
        <v>0</v>
      </c>
      <c r="Q1618" s="63">
        <v>0</v>
      </c>
      <c r="R1618" s="63">
        <v>19104</v>
      </c>
      <c r="S1618" s="63">
        <v>19104</v>
      </c>
      <c r="T1618">
        <f t="shared" si="233"/>
        <v>39208</v>
      </c>
    </row>
    <row r="1619" spans="1:20" hidden="1">
      <c r="A1619" s="55" t="s">
        <v>3099</v>
      </c>
      <c r="B1619" s="56" t="s">
        <v>3100</v>
      </c>
      <c r="C1619" s="55" t="s">
        <v>6320</v>
      </c>
      <c r="D1619" s="56">
        <f t="shared" si="234"/>
        <v>37.237000000000002</v>
      </c>
      <c r="E1619" s="56">
        <f t="shared" si="226"/>
        <v>0</v>
      </c>
      <c r="F1619" s="56">
        <f t="shared" si="227"/>
        <v>0</v>
      </c>
      <c r="G1619" s="56">
        <f t="shared" si="228"/>
        <v>37.237000000000002</v>
      </c>
      <c r="H1619" s="56">
        <f t="shared" si="229"/>
        <v>37.207999999999998</v>
      </c>
      <c r="I1619" s="56">
        <f t="shared" si="230"/>
        <v>0</v>
      </c>
      <c r="J1619" s="56">
        <f t="shared" si="231"/>
        <v>0</v>
      </c>
      <c r="K1619" s="56">
        <f t="shared" si="232"/>
        <v>37.207999999999998</v>
      </c>
      <c r="L1619" s="64">
        <v>37237</v>
      </c>
      <c r="M1619" s="64">
        <v>0</v>
      </c>
      <c r="N1619" s="64">
        <v>0</v>
      </c>
      <c r="O1619" s="64">
        <v>37237</v>
      </c>
      <c r="P1619" s="63">
        <v>37208</v>
      </c>
      <c r="Q1619" s="63">
        <v>0</v>
      </c>
      <c r="R1619" s="63">
        <v>0</v>
      </c>
      <c r="S1619" s="63">
        <v>37208</v>
      </c>
      <c r="T1619">
        <f t="shared" si="233"/>
        <v>74445</v>
      </c>
    </row>
    <row r="1620" spans="1:20" hidden="1">
      <c r="A1620" s="55" t="s">
        <v>3101</v>
      </c>
      <c r="B1620" s="56" t="s">
        <v>3102</v>
      </c>
      <c r="C1620" s="55" t="s">
        <v>6320</v>
      </c>
      <c r="D1620" s="56">
        <f t="shared" si="234"/>
        <v>64.5</v>
      </c>
      <c r="E1620" s="56">
        <f t="shared" si="226"/>
        <v>0</v>
      </c>
      <c r="F1620" s="56">
        <f t="shared" si="227"/>
        <v>31.47</v>
      </c>
      <c r="G1620" s="56">
        <f t="shared" si="228"/>
        <v>95.97</v>
      </c>
      <c r="H1620" s="56">
        <f t="shared" si="229"/>
        <v>61.16</v>
      </c>
      <c r="I1620" s="56">
        <f t="shared" si="230"/>
        <v>0</v>
      </c>
      <c r="J1620" s="56">
        <f t="shared" si="231"/>
        <v>31.45</v>
      </c>
      <c r="K1620" s="56">
        <f t="shared" si="232"/>
        <v>92.61</v>
      </c>
      <c r="L1620" s="64">
        <v>64500</v>
      </c>
      <c r="M1620" s="64">
        <v>0</v>
      </c>
      <c r="N1620" s="64">
        <v>31470</v>
      </c>
      <c r="O1620" s="64">
        <v>95970</v>
      </c>
      <c r="P1620" s="63">
        <v>61160</v>
      </c>
      <c r="Q1620" s="63">
        <v>0</v>
      </c>
      <c r="R1620" s="63">
        <v>31450</v>
      </c>
      <c r="S1620" s="63">
        <v>92610</v>
      </c>
      <c r="T1620">
        <f t="shared" si="233"/>
        <v>188580</v>
      </c>
    </row>
    <row r="1621" spans="1:20" hidden="1">
      <c r="A1621" s="55" t="s">
        <v>3103</v>
      </c>
      <c r="B1621" s="56" t="s">
        <v>3104</v>
      </c>
      <c r="C1621" s="55" t="s">
        <v>6320</v>
      </c>
      <c r="D1621" s="56">
        <f t="shared" si="234"/>
        <v>135.84700000000001</v>
      </c>
      <c r="E1621" s="56">
        <f t="shared" si="226"/>
        <v>0</v>
      </c>
      <c r="F1621" s="56">
        <f t="shared" si="227"/>
        <v>563.30999999999995</v>
      </c>
      <c r="G1621" s="56">
        <f t="shared" si="228"/>
        <v>699.15700000000004</v>
      </c>
      <c r="H1621" s="56">
        <f t="shared" si="229"/>
        <v>205.755</v>
      </c>
      <c r="I1621" s="56">
        <f t="shared" si="230"/>
        <v>0</v>
      </c>
      <c r="J1621" s="56">
        <f t="shared" si="231"/>
        <v>403.10500000000002</v>
      </c>
      <c r="K1621" s="56">
        <f t="shared" si="232"/>
        <v>608.86</v>
      </c>
      <c r="L1621" s="64">
        <v>135847</v>
      </c>
      <c r="M1621" s="64">
        <v>0</v>
      </c>
      <c r="N1621" s="64">
        <v>563310</v>
      </c>
      <c r="O1621" s="64">
        <v>699157</v>
      </c>
      <c r="P1621" s="63">
        <v>205755</v>
      </c>
      <c r="Q1621" s="63">
        <v>0</v>
      </c>
      <c r="R1621" s="63">
        <v>403105</v>
      </c>
      <c r="S1621" s="63">
        <v>608860</v>
      </c>
      <c r="T1621">
        <f t="shared" si="233"/>
        <v>1308017</v>
      </c>
    </row>
    <row r="1622" spans="1:20">
      <c r="A1622" s="55" t="s">
        <v>6191</v>
      </c>
      <c r="B1622" s="56" t="s">
        <v>6192</v>
      </c>
      <c r="C1622" s="55" t="s">
        <v>6321</v>
      </c>
      <c r="D1622" s="56">
        <f t="shared" si="234"/>
        <v>0</v>
      </c>
      <c r="E1622" s="56">
        <f t="shared" si="226"/>
        <v>0</v>
      </c>
      <c r="F1622" s="56">
        <f t="shared" si="227"/>
        <v>0</v>
      </c>
      <c r="G1622" s="56">
        <f t="shared" si="228"/>
        <v>0</v>
      </c>
      <c r="H1622" s="56">
        <f t="shared" si="229"/>
        <v>0</v>
      </c>
      <c r="I1622" s="56">
        <f t="shared" si="230"/>
        <v>0</v>
      </c>
      <c r="J1622" s="56">
        <f t="shared" si="231"/>
        <v>0</v>
      </c>
      <c r="K1622" s="56">
        <f t="shared" si="232"/>
        <v>0</v>
      </c>
      <c r="L1622" s="64">
        <v>0</v>
      </c>
      <c r="M1622" s="64">
        <v>0</v>
      </c>
      <c r="N1622" s="64">
        <v>0</v>
      </c>
      <c r="O1622" s="64">
        <v>0</v>
      </c>
      <c r="P1622" s="63">
        <v>0</v>
      </c>
      <c r="Q1622" s="63">
        <v>0</v>
      </c>
      <c r="R1622" s="63">
        <v>0</v>
      </c>
      <c r="S1622" s="63">
        <v>0</v>
      </c>
      <c r="T1622">
        <f t="shared" si="233"/>
        <v>0</v>
      </c>
    </row>
    <row r="1623" spans="1:20" hidden="1">
      <c r="A1623" s="55" t="s">
        <v>3105</v>
      </c>
      <c r="B1623" s="56" t="s">
        <v>3106</v>
      </c>
      <c r="C1623" s="55" t="s">
        <v>6320</v>
      </c>
      <c r="D1623" s="56">
        <f t="shared" si="234"/>
        <v>0</v>
      </c>
      <c r="E1623" s="56">
        <f t="shared" si="226"/>
        <v>0</v>
      </c>
      <c r="F1623" s="56">
        <f t="shared" si="227"/>
        <v>601.89400000000001</v>
      </c>
      <c r="G1623" s="56">
        <f t="shared" si="228"/>
        <v>601.89400000000001</v>
      </c>
      <c r="H1623" s="56">
        <f t="shared" si="229"/>
        <v>0</v>
      </c>
      <c r="I1623" s="56">
        <f t="shared" si="230"/>
        <v>0</v>
      </c>
      <c r="J1623" s="56">
        <f t="shared" si="231"/>
        <v>564.25900000000001</v>
      </c>
      <c r="K1623" s="56">
        <f t="shared" si="232"/>
        <v>564.25900000000001</v>
      </c>
      <c r="L1623" s="64">
        <v>0</v>
      </c>
      <c r="M1623" s="64">
        <v>0</v>
      </c>
      <c r="N1623" s="64">
        <v>601894</v>
      </c>
      <c r="O1623" s="64">
        <v>601894</v>
      </c>
      <c r="P1623" s="63">
        <v>0</v>
      </c>
      <c r="Q1623" s="63">
        <v>0</v>
      </c>
      <c r="R1623" s="63">
        <v>564259</v>
      </c>
      <c r="S1623" s="63">
        <v>564259</v>
      </c>
      <c r="T1623">
        <f t="shared" si="233"/>
        <v>1166153</v>
      </c>
    </row>
    <row r="1624" spans="1:20" hidden="1">
      <c r="A1624" s="55" t="s">
        <v>3107</v>
      </c>
      <c r="B1624" s="56" t="s">
        <v>3108</v>
      </c>
      <c r="C1624" s="55" t="s">
        <v>6320</v>
      </c>
      <c r="D1624" s="56">
        <f t="shared" si="234"/>
        <v>328.45400000000001</v>
      </c>
      <c r="E1624" s="56">
        <f t="shared" si="226"/>
        <v>0</v>
      </c>
      <c r="F1624" s="56">
        <f t="shared" si="227"/>
        <v>32.993000000000002</v>
      </c>
      <c r="G1624" s="56">
        <f t="shared" si="228"/>
        <v>361.447</v>
      </c>
      <c r="H1624" s="56">
        <f t="shared" si="229"/>
        <v>319.77199999999999</v>
      </c>
      <c r="I1624" s="56">
        <f t="shared" si="230"/>
        <v>0</v>
      </c>
      <c r="J1624" s="56">
        <f t="shared" si="231"/>
        <v>2.9929999999999999</v>
      </c>
      <c r="K1624" s="56">
        <f t="shared" si="232"/>
        <v>322.76499999999999</v>
      </c>
      <c r="L1624" s="64">
        <v>328454</v>
      </c>
      <c r="M1624" s="64">
        <v>0</v>
      </c>
      <c r="N1624" s="64">
        <v>32993</v>
      </c>
      <c r="O1624" s="64">
        <v>361447</v>
      </c>
      <c r="P1624" s="63">
        <v>319772</v>
      </c>
      <c r="Q1624" s="63">
        <v>0</v>
      </c>
      <c r="R1624" s="63">
        <v>2993</v>
      </c>
      <c r="S1624" s="63">
        <v>322765</v>
      </c>
      <c r="T1624">
        <f t="shared" si="233"/>
        <v>684212</v>
      </c>
    </row>
    <row r="1625" spans="1:20" hidden="1">
      <c r="A1625" s="55" t="s">
        <v>3109</v>
      </c>
      <c r="B1625" s="56" t="s">
        <v>3110</v>
      </c>
      <c r="C1625" s="55" t="s">
        <v>6320</v>
      </c>
      <c r="D1625" s="56">
        <f t="shared" si="234"/>
        <v>0</v>
      </c>
      <c r="E1625" s="56">
        <f t="shared" si="226"/>
        <v>0</v>
      </c>
      <c r="F1625" s="56">
        <f t="shared" si="227"/>
        <v>61.594999999999999</v>
      </c>
      <c r="G1625" s="56">
        <f t="shared" si="228"/>
        <v>61.594999999999999</v>
      </c>
      <c r="H1625" s="56">
        <f t="shared" si="229"/>
        <v>0</v>
      </c>
      <c r="I1625" s="56">
        <f t="shared" si="230"/>
        <v>0</v>
      </c>
      <c r="J1625" s="56">
        <f t="shared" si="231"/>
        <v>53.307000000000002</v>
      </c>
      <c r="K1625" s="56">
        <f t="shared" si="232"/>
        <v>53.307000000000002</v>
      </c>
      <c r="L1625" s="64">
        <v>0</v>
      </c>
      <c r="M1625" s="64">
        <v>0</v>
      </c>
      <c r="N1625" s="64">
        <v>61595</v>
      </c>
      <c r="O1625" s="64">
        <v>61595</v>
      </c>
      <c r="P1625" s="63">
        <v>0</v>
      </c>
      <c r="Q1625" s="63">
        <v>0</v>
      </c>
      <c r="R1625" s="63">
        <v>53307</v>
      </c>
      <c r="S1625" s="63">
        <v>53307</v>
      </c>
      <c r="T1625">
        <f t="shared" si="233"/>
        <v>114902</v>
      </c>
    </row>
    <row r="1626" spans="1:20" hidden="1">
      <c r="A1626" s="55" t="s">
        <v>3111</v>
      </c>
      <c r="B1626" s="56" t="s">
        <v>3112</v>
      </c>
      <c r="C1626" s="55" t="s">
        <v>6320</v>
      </c>
      <c r="D1626" s="56">
        <f t="shared" si="234"/>
        <v>121.10599999999999</v>
      </c>
      <c r="E1626" s="56">
        <f t="shared" si="226"/>
        <v>0</v>
      </c>
      <c r="F1626" s="56">
        <f t="shared" si="227"/>
        <v>11.477</v>
      </c>
      <c r="G1626" s="56">
        <f t="shared" si="228"/>
        <v>132.583</v>
      </c>
      <c r="H1626" s="56">
        <f t="shared" si="229"/>
        <v>119.625</v>
      </c>
      <c r="I1626" s="56">
        <f t="shared" si="230"/>
        <v>0</v>
      </c>
      <c r="J1626" s="56">
        <f t="shared" si="231"/>
        <v>11.476000000000001</v>
      </c>
      <c r="K1626" s="56">
        <f t="shared" si="232"/>
        <v>131.101</v>
      </c>
      <c r="L1626" s="64">
        <v>121106</v>
      </c>
      <c r="M1626" s="64">
        <v>0</v>
      </c>
      <c r="N1626" s="64">
        <v>11477</v>
      </c>
      <c r="O1626" s="64">
        <v>132583</v>
      </c>
      <c r="P1626" s="63">
        <v>119625</v>
      </c>
      <c r="Q1626" s="63">
        <v>0</v>
      </c>
      <c r="R1626" s="63">
        <v>11476</v>
      </c>
      <c r="S1626" s="63">
        <v>131101</v>
      </c>
      <c r="T1626">
        <f t="shared" si="233"/>
        <v>263684</v>
      </c>
    </row>
    <row r="1627" spans="1:20" hidden="1">
      <c r="A1627" s="55" t="s">
        <v>3113</v>
      </c>
      <c r="B1627" s="56" t="s">
        <v>3114</v>
      </c>
      <c r="C1627" s="55" t="s">
        <v>6320</v>
      </c>
      <c r="D1627" s="56">
        <f t="shared" si="234"/>
        <v>0</v>
      </c>
      <c r="E1627" s="56">
        <f t="shared" si="226"/>
        <v>0</v>
      </c>
      <c r="F1627" s="56">
        <f t="shared" si="227"/>
        <v>289.63499999999999</v>
      </c>
      <c r="G1627" s="56">
        <f t="shared" si="228"/>
        <v>289.63499999999999</v>
      </c>
      <c r="H1627" s="56">
        <f t="shared" si="229"/>
        <v>0</v>
      </c>
      <c r="I1627" s="56">
        <f t="shared" si="230"/>
        <v>0</v>
      </c>
      <c r="J1627" s="56">
        <f t="shared" si="231"/>
        <v>413.86</v>
      </c>
      <c r="K1627" s="56">
        <f t="shared" si="232"/>
        <v>413.86</v>
      </c>
      <c r="L1627" s="64">
        <v>0</v>
      </c>
      <c r="M1627" s="64">
        <v>0</v>
      </c>
      <c r="N1627" s="64">
        <v>289635</v>
      </c>
      <c r="O1627" s="64">
        <v>289635</v>
      </c>
      <c r="P1627" s="63">
        <v>0</v>
      </c>
      <c r="Q1627" s="63">
        <v>0</v>
      </c>
      <c r="R1627" s="63">
        <v>413860</v>
      </c>
      <c r="S1627" s="63">
        <v>413860</v>
      </c>
      <c r="T1627">
        <f t="shared" si="233"/>
        <v>703495</v>
      </c>
    </row>
    <row r="1628" spans="1:20" hidden="1">
      <c r="A1628" s="55" t="s">
        <v>3115</v>
      </c>
      <c r="B1628" s="56" t="s">
        <v>3116</v>
      </c>
      <c r="C1628" s="55" t="s">
        <v>6320</v>
      </c>
      <c r="D1628" s="56">
        <f t="shared" si="234"/>
        <v>0</v>
      </c>
      <c r="E1628" s="56">
        <f t="shared" si="226"/>
        <v>0</v>
      </c>
      <c r="F1628" s="56">
        <f t="shared" si="227"/>
        <v>22.896999999999998</v>
      </c>
      <c r="G1628" s="56">
        <f t="shared" si="228"/>
        <v>22.896999999999998</v>
      </c>
      <c r="H1628" s="56">
        <f t="shared" si="229"/>
        <v>0</v>
      </c>
      <c r="I1628" s="56">
        <f t="shared" si="230"/>
        <v>0</v>
      </c>
      <c r="J1628" s="56">
        <f t="shared" si="231"/>
        <v>24.065999999999999</v>
      </c>
      <c r="K1628" s="56">
        <f t="shared" si="232"/>
        <v>24.065999999999999</v>
      </c>
      <c r="L1628" s="64">
        <v>0</v>
      </c>
      <c r="M1628" s="64">
        <v>0</v>
      </c>
      <c r="N1628" s="64">
        <v>22897</v>
      </c>
      <c r="O1628" s="64">
        <v>22897</v>
      </c>
      <c r="P1628" s="63">
        <v>0</v>
      </c>
      <c r="Q1628" s="63">
        <v>0</v>
      </c>
      <c r="R1628" s="63">
        <v>24066</v>
      </c>
      <c r="S1628" s="63">
        <v>24066</v>
      </c>
      <c r="T1628">
        <f t="shared" si="233"/>
        <v>46963</v>
      </c>
    </row>
    <row r="1629" spans="1:20" hidden="1">
      <c r="A1629" s="55" t="s">
        <v>3117</v>
      </c>
      <c r="B1629" s="56" t="s">
        <v>3118</v>
      </c>
      <c r="C1629" s="55" t="s">
        <v>6320</v>
      </c>
      <c r="D1629" s="56">
        <f t="shared" si="234"/>
        <v>0</v>
      </c>
      <c r="E1629" s="56">
        <f t="shared" si="226"/>
        <v>0</v>
      </c>
      <c r="F1629" s="56">
        <f t="shared" si="227"/>
        <v>1133.556</v>
      </c>
      <c r="G1629" s="56">
        <f t="shared" si="228"/>
        <v>1133.556</v>
      </c>
      <c r="H1629" s="56">
        <f t="shared" si="229"/>
        <v>0</v>
      </c>
      <c r="I1629" s="56">
        <f t="shared" si="230"/>
        <v>0</v>
      </c>
      <c r="J1629" s="56">
        <f t="shared" si="231"/>
        <v>1152.162</v>
      </c>
      <c r="K1629" s="56">
        <f t="shared" si="232"/>
        <v>1152.162</v>
      </c>
      <c r="L1629" s="64">
        <v>0</v>
      </c>
      <c r="M1629" s="64">
        <v>0</v>
      </c>
      <c r="N1629" s="64">
        <v>1133556</v>
      </c>
      <c r="O1629" s="64">
        <v>1133556</v>
      </c>
      <c r="P1629" s="63">
        <v>0</v>
      </c>
      <c r="Q1629" s="63">
        <v>0</v>
      </c>
      <c r="R1629" s="63">
        <v>1152162</v>
      </c>
      <c r="S1629" s="63">
        <v>1152162</v>
      </c>
      <c r="T1629">
        <f t="shared" si="233"/>
        <v>2285718</v>
      </c>
    </row>
    <row r="1630" spans="1:20" hidden="1">
      <c r="A1630" s="55" t="s">
        <v>3119</v>
      </c>
      <c r="B1630" s="56" t="s">
        <v>3120</v>
      </c>
      <c r="C1630" s="55" t="s">
        <v>6320</v>
      </c>
      <c r="D1630" s="56">
        <f t="shared" si="234"/>
        <v>0</v>
      </c>
      <c r="E1630" s="56">
        <f t="shared" si="226"/>
        <v>0</v>
      </c>
      <c r="F1630" s="56">
        <f t="shared" si="227"/>
        <v>451.83300000000003</v>
      </c>
      <c r="G1630" s="56">
        <f t="shared" si="228"/>
        <v>451.83300000000003</v>
      </c>
      <c r="H1630" s="56">
        <f t="shared" si="229"/>
        <v>0</v>
      </c>
      <c r="I1630" s="56">
        <f t="shared" si="230"/>
        <v>0</v>
      </c>
      <c r="J1630" s="56">
        <f t="shared" si="231"/>
        <v>361.68900000000002</v>
      </c>
      <c r="K1630" s="56">
        <f t="shared" si="232"/>
        <v>361.68900000000002</v>
      </c>
      <c r="L1630" s="64">
        <v>0</v>
      </c>
      <c r="M1630" s="64">
        <v>0</v>
      </c>
      <c r="N1630" s="64">
        <v>451833</v>
      </c>
      <c r="O1630" s="64">
        <v>451833</v>
      </c>
      <c r="P1630" s="63">
        <v>0</v>
      </c>
      <c r="Q1630" s="63">
        <v>0</v>
      </c>
      <c r="R1630" s="63">
        <v>361689</v>
      </c>
      <c r="S1630" s="63">
        <v>361689</v>
      </c>
      <c r="T1630">
        <f t="shared" si="233"/>
        <v>813522</v>
      </c>
    </row>
    <row r="1631" spans="1:20" hidden="1">
      <c r="A1631" s="55" t="s">
        <v>3121</v>
      </c>
      <c r="B1631" s="56" t="s">
        <v>3122</v>
      </c>
      <c r="C1631" s="55" t="s">
        <v>6320</v>
      </c>
      <c r="D1631" s="56">
        <f t="shared" si="234"/>
        <v>0</v>
      </c>
      <c r="E1631" s="56">
        <f t="shared" si="226"/>
        <v>0</v>
      </c>
      <c r="F1631" s="56">
        <f t="shared" si="227"/>
        <v>46.802999999999997</v>
      </c>
      <c r="G1631" s="56">
        <f t="shared" si="228"/>
        <v>46.802999999999997</v>
      </c>
      <c r="H1631" s="56">
        <f t="shared" si="229"/>
        <v>0</v>
      </c>
      <c r="I1631" s="56">
        <f t="shared" si="230"/>
        <v>0</v>
      </c>
      <c r="J1631" s="56">
        <f t="shared" si="231"/>
        <v>42.286999999999999</v>
      </c>
      <c r="K1631" s="56">
        <f t="shared" si="232"/>
        <v>42.286999999999999</v>
      </c>
      <c r="L1631" s="64">
        <v>0</v>
      </c>
      <c r="M1631" s="64">
        <v>0</v>
      </c>
      <c r="N1631" s="64">
        <v>46803</v>
      </c>
      <c r="O1631" s="64">
        <v>46803</v>
      </c>
      <c r="P1631" s="63">
        <v>0</v>
      </c>
      <c r="Q1631" s="63">
        <v>0</v>
      </c>
      <c r="R1631" s="63">
        <v>42287</v>
      </c>
      <c r="S1631" s="63">
        <v>42287</v>
      </c>
      <c r="T1631">
        <f t="shared" si="233"/>
        <v>89090</v>
      </c>
    </row>
    <row r="1632" spans="1:20">
      <c r="A1632" s="55" t="s">
        <v>3123</v>
      </c>
      <c r="B1632" s="56" t="s">
        <v>3124</v>
      </c>
      <c r="C1632" s="55" t="s">
        <v>6320</v>
      </c>
      <c r="D1632" s="56">
        <f t="shared" si="234"/>
        <v>0</v>
      </c>
      <c r="E1632" s="56">
        <f t="shared" si="226"/>
        <v>0</v>
      </c>
      <c r="F1632" s="56">
        <f t="shared" si="227"/>
        <v>0</v>
      </c>
      <c r="G1632" s="56">
        <f t="shared" si="228"/>
        <v>0</v>
      </c>
      <c r="H1632" s="56">
        <f t="shared" si="229"/>
        <v>0</v>
      </c>
      <c r="I1632" s="56">
        <f t="shared" si="230"/>
        <v>0</v>
      </c>
      <c r="J1632" s="56">
        <f t="shared" si="231"/>
        <v>0</v>
      </c>
      <c r="K1632" s="56">
        <f t="shared" si="232"/>
        <v>0</v>
      </c>
      <c r="L1632" s="64">
        <v>0</v>
      </c>
      <c r="M1632" s="64">
        <v>0</v>
      </c>
      <c r="N1632" s="64">
        <v>0</v>
      </c>
      <c r="O1632" s="64">
        <v>0</v>
      </c>
      <c r="P1632" s="63">
        <v>0</v>
      </c>
      <c r="Q1632" s="63">
        <v>0</v>
      </c>
      <c r="R1632" s="63">
        <v>0</v>
      </c>
      <c r="S1632" s="63">
        <v>0</v>
      </c>
      <c r="T1632">
        <f t="shared" si="233"/>
        <v>0</v>
      </c>
    </row>
    <row r="1633" spans="1:20">
      <c r="A1633" s="55" t="s">
        <v>6193</v>
      </c>
      <c r="B1633" s="56" t="s">
        <v>6194</v>
      </c>
      <c r="C1633" s="55" t="s">
        <v>6321</v>
      </c>
      <c r="D1633" s="56">
        <f t="shared" si="234"/>
        <v>0</v>
      </c>
      <c r="E1633" s="56">
        <f t="shared" si="226"/>
        <v>0</v>
      </c>
      <c r="F1633" s="56">
        <f t="shared" si="227"/>
        <v>0</v>
      </c>
      <c r="G1633" s="56">
        <f t="shared" si="228"/>
        <v>0</v>
      </c>
      <c r="H1633" s="56">
        <f t="shared" si="229"/>
        <v>0</v>
      </c>
      <c r="I1633" s="56">
        <f t="shared" si="230"/>
        <v>0</v>
      </c>
      <c r="J1633" s="56">
        <f t="shared" si="231"/>
        <v>0</v>
      </c>
      <c r="K1633" s="56">
        <f t="shared" si="232"/>
        <v>0</v>
      </c>
      <c r="L1633" s="64">
        <v>0</v>
      </c>
      <c r="M1633" s="64">
        <v>0</v>
      </c>
      <c r="N1633" s="64">
        <v>0</v>
      </c>
      <c r="O1633" s="64">
        <v>0</v>
      </c>
      <c r="P1633" s="63">
        <v>0</v>
      </c>
      <c r="Q1633" s="63">
        <v>0</v>
      </c>
      <c r="R1633" s="63">
        <v>0</v>
      </c>
      <c r="S1633" s="63">
        <v>0</v>
      </c>
      <c r="T1633">
        <f t="shared" si="233"/>
        <v>0</v>
      </c>
    </row>
    <row r="1634" spans="1:20">
      <c r="A1634" s="55" t="s">
        <v>6195</v>
      </c>
      <c r="B1634" s="56" t="s">
        <v>6196</v>
      </c>
      <c r="C1634" s="55" t="s">
        <v>6321</v>
      </c>
      <c r="D1634" s="56">
        <f t="shared" si="234"/>
        <v>0</v>
      </c>
      <c r="E1634" s="56">
        <f t="shared" si="226"/>
        <v>0</v>
      </c>
      <c r="F1634" s="56">
        <f t="shared" si="227"/>
        <v>0</v>
      </c>
      <c r="G1634" s="56">
        <f t="shared" si="228"/>
        <v>0</v>
      </c>
      <c r="H1634" s="56">
        <f t="shared" si="229"/>
        <v>0</v>
      </c>
      <c r="I1634" s="56">
        <f t="shared" si="230"/>
        <v>0</v>
      </c>
      <c r="J1634" s="56">
        <f t="shared" si="231"/>
        <v>0</v>
      </c>
      <c r="K1634" s="56">
        <f t="shared" si="232"/>
        <v>0</v>
      </c>
      <c r="L1634" s="64">
        <v>0</v>
      </c>
      <c r="M1634" s="64">
        <v>0</v>
      </c>
      <c r="N1634" s="64">
        <v>0</v>
      </c>
      <c r="O1634" s="64">
        <v>0</v>
      </c>
      <c r="P1634" s="63">
        <v>0</v>
      </c>
      <c r="Q1634" s="63">
        <v>0</v>
      </c>
      <c r="R1634" s="63">
        <v>0</v>
      </c>
      <c r="S1634" s="63">
        <v>0</v>
      </c>
      <c r="T1634">
        <f t="shared" si="233"/>
        <v>0</v>
      </c>
    </row>
    <row r="1635" spans="1:20">
      <c r="A1635" s="55" t="s">
        <v>6197</v>
      </c>
      <c r="B1635" s="56" t="s">
        <v>6198</v>
      </c>
      <c r="C1635" s="55" t="s">
        <v>6321</v>
      </c>
      <c r="D1635" s="56">
        <f t="shared" si="234"/>
        <v>0</v>
      </c>
      <c r="E1635" s="56">
        <f t="shared" si="226"/>
        <v>0</v>
      </c>
      <c r="F1635" s="56">
        <f t="shared" si="227"/>
        <v>0</v>
      </c>
      <c r="G1635" s="56">
        <f t="shared" si="228"/>
        <v>0</v>
      </c>
      <c r="H1635" s="56">
        <f t="shared" si="229"/>
        <v>0</v>
      </c>
      <c r="I1635" s="56">
        <f t="shared" si="230"/>
        <v>0</v>
      </c>
      <c r="J1635" s="56">
        <f t="shared" si="231"/>
        <v>0</v>
      </c>
      <c r="K1635" s="56">
        <f t="shared" si="232"/>
        <v>0</v>
      </c>
      <c r="L1635" s="64">
        <v>0</v>
      </c>
      <c r="M1635" s="64">
        <v>0</v>
      </c>
      <c r="N1635" s="64">
        <v>0</v>
      </c>
      <c r="O1635" s="64">
        <v>0</v>
      </c>
      <c r="P1635" s="63">
        <v>0</v>
      </c>
      <c r="Q1635" s="63">
        <v>0</v>
      </c>
      <c r="R1635" s="63">
        <v>0</v>
      </c>
      <c r="S1635" s="63">
        <v>0</v>
      </c>
      <c r="T1635">
        <f t="shared" si="233"/>
        <v>0</v>
      </c>
    </row>
    <row r="1636" spans="1:20">
      <c r="A1636" s="55" t="s">
        <v>6199</v>
      </c>
      <c r="B1636" s="56" t="s">
        <v>6200</v>
      </c>
      <c r="C1636" s="55" t="s">
        <v>6321</v>
      </c>
      <c r="D1636" s="56">
        <f t="shared" si="234"/>
        <v>0</v>
      </c>
      <c r="E1636" s="56">
        <f t="shared" si="226"/>
        <v>0</v>
      </c>
      <c r="F1636" s="56">
        <f t="shared" si="227"/>
        <v>0</v>
      </c>
      <c r="G1636" s="56">
        <f t="shared" si="228"/>
        <v>0</v>
      </c>
      <c r="H1636" s="56">
        <f t="shared" si="229"/>
        <v>0</v>
      </c>
      <c r="I1636" s="56">
        <f t="shared" si="230"/>
        <v>0</v>
      </c>
      <c r="J1636" s="56">
        <f t="shared" si="231"/>
        <v>0</v>
      </c>
      <c r="K1636" s="56">
        <f t="shared" si="232"/>
        <v>0</v>
      </c>
      <c r="L1636" s="64">
        <v>0</v>
      </c>
      <c r="M1636" s="64">
        <v>0</v>
      </c>
      <c r="N1636" s="64">
        <v>0</v>
      </c>
      <c r="O1636" s="64">
        <v>0</v>
      </c>
      <c r="P1636" s="63">
        <v>0</v>
      </c>
      <c r="Q1636" s="63">
        <v>0</v>
      </c>
      <c r="R1636" s="63">
        <v>0</v>
      </c>
      <c r="S1636" s="63">
        <v>0</v>
      </c>
      <c r="T1636">
        <f t="shared" si="233"/>
        <v>0</v>
      </c>
    </row>
    <row r="1637" spans="1:20" hidden="1">
      <c r="A1637" s="55" t="s">
        <v>3125</v>
      </c>
      <c r="B1637" s="56" t="s">
        <v>3126</v>
      </c>
      <c r="C1637" s="55" t="s">
        <v>6320</v>
      </c>
      <c r="D1637" s="56">
        <f t="shared" si="234"/>
        <v>30.786999999999999</v>
      </c>
      <c r="E1637" s="56">
        <f t="shared" si="226"/>
        <v>0</v>
      </c>
      <c r="F1637" s="56">
        <f t="shared" si="227"/>
        <v>0</v>
      </c>
      <c r="G1637" s="56">
        <f t="shared" si="228"/>
        <v>30.786999999999999</v>
      </c>
      <c r="H1637" s="56">
        <f t="shared" si="229"/>
        <v>27.785</v>
      </c>
      <c r="I1637" s="56">
        <f t="shared" si="230"/>
        <v>0</v>
      </c>
      <c r="J1637" s="56">
        <f t="shared" si="231"/>
        <v>0</v>
      </c>
      <c r="K1637" s="56">
        <f t="shared" si="232"/>
        <v>27.785</v>
      </c>
      <c r="L1637" s="64">
        <v>30787</v>
      </c>
      <c r="M1637" s="64">
        <v>0</v>
      </c>
      <c r="N1637" s="64">
        <v>0</v>
      </c>
      <c r="O1637" s="64">
        <v>30787</v>
      </c>
      <c r="P1637" s="63">
        <v>27785</v>
      </c>
      <c r="Q1637" s="63">
        <v>0</v>
      </c>
      <c r="R1637" s="63">
        <v>0</v>
      </c>
      <c r="S1637" s="63">
        <v>27785</v>
      </c>
      <c r="T1637">
        <f t="shared" si="233"/>
        <v>58572</v>
      </c>
    </row>
    <row r="1638" spans="1:20" hidden="1">
      <c r="A1638" s="55" t="s">
        <v>3127</v>
      </c>
      <c r="B1638" s="56" t="s">
        <v>3128</v>
      </c>
      <c r="C1638" s="55" t="s">
        <v>6320</v>
      </c>
      <c r="D1638" s="56">
        <f t="shared" si="234"/>
        <v>906.94</v>
      </c>
      <c r="E1638" s="56">
        <f t="shared" si="226"/>
        <v>0</v>
      </c>
      <c r="F1638" s="56">
        <f t="shared" si="227"/>
        <v>0.10299999999999999</v>
      </c>
      <c r="G1638" s="56">
        <f t="shared" si="228"/>
        <v>907.04300000000001</v>
      </c>
      <c r="H1638" s="56">
        <f t="shared" si="229"/>
        <v>884.93799999999999</v>
      </c>
      <c r="I1638" s="56">
        <f t="shared" si="230"/>
        <v>0</v>
      </c>
      <c r="J1638" s="56">
        <f t="shared" si="231"/>
        <v>0.10299999999999999</v>
      </c>
      <c r="K1638" s="56">
        <f t="shared" si="232"/>
        <v>885.04100000000005</v>
      </c>
      <c r="L1638" s="64">
        <v>906940</v>
      </c>
      <c r="M1638" s="64">
        <v>0</v>
      </c>
      <c r="N1638" s="64">
        <v>103</v>
      </c>
      <c r="O1638" s="64">
        <v>907043</v>
      </c>
      <c r="P1638" s="63">
        <v>884938</v>
      </c>
      <c r="Q1638" s="63">
        <v>0</v>
      </c>
      <c r="R1638" s="63">
        <v>103</v>
      </c>
      <c r="S1638" s="63">
        <v>885041</v>
      </c>
      <c r="T1638">
        <f t="shared" si="233"/>
        <v>1792084</v>
      </c>
    </row>
    <row r="1639" spans="1:20" hidden="1">
      <c r="A1639" s="55" t="s">
        <v>3129</v>
      </c>
      <c r="B1639" s="56" t="s">
        <v>3130</v>
      </c>
      <c r="C1639" s="55" t="s">
        <v>6320</v>
      </c>
      <c r="D1639" s="56">
        <f t="shared" si="234"/>
        <v>0</v>
      </c>
      <c r="E1639" s="56">
        <f t="shared" si="226"/>
        <v>0</v>
      </c>
      <c r="F1639" s="56">
        <f t="shared" si="227"/>
        <v>23.512</v>
      </c>
      <c r="G1639" s="56">
        <f t="shared" si="228"/>
        <v>23.512</v>
      </c>
      <c r="H1639" s="56">
        <f t="shared" si="229"/>
        <v>0</v>
      </c>
      <c r="I1639" s="56">
        <f t="shared" si="230"/>
        <v>0</v>
      </c>
      <c r="J1639" s="56">
        <f t="shared" si="231"/>
        <v>23.507999999999999</v>
      </c>
      <c r="K1639" s="56">
        <f t="shared" si="232"/>
        <v>23.507999999999999</v>
      </c>
      <c r="L1639" s="64">
        <v>0</v>
      </c>
      <c r="M1639" s="64">
        <v>0</v>
      </c>
      <c r="N1639" s="64">
        <v>23512</v>
      </c>
      <c r="O1639" s="64">
        <v>23512</v>
      </c>
      <c r="P1639" s="63">
        <v>0</v>
      </c>
      <c r="Q1639" s="63">
        <v>0</v>
      </c>
      <c r="R1639" s="63">
        <v>23508</v>
      </c>
      <c r="S1639" s="63">
        <v>23508</v>
      </c>
      <c r="T1639">
        <f t="shared" si="233"/>
        <v>47020</v>
      </c>
    </row>
    <row r="1640" spans="1:20">
      <c r="A1640" s="55" t="s">
        <v>3131</v>
      </c>
      <c r="B1640" s="56" t="s">
        <v>3132</v>
      </c>
      <c r="C1640" s="55" t="s">
        <v>6320</v>
      </c>
      <c r="D1640" s="56">
        <f t="shared" si="234"/>
        <v>0</v>
      </c>
      <c r="E1640" s="56">
        <f t="shared" si="226"/>
        <v>0</v>
      </c>
      <c r="F1640" s="56">
        <f t="shared" si="227"/>
        <v>0</v>
      </c>
      <c r="G1640" s="56">
        <f t="shared" si="228"/>
        <v>0</v>
      </c>
      <c r="H1640" s="56">
        <f t="shared" si="229"/>
        <v>0</v>
      </c>
      <c r="I1640" s="56">
        <f t="shared" si="230"/>
        <v>0</v>
      </c>
      <c r="J1640" s="56">
        <f t="shared" si="231"/>
        <v>0</v>
      </c>
      <c r="K1640" s="56">
        <f t="shared" si="232"/>
        <v>0</v>
      </c>
      <c r="L1640" s="64">
        <v>0</v>
      </c>
      <c r="M1640" s="64">
        <v>0</v>
      </c>
      <c r="N1640" s="64">
        <v>0</v>
      </c>
      <c r="O1640" s="64">
        <v>0</v>
      </c>
      <c r="P1640" s="63">
        <v>0</v>
      </c>
      <c r="Q1640" s="63">
        <v>0</v>
      </c>
      <c r="R1640" s="63">
        <v>0</v>
      </c>
      <c r="S1640" s="63">
        <v>0</v>
      </c>
      <c r="T1640">
        <f t="shared" si="233"/>
        <v>0</v>
      </c>
    </row>
    <row r="1641" spans="1:20" hidden="1">
      <c r="A1641" s="55" t="s">
        <v>3133</v>
      </c>
      <c r="B1641" s="56" t="s">
        <v>3134</v>
      </c>
      <c r="C1641" s="55" t="s">
        <v>6321</v>
      </c>
      <c r="D1641" s="56">
        <f t="shared" si="234"/>
        <v>10.114000000000001</v>
      </c>
      <c r="E1641" s="56">
        <f t="shared" si="226"/>
        <v>0</v>
      </c>
      <c r="F1641" s="56">
        <f t="shared" si="227"/>
        <v>0</v>
      </c>
      <c r="G1641" s="56">
        <f t="shared" si="228"/>
        <v>10.114000000000001</v>
      </c>
      <c r="H1641" s="56">
        <f t="shared" si="229"/>
        <v>10.111000000000001</v>
      </c>
      <c r="I1641" s="56">
        <f t="shared" si="230"/>
        <v>0</v>
      </c>
      <c r="J1641" s="56">
        <f t="shared" si="231"/>
        <v>0</v>
      </c>
      <c r="K1641" s="56">
        <f t="shared" si="232"/>
        <v>10.111000000000001</v>
      </c>
      <c r="L1641" s="64">
        <v>10114</v>
      </c>
      <c r="M1641" s="64">
        <v>0</v>
      </c>
      <c r="N1641" s="64">
        <v>0</v>
      </c>
      <c r="O1641" s="64">
        <v>10114</v>
      </c>
      <c r="P1641" s="63">
        <v>10111</v>
      </c>
      <c r="Q1641" s="63">
        <v>0</v>
      </c>
      <c r="R1641" s="63">
        <v>0</v>
      </c>
      <c r="S1641" s="63">
        <v>10111</v>
      </c>
      <c r="T1641">
        <f t="shared" si="233"/>
        <v>20225</v>
      </c>
    </row>
    <row r="1642" spans="1:20" hidden="1">
      <c r="A1642" s="55" t="s">
        <v>6052</v>
      </c>
      <c r="B1642" s="56" t="s">
        <v>6053</v>
      </c>
      <c r="C1642" s="55" t="s">
        <v>6315</v>
      </c>
      <c r="D1642" s="56">
        <f t="shared" si="234"/>
        <v>8564.42</v>
      </c>
      <c r="E1642" s="56">
        <f t="shared" si="226"/>
        <v>2669.8910000000001</v>
      </c>
      <c r="F1642" s="56">
        <f t="shared" si="227"/>
        <v>17206.164000000001</v>
      </c>
      <c r="G1642" s="56">
        <f t="shared" si="228"/>
        <v>28440.474999999999</v>
      </c>
      <c r="H1642" s="56">
        <f t="shared" si="229"/>
        <v>8592.3549999999996</v>
      </c>
      <c r="I1642" s="56">
        <f t="shared" si="230"/>
        <v>2669.5149999999999</v>
      </c>
      <c r="J1642" s="56">
        <f t="shared" si="231"/>
        <v>17583.528999999999</v>
      </c>
      <c r="K1642" s="56">
        <f t="shared" si="232"/>
        <v>28845.399000000001</v>
      </c>
      <c r="L1642" s="64">
        <v>8564420</v>
      </c>
      <c r="M1642" s="64">
        <v>2669891</v>
      </c>
      <c r="N1642" s="64">
        <v>17206164</v>
      </c>
      <c r="O1642" s="64">
        <v>28440475</v>
      </c>
      <c r="P1642" s="63">
        <v>8592355</v>
      </c>
      <c r="Q1642" s="63">
        <v>2669515</v>
      </c>
      <c r="R1642" s="63">
        <v>17583529</v>
      </c>
      <c r="S1642" s="63">
        <v>28845399</v>
      </c>
      <c r="T1642">
        <f t="shared" si="233"/>
        <v>57285874</v>
      </c>
    </row>
    <row r="1643" spans="1:20" hidden="1">
      <c r="A1643" s="55" t="s">
        <v>6054</v>
      </c>
      <c r="B1643" s="56" t="s">
        <v>6055</v>
      </c>
      <c r="C1643" s="55" t="s">
        <v>6315</v>
      </c>
      <c r="D1643" s="56">
        <f t="shared" si="234"/>
        <v>15224.666999999999</v>
      </c>
      <c r="E1643" s="56">
        <f t="shared" si="226"/>
        <v>1031.0250000000001</v>
      </c>
      <c r="F1643" s="56">
        <f t="shared" si="227"/>
        <v>29863.964</v>
      </c>
      <c r="G1643" s="56">
        <f t="shared" si="228"/>
        <v>46119.656000000003</v>
      </c>
      <c r="H1643" s="56">
        <f t="shared" si="229"/>
        <v>15200.116</v>
      </c>
      <c r="I1643" s="56">
        <f t="shared" si="230"/>
        <v>950.56899999999996</v>
      </c>
      <c r="J1643" s="56">
        <f t="shared" si="231"/>
        <v>25552.793000000001</v>
      </c>
      <c r="K1643" s="56">
        <f t="shared" si="232"/>
        <v>41703.478000000003</v>
      </c>
      <c r="L1643" s="64">
        <v>15224667</v>
      </c>
      <c r="M1643" s="64">
        <v>1031025</v>
      </c>
      <c r="N1643" s="64">
        <v>29863964</v>
      </c>
      <c r="O1643" s="64">
        <v>46119656</v>
      </c>
      <c r="P1643" s="63">
        <v>15200116</v>
      </c>
      <c r="Q1643" s="63">
        <v>950569</v>
      </c>
      <c r="R1643" s="63">
        <v>25552793</v>
      </c>
      <c r="S1643" s="63">
        <v>41703478</v>
      </c>
      <c r="T1643">
        <f t="shared" si="233"/>
        <v>87823134</v>
      </c>
    </row>
    <row r="1644" spans="1:20" hidden="1">
      <c r="A1644" s="55" t="s">
        <v>3135</v>
      </c>
      <c r="B1644" s="56" t="s">
        <v>3136</v>
      </c>
      <c r="C1644" s="55" t="s">
        <v>6322</v>
      </c>
      <c r="D1644" s="56">
        <f t="shared" si="234"/>
        <v>5116.0929999999998</v>
      </c>
      <c r="E1644" s="56">
        <f t="shared" si="226"/>
        <v>71.021000000000001</v>
      </c>
      <c r="F1644" s="56">
        <f t="shared" si="227"/>
        <v>10674.01</v>
      </c>
      <c r="G1644" s="56">
        <f t="shared" si="228"/>
        <v>15861.124</v>
      </c>
      <c r="H1644" s="56">
        <f t="shared" si="229"/>
        <v>5826.0720000000001</v>
      </c>
      <c r="I1644" s="56">
        <f t="shared" si="230"/>
        <v>70.921000000000006</v>
      </c>
      <c r="J1644" s="56">
        <f t="shared" si="231"/>
        <v>11479.405000000001</v>
      </c>
      <c r="K1644" s="56">
        <f t="shared" si="232"/>
        <v>17376.398000000001</v>
      </c>
      <c r="L1644" s="64">
        <v>5116093</v>
      </c>
      <c r="M1644" s="64">
        <v>71021</v>
      </c>
      <c r="N1644" s="64">
        <v>10674010</v>
      </c>
      <c r="O1644" s="64">
        <v>15861124</v>
      </c>
      <c r="P1644" s="63">
        <v>5826072</v>
      </c>
      <c r="Q1644" s="63">
        <v>70921</v>
      </c>
      <c r="R1644" s="63">
        <v>11479405</v>
      </c>
      <c r="S1644" s="63">
        <v>17376398</v>
      </c>
      <c r="T1644">
        <f t="shared" si="233"/>
        <v>33237522</v>
      </c>
    </row>
    <row r="1645" spans="1:20" hidden="1">
      <c r="A1645" s="55" t="s">
        <v>3137</v>
      </c>
      <c r="B1645" s="56" t="s">
        <v>3138</v>
      </c>
      <c r="C1645" s="55" t="s">
        <v>6318</v>
      </c>
      <c r="D1645" s="56">
        <f t="shared" si="234"/>
        <v>3107.895</v>
      </c>
      <c r="E1645" s="56">
        <f t="shared" si="226"/>
        <v>201.83099999999999</v>
      </c>
      <c r="F1645" s="56">
        <f t="shared" si="227"/>
        <v>1831.559</v>
      </c>
      <c r="G1645" s="56">
        <f t="shared" si="228"/>
        <v>5141.2849999999999</v>
      </c>
      <c r="H1645" s="56">
        <f t="shared" si="229"/>
        <v>2845.5619999999999</v>
      </c>
      <c r="I1645" s="56">
        <f t="shared" si="230"/>
        <v>201.77600000000001</v>
      </c>
      <c r="J1645" s="56">
        <f t="shared" si="231"/>
        <v>1706.82</v>
      </c>
      <c r="K1645" s="56">
        <f t="shared" si="232"/>
        <v>4754.1580000000004</v>
      </c>
      <c r="L1645" s="64">
        <v>3107895</v>
      </c>
      <c r="M1645" s="64">
        <v>201831</v>
      </c>
      <c r="N1645" s="64">
        <v>1831559</v>
      </c>
      <c r="O1645" s="64">
        <v>5141285</v>
      </c>
      <c r="P1645" s="63">
        <v>2845562</v>
      </c>
      <c r="Q1645" s="63">
        <v>201776</v>
      </c>
      <c r="R1645" s="63">
        <v>1706820</v>
      </c>
      <c r="S1645" s="63">
        <v>4754158</v>
      </c>
      <c r="T1645">
        <f t="shared" si="233"/>
        <v>9895443</v>
      </c>
    </row>
    <row r="1646" spans="1:20" hidden="1">
      <c r="A1646" s="55" t="s">
        <v>3139</v>
      </c>
      <c r="B1646" s="56" t="s">
        <v>3140</v>
      </c>
      <c r="C1646" s="55" t="s">
        <v>6317</v>
      </c>
      <c r="D1646" s="56">
        <f t="shared" si="234"/>
        <v>1390.9929999999999</v>
      </c>
      <c r="E1646" s="56">
        <f t="shared" si="226"/>
        <v>0</v>
      </c>
      <c r="F1646" s="56">
        <f t="shared" si="227"/>
        <v>1479.144</v>
      </c>
      <c r="G1646" s="56">
        <f t="shared" si="228"/>
        <v>2870.1370000000002</v>
      </c>
      <c r="H1646" s="56">
        <f t="shared" si="229"/>
        <v>1390.86</v>
      </c>
      <c r="I1646" s="56">
        <f t="shared" si="230"/>
        <v>0</v>
      </c>
      <c r="J1646" s="56">
        <f t="shared" si="231"/>
        <v>1384.2619999999999</v>
      </c>
      <c r="K1646" s="56">
        <f t="shared" si="232"/>
        <v>2775.1219999999998</v>
      </c>
      <c r="L1646" s="64">
        <v>1390993</v>
      </c>
      <c r="M1646" s="64">
        <v>0</v>
      </c>
      <c r="N1646" s="64">
        <v>1479144</v>
      </c>
      <c r="O1646" s="64">
        <v>2870137</v>
      </c>
      <c r="P1646" s="63">
        <v>1390860</v>
      </c>
      <c r="Q1646" s="63">
        <v>0</v>
      </c>
      <c r="R1646" s="63">
        <v>1384262</v>
      </c>
      <c r="S1646" s="63">
        <v>2775122</v>
      </c>
      <c r="T1646">
        <f t="shared" si="233"/>
        <v>5645259</v>
      </c>
    </row>
    <row r="1647" spans="1:20" hidden="1">
      <c r="A1647" s="55" t="s">
        <v>3141</v>
      </c>
      <c r="B1647" s="56" t="s">
        <v>3142</v>
      </c>
      <c r="C1647" s="55" t="s">
        <v>6317</v>
      </c>
      <c r="D1647" s="56">
        <f t="shared" si="234"/>
        <v>4314.3509999999997</v>
      </c>
      <c r="E1647" s="56">
        <f t="shared" si="226"/>
        <v>308.59500000000003</v>
      </c>
      <c r="F1647" s="56">
        <f t="shared" si="227"/>
        <v>2826.473</v>
      </c>
      <c r="G1647" s="56">
        <f t="shared" si="228"/>
        <v>7449.4189999999999</v>
      </c>
      <c r="H1647" s="56">
        <f t="shared" si="229"/>
        <v>4123.5990000000002</v>
      </c>
      <c r="I1647" s="56">
        <f t="shared" si="230"/>
        <v>308.51499999999999</v>
      </c>
      <c r="J1647" s="56">
        <f t="shared" si="231"/>
        <v>2887.9569999999999</v>
      </c>
      <c r="K1647" s="56">
        <f t="shared" si="232"/>
        <v>7320.0709999999999</v>
      </c>
      <c r="L1647" s="64">
        <v>4314351</v>
      </c>
      <c r="M1647" s="64">
        <v>308595</v>
      </c>
      <c r="N1647" s="64">
        <v>2826473</v>
      </c>
      <c r="O1647" s="64">
        <v>7449419</v>
      </c>
      <c r="P1647" s="63">
        <v>4123599</v>
      </c>
      <c r="Q1647" s="63">
        <v>308515</v>
      </c>
      <c r="R1647" s="63">
        <v>2887957</v>
      </c>
      <c r="S1647" s="63">
        <v>7320071</v>
      </c>
      <c r="T1647">
        <f t="shared" si="233"/>
        <v>14769490</v>
      </c>
    </row>
    <row r="1648" spans="1:20" hidden="1">
      <c r="A1648" s="55" t="s">
        <v>3143</v>
      </c>
      <c r="B1648" s="56" t="s">
        <v>3144</v>
      </c>
      <c r="C1648" s="55" t="s">
        <v>6318</v>
      </c>
      <c r="D1648" s="56">
        <f t="shared" si="234"/>
        <v>3189.8180000000002</v>
      </c>
      <c r="E1648" s="56">
        <f t="shared" si="226"/>
        <v>1172.71</v>
      </c>
      <c r="F1648" s="56">
        <f t="shared" si="227"/>
        <v>1527.6980000000001</v>
      </c>
      <c r="G1648" s="56">
        <f t="shared" si="228"/>
        <v>5890.2259999999997</v>
      </c>
      <c r="H1648" s="56">
        <f t="shared" si="229"/>
        <v>3188.8560000000002</v>
      </c>
      <c r="I1648" s="56">
        <f t="shared" si="230"/>
        <v>1112.3</v>
      </c>
      <c r="J1648" s="56">
        <f t="shared" si="231"/>
        <v>1217.4090000000001</v>
      </c>
      <c r="K1648" s="56">
        <f t="shared" si="232"/>
        <v>5518.5649999999996</v>
      </c>
      <c r="L1648" s="64">
        <v>3189818</v>
      </c>
      <c r="M1648" s="64">
        <v>1172710</v>
      </c>
      <c r="N1648" s="64">
        <v>1527698</v>
      </c>
      <c r="O1648" s="64">
        <v>5890226</v>
      </c>
      <c r="P1648" s="63">
        <v>3188856</v>
      </c>
      <c r="Q1648" s="63">
        <v>1112300</v>
      </c>
      <c r="R1648" s="63">
        <v>1217409</v>
      </c>
      <c r="S1648" s="63">
        <v>5518565</v>
      </c>
      <c r="T1648">
        <f t="shared" si="233"/>
        <v>11408791</v>
      </c>
    </row>
    <row r="1649" spans="1:20" hidden="1">
      <c r="A1649" s="55" t="s">
        <v>3145</v>
      </c>
      <c r="B1649" s="56" t="s">
        <v>3146</v>
      </c>
      <c r="C1649" s="55" t="s">
        <v>6318</v>
      </c>
      <c r="D1649" s="56">
        <f t="shared" si="234"/>
        <v>6313.2629999999999</v>
      </c>
      <c r="E1649" s="56">
        <f t="shared" si="226"/>
        <v>1297.3810000000001</v>
      </c>
      <c r="F1649" s="56">
        <f t="shared" si="227"/>
        <v>6296.8770000000004</v>
      </c>
      <c r="G1649" s="56">
        <f t="shared" si="228"/>
        <v>13907.521000000001</v>
      </c>
      <c r="H1649" s="56">
        <f t="shared" si="229"/>
        <v>6612.4</v>
      </c>
      <c r="I1649" s="56">
        <f t="shared" si="230"/>
        <v>1293.7739999999999</v>
      </c>
      <c r="J1649" s="56">
        <f t="shared" si="231"/>
        <v>5972.0140000000001</v>
      </c>
      <c r="K1649" s="56">
        <f t="shared" si="232"/>
        <v>13878.188</v>
      </c>
      <c r="L1649" s="64">
        <v>6313263</v>
      </c>
      <c r="M1649" s="64">
        <v>1297381</v>
      </c>
      <c r="N1649" s="64">
        <v>6296877</v>
      </c>
      <c r="O1649" s="64">
        <v>13907521</v>
      </c>
      <c r="P1649" s="63">
        <v>6612400</v>
      </c>
      <c r="Q1649" s="63">
        <v>1293774</v>
      </c>
      <c r="R1649" s="63">
        <v>5972014</v>
      </c>
      <c r="S1649" s="63">
        <v>13878188</v>
      </c>
      <c r="T1649">
        <f t="shared" si="233"/>
        <v>27785709</v>
      </c>
    </row>
    <row r="1650" spans="1:20" hidden="1">
      <c r="A1650" s="55" t="s">
        <v>3147</v>
      </c>
      <c r="B1650" s="56" t="s">
        <v>3148</v>
      </c>
      <c r="C1650" s="55" t="s">
        <v>6322</v>
      </c>
      <c r="D1650" s="56">
        <f t="shared" si="234"/>
        <v>4822.22</v>
      </c>
      <c r="E1650" s="56">
        <f t="shared" si="226"/>
        <v>0</v>
      </c>
      <c r="F1650" s="56">
        <f t="shared" si="227"/>
        <v>6380.174</v>
      </c>
      <c r="G1650" s="56">
        <f t="shared" si="228"/>
        <v>11202.394</v>
      </c>
      <c r="H1650" s="56">
        <f t="shared" si="229"/>
        <v>4421.2330000000002</v>
      </c>
      <c r="I1650" s="56">
        <f t="shared" si="230"/>
        <v>0</v>
      </c>
      <c r="J1650" s="56">
        <f t="shared" si="231"/>
        <v>6442.7139999999999</v>
      </c>
      <c r="K1650" s="56">
        <f t="shared" si="232"/>
        <v>10863.947</v>
      </c>
      <c r="L1650" s="64">
        <v>4822220</v>
      </c>
      <c r="M1650" s="64">
        <v>0</v>
      </c>
      <c r="N1650" s="64">
        <v>6380174</v>
      </c>
      <c r="O1650" s="64">
        <v>11202394</v>
      </c>
      <c r="P1650" s="63">
        <v>4421233</v>
      </c>
      <c r="Q1650" s="63">
        <v>0</v>
      </c>
      <c r="R1650" s="63">
        <v>6442714</v>
      </c>
      <c r="S1650" s="63">
        <v>10863947</v>
      </c>
      <c r="T1650">
        <f t="shared" si="233"/>
        <v>22066341</v>
      </c>
    </row>
    <row r="1651" spans="1:20" hidden="1">
      <c r="A1651" s="55" t="s">
        <v>3149</v>
      </c>
      <c r="B1651" s="56" t="s">
        <v>3150</v>
      </c>
      <c r="C1651" s="55" t="s">
        <v>6317</v>
      </c>
      <c r="D1651" s="56">
        <f t="shared" si="234"/>
        <v>7856.1710000000003</v>
      </c>
      <c r="E1651" s="56">
        <f t="shared" si="226"/>
        <v>0</v>
      </c>
      <c r="F1651" s="56">
        <f t="shared" si="227"/>
        <v>8191.8280000000004</v>
      </c>
      <c r="G1651" s="56">
        <f t="shared" si="228"/>
        <v>16047.999</v>
      </c>
      <c r="H1651" s="56">
        <f t="shared" si="229"/>
        <v>7210.8069999999998</v>
      </c>
      <c r="I1651" s="56">
        <f t="shared" si="230"/>
        <v>0</v>
      </c>
      <c r="J1651" s="56">
        <f t="shared" si="231"/>
        <v>9256.4249999999993</v>
      </c>
      <c r="K1651" s="56">
        <f t="shared" si="232"/>
        <v>16467.232</v>
      </c>
      <c r="L1651" s="64">
        <v>7856171</v>
      </c>
      <c r="M1651" s="64">
        <v>0</v>
      </c>
      <c r="N1651" s="64">
        <v>8191828</v>
      </c>
      <c r="O1651" s="64">
        <v>16047999</v>
      </c>
      <c r="P1651" s="63">
        <v>7210807</v>
      </c>
      <c r="Q1651" s="63">
        <v>0</v>
      </c>
      <c r="R1651" s="63">
        <v>9256425</v>
      </c>
      <c r="S1651" s="63">
        <v>16467232</v>
      </c>
      <c r="T1651">
        <f t="shared" si="233"/>
        <v>32515231</v>
      </c>
    </row>
    <row r="1652" spans="1:20" hidden="1">
      <c r="A1652" s="55" t="s">
        <v>3151</v>
      </c>
      <c r="B1652" s="56" t="s">
        <v>3152</v>
      </c>
      <c r="C1652" s="55" t="s">
        <v>6317</v>
      </c>
      <c r="D1652" s="56">
        <f t="shared" si="234"/>
        <v>4799.3500000000004</v>
      </c>
      <c r="E1652" s="56">
        <f t="shared" si="226"/>
        <v>1380.346</v>
      </c>
      <c r="F1652" s="56">
        <f t="shared" si="227"/>
        <v>10365.174000000001</v>
      </c>
      <c r="G1652" s="56">
        <f t="shared" si="228"/>
        <v>16544.87</v>
      </c>
      <c r="H1652" s="56">
        <f t="shared" si="229"/>
        <v>5532.2470000000003</v>
      </c>
      <c r="I1652" s="56">
        <f t="shared" si="230"/>
        <v>1379.73</v>
      </c>
      <c r="J1652" s="56">
        <f t="shared" si="231"/>
        <v>11009.755999999999</v>
      </c>
      <c r="K1652" s="56">
        <f t="shared" si="232"/>
        <v>17921.733</v>
      </c>
      <c r="L1652" s="64">
        <v>4799350</v>
      </c>
      <c r="M1652" s="64">
        <v>1380346</v>
      </c>
      <c r="N1652" s="64">
        <v>10365174</v>
      </c>
      <c r="O1652" s="64">
        <v>16544870</v>
      </c>
      <c r="P1652" s="63">
        <v>5532247</v>
      </c>
      <c r="Q1652" s="63">
        <v>1379730</v>
      </c>
      <c r="R1652" s="63">
        <v>11009756</v>
      </c>
      <c r="S1652" s="63">
        <v>17921733</v>
      </c>
      <c r="T1652">
        <f t="shared" si="233"/>
        <v>34466603</v>
      </c>
    </row>
    <row r="1653" spans="1:20" hidden="1">
      <c r="A1653" s="55" t="s">
        <v>3153</v>
      </c>
      <c r="B1653" s="56" t="s">
        <v>3154</v>
      </c>
      <c r="C1653" s="55" t="s">
        <v>6317</v>
      </c>
      <c r="D1653" s="56">
        <f t="shared" si="234"/>
        <v>3918.1849999999999</v>
      </c>
      <c r="E1653" s="56">
        <f t="shared" si="226"/>
        <v>0</v>
      </c>
      <c r="F1653" s="56">
        <f t="shared" si="227"/>
        <v>2427.8440000000001</v>
      </c>
      <c r="G1653" s="56">
        <f t="shared" si="228"/>
        <v>6346.0290000000005</v>
      </c>
      <c r="H1653" s="56">
        <f t="shared" si="229"/>
        <v>4086.4140000000002</v>
      </c>
      <c r="I1653" s="56">
        <f t="shared" si="230"/>
        <v>0</v>
      </c>
      <c r="J1653" s="56">
        <f t="shared" si="231"/>
        <v>2491.5250000000001</v>
      </c>
      <c r="K1653" s="56">
        <f t="shared" si="232"/>
        <v>6577.9390000000003</v>
      </c>
      <c r="L1653" s="64">
        <v>3918185</v>
      </c>
      <c r="M1653" s="64">
        <v>0</v>
      </c>
      <c r="N1653" s="64">
        <v>2427844</v>
      </c>
      <c r="O1653" s="64">
        <v>6346029</v>
      </c>
      <c r="P1653" s="63">
        <v>4086414</v>
      </c>
      <c r="Q1653" s="63">
        <v>0</v>
      </c>
      <c r="R1653" s="63">
        <v>2491525</v>
      </c>
      <c r="S1653" s="63">
        <v>6577939</v>
      </c>
      <c r="T1653">
        <f t="shared" si="233"/>
        <v>12923968</v>
      </c>
    </row>
    <row r="1654" spans="1:20" hidden="1">
      <c r="A1654" s="55" t="s">
        <v>3155</v>
      </c>
      <c r="B1654" s="56" t="s">
        <v>3156</v>
      </c>
      <c r="C1654" s="55" t="s">
        <v>6317</v>
      </c>
      <c r="D1654" s="56">
        <f t="shared" si="234"/>
        <v>7681.4610000000002</v>
      </c>
      <c r="E1654" s="56">
        <f t="shared" si="226"/>
        <v>1094.604</v>
      </c>
      <c r="F1654" s="56">
        <f t="shared" si="227"/>
        <v>7145.9210000000003</v>
      </c>
      <c r="G1654" s="56">
        <f t="shared" si="228"/>
        <v>15921.986000000001</v>
      </c>
      <c r="H1654" s="56">
        <f t="shared" si="229"/>
        <v>6899.8339999999998</v>
      </c>
      <c r="I1654" s="56">
        <f t="shared" si="230"/>
        <v>1091.723</v>
      </c>
      <c r="J1654" s="56">
        <f t="shared" si="231"/>
        <v>6925.4740000000002</v>
      </c>
      <c r="K1654" s="56">
        <f t="shared" si="232"/>
        <v>14917.031000000001</v>
      </c>
      <c r="L1654" s="64">
        <v>7681461</v>
      </c>
      <c r="M1654" s="64">
        <v>1094604</v>
      </c>
      <c r="N1654" s="64">
        <v>7145921</v>
      </c>
      <c r="O1654" s="64">
        <v>15921986</v>
      </c>
      <c r="P1654" s="63">
        <v>6899834</v>
      </c>
      <c r="Q1654" s="63">
        <v>1091723</v>
      </c>
      <c r="R1654" s="63">
        <v>6925474</v>
      </c>
      <c r="S1654" s="63">
        <v>14917031</v>
      </c>
      <c r="T1654">
        <f t="shared" si="233"/>
        <v>30839017</v>
      </c>
    </row>
    <row r="1655" spans="1:20" hidden="1">
      <c r="A1655" s="55" t="s">
        <v>3157</v>
      </c>
      <c r="B1655" s="56" t="s">
        <v>3158</v>
      </c>
      <c r="C1655" s="55" t="s">
        <v>6318</v>
      </c>
      <c r="D1655" s="56">
        <f t="shared" si="234"/>
        <v>1751.2049999999999</v>
      </c>
      <c r="E1655" s="56">
        <f t="shared" si="226"/>
        <v>10.416</v>
      </c>
      <c r="F1655" s="56">
        <f t="shared" si="227"/>
        <v>2885.56</v>
      </c>
      <c r="G1655" s="56">
        <f t="shared" si="228"/>
        <v>4647.1809999999996</v>
      </c>
      <c r="H1655" s="56">
        <f t="shared" si="229"/>
        <v>1520.0060000000001</v>
      </c>
      <c r="I1655" s="56">
        <f t="shared" si="230"/>
        <v>10.414</v>
      </c>
      <c r="J1655" s="56">
        <f t="shared" si="231"/>
        <v>2722.2869999999998</v>
      </c>
      <c r="K1655" s="56">
        <f t="shared" si="232"/>
        <v>4252.7070000000003</v>
      </c>
      <c r="L1655" s="64">
        <v>1751205</v>
      </c>
      <c r="M1655" s="64">
        <v>10416</v>
      </c>
      <c r="N1655" s="64">
        <v>2885560</v>
      </c>
      <c r="O1655" s="64">
        <v>4647181</v>
      </c>
      <c r="P1655" s="63">
        <v>1520006</v>
      </c>
      <c r="Q1655" s="63">
        <v>10414</v>
      </c>
      <c r="R1655" s="63">
        <v>2722287</v>
      </c>
      <c r="S1655" s="63">
        <v>4252707</v>
      </c>
      <c r="T1655">
        <f t="shared" si="233"/>
        <v>8899888</v>
      </c>
    </row>
    <row r="1656" spans="1:20" hidden="1">
      <c r="A1656" s="55" t="s">
        <v>3159</v>
      </c>
      <c r="B1656" s="56" t="s">
        <v>3160</v>
      </c>
      <c r="C1656" s="55" t="s">
        <v>6318</v>
      </c>
      <c r="D1656" s="56">
        <f t="shared" si="234"/>
        <v>2163.0709999999999</v>
      </c>
      <c r="E1656" s="56">
        <f t="shared" si="226"/>
        <v>622.90499999999997</v>
      </c>
      <c r="F1656" s="56">
        <f t="shared" si="227"/>
        <v>3368.3380000000002</v>
      </c>
      <c r="G1656" s="56">
        <f t="shared" si="228"/>
        <v>6154.3140000000003</v>
      </c>
      <c r="H1656" s="56">
        <f t="shared" si="229"/>
        <v>1704.537</v>
      </c>
      <c r="I1656" s="56">
        <f t="shared" si="230"/>
        <v>621.90099999999995</v>
      </c>
      <c r="J1656" s="56">
        <f t="shared" si="231"/>
        <v>3451.17</v>
      </c>
      <c r="K1656" s="56">
        <f t="shared" si="232"/>
        <v>5777.6080000000002</v>
      </c>
      <c r="L1656" s="64">
        <v>2163071</v>
      </c>
      <c r="M1656" s="64">
        <v>622905</v>
      </c>
      <c r="N1656" s="64">
        <v>3368338</v>
      </c>
      <c r="O1656" s="64">
        <v>6154314</v>
      </c>
      <c r="P1656" s="63">
        <v>1704537</v>
      </c>
      <c r="Q1656" s="63">
        <v>621901</v>
      </c>
      <c r="R1656" s="63">
        <v>3451170</v>
      </c>
      <c r="S1656" s="63">
        <v>5777608</v>
      </c>
      <c r="T1656">
        <f t="shared" si="233"/>
        <v>11931922</v>
      </c>
    </row>
    <row r="1657" spans="1:20" hidden="1">
      <c r="A1657" s="55" t="s">
        <v>3161</v>
      </c>
      <c r="B1657" s="56" t="s">
        <v>3162</v>
      </c>
      <c r="C1657" s="55" t="s">
        <v>6318</v>
      </c>
      <c r="D1657" s="56">
        <f t="shared" si="234"/>
        <v>938.99800000000005</v>
      </c>
      <c r="E1657" s="56">
        <f t="shared" si="226"/>
        <v>191.80099999999999</v>
      </c>
      <c r="F1657" s="56">
        <f t="shared" si="227"/>
        <v>1277.1130000000001</v>
      </c>
      <c r="G1657" s="56">
        <f t="shared" si="228"/>
        <v>2407.9119999999998</v>
      </c>
      <c r="H1657" s="56">
        <f t="shared" si="229"/>
        <v>993.98800000000006</v>
      </c>
      <c r="I1657" s="56">
        <f t="shared" si="230"/>
        <v>93.7</v>
      </c>
      <c r="J1657" s="56">
        <f t="shared" si="231"/>
        <v>1280.3330000000001</v>
      </c>
      <c r="K1657" s="56">
        <f t="shared" si="232"/>
        <v>2368.0210000000002</v>
      </c>
      <c r="L1657" s="64">
        <v>938998</v>
      </c>
      <c r="M1657" s="64">
        <v>191801</v>
      </c>
      <c r="N1657" s="64">
        <v>1277113</v>
      </c>
      <c r="O1657" s="64">
        <v>2407912</v>
      </c>
      <c r="P1657" s="63">
        <v>993988</v>
      </c>
      <c r="Q1657" s="63">
        <v>93700</v>
      </c>
      <c r="R1657" s="63">
        <v>1280333</v>
      </c>
      <c r="S1657" s="63">
        <v>2368021</v>
      </c>
      <c r="T1657">
        <f t="shared" si="233"/>
        <v>4775933</v>
      </c>
    </row>
    <row r="1658" spans="1:20" hidden="1">
      <c r="A1658" s="55" t="s">
        <v>3163</v>
      </c>
      <c r="B1658" s="56" t="s">
        <v>3164</v>
      </c>
      <c r="C1658" s="55" t="s">
        <v>6318</v>
      </c>
      <c r="D1658" s="56">
        <f t="shared" si="234"/>
        <v>4530.7359999999999</v>
      </c>
      <c r="E1658" s="56">
        <f t="shared" si="226"/>
        <v>237.678</v>
      </c>
      <c r="F1658" s="56">
        <f t="shared" si="227"/>
        <v>3085.12</v>
      </c>
      <c r="G1658" s="56">
        <f t="shared" si="228"/>
        <v>7853.5339999999997</v>
      </c>
      <c r="H1658" s="56">
        <f t="shared" si="229"/>
        <v>4810.1869999999999</v>
      </c>
      <c r="I1658" s="56">
        <f t="shared" si="230"/>
        <v>237.32400000000001</v>
      </c>
      <c r="J1658" s="56">
        <f t="shared" si="231"/>
        <v>3387.5630000000001</v>
      </c>
      <c r="K1658" s="56">
        <f t="shared" si="232"/>
        <v>8435.0740000000005</v>
      </c>
      <c r="L1658" s="64">
        <v>4530736</v>
      </c>
      <c r="M1658" s="64">
        <v>237678</v>
      </c>
      <c r="N1658" s="64">
        <v>3085120</v>
      </c>
      <c r="O1658" s="64">
        <v>7853534</v>
      </c>
      <c r="P1658" s="63">
        <v>4810187</v>
      </c>
      <c r="Q1658" s="63">
        <v>237324</v>
      </c>
      <c r="R1658" s="63">
        <v>3387563</v>
      </c>
      <c r="S1658" s="63">
        <v>8435074</v>
      </c>
      <c r="T1658">
        <f t="shared" si="233"/>
        <v>16288608</v>
      </c>
    </row>
    <row r="1659" spans="1:20" hidden="1">
      <c r="A1659" s="55" t="s">
        <v>3165</v>
      </c>
      <c r="B1659" s="56" t="s">
        <v>3166</v>
      </c>
      <c r="C1659" s="55" t="s">
        <v>6318</v>
      </c>
      <c r="D1659" s="56">
        <f t="shared" si="234"/>
        <v>2905.2629999999999</v>
      </c>
      <c r="E1659" s="56">
        <f t="shared" si="226"/>
        <v>134.535</v>
      </c>
      <c r="F1659" s="56">
        <f t="shared" si="227"/>
        <v>1709.7360000000001</v>
      </c>
      <c r="G1659" s="56">
        <f t="shared" si="228"/>
        <v>4749.5339999999997</v>
      </c>
      <c r="H1659" s="56">
        <f t="shared" si="229"/>
        <v>2694.9940000000001</v>
      </c>
      <c r="I1659" s="56">
        <f t="shared" si="230"/>
        <v>134.535</v>
      </c>
      <c r="J1659" s="56">
        <f t="shared" si="231"/>
        <v>1754.039</v>
      </c>
      <c r="K1659" s="56">
        <f t="shared" si="232"/>
        <v>4583.5680000000002</v>
      </c>
      <c r="L1659" s="64">
        <v>2905263</v>
      </c>
      <c r="M1659" s="64">
        <v>134535</v>
      </c>
      <c r="N1659" s="64">
        <v>1709736</v>
      </c>
      <c r="O1659" s="64">
        <v>4749534</v>
      </c>
      <c r="P1659" s="63">
        <v>2694994</v>
      </c>
      <c r="Q1659" s="63">
        <v>134535</v>
      </c>
      <c r="R1659" s="63">
        <v>1754039</v>
      </c>
      <c r="S1659" s="63">
        <v>4583568</v>
      </c>
      <c r="T1659">
        <f t="shared" si="233"/>
        <v>9333102</v>
      </c>
    </row>
    <row r="1660" spans="1:20" hidden="1">
      <c r="A1660" s="55" t="s">
        <v>3167</v>
      </c>
      <c r="B1660" s="56" t="s">
        <v>3168</v>
      </c>
      <c r="C1660" s="55" t="s">
        <v>6318</v>
      </c>
      <c r="D1660" s="56">
        <f t="shared" si="234"/>
        <v>5044.5190000000002</v>
      </c>
      <c r="E1660" s="56">
        <f t="shared" si="226"/>
        <v>809.46299999999997</v>
      </c>
      <c r="F1660" s="56">
        <f t="shared" si="227"/>
        <v>4504.0039999999999</v>
      </c>
      <c r="G1660" s="56">
        <f t="shared" si="228"/>
        <v>10357.986000000001</v>
      </c>
      <c r="H1660" s="56">
        <f t="shared" si="229"/>
        <v>5404.3090000000002</v>
      </c>
      <c r="I1660" s="56">
        <f t="shared" si="230"/>
        <v>708.45500000000004</v>
      </c>
      <c r="J1660" s="56">
        <f t="shared" si="231"/>
        <v>1987.2560000000001</v>
      </c>
      <c r="K1660" s="56">
        <f t="shared" si="232"/>
        <v>8100.02</v>
      </c>
      <c r="L1660" s="64">
        <v>5044519</v>
      </c>
      <c r="M1660" s="64">
        <v>809463</v>
      </c>
      <c r="N1660" s="64">
        <v>4504004</v>
      </c>
      <c r="O1660" s="64">
        <v>10357986</v>
      </c>
      <c r="P1660" s="63">
        <v>5404309</v>
      </c>
      <c r="Q1660" s="63">
        <v>708455</v>
      </c>
      <c r="R1660" s="63">
        <v>1987256</v>
      </c>
      <c r="S1660" s="63">
        <v>8100020</v>
      </c>
      <c r="T1660">
        <f t="shared" si="233"/>
        <v>18458006</v>
      </c>
    </row>
    <row r="1661" spans="1:20" hidden="1">
      <c r="A1661" s="55" t="s">
        <v>3169</v>
      </c>
      <c r="B1661" s="56" t="s">
        <v>3170</v>
      </c>
      <c r="C1661" s="55" t="s">
        <v>6318</v>
      </c>
      <c r="D1661" s="56">
        <f t="shared" si="234"/>
        <v>5501.0540000000001</v>
      </c>
      <c r="E1661" s="56">
        <f t="shared" si="226"/>
        <v>205.36500000000001</v>
      </c>
      <c r="F1661" s="56">
        <f t="shared" si="227"/>
        <v>4015.2139999999999</v>
      </c>
      <c r="G1661" s="56">
        <f t="shared" si="228"/>
        <v>9721.6329999999998</v>
      </c>
      <c r="H1661" s="56">
        <f t="shared" si="229"/>
        <v>6879.71</v>
      </c>
      <c r="I1661" s="56">
        <f t="shared" si="230"/>
        <v>205.28</v>
      </c>
      <c r="J1661" s="56">
        <f t="shared" si="231"/>
        <v>3973.95</v>
      </c>
      <c r="K1661" s="56">
        <f t="shared" si="232"/>
        <v>11058.94</v>
      </c>
      <c r="L1661" s="64">
        <v>5501054</v>
      </c>
      <c r="M1661" s="64">
        <v>205365</v>
      </c>
      <c r="N1661" s="64">
        <v>4015214</v>
      </c>
      <c r="O1661" s="64">
        <v>9721633</v>
      </c>
      <c r="P1661" s="63">
        <v>6879710</v>
      </c>
      <c r="Q1661" s="63">
        <v>205280</v>
      </c>
      <c r="R1661" s="63">
        <v>3973950</v>
      </c>
      <c r="S1661" s="63">
        <v>11058940</v>
      </c>
      <c r="T1661">
        <f t="shared" si="233"/>
        <v>20780573</v>
      </c>
    </row>
    <row r="1662" spans="1:20" hidden="1">
      <c r="A1662" s="55" t="s">
        <v>3171</v>
      </c>
      <c r="B1662" s="56" t="s">
        <v>3172</v>
      </c>
      <c r="C1662" s="55" t="s">
        <v>6318</v>
      </c>
      <c r="D1662" s="56">
        <f t="shared" si="234"/>
        <v>2378.0749999999998</v>
      </c>
      <c r="E1662" s="56">
        <f t="shared" si="226"/>
        <v>2.4430000000000001</v>
      </c>
      <c r="F1662" s="56">
        <f t="shared" si="227"/>
        <v>921.43600000000004</v>
      </c>
      <c r="G1662" s="56">
        <f t="shared" si="228"/>
        <v>3301.9540000000002</v>
      </c>
      <c r="H1662" s="56">
        <f t="shared" si="229"/>
        <v>2536.5239999999999</v>
      </c>
      <c r="I1662" s="56">
        <f t="shared" si="230"/>
        <v>2.4420000000000002</v>
      </c>
      <c r="J1662" s="56">
        <f t="shared" si="231"/>
        <v>924.59100000000001</v>
      </c>
      <c r="K1662" s="56">
        <f t="shared" si="232"/>
        <v>3463.5569999999998</v>
      </c>
      <c r="L1662" s="64">
        <v>2378075</v>
      </c>
      <c r="M1662" s="64">
        <v>2443</v>
      </c>
      <c r="N1662" s="64">
        <v>921436</v>
      </c>
      <c r="O1662" s="64">
        <v>3301954</v>
      </c>
      <c r="P1662" s="63">
        <v>2536524</v>
      </c>
      <c r="Q1662" s="63">
        <v>2442</v>
      </c>
      <c r="R1662" s="63">
        <v>924591</v>
      </c>
      <c r="S1662" s="63">
        <v>3463557</v>
      </c>
      <c r="T1662">
        <f t="shared" si="233"/>
        <v>6765511</v>
      </c>
    </row>
    <row r="1663" spans="1:20" hidden="1">
      <c r="A1663" s="55" t="s">
        <v>3173</v>
      </c>
      <c r="B1663" s="56" t="s">
        <v>3174</v>
      </c>
      <c r="C1663" s="55" t="s">
        <v>6318</v>
      </c>
      <c r="D1663" s="56">
        <f t="shared" si="234"/>
        <v>3242.9670000000001</v>
      </c>
      <c r="E1663" s="56">
        <f t="shared" si="226"/>
        <v>728.71799999999996</v>
      </c>
      <c r="F1663" s="56">
        <f t="shared" si="227"/>
        <v>656.99599999999998</v>
      </c>
      <c r="G1663" s="56">
        <f t="shared" si="228"/>
        <v>4628.6809999999996</v>
      </c>
      <c r="H1663" s="56">
        <f t="shared" si="229"/>
        <v>3409.1770000000001</v>
      </c>
      <c r="I1663" s="56">
        <f t="shared" si="230"/>
        <v>921.67200000000003</v>
      </c>
      <c r="J1663" s="56">
        <f t="shared" si="231"/>
        <v>541.77300000000002</v>
      </c>
      <c r="K1663" s="56">
        <f t="shared" si="232"/>
        <v>4872.6220000000003</v>
      </c>
      <c r="L1663" s="64">
        <v>3242967</v>
      </c>
      <c r="M1663" s="64">
        <v>728718</v>
      </c>
      <c r="N1663" s="64">
        <v>656996</v>
      </c>
      <c r="O1663" s="64">
        <v>4628681</v>
      </c>
      <c r="P1663" s="63">
        <v>3409177</v>
      </c>
      <c r="Q1663" s="63">
        <v>921672</v>
      </c>
      <c r="R1663" s="63">
        <v>541773</v>
      </c>
      <c r="S1663" s="63">
        <v>4872622</v>
      </c>
      <c r="T1663">
        <f t="shared" si="233"/>
        <v>9501303</v>
      </c>
    </row>
    <row r="1664" spans="1:20" hidden="1">
      <c r="A1664" s="55" t="s">
        <v>3175</v>
      </c>
      <c r="B1664" s="56" t="s">
        <v>3176</v>
      </c>
      <c r="C1664" s="55" t="s">
        <v>6318</v>
      </c>
      <c r="D1664" s="56">
        <f t="shared" si="234"/>
        <v>3241.0129999999999</v>
      </c>
      <c r="E1664" s="56">
        <f t="shared" si="226"/>
        <v>1347.6579999999999</v>
      </c>
      <c r="F1664" s="56">
        <f t="shared" si="227"/>
        <v>1111.7809999999999</v>
      </c>
      <c r="G1664" s="56">
        <f t="shared" si="228"/>
        <v>5700.4520000000002</v>
      </c>
      <c r="H1664" s="56">
        <f t="shared" si="229"/>
        <v>3239.3159999999998</v>
      </c>
      <c r="I1664" s="56">
        <f t="shared" si="230"/>
        <v>1001.864</v>
      </c>
      <c r="J1664" s="56">
        <f t="shared" si="231"/>
        <v>783.69399999999996</v>
      </c>
      <c r="K1664" s="56">
        <f t="shared" si="232"/>
        <v>5024.8739999999998</v>
      </c>
      <c r="L1664" s="64">
        <v>3241013</v>
      </c>
      <c r="M1664" s="64">
        <v>1347658</v>
      </c>
      <c r="N1664" s="64">
        <v>1111781</v>
      </c>
      <c r="O1664" s="64">
        <v>5700452</v>
      </c>
      <c r="P1664" s="63">
        <v>3239316</v>
      </c>
      <c r="Q1664" s="63">
        <v>1001864</v>
      </c>
      <c r="R1664" s="63">
        <v>783694</v>
      </c>
      <c r="S1664" s="63">
        <v>5024874</v>
      </c>
      <c r="T1664">
        <f t="shared" si="233"/>
        <v>10725326</v>
      </c>
    </row>
    <row r="1665" spans="1:20" hidden="1">
      <c r="A1665" s="55" t="s">
        <v>3177</v>
      </c>
      <c r="B1665" s="56" t="s">
        <v>3178</v>
      </c>
      <c r="C1665" s="55" t="s">
        <v>6319</v>
      </c>
      <c r="D1665" s="56">
        <f t="shared" si="234"/>
        <v>676.78899999999999</v>
      </c>
      <c r="E1665" s="56">
        <f t="shared" si="226"/>
        <v>0</v>
      </c>
      <c r="F1665" s="56">
        <f t="shared" si="227"/>
        <v>371.62599999999998</v>
      </c>
      <c r="G1665" s="56">
        <f t="shared" si="228"/>
        <v>1048.415</v>
      </c>
      <c r="H1665" s="56">
        <f t="shared" si="229"/>
        <v>716.75199999999995</v>
      </c>
      <c r="I1665" s="56">
        <f t="shared" si="230"/>
        <v>0</v>
      </c>
      <c r="J1665" s="56">
        <f t="shared" si="231"/>
        <v>369.88900000000001</v>
      </c>
      <c r="K1665" s="56">
        <f t="shared" si="232"/>
        <v>1086.6410000000001</v>
      </c>
      <c r="L1665" s="64">
        <v>676789</v>
      </c>
      <c r="M1665" s="64">
        <v>0</v>
      </c>
      <c r="N1665" s="64">
        <v>371626</v>
      </c>
      <c r="O1665" s="64">
        <v>1048415</v>
      </c>
      <c r="P1665" s="63">
        <v>716752</v>
      </c>
      <c r="Q1665" s="63">
        <v>0</v>
      </c>
      <c r="R1665" s="63">
        <v>369889</v>
      </c>
      <c r="S1665" s="63">
        <v>1086641</v>
      </c>
      <c r="T1665">
        <f t="shared" si="233"/>
        <v>2135056</v>
      </c>
    </row>
    <row r="1666" spans="1:20" hidden="1">
      <c r="A1666" s="55" t="s">
        <v>3179</v>
      </c>
      <c r="B1666" s="56" t="s">
        <v>3180</v>
      </c>
      <c r="C1666" s="55" t="s">
        <v>6319</v>
      </c>
      <c r="D1666" s="56">
        <f t="shared" si="234"/>
        <v>773.73800000000006</v>
      </c>
      <c r="E1666" s="56">
        <f t="shared" si="226"/>
        <v>112.41200000000001</v>
      </c>
      <c r="F1666" s="56">
        <f t="shared" si="227"/>
        <v>863.55600000000004</v>
      </c>
      <c r="G1666" s="56">
        <f t="shared" si="228"/>
        <v>1749.7059999999999</v>
      </c>
      <c r="H1666" s="56">
        <f t="shared" si="229"/>
        <v>773.66700000000003</v>
      </c>
      <c r="I1666" s="56">
        <f t="shared" si="230"/>
        <v>112.401</v>
      </c>
      <c r="J1666" s="56">
        <f t="shared" si="231"/>
        <v>875.32</v>
      </c>
      <c r="K1666" s="56">
        <f t="shared" si="232"/>
        <v>1761.3879999999999</v>
      </c>
      <c r="L1666" s="64">
        <v>773738</v>
      </c>
      <c r="M1666" s="64">
        <v>112412</v>
      </c>
      <c r="N1666" s="64">
        <v>863556</v>
      </c>
      <c r="O1666" s="64">
        <v>1749706</v>
      </c>
      <c r="P1666" s="63">
        <v>773667</v>
      </c>
      <c r="Q1666" s="63">
        <v>112401</v>
      </c>
      <c r="R1666" s="63">
        <v>875320</v>
      </c>
      <c r="S1666" s="63">
        <v>1761388</v>
      </c>
      <c r="T1666">
        <f t="shared" si="233"/>
        <v>3511094</v>
      </c>
    </row>
    <row r="1667" spans="1:20" hidden="1">
      <c r="A1667" s="55" t="s">
        <v>3181</v>
      </c>
      <c r="B1667" s="56" t="s">
        <v>3182</v>
      </c>
      <c r="C1667" s="55" t="s">
        <v>6319</v>
      </c>
      <c r="D1667" s="56">
        <f t="shared" si="234"/>
        <v>1041.6210000000001</v>
      </c>
      <c r="E1667" s="56">
        <f t="shared" si="226"/>
        <v>3.0000000000000001E-3</v>
      </c>
      <c r="F1667" s="56">
        <f t="shared" si="227"/>
        <v>902.91700000000003</v>
      </c>
      <c r="G1667" s="56">
        <f t="shared" si="228"/>
        <v>1944.5409999999999</v>
      </c>
      <c r="H1667" s="56">
        <f t="shared" si="229"/>
        <v>1260.8789999999999</v>
      </c>
      <c r="I1667" s="56">
        <f t="shared" si="230"/>
        <v>3.0000000000000001E-3</v>
      </c>
      <c r="J1667" s="56">
        <f t="shared" si="231"/>
        <v>698.995</v>
      </c>
      <c r="K1667" s="56">
        <f t="shared" si="232"/>
        <v>1959.877</v>
      </c>
      <c r="L1667" s="64">
        <v>1041621</v>
      </c>
      <c r="M1667" s="64">
        <v>3</v>
      </c>
      <c r="N1667" s="64">
        <v>902917</v>
      </c>
      <c r="O1667" s="64">
        <v>1944541</v>
      </c>
      <c r="P1667" s="63">
        <v>1260879</v>
      </c>
      <c r="Q1667" s="63">
        <v>3</v>
      </c>
      <c r="R1667" s="63">
        <v>698995</v>
      </c>
      <c r="S1667" s="63">
        <v>1959877</v>
      </c>
      <c r="T1667">
        <f t="shared" si="233"/>
        <v>3904418</v>
      </c>
    </row>
    <row r="1668" spans="1:20" hidden="1">
      <c r="A1668" s="55" t="s">
        <v>3183</v>
      </c>
      <c r="B1668" s="56" t="s">
        <v>3184</v>
      </c>
      <c r="C1668" s="55" t="s">
        <v>6319</v>
      </c>
      <c r="D1668" s="56">
        <f t="shared" si="234"/>
        <v>1207.97</v>
      </c>
      <c r="E1668" s="56">
        <f t="shared" si="226"/>
        <v>0</v>
      </c>
      <c r="F1668" s="56">
        <f t="shared" si="227"/>
        <v>943.96400000000006</v>
      </c>
      <c r="G1668" s="56">
        <f t="shared" si="228"/>
        <v>2151.9340000000002</v>
      </c>
      <c r="H1668" s="56">
        <f t="shared" si="229"/>
        <v>1108.3050000000001</v>
      </c>
      <c r="I1668" s="56">
        <f t="shared" si="230"/>
        <v>0</v>
      </c>
      <c r="J1668" s="56">
        <f t="shared" si="231"/>
        <v>956.11500000000001</v>
      </c>
      <c r="K1668" s="56">
        <f t="shared" si="232"/>
        <v>2064.42</v>
      </c>
      <c r="L1668" s="64">
        <v>1207970</v>
      </c>
      <c r="M1668" s="64">
        <v>0</v>
      </c>
      <c r="N1668" s="64">
        <v>943964</v>
      </c>
      <c r="O1668" s="64">
        <v>2151934</v>
      </c>
      <c r="P1668" s="63">
        <v>1108305</v>
      </c>
      <c r="Q1668" s="63">
        <v>0</v>
      </c>
      <c r="R1668" s="63">
        <v>956115</v>
      </c>
      <c r="S1668" s="63">
        <v>2064420</v>
      </c>
      <c r="T1668">
        <f t="shared" si="233"/>
        <v>4216354</v>
      </c>
    </row>
    <row r="1669" spans="1:20" hidden="1">
      <c r="A1669" s="55" t="s">
        <v>3185</v>
      </c>
      <c r="B1669" s="56" t="s">
        <v>3186</v>
      </c>
      <c r="C1669" s="55" t="s">
        <v>6319</v>
      </c>
      <c r="D1669" s="56">
        <f t="shared" si="234"/>
        <v>2968.2420000000002</v>
      </c>
      <c r="E1669" s="56">
        <f t="shared" ref="E1669:E1732" si="235">M1669/1000</f>
        <v>2.1880000000000002</v>
      </c>
      <c r="F1669" s="56">
        <f t="shared" ref="F1669:F1732" si="236">N1669/1000</f>
        <v>3428.239</v>
      </c>
      <c r="G1669" s="56">
        <f t="shared" ref="G1669:G1732" si="237">O1669/1000</f>
        <v>6398.6689999999999</v>
      </c>
      <c r="H1669" s="56">
        <f t="shared" ref="H1669:H1732" si="238">P1669/1000</f>
        <v>2865.1660000000002</v>
      </c>
      <c r="I1669" s="56">
        <f t="shared" ref="I1669:I1732" si="239">Q1669/1000</f>
        <v>2.1869999999999998</v>
      </c>
      <c r="J1669" s="56">
        <f t="shared" ref="J1669:J1732" si="240">R1669/1000</f>
        <v>3193.3119999999999</v>
      </c>
      <c r="K1669" s="56">
        <f t="shared" ref="K1669:K1732" si="241">S1669/1000</f>
        <v>6060.665</v>
      </c>
      <c r="L1669" s="64">
        <v>2968242</v>
      </c>
      <c r="M1669" s="64">
        <v>2188</v>
      </c>
      <c r="N1669" s="64">
        <v>3428239</v>
      </c>
      <c r="O1669" s="64">
        <v>6398669</v>
      </c>
      <c r="P1669" s="63">
        <v>2865166</v>
      </c>
      <c r="Q1669" s="63">
        <v>2187</v>
      </c>
      <c r="R1669" s="63">
        <v>3193312</v>
      </c>
      <c r="S1669" s="63">
        <v>6060665</v>
      </c>
      <c r="T1669">
        <f t="shared" si="233"/>
        <v>12459334</v>
      </c>
    </row>
    <row r="1670" spans="1:20" hidden="1">
      <c r="A1670" s="55" t="s">
        <v>3187</v>
      </c>
      <c r="B1670" s="56" t="s">
        <v>3188</v>
      </c>
      <c r="C1670" s="55" t="s">
        <v>6319</v>
      </c>
      <c r="D1670" s="56">
        <f t="shared" si="234"/>
        <v>1324.902</v>
      </c>
      <c r="E1670" s="56">
        <f t="shared" si="235"/>
        <v>5.7409999999999997</v>
      </c>
      <c r="F1670" s="56">
        <f t="shared" si="236"/>
        <v>392.14800000000002</v>
      </c>
      <c r="G1670" s="56">
        <f t="shared" si="237"/>
        <v>1722.7909999999999</v>
      </c>
      <c r="H1670" s="56">
        <f t="shared" si="238"/>
        <v>1740.6379999999999</v>
      </c>
      <c r="I1670" s="56">
        <f t="shared" si="239"/>
        <v>5.7409999999999997</v>
      </c>
      <c r="J1670" s="56">
        <f t="shared" si="240"/>
        <v>754.40700000000004</v>
      </c>
      <c r="K1670" s="56">
        <f t="shared" si="241"/>
        <v>2500.7860000000001</v>
      </c>
      <c r="L1670" s="64">
        <v>1324902</v>
      </c>
      <c r="M1670" s="64">
        <v>5741</v>
      </c>
      <c r="N1670" s="64">
        <v>392148</v>
      </c>
      <c r="O1670" s="64">
        <v>1722791</v>
      </c>
      <c r="P1670" s="63">
        <v>1740638</v>
      </c>
      <c r="Q1670" s="63">
        <v>5741</v>
      </c>
      <c r="R1670" s="63">
        <v>754407</v>
      </c>
      <c r="S1670" s="63">
        <v>2500786</v>
      </c>
      <c r="T1670">
        <f t="shared" ref="T1670:T1733" si="242">O1670+S1670</f>
        <v>4223577</v>
      </c>
    </row>
    <row r="1671" spans="1:20" hidden="1">
      <c r="A1671" s="55" t="s">
        <v>3189</v>
      </c>
      <c r="B1671" s="56" t="s">
        <v>325</v>
      </c>
      <c r="C1671" s="55" t="s">
        <v>6319</v>
      </c>
      <c r="D1671" s="56">
        <f t="shared" ref="D1671:D1734" si="243">L1671/1000</f>
        <v>761.89700000000005</v>
      </c>
      <c r="E1671" s="56">
        <f t="shared" si="235"/>
        <v>113.17</v>
      </c>
      <c r="F1671" s="56">
        <f t="shared" si="236"/>
        <v>275.37400000000002</v>
      </c>
      <c r="G1671" s="56">
        <f t="shared" si="237"/>
        <v>1150.441</v>
      </c>
      <c r="H1671" s="56">
        <f t="shared" si="238"/>
        <v>1180.8389999999999</v>
      </c>
      <c r="I1671" s="56">
        <f t="shared" si="239"/>
        <v>153.059</v>
      </c>
      <c r="J1671" s="56">
        <f t="shared" si="240"/>
        <v>279.851</v>
      </c>
      <c r="K1671" s="56">
        <f t="shared" si="241"/>
        <v>1613.749</v>
      </c>
      <c r="L1671" s="64">
        <v>761897</v>
      </c>
      <c r="M1671" s="64">
        <v>113170</v>
      </c>
      <c r="N1671" s="64">
        <v>275374</v>
      </c>
      <c r="O1671" s="64">
        <v>1150441</v>
      </c>
      <c r="P1671" s="63">
        <v>1180839</v>
      </c>
      <c r="Q1671" s="63">
        <v>153059</v>
      </c>
      <c r="R1671" s="63">
        <v>279851</v>
      </c>
      <c r="S1671" s="63">
        <v>1613749</v>
      </c>
      <c r="T1671">
        <f t="shared" si="242"/>
        <v>2764190</v>
      </c>
    </row>
    <row r="1672" spans="1:20" hidden="1">
      <c r="A1672" s="55" t="s">
        <v>3190</v>
      </c>
      <c r="B1672" s="56" t="s">
        <v>3191</v>
      </c>
      <c r="C1672" s="55" t="s">
        <v>6319</v>
      </c>
      <c r="D1672" s="56">
        <f t="shared" si="243"/>
        <v>4632.1610000000001</v>
      </c>
      <c r="E1672" s="56">
        <f t="shared" si="235"/>
        <v>51.838000000000001</v>
      </c>
      <c r="F1672" s="56">
        <f t="shared" si="236"/>
        <v>2867.471</v>
      </c>
      <c r="G1672" s="56">
        <f t="shared" si="237"/>
        <v>7551.47</v>
      </c>
      <c r="H1672" s="56">
        <f t="shared" si="238"/>
        <v>4617.8329999999996</v>
      </c>
      <c r="I1672" s="56">
        <f t="shared" si="239"/>
        <v>51.838000000000001</v>
      </c>
      <c r="J1672" s="56">
        <f t="shared" si="240"/>
        <v>2476.8679999999999</v>
      </c>
      <c r="K1672" s="56">
        <f t="shared" si="241"/>
        <v>7146.5389999999998</v>
      </c>
      <c r="L1672" s="64">
        <v>4632161</v>
      </c>
      <c r="M1672" s="64">
        <v>51838</v>
      </c>
      <c r="N1672" s="64">
        <v>2867471</v>
      </c>
      <c r="O1672" s="64">
        <v>7551470</v>
      </c>
      <c r="P1672" s="63">
        <v>4617833</v>
      </c>
      <c r="Q1672" s="63">
        <v>51838</v>
      </c>
      <c r="R1672" s="63">
        <v>2476868</v>
      </c>
      <c r="S1672" s="63">
        <v>7146539</v>
      </c>
      <c r="T1672">
        <f t="shared" si="242"/>
        <v>14698009</v>
      </c>
    </row>
    <row r="1673" spans="1:20" hidden="1">
      <c r="A1673" s="55" t="s">
        <v>3192</v>
      </c>
      <c r="B1673" s="56" t="s">
        <v>3193</v>
      </c>
      <c r="C1673" s="55" t="s">
        <v>6319</v>
      </c>
      <c r="D1673" s="56">
        <f t="shared" si="243"/>
        <v>751.53</v>
      </c>
      <c r="E1673" s="56">
        <f t="shared" si="235"/>
        <v>1.0189999999999999</v>
      </c>
      <c r="F1673" s="56">
        <f t="shared" si="236"/>
        <v>9870.8389999999999</v>
      </c>
      <c r="G1673" s="56">
        <f t="shared" si="237"/>
        <v>10623.388000000001</v>
      </c>
      <c r="H1673" s="56">
        <f t="shared" si="238"/>
        <v>641.52</v>
      </c>
      <c r="I1673" s="56">
        <f t="shared" si="239"/>
        <v>1.0189999999999999</v>
      </c>
      <c r="J1673" s="56">
        <f t="shared" si="240"/>
        <v>1773.576</v>
      </c>
      <c r="K1673" s="56">
        <f t="shared" si="241"/>
        <v>2416.1149999999998</v>
      </c>
      <c r="L1673" s="64">
        <v>751530</v>
      </c>
      <c r="M1673" s="64">
        <v>1019</v>
      </c>
      <c r="N1673" s="64">
        <v>9870839</v>
      </c>
      <c r="O1673" s="64">
        <v>10623388</v>
      </c>
      <c r="P1673" s="63">
        <v>641520</v>
      </c>
      <c r="Q1673" s="63">
        <v>1019</v>
      </c>
      <c r="R1673" s="63">
        <v>1773576</v>
      </c>
      <c r="S1673" s="63">
        <v>2416115</v>
      </c>
      <c r="T1673">
        <f t="shared" si="242"/>
        <v>13039503</v>
      </c>
    </row>
    <row r="1674" spans="1:20" hidden="1">
      <c r="A1674" s="55" t="s">
        <v>3194</v>
      </c>
      <c r="B1674" s="56" t="s">
        <v>3195</v>
      </c>
      <c r="C1674" s="55" t="s">
        <v>6319</v>
      </c>
      <c r="D1674" s="56">
        <f t="shared" si="243"/>
        <v>1600.972</v>
      </c>
      <c r="E1674" s="56">
        <f t="shared" si="235"/>
        <v>30.73</v>
      </c>
      <c r="F1674" s="56">
        <f t="shared" si="236"/>
        <v>457.44</v>
      </c>
      <c r="G1674" s="56">
        <f t="shared" si="237"/>
        <v>2089.1419999999998</v>
      </c>
      <c r="H1674" s="56">
        <f t="shared" si="238"/>
        <v>1611.07</v>
      </c>
      <c r="I1674" s="56">
        <f t="shared" si="239"/>
        <v>30.7</v>
      </c>
      <c r="J1674" s="56">
        <f t="shared" si="240"/>
        <v>499.56299999999999</v>
      </c>
      <c r="K1674" s="56">
        <f t="shared" si="241"/>
        <v>2141.3330000000001</v>
      </c>
      <c r="L1674" s="64">
        <v>1600972</v>
      </c>
      <c r="M1674" s="64">
        <v>30730</v>
      </c>
      <c r="N1674" s="64">
        <v>457440</v>
      </c>
      <c r="O1674" s="64">
        <v>2089142</v>
      </c>
      <c r="P1674" s="63">
        <v>1611070</v>
      </c>
      <c r="Q1674" s="63">
        <v>30700</v>
      </c>
      <c r="R1674" s="63">
        <v>499563</v>
      </c>
      <c r="S1674" s="63">
        <v>2141333</v>
      </c>
      <c r="T1674">
        <f t="shared" si="242"/>
        <v>4230475</v>
      </c>
    </row>
    <row r="1675" spans="1:20" hidden="1">
      <c r="A1675" s="55" t="s">
        <v>3196</v>
      </c>
      <c r="B1675" s="56" t="s">
        <v>3197</v>
      </c>
      <c r="C1675" s="55" t="s">
        <v>6319</v>
      </c>
      <c r="D1675" s="56">
        <f t="shared" si="243"/>
        <v>914.33900000000006</v>
      </c>
      <c r="E1675" s="56">
        <f t="shared" si="235"/>
        <v>81.355999999999995</v>
      </c>
      <c r="F1675" s="56">
        <f t="shared" si="236"/>
        <v>1996.306</v>
      </c>
      <c r="G1675" s="56">
        <f t="shared" si="237"/>
        <v>2992.0010000000002</v>
      </c>
      <c r="H1675" s="56">
        <f t="shared" si="238"/>
        <v>1190.633</v>
      </c>
      <c r="I1675" s="56">
        <f t="shared" si="239"/>
        <v>87.685000000000002</v>
      </c>
      <c r="J1675" s="56">
        <f t="shared" si="240"/>
        <v>1985.508</v>
      </c>
      <c r="K1675" s="56">
        <f t="shared" si="241"/>
        <v>3263.826</v>
      </c>
      <c r="L1675" s="64">
        <v>914339</v>
      </c>
      <c r="M1675" s="64">
        <v>81356</v>
      </c>
      <c r="N1675" s="64">
        <v>1996306</v>
      </c>
      <c r="O1675" s="64">
        <v>2992001</v>
      </c>
      <c r="P1675" s="63">
        <v>1190633</v>
      </c>
      <c r="Q1675" s="63">
        <v>87685</v>
      </c>
      <c r="R1675" s="63">
        <v>1985508</v>
      </c>
      <c r="S1675" s="63">
        <v>3263826</v>
      </c>
      <c r="T1675">
        <f t="shared" si="242"/>
        <v>6255827</v>
      </c>
    </row>
    <row r="1676" spans="1:20" hidden="1">
      <c r="A1676" s="55" t="s">
        <v>3198</v>
      </c>
      <c r="B1676" s="56" t="s">
        <v>101</v>
      </c>
      <c r="C1676" s="55" t="s">
        <v>6319</v>
      </c>
      <c r="D1676" s="56">
        <f t="shared" si="243"/>
        <v>2037.711</v>
      </c>
      <c r="E1676" s="56">
        <f t="shared" si="235"/>
        <v>330.62</v>
      </c>
      <c r="F1676" s="56">
        <f t="shared" si="236"/>
        <v>676.94399999999996</v>
      </c>
      <c r="G1676" s="56">
        <f t="shared" si="237"/>
        <v>3045.2750000000001</v>
      </c>
      <c r="H1676" s="56">
        <f t="shared" si="238"/>
        <v>2027.0129999999999</v>
      </c>
      <c r="I1676" s="56">
        <f t="shared" si="239"/>
        <v>400.37799999999999</v>
      </c>
      <c r="J1676" s="56">
        <f t="shared" si="240"/>
        <v>694.31299999999999</v>
      </c>
      <c r="K1676" s="56">
        <f t="shared" si="241"/>
        <v>3121.7040000000002</v>
      </c>
      <c r="L1676" s="64">
        <v>2037711</v>
      </c>
      <c r="M1676" s="64">
        <v>330620</v>
      </c>
      <c r="N1676" s="64">
        <v>676944</v>
      </c>
      <c r="O1676" s="64">
        <v>3045275</v>
      </c>
      <c r="P1676" s="63">
        <v>2027013</v>
      </c>
      <c r="Q1676" s="63">
        <v>400378</v>
      </c>
      <c r="R1676" s="63">
        <v>694313</v>
      </c>
      <c r="S1676" s="63">
        <v>3121704</v>
      </c>
      <c r="T1676">
        <f t="shared" si="242"/>
        <v>6166979</v>
      </c>
    </row>
    <row r="1677" spans="1:20">
      <c r="A1677" s="55" t="s">
        <v>6201</v>
      </c>
      <c r="B1677" s="56" t="s">
        <v>6202</v>
      </c>
      <c r="C1677" s="55" t="s">
        <v>6321</v>
      </c>
      <c r="D1677" s="56">
        <f t="shared" si="243"/>
        <v>0</v>
      </c>
      <c r="E1677" s="56">
        <f t="shared" si="235"/>
        <v>0</v>
      </c>
      <c r="F1677" s="56">
        <f t="shared" si="236"/>
        <v>0</v>
      </c>
      <c r="G1677" s="56">
        <f t="shared" si="237"/>
        <v>0</v>
      </c>
      <c r="H1677" s="56">
        <f t="shared" si="238"/>
        <v>0</v>
      </c>
      <c r="I1677" s="56">
        <f t="shared" si="239"/>
        <v>0</v>
      </c>
      <c r="J1677" s="56">
        <f t="shared" si="240"/>
        <v>0</v>
      </c>
      <c r="K1677" s="56">
        <f t="shared" si="241"/>
        <v>0</v>
      </c>
      <c r="L1677" s="64">
        <v>0</v>
      </c>
      <c r="M1677" s="64">
        <v>0</v>
      </c>
      <c r="N1677" s="64">
        <v>0</v>
      </c>
      <c r="O1677" s="64">
        <v>0</v>
      </c>
      <c r="P1677" s="63">
        <v>0</v>
      </c>
      <c r="Q1677" s="63">
        <v>0</v>
      </c>
      <c r="R1677" s="63">
        <v>0</v>
      </c>
      <c r="S1677" s="63">
        <v>0</v>
      </c>
      <c r="T1677">
        <f t="shared" si="242"/>
        <v>0</v>
      </c>
    </row>
    <row r="1678" spans="1:20" hidden="1">
      <c r="A1678" s="55" t="s">
        <v>3199</v>
      </c>
      <c r="B1678" s="56" t="s">
        <v>3200</v>
      </c>
      <c r="C1678" s="55" t="s">
        <v>6320</v>
      </c>
      <c r="D1678" s="56">
        <f t="shared" si="243"/>
        <v>0</v>
      </c>
      <c r="E1678" s="56">
        <f t="shared" si="235"/>
        <v>0</v>
      </c>
      <c r="F1678" s="56">
        <f t="shared" si="236"/>
        <v>14.231</v>
      </c>
      <c r="G1678" s="56">
        <f t="shared" si="237"/>
        <v>14.231</v>
      </c>
      <c r="H1678" s="56">
        <f t="shared" si="238"/>
        <v>0</v>
      </c>
      <c r="I1678" s="56">
        <f t="shared" si="239"/>
        <v>0</v>
      </c>
      <c r="J1678" s="56">
        <f t="shared" si="240"/>
        <v>14.227</v>
      </c>
      <c r="K1678" s="56">
        <f t="shared" si="241"/>
        <v>14.227</v>
      </c>
      <c r="L1678" s="64">
        <v>0</v>
      </c>
      <c r="M1678" s="64">
        <v>0</v>
      </c>
      <c r="N1678" s="64">
        <v>14231</v>
      </c>
      <c r="O1678" s="64">
        <v>14231</v>
      </c>
      <c r="P1678" s="63">
        <v>0</v>
      </c>
      <c r="Q1678" s="63">
        <v>0</v>
      </c>
      <c r="R1678" s="63">
        <v>14227</v>
      </c>
      <c r="S1678" s="63">
        <v>14227</v>
      </c>
      <c r="T1678">
        <f t="shared" si="242"/>
        <v>28458</v>
      </c>
    </row>
    <row r="1679" spans="1:20">
      <c r="A1679" s="55" t="s">
        <v>3201</v>
      </c>
      <c r="B1679" s="56" t="s">
        <v>3202</v>
      </c>
      <c r="C1679" s="55" t="s">
        <v>6320</v>
      </c>
      <c r="D1679" s="56">
        <f t="shared" si="243"/>
        <v>0</v>
      </c>
      <c r="E1679" s="56">
        <f t="shared" si="235"/>
        <v>0</v>
      </c>
      <c r="F1679" s="56">
        <f t="shared" si="236"/>
        <v>0</v>
      </c>
      <c r="G1679" s="56">
        <f t="shared" si="237"/>
        <v>0</v>
      </c>
      <c r="H1679" s="56">
        <f t="shared" si="238"/>
        <v>0</v>
      </c>
      <c r="I1679" s="56">
        <f t="shared" si="239"/>
        <v>0</v>
      </c>
      <c r="J1679" s="56">
        <f t="shared" si="240"/>
        <v>0</v>
      </c>
      <c r="K1679" s="56">
        <f t="shared" si="241"/>
        <v>0</v>
      </c>
      <c r="L1679" s="64">
        <v>0</v>
      </c>
      <c r="M1679" s="64">
        <v>0</v>
      </c>
      <c r="N1679" s="64">
        <v>0</v>
      </c>
      <c r="O1679" s="64">
        <v>0</v>
      </c>
      <c r="P1679" s="63">
        <v>0</v>
      </c>
      <c r="Q1679" s="63">
        <v>0</v>
      </c>
      <c r="R1679" s="63">
        <v>0</v>
      </c>
      <c r="S1679" s="63">
        <v>0</v>
      </c>
      <c r="T1679">
        <f t="shared" si="242"/>
        <v>0</v>
      </c>
    </row>
    <row r="1680" spans="1:20" hidden="1">
      <c r="A1680" s="55" t="s">
        <v>3203</v>
      </c>
      <c r="B1680" s="56" t="s">
        <v>3204</v>
      </c>
      <c r="C1680" s="55" t="s">
        <v>6320</v>
      </c>
      <c r="D1680" s="56">
        <f t="shared" si="243"/>
        <v>14.223000000000001</v>
      </c>
      <c r="E1680" s="56">
        <f t="shared" si="235"/>
        <v>0</v>
      </c>
      <c r="F1680" s="56">
        <f t="shared" si="236"/>
        <v>0</v>
      </c>
      <c r="G1680" s="56">
        <f t="shared" si="237"/>
        <v>14.223000000000001</v>
      </c>
      <c r="H1680" s="56">
        <f t="shared" si="238"/>
        <v>13.912000000000001</v>
      </c>
      <c r="I1680" s="56">
        <f t="shared" si="239"/>
        <v>0</v>
      </c>
      <c r="J1680" s="56">
        <f t="shared" si="240"/>
        <v>0</v>
      </c>
      <c r="K1680" s="56">
        <f t="shared" si="241"/>
        <v>13.912000000000001</v>
      </c>
      <c r="L1680" s="64">
        <v>14223</v>
      </c>
      <c r="M1680" s="64">
        <v>0</v>
      </c>
      <c r="N1680" s="64">
        <v>0</v>
      </c>
      <c r="O1680" s="64">
        <v>14223</v>
      </c>
      <c r="P1680" s="63">
        <v>13912</v>
      </c>
      <c r="Q1680" s="63">
        <v>0</v>
      </c>
      <c r="R1680" s="63">
        <v>0</v>
      </c>
      <c r="S1680" s="63">
        <v>13912</v>
      </c>
      <c r="T1680">
        <f t="shared" si="242"/>
        <v>28135</v>
      </c>
    </row>
    <row r="1681" spans="1:20" hidden="1">
      <c r="A1681" s="55" t="s">
        <v>3205</v>
      </c>
      <c r="B1681" s="56" t="s">
        <v>3206</v>
      </c>
      <c r="C1681" s="55" t="s">
        <v>6320</v>
      </c>
      <c r="D1681" s="56">
        <f t="shared" si="243"/>
        <v>0</v>
      </c>
      <c r="E1681" s="56">
        <f t="shared" si="235"/>
        <v>0</v>
      </c>
      <c r="F1681" s="56">
        <f t="shared" si="236"/>
        <v>5.3620000000000001</v>
      </c>
      <c r="G1681" s="56">
        <f t="shared" si="237"/>
        <v>5.3620000000000001</v>
      </c>
      <c r="H1681" s="56">
        <f t="shared" si="238"/>
        <v>0</v>
      </c>
      <c r="I1681" s="56">
        <f t="shared" si="239"/>
        <v>0</v>
      </c>
      <c r="J1681" s="56">
        <f t="shared" si="240"/>
        <v>5.3609999999999998</v>
      </c>
      <c r="K1681" s="56">
        <f t="shared" si="241"/>
        <v>5.3609999999999998</v>
      </c>
      <c r="L1681" s="64">
        <v>0</v>
      </c>
      <c r="M1681" s="64">
        <v>0</v>
      </c>
      <c r="N1681" s="64">
        <v>5362</v>
      </c>
      <c r="O1681" s="64">
        <v>5362</v>
      </c>
      <c r="P1681" s="63">
        <v>0</v>
      </c>
      <c r="Q1681" s="63">
        <v>0</v>
      </c>
      <c r="R1681" s="63">
        <v>5361</v>
      </c>
      <c r="S1681" s="63">
        <v>5361</v>
      </c>
      <c r="T1681">
        <f t="shared" si="242"/>
        <v>10723</v>
      </c>
    </row>
    <row r="1682" spans="1:20" hidden="1">
      <c r="A1682" s="55" t="s">
        <v>3207</v>
      </c>
      <c r="B1682" s="56" t="s">
        <v>3208</v>
      </c>
      <c r="C1682" s="55" t="s">
        <v>6320</v>
      </c>
      <c r="D1682" s="56">
        <f t="shared" si="243"/>
        <v>0</v>
      </c>
      <c r="E1682" s="56">
        <f t="shared" si="235"/>
        <v>0</v>
      </c>
      <c r="F1682" s="56">
        <f t="shared" si="236"/>
        <v>104.57899999999999</v>
      </c>
      <c r="G1682" s="56">
        <f t="shared" si="237"/>
        <v>104.57899999999999</v>
      </c>
      <c r="H1682" s="56">
        <f t="shared" si="238"/>
        <v>0</v>
      </c>
      <c r="I1682" s="56">
        <f t="shared" si="239"/>
        <v>0</v>
      </c>
      <c r="J1682" s="56">
        <f t="shared" si="240"/>
        <v>85.569000000000003</v>
      </c>
      <c r="K1682" s="56">
        <f t="shared" si="241"/>
        <v>85.569000000000003</v>
      </c>
      <c r="L1682" s="64">
        <v>0</v>
      </c>
      <c r="M1682" s="64">
        <v>0</v>
      </c>
      <c r="N1682" s="64">
        <v>104579</v>
      </c>
      <c r="O1682" s="64">
        <v>104579</v>
      </c>
      <c r="P1682" s="63">
        <v>0</v>
      </c>
      <c r="Q1682" s="63">
        <v>0</v>
      </c>
      <c r="R1682" s="63">
        <v>85569</v>
      </c>
      <c r="S1682" s="63">
        <v>85569</v>
      </c>
      <c r="T1682">
        <f t="shared" si="242"/>
        <v>190148</v>
      </c>
    </row>
    <row r="1683" spans="1:20" hidden="1">
      <c r="A1683" s="55" t="s">
        <v>3209</v>
      </c>
      <c r="B1683" s="56" t="s">
        <v>3210</v>
      </c>
      <c r="C1683" s="55" t="s">
        <v>6320</v>
      </c>
      <c r="D1683" s="56">
        <f t="shared" si="243"/>
        <v>0</v>
      </c>
      <c r="E1683" s="56">
        <f t="shared" si="235"/>
        <v>0</v>
      </c>
      <c r="F1683" s="56">
        <f t="shared" si="236"/>
        <v>15546.36</v>
      </c>
      <c r="G1683" s="56">
        <f t="shared" si="237"/>
        <v>15546.36</v>
      </c>
      <c r="H1683" s="56">
        <f t="shared" si="238"/>
        <v>0</v>
      </c>
      <c r="I1683" s="56">
        <f t="shared" si="239"/>
        <v>0</v>
      </c>
      <c r="J1683" s="56">
        <f t="shared" si="240"/>
        <v>15034.36</v>
      </c>
      <c r="K1683" s="56">
        <f t="shared" si="241"/>
        <v>15034.36</v>
      </c>
      <c r="L1683" s="64">
        <v>0</v>
      </c>
      <c r="M1683" s="64">
        <v>0</v>
      </c>
      <c r="N1683" s="64">
        <v>15546360</v>
      </c>
      <c r="O1683" s="64">
        <v>15546360</v>
      </c>
      <c r="P1683" s="63">
        <v>0</v>
      </c>
      <c r="Q1683" s="63">
        <v>0</v>
      </c>
      <c r="R1683" s="63">
        <v>15034360</v>
      </c>
      <c r="S1683" s="63">
        <v>15034360</v>
      </c>
      <c r="T1683">
        <f t="shared" si="242"/>
        <v>30580720</v>
      </c>
    </row>
    <row r="1684" spans="1:20" hidden="1">
      <c r="A1684" s="55" t="s">
        <v>3211</v>
      </c>
      <c r="B1684" s="56" t="s">
        <v>3212</v>
      </c>
      <c r="C1684" s="55" t="s">
        <v>6320</v>
      </c>
      <c r="D1684" s="56">
        <f t="shared" si="243"/>
        <v>0</v>
      </c>
      <c r="E1684" s="56">
        <f t="shared" si="235"/>
        <v>0</v>
      </c>
      <c r="F1684" s="56">
        <f t="shared" si="236"/>
        <v>112.011</v>
      </c>
      <c r="G1684" s="56">
        <f t="shared" si="237"/>
        <v>112.011</v>
      </c>
      <c r="H1684" s="56">
        <f t="shared" si="238"/>
        <v>0</v>
      </c>
      <c r="I1684" s="56">
        <f t="shared" si="239"/>
        <v>0</v>
      </c>
      <c r="J1684" s="56">
        <f t="shared" si="240"/>
        <v>70.001999999999995</v>
      </c>
      <c r="K1684" s="56">
        <f t="shared" si="241"/>
        <v>70.001999999999995</v>
      </c>
      <c r="L1684" s="64">
        <v>0</v>
      </c>
      <c r="M1684" s="64">
        <v>0</v>
      </c>
      <c r="N1684" s="64">
        <v>112011</v>
      </c>
      <c r="O1684" s="64">
        <v>112011</v>
      </c>
      <c r="P1684" s="63">
        <v>0</v>
      </c>
      <c r="Q1684" s="63">
        <v>0</v>
      </c>
      <c r="R1684" s="63">
        <v>70002</v>
      </c>
      <c r="S1684" s="63">
        <v>70002</v>
      </c>
      <c r="T1684">
        <f t="shared" si="242"/>
        <v>182013</v>
      </c>
    </row>
    <row r="1685" spans="1:20" hidden="1">
      <c r="A1685" s="55" t="s">
        <v>3213</v>
      </c>
      <c r="B1685" s="56" t="s">
        <v>3214</v>
      </c>
      <c r="C1685" s="55" t="s">
        <v>6320</v>
      </c>
      <c r="D1685" s="56">
        <f t="shared" si="243"/>
        <v>0</v>
      </c>
      <c r="E1685" s="56">
        <f t="shared" si="235"/>
        <v>0</v>
      </c>
      <c r="F1685" s="56">
        <f t="shared" si="236"/>
        <v>118.83</v>
      </c>
      <c r="G1685" s="56">
        <f t="shared" si="237"/>
        <v>118.83</v>
      </c>
      <c r="H1685" s="56">
        <f t="shared" si="238"/>
        <v>0</v>
      </c>
      <c r="I1685" s="56">
        <f t="shared" si="239"/>
        <v>0</v>
      </c>
      <c r="J1685" s="56">
        <f t="shared" si="240"/>
        <v>108.798</v>
      </c>
      <c r="K1685" s="56">
        <f t="shared" si="241"/>
        <v>108.798</v>
      </c>
      <c r="L1685" s="64">
        <v>0</v>
      </c>
      <c r="M1685" s="64">
        <v>0</v>
      </c>
      <c r="N1685" s="64">
        <v>118830</v>
      </c>
      <c r="O1685" s="64">
        <v>118830</v>
      </c>
      <c r="P1685" s="63">
        <v>0</v>
      </c>
      <c r="Q1685" s="63">
        <v>0</v>
      </c>
      <c r="R1685" s="63">
        <v>108798</v>
      </c>
      <c r="S1685" s="63">
        <v>108798</v>
      </c>
      <c r="T1685">
        <f t="shared" si="242"/>
        <v>227628</v>
      </c>
    </row>
    <row r="1686" spans="1:20" hidden="1">
      <c r="A1686" s="55" t="s">
        <v>3215</v>
      </c>
      <c r="B1686" s="56" t="s">
        <v>3216</v>
      </c>
      <c r="C1686" s="55" t="s">
        <v>6320</v>
      </c>
      <c r="D1686" s="56">
        <f t="shared" si="243"/>
        <v>0</v>
      </c>
      <c r="E1686" s="56">
        <f t="shared" si="235"/>
        <v>0</v>
      </c>
      <c r="F1686" s="56">
        <f t="shared" si="236"/>
        <v>151.04599999999999</v>
      </c>
      <c r="G1686" s="56">
        <f t="shared" si="237"/>
        <v>151.04599999999999</v>
      </c>
      <c r="H1686" s="56">
        <f t="shared" si="238"/>
        <v>0</v>
      </c>
      <c r="I1686" s="56">
        <f t="shared" si="239"/>
        <v>0</v>
      </c>
      <c r="J1686" s="56">
        <f t="shared" si="240"/>
        <v>101.002</v>
      </c>
      <c r="K1686" s="56">
        <f t="shared" si="241"/>
        <v>101.002</v>
      </c>
      <c r="L1686" s="64">
        <v>0</v>
      </c>
      <c r="M1686" s="64">
        <v>0</v>
      </c>
      <c r="N1686" s="64">
        <v>151046</v>
      </c>
      <c r="O1686" s="64">
        <v>151046</v>
      </c>
      <c r="P1686" s="63">
        <v>0</v>
      </c>
      <c r="Q1686" s="63">
        <v>0</v>
      </c>
      <c r="R1686" s="63">
        <v>101002</v>
      </c>
      <c r="S1686" s="63">
        <v>101002</v>
      </c>
      <c r="T1686">
        <f t="shared" si="242"/>
        <v>252048</v>
      </c>
    </row>
    <row r="1687" spans="1:20" hidden="1">
      <c r="A1687" s="55" t="s">
        <v>3217</v>
      </c>
      <c r="B1687" s="56" t="s">
        <v>3218</v>
      </c>
      <c r="C1687" s="55" t="s">
        <v>6320</v>
      </c>
      <c r="D1687" s="56">
        <f t="shared" si="243"/>
        <v>228.041</v>
      </c>
      <c r="E1687" s="56">
        <f t="shared" si="235"/>
        <v>0</v>
      </c>
      <c r="F1687" s="56">
        <f t="shared" si="236"/>
        <v>0</v>
      </c>
      <c r="G1687" s="56">
        <f t="shared" si="237"/>
        <v>228.041</v>
      </c>
      <c r="H1687" s="56">
        <f t="shared" si="238"/>
        <v>300.34399999999999</v>
      </c>
      <c r="I1687" s="56">
        <f t="shared" si="239"/>
        <v>0</v>
      </c>
      <c r="J1687" s="56">
        <f t="shared" si="240"/>
        <v>0</v>
      </c>
      <c r="K1687" s="56">
        <f t="shared" si="241"/>
        <v>300.34399999999999</v>
      </c>
      <c r="L1687" s="64">
        <v>228041</v>
      </c>
      <c r="M1687" s="64">
        <v>0</v>
      </c>
      <c r="N1687" s="64">
        <v>0</v>
      </c>
      <c r="O1687" s="64">
        <v>228041</v>
      </c>
      <c r="P1687" s="63">
        <v>300344</v>
      </c>
      <c r="Q1687" s="63">
        <v>0</v>
      </c>
      <c r="R1687" s="63">
        <v>0</v>
      </c>
      <c r="S1687" s="63">
        <v>300344</v>
      </c>
      <c r="T1687">
        <f t="shared" si="242"/>
        <v>528385</v>
      </c>
    </row>
    <row r="1688" spans="1:20">
      <c r="A1688" s="55" t="s">
        <v>3219</v>
      </c>
      <c r="B1688" s="56" t="s">
        <v>3220</v>
      </c>
      <c r="C1688" s="55" t="s">
        <v>6320</v>
      </c>
      <c r="D1688" s="56">
        <f t="shared" si="243"/>
        <v>0</v>
      </c>
      <c r="E1688" s="56">
        <f t="shared" si="235"/>
        <v>0</v>
      </c>
      <c r="F1688" s="56">
        <f t="shared" si="236"/>
        <v>0</v>
      </c>
      <c r="G1688" s="56">
        <f t="shared" si="237"/>
        <v>0</v>
      </c>
      <c r="H1688" s="56">
        <f t="shared" si="238"/>
        <v>0</v>
      </c>
      <c r="I1688" s="56">
        <f t="shared" si="239"/>
        <v>0</v>
      </c>
      <c r="J1688" s="56">
        <f t="shared" si="240"/>
        <v>0</v>
      </c>
      <c r="K1688" s="56">
        <f t="shared" si="241"/>
        <v>0</v>
      </c>
      <c r="L1688" s="64">
        <v>0</v>
      </c>
      <c r="M1688" s="64">
        <v>0</v>
      </c>
      <c r="N1688" s="64">
        <v>0</v>
      </c>
      <c r="O1688" s="64">
        <v>0</v>
      </c>
      <c r="P1688" s="63">
        <v>0</v>
      </c>
      <c r="Q1688" s="63">
        <v>0</v>
      </c>
      <c r="R1688" s="63">
        <v>0</v>
      </c>
      <c r="S1688" s="63">
        <v>0</v>
      </c>
      <c r="T1688">
        <f t="shared" si="242"/>
        <v>0</v>
      </c>
    </row>
    <row r="1689" spans="1:20">
      <c r="A1689" s="55" t="s">
        <v>3221</v>
      </c>
      <c r="B1689" s="56" t="s">
        <v>3222</v>
      </c>
      <c r="C1689" s="55" t="s">
        <v>6320</v>
      </c>
      <c r="D1689" s="56">
        <f t="shared" si="243"/>
        <v>0</v>
      </c>
      <c r="E1689" s="56">
        <f t="shared" si="235"/>
        <v>0</v>
      </c>
      <c r="F1689" s="56">
        <f t="shared" si="236"/>
        <v>0</v>
      </c>
      <c r="G1689" s="56">
        <f t="shared" si="237"/>
        <v>0</v>
      </c>
      <c r="H1689" s="56">
        <f t="shared" si="238"/>
        <v>0</v>
      </c>
      <c r="I1689" s="56">
        <f t="shared" si="239"/>
        <v>0</v>
      </c>
      <c r="J1689" s="56">
        <f t="shared" si="240"/>
        <v>0</v>
      </c>
      <c r="K1689" s="56">
        <f t="shared" si="241"/>
        <v>0</v>
      </c>
      <c r="L1689" s="64">
        <v>0</v>
      </c>
      <c r="M1689" s="64">
        <v>0</v>
      </c>
      <c r="N1689" s="64">
        <v>0</v>
      </c>
      <c r="O1689" s="64">
        <v>0</v>
      </c>
      <c r="P1689" s="63">
        <v>0</v>
      </c>
      <c r="Q1689" s="63">
        <v>0</v>
      </c>
      <c r="R1689" s="63">
        <v>0</v>
      </c>
      <c r="S1689" s="63">
        <v>0</v>
      </c>
      <c r="T1689">
        <f t="shared" si="242"/>
        <v>0</v>
      </c>
    </row>
    <row r="1690" spans="1:20">
      <c r="A1690" s="55" t="s">
        <v>6203</v>
      </c>
      <c r="B1690" s="56" t="s">
        <v>6204</v>
      </c>
      <c r="C1690" s="55" t="s">
        <v>6321</v>
      </c>
      <c r="D1690" s="56">
        <f t="shared" si="243"/>
        <v>0</v>
      </c>
      <c r="E1690" s="56">
        <f t="shared" si="235"/>
        <v>0</v>
      </c>
      <c r="F1690" s="56">
        <f t="shared" si="236"/>
        <v>0</v>
      </c>
      <c r="G1690" s="56">
        <f t="shared" si="237"/>
        <v>0</v>
      </c>
      <c r="H1690" s="56">
        <f t="shared" si="238"/>
        <v>0</v>
      </c>
      <c r="I1690" s="56">
        <f t="shared" si="239"/>
        <v>0</v>
      </c>
      <c r="J1690" s="56">
        <f t="shared" si="240"/>
        <v>0</v>
      </c>
      <c r="K1690" s="56">
        <f t="shared" si="241"/>
        <v>0</v>
      </c>
      <c r="L1690" s="64">
        <v>0</v>
      </c>
      <c r="M1690" s="64">
        <v>0</v>
      </c>
      <c r="N1690" s="64">
        <v>0</v>
      </c>
      <c r="O1690" s="64">
        <v>0</v>
      </c>
      <c r="P1690" s="63">
        <v>0</v>
      </c>
      <c r="Q1690" s="63">
        <v>0</v>
      </c>
      <c r="R1690" s="63">
        <v>0</v>
      </c>
      <c r="S1690" s="63">
        <v>0</v>
      </c>
      <c r="T1690">
        <f t="shared" si="242"/>
        <v>0</v>
      </c>
    </row>
    <row r="1691" spans="1:20">
      <c r="A1691" s="55" t="s">
        <v>3223</v>
      </c>
      <c r="B1691" s="56" t="s">
        <v>3224</v>
      </c>
      <c r="C1691" s="55" t="s">
        <v>6320</v>
      </c>
      <c r="D1691" s="56">
        <f t="shared" si="243"/>
        <v>0</v>
      </c>
      <c r="E1691" s="56">
        <f t="shared" si="235"/>
        <v>0</v>
      </c>
      <c r="F1691" s="56">
        <f t="shared" si="236"/>
        <v>0</v>
      </c>
      <c r="G1691" s="56">
        <f t="shared" si="237"/>
        <v>0</v>
      </c>
      <c r="H1691" s="56">
        <f t="shared" si="238"/>
        <v>0</v>
      </c>
      <c r="I1691" s="56">
        <f t="shared" si="239"/>
        <v>0</v>
      </c>
      <c r="J1691" s="56">
        <f t="shared" si="240"/>
        <v>0</v>
      </c>
      <c r="K1691" s="56">
        <f t="shared" si="241"/>
        <v>0</v>
      </c>
      <c r="L1691" s="64">
        <v>0</v>
      </c>
      <c r="M1691" s="64">
        <v>0</v>
      </c>
      <c r="N1691" s="64">
        <v>0</v>
      </c>
      <c r="O1691" s="64">
        <v>0</v>
      </c>
      <c r="P1691" s="63">
        <v>0</v>
      </c>
      <c r="Q1691" s="63">
        <v>0</v>
      </c>
      <c r="R1691" s="63">
        <v>0</v>
      </c>
      <c r="S1691" s="63">
        <v>0</v>
      </c>
      <c r="T1691">
        <f t="shared" si="242"/>
        <v>0</v>
      </c>
    </row>
    <row r="1692" spans="1:20">
      <c r="A1692" s="55" t="s">
        <v>3225</v>
      </c>
      <c r="B1692" s="56" t="s">
        <v>3226</v>
      </c>
      <c r="C1692" s="55" t="s">
        <v>6320</v>
      </c>
      <c r="D1692" s="56">
        <f t="shared" si="243"/>
        <v>0</v>
      </c>
      <c r="E1692" s="56">
        <f t="shared" si="235"/>
        <v>0</v>
      </c>
      <c r="F1692" s="56">
        <f t="shared" si="236"/>
        <v>0</v>
      </c>
      <c r="G1692" s="56">
        <f t="shared" si="237"/>
        <v>0</v>
      </c>
      <c r="H1692" s="56">
        <f t="shared" si="238"/>
        <v>0</v>
      </c>
      <c r="I1692" s="56">
        <f t="shared" si="239"/>
        <v>0</v>
      </c>
      <c r="J1692" s="56">
        <f t="shared" si="240"/>
        <v>0</v>
      </c>
      <c r="K1692" s="56">
        <f t="shared" si="241"/>
        <v>0</v>
      </c>
      <c r="L1692" s="64">
        <v>0</v>
      </c>
      <c r="M1692" s="64">
        <v>0</v>
      </c>
      <c r="N1692" s="64">
        <v>0</v>
      </c>
      <c r="O1692" s="64">
        <v>0</v>
      </c>
      <c r="P1692" s="63">
        <v>0</v>
      </c>
      <c r="Q1692" s="63">
        <v>0</v>
      </c>
      <c r="R1692" s="63">
        <v>0</v>
      </c>
      <c r="S1692" s="63">
        <v>0</v>
      </c>
      <c r="T1692">
        <f t="shared" si="242"/>
        <v>0</v>
      </c>
    </row>
    <row r="1693" spans="1:20">
      <c r="A1693" s="55" t="s">
        <v>3227</v>
      </c>
      <c r="B1693" s="56" t="s">
        <v>3228</v>
      </c>
      <c r="C1693" s="55" t="s">
        <v>6320</v>
      </c>
      <c r="D1693" s="56">
        <f t="shared" si="243"/>
        <v>0</v>
      </c>
      <c r="E1693" s="56">
        <f t="shared" si="235"/>
        <v>0</v>
      </c>
      <c r="F1693" s="56">
        <f t="shared" si="236"/>
        <v>0</v>
      </c>
      <c r="G1693" s="56">
        <f t="shared" si="237"/>
        <v>0</v>
      </c>
      <c r="H1693" s="56">
        <f t="shared" si="238"/>
        <v>0</v>
      </c>
      <c r="I1693" s="56">
        <f t="shared" si="239"/>
        <v>0</v>
      </c>
      <c r="J1693" s="56">
        <f t="shared" si="240"/>
        <v>0</v>
      </c>
      <c r="K1693" s="56">
        <f t="shared" si="241"/>
        <v>0</v>
      </c>
      <c r="L1693" s="64">
        <v>0</v>
      </c>
      <c r="M1693" s="64">
        <v>0</v>
      </c>
      <c r="N1693" s="64">
        <v>0</v>
      </c>
      <c r="O1693" s="64">
        <v>0</v>
      </c>
      <c r="P1693" s="63">
        <v>0</v>
      </c>
      <c r="Q1693" s="63">
        <v>0</v>
      </c>
      <c r="R1693" s="63">
        <v>0</v>
      </c>
      <c r="S1693" s="63">
        <v>0</v>
      </c>
      <c r="T1693">
        <f t="shared" si="242"/>
        <v>0</v>
      </c>
    </row>
    <row r="1694" spans="1:20">
      <c r="A1694" s="55" t="s">
        <v>3229</v>
      </c>
      <c r="B1694" s="56" t="s">
        <v>3230</v>
      </c>
      <c r="C1694" s="55" t="s">
        <v>6320</v>
      </c>
      <c r="D1694" s="56">
        <f t="shared" si="243"/>
        <v>0</v>
      </c>
      <c r="E1694" s="56">
        <f t="shared" si="235"/>
        <v>0</v>
      </c>
      <c r="F1694" s="56">
        <f t="shared" si="236"/>
        <v>0</v>
      </c>
      <c r="G1694" s="56">
        <f t="shared" si="237"/>
        <v>0</v>
      </c>
      <c r="H1694" s="56">
        <f t="shared" si="238"/>
        <v>0</v>
      </c>
      <c r="I1694" s="56">
        <f t="shared" si="239"/>
        <v>0</v>
      </c>
      <c r="J1694" s="56">
        <f t="shared" si="240"/>
        <v>0</v>
      </c>
      <c r="K1694" s="56">
        <f t="shared" si="241"/>
        <v>0</v>
      </c>
      <c r="L1694" s="64">
        <v>0</v>
      </c>
      <c r="M1694" s="64">
        <v>0</v>
      </c>
      <c r="N1694" s="64">
        <v>0</v>
      </c>
      <c r="O1694" s="64">
        <v>0</v>
      </c>
      <c r="P1694" s="63">
        <v>0</v>
      </c>
      <c r="Q1694" s="63">
        <v>0</v>
      </c>
      <c r="R1694" s="63">
        <v>0</v>
      </c>
      <c r="S1694" s="63">
        <v>0</v>
      </c>
      <c r="T1694">
        <f t="shared" si="242"/>
        <v>0</v>
      </c>
    </row>
    <row r="1695" spans="1:20">
      <c r="A1695" s="55" t="s">
        <v>6205</v>
      </c>
      <c r="B1695" s="56" t="s">
        <v>6206</v>
      </c>
      <c r="C1695" s="55" t="s">
        <v>6321</v>
      </c>
      <c r="D1695" s="56">
        <f t="shared" si="243"/>
        <v>0</v>
      </c>
      <c r="E1695" s="56">
        <f t="shared" si="235"/>
        <v>0</v>
      </c>
      <c r="F1695" s="56">
        <f t="shared" si="236"/>
        <v>0</v>
      </c>
      <c r="G1695" s="56">
        <f t="shared" si="237"/>
        <v>0</v>
      </c>
      <c r="H1695" s="56">
        <f t="shared" si="238"/>
        <v>0</v>
      </c>
      <c r="I1695" s="56">
        <f t="shared" si="239"/>
        <v>0</v>
      </c>
      <c r="J1695" s="56">
        <f t="shared" si="240"/>
        <v>0</v>
      </c>
      <c r="K1695" s="56">
        <f t="shared" si="241"/>
        <v>0</v>
      </c>
      <c r="L1695" s="64">
        <v>0</v>
      </c>
      <c r="M1695" s="64">
        <v>0</v>
      </c>
      <c r="N1695" s="64">
        <v>0</v>
      </c>
      <c r="O1695" s="64">
        <v>0</v>
      </c>
      <c r="P1695" s="63">
        <v>0</v>
      </c>
      <c r="Q1695" s="63">
        <v>0</v>
      </c>
      <c r="R1695" s="63">
        <v>0</v>
      </c>
      <c r="S1695" s="63">
        <v>0</v>
      </c>
      <c r="T1695">
        <f t="shared" si="242"/>
        <v>0</v>
      </c>
    </row>
    <row r="1696" spans="1:20" hidden="1">
      <c r="A1696" s="55" t="s">
        <v>3231</v>
      </c>
      <c r="B1696" s="56" t="s">
        <v>3232</v>
      </c>
      <c r="C1696" s="55" t="s">
        <v>6320</v>
      </c>
      <c r="D1696" s="56">
        <f t="shared" si="243"/>
        <v>16.66</v>
      </c>
      <c r="E1696" s="56">
        <f t="shared" si="235"/>
        <v>0</v>
      </c>
      <c r="F1696" s="56">
        <f t="shared" si="236"/>
        <v>0</v>
      </c>
      <c r="G1696" s="56">
        <f t="shared" si="237"/>
        <v>16.66</v>
      </c>
      <c r="H1696" s="56">
        <f t="shared" si="238"/>
        <v>16.658000000000001</v>
      </c>
      <c r="I1696" s="56">
        <f t="shared" si="239"/>
        <v>0</v>
      </c>
      <c r="J1696" s="56">
        <f t="shared" si="240"/>
        <v>0</v>
      </c>
      <c r="K1696" s="56">
        <f t="shared" si="241"/>
        <v>16.658000000000001</v>
      </c>
      <c r="L1696" s="64">
        <v>16660</v>
      </c>
      <c r="M1696" s="64">
        <v>0</v>
      </c>
      <c r="N1696" s="64">
        <v>0</v>
      </c>
      <c r="O1696" s="64">
        <v>16660</v>
      </c>
      <c r="P1696" s="63">
        <v>16658</v>
      </c>
      <c r="Q1696" s="63">
        <v>0</v>
      </c>
      <c r="R1696" s="63">
        <v>0</v>
      </c>
      <c r="S1696" s="63">
        <v>16658</v>
      </c>
      <c r="T1696">
        <f t="shared" si="242"/>
        <v>33318</v>
      </c>
    </row>
    <row r="1697" spans="1:20" hidden="1">
      <c r="A1697" s="55" t="s">
        <v>3233</v>
      </c>
      <c r="B1697" s="56" t="s">
        <v>3234</v>
      </c>
      <c r="C1697" s="55" t="s">
        <v>6320</v>
      </c>
      <c r="D1697" s="56">
        <f t="shared" si="243"/>
        <v>35.058</v>
      </c>
      <c r="E1697" s="56">
        <f t="shared" si="235"/>
        <v>0</v>
      </c>
      <c r="F1697" s="56">
        <f t="shared" si="236"/>
        <v>0</v>
      </c>
      <c r="G1697" s="56">
        <f t="shared" si="237"/>
        <v>35.058</v>
      </c>
      <c r="H1697" s="56">
        <f t="shared" si="238"/>
        <v>35.043999999999997</v>
      </c>
      <c r="I1697" s="56">
        <f t="shared" si="239"/>
        <v>0</v>
      </c>
      <c r="J1697" s="56">
        <f t="shared" si="240"/>
        <v>0</v>
      </c>
      <c r="K1697" s="56">
        <f t="shared" si="241"/>
        <v>35.043999999999997</v>
      </c>
      <c r="L1697" s="64">
        <v>35058</v>
      </c>
      <c r="M1697" s="64">
        <v>0</v>
      </c>
      <c r="N1697" s="64">
        <v>0</v>
      </c>
      <c r="O1697" s="64">
        <v>35058</v>
      </c>
      <c r="P1697" s="63">
        <v>35044</v>
      </c>
      <c r="Q1697" s="63">
        <v>0</v>
      </c>
      <c r="R1697" s="63">
        <v>0</v>
      </c>
      <c r="S1697" s="63">
        <v>35044</v>
      </c>
      <c r="T1697">
        <f t="shared" si="242"/>
        <v>70102</v>
      </c>
    </row>
    <row r="1698" spans="1:20">
      <c r="A1698" s="55" t="s">
        <v>6207</v>
      </c>
      <c r="B1698" s="56" t="s">
        <v>6208</v>
      </c>
      <c r="C1698" s="55" t="s">
        <v>6321</v>
      </c>
      <c r="D1698" s="56">
        <f t="shared" si="243"/>
        <v>0</v>
      </c>
      <c r="E1698" s="56">
        <f t="shared" si="235"/>
        <v>0</v>
      </c>
      <c r="F1698" s="56">
        <f t="shared" si="236"/>
        <v>0</v>
      </c>
      <c r="G1698" s="56">
        <f t="shared" si="237"/>
        <v>0</v>
      </c>
      <c r="H1698" s="56">
        <f t="shared" si="238"/>
        <v>0</v>
      </c>
      <c r="I1698" s="56">
        <f t="shared" si="239"/>
        <v>0</v>
      </c>
      <c r="J1698" s="56">
        <f t="shared" si="240"/>
        <v>0</v>
      </c>
      <c r="K1698" s="56">
        <f t="shared" si="241"/>
        <v>0</v>
      </c>
      <c r="L1698" s="64">
        <v>0</v>
      </c>
      <c r="M1698" s="64">
        <v>0</v>
      </c>
      <c r="N1698" s="64">
        <v>0</v>
      </c>
      <c r="O1698" s="64">
        <v>0</v>
      </c>
      <c r="P1698" s="63">
        <v>0</v>
      </c>
      <c r="Q1698" s="63">
        <v>0</v>
      </c>
      <c r="R1698" s="63">
        <v>0</v>
      </c>
      <c r="S1698" s="63">
        <v>0</v>
      </c>
      <c r="T1698">
        <f t="shared" si="242"/>
        <v>0</v>
      </c>
    </row>
    <row r="1699" spans="1:20">
      <c r="A1699" s="55" t="s">
        <v>6209</v>
      </c>
      <c r="B1699" s="56" t="s">
        <v>6210</v>
      </c>
      <c r="C1699" s="55" t="s">
        <v>6321</v>
      </c>
      <c r="D1699" s="56">
        <f t="shared" si="243"/>
        <v>0</v>
      </c>
      <c r="E1699" s="56">
        <f t="shared" si="235"/>
        <v>0</v>
      </c>
      <c r="F1699" s="56">
        <f t="shared" si="236"/>
        <v>0</v>
      </c>
      <c r="G1699" s="56">
        <f t="shared" si="237"/>
        <v>0</v>
      </c>
      <c r="H1699" s="56">
        <f t="shared" si="238"/>
        <v>0</v>
      </c>
      <c r="I1699" s="56">
        <f t="shared" si="239"/>
        <v>0</v>
      </c>
      <c r="J1699" s="56">
        <f t="shared" si="240"/>
        <v>0</v>
      </c>
      <c r="K1699" s="56">
        <f t="shared" si="241"/>
        <v>0</v>
      </c>
      <c r="L1699" s="64">
        <v>0</v>
      </c>
      <c r="M1699" s="64">
        <v>0</v>
      </c>
      <c r="N1699" s="64">
        <v>0</v>
      </c>
      <c r="O1699" s="64">
        <v>0</v>
      </c>
      <c r="P1699" s="63">
        <v>0</v>
      </c>
      <c r="Q1699" s="63">
        <v>0</v>
      </c>
      <c r="R1699" s="63">
        <v>0</v>
      </c>
      <c r="S1699" s="63">
        <v>0</v>
      </c>
      <c r="T1699">
        <f t="shared" si="242"/>
        <v>0</v>
      </c>
    </row>
    <row r="1700" spans="1:20" hidden="1">
      <c r="A1700" s="55" t="s">
        <v>3235</v>
      </c>
      <c r="B1700" s="56" t="s">
        <v>3236</v>
      </c>
      <c r="C1700" s="55" t="s">
        <v>6320</v>
      </c>
      <c r="D1700" s="56">
        <f t="shared" si="243"/>
        <v>0</v>
      </c>
      <c r="E1700" s="56">
        <f t="shared" si="235"/>
        <v>0</v>
      </c>
      <c r="F1700" s="56">
        <f t="shared" si="236"/>
        <v>3449.1860000000001</v>
      </c>
      <c r="G1700" s="56">
        <f t="shared" si="237"/>
        <v>3449.1860000000001</v>
      </c>
      <c r="H1700" s="56">
        <f t="shared" si="238"/>
        <v>0</v>
      </c>
      <c r="I1700" s="56">
        <f t="shared" si="239"/>
        <v>0</v>
      </c>
      <c r="J1700" s="56">
        <f t="shared" si="240"/>
        <v>3466.1289999999999</v>
      </c>
      <c r="K1700" s="56">
        <f t="shared" si="241"/>
        <v>3466.1289999999999</v>
      </c>
      <c r="L1700" s="64">
        <v>0</v>
      </c>
      <c r="M1700" s="64">
        <v>0</v>
      </c>
      <c r="N1700" s="64">
        <v>3449186</v>
      </c>
      <c r="O1700" s="64">
        <v>3449186</v>
      </c>
      <c r="P1700" s="63">
        <v>0</v>
      </c>
      <c r="Q1700" s="63">
        <v>0</v>
      </c>
      <c r="R1700" s="63">
        <v>3466129</v>
      </c>
      <c r="S1700" s="63">
        <v>3466129</v>
      </c>
      <c r="T1700">
        <f t="shared" si="242"/>
        <v>6915315</v>
      </c>
    </row>
    <row r="1701" spans="1:20">
      <c r="A1701" s="55" t="s">
        <v>3237</v>
      </c>
      <c r="B1701" s="56" t="s">
        <v>3238</v>
      </c>
      <c r="C1701" s="55" t="s">
        <v>6320</v>
      </c>
      <c r="D1701" s="56">
        <f t="shared" si="243"/>
        <v>0</v>
      </c>
      <c r="E1701" s="56">
        <f t="shared" si="235"/>
        <v>0</v>
      </c>
      <c r="F1701" s="56">
        <f t="shared" si="236"/>
        <v>0</v>
      </c>
      <c r="G1701" s="56">
        <f t="shared" si="237"/>
        <v>0</v>
      </c>
      <c r="H1701" s="56">
        <f t="shared" si="238"/>
        <v>0</v>
      </c>
      <c r="I1701" s="56">
        <f t="shared" si="239"/>
        <v>0</v>
      </c>
      <c r="J1701" s="56">
        <f t="shared" si="240"/>
        <v>0</v>
      </c>
      <c r="K1701" s="56">
        <f t="shared" si="241"/>
        <v>0</v>
      </c>
      <c r="L1701" s="64">
        <v>0</v>
      </c>
      <c r="M1701" s="64">
        <v>0</v>
      </c>
      <c r="N1701" s="64">
        <v>0</v>
      </c>
      <c r="O1701" s="64">
        <v>0</v>
      </c>
      <c r="P1701" s="63">
        <v>0</v>
      </c>
      <c r="Q1701" s="63">
        <v>0</v>
      </c>
      <c r="R1701" s="63">
        <v>0</v>
      </c>
      <c r="S1701" s="63">
        <v>0</v>
      </c>
      <c r="T1701">
        <f t="shared" si="242"/>
        <v>0</v>
      </c>
    </row>
    <row r="1702" spans="1:20" hidden="1">
      <c r="A1702" s="55" t="s">
        <v>3239</v>
      </c>
      <c r="B1702" s="56" t="s">
        <v>3240</v>
      </c>
      <c r="C1702" s="55" t="s">
        <v>6320</v>
      </c>
      <c r="D1702" s="56">
        <f t="shared" si="243"/>
        <v>0</v>
      </c>
      <c r="E1702" s="56">
        <f t="shared" si="235"/>
        <v>0</v>
      </c>
      <c r="F1702" s="56">
        <f t="shared" si="236"/>
        <v>137.005</v>
      </c>
      <c r="G1702" s="56">
        <f t="shared" si="237"/>
        <v>137.005</v>
      </c>
      <c r="H1702" s="56">
        <f t="shared" si="238"/>
        <v>0</v>
      </c>
      <c r="I1702" s="56">
        <f t="shared" si="239"/>
        <v>0</v>
      </c>
      <c r="J1702" s="56">
        <f t="shared" si="240"/>
        <v>132.05199999999999</v>
      </c>
      <c r="K1702" s="56">
        <f t="shared" si="241"/>
        <v>132.05199999999999</v>
      </c>
      <c r="L1702" s="64">
        <v>0</v>
      </c>
      <c r="M1702" s="64">
        <v>0</v>
      </c>
      <c r="N1702" s="64">
        <v>137005</v>
      </c>
      <c r="O1702" s="64">
        <v>137005</v>
      </c>
      <c r="P1702" s="63">
        <v>0</v>
      </c>
      <c r="Q1702" s="63">
        <v>0</v>
      </c>
      <c r="R1702" s="63">
        <v>132052</v>
      </c>
      <c r="S1702" s="63">
        <v>132052</v>
      </c>
      <c r="T1702">
        <f t="shared" si="242"/>
        <v>269057</v>
      </c>
    </row>
    <row r="1703" spans="1:20" hidden="1">
      <c r="A1703" s="55" t="s">
        <v>3241</v>
      </c>
      <c r="B1703" s="56" t="s">
        <v>3242</v>
      </c>
      <c r="C1703" s="55" t="s">
        <v>6320</v>
      </c>
      <c r="D1703" s="56">
        <f t="shared" si="243"/>
        <v>40.813000000000002</v>
      </c>
      <c r="E1703" s="56">
        <f t="shared" si="235"/>
        <v>0</v>
      </c>
      <c r="F1703" s="56">
        <f t="shared" si="236"/>
        <v>1.0999999999999999E-2</v>
      </c>
      <c r="G1703" s="56">
        <f t="shared" si="237"/>
        <v>40.823999999999998</v>
      </c>
      <c r="H1703" s="56">
        <f t="shared" si="238"/>
        <v>40.811</v>
      </c>
      <c r="I1703" s="56">
        <f t="shared" si="239"/>
        <v>0</v>
      </c>
      <c r="J1703" s="56">
        <f t="shared" si="240"/>
        <v>1.0999999999999999E-2</v>
      </c>
      <c r="K1703" s="56">
        <f t="shared" si="241"/>
        <v>40.822000000000003</v>
      </c>
      <c r="L1703" s="64">
        <v>40813</v>
      </c>
      <c r="M1703" s="64">
        <v>0</v>
      </c>
      <c r="N1703" s="64">
        <v>11</v>
      </c>
      <c r="O1703" s="64">
        <v>40824</v>
      </c>
      <c r="P1703" s="63">
        <v>40811</v>
      </c>
      <c r="Q1703" s="63">
        <v>0</v>
      </c>
      <c r="R1703" s="63">
        <v>11</v>
      </c>
      <c r="S1703" s="63">
        <v>40822</v>
      </c>
      <c r="T1703">
        <f t="shared" si="242"/>
        <v>81646</v>
      </c>
    </row>
    <row r="1704" spans="1:20">
      <c r="A1704" s="55" t="s">
        <v>3243</v>
      </c>
      <c r="B1704" s="56" t="s">
        <v>3244</v>
      </c>
      <c r="C1704" s="55" t="s">
        <v>6320</v>
      </c>
      <c r="D1704" s="56">
        <f t="shared" si="243"/>
        <v>0</v>
      </c>
      <c r="E1704" s="56">
        <f t="shared" si="235"/>
        <v>0</v>
      </c>
      <c r="F1704" s="56">
        <f t="shared" si="236"/>
        <v>0</v>
      </c>
      <c r="G1704" s="56">
        <f t="shared" si="237"/>
        <v>0</v>
      </c>
      <c r="H1704" s="56">
        <f t="shared" si="238"/>
        <v>0</v>
      </c>
      <c r="I1704" s="56">
        <f t="shared" si="239"/>
        <v>0</v>
      </c>
      <c r="J1704" s="56">
        <f t="shared" si="240"/>
        <v>0</v>
      </c>
      <c r="K1704" s="56">
        <f t="shared" si="241"/>
        <v>0</v>
      </c>
      <c r="L1704" s="64">
        <v>0</v>
      </c>
      <c r="M1704" s="64">
        <v>0</v>
      </c>
      <c r="N1704" s="64">
        <v>0</v>
      </c>
      <c r="O1704" s="64">
        <v>0</v>
      </c>
      <c r="P1704" s="63">
        <v>0</v>
      </c>
      <c r="Q1704" s="63">
        <v>0</v>
      </c>
      <c r="R1704" s="63">
        <v>0</v>
      </c>
      <c r="S1704" s="63">
        <v>0</v>
      </c>
      <c r="T1704">
        <f t="shared" si="242"/>
        <v>0</v>
      </c>
    </row>
    <row r="1705" spans="1:20" hidden="1">
      <c r="A1705" s="55" t="s">
        <v>3245</v>
      </c>
      <c r="B1705" s="56" t="s">
        <v>3246</v>
      </c>
      <c r="C1705" s="55" t="s">
        <v>6320</v>
      </c>
      <c r="D1705" s="56">
        <f t="shared" si="243"/>
        <v>41.856999999999999</v>
      </c>
      <c r="E1705" s="56">
        <f t="shared" si="235"/>
        <v>0</v>
      </c>
      <c r="F1705" s="56">
        <f t="shared" si="236"/>
        <v>25.539000000000001</v>
      </c>
      <c r="G1705" s="56">
        <f t="shared" si="237"/>
        <v>67.396000000000001</v>
      </c>
      <c r="H1705" s="56">
        <f t="shared" si="238"/>
        <v>41.851999999999997</v>
      </c>
      <c r="I1705" s="56">
        <f t="shared" si="239"/>
        <v>0</v>
      </c>
      <c r="J1705" s="56">
        <f t="shared" si="240"/>
        <v>86.638999999999996</v>
      </c>
      <c r="K1705" s="56">
        <f t="shared" si="241"/>
        <v>128.49100000000001</v>
      </c>
      <c r="L1705" s="64">
        <v>41857</v>
      </c>
      <c r="M1705" s="64">
        <v>0</v>
      </c>
      <c r="N1705" s="64">
        <v>25539</v>
      </c>
      <c r="O1705" s="64">
        <v>67396</v>
      </c>
      <c r="P1705" s="63">
        <v>41852</v>
      </c>
      <c r="Q1705" s="63">
        <v>0</v>
      </c>
      <c r="R1705" s="63">
        <v>86639</v>
      </c>
      <c r="S1705" s="63">
        <v>128491</v>
      </c>
      <c r="T1705">
        <f t="shared" si="242"/>
        <v>195887</v>
      </c>
    </row>
    <row r="1706" spans="1:20" hidden="1">
      <c r="A1706" s="55" t="s">
        <v>3247</v>
      </c>
      <c r="B1706" s="56" t="s">
        <v>3248</v>
      </c>
      <c r="C1706" s="55" t="s">
        <v>6320</v>
      </c>
      <c r="D1706" s="56">
        <f t="shared" si="243"/>
        <v>84.385000000000005</v>
      </c>
      <c r="E1706" s="56">
        <f t="shared" si="235"/>
        <v>0</v>
      </c>
      <c r="F1706" s="56">
        <f t="shared" si="236"/>
        <v>59.838000000000001</v>
      </c>
      <c r="G1706" s="56">
        <f t="shared" si="237"/>
        <v>144.22300000000001</v>
      </c>
      <c r="H1706" s="56">
        <f t="shared" si="238"/>
        <v>84.376999999999995</v>
      </c>
      <c r="I1706" s="56">
        <f t="shared" si="239"/>
        <v>0</v>
      </c>
      <c r="J1706" s="56">
        <f t="shared" si="240"/>
        <v>39.834000000000003</v>
      </c>
      <c r="K1706" s="56">
        <f t="shared" si="241"/>
        <v>124.211</v>
      </c>
      <c r="L1706" s="64">
        <v>84385</v>
      </c>
      <c r="M1706" s="64">
        <v>0</v>
      </c>
      <c r="N1706" s="64">
        <v>59838</v>
      </c>
      <c r="O1706" s="64">
        <v>144223</v>
      </c>
      <c r="P1706" s="63">
        <v>84377</v>
      </c>
      <c r="Q1706" s="63">
        <v>0</v>
      </c>
      <c r="R1706" s="63">
        <v>39834</v>
      </c>
      <c r="S1706" s="63">
        <v>124211</v>
      </c>
      <c r="T1706">
        <f t="shared" si="242"/>
        <v>268434</v>
      </c>
    </row>
    <row r="1707" spans="1:20" hidden="1">
      <c r="A1707" s="55" t="s">
        <v>3249</v>
      </c>
      <c r="B1707" s="56" t="s">
        <v>3250</v>
      </c>
      <c r="C1707" s="55" t="s">
        <v>6320</v>
      </c>
      <c r="D1707" s="56">
        <f t="shared" si="243"/>
        <v>299.947</v>
      </c>
      <c r="E1707" s="56">
        <f t="shared" si="235"/>
        <v>0</v>
      </c>
      <c r="F1707" s="56">
        <f t="shared" si="236"/>
        <v>42.899000000000001</v>
      </c>
      <c r="G1707" s="56">
        <f t="shared" si="237"/>
        <v>342.846</v>
      </c>
      <c r="H1707" s="56">
        <f t="shared" si="238"/>
        <v>295.46100000000001</v>
      </c>
      <c r="I1707" s="56">
        <f t="shared" si="239"/>
        <v>0</v>
      </c>
      <c r="J1707" s="56">
        <f t="shared" si="240"/>
        <v>32.899000000000001</v>
      </c>
      <c r="K1707" s="56">
        <f t="shared" si="241"/>
        <v>328.36</v>
      </c>
      <c r="L1707" s="64">
        <v>299947</v>
      </c>
      <c r="M1707" s="64">
        <v>0</v>
      </c>
      <c r="N1707" s="64">
        <v>42899</v>
      </c>
      <c r="O1707" s="64">
        <v>342846</v>
      </c>
      <c r="P1707" s="63">
        <v>295461</v>
      </c>
      <c r="Q1707" s="63">
        <v>0</v>
      </c>
      <c r="R1707" s="63">
        <v>32899</v>
      </c>
      <c r="S1707" s="63">
        <v>328360</v>
      </c>
      <c r="T1707">
        <f t="shared" si="242"/>
        <v>671206</v>
      </c>
    </row>
    <row r="1708" spans="1:20" hidden="1">
      <c r="A1708" s="55" t="s">
        <v>3251</v>
      </c>
      <c r="B1708" s="56" t="s">
        <v>3252</v>
      </c>
      <c r="C1708" s="55" t="s">
        <v>6320</v>
      </c>
      <c r="D1708" s="56">
        <f t="shared" si="243"/>
        <v>142.44900000000001</v>
      </c>
      <c r="E1708" s="56">
        <f t="shared" si="235"/>
        <v>0</v>
      </c>
      <c r="F1708" s="56">
        <f t="shared" si="236"/>
        <v>0</v>
      </c>
      <c r="G1708" s="56">
        <f t="shared" si="237"/>
        <v>142.44900000000001</v>
      </c>
      <c r="H1708" s="56">
        <f t="shared" si="238"/>
        <v>106.438</v>
      </c>
      <c r="I1708" s="56">
        <f t="shared" si="239"/>
        <v>0</v>
      </c>
      <c r="J1708" s="56">
        <f t="shared" si="240"/>
        <v>0</v>
      </c>
      <c r="K1708" s="56">
        <f t="shared" si="241"/>
        <v>106.438</v>
      </c>
      <c r="L1708" s="64">
        <v>142449</v>
      </c>
      <c r="M1708" s="64">
        <v>0</v>
      </c>
      <c r="N1708" s="64">
        <v>0</v>
      </c>
      <c r="O1708" s="64">
        <v>142449</v>
      </c>
      <c r="P1708" s="63">
        <v>106438</v>
      </c>
      <c r="Q1708" s="63">
        <v>0</v>
      </c>
      <c r="R1708" s="63">
        <v>0</v>
      </c>
      <c r="S1708" s="63">
        <v>106438</v>
      </c>
      <c r="T1708">
        <f t="shared" si="242"/>
        <v>248887</v>
      </c>
    </row>
    <row r="1709" spans="1:20" hidden="1">
      <c r="A1709" s="55" t="s">
        <v>3253</v>
      </c>
      <c r="B1709" s="56" t="s">
        <v>3254</v>
      </c>
      <c r="C1709" s="55" t="s">
        <v>6320</v>
      </c>
      <c r="D1709" s="56">
        <f t="shared" si="243"/>
        <v>129.197</v>
      </c>
      <c r="E1709" s="56">
        <f t="shared" si="235"/>
        <v>0</v>
      </c>
      <c r="F1709" s="56">
        <f t="shared" si="236"/>
        <v>0</v>
      </c>
      <c r="G1709" s="56">
        <f t="shared" si="237"/>
        <v>129.197</v>
      </c>
      <c r="H1709" s="56">
        <f t="shared" si="238"/>
        <v>127.349</v>
      </c>
      <c r="I1709" s="56">
        <f t="shared" si="239"/>
        <v>0</v>
      </c>
      <c r="J1709" s="56">
        <f t="shared" si="240"/>
        <v>0</v>
      </c>
      <c r="K1709" s="56">
        <f t="shared" si="241"/>
        <v>127.349</v>
      </c>
      <c r="L1709" s="64">
        <v>129197</v>
      </c>
      <c r="M1709" s="64">
        <v>0</v>
      </c>
      <c r="N1709" s="64">
        <v>0</v>
      </c>
      <c r="O1709" s="64">
        <v>129197</v>
      </c>
      <c r="P1709" s="63">
        <v>127349</v>
      </c>
      <c r="Q1709" s="63">
        <v>0</v>
      </c>
      <c r="R1709" s="63">
        <v>0</v>
      </c>
      <c r="S1709" s="63">
        <v>127349</v>
      </c>
      <c r="T1709">
        <f t="shared" si="242"/>
        <v>256546</v>
      </c>
    </row>
    <row r="1710" spans="1:20" hidden="1">
      <c r="A1710" s="55" t="s">
        <v>3255</v>
      </c>
      <c r="B1710" s="56" t="s">
        <v>3256</v>
      </c>
      <c r="C1710" s="55" t="s">
        <v>6320</v>
      </c>
      <c r="D1710" s="56">
        <f t="shared" si="243"/>
        <v>0</v>
      </c>
      <c r="E1710" s="56">
        <f t="shared" si="235"/>
        <v>0</v>
      </c>
      <c r="F1710" s="56">
        <f t="shared" si="236"/>
        <v>1055.5029999999999</v>
      </c>
      <c r="G1710" s="56">
        <f t="shared" si="237"/>
        <v>1055.5029999999999</v>
      </c>
      <c r="H1710" s="56">
        <f t="shared" si="238"/>
        <v>0</v>
      </c>
      <c r="I1710" s="56">
        <f t="shared" si="239"/>
        <v>0</v>
      </c>
      <c r="J1710" s="56">
        <f t="shared" si="240"/>
        <v>1055.5029999999999</v>
      </c>
      <c r="K1710" s="56">
        <f t="shared" si="241"/>
        <v>1055.5029999999999</v>
      </c>
      <c r="L1710" s="64">
        <v>0</v>
      </c>
      <c r="M1710" s="64">
        <v>0</v>
      </c>
      <c r="N1710" s="64">
        <v>1055503</v>
      </c>
      <c r="O1710" s="64">
        <v>1055503</v>
      </c>
      <c r="P1710" s="63">
        <v>0</v>
      </c>
      <c r="Q1710" s="63">
        <v>0</v>
      </c>
      <c r="R1710" s="63">
        <v>1055503</v>
      </c>
      <c r="S1710" s="63">
        <v>1055503</v>
      </c>
      <c r="T1710">
        <f t="shared" si="242"/>
        <v>2111006</v>
      </c>
    </row>
    <row r="1711" spans="1:20" hidden="1">
      <c r="A1711" s="55" t="s">
        <v>3257</v>
      </c>
      <c r="B1711" s="56" t="s">
        <v>3258</v>
      </c>
      <c r="C1711" s="55" t="s">
        <v>6320</v>
      </c>
      <c r="D1711" s="56">
        <f t="shared" si="243"/>
        <v>0</v>
      </c>
      <c r="E1711" s="56">
        <f t="shared" si="235"/>
        <v>0</v>
      </c>
      <c r="F1711" s="56">
        <f t="shared" si="236"/>
        <v>11.96</v>
      </c>
      <c r="G1711" s="56">
        <f t="shared" si="237"/>
        <v>11.96</v>
      </c>
      <c r="H1711" s="56">
        <f t="shared" si="238"/>
        <v>0</v>
      </c>
      <c r="I1711" s="56">
        <f t="shared" si="239"/>
        <v>0</v>
      </c>
      <c r="J1711" s="56">
        <f t="shared" si="240"/>
        <v>11.959</v>
      </c>
      <c r="K1711" s="56">
        <f t="shared" si="241"/>
        <v>11.959</v>
      </c>
      <c r="L1711" s="64">
        <v>0</v>
      </c>
      <c r="M1711" s="64">
        <v>0</v>
      </c>
      <c r="N1711" s="64">
        <v>11960</v>
      </c>
      <c r="O1711" s="64">
        <v>11960</v>
      </c>
      <c r="P1711" s="63">
        <v>0</v>
      </c>
      <c r="Q1711" s="63">
        <v>0</v>
      </c>
      <c r="R1711" s="63">
        <v>11959</v>
      </c>
      <c r="S1711" s="63">
        <v>11959</v>
      </c>
      <c r="T1711">
        <f t="shared" si="242"/>
        <v>23919</v>
      </c>
    </row>
    <row r="1712" spans="1:20" hidden="1">
      <c r="A1712" s="55" t="s">
        <v>3259</v>
      </c>
      <c r="B1712" s="56" t="s">
        <v>3260</v>
      </c>
      <c r="C1712" s="55" t="s">
        <v>6320</v>
      </c>
      <c r="D1712" s="56">
        <f t="shared" si="243"/>
        <v>0</v>
      </c>
      <c r="E1712" s="56">
        <f t="shared" si="235"/>
        <v>0</v>
      </c>
      <c r="F1712" s="56">
        <f t="shared" si="236"/>
        <v>26.233000000000001</v>
      </c>
      <c r="G1712" s="56">
        <f t="shared" si="237"/>
        <v>26.233000000000001</v>
      </c>
      <c r="H1712" s="56">
        <f t="shared" si="238"/>
        <v>0</v>
      </c>
      <c r="I1712" s="56">
        <f t="shared" si="239"/>
        <v>0</v>
      </c>
      <c r="J1712" s="56">
        <f t="shared" si="240"/>
        <v>20.969000000000001</v>
      </c>
      <c r="K1712" s="56">
        <f t="shared" si="241"/>
        <v>20.969000000000001</v>
      </c>
      <c r="L1712" s="64">
        <v>0</v>
      </c>
      <c r="M1712" s="64">
        <v>0</v>
      </c>
      <c r="N1712" s="64">
        <v>26233</v>
      </c>
      <c r="O1712" s="64">
        <v>26233</v>
      </c>
      <c r="P1712" s="63">
        <v>0</v>
      </c>
      <c r="Q1712" s="63">
        <v>0</v>
      </c>
      <c r="R1712" s="63">
        <v>20969</v>
      </c>
      <c r="S1712" s="63">
        <v>20969</v>
      </c>
      <c r="T1712">
        <f t="shared" si="242"/>
        <v>47202</v>
      </c>
    </row>
    <row r="1713" spans="1:20" hidden="1">
      <c r="A1713" s="55" t="s">
        <v>3261</v>
      </c>
      <c r="B1713" s="56" t="s">
        <v>3262</v>
      </c>
      <c r="C1713" s="55" t="s">
        <v>6320</v>
      </c>
      <c r="D1713" s="56">
        <f t="shared" si="243"/>
        <v>0</v>
      </c>
      <c r="E1713" s="56">
        <f t="shared" si="235"/>
        <v>0</v>
      </c>
      <c r="F1713" s="56">
        <f t="shared" si="236"/>
        <v>62.448999999999998</v>
      </c>
      <c r="G1713" s="56">
        <f t="shared" si="237"/>
        <v>62.448999999999998</v>
      </c>
      <c r="H1713" s="56">
        <f t="shared" si="238"/>
        <v>0</v>
      </c>
      <c r="I1713" s="56">
        <f t="shared" si="239"/>
        <v>0</v>
      </c>
      <c r="J1713" s="56">
        <f t="shared" si="240"/>
        <v>48.866999999999997</v>
      </c>
      <c r="K1713" s="56">
        <f t="shared" si="241"/>
        <v>48.866999999999997</v>
      </c>
      <c r="L1713" s="64">
        <v>0</v>
      </c>
      <c r="M1713" s="64">
        <v>0</v>
      </c>
      <c r="N1713" s="64">
        <v>62449</v>
      </c>
      <c r="O1713" s="64">
        <v>62449</v>
      </c>
      <c r="P1713" s="63">
        <v>0</v>
      </c>
      <c r="Q1713" s="63">
        <v>0</v>
      </c>
      <c r="R1713" s="63">
        <v>48867</v>
      </c>
      <c r="S1713" s="63">
        <v>48867</v>
      </c>
      <c r="T1713">
        <f t="shared" si="242"/>
        <v>111316</v>
      </c>
    </row>
    <row r="1714" spans="1:20">
      <c r="A1714" s="55" t="s">
        <v>3263</v>
      </c>
      <c r="B1714" s="56" t="s">
        <v>3264</v>
      </c>
      <c r="C1714" s="55" t="s">
        <v>6320</v>
      </c>
      <c r="D1714" s="56">
        <f t="shared" si="243"/>
        <v>0</v>
      </c>
      <c r="E1714" s="56">
        <f t="shared" si="235"/>
        <v>0</v>
      </c>
      <c r="F1714" s="56">
        <f t="shared" si="236"/>
        <v>0</v>
      </c>
      <c r="G1714" s="56">
        <f t="shared" si="237"/>
        <v>0</v>
      </c>
      <c r="H1714" s="56">
        <f t="shared" si="238"/>
        <v>0</v>
      </c>
      <c r="I1714" s="56">
        <f t="shared" si="239"/>
        <v>0</v>
      </c>
      <c r="J1714" s="56">
        <f t="shared" si="240"/>
        <v>0</v>
      </c>
      <c r="K1714" s="56">
        <f t="shared" si="241"/>
        <v>0</v>
      </c>
      <c r="L1714" s="64">
        <v>0</v>
      </c>
      <c r="M1714" s="64">
        <v>0</v>
      </c>
      <c r="N1714" s="64">
        <v>0</v>
      </c>
      <c r="O1714" s="64">
        <v>0</v>
      </c>
      <c r="P1714" s="63">
        <v>0</v>
      </c>
      <c r="Q1714" s="63">
        <v>0</v>
      </c>
      <c r="R1714" s="63">
        <v>0</v>
      </c>
      <c r="S1714" s="63">
        <v>0</v>
      </c>
      <c r="T1714">
        <f t="shared" si="242"/>
        <v>0</v>
      </c>
    </row>
    <row r="1715" spans="1:20" hidden="1">
      <c r="A1715" s="55" t="s">
        <v>3265</v>
      </c>
      <c r="B1715" s="56" t="s">
        <v>3266</v>
      </c>
      <c r="C1715" s="55" t="s">
        <v>6320</v>
      </c>
      <c r="D1715" s="56">
        <f t="shared" si="243"/>
        <v>50.264000000000003</v>
      </c>
      <c r="E1715" s="56">
        <f t="shared" si="235"/>
        <v>0</v>
      </c>
      <c r="F1715" s="56">
        <f t="shared" si="236"/>
        <v>134.376</v>
      </c>
      <c r="G1715" s="56">
        <f t="shared" si="237"/>
        <v>184.64</v>
      </c>
      <c r="H1715" s="56">
        <f t="shared" si="238"/>
        <v>46.063000000000002</v>
      </c>
      <c r="I1715" s="56">
        <f t="shared" si="239"/>
        <v>0</v>
      </c>
      <c r="J1715" s="56">
        <f t="shared" si="240"/>
        <v>117.455</v>
      </c>
      <c r="K1715" s="56">
        <f t="shared" si="241"/>
        <v>163.518</v>
      </c>
      <c r="L1715" s="64">
        <v>50264</v>
      </c>
      <c r="M1715" s="64">
        <v>0</v>
      </c>
      <c r="N1715" s="64">
        <v>134376</v>
      </c>
      <c r="O1715" s="64">
        <v>184640</v>
      </c>
      <c r="P1715" s="63">
        <v>46063</v>
      </c>
      <c r="Q1715" s="63">
        <v>0</v>
      </c>
      <c r="R1715" s="63">
        <v>117455</v>
      </c>
      <c r="S1715" s="63">
        <v>163518</v>
      </c>
      <c r="T1715">
        <f t="shared" si="242"/>
        <v>348158</v>
      </c>
    </row>
    <row r="1716" spans="1:20">
      <c r="A1716" s="55" t="s">
        <v>3267</v>
      </c>
      <c r="B1716" s="56" t="s">
        <v>6211</v>
      </c>
      <c r="C1716" s="55" t="s">
        <v>6320</v>
      </c>
      <c r="D1716" s="56">
        <f t="shared" si="243"/>
        <v>0</v>
      </c>
      <c r="E1716" s="56">
        <f t="shared" si="235"/>
        <v>0</v>
      </c>
      <c r="F1716" s="56">
        <f t="shared" si="236"/>
        <v>0</v>
      </c>
      <c r="G1716" s="56">
        <f t="shared" si="237"/>
        <v>0</v>
      </c>
      <c r="H1716" s="56">
        <f t="shared" si="238"/>
        <v>0</v>
      </c>
      <c r="I1716" s="56">
        <f t="shared" si="239"/>
        <v>0</v>
      </c>
      <c r="J1716" s="56">
        <f t="shared" si="240"/>
        <v>0</v>
      </c>
      <c r="K1716" s="56">
        <f t="shared" si="241"/>
        <v>0</v>
      </c>
      <c r="L1716" s="64">
        <v>0</v>
      </c>
      <c r="M1716" s="64">
        <v>0</v>
      </c>
      <c r="N1716" s="64">
        <v>0</v>
      </c>
      <c r="O1716" s="64">
        <v>0</v>
      </c>
      <c r="P1716" s="63">
        <v>0</v>
      </c>
      <c r="Q1716" s="63">
        <v>0</v>
      </c>
      <c r="R1716" s="63">
        <v>0</v>
      </c>
      <c r="S1716" s="63">
        <v>0</v>
      </c>
      <c r="T1716">
        <f t="shared" si="242"/>
        <v>0</v>
      </c>
    </row>
    <row r="1717" spans="1:20">
      <c r="A1717" s="55" t="s">
        <v>3268</v>
      </c>
      <c r="B1717" s="56" t="s">
        <v>3269</v>
      </c>
      <c r="C1717" s="55" t="s">
        <v>6320</v>
      </c>
      <c r="D1717" s="56">
        <f t="shared" si="243"/>
        <v>0</v>
      </c>
      <c r="E1717" s="56">
        <f t="shared" si="235"/>
        <v>0</v>
      </c>
      <c r="F1717" s="56">
        <f t="shared" si="236"/>
        <v>0</v>
      </c>
      <c r="G1717" s="56">
        <f t="shared" si="237"/>
        <v>0</v>
      </c>
      <c r="H1717" s="56">
        <f t="shared" si="238"/>
        <v>0</v>
      </c>
      <c r="I1717" s="56">
        <f t="shared" si="239"/>
        <v>0</v>
      </c>
      <c r="J1717" s="56">
        <f t="shared" si="240"/>
        <v>0</v>
      </c>
      <c r="K1717" s="56">
        <f t="shared" si="241"/>
        <v>0</v>
      </c>
      <c r="L1717" s="64">
        <v>0</v>
      </c>
      <c r="M1717" s="64">
        <v>0</v>
      </c>
      <c r="N1717" s="64">
        <v>0</v>
      </c>
      <c r="O1717" s="64">
        <v>0</v>
      </c>
      <c r="P1717" s="63">
        <v>0</v>
      </c>
      <c r="Q1717" s="63">
        <v>0</v>
      </c>
      <c r="R1717" s="63">
        <v>0</v>
      </c>
      <c r="S1717" s="63">
        <v>0</v>
      </c>
      <c r="T1717">
        <f t="shared" si="242"/>
        <v>0</v>
      </c>
    </row>
    <row r="1718" spans="1:20">
      <c r="A1718" s="55" t="s">
        <v>3270</v>
      </c>
      <c r="B1718" s="56" t="s">
        <v>3271</v>
      </c>
      <c r="C1718" s="55" t="s">
        <v>6320</v>
      </c>
      <c r="D1718" s="56">
        <f t="shared" si="243"/>
        <v>0</v>
      </c>
      <c r="E1718" s="56">
        <f t="shared" si="235"/>
        <v>0</v>
      </c>
      <c r="F1718" s="56">
        <f t="shared" si="236"/>
        <v>0</v>
      </c>
      <c r="G1718" s="56">
        <f t="shared" si="237"/>
        <v>0</v>
      </c>
      <c r="H1718" s="56">
        <f t="shared" si="238"/>
        <v>0</v>
      </c>
      <c r="I1718" s="56">
        <f t="shared" si="239"/>
        <v>0</v>
      </c>
      <c r="J1718" s="56">
        <f t="shared" si="240"/>
        <v>0</v>
      </c>
      <c r="K1718" s="56">
        <f t="shared" si="241"/>
        <v>0</v>
      </c>
      <c r="L1718" s="64">
        <v>0</v>
      </c>
      <c r="M1718" s="64">
        <v>0</v>
      </c>
      <c r="N1718" s="64">
        <v>0</v>
      </c>
      <c r="O1718" s="64">
        <v>0</v>
      </c>
      <c r="P1718" s="63">
        <v>0</v>
      </c>
      <c r="Q1718" s="63">
        <v>0</v>
      </c>
      <c r="R1718" s="63">
        <v>0</v>
      </c>
      <c r="S1718" s="63">
        <v>0</v>
      </c>
      <c r="T1718">
        <f t="shared" si="242"/>
        <v>0</v>
      </c>
    </row>
    <row r="1719" spans="1:20" hidden="1">
      <c r="A1719" s="55" t="s">
        <v>3272</v>
      </c>
      <c r="B1719" s="56" t="s">
        <v>3273</v>
      </c>
      <c r="C1719" s="55" t="s">
        <v>6321</v>
      </c>
      <c r="D1719" s="56">
        <f t="shared" si="243"/>
        <v>63.292999999999999</v>
      </c>
      <c r="E1719" s="56">
        <f t="shared" si="235"/>
        <v>0</v>
      </c>
      <c r="F1719" s="56">
        <f t="shared" si="236"/>
        <v>0</v>
      </c>
      <c r="G1719" s="56">
        <f t="shared" si="237"/>
        <v>63.292999999999999</v>
      </c>
      <c r="H1719" s="56">
        <f t="shared" si="238"/>
        <v>63.292999999999999</v>
      </c>
      <c r="I1719" s="56">
        <f t="shared" si="239"/>
        <v>0</v>
      </c>
      <c r="J1719" s="56">
        <f t="shared" si="240"/>
        <v>0</v>
      </c>
      <c r="K1719" s="56">
        <f t="shared" si="241"/>
        <v>63.292999999999999</v>
      </c>
      <c r="L1719" s="64">
        <v>63293</v>
      </c>
      <c r="M1719" s="64">
        <v>0</v>
      </c>
      <c r="N1719" s="64">
        <v>0</v>
      </c>
      <c r="O1719" s="64">
        <v>63293</v>
      </c>
      <c r="P1719" s="63">
        <v>63293</v>
      </c>
      <c r="Q1719" s="63">
        <v>0</v>
      </c>
      <c r="R1719" s="63">
        <v>0</v>
      </c>
      <c r="S1719" s="63">
        <v>63293</v>
      </c>
      <c r="T1719">
        <f t="shared" si="242"/>
        <v>126586</v>
      </c>
    </row>
    <row r="1720" spans="1:20" hidden="1">
      <c r="A1720" s="55" t="s">
        <v>3274</v>
      </c>
      <c r="B1720" s="56" t="s">
        <v>3275</v>
      </c>
      <c r="C1720" s="55" t="s">
        <v>6320</v>
      </c>
      <c r="D1720" s="56">
        <f t="shared" si="243"/>
        <v>59.956000000000003</v>
      </c>
      <c r="E1720" s="56">
        <f t="shared" si="235"/>
        <v>0</v>
      </c>
      <c r="F1720" s="56">
        <f t="shared" si="236"/>
        <v>0</v>
      </c>
      <c r="G1720" s="56">
        <f t="shared" si="237"/>
        <v>59.956000000000003</v>
      </c>
      <c r="H1720" s="56">
        <f t="shared" si="238"/>
        <v>58.871000000000002</v>
      </c>
      <c r="I1720" s="56">
        <f t="shared" si="239"/>
        <v>0</v>
      </c>
      <c r="J1720" s="56">
        <f t="shared" si="240"/>
        <v>0</v>
      </c>
      <c r="K1720" s="56">
        <f t="shared" si="241"/>
        <v>58.871000000000002</v>
      </c>
      <c r="L1720" s="64">
        <v>59956</v>
      </c>
      <c r="M1720" s="64">
        <v>0</v>
      </c>
      <c r="N1720" s="64">
        <v>0</v>
      </c>
      <c r="O1720" s="64">
        <v>59956</v>
      </c>
      <c r="P1720" s="63">
        <v>58871</v>
      </c>
      <c r="Q1720" s="63">
        <v>0</v>
      </c>
      <c r="R1720" s="63">
        <v>0</v>
      </c>
      <c r="S1720" s="63">
        <v>58871</v>
      </c>
      <c r="T1720">
        <f t="shared" si="242"/>
        <v>118827</v>
      </c>
    </row>
    <row r="1721" spans="1:20">
      <c r="A1721" s="55" t="s">
        <v>3276</v>
      </c>
      <c r="B1721" s="56" t="s">
        <v>3277</v>
      </c>
      <c r="C1721" s="55" t="s">
        <v>6320</v>
      </c>
      <c r="D1721" s="56">
        <f t="shared" si="243"/>
        <v>0</v>
      </c>
      <c r="E1721" s="56">
        <f t="shared" si="235"/>
        <v>0</v>
      </c>
      <c r="F1721" s="56">
        <f t="shared" si="236"/>
        <v>0</v>
      </c>
      <c r="G1721" s="56">
        <f t="shared" si="237"/>
        <v>0</v>
      </c>
      <c r="H1721" s="56">
        <f t="shared" si="238"/>
        <v>0</v>
      </c>
      <c r="I1721" s="56">
        <f t="shared" si="239"/>
        <v>0</v>
      </c>
      <c r="J1721" s="56">
        <f t="shared" si="240"/>
        <v>0</v>
      </c>
      <c r="K1721" s="56">
        <f t="shared" si="241"/>
        <v>0</v>
      </c>
      <c r="L1721" s="64">
        <v>0</v>
      </c>
      <c r="M1721" s="64">
        <v>0</v>
      </c>
      <c r="N1721" s="64">
        <v>0</v>
      </c>
      <c r="O1721" s="64">
        <v>0</v>
      </c>
      <c r="P1721" s="63">
        <v>0</v>
      </c>
      <c r="Q1721" s="63">
        <v>0</v>
      </c>
      <c r="R1721" s="63">
        <v>0</v>
      </c>
      <c r="S1721" s="63">
        <v>0</v>
      </c>
      <c r="T1721">
        <f t="shared" si="242"/>
        <v>0</v>
      </c>
    </row>
    <row r="1722" spans="1:20">
      <c r="A1722" s="55" t="s">
        <v>3278</v>
      </c>
      <c r="B1722" s="56" t="s">
        <v>3279</v>
      </c>
      <c r="C1722" s="55" t="s">
        <v>6320</v>
      </c>
      <c r="D1722" s="56">
        <f t="shared" si="243"/>
        <v>0</v>
      </c>
      <c r="E1722" s="56">
        <f t="shared" si="235"/>
        <v>0</v>
      </c>
      <c r="F1722" s="56">
        <f t="shared" si="236"/>
        <v>0</v>
      </c>
      <c r="G1722" s="56">
        <f t="shared" si="237"/>
        <v>0</v>
      </c>
      <c r="H1722" s="56">
        <f t="shared" si="238"/>
        <v>0</v>
      </c>
      <c r="I1722" s="56">
        <f t="shared" si="239"/>
        <v>0</v>
      </c>
      <c r="J1722" s="56">
        <f t="shared" si="240"/>
        <v>0</v>
      </c>
      <c r="K1722" s="56">
        <f t="shared" si="241"/>
        <v>0</v>
      </c>
      <c r="L1722" s="64">
        <v>0</v>
      </c>
      <c r="M1722" s="64">
        <v>0</v>
      </c>
      <c r="N1722" s="64">
        <v>0</v>
      </c>
      <c r="O1722" s="64">
        <v>0</v>
      </c>
      <c r="P1722" s="63">
        <v>0</v>
      </c>
      <c r="Q1722" s="63">
        <v>0</v>
      </c>
      <c r="R1722" s="63">
        <v>0</v>
      </c>
      <c r="S1722" s="63">
        <v>0</v>
      </c>
      <c r="T1722">
        <f t="shared" si="242"/>
        <v>0</v>
      </c>
    </row>
    <row r="1723" spans="1:20" hidden="1">
      <c r="A1723" s="55" t="s">
        <v>6056</v>
      </c>
      <c r="B1723" s="56" t="s">
        <v>6057</v>
      </c>
      <c r="C1723" s="55" t="s">
        <v>6315</v>
      </c>
      <c r="D1723" s="56">
        <f t="shared" si="243"/>
        <v>16687.501</v>
      </c>
      <c r="E1723" s="56">
        <f t="shared" si="235"/>
        <v>8356.8320000000003</v>
      </c>
      <c r="F1723" s="56">
        <f t="shared" si="236"/>
        <v>19044.967000000001</v>
      </c>
      <c r="G1723" s="56">
        <f t="shared" si="237"/>
        <v>44089.3</v>
      </c>
      <c r="H1723" s="56">
        <f t="shared" si="238"/>
        <v>15667.039000000001</v>
      </c>
      <c r="I1723" s="56">
        <f t="shared" si="239"/>
        <v>8975.74</v>
      </c>
      <c r="J1723" s="56">
        <f t="shared" si="240"/>
        <v>16108.535</v>
      </c>
      <c r="K1723" s="56">
        <f t="shared" si="241"/>
        <v>40751.313999999998</v>
      </c>
      <c r="L1723" s="64">
        <v>16687501</v>
      </c>
      <c r="M1723" s="64">
        <v>8356832</v>
      </c>
      <c r="N1723" s="64">
        <v>19044967</v>
      </c>
      <c r="O1723" s="64">
        <v>44089300</v>
      </c>
      <c r="P1723" s="63">
        <v>15667039</v>
      </c>
      <c r="Q1723" s="63">
        <v>8975740</v>
      </c>
      <c r="R1723" s="63">
        <v>16108535</v>
      </c>
      <c r="S1723" s="63">
        <v>40751314</v>
      </c>
      <c r="T1723">
        <f t="shared" si="242"/>
        <v>84840614</v>
      </c>
    </row>
    <row r="1724" spans="1:20" hidden="1">
      <c r="A1724" s="55" t="s">
        <v>3280</v>
      </c>
      <c r="B1724" s="56" t="s">
        <v>3281</v>
      </c>
      <c r="C1724" s="55" t="s">
        <v>6316</v>
      </c>
      <c r="D1724" s="56">
        <f t="shared" si="243"/>
        <v>6010.6769999999997</v>
      </c>
      <c r="E1724" s="56">
        <f t="shared" si="235"/>
        <v>363.19600000000003</v>
      </c>
      <c r="F1724" s="56">
        <f t="shared" si="236"/>
        <v>1495.4179999999999</v>
      </c>
      <c r="G1724" s="56">
        <f t="shared" si="237"/>
        <v>7869.2910000000002</v>
      </c>
      <c r="H1724" s="56">
        <f t="shared" si="238"/>
        <v>5140.9309999999996</v>
      </c>
      <c r="I1724" s="56">
        <f t="shared" si="239"/>
        <v>371.10500000000002</v>
      </c>
      <c r="J1724" s="56">
        <f t="shared" si="240"/>
        <v>989.78599999999994</v>
      </c>
      <c r="K1724" s="56">
        <f t="shared" si="241"/>
        <v>6501.8220000000001</v>
      </c>
      <c r="L1724" s="64">
        <v>6010677</v>
      </c>
      <c r="M1724" s="64">
        <v>363196</v>
      </c>
      <c r="N1724" s="64">
        <v>1495418</v>
      </c>
      <c r="O1724" s="64">
        <v>7869291</v>
      </c>
      <c r="P1724" s="63">
        <v>5140931</v>
      </c>
      <c r="Q1724" s="63">
        <v>371105</v>
      </c>
      <c r="R1724" s="63">
        <v>989786</v>
      </c>
      <c r="S1724" s="63">
        <v>6501822</v>
      </c>
      <c r="T1724">
        <f t="shared" si="242"/>
        <v>14371113</v>
      </c>
    </row>
    <row r="1725" spans="1:20" hidden="1">
      <c r="A1725" s="55" t="s">
        <v>3282</v>
      </c>
      <c r="B1725" s="56" t="s">
        <v>3283</v>
      </c>
      <c r="C1725" s="55" t="s">
        <v>6316</v>
      </c>
      <c r="D1725" s="56">
        <f t="shared" si="243"/>
        <v>12159.102000000001</v>
      </c>
      <c r="E1725" s="56">
        <f t="shared" si="235"/>
        <v>0</v>
      </c>
      <c r="F1725" s="56">
        <f t="shared" si="236"/>
        <v>17129.927</v>
      </c>
      <c r="G1725" s="56">
        <f t="shared" si="237"/>
        <v>29289.028999999999</v>
      </c>
      <c r="H1725" s="56">
        <f t="shared" si="238"/>
        <v>12229.46</v>
      </c>
      <c r="I1725" s="56">
        <f t="shared" si="239"/>
        <v>0</v>
      </c>
      <c r="J1725" s="56">
        <f t="shared" si="240"/>
        <v>17590.2</v>
      </c>
      <c r="K1725" s="56">
        <f t="shared" si="241"/>
        <v>29819.66</v>
      </c>
      <c r="L1725" s="64">
        <v>12159102</v>
      </c>
      <c r="M1725" s="64">
        <v>0</v>
      </c>
      <c r="N1725" s="64">
        <v>17129927</v>
      </c>
      <c r="O1725" s="64">
        <v>29289029</v>
      </c>
      <c r="P1725" s="63">
        <v>12229460</v>
      </c>
      <c r="Q1725" s="63">
        <v>0</v>
      </c>
      <c r="R1725" s="63">
        <v>17590200</v>
      </c>
      <c r="S1725" s="63">
        <v>29819660</v>
      </c>
      <c r="T1725">
        <f t="shared" si="242"/>
        <v>59108689</v>
      </c>
    </row>
    <row r="1726" spans="1:20" hidden="1">
      <c r="A1726" s="55" t="s">
        <v>3284</v>
      </c>
      <c r="B1726" s="56" t="s">
        <v>3285</v>
      </c>
      <c r="C1726" s="55" t="s">
        <v>6322</v>
      </c>
      <c r="D1726" s="56">
        <f t="shared" si="243"/>
        <v>4451.2359999999999</v>
      </c>
      <c r="E1726" s="56">
        <f t="shared" si="235"/>
        <v>49.984000000000002</v>
      </c>
      <c r="F1726" s="56">
        <f t="shared" si="236"/>
        <v>3201.2660000000001</v>
      </c>
      <c r="G1726" s="56">
        <f t="shared" si="237"/>
        <v>7702.4859999999999</v>
      </c>
      <c r="H1726" s="56">
        <f t="shared" si="238"/>
        <v>4446.3959999999997</v>
      </c>
      <c r="I1726" s="56">
        <f t="shared" si="239"/>
        <v>49.972000000000001</v>
      </c>
      <c r="J1726" s="56">
        <f t="shared" si="240"/>
        <v>3342.5450000000001</v>
      </c>
      <c r="K1726" s="56">
        <f t="shared" si="241"/>
        <v>7838.9129999999996</v>
      </c>
      <c r="L1726" s="64">
        <v>4451236</v>
      </c>
      <c r="M1726" s="64">
        <v>49984</v>
      </c>
      <c r="N1726" s="64">
        <v>3201266</v>
      </c>
      <c r="O1726" s="64">
        <v>7702486</v>
      </c>
      <c r="P1726" s="63">
        <v>4446396</v>
      </c>
      <c r="Q1726" s="63">
        <v>49972</v>
      </c>
      <c r="R1726" s="63">
        <v>3342545</v>
      </c>
      <c r="S1726" s="63">
        <v>7838913</v>
      </c>
      <c r="T1726">
        <f t="shared" si="242"/>
        <v>15541399</v>
      </c>
    </row>
    <row r="1727" spans="1:20" hidden="1">
      <c r="A1727" s="55" t="s">
        <v>3286</v>
      </c>
      <c r="B1727" s="56" t="s">
        <v>3287</v>
      </c>
      <c r="C1727" s="55" t="s">
        <v>6317</v>
      </c>
      <c r="D1727" s="56">
        <f t="shared" si="243"/>
        <v>3609.2429999999999</v>
      </c>
      <c r="E1727" s="56">
        <f t="shared" si="235"/>
        <v>46.031999999999996</v>
      </c>
      <c r="F1727" s="56">
        <f t="shared" si="236"/>
        <v>4535.1289999999999</v>
      </c>
      <c r="G1727" s="56">
        <f t="shared" si="237"/>
        <v>8190.4040000000005</v>
      </c>
      <c r="H1727" s="56">
        <f t="shared" si="238"/>
        <v>3606.9670000000001</v>
      </c>
      <c r="I1727" s="56">
        <f t="shared" si="239"/>
        <v>46.021999999999998</v>
      </c>
      <c r="J1727" s="56">
        <f t="shared" si="240"/>
        <v>4197.5309999999999</v>
      </c>
      <c r="K1727" s="56">
        <f t="shared" si="241"/>
        <v>7850.52</v>
      </c>
      <c r="L1727" s="64">
        <v>3609243</v>
      </c>
      <c r="M1727" s="64">
        <v>46032</v>
      </c>
      <c r="N1727" s="64">
        <v>4535129</v>
      </c>
      <c r="O1727" s="64">
        <v>8190404</v>
      </c>
      <c r="P1727" s="63">
        <v>3606967</v>
      </c>
      <c r="Q1727" s="63">
        <v>46022</v>
      </c>
      <c r="R1727" s="63">
        <v>4197531</v>
      </c>
      <c r="S1727" s="63">
        <v>7850520</v>
      </c>
      <c r="T1727">
        <f t="shared" si="242"/>
        <v>16040924</v>
      </c>
    </row>
    <row r="1728" spans="1:20" hidden="1">
      <c r="A1728" s="55" t="s">
        <v>3288</v>
      </c>
      <c r="B1728" s="56" t="s">
        <v>3289</v>
      </c>
      <c r="C1728" s="55" t="s">
        <v>6317</v>
      </c>
      <c r="D1728" s="56">
        <f t="shared" si="243"/>
        <v>4213.5349999999999</v>
      </c>
      <c r="E1728" s="56">
        <f t="shared" si="235"/>
        <v>39.72</v>
      </c>
      <c r="F1728" s="56">
        <f t="shared" si="236"/>
        <v>4304.2529999999997</v>
      </c>
      <c r="G1728" s="56">
        <f t="shared" si="237"/>
        <v>8557.5079999999998</v>
      </c>
      <c r="H1728" s="56">
        <f t="shared" si="238"/>
        <v>4206.8469999999998</v>
      </c>
      <c r="I1728" s="56">
        <f t="shared" si="239"/>
        <v>39.688000000000002</v>
      </c>
      <c r="J1728" s="56">
        <f t="shared" si="240"/>
        <v>4024.8359999999998</v>
      </c>
      <c r="K1728" s="56">
        <f t="shared" si="241"/>
        <v>8271.3709999999992</v>
      </c>
      <c r="L1728" s="64">
        <v>4213535</v>
      </c>
      <c r="M1728" s="64">
        <v>39720</v>
      </c>
      <c r="N1728" s="64">
        <v>4304253</v>
      </c>
      <c r="O1728" s="64">
        <v>8557508</v>
      </c>
      <c r="P1728" s="63">
        <v>4206847</v>
      </c>
      <c r="Q1728" s="63">
        <v>39688</v>
      </c>
      <c r="R1728" s="63">
        <v>4024836</v>
      </c>
      <c r="S1728" s="63">
        <v>8271371</v>
      </c>
      <c r="T1728">
        <f t="shared" si="242"/>
        <v>16828879</v>
      </c>
    </row>
    <row r="1729" spans="1:20" hidden="1">
      <c r="A1729" s="55" t="s">
        <v>3290</v>
      </c>
      <c r="B1729" s="56" t="s">
        <v>3291</v>
      </c>
      <c r="C1729" s="55" t="s">
        <v>6322</v>
      </c>
      <c r="D1729" s="56">
        <f t="shared" si="243"/>
        <v>8776.8670000000002</v>
      </c>
      <c r="E1729" s="56">
        <f t="shared" si="235"/>
        <v>96.26</v>
      </c>
      <c r="F1729" s="56">
        <f t="shared" si="236"/>
        <v>3139.3780000000002</v>
      </c>
      <c r="G1729" s="56">
        <f t="shared" si="237"/>
        <v>12012.504999999999</v>
      </c>
      <c r="H1729" s="56">
        <f t="shared" si="238"/>
        <v>7686.8670000000002</v>
      </c>
      <c r="I1729" s="56">
        <f t="shared" si="239"/>
        <v>155.86699999999999</v>
      </c>
      <c r="J1729" s="56">
        <f t="shared" si="240"/>
        <v>2812.9549999999999</v>
      </c>
      <c r="K1729" s="56">
        <f t="shared" si="241"/>
        <v>10655.689</v>
      </c>
      <c r="L1729" s="64">
        <v>8776867</v>
      </c>
      <c r="M1729" s="64">
        <v>96260</v>
      </c>
      <c r="N1729" s="64">
        <v>3139378</v>
      </c>
      <c r="O1729" s="64">
        <v>12012505</v>
      </c>
      <c r="P1729" s="63">
        <v>7686867</v>
      </c>
      <c r="Q1729" s="63">
        <v>155867</v>
      </c>
      <c r="R1729" s="63">
        <v>2812955</v>
      </c>
      <c r="S1729" s="63">
        <v>10655689</v>
      </c>
      <c r="T1729">
        <f t="shared" si="242"/>
        <v>22668194</v>
      </c>
    </row>
    <row r="1730" spans="1:20" hidden="1">
      <c r="A1730" s="55" t="s">
        <v>3292</v>
      </c>
      <c r="B1730" s="56" t="s">
        <v>3293</v>
      </c>
      <c r="C1730" s="55" t="s">
        <v>6317</v>
      </c>
      <c r="D1730" s="56">
        <f t="shared" si="243"/>
        <v>9569.018</v>
      </c>
      <c r="E1730" s="56">
        <f t="shared" si="235"/>
        <v>40.018999999999998</v>
      </c>
      <c r="F1730" s="56">
        <f t="shared" si="236"/>
        <v>8616.9249999999993</v>
      </c>
      <c r="G1730" s="56">
        <f t="shared" si="237"/>
        <v>18225.962</v>
      </c>
      <c r="H1730" s="56">
        <f t="shared" si="238"/>
        <v>8761.5</v>
      </c>
      <c r="I1730" s="56">
        <f t="shared" si="239"/>
        <v>52.963000000000001</v>
      </c>
      <c r="J1730" s="56">
        <f t="shared" si="240"/>
        <v>7946.5839999999998</v>
      </c>
      <c r="K1730" s="56">
        <f t="shared" si="241"/>
        <v>16761.046999999999</v>
      </c>
      <c r="L1730" s="64">
        <v>9569018</v>
      </c>
      <c r="M1730" s="64">
        <v>40019</v>
      </c>
      <c r="N1730" s="64">
        <v>8616925</v>
      </c>
      <c r="O1730" s="64">
        <v>18225962</v>
      </c>
      <c r="P1730" s="63">
        <v>8761500</v>
      </c>
      <c r="Q1730" s="63">
        <v>52963</v>
      </c>
      <c r="R1730" s="63">
        <v>7946584</v>
      </c>
      <c r="S1730" s="63">
        <v>16761047</v>
      </c>
      <c r="T1730">
        <f t="shared" si="242"/>
        <v>34987009</v>
      </c>
    </row>
    <row r="1731" spans="1:20" hidden="1">
      <c r="A1731" s="55" t="s">
        <v>3294</v>
      </c>
      <c r="B1731" s="56" t="s">
        <v>3295</v>
      </c>
      <c r="C1731" s="55" t="s">
        <v>6318</v>
      </c>
      <c r="D1731" s="56">
        <f t="shared" si="243"/>
        <v>1049.42</v>
      </c>
      <c r="E1731" s="56">
        <f t="shared" si="235"/>
        <v>11.11</v>
      </c>
      <c r="F1731" s="56">
        <f t="shared" si="236"/>
        <v>253.58199999999999</v>
      </c>
      <c r="G1731" s="56">
        <f t="shared" si="237"/>
        <v>1314.1120000000001</v>
      </c>
      <c r="H1731" s="56">
        <f t="shared" si="238"/>
        <v>932.36</v>
      </c>
      <c r="I1731" s="56">
        <f t="shared" si="239"/>
        <v>11.11</v>
      </c>
      <c r="J1731" s="56">
        <f t="shared" si="240"/>
        <v>201.98699999999999</v>
      </c>
      <c r="K1731" s="56">
        <f t="shared" si="241"/>
        <v>1145.4570000000001</v>
      </c>
      <c r="L1731" s="64">
        <v>1049420</v>
      </c>
      <c r="M1731" s="64">
        <v>11110</v>
      </c>
      <c r="N1731" s="64">
        <v>253582</v>
      </c>
      <c r="O1731" s="64">
        <v>1314112</v>
      </c>
      <c r="P1731" s="63">
        <v>932360</v>
      </c>
      <c r="Q1731" s="63">
        <v>11110</v>
      </c>
      <c r="R1731" s="63">
        <v>201987</v>
      </c>
      <c r="S1731" s="63">
        <v>1145457</v>
      </c>
      <c r="T1731">
        <f t="shared" si="242"/>
        <v>2459569</v>
      </c>
    </row>
    <row r="1732" spans="1:20" hidden="1">
      <c r="A1732" s="55" t="s">
        <v>3296</v>
      </c>
      <c r="B1732" s="56" t="s">
        <v>3297</v>
      </c>
      <c r="C1732" s="55" t="s">
        <v>6318</v>
      </c>
      <c r="D1732" s="56">
        <f t="shared" si="243"/>
        <v>4980.2579999999998</v>
      </c>
      <c r="E1732" s="56">
        <f t="shared" si="235"/>
        <v>6.734</v>
      </c>
      <c r="F1732" s="56">
        <f t="shared" si="236"/>
        <v>1863.835</v>
      </c>
      <c r="G1732" s="56">
        <f t="shared" si="237"/>
        <v>6850.8270000000002</v>
      </c>
      <c r="H1732" s="56">
        <f t="shared" si="238"/>
        <v>4639.4579999999996</v>
      </c>
      <c r="I1732" s="56">
        <f t="shared" si="239"/>
        <v>6.7270000000000003</v>
      </c>
      <c r="J1732" s="56">
        <f t="shared" si="240"/>
        <v>1397.6289999999999</v>
      </c>
      <c r="K1732" s="56">
        <f t="shared" si="241"/>
        <v>6043.8140000000003</v>
      </c>
      <c r="L1732" s="64">
        <v>4980258</v>
      </c>
      <c r="M1732" s="64">
        <v>6734</v>
      </c>
      <c r="N1732" s="64">
        <v>1863835</v>
      </c>
      <c r="O1732" s="64">
        <v>6850827</v>
      </c>
      <c r="P1732" s="63">
        <v>4639458</v>
      </c>
      <c r="Q1732" s="63">
        <v>6727</v>
      </c>
      <c r="R1732" s="63">
        <v>1397629</v>
      </c>
      <c r="S1732" s="63">
        <v>6043814</v>
      </c>
      <c r="T1732">
        <f t="shared" si="242"/>
        <v>12894641</v>
      </c>
    </row>
    <row r="1733" spans="1:20" hidden="1">
      <c r="A1733" s="55" t="s">
        <v>3298</v>
      </c>
      <c r="B1733" s="56" t="s">
        <v>3299</v>
      </c>
      <c r="C1733" s="55" t="s">
        <v>6317</v>
      </c>
      <c r="D1733" s="56">
        <f t="shared" si="243"/>
        <v>8777.0220000000008</v>
      </c>
      <c r="E1733" s="56">
        <f t="shared" ref="E1733:E1796" si="244">M1733/1000</f>
        <v>0</v>
      </c>
      <c r="F1733" s="56">
        <f t="shared" ref="F1733:F1796" si="245">N1733/1000</f>
        <v>15327.526</v>
      </c>
      <c r="G1733" s="56">
        <f t="shared" ref="G1733:G1796" si="246">O1733/1000</f>
        <v>24104.547999999999</v>
      </c>
      <c r="H1733" s="56">
        <f t="shared" ref="H1733:H1796" si="247">P1733/1000</f>
        <v>8766.5470000000005</v>
      </c>
      <c r="I1733" s="56">
        <f t="shared" ref="I1733:I1796" si="248">Q1733/1000</f>
        <v>0</v>
      </c>
      <c r="J1733" s="56">
        <f t="shared" ref="J1733:J1796" si="249">R1733/1000</f>
        <v>12562.674999999999</v>
      </c>
      <c r="K1733" s="56">
        <f t="shared" ref="K1733:K1796" si="250">S1733/1000</f>
        <v>21329.222000000002</v>
      </c>
      <c r="L1733" s="64">
        <v>8777022</v>
      </c>
      <c r="M1733" s="64">
        <v>0</v>
      </c>
      <c r="N1733" s="64">
        <v>15327526</v>
      </c>
      <c r="O1733" s="64">
        <v>24104548</v>
      </c>
      <c r="P1733" s="63">
        <v>8766547</v>
      </c>
      <c r="Q1733" s="63">
        <v>0</v>
      </c>
      <c r="R1733" s="63">
        <v>12562675</v>
      </c>
      <c r="S1733" s="63">
        <v>21329222</v>
      </c>
      <c r="T1733">
        <f t="shared" si="242"/>
        <v>45433770</v>
      </c>
    </row>
    <row r="1734" spans="1:20" hidden="1">
      <c r="A1734" s="55" t="s">
        <v>3300</v>
      </c>
      <c r="B1734" s="56" t="s">
        <v>3301</v>
      </c>
      <c r="C1734" s="55" t="s">
        <v>6316</v>
      </c>
      <c r="D1734" s="56">
        <f t="shared" si="243"/>
        <v>33100</v>
      </c>
      <c r="E1734" s="56">
        <f t="shared" si="244"/>
        <v>2152.6439999999998</v>
      </c>
      <c r="F1734" s="56">
        <f t="shared" si="245"/>
        <v>47822.635999999999</v>
      </c>
      <c r="G1734" s="56">
        <f t="shared" si="246"/>
        <v>83075.28</v>
      </c>
      <c r="H1734" s="56">
        <f t="shared" si="247"/>
        <v>32500</v>
      </c>
      <c r="I1734" s="56">
        <f t="shared" si="248"/>
        <v>2151.0430000000001</v>
      </c>
      <c r="J1734" s="56">
        <f t="shared" si="249"/>
        <v>47451.559000000001</v>
      </c>
      <c r="K1734" s="56">
        <f t="shared" si="250"/>
        <v>82102.601999999999</v>
      </c>
      <c r="L1734" s="64">
        <v>33100000</v>
      </c>
      <c r="M1734" s="64">
        <v>2152644</v>
      </c>
      <c r="N1734" s="64">
        <v>47822636</v>
      </c>
      <c r="O1734" s="64">
        <v>83075280</v>
      </c>
      <c r="P1734" s="63">
        <v>32500000</v>
      </c>
      <c r="Q1734" s="63">
        <v>2151043</v>
      </c>
      <c r="R1734" s="63">
        <v>47451559</v>
      </c>
      <c r="S1734" s="63">
        <v>82102602</v>
      </c>
      <c r="T1734">
        <f t="shared" ref="T1734:T1797" si="251">O1734+S1734</f>
        <v>165177882</v>
      </c>
    </row>
    <row r="1735" spans="1:20" hidden="1">
      <c r="A1735" s="55" t="s">
        <v>3302</v>
      </c>
      <c r="B1735" s="56" t="s">
        <v>3303</v>
      </c>
      <c r="C1735" s="55" t="s">
        <v>6317</v>
      </c>
      <c r="D1735" s="56">
        <f t="shared" ref="D1735:D1798" si="252">L1735/1000</f>
        <v>5731.0709999999999</v>
      </c>
      <c r="E1735" s="56">
        <f t="shared" si="244"/>
        <v>0</v>
      </c>
      <c r="F1735" s="56">
        <f t="shared" si="245"/>
        <v>18651.941999999999</v>
      </c>
      <c r="G1735" s="56">
        <f t="shared" si="246"/>
        <v>24383.012999999999</v>
      </c>
      <c r="H1735" s="56">
        <f t="shared" si="247"/>
        <v>5224.4889999999996</v>
      </c>
      <c r="I1735" s="56">
        <f t="shared" si="248"/>
        <v>0</v>
      </c>
      <c r="J1735" s="56">
        <f t="shared" si="249"/>
        <v>20143.797999999999</v>
      </c>
      <c r="K1735" s="56">
        <f t="shared" si="250"/>
        <v>25368.287</v>
      </c>
      <c r="L1735" s="64">
        <v>5731071</v>
      </c>
      <c r="M1735" s="64">
        <v>0</v>
      </c>
      <c r="N1735" s="64">
        <v>18651942</v>
      </c>
      <c r="O1735" s="64">
        <v>24383013</v>
      </c>
      <c r="P1735" s="63">
        <v>5224489</v>
      </c>
      <c r="Q1735" s="63">
        <v>0</v>
      </c>
      <c r="R1735" s="63">
        <v>20143798</v>
      </c>
      <c r="S1735" s="63">
        <v>25368287</v>
      </c>
      <c r="T1735">
        <f t="shared" si="251"/>
        <v>49751300</v>
      </c>
    </row>
    <row r="1736" spans="1:20" hidden="1">
      <c r="A1736" s="55" t="s">
        <v>3304</v>
      </c>
      <c r="B1736" s="56" t="s">
        <v>3305</v>
      </c>
      <c r="C1736" s="55" t="s">
        <v>6317</v>
      </c>
      <c r="D1736" s="56">
        <f t="shared" si="252"/>
        <v>6562.0609999999997</v>
      </c>
      <c r="E1736" s="56">
        <f t="shared" si="244"/>
        <v>43.03</v>
      </c>
      <c r="F1736" s="56">
        <f t="shared" si="245"/>
        <v>1499.3920000000001</v>
      </c>
      <c r="G1736" s="56">
        <f t="shared" si="246"/>
        <v>8104.4830000000002</v>
      </c>
      <c r="H1736" s="56">
        <f t="shared" si="247"/>
        <v>6556.7790000000005</v>
      </c>
      <c r="I1736" s="56">
        <f t="shared" si="248"/>
        <v>43.011000000000003</v>
      </c>
      <c r="J1736" s="56">
        <f t="shared" si="249"/>
        <v>1126.405</v>
      </c>
      <c r="K1736" s="56">
        <f t="shared" si="250"/>
        <v>7726.1949999999997</v>
      </c>
      <c r="L1736" s="64">
        <v>6562061</v>
      </c>
      <c r="M1736" s="64">
        <v>43030</v>
      </c>
      <c r="N1736" s="64">
        <v>1499392</v>
      </c>
      <c r="O1736" s="64">
        <v>8104483</v>
      </c>
      <c r="P1736" s="63">
        <v>6556779</v>
      </c>
      <c r="Q1736" s="63">
        <v>43011</v>
      </c>
      <c r="R1736" s="63">
        <v>1126405</v>
      </c>
      <c r="S1736" s="63">
        <v>7726195</v>
      </c>
      <c r="T1736">
        <f t="shared" si="251"/>
        <v>15830678</v>
      </c>
    </row>
    <row r="1737" spans="1:20" hidden="1">
      <c r="A1737" s="55" t="s">
        <v>3306</v>
      </c>
      <c r="B1737" s="56" t="s">
        <v>3307</v>
      </c>
      <c r="C1737" s="55" t="s">
        <v>6318</v>
      </c>
      <c r="D1737" s="56">
        <f t="shared" si="252"/>
        <v>3686.3</v>
      </c>
      <c r="E1737" s="56">
        <f t="shared" si="244"/>
        <v>273.5</v>
      </c>
      <c r="F1737" s="56">
        <f t="shared" si="245"/>
        <v>3856.3690000000001</v>
      </c>
      <c r="G1737" s="56">
        <f t="shared" si="246"/>
        <v>7816.1689999999999</v>
      </c>
      <c r="H1737" s="56">
        <f t="shared" si="247"/>
        <v>3677.2</v>
      </c>
      <c r="I1737" s="56">
        <f t="shared" si="248"/>
        <v>273.10000000000002</v>
      </c>
      <c r="J1737" s="56">
        <f t="shared" si="249"/>
        <v>3446.0210000000002</v>
      </c>
      <c r="K1737" s="56">
        <f t="shared" si="250"/>
        <v>7396.3209999999999</v>
      </c>
      <c r="L1737" s="64">
        <v>3686300</v>
      </c>
      <c r="M1737" s="64">
        <v>273500</v>
      </c>
      <c r="N1737" s="64">
        <v>3856369</v>
      </c>
      <c r="O1737" s="64">
        <v>7816169</v>
      </c>
      <c r="P1737" s="63">
        <v>3677200</v>
      </c>
      <c r="Q1737" s="63">
        <v>273100</v>
      </c>
      <c r="R1737" s="63">
        <v>3446021</v>
      </c>
      <c r="S1737" s="63">
        <v>7396321</v>
      </c>
      <c r="T1737">
        <f t="shared" si="251"/>
        <v>15212490</v>
      </c>
    </row>
    <row r="1738" spans="1:20" hidden="1">
      <c r="A1738" s="55" t="s">
        <v>3308</v>
      </c>
      <c r="B1738" s="56" t="s">
        <v>3309</v>
      </c>
      <c r="C1738" s="55" t="s">
        <v>6318</v>
      </c>
      <c r="D1738" s="56">
        <f t="shared" si="252"/>
        <v>1842.76</v>
      </c>
      <c r="E1738" s="56">
        <f t="shared" si="244"/>
        <v>0.76400000000000001</v>
      </c>
      <c r="F1738" s="56">
        <f t="shared" si="245"/>
        <v>2295.5740000000001</v>
      </c>
      <c r="G1738" s="56">
        <f t="shared" si="246"/>
        <v>4139.098</v>
      </c>
      <c r="H1738" s="56">
        <f t="shared" si="247"/>
        <v>1754.268</v>
      </c>
      <c r="I1738" s="56">
        <f t="shared" si="248"/>
        <v>0.76400000000000001</v>
      </c>
      <c r="J1738" s="56">
        <f t="shared" si="249"/>
        <v>2010.3309999999999</v>
      </c>
      <c r="K1738" s="56">
        <f t="shared" si="250"/>
        <v>3765.3629999999998</v>
      </c>
      <c r="L1738" s="64">
        <v>1842760</v>
      </c>
      <c r="M1738" s="64">
        <v>764</v>
      </c>
      <c r="N1738" s="64">
        <v>2295574</v>
      </c>
      <c r="O1738" s="64">
        <v>4139098</v>
      </c>
      <c r="P1738" s="63">
        <v>1754268</v>
      </c>
      <c r="Q1738" s="63">
        <v>764</v>
      </c>
      <c r="R1738" s="63">
        <v>2010331</v>
      </c>
      <c r="S1738" s="63">
        <v>3765363</v>
      </c>
      <c r="T1738">
        <f t="shared" si="251"/>
        <v>7904461</v>
      </c>
    </row>
    <row r="1739" spans="1:20" hidden="1">
      <c r="A1739" s="55" t="s">
        <v>3310</v>
      </c>
      <c r="B1739" s="56" t="s">
        <v>3311</v>
      </c>
      <c r="C1739" s="55" t="s">
        <v>6318</v>
      </c>
      <c r="D1739" s="56">
        <f t="shared" si="252"/>
        <v>1570</v>
      </c>
      <c r="E1739" s="56">
        <f t="shared" si="244"/>
        <v>0</v>
      </c>
      <c r="F1739" s="56">
        <f t="shared" si="245"/>
        <v>2463.0630000000001</v>
      </c>
      <c r="G1739" s="56">
        <f t="shared" si="246"/>
        <v>4033.0630000000001</v>
      </c>
      <c r="H1739" s="56">
        <f t="shared" si="247"/>
        <v>2200</v>
      </c>
      <c r="I1739" s="56">
        <f t="shared" si="248"/>
        <v>0</v>
      </c>
      <c r="J1739" s="56">
        <f t="shared" si="249"/>
        <v>1057.806</v>
      </c>
      <c r="K1739" s="56">
        <f t="shared" si="250"/>
        <v>3257.806</v>
      </c>
      <c r="L1739" s="64">
        <v>1570000</v>
      </c>
      <c r="M1739" s="64">
        <v>0</v>
      </c>
      <c r="N1739" s="64">
        <v>2463063</v>
      </c>
      <c r="O1739" s="64">
        <v>4033063</v>
      </c>
      <c r="P1739" s="63">
        <v>2200000</v>
      </c>
      <c r="Q1739" s="63">
        <v>0</v>
      </c>
      <c r="R1739" s="63">
        <v>1057806</v>
      </c>
      <c r="S1739" s="63">
        <v>3257806</v>
      </c>
      <c r="T1739">
        <f t="shared" si="251"/>
        <v>7290869</v>
      </c>
    </row>
    <row r="1740" spans="1:20" hidden="1">
      <c r="A1740" s="55" t="s">
        <v>3312</v>
      </c>
      <c r="B1740" s="56" t="s">
        <v>3313</v>
      </c>
      <c r="C1740" s="55" t="s">
        <v>6318</v>
      </c>
      <c r="D1740" s="56">
        <f t="shared" si="252"/>
        <v>1078.5450000000001</v>
      </c>
      <c r="E1740" s="56">
        <f t="shared" si="244"/>
        <v>0</v>
      </c>
      <c r="F1740" s="56">
        <f t="shared" si="245"/>
        <v>1408.9949999999999</v>
      </c>
      <c r="G1740" s="56">
        <f t="shared" si="246"/>
        <v>2487.54</v>
      </c>
      <c r="H1740" s="56">
        <f t="shared" si="247"/>
        <v>2397.902</v>
      </c>
      <c r="I1740" s="56">
        <f t="shared" si="248"/>
        <v>0</v>
      </c>
      <c r="J1740" s="56">
        <f t="shared" si="249"/>
        <v>1163.2739999999999</v>
      </c>
      <c r="K1740" s="56">
        <f t="shared" si="250"/>
        <v>3561.1759999999999</v>
      </c>
      <c r="L1740" s="64">
        <v>1078545</v>
      </c>
      <c r="M1740" s="64">
        <v>0</v>
      </c>
      <c r="N1740" s="64">
        <v>1408995</v>
      </c>
      <c r="O1740" s="64">
        <v>2487540</v>
      </c>
      <c r="P1740" s="63">
        <v>2397902</v>
      </c>
      <c r="Q1740" s="63">
        <v>0</v>
      </c>
      <c r="R1740" s="63">
        <v>1163274</v>
      </c>
      <c r="S1740" s="63">
        <v>3561176</v>
      </c>
      <c r="T1740">
        <f t="shared" si="251"/>
        <v>6048716</v>
      </c>
    </row>
    <row r="1741" spans="1:20" hidden="1">
      <c r="A1741" s="55" t="s">
        <v>3314</v>
      </c>
      <c r="B1741" s="56" t="s">
        <v>3315</v>
      </c>
      <c r="C1741" s="55" t="s">
        <v>6317</v>
      </c>
      <c r="D1741" s="56">
        <f t="shared" si="252"/>
        <v>7155.6440000000002</v>
      </c>
      <c r="E1741" s="56">
        <f t="shared" si="244"/>
        <v>0</v>
      </c>
      <c r="F1741" s="56">
        <f t="shared" si="245"/>
        <v>13854.94</v>
      </c>
      <c r="G1741" s="56">
        <f t="shared" si="246"/>
        <v>21010.583999999999</v>
      </c>
      <c r="H1741" s="56">
        <f t="shared" si="247"/>
        <v>7150.893</v>
      </c>
      <c r="I1741" s="56">
        <f t="shared" si="248"/>
        <v>0</v>
      </c>
      <c r="J1741" s="56">
        <f t="shared" si="249"/>
        <v>15839.218000000001</v>
      </c>
      <c r="K1741" s="56">
        <f t="shared" si="250"/>
        <v>22990.111000000001</v>
      </c>
      <c r="L1741" s="64">
        <v>7155644</v>
      </c>
      <c r="M1741" s="64">
        <v>0</v>
      </c>
      <c r="N1741" s="64">
        <v>13854940</v>
      </c>
      <c r="O1741" s="64">
        <v>21010584</v>
      </c>
      <c r="P1741" s="63">
        <v>7150893</v>
      </c>
      <c r="Q1741" s="63">
        <v>0</v>
      </c>
      <c r="R1741" s="63">
        <v>15839218</v>
      </c>
      <c r="S1741" s="63">
        <v>22990111</v>
      </c>
      <c r="T1741">
        <f t="shared" si="251"/>
        <v>44000695</v>
      </c>
    </row>
    <row r="1742" spans="1:20" hidden="1">
      <c r="A1742" s="55" t="s">
        <v>3316</v>
      </c>
      <c r="B1742" s="56" t="s">
        <v>3317</v>
      </c>
      <c r="C1742" s="55" t="s">
        <v>6317</v>
      </c>
      <c r="D1742" s="56">
        <f t="shared" si="252"/>
        <v>3428.77</v>
      </c>
      <c r="E1742" s="56">
        <f t="shared" si="244"/>
        <v>614.73</v>
      </c>
      <c r="F1742" s="56">
        <f t="shared" si="245"/>
        <v>8462.1890000000003</v>
      </c>
      <c r="G1742" s="56">
        <f t="shared" si="246"/>
        <v>12505.689</v>
      </c>
      <c r="H1742" s="56">
        <f t="shared" si="247"/>
        <v>3427.393</v>
      </c>
      <c r="I1742" s="56">
        <f t="shared" si="248"/>
        <v>614.48299999999995</v>
      </c>
      <c r="J1742" s="56">
        <f t="shared" si="249"/>
        <v>7182.8230000000003</v>
      </c>
      <c r="K1742" s="56">
        <f t="shared" si="250"/>
        <v>11224.699000000001</v>
      </c>
      <c r="L1742" s="64">
        <v>3428770</v>
      </c>
      <c r="M1742" s="64">
        <v>614730</v>
      </c>
      <c r="N1742" s="64">
        <v>8462189</v>
      </c>
      <c r="O1742" s="64">
        <v>12505689</v>
      </c>
      <c r="P1742" s="63">
        <v>3427393</v>
      </c>
      <c r="Q1742" s="63">
        <v>614483</v>
      </c>
      <c r="R1742" s="63">
        <v>7182823</v>
      </c>
      <c r="S1742" s="63">
        <v>11224699</v>
      </c>
      <c r="T1742">
        <f t="shared" si="251"/>
        <v>23730388</v>
      </c>
    </row>
    <row r="1743" spans="1:20" hidden="1">
      <c r="A1743" s="55" t="s">
        <v>3318</v>
      </c>
      <c r="B1743" s="56" t="s">
        <v>3319</v>
      </c>
      <c r="C1743" s="55" t="s">
        <v>6318</v>
      </c>
      <c r="D1743" s="56">
        <f t="shared" si="252"/>
        <v>2644.62</v>
      </c>
      <c r="E1743" s="56">
        <f t="shared" si="244"/>
        <v>729.65200000000004</v>
      </c>
      <c r="F1743" s="56">
        <f t="shared" si="245"/>
        <v>2938.1010000000001</v>
      </c>
      <c r="G1743" s="56">
        <f t="shared" si="246"/>
        <v>6312.3729999999996</v>
      </c>
      <c r="H1743" s="56">
        <f t="shared" si="247"/>
        <v>3093.22</v>
      </c>
      <c r="I1743" s="56">
        <f t="shared" si="248"/>
        <v>728.65499999999997</v>
      </c>
      <c r="J1743" s="56">
        <f t="shared" si="249"/>
        <v>3491.942</v>
      </c>
      <c r="K1743" s="56">
        <f t="shared" si="250"/>
        <v>7313.817</v>
      </c>
      <c r="L1743" s="64">
        <v>2644620</v>
      </c>
      <c r="M1743" s="64">
        <v>729652</v>
      </c>
      <c r="N1743" s="64">
        <v>2938101</v>
      </c>
      <c r="O1743" s="64">
        <v>6312373</v>
      </c>
      <c r="P1743" s="63">
        <v>3093220</v>
      </c>
      <c r="Q1743" s="63">
        <v>728655</v>
      </c>
      <c r="R1743" s="63">
        <v>3491942</v>
      </c>
      <c r="S1743" s="63">
        <v>7313817</v>
      </c>
      <c r="T1743">
        <f t="shared" si="251"/>
        <v>13626190</v>
      </c>
    </row>
    <row r="1744" spans="1:20" hidden="1">
      <c r="A1744" s="55" t="s">
        <v>3320</v>
      </c>
      <c r="B1744" s="56" t="s">
        <v>3321</v>
      </c>
      <c r="C1744" s="55" t="s">
        <v>6317</v>
      </c>
      <c r="D1744" s="56">
        <f t="shared" si="252"/>
        <v>5389.1989999999996</v>
      </c>
      <c r="E1744" s="56">
        <f t="shared" si="244"/>
        <v>0</v>
      </c>
      <c r="F1744" s="56">
        <f t="shared" si="245"/>
        <v>4733.2079999999996</v>
      </c>
      <c r="G1744" s="56">
        <f t="shared" si="246"/>
        <v>10122.406999999999</v>
      </c>
      <c r="H1744" s="56">
        <f t="shared" si="247"/>
        <v>5231.9229999999998</v>
      </c>
      <c r="I1744" s="56">
        <f t="shared" si="248"/>
        <v>0</v>
      </c>
      <c r="J1744" s="56">
        <f t="shared" si="249"/>
        <v>4825.3680000000004</v>
      </c>
      <c r="K1744" s="56">
        <f t="shared" si="250"/>
        <v>10057.290999999999</v>
      </c>
      <c r="L1744" s="64">
        <v>5389199</v>
      </c>
      <c r="M1744" s="64">
        <v>0</v>
      </c>
      <c r="N1744" s="64">
        <v>4733208</v>
      </c>
      <c r="O1744" s="64">
        <v>10122407</v>
      </c>
      <c r="P1744" s="63">
        <v>5231923</v>
      </c>
      <c r="Q1744" s="63">
        <v>0</v>
      </c>
      <c r="R1744" s="63">
        <v>4825368</v>
      </c>
      <c r="S1744" s="63">
        <v>10057291</v>
      </c>
      <c r="T1744">
        <f t="shared" si="251"/>
        <v>20179698</v>
      </c>
    </row>
    <row r="1745" spans="1:20" hidden="1">
      <c r="A1745" s="55" t="s">
        <v>3322</v>
      </c>
      <c r="B1745" s="56" t="s">
        <v>3323</v>
      </c>
      <c r="C1745" s="55" t="s">
        <v>6318</v>
      </c>
      <c r="D1745" s="56">
        <f t="shared" si="252"/>
        <v>4998.1620000000003</v>
      </c>
      <c r="E1745" s="56">
        <f t="shared" si="244"/>
        <v>134.11199999999999</v>
      </c>
      <c r="F1745" s="56">
        <f t="shared" si="245"/>
        <v>3294.3989999999999</v>
      </c>
      <c r="G1745" s="56">
        <f t="shared" si="246"/>
        <v>8426.6730000000007</v>
      </c>
      <c r="H1745" s="56">
        <f t="shared" si="247"/>
        <v>5272.4359999999997</v>
      </c>
      <c r="I1745" s="56">
        <f t="shared" si="248"/>
        <v>134.09200000000001</v>
      </c>
      <c r="J1745" s="56">
        <f t="shared" si="249"/>
        <v>3621.6619999999998</v>
      </c>
      <c r="K1745" s="56">
        <f t="shared" si="250"/>
        <v>9028.19</v>
      </c>
      <c r="L1745" s="64">
        <v>4998162</v>
      </c>
      <c r="M1745" s="64">
        <v>134112</v>
      </c>
      <c r="N1745" s="64">
        <v>3294399</v>
      </c>
      <c r="O1745" s="64">
        <v>8426673</v>
      </c>
      <c r="P1745" s="63">
        <v>5272436</v>
      </c>
      <c r="Q1745" s="63">
        <v>134092</v>
      </c>
      <c r="R1745" s="63">
        <v>3621662</v>
      </c>
      <c r="S1745" s="63">
        <v>9028190</v>
      </c>
      <c r="T1745">
        <f t="shared" si="251"/>
        <v>17454863</v>
      </c>
    </row>
    <row r="1746" spans="1:20" hidden="1">
      <c r="A1746" s="55" t="s">
        <v>3324</v>
      </c>
      <c r="B1746" s="56" t="s">
        <v>3325</v>
      </c>
      <c r="C1746" s="55" t="s">
        <v>6318</v>
      </c>
      <c r="D1746" s="56">
        <f t="shared" si="252"/>
        <v>2310.5819999999999</v>
      </c>
      <c r="E1746" s="56">
        <f t="shared" si="244"/>
        <v>0</v>
      </c>
      <c r="F1746" s="56">
        <f t="shared" si="245"/>
        <v>3412.636</v>
      </c>
      <c r="G1746" s="56">
        <f t="shared" si="246"/>
        <v>5723.2179999999998</v>
      </c>
      <c r="H1746" s="56">
        <f t="shared" si="247"/>
        <v>2195.7660000000001</v>
      </c>
      <c r="I1746" s="56">
        <f t="shared" si="248"/>
        <v>0</v>
      </c>
      <c r="J1746" s="56">
        <f t="shared" si="249"/>
        <v>3340.0839999999998</v>
      </c>
      <c r="K1746" s="56">
        <f t="shared" si="250"/>
        <v>5535.85</v>
      </c>
      <c r="L1746" s="64">
        <v>2310582</v>
      </c>
      <c r="M1746" s="64">
        <v>0</v>
      </c>
      <c r="N1746" s="64">
        <v>3412636</v>
      </c>
      <c r="O1746" s="64">
        <v>5723218</v>
      </c>
      <c r="P1746" s="63">
        <v>2195766</v>
      </c>
      <c r="Q1746" s="63">
        <v>0</v>
      </c>
      <c r="R1746" s="63">
        <v>3340084</v>
      </c>
      <c r="S1746" s="63">
        <v>5535850</v>
      </c>
      <c r="T1746">
        <f t="shared" si="251"/>
        <v>11259068</v>
      </c>
    </row>
    <row r="1747" spans="1:20" hidden="1">
      <c r="A1747" s="55" t="s">
        <v>3326</v>
      </c>
      <c r="B1747" s="56" t="s">
        <v>3327</v>
      </c>
      <c r="C1747" s="55" t="s">
        <v>6318</v>
      </c>
      <c r="D1747" s="56">
        <f t="shared" si="252"/>
        <v>1486.116</v>
      </c>
      <c r="E1747" s="56">
        <f t="shared" si="244"/>
        <v>201.67099999999999</v>
      </c>
      <c r="F1747" s="56">
        <f t="shared" si="245"/>
        <v>1830.298</v>
      </c>
      <c r="G1747" s="56">
        <f t="shared" si="246"/>
        <v>3518.085</v>
      </c>
      <c r="H1747" s="56">
        <f t="shared" si="247"/>
        <v>1469.57</v>
      </c>
      <c r="I1747" s="56">
        <f t="shared" si="248"/>
        <v>201.458</v>
      </c>
      <c r="J1747" s="56">
        <f t="shared" si="249"/>
        <v>1924.886</v>
      </c>
      <c r="K1747" s="56">
        <f t="shared" si="250"/>
        <v>3595.9140000000002</v>
      </c>
      <c r="L1747" s="64">
        <v>1486116</v>
      </c>
      <c r="M1747" s="64">
        <v>201671</v>
      </c>
      <c r="N1747" s="64">
        <v>1830298</v>
      </c>
      <c r="O1747" s="64">
        <v>3518085</v>
      </c>
      <c r="P1747" s="63">
        <v>1469570</v>
      </c>
      <c r="Q1747" s="63">
        <v>201458</v>
      </c>
      <c r="R1747" s="63">
        <v>1924886</v>
      </c>
      <c r="S1747" s="63">
        <v>3595914</v>
      </c>
      <c r="T1747">
        <f t="shared" si="251"/>
        <v>7113999</v>
      </c>
    </row>
    <row r="1748" spans="1:20" hidden="1">
      <c r="A1748" s="55" t="s">
        <v>3328</v>
      </c>
      <c r="B1748" s="56" t="s">
        <v>3329</v>
      </c>
      <c r="C1748" s="55" t="s">
        <v>6318</v>
      </c>
      <c r="D1748" s="56">
        <f t="shared" si="252"/>
        <v>2077.5650000000001</v>
      </c>
      <c r="E1748" s="56">
        <f t="shared" si="244"/>
        <v>11.151</v>
      </c>
      <c r="F1748" s="56">
        <f t="shared" si="245"/>
        <v>1760.3869999999999</v>
      </c>
      <c r="G1748" s="56">
        <f t="shared" si="246"/>
        <v>3849.1030000000001</v>
      </c>
      <c r="H1748" s="56">
        <f t="shared" si="247"/>
        <v>2121.3629999999998</v>
      </c>
      <c r="I1748" s="56">
        <f t="shared" si="248"/>
        <v>11.15</v>
      </c>
      <c r="J1748" s="56">
        <f t="shared" si="249"/>
        <v>1650.64</v>
      </c>
      <c r="K1748" s="56">
        <f t="shared" si="250"/>
        <v>3783.1529999999998</v>
      </c>
      <c r="L1748" s="64">
        <v>2077565</v>
      </c>
      <c r="M1748" s="64">
        <v>11151</v>
      </c>
      <c r="N1748" s="64">
        <v>1760387</v>
      </c>
      <c r="O1748" s="64">
        <v>3849103</v>
      </c>
      <c r="P1748" s="63">
        <v>2121363</v>
      </c>
      <c r="Q1748" s="63">
        <v>11150</v>
      </c>
      <c r="R1748" s="63">
        <v>1650640</v>
      </c>
      <c r="S1748" s="63">
        <v>3783153</v>
      </c>
      <c r="T1748">
        <f t="shared" si="251"/>
        <v>7632256</v>
      </c>
    </row>
    <row r="1749" spans="1:20" hidden="1">
      <c r="A1749" s="55" t="s">
        <v>3330</v>
      </c>
      <c r="B1749" s="56" t="s">
        <v>3331</v>
      </c>
      <c r="C1749" s="55" t="s">
        <v>6318</v>
      </c>
      <c r="D1749" s="56">
        <f t="shared" si="252"/>
        <v>1984.902</v>
      </c>
      <c r="E1749" s="56">
        <f t="shared" si="244"/>
        <v>0</v>
      </c>
      <c r="F1749" s="56">
        <f t="shared" si="245"/>
        <v>967.93499999999995</v>
      </c>
      <c r="G1749" s="56">
        <f t="shared" si="246"/>
        <v>2952.837</v>
      </c>
      <c r="H1749" s="56">
        <f t="shared" si="247"/>
        <v>1658.61</v>
      </c>
      <c r="I1749" s="56">
        <f t="shared" si="248"/>
        <v>3.1760000000000002</v>
      </c>
      <c r="J1749" s="56">
        <f t="shared" si="249"/>
        <v>1148.8230000000001</v>
      </c>
      <c r="K1749" s="56">
        <f t="shared" si="250"/>
        <v>2810.6089999999999</v>
      </c>
      <c r="L1749" s="64">
        <v>1984902</v>
      </c>
      <c r="M1749" s="64">
        <v>0</v>
      </c>
      <c r="N1749" s="64">
        <v>967935</v>
      </c>
      <c r="O1749" s="64">
        <v>2952837</v>
      </c>
      <c r="P1749" s="63">
        <v>1658610</v>
      </c>
      <c r="Q1749" s="63">
        <v>3176</v>
      </c>
      <c r="R1749" s="63">
        <v>1148823</v>
      </c>
      <c r="S1749" s="63">
        <v>2810609</v>
      </c>
      <c r="T1749">
        <f t="shared" si="251"/>
        <v>5763446</v>
      </c>
    </row>
    <row r="1750" spans="1:20" hidden="1">
      <c r="A1750" s="55" t="s">
        <v>3332</v>
      </c>
      <c r="B1750" s="56" t="s">
        <v>3333</v>
      </c>
      <c r="C1750" s="55" t="s">
        <v>6318</v>
      </c>
      <c r="D1750" s="56">
        <f t="shared" si="252"/>
        <v>1232.951</v>
      </c>
      <c r="E1750" s="56">
        <f t="shared" si="244"/>
        <v>783.86500000000001</v>
      </c>
      <c r="F1750" s="56">
        <f t="shared" si="245"/>
        <v>769.55600000000004</v>
      </c>
      <c r="G1750" s="56">
        <f t="shared" si="246"/>
        <v>2786.3719999999998</v>
      </c>
      <c r="H1750" s="56">
        <f t="shared" si="247"/>
        <v>1280.0540000000001</v>
      </c>
      <c r="I1750" s="56">
        <f t="shared" si="248"/>
        <v>982.88400000000001</v>
      </c>
      <c r="J1750" s="56">
        <f t="shared" si="249"/>
        <v>899.51099999999997</v>
      </c>
      <c r="K1750" s="56">
        <f t="shared" si="250"/>
        <v>3162.4490000000001</v>
      </c>
      <c r="L1750" s="64">
        <v>1232951</v>
      </c>
      <c r="M1750" s="64">
        <v>783865</v>
      </c>
      <c r="N1750" s="64">
        <v>769556</v>
      </c>
      <c r="O1750" s="64">
        <v>2786372</v>
      </c>
      <c r="P1750" s="63">
        <v>1280054</v>
      </c>
      <c r="Q1750" s="63">
        <v>982884</v>
      </c>
      <c r="R1750" s="63">
        <v>899511</v>
      </c>
      <c r="S1750" s="63">
        <v>3162449</v>
      </c>
      <c r="T1750">
        <f t="shared" si="251"/>
        <v>5948821</v>
      </c>
    </row>
    <row r="1751" spans="1:20" hidden="1">
      <c r="A1751" s="55" t="s">
        <v>3334</v>
      </c>
      <c r="B1751" s="56" t="s">
        <v>3335</v>
      </c>
      <c r="C1751" s="55" t="s">
        <v>6318</v>
      </c>
      <c r="D1751" s="56">
        <f t="shared" si="252"/>
        <v>3502.1970000000001</v>
      </c>
      <c r="E1751" s="56">
        <f t="shared" si="244"/>
        <v>5.0999999999999997E-2</v>
      </c>
      <c r="F1751" s="56">
        <f t="shared" si="245"/>
        <v>1578.848</v>
      </c>
      <c r="G1751" s="56">
        <f t="shared" si="246"/>
        <v>5081.0959999999995</v>
      </c>
      <c r="H1751" s="56">
        <f t="shared" si="247"/>
        <v>3287.8270000000002</v>
      </c>
      <c r="I1751" s="56">
        <f t="shared" si="248"/>
        <v>0.05</v>
      </c>
      <c r="J1751" s="56">
        <f t="shared" si="249"/>
        <v>1377.33</v>
      </c>
      <c r="K1751" s="56">
        <f t="shared" si="250"/>
        <v>4665.2070000000003</v>
      </c>
      <c r="L1751" s="64">
        <v>3502197</v>
      </c>
      <c r="M1751" s="64">
        <v>51</v>
      </c>
      <c r="N1751" s="64">
        <v>1578848</v>
      </c>
      <c r="O1751" s="64">
        <v>5081096</v>
      </c>
      <c r="P1751" s="63">
        <v>3287827</v>
      </c>
      <c r="Q1751" s="63">
        <v>50</v>
      </c>
      <c r="R1751" s="63">
        <v>1377330</v>
      </c>
      <c r="S1751" s="63">
        <v>4665207</v>
      </c>
      <c r="T1751">
        <f t="shared" si="251"/>
        <v>9746303</v>
      </c>
    </row>
    <row r="1752" spans="1:20" hidden="1">
      <c r="A1752" s="55" t="s">
        <v>3336</v>
      </c>
      <c r="B1752" s="56" t="s">
        <v>3337</v>
      </c>
      <c r="C1752" s="55" t="s">
        <v>6318</v>
      </c>
      <c r="D1752" s="56">
        <f t="shared" si="252"/>
        <v>2002.347</v>
      </c>
      <c r="E1752" s="56">
        <f t="shared" si="244"/>
        <v>13.510999999999999</v>
      </c>
      <c r="F1752" s="56">
        <f t="shared" si="245"/>
        <v>2154.23</v>
      </c>
      <c r="G1752" s="56">
        <f t="shared" si="246"/>
        <v>4170.0879999999997</v>
      </c>
      <c r="H1752" s="56">
        <f t="shared" si="247"/>
        <v>1925.835</v>
      </c>
      <c r="I1752" s="56">
        <f t="shared" si="248"/>
        <v>13.5</v>
      </c>
      <c r="J1752" s="56">
        <f t="shared" si="249"/>
        <v>1955.5450000000001</v>
      </c>
      <c r="K1752" s="56">
        <f t="shared" si="250"/>
        <v>3894.88</v>
      </c>
      <c r="L1752" s="64">
        <v>2002347</v>
      </c>
      <c r="M1752" s="64">
        <v>13511</v>
      </c>
      <c r="N1752" s="64">
        <v>2154230</v>
      </c>
      <c r="O1752" s="64">
        <v>4170088</v>
      </c>
      <c r="P1752" s="63">
        <v>1925835</v>
      </c>
      <c r="Q1752" s="63">
        <v>13500</v>
      </c>
      <c r="R1752" s="63">
        <v>1955545</v>
      </c>
      <c r="S1752" s="63">
        <v>3894880</v>
      </c>
      <c r="T1752">
        <f t="shared" si="251"/>
        <v>8064968</v>
      </c>
    </row>
    <row r="1753" spans="1:20" hidden="1">
      <c r="A1753" s="55" t="s">
        <v>3338</v>
      </c>
      <c r="B1753" s="56" t="s">
        <v>3339</v>
      </c>
      <c r="C1753" s="55" t="s">
        <v>6318</v>
      </c>
      <c r="D1753" s="56">
        <f t="shared" si="252"/>
        <v>7460.7569999999996</v>
      </c>
      <c r="E1753" s="56">
        <f t="shared" si="244"/>
        <v>0</v>
      </c>
      <c r="F1753" s="56">
        <f t="shared" si="245"/>
        <v>6984.4809999999998</v>
      </c>
      <c r="G1753" s="56">
        <f t="shared" si="246"/>
        <v>14445.237999999999</v>
      </c>
      <c r="H1753" s="56">
        <f t="shared" si="247"/>
        <v>7352.3050000000003</v>
      </c>
      <c r="I1753" s="56">
        <f t="shared" si="248"/>
        <v>0</v>
      </c>
      <c r="J1753" s="56">
        <f t="shared" si="249"/>
        <v>6815.4170000000004</v>
      </c>
      <c r="K1753" s="56">
        <f t="shared" si="250"/>
        <v>14167.722</v>
      </c>
      <c r="L1753" s="64">
        <v>7460757</v>
      </c>
      <c r="M1753" s="64">
        <v>0</v>
      </c>
      <c r="N1753" s="64">
        <v>6984481</v>
      </c>
      <c r="O1753" s="64">
        <v>14445238</v>
      </c>
      <c r="P1753" s="63">
        <v>7352305</v>
      </c>
      <c r="Q1753" s="63">
        <v>0</v>
      </c>
      <c r="R1753" s="63">
        <v>6815417</v>
      </c>
      <c r="S1753" s="63">
        <v>14167722</v>
      </c>
      <c r="T1753">
        <f t="shared" si="251"/>
        <v>28612960</v>
      </c>
    </row>
    <row r="1754" spans="1:20" hidden="1">
      <c r="A1754" s="55" t="s">
        <v>3340</v>
      </c>
      <c r="B1754" s="56" t="s">
        <v>3341</v>
      </c>
      <c r="C1754" s="55" t="s">
        <v>6318</v>
      </c>
      <c r="D1754" s="56">
        <f t="shared" si="252"/>
        <v>6950.2470000000003</v>
      </c>
      <c r="E1754" s="56">
        <f t="shared" si="244"/>
        <v>675.41899999999998</v>
      </c>
      <c r="F1754" s="56">
        <f t="shared" si="245"/>
        <v>9315.59</v>
      </c>
      <c r="G1754" s="56">
        <f t="shared" si="246"/>
        <v>16941.256000000001</v>
      </c>
      <c r="H1754" s="56">
        <f t="shared" si="247"/>
        <v>7216.2950000000001</v>
      </c>
      <c r="I1754" s="56">
        <f t="shared" si="248"/>
        <v>670.47199999999998</v>
      </c>
      <c r="J1754" s="56">
        <f t="shared" si="249"/>
        <v>8508.6790000000001</v>
      </c>
      <c r="K1754" s="56">
        <f t="shared" si="250"/>
        <v>16395.446</v>
      </c>
      <c r="L1754" s="64">
        <v>6950247</v>
      </c>
      <c r="M1754" s="64">
        <v>675419</v>
      </c>
      <c r="N1754" s="64">
        <v>9315590</v>
      </c>
      <c r="O1754" s="64">
        <v>16941256</v>
      </c>
      <c r="P1754" s="63">
        <v>7216295</v>
      </c>
      <c r="Q1754" s="63">
        <v>670472</v>
      </c>
      <c r="R1754" s="63">
        <v>8508679</v>
      </c>
      <c r="S1754" s="63">
        <v>16395446</v>
      </c>
      <c r="T1754">
        <f t="shared" si="251"/>
        <v>33336702</v>
      </c>
    </row>
    <row r="1755" spans="1:20" hidden="1">
      <c r="A1755" s="55" t="s">
        <v>3342</v>
      </c>
      <c r="B1755" s="56" t="s">
        <v>3343</v>
      </c>
      <c r="C1755" s="55" t="s">
        <v>6318</v>
      </c>
      <c r="D1755" s="56">
        <f t="shared" si="252"/>
        <v>2713.308</v>
      </c>
      <c r="E1755" s="56">
        <f t="shared" si="244"/>
        <v>630.06799999999998</v>
      </c>
      <c r="F1755" s="56">
        <f t="shared" si="245"/>
        <v>3013.239</v>
      </c>
      <c r="G1755" s="56">
        <f t="shared" si="246"/>
        <v>6356.6149999999998</v>
      </c>
      <c r="H1755" s="56">
        <f t="shared" si="247"/>
        <v>2085.2550000000001</v>
      </c>
      <c r="I1755" s="56">
        <f t="shared" si="248"/>
        <v>429.995</v>
      </c>
      <c r="J1755" s="56">
        <f t="shared" si="249"/>
        <v>3610.739</v>
      </c>
      <c r="K1755" s="56">
        <f t="shared" si="250"/>
        <v>6125.9889999999996</v>
      </c>
      <c r="L1755" s="64">
        <v>2713308</v>
      </c>
      <c r="M1755" s="64">
        <v>630068</v>
      </c>
      <c r="N1755" s="64">
        <v>3013239</v>
      </c>
      <c r="O1755" s="64">
        <v>6356615</v>
      </c>
      <c r="P1755" s="63">
        <v>2085255</v>
      </c>
      <c r="Q1755" s="63">
        <v>429995</v>
      </c>
      <c r="R1755" s="63">
        <v>3610739</v>
      </c>
      <c r="S1755" s="63">
        <v>6125989</v>
      </c>
      <c r="T1755">
        <f t="shared" si="251"/>
        <v>12482604</v>
      </c>
    </row>
    <row r="1756" spans="1:20" hidden="1">
      <c r="A1756" s="55" t="s">
        <v>3344</v>
      </c>
      <c r="B1756" s="56" t="s">
        <v>3345</v>
      </c>
      <c r="C1756" s="55" t="s">
        <v>6318</v>
      </c>
      <c r="D1756" s="56">
        <f t="shared" si="252"/>
        <v>2348.7469999999998</v>
      </c>
      <c r="E1756" s="56">
        <f t="shared" si="244"/>
        <v>0</v>
      </c>
      <c r="F1756" s="56">
        <f t="shared" si="245"/>
        <v>1477.616</v>
      </c>
      <c r="G1756" s="56">
        <f t="shared" si="246"/>
        <v>3826.3629999999998</v>
      </c>
      <c r="H1756" s="56">
        <f t="shared" si="247"/>
        <v>1842.252</v>
      </c>
      <c r="I1756" s="56">
        <f t="shared" si="248"/>
        <v>0</v>
      </c>
      <c r="J1756" s="56">
        <f t="shared" si="249"/>
        <v>1627.761</v>
      </c>
      <c r="K1756" s="56">
        <f t="shared" si="250"/>
        <v>3470.0129999999999</v>
      </c>
      <c r="L1756" s="64">
        <v>2348747</v>
      </c>
      <c r="M1756" s="64">
        <v>0</v>
      </c>
      <c r="N1756" s="64">
        <v>1477616</v>
      </c>
      <c r="O1756" s="64">
        <v>3826363</v>
      </c>
      <c r="P1756" s="63">
        <v>1842252</v>
      </c>
      <c r="Q1756" s="63">
        <v>0</v>
      </c>
      <c r="R1756" s="63">
        <v>1627761</v>
      </c>
      <c r="S1756" s="63">
        <v>3470013</v>
      </c>
      <c r="T1756">
        <f t="shared" si="251"/>
        <v>7296376</v>
      </c>
    </row>
    <row r="1757" spans="1:20" hidden="1">
      <c r="A1757" s="55" t="s">
        <v>3346</v>
      </c>
      <c r="B1757" s="56" t="s">
        <v>3347</v>
      </c>
      <c r="C1757" s="55" t="s">
        <v>6318</v>
      </c>
      <c r="D1757" s="56">
        <f t="shared" si="252"/>
        <v>1531.6759999999999</v>
      </c>
      <c r="E1757" s="56">
        <f t="shared" si="244"/>
        <v>173.048</v>
      </c>
      <c r="F1757" s="56">
        <f t="shared" si="245"/>
        <v>293.63299999999998</v>
      </c>
      <c r="G1757" s="56">
        <f t="shared" si="246"/>
        <v>1998.357</v>
      </c>
      <c r="H1757" s="56">
        <f t="shared" si="247"/>
        <v>1589.8620000000001</v>
      </c>
      <c r="I1757" s="56">
        <f t="shared" si="248"/>
        <v>173.023</v>
      </c>
      <c r="J1757" s="56">
        <f t="shared" si="249"/>
        <v>495.69099999999997</v>
      </c>
      <c r="K1757" s="56">
        <f t="shared" si="250"/>
        <v>2258.576</v>
      </c>
      <c r="L1757" s="64">
        <v>1531676</v>
      </c>
      <c r="M1757" s="64">
        <v>173048</v>
      </c>
      <c r="N1757" s="64">
        <v>293633</v>
      </c>
      <c r="O1757" s="64">
        <v>1998357</v>
      </c>
      <c r="P1757" s="63">
        <v>1589862</v>
      </c>
      <c r="Q1757" s="63">
        <v>173023</v>
      </c>
      <c r="R1757" s="63">
        <v>495691</v>
      </c>
      <c r="S1757" s="63">
        <v>2258576</v>
      </c>
      <c r="T1757">
        <f t="shared" si="251"/>
        <v>4256933</v>
      </c>
    </row>
    <row r="1758" spans="1:20" hidden="1">
      <c r="A1758" s="55" t="s">
        <v>3348</v>
      </c>
      <c r="B1758" s="56" t="s">
        <v>3349</v>
      </c>
      <c r="C1758" s="55" t="s">
        <v>6318</v>
      </c>
      <c r="D1758" s="56">
        <f t="shared" si="252"/>
        <v>7658.6679999999997</v>
      </c>
      <c r="E1758" s="56">
        <f t="shared" si="244"/>
        <v>143.61500000000001</v>
      </c>
      <c r="F1758" s="56">
        <f t="shared" si="245"/>
        <v>10286.629000000001</v>
      </c>
      <c r="G1758" s="56">
        <f t="shared" si="246"/>
        <v>18088.912</v>
      </c>
      <c r="H1758" s="56">
        <f t="shared" si="247"/>
        <v>7160.9989999999998</v>
      </c>
      <c r="I1758" s="56">
        <f t="shared" si="248"/>
        <v>143.46</v>
      </c>
      <c r="J1758" s="56">
        <f t="shared" si="249"/>
        <v>10045.52</v>
      </c>
      <c r="K1758" s="56">
        <f t="shared" si="250"/>
        <v>17349.978999999999</v>
      </c>
      <c r="L1758" s="64">
        <v>7658668</v>
      </c>
      <c r="M1758" s="64">
        <v>143615</v>
      </c>
      <c r="N1758" s="64">
        <v>10286629</v>
      </c>
      <c r="O1758" s="64">
        <v>18088912</v>
      </c>
      <c r="P1758" s="63">
        <v>7160999</v>
      </c>
      <c r="Q1758" s="63">
        <v>143460</v>
      </c>
      <c r="R1758" s="63">
        <v>10045520</v>
      </c>
      <c r="S1758" s="63">
        <v>17349979</v>
      </c>
      <c r="T1758">
        <f t="shared" si="251"/>
        <v>35438891</v>
      </c>
    </row>
    <row r="1759" spans="1:20" hidden="1">
      <c r="A1759" s="55" t="s">
        <v>3350</v>
      </c>
      <c r="B1759" s="56" t="s">
        <v>3351</v>
      </c>
      <c r="C1759" s="55" t="s">
        <v>6318</v>
      </c>
      <c r="D1759" s="56">
        <f t="shared" si="252"/>
        <v>3342.0729999999999</v>
      </c>
      <c r="E1759" s="56">
        <f t="shared" si="244"/>
        <v>70.787000000000006</v>
      </c>
      <c r="F1759" s="56">
        <f t="shared" si="245"/>
        <v>2987.96</v>
      </c>
      <c r="G1759" s="56">
        <f t="shared" si="246"/>
        <v>6400.82</v>
      </c>
      <c r="H1759" s="56">
        <f t="shared" si="247"/>
        <v>3599.096</v>
      </c>
      <c r="I1759" s="56">
        <f t="shared" si="248"/>
        <v>70.766000000000005</v>
      </c>
      <c r="J1759" s="56">
        <f t="shared" si="249"/>
        <v>3660.096</v>
      </c>
      <c r="K1759" s="56">
        <f t="shared" si="250"/>
        <v>7329.9579999999996</v>
      </c>
      <c r="L1759" s="64">
        <v>3342073</v>
      </c>
      <c r="M1759" s="64">
        <v>70787</v>
      </c>
      <c r="N1759" s="64">
        <v>2987960</v>
      </c>
      <c r="O1759" s="64">
        <v>6400820</v>
      </c>
      <c r="P1759" s="63">
        <v>3599096</v>
      </c>
      <c r="Q1759" s="63">
        <v>70766</v>
      </c>
      <c r="R1759" s="63">
        <v>3660096</v>
      </c>
      <c r="S1759" s="63">
        <v>7329958</v>
      </c>
      <c r="T1759">
        <f t="shared" si="251"/>
        <v>13730778</v>
      </c>
    </row>
    <row r="1760" spans="1:20" hidden="1">
      <c r="A1760" s="55" t="s">
        <v>3352</v>
      </c>
      <c r="B1760" s="56" t="s">
        <v>3353</v>
      </c>
      <c r="C1760" s="55" t="s">
        <v>6318</v>
      </c>
      <c r="D1760" s="56">
        <f t="shared" si="252"/>
        <v>1185.299</v>
      </c>
      <c r="E1760" s="56">
        <f t="shared" si="244"/>
        <v>4.1909999999999998</v>
      </c>
      <c r="F1760" s="56">
        <f t="shared" si="245"/>
        <v>3166.875</v>
      </c>
      <c r="G1760" s="56">
        <f t="shared" si="246"/>
        <v>4356.3649999999998</v>
      </c>
      <c r="H1760" s="56">
        <f t="shared" si="247"/>
        <v>992.57500000000005</v>
      </c>
      <c r="I1760" s="56">
        <f t="shared" si="248"/>
        <v>4.1890000000000001</v>
      </c>
      <c r="J1760" s="56">
        <f t="shared" si="249"/>
        <v>3140.2939999999999</v>
      </c>
      <c r="K1760" s="56">
        <f t="shared" si="250"/>
        <v>4137.058</v>
      </c>
      <c r="L1760" s="64">
        <v>1185299</v>
      </c>
      <c r="M1760" s="64">
        <v>4191</v>
      </c>
      <c r="N1760" s="64">
        <v>3166875</v>
      </c>
      <c r="O1760" s="64">
        <v>4356365</v>
      </c>
      <c r="P1760" s="63">
        <v>992575</v>
      </c>
      <c r="Q1760" s="63">
        <v>4189</v>
      </c>
      <c r="R1760" s="63">
        <v>3140294</v>
      </c>
      <c r="S1760" s="63">
        <v>4137058</v>
      </c>
      <c r="T1760">
        <f t="shared" si="251"/>
        <v>8493423</v>
      </c>
    </row>
    <row r="1761" spans="1:20" hidden="1">
      <c r="A1761" s="55" t="s">
        <v>3354</v>
      </c>
      <c r="B1761" s="56" t="s">
        <v>3355</v>
      </c>
      <c r="C1761" s="55" t="s">
        <v>6319</v>
      </c>
      <c r="D1761" s="56">
        <f t="shared" si="252"/>
        <v>1188.2539999999999</v>
      </c>
      <c r="E1761" s="56">
        <f t="shared" si="244"/>
        <v>310.27199999999999</v>
      </c>
      <c r="F1761" s="56">
        <f t="shared" si="245"/>
        <v>354.93700000000001</v>
      </c>
      <c r="G1761" s="56">
        <f t="shared" si="246"/>
        <v>1853.463</v>
      </c>
      <c r="H1761" s="56">
        <f t="shared" si="247"/>
        <v>1099.5619999999999</v>
      </c>
      <c r="I1761" s="56">
        <f t="shared" si="248"/>
        <v>310.149</v>
      </c>
      <c r="J1761" s="56">
        <f t="shared" si="249"/>
        <v>352.976</v>
      </c>
      <c r="K1761" s="56">
        <f t="shared" si="250"/>
        <v>1762.6869999999999</v>
      </c>
      <c r="L1761" s="64">
        <v>1188254</v>
      </c>
      <c r="M1761" s="64">
        <v>310272</v>
      </c>
      <c r="N1761" s="64">
        <v>354937</v>
      </c>
      <c r="O1761" s="64">
        <v>1853463</v>
      </c>
      <c r="P1761" s="63">
        <v>1099562</v>
      </c>
      <c r="Q1761" s="63">
        <v>310149</v>
      </c>
      <c r="R1761" s="63">
        <v>352976</v>
      </c>
      <c r="S1761" s="63">
        <v>1762687</v>
      </c>
      <c r="T1761">
        <f t="shared" si="251"/>
        <v>3616150</v>
      </c>
    </row>
    <row r="1762" spans="1:20" hidden="1">
      <c r="A1762" s="55" t="s">
        <v>3356</v>
      </c>
      <c r="B1762" s="56" t="s">
        <v>3357</v>
      </c>
      <c r="C1762" s="55" t="s">
        <v>6319</v>
      </c>
      <c r="D1762" s="56">
        <f t="shared" si="252"/>
        <v>1642.98</v>
      </c>
      <c r="E1762" s="56">
        <f t="shared" si="244"/>
        <v>0</v>
      </c>
      <c r="F1762" s="56">
        <f t="shared" si="245"/>
        <v>618.99300000000005</v>
      </c>
      <c r="G1762" s="56">
        <f t="shared" si="246"/>
        <v>2261.973</v>
      </c>
      <c r="H1762" s="56">
        <f t="shared" si="247"/>
        <v>1533.3979999999999</v>
      </c>
      <c r="I1762" s="56">
        <f t="shared" si="248"/>
        <v>0</v>
      </c>
      <c r="J1762" s="56">
        <f t="shared" si="249"/>
        <v>558.44399999999996</v>
      </c>
      <c r="K1762" s="56">
        <f t="shared" si="250"/>
        <v>2091.8420000000001</v>
      </c>
      <c r="L1762" s="64">
        <v>1642980</v>
      </c>
      <c r="M1762" s="64">
        <v>0</v>
      </c>
      <c r="N1762" s="64">
        <v>618993</v>
      </c>
      <c r="O1762" s="64">
        <v>2261973</v>
      </c>
      <c r="P1762" s="63">
        <v>1533398</v>
      </c>
      <c r="Q1762" s="63">
        <v>0</v>
      </c>
      <c r="R1762" s="63">
        <v>558444</v>
      </c>
      <c r="S1762" s="63">
        <v>2091842</v>
      </c>
      <c r="T1762">
        <f t="shared" si="251"/>
        <v>4353815</v>
      </c>
    </row>
    <row r="1763" spans="1:20" hidden="1">
      <c r="A1763" s="55" t="s">
        <v>3358</v>
      </c>
      <c r="B1763" s="56" t="s">
        <v>3359</v>
      </c>
      <c r="C1763" s="55" t="s">
        <v>6319</v>
      </c>
      <c r="D1763" s="56">
        <f t="shared" si="252"/>
        <v>2896.7060000000001</v>
      </c>
      <c r="E1763" s="56">
        <f t="shared" si="244"/>
        <v>0</v>
      </c>
      <c r="F1763" s="56">
        <f t="shared" si="245"/>
        <v>1372.056</v>
      </c>
      <c r="G1763" s="56">
        <f t="shared" si="246"/>
        <v>4268.7619999999997</v>
      </c>
      <c r="H1763" s="56">
        <f t="shared" si="247"/>
        <v>2828.1460000000002</v>
      </c>
      <c r="I1763" s="56">
        <f t="shared" si="248"/>
        <v>0</v>
      </c>
      <c r="J1763" s="56">
        <f t="shared" si="249"/>
        <v>1589.7</v>
      </c>
      <c r="K1763" s="56">
        <f t="shared" si="250"/>
        <v>4417.8459999999995</v>
      </c>
      <c r="L1763" s="64">
        <v>2896706</v>
      </c>
      <c r="M1763" s="64">
        <v>0</v>
      </c>
      <c r="N1763" s="64">
        <v>1372056</v>
      </c>
      <c r="O1763" s="64">
        <v>4268762</v>
      </c>
      <c r="P1763" s="63">
        <v>2828146</v>
      </c>
      <c r="Q1763" s="63">
        <v>0</v>
      </c>
      <c r="R1763" s="63">
        <v>1589700</v>
      </c>
      <c r="S1763" s="63">
        <v>4417846</v>
      </c>
      <c r="T1763">
        <f t="shared" si="251"/>
        <v>8686608</v>
      </c>
    </row>
    <row r="1764" spans="1:20" hidden="1">
      <c r="A1764" s="55" t="s">
        <v>3360</v>
      </c>
      <c r="B1764" s="56" t="s">
        <v>3361</v>
      </c>
      <c r="C1764" s="55" t="s">
        <v>6319</v>
      </c>
      <c r="D1764" s="56">
        <f t="shared" si="252"/>
        <v>802.73400000000004</v>
      </c>
      <c r="E1764" s="56">
        <f t="shared" si="244"/>
        <v>10.994999999999999</v>
      </c>
      <c r="F1764" s="56">
        <f t="shared" si="245"/>
        <v>1554.4929999999999</v>
      </c>
      <c r="G1764" s="56">
        <f t="shared" si="246"/>
        <v>2368.2220000000002</v>
      </c>
      <c r="H1764" s="56">
        <f t="shared" si="247"/>
        <v>1004.901</v>
      </c>
      <c r="I1764" s="56">
        <f t="shared" si="248"/>
        <v>10.991</v>
      </c>
      <c r="J1764" s="56">
        <f t="shared" si="249"/>
        <v>1447.066</v>
      </c>
      <c r="K1764" s="56">
        <f t="shared" si="250"/>
        <v>2462.9580000000001</v>
      </c>
      <c r="L1764" s="64">
        <v>802734</v>
      </c>
      <c r="M1764" s="64">
        <v>10995</v>
      </c>
      <c r="N1764" s="64">
        <v>1554493</v>
      </c>
      <c r="O1764" s="64">
        <v>2368222</v>
      </c>
      <c r="P1764" s="63">
        <v>1004901</v>
      </c>
      <c r="Q1764" s="63">
        <v>10991</v>
      </c>
      <c r="R1764" s="63">
        <v>1447066</v>
      </c>
      <c r="S1764" s="63">
        <v>2462958</v>
      </c>
      <c r="T1764">
        <f t="shared" si="251"/>
        <v>4831180</v>
      </c>
    </row>
    <row r="1765" spans="1:20" hidden="1">
      <c r="A1765" s="55" t="s">
        <v>3362</v>
      </c>
      <c r="B1765" s="56" t="s">
        <v>3363</v>
      </c>
      <c r="C1765" s="55" t="s">
        <v>6319</v>
      </c>
      <c r="D1765" s="56">
        <f t="shared" si="252"/>
        <v>1580.2929999999999</v>
      </c>
      <c r="E1765" s="56">
        <f t="shared" si="244"/>
        <v>20.521000000000001</v>
      </c>
      <c r="F1765" s="56">
        <f t="shared" si="245"/>
        <v>324.84100000000001</v>
      </c>
      <c r="G1765" s="56">
        <f t="shared" si="246"/>
        <v>1925.655</v>
      </c>
      <c r="H1765" s="56">
        <f t="shared" si="247"/>
        <v>1773.8040000000001</v>
      </c>
      <c r="I1765" s="56">
        <f t="shared" si="248"/>
        <v>20.518999999999998</v>
      </c>
      <c r="J1765" s="56">
        <f t="shared" si="249"/>
        <v>324.82400000000001</v>
      </c>
      <c r="K1765" s="56">
        <f t="shared" si="250"/>
        <v>2119.1469999999999</v>
      </c>
      <c r="L1765" s="64">
        <v>1580293</v>
      </c>
      <c r="M1765" s="64">
        <v>20521</v>
      </c>
      <c r="N1765" s="64">
        <v>324841</v>
      </c>
      <c r="O1765" s="64">
        <v>1925655</v>
      </c>
      <c r="P1765" s="63">
        <v>1773804</v>
      </c>
      <c r="Q1765" s="63">
        <v>20519</v>
      </c>
      <c r="R1765" s="63">
        <v>324824</v>
      </c>
      <c r="S1765" s="63">
        <v>2119147</v>
      </c>
      <c r="T1765">
        <f t="shared" si="251"/>
        <v>4044802</v>
      </c>
    </row>
    <row r="1766" spans="1:20" hidden="1">
      <c r="A1766" s="55" t="s">
        <v>3364</v>
      </c>
      <c r="B1766" s="56" t="s">
        <v>3365</v>
      </c>
      <c r="C1766" s="55" t="s">
        <v>6319</v>
      </c>
      <c r="D1766" s="56">
        <f t="shared" si="252"/>
        <v>876.84900000000005</v>
      </c>
      <c r="E1766" s="56">
        <f t="shared" si="244"/>
        <v>164.095</v>
      </c>
      <c r="F1766" s="56">
        <f t="shared" si="245"/>
        <v>2138.8359999999998</v>
      </c>
      <c r="G1766" s="56">
        <f t="shared" si="246"/>
        <v>3179.78</v>
      </c>
      <c r="H1766" s="56">
        <f t="shared" si="247"/>
        <v>986.524</v>
      </c>
      <c r="I1766" s="56">
        <f t="shared" si="248"/>
        <v>164.09299999999999</v>
      </c>
      <c r="J1766" s="56">
        <f t="shared" si="249"/>
        <v>2338.8139999999999</v>
      </c>
      <c r="K1766" s="56">
        <f t="shared" si="250"/>
        <v>3489.431</v>
      </c>
      <c r="L1766" s="64">
        <v>876849</v>
      </c>
      <c r="M1766" s="64">
        <v>164095</v>
      </c>
      <c r="N1766" s="64">
        <v>2138836</v>
      </c>
      <c r="O1766" s="64">
        <v>3179780</v>
      </c>
      <c r="P1766" s="63">
        <v>986524</v>
      </c>
      <c r="Q1766" s="63">
        <v>164093</v>
      </c>
      <c r="R1766" s="63">
        <v>2338814</v>
      </c>
      <c r="S1766" s="63">
        <v>3489431</v>
      </c>
      <c r="T1766">
        <f t="shared" si="251"/>
        <v>6669211</v>
      </c>
    </row>
    <row r="1767" spans="1:20" hidden="1">
      <c r="A1767" s="55" t="s">
        <v>3366</v>
      </c>
      <c r="B1767" s="56" t="s">
        <v>3367</v>
      </c>
      <c r="C1767" s="55" t="s">
        <v>6319</v>
      </c>
      <c r="D1767" s="56">
        <f t="shared" si="252"/>
        <v>900</v>
      </c>
      <c r="E1767" s="56">
        <f t="shared" si="244"/>
        <v>28.181999999999999</v>
      </c>
      <c r="F1767" s="56">
        <f t="shared" si="245"/>
        <v>6789.6260000000002</v>
      </c>
      <c r="G1767" s="56">
        <f t="shared" si="246"/>
        <v>7717.808</v>
      </c>
      <c r="H1767" s="56">
        <f t="shared" si="247"/>
        <v>877.84199999999998</v>
      </c>
      <c r="I1767" s="56">
        <f t="shared" si="248"/>
        <v>28.113</v>
      </c>
      <c r="J1767" s="56">
        <f t="shared" si="249"/>
        <v>7262.8370000000004</v>
      </c>
      <c r="K1767" s="56">
        <f t="shared" si="250"/>
        <v>8168.7920000000004</v>
      </c>
      <c r="L1767" s="64">
        <v>900000</v>
      </c>
      <c r="M1767" s="64">
        <v>28182</v>
      </c>
      <c r="N1767" s="64">
        <v>6789626</v>
      </c>
      <c r="O1767" s="64">
        <v>7717808</v>
      </c>
      <c r="P1767" s="63">
        <v>877842</v>
      </c>
      <c r="Q1767" s="63">
        <v>28113</v>
      </c>
      <c r="R1767" s="63">
        <v>7262837</v>
      </c>
      <c r="S1767" s="63">
        <v>8168792</v>
      </c>
      <c r="T1767">
        <f t="shared" si="251"/>
        <v>15886600</v>
      </c>
    </row>
    <row r="1768" spans="1:20" hidden="1">
      <c r="A1768" s="55" t="s">
        <v>3368</v>
      </c>
      <c r="B1768" s="56" t="s">
        <v>3369</v>
      </c>
      <c r="C1768" s="55" t="s">
        <v>6319</v>
      </c>
      <c r="D1768" s="56">
        <f t="shared" si="252"/>
        <v>1596.6759999999999</v>
      </c>
      <c r="E1768" s="56">
        <f t="shared" si="244"/>
        <v>0.32300000000000001</v>
      </c>
      <c r="F1768" s="56">
        <f t="shared" si="245"/>
        <v>811.21199999999999</v>
      </c>
      <c r="G1768" s="56">
        <f t="shared" si="246"/>
        <v>2408.2109999999998</v>
      </c>
      <c r="H1768" s="56">
        <f t="shared" si="247"/>
        <v>1990.71</v>
      </c>
      <c r="I1768" s="56">
        <f t="shared" si="248"/>
        <v>0.32300000000000001</v>
      </c>
      <c r="J1768" s="56">
        <f t="shared" si="249"/>
        <v>336.48599999999999</v>
      </c>
      <c r="K1768" s="56">
        <f t="shared" si="250"/>
        <v>2327.5189999999998</v>
      </c>
      <c r="L1768" s="64">
        <v>1596676</v>
      </c>
      <c r="M1768" s="64">
        <v>323</v>
      </c>
      <c r="N1768" s="64">
        <v>811212</v>
      </c>
      <c r="O1768" s="64">
        <v>2408211</v>
      </c>
      <c r="P1768" s="63">
        <v>1990710</v>
      </c>
      <c r="Q1768" s="63">
        <v>323</v>
      </c>
      <c r="R1768" s="63">
        <v>336486</v>
      </c>
      <c r="S1768" s="63">
        <v>2327519</v>
      </c>
      <c r="T1768">
        <f t="shared" si="251"/>
        <v>4735730</v>
      </c>
    </row>
    <row r="1769" spans="1:20" hidden="1">
      <c r="A1769" s="55" t="s">
        <v>3370</v>
      </c>
      <c r="B1769" s="56" t="s">
        <v>3371</v>
      </c>
      <c r="C1769" s="55" t="s">
        <v>6319</v>
      </c>
      <c r="D1769" s="56">
        <f t="shared" si="252"/>
        <v>1975.739</v>
      </c>
      <c r="E1769" s="56">
        <f t="shared" si="244"/>
        <v>2.298</v>
      </c>
      <c r="F1769" s="56">
        <f t="shared" si="245"/>
        <v>2685.5259999999998</v>
      </c>
      <c r="G1769" s="56">
        <f t="shared" si="246"/>
        <v>4663.5630000000001</v>
      </c>
      <c r="H1769" s="56">
        <f t="shared" si="247"/>
        <v>2777.0990000000002</v>
      </c>
      <c r="I1769" s="56">
        <f t="shared" si="248"/>
        <v>2.2970000000000002</v>
      </c>
      <c r="J1769" s="56">
        <f t="shared" si="249"/>
        <v>1558.529</v>
      </c>
      <c r="K1769" s="56">
        <f t="shared" si="250"/>
        <v>4337.9250000000002</v>
      </c>
      <c r="L1769" s="64">
        <v>1975739</v>
      </c>
      <c r="M1769" s="64">
        <v>2298</v>
      </c>
      <c r="N1769" s="64">
        <v>2685526</v>
      </c>
      <c r="O1769" s="64">
        <v>4663563</v>
      </c>
      <c r="P1769" s="63">
        <v>2777099</v>
      </c>
      <c r="Q1769" s="63">
        <v>2297</v>
      </c>
      <c r="R1769" s="63">
        <v>1558529</v>
      </c>
      <c r="S1769" s="63">
        <v>4337925</v>
      </c>
      <c r="T1769">
        <f t="shared" si="251"/>
        <v>9001488</v>
      </c>
    </row>
    <row r="1770" spans="1:20" hidden="1">
      <c r="A1770" s="55" t="s">
        <v>3372</v>
      </c>
      <c r="B1770" s="56" t="s">
        <v>3373</v>
      </c>
      <c r="C1770" s="55" t="s">
        <v>6319</v>
      </c>
      <c r="D1770" s="56">
        <f t="shared" si="252"/>
        <v>1335.0029999999999</v>
      </c>
      <c r="E1770" s="56">
        <f t="shared" si="244"/>
        <v>2.375</v>
      </c>
      <c r="F1770" s="56">
        <f t="shared" si="245"/>
        <v>1099.0920000000001</v>
      </c>
      <c r="G1770" s="56">
        <f t="shared" si="246"/>
        <v>2436.4699999999998</v>
      </c>
      <c r="H1770" s="56">
        <f t="shared" si="247"/>
        <v>1677.5409999999999</v>
      </c>
      <c r="I1770" s="56">
        <f t="shared" si="248"/>
        <v>2.3740000000000001</v>
      </c>
      <c r="J1770" s="56">
        <f t="shared" si="249"/>
        <v>996.42100000000005</v>
      </c>
      <c r="K1770" s="56">
        <f t="shared" si="250"/>
        <v>2676.3359999999998</v>
      </c>
      <c r="L1770" s="64">
        <v>1335003</v>
      </c>
      <c r="M1770" s="64">
        <v>2375</v>
      </c>
      <c r="N1770" s="64">
        <v>1099092</v>
      </c>
      <c r="O1770" s="64">
        <v>2436470</v>
      </c>
      <c r="P1770" s="63">
        <v>1677541</v>
      </c>
      <c r="Q1770" s="63">
        <v>2374</v>
      </c>
      <c r="R1770" s="63">
        <v>996421</v>
      </c>
      <c r="S1770" s="63">
        <v>2676336</v>
      </c>
      <c r="T1770">
        <f t="shared" si="251"/>
        <v>5112806</v>
      </c>
    </row>
    <row r="1771" spans="1:20" hidden="1">
      <c r="A1771" s="55" t="s">
        <v>3374</v>
      </c>
      <c r="B1771" s="56" t="s">
        <v>2570</v>
      </c>
      <c r="C1771" s="55" t="s">
        <v>6319</v>
      </c>
      <c r="D1771" s="56">
        <f t="shared" si="252"/>
        <v>801.87900000000002</v>
      </c>
      <c r="E1771" s="56">
        <f t="shared" si="244"/>
        <v>107.32</v>
      </c>
      <c r="F1771" s="56">
        <f t="shared" si="245"/>
        <v>900.91300000000001</v>
      </c>
      <c r="G1771" s="56">
        <f t="shared" si="246"/>
        <v>1810.1120000000001</v>
      </c>
      <c r="H1771" s="56">
        <f t="shared" si="247"/>
        <v>901.54200000000003</v>
      </c>
      <c r="I1771" s="56">
        <f t="shared" si="248"/>
        <v>107.294</v>
      </c>
      <c r="J1771" s="56">
        <f t="shared" si="249"/>
        <v>922.67200000000003</v>
      </c>
      <c r="K1771" s="56">
        <f t="shared" si="250"/>
        <v>1931.508</v>
      </c>
      <c r="L1771" s="64">
        <v>801879</v>
      </c>
      <c r="M1771" s="64">
        <v>107320</v>
      </c>
      <c r="N1771" s="64">
        <v>900913</v>
      </c>
      <c r="O1771" s="64">
        <v>1810112</v>
      </c>
      <c r="P1771" s="63">
        <v>901542</v>
      </c>
      <c r="Q1771" s="63">
        <v>107294</v>
      </c>
      <c r="R1771" s="63">
        <v>922672</v>
      </c>
      <c r="S1771" s="63">
        <v>1931508</v>
      </c>
      <c r="T1771">
        <f t="shared" si="251"/>
        <v>3741620</v>
      </c>
    </row>
    <row r="1772" spans="1:20" hidden="1">
      <c r="A1772" s="55" t="s">
        <v>3375</v>
      </c>
      <c r="B1772" s="56" t="s">
        <v>3376</v>
      </c>
      <c r="C1772" s="55" t="s">
        <v>6319</v>
      </c>
      <c r="D1772" s="56">
        <f t="shared" si="252"/>
        <v>2220.8870000000002</v>
      </c>
      <c r="E1772" s="56">
        <f t="shared" si="244"/>
        <v>0</v>
      </c>
      <c r="F1772" s="56">
        <f t="shared" si="245"/>
        <v>1225.4590000000001</v>
      </c>
      <c r="G1772" s="56">
        <f t="shared" si="246"/>
        <v>3446.346</v>
      </c>
      <c r="H1772" s="56">
        <f t="shared" si="247"/>
        <v>1917.9649999999999</v>
      </c>
      <c r="I1772" s="56">
        <f t="shared" si="248"/>
        <v>0</v>
      </c>
      <c r="J1772" s="56">
        <f t="shared" si="249"/>
        <v>835.23199999999997</v>
      </c>
      <c r="K1772" s="56">
        <f t="shared" si="250"/>
        <v>2753.1970000000001</v>
      </c>
      <c r="L1772" s="64">
        <v>2220887</v>
      </c>
      <c r="M1772" s="64">
        <v>0</v>
      </c>
      <c r="N1772" s="64">
        <v>1225459</v>
      </c>
      <c r="O1772" s="64">
        <v>3446346</v>
      </c>
      <c r="P1772" s="63">
        <v>1917965</v>
      </c>
      <c r="Q1772" s="63">
        <v>0</v>
      </c>
      <c r="R1772" s="63">
        <v>835232</v>
      </c>
      <c r="S1772" s="63">
        <v>2753197</v>
      </c>
      <c r="T1772">
        <f t="shared" si="251"/>
        <v>6199543</v>
      </c>
    </row>
    <row r="1773" spans="1:20" hidden="1">
      <c r="A1773" s="55" t="s">
        <v>3377</v>
      </c>
      <c r="B1773" s="56" t="s">
        <v>3378</v>
      </c>
      <c r="C1773" s="55" t="s">
        <v>6319</v>
      </c>
      <c r="D1773" s="56">
        <f t="shared" si="252"/>
        <v>2667.66</v>
      </c>
      <c r="E1773" s="56">
        <f t="shared" si="244"/>
        <v>0</v>
      </c>
      <c r="F1773" s="56">
        <f t="shared" si="245"/>
        <v>1528.2570000000001</v>
      </c>
      <c r="G1773" s="56">
        <f t="shared" si="246"/>
        <v>4195.9170000000004</v>
      </c>
      <c r="H1773" s="56">
        <f t="shared" si="247"/>
        <v>2653.3449999999998</v>
      </c>
      <c r="I1773" s="56">
        <f t="shared" si="248"/>
        <v>0</v>
      </c>
      <c r="J1773" s="56">
        <f t="shared" si="249"/>
        <v>1080.038</v>
      </c>
      <c r="K1773" s="56">
        <f t="shared" si="250"/>
        <v>3733.3829999999998</v>
      </c>
      <c r="L1773" s="64">
        <v>2667660</v>
      </c>
      <c r="M1773" s="64">
        <v>0</v>
      </c>
      <c r="N1773" s="64">
        <v>1528257</v>
      </c>
      <c r="O1773" s="64">
        <v>4195917</v>
      </c>
      <c r="P1773" s="63">
        <v>2653345</v>
      </c>
      <c r="Q1773" s="63">
        <v>0</v>
      </c>
      <c r="R1773" s="63">
        <v>1080038</v>
      </c>
      <c r="S1773" s="63">
        <v>3733383</v>
      </c>
      <c r="T1773">
        <f t="shared" si="251"/>
        <v>7929300</v>
      </c>
    </row>
    <row r="1774" spans="1:20" hidden="1">
      <c r="A1774" s="55" t="s">
        <v>3379</v>
      </c>
      <c r="B1774" s="56" t="s">
        <v>3380</v>
      </c>
      <c r="C1774" s="55" t="s">
        <v>6319</v>
      </c>
      <c r="D1774" s="56">
        <f t="shared" si="252"/>
        <v>2540.3939999999998</v>
      </c>
      <c r="E1774" s="56">
        <f t="shared" si="244"/>
        <v>518.54200000000003</v>
      </c>
      <c r="F1774" s="56">
        <f t="shared" si="245"/>
        <v>800.73800000000006</v>
      </c>
      <c r="G1774" s="56">
        <f t="shared" si="246"/>
        <v>3859.674</v>
      </c>
      <c r="H1774" s="56">
        <f t="shared" si="247"/>
        <v>2537.58</v>
      </c>
      <c r="I1774" s="56">
        <f t="shared" si="248"/>
        <v>494.42200000000003</v>
      </c>
      <c r="J1774" s="56">
        <f t="shared" si="249"/>
        <v>924.95</v>
      </c>
      <c r="K1774" s="56">
        <f t="shared" si="250"/>
        <v>3956.9520000000002</v>
      </c>
      <c r="L1774" s="64">
        <v>2540394</v>
      </c>
      <c r="M1774" s="64">
        <v>518542</v>
      </c>
      <c r="N1774" s="64">
        <v>800738</v>
      </c>
      <c r="O1774" s="64">
        <v>3859674</v>
      </c>
      <c r="P1774" s="63">
        <v>2537580</v>
      </c>
      <c r="Q1774" s="63">
        <v>494422</v>
      </c>
      <c r="R1774" s="63">
        <v>924950</v>
      </c>
      <c r="S1774" s="63">
        <v>3956952</v>
      </c>
      <c r="T1774">
        <f t="shared" si="251"/>
        <v>7816626</v>
      </c>
    </row>
    <row r="1775" spans="1:20" hidden="1">
      <c r="A1775" s="55" t="s">
        <v>3381</v>
      </c>
      <c r="B1775" s="56" t="s">
        <v>3382</v>
      </c>
      <c r="C1775" s="55" t="s">
        <v>6319</v>
      </c>
      <c r="D1775" s="56">
        <f t="shared" si="252"/>
        <v>1090.4559999999999</v>
      </c>
      <c r="E1775" s="56">
        <f t="shared" si="244"/>
        <v>344.08600000000001</v>
      </c>
      <c r="F1775" s="56">
        <f t="shared" si="245"/>
        <v>879.77800000000002</v>
      </c>
      <c r="G1775" s="56">
        <f t="shared" si="246"/>
        <v>2314.3200000000002</v>
      </c>
      <c r="H1775" s="56">
        <f t="shared" si="247"/>
        <v>1126.7739999999999</v>
      </c>
      <c r="I1775" s="56">
        <f t="shared" si="248"/>
        <v>389.89600000000002</v>
      </c>
      <c r="J1775" s="56">
        <f t="shared" si="249"/>
        <v>1109.433</v>
      </c>
      <c r="K1775" s="56">
        <f t="shared" si="250"/>
        <v>2626.1030000000001</v>
      </c>
      <c r="L1775" s="64">
        <v>1090456</v>
      </c>
      <c r="M1775" s="64">
        <v>344086</v>
      </c>
      <c r="N1775" s="64">
        <v>879778</v>
      </c>
      <c r="O1775" s="64">
        <v>2314320</v>
      </c>
      <c r="P1775" s="63">
        <v>1126774</v>
      </c>
      <c r="Q1775" s="63">
        <v>389896</v>
      </c>
      <c r="R1775" s="63">
        <v>1109433</v>
      </c>
      <c r="S1775" s="63">
        <v>2626103</v>
      </c>
      <c r="T1775">
        <f t="shared" si="251"/>
        <v>4940423</v>
      </c>
    </row>
    <row r="1776" spans="1:20" hidden="1">
      <c r="A1776" s="55" t="s">
        <v>3383</v>
      </c>
      <c r="B1776" s="56" t="s">
        <v>3384</v>
      </c>
      <c r="C1776" s="55" t="s">
        <v>6319</v>
      </c>
      <c r="D1776" s="56">
        <f t="shared" si="252"/>
        <v>1389.4960000000001</v>
      </c>
      <c r="E1776" s="56">
        <f t="shared" si="244"/>
        <v>135.77000000000001</v>
      </c>
      <c r="F1776" s="56">
        <f t="shared" si="245"/>
        <v>232.75700000000001</v>
      </c>
      <c r="G1776" s="56">
        <f t="shared" si="246"/>
        <v>1758.0229999999999</v>
      </c>
      <c r="H1776" s="56">
        <f t="shared" si="247"/>
        <v>1434.636</v>
      </c>
      <c r="I1776" s="56">
        <f t="shared" si="248"/>
        <v>150.768</v>
      </c>
      <c r="J1776" s="56">
        <f t="shared" si="249"/>
        <v>289.875</v>
      </c>
      <c r="K1776" s="56">
        <f t="shared" si="250"/>
        <v>1875.279</v>
      </c>
      <c r="L1776" s="64">
        <v>1389496</v>
      </c>
      <c r="M1776" s="64">
        <v>135770</v>
      </c>
      <c r="N1776" s="64">
        <v>232757</v>
      </c>
      <c r="O1776" s="64">
        <v>1758023</v>
      </c>
      <c r="P1776" s="63">
        <v>1434636</v>
      </c>
      <c r="Q1776" s="63">
        <v>150768</v>
      </c>
      <c r="R1776" s="63">
        <v>289875</v>
      </c>
      <c r="S1776" s="63">
        <v>1875279</v>
      </c>
      <c r="T1776">
        <f t="shared" si="251"/>
        <v>3633302</v>
      </c>
    </row>
    <row r="1777" spans="1:20" hidden="1">
      <c r="A1777" s="55" t="s">
        <v>3385</v>
      </c>
      <c r="B1777" s="56" t="s">
        <v>3386</v>
      </c>
      <c r="C1777" s="55" t="s">
        <v>6320</v>
      </c>
      <c r="D1777" s="56">
        <f t="shared" si="252"/>
        <v>0</v>
      </c>
      <c r="E1777" s="56">
        <f t="shared" si="244"/>
        <v>0</v>
      </c>
      <c r="F1777" s="56">
        <f t="shared" si="245"/>
        <v>1717.498</v>
      </c>
      <c r="G1777" s="56">
        <f t="shared" si="246"/>
        <v>1717.498</v>
      </c>
      <c r="H1777" s="56">
        <f t="shared" si="247"/>
        <v>0</v>
      </c>
      <c r="I1777" s="56">
        <f t="shared" si="248"/>
        <v>0</v>
      </c>
      <c r="J1777" s="56">
        <f t="shared" si="249"/>
        <v>1443.327</v>
      </c>
      <c r="K1777" s="56">
        <f t="shared" si="250"/>
        <v>1443.327</v>
      </c>
      <c r="L1777" s="64">
        <v>0</v>
      </c>
      <c r="M1777" s="64">
        <v>0</v>
      </c>
      <c r="N1777" s="64">
        <v>1717498</v>
      </c>
      <c r="O1777" s="64">
        <v>1717498</v>
      </c>
      <c r="P1777" s="63">
        <v>0</v>
      </c>
      <c r="Q1777" s="63">
        <v>0</v>
      </c>
      <c r="R1777" s="63">
        <v>1443327</v>
      </c>
      <c r="S1777" s="63">
        <v>1443327</v>
      </c>
      <c r="T1777">
        <f t="shared" si="251"/>
        <v>3160825</v>
      </c>
    </row>
    <row r="1778" spans="1:20">
      <c r="A1778" s="55" t="s">
        <v>6212</v>
      </c>
      <c r="B1778" s="56" t="s">
        <v>6213</v>
      </c>
      <c r="C1778" s="55" t="s">
        <v>6321</v>
      </c>
      <c r="D1778" s="56">
        <f t="shared" si="252"/>
        <v>0</v>
      </c>
      <c r="E1778" s="56">
        <f t="shared" si="244"/>
        <v>0</v>
      </c>
      <c r="F1778" s="56">
        <f t="shared" si="245"/>
        <v>0</v>
      </c>
      <c r="G1778" s="56">
        <f t="shared" si="246"/>
        <v>0</v>
      </c>
      <c r="H1778" s="56">
        <f t="shared" si="247"/>
        <v>0</v>
      </c>
      <c r="I1778" s="56">
        <f t="shared" si="248"/>
        <v>0</v>
      </c>
      <c r="J1778" s="56">
        <f t="shared" si="249"/>
        <v>0</v>
      </c>
      <c r="K1778" s="56">
        <f t="shared" si="250"/>
        <v>0</v>
      </c>
      <c r="L1778" s="64">
        <v>0</v>
      </c>
      <c r="M1778" s="64">
        <v>0</v>
      </c>
      <c r="N1778" s="64">
        <v>0</v>
      </c>
      <c r="O1778" s="64">
        <v>0</v>
      </c>
      <c r="P1778" s="63">
        <v>0</v>
      </c>
      <c r="Q1778" s="63">
        <v>0</v>
      </c>
      <c r="R1778" s="63">
        <v>0</v>
      </c>
      <c r="S1778" s="63">
        <v>0</v>
      </c>
      <c r="T1778">
        <f t="shared" si="251"/>
        <v>0</v>
      </c>
    </row>
    <row r="1779" spans="1:20">
      <c r="A1779" s="55" t="s">
        <v>6214</v>
      </c>
      <c r="B1779" s="56" t="s">
        <v>6215</v>
      </c>
      <c r="C1779" s="55" t="s">
        <v>6321</v>
      </c>
      <c r="D1779" s="56">
        <f t="shared" si="252"/>
        <v>0</v>
      </c>
      <c r="E1779" s="56">
        <f t="shared" si="244"/>
        <v>0</v>
      </c>
      <c r="F1779" s="56">
        <f t="shared" si="245"/>
        <v>0</v>
      </c>
      <c r="G1779" s="56">
        <f t="shared" si="246"/>
        <v>0</v>
      </c>
      <c r="H1779" s="56">
        <f t="shared" si="247"/>
        <v>0</v>
      </c>
      <c r="I1779" s="56">
        <f t="shared" si="248"/>
        <v>0</v>
      </c>
      <c r="J1779" s="56">
        <f t="shared" si="249"/>
        <v>0</v>
      </c>
      <c r="K1779" s="56">
        <f t="shared" si="250"/>
        <v>0</v>
      </c>
      <c r="L1779" s="64">
        <v>0</v>
      </c>
      <c r="M1779" s="64">
        <v>0</v>
      </c>
      <c r="N1779" s="64">
        <v>0</v>
      </c>
      <c r="O1779" s="64">
        <v>0</v>
      </c>
      <c r="P1779" s="63">
        <v>0</v>
      </c>
      <c r="Q1779" s="63">
        <v>0</v>
      </c>
      <c r="R1779" s="63">
        <v>0</v>
      </c>
      <c r="S1779" s="63">
        <v>0</v>
      </c>
      <c r="T1779">
        <f t="shared" si="251"/>
        <v>0</v>
      </c>
    </row>
    <row r="1780" spans="1:20" hidden="1">
      <c r="A1780" s="55" t="s">
        <v>3387</v>
      </c>
      <c r="B1780" s="56" t="s">
        <v>3388</v>
      </c>
      <c r="C1780" s="55" t="s">
        <v>6320</v>
      </c>
      <c r="D1780" s="56">
        <f t="shared" si="252"/>
        <v>19.212</v>
      </c>
      <c r="E1780" s="56">
        <f t="shared" si="244"/>
        <v>0</v>
      </c>
      <c r="F1780" s="56">
        <f t="shared" si="245"/>
        <v>0</v>
      </c>
      <c r="G1780" s="56">
        <f t="shared" si="246"/>
        <v>19.212</v>
      </c>
      <c r="H1780" s="56">
        <f t="shared" si="247"/>
        <v>18.632999999999999</v>
      </c>
      <c r="I1780" s="56">
        <f t="shared" si="248"/>
        <v>0</v>
      </c>
      <c r="J1780" s="56">
        <f t="shared" si="249"/>
        <v>0</v>
      </c>
      <c r="K1780" s="56">
        <f t="shared" si="250"/>
        <v>18.632999999999999</v>
      </c>
      <c r="L1780" s="64">
        <v>19212</v>
      </c>
      <c r="M1780" s="64">
        <v>0</v>
      </c>
      <c r="N1780" s="64">
        <v>0</v>
      </c>
      <c r="O1780" s="64">
        <v>19212</v>
      </c>
      <c r="P1780" s="63">
        <v>18633</v>
      </c>
      <c r="Q1780" s="63">
        <v>0</v>
      </c>
      <c r="R1780" s="63">
        <v>0</v>
      </c>
      <c r="S1780" s="63">
        <v>18633</v>
      </c>
      <c r="T1780">
        <f t="shared" si="251"/>
        <v>37845</v>
      </c>
    </row>
    <row r="1781" spans="1:20" hidden="1">
      <c r="A1781" s="55" t="s">
        <v>3389</v>
      </c>
      <c r="B1781" s="56" t="s">
        <v>3390</v>
      </c>
      <c r="C1781" s="55" t="s">
        <v>6320</v>
      </c>
      <c r="D1781" s="56">
        <f t="shared" si="252"/>
        <v>6.1189999999999998</v>
      </c>
      <c r="E1781" s="56">
        <f t="shared" si="244"/>
        <v>0</v>
      </c>
      <c r="F1781" s="56">
        <f t="shared" si="245"/>
        <v>0</v>
      </c>
      <c r="G1781" s="56">
        <f t="shared" si="246"/>
        <v>6.1189999999999998</v>
      </c>
      <c r="H1781" s="56">
        <f t="shared" si="247"/>
        <v>6.7670000000000003</v>
      </c>
      <c r="I1781" s="56">
        <f t="shared" si="248"/>
        <v>0</v>
      </c>
      <c r="J1781" s="56">
        <f t="shared" si="249"/>
        <v>0</v>
      </c>
      <c r="K1781" s="56">
        <f t="shared" si="250"/>
        <v>6.7670000000000003</v>
      </c>
      <c r="L1781" s="64">
        <v>6119</v>
      </c>
      <c r="M1781" s="64">
        <v>0</v>
      </c>
      <c r="N1781" s="64">
        <v>0</v>
      </c>
      <c r="O1781" s="64">
        <v>6119</v>
      </c>
      <c r="P1781" s="63">
        <v>6767</v>
      </c>
      <c r="Q1781" s="63">
        <v>0</v>
      </c>
      <c r="R1781" s="63">
        <v>0</v>
      </c>
      <c r="S1781" s="63">
        <v>6767</v>
      </c>
      <c r="T1781">
        <f t="shared" si="251"/>
        <v>12886</v>
      </c>
    </row>
    <row r="1782" spans="1:20" hidden="1">
      <c r="A1782" s="55" t="s">
        <v>3391</v>
      </c>
      <c r="B1782" s="56" t="s">
        <v>3392</v>
      </c>
      <c r="C1782" s="55" t="s">
        <v>6320</v>
      </c>
      <c r="D1782" s="56">
        <f t="shared" si="252"/>
        <v>0</v>
      </c>
      <c r="E1782" s="56">
        <f t="shared" si="244"/>
        <v>0</v>
      </c>
      <c r="F1782" s="56">
        <f t="shared" si="245"/>
        <v>235.57599999999999</v>
      </c>
      <c r="G1782" s="56">
        <f t="shared" si="246"/>
        <v>235.57599999999999</v>
      </c>
      <c r="H1782" s="56">
        <f t="shared" si="247"/>
        <v>0</v>
      </c>
      <c r="I1782" s="56">
        <f t="shared" si="248"/>
        <v>0</v>
      </c>
      <c r="J1782" s="56">
        <f t="shared" si="249"/>
        <v>280.07100000000003</v>
      </c>
      <c r="K1782" s="56">
        <f t="shared" si="250"/>
        <v>280.07100000000003</v>
      </c>
      <c r="L1782" s="64">
        <v>0</v>
      </c>
      <c r="M1782" s="64">
        <v>0</v>
      </c>
      <c r="N1782" s="64">
        <v>235576</v>
      </c>
      <c r="O1782" s="64">
        <v>235576</v>
      </c>
      <c r="P1782" s="63">
        <v>0</v>
      </c>
      <c r="Q1782" s="63">
        <v>0</v>
      </c>
      <c r="R1782" s="63">
        <v>280071</v>
      </c>
      <c r="S1782" s="63">
        <v>280071</v>
      </c>
      <c r="T1782">
        <f t="shared" si="251"/>
        <v>515647</v>
      </c>
    </row>
    <row r="1783" spans="1:20" hidden="1">
      <c r="A1783" s="55" t="s">
        <v>3393</v>
      </c>
      <c r="B1783" s="56" t="s">
        <v>3394</v>
      </c>
      <c r="C1783" s="55" t="s">
        <v>6320</v>
      </c>
      <c r="D1783" s="56">
        <f t="shared" si="252"/>
        <v>24240</v>
      </c>
      <c r="E1783" s="56">
        <f t="shared" si="244"/>
        <v>0</v>
      </c>
      <c r="F1783" s="56">
        <f t="shared" si="245"/>
        <v>0</v>
      </c>
      <c r="G1783" s="56">
        <f t="shared" si="246"/>
        <v>24240</v>
      </c>
      <c r="H1783" s="56">
        <f t="shared" si="247"/>
        <v>25350</v>
      </c>
      <c r="I1783" s="56">
        <f t="shared" si="248"/>
        <v>0</v>
      </c>
      <c r="J1783" s="56">
        <f t="shared" si="249"/>
        <v>0</v>
      </c>
      <c r="K1783" s="56">
        <f t="shared" si="250"/>
        <v>25350</v>
      </c>
      <c r="L1783" s="64">
        <v>24240000</v>
      </c>
      <c r="M1783" s="64">
        <v>0</v>
      </c>
      <c r="N1783" s="64">
        <v>0</v>
      </c>
      <c r="O1783" s="64">
        <v>24240000</v>
      </c>
      <c r="P1783" s="63">
        <v>25350000</v>
      </c>
      <c r="Q1783" s="63">
        <v>0</v>
      </c>
      <c r="R1783" s="63">
        <v>0</v>
      </c>
      <c r="S1783" s="63">
        <v>25350000</v>
      </c>
      <c r="T1783">
        <f t="shared" si="251"/>
        <v>49590000</v>
      </c>
    </row>
    <row r="1784" spans="1:20" hidden="1">
      <c r="A1784" s="55" t="s">
        <v>3395</v>
      </c>
      <c r="B1784" s="56" t="s">
        <v>3396</v>
      </c>
      <c r="C1784" s="55" t="s">
        <v>6320</v>
      </c>
      <c r="D1784" s="56">
        <f t="shared" si="252"/>
        <v>0</v>
      </c>
      <c r="E1784" s="56">
        <f t="shared" si="244"/>
        <v>0</v>
      </c>
      <c r="F1784" s="56">
        <f t="shared" si="245"/>
        <v>0</v>
      </c>
      <c r="G1784" s="56">
        <f t="shared" si="246"/>
        <v>0</v>
      </c>
      <c r="H1784" s="56">
        <f t="shared" si="247"/>
        <v>0</v>
      </c>
      <c r="I1784" s="56">
        <f t="shared" si="248"/>
        <v>0</v>
      </c>
      <c r="J1784" s="56">
        <f t="shared" si="249"/>
        <v>1.1830000000000001</v>
      </c>
      <c r="K1784" s="56">
        <f t="shared" si="250"/>
        <v>1.1830000000000001</v>
      </c>
      <c r="L1784" s="64">
        <v>0</v>
      </c>
      <c r="M1784" s="64">
        <v>0</v>
      </c>
      <c r="N1784" s="64">
        <v>0</v>
      </c>
      <c r="O1784" s="64">
        <v>0</v>
      </c>
      <c r="P1784" s="63">
        <v>0</v>
      </c>
      <c r="Q1784" s="63">
        <v>0</v>
      </c>
      <c r="R1784" s="63">
        <v>1183</v>
      </c>
      <c r="S1784" s="63">
        <v>1183</v>
      </c>
      <c r="T1784">
        <f t="shared" si="251"/>
        <v>1183</v>
      </c>
    </row>
    <row r="1785" spans="1:20">
      <c r="A1785" s="55" t="s">
        <v>3397</v>
      </c>
      <c r="B1785" s="56" t="s">
        <v>3398</v>
      </c>
      <c r="C1785" s="55" t="s">
        <v>6320</v>
      </c>
      <c r="D1785" s="56">
        <f t="shared" si="252"/>
        <v>0</v>
      </c>
      <c r="E1785" s="56">
        <f t="shared" si="244"/>
        <v>0</v>
      </c>
      <c r="F1785" s="56">
        <f t="shared" si="245"/>
        <v>0</v>
      </c>
      <c r="G1785" s="56">
        <f t="shared" si="246"/>
        <v>0</v>
      </c>
      <c r="H1785" s="56">
        <f t="shared" si="247"/>
        <v>0</v>
      </c>
      <c r="I1785" s="56">
        <f t="shared" si="248"/>
        <v>0</v>
      </c>
      <c r="J1785" s="56">
        <f t="shared" si="249"/>
        <v>0</v>
      </c>
      <c r="K1785" s="56">
        <f t="shared" si="250"/>
        <v>0</v>
      </c>
      <c r="L1785" s="64">
        <v>0</v>
      </c>
      <c r="M1785" s="64">
        <v>0</v>
      </c>
      <c r="N1785" s="64">
        <v>0</v>
      </c>
      <c r="O1785" s="64">
        <v>0</v>
      </c>
      <c r="P1785" s="63">
        <v>0</v>
      </c>
      <c r="Q1785" s="63">
        <v>0</v>
      </c>
      <c r="R1785" s="63">
        <v>0</v>
      </c>
      <c r="S1785" s="63">
        <v>0</v>
      </c>
      <c r="T1785">
        <f t="shared" si="251"/>
        <v>0</v>
      </c>
    </row>
    <row r="1786" spans="1:20">
      <c r="A1786" s="55" t="s">
        <v>3399</v>
      </c>
      <c r="B1786" s="56" t="s">
        <v>3400</v>
      </c>
      <c r="C1786" s="55" t="s">
        <v>6320</v>
      </c>
      <c r="D1786" s="56">
        <f t="shared" si="252"/>
        <v>0</v>
      </c>
      <c r="E1786" s="56">
        <f t="shared" si="244"/>
        <v>0</v>
      </c>
      <c r="F1786" s="56">
        <f t="shared" si="245"/>
        <v>0</v>
      </c>
      <c r="G1786" s="56">
        <f t="shared" si="246"/>
        <v>0</v>
      </c>
      <c r="H1786" s="56">
        <f t="shared" si="247"/>
        <v>0</v>
      </c>
      <c r="I1786" s="56">
        <f t="shared" si="248"/>
        <v>0</v>
      </c>
      <c r="J1786" s="56">
        <f t="shared" si="249"/>
        <v>0</v>
      </c>
      <c r="K1786" s="56">
        <f t="shared" si="250"/>
        <v>0</v>
      </c>
      <c r="L1786" s="64">
        <v>0</v>
      </c>
      <c r="M1786" s="64">
        <v>0</v>
      </c>
      <c r="N1786" s="64">
        <v>0</v>
      </c>
      <c r="O1786" s="64">
        <v>0</v>
      </c>
      <c r="P1786" s="63">
        <v>0</v>
      </c>
      <c r="Q1786" s="63">
        <v>0</v>
      </c>
      <c r="R1786" s="63">
        <v>0</v>
      </c>
      <c r="S1786" s="63">
        <v>0</v>
      </c>
      <c r="T1786">
        <f t="shared" si="251"/>
        <v>0</v>
      </c>
    </row>
    <row r="1787" spans="1:20">
      <c r="A1787" s="55" t="s">
        <v>3401</v>
      </c>
      <c r="B1787" s="56" t="s">
        <v>3402</v>
      </c>
      <c r="C1787" s="55" t="s">
        <v>6320</v>
      </c>
      <c r="D1787" s="56">
        <f t="shared" si="252"/>
        <v>0</v>
      </c>
      <c r="E1787" s="56">
        <f t="shared" si="244"/>
        <v>0</v>
      </c>
      <c r="F1787" s="56">
        <f t="shared" si="245"/>
        <v>0</v>
      </c>
      <c r="G1787" s="56">
        <f t="shared" si="246"/>
        <v>0</v>
      </c>
      <c r="H1787" s="56">
        <f t="shared" si="247"/>
        <v>0</v>
      </c>
      <c r="I1787" s="56">
        <f t="shared" si="248"/>
        <v>0</v>
      </c>
      <c r="J1787" s="56">
        <f t="shared" si="249"/>
        <v>0</v>
      </c>
      <c r="K1787" s="56">
        <f t="shared" si="250"/>
        <v>0</v>
      </c>
      <c r="L1787" s="64">
        <v>0</v>
      </c>
      <c r="M1787" s="64">
        <v>0</v>
      </c>
      <c r="N1787" s="64">
        <v>0</v>
      </c>
      <c r="O1787" s="64">
        <v>0</v>
      </c>
      <c r="P1787" s="63">
        <v>0</v>
      </c>
      <c r="Q1787" s="63">
        <v>0</v>
      </c>
      <c r="R1787" s="63">
        <v>0</v>
      </c>
      <c r="S1787" s="63">
        <v>0</v>
      </c>
      <c r="T1787">
        <f t="shared" si="251"/>
        <v>0</v>
      </c>
    </row>
    <row r="1788" spans="1:20">
      <c r="A1788" s="55" t="s">
        <v>3403</v>
      </c>
      <c r="B1788" s="56" t="s">
        <v>3404</v>
      </c>
      <c r="C1788" s="55" t="s">
        <v>6320</v>
      </c>
      <c r="D1788" s="56">
        <f t="shared" si="252"/>
        <v>0</v>
      </c>
      <c r="E1788" s="56">
        <f t="shared" si="244"/>
        <v>0</v>
      </c>
      <c r="F1788" s="56">
        <f t="shared" si="245"/>
        <v>0</v>
      </c>
      <c r="G1788" s="56">
        <f t="shared" si="246"/>
        <v>0</v>
      </c>
      <c r="H1788" s="56">
        <f t="shared" si="247"/>
        <v>0</v>
      </c>
      <c r="I1788" s="56">
        <f t="shared" si="248"/>
        <v>0</v>
      </c>
      <c r="J1788" s="56">
        <f t="shared" si="249"/>
        <v>0</v>
      </c>
      <c r="K1788" s="56">
        <f t="shared" si="250"/>
        <v>0</v>
      </c>
      <c r="L1788" s="64">
        <v>0</v>
      </c>
      <c r="M1788" s="64">
        <v>0</v>
      </c>
      <c r="N1788" s="64">
        <v>0</v>
      </c>
      <c r="O1788" s="64">
        <v>0</v>
      </c>
      <c r="P1788" s="63">
        <v>0</v>
      </c>
      <c r="Q1788" s="63">
        <v>0</v>
      </c>
      <c r="R1788" s="63">
        <v>0</v>
      </c>
      <c r="S1788" s="63">
        <v>0</v>
      </c>
      <c r="T1788">
        <f t="shared" si="251"/>
        <v>0</v>
      </c>
    </row>
    <row r="1789" spans="1:20">
      <c r="A1789" s="55" t="s">
        <v>3405</v>
      </c>
      <c r="B1789" s="56" t="s">
        <v>3406</v>
      </c>
      <c r="C1789" s="55" t="s">
        <v>6320</v>
      </c>
      <c r="D1789" s="56">
        <f t="shared" si="252"/>
        <v>0</v>
      </c>
      <c r="E1789" s="56">
        <f t="shared" si="244"/>
        <v>0</v>
      </c>
      <c r="F1789" s="56">
        <f t="shared" si="245"/>
        <v>0</v>
      </c>
      <c r="G1789" s="56">
        <f t="shared" si="246"/>
        <v>0</v>
      </c>
      <c r="H1789" s="56">
        <f t="shared" si="247"/>
        <v>0</v>
      </c>
      <c r="I1789" s="56">
        <f t="shared" si="248"/>
        <v>0</v>
      </c>
      <c r="J1789" s="56">
        <f t="shared" si="249"/>
        <v>0</v>
      </c>
      <c r="K1789" s="56">
        <f t="shared" si="250"/>
        <v>0</v>
      </c>
      <c r="L1789" s="64">
        <v>0</v>
      </c>
      <c r="M1789" s="64">
        <v>0</v>
      </c>
      <c r="N1789" s="64">
        <v>0</v>
      </c>
      <c r="O1789" s="64">
        <v>0</v>
      </c>
      <c r="P1789" s="63">
        <v>0</v>
      </c>
      <c r="Q1789" s="63">
        <v>0</v>
      </c>
      <c r="R1789" s="63">
        <v>0</v>
      </c>
      <c r="S1789" s="63">
        <v>0</v>
      </c>
      <c r="T1789">
        <f t="shared" si="251"/>
        <v>0</v>
      </c>
    </row>
    <row r="1790" spans="1:20">
      <c r="A1790" s="55" t="s">
        <v>3407</v>
      </c>
      <c r="B1790" s="56" t="s">
        <v>3408</v>
      </c>
      <c r="C1790" s="55" t="s">
        <v>6320</v>
      </c>
      <c r="D1790" s="56">
        <f t="shared" si="252"/>
        <v>0</v>
      </c>
      <c r="E1790" s="56">
        <f t="shared" si="244"/>
        <v>0</v>
      </c>
      <c r="F1790" s="56">
        <f t="shared" si="245"/>
        <v>0</v>
      </c>
      <c r="G1790" s="56">
        <f t="shared" si="246"/>
        <v>0</v>
      </c>
      <c r="H1790" s="56">
        <f t="shared" si="247"/>
        <v>0</v>
      </c>
      <c r="I1790" s="56">
        <f t="shared" si="248"/>
        <v>0</v>
      </c>
      <c r="J1790" s="56">
        <f t="shared" si="249"/>
        <v>0</v>
      </c>
      <c r="K1790" s="56">
        <f t="shared" si="250"/>
        <v>0</v>
      </c>
      <c r="L1790" s="64">
        <v>0</v>
      </c>
      <c r="M1790" s="64">
        <v>0</v>
      </c>
      <c r="N1790" s="64">
        <v>0</v>
      </c>
      <c r="O1790" s="64">
        <v>0</v>
      </c>
      <c r="P1790" s="63">
        <v>0</v>
      </c>
      <c r="Q1790" s="63">
        <v>0</v>
      </c>
      <c r="R1790" s="63">
        <v>0</v>
      </c>
      <c r="S1790" s="63">
        <v>0</v>
      </c>
      <c r="T1790">
        <f t="shared" si="251"/>
        <v>0</v>
      </c>
    </row>
    <row r="1791" spans="1:20" hidden="1">
      <c r="A1791" s="55" t="s">
        <v>3409</v>
      </c>
      <c r="B1791" s="56" t="s">
        <v>3410</v>
      </c>
      <c r="C1791" s="55" t="s">
        <v>6320</v>
      </c>
      <c r="D1791" s="56">
        <f t="shared" si="252"/>
        <v>0</v>
      </c>
      <c r="E1791" s="56">
        <f t="shared" si="244"/>
        <v>0</v>
      </c>
      <c r="F1791" s="56">
        <f t="shared" si="245"/>
        <v>1304.1780000000001</v>
      </c>
      <c r="G1791" s="56">
        <f t="shared" si="246"/>
        <v>1304.1780000000001</v>
      </c>
      <c r="H1791" s="56">
        <f t="shared" si="247"/>
        <v>0</v>
      </c>
      <c r="I1791" s="56">
        <f t="shared" si="248"/>
        <v>0</v>
      </c>
      <c r="J1791" s="56">
        <f t="shared" si="249"/>
        <v>1003.897</v>
      </c>
      <c r="K1791" s="56">
        <f t="shared" si="250"/>
        <v>1003.897</v>
      </c>
      <c r="L1791" s="64">
        <v>0</v>
      </c>
      <c r="M1791" s="64">
        <v>0</v>
      </c>
      <c r="N1791" s="64">
        <v>1304178</v>
      </c>
      <c r="O1791" s="64">
        <v>1304178</v>
      </c>
      <c r="P1791" s="63">
        <v>0</v>
      </c>
      <c r="Q1791" s="63">
        <v>0</v>
      </c>
      <c r="R1791" s="63">
        <v>1003897</v>
      </c>
      <c r="S1791" s="63">
        <v>1003897</v>
      </c>
      <c r="T1791">
        <f t="shared" si="251"/>
        <v>2308075</v>
      </c>
    </row>
    <row r="1792" spans="1:20" hidden="1">
      <c r="A1792" s="55" t="s">
        <v>3411</v>
      </c>
      <c r="B1792" s="56" t="s">
        <v>3412</v>
      </c>
      <c r="C1792" s="55" t="s">
        <v>6320</v>
      </c>
      <c r="D1792" s="56">
        <f t="shared" si="252"/>
        <v>1631.4680000000001</v>
      </c>
      <c r="E1792" s="56">
        <f t="shared" si="244"/>
        <v>0</v>
      </c>
      <c r="F1792" s="56">
        <f t="shared" si="245"/>
        <v>0</v>
      </c>
      <c r="G1792" s="56">
        <f t="shared" si="246"/>
        <v>1631.4680000000001</v>
      </c>
      <c r="H1792" s="56">
        <f t="shared" si="247"/>
        <v>1347.2840000000001</v>
      </c>
      <c r="I1792" s="56">
        <f t="shared" si="248"/>
        <v>0</v>
      </c>
      <c r="J1792" s="56">
        <f t="shared" si="249"/>
        <v>0</v>
      </c>
      <c r="K1792" s="56">
        <f t="shared" si="250"/>
        <v>1347.2840000000001</v>
      </c>
      <c r="L1792" s="64">
        <v>1631468</v>
      </c>
      <c r="M1792" s="64">
        <v>0</v>
      </c>
      <c r="N1792" s="64">
        <v>0</v>
      </c>
      <c r="O1792" s="64">
        <v>1631468</v>
      </c>
      <c r="P1792" s="63">
        <v>1347284</v>
      </c>
      <c r="Q1792" s="63">
        <v>0</v>
      </c>
      <c r="R1792" s="63">
        <v>0</v>
      </c>
      <c r="S1792" s="63">
        <v>1347284</v>
      </c>
      <c r="T1792">
        <f t="shared" si="251"/>
        <v>2978752</v>
      </c>
    </row>
    <row r="1793" spans="1:20">
      <c r="A1793" s="55" t="s">
        <v>3413</v>
      </c>
      <c r="B1793" s="56" t="s">
        <v>3414</v>
      </c>
      <c r="C1793" s="55" t="s">
        <v>6320</v>
      </c>
      <c r="D1793" s="56">
        <f t="shared" si="252"/>
        <v>0</v>
      </c>
      <c r="E1793" s="56">
        <f t="shared" si="244"/>
        <v>0</v>
      </c>
      <c r="F1793" s="56">
        <f t="shared" si="245"/>
        <v>0</v>
      </c>
      <c r="G1793" s="56">
        <f t="shared" si="246"/>
        <v>0</v>
      </c>
      <c r="H1793" s="56">
        <f t="shared" si="247"/>
        <v>0</v>
      </c>
      <c r="I1793" s="56">
        <f t="shared" si="248"/>
        <v>0</v>
      </c>
      <c r="J1793" s="56">
        <f t="shared" si="249"/>
        <v>0</v>
      </c>
      <c r="K1793" s="56">
        <f t="shared" si="250"/>
        <v>0</v>
      </c>
      <c r="L1793" s="64">
        <v>0</v>
      </c>
      <c r="M1793" s="64">
        <v>0</v>
      </c>
      <c r="N1793" s="64">
        <v>0</v>
      </c>
      <c r="O1793" s="64">
        <v>0</v>
      </c>
      <c r="P1793" s="63">
        <v>0</v>
      </c>
      <c r="Q1793" s="63">
        <v>0</v>
      </c>
      <c r="R1793" s="63">
        <v>0</v>
      </c>
      <c r="S1793" s="63">
        <v>0</v>
      </c>
      <c r="T1793">
        <f t="shared" si="251"/>
        <v>0</v>
      </c>
    </row>
    <row r="1794" spans="1:20">
      <c r="A1794" s="55" t="s">
        <v>3415</v>
      </c>
      <c r="B1794" s="56" t="s">
        <v>3416</v>
      </c>
      <c r="C1794" s="55" t="s">
        <v>6320</v>
      </c>
      <c r="D1794" s="56">
        <f t="shared" si="252"/>
        <v>0</v>
      </c>
      <c r="E1794" s="56">
        <f t="shared" si="244"/>
        <v>0</v>
      </c>
      <c r="F1794" s="56">
        <f t="shared" si="245"/>
        <v>0</v>
      </c>
      <c r="G1794" s="56">
        <f t="shared" si="246"/>
        <v>0</v>
      </c>
      <c r="H1794" s="56">
        <f t="shared" si="247"/>
        <v>0</v>
      </c>
      <c r="I1794" s="56">
        <f t="shared" si="248"/>
        <v>0</v>
      </c>
      <c r="J1794" s="56">
        <f t="shared" si="249"/>
        <v>0</v>
      </c>
      <c r="K1794" s="56">
        <f t="shared" si="250"/>
        <v>0</v>
      </c>
      <c r="L1794" s="64">
        <v>0</v>
      </c>
      <c r="M1794" s="64">
        <v>0</v>
      </c>
      <c r="N1794" s="64">
        <v>0</v>
      </c>
      <c r="O1794" s="64">
        <v>0</v>
      </c>
      <c r="P1794" s="63">
        <v>0</v>
      </c>
      <c r="Q1794" s="63">
        <v>0</v>
      </c>
      <c r="R1794" s="63">
        <v>0</v>
      </c>
      <c r="S1794" s="63">
        <v>0</v>
      </c>
      <c r="T1794">
        <f t="shared" si="251"/>
        <v>0</v>
      </c>
    </row>
    <row r="1795" spans="1:20">
      <c r="A1795" s="55" t="s">
        <v>3417</v>
      </c>
      <c r="B1795" s="56" t="s">
        <v>3418</v>
      </c>
      <c r="C1795" s="55" t="s">
        <v>6320</v>
      </c>
      <c r="D1795" s="56">
        <f t="shared" si="252"/>
        <v>0</v>
      </c>
      <c r="E1795" s="56">
        <f t="shared" si="244"/>
        <v>0</v>
      </c>
      <c r="F1795" s="56">
        <f t="shared" si="245"/>
        <v>0</v>
      </c>
      <c r="G1795" s="56">
        <f t="shared" si="246"/>
        <v>0</v>
      </c>
      <c r="H1795" s="56">
        <f t="shared" si="247"/>
        <v>0</v>
      </c>
      <c r="I1795" s="56">
        <f t="shared" si="248"/>
        <v>0</v>
      </c>
      <c r="J1795" s="56">
        <f t="shared" si="249"/>
        <v>0</v>
      </c>
      <c r="K1795" s="56">
        <f t="shared" si="250"/>
        <v>0</v>
      </c>
      <c r="L1795" s="64">
        <v>0</v>
      </c>
      <c r="M1795" s="64">
        <v>0</v>
      </c>
      <c r="N1795" s="64">
        <v>0</v>
      </c>
      <c r="O1795" s="64">
        <v>0</v>
      </c>
      <c r="P1795" s="63">
        <v>0</v>
      </c>
      <c r="Q1795" s="63">
        <v>0</v>
      </c>
      <c r="R1795" s="63">
        <v>0</v>
      </c>
      <c r="S1795" s="63">
        <v>0</v>
      </c>
      <c r="T1795">
        <f t="shared" si="251"/>
        <v>0</v>
      </c>
    </row>
    <row r="1796" spans="1:20">
      <c r="A1796" s="55" t="s">
        <v>3419</v>
      </c>
      <c r="B1796" s="56" t="s">
        <v>3420</v>
      </c>
      <c r="C1796" s="55" t="s">
        <v>6320</v>
      </c>
      <c r="D1796" s="56">
        <f t="shared" si="252"/>
        <v>0</v>
      </c>
      <c r="E1796" s="56">
        <f t="shared" si="244"/>
        <v>0</v>
      </c>
      <c r="F1796" s="56">
        <f t="shared" si="245"/>
        <v>0</v>
      </c>
      <c r="G1796" s="56">
        <f t="shared" si="246"/>
        <v>0</v>
      </c>
      <c r="H1796" s="56">
        <f t="shared" si="247"/>
        <v>0</v>
      </c>
      <c r="I1796" s="56">
        <f t="shared" si="248"/>
        <v>0</v>
      </c>
      <c r="J1796" s="56">
        <f t="shared" si="249"/>
        <v>0</v>
      </c>
      <c r="K1796" s="56">
        <f t="shared" si="250"/>
        <v>0</v>
      </c>
      <c r="L1796" s="64">
        <v>0</v>
      </c>
      <c r="M1796" s="64">
        <v>0</v>
      </c>
      <c r="N1796" s="64">
        <v>0</v>
      </c>
      <c r="O1796" s="64">
        <v>0</v>
      </c>
      <c r="P1796" s="63">
        <v>0</v>
      </c>
      <c r="Q1796" s="63">
        <v>0</v>
      </c>
      <c r="R1796" s="63">
        <v>0</v>
      </c>
      <c r="S1796" s="63">
        <v>0</v>
      </c>
      <c r="T1796">
        <f t="shared" si="251"/>
        <v>0</v>
      </c>
    </row>
    <row r="1797" spans="1:20">
      <c r="A1797" s="55" t="s">
        <v>3421</v>
      </c>
      <c r="B1797" s="56" t="s">
        <v>3422</v>
      </c>
      <c r="C1797" s="55" t="s">
        <v>6320</v>
      </c>
      <c r="D1797" s="56">
        <f t="shared" si="252"/>
        <v>0</v>
      </c>
      <c r="E1797" s="56">
        <f t="shared" ref="E1797:E1860" si="253">M1797/1000</f>
        <v>0</v>
      </c>
      <c r="F1797" s="56">
        <f t="shared" ref="F1797:F1860" si="254">N1797/1000</f>
        <v>0</v>
      </c>
      <c r="G1797" s="56">
        <f t="shared" ref="G1797:G1860" si="255">O1797/1000</f>
        <v>0</v>
      </c>
      <c r="H1797" s="56">
        <f t="shared" ref="H1797:H1860" si="256">P1797/1000</f>
        <v>0</v>
      </c>
      <c r="I1797" s="56">
        <f t="shared" ref="I1797:I1860" si="257">Q1797/1000</f>
        <v>0</v>
      </c>
      <c r="J1797" s="56">
        <f t="shared" ref="J1797:J1860" si="258">R1797/1000</f>
        <v>0</v>
      </c>
      <c r="K1797" s="56">
        <f t="shared" ref="K1797:K1860" si="259">S1797/1000</f>
        <v>0</v>
      </c>
      <c r="L1797" s="64">
        <v>0</v>
      </c>
      <c r="M1797" s="64">
        <v>0</v>
      </c>
      <c r="N1797" s="64">
        <v>0</v>
      </c>
      <c r="O1797" s="64">
        <v>0</v>
      </c>
      <c r="P1797" s="63">
        <v>0</v>
      </c>
      <c r="Q1797" s="63">
        <v>0</v>
      </c>
      <c r="R1797" s="63">
        <v>0</v>
      </c>
      <c r="S1797" s="63">
        <v>0</v>
      </c>
      <c r="T1797">
        <f t="shared" si="251"/>
        <v>0</v>
      </c>
    </row>
    <row r="1798" spans="1:20">
      <c r="A1798" s="55" t="s">
        <v>6216</v>
      </c>
      <c r="B1798" s="56" t="s">
        <v>6217</v>
      </c>
      <c r="C1798" s="55" t="s">
        <v>6321</v>
      </c>
      <c r="D1798" s="56">
        <f t="shared" si="252"/>
        <v>0</v>
      </c>
      <c r="E1798" s="56">
        <f t="shared" si="253"/>
        <v>0</v>
      </c>
      <c r="F1798" s="56">
        <f t="shared" si="254"/>
        <v>0</v>
      </c>
      <c r="G1798" s="56">
        <f t="shared" si="255"/>
        <v>0</v>
      </c>
      <c r="H1798" s="56">
        <f t="shared" si="256"/>
        <v>0</v>
      </c>
      <c r="I1798" s="56">
        <f t="shared" si="257"/>
        <v>0</v>
      </c>
      <c r="J1798" s="56">
        <f t="shared" si="258"/>
        <v>0</v>
      </c>
      <c r="K1798" s="56">
        <f t="shared" si="259"/>
        <v>0</v>
      </c>
      <c r="L1798" s="64">
        <v>0</v>
      </c>
      <c r="M1798" s="64">
        <v>0</v>
      </c>
      <c r="N1798" s="64">
        <v>0</v>
      </c>
      <c r="O1798" s="64">
        <v>0</v>
      </c>
      <c r="P1798" s="63">
        <v>0</v>
      </c>
      <c r="Q1798" s="63">
        <v>0</v>
      </c>
      <c r="R1798" s="63">
        <v>0</v>
      </c>
      <c r="S1798" s="63">
        <v>0</v>
      </c>
      <c r="T1798">
        <f t="shared" ref="T1798:T1861" si="260">O1798+S1798</f>
        <v>0</v>
      </c>
    </row>
    <row r="1799" spans="1:20">
      <c r="A1799" s="55" t="s">
        <v>6218</v>
      </c>
      <c r="B1799" s="56" t="s">
        <v>6219</v>
      </c>
      <c r="C1799" s="55" t="s">
        <v>6321</v>
      </c>
      <c r="D1799" s="56">
        <f t="shared" ref="D1799:D1862" si="261">L1799/1000</f>
        <v>0</v>
      </c>
      <c r="E1799" s="56">
        <f t="shared" si="253"/>
        <v>0</v>
      </c>
      <c r="F1799" s="56">
        <f t="shared" si="254"/>
        <v>0</v>
      </c>
      <c r="G1799" s="56">
        <f t="shared" si="255"/>
        <v>0</v>
      </c>
      <c r="H1799" s="56">
        <f t="shared" si="256"/>
        <v>0</v>
      </c>
      <c r="I1799" s="56">
        <f t="shared" si="257"/>
        <v>0</v>
      </c>
      <c r="J1799" s="56">
        <f t="shared" si="258"/>
        <v>0</v>
      </c>
      <c r="K1799" s="56">
        <f t="shared" si="259"/>
        <v>0</v>
      </c>
      <c r="L1799" s="64">
        <v>0</v>
      </c>
      <c r="M1799" s="64">
        <v>0</v>
      </c>
      <c r="N1799" s="64">
        <v>0</v>
      </c>
      <c r="O1799" s="64">
        <v>0</v>
      </c>
      <c r="P1799" s="63">
        <v>0</v>
      </c>
      <c r="Q1799" s="63">
        <v>0</v>
      </c>
      <c r="R1799" s="63">
        <v>0</v>
      </c>
      <c r="S1799" s="63">
        <v>0</v>
      </c>
      <c r="T1799">
        <f t="shared" si="260"/>
        <v>0</v>
      </c>
    </row>
    <row r="1800" spans="1:20">
      <c r="A1800" s="55" t="s">
        <v>3423</v>
      </c>
      <c r="B1800" s="56" t="s">
        <v>3424</v>
      </c>
      <c r="C1800" s="55" t="s">
        <v>6320</v>
      </c>
      <c r="D1800" s="56">
        <f t="shared" si="261"/>
        <v>0</v>
      </c>
      <c r="E1800" s="56">
        <f t="shared" si="253"/>
        <v>0</v>
      </c>
      <c r="F1800" s="56">
        <f t="shared" si="254"/>
        <v>0</v>
      </c>
      <c r="G1800" s="56">
        <f t="shared" si="255"/>
        <v>0</v>
      </c>
      <c r="H1800" s="56">
        <f t="shared" si="256"/>
        <v>0</v>
      </c>
      <c r="I1800" s="56">
        <f t="shared" si="257"/>
        <v>0</v>
      </c>
      <c r="J1800" s="56">
        <f t="shared" si="258"/>
        <v>0</v>
      </c>
      <c r="K1800" s="56">
        <f t="shared" si="259"/>
        <v>0</v>
      </c>
      <c r="L1800" s="64">
        <v>0</v>
      </c>
      <c r="M1800" s="64">
        <v>0</v>
      </c>
      <c r="N1800" s="64">
        <v>0</v>
      </c>
      <c r="O1800" s="64">
        <v>0</v>
      </c>
      <c r="P1800" s="63">
        <v>0</v>
      </c>
      <c r="Q1800" s="63">
        <v>0</v>
      </c>
      <c r="R1800" s="63">
        <v>0</v>
      </c>
      <c r="S1800" s="63">
        <v>0</v>
      </c>
      <c r="T1800">
        <f t="shared" si="260"/>
        <v>0</v>
      </c>
    </row>
    <row r="1801" spans="1:20" hidden="1">
      <c r="A1801" s="55" t="s">
        <v>3425</v>
      </c>
      <c r="B1801" s="56" t="s">
        <v>3426</v>
      </c>
      <c r="C1801" s="55" t="s">
        <v>6320</v>
      </c>
      <c r="D1801" s="56">
        <f t="shared" si="261"/>
        <v>61.936999999999998</v>
      </c>
      <c r="E1801" s="56">
        <f t="shared" si="253"/>
        <v>0</v>
      </c>
      <c r="F1801" s="56">
        <f t="shared" si="254"/>
        <v>26.465</v>
      </c>
      <c r="G1801" s="56">
        <f t="shared" si="255"/>
        <v>88.402000000000001</v>
      </c>
      <c r="H1801" s="56">
        <f t="shared" si="256"/>
        <v>29.847999999999999</v>
      </c>
      <c r="I1801" s="56">
        <f t="shared" si="257"/>
        <v>0</v>
      </c>
      <c r="J1801" s="56">
        <f t="shared" si="258"/>
        <v>26.305</v>
      </c>
      <c r="K1801" s="56">
        <f t="shared" si="259"/>
        <v>56.152999999999999</v>
      </c>
      <c r="L1801" s="64">
        <v>61937</v>
      </c>
      <c r="M1801" s="64">
        <v>0</v>
      </c>
      <c r="N1801" s="64">
        <v>26465</v>
      </c>
      <c r="O1801" s="64">
        <v>88402</v>
      </c>
      <c r="P1801" s="63">
        <v>29848</v>
      </c>
      <c r="Q1801" s="63">
        <v>0</v>
      </c>
      <c r="R1801" s="63">
        <v>26305</v>
      </c>
      <c r="S1801" s="63">
        <v>56153</v>
      </c>
      <c r="T1801">
        <f t="shared" si="260"/>
        <v>144555</v>
      </c>
    </row>
    <row r="1802" spans="1:20" hidden="1">
      <c r="A1802" s="55" t="s">
        <v>3427</v>
      </c>
      <c r="B1802" s="56" t="s">
        <v>3428</v>
      </c>
      <c r="C1802" s="55" t="s">
        <v>6320</v>
      </c>
      <c r="D1802" s="56">
        <f t="shared" si="261"/>
        <v>79.227000000000004</v>
      </c>
      <c r="E1802" s="56">
        <f t="shared" si="253"/>
        <v>0</v>
      </c>
      <c r="F1802" s="56">
        <f t="shared" si="254"/>
        <v>0</v>
      </c>
      <c r="G1802" s="56">
        <f t="shared" si="255"/>
        <v>79.227000000000004</v>
      </c>
      <c r="H1802" s="56">
        <f t="shared" si="256"/>
        <v>84.725999999999999</v>
      </c>
      <c r="I1802" s="56">
        <f t="shared" si="257"/>
        <v>0</v>
      </c>
      <c r="J1802" s="56">
        <f t="shared" si="258"/>
        <v>0</v>
      </c>
      <c r="K1802" s="56">
        <f t="shared" si="259"/>
        <v>84.725999999999999</v>
      </c>
      <c r="L1802" s="64">
        <v>79227</v>
      </c>
      <c r="M1802" s="64">
        <v>0</v>
      </c>
      <c r="N1802" s="64">
        <v>0</v>
      </c>
      <c r="O1802" s="64">
        <v>79227</v>
      </c>
      <c r="P1802" s="63">
        <v>84726</v>
      </c>
      <c r="Q1802" s="63">
        <v>0</v>
      </c>
      <c r="R1802" s="63">
        <v>0</v>
      </c>
      <c r="S1802" s="63">
        <v>84726</v>
      </c>
      <c r="T1802">
        <f t="shared" si="260"/>
        <v>163953</v>
      </c>
    </row>
    <row r="1803" spans="1:20" hidden="1">
      <c r="A1803" s="55" t="s">
        <v>3429</v>
      </c>
      <c r="B1803" s="56" t="s">
        <v>3430</v>
      </c>
      <c r="C1803" s="55" t="s">
        <v>6320</v>
      </c>
      <c r="D1803" s="56">
        <f t="shared" si="261"/>
        <v>149.20699999999999</v>
      </c>
      <c r="E1803" s="56">
        <f t="shared" si="253"/>
        <v>0</v>
      </c>
      <c r="F1803" s="56">
        <f t="shared" si="254"/>
        <v>0</v>
      </c>
      <c r="G1803" s="56">
        <f t="shared" si="255"/>
        <v>149.20699999999999</v>
      </c>
      <c r="H1803" s="56">
        <f t="shared" si="256"/>
        <v>169.04400000000001</v>
      </c>
      <c r="I1803" s="56">
        <f t="shared" si="257"/>
        <v>0</v>
      </c>
      <c r="J1803" s="56">
        <f t="shared" si="258"/>
        <v>0</v>
      </c>
      <c r="K1803" s="56">
        <f t="shared" si="259"/>
        <v>169.04400000000001</v>
      </c>
      <c r="L1803" s="64">
        <v>149207</v>
      </c>
      <c r="M1803" s="64">
        <v>0</v>
      </c>
      <c r="N1803" s="64">
        <v>0</v>
      </c>
      <c r="O1803" s="64">
        <v>149207</v>
      </c>
      <c r="P1803" s="63">
        <v>169044</v>
      </c>
      <c r="Q1803" s="63">
        <v>0</v>
      </c>
      <c r="R1803" s="63">
        <v>0</v>
      </c>
      <c r="S1803" s="63">
        <v>169044</v>
      </c>
      <c r="T1803">
        <f t="shared" si="260"/>
        <v>318251</v>
      </c>
    </row>
    <row r="1804" spans="1:20" hidden="1">
      <c r="A1804" s="55" t="s">
        <v>3431</v>
      </c>
      <c r="B1804" s="56" t="s">
        <v>3432</v>
      </c>
      <c r="C1804" s="55" t="s">
        <v>6320</v>
      </c>
      <c r="D1804" s="56">
        <f t="shared" si="261"/>
        <v>299.02600000000001</v>
      </c>
      <c r="E1804" s="56">
        <f t="shared" si="253"/>
        <v>0</v>
      </c>
      <c r="F1804" s="56">
        <f t="shared" si="254"/>
        <v>0</v>
      </c>
      <c r="G1804" s="56">
        <f t="shared" si="255"/>
        <v>299.02600000000001</v>
      </c>
      <c r="H1804" s="56">
        <f t="shared" si="256"/>
        <v>287.92200000000003</v>
      </c>
      <c r="I1804" s="56">
        <f t="shared" si="257"/>
        <v>0</v>
      </c>
      <c r="J1804" s="56">
        <f t="shared" si="258"/>
        <v>0</v>
      </c>
      <c r="K1804" s="56">
        <f t="shared" si="259"/>
        <v>287.92200000000003</v>
      </c>
      <c r="L1804" s="64">
        <v>299026</v>
      </c>
      <c r="M1804" s="64">
        <v>0</v>
      </c>
      <c r="N1804" s="64">
        <v>0</v>
      </c>
      <c r="O1804" s="64">
        <v>299026</v>
      </c>
      <c r="P1804" s="63">
        <v>287922</v>
      </c>
      <c r="Q1804" s="63">
        <v>0</v>
      </c>
      <c r="R1804" s="63">
        <v>0</v>
      </c>
      <c r="S1804" s="63">
        <v>287922</v>
      </c>
      <c r="T1804">
        <f t="shared" si="260"/>
        <v>586948</v>
      </c>
    </row>
    <row r="1805" spans="1:20" hidden="1">
      <c r="A1805" s="55" t="s">
        <v>3433</v>
      </c>
      <c r="B1805" s="56" t="s">
        <v>3434</v>
      </c>
      <c r="C1805" s="55" t="s">
        <v>6320</v>
      </c>
      <c r="D1805" s="56">
        <f t="shared" si="261"/>
        <v>265.178</v>
      </c>
      <c r="E1805" s="56">
        <f t="shared" si="253"/>
        <v>0</v>
      </c>
      <c r="F1805" s="56">
        <f t="shared" si="254"/>
        <v>0</v>
      </c>
      <c r="G1805" s="56">
        <f t="shared" si="255"/>
        <v>265.178</v>
      </c>
      <c r="H1805" s="56">
        <f t="shared" si="256"/>
        <v>233.77</v>
      </c>
      <c r="I1805" s="56">
        <f t="shared" si="257"/>
        <v>0</v>
      </c>
      <c r="J1805" s="56">
        <f t="shared" si="258"/>
        <v>0</v>
      </c>
      <c r="K1805" s="56">
        <f t="shared" si="259"/>
        <v>233.77</v>
      </c>
      <c r="L1805" s="64">
        <v>265178</v>
      </c>
      <c r="M1805" s="64">
        <v>0</v>
      </c>
      <c r="N1805" s="64">
        <v>0</v>
      </c>
      <c r="O1805" s="64">
        <v>265178</v>
      </c>
      <c r="P1805" s="63">
        <v>233770</v>
      </c>
      <c r="Q1805" s="63">
        <v>0</v>
      </c>
      <c r="R1805" s="63">
        <v>0</v>
      </c>
      <c r="S1805" s="63">
        <v>233770</v>
      </c>
      <c r="T1805">
        <f t="shared" si="260"/>
        <v>498948</v>
      </c>
    </row>
    <row r="1806" spans="1:20" hidden="1">
      <c r="A1806" s="55" t="s">
        <v>3435</v>
      </c>
      <c r="B1806" s="56" t="s">
        <v>3436</v>
      </c>
      <c r="C1806" s="55" t="s">
        <v>6320</v>
      </c>
      <c r="D1806" s="56">
        <f t="shared" si="261"/>
        <v>3.3239999999999998</v>
      </c>
      <c r="E1806" s="56">
        <f t="shared" si="253"/>
        <v>0</v>
      </c>
      <c r="F1806" s="56">
        <f t="shared" si="254"/>
        <v>0</v>
      </c>
      <c r="G1806" s="56">
        <f t="shared" si="255"/>
        <v>3.3239999999999998</v>
      </c>
      <c r="H1806" s="56">
        <f t="shared" si="256"/>
        <v>2.3239999999999998</v>
      </c>
      <c r="I1806" s="56">
        <f t="shared" si="257"/>
        <v>0</v>
      </c>
      <c r="J1806" s="56">
        <f t="shared" si="258"/>
        <v>0</v>
      </c>
      <c r="K1806" s="56">
        <f t="shared" si="259"/>
        <v>2.3239999999999998</v>
      </c>
      <c r="L1806" s="64">
        <v>3324</v>
      </c>
      <c r="M1806" s="64">
        <v>0</v>
      </c>
      <c r="N1806" s="64">
        <v>0</v>
      </c>
      <c r="O1806" s="64">
        <v>3324</v>
      </c>
      <c r="P1806" s="63">
        <v>2324</v>
      </c>
      <c r="Q1806" s="63">
        <v>0</v>
      </c>
      <c r="R1806" s="63">
        <v>0</v>
      </c>
      <c r="S1806" s="63">
        <v>2324</v>
      </c>
      <c r="T1806">
        <f t="shared" si="260"/>
        <v>5648</v>
      </c>
    </row>
    <row r="1807" spans="1:20">
      <c r="A1807" s="55" t="s">
        <v>3437</v>
      </c>
      <c r="B1807" s="56" t="s">
        <v>3438</v>
      </c>
      <c r="C1807" s="55" t="s">
        <v>6320</v>
      </c>
      <c r="D1807" s="56">
        <f t="shared" si="261"/>
        <v>0</v>
      </c>
      <c r="E1807" s="56">
        <f t="shared" si="253"/>
        <v>0</v>
      </c>
      <c r="F1807" s="56">
        <f t="shared" si="254"/>
        <v>0</v>
      </c>
      <c r="G1807" s="56">
        <f t="shared" si="255"/>
        <v>0</v>
      </c>
      <c r="H1807" s="56">
        <f t="shared" si="256"/>
        <v>0</v>
      </c>
      <c r="I1807" s="56">
        <f t="shared" si="257"/>
        <v>0</v>
      </c>
      <c r="J1807" s="56">
        <f t="shared" si="258"/>
        <v>0</v>
      </c>
      <c r="K1807" s="56">
        <f t="shared" si="259"/>
        <v>0</v>
      </c>
      <c r="L1807" s="64">
        <v>0</v>
      </c>
      <c r="M1807" s="64">
        <v>0</v>
      </c>
      <c r="N1807" s="64">
        <v>0</v>
      </c>
      <c r="O1807" s="64">
        <v>0</v>
      </c>
      <c r="P1807" s="63">
        <v>0</v>
      </c>
      <c r="Q1807" s="63">
        <v>0</v>
      </c>
      <c r="R1807" s="63">
        <v>0</v>
      </c>
      <c r="S1807" s="63">
        <v>0</v>
      </c>
      <c r="T1807">
        <f t="shared" si="260"/>
        <v>0</v>
      </c>
    </row>
    <row r="1808" spans="1:20">
      <c r="A1808" s="55" t="s">
        <v>3439</v>
      </c>
      <c r="B1808" s="56" t="s">
        <v>3440</v>
      </c>
      <c r="C1808" s="55" t="s">
        <v>6320</v>
      </c>
      <c r="D1808" s="56">
        <f t="shared" si="261"/>
        <v>0</v>
      </c>
      <c r="E1808" s="56">
        <f t="shared" si="253"/>
        <v>0</v>
      </c>
      <c r="F1808" s="56">
        <f t="shared" si="254"/>
        <v>0</v>
      </c>
      <c r="G1808" s="56">
        <f t="shared" si="255"/>
        <v>0</v>
      </c>
      <c r="H1808" s="56">
        <f t="shared" si="256"/>
        <v>0</v>
      </c>
      <c r="I1808" s="56">
        <f t="shared" si="257"/>
        <v>0</v>
      </c>
      <c r="J1808" s="56">
        <f t="shared" si="258"/>
        <v>0</v>
      </c>
      <c r="K1808" s="56">
        <f t="shared" si="259"/>
        <v>0</v>
      </c>
      <c r="L1808" s="64">
        <v>0</v>
      </c>
      <c r="M1808" s="64">
        <v>0</v>
      </c>
      <c r="N1808" s="64">
        <v>0</v>
      </c>
      <c r="O1808" s="64">
        <v>0</v>
      </c>
      <c r="P1808" s="63">
        <v>0</v>
      </c>
      <c r="Q1808" s="63">
        <v>0</v>
      </c>
      <c r="R1808" s="63">
        <v>0</v>
      </c>
      <c r="S1808" s="63">
        <v>0</v>
      </c>
      <c r="T1808">
        <f t="shared" si="260"/>
        <v>0</v>
      </c>
    </row>
    <row r="1809" spans="1:20" hidden="1">
      <c r="A1809" s="55" t="s">
        <v>3441</v>
      </c>
      <c r="B1809" s="56" t="s">
        <v>3442</v>
      </c>
      <c r="C1809" s="55" t="s">
        <v>6320</v>
      </c>
      <c r="D1809" s="56">
        <f t="shared" si="261"/>
        <v>238.94900000000001</v>
      </c>
      <c r="E1809" s="56">
        <f t="shared" si="253"/>
        <v>0</v>
      </c>
      <c r="F1809" s="56">
        <f t="shared" si="254"/>
        <v>160.74100000000001</v>
      </c>
      <c r="G1809" s="56">
        <f t="shared" si="255"/>
        <v>399.69</v>
      </c>
      <c r="H1809" s="56">
        <f t="shared" si="256"/>
        <v>325.78800000000001</v>
      </c>
      <c r="I1809" s="56">
        <f t="shared" si="257"/>
        <v>0</v>
      </c>
      <c r="J1809" s="56">
        <f t="shared" si="258"/>
        <v>290.40600000000001</v>
      </c>
      <c r="K1809" s="56">
        <f t="shared" si="259"/>
        <v>616.19399999999996</v>
      </c>
      <c r="L1809" s="64">
        <v>238949</v>
      </c>
      <c r="M1809" s="64">
        <v>0</v>
      </c>
      <c r="N1809" s="64">
        <v>160741</v>
      </c>
      <c r="O1809" s="64">
        <v>399690</v>
      </c>
      <c r="P1809" s="63">
        <v>325788</v>
      </c>
      <c r="Q1809" s="63">
        <v>0</v>
      </c>
      <c r="R1809" s="63">
        <v>290406</v>
      </c>
      <c r="S1809" s="63">
        <v>616194</v>
      </c>
      <c r="T1809">
        <f t="shared" si="260"/>
        <v>1015884</v>
      </c>
    </row>
    <row r="1810" spans="1:20" hidden="1">
      <c r="A1810" s="55" t="s">
        <v>3443</v>
      </c>
      <c r="B1810" s="56" t="s">
        <v>3444</v>
      </c>
      <c r="C1810" s="55" t="s">
        <v>6320</v>
      </c>
      <c r="D1810" s="56">
        <f t="shared" si="261"/>
        <v>0</v>
      </c>
      <c r="E1810" s="56">
        <f t="shared" si="253"/>
        <v>0</v>
      </c>
      <c r="F1810" s="56">
        <f t="shared" si="254"/>
        <v>0</v>
      </c>
      <c r="G1810" s="56">
        <f t="shared" si="255"/>
        <v>0</v>
      </c>
      <c r="H1810" s="56">
        <f t="shared" si="256"/>
        <v>27.956</v>
      </c>
      <c r="I1810" s="56">
        <f t="shared" si="257"/>
        <v>0</v>
      </c>
      <c r="J1810" s="56">
        <f t="shared" si="258"/>
        <v>280.02999999999997</v>
      </c>
      <c r="K1810" s="56">
        <f t="shared" si="259"/>
        <v>307.98599999999999</v>
      </c>
      <c r="L1810" s="64">
        <v>0</v>
      </c>
      <c r="M1810" s="64">
        <v>0</v>
      </c>
      <c r="N1810" s="64">
        <v>0</v>
      </c>
      <c r="O1810" s="64">
        <v>0</v>
      </c>
      <c r="P1810" s="63">
        <v>27956</v>
      </c>
      <c r="Q1810" s="63">
        <v>0</v>
      </c>
      <c r="R1810" s="63">
        <v>280030</v>
      </c>
      <c r="S1810" s="63">
        <v>307986</v>
      </c>
      <c r="T1810">
        <f t="shared" si="260"/>
        <v>307986</v>
      </c>
    </row>
    <row r="1811" spans="1:20" hidden="1">
      <c r="A1811" s="55" t="s">
        <v>3445</v>
      </c>
      <c r="B1811" s="56" t="s">
        <v>3446</v>
      </c>
      <c r="C1811" s="55" t="s">
        <v>6320</v>
      </c>
      <c r="D1811" s="56">
        <f t="shared" si="261"/>
        <v>10.375</v>
      </c>
      <c r="E1811" s="56">
        <f t="shared" si="253"/>
        <v>0</v>
      </c>
      <c r="F1811" s="56">
        <f t="shared" si="254"/>
        <v>0</v>
      </c>
      <c r="G1811" s="56">
        <f t="shared" si="255"/>
        <v>10.375</v>
      </c>
      <c r="H1811" s="56">
        <f t="shared" si="256"/>
        <v>3.9369999999999998</v>
      </c>
      <c r="I1811" s="56">
        <f t="shared" si="257"/>
        <v>0</v>
      </c>
      <c r="J1811" s="56">
        <f t="shared" si="258"/>
        <v>0</v>
      </c>
      <c r="K1811" s="56">
        <f t="shared" si="259"/>
        <v>3.9369999999999998</v>
      </c>
      <c r="L1811" s="64">
        <v>10375</v>
      </c>
      <c r="M1811" s="64">
        <v>0</v>
      </c>
      <c r="N1811" s="64">
        <v>0</v>
      </c>
      <c r="O1811" s="64">
        <v>10375</v>
      </c>
      <c r="P1811" s="63">
        <v>3937</v>
      </c>
      <c r="Q1811" s="63">
        <v>0</v>
      </c>
      <c r="R1811" s="63">
        <v>0</v>
      </c>
      <c r="S1811" s="63">
        <v>3937</v>
      </c>
      <c r="T1811">
        <f t="shared" si="260"/>
        <v>14312</v>
      </c>
    </row>
    <row r="1812" spans="1:20" hidden="1">
      <c r="A1812" s="55" t="s">
        <v>3447</v>
      </c>
      <c r="B1812" s="56" t="s">
        <v>3448</v>
      </c>
      <c r="C1812" s="55" t="s">
        <v>6320</v>
      </c>
      <c r="D1812" s="56">
        <f t="shared" si="261"/>
        <v>0</v>
      </c>
      <c r="E1812" s="56">
        <f t="shared" si="253"/>
        <v>0</v>
      </c>
      <c r="F1812" s="56">
        <f t="shared" si="254"/>
        <v>1424.49</v>
      </c>
      <c r="G1812" s="56">
        <f t="shared" si="255"/>
        <v>1424.49</v>
      </c>
      <c r="H1812" s="56">
        <f t="shared" si="256"/>
        <v>0</v>
      </c>
      <c r="I1812" s="56">
        <f t="shared" si="257"/>
        <v>0</v>
      </c>
      <c r="J1812" s="56">
        <f t="shared" si="258"/>
        <v>1307.703</v>
      </c>
      <c r="K1812" s="56">
        <f t="shared" si="259"/>
        <v>1307.703</v>
      </c>
      <c r="L1812" s="64">
        <v>0</v>
      </c>
      <c r="M1812" s="64">
        <v>0</v>
      </c>
      <c r="N1812" s="64">
        <v>1424490</v>
      </c>
      <c r="O1812" s="64">
        <v>1424490</v>
      </c>
      <c r="P1812" s="63">
        <v>0</v>
      </c>
      <c r="Q1812" s="63">
        <v>0</v>
      </c>
      <c r="R1812" s="63">
        <v>1307703</v>
      </c>
      <c r="S1812" s="63">
        <v>1307703</v>
      </c>
      <c r="T1812">
        <f t="shared" si="260"/>
        <v>2732193</v>
      </c>
    </row>
    <row r="1813" spans="1:20" hidden="1">
      <c r="A1813" s="55" t="s">
        <v>3449</v>
      </c>
      <c r="B1813" s="56" t="s">
        <v>3450</v>
      </c>
      <c r="C1813" s="55" t="s">
        <v>6320</v>
      </c>
      <c r="D1813" s="56">
        <f t="shared" si="261"/>
        <v>57.177</v>
      </c>
      <c r="E1813" s="56">
        <f t="shared" si="253"/>
        <v>0</v>
      </c>
      <c r="F1813" s="56">
        <f t="shared" si="254"/>
        <v>345.61399999999998</v>
      </c>
      <c r="G1813" s="56">
        <f t="shared" si="255"/>
        <v>402.791</v>
      </c>
      <c r="H1813" s="56">
        <f t="shared" si="256"/>
        <v>52.12</v>
      </c>
      <c r="I1813" s="56">
        <f t="shared" si="257"/>
        <v>0</v>
      </c>
      <c r="J1813" s="56">
        <f t="shared" si="258"/>
        <v>229.61600000000001</v>
      </c>
      <c r="K1813" s="56">
        <f t="shared" si="259"/>
        <v>281.73599999999999</v>
      </c>
      <c r="L1813" s="64">
        <v>57177</v>
      </c>
      <c r="M1813" s="64">
        <v>0</v>
      </c>
      <c r="N1813" s="64">
        <v>345614</v>
      </c>
      <c r="O1813" s="64">
        <v>402791</v>
      </c>
      <c r="P1813" s="63">
        <v>52120</v>
      </c>
      <c r="Q1813" s="63">
        <v>0</v>
      </c>
      <c r="R1813" s="63">
        <v>229616</v>
      </c>
      <c r="S1813" s="63">
        <v>281736</v>
      </c>
      <c r="T1813">
        <f t="shared" si="260"/>
        <v>684527</v>
      </c>
    </row>
    <row r="1814" spans="1:20" hidden="1">
      <c r="A1814" s="55" t="s">
        <v>3451</v>
      </c>
      <c r="B1814" s="56" t="s">
        <v>3452</v>
      </c>
      <c r="C1814" s="55" t="s">
        <v>6320</v>
      </c>
      <c r="D1814" s="56">
        <f t="shared" si="261"/>
        <v>22.594999999999999</v>
      </c>
      <c r="E1814" s="56">
        <f t="shared" si="253"/>
        <v>0</v>
      </c>
      <c r="F1814" s="56">
        <f t="shared" si="254"/>
        <v>0</v>
      </c>
      <c r="G1814" s="56">
        <f t="shared" si="255"/>
        <v>22.594999999999999</v>
      </c>
      <c r="H1814" s="56">
        <f t="shared" si="256"/>
        <v>39.494</v>
      </c>
      <c r="I1814" s="56">
        <f t="shared" si="257"/>
        <v>0</v>
      </c>
      <c r="J1814" s="56">
        <f t="shared" si="258"/>
        <v>0</v>
      </c>
      <c r="K1814" s="56">
        <f t="shared" si="259"/>
        <v>39.494</v>
      </c>
      <c r="L1814" s="64">
        <v>22595</v>
      </c>
      <c r="M1814" s="64">
        <v>0</v>
      </c>
      <c r="N1814" s="64">
        <v>0</v>
      </c>
      <c r="O1814" s="64">
        <v>22595</v>
      </c>
      <c r="P1814" s="63">
        <v>39494</v>
      </c>
      <c r="Q1814" s="63">
        <v>0</v>
      </c>
      <c r="R1814" s="63">
        <v>0</v>
      </c>
      <c r="S1814" s="63">
        <v>39494</v>
      </c>
      <c r="T1814">
        <f t="shared" si="260"/>
        <v>62089</v>
      </c>
    </row>
    <row r="1815" spans="1:20" hidden="1">
      <c r="A1815" s="55" t="s">
        <v>3453</v>
      </c>
      <c r="B1815" s="56" t="s">
        <v>3454</v>
      </c>
      <c r="C1815" s="55" t="s">
        <v>6320</v>
      </c>
      <c r="D1815" s="56">
        <f t="shared" si="261"/>
        <v>0</v>
      </c>
      <c r="E1815" s="56">
        <f t="shared" si="253"/>
        <v>0</v>
      </c>
      <c r="F1815" s="56">
        <f t="shared" si="254"/>
        <v>27.603999999999999</v>
      </c>
      <c r="G1815" s="56">
        <f t="shared" si="255"/>
        <v>27.603999999999999</v>
      </c>
      <c r="H1815" s="56">
        <f t="shared" si="256"/>
        <v>0</v>
      </c>
      <c r="I1815" s="56">
        <f t="shared" si="257"/>
        <v>0</v>
      </c>
      <c r="J1815" s="56">
        <f t="shared" si="258"/>
        <v>17.603000000000002</v>
      </c>
      <c r="K1815" s="56">
        <f t="shared" si="259"/>
        <v>17.603000000000002</v>
      </c>
      <c r="L1815" s="64">
        <v>0</v>
      </c>
      <c r="M1815" s="64">
        <v>0</v>
      </c>
      <c r="N1815" s="64">
        <v>27604</v>
      </c>
      <c r="O1815" s="64">
        <v>27604</v>
      </c>
      <c r="P1815" s="63">
        <v>0</v>
      </c>
      <c r="Q1815" s="63">
        <v>0</v>
      </c>
      <c r="R1815" s="63">
        <v>17603</v>
      </c>
      <c r="S1815" s="63">
        <v>17603</v>
      </c>
      <c r="T1815">
        <f t="shared" si="260"/>
        <v>45207</v>
      </c>
    </row>
    <row r="1816" spans="1:20" hidden="1">
      <c r="A1816" s="55" t="s">
        <v>3455</v>
      </c>
      <c r="B1816" s="56" t="s">
        <v>3456</v>
      </c>
      <c r="C1816" s="55" t="s">
        <v>6320</v>
      </c>
      <c r="D1816" s="56">
        <f t="shared" si="261"/>
        <v>55.453000000000003</v>
      </c>
      <c r="E1816" s="56">
        <f t="shared" si="253"/>
        <v>0</v>
      </c>
      <c r="F1816" s="56">
        <f t="shared" si="254"/>
        <v>0</v>
      </c>
      <c r="G1816" s="56">
        <f t="shared" si="255"/>
        <v>55.453000000000003</v>
      </c>
      <c r="H1816" s="56">
        <f t="shared" si="256"/>
        <v>199.13499999999999</v>
      </c>
      <c r="I1816" s="56">
        <f t="shared" si="257"/>
        <v>0</v>
      </c>
      <c r="J1816" s="56">
        <f t="shared" si="258"/>
        <v>0</v>
      </c>
      <c r="K1816" s="56">
        <f t="shared" si="259"/>
        <v>199.13499999999999</v>
      </c>
      <c r="L1816" s="64">
        <v>55453</v>
      </c>
      <c r="M1816" s="64">
        <v>0</v>
      </c>
      <c r="N1816" s="64">
        <v>0</v>
      </c>
      <c r="O1816" s="64">
        <v>55453</v>
      </c>
      <c r="P1816" s="63">
        <v>199135</v>
      </c>
      <c r="Q1816" s="63">
        <v>0</v>
      </c>
      <c r="R1816" s="63">
        <v>0</v>
      </c>
      <c r="S1816" s="63">
        <v>199135</v>
      </c>
      <c r="T1816">
        <f t="shared" si="260"/>
        <v>254588</v>
      </c>
    </row>
    <row r="1817" spans="1:20">
      <c r="A1817" s="55" t="s">
        <v>3457</v>
      </c>
      <c r="B1817" s="56" t="s">
        <v>3458</v>
      </c>
      <c r="C1817" s="55" t="s">
        <v>6320</v>
      </c>
      <c r="D1817" s="56">
        <f t="shared" si="261"/>
        <v>0</v>
      </c>
      <c r="E1817" s="56">
        <f t="shared" si="253"/>
        <v>0</v>
      </c>
      <c r="F1817" s="56">
        <f t="shared" si="254"/>
        <v>0</v>
      </c>
      <c r="G1817" s="56">
        <f t="shared" si="255"/>
        <v>0</v>
      </c>
      <c r="H1817" s="56">
        <f t="shared" si="256"/>
        <v>0</v>
      </c>
      <c r="I1817" s="56">
        <f t="shared" si="257"/>
        <v>0</v>
      </c>
      <c r="J1817" s="56">
        <f t="shared" si="258"/>
        <v>0</v>
      </c>
      <c r="K1817" s="56">
        <f t="shared" si="259"/>
        <v>0</v>
      </c>
      <c r="L1817" s="64">
        <v>0</v>
      </c>
      <c r="M1817" s="64">
        <v>0</v>
      </c>
      <c r="N1817" s="64">
        <v>0</v>
      </c>
      <c r="O1817" s="64">
        <v>0</v>
      </c>
      <c r="P1817" s="63">
        <v>0</v>
      </c>
      <c r="Q1817" s="63">
        <v>0</v>
      </c>
      <c r="R1817" s="63">
        <v>0</v>
      </c>
      <c r="S1817" s="63">
        <v>0</v>
      </c>
      <c r="T1817">
        <f t="shared" si="260"/>
        <v>0</v>
      </c>
    </row>
    <row r="1818" spans="1:20">
      <c r="A1818" s="55" t="s">
        <v>3459</v>
      </c>
      <c r="B1818" s="56" t="s">
        <v>3460</v>
      </c>
      <c r="C1818" s="55" t="s">
        <v>6320</v>
      </c>
      <c r="D1818" s="56">
        <f t="shared" si="261"/>
        <v>0</v>
      </c>
      <c r="E1818" s="56">
        <f t="shared" si="253"/>
        <v>0</v>
      </c>
      <c r="F1818" s="56">
        <f t="shared" si="254"/>
        <v>0</v>
      </c>
      <c r="G1818" s="56">
        <f t="shared" si="255"/>
        <v>0</v>
      </c>
      <c r="H1818" s="56">
        <f t="shared" si="256"/>
        <v>0</v>
      </c>
      <c r="I1818" s="56">
        <f t="shared" si="257"/>
        <v>0</v>
      </c>
      <c r="J1818" s="56">
        <f t="shared" si="258"/>
        <v>0</v>
      </c>
      <c r="K1818" s="56">
        <f t="shared" si="259"/>
        <v>0</v>
      </c>
      <c r="L1818" s="64">
        <v>0</v>
      </c>
      <c r="M1818" s="64">
        <v>0</v>
      </c>
      <c r="N1818" s="64">
        <v>0</v>
      </c>
      <c r="O1818" s="64">
        <v>0</v>
      </c>
      <c r="P1818" s="63">
        <v>0</v>
      </c>
      <c r="Q1818" s="63">
        <v>0</v>
      </c>
      <c r="R1818" s="63">
        <v>0</v>
      </c>
      <c r="S1818" s="63">
        <v>0</v>
      </c>
      <c r="T1818">
        <f t="shared" si="260"/>
        <v>0</v>
      </c>
    </row>
    <row r="1819" spans="1:20" hidden="1">
      <c r="A1819" s="55" t="s">
        <v>3461</v>
      </c>
      <c r="B1819" s="56" t="s">
        <v>3462</v>
      </c>
      <c r="C1819" s="55" t="s">
        <v>6320</v>
      </c>
      <c r="D1819" s="56">
        <f t="shared" si="261"/>
        <v>30.707000000000001</v>
      </c>
      <c r="E1819" s="56">
        <f t="shared" si="253"/>
        <v>0</v>
      </c>
      <c r="F1819" s="56">
        <f t="shared" si="254"/>
        <v>137.714</v>
      </c>
      <c r="G1819" s="56">
        <f t="shared" si="255"/>
        <v>168.42099999999999</v>
      </c>
      <c r="H1819" s="56">
        <f t="shared" si="256"/>
        <v>21.558</v>
      </c>
      <c r="I1819" s="56">
        <f t="shared" si="257"/>
        <v>0</v>
      </c>
      <c r="J1819" s="56">
        <f t="shared" si="258"/>
        <v>97.781999999999996</v>
      </c>
      <c r="K1819" s="56">
        <f t="shared" si="259"/>
        <v>119.34</v>
      </c>
      <c r="L1819" s="64">
        <v>30707</v>
      </c>
      <c r="M1819" s="64">
        <v>0</v>
      </c>
      <c r="N1819" s="64">
        <v>137714</v>
      </c>
      <c r="O1819" s="64">
        <v>168421</v>
      </c>
      <c r="P1819" s="63">
        <v>21558</v>
      </c>
      <c r="Q1819" s="63">
        <v>0</v>
      </c>
      <c r="R1819" s="63">
        <v>97782</v>
      </c>
      <c r="S1819" s="63">
        <v>119340</v>
      </c>
      <c r="T1819">
        <f t="shared" si="260"/>
        <v>287761</v>
      </c>
    </row>
    <row r="1820" spans="1:20">
      <c r="A1820" s="55" t="s">
        <v>3463</v>
      </c>
      <c r="B1820" s="56" t="s">
        <v>3464</v>
      </c>
      <c r="C1820" s="55" t="s">
        <v>6321</v>
      </c>
      <c r="D1820" s="56">
        <f t="shared" si="261"/>
        <v>0</v>
      </c>
      <c r="E1820" s="56">
        <f t="shared" si="253"/>
        <v>0</v>
      </c>
      <c r="F1820" s="56">
        <f t="shared" si="254"/>
        <v>0</v>
      </c>
      <c r="G1820" s="56">
        <f t="shared" si="255"/>
        <v>0</v>
      </c>
      <c r="H1820" s="56">
        <f t="shared" si="256"/>
        <v>0</v>
      </c>
      <c r="I1820" s="56">
        <f t="shared" si="257"/>
        <v>0</v>
      </c>
      <c r="J1820" s="56">
        <f t="shared" si="258"/>
        <v>0</v>
      </c>
      <c r="K1820" s="56">
        <f t="shared" si="259"/>
        <v>0</v>
      </c>
      <c r="L1820" s="64">
        <v>0</v>
      </c>
      <c r="M1820" s="64">
        <v>0</v>
      </c>
      <c r="N1820" s="64">
        <v>0</v>
      </c>
      <c r="O1820" s="64">
        <v>0</v>
      </c>
      <c r="P1820" s="63">
        <v>0</v>
      </c>
      <c r="Q1820" s="63">
        <v>0</v>
      </c>
      <c r="R1820" s="63">
        <v>0</v>
      </c>
      <c r="S1820" s="63">
        <v>0</v>
      </c>
      <c r="T1820">
        <f t="shared" si="260"/>
        <v>0</v>
      </c>
    </row>
    <row r="1821" spans="1:20">
      <c r="A1821" s="55" t="s">
        <v>3465</v>
      </c>
      <c r="B1821" s="56" t="s">
        <v>3466</v>
      </c>
      <c r="C1821" s="55" t="s">
        <v>6320</v>
      </c>
      <c r="D1821" s="56">
        <f t="shared" si="261"/>
        <v>0</v>
      </c>
      <c r="E1821" s="56">
        <f t="shared" si="253"/>
        <v>0</v>
      </c>
      <c r="F1821" s="56">
        <f t="shared" si="254"/>
        <v>0</v>
      </c>
      <c r="G1821" s="56">
        <f t="shared" si="255"/>
        <v>0</v>
      </c>
      <c r="H1821" s="56">
        <f t="shared" si="256"/>
        <v>0</v>
      </c>
      <c r="I1821" s="56">
        <f t="shared" si="257"/>
        <v>0</v>
      </c>
      <c r="J1821" s="56">
        <f t="shared" si="258"/>
        <v>0</v>
      </c>
      <c r="K1821" s="56">
        <f t="shared" si="259"/>
        <v>0</v>
      </c>
      <c r="L1821" s="64">
        <v>0</v>
      </c>
      <c r="M1821" s="64">
        <v>0</v>
      </c>
      <c r="N1821" s="64">
        <v>0</v>
      </c>
      <c r="O1821" s="64">
        <v>0</v>
      </c>
      <c r="P1821" s="63">
        <v>0</v>
      </c>
      <c r="Q1821" s="63">
        <v>0</v>
      </c>
      <c r="R1821" s="63">
        <v>0</v>
      </c>
      <c r="S1821" s="63">
        <v>0</v>
      </c>
      <c r="T1821">
        <f t="shared" si="260"/>
        <v>0</v>
      </c>
    </row>
    <row r="1822" spans="1:20">
      <c r="A1822" s="55" t="s">
        <v>3467</v>
      </c>
      <c r="B1822" s="56" t="s">
        <v>3468</v>
      </c>
      <c r="C1822" s="55" t="s">
        <v>6320</v>
      </c>
      <c r="D1822" s="56">
        <f t="shared" si="261"/>
        <v>0</v>
      </c>
      <c r="E1822" s="56">
        <f t="shared" si="253"/>
        <v>0</v>
      </c>
      <c r="F1822" s="56">
        <f t="shared" si="254"/>
        <v>0</v>
      </c>
      <c r="G1822" s="56">
        <f t="shared" si="255"/>
        <v>0</v>
      </c>
      <c r="H1822" s="56">
        <f t="shared" si="256"/>
        <v>0</v>
      </c>
      <c r="I1822" s="56">
        <f t="shared" si="257"/>
        <v>0</v>
      </c>
      <c r="J1822" s="56">
        <f t="shared" si="258"/>
        <v>0</v>
      </c>
      <c r="K1822" s="56">
        <f t="shared" si="259"/>
        <v>0</v>
      </c>
      <c r="L1822" s="64">
        <v>0</v>
      </c>
      <c r="M1822" s="64">
        <v>0</v>
      </c>
      <c r="N1822" s="64">
        <v>0</v>
      </c>
      <c r="O1822" s="64">
        <v>0</v>
      </c>
      <c r="P1822" s="63">
        <v>0</v>
      </c>
      <c r="Q1822" s="63">
        <v>0</v>
      </c>
      <c r="R1822" s="63">
        <v>0</v>
      </c>
      <c r="S1822" s="63">
        <v>0</v>
      </c>
      <c r="T1822">
        <f t="shared" si="260"/>
        <v>0</v>
      </c>
    </row>
    <row r="1823" spans="1:20">
      <c r="A1823" s="55" t="s">
        <v>3469</v>
      </c>
      <c r="B1823" s="56" t="s">
        <v>3470</v>
      </c>
      <c r="C1823" s="55" t="s">
        <v>6320</v>
      </c>
      <c r="D1823" s="56">
        <f t="shared" si="261"/>
        <v>0</v>
      </c>
      <c r="E1823" s="56">
        <f t="shared" si="253"/>
        <v>0</v>
      </c>
      <c r="F1823" s="56">
        <f t="shared" si="254"/>
        <v>0</v>
      </c>
      <c r="G1823" s="56">
        <f t="shared" si="255"/>
        <v>0</v>
      </c>
      <c r="H1823" s="56">
        <f t="shared" si="256"/>
        <v>0</v>
      </c>
      <c r="I1823" s="56">
        <f t="shared" si="257"/>
        <v>0</v>
      </c>
      <c r="J1823" s="56">
        <f t="shared" si="258"/>
        <v>0</v>
      </c>
      <c r="K1823" s="56">
        <f t="shared" si="259"/>
        <v>0</v>
      </c>
      <c r="L1823" s="64">
        <v>0</v>
      </c>
      <c r="M1823" s="64">
        <v>0</v>
      </c>
      <c r="N1823" s="64">
        <v>0</v>
      </c>
      <c r="O1823" s="64">
        <v>0</v>
      </c>
      <c r="P1823" s="63">
        <v>0</v>
      </c>
      <c r="Q1823" s="63">
        <v>0</v>
      </c>
      <c r="R1823" s="63">
        <v>0</v>
      </c>
      <c r="S1823" s="63">
        <v>0</v>
      </c>
      <c r="T1823">
        <f t="shared" si="260"/>
        <v>0</v>
      </c>
    </row>
    <row r="1824" spans="1:20" hidden="1">
      <c r="A1824" s="55" t="s">
        <v>3471</v>
      </c>
      <c r="B1824" s="56" t="s">
        <v>3472</v>
      </c>
      <c r="C1824" s="55" t="s">
        <v>6317</v>
      </c>
      <c r="D1824" s="56">
        <f t="shared" si="261"/>
        <v>10934.598</v>
      </c>
      <c r="E1824" s="56">
        <f t="shared" si="253"/>
        <v>1766.9179999999999</v>
      </c>
      <c r="F1824" s="56">
        <f t="shared" si="254"/>
        <v>4697.692</v>
      </c>
      <c r="G1824" s="56">
        <f t="shared" si="255"/>
        <v>17399.207999999999</v>
      </c>
      <c r="H1824" s="56">
        <f t="shared" si="256"/>
        <v>13130.956</v>
      </c>
      <c r="I1824" s="56">
        <f t="shared" si="257"/>
        <v>2060.2399999999998</v>
      </c>
      <c r="J1824" s="56">
        <f t="shared" si="258"/>
        <v>5010.8310000000001</v>
      </c>
      <c r="K1824" s="56">
        <f t="shared" si="259"/>
        <v>20202.026999999998</v>
      </c>
      <c r="L1824" s="64">
        <v>10934598</v>
      </c>
      <c r="M1824" s="64">
        <v>1766918</v>
      </c>
      <c r="N1824" s="64">
        <v>4697692</v>
      </c>
      <c r="O1824" s="64">
        <v>17399208</v>
      </c>
      <c r="P1824" s="63">
        <v>13130956</v>
      </c>
      <c r="Q1824" s="63">
        <v>2060240</v>
      </c>
      <c r="R1824" s="63">
        <v>5010831</v>
      </c>
      <c r="S1824" s="63">
        <v>20202027</v>
      </c>
      <c r="T1824">
        <f t="shared" si="260"/>
        <v>37601235</v>
      </c>
    </row>
    <row r="1825" spans="1:20" hidden="1">
      <c r="A1825" s="55" t="s">
        <v>3473</v>
      </c>
      <c r="B1825" s="56" t="s">
        <v>3474</v>
      </c>
      <c r="C1825" s="55" t="s">
        <v>6322</v>
      </c>
      <c r="D1825" s="56">
        <f t="shared" si="261"/>
        <v>12497.833000000001</v>
      </c>
      <c r="E1825" s="56">
        <f t="shared" si="253"/>
        <v>313.47000000000003</v>
      </c>
      <c r="F1825" s="56">
        <f t="shared" si="254"/>
        <v>25732.682000000001</v>
      </c>
      <c r="G1825" s="56">
        <f t="shared" si="255"/>
        <v>38543.985000000001</v>
      </c>
      <c r="H1825" s="56">
        <f t="shared" si="256"/>
        <v>10260.351000000001</v>
      </c>
      <c r="I1825" s="56">
        <f t="shared" si="257"/>
        <v>313.36200000000002</v>
      </c>
      <c r="J1825" s="56">
        <f t="shared" si="258"/>
        <v>18874.866000000002</v>
      </c>
      <c r="K1825" s="56">
        <f t="shared" si="259"/>
        <v>29448.579000000002</v>
      </c>
      <c r="L1825" s="64">
        <v>12497833</v>
      </c>
      <c r="M1825" s="64">
        <v>313470</v>
      </c>
      <c r="N1825" s="64">
        <v>25732682</v>
      </c>
      <c r="O1825" s="64">
        <v>38543985</v>
      </c>
      <c r="P1825" s="63">
        <v>10260351</v>
      </c>
      <c r="Q1825" s="63">
        <v>313362</v>
      </c>
      <c r="R1825" s="63">
        <v>18874866</v>
      </c>
      <c r="S1825" s="63">
        <v>29448579</v>
      </c>
      <c r="T1825">
        <f t="shared" si="260"/>
        <v>67992564</v>
      </c>
    </row>
    <row r="1826" spans="1:20" hidden="1">
      <c r="A1826" s="55" t="s">
        <v>3475</v>
      </c>
      <c r="B1826" s="56" t="s">
        <v>3476</v>
      </c>
      <c r="C1826" s="55" t="s">
        <v>6317</v>
      </c>
      <c r="D1826" s="56">
        <f t="shared" si="261"/>
        <v>12873.75</v>
      </c>
      <c r="E1826" s="56">
        <f t="shared" si="253"/>
        <v>1164.385</v>
      </c>
      <c r="F1826" s="56">
        <f t="shared" si="254"/>
        <v>6685.393</v>
      </c>
      <c r="G1826" s="56">
        <f t="shared" si="255"/>
        <v>20723.527999999998</v>
      </c>
      <c r="H1826" s="56">
        <f t="shared" si="256"/>
        <v>14917.808000000001</v>
      </c>
      <c r="I1826" s="56">
        <f t="shared" si="257"/>
        <v>1163.548</v>
      </c>
      <c r="J1826" s="56">
        <f t="shared" si="258"/>
        <v>7018.8950000000004</v>
      </c>
      <c r="K1826" s="56">
        <f t="shared" si="259"/>
        <v>23100.251</v>
      </c>
      <c r="L1826" s="64">
        <v>12873750</v>
      </c>
      <c r="M1826" s="64">
        <v>1164385</v>
      </c>
      <c r="N1826" s="64">
        <v>6685393</v>
      </c>
      <c r="O1826" s="64">
        <v>20723528</v>
      </c>
      <c r="P1826" s="63">
        <v>14917808</v>
      </c>
      <c r="Q1826" s="63">
        <v>1163548</v>
      </c>
      <c r="R1826" s="63">
        <v>7018895</v>
      </c>
      <c r="S1826" s="63">
        <v>23100251</v>
      </c>
      <c r="T1826">
        <f t="shared" si="260"/>
        <v>43823779</v>
      </c>
    </row>
    <row r="1827" spans="1:20" hidden="1">
      <c r="A1827" s="55" t="s">
        <v>3477</v>
      </c>
      <c r="B1827" s="56" t="s">
        <v>3478</v>
      </c>
      <c r="C1827" s="55" t="s">
        <v>6317</v>
      </c>
      <c r="D1827" s="56">
        <f t="shared" si="261"/>
        <v>9858.9529999999995</v>
      </c>
      <c r="E1827" s="56">
        <f t="shared" si="253"/>
        <v>170.054</v>
      </c>
      <c r="F1827" s="56">
        <f t="shared" si="254"/>
        <v>3883.43</v>
      </c>
      <c r="G1827" s="56">
        <f t="shared" si="255"/>
        <v>13912.437</v>
      </c>
      <c r="H1827" s="56">
        <f t="shared" si="256"/>
        <v>10071.291999999999</v>
      </c>
      <c r="I1827" s="56">
        <f t="shared" si="257"/>
        <v>170.143</v>
      </c>
      <c r="J1827" s="56">
        <f t="shared" si="258"/>
        <v>4137.8339999999998</v>
      </c>
      <c r="K1827" s="56">
        <f t="shared" si="259"/>
        <v>14379.269</v>
      </c>
      <c r="L1827" s="64">
        <v>9858953</v>
      </c>
      <c r="M1827" s="64">
        <v>170054</v>
      </c>
      <c r="N1827" s="64">
        <v>3883430</v>
      </c>
      <c r="O1827" s="64">
        <v>13912437</v>
      </c>
      <c r="P1827" s="63">
        <v>10071292</v>
      </c>
      <c r="Q1827" s="63">
        <v>170143</v>
      </c>
      <c r="R1827" s="63">
        <v>4137834</v>
      </c>
      <c r="S1827" s="63">
        <v>14379269</v>
      </c>
      <c r="T1827">
        <f t="shared" si="260"/>
        <v>28291706</v>
      </c>
    </row>
    <row r="1828" spans="1:20" hidden="1">
      <c r="A1828" s="55" t="s">
        <v>3479</v>
      </c>
      <c r="B1828" s="56" t="s">
        <v>3480</v>
      </c>
      <c r="C1828" s="55" t="s">
        <v>6317</v>
      </c>
      <c r="D1828" s="56">
        <f t="shared" si="261"/>
        <v>4216.1779999999999</v>
      </c>
      <c r="E1828" s="56">
        <f t="shared" si="253"/>
        <v>580.62199999999996</v>
      </c>
      <c r="F1828" s="56">
        <f t="shared" si="254"/>
        <v>5598.1090000000004</v>
      </c>
      <c r="G1828" s="56">
        <f t="shared" si="255"/>
        <v>10394.909</v>
      </c>
      <c r="H1828" s="56">
        <f t="shared" si="256"/>
        <v>3442.1129999999998</v>
      </c>
      <c r="I1828" s="56">
        <f t="shared" si="257"/>
        <v>654.86300000000006</v>
      </c>
      <c r="J1828" s="56">
        <f t="shared" si="258"/>
        <v>4916.152</v>
      </c>
      <c r="K1828" s="56">
        <f t="shared" si="259"/>
        <v>9013.1280000000006</v>
      </c>
      <c r="L1828" s="64">
        <v>4216178</v>
      </c>
      <c r="M1828" s="64">
        <v>580622</v>
      </c>
      <c r="N1828" s="64">
        <v>5598109</v>
      </c>
      <c r="O1828" s="64">
        <v>10394909</v>
      </c>
      <c r="P1828" s="63">
        <v>3442113</v>
      </c>
      <c r="Q1828" s="63">
        <v>654863</v>
      </c>
      <c r="R1828" s="63">
        <v>4916152</v>
      </c>
      <c r="S1828" s="63">
        <v>9013128</v>
      </c>
      <c r="T1828">
        <f t="shared" si="260"/>
        <v>19408037</v>
      </c>
    </row>
    <row r="1829" spans="1:20" hidden="1">
      <c r="A1829" s="55" t="s">
        <v>3481</v>
      </c>
      <c r="B1829" s="56" t="s">
        <v>3482</v>
      </c>
      <c r="C1829" s="55" t="s">
        <v>6317</v>
      </c>
      <c r="D1829" s="56">
        <f t="shared" si="261"/>
        <v>7352.02</v>
      </c>
      <c r="E1829" s="56">
        <f t="shared" si="253"/>
        <v>2707.4870000000001</v>
      </c>
      <c r="F1829" s="56">
        <f t="shared" si="254"/>
        <v>1751.059</v>
      </c>
      <c r="G1829" s="56">
        <f t="shared" si="255"/>
        <v>11810.566000000001</v>
      </c>
      <c r="H1829" s="56">
        <f t="shared" si="256"/>
        <v>7046.3329999999996</v>
      </c>
      <c r="I1829" s="56">
        <f t="shared" si="257"/>
        <v>2921.9180000000001</v>
      </c>
      <c r="J1829" s="56">
        <f t="shared" si="258"/>
        <v>1831.154</v>
      </c>
      <c r="K1829" s="56">
        <f t="shared" si="259"/>
        <v>11799.405000000001</v>
      </c>
      <c r="L1829" s="64">
        <v>7352020</v>
      </c>
      <c r="M1829" s="64">
        <v>2707487</v>
      </c>
      <c r="N1829" s="64">
        <v>1751059</v>
      </c>
      <c r="O1829" s="64">
        <v>11810566</v>
      </c>
      <c r="P1829" s="63">
        <v>7046333</v>
      </c>
      <c r="Q1829" s="63">
        <v>2921918</v>
      </c>
      <c r="R1829" s="63">
        <v>1831154</v>
      </c>
      <c r="S1829" s="63">
        <v>11799405</v>
      </c>
      <c r="T1829">
        <f t="shared" si="260"/>
        <v>23609971</v>
      </c>
    </row>
    <row r="1830" spans="1:20" hidden="1">
      <c r="A1830" s="55" t="s">
        <v>3483</v>
      </c>
      <c r="B1830" s="56" t="s">
        <v>3484</v>
      </c>
      <c r="C1830" s="55" t="s">
        <v>6318</v>
      </c>
      <c r="D1830" s="56">
        <f t="shared" si="261"/>
        <v>109.88</v>
      </c>
      <c r="E1830" s="56">
        <f t="shared" si="253"/>
        <v>0.76500000000000001</v>
      </c>
      <c r="F1830" s="56">
        <f t="shared" si="254"/>
        <v>1582.982</v>
      </c>
      <c r="G1830" s="56">
        <f t="shared" si="255"/>
        <v>1693.627</v>
      </c>
      <c r="H1830" s="56">
        <f t="shared" si="256"/>
        <v>361.82900000000001</v>
      </c>
      <c r="I1830" s="56">
        <f t="shared" si="257"/>
        <v>0.76500000000000001</v>
      </c>
      <c r="J1830" s="56">
        <f t="shared" si="258"/>
        <v>1896.1679999999999</v>
      </c>
      <c r="K1830" s="56">
        <f t="shared" si="259"/>
        <v>2258.7620000000002</v>
      </c>
      <c r="L1830" s="64">
        <v>109880</v>
      </c>
      <c r="M1830" s="64">
        <v>765</v>
      </c>
      <c r="N1830" s="64">
        <v>1582982</v>
      </c>
      <c r="O1830" s="64">
        <v>1693627</v>
      </c>
      <c r="P1830" s="63">
        <v>361829</v>
      </c>
      <c r="Q1830" s="63">
        <v>765</v>
      </c>
      <c r="R1830" s="63">
        <v>1896168</v>
      </c>
      <c r="S1830" s="63">
        <v>2258762</v>
      </c>
      <c r="T1830">
        <f t="shared" si="260"/>
        <v>3952389</v>
      </c>
    </row>
    <row r="1831" spans="1:20" hidden="1">
      <c r="A1831" s="55" t="s">
        <v>3485</v>
      </c>
      <c r="B1831" s="56" t="s">
        <v>3486</v>
      </c>
      <c r="C1831" s="55" t="s">
        <v>6318</v>
      </c>
      <c r="D1831" s="56">
        <f t="shared" si="261"/>
        <v>726.05399999999997</v>
      </c>
      <c r="E1831" s="56">
        <f t="shared" si="253"/>
        <v>420.76100000000002</v>
      </c>
      <c r="F1831" s="56">
        <f t="shared" si="254"/>
        <v>879.05100000000004</v>
      </c>
      <c r="G1831" s="56">
        <f t="shared" si="255"/>
        <v>2025.866</v>
      </c>
      <c r="H1831" s="56">
        <f t="shared" si="256"/>
        <v>1143.2360000000001</v>
      </c>
      <c r="I1831" s="56">
        <f t="shared" si="257"/>
        <v>480.66800000000001</v>
      </c>
      <c r="J1831" s="56">
        <f t="shared" si="258"/>
        <v>571.26599999999996</v>
      </c>
      <c r="K1831" s="56">
        <f t="shared" si="259"/>
        <v>2195.17</v>
      </c>
      <c r="L1831" s="64">
        <v>726054</v>
      </c>
      <c r="M1831" s="64">
        <v>420761</v>
      </c>
      <c r="N1831" s="64">
        <v>879051</v>
      </c>
      <c r="O1831" s="64">
        <v>2025866</v>
      </c>
      <c r="P1831" s="63">
        <v>1143236</v>
      </c>
      <c r="Q1831" s="63">
        <v>480668</v>
      </c>
      <c r="R1831" s="63">
        <v>571266</v>
      </c>
      <c r="S1831" s="63">
        <v>2195170</v>
      </c>
      <c r="T1831">
        <f t="shared" si="260"/>
        <v>4221036</v>
      </c>
    </row>
    <row r="1832" spans="1:20" hidden="1">
      <c r="A1832" s="55" t="s">
        <v>3487</v>
      </c>
      <c r="B1832" s="56" t="s">
        <v>3488</v>
      </c>
      <c r="C1832" s="55" t="s">
        <v>6318</v>
      </c>
      <c r="D1832" s="56">
        <f t="shared" si="261"/>
        <v>2974.6990000000001</v>
      </c>
      <c r="E1832" s="56">
        <f t="shared" si="253"/>
        <v>328.03100000000001</v>
      </c>
      <c r="F1832" s="56">
        <f t="shared" si="254"/>
        <v>4207.9049999999997</v>
      </c>
      <c r="G1832" s="56">
        <f t="shared" si="255"/>
        <v>7510.6350000000002</v>
      </c>
      <c r="H1832" s="56">
        <f t="shared" si="256"/>
        <v>3504.3780000000002</v>
      </c>
      <c r="I1832" s="56">
        <f t="shared" si="257"/>
        <v>348.99900000000002</v>
      </c>
      <c r="J1832" s="56">
        <f t="shared" si="258"/>
        <v>4137.0259999999998</v>
      </c>
      <c r="K1832" s="56">
        <f t="shared" si="259"/>
        <v>7990.4030000000002</v>
      </c>
      <c r="L1832" s="64">
        <v>2974699</v>
      </c>
      <c r="M1832" s="64">
        <v>328031</v>
      </c>
      <c r="N1832" s="64">
        <v>4207905</v>
      </c>
      <c r="O1832" s="64">
        <v>7510635</v>
      </c>
      <c r="P1832" s="63">
        <v>3504378</v>
      </c>
      <c r="Q1832" s="63">
        <v>348999</v>
      </c>
      <c r="R1832" s="63">
        <v>4137026</v>
      </c>
      <c r="S1832" s="63">
        <v>7990403</v>
      </c>
      <c r="T1832">
        <f t="shared" si="260"/>
        <v>15501038</v>
      </c>
    </row>
    <row r="1833" spans="1:20" hidden="1">
      <c r="A1833" s="55" t="s">
        <v>3489</v>
      </c>
      <c r="B1833" s="56" t="s">
        <v>3490</v>
      </c>
      <c r="C1833" s="55" t="s">
        <v>6318</v>
      </c>
      <c r="D1833" s="56">
        <f t="shared" si="261"/>
        <v>577.56799999999998</v>
      </c>
      <c r="E1833" s="56">
        <f t="shared" si="253"/>
        <v>109.05200000000001</v>
      </c>
      <c r="F1833" s="56">
        <f t="shared" si="254"/>
        <v>1183.7429999999999</v>
      </c>
      <c r="G1833" s="56">
        <f t="shared" si="255"/>
        <v>1870.3630000000001</v>
      </c>
      <c r="H1833" s="56">
        <f t="shared" si="256"/>
        <v>677.49400000000003</v>
      </c>
      <c r="I1833" s="56">
        <f t="shared" si="257"/>
        <v>152.977</v>
      </c>
      <c r="J1833" s="56">
        <f t="shared" si="258"/>
        <v>987.99800000000005</v>
      </c>
      <c r="K1833" s="56">
        <f t="shared" si="259"/>
        <v>1818.4690000000001</v>
      </c>
      <c r="L1833" s="64">
        <v>577568</v>
      </c>
      <c r="M1833" s="64">
        <v>109052</v>
      </c>
      <c r="N1833" s="64">
        <v>1183743</v>
      </c>
      <c r="O1833" s="64">
        <v>1870363</v>
      </c>
      <c r="P1833" s="63">
        <v>677494</v>
      </c>
      <c r="Q1833" s="63">
        <v>152977</v>
      </c>
      <c r="R1833" s="63">
        <v>987998</v>
      </c>
      <c r="S1833" s="63">
        <v>1818469</v>
      </c>
      <c r="T1833">
        <f t="shared" si="260"/>
        <v>3688832</v>
      </c>
    </row>
    <row r="1834" spans="1:20" hidden="1">
      <c r="A1834" s="55" t="s">
        <v>3491</v>
      </c>
      <c r="B1834" s="56" t="s">
        <v>3492</v>
      </c>
      <c r="C1834" s="55" t="s">
        <v>6318</v>
      </c>
      <c r="D1834" s="56">
        <f t="shared" si="261"/>
        <v>3269.049</v>
      </c>
      <c r="E1834" s="56">
        <f t="shared" si="253"/>
        <v>1249.3440000000001</v>
      </c>
      <c r="F1834" s="56">
        <f t="shared" si="254"/>
        <v>1930.93</v>
      </c>
      <c r="G1834" s="56">
        <f t="shared" si="255"/>
        <v>6449.3230000000003</v>
      </c>
      <c r="H1834" s="56">
        <f t="shared" si="256"/>
        <v>3355.21</v>
      </c>
      <c r="I1834" s="56">
        <f t="shared" si="257"/>
        <v>1098.46</v>
      </c>
      <c r="J1834" s="56">
        <f t="shared" si="258"/>
        <v>2056.752</v>
      </c>
      <c r="K1834" s="56">
        <f t="shared" si="259"/>
        <v>6510.4219999999996</v>
      </c>
      <c r="L1834" s="64">
        <v>3269049</v>
      </c>
      <c r="M1834" s="64">
        <v>1249344</v>
      </c>
      <c r="N1834" s="64">
        <v>1930930</v>
      </c>
      <c r="O1834" s="64">
        <v>6449323</v>
      </c>
      <c r="P1834" s="63">
        <v>3355210</v>
      </c>
      <c r="Q1834" s="63">
        <v>1098460</v>
      </c>
      <c r="R1834" s="63">
        <v>2056752</v>
      </c>
      <c r="S1834" s="63">
        <v>6510422</v>
      </c>
      <c r="T1834">
        <f t="shared" si="260"/>
        <v>12959745</v>
      </c>
    </row>
    <row r="1835" spans="1:20" hidden="1">
      <c r="A1835" s="55" t="s">
        <v>3493</v>
      </c>
      <c r="B1835" s="56" t="s">
        <v>3494</v>
      </c>
      <c r="C1835" s="55" t="s">
        <v>6318</v>
      </c>
      <c r="D1835" s="56">
        <f t="shared" si="261"/>
        <v>5073.2309999999998</v>
      </c>
      <c r="E1835" s="56">
        <f t="shared" si="253"/>
        <v>2321.6750000000002</v>
      </c>
      <c r="F1835" s="56">
        <f t="shared" si="254"/>
        <v>5610.9939999999997</v>
      </c>
      <c r="G1835" s="56">
        <f t="shared" si="255"/>
        <v>13005.9</v>
      </c>
      <c r="H1835" s="56">
        <f t="shared" si="256"/>
        <v>5012.2359999999999</v>
      </c>
      <c r="I1835" s="56">
        <f t="shared" si="257"/>
        <v>2948.6680000000001</v>
      </c>
      <c r="J1835" s="56">
        <f t="shared" si="258"/>
        <v>5918.8190000000004</v>
      </c>
      <c r="K1835" s="56">
        <f t="shared" si="259"/>
        <v>13879.723</v>
      </c>
      <c r="L1835" s="64">
        <v>5073231</v>
      </c>
      <c r="M1835" s="64">
        <v>2321675</v>
      </c>
      <c r="N1835" s="64">
        <v>5610994</v>
      </c>
      <c r="O1835" s="64">
        <v>13005900</v>
      </c>
      <c r="P1835" s="63">
        <v>5012236</v>
      </c>
      <c r="Q1835" s="63">
        <v>2948668</v>
      </c>
      <c r="R1835" s="63">
        <v>5918819</v>
      </c>
      <c r="S1835" s="63">
        <v>13879723</v>
      </c>
      <c r="T1835">
        <f t="shared" si="260"/>
        <v>26885623</v>
      </c>
    </row>
    <row r="1836" spans="1:20" hidden="1">
      <c r="A1836" s="55" t="s">
        <v>3495</v>
      </c>
      <c r="B1836" s="56" t="s">
        <v>3496</v>
      </c>
      <c r="C1836" s="55" t="s">
        <v>6318</v>
      </c>
      <c r="D1836" s="56">
        <f t="shared" si="261"/>
        <v>4355.125</v>
      </c>
      <c r="E1836" s="56">
        <f t="shared" si="253"/>
        <v>411.54399999999998</v>
      </c>
      <c r="F1836" s="56">
        <f t="shared" si="254"/>
        <v>4646.3680000000004</v>
      </c>
      <c r="G1836" s="56">
        <f t="shared" si="255"/>
        <v>9413.0370000000003</v>
      </c>
      <c r="H1836" s="56">
        <f t="shared" si="256"/>
        <v>4413.4780000000001</v>
      </c>
      <c r="I1836" s="56">
        <f t="shared" si="257"/>
        <v>563.83600000000001</v>
      </c>
      <c r="J1836" s="56">
        <f t="shared" si="258"/>
        <v>4906.2280000000001</v>
      </c>
      <c r="K1836" s="56">
        <f t="shared" si="259"/>
        <v>9883.5419999999995</v>
      </c>
      <c r="L1836" s="64">
        <v>4355125</v>
      </c>
      <c r="M1836" s="64">
        <v>411544</v>
      </c>
      <c r="N1836" s="64">
        <v>4646368</v>
      </c>
      <c r="O1836" s="64">
        <v>9413037</v>
      </c>
      <c r="P1836" s="63">
        <v>4413478</v>
      </c>
      <c r="Q1836" s="63">
        <v>563836</v>
      </c>
      <c r="R1836" s="63">
        <v>4906228</v>
      </c>
      <c r="S1836" s="63">
        <v>9883542</v>
      </c>
      <c r="T1836">
        <f t="shared" si="260"/>
        <v>19296579</v>
      </c>
    </row>
    <row r="1837" spans="1:20" hidden="1">
      <c r="A1837" s="55" t="s">
        <v>3497</v>
      </c>
      <c r="B1837" s="56" t="s">
        <v>3498</v>
      </c>
      <c r="C1837" s="55" t="s">
        <v>6318</v>
      </c>
      <c r="D1837" s="56">
        <f t="shared" si="261"/>
        <v>6710.4350000000004</v>
      </c>
      <c r="E1837" s="56">
        <f t="shared" si="253"/>
        <v>381.06200000000001</v>
      </c>
      <c r="F1837" s="56">
        <f t="shared" si="254"/>
        <v>8334.8449999999993</v>
      </c>
      <c r="G1837" s="56">
        <f t="shared" si="255"/>
        <v>15426.342000000001</v>
      </c>
      <c r="H1837" s="56">
        <f t="shared" si="256"/>
        <v>6530.277</v>
      </c>
      <c r="I1837" s="56">
        <f t="shared" si="257"/>
        <v>107.122</v>
      </c>
      <c r="J1837" s="56">
        <f t="shared" si="258"/>
        <v>8841.0370000000003</v>
      </c>
      <c r="K1837" s="56">
        <f t="shared" si="259"/>
        <v>15478.436</v>
      </c>
      <c r="L1837" s="64">
        <v>6710435</v>
      </c>
      <c r="M1837" s="64">
        <v>381062</v>
      </c>
      <c r="N1837" s="64">
        <v>8334845</v>
      </c>
      <c r="O1837" s="64">
        <v>15426342</v>
      </c>
      <c r="P1837" s="63">
        <v>6530277</v>
      </c>
      <c r="Q1837" s="63">
        <v>107122</v>
      </c>
      <c r="R1837" s="63">
        <v>8841037</v>
      </c>
      <c r="S1837" s="63">
        <v>15478436</v>
      </c>
      <c r="T1837">
        <f t="shared" si="260"/>
        <v>30904778</v>
      </c>
    </row>
    <row r="1838" spans="1:20" hidden="1">
      <c r="A1838" s="55" t="s">
        <v>3499</v>
      </c>
      <c r="B1838" s="56" t="s">
        <v>3500</v>
      </c>
      <c r="C1838" s="55" t="s">
        <v>6319</v>
      </c>
      <c r="D1838" s="56">
        <f t="shared" si="261"/>
        <v>2367.7510000000002</v>
      </c>
      <c r="E1838" s="56">
        <f t="shared" si="253"/>
        <v>488.31599999999997</v>
      </c>
      <c r="F1838" s="56">
        <f t="shared" si="254"/>
        <v>486.55599999999998</v>
      </c>
      <c r="G1838" s="56">
        <f t="shared" si="255"/>
        <v>3342.623</v>
      </c>
      <c r="H1838" s="56">
        <f t="shared" si="256"/>
        <v>2279.9690000000001</v>
      </c>
      <c r="I1838" s="56">
        <f t="shared" si="257"/>
        <v>466.55399999999997</v>
      </c>
      <c r="J1838" s="56">
        <f t="shared" si="258"/>
        <v>436.238</v>
      </c>
      <c r="K1838" s="56">
        <f t="shared" si="259"/>
        <v>3182.761</v>
      </c>
      <c r="L1838" s="64">
        <v>2367751</v>
      </c>
      <c r="M1838" s="64">
        <v>488316</v>
      </c>
      <c r="N1838" s="64">
        <v>486556</v>
      </c>
      <c r="O1838" s="64">
        <v>3342623</v>
      </c>
      <c r="P1838" s="63">
        <v>2279969</v>
      </c>
      <c r="Q1838" s="63">
        <v>466554</v>
      </c>
      <c r="R1838" s="63">
        <v>436238</v>
      </c>
      <c r="S1838" s="63">
        <v>3182761</v>
      </c>
      <c r="T1838">
        <f t="shared" si="260"/>
        <v>6525384</v>
      </c>
    </row>
    <row r="1839" spans="1:20" hidden="1">
      <c r="A1839" s="55" t="s">
        <v>3501</v>
      </c>
      <c r="B1839" s="56" t="s">
        <v>3502</v>
      </c>
      <c r="C1839" s="55" t="s">
        <v>6319</v>
      </c>
      <c r="D1839" s="56">
        <f t="shared" si="261"/>
        <v>1899.5070000000001</v>
      </c>
      <c r="E1839" s="56">
        <f t="shared" si="253"/>
        <v>147.72</v>
      </c>
      <c r="F1839" s="56">
        <f t="shared" si="254"/>
        <v>2049.741</v>
      </c>
      <c r="G1839" s="56">
        <f t="shared" si="255"/>
        <v>4096.9679999999998</v>
      </c>
      <c r="H1839" s="56">
        <f t="shared" si="256"/>
        <v>1898.566</v>
      </c>
      <c r="I1839" s="56">
        <f t="shared" si="257"/>
        <v>147.72</v>
      </c>
      <c r="J1839" s="56">
        <f t="shared" si="258"/>
        <v>1748.617</v>
      </c>
      <c r="K1839" s="56">
        <f t="shared" si="259"/>
        <v>3794.9029999999998</v>
      </c>
      <c r="L1839" s="64">
        <v>1899507</v>
      </c>
      <c r="M1839" s="64">
        <v>147720</v>
      </c>
      <c r="N1839" s="64">
        <v>2049741</v>
      </c>
      <c r="O1839" s="64">
        <v>4096968</v>
      </c>
      <c r="P1839" s="63">
        <v>1898566</v>
      </c>
      <c r="Q1839" s="63">
        <v>147720</v>
      </c>
      <c r="R1839" s="63">
        <v>1748617</v>
      </c>
      <c r="S1839" s="63">
        <v>3794903</v>
      </c>
      <c r="T1839">
        <f t="shared" si="260"/>
        <v>7891871</v>
      </c>
    </row>
    <row r="1840" spans="1:20" hidden="1">
      <c r="A1840" s="55" t="s">
        <v>3503</v>
      </c>
      <c r="B1840" s="56" t="s">
        <v>3504</v>
      </c>
      <c r="C1840" s="55" t="s">
        <v>6319</v>
      </c>
      <c r="D1840" s="56">
        <f t="shared" si="261"/>
        <v>3031.15</v>
      </c>
      <c r="E1840" s="56">
        <f t="shared" si="253"/>
        <v>464.14699999999999</v>
      </c>
      <c r="F1840" s="56">
        <f t="shared" si="254"/>
        <v>1950.64</v>
      </c>
      <c r="G1840" s="56">
        <f t="shared" si="255"/>
        <v>5445.9369999999999</v>
      </c>
      <c r="H1840" s="56">
        <f t="shared" si="256"/>
        <v>3088.982</v>
      </c>
      <c r="I1840" s="56">
        <f t="shared" si="257"/>
        <v>463.89299999999997</v>
      </c>
      <c r="J1840" s="56">
        <f t="shared" si="258"/>
        <v>1976.34</v>
      </c>
      <c r="K1840" s="56">
        <f t="shared" si="259"/>
        <v>5529.2150000000001</v>
      </c>
      <c r="L1840" s="64">
        <v>3031150</v>
      </c>
      <c r="M1840" s="64">
        <v>464147</v>
      </c>
      <c r="N1840" s="64">
        <v>1950640</v>
      </c>
      <c r="O1840" s="64">
        <v>5445937</v>
      </c>
      <c r="P1840" s="63">
        <v>3088982</v>
      </c>
      <c r="Q1840" s="63">
        <v>463893</v>
      </c>
      <c r="R1840" s="63">
        <v>1976340</v>
      </c>
      <c r="S1840" s="63">
        <v>5529215</v>
      </c>
      <c r="T1840">
        <f t="shared" si="260"/>
        <v>10975152</v>
      </c>
    </row>
    <row r="1841" spans="1:20" hidden="1">
      <c r="A1841" s="55" t="s">
        <v>3505</v>
      </c>
      <c r="B1841" s="56" t="s">
        <v>1077</v>
      </c>
      <c r="C1841" s="55" t="s">
        <v>6319</v>
      </c>
      <c r="D1841" s="56">
        <f t="shared" si="261"/>
        <v>1099.144</v>
      </c>
      <c r="E1841" s="56">
        <f t="shared" si="253"/>
        <v>24.262</v>
      </c>
      <c r="F1841" s="56">
        <f t="shared" si="254"/>
        <v>984.15899999999999</v>
      </c>
      <c r="G1841" s="56">
        <f t="shared" si="255"/>
        <v>2107.5650000000001</v>
      </c>
      <c r="H1841" s="56">
        <f t="shared" si="256"/>
        <v>991.327</v>
      </c>
      <c r="I1841" s="56">
        <f t="shared" si="257"/>
        <v>24.238</v>
      </c>
      <c r="J1841" s="56">
        <f t="shared" si="258"/>
        <v>938.09400000000005</v>
      </c>
      <c r="K1841" s="56">
        <f t="shared" si="259"/>
        <v>1953.6590000000001</v>
      </c>
      <c r="L1841" s="64">
        <v>1099144</v>
      </c>
      <c r="M1841" s="64">
        <v>24262</v>
      </c>
      <c r="N1841" s="64">
        <v>984159</v>
      </c>
      <c r="O1841" s="64">
        <v>2107565</v>
      </c>
      <c r="P1841" s="63">
        <v>991327</v>
      </c>
      <c r="Q1841" s="63">
        <v>24238</v>
      </c>
      <c r="R1841" s="63">
        <v>938094</v>
      </c>
      <c r="S1841" s="63">
        <v>1953659</v>
      </c>
      <c r="T1841">
        <f t="shared" si="260"/>
        <v>4061224</v>
      </c>
    </row>
    <row r="1842" spans="1:20" hidden="1">
      <c r="A1842" s="55" t="s">
        <v>3506</v>
      </c>
      <c r="B1842" s="56" t="s">
        <v>3507</v>
      </c>
      <c r="C1842" s="55" t="s">
        <v>6319</v>
      </c>
      <c r="D1842" s="56">
        <f t="shared" si="261"/>
        <v>9789.4179999999997</v>
      </c>
      <c r="E1842" s="56">
        <f t="shared" si="253"/>
        <v>3228.509</v>
      </c>
      <c r="F1842" s="56">
        <f t="shared" si="254"/>
        <v>12273.207</v>
      </c>
      <c r="G1842" s="56">
        <f t="shared" si="255"/>
        <v>25291.133999999998</v>
      </c>
      <c r="H1842" s="56">
        <f t="shared" si="256"/>
        <v>9809.6489999999994</v>
      </c>
      <c r="I1842" s="56">
        <f t="shared" si="257"/>
        <v>3242.2739999999999</v>
      </c>
      <c r="J1842" s="56">
        <f t="shared" si="258"/>
        <v>11359.688</v>
      </c>
      <c r="K1842" s="56">
        <f t="shared" si="259"/>
        <v>24411.611000000001</v>
      </c>
      <c r="L1842" s="64">
        <v>9789418</v>
      </c>
      <c r="M1842" s="64">
        <v>3228509</v>
      </c>
      <c r="N1842" s="64">
        <v>12273207</v>
      </c>
      <c r="O1842" s="64">
        <v>25291134</v>
      </c>
      <c r="P1842" s="63">
        <v>9809649</v>
      </c>
      <c r="Q1842" s="63">
        <v>3242274</v>
      </c>
      <c r="R1842" s="63">
        <v>11359688</v>
      </c>
      <c r="S1842" s="63">
        <v>24411611</v>
      </c>
      <c r="T1842">
        <f t="shared" si="260"/>
        <v>49702745</v>
      </c>
    </row>
    <row r="1843" spans="1:20" hidden="1">
      <c r="A1843" s="55" t="s">
        <v>3508</v>
      </c>
      <c r="B1843" s="56" t="s">
        <v>3509</v>
      </c>
      <c r="C1843" s="55" t="s">
        <v>6319</v>
      </c>
      <c r="D1843" s="56">
        <f t="shared" si="261"/>
        <v>1958.299</v>
      </c>
      <c r="E1843" s="56">
        <f t="shared" si="253"/>
        <v>477.18599999999998</v>
      </c>
      <c r="F1843" s="56">
        <f t="shared" si="254"/>
        <v>1467.9649999999999</v>
      </c>
      <c r="G1843" s="56">
        <f t="shared" si="255"/>
        <v>3903.45</v>
      </c>
      <c r="H1843" s="56">
        <f t="shared" si="256"/>
        <v>1577.6949999999999</v>
      </c>
      <c r="I1843" s="56">
        <f t="shared" si="257"/>
        <v>477.13400000000001</v>
      </c>
      <c r="J1843" s="56">
        <f t="shared" si="258"/>
        <v>1436.3689999999999</v>
      </c>
      <c r="K1843" s="56">
        <f t="shared" si="259"/>
        <v>3491.1979999999999</v>
      </c>
      <c r="L1843" s="64">
        <v>1958299</v>
      </c>
      <c r="M1843" s="64">
        <v>477186</v>
      </c>
      <c r="N1843" s="64">
        <v>1467965</v>
      </c>
      <c r="O1843" s="64">
        <v>3903450</v>
      </c>
      <c r="P1843" s="63">
        <v>1577695</v>
      </c>
      <c r="Q1843" s="63">
        <v>477134</v>
      </c>
      <c r="R1843" s="63">
        <v>1436369</v>
      </c>
      <c r="S1843" s="63">
        <v>3491198</v>
      </c>
      <c r="T1843">
        <f t="shared" si="260"/>
        <v>7394648</v>
      </c>
    </row>
    <row r="1844" spans="1:20" hidden="1">
      <c r="A1844" s="55" t="s">
        <v>3510</v>
      </c>
      <c r="B1844" s="56" t="s">
        <v>1591</v>
      </c>
      <c r="C1844" s="55" t="s">
        <v>6319</v>
      </c>
      <c r="D1844" s="56">
        <f t="shared" si="261"/>
        <v>400</v>
      </c>
      <c r="E1844" s="56">
        <f t="shared" si="253"/>
        <v>237.66300000000001</v>
      </c>
      <c r="F1844" s="56">
        <f t="shared" si="254"/>
        <v>723.10400000000004</v>
      </c>
      <c r="G1844" s="56">
        <f t="shared" si="255"/>
        <v>1360.7670000000001</v>
      </c>
      <c r="H1844" s="56">
        <f t="shared" si="256"/>
        <v>475.07400000000001</v>
      </c>
      <c r="I1844" s="56">
        <f t="shared" si="257"/>
        <v>237.93799999999999</v>
      </c>
      <c r="J1844" s="56">
        <f t="shared" si="258"/>
        <v>1058.4870000000001</v>
      </c>
      <c r="K1844" s="56">
        <f t="shared" si="259"/>
        <v>1771.499</v>
      </c>
      <c r="L1844" s="64">
        <v>400000</v>
      </c>
      <c r="M1844" s="64">
        <v>237663</v>
      </c>
      <c r="N1844" s="64">
        <v>723104</v>
      </c>
      <c r="O1844" s="64">
        <v>1360767</v>
      </c>
      <c r="P1844" s="63">
        <v>475074</v>
      </c>
      <c r="Q1844" s="63">
        <v>237938</v>
      </c>
      <c r="R1844" s="63">
        <v>1058487</v>
      </c>
      <c r="S1844" s="63">
        <v>1771499</v>
      </c>
      <c r="T1844">
        <f t="shared" si="260"/>
        <v>3132266</v>
      </c>
    </row>
    <row r="1845" spans="1:20" hidden="1">
      <c r="A1845" s="55" t="s">
        <v>3511</v>
      </c>
      <c r="B1845" s="56" t="s">
        <v>3512</v>
      </c>
      <c r="C1845" s="55" t="s">
        <v>6319</v>
      </c>
      <c r="D1845" s="56">
        <f t="shared" si="261"/>
        <v>2278.5549999999998</v>
      </c>
      <c r="E1845" s="56">
        <f t="shared" si="253"/>
        <v>71.483999999999995</v>
      </c>
      <c r="F1845" s="56">
        <f t="shared" si="254"/>
        <v>1544.2860000000001</v>
      </c>
      <c r="G1845" s="56">
        <f t="shared" si="255"/>
        <v>3894.3249999999998</v>
      </c>
      <c r="H1845" s="56">
        <f t="shared" si="256"/>
        <v>2361.09</v>
      </c>
      <c r="I1845" s="56">
        <f t="shared" si="257"/>
        <v>71.421000000000006</v>
      </c>
      <c r="J1845" s="56">
        <f t="shared" si="258"/>
        <v>1756.5029999999999</v>
      </c>
      <c r="K1845" s="56">
        <f t="shared" si="259"/>
        <v>4189.0140000000001</v>
      </c>
      <c r="L1845" s="64">
        <v>2278555</v>
      </c>
      <c r="M1845" s="64">
        <v>71484</v>
      </c>
      <c r="N1845" s="64">
        <v>1544286</v>
      </c>
      <c r="O1845" s="64">
        <v>3894325</v>
      </c>
      <c r="P1845" s="63">
        <v>2361090</v>
      </c>
      <c r="Q1845" s="63">
        <v>71421</v>
      </c>
      <c r="R1845" s="63">
        <v>1756503</v>
      </c>
      <c r="S1845" s="63">
        <v>4189014</v>
      </c>
      <c r="T1845">
        <f t="shared" si="260"/>
        <v>8083339</v>
      </c>
    </row>
    <row r="1846" spans="1:20" hidden="1">
      <c r="A1846" s="55" t="s">
        <v>3513</v>
      </c>
      <c r="B1846" s="56" t="s">
        <v>3514</v>
      </c>
      <c r="C1846" s="55" t="s">
        <v>6319</v>
      </c>
      <c r="D1846" s="56">
        <f t="shared" si="261"/>
        <v>1655.7550000000001</v>
      </c>
      <c r="E1846" s="56">
        <f t="shared" si="253"/>
        <v>239.62299999999999</v>
      </c>
      <c r="F1846" s="56">
        <f t="shared" si="254"/>
        <v>423.774</v>
      </c>
      <c r="G1846" s="56">
        <f t="shared" si="255"/>
        <v>2319.152</v>
      </c>
      <c r="H1846" s="56">
        <f t="shared" si="256"/>
        <v>1494.982</v>
      </c>
      <c r="I1846" s="56">
        <f t="shared" si="257"/>
        <v>199.49299999999999</v>
      </c>
      <c r="J1846" s="56">
        <f t="shared" si="258"/>
        <v>418.834</v>
      </c>
      <c r="K1846" s="56">
        <f t="shared" si="259"/>
        <v>2113.3090000000002</v>
      </c>
      <c r="L1846" s="64">
        <v>1655755</v>
      </c>
      <c r="M1846" s="64">
        <v>239623</v>
      </c>
      <c r="N1846" s="64">
        <v>423774</v>
      </c>
      <c r="O1846" s="64">
        <v>2319152</v>
      </c>
      <c r="P1846" s="63">
        <v>1494982</v>
      </c>
      <c r="Q1846" s="63">
        <v>199493</v>
      </c>
      <c r="R1846" s="63">
        <v>418834</v>
      </c>
      <c r="S1846" s="63">
        <v>2113309</v>
      </c>
      <c r="T1846">
        <f t="shared" si="260"/>
        <v>4432461</v>
      </c>
    </row>
    <row r="1847" spans="1:20" hidden="1">
      <c r="A1847" s="55" t="s">
        <v>3515</v>
      </c>
      <c r="B1847" s="56" t="s">
        <v>3516</v>
      </c>
      <c r="C1847" s="55" t="s">
        <v>6319</v>
      </c>
      <c r="D1847" s="56">
        <f t="shared" si="261"/>
        <v>1327.585</v>
      </c>
      <c r="E1847" s="56">
        <f t="shared" si="253"/>
        <v>382.839</v>
      </c>
      <c r="F1847" s="56">
        <f t="shared" si="254"/>
        <v>1062.884</v>
      </c>
      <c r="G1847" s="56">
        <f t="shared" si="255"/>
        <v>2773.308</v>
      </c>
      <c r="H1847" s="56">
        <f t="shared" si="256"/>
        <v>1413.777</v>
      </c>
      <c r="I1847" s="56">
        <f t="shared" si="257"/>
        <v>377.83199999999999</v>
      </c>
      <c r="J1847" s="56">
        <f t="shared" si="258"/>
        <v>1129.0419999999999</v>
      </c>
      <c r="K1847" s="56">
        <f t="shared" si="259"/>
        <v>2920.6509999999998</v>
      </c>
      <c r="L1847" s="64">
        <v>1327585</v>
      </c>
      <c r="M1847" s="64">
        <v>382839</v>
      </c>
      <c r="N1847" s="64">
        <v>1062884</v>
      </c>
      <c r="O1847" s="64">
        <v>2773308</v>
      </c>
      <c r="P1847" s="63">
        <v>1413777</v>
      </c>
      <c r="Q1847" s="63">
        <v>377832</v>
      </c>
      <c r="R1847" s="63">
        <v>1129042</v>
      </c>
      <c r="S1847" s="63">
        <v>2920651</v>
      </c>
      <c r="T1847">
        <f t="shared" si="260"/>
        <v>5693959</v>
      </c>
    </row>
    <row r="1848" spans="1:20" hidden="1">
      <c r="A1848" s="55" t="s">
        <v>3517</v>
      </c>
      <c r="B1848" s="56" t="s">
        <v>3518</v>
      </c>
      <c r="C1848" s="55" t="s">
        <v>6319</v>
      </c>
      <c r="D1848" s="56">
        <f t="shared" si="261"/>
        <v>1866.307</v>
      </c>
      <c r="E1848" s="56">
        <f t="shared" si="253"/>
        <v>109.572</v>
      </c>
      <c r="F1848" s="56">
        <f t="shared" si="254"/>
        <v>3117.4580000000001</v>
      </c>
      <c r="G1848" s="56">
        <f t="shared" si="255"/>
        <v>5093.3370000000004</v>
      </c>
      <c r="H1848" s="56">
        <f t="shared" si="256"/>
        <v>2205.2240000000002</v>
      </c>
      <c r="I1848" s="56">
        <f t="shared" si="257"/>
        <v>109.509</v>
      </c>
      <c r="J1848" s="56">
        <f t="shared" si="258"/>
        <v>2849.3690000000001</v>
      </c>
      <c r="K1848" s="56">
        <f t="shared" si="259"/>
        <v>5164.1019999999999</v>
      </c>
      <c r="L1848" s="64">
        <v>1866307</v>
      </c>
      <c r="M1848" s="64">
        <v>109572</v>
      </c>
      <c r="N1848" s="64">
        <v>3117458</v>
      </c>
      <c r="O1848" s="64">
        <v>5093337</v>
      </c>
      <c r="P1848" s="63">
        <v>2205224</v>
      </c>
      <c r="Q1848" s="63">
        <v>109509</v>
      </c>
      <c r="R1848" s="63">
        <v>2849369</v>
      </c>
      <c r="S1848" s="63">
        <v>5164102</v>
      </c>
      <c r="T1848">
        <f t="shared" si="260"/>
        <v>10257439</v>
      </c>
    </row>
    <row r="1849" spans="1:20" hidden="1">
      <c r="A1849" s="55" t="s">
        <v>3519</v>
      </c>
      <c r="B1849" s="56" t="s">
        <v>3520</v>
      </c>
      <c r="C1849" s="55" t="s">
        <v>6319</v>
      </c>
      <c r="D1849" s="56">
        <f t="shared" si="261"/>
        <v>1729.421</v>
      </c>
      <c r="E1849" s="56">
        <f t="shared" si="253"/>
        <v>1984.037</v>
      </c>
      <c r="F1849" s="56">
        <f t="shared" si="254"/>
        <v>2037.8879999999999</v>
      </c>
      <c r="G1849" s="56">
        <f t="shared" si="255"/>
        <v>5751.3459999999995</v>
      </c>
      <c r="H1849" s="56">
        <f t="shared" si="256"/>
        <v>2128.9940000000001</v>
      </c>
      <c r="I1849" s="56">
        <f t="shared" si="257"/>
        <v>1949.1110000000001</v>
      </c>
      <c r="J1849" s="56">
        <f t="shared" si="258"/>
        <v>2095.0219999999999</v>
      </c>
      <c r="K1849" s="56">
        <f t="shared" si="259"/>
        <v>6173.1270000000004</v>
      </c>
      <c r="L1849" s="64">
        <v>1729421</v>
      </c>
      <c r="M1849" s="64">
        <v>1984037</v>
      </c>
      <c r="N1849" s="64">
        <v>2037888</v>
      </c>
      <c r="O1849" s="64">
        <v>5751346</v>
      </c>
      <c r="P1849" s="63">
        <v>2128994</v>
      </c>
      <c r="Q1849" s="63">
        <v>1949111</v>
      </c>
      <c r="R1849" s="63">
        <v>2095022</v>
      </c>
      <c r="S1849" s="63">
        <v>6173127</v>
      </c>
      <c r="T1849">
        <f t="shared" si="260"/>
        <v>11924473</v>
      </c>
    </row>
    <row r="1850" spans="1:20" hidden="1">
      <c r="A1850" s="55" t="s">
        <v>3521</v>
      </c>
      <c r="B1850" s="56" t="s">
        <v>3522</v>
      </c>
      <c r="C1850" s="55" t="s">
        <v>6319</v>
      </c>
      <c r="D1850" s="56">
        <f t="shared" si="261"/>
        <v>1892.921</v>
      </c>
      <c r="E1850" s="56">
        <f t="shared" si="253"/>
        <v>1431.8389999999999</v>
      </c>
      <c r="F1850" s="56">
        <f t="shared" si="254"/>
        <v>2510.9639999999999</v>
      </c>
      <c r="G1850" s="56">
        <f t="shared" si="255"/>
        <v>5835.7240000000002</v>
      </c>
      <c r="H1850" s="56">
        <f t="shared" si="256"/>
        <v>2018.941</v>
      </c>
      <c r="I1850" s="56">
        <f t="shared" si="257"/>
        <v>1431.395</v>
      </c>
      <c r="J1850" s="56">
        <f t="shared" si="258"/>
        <v>2580.2719999999999</v>
      </c>
      <c r="K1850" s="56">
        <f t="shared" si="259"/>
        <v>6030.6080000000002</v>
      </c>
      <c r="L1850" s="64">
        <v>1892921</v>
      </c>
      <c r="M1850" s="64">
        <v>1431839</v>
      </c>
      <c r="N1850" s="64">
        <v>2510964</v>
      </c>
      <c r="O1850" s="64">
        <v>5835724</v>
      </c>
      <c r="P1850" s="63">
        <v>2018941</v>
      </c>
      <c r="Q1850" s="63">
        <v>1431395</v>
      </c>
      <c r="R1850" s="63">
        <v>2580272</v>
      </c>
      <c r="S1850" s="63">
        <v>6030608</v>
      </c>
      <c r="T1850">
        <f t="shared" si="260"/>
        <v>11866332</v>
      </c>
    </row>
    <row r="1851" spans="1:20" hidden="1">
      <c r="A1851" s="55" t="s">
        <v>3523</v>
      </c>
      <c r="B1851" s="56" t="s">
        <v>3524</v>
      </c>
      <c r="C1851" s="55" t="s">
        <v>6319</v>
      </c>
      <c r="D1851" s="56">
        <f t="shared" si="261"/>
        <v>1111.5350000000001</v>
      </c>
      <c r="E1851" s="56">
        <f t="shared" si="253"/>
        <v>352.96899999999999</v>
      </c>
      <c r="F1851" s="56">
        <f t="shared" si="254"/>
        <v>580.74599999999998</v>
      </c>
      <c r="G1851" s="56">
        <f t="shared" si="255"/>
        <v>2045.25</v>
      </c>
      <c r="H1851" s="56">
        <f t="shared" si="256"/>
        <v>1329.9780000000001</v>
      </c>
      <c r="I1851" s="56">
        <f t="shared" si="257"/>
        <v>352.68299999999999</v>
      </c>
      <c r="J1851" s="56">
        <f t="shared" si="258"/>
        <v>588.31500000000005</v>
      </c>
      <c r="K1851" s="56">
        <f t="shared" si="259"/>
        <v>2270.9760000000001</v>
      </c>
      <c r="L1851" s="64">
        <v>1111535</v>
      </c>
      <c r="M1851" s="64">
        <v>352969</v>
      </c>
      <c r="N1851" s="64">
        <v>580746</v>
      </c>
      <c r="O1851" s="64">
        <v>2045250</v>
      </c>
      <c r="P1851" s="63">
        <v>1329978</v>
      </c>
      <c r="Q1851" s="63">
        <v>352683</v>
      </c>
      <c r="R1851" s="63">
        <v>588315</v>
      </c>
      <c r="S1851" s="63">
        <v>2270976</v>
      </c>
      <c r="T1851">
        <f t="shared" si="260"/>
        <v>4316226</v>
      </c>
    </row>
    <row r="1852" spans="1:20" hidden="1">
      <c r="A1852" s="55" t="s">
        <v>3525</v>
      </c>
      <c r="B1852" s="56" t="s">
        <v>3526</v>
      </c>
      <c r="C1852" s="55" t="s">
        <v>6319</v>
      </c>
      <c r="D1852" s="56">
        <f t="shared" si="261"/>
        <v>2080.3490000000002</v>
      </c>
      <c r="E1852" s="56">
        <f t="shared" si="253"/>
        <v>4.5599999999999996</v>
      </c>
      <c r="F1852" s="56">
        <f t="shared" si="254"/>
        <v>1435.569</v>
      </c>
      <c r="G1852" s="56">
        <f t="shared" si="255"/>
        <v>3520.4780000000001</v>
      </c>
      <c r="H1852" s="56">
        <f t="shared" si="256"/>
        <v>2160.0949999999998</v>
      </c>
      <c r="I1852" s="56">
        <f t="shared" si="257"/>
        <v>4.5599999999999996</v>
      </c>
      <c r="J1852" s="56">
        <f t="shared" si="258"/>
        <v>1402.242</v>
      </c>
      <c r="K1852" s="56">
        <f t="shared" si="259"/>
        <v>3566.8969999999999</v>
      </c>
      <c r="L1852" s="64">
        <v>2080349</v>
      </c>
      <c r="M1852" s="64">
        <v>4560</v>
      </c>
      <c r="N1852" s="64">
        <v>1435569</v>
      </c>
      <c r="O1852" s="64">
        <v>3520478</v>
      </c>
      <c r="P1852" s="63">
        <v>2160095</v>
      </c>
      <c r="Q1852" s="63">
        <v>4560</v>
      </c>
      <c r="R1852" s="63">
        <v>1402242</v>
      </c>
      <c r="S1852" s="63">
        <v>3566897</v>
      </c>
      <c r="T1852">
        <f t="shared" si="260"/>
        <v>7087375</v>
      </c>
    </row>
    <row r="1853" spans="1:20" hidden="1">
      <c r="A1853" s="55" t="s">
        <v>3527</v>
      </c>
      <c r="B1853" s="56" t="s">
        <v>3528</v>
      </c>
      <c r="C1853" s="55" t="s">
        <v>6320</v>
      </c>
      <c r="D1853" s="56">
        <f t="shared" si="261"/>
        <v>0</v>
      </c>
      <c r="E1853" s="56">
        <f t="shared" si="253"/>
        <v>0</v>
      </c>
      <c r="F1853" s="56">
        <f t="shared" si="254"/>
        <v>0.89700000000000002</v>
      </c>
      <c r="G1853" s="56">
        <f t="shared" si="255"/>
        <v>0.89700000000000002</v>
      </c>
      <c r="H1853" s="56">
        <f t="shared" si="256"/>
        <v>0</v>
      </c>
      <c r="I1853" s="56">
        <f t="shared" si="257"/>
        <v>0</v>
      </c>
      <c r="J1853" s="56">
        <f t="shared" si="258"/>
        <v>0.89700000000000002</v>
      </c>
      <c r="K1853" s="56">
        <f t="shared" si="259"/>
        <v>0.89700000000000002</v>
      </c>
      <c r="L1853" s="64">
        <v>0</v>
      </c>
      <c r="M1853" s="64">
        <v>0</v>
      </c>
      <c r="N1853" s="64">
        <v>897</v>
      </c>
      <c r="O1853" s="64">
        <v>897</v>
      </c>
      <c r="P1853" s="63">
        <v>0</v>
      </c>
      <c r="Q1853" s="63">
        <v>0</v>
      </c>
      <c r="R1853" s="63">
        <v>897</v>
      </c>
      <c r="S1853" s="63">
        <v>897</v>
      </c>
      <c r="T1853">
        <f t="shared" si="260"/>
        <v>1794</v>
      </c>
    </row>
    <row r="1854" spans="1:20">
      <c r="A1854" s="55" t="s">
        <v>3529</v>
      </c>
      <c r="B1854" s="56" t="s">
        <v>3530</v>
      </c>
      <c r="C1854" s="55" t="s">
        <v>6320</v>
      </c>
      <c r="D1854" s="56">
        <f t="shared" si="261"/>
        <v>0</v>
      </c>
      <c r="E1854" s="56">
        <f t="shared" si="253"/>
        <v>0</v>
      </c>
      <c r="F1854" s="56">
        <f t="shared" si="254"/>
        <v>0</v>
      </c>
      <c r="G1854" s="56">
        <f t="shared" si="255"/>
        <v>0</v>
      </c>
      <c r="H1854" s="56">
        <f t="shared" si="256"/>
        <v>0</v>
      </c>
      <c r="I1854" s="56">
        <f t="shared" si="257"/>
        <v>0</v>
      </c>
      <c r="J1854" s="56">
        <f t="shared" si="258"/>
        <v>0</v>
      </c>
      <c r="K1854" s="56">
        <f t="shared" si="259"/>
        <v>0</v>
      </c>
      <c r="L1854" s="64">
        <v>0</v>
      </c>
      <c r="M1854" s="64">
        <v>0</v>
      </c>
      <c r="N1854" s="64">
        <v>0</v>
      </c>
      <c r="O1854" s="64">
        <v>0</v>
      </c>
      <c r="P1854" s="63">
        <v>0</v>
      </c>
      <c r="Q1854" s="63">
        <v>0</v>
      </c>
      <c r="R1854" s="63">
        <v>0</v>
      </c>
      <c r="S1854" s="63">
        <v>0</v>
      </c>
      <c r="T1854">
        <f t="shared" si="260"/>
        <v>0</v>
      </c>
    </row>
    <row r="1855" spans="1:20" hidden="1">
      <c r="A1855" s="55" t="s">
        <v>3531</v>
      </c>
      <c r="B1855" s="56" t="s">
        <v>3532</v>
      </c>
      <c r="C1855" s="55" t="s">
        <v>6320</v>
      </c>
      <c r="D1855" s="56">
        <f t="shared" si="261"/>
        <v>55.944000000000003</v>
      </c>
      <c r="E1855" s="56">
        <f t="shared" si="253"/>
        <v>0</v>
      </c>
      <c r="F1855" s="56">
        <f t="shared" si="254"/>
        <v>0</v>
      </c>
      <c r="G1855" s="56">
        <f t="shared" si="255"/>
        <v>55.944000000000003</v>
      </c>
      <c r="H1855" s="56">
        <f t="shared" si="256"/>
        <v>51.334000000000003</v>
      </c>
      <c r="I1855" s="56">
        <f t="shared" si="257"/>
        <v>0</v>
      </c>
      <c r="J1855" s="56">
        <f t="shared" si="258"/>
        <v>0</v>
      </c>
      <c r="K1855" s="56">
        <f t="shared" si="259"/>
        <v>51.334000000000003</v>
      </c>
      <c r="L1855" s="64">
        <v>55944</v>
      </c>
      <c r="M1855" s="64">
        <v>0</v>
      </c>
      <c r="N1855" s="64">
        <v>0</v>
      </c>
      <c r="O1855" s="64">
        <v>55944</v>
      </c>
      <c r="P1855" s="63">
        <v>51334</v>
      </c>
      <c r="Q1855" s="63">
        <v>0</v>
      </c>
      <c r="R1855" s="63">
        <v>0</v>
      </c>
      <c r="S1855" s="63">
        <v>51334</v>
      </c>
      <c r="T1855">
        <f t="shared" si="260"/>
        <v>107278</v>
      </c>
    </row>
    <row r="1856" spans="1:20" hidden="1">
      <c r="A1856" s="55" t="s">
        <v>3533</v>
      </c>
      <c r="B1856" s="56" t="s">
        <v>3534</v>
      </c>
      <c r="C1856" s="55" t="s">
        <v>6320</v>
      </c>
      <c r="D1856" s="56">
        <f t="shared" si="261"/>
        <v>58.072000000000003</v>
      </c>
      <c r="E1856" s="56">
        <f t="shared" si="253"/>
        <v>0</v>
      </c>
      <c r="F1856" s="56">
        <f t="shared" si="254"/>
        <v>0</v>
      </c>
      <c r="G1856" s="56">
        <f t="shared" si="255"/>
        <v>58.072000000000003</v>
      </c>
      <c r="H1856" s="56">
        <f t="shared" si="256"/>
        <v>83.147000000000006</v>
      </c>
      <c r="I1856" s="56">
        <f t="shared" si="257"/>
        <v>0</v>
      </c>
      <c r="J1856" s="56">
        <f t="shared" si="258"/>
        <v>0</v>
      </c>
      <c r="K1856" s="56">
        <f t="shared" si="259"/>
        <v>83.147000000000006</v>
      </c>
      <c r="L1856" s="64">
        <v>58072</v>
      </c>
      <c r="M1856" s="64">
        <v>0</v>
      </c>
      <c r="N1856" s="64">
        <v>0</v>
      </c>
      <c r="O1856" s="64">
        <v>58072</v>
      </c>
      <c r="P1856" s="63">
        <v>83147</v>
      </c>
      <c r="Q1856" s="63">
        <v>0</v>
      </c>
      <c r="R1856" s="63">
        <v>0</v>
      </c>
      <c r="S1856" s="63">
        <v>83147</v>
      </c>
      <c r="T1856">
        <f t="shared" si="260"/>
        <v>141219</v>
      </c>
    </row>
    <row r="1857" spans="1:20" hidden="1">
      <c r="A1857" s="55" t="s">
        <v>3535</v>
      </c>
      <c r="B1857" s="56" t="s">
        <v>3536</v>
      </c>
      <c r="C1857" s="55" t="s">
        <v>6320</v>
      </c>
      <c r="D1857" s="56">
        <f t="shared" si="261"/>
        <v>63.24</v>
      </c>
      <c r="E1857" s="56">
        <f t="shared" si="253"/>
        <v>0</v>
      </c>
      <c r="F1857" s="56">
        <f t="shared" si="254"/>
        <v>0</v>
      </c>
      <c r="G1857" s="56">
        <f t="shared" si="255"/>
        <v>63.24</v>
      </c>
      <c r="H1857" s="56">
        <f t="shared" si="256"/>
        <v>89.24</v>
      </c>
      <c r="I1857" s="56">
        <f t="shared" si="257"/>
        <v>0</v>
      </c>
      <c r="J1857" s="56">
        <f t="shared" si="258"/>
        <v>0</v>
      </c>
      <c r="K1857" s="56">
        <f t="shared" si="259"/>
        <v>89.24</v>
      </c>
      <c r="L1857" s="64">
        <v>63240</v>
      </c>
      <c r="M1857" s="64">
        <v>0</v>
      </c>
      <c r="N1857" s="64">
        <v>0</v>
      </c>
      <c r="O1857" s="64">
        <v>63240</v>
      </c>
      <c r="P1857" s="63">
        <v>89240</v>
      </c>
      <c r="Q1857" s="63">
        <v>0</v>
      </c>
      <c r="R1857" s="63">
        <v>0</v>
      </c>
      <c r="S1857" s="63">
        <v>89240</v>
      </c>
      <c r="T1857">
        <f t="shared" si="260"/>
        <v>152480</v>
      </c>
    </row>
    <row r="1858" spans="1:20" hidden="1">
      <c r="A1858" s="55" t="s">
        <v>3537</v>
      </c>
      <c r="B1858" s="56" t="s">
        <v>3538</v>
      </c>
      <c r="C1858" s="55" t="s">
        <v>6320</v>
      </c>
      <c r="D1858" s="56">
        <f t="shared" si="261"/>
        <v>0</v>
      </c>
      <c r="E1858" s="56">
        <f t="shared" si="253"/>
        <v>0</v>
      </c>
      <c r="F1858" s="56">
        <f t="shared" si="254"/>
        <v>75.769000000000005</v>
      </c>
      <c r="G1858" s="56">
        <f t="shared" si="255"/>
        <v>75.769000000000005</v>
      </c>
      <c r="H1858" s="56">
        <f t="shared" si="256"/>
        <v>0</v>
      </c>
      <c r="I1858" s="56">
        <f t="shared" si="257"/>
        <v>0</v>
      </c>
      <c r="J1858" s="56">
        <f t="shared" si="258"/>
        <v>83.537000000000006</v>
      </c>
      <c r="K1858" s="56">
        <f t="shared" si="259"/>
        <v>83.537000000000006</v>
      </c>
      <c r="L1858" s="64">
        <v>0</v>
      </c>
      <c r="M1858" s="64">
        <v>0</v>
      </c>
      <c r="N1858" s="64">
        <v>75769</v>
      </c>
      <c r="O1858" s="64">
        <v>75769</v>
      </c>
      <c r="P1858" s="63">
        <v>0</v>
      </c>
      <c r="Q1858" s="63">
        <v>0</v>
      </c>
      <c r="R1858" s="63">
        <v>83537</v>
      </c>
      <c r="S1858" s="63">
        <v>83537</v>
      </c>
      <c r="T1858">
        <f t="shared" si="260"/>
        <v>159306</v>
      </c>
    </row>
    <row r="1859" spans="1:20" hidden="1">
      <c r="A1859" s="55" t="s">
        <v>3539</v>
      </c>
      <c r="B1859" s="56" t="s">
        <v>3540</v>
      </c>
      <c r="C1859" s="55" t="s">
        <v>6320</v>
      </c>
      <c r="D1859" s="56">
        <f t="shared" si="261"/>
        <v>137.108</v>
      </c>
      <c r="E1859" s="56">
        <f t="shared" si="253"/>
        <v>0</v>
      </c>
      <c r="F1859" s="56">
        <f t="shared" si="254"/>
        <v>0</v>
      </c>
      <c r="G1859" s="56">
        <f t="shared" si="255"/>
        <v>137.108</v>
      </c>
      <c r="H1859" s="56">
        <f t="shared" si="256"/>
        <v>167.32499999999999</v>
      </c>
      <c r="I1859" s="56">
        <f t="shared" si="257"/>
        <v>0</v>
      </c>
      <c r="J1859" s="56">
        <f t="shared" si="258"/>
        <v>0</v>
      </c>
      <c r="K1859" s="56">
        <f t="shared" si="259"/>
        <v>167.32499999999999</v>
      </c>
      <c r="L1859" s="64">
        <v>137108</v>
      </c>
      <c r="M1859" s="64">
        <v>0</v>
      </c>
      <c r="N1859" s="64">
        <v>0</v>
      </c>
      <c r="O1859" s="64">
        <v>137108</v>
      </c>
      <c r="P1859" s="63">
        <v>167325</v>
      </c>
      <c r="Q1859" s="63">
        <v>0</v>
      </c>
      <c r="R1859" s="63">
        <v>0</v>
      </c>
      <c r="S1859" s="63">
        <v>167325</v>
      </c>
      <c r="T1859">
        <f t="shared" si="260"/>
        <v>304433</v>
      </c>
    </row>
    <row r="1860" spans="1:20">
      <c r="A1860" s="55" t="s">
        <v>3541</v>
      </c>
      <c r="B1860" s="56" t="s">
        <v>3542</v>
      </c>
      <c r="C1860" s="55" t="s">
        <v>6320</v>
      </c>
      <c r="D1860" s="56">
        <f t="shared" si="261"/>
        <v>0</v>
      </c>
      <c r="E1860" s="56">
        <f t="shared" si="253"/>
        <v>0</v>
      </c>
      <c r="F1860" s="56">
        <f t="shared" si="254"/>
        <v>0</v>
      </c>
      <c r="G1860" s="56">
        <f t="shared" si="255"/>
        <v>0</v>
      </c>
      <c r="H1860" s="56">
        <f t="shared" si="256"/>
        <v>0</v>
      </c>
      <c r="I1860" s="56">
        <f t="shared" si="257"/>
        <v>0</v>
      </c>
      <c r="J1860" s="56">
        <f t="shared" si="258"/>
        <v>0</v>
      </c>
      <c r="K1860" s="56">
        <f t="shared" si="259"/>
        <v>0</v>
      </c>
      <c r="L1860" s="64">
        <v>0</v>
      </c>
      <c r="M1860" s="64">
        <v>0</v>
      </c>
      <c r="N1860" s="64">
        <v>0</v>
      </c>
      <c r="O1860" s="64">
        <v>0</v>
      </c>
      <c r="P1860" s="63">
        <v>0</v>
      </c>
      <c r="Q1860" s="63">
        <v>0</v>
      </c>
      <c r="R1860" s="63">
        <v>0</v>
      </c>
      <c r="S1860" s="63">
        <v>0</v>
      </c>
      <c r="T1860">
        <f t="shared" si="260"/>
        <v>0</v>
      </c>
    </row>
    <row r="1861" spans="1:20" hidden="1">
      <c r="A1861" s="55" t="s">
        <v>3543</v>
      </c>
      <c r="B1861" s="56" t="s">
        <v>3544</v>
      </c>
      <c r="C1861" s="55" t="s">
        <v>6320</v>
      </c>
      <c r="D1861" s="56">
        <f t="shared" si="261"/>
        <v>0</v>
      </c>
      <c r="E1861" s="56">
        <f t="shared" ref="E1861:E1924" si="262">M1861/1000</f>
        <v>0</v>
      </c>
      <c r="F1861" s="56">
        <f t="shared" ref="F1861:F1924" si="263">N1861/1000</f>
        <v>31.417999999999999</v>
      </c>
      <c r="G1861" s="56">
        <f t="shared" ref="G1861:G1924" si="264">O1861/1000</f>
        <v>31.417999999999999</v>
      </c>
      <c r="H1861" s="56">
        <f t="shared" ref="H1861:H1924" si="265">P1861/1000</f>
        <v>0</v>
      </c>
      <c r="I1861" s="56">
        <f t="shared" ref="I1861:I1924" si="266">Q1861/1000</f>
        <v>0</v>
      </c>
      <c r="J1861" s="56">
        <f t="shared" ref="J1861:J1924" si="267">R1861/1000</f>
        <v>31.399000000000001</v>
      </c>
      <c r="K1861" s="56">
        <f t="shared" ref="K1861:K1924" si="268">S1861/1000</f>
        <v>31.399000000000001</v>
      </c>
      <c r="L1861" s="64">
        <v>0</v>
      </c>
      <c r="M1861" s="64">
        <v>0</v>
      </c>
      <c r="N1861" s="64">
        <v>31418</v>
      </c>
      <c r="O1861" s="64">
        <v>31418</v>
      </c>
      <c r="P1861" s="63">
        <v>0</v>
      </c>
      <c r="Q1861" s="63">
        <v>0</v>
      </c>
      <c r="R1861" s="63">
        <v>31399</v>
      </c>
      <c r="S1861" s="63">
        <v>31399</v>
      </c>
      <c r="T1861">
        <f t="shared" si="260"/>
        <v>62817</v>
      </c>
    </row>
    <row r="1862" spans="1:20">
      <c r="A1862" s="55" t="s">
        <v>3545</v>
      </c>
      <c r="B1862" s="56" t="s">
        <v>3546</v>
      </c>
      <c r="C1862" s="55" t="s">
        <v>6320</v>
      </c>
      <c r="D1862" s="56">
        <f t="shared" si="261"/>
        <v>0</v>
      </c>
      <c r="E1862" s="56">
        <f t="shared" si="262"/>
        <v>0</v>
      </c>
      <c r="F1862" s="56">
        <f t="shared" si="263"/>
        <v>0</v>
      </c>
      <c r="G1862" s="56">
        <f t="shared" si="264"/>
        <v>0</v>
      </c>
      <c r="H1862" s="56">
        <f t="shared" si="265"/>
        <v>0</v>
      </c>
      <c r="I1862" s="56">
        <f t="shared" si="266"/>
        <v>0</v>
      </c>
      <c r="J1862" s="56">
        <f t="shared" si="267"/>
        <v>0</v>
      </c>
      <c r="K1862" s="56">
        <f t="shared" si="268"/>
        <v>0</v>
      </c>
      <c r="L1862" s="64">
        <v>0</v>
      </c>
      <c r="M1862" s="64">
        <v>0</v>
      </c>
      <c r="N1862" s="64">
        <v>0</v>
      </c>
      <c r="O1862" s="64">
        <v>0</v>
      </c>
      <c r="P1862" s="63">
        <v>0</v>
      </c>
      <c r="Q1862" s="63">
        <v>0</v>
      </c>
      <c r="R1862" s="63">
        <v>0</v>
      </c>
      <c r="S1862" s="63">
        <v>0</v>
      </c>
      <c r="T1862">
        <f t="shared" ref="T1862:T1925" si="269">O1862+S1862</f>
        <v>0</v>
      </c>
    </row>
    <row r="1863" spans="1:20">
      <c r="A1863" s="55" t="s">
        <v>3547</v>
      </c>
      <c r="B1863" s="56" t="s">
        <v>3548</v>
      </c>
      <c r="C1863" s="55" t="s">
        <v>6320</v>
      </c>
      <c r="D1863" s="56">
        <f t="shared" ref="D1863:D1926" si="270">L1863/1000</f>
        <v>0</v>
      </c>
      <c r="E1863" s="56">
        <f t="shared" si="262"/>
        <v>0</v>
      </c>
      <c r="F1863" s="56">
        <f t="shared" si="263"/>
        <v>0</v>
      </c>
      <c r="G1863" s="56">
        <f t="shared" si="264"/>
        <v>0</v>
      </c>
      <c r="H1863" s="56">
        <f t="shared" si="265"/>
        <v>0</v>
      </c>
      <c r="I1863" s="56">
        <f t="shared" si="266"/>
        <v>0</v>
      </c>
      <c r="J1863" s="56">
        <f t="shared" si="267"/>
        <v>0</v>
      </c>
      <c r="K1863" s="56">
        <f t="shared" si="268"/>
        <v>0</v>
      </c>
      <c r="L1863" s="64">
        <v>0</v>
      </c>
      <c r="M1863" s="64">
        <v>0</v>
      </c>
      <c r="N1863" s="64">
        <v>0</v>
      </c>
      <c r="O1863" s="64">
        <v>0</v>
      </c>
      <c r="P1863" s="63">
        <v>0</v>
      </c>
      <c r="Q1863" s="63">
        <v>0</v>
      </c>
      <c r="R1863" s="63">
        <v>0</v>
      </c>
      <c r="S1863" s="63">
        <v>0</v>
      </c>
      <c r="T1863">
        <f t="shared" si="269"/>
        <v>0</v>
      </c>
    </row>
    <row r="1864" spans="1:20">
      <c r="A1864" s="55" t="s">
        <v>3549</v>
      </c>
      <c r="B1864" s="56" t="s">
        <v>3550</v>
      </c>
      <c r="C1864" s="55" t="s">
        <v>6320</v>
      </c>
      <c r="D1864" s="56">
        <f t="shared" si="270"/>
        <v>0</v>
      </c>
      <c r="E1864" s="56">
        <f t="shared" si="262"/>
        <v>0</v>
      </c>
      <c r="F1864" s="56">
        <f t="shared" si="263"/>
        <v>0</v>
      </c>
      <c r="G1864" s="56">
        <f t="shared" si="264"/>
        <v>0</v>
      </c>
      <c r="H1864" s="56">
        <f t="shared" si="265"/>
        <v>0</v>
      </c>
      <c r="I1864" s="56">
        <f t="shared" si="266"/>
        <v>0</v>
      </c>
      <c r="J1864" s="56">
        <f t="shared" si="267"/>
        <v>0</v>
      </c>
      <c r="K1864" s="56">
        <f t="shared" si="268"/>
        <v>0</v>
      </c>
      <c r="L1864" s="64">
        <v>0</v>
      </c>
      <c r="M1864" s="64">
        <v>0</v>
      </c>
      <c r="N1864" s="64">
        <v>0</v>
      </c>
      <c r="O1864" s="64">
        <v>0</v>
      </c>
      <c r="P1864" s="63">
        <v>0</v>
      </c>
      <c r="Q1864" s="63">
        <v>0</v>
      </c>
      <c r="R1864" s="63">
        <v>0</v>
      </c>
      <c r="S1864" s="63">
        <v>0</v>
      </c>
      <c r="T1864">
        <f t="shared" si="269"/>
        <v>0</v>
      </c>
    </row>
    <row r="1865" spans="1:20">
      <c r="A1865" s="55" t="s">
        <v>3551</v>
      </c>
      <c r="B1865" s="56" t="s">
        <v>3552</v>
      </c>
      <c r="C1865" s="55" t="s">
        <v>6320</v>
      </c>
      <c r="D1865" s="56">
        <f t="shared" si="270"/>
        <v>0</v>
      </c>
      <c r="E1865" s="56">
        <f t="shared" si="262"/>
        <v>0</v>
      </c>
      <c r="F1865" s="56">
        <f t="shared" si="263"/>
        <v>0</v>
      </c>
      <c r="G1865" s="56">
        <f t="shared" si="264"/>
        <v>0</v>
      </c>
      <c r="H1865" s="56">
        <f t="shared" si="265"/>
        <v>0</v>
      </c>
      <c r="I1865" s="56">
        <f t="shared" si="266"/>
        <v>0</v>
      </c>
      <c r="J1865" s="56">
        <f t="shared" si="267"/>
        <v>0</v>
      </c>
      <c r="K1865" s="56">
        <f t="shared" si="268"/>
        <v>0</v>
      </c>
      <c r="L1865" s="64">
        <v>0</v>
      </c>
      <c r="M1865" s="64">
        <v>0</v>
      </c>
      <c r="N1865" s="64">
        <v>0</v>
      </c>
      <c r="O1865" s="64">
        <v>0</v>
      </c>
      <c r="P1865" s="63">
        <v>0</v>
      </c>
      <c r="Q1865" s="63">
        <v>0</v>
      </c>
      <c r="R1865" s="63">
        <v>0</v>
      </c>
      <c r="S1865" s="63">
        <v>0</v>
      </c>
      <c r="T1865">
        <f t="shared" si="269"/>
        <v>0</v>
      </c>
    </row>
    <row r="1866" spans="1:20">
      <c r="A1866" s="55" t="s">
        <v>3553</v>
      </c>
      <c r="B1866" s="56" t="s">
        <v>3554</v>
      </c>
      <c r="C1866" s="55" t="s">
        <v>6320</v>
      </c>
      <c r="D1866" s="56">
        <f t="shared" si="270"/>
        <v>0</v>
      </c>
      <c r="E1866" s="56">
        <f t="shared" si="262"/>
        <v>0</v>
      </c>
      <c r="F1866" s="56">
        <f t="shared" si="263"/>
        <v>0</v>
      </c>
      <c r="G1866" s="56">
        <f t="shared" si="264"/>
        <v>0</v>
      </c>
      <c r="H1866" s="56">
        <f t="shared" si="265"/>
        <v>0</v>
      </c>
      <c r="I1866" s="56">
        <f t="shared" si="266"/>
        <v>0</v>
      </c>
      <c r="J1866" s="56">
        <f t="shared" si="267"/>
        <v>0</v>
      </c>
      <c r="K1866" s="56">
        <f t="shared" si="268"/>
        <v>0</v>
      </c>
      <c r="L1866" s="64">
        <v>0</v>
      </c>
      <c r="M1866" s="64">
        <v>0</v>
      </c>
      <c r="N1866" s="64">
        <v>0</v>
      </c>
      <c r="O1866" s="64">
        <v>0</v>
      </c>
      <c r="P1866" s="63">
        <v>0</v>
      </c>
      <c r="Q1866" s="63">
        <v>0</v>
      </c>
      <c r="R1866" s="63">
        <v>0</v>
      </c>
      <c r="S1866" s="63">
        <v>0</v>
      </c>
      <c r="T1866">
        <f t="shared" si="269"/>
        <v>0</v>
      </c>
    </row>
    <row r="1867" spans="1:20">
      <c r="A1867" s="55" t="s">
        <v>3555</v>
      </c>
      <c r="B1867" s="56" t="s">
        <v>3556</v>
      </c>
      <c r="C1867" s="55" t="s">
        <v>6320</v>
      </c>
      <c r="D1867" s="56">
        <f t="shared" si="270"/>
        <v>0</v>
      </c>
      <c r="E1867" s="56">
        <f t="shared" si="262"/>
        <v>0</v>
      </c>
      <c r="F1867" s="56">
        <f t="shared" si="263"/>
        <v>0</v>
      </c>
      <c r="G1867" s="56">
        <f t="shared" si="264"/>
        <v>0</v>
      </c>
      <c r="H1867" s="56">
        <f t="shared" si="265"/>
        <v>0</v>
      </c>
      <c r="I1867" s="56">
        <f t="shared" si="266"/>
        <v>0</v>
      </c>
      <c r="J1867" s="56">
        <f t="shared" si="267"/>
        <v>0</v>
      </c>
      <c r="K1867" s="56">
        <f t="shared" si="268"/>
        <v>0</v>
      </c>
      <c r="L1867" s="64">
        <v>0</v>
      </c>
      <c r="M1867" s="64">
        <v>0</v>
      </c>
      <c r="N1867" s="64">
        <v>0</v>
      </c>
      <c r="O1867" s="64">
        <v>0</v>
      </c>
      <c r="P1867" s="63">
        <v>0</v>
      </c>
      <c r="Q1867" s="63">
        <v>0</v>
      </c>
      <c r="R1867" s="63">
        <v>0</v>
      </c>
      <c r="S1867" s="63">
        <v>0</v>
      </c>
      <c r="T1867">
        <f t="shared" si="269"/>
        <v>0</v>
      </c>
    </row>
    <row r="1868" spans="1:20" hidden="1">
      <c r="A1868" s="55" t="s">
        <v>3557</v>
      </c>
      <c r="B1868" s="56" t="s">
        <v>3558</v>
      </c>
      <c r="C1868" s="55" t="s">
        <v>6320</v>
      </c>
      <c r="D1868" s="56">
        <f t="shared" si="270"/>
        <v>373.60899999999998</v>
      </c>
      <c r="E1868" s="56">
        <f t="shared" si="262"/>
        <v>179.696</v>
      </c>
      <c r="F1868" s="56">
        <f t="shared" si="263"/>
        <v>44.350999999999999</v>
      </c>
      <c r="G1868" s="56">
        <f t="shared" si="264"/>
        <v>597.65599999999995</v>
      </c>
      <c r="H1868" s="56">
        <f t="shared" si="265"/>
        <v>513.13900000000001</v>
      </c>
      <c r="I1868" s="56">
        <f t="shared" si="266"/>
        <v>324.43599999999998</v>
      </c>
      <c r="J1868" s="56">
        <f t="shared" si="267"/>
        <v>44.316000000000003</v>
      </c>
      <c r="K1868" s="56">
        <f t="shared" si="268"/>
        <v>881.89099999999996</v>
      </c>
      <c r="L1868" s="64">
        <v>373609</v>
      </c>
      <c r="M1868" s="64">
        <v>179696</v>
      </c>
      <c r="N1868" s="64">
        <v>44351</v>
      </c>
      <c r="O1868" s="64">
        <v>597656</v>
      </c>
      <c r="P1868" s="63">
        <v>513139</v>
      </c>
      <c r="Q1868" s="63">
        <v>324436</v>
      </c>
      <c r="R1868" s="63">
        <v>44316</v>
      </c>
      <c r="S1868" s="63">
        <v>881891</v>
      </c>
      <c r="T1868">
        <f t="shared" si="269"/>
        <v>1479547</v>
      </c>
    </row>
    <row r="1869" spans="1:20" hidden="1">
      <c r="A1869" s="55" t="s">
        <v>3559</v>
      </c>
      <c r="B1869" s="56" t="s">
        <v>3560</v>
      </c>
      <c r="C1869" s="55" t="s">
        <v>6320</v>
      </c>
      <c r="D1869" s="56">
        <f t="shared" si="270"/>
        <v>15.359</v>
      </c>
      <c r="E1869" s="56">
        <f t="shared" si="262"/>
        <v>0</v>
      </c>
      <c r="F1869" s="56">
        <f t="shared" si="263"/>
        <v>0</v>
      </c>
      <c r="G1869" s="56">
        <f t="shared" si="264"/>
        <v>15.359</v>
      </c>
      <c r="H1869" s="56">
        <f t="shared" si="265"/>
        <v>23.582999999999998</v>
      </c>
      <c r="I1869" s="56">
        <f t="shared" si="266"/>
        <v>0</v>
      </c>
      <c r="J1869" s="56">
        <f t="shared" si="267"/>
        <v>0</v>
      </c>
      <c r="K1869" s="56">
        <f t="shared" si="268"/>
        <v>23.582999999999998</v>
      </c>
      <c r="L1869" s="64">
        <v>15359</v>
      </c>
      <c r="M1869" s="64">
        <v>0</v>
      </c>
      <c r="N1869" s="64">
        <v>0</v>
      </c>
      <c r="O1869" s="64">
        <v>15359</v>
      </c>
      <c r="P1869" s="63">
        <v>23583</v>
      </c>
      <c r="Q1869" s="63">
        <v>0</v>
      </c>
      <c r="R1869" s="63">
        <v>0</v>
      </c>
      <c r="S1869" s="63">
        <v>23583</v>
      </c>
      <c r="T1869">
        <f t="shared" si="269"/>
        <v>38942</v>
      </c>
    </row>
    <row r="1870" spans="1:20" hidden="1">
      <c r="A1870" s="55" t="s">
        <v>3561</v>
      </c>
      <c r="B1870" s="56" t="s">
        <v>3562</v>
      </c>
      <c r="C1870" s="55" t="s">
        <v>6320</v>
      </c>
      <c r="D1870" s="56">
        <f t="shared" si="270"/>
        <v>6320.4350000000004</v>
      </c>
      <c r="E1870" s="56">
        <f t="shared" si="262"/>
        <v>0</v>
      </c>
      <c r="F1870" s="56">
        <f t="shared" si="263"/>
        <v>132.68799999999999</v>
      </c>
      <c r="G1870" s="56">
        <f t="shared" si="264"/>
        <v>6453.1229999999996</v>
      </c>
      <c r="H1870" s="56">
        <f t="shared" si="265"/>
        <v>5510.4350000000004</v>
      </c>
      <c r="I1870" s="56">
        <f t="shared" si="266"/>
        <v>0</v>
      </c>
      <c r="J1870" s="56">
        <f t="shared" si="267"/>
        <v>132.68799999999999</v>
      </c>
      <c r="K1870" s="56">
        <f t="shared" si="268"/>
        <v>5643.1229999999996</v>
      </c>
      <c r="L1870" s="64">
        <v>6320435</v>
      </c>
      <c r="M1870" s="64">
        <v>0</v>
      </c>
      <c r="N1870" s="64">
        <v>132688</v>
      </c>
      <c r="O1870" s="64">
        <v>6453123</v>
      </c>
      <c r="P1870" s="63">
        <v>5510435</v>
      </c>
      <c r="Q1870" s="63">
        <v>0</v>
      </c>
      <c r="R1870" s="63">
        <v>132688</v>
      </c>
      <c r="S1870" s="63">
        <v>5643123</v>
      </c>
      <c r="T1870">
        <f t="shared" si="269"/>
        <v>12096246</v>
      </c>
    </row>
    <row r="1871" spans="1:20" hidden="1">
      <c r="A1871" s="55" t="s">
        <v>3563</v>
      </c>
      <c r="B1871" s="56" t="s">
        <v>3564</v>
      </c>
      <c r="C1871" s="55" t="s">
        <v>6320</v>
      </c>
      <c r="D1871" s="56">
        <f t="shared" si="270"/>
        <v>171.23400000000001</v>
      </c>
      <c r="E1871" s="56">
        <f t="shared" si="262"/>
        <v>0</v>
      </c>
      <c r="F1871" s="56">
        <f t="shared" si="263"/>
        <v>0</v>
      </c>
      <c r="G1871" s="56">
        <f t="shared" si="264"/>
        <v>171.23400000000001</v>
      </c>
      <c r="H1871" s="56">
        <f t="shared" si="265"/>
        <v>178.904</v>
      </c>
      <c r="I1871" s="56">
        <f t="shared" si="266"/>
        <v>0</v>
      </c>
      <c r="J1871" s="56">
        <f t="shared" si="267"/>
        <v>0</v>
      </c>
      <c r="K1871" s="56">
        <f t="shared" si="268"/>
        <v>178.904</v>
      </c>
      <c r="L1871" s="64">
        <v>171234</v>
      </c>
      <c r="M1871" s="64">
        <v>0</v>
      </c>
      <c r="N1871" s="64">
        <v>0</v>
      </c>
      <c r="O1871" s="64">
        <v>171234</v>
      </c>
      <c r="P1871" s="63">
        <v>178904</v>
      </c>
      <c r="Q1871" s="63">
        <v>0</v>
      </c>
      <c r="R1871" s="63">
        <v>0</v>
      </c>
      <c r="S1871" s="63">
        <v>178904</v>
      </c>
      <c r="T1871">
        <f t="shared" si="269"/>
        <v>350138</v>
      </c>
    </row>
    <row r="1872" spans="1:20">
      <c r="A1872" s="55" t="s">
        <v>3565</v>
      </c>
      <c r="B1872" s="56" t="s">
        <v>3566</v>
      </c>
      <c r="C1872" s="55" t="s">
        <v>6320</v>
      </c>
      <c r="D1872" s="56">
        <f t="shared" si="270"/>
        <v>0</v>
      </c>
      <c r="E1872" s="56">
        <f t="shared" si="262"/>
        <v>0</v>
      </c>
      <c r="F1872" s="56">
        <f t="shared" si="263"/>
        <v>0</v>
      </c>
      <c r="G1872" s="56">
        <f t="shared" si="264"/>
        <v>0</v>
      </c>
      <c r="H1872" s="56">
        <f t="shared" si="265"/>
        <v>0</v>
      </c>
      <c r="I1872" s="56">
        <f t="shared" si="266"/>
        <v>0</v>
      </c>
      <c r="J1872" s="56">
        <f t="shared" si="267"/>
        <v>0</v>
      </c>
      <c r="K1872" s="56">
        <f t="shared" si="268"/>
        <v>0</v>
      </c>
      <c r="L1872" s="64">
        <v>0</v>
      </c>
      <c r="M1872" s="64">
        <v>0</v>
      </c>
      <c r="N1872" s="64">
        <v>0</v>
      </c>
      <c r="O1872" s="64">
        <v>0</v>
      </c>
      <c r="P1872" s="63">
        <v>0</v>
      </c>
      <c r="Q1872" s="63">
        <v>0</v>
      </c>
      <c r="R1872" s="63">
        <v>0</v>
      </c>
      <c r="S1872" s="63">
        <v>0</v>
      </c>
      <c r="T1872">
        <f t="shared" si="269"/>
        <v>0</v>
      </c>
    </row>
    <row r="1873" spans="1:20" hidden="1">
      <c r="A1873" s="55" t="s">
        <v>3567</v>
      </c>
      <c r="B1873" s="56" t="s">
        <v>3568</v>
      </c>
      <c r="C1873" s="55" t="s">
        <v>6320</v>
      </c>
      <c r="D1873" s="56">
        <f t="shared" si="270"/>
        <v>0</v>
      </c>
      <c r="E1873" s="56">
        <f t="shared" si="262"/>
        <v>0</v>
      </c>
      <c r="F1873" s="56">
        <f t="shared" si="263"/>
        <v>429.73</v>
      </c>
      <c r="G1873" s="56">
        <f t="shared" si="264"/>
        <v>429.73</v>
      </c>
      <c r="H1873" s="56">
        <f t="shared" si="265"/>
        <v>0</v>
      </c>
      <c r="I1873" s="56">
        <f t="shared" si="266"/>
        <v>0</v>
      </c>
      <c r="J1873" s="56">
        <f t="shared" si="267"/>
        <v>439.072</v>
      </c>
      <c r="K1873" s="56">
        <f t="shared" si="268"/>
        <v>439.072</v>
      </c>
      <c r="L1873" s="64">
        <v>0</v>
      </c>
      <c r="M1873" s="64">
        <v>0</v>
      </c>
      <c r="N1873" s="64">
        <v>429730</v>
      </c>
      <c r="O1873" s="64">
        <v>429730</v>
      </c>
      <c r="P1873" s="63">
        <v>0</v>
      </c>
      <c r="Q1873" s="63">
        <v>0</v>
      </c>
      <c r="R1873" s="63">
        <v>439072</v>
      </c>
      <c r="S1873" s="63">
        <v>439072</v>
      </c>
      <c r="T1873">
        <f t="shared" si="269"/>
        <v>868802</v>
      </c>
    </row>
    <row r="1874" spans="1:20" hidden="1">
      <c r="A1874" s="55" t="s">
        <v>3569</v>
      </c>
      <c r="B1874" s="56" t="s">
        <v>3570</v>
      </c>
      <c r="C1874" s="55" t="s">
        <v>6320</v>
      </c>
      <c r="D1874" s="56">
        <f t="shared" si="270"/>
        <v>69.067999999999998</v>
      </c>
      <c r="E1874" s="56">
        <f t="shared" si="262"/>
        <v>0</v>
      </c>
      <c r="F1874" s="56">
        <f t="shared" si="263"/>
        <v>0</v>
      </c>
      <c r="G1874" s="56">
        <f t="shared" si="264"/>
        <v>69.067999999999998</v>
      </c>
      <c r="H1874" s="56">
        <f t="shared" si="265"/>
        <v>69.043999999999997</v>
      </c>
      <c r="I1874" s="56">
        <f t="shared" si="266"/>
        <v>0</v>
      </c>
      <c r="J1874" s="56">
        <f t="shared" si="267"/>
        <v>0</v>
      </c>
      <c r="K1874" s="56">
        <f t="shared" si="268"/>
        <v>69.043999999999997</v>
      </c>
      <c r="L1874" s="64">
        <v>69068</v>
      </c>
      <c r="M1874" s="64">
        <v>0</v>
      </c>
      <c r="N1874" s="64">
        <v>0</v>
      </c>
      <c r="O1874" s="64">
        <v>69068</v>
      </c>
      <c r="P1874" s="63">
        <v>69044</v>
      </c>
      <c r="Q1874" s="63">
        <v>0</v>
      </c>
      <c r="R1874" s="63">
        <v>0</v>
      </c>
      <c r="S1874" s="63">
        <v>69044</v>
      </c>
      <c r="T1874">
        <f t="shared" si="269"/>
        <v>138112</v>
      </c>
    </row>
    <row r="1875" spans="1:20" hidden="1">
      <c r="A1875" s="55" t="s">
        <v>3571</v>
      </c>
      <c r="B1875" s="56" t="s">
        <v>3572</v>
      </c>
      <c r="C1875" s="55" t="s">
        <v>6320</v>
      </c>
      <c r="D1875" s="56">
        <f t="shared" si="270"/>
        <v>5.1050000000000004</v>
      </c>
      <c r="E1875" s="56">
        <f t="shared" si="262"/>
        <v>0</v>
      </c>
      <c r="F1875" s="56">
        <f t="shared" si="263"/>
        <v>1.9319999999999999</v>
      </c>
      <c r="G1875" s="56">
        <f t="shared" si="264"/>
        <v>7.0369999999999999</v>
      </c>
      <c r="H1875" s="56">
        <f t="shared" si="265"/>
        <v>5.1050000000000004</v>
      </c>
      <c r="I1875" s="56">
        <f t="shared" si="266"/>
        <v>0</v>
      </c>
      <c r="J1875" s="56">
        <f t="shared" si="267"/>
        <v>1.9319999999999999</v>
      </c>
      <c r="K1875" s="56">
        <f t="shared" si="268"/>
        <v>7.0369999999999999</v>
      </c>
      <c r="L1875" s="64">
        <v>5105</v>
      </c>
      <c r="M1875" s="64">
        <v>0</v>
      </c>
      <c r="N1875" s="64">
        <v>1932</v>
      </c>
      <c r="O1875" s="64">
        <v>7037</v>
      </c>
      <c r="P1875" s="63">
        <v>5105</v>
      </c>
      <c r="Q1875" s="63">
        <v>0</v>
      </c>
      <c r="R1875" s="63">
        <v>1932</v>
      </c>
      <c r="S1875" s="63">
        <v>7037</v>
      </c>
      <c r="T1875">
        <f t="shared" si="269"/>
        <v>14074</v>
      </c>
    </row>
    <row r="1876" spans="1:20" hidden="1">
      <c r="A1876" s="55" t="s">
        <v>3573</v>
      </c>
      <c r="B1876" s="56" t="s">
        <v>3574</v>
      </c>
      <c r="C1876" s="55" t="s">
        <v>6320</v>
      </c>
      <c r="D1876" s="56">
        <f t="shared" si="270"/>
        <v>21.506</v>
      </c>
      <c r="E1876" s="56">
        <f t="shared" si="262"/>
        <v>0</v>
      </c>
      <c r="F1876" s="56">
        <f t="shared" si="263"/>
        <v>0</v>
      </c>
      <c r="G1876" s="56">
        <f t="shared" si="264"/>
        <v>21.506</v>
      </c>
      <c r="H1876" s="56">
        <f t="shared" si="265"/>
        <v>19.300999999999998</v>
      </c>
      <c r="I1876" s="56">
        <f t="shared" si="266"/>
        <v>0</v>
      </c>
      <c r="J1876" s="56">
        <f t="shared" si="267"/>
        <v>0</v>
      </c>
      <c r="K1876" s="56">
        <f t="shared" si="268"/>
        <v>19.300999999999998</v>
      </c>
      <c r="L1876" s="64">
        <v>21506</v>
      </c>
      <c r="M1876" s="64">
        <v>0</v>
      </c>
      <c r="N1876" s="64">
        <v>0</v>
      </c>
      <c r="O1876" s="64">
        <v>21506</v>
      </c>
      <c r="P1876" s="63">
        <v>19301</v>
      </c>
      <c r="Q1876" s="63">
        <v>0</v>
      </c>
      <c r="R1876" s="63">
        <v>0</v>
      </c>
      <c r="S1876" s="63">
        <v>19301</v>
      </c>
      <c r="T1876">
        <f t="shared" si="269"/>
        <v>40807</v>
      </c>
    </row>
    <row r="1877" spans="1:20">
      <c r="A1877" s="55" t="s">
        <v>3575</v>
      </c>
      <c r="B1877" s="56" t="s">
        <v>3576</v>
      </c>
      <c r="C1877" s="55" t="s">
        <v>6320</v>
      </c>
      <c r="D1877" s="56">
        <f t="shared" si="270"/>
        <v>0</v>
      </c>
      <c r="E1877" s="56">
        <f t="shared" si="262"/>
        <v>0</v>
      </c>
      <c r="F1877" s="56">
        <f t="shared" si="263"/>
        <v>0</v>
      </c>
      <c r="G1877" s="56">
        <f t="shared" si="264"/>
        <v>0</v>
      </c>
      <c r="H1877" s="56">
        <f t="shared" si="265"/>
        <v>0</v>
      </c>
      <c r="I1877" s="56">
        <f t="shared" si="266"/>
        <v>0</v>
      </c>
      <c r="J1877" s="56">
        <f t="shared" si="267"/>
        <v>0</v>
      </c>
      <c r="K1877" s="56">
        <f t="shared" si="268"/>
        <v>0</v>
      </c>
      <c r="L1877" s="64">
        <v>0</v>
      </c>
      <c r="M1877" s="64">
        <v>0</v>
      </c>
      <c r="N1877" s="64">
        <v>0</v>
      </c>
      <c r="O1877" s="64">
        <v>0</v>
      </c>
      <c r="P1877" s="63">
        <v>0</v>
      </c>
      <c r="Q1877" s="63">
        <v>0</v>
      </c>
      <c r="R1877" s="63">
        <v>0</v>
      </c>
      <c r="S1877" s="63">
        <v>0</v>
      </c>
      <c r="T1877">
        <f t="shared" si="269"/>
        <v>0</v>
      </c>
    </row>
    <row r="1878" spans="1:20">
      <c r="A1878" s="55" t="s">
        <v>3577</v>
      </c>
      <c r="B1878" s="56" t="s">
        <v>3578</v>
      </c>
      <c r="C1878" s="55" t="s">
        <v>6320</v>
      </c>
      <c r="D1878" s="56">
        <f t="shared" si="270"/>
        <v>0</v>
      </c>
      <c r="E1878" s="56">
        <f t="shared" si="262"/>
        <v>0</v>
      </c>
      <c r="F1878" s="56">
        <f t="shared" si="263"/>
        <v>0</v>
      </c>
      <c r="G1878" s="56">
        <f t="shared" si="264"/>
        <v>0</v>
      </c>
      <c r="H1878" s="56">
        <f t="shared" si="265"/>
        <v>0</v>
      </c>
      <c r="I1878" s="56">
        <f t="shared" si="266"/>
        <v>0</v>
      </c>
      <c r="J1878" s="56">
        <f t="shared" si="267"/>
        <v>0</v>
      </c>
      <c r="K1878" s="56">
        <f t="shared" si="268"/>
        <v>0</v>
      </c>
      <c r="L1878" s="64">
        <v>0</v>
      </c>
      <c r="M1878" s="64">
        <v>0</v>
      </c>
      <c r="N1878" s="64">
        <v>0</v>
      </c>
      <c r="O1878" s="64">
        <v>0</v>
      </c>
      <c r="P1878" s="63">
        <v>0</v>
      </c>
      <c r="Q1878" s="63">
        <v>0</v>
      </c>
      <c r="R1878" s="63">
        <v>0</v>
      </c>
      <c r="S1878" s="63">
        <v>0</v>
      </c>
      <c r="T1878">
        <f t="shared" si="269"/>
        <v>0</v>
      </c>
    </row>
    <row r="1879" spans="1:20" hidden="1">
      <c r="A1879" s="55" t="s">
        <v>3579</v>
      </c>
      <c r="B1879" s="56" t="s">
        <v>3580</v>
      </c>
      <c r="C1879" s="55" t="s">
        <v>6320</v>
      </c>
      <c r="D1879" s="56">
        <f t="shared" si="270"/>
        <v>0</v>
      </c>
      <c r="E1879" s="56">
        <f t="shared" si="262"/>
        <v>47.552</v>
      </c>
      <c r="F1879" s="56">
        <f t="shared" si="263"/>
        <v>80.23</v>
      </c>
      <c r="G1879" s="56">
        <f t="shared" si="264"/>
        <v>127.782</v>
      </c>
      <c r="H1879" s="56">
        <f t="shared" si="265"/>
        <v>0</v>
      </c>
      <c r="I1879" s="56">
        <f t="shared" si="266"/>
        <v>53.856000000000002</v>
      </c>
      <c r="J1879" s="56">
        <f t="shared" si="267"/>
        <v>9.7279999999999998</v>
      </c>
      <c r="K1879" s="56">
        <f t="shared" si="268"/>
        <v>63.584000000000003</v>
      </c>
      <c r="L1879" s="64">
        <v>0</v>
      </c>
      <c r="M1879" s="64">
        <v>47552</v>
      </c>
      <c r="N1879" s="64">
        <v>80230</v>
      </c>
      <c r="O1879" s="64">
        <v>127782</v>
      </c>
      <c r="P1879" s="63">
        <v>0</v>
      </c>
      <c r="Q1879" s="63">
        <v>53856</v>
      </c>
      <c r="R1879" s="63">
        <v>9728</v>
      </c>
      <c r="S1879" s="63">
        <v>63584</v>
      </c>
      <c r="T1879">
        <f t="shared" si="269"/>
        <v>191366</v>
      </c>
    </row>
    <row r="1880" spans="1:20" hidden="1">
      <c r="A1880" s="55" t="s">
        <v>3581</v>
      </c>
      <c r="B1880" s="56" t="s">
        <v>3582</v>
      </c>
      <c r="C1880" s="55" t="s">
        <v>6320</v>
      </c>
      <c r="D1880" s="56">
        <f t="shared" si="270"/>
        <v>221.46199999999999</v>
      </c>
      <c r="E1880" s="56">
        <f t="shared" si="262"/>
        <v>0</v>
      </c>
      <c r="F1880" s="56">
        <f t="shared" si="263"/>
        <v>623.09299999999996</v>
      </c>
      <c r="G1880" s="56">
        <f t="shared" si="264"/>
        <v>844.55499999999995</v>
      </c>
      <c r="H1880" s="56">
        <f t="shared" si="265"/>
        <v>203.10900000000001</v>
      </c>
      <c r="I1880" s="56">
        <f t="shared" si="266"/>
        <v>0</v>
      </c>
      <c r="J1880" s="56">
        <f t="shared" si="267"/>
        <v>0</v>
      </c>
      <c r="K1880" s="56">
        <f t="shared" si="268"/>
        <v>203.10900000000001</v>
      </c>
      <c r="L1880" s="64">
        <v>221462</v>
      </c>
      <c r="M1880" s="64">
        <v>0</v>
      </c>
      <c r="N1880" s="64">
        <v>623093</v>
      </c>
      <c r="O1880" s="64">
        <v>844555</v>
      </c>
      <c r="P1880" s="63">
        <v>203109</v>
      </c>
      <c r="Q1880" s="63">
        <v>0</v>
      </c>
      <c r="R1880" s="63">
        <v>0</v>
      </c>
      <c r="S1880" s="63">
        <v>203109</v>
      </c>
      <c r="T1880">
        <f t="shared" si="269"/>
        <v>1047664</v>
      </c>
    </row>
    <row r="1881" spans="1:20">
      <c r="A1881" s="55" t="s">
        <v>3583</v>
      </c>
      <c r="B1881" s="56" t="s">
        <v>3584</v>
      </c>
      <c r="C1881" s="55" t="s">
        <v>6320</v>
      </c>
      <c r="D1881" s="56">
        <f t="shared" si="270"/>
        <v>0</v>
      </c>
      <c r="E1881" s="56">
        <f t="shared" si="262"/>
        <v>0</v>
      </c>
      <c r="F1881" s="56">
        <f t="shared" si="263"/>
        <v>0</v>
      </c>
      <c r="G1881" s="56">
        <f t="shared" si="264"/>
        <v>0</v>
      </c>
      <c r="H1881" s="56">
        <f t="shared" si="265"/>
        <v>0</v>
      </c>
      <c r="I1881" s="56">
        <f t="shared" si="266"/>
        <v>0</v>
      </c>
      <c r="J1881" s="56">
        <f t="shared" si="267"/>
        <v>0</v>
      </c>
      <c r="K1881" s="56">
        <f t="shared" si="268"/>
        <v>0</v>
      </c>
      <c r="L1881" s="64">
        <v>0</v>
      </c>
      <c r="M1881" s="64">
        <v>0</v>
      </c>
      <c r="N1881" s="64">
        <v>0</v>
      </c>
      <c r="O1881" s="64">
        <v>0</v>
      </c>
      <c r="P1881" s="63">
        <v>0</v>
      </c>
      <c r="Q1881" s="63">
        <v>0</v>
      </c>
      <c r="R1881" s="63">
        <v>0</v>
      </c>
      <c r="S1881" s="63">
        <v>0</v>
      </c>
      <c r="T1881">
        <f t="shared" si="269"/>
        <v>0</v>
      </c>
    </row>
    <row r="1882" spans="1:20" hidden="1">
      <c r="A1882" s="55" t="s">
        <v>3585</v>
      </c>
      <c r="B1882" s="56" t="s">
        <v>3586</v>
      </c>
      <c r="C1882" s="55" t="s">
        <v>6321</v>
      </c>
      <c r="D1882" s="56">
        <f t="shared" si="270"/>
        <v>17.684999999999999</v>
      </c>
      <c r="E1882" s="56">
        <f t="shared" si="262"/>
        <v>0</v>
      </c>
      <c r="F1882" s="56">
        <f t="shared" si="263"/>
        <v>0</v>
      </c>
      <c r="G1882" s="56">
        <f t="shared" si="264"/>
        <v>17.684999999999999</v>
      </c>
      <c r="H1882" s="56">
        <f t="shared" si="265"/>
        <v>16.094000000000001</v>
      </c>
      <c r="I1882" s="56">
        <f t="shared" si="266"/>
        <v>0</v>
      </c>
      <c r="J1882" s="56">
        <f t="shared" si="267"/>
        <v>0</v>
      </c>
      <c r="K1882" s="56">
        <f t="shared" si="268"/>
        <v>16.094000000000001</v>
      </c>
      <c r="L1882" s="64">
        <v>17685</v>
      </c>
      <c r="M1882" s="64">
        <v>0</v>
      </c>
      <c r="N1882" s="64">
        <v>0</v>
      </c>
      <c r="O1882" s="64">
        <v>17685</v>
      </c>
      <c r="P1882" s="63">
        <v>16094</v>
      </c>
      <c r="Q1882" s="63">
        <v>0</v>
      </c>
      <c r="R1882" s="63">
        <v>0</v>
      </c>
      <c r="S1882" s="63">
        <v>16094</v>
      </c>
      <c r="T1882">
        <f t="shared" si="269"/>
        <v>33779</v>
      </c>
    </row>
    <row r="1883" spans="1:20" hidden="1">
      <c r="A1883" s="55" t="s">
        <v>3587</v>
      </c>
      <c r="B1883" s="56" t="s">
        <v>3588</v>
      </c>
      <c r="C1883" s="55" t="s">
        <v>6316</v>
      </c>
      <c r="D1883" s="56">
        <f t="shared" si="270"/>
        <v>3370.35</v>
      </c>
      <c r="E1883" s="56">
        <f t="shared" si="262"/>
        <v>789.97199999999998</v>
      </c>
      <c r="F1883" s="56">
        <f t="shared" si="263"/>
        <v>9076.7980000000007</v>
      </c>
      <c r="G1883" s="56">
        <f t="shared" si="264"/>
        <v>13237.12</v>
      </c>
      <c r="H1883" s="56">
        <f t="shared" si="265"/>
        <v>3366.944</v>
      </c>
      <c r="I1883" s="56">
        <f t="shared" si="266"/>
        <v>659.38699999999994</v>
      </c>
      <c r="J1883" s="56">
        <f t="shared" si="267"/>
        <v>9119.7720000000008</v>
      </c>
      <c r="K1883" s="56">
        <f t="shared" si="268"/>
        <v>13146.102999999999</v>
      </c>
      <c r="L1883" s="64">
        <v>3370350</v>
      </c>
      <c r="M1883" s="64">
        <v>789972</v>
      </c>
      <c r="N1883" s="64">
        <v>9076798</v>
      </c>
      <c r="O1883" s="64">
        <v>13237120</v>
      </c>
      <c r="P1883" s="63">
        <v>3366944</v>
      </c>
      <c r="Q1883" s="63">
        <v>659387</v>
      </c>
      <c r="R1883" s="63">
        <v>9119772</v>
      </c>
      <c r="S1883" s="63">
        <v>13146103</v>
      </c>
      <c r="T1883">
        <f t="shared" si="269"/>
        <v>26383223</v>
      </c>
    </row>
    <row r="1884" spans="1:20" hidden="1">
      <c r="A1884" s="55" t="s">
        <v>3589</v>
      </c>
      <c r="B1884" s="56" t="s">
        <v>3590</v>
      </c>
      <c r="C1884" s="55" t="s">
        <v>6317</v>
      </c>
      <c r="D1884" s="56">
        <f t="shared" si="270"/>
        <v>2802.7550000000001</v>
      </c>
      <c r="E1884" s="56">
        <f t="shared" si="262"/>
        <v>154.74299999999999</v>
      </c>
      <c r="F1884" s="56">
        <f t="shared" si="263"/>
        <v>3742.904</v>
      </c>
      <c r="G1884" s="56">
        <f t="shared" si="264"/>
        <v>6700.402</v>
      </c>
      <c r="H1884" s="56">
        <f t="shared" si="265"/>
        <v>3859.2829999999999</v>
      </c>
      <c r="I1884" s="56">
        <f t="shared" si="266"/>
        <v>154.727</v>
      </c>
      <c r="J1884" s="56">
        <f t="shared" si="267"/>
        <v>4086.8389999999999</v>
      </c>
      <c r="K1884" s="56">
        <f t="shared" si="268"/>
        <v>8100.8490000000002</v>
      </c>
      <c r="L1884" s="64">
        <v>2802755</v>
      </c>
      <c r="M1884" s="64">
        <v>154743</v>
      </c>
      <c r="N1884" s="64">
        <v>3742904</v>
      </c>
      <c r="O1884" s="64">
        <v>6700402</v>
      </c>
      <c r="P1884" s="63">
        <v>3859283</v>
      </c>
      <c r="Q1884" s="63">
        <v>154727</v>
      </c>
      <c r="R1884" s="63">
        <v>4086839</v>
      </c>
      <c r="S1884" s="63">
        <v>8100849</v>
      </c>
      <c r="T1884">
        <f t="shared" si="269"/>
        <v>14801251</v>
      </c>
    </row>
    <row r="1885" spans="1:20" hidden="1">
      <c r="A1885" s="55" t="s">
        <v>3591</v>
      </c>
      <c r="B1885" s="56" t="s">
        <v>3592</v>
      </c>
      <c r="C1885" s="55" t="s">
        <v>6317</v>
      </c>
      <c r="D1885" s="56">
        <f t="shared" si="270"/>
        <v>5687.9229999999998</v>
      </c>
      <c r="E1885" s="56">
        <f t="shared" si="262"/>
        <v>9161.44</v>
      </c>
      <c r="F1885" s="56">
        <f t="shared" si="263"/>
        <v>22189.558000000001</v>
      </c>
      <c r="G1885" s="56">
        <f t="shared" si="264"/>
        <v>37038.921000000002</v>
      </c>
      <c r="H1885" s="56">
        <f t="shared" si="265"/>
        <v>5861.0969999999998</v>
      </c>
      <c r="I1885" s="56">
        <f t="shared" si="266"/>
        <v>10206.342000000001</v>
      </c>
      <c r="J1885" s="56">
        <f t="shared" si="267"/>
        <v>20700.982</v>
      </c>
      <c r="K1885" s="56">
        <f t="shared" si="268"/>
        <v>36768.421000000002</v>
      </c>
      <c r="L1885" s="64">
        <v>5687923</v>
      </c>
      <c r="M1885" s="64">
        <v>9161440</v>
      </c>
      <c r="N1885" s="64">
        <v>22189558</v>
      </c>
      <c r="O1885" s="64">
        <v>37038921</v>
      </c>
      <c r="P1885" s="63">
        <v>5861097</v>
      </c>
      <c r="Q1885" s="63">
        <v>10206342</v>
      </c>
      <c r="R1885" s="63">
        <v>20700982</v>
      </c>
      <c r="S1885" s="63">
        <v>36768421</v>
      </c>
      <c r="T1885">
        <f t="shared" si="269"/>
        <v>73807342</v>
      </c>
    </row>
    <row r="1886" spans="1:20" hidden="1">
      <c r="A1886" s="55" t="s">
        <v>3593</v>
      </c>
      <c r="B1886" s="56" t="s">
        <v>3594</v>
      </c>
      <c r="C1886" s="55" t="s">
        <v>6318</v>
      </c>
      <c r="D1886" s="56">
        <f t="shared" si="270"/>
        <v>3854.4360000000001</v>
      </c>
      <c r="E1886" s="56">
        <f t="shared" si="262"/>
        <v>3030.7109999999998</v>
      </c>
      <c r="F1886" s="56">
        <f t="shared" si="263"/>
        <v>8383.8619999999992</v>
      </c>
      <c r="G1886" s="56">
        <f t="shared" si="264"/>
        <v>15269.009</v>
      </c>
      <c r="H1886" s="56">
        <f t="shared" si="265"/>
        <v>3824.0390000000002</v>
      </c>
      <c r="I1886" s="56">
        <f t="shared" si="266"/>
        <v>3025.828</v>
      </c>
      <c r="J1886" s="56">
        <f t="shared" si="267"/>
        <v>7469.049</v>
      </c>
      <c r="K1886" s="56">
        <f t="shared" si="268"/>
        <v>14318.915999999999</v>
      </c>
      <c r="L1886" s="64">
        <v>3854436</v>
      </c>
      <c r="M1886" s="64">
        <v>3030711</v>
      </c>
      <c r="N1886" s="64">
        <v>8383862</v>
      </c>
      <c r="O1886" s="64">
        <v>15269009</v>
      </c>
      <c r="P1886" s="63">
        <v>3824039</v>
      </c>
      <c r="Q1886" s="63">
        <v>3025828</v>
      </c>
      <c r="R1886" s="63">
        <v>7469049</v>
      </c>
      <c r="S1886" s="63">
        <v>14318916</v>
      </c>
      <c r="T1886">
        <f t="shared" si="269"/>
        <v>29587925</v>
      </c>
    </row>
    <row r="1887" spans="1:20" hidden="1">
      <c r="A1887" s="55" t="s">
        <v>3595</v>
      </c>
      <c r="B1887" s="56" t="s">
        <v>3596</v>
      </c>
      <c r="C1887" s="55" t="s">
        <v>6317</v>
      </c>
      <c r="D1887" s="56">
        <f t="shared" si="270"/>
        <v>4874.62</v>
      </c>
      <c r="E1887" s="56">
        <f t="shared" si="262"/>
        <v>2378.4659999999999</v>
      </c>
      <c r="F1887" s="56">
        <f t="shared" si="263"/>
        <v>6681.2240000000002</v>
      </c>
      <c r="G1887" s="56">
        <f t="shared" si="264"/>
        <v>13934.31</v>
      </c>
      <c r="H1887" s="56">
        <f t="shared" si="265"/>
        <v>5038.3389999999999</v>
      </c>
      <c r="I1887" s="56">
        <f t="shared" si="266"/>
        <v>2526.9389999999999</v>
      </c>
      <c r="J1887" s="56">
        <f t="shared" si="267"/>
        <v>6975.6670000000004</v>
      </c>
      <c r="K1887" s="56">
        <f t="shared" si="268"/>
        <v>14540.945</v>
      </c>
      <c r="L1887" s="64">
        <v>4874620</v>
      </c>
      <c r="M1887" s="64">
        <v>2378466</v>
      </c>
      <c r="N1887" s="64">
        <v>6681224</v>
      </c>
      <c r="O1887" s="64">
        <v>13934310</v>
      </c>
      <c r="P1887" s="63">
        <v>5038339</v>
      </c>
      <c r="Q1887" s="63">
        <v>2526939</v>
      </c>
      <c r="R1887" s="63">
        <v>6975667</v>
      </c>
      <c r="S1887" s="63">
        <v>14540945</v>
      </c>
      <c r="T1887">
        <f t="shared" si="269"/>
        <v>28475255</v>
      </c>
    </row>
    <row r="1888" spans="1:20" hidden="1">
      <c r="A1888" s="55" t="s">
        <v>3597</v>
      </c>
      <c r="B1888" s="56" t="s">
        <v>3598</v>
      </c>
      <c r="C1888" s="55" t="s">
        <v>6318</v>
      </c>
      <c r="D1888" s="56">
        <f t="shared" si="270"/>
        <v>2010.683</v>
      </c>
      <c r="E1888" s="56">
        <f t="shared" si="262"/>
        <v>1378.664</v>
      </c>
      <c r="F1888" s="56">
        <f t="shared" si="263"/>
        <v>7959.2030000000004</v>
      </c>
      <c r="G1888" s="56">
        <f t="shared" si="264"/>
        <v>11348.55</v>
      </c>
      <c r="H1888" s="56">
        <f t="shared" si="265"/>
        <v>2007.453</v>
      </c>
      <c r="I1888" s="56">
        <f t="shared" si="266"/>
        <v>1376.4490000000001</v>
      </c>
      <c r="J1888" s="56">
        <f t="shared" si="267"/>
        <v>7588.8860000000004</v>
      </c>
      <c r="K1888" s="56">
        <f t="shared" si="268"/>
        <v>10972.788</v>
      </c>
      <c r="L1888" s="64">
        <v>2010683</v>
      </c>
      <c r="M1888" s="64">
        <v>1378664</v>
      </c>
      <c r="N1888" s="64">
        <v>7959203</v>
      </c>
      <c r="O1888" s="64">
        <v>11348550</v>
      </c>
      <c r="P1888" s="63">
        <v>2007453</v>
      </c>
      <c r="Q1888" s="63">
        <v>1376449</v>
      </c>
      <c r="R1888" s="63">
        <v>7588886</v>
      </c>
      <c r="S1888" s="63">
        <v>10972788</v>
      </c>
      <c r="T1888">
        <f t="shared" si="269"/>
        <v>22321338</v>
      </c>
    </row>
    <row r="1889" spans="1:20" hidden="1">
      <c r="A1889" s="55" t="s">
        <v>3599</v>
      </c>
      <c r="B1889" s="56" t="s">
        <v>3600</v>
      </c>
      <c r="C1889" s="55" t="s">
        <v>6318</v>
      </c>
      <c r="D1889" s="56">
        <f t="shared" si="270"/>
        <v>1115.71</v>
      </c>
      <c r="E1889" s="56">
        <f t="shared" si="262"/>
        <v>2028.058</v>
      </c>
      <c r="F1889" s="56">
        <f t="shared" si="263"/>
        <v>1192.6469999999999</v>
      </c>
      <c r="G1889" s="56">
        <f t="shared" si="264"/>
        <v>4336.415</v>
      </c>
      <c r="H1889" s="56">
        <f t="shared" si="265"/>
        <v>1074.9680000000001</v>
      </c>
      <c r="I1889" s="56">
        <f t="shared" si="266"/>
        <v>2520.8629999999998</v>
      </c>
      <c r="J1889" s="56">
        <f t="shared" si="267"/>
        <v>1500.2860000000001</v>
      </c>
      <c r="K1889" s="56">
        <f t="shared" si="268"/>
        <v>5096.1170000000002</v>
      </c>
      <c r="L1889" s="64">
        <v>1115710</v>
      </c>
      <c r="M1889" s="64">
        <v>2028058</v>
      </c>
      <c r="N1889" s="64">
        <v>1192647</v>
      </c>
      <c r="O1889" s="64">
        <v>4336415</v>
      </c>
      <c r="P1889" s="63">
        <v>1074968</v>
      </c>
      <c r="Q1889" s="63">
        <v>2520863</v>
      </c>
      <c r="R1889" s="63">
        <v>1500286</v>
      </c>
      <c r="S1889" s="63">
        <v>5096117</v>
      </c>
      <c r="T1889">
        <f t="shared" si="269"/>
        <v>9432532</v>
      </c>
    </row>
    <row r="1890" spans="1:20" hidden="1">
      <c r="A1890" s="55" t="s">
        <v>3601</v>
      </c>
      <c r="B1890" s="56" t="s">
        <v>3602</v>
      </c>
      <c r="C1890" s="55" t="s">
        <v>6318</v>
      </c>
      <c r="D1890" s="56">
        <f t="shared" si="270"/>
        <v>2458.1880000000001</v>
      </c>
      <c r="E1890" s="56">
        <f t="shared" si="262"/>
        <v>536.93100000000004</v>
      </c>
      <c r="F1890" s="56">
        <f t="shared" si="263"/>
        <v>6187.0820000000003</v>
      </c>
      <c r="G1890" s="56">
        <f t="shared" si="264"/>
        <v>9182.2009999999991</v>
      </c>
      <c r="H1890" s="56">
        <f t="shared" si="265"/>
        <v>2027.816</v>
      </c>
      <c r="I1890" s="56">
        <f t="shared" si="266"/>
        <v>536.93100000000004</v>
      </c>
      <c r="J1890" s="56">
        <f t="shared" si="267"/>
        <v>6220.665</v>
      </c>
      <c r="K1890" s="56">
        <f t="shared" si="268"/>
        <v>8785.4120000000003</v>
      </c>
      <c r="L1890" s="64">
        <v>2458188</v>
      </c>
      <c r="M1890" s="64">
        <v>536931</v>
      </c>
      <c r="N1890" s="64">
        <v>6187082</v>
      </c>
      <c r="O1890" s="64">
        <v>9182201</v>
      </c>
      <c r="P1890" s="63">
        <v>2027816</v>
      </c>
      <c r="Q1890" s="63">
        <v>536931</v>
      </c>
      <c r="R1890" s="63">
        <v>6220665</v>
      </c>
      <c r="S1890" s="63">
        <v>8785412</v>
      </c>
      <c r="T1890">
        <f t="shared" si="269"/>
        <v>17967613</v>
      </c>
    </row>
    <row r="1891" spans="1:20" hidden="1">
      <c r="A1891" s="55" t="s">
        <v>3603</v>
      </c>
      <c r="B1891" s="56" t="s">
        <v>3604</v>
      </c>
      <c r="C1891" s="55" t="s">
        <v>6318</v>
      </c>
      <c r="D1891" s="56">
        <f t="shared" si="270"/>
        <v>1726.346</v>
      </c>
      <c r="E1891" s="56">
        <f t="shared" si="262"/>
        <v>274.78100000000001</v>
      </c>
      <c r="F1891" s="56">
        <f t="shared" si="263"/>
        <v>666.375</v>
      </c>
      <c r="G1891" s="56">
        <f t="shared" si="264"/>
        <v>2667.502</v>
      </c>
      <c r="H1891" s="56">
        <f t="shared" si="265"/>
        <v>2120.768</v>
      </c>
      <c r="I1891" s="56">
        <f t="shared" si="266"/>
        <v>304.44499999999999</v>
      </c>
      <c r="J1891" s="56">
        <f t="shared" si="267"/>
        <v>969.48</v>
      </c>
      <c r="K1891" s="56">
        <f t="shared" si="268"/>
        <v>3394.6930000000002</v>
      </c>
      <c r="L1891" s="64">
        <v>1726346</v>
      </c>
      <c r="M1891" s="64">
        <v>274781</v>
      </c>
      <c r="N1891" s="64">
        <v>666375</v>
      </c>
      <c r="O1891" s="64">
        <v>2667502</v>
      </c>
      <c r="P1891" s="63">
        <v>2120768</v>
      </c>
      <c r="Q1891" s="63">
        <v>304445</v>
      </c>
      <c r="R1891" s="63">
        <v>969480</v>
      </c>
      <c r="S1891" s="63">
        <v>3394693</v>
      </c>
      <c r="T1891">
        <f t="shared" si="269"/>
        <v>6062195</v>
      </c>
    </row>
    <row r="1892" spans="1:20" hidden="1">
      <c r="A1892" s="55" t="s">
        <v>3605</v>
      </c>
      <c r="B1892" s="56" t="s">
        <v>3606</v>
      </c>
      <c r="C1892" s="55" t="s">
        <v>6318</v>
      </c>
      <c r="D1892" s="56">
        <f t="shared" si="270"/>
        <v>1692.7670000000001</v>
      </c>
      <c r="E1892" s="56">
        <f t="shared" si="262"/>
        <v>240.66900000000001</v>
      </c>
      <c r="F1892" s="56">
        <f t="shared" si="263"/>
        <v>2180.817</v>
      </c>
      <c r="G1892" s="56">
        <f t="shared" si="264"/>
        <v>4114.2529999999997</v>
      </c>
      <c r="H1892" s="56">
        <f t="shared" si="265"/>
        <v>1200.568</v>
      </c>
      <c r="I1892" s="56">
        <f t="shared" si="266"/>
        <v>190.54300000000001</v>
      </c>
      <c r="J1892" s="56">
        <f t="shared" si="267"/>
        <v>2108.165</v>
      </c>
      <c r="K1892" s="56">
        <f t="shared" si="268"/>
        <v>3499.2759999999998</v>
      </c>
      <c r="L1892" s="64">
        <v>1692767</v>
      </c>
      <c r="M1892" s="64">
        <v>240669</v>
      </c>
      <c r="N1892" s="64">
        <v>2180817</v>
      </c>
      <c r="O1892" s="64">
        <v>4114253</v>
      </c>
      <c r="P1892" s="63">
        <v>1200568</v>
      </c>
      <c r="Q1892" s="63">
        <v>190543</v>
      </c>
      <c r="R1892" s="63">
        <v>2108165</v>
      </c>
      <c r="S1892" s="63">
        <v>3499276</v>
      </c>
      <c r="T1892">
        <f t="shared" si="269"/>
        <v>7613529</v>
      </c>
    </row>
    <row r="1893" spans="1:20" hidden="1">
      <c r="A1893" s="55" t="s">
        <v>3607</v>
      </c>
      <c r="B1893" s="56" t="s">
        <v>3608</v>
      </c>
      <c r="C1893" s="55" t="s">
        <v>6318</v>
      </c>
      <c r="D1893" s="56">
        <f t="shared" si="270"/>
        <v>6563.7969999999996</v>
      </c>
      <c r="E1893" s="56">
        <f t="shared" si="262"/>
        <v>1043.914</v>
      </c>
      <c r="F1893" s="56">
        <f t="shared" si="263"/>
        <v>4889.0969999999998</v>
      </c>
      <c r="G1893" s="56">
        <f t="shared" si="264"/>
        <v>12496.808000000001</v>
      </c>
      <c r="H1893" s="56">
        <f t="shared" si="265"/>
        <v>6558.5159999999996</v>
      </c>
      <c r="I1893" s="56">
        <f t="shared" si="266"/>
        <v>1043.0360000000001</v>
      </c>
      <c r="J1893" s="56">
        <f t="shared" si="267"/>
        <v>4606.2809999999999</v>
      </c>
      <c r="K1893" s="56">
        <f t="shared" si="268"/>
        <v>12207.833000000001</v>
      </c>
      <c r="L1893" s="64">
        <v>6563797</v>
      </c>
      <c r="M1893" s="64">
        <v>1043914</v>
      </c>
      <c r="N1893" s="64">
        <v>4889097</v>
      </c>
      <c r="O1893" s="64">
        <v>12496808</v>
      </c>
      <c r="P1893" s="63">
        <v>6558516</v>
      </c>
      <c r="Q1893" s="63">
        <v>1043036</v>
      </c>
      <c r="R1893" s="63">
        <v>4606281</v>
      </c>
      <c r="S1893" s="63">
        <v>12207833</v>
      </c>
      <c r="T1893">
        <f t="shared" si="269"/>
        <v>24704641</v>
      </c>
    </row>
    <row r="1894" spans="1:20" hidden="1">
      <c r="A1894" s="55" t="s">
        <v>3609</v>
      </c>
      <c r="B1894" s="56" t="s">
        <v>3610</v>
      </c>
      <c r="C1894" s="55" t="s">
        <v>6317</v>
      </c>
      <c r="D1894" s="56">
        <f t="shared" si="270"/>
        <v>5656.0079999999998</v>
      </c>
      <c r="E1894" s="56">
        <f t="shared" si="262"/>
        <v>5991.4560000000001</v>
      </c>
      <c r="F1894" s="56">
        <f t="shared" si="263"/>
        <v>13259.834000000001</v>
      </c>
      <c r="G1894" s="56">
        <f t="shared" si="264"/>
        <v>24907.297999999999</v>
      </c>
      <c r="H1894" s="56">
        <f t="shared" si="265"/>
        <v>5847.4049999999997</v>
      </c>
      <c r="I1894" s="56">
        <f t="shared" si="266"/>
        <v>6181.4279999999999</v>
      </c>
      <c r="J1894" s="56">
        <f t="shared" si="267"/>
        <v>13829.064</v>
      </c>
      <c r="K1894" s="56">
        <f t="shared" si="268"/>
        <v>25857.897000000001</v>
      </c>
      <c r="L1894" s="64">
        <v>5656008</v>
      </c>
      <c r="M1894" s="64">
        <v>5991456</v>
      </c>
      <c r="N1894" s="64">
        <v>13259834</v>
      </c>
      <c r="O1894" s="64">
        <v>24907298</v>
      </c>
      <c r="P1894" s="63">
        <v>5847405</v>
      </c>
      <c r="Q1894" s="63">
        <v>6181428</v>
      </c>
      <c r="R1894" s="63">
        <v>13829064</v>
      </c>
      <c r="S1894" s="63">
        <v>25857897</v>
      </c>
      <c r="T1894">
        <f t="shared" si="269"/>
        <v>50765195</v>
      </c>
    </row>
    <row r="1895" spans="1:20" hidden="1">
      <c r="A1895" s="55" t="s">
        <v>3611</v>
      </c>
      <c r="B1895" s="56" t="s">
        <v>3612</v>
      </c>
      <c r="C1895" s="55" t="s">
        <v>6318</v>
      </c>
      <c r="D1895" s="56">
        <f t="shared" si="270"/>
        <v>2766.9180000000001</v>
      </c>
      <c r="E1895" s="56">
        <f t="shared" si="262"/>
        <v>3896.663</v>
      </c>
      <c r="F1895" s="56">
        <f t="shared" si="263"/>
        <v>7810.6850000000004</v>
      </c>
      <c r="G1895" s="56">
        <f t="shared" si="264"/>
        <v>14474.266</v>
      </c>
      <c r="H1895" s="56">
        <f t="shared" si="265"/>
        <v>2756.0459999999998</v>
      </c>
      <c r="I1895" s="56">
        <f t="shared" si="266"/>
        <v>3633.6619999999998</v>
      </c>
      <c r="J1895" s="56">
        <f t="shared" si="267"/>
        <v>7749.9809999999998</v>
      </c>
      <c r="K1895" s="56">
        <f t="shared" si="268"/>
        <v>14139.689</v>
      </c>
      <c r="L1895" s="64">
        <v>2766918</v>
      </c>
      <c r="M1895" s="64">
        <v>3896663</v>
      </c>
      <c r="N1895" s="64">
        <v>7810685</v>
      </c>
      <c r="O1895" s="64">
        <v>14474266</v>
      </c>
      <c r="P1895" s="63">
        <v>2756046</v>
      </c>
      <c r="Q1895" s="63">
        <v>3633662</v>
      </c>
      <c r="R1895" s="63">
        <v>7749981</v>
      </c>
      <c r="S1895" s="63">
        <v>14139689</v>
      </c>
      <c r="T1895">
        <f t="shared" si="269"/>
        <v>28613955</v>
      </c>
    </row>
    <row r="1896" spans="1:20" hidden="1">
      <c r="A1896" s="55" t="s">
        <v>3613</v>
      </c>
      <c r="B1896" s="56" t="s">
        <v>3614</v>
      </c>
      <c r="C1896" s="55" t="s">
        <v>6319</v>
      </c>
      <c r="D1896" s="56">
        <f t="shared" si="270"/>
        <v>971.96100000000001</v>
      </c>
      <c r="E1896" s="56">
        <f t="shared" si="262"/>
        <v>472.68599999999998</v>
      </c>
      <c r="F1896" s="56">
        <f t="shared" si="263"/>
        <v>688.91899999999998</v>
      </c>
      <c r="G1896" s="56">
        <f t="shared" si="264"/>
        <v>2133.5659999999998</v>
      </c>
      <c r="H1896" s="56">
        <f t="shared" si="265"/>
        <v>971.42100000000005</v>
      </c>
      <c r="I1896" s="56">
        <f t="shared" si="266"/>
        <v>332.31200000000001</v>
      </c>
      <c r="J1896" s="56">
        <f t="shared" si="267"/>
        <v>718.09199999999998</v>
      </c>
      <c r="K1896" s="56">
        <f t="shared" si="268"/>
        <v>2021.825</v>
      </c>
      <c r="L1896" s="64">
        <v>971961</v>
      </c>
      <c r="M1896" s="64">
        <v>472686</v>
      </c>
      <c r="N1896" s="64">
        <v>688919</v>
      </c>
      <c r="O1896" s="64">
        <v>2133566</v>
      </c>
      <c r="P1896" s="63">
        <v>971421</v>
      </c>
      <c r="Q1896" s="63">
        <v>332312</v>
      </c>
      <c r="R1896" s="63">
        <v>718092</v>
      </c>
      <c r="S1896" s="63">
        <v>2021825</v>
      </c>
      <c r="T1896">
        <f t="shared" si="269"/>
        <v>4155391</v>
      </c>
    </row>
    <row r="1897" spans="1:20" hidden="1">
      <c r="A1897" s="55" t="s">
        <v>3615</v>
      </c>
      <c r="B1897" s="56" t="s">
        <v>3616</v>
      </c>
      <c r="C1897" s="55" t="s">
        <v>6319</v>
      </c>
      <c r="D1897" s="56">
        <f t="shared" si="270"/>
        <v>1131.375</v>
      </c>
      <c r="E1897" s="56">
        <f t="shared" si="262"/>
        <v>517.65300000000002</v>
      </c>
      <c r="F1897" s="56">
        <f t="shared" si="263"/>
        <v>1402.5740000000001</v>
      </c>
      <c r="G1897" s="56">
        <f t="shared" si="264"/>
        <v>3051.6019999999999</v>
      </c>
      <c r="H1897" s="56">
        <f t="shared" si="265"/>
        <v>1026.7429999999999</v>
      </c>
      <c r="I1897" s="56">
        <f t="shared" si="266"/>
        <v>517.17200000000003</v>
      </c>
      <c r="J1897" s="56">
        <f t="shared" si="267"/>
        <v>1361.5260000000001</v>
      </c>
      <c r="K1897" s="56">
        <f t="shared" si="268"/>
        <v>2905.4409999999998</v>
      </c>
      <c r="L1897" s="64">
        <v>1131375</v>
      </c>
      <c r="M1897" s="64">
        <v>517653</v>
      </c>
      <c r="N1897" s="64">
        <v>1402574</v>
      </c>
      <c r="O1897" s="64">
        <v>3051602</v>
      </c>
      <c r="P1897" s="63">
        <v>1026743</v>
      </c>
      <c r="Q1897" s="63">
        <v>517172</v>
      </c>
      <c r="R1897" s="63">
        <v>1361526</v>
      </c>
      <c r="S1897" s="63">
        <v>2905441</v>
      </c>
      <c r="T1897">
        <f t="shared" si="269"/>
        <v>5957043</v>
      </c>
    </row>
    <row r="1898" spans="1:20" hidden="1">
      <c r="A1898" s="55" t="s">
        <v>3617</v>
      </c>
      <c r="B1898" s="56" t="s">
        <v>3618</v>
      </c>
      <c r="C1898" s="55" t="s">
        <v>6319</v>
      </c>
      <c r="D1898" s="56">
        <f t="shared" si="270"/>
        <v>2176.623</v>
      </c>
      <c r="E1898" s="56">
        <f t="shared" si="262"/>
        <v>14.557</v>
      </c>
      <c r="F1898" s="56">
        <f t="shared" si="263"/>
        <v>2687.0239999999999</v>
      </c>
      <c r="G1898" s="56">
        <f t="shared" si="264"/>
        <v>4878.2039999999997</v>
      </c>
      <c r="H1898" s="56">
        <f t="shared" si="265"/>
        <v>2174.7919999999999</v>
      </c>
      <c r="I1898" s="56">
        <f t="shared" si="266"/>
        <v>14.538</v>
      </c>
      <c r="J1898" s="56">
        <f t="shared" si="267"/>
        <v>2642.1579999999999</v>
      </c>
      <c r="K1898" s="56">
        <f t="shared" si="268"/>
        <v>4831.4880000000003</v>
      </c>
      <c r="L1898" s="64">
        <v>2176623</v>
      </c>
      <c r="M1898" s="64">
        <v>14557</v>
      </c>
      <c r="N1898" s="64">
        <v>2687024</v>
      </c>
      <c r="O1898" s="64">
        <v>4878204</v>
      </c>
      <c r="P1898" s="63">
        <v>2174792</v>
      </c>
      <c r="Q1898" s="63">
        <v>14538</v>
      </c>
      <c r="R1898" s="63">
        <v>2642158</v>
      </c>
      <c r="S1898" s="63">
        <v>4831488</v>
      </c>
      <c r="T1898">
        <f t="shared" si="269"/>
        <v>9709692</v>
      </c>
    </row>
    <row r="1899" spans="1:20" hidden="1">
      <c r="A1899" s="55" t="s">
        <v>3619</v>
      </c>
      <c r="B1899" s="56" t="s">
        <v>3620</v>
      </c>
      <c r="C1899" s="55" t="s">
        <v>6319</v>
      </c>
      <c r="D1899" s="56">
        <f t="shared" si="270"/>
        <v>1448.4849999999999</v>
      </c>
      <c r="E1899" s="56">
        <f t="shared" si="262"/>
        <v>1.169</v>
      </c>
      <c r="F1899" s="56">
        <f t="shared" si="263"/>
        <v>809.81200000000001</v>
      </c>
      <c r="G1899" s="56">
        <f t="shared" si="264"/>
        <v>2259.4659999999999</v>
      </c>
      <c r="H1899" s="56">
        <f t="shared" si="265"/>
        <v>1381.577</v>
      </c>
      <c r="I1899" s="56">
        <f t="shared" si="266"/>
        <v>237.696</v>
      </c>
      <c r="J1899" s="56">
        <f t="shared" si="267"/>
        <v>880.47</v>
      </c>
      <c r="K1899" s="56">
        <f t="shared" si="268"/>
        <v>2499.7429999999999</v>
      </c>
      <c r="L1899" s="64">
        <v>1448485</v>
      </c>
      <c r="M1899" s="64">
        <v>1169</v>
      </c>
      <c r="N1899" s="64">
        <v>809812</v>
      </c>
      <c r="O1899" s="64">
        <v>2259466</v>
      </c>
      <c r="P1899" s="63">
        <v>1381577</v>
      </c>
      <c r="Q1899" s="63">
        <v>237696</v>
      </c>
      <c r="R1899" s="63">
        <v>880470</v>
      </c>
      <c r="S1899" s="63">
        <v>2499743</v>
      </c>
      <c r="T1899">
        <f t="shared" si="269"/>
        <v>4759209</v>
      </c>
    </row>
    <row r="1900" spans="1:20" hidden="1">
      <c r="A1900" s="55" t="s">
        <v>3621</v>
      </c>
      <c r="B1900" s="56" t="s">
        <v>3622</v>
      </c>
      <c r="C1900" s="55" t="s">
        <v>6319</v>
      </c>
      <c r="D1900" s="56">
        <f t="shared" si="270"/>
        <v>393.435</v>
      </c>
      <c r="E1900" s="56">
        <f t="shared" si="262"/>
        <v>44.634</v>
      </c>
      <c r="F1900" s="56">
        <f t="shared" si="263"/>
        <v>344.78800000000001</v>
      </c>
      <c r="G1900" s="56">
        <f t="shared" si="264"/>
        <v>782.85699999999997</v>
      </c>
      <c r="H1900" s="56">
        <f t="shared" si="265"/>
        <v>640.59100000000001</v>
      </c>
      <c r="I1900" s="56">
        <f t="shared" si="266"/>
        <v>44.628999999999998</v>
      </c>
      <c r="J1900" s="56">
        <f t="shared" si="267"/>
        <v>307.00099999999998</v>
      </c>
      <c r="K1900" s="56">
        <f t="shared" si="268"/>
        <v>992.221</v>
      </c>
      <c r="L1900" s="64">
        <v>393435</v>
      </c>
      <c r="M1900" s="64">
        <v>44634</v>
      </c>
      <c r="N1900" s="64">
        <v>344788</v>
      </c>
      <c r="O1900" s="64">
        <v>782857</v>
      </c>
      <c r="P1900" s="63">
        <v>640591</v>
      </c>
      <c r="Q1900" s="63">
        <v>44629</v>
      </c>
      <c r="R1900" s="63">
        <v>307001</v>
      </c>
      <c r="S1900" s="63">
        <v>992221</v>
      </c>
      <c r="T1900">
        <f t="shared" si="269"/>
        <v>1775078</v>
      </c>
    </row>
    <row r="1901" spans="1:20" hidden="1">
      <c r="A1901" s="55" t="s">
        <v>3623</v>
      </c>
      <c r="B1901" s="56" t="s">
        <v>3624</v>
      </c>
      <c r="C1901" s="55" t="s">
        <v>6319</v>
      </c>
      <c r="D1901" s="56">
        <f t="shared" si="270"/>
        <v>965.00099999999998</v>
      </c>
      <c r="E1901" s="56">
        <f t="shared" si="262"/>
        <v>79.665999999999997</v>
      </c>
      <c r="F1901" s="56">
        <f t="shared" si="263"/>
        <v>696.33600000000001</v>
      </c>
      <c r="G1901" s="56">
        <f t="shared" si="264"/>
        <v>1741.0029999999999</v>
      </c>
      <c r="H1901" s="56">
        <f t="shared" si="265"/>
        <v>905.26300000000003</v>
      </c>
      <c r="I1901" s="56">
        <f t="shared" si="266"/>
        <v>72.206000000000003</v>
      </c>
      <c r="J1901" s="56">
        <f t="shared" si="267"/>
        <v>1233.1669999999999</v>
      </c>
      <c r="K1901" s="56">
        <f t="shared" si="268"/>
        <v>2210.636</v>
      </c>
      <c r="L1901" s="64">
        <v>965001</v>
      </c>
      <c r="M1901" s="64">
        <v>79666</v>
      </c>
      <c r="N1901" s="64">
        <v>696336</v>
      </c>
      <c r="O1901" s="64">
        <v>1741003</v>
      </c>
      <c r="P1901" s="63">
        <v>905263</v>
      </c>
      <c r="Q1901" s="63">
        <v>72206</v>
      </c>
      <c r="R1901" s="63">
        <v>1233167</v>
      </c>
      <c r="S1901" s="63">
        <v>2210636</v>
      </c>
      <c r="T1901">
        <f t="shared" si="269"/>
        <v>3951639</v>
      </c>
    </row>
    <row r="1902" spans="1:20" hidden="1">
      <c r="A1902" s="55" t="s">
        <v>3625</v>
      </c>
      <c r="B1902" s="56" t="s">
        <v>3626</v>
      </c>
      <c r="C1902" s="55" t="s">
        <v>6320</v>
      </c>
      <c r="D1902" s="56">
        <f t="shared" si="270"/>
        <v>9827.1970000000001</v>
      </c>
      <c r="E1902" s="56">
        <f t="shared" si="262"/>
        <v>0</v>
      </c>
      <c r="F1902" s="56">
        <f t="shared" si="263"/>
        <v>60.847000000000001</v>
      </c>
      <c r="G1902" s="56">
        <f t="shared" si="264"/>
        <v>9888.0439999999999</v>
      </c>
      <c r="H1902" s="56">
        <f t="shared" si="265"/>
        <v>13331.388000000001</v>
      </c>
      <c r="I1902" s="56">
        <f t="shared" si="266"/>
        <v>0</v>
      </c>
      <c r="J1902" s="56">
        <f t="shared" si="267"/>
        <v>69.363</v>
      </c>
      <c r="K1902" s="56">
        <f t="shared" si="268"/>
        <v>13400.751</v>
      </c>
      <c r="L1902" s="64">
        <v>9827197</v>
      </c>
      <c r="M1902" s="64">
        <v>0</v>
      </c>
      <c r="N1902" s="64">
        <v>60847</v>
      </c>
      <c r="O1902" s="64">
        <v>9888044</v>
      </c>
      <c r="P1902" s="63">
        <v>13331388</v>
      </c>
      <c r="Q1902" s="63">
        <v>0</v>
      </c>
      <c r="R1902" s="63">
        <v>69363</v>
      </c>
      <c r="S1902" s="63">
        <v>13400751</v>
      </c>
      <c r="T1902">
        <f t="shared" si="269"/>
        <v>23288795</v>
      </c>
    </row>
    <row r="1903" spans="1:20" hidden="1">
      <c r="A1903" s="55" t="s">
        <v>3627</v>
      </c>
      <c r="B1903" s="56" t="s">
        <v>3628</v>
      </c>
      <c r="C1903" s="55" t="s">
        <v>6320</v>
      </c>
      <c r="D1903" s="56">
        <f t="shared" si="270"/>
        <v>34.441000000000003</v>
      </c>
      <c r="E1903" s="56">
        <f t="shared" si="262"/>
        <v>0</v>
      </c>
      <c r="F1903" s="56">
        <f t="shared" si="263"/>
        <v>16.667999999999999</v>
      </c>
      <c r="G1903" s="56">
        <f t="shared" si="264"/>
        <v>51.109000000000002</v>
      </c>
      <c r="H1903" s="56">
        <f t="shared" si="265"/>
        <v>29.571999999999999</v>
      </c>
      <c r="I1903" s="56">
        <f t="shared" si="266"/>
        <v>0</v>
      </c>
      <c r="J1903" s="56">
        <f t="shared" si="267"/>
        <v>16.651</v>
      </c>
      <c r="K1903" s="56">
        <f t="shared" si="268"/>
        <v>46.222999999999999</v>
      </c>
      <c r="L1903" s="64">
        <v>34441</v>
      </c>
      <c r="M1903" s="64">
        <v>0</v>
      </c>
      <c r="N1903" s="64">
        <v>16668</v>
      </c>
      <c r="O1903" s="64">
        <v>51109</v>
      </c>
      <c r="P1903" s="63">
        <v>29572</v>
      </c>
      <c r="Q1903" s="63">
        <v>0</v>
      </c>
      <c r="R1903" s="63">
        <v>16651</v>
      </c>
      <c r="S1903" s="63">
        <v>46223</v>
      </c>
      <c r="T1903">
        <f t="shared" si="269"/>
        <v>97332</v>
      </c>
    </row>
    <row r="1904" spans="1:20" hidden="1">
      <c r="A1904" s="55" t="s">
        <v>3629</v>
      </c>
      <c r="B1904" s="56" t="s">
        <v>3630</v>
      </c>
      <c r="C1904" s="55" t="s">
        <v>6320</v>
      </c>
      <c r="D1904" s="56">
        <f t="shared" si="270"/>
        <v>32.213999999999999</v>
      </c>
      <c r="E1904" s="56">
        <f t="shared" si="262"/>
        <v>0</v>
      </c>
      <c r="F1904" s="56">
        <f t="shared" si="263"/>
        <v>0</v>
      </c>
      <c r="G1904" s="56">
        <f t="shared" si="264"/>
        <v>32.213999999999999</v>
      </c>
      <c r="H1904" s="56">
        <f t="shared" si="265"/>
        <v>32.305</v>
      </c>
      <c r="I1904" s="56">
        <f t="shared" si="266"/>
        <v>0</v>
      </c>
      <c r="J1904" s="56">
        <f t="shared" si="267"/>
        <v>0</v>
      </c>
      <c r="K1904" s="56">
        <f t="shared" si="268"/>
        <v>32.305</v>
      </c>
      <c r="L1904" s="64">
        <v>32214</v>
      </c>
      <c r="M1904" s="64">
        <v>0</v>
      </c>
      <c r="N1904" s="64">
        <v>0</v>
      </c>
      <c r="O1904" s="64">
        <v>32214</v>
      </c>
      <c r="P1904" s="63">
        <v>32305</v>
      </c>
      <c r="Q1904" s="63">
        <v>0</v>
      </c>
      <c r="R1904" s="63">
        <v>0</v>
      </c>
      <c r="S1904" s="63">
        <v>32305</v>
      </c>
      <c r="T1904">
        <f t="shared" si="269"/>
        <v>64519</v>
      </c>
    </row>
    <row r="1905" spans="1:20" hidden="1">
      <c r="A1905" s="55" t="s">
        <v>3631</v>
      </c>
      <c r="B1905" s="56" t="s">
        <v>3632</v>
      </c>
      <c r="C1905" s="55" t="s">
        <v>6320</v>
      </c>
      <c r="D1905" s="56">
        <f t="shared" si="270"/>
        <v>170.63499999999999</v>
      </c>
      <c r="E1905" s="56">
        <f t="shared" si="262"/>
        <v>0</v>
      </c>
      <c r="F1905" s="56">
        <f t="shared" si="263"/>
        <v>12.021000000000001</v>
      </c>
      <c r="G1905" s="56">
        <f t="shared" si="264"/>
        <v>182.65600000000001</v>
      </c>
      <c r="H1905" s="56">
        <f t="shared" si="265"/>
        <v>179.89699999999999</v>
      </c>
      <c r="I1905" s="56">
        <f t="shared" si="266"/>
        <v>0</v>
      </c>
      <c r="J1905" s="56">
        <f t="shared" si="267"/>
        <v>12.007999999999999</v>
      </c>
      <c r="K1905" s="56">
        <f t="shared" si="268"/>
        <v>191.905</v>
      </c>
      <c r="L1905" s="64">
        <v>170635</v>
      </c>
      <c r="M1905" s="64">
        <v>0</v>
      </c>
      <c r="N1905" s="64">
        <v>12021</v>
      </c>
      <c r="O1905" s="64">
        <v>182656</v>
      </c>
      <c r="P1905" s="63">
        <v>179897</v>
      </c>
      <c r="Q1905" s="63">
        <v>0</v>
      </c>
      <c r="R1905" s="63">
        <v>12008</v>
      </c>
      <c r="S1905" s="63">
        <v>191905</v>
      </c>
      <c r="T1905">
        <f t="shared" si="269"/>
        <v>374561</v>
      </c>
    </row>
    <row r="1906" spans="1:20" hidden="1">
      <c r="A1906" s="55" t="s">
        <v>3633</v>
      </c>
      <c r="B1906" s="56" t="s">
        <v>3634</v>
      </c>
      <c r="C1906" s="55" t="s">
        <v>6320</v>
      </c>
      <c r="D1906" s="56">
        <f t="shared" si="270"/>
        <v>0</v>
      </c>
      <c r="E1906" s="56">
        <f t="shared" si="262"/>
        <v>0</v>
      </c>
      <c r="F1906" s="56">
        <f t="shared" si="263"/>
        <v>206.15199999999999</v>
      </c>
      <c r="G1906" s="56">
        <f t="shared" si="264"/>
        <v>206.15199999999999</v>
      </c>
      <c r="H1906" s="56">
        <f t="shared" si="265"/>
        <v>0</v>
      </c>
      <c r="I1906" s="56">
        <f t="shared" si="266"/>
        <v>0</v>
      </c>
      <c r="J1906" s="56">
        <f t="shared" si="267"/>
        <v>378.20100000000002</v>
      </c>
      <c r="K1906" s="56">
        <f t="shared" si="268"/>
        <v>378.20100000000002</v>
      </c>
      <c r="L1906" s="64">
        <v>0</v>
      </c>
      <c r="M1906" s="64">
        <v>0</v>
      </c>
      <c r="N1906" s="64">
        <v>206152</v>
      </c>
      <c r="O1906" s="64">
        <v>206152</v>
      </c>
      <c r="P1906" s="63">
        <v>0</v>
      </c>
      <c r="Q1906" s="63">
        <v>0</v>
      </c>
      <c r="R1906" s="63">
        <v>378201</v>
      </c>
      <c r="S1906" s="63">
        <v>378201</v>
      </c>
      <c r="T1906">
        <f t="shared" si="269"/>
        <v>584353</v>
      </c>
    </row>
    <row r="1907" spans="1:20">
      <c r="A1907" s="55" t="s">
        <v>6220</v>
      </c>
      <c r="B1907" s="56" t="s">
        <v>6221</v>
      </c>
      <c r="C1907" s="55" t="s">
        <v>6321</v>
      </c>
      <c r="D1907" s="56">
        <f t="shared" si="270"/>
        <v>0</v>
      </c>
      <c r="E1907" s="56">
        <f t="shared" si="262"/>
        <v>0</v>
      </c>
      <c r="F1907" s="56">
        <f t="shared" si="263"/>
        <v>0</v>
      </c>
      <c r="G1907" s="56">
        <f t="shared" si="264"/>
        <v>0</v>
      </c>
      <c r="H1907" s="56">
        <f t="shared" si="265"/>
        <v>0</v>
      </c>
      <c r="I1907" s="56">
        <f t="shared" si="266"/>
        <v>0</v>
      </c>
      <c r="J1907" s="56">
        <f t="shared" si="267"/>
        <v>0</v>
      </c>
      <c r="K1907" s="56">
        <f t="shared" si="268"/>
        <v>0</v>
      </c>
      <c r="L1907" s="64">
        <v>0</v>
      </c>
      <c r="M1907" s="64">
        <v>0</v>
      </c>
      <c r="N1907" s="64">
        <v>0</v>
      </c>
      <c r="O1907" s="64">
        <v>0</v>
      </c>
      <c r="P1907" s="63">
        <v>0</v>
      </c>
      <c r="Q1907" s="63">
        <v>0</v>
      </c>
      <c r="R1907" s="63">
        <v>0</v>
      </c>
      <c r="S1907" s="63">
        <v>0</v>
      </c>
      <c r="T1907">
        <f t="shared" si="269"/>
        <v>0</v>
      </c>
    </row>
    <row r="1908" spans="1:20" hidden="1">
      <c r="A1908" s="55" t="s">
        <v>3635</v>
      </c>
      <c r="B1908" s="56" t="s">
        <v>3636</v>
      </c>
      <c r="C1908" s="55" t="s">
        <v>6320</v>
      </c>
      <c r="D1908" s="56">
        <f t="shared" si="270"/>
        <v>268.49599999999998</v>
      </c>
      <c r="E1908" s="56">
        <f t="shared" si="262"/>
        <v>0</v>
      </c>
      <c r="F1908" s="56">
        <f t="shared" si="263"/>
        <v>17.600000000000001</v>
      </c>
      <c r="G1908" s="56">
        <f t="shared" si="264"/>
        <v>286.096</v>
      </c>
      <c r="H1908" s="56">
        <f t="shared" si="265"/>
        <v>235.31800000000001</v>
      </c>
      <c r="I1908" s="56">
        <f t="shared" si="266"/>
        <v>0</v>
      </c>
      <c r="J1908" s="56">
        <f t="shared" si="267"/>
        <v>35.274000000000001</v>
      </c>
      <c r="K1908" s="56">
        <f t="shared" si="268"/>
        <v>270.59199999999998</v>
      </c>
      <c r="L1908" s="64">
        <v>268496</v>
      </c>
      <c r="M1908" s="64">
        <v>0</v>
      </c>
      <c r="N1908" s="64">
        <v>17600</v>
      </c>
      <c r="O1908" s="64">
        <v>286096</v>
      </c>
      <c r="P1908" s="63">
        <v>235318</v>
      </c>
      <c r="Q1908" s="63">
        <v>0</v>
      </c>
      <c r="R1908" s="63">
        <v>35274</v>
      </c>
      <c r="S1908" s="63">
        <v>270592</v>
      </c>
      <c r="T1908">
        <f t="shared" si="269"/>
        <v>556688</v>
      </c>
    </row>
    <row r="1909" spans="1:20" hidden="1">
      <c r="A1909" s="55" t="s">
        <v>3637</v>
      </c>
      <c r="B1909" s="56" t="s">
        <v>3638</v>
      </c>
      <c r="C1909" s="55" t="s">
        <v>6320</v>
      </c>
      <c r="D1909" s="56">
        <f t="shared" si="270"/>
        <v>21.047000000000001</v>
      </c>
      <c r="E1909" s="56">
        <f t="shared" si="262"/>
        <v>0</v>
      </c>
      <c r="F1909" s="56">
        <f t="shared" si="263"/>
        <v>0</v>
      </c>
      <c r="G1909" s="56">
        <f t="shared" si="264"/>
        <v>21.047000000000001</v>
      </c>
      <c r="H1909" s="56">
        <f t="shared" si="265"/>
        <v>21.646000000000001</v>
      </c>
      <c r="I1909" s="56">
        <f t="shared" si="266"/>
        <v>0</v>
      </c>
      <c r="J1909" s="56">
        <f t="shared" si="267"/>
        <v>0</v>
      </c>
      <c r="K1909" s="56">
        <f t="shared" si="268"/>
        <v>21.646000000000001</v>
      </c>
      <c r="L1909" s="64">
        <v>21047</v>
      </c>
      <c r="M1909" s="64">
        <v>0</v>
      </c>
      <c r="N1909" s="64">
        <v>0</v>
      </c>
      <c r="O1909" s="64">
        <v>21047</v>
      </c>
      <c r="P1909" s="63">
        <v>21646</v>
      </c>
      <c r="Q1909" s="63">
        <v>0</v>
      </c>
      <c r="R1909" s="63">
        <v>0</v>
      </c>
      <c r="S1909" s="63">
        <v>21646</v>
      </c>
      <c r="T1909">
        <f t="shared" si="269"/>
        <v>42693</v>
      </c>
    </row>
    <row r="1910" spans="1:20" hidden="1">
      <c r="A1910" s="55" t="s">
        <v>3639</v>
      </c>
      <c r="B1910" s="56" t="s">
        <v>3640</v>
      </c>
      <c r="C1910" s="55" t="s">
        <v>6320</v>
      </c>
      <c r="D1910" s="56">
        <f t="shared" si="270"/>
        <v>592.72299999999996</v>
      </c>
      <c r="E1910" s="56">
        <f t="shared" si="262"/>
        <v>0</v>
      </c>
      <c r="F1910" s="56">
        <f t="shared" si="263"/>
        <v>48.185000000000002</v>
      </c>
      <c r="G1910" s="56">
        <f t="shared" si="264"/>
        <v>640.90800000000002</v>
      </c>
      <c r="H1910" s="56">
        <f t="shared" si="265"/>
        <v>317.69299999999998</v>
      </c>
      <c r="I1910" s="56">
        <f t="shared" si="266"/>
        <v>0</v>
      </c>
      <c r="J1910" s="56">
        <f t="shared" si="267"/>
        <v>48.167999999999999</v>
      </c>
      <c r="K1910" s="56">
        <f t="shared" si="268"/>
        <v>365.86099999999999</v>
      </c>
      <c r="L1910" s="64">
        <v>592723</v>
      </c>
      <c r="M1910" s="64">
        <v>0</v>
      </c>
      <c r="N1910" s="64">
        <v>48185</v>
      </c>
      <c r="O1910" s="64">
        <v>640908</v>
      </c>
      <c r="P1910" s="63">
        <v>317693</v>
      </c>
      <c r="Q1910" s="63">
        <v>0</v>
      </c>
      <c r="R1910" s="63">
        <v>48168</v>
      </c>
      <c r="S1910" s="63">
        <v>365861</v>
      </c>
      <c r="T1910">
        <f t="shared" si="269"/>
        <v>1006769</v>
      </c>
    </row>
    <row r="1911" spans="1:20" hidden="1">
      <c r="A1911" s="55" t="s">
        <v>3641</v>
      </c>
      <c r="B1911" s="56" t="s">
        <v>3642</v>
      </c>
      <c r="C1911" s="55" t="s">
        <v>6320</v>
      </c>
      <c r="D1911" s="56">
        <f t="shared" si="270"/>
        <v>346.85399999999998</v>
      </c>
      <c r="E1911" s="56">
        <f t="shared" si="262"/>
        <v>0</v>
      </c>
      <c r="F1911" s="56">
        <f t="shared" si="263"/>
        <v>455.47500000000002</v>
      </c>
      <c r="G1911" s="56">
        <f t="shared" si="264"/>
        <v>802.32899999999995</v>
      </c>
      <c r="H1911" s="56">
        <f t="shared" si="265"/>
        <v>331.27</v>
      </c>
      <c r="I1911" s="56">
        <f t="shared" si="266"/>
        <v>0</v>
      </c>
      <c r="J1911" s="56">
        <f t="shared" si="267"/>
        <v>522.04600000000005</v>
      </c>
      <c r="K1911" s="56">
        <f t="shared" si="268"/>
        <v>853.31600000000003</v>
      </c>
      <c r="L1911" s="64">
        <v>346854</v>
      </c>
      <c r="M1911" s="64">
        <v>0</v>
      </c>
      <c r="N1911" s="64">
        <v>455475</v>
      </c>
      <c r="O1911" s="64">
        <v>802329</v>
      </c>
      <c r="P1911" s="63">
        <v>331270</v>
      </c>
      <c r="Q1911" s="63">
        <v>0</v>
      </c>
      <c r="R1911" s="63">
        <v>522046</v>
      </c>
      <c r="S1911" s="63">
        <v>853316</v>
      </c>
      <c r="T1911">
        <f t="shared" si="269"/>
        <v>1655645</v>
      </c>
    </row>
    <row r="1912" spans="1:20">
      <c r="A1912" s="55" t="s">
        <v>3643</v>
      </c>
      <c r="B1912" s="56" t="s">
        <v>3644</v>
      </c>
      <c r="C1912" s="55" t="s">
        <v>6320</v>
      </c>
      <c r="D1912" s="56">
        <f t="shared" si="270"/>
        <v>0</v>
      </c>
      <c r="E1912" s="56">
        <f t="shared" si="262"/>
        <v>0</v>
      </c>
      <c r="F1912" s="56">
        <f t="shared" si="263"/>
        <v>0</v>
      </c>
      <c r="G1912" s="56">
        <f t="shared" si="264"/>
        <v>0</v>
      </c>
      <c r="H1912" s="56">
        <f t="shared" si="265"/>
        <v>0</v>
      </c>
      <c r="I1912" s="56">
        <f t="shared" si="266"/>
        <v>0</v>
      </c>
      <c r="J1912" s="56">
        <f t="shared" si="267"/>
        <v>0</v>
      </c>
      <c r="K1912" s="56">
        <f t="shared" si="268"/>
        <v>0</v>
      </c>
      <c r="L1912" s="64">
        <v>0</v>
      </c>
      <c r="M1912" s="64">
        <v>0</v>
      </c>
      <c r="N1912" s="64">
        <v>0</v>
      </c>
      <c r="O1912" s="64">
        <v>0</v>
      </c>
      <c r="P1912" s="63">
        <v>0</v>
      </c>
      <c r="Q1912" s="63">
        <v>0</v>
      </c>
      <c r="R1912" s="63">
        <v>0</v>
      </c>
      <c r="S1912" s="63">
        <v>0</v>
      </c>
      <c r="T1912">
        <f t="shared" si="269"/>
        <v>0</v>
      </c>
    </row>
    <row r="1913" spans="1:20" hidden="1">
      <c r="A1913" s="55" t="s">
        <v>3645</v>
      </c>
      <c r="B1913" s="56" t="s">
        <v>3646</v>
      </c>
      <c r="C1913" s="55" t="s">
        <v>6320</v>
      </c>
      <c r="D1913" s="56">
        <f t="shared" si="270"/>
        <v>322.142</v>
      </c>
      <c r="E1913" s="56">
        <f t="shared" si="262"/>
        <v>0</v>
      </c>
      <c r="F1913" s="56">
        <f t="shared" si="263"/>
        <v>109.306</v>
      </c>
      <c r="G1913" s="56">
        <f t="shared" si="264"/>
        <v>431.44799999999998</v>
      </c>
      <c r="H1913" s="56">
        <f t="shared" si="265"/>
        <v>326.13600000000002</v>
      </c>
      <c r="I1913" s="56">
        <f t="shared" si="266"/>
        <v>0</v>
      </c>
      <c r="J1913" s="56">
        <f t="shared" si="267"/>
        <v>84.796999999999997</v>
      </c>
      <c r="K1913" s="56">
        <f t="shared" si="268"/>
        <v>410.93299999999999</v>
      </c>
      <c r="L1913" s="64">
        <v>322142</v>
      </c>
      <c r="M1913" s="64">
        <v>0</v>
      </c>
      <c r="N1913" s="64">
        <v>109306</v>
      </c>
      <c r="O1913" s="64">
        <v>431448</v>
      </c>
      <c r="P1913" s="63">
        <v>326136</v>
      </c>
      <c r="Q1913" s="63">
        <v>0</v>
      </c>
      <c r="R1913" s="63">
        <v>84797</v>
      </c>
      <c r="S1913" s="63">
        <v>410933</v>
      </c>
      <c r="T1913">
        <f t="shared" si="269"/>
        <v>842381</v>
      </c>
    </row>
    <row r="1914" spans="1:20" hidden="1">
      <c r="A1914" s="55" t="s">
        <v>3647</v>
      </c>
      <c r="B1914" s="56" t="s">
        <v>3648</v>
      </c>
      <c r="C1914" s="55" t="s">
        <v>6320</v>
      </c>
      <c r="D1914" s="56">
        <f t="shared" si="270"/>
        <v>250.32</v>
      </c>
      <c r="E1914" s="56">
        <f t="shared" si="262"/>
        <v>0</v>
      </c>
      <c r="F1914" s="56">
        <f t="shared" si="263"/>
        <v>1.82</v>
      </c>
      <c r="G1914" s="56">
        <f t="shared" si="264"/>
        <v>252.14</v>
      </c>
      <c r="H1914" s="56">
        <f t="shared" si="265"/>
        <v>247.804</v>
      </c>
      <c r="I1914" s="56">
        <f t="shared" si="266"/>
        <v>0</v>
      </c>
      <c r="J1914" s="56">
        <f t="shared" si="267"/>
        <v>1.82</v>
      </c>
      <c r="K1914" s="56">
        <f t="shared" si="268"/>
        <v>249.624</v>
      </c>
      <c r="L1914" s="64">
        <v>250320</v>
      </c>
      <c r="M1914" s="64">
        <v>0</v>
      </c>
      <c r="N1914" s="64">
        <v>1820</v>
      </c>
      <c r="O1914" s="64">
        <v>252140</v>
      </c>
      <c r="P1914" s="63">
        <v>247804</v>
      </c>
      <c r="Q1914" s="63">
        <v>0</v>
      </c>
      <c r="R1914" s="63">
        <v>1820</v>
      </c>
      <c r="S1914" s="63">
        <v>249624</v>
      </c>
      <c r="T1914">
        <f t="shared" si="269"/>
        <v>501764</v>
      </c>
    </row>
    <row r="1915" spans="1:20">
      <c r="A1915" s="55" t="s">
        <v>3649</v>
      </c>
      <c r="B1915" s="56" t="s">
        <v>3650</v>
      </c>
      <c r="C1915" s="55" t="s">
        <v>6320</v>
      </c>
      <c r="D1915" s="56">
        <f t="shared" si="270"/>
        <v>0</v>
      </c>
      <c r="E1915" s="56">
        <f t="shared" si="262"/>
        <v>0</v>
      </c>
      <c r="F1915" s="56">
        <f t="shared" si="263"/>
        <v>0</v>
      </c>
      <c r="G1915" s="56">
        <f t="shared" si="264"/>
        <v>0</v>
      </c>
      <c r="H1915" s="56">
        <f t="shared" si="265"/>
        <v>0</v>
      </c>
      <c r="I1915" s="56">
        <f t="shared" si="266"/>
        <v>0</v>
      </c>
      <c r="J1915" s="56">
        <f t="shared" si="267"/>
        <v>0</v>
      </c>
      <c r="K1915" s="56">
        <f t="shared" si="268"/>
        <v>0</v>
      </c>
      <c r="L1915" s="64">
        <v>0</v>
      </c>
      <c r="M1915" s="64">
        <v>0</v>
      </c>
      <c r="N1915" s="64">
        <v>0</v>
      </c>
      <c r="O1915" s="64">
        <v>0</v>
      </c>
      <c r="P1915" s="63">
        <v>0</v>
      </c>
      <c r="Q1915" s="63">
        <v>0</v>
      </c>
      <c r="R1915" s="63">
        <v>0</v>
      </c>
      <c r="S1915" s="63">
        <v>0</v>
      </c>
      <c r="T1915">
        <f t="shared" si="269"/>
        <v>0</v>
      </c>
    </row>
    <row r="1916" spans="1:20">
      <c r="A1916" s="55" t="s">
        <v>3651</v>
      </c>
      <c r="B1916" s="56" t="s">
        <v>3652</v>
      </c>
      <c r="C1916" s="55" t="s">
        <v>6320</v>
      </c>
      <c r="D1916" s="56">
        <f t="shared" si="270"/>
        <v>0</v>
      </c>
      <c r="E1916" s="56">
        <f t="shared" si="262"/>
        <v>0</v>
      </c>
      <c r="F1916" s="56">
        <f t="shared" si="263"/>
        <v>0</v>
      </c>
      <c r="G1916" s="56">
        <f t="shared" si="264"/>
        <v>0</v>
      </c>
      <c r="H1916" s="56">
        <f t="shared" si="265"/>
        <v>0</v>
      </c>
      <c r="I1916" s="56">
        <f t="shared" si="266"/>
        <v>0</v>
      </c>
      <c r="J1916" s="56">
        <f t="shared" si="267"/>
        <v>0</v>
      </c>
      <c r="K1916" s="56">
        <f t="shared" si="268"/>
        <v>0</v>
      </c>
      <c r="L1916" s="64">
        <v>0</v>
      </c>
      <c r="M1916" s="64">
        <v>0</v>
      </c>
      <c r="N1916" s="64">
        <v>0</v>
      </c>
      <c r="O1916" s="64">
        <v>0</v>
      </c>
      <c r="P1916" s="63">
        <v>0</v>
      </c>
      <c r="Q1916" s="63">
        <v>0</v>
      </c>
      <c r="R1916" s="63">
        <v>0</v>
      </c>
      <c r="S1916" s="63">
        <v>0</v>
      </c>
      <c r="T1916">
        <f t="shared" si="269"/>
        <v>0</v>
      </c>
    </row>
    <row r="1917" spans="1:20" hidden="1">
      <c r="A1917" s="55" t="s">
        <v>3653</v>
      </c>
      <c r="B1917" s="56" t="s">
        <v>3654</v>
      </c>
      <c r="C1917" s="55" t="s">
        <v>6320</v>
      </c>
      <c r="D1917" s="56">
        <f t="shared" si="270"/>
        <v>38.808</v>
      </c>
      <c r="E1917" s="56">
        <f t="shared" si="262"/>
        <v>0</v>
      </c>
      <c r="F1917" s="56">
        <f t="shared" si="263"/>
        <v>383.73599999999999</v>
      </c>
      <c r="G1917" s="56">
        <f t="shared" si="264"/>
        <v>422.54399999999998</v>
      </c>
      <c r="H1917" s="56">
        <f t="shared" si="265"/>
        <v>38.746000000000002</v>
      </c>
      <c r="I1917" s="56">
        <f t="shared" si="266"/>
        <v>0</v>
      </c>
      <c r="J1917" s="56">
        <f t="shared" si="267"/>
        <v>374.28300000000002</v>
      </c>
      <c r="K1917" s="56">
        <f t="shared" si="268"/>
        <v>413.029</v>
      </c>
      <c r="L1917" s="64">
        <v>38808</v>
      </c>
      <c r="M1917" s="64">
        <v>0</v>
      </c>
      <c r="N1917" s="64">
        <v>383736</v>
      </c>
      <c r="O1917" s="64">
        <v>422544</v>
      </c>
      <c r="P1917" s="63">
        <v>38746</v>
      </c>
      <c r="Q1917" s="63">
        <v>0</v>
      </c>
      <c r="R1917" s="63">
        <v>374283</v>
      </c>
      <c r="S1917" s="63">
        <v>413029</v>
      </c>
      <c r="T1917">
        <f t="shared" si="269"/>
        <v>835573</v>
      </c>
    </row>
    <row r="1918" spans="1:20" hidden="1">
      <c r="A1918" s="55" t="s">
        <v>3655</v>
      </c>
      <c r="B1918" s="56" t="s">
        <v>3656</v>
      </c>
      <c r="C1918" s="55" t="s">
        <v>6320</v>
      </c>
      <c r="D1918" s="56">
        <f t="shared" si="270"/>
        <v>120.465</v>
      </c>
      <c r="E1918" s="56">
        <f t="shared" si="262"/>
        <v>0</v>
      </c>
      <c r="F1918" s="56">
        <f t="shared" si="263"/>
        <v>86.742999999999995</v>
      </c>
      <c r="G1918" s="56">
        <f t="shared" si="264"/>
        <v>207.208</v>
      </c>
      <c r="H1918" s="56">
        <f t="shared" si="265"/>
        <v>107.40900000000001</v>
      </c>
      <c r="I1918" s="56">
        <f t="shared" si="266"/>
        <v>0</v>
      </c>
      <c r="J1918" s="56">
        <f t="shared" si="267"/>
        <v>83.75</v>
      </c>
      <c r="K1918" s="56">
        <f t="shared" si="268"/>
        <v>191.15899999999999</v>
      </c>
      <c r="L1918" s="64">
        <v>120465</v>
      </c>
      <c r="M1918" s="64">
        <v>0</v>
      </c>
      <c r="N1918" s="64">
        <v>86743</v>
      </c>
      <c r="O1918" s="64">
        <v>207208</v>
      </c>
      <c r="P1918" s="63">
        <v>107409</v>
      </c>
      <c r="Q1918" s="63">
        <v>0</v>
      </c>
      <c r="R1918" s="63">
        <v>83750</v>
      </c>
      <c r="S1918" s="63">
        <v>191159</v>
      </c>
      <c r="T1918">
        <f t="shared" si="269"/>
        <v>398367</v>
      </c>
    </row>
    <row r="1919" spans="1:20" hidden="1">
      <c r="A1919" s="55" t="s">
        <v>3657</v>
      </c>
      <c r="B1919" s="56" t="s">
        <v>3658</v>
      </c>
      <c r="C1919" s="55" t="s">
        <v>6320</v>
      </c>
      <c r="D1919" s="56">
        <f t="shared" si="270"/>
        <v>30.393000000000001</v>
      </c>
      <c r="E1919" s="56">
        <f t="shared" si="262"/>
        <v>0</v>
      </c>
      <c r="F1919" s="56">
        <f t="shared" si="263"/>
        <v>0</v>
      </c>
      <c r="G1919" s="56">
        <f t="shared" si="264"/>
        <v>30.393000000000001</v>
      </c>
      <c r="H1919" s="56">
        <f t="shared" si="265"/>
        <v>30.388999999999999</v>
      </c>
      <c r="I1919" s="56">
        <f t="shared" si="266"/>
        <v>0</v>
      </c>
      <c r="J1919" s="56">
        <f t="shared" si="267"/>
        <v>0</v>
      </c>
      <c r="K1919" s="56">
        <f t="shared" si="268"/>
        <v>30.388999999999999</v>
      </c>
      <c r="L1919" s="64">
        <v>30393</v>
      </c>
      <c r="M1919" s="64">
        <v>0</v>
      </c>
      <c r="N1919" s="64">
        <v>0</v>
      </c>
      <c r="O1919" s="64">
        <v>30393</v>
      </c>
      <c r="P1919" s="63">
        <v>30389</v>
      </c>
      <c r="Q1919" s="63">
        <v>0</v>
      </c>
      <c r="R1919" s="63">
        <v>0</v>
      </c>
      <c r="S1919" s="63">
        <v>30389</v>
      </c>
      <c r="T1919">
        <f t="shared" si="269"/>
        <v>60782</v>
      </c>
    </row>
    <row r="1920" spans="1:20" hidden="1">
      <c r="A1920" s="55" t="s">
        <v>3659</v>
      </c>
      <c r="B1920" s="56" t="s">
        <v>3660</v>
      </c>
      <c r="C1920" s="55" t="s">
        <v>6320</v>
      </c>
      <c r="D1920" s="56">
        <f t="shared" si="270"/>
        <v>117.504</v>
      </c>
      <c r="E1920" s="56">
        <f t="shared" si="262"/>
        <v>0</v>
      </c>
      <c r="F1920" s="56">
        <f t="shared" si="263"/>
        <v>132.345</v>
      </c>
      <c r="G1920" s="56">
        <f t="shared" si="264"/>
        <v>249.84899999999999</v>
      </c>
      <c r="H1920" s="56">
        <f t="shared" si="265"/>
        <v>117.503</v>
      </c>
      <c r="I1920" s="56">
        <f t="shared" si="266"/>
        <v>0</v>
      </c>
      <c r="J1920" s="56">
        <f t="shared" si="267"/>
        <v>113.72</v>
      </c>
      <c r="K1920" s="56">
        <f t="shared" si="268"/>
        <v>231.22300000000001</v>
      </c>
      <c r="L1920" s="64">
        <v>117504</v>
      </c>
      <c r="M1920" s="64">
        <v>0</v>
      </c>
      <c r="N1920" s="64">
        <v>132345</v>
      </c>
      <c r="O1920" s="64">
        <v>249849</v>
      </c>
      <c r="P1920" s="63">
        <v>117503</v>
      </c>
      <c r="Q1920" s="63">
        <v>0</v>
      </c>
      <c r="R1920" s="63">
        <v>113720</v>
      </c>
      <c r="S1920" s="63">
        <v>231223</v>
      </c>
      <c r="T1920">
        <f t="shared" si="269"/>
        <v>481072</v>
      </c>
    </row>
    <row r="1921" spans="1:20">
      <c r="A1921" s="55" t="s">
        <v>3661</v>
      </c>
      <c r="B1921" s="56" t="s">
        <v>3662</v>
      </c>
      <c r="C1921" s="55" t="s">
        <v>6321</v>
      </c>
      <c r="D1921" s="56">
        <f t="shared" si="270"/>
        <v>0</v>
      </c>
      <c r="E1921" s="56">
        <f t="shared" si="262"/>
        <v>0</v>
      </c>
      <c r="F1921" s="56">
        <f t="shared" si="263"/>
        <v>0</v>
      </c>
      <c r="G1921" s="56">
        <f t="shared" si="264"/>
        <v>0</v>
      </c>
      <c r="H1921" s="56">
        <f t="shared" si="265"/>
        <v>0</v>
      </c>
      <c r="I1921" s="56">
        <f t="shared" si="266"/>
        <v>0</v>
      </c>
      <c r="J1921" s="56">
        <f t="shared" si="267"/>
        <v>0</v>
      </c>
      <c r="K1921" s="56">
        <f t="shared" si="268"/>
        <v>0</v>
      </c>
      <c r="L1921" s="64">
        <v>0</v>
      </c>
      <c r="M1921" s="64">
        <v>0</v>
      </c>
      <c r="N1921" s="64">
        <v>0</v>
      </c>
      <c r="O1921" s="64">
        <v>0</v>
      </c>
      <c r="P1921" s="63">
        <v>0</v>
      </c>
      <c r="Q1921" s="63">
        <v>0</v>
      </c>
      <c r="R1921" s="63">
        <v>0</v>
      </c>
      <c r="S1921" s="63">
        <v>0</v>
      </c>
      <c r="T1921">
        <f t="shared" si="269"/>
        <v>0</v>
      </c>
    </row>
    <row r="1922" spans="1:20" hidden="1">
      <c r="A1922" s="55" t="s">
        <v>6058</v>
      </c>
      <c r="B1922" s="56" t="s">
        <v>6059</v>
      </c>
      <c r="C1922" s="55" t="s">
        <v>6315</v>
      </c>
      <c r="D1922" s="56">
        <f t="shared" si="270"/>
        <v>3557.1280000000002</v>
      </c>
      <c r="E1922" s="56">
        <f t="shared" si="262"/>
        <v>237.51900000000001</v>
      </c>
      <c r="F1922" s="56">
        <f t="shared" si="263"/>
        <v>36944.65</v>
      </c>
      <c r="G1922" s="56">
        <f t="shared" si="264"/>
        <v>40739.296999999999</v>
      </c>
      <c r="H1922" s="56">
        <f t="shared" si="265"/>
        <v>3196.9470000000001</v>
      </c>
      <c r="I1922" s="56">
        <f t="shared" si="266"/>
        <v>0</v>
      </c>
      <c r="J1922" s="56">
        <f t="shared" si="267"/>
        <v>40432.646000000001</v>
      </c>
      <c r="K1922" s="56">
        <f t="shared" si="268"/>
        <v>43629.593000000001</v>
      </c>
      <c r="L1922" s="64">
        <v>3557128</v>
      </c>
      <c r="M1922" s="64">
        <v>237519</v>
      </c>
      <c r="N1922" s="64">
        <v>36944650</v>
      </c>
      <c r="O1922" s="64">
        <v>40739297</v>
      </c>
      <c r="P1922" s="63">
        <v>3196947</v>
      </c>
      <c r="Q1922" s="63">
        <v>0</v>
      </c>
      <c r="R1922" s="63">
        <v>40432646</v>
      </c>
      <c r="S1922" s="63">
        <v>43629593</v>
      </c>
      <c r="T1922">
        <f t="shared" si="269"/>
        <v>84368890</v>
      </c>
    </row>
    <row r="1923" spans="1:20" hidden="1">
      <c r="A1923" s="55" t="s">
        <v>3663</v>
      </c>
      <c r="B1923" s="56" t="s">
        <v>3664</v>
      </c>
      <c r="C1923" s="55" t="s">
        <v>6318</v>
      </c>
      <c r="D1923" s="56">
        <f t="shared" si="270"/>
        <v>2887.0880000000002</v>
      </c>
      <c r="E1923" s="56">
        <f t="shared" si="262"/>
        <v>1083.6890000000001</v>
      </c>
      <c r="F1923" s="56">
        <f t="shared" si="263"/>
        <v>6820.6019999999999</v>
      </c>
      <c r="G1923" s="56">
        <f t="shared" si="264"/>
        <v>10791.379000000001</v>
      </c>
      <c r="H1923" s="56">
        <f t="shared" si="265"/>
        <v>2712.239</v>
      </c>
      <c r="I1923" s="56">
        <f t="shared" si="266"/>
        <v>1297.0820000000001</v>
      </c>
      <c r="J1923" s="56">
        <f t="shared" si="267"/>
        <v>6935.9449999999997</v>
      </c>
      <c r="K1923" s="56">
        <f t="shared" si="268"/>
        <v>10945.266</v>
      </c>
      <c r="L1923" s="64">
        <v>2887088</v>
      </c>
      <c r="M1923" s="64">
        <v>1083689</v>
      </c>
      <c r="N1923" s="64">
        <v>6820602</v>
      </c>
      <c r="O1923" s="64">
        <v>10791379</v>
      </c>
      <c r="P1923" s="63">
        <v>2712239</v>
      </c>
      <c r="Q1923" s="63">
        <v>1297082</v>
      </c>
      <c r="R1923" s="63">
        <v>6935945</v>
      </c>
      <c r="S1923" s="63">
        <v>10945266</v>
      </c>
      <c r="T1923">
        <f t="shared" si="269"/>
        <v>21736645</v>
      </c>
    </row>
    <row r="1924" spans="1:20" hidden="1">
      <c r="A1924" s="55" t="s">
        <v>3665</v>
      </c>
      <c r="B1924" s="56" t="s">
        <v>3666</v>
      </c>
      <c r="C1924" s="55" t="s">
        <v>6318</v>
      </c>
      <c r="D1924" s="56">
        <f t="shared" si="270"/>
        <v>2912.998</v>
      </c>
      <c r="E1924" s="56">
        <f t="shared" si="262"/>
        <v>485.536</v>
      </c>
      <c r="F1924" s="56">
        <f t="shared" si="263"/>
        <v>4135.4269999999997</v>
      </c>
      <c r="G1924" s="56">
        <f t="shared" si="264"/>
        <v>7533.9610000000002</v>
      </c>
      <c r="H1924" s="56">
        <f t="shared" si="265"/>
        <v>2868.8980000000001</v>
      </c>
      <c r="I1924" s="56">
        <f t="shared" si="266"/>
        <v>579.76499999999999</v>
      </c>
      <c r="J1924" s="56">
        <f t="shared" si="267"/>
        <v>4535.6880000000001</v>
      </c>
      <c r="K1924" s="56">
        <f t="shared" si="268"/>
        <v>7984.3509999999997</v>
      </c>
      <c r="L1924" s="64">
        <v>2912998</v>
      </c>
      <c r="M1924" s="64">
        <v>485536</v>
      </c>
      <c r="N1924" s="64">
        <v>4135427</v>
      </c>
      <c r="O1924" s="64">
        <v>7533961</v>
      </c>
      <c r="P1924" s="63">
        <v>2868898</v>
      </c>
      <c r="Q1924" s="63">
        <v>579765</v>
      </c>
      <c r="R1924" s="63">
        <v>4535688</v>
      </c>
      <c r="S1924" s="63">
        <v>7984351</v>
      </c>
      <c r="T1924">
        <f t="shared" si="269"/>
        <v>15518312</v>
      </c>
    </row>
    <row r="1925" spans="1:20" hidden="1">
      <c r="A1925" s="55" t="s">
        <v>3667</v>
      </c>
      <c r="B1925" s="56" t="s">
        <v>3668</v>
      </c>
      <c r="C1925" s="55" t="s">
        <v>6318</v>
      </c>
      <c r="D1925" s="56">
        <f t="shared" si="270"/>
        <v>1645.627</v>
      </c>
      <c r="E1925" s="56">
        <f t="shared" ref="E1925:E1988" si="271">M1925/1000</f>
        <v>316.471</v>
      </c>
      <c r="F1925" s="56">
        <f t="shared" ref="F1925:F1988" si="272">N1925/1000</f>
        <v>1952.2180000000001</v>
      </c>
      <c r="G1925" s="56">
        <f t="shared" ref="G1925:G1988" si="273">O1925/1000</f>
        <v>3914.3159999999998</v>
      </c>
      <c r="H1925" s="56">
        <f t="shared" ref="H1925:H1988" si="274">P1925/1000</f>
        <v>1635.125</v>
      </c>
      <c r="I1925" s="56">
        <f t="shared" ref="I1925:I1988" si="275">Q1925/1000</f>
        <v>315.22800000000001</v>
      </c>
      <c r="J1925" s="56">
        <f t="shared" ref="J1925:J1988" si="276">R1925/1000</f>
        <v>1911.729</v>
      </c>
      <c r="K1925" s="56">
        <f t="shared" ref="K1925:K1988" si="277">S1925/1000</f>
        <v>3862.0819999999999</v>
      </c>
      <c r="L1925" s="64">
        <v>1645627</v>
      </c>
      <c r="M1925" s="64">
        <v>316471</v>
      </c>
      <c r="N1925" s="64">
        <v>1952218</v>
      </c>
      <c r="O1925" s="64">
        <v>3914316</v>
      </c>
      <c r="P1925" s="63">
        <v>1635125</v>
      </c>
      <c r="Q1925" s="63">
        <v>315228</v>
      </c>
      <c r="R1925" s="63">
        <v>1911729</v>
      </c>
      <c r="S1925" s="63">
        <v>3862082</v>
      </c>
      <c r="T1925">
        <f t="shared" si="269"/>
        <v>7776398</v>
      </c>
    </row>
    <row r="1926" spans="1:20" hidden="1">
      <c r="A1926" s="55" t="s">
        <v>3669</v>
      </c>
      <c r="B1926" s="56" t="s">
        <v>3670</v>
      </c>
      <c r="C1926" s="55" t="s">
        <v>6317</v>
      </c>
      <c r="D1926" s="56">
        <f t="shared" si="270"/>
        <v>2295.0529999999999</v>
      </c>
      <c r="E1926" s="56">
        <f t="shared" si="271"/>
        <v>1732.8820000000001</v>
      </c>
      <c r="F1926" s="56">
        <f t="shared" si="272"/>
        <v>3347.4079999999999</v>
      </c>
      <c r="G1926" s="56">
        <f t="shared" si="273"/>
        <v>7375.3429999999998</v>
      </c>
      <c r="H1926" s="56">
        <f t="shared" si="274"/>
        <v>1842.4069999999999</v>
      </c>
      <c r="I1926" s="56">
        <f t="shared" si="275"/>
        <v>1683.9359999999999</v>
      </c>
      <c r="J1926" s="56">
        <f t="shared" si="276"/>
        <v>3377.817</v>
      </c>
      <c r="K1926" s="56">
        <f t="shared" si="277"/>
        <v>6904.16</v>
      </c>
      <c r="L1926" s="64">
        <v>2295053</v>
      </c>
      <c r="M1926" s="64">
        <v>1732882</v>
      </c>
      <c r="N1926" s="64">
        <v>3347408</v>
      </c>
      <c r="O1926" s="64">
        <v>7375343</v>
      </c>
      <c r="P1926" s="63">
        <v>1842407</v>
      </c>
      <c r="Q1926" s="63">
        <v>1683936</v>
      </c>
      <c r="R1926" s="63">
        <v>3377817</v>
      </c>
      <c r="S1926" s="63">
        <v>6904160</v>
      </c>
      <c r="T1926">
        <f t="shared" ref="T1926:T1989" si="278">O1926+S1926</f>
        <v>14279503</v>
      </c>
    </row>
    <row r="1927" spans="1:20" hidden="1">
      <c r="A1927" s="55" t="s">
        <v>3671</v>
      </c>
      <c r="B1927" s="56" t="s">
        <v>3672</v>
      </c>
      <c r="C1927" s="55" t="s">
        <v>6318</v>
      </c>
      <c r="D1927" s="56">
        <f t="shared" ref="D1927:D1990" si="279">L1927/1000</f>
        <v>108.41500000000001</v>
      </c>
      <c r="E1927" s="56">
        <f t="shared" si="271"/>
        <v>30.344000000000001</v>
      </c>
      <c r="F1927" s="56">
        <f t="shared" si="272"/>
        <v>238.607</v>
      </c>
      <c r="G1927" s="56">
        <f t="shared" si="273"/>
        <v>377.36599999999999</v>
      </c>
      <c r="H1927" s="56">
        <f t="shared" si="274"/>
        <v>108.398</v>
      </c>
      <c r="I1927" s="56">
        <f t="shared" si="275"/>
        <v>230.31700000000001</v>
      </c>
      <c r="J1927" s="56">
        <f t="shared" si="276"/>
        <v>669.24300000000005</v>
      </c>
      <c r="K1927" s="56">
        <f t="shared" si="277"/>
        <v>1007.958</v>
      </c>
      <c r="L1927" s="64">
        <v>108415</v>
      </c>
      <c r="M1927" s="64">
        <v>30344</v>
      </c>
      <c r="N1927" s="64">
        <v>238607</v>
      </c>
      <c r="O1927" s="64">
        <v>377366</v>
      </c>
      <c r="P1927" s="63">
        <v>108398</v>
      </c>
      <c r="Q1927" s="63">
        <v>230317</v>
      </c>
      <c r="R1927" s="63">
        <v>669243</v>
      </c>
      <c r="S1927" s="63">
        <v>1007958</v>
      </c>
      <c r="T1927">
        <f t="shared" si="278"/>
        <v>1385324</v>
      </c>
    </row>
    <row r="1928" spans="1:20" hidden="1">
      <c r="A1928" s="55" t="s">
        <v>3673</v>
      </c>
      <c r="B1928" s="56" t="s">
        <v>3674</v>
      </c>
      <c r="C1928" s="55" t="s">
        <v>6318</v>
      </c>
      <c r="D1928" s="56">
        <f t="shared" si="279"/>
        <v>1188.07</v>
      </c>
      <c r="E1928" s="56">
        <f t="shared" si="271"/>
        <v>0.76200000000000001</v>
      </c>
      <c r="F1928" s="56">
        <f t="shared" si="272"/>
        <v>718.57899999999995</v>
      </c>
      <c r="G1928" s="56">
        <f t="shared" si="273"/>
        <v>1907.4110000000001</v>
      </c>
      <c r="H1928" s="56">
        <f t="shared" si="274"/>
        <v>1437.123</v>
      </c>
      <c r="I1928" s="56">
        <f t="shared" si="275"/>
        <v>60.706000000000003</v>
      </c>
      <c r="J1928" s="56">
        <f t="shared" si="276"/>
        <v>750.255</v>
      </c>
      <c r="K1928" s="56">
        <f t="shared" si="277"/>
        <v>2248.0839999999998</v>
      </c>
      <c r="L1928" s="64">
        <v>1188070</v>
      </c>
      <c r="M1928" s="64">
        <v>762</v>
      </c>
      <c r="N1928" s="64">
        <v>718579</v>
      </c>
      <c r="O1928" s="64">
        <v>1907411</v>
      </c>
      <c r="P1928" s="63">
        <v>1437123</v>
      </c>
      <c r="Q1928" s="63">
        <v>60706</v>
      </c>
      <c r="R1928" s="63">
        <v>750255</v>
      </c>
      <c r="S1928" s="63">
        <v>2248084</v>
      </c>
      <c r="T1928">
        <f t="shared" si="278"/>
        <v>4155495</v>
      </c>
    </row>
    <row r="1929" spans="1:20" hidden="1">
      <c r="A1929" s="55" t="s">
        <v>3675</v>
      </c>
      <c r="B1929" s="56" t="s">
        <v>3676</v>
      </c>
      <c r="C1929" s="55" t="s">
        <v>6318</v>
      </c>
      <c r="D1929" s="56">
        <f t="shared" si="279"/>
        <v>719.404</v>
      </c>
      <c r="E1929" s="56">
        <f t="shared" si="271"/>
        <v>32.905999999999999</v>
      </c>
      <c r="F1929" s="56">
        <f t="shared" si="272"/>
        <v>6496.9589999999998</v>
      </c>
      <c r="G1929" s="56">
        <f t="shared" si="273"/>
        <v>7249.2690000000002</v>
      </c>
      <c r="H1929" s="56">
        <f t="shared" si="274"/>
        <v>6909.1620000000003</v>
      </c>
      <c r="I1929" s="56">
        <f t="shared" si="275"/>
        <v>40.405000000000001</v>
      </c>
      <c r="J1929" s="56">
        <f t="shared" si="276"/>
        <v>2044.9</v>
      </c>
      <c r="K1929" s="56">
        <f t="shared" si="277"/>
        <v>8994.4670000000006</v>
      </c>
      <c r="L1929" s="64">
        <v>719404</v>
      </c>
      <c r="M1929" s="64">
        <v>32906</v>
      </c>
      <c r="N1929" s="64">
        <v>6496959</v>
      </c>
      <c r="O1929" s="64">
        <v>7249269</v>
      </c>
      <c r="P1929" s="63">
        <v>6909162</v>
      </c>
      <c r="Q1929" s="63">
        <v>40405</v>
      </c>
      <c r="R1929" s="63">
        <v>2044900</v>
      </c>
      <c r="S1929" s="63">
        <v>8994467</v>
      </c>
      <c r="T1929">
        <f t="shared" si="278"/>
        <v>16243736</v>
      </c>
    </row>
    <row r="1930" spans="1:20" hidden="1">
      <c r="A1930" s="55" t="s">
        <v>3677</v>
      </c>
      <c r="B1930" s="56" t="s">
        <v>3678</v>
      </c>
      <c r="C1930" s="55" t="s">
        <v>6318</v>
      </c>
      <c r="D1930" s="56">
        <f t="shared" si="279"/>
        <v>1976.7470000000001</v>
      </c>
      <c r="E1930" s="56">
        <f t="shared" si="271"/>
        <v>11.531000000000001</v>
      </c>
      <c r="F1930" s="56">
        <f t="shared" si="272"/>
        <v>1135.3699999999999</v>
      </c>
      <c r="G1930" s="56">
        <f t="shared" si="273"/>
        <v>3123.6480000000001</v>
      </c>
      <c r="H1930" s="56">
        <f t="shared" si="274"/>
        <v>1974.2190000000001</v>
      </c>
      <c r="I1930" s="56">
        <f t="shared" si="275"/>
        <v>11.28</v>
      </c>
      <c r="J1930" s="56">
        <f t="shared" si="276"/>
        <v>1156.2850000000001</v>
      </c>
      <c r="K1930" s="56">
        <f t="shared" si="277"/>
        <v>3141.7840000000001</v>
      </c>
      <c r="L1930" s="64">
        <v>1976747</v>
      </c>
      <c r="M1930" s="64">
        <v>11531</v>
      </c>
      <c r="N1930" s="64">
        <v>1135370</v>
      </c>
      <c r="O1930" s="64">
        <v>3123648</v>
      </c>
      <c r="P1930" s="63">
        <v>1974219</v>
      </c>
      <c r="Q1930" s="63">
        <v>11280</v>
      </c>
      <c r="R1930" s="63">
        <v>1156285</v>
      </c>
      <c r="S1930" s="63">
        <v>3141784</v>
      </c>
      <c r="T1930">
        <f t="shared" si="278"/>
        <v>6265432</v>
      </c>
    </row>
    <row r="1931" spans="1:20" hidden="1">
      <c r="A1931" s="55" t="s">
        <v>3679</v>
      </c>
      <c r="B1931" s="56" t="s">
        <v>3680</v>
      </c>
      <c r="C1931" s="55" t="s">
        <v>6318</v>
      </c>
      <c r="D1931" s="56">
        <f t="shared" si="279"/>
        <v>2929.0619999999999</v>
      </c>
      <c r="E1931" s="56">
        <f t="shared" si="271"/>
        <v>0</v>
      </c>
      <c r="F1931" s="56">
        <f t="shared" si="272"/>
        <v>3584.8739999999998</v>
      </c>
      <c r="G1931" s="56">
        <f t="shared" si="273"/>
        <v>6513.9359999999997</v>
      </c>
      <c r="H1931" s="56">
        <f t="shared" si="274"/>
        <v>2921.9169999999999</v>
      </c>
      <c r="I1931" s="56">
        <f t="shared" si="275"/>
        <v>0</v>
      </c>
      <c r="J1931" s="56">
        <f t="shared" si="276"/>
        <v>3353.2220000000002</v>
      </c>
      <c r="K1931" s="56">
        <f t="shared" si="277"/>
        <v>6275.1390000000001</v>
      </c>
      <c r="L1931" s="64">
        <v>2929062</v>
      </c>
      <c r="M1931" s="64">
        <v>0</v>
      </c>
      <c r="N1931" s="64">
        <v>3584874</v>
      </c>
      <c r="O1931" s="64">
        <v>6513936</v>
      </c>
      <c r="P1931" s="63">
        <v>2921917</v>
      </c>
      <c r="Q1931" s="63">
        <v>0</v>
      </c>
      <c r="R1931" s="63">
        <v>3353222</v>
      </c>
      <c r="S1931" s="63">
        <v>6275139</v>
      </c>
      <c r="T1931">
        <f t="shared" si="278"/>
        <v>12789075</v>
      </c>
    </row>
    <row r="1932" spans="1:20" hidden="1">
      <c r="A1932" s="55" t="s">
        <v>3681</v>
      </c>
      <c r="B1932" s="56" t="s">
        <v>3682</v>
      </c>
      <c r="C1932" s="55" t="s">
        <v>6318</v>
      </c>
      <c r="D1932" s="56">
        <f t="shared" si="279"/>
        <v>1764.2570000000001</v>
      </c>
      <c r="E1932" s="56">
        <f t="shared" si="271"/>
        <v>282.68900000000002</v>
      </c>
      <c r="F1932" s="56">
        <f t="shared" si="272"/>
        <v>5244.5950000000003</v>
      </c>
      <c r="G1932" s="56">
        <f t="shared" si="273"/>
        <v>7291.5410000000002</v>
      </c>
      <c r="H1932" s="56">
        <f t="shared" si="274"/>
        <v>1282.251</v>
      </c>
      <c r="I1932" s="56">
        <f t="shared" si="275"/>
        <v>281.65899999999999</v>
      </c>
      <c r="J1932" s="56">
        <f t="shared" si="276"/>
        <v>4519.0379999999996</v>
      </c>
      <c r="K1932" s="56">
        <f t="shared" si="277"/>
        <v>6082.9480000000003</v>
      </c>
      <c r="L1932" s="64">
        <v>1764257</v>
      </c>
      <c r="M1932" s="64">
        <v>282689</v>
      </c>
      <c r="N1932" s="64">
        <v>5244595</v>
      </c>
      <c r="O1932" s="64">
        <v>7291541</v>
      </c>
      <c r="P1932" s="63">
        <v>1282251</v>
      </c>
      <c r="Q1932" s="63">
        <v>281659</v>
      </c>
      <c r="R1932" s="63">
        <v>4519038</v>
      </c>
      <c r="S1932" s="63">
        <v>6082948</v>
      </c>
      <c r="T1932">
        <f t="shared" si="278"/>
        <v>13374489</v>
      </c>
    </row>
    <row r="1933" spans="1:20" hidden="1">
      <c r="A1933" s="55" t="s">
        <v>3683</v>
      </c>
      <c r="B1933" s="56" t="s">
        <v>3684</v>
      </c>
      <c r="C1933" s="55" t="s">
        <v>6318</v>
      </c>
      <c r="D1933" s="56">
        <f t="shared" si="279"/>
        <v>1488.89</v>
      </c>
      <c r="E1933" s="56">
        <f t="shared" si="271"/>
        <v>240.941</v>
      </c>
      <c r="F1933" s="56">
        <f t="shared" si="272"/>
        <v>4444.63</v>
      </c>
      <c r="G1933" s="56">
        <f t="shared" si="273"/>
        <v>6174.4610000000002</v>
      </c>
      <c r="H1933" s="56">
        <f t="shared" si="274"/>
        <v>1308.9929999999999</v>
      </c>
      <c r="I1933" s="56">
        <f t="shared" si="275"/>
        <v>240.85599999999999</v>
      </c>
      <c r="J1933" s="56">
        <f t="shared" si="276"/>
        <v>4447.0309999999999</v>
      </c>
      <c r="K1933" s="56">
        <f t="shared" si="277"/>
        <v>5996.88</v>
      </c>
      <c r="L1933" s="64">
        <v>1488890</v>
      </c>
      <c r="M1933" s="64">
        <v>240941</v>
      </c>
      <c r="N1933" s="64">
        <v>4444630</v>
      </c>
      <c r="O1933" s="64">
        <v>6174461</v>
      </c>
      <c r="P1933" s="63">
        <v>1308993</v>
      </c>
      <c r="Q1933" s="63">
        <v>240856</v>
      </c>
      <c r="R1933" s="63">
        <v>4447031</v>
      </c>
      <c r="S1933" s="63">
        <v>5996880</v>
      </c>
      <c r="T1933">
        <f t="shared" si="278"/>
        <v>12171341</v>
      </c>
    </row>
    <row r="1934" spans="1:20" hidden="1">
      <c r="A1934" s="55" t="s">
        <v>3685</v>
      </c>
      <c r="B1934" s="56" t="s">
        <v>3686</v>
      </c>
      <c r="C1934" s="55" t="s">
        <v>6318</v>
      </c>
      <c r="D1934" s="56">
        <f t="shared" si="279"/>
        <v>1594.0170000000001</v>
      </c>
      <c r="E1934" s="56">
        <f t="shared" si="271"/>
        <v>211.358</v>
      </c>
      <c r="F1934" s="56">
        <f t="shared" si="272"/>
        <v>8053.3959999999997</v>
      </c>
      <c r="G1934" s="56">
        <f t="shared" si="273"/>
        <v>9858.7710000000006</v>
      </c>
      <c r="H1934" s="56">
        <f t="shared" si="274"/>
        <v>1393.6310000000001</v>
      </c>
      <c r="I1934" s="56">
        <f t="shared" si="275"/>
        <v>211.30699999999999</v>
      </c>
      <c r="J1934" s="56">
        <f t="shared" si="276"/>
        <v>8768.1890000000003</v>
      </c>
      <c r="K1934" s="56">
        <f t="shared" si="277"/>
        <v>10373.127</v>
      </c>
      <c r="L1934" s="64">
        <v>1594017</v>
      </c>
      <c r="M1934" s="64">
        <v>211358</v>
      </c>
      <c r="N1934" s="64">
        <v>8053396</v>
      </c>
      <c r="O1934" s="64">
        <v>9858771</v>
      </c>
      <c r="P1934" s="63">
        <v>1393631</v>
      </c>
      <c r="Q1934" s="63">
        <v>211307</v>
      </c>
      <c r="R1934" s="63">
        <v>8768189</v>
      </c>
      <c r="S1934" s="63">
        <v>10373127</v>
      </c>
      <c r="T1934">
        <f t="shared" si="278"/>
        <v>20231898</v>
      </c>
    </row>
    <row r="1935" spans="1:20" hidden="1">
      <c r="A1935" s="55" t="s">
        <v>3687</v>
      </c>
      <c r="B1935" s="56" t="s">
        <v>3688</v>
      </c>
      <c r="C1935" s="55" t="s">
        <v>6318</v>
      </c>
      <c r="D1935" s="56">
        <f t="shared" si="279"/>
        <v>3336.2020000000002</v>
      </c>
      <c r="E1935" s="56">
        <f t="shared" si="271"/>
        <v>960.87599999999998</v>
      </c>
      <c r="F1935" s="56">
        <f t="shared" si="272"/>
        <v>3640.598</v>
      </c>
      <c r="G1935" s="56">
        <f t="shared" si="273"/>
        <v>7937.6760000000004</v>
      </c>
      <c r="H1935" s="56">
        <f t="shared" si="274"/>
        <v>3900.5720000000001</v>
      </c>
      <c r="I1935" s="56">
        <f t="shared" si="275"/>
        <v>968.20100000000002</v>
      </c>
      <c r="J1935" s="56">
        <f t="shared" si="276"/>
        <v>3665.5439999999999</v>
      </c>
      <c r="K1935" s="56">
        <f t="shared" si="277"/>
        <v>8534.3169999999991</v>
      </c>
      <c r="L1935" s="64">
        <v>3336202</v>
      </c>
      <c r="M1935" s="64">
        <v>960876</v>
      </c>
      <c r="N1935" s="64">
        <v>3640598</v>
      </c>
      <c r="O1935" s="64">
        <v>7937676</v>
      </c>
      <c r="P1935" s="63">
        <v>3900572</v>
      </c>
      <c r="Q1935" s="63">
        <v>968201</v>
      </c>
      <c r="R1935" s="63">
        <v>3665544</v>
      </c>
      <c r="S1935" s="63">
        <v>8534317</v>
      </c>
      <c r="T1935">
        <f t="shared" si="278"/>
        <v>16471993</v>
      </c>
    </row>
    <row r="1936" spans="1:20" hidden="1">
      <c r="A1936" s="55" t="s">
        <v>3689</v>
      </c>
      <c r="B1936" s="56" t="s">
        <v>3690</v>
      </c>
      <c r="C1936" s="55" t="s">
        <v>6318</v>
      </c>
      <c r="D1936" s="56">
        <f t="shared" si="279"/>
        <v>3992.8359999999998</v>
      </c>
      <c r="E1936" s="56">
        <f t="shared" si="271"/>
        <v>44.823999999999998</v>
      </c>
      <c r="F1936" s="56">
        <f t="shared" si="272"/>
        <v>6827.2929999999997</v>
      </c>
      <c r="G1936" s="56">
        <f t="shared" si="273"/>
        <v>10864.953</v>
      </c>
      <c r="H1936" s="56">
        <f t="shared" si="274"/>
        <v>4000.4969999999998</v>
      </c>
      <c r="I1936" s="56">
        <f t="shared" si="275"/>
        <v>438.44799999999998</v>
      </c>
      <c r="J1936" s="56">
        <f t="shared" si="276"/>
        <v>6951.6819999999998</v>
      </c>
      <c r="K1936" s="56">
        <f t="shared" si="277"/>
        <v>11390.627</v>
      </c>
      <c r="L1936" s="64">
        <v>3992836</v>
      </c>
      <c r="M1936" s="64">
        <v>44824</v>
      </c>
      <c r="N1936" s="64">
        <v>6827293</v>
      </c>
      <c r="O1936" s="64">
        <v>10864953</v>
      </c>
      <c r="P1936" s="63">
        <v>4000497</v>
      </c>
      <c r="Q1936" s="63">
        <v>438448</v>
      </c>
      <c r="R1936" s="63">
        <v>6951682</v>
      </c>
      <c r="S1936" s="63">
        <v>11390627</v>
      </c>
      <c r="T1936">
        <f t="shared" si="278"/>
        <v>22255580</v>
      </c>
    </row>
    <row r="1937" spans="1:20" hidden="1">
      <c r="A1937" s="55" t="s">
        <v>3691</v>
      </c>
      <c r="B1937" s="56" t="s">
        <v>3692</v>
      </c>
      <c r="C1937" s="55" t="s">
        <v>6319</v>
      </c>
      <c r="D1937" s="56">
        <f t="shared" si="279"/>
        <v>342.19600000000003</v>
      </c>
      <c r="E1937" s="56">
        <f t="shared" si="271"/>
        <v>310.673</v>
      </c>
      <c r="F1937" s="56">
        <f t="shared" si="272"/>
        <v>119.054</v>
      </c>
      <c r="G1937" s="56">
        <f t="shared" si="273"/>
        <v>771.923</v>
      </c>
      <c r="H1937" s="56">
        <f t="shared" si="274"/>
        <v>319.17</v>
      </c>
      <c r="I1937" s="56">
        <f t="shared" si="275"/>
        <v>150.636</v>
      </c>
      <c r="J1937" s="56">
        <f t="shared" si="276"/>
        <v>122.92100000000001</v>
      </c>
      <c r="K1937" s="56">
        <f t="shared" si="277"/>
        <v>592.72699999999998</v>
      </c>
      <c r="L1937" s="64">
        <v>342196</v>
      </c>
      <c r="M1937" s="64">
        <v>310673</v>
      </c>
      <c r="N1937" s="64">
        <v>119054</v>
      </c>
      <c r="O1937" s="64">
        <v>771923</v>
      </c>
      <c r="P1937" s="63">
        <v>319170</v>
      </c>
      <c r="Q1937" s="63">
        <v>150636</v>
      </c>
      <c r="R1937" s="63">
        <v>122921</v>
      </c>
      <c r="S1937" s="63">
        <v>592727</v>
      </c>
      <c r="T1937">
        <f t="shared" si="278"/>
        <v>1364650</v>
      </c>
    </row>
    <row r="1938" spans="1:20" hidden="1">
      <c r="A1938" s="55" t="s">
        <v>3693</v>
      </c>
      <c r="B1938" s="56" t="s">
        <v>3694</v>
      </c>
      <c r="C1938" s="55" t="s">
        <v>6319</v>
      </c>
      <c r="D1938" s="56">
        <f t="shared" si="279"/>
        <v>2255.895</v>
      </c>
      <c r="E1938" s="56">
        <f t="shared" si="271"/>
        <v>0</v>
      </c>
      <c r="F1938" s="56">
        <f t="shared" si="272"/>
        <v>509.279</v>
      </c>
      <c r="G1938" s="56">
        <f t="shared" si="273"/>
        <v>2765.174</v>
      </c>
      <c r="H1938" s="56">
        <f t="shared" si="274"/>
        <v>2112.6610000000001</v>
      </c>
      <c r="I1938" s="56">
        <f t="shared" si="275"/>
        <v>0</v>
      </c>
      <c r="J1938" s="56">
        <f t="shared" si="276"/>
        <v>535.22699999999998</v>
      </c>
      <c r="K1938" s="56">
        <f t="shared" si="277"/>
        <v>2647.8879999999999</v>
      </c>
      <c r="L1938" s="64">
        <v>2255895</v>
      </c>
      <c r="M1938" s="64">
        <v>0</v>
      </c>
      <c r="N1938" s="64">
        <v>509279</v>
      </c>
      <c r="O1938" s="64">
        <v>2765174</v>
      </c>
      <c r="P1938" s="63">
        <v>2112661</v>
      </c>
      <c r="Q1938" s="63">
        <v>0</v>
      </c>
      <c r="R1938" s="63">
        <v>535227</v>
      </c>
      <c r="S1938" s="63">
        <v>2647888</v>
      </c>
      <c r="T1938">
        <f t="shared" si="278"/>
        <v>5413062</v>
      </c>
    </row>
    <row r="1939" spans="1:20" hidden="1">
      <c r="A1939" s="55" t="s">
        <v>3695</v>
      </c>
      <c r="B1939" s="56" t="s">
        <v>3696</v>
      </c>
      <c r="C1939" s="55" t="s">
        <v>6319</v>
      </c>
      <c r="D1939" s="56">
        <f t="shared" si="279"/>
        <v>2356.0059999999999</v>
      </c>
      <c r="E1939" s="56">
        <f t="shared" si="271"/>
        <v>355.93700000000001</v>
      </c>
      <c r="F1939" s="56">
        <f t="shared" si="272"/>
        <v>4140.0540000000001</v>
      </c>
      <c r="G1939" s="56">
        <f t="shared" si="273"/>
        <v>6851.9970000000003</v>
      </c>
      <c r="H1939" s="56">
        <f t="shared" si="274"/>
        <v>2348.654</v>
      </c>
      <c r="I1939" s="56">
        <f t="shared" si="275"/>
        <v>255.13800000000001</v>
      </c>
      <c r="J1939" s="56">
        <f t="shared" si="276"/>
        <v>4127.857</v>
      </c>
      <c r="K1939" s="56">
        <f t="shared" si="277"/>
        <v>6731.6490000000003</v>
      </c>
      <c r="L1939" s="64">
        <v>2356006</v>
      </c>
      <c r="M1939" s="64">
        <v>355937</v>
      </c>
      <c r="N1939" s="64">
        <v>4140054</v>
      </c>
      <c r="O1939" s="64">
        <v>6851997</v>
      </c>
      <c r="P1939" s="63">
        <v>2348654</v>
      </c>
      <c r="Q1939" s="63">
        <v>255138</v>
      </c>
      <c r="R1939" s="63">
        <v>4127857</v>
      </c>
      <c r="S1939" s="63">
        <v>6731649</v>
      </c>
      <c r="T1939">
        <f t="shared" si="278"/>
        <v>13583646</v>
      </c>
    </row>
    <row r="1940" spans="1:20" hidden="1">
      <c r="A1940" s="55" t="s">
        <v>3697</v>
      </c>
      <c r="B1940" s="56" t="s">
        <v>3698</v>
      </c>
      <c r="C1940" s="55" t="s">
        <v>6319</v>
      </c>
      <c r="D1940" s="56">
        <f t="shared" si="279"/>
        <v>644.995</v>
      </c>
      <c r="E1940" s="56">
        <f t="shared" si="271"/>
        <v>0.84599999999999997</v>
      </c>
      <c r="F1940" s="56">
        <f t="shared" si="272"/>
        <v>954.26199999999994</v>
      </c>
      <c r="G1940" s="56">
        <f t="shared" si="273"/>
        <v>1600.1030000000001</v>
      </c>
      <c r="H1940" s="56">
        <f t="shared" si="274"/>
        <v>834.24300000000005</v>
      </c>
      <c r="I1940" s="56">
        <f t="shared" si="275"/>
        <v>0.84499999999999997</v>
      </c>
      <c r="J1940" s="56">
        <f t="shared" si="276"/>
        <v>1273.29</v>
      </c>
      <c r="K1940" s="56">
        <f t="shared" si="277"/>
        <v>2108.3780000000002</v>
      </c>
      <c r="L1940" s="64">
        <v>644995</v>
      </c>
      <c r="M1940" s="64">
        <v>846</v>
      </c>
      <c r="N1940" s="64">
        <v>954262</v>
      </c>
      <c r="O1940" s="64">
        <v>1600103</v>
      </c>
      <c r="P1940" s="63">
        <v>834243</v>
      </c>
      <c r="Q1940" s="63">
        <v>845</v>
      </c>
      <c r="R1940" s="63">
        <v>1273290</v>
      </c>
      <c r="S1940" s="63">
        <v>2108378</v>
      </c>
      <c r="T1940">
        <f t="shared" si="278"/>
        <v>3708481</v>
      </c>
    </row>
    <row r="1941" spans="1:20" hidden="1">
      <c r="A1941" s="55" t="s">
        <v>3699</v>
      </c>
      <c r="B1941" s="56" t="s">
        <v>3700</v>
      </c>
      <c r="C1941" s="55" t="s">
        <v>6319</v>
      </c>
      <c r="D1941" s="56">
        <f t="shared" si="279"/>
        <v>345.65300000000002</v>
      </c>
      <c r="E1941" s="56">
        <f t="shared" si="271"/>
        <v>151.143</v>
      </c>
      <c r="F1941" s="56">
        <f t="shared" si="272"/>
        <v>235.91800000000001</v>
      </c>
      <c r="G1941" s="56">
        <f t="shared" si="273"/>
        <v>732.71400000000006</v>
      </c>
      <c r="H1941" s="56">
        <f t="shared" si="274"/>
        <v>327.62599999999998</v>
      </c>
      <c r="I1941" s="56">
        <f t="shared" si="275"/>
        <v>151.136</v>
      </c>
      <c r="J1941" s="56">
        <f t="shared" si="276"/>
        <v>264.85199999999998</v>
      </c>
      <c r="K1941" s="56">
        <f t="shared" si="277"/>
        <v>743.61400000000003</v>
      </c>
      <c r="L1941" s="64">
        <v>345653</v>
      </c>
      <c r="M1941" s="64">
        <v>151143</v>
      </c>
      <c r="N1941" s="64">
        <v>235918</v>
      </c>
      <c r="O1941" s="64">
        <v>732714</v>
      </c>
      <c r="P1941" s="63">
        <v>327626</v>
      </c>
      <c r="Q1941" s="63">
        <v>151136</v>
      </c>
      <c r="R1941" s="63">
        <v>264852</v>
      </c>
      <c r="S1941" s="63">
        <v>743614</v>
      </c>
      <c r="T1941">
        <f t="shared" si="278"/>
        <v>1476328</v>
      </c>
    </row>
    <row r="1942" spans="1:20" hidden="1">
      <c r="A1942" s="55" t="s">
        <v>3701</v>
      </c>
      <c r="B1942" s="56" t="s">
        <v>3702</v>
      </c>
      <c r="C1942" s="55" t="s">
        <v>6319</v>
      </c>
      <c r="D1942" s="56">
        <f t="shared" si="279"/>
        <v>888.78099999999995</v>
      </c>
      <c r="E1942" s="56">
        <f t="shared" si="271"/>
        <v>536.82500000000005</v>
      </c>
      <c r="F1942" s="56">
        <f t="shared" si="272"/>
        <v>293.87900000000002</v>
      </c>
      <c r="G1942" s="56">
        <f t="shared" si="273"/>
        <v>1719.4849999999999</v>
      </c>
      <c r="H1942" s="56">
        <f t="shared" si="274"/>
        <v>864.75300000000004</v>
      </c>
      <c r="I1942" s="56">
        <f t="shared" si="275"/>
        <v>559.25599999999997</v>
      </c>
      <c r="J1942" s="56">
        <f t="shared" si="276"/>
        <v>306.69400000000002</v>
      </c>
      <c r="K1942" s="56">
        <f t="shared" si="277"/>
        <v>1730.703</v>
      </c>
      <c r="L1942" s="64">
        <v>888781</v>
      </c>
      <c r="M1942" s="64">
        <v>536825</v>
      </c>
      <c r="N1942" s="64">
        <v>293879</v>
      </c>
      <c r="O1942" s="64">
        <v>1719485</v>
      </c>
      <c r="P1942" s="63">
        <v>864753</v>
      </c>
      <c r="Q1942" s="63">
        <v>559256</v>
      </c>
      <c r="R1942" s="63">
        <v>306694</v>
      </c>
      <c r="S1942" s="63">
        <v>1730703</v>
      </c>
      <c r="T1942">
        <f t="shared" si="278"/>
        <v>3450188</v>
      </c>
    </row>
    <row r="1943" spans="1:20" hidden="1">
      <c r="A1943" s="55" t="s">
        <v>3703</v>
      </c>
      <c r="B1943" s="56" t="s">
        <v>3704</v>
      </c>
      <c r="C1943" s="55" t="s">
        <v>6319</v>
      </c>
      <c r="D1943" s="56">
        <f t="shared" si="279"/>
        <v>674.23400000000004</v>
      </c>
      <c r="E1943" s="56">
        <f t="shared" si="271"/>
        <v>100.553</v>
      </c>
      <c r="F1943" s="56">
        <f t="shared" si="272"/>
        <v>742.197</v>
      </c>
      <c r="G1943" s="56">
        <f t="shared" si="273"/>
        <v>1516.9839999999999</v>
      </c>
      <c r="H1943" s="56">
        <f t="shared" si="274"/>
        <v>648.43399999999997</v>
      </c>
      <c r="I1943" s="56">
        <f t="shared" si="275"/>
        <v>100.526</v>
      </c>
      <c r="J1943" s="56">
        <f t="shared" si="276"/>
        <v>1031.1379999999999</v>
      </c>
      <c r="K1943" s="56">
        <f t="shared" si="277"/>
        <v>1780.098</v>
      </c>
      <c r="L1943" s="64">
        <v>674234</v>
      </c>
      <c r="M1943" s="64">
        <v>100553</v>
      </c>
      <c r="N1943" s="64">
        <v>742197</v>
      </c>
      <c r="O1943" s="64">
        <v>1516984</v>
      </c>
      <c r="P1943" s="63">
        <v>648434</v>
      </c>
      <c r="Q1943" s="63">
        <v>100526</v>
      </c>
      <c r="R1943" s="63">
        <v>1031138</v>
      </c>
      <c r="S1943" s="63">
        <v>1780098</v>
      </c>
      <c r="T1943">
        <f t="shared" si="278"/>
        <v>3297082</v>
      </c>
    </row>
    <row r="1944" spans="1:20" hidden="1">
      <c r="A1944" s="55" t="s">
        <v>3705</v>
      </c>
      <c r="B1944" s="56" t="s">
        <v>3706</v>
      </c>
      <c r="C1944" s="55" t="s">
        <v>6319</v>
      </c>
      <c r="D1944" s="56">
        <f t="shared" si="279"/>
        <v>520.51</v>
      </c>
      <c r="E1944" s="56">
        <f t="shared" si="271"/>
        <v>177.94800000000001</v>
      </c>
      <c r="F1944" s="56">
        <f t="shared" si="272"/>
        <v>109.52500000000001</v>
      </c>
      <c r="G1944" s="56">
        <f t="shared" si="273"/>
        <v>807.98299999999995</v>
      </c>
      <c r="H1944" s="56">
        <f t="shared" si="274"/>
        <v>509.745</v>
      </c>
      <c r="I1944" s="56">
        <f t="shared" si="275"/>
        <v>271.63499999999999</v>
      </c>
      <c r="J1944" s="56">
        <f t="shared" si="276"/>
        <v>102.904</v>
      </c>
      <c r="K1944" s="56">
        <f t="shared" si="277"/>
        <v>884.28399999999999</v>
      </c>
      <c r="L1944" s="64">
        <v>520510</v>
      </c>
      <c r="M1944" s="64">
        <v>177948</v>
      </c>
      <c r="N1944" s="64">
        <v>109525</v>
      </c>
      <c r="O1944" s="64">
        <v>807983</v>
      </c>
      <c r="P1944" s="63">
        <v>509745</v>
      </c>
      <c r="Q1944" s="63">
        <v>271635</v>
      </c>
      <c r="R1944" s="63">
        <v>102904</v>
      </c>
      <c r="S1944" s="63">
        <v>884284</v>
      </c>
      <c r="T1944">
        <f t="shared" si="278"/>
        <v>1692267</v>
      </c>
    </row>
    <row r="1945" spans="1:20" hidden="1">
      <c r="A1945" s="55" t="s">
        <v>3707</v>
      </c>
      <c r="B1945" s="56" t="s">
        <v>3708</v>
      </c>
      <c r="C1945" s="55" t="s">
        <v>6319</v>
      </c>
      <c r="D1945" s="56">
        <f t="shared" si="279"/>
        <v>1478.78</v>
      </c>
      <c r="E1945" s="56">
        <f t="shared" si="271"/>
        <v>325.27699999999999</v>
      </c>
      <c r="F1945" s="56">
        <f t="shared" si="272"/>
        <v>2017.9559999999999</v>
      </c>
      <c r="G1945" s="56">
        <f t="shared" si="273"/>
        <v>3822.0129999999999</v>
      </c>
      <c r="H1945" s="56">
        <f t="shared" si="274"/>
        <v>2016.742</v>
      </c>
      <c r="I1945" s="56">
        <f t="shared" si="275"/>
        <v>325.13099999999997</v>
      </c>
      <c r="J1945" s="56">
        <f t="shared" si="276"/>
        <v>2100.0320000000002</v>
      </c>
      <c r="K1945" s="56">
        <f t="shared" si="277"/>
        <v>4441.9049999999997</v>
      </c>
      <c r="L1945" s="64">
        <v>1478780</v>
      </c>
      <c r="M1945" s="64">
        <v>325277</v>
      </c>
      <c r="N1945" s="64">
        <v>2017956</v>
      </c>
      <c r="O1945" s="64">
        <v>3822013</v>
      </c>
      <c r="P1945" s="63">
        <v>2016742</v>
      </c>
      <c r="Q1945" s="63">
        <v>325131</v>
      </c>
      <c r="R1945" s="63">
        <v>2100032</v>
      </c>
      <c r="S1945" s="63">
        <v>4441905</v>
      </c>
      <c r="T1945">
        <f t="shared" si="278"/>
        <v>8263918</v>
      </c>
    </row>
    <row r="1946" spans="1:20" hidden="1">
      <c r="A1946" s="55" t="s">
        <v>3709</v>
      </c>
      <c r="B1946" s="56" t="s">
        <v>3710</v>
      </c>
      <c r="C1946" s="55" t="s">
        <v>6319</v>
      </c>
      <c r="D1946" s="56">
        <f t="shared" si="279"/>
        <v>396.07299999999998</v>
      </c>
      <c r="E1946" s="56">
        <f t="shared" si="271"/>
        <v>1048.636</v>
      </c>
      <c r="F1946" s="56">
        <f t="shared" si="272"/>
        <v>585.71600000000001</v>
      </c>
      <c r="G1946" s="56">
        <f t="shared" si="273"/>
        <v>2030.425</v>
      </c>
      <c r="H1946" s="56">
        <f t="shared" si="274"/>
        <v>458.11500000000001</v>
      </c>
      <c r="I1946" s="56">
        <f t="shared" si="275"/>
        <v>1012.485</v>
      </c>
      <c r="J1946" s="56">
        <f t="shared" si="276"/>
        <v>602.40599999999995</v>
      </c>
      <c r="K1946" s="56">
        <f t="shared" si="277"/>
        <v>2073.0059999999999</v>
      </c>
      <c r="L1946" s="64">
        <v>396073</v>
      </c>
      <c r="M1946" s="64">
        <v>1048636</v>
      </c>
      <c r="N1946" s="64">
        <v>585716</v>
      </c>
      <c r="O1946" s="64">
        <v>2030425</v>
      </c>
      <c r="P1946" s="63">
        <v>458115</v>
      </c>
      <c r="Q1946" s="63">
        <v>1012485</v>
      </c>
      <c r="R1946" s="63">
        <v>602406</v>
      </c>
      <c r="S1946" s="63">
        <v>2073006</v>
      </c>
      <c r="T1946">
        <f t="shared" si="278"/>
        <v>4103431</v>
      </c>
    </row>
    <row r="1947" spans="1:20" hidden="1">
      <c r="A1947" s="55" t="s">
        <v>3711</v>
      </c>
      <c r="B1947" s="56" t="s">
        <v>3712</v>
      </c>
      <c r="C1947" s="55" t="s">
        <v>6319</v>
      </c>
      <c r="D1947" s="56">
        <f t="shared" si="279"/>
        <v>1744.873</v>
      </c>
      <c r="E1947" s="56">
        <f t="shared" si="271"/>
        <v>493.101</v>
      </c>
      <c r="F1947" s="56">
        <f t="shared" si="272"/>
        <v>2617.2840000000001</v>
      </c>
      <c r="G1947" s="56">
        <f t="shared" si="273"/>
        <v>4855.2579999999998</v>
      </c>
      <c r="H1947" s="56">
        <f t="shared" si="274"/>
        <v>1830.8240000000001</v>
      </c>
      <c r="I1947" s="56">
        <f t="shared" si="275"/>
        <v>492.68099999999998</v>
      </c>
      <c r="J1947" s="56">
        <f t="shared" si="276"/>
        <v>2631.453</v>
      </c>
      <c r="K1947" s="56">
        <f t="shared" si="277"/>
        <v>4954.9579999999996</v>
      </c>
      <c r="L1947" s="64">
        <v>1744873</v>
      </c>
      <c r="M1947" s="64">
        <v>493101</v>
      </c>
      <c r="N1947" s="64">
        <v>2617284</v>
      </c>
      <c r="O1947" s="64">
        <v>4855258</v>
      </c>
      <c r="P1947" s="63">
        <v>1830824</v>
      </c>
      <c r="Q1947" s="63">
        <v>492681</v>
      </c>
      <c r="R1947" s="63">
        <v>2631453</v>
      </c>
      <c r="S1947" s="63">
        <v>4954958</v>
      </c>
      <c r="T1947">
        <f t="shared" si="278"/>
        <v>9810216</v>
      </c>
    </row>
    <row r="1948" spans="1:20" hidden="1">
      <c r="A1948" s="55" t="s">
        <v>3713</v>
      </c>
      <c r="B1948" s="56" t="s">
        <v>3714</v>
      </c>
      <c r="C1948" s="55" t="s">
        <v>6320</v>
      </c>
      <c r="D1948" s="56">
        <f t="shared" si="279"/>
        <v>0</v>
      </c>
      <c r="E1948" s="56">
        <f t="shared" si="271"/>
        <v>0</v>
      </c>
      <c r="F1948" s="56">
        <f t="shared" si="272"/>
        <v>2.4260000000000002</v>
      </c>
      <c r="G1948" s="56">
        <f t="shared" si="273"/>
        <v>2.4260000000000002</v>
      </c>
      <c r="H1948" s="56">
        <f t="shared" si="274"/>
        <v>0</v>
      </c>
      <c r="I1948" s="56">
        <f t="shared" si="275"/>
        <v>0</v>
      </c>
      <c r="J1948" s="56">
        <f t="shared" si="276"/>
        <v>2.4260000000000002</v>
      </c>
      <c r="K1948" s="56">
        <f t="shared" si="277"/>
        <v>2.4260000000000002</v>
      </c>
      <c r="L1948" s="64">
        <v>0</v>
      </c>
      <c r="M1948" s="64">
        <v>0</v>
      </c>
      <c r="N1948" s="64">
        <v>2426</v>
      </c>
      <c r="O1948" s="64">
        <v>2426</v>
      </c>
      <c r="P1948" s="63">
        <v>0</v>
      </c>
      <c r="Q1948" s="63">
        <v>0</v>
      </c>
      <c r="R1948" s="63">
        <v>2426</v>
      </c>
      <c r="S1948" s="63">
        <v>2426</v>
      </c>
      <c r="T1948">
        <f t="shared" si="278"/>
        <v>4852</v>
      </c>
    </row>
    <row r="1949" spans="1:20">
      <c r="A1949" s="55" t="s">
        <v>6222</v>
      </c>
      <c r="B1949" s="56" t="s">
        <v>6223</v>
      </c>
      <c r="C1949" s="55" t="s">
        <v>6321</v>
      </c>
      <c r="D1949" s="56">
        <f t="shared" si="279"/>
        <v>0</v>
      </c>
      <c r="E1949" s="56">
        <f t="shared" si="271"/>
        <v>0</v>
      </c>
      <c r="F1949" s="56">
        <f t="shared" si="272"/>
        <v>0</v>
      </c>
      <c r="G1949" s="56">
        <f t="shared" si="273"/>
        <v>0</v>
      </c>
      <c r="H1949" s="56">
        <f t="shared" si="274"/>
        <v>0</v>
      </c>
      <c r="I1949" s="56">
        <f t="shared" si="275"/>
        <v>0</v>
      </c>
      <c r="J1949" s="56">
        <f t="shared" si="276"/>
        <v>0</v>
      </c>
      <c r="K1949" s="56">
        <f t="shared" si="277"/>
        <v>0</v>
      </c>
      <c r="L1949" s="64">
        <v>0</v>
      </c>
      <c r="M1949" s="64">
        <v>0</v>
      </c>
      <c r="N1949" s="64">
        <v>0</v>
      </c>
      <c r="O1949" s="64">
        <v>0</v>
      </c>
      <c r="P1949" s="63">
        <v>0</v>
      </c>
      <c r="Q1949" s="63">
        <v>0</v>
      </c>
      <c r="R1949" s="63">
        <v>0</v>
      </c>
      <c r="S1949" s="63">
        <v>0</v>
      </c>
      <c r="T1949">
        <f t="shared" si="278"/>
        <v>0</v>
      </c>
    </row>
    <row r="1950" spans="1:20">
      <c r="A1950" s="55" t="s">
        <v>6224</v>
      </c>
      <c r="B1950" s="56" t="s">
        <v>6225</v>
      </c>
      <c r="C1950" s="55" t="s">
        <v>6321</v>
      </c>
      <c r="D1950" s="56">
        <f t="shared" si="279"/>
        <v>0</v>
      </c>
      <c r="E1950" s="56">
        <f t="shared" si="271"/>
        <v>0</v>
      </c>
      <c r="F1950" s="56">
        <f t="shared" si="272"/>
        <v>0</v>
      </c>
      <c r="G1950" s="56">
        <f t="shared" si="273"/>
        <v>0</v>
      </c>
      <c r="H1950" s="56">
        <f t="shared" si="274"/>
        <v>0</v>
      </c>
      <c r="I1950" s="56">
        <f t="shared" si="275"/>
        <v>0</v>
      </c>
      <c r="J1950" s="56">
        <f t="shared" si="276"/>
        <v>0</v>
      </c>
      <c r="K1950" s="56">
        <f t="shared" si="277"/>
        <v>0</v>
      </c>
      <c r="L1950" s="64">
        <v>0</v>
      </c>
      <c r="M1950" s="64">
        <v>0</v>
      </c>
      <c r="N1950" s="64">
        <v>0</v>
      </c>
      <c r="O1950" s="64">
        <v>0</v>
      </c>
      <c r="P1950" s="63">
        <v>0</v>
      </c>
      <c r="Q1950" s="63">
        <v>0</v>
      </c>
      <c r="R1950" s="63">
        <v>0</v>
      </c>
      <c r="S1950" s="63">
        <v>0</v>
      </c>
      <c r="T1950">
        <f t="shared" si="278"/>
        <v>0</v>
      </c>
    </row>
    <row r="1951" spans="1:20" hidden="1">
      <c r="A1951" s="55" t="s">
        <v>3715</v>
      </c>
      <c r="B1951" s="56" t="s">
        <v>3716</v>
      </c>
      <c r="C1951" s="55" t="s">
        <v>6320</v>
      </c>
      <c r="D1951" s="56">
        <f t="shared" si="279"/>
        <v>118.861</v>
      </c>
      <c r="E1951" s="56">
        <f t="shared" si="271"/>
        <v>0</v>
      </c>
      <c r="F1951" s="56">
        <f t="shared" si="272"/>
        <v>692.80399999999997</v>
      </c>
      <c r="G1951" s="56">
        <f t="shared" si="273"/>
        <v>811.66499999999996</v>
      </c>
      <c r="H1951" s="56">
        <f t="shared" si="274"/>
        <v>100.161</v>
      </c>
      <c r="I1951" s="56">
        <f t="shared" si="275"/>
        <v>0</v>
      </c>
      <c r="J1951" s="56">
        <f t="shared" si="276"/>
        <v>672.80399999999997</v>
      </c>
      <c r="K1951" s="56">
        <f t="shared" si="277"/>
        <v>772.96500000000003</v>
      </c>
      <c r="L1951" s="64">
        <v>118861</v>
      </c>
      <c r="M1951" s="64">
        <v>0</v>
      </c>
      <c r="N1951" s="64">
        <v>692804</v>
      </c>
      <c r="O1951" s="64">
        <v>811665</v>
      </c>
      <c r="P1951" s="63">
        <v>100161</v>
      </c>
      <c r="Q1951" s="63">
        <v>0</v>
      </c>
      <c r="R1951" s="63">
        <v>672804</v>
      </c>
      <c r="S1951" s="63">
        <v>772965</v>
      </c>
      <c r="T1951">
        <f t="shared" si="278"/>
        <v>1584630</v>
      </c>
    </row>
    <row r="1952" spans="1:20" hidden="1">
      <c r="A1952" s="55" t="s">
        <v>3717</v>
      </c>
      <c r="B1952" s="56" t="s">
        <v>3718</v>
      </c>
      <c r="C1952" s="55" t="s">
        <v>6320</v>
      </c>
      <c r="D1952" s="56">
        <f t="shared" si="279"/>
        <v>268.43099999999998</v>
      </c>
      <c r="E1952" s="56">
        <f t="shared" si="271"/>
        <v>0</v>
      </c>
      <c r="F1952" s="56">
        <f t="shared" si="272"/>
        <v>296.73099999999999</v>
      </c>
      <c r="G1952" s="56">
        <f t="shared" si="273"/>
        <v>565.16200000000003</v>
      </c>
      <c r="H1952" s="56">
        <f t="shared" si="274"/>
        <v>215.154</v>
      </c>
      <c r="I1952" s="56">
        <f t="shared" si="275"/>
        <v>0</v>
      </c>
      <c r="J1952" s="56">
        <f t="shared" si="276"/>
        <v>340.72800000000001</v>
      </c>
      <c r="K1952" s="56">
        <f t="shared" si="277"/>
        <v>555.88199999999995</v>
      </c>
      <c r="L1952" s="64">
        <v>268431</v>
      </c>
      <c r="M1952" s="64">
        <v>0</v>
      </c>
      <c r="N1952" s="64">
        <v>296731</v>
      </c>
      <c r="O1952" s="64">
        <v>565162</v>
      </c>
      <c r="P1952" s="63">
        <v>215154</v>
      </c>
      <c r="Q1952" s="63">
        <v>0</v>
      </c>
      <c r="R1952" s="63">
        <v>340728</v>
      </c>
      <c r="S1952" s="63">
        <v>555882</v>
      </c>
      <c r="T1952">
        <f t="shared" si="278"/>
        <v>1121044</v>
      </c>
    </row>
    <row r="1953" spans="1:20" hidden="1">
      <c r="A1953" s="55" t="s">
        <v>3719</v>
      </c>
      <c r="B1953" s="56" t="s">
        <v>6226</v>
      </c>
      <c r="C1953" s="55" t="s">
        <v>6320</v>
      </c>
      <c r="D1953" s="56">
        <f t="shared" si="279"/>
        <v>140.79</v>
      </c>
      <c r="E1953" s="56">
        <f t="shared" si="271"/>
        <v>0</v>
      </c>
      <c r="F1953" s="56">
        <f t="shared" si="272"/>
        <v>123.43600000000001</v>
      </c>
      <c r="G1953" s="56">
        <f t="shared" si="273"/>
        <v>264.226</v>
      </c>
      <c r="H1953" s="56">
        <f t="shared" si="274"/>
        <v>96.766000000000005</v>
      </c>
      <c r="I1953" s="56">
        <f t="shared" si="275"/>
        <v>0</v>
      </c>
      <c r="J1953" s="56">
        <f t="shared" si="276"/>
        <v>79.212000000000003</v>
      </c>
      <c r="K1953" s="56">
        <f t="shared" si="277"/>
        <v>175.97800000000001</v>
      </c>
      <c r="L1953" s="64">
        <v>140790</v>
      </c>
      <c r="M1953" s="64">
        <v>0</v>
      </c>
      <c r="N1953" s="64">
        <v>123436</v>
      </c>
      <c r="O1953" s="64">
        <v>264226</v>
      </c>
      <c r="P1953" s="63">
        <v>96766</v>
      </c>
      <c r="Q1953" s="63">
        <v>0</v>
      </c>
      <c r="R1953" s="63">
        <v>79212</v>
      </c>
      <c r="S1953" s="63">
        <v>175978</v>
      </c>
      <c r="T1953">
        <f t="shared" si="278"/>
        <v>440204</v>
      </c>
    </row>
    <row r="1954" spans="1:20" hidden="1">
      <c r="A1954" s="55" t="s">
        <v>3720</v>
      </c>
      <c r="B1954" s="56" t="s">
        <v>3721</v>
      </c>
      <c r="C1954" s="55" t="s">
        <v>6320</v>
      </c>
      <c r="D1954" s="56">
        <f t="shared" si="279"/>
        <v>7714.89</v>
      </c>
      <c r="E1954" s="56">
        <f t="shared" si="271"/>
        <v>0</v>
      </c>
      <c r="F1954" s="56">
        <f t="shared" si="272"/>
        <v>71.599000000000004</v>
      </c>
      <c r="G1954" s="56">
        <f t="shared" si="273"/>
        <v>7786.4889999999996</v>
      </c>
      <c r="H1954" s="56">
        <f t="shared" si="274"/>
        <v>6437.1</v>
      </c>
      <c r="I1954" s="56">
        <f t="shared" si="275"/>
        <v>0</v>
      </c>
      <c r="J1954" s="56">
        <f t="shared" si="276"/>
        <v>67.399000000000001</v>
      </c>
      <c r="K1954" s="56">
        <f t="shared" si="277"/>
        <v>6504.4989999999998</v>
      </c>
      <c r="L1954" s="64">
        <v>7714890</v>
      </c>
      <c r="M1954" s="64">
        <v>0</v>
      </c>
      <c r="N1954" s="64">
        <v>71599</v>
      </c>
      <c r="O1954" s="64">
        <v>7786489</v>
      </c>
      <c r="P1954" s="63">
        <v>6437100</v>
      </c>
      <c r="Q1954" s="63">
        <v>0</v>
      </c>
      <c r="R1954" s="63">
        <v>67399</v>
      </c>
      <c r="S1954" s="63">
        <v>6504499</v>
      </c>
      <c r="T1954">
        <f t="shared" si="278"/>
        <v>14290988</v>
      </c>
    </row>
    <row r="1955" spans="1:20" hidden="1">
      <c r="A1955" s="55" t="s">
        <v>3722</v>
      </c>
      <c r="B1955" s="56" t="s">
        <v>3723</v>
      </c>
      <c r="C1955" s="55" t="s">
        <v>6320</v>
      </c>
      <c r="D1955" s="56">
        <f t="shared" si="279"/>
        <v>108.922</v>
      </c>
      <c r="E1955" s="56">
        <f t="shared" si="271"/>
        <v>0</v>
      </c>
      <c r="F1955" s="56">
        <f t="shared" si="272"/>
        <v>0</v>
      </c>
      <c r="G1955" s="56">
        <f t="shared" si="273"/>
        <v>108.922</v>
      </c>
      <c r="H1955" s="56">
        <f t="shared" si="274"/>
        <v>44.54</v>
      </c>
      <c r="I1955" s="56">
        <f t="shared" si="275"/>
        <v>0</v>
      </c>
      <c r="J1955" s="56">
        <f t="shared" si="276"/>
        <v>0</v>
      </c>
      <c r="K1955" s="56">
        <f t="shared" si="277"/>
        <v>44.54</v>
      </c>
      <c r="L1955" s="64">
        <v>108922</v>
      </c>
      <c r="M1955" s="64">
        <v>0</v>
      </c>
      <c r="N1955" s="64">
        <v>0</v>
      </c>
      <c r="O1955" s="64">
        <v>108922</v>
      </c>
      <c r="P1955" s="63">
        <v>44540</v>
      </c>
      <c r="Q1955" s="63">
        <v>0</v>
      </c>
      <c r="R1955" s="63">
        <v>0</v>
      </c>
      <c r="S1955" s="63">
        <v>44540</v>
      </c>
      <c r="T1955">
        <f t="shared" si="278"/>
        <v>153462</v>
      </c>
    </row>
    <row r="1956" spans="1:20" hidden="1">
      <c r="A1956" s="55" t="s">
        <v>3724</v>
      </c>
      <c r="B1956" s="56" t="s">
        <v>3725</v>
      </c>
      <c r="C1956" s="55" t="s">
        <v>6320</v>
      </c>
      <c r="D1956" s="56">
        <f t="shared" si="279"/>
        <v>6.2939999999999996</v>
      </c>
      <c r="E1956" s="56">
        <f t="shared" si="271"/>
        <v>0</v>
      </c>
      <c r="F1956" s="56">
        <f t="shared" si="272"/>
        <v>0</v>
      </c>
      <c r="G1956" s="56">
        <f t="shared" si="273"/>
        <v>6.2939999999999996</v>
      </c>
      <c r="H1956" s="56">
        <f t="shared" si="274"/>
        <v>7.5940000000000003</v>
      </c>
      <c r="I1956" s="56">
        <f t="shared" si="275"/>
        <v>0</v>
      </c>
      <c r="J1956" s="56">
        <f t="shared" si="276"/>
        <v>0</v>
      </c>
      <c r="K1956" s="56">
        <f t="shared" si="277"/>
        <v>7.5940000000000003</v>
      </c>
      <c r="L1956" s="64">
        <v>6294</v>
      </c>
      <c r="M1956" s="64">
        <v>0</v>
      </c>
      <c r="N1956" s="64">
        <v>0</v>
      </c>
      <c r="O1956" s="64">
        <v>6294</v>
      </c>
      <c r="P1956" s="63">
        <v>7594</v>
      </c>
      <c r="Q1956" s="63">
        <v>0</v>
      </c>
      <c r="R1956" s="63">
        <v>0</v>
      </c>
      <c r="S1956" s="63">
        <v>7594</v>
      </c>
      <c r="T1956">
        <f t="shared" si="278"/>
        <v>13888</v>
      </c>
    </row>
    <row r="1957" spans="1:20" hidden="1">
      <c r="A1957" s="55" t="s">
        <v>3726</v>
      </c>
      <c r="B1957" s="56" t="s">
        <v>3727</v>
      </c>
      <c r="C1957" s="55" t="s">
        <v>6320</v>
      </c>
      <c r="D1957" s="56">
        <f t="shared" si="279"/>
        <v>4.3289999999999997</v>
      </c>
      <c r="E1957" s="56">
        <f t="shared" si="271"/>
        <v>0</v>
      </c>
      <c r="F1957" s="56">
        <f t="shared" si="272"/>
        <v>0</v>
      </c>
      <c r="G1957" s="56">
        <f t="shared" si="273"/>
        <v>4.3289999999999997</v>
      </c>
      <c r="H1957" s="56">
        <f t="shared" si="274"/>
        <v>7.5289999999999999</v>
      </c>
      <c r="I1957" s="56">
        <f t="shared" si="275"/>
        <v>0</v>
      </c>
      <c r="J1957" s="56">
        <f t="shared" si="276"/>
        <v>0</v>
      </c>
      <c r="K1957" s="56">
        <f t="shared" si="277"/>
        <v>7.5289999999999999</v>
      </c>
      <c r="L1957" s="64">
        <v>4329</v>
      </c>
      <c r="M1957" s="64">
        <v>0</v>
      </c>
      <c r="N1957" s="64">
        <v>0</v>
      </c>
      <c r="O1957" s="64">
        <v>4329</v>
      </c>
      <c r="P1957" s="63">
        <v>7529</v>
      </c>
      <c r="Q1957" s="63">
        <v>0</v>
      </c>
      <c r="R1957" s="63">
        <v>0</v>
      </c>
      <c r="S1957" s="63">
        <v>7529</v>
      </c>
      <c r="T1957">
        <f t="shared" si="278"/>
        <v>11858</v>
      </c>
    </row>
    <row r="1958" spans="1:20" hidden="1">
      <c r="A1958" s="55" t="s">
        <v>3728</v>
      </c>
      <c r="B1958" s="56" t="s">
        <v>3729</v>
      </c>
      <c r="C1958" s="55" t="s">
        <v>6320</v>
      </c>
      <c r="D1958" s="56">
        <f t="shared" si="279"/>
        <v>14.272</v>
      </c>
      <c r="E1958" s="56">
        <f t="shared" si="271"/>
        <v>0</v>
      </c>
      <c r="F1958" s="56">
        <f t="shared" si="272"/>
        <v>0</v>
      </c>
      <c r="G1958" s="56">
        <f t="shared" si="273"/>
        <v>14.272</v>
      </c>
      <c r="H1958" s="56">
        <f t="shared" si="274"/>
        <v>15.265000000000001</v>
      </c>
      <c r="I1958" s="56">
        <f t="shared" si="275"/>
        <v>0</v>
      </c>
      <c r="J1958" s="56">
        <f t="shared" si="276"/>
        <v>0</v>
      </c>
      <c r="K1958" s="56">
        <f t="shared" si="277"/>
        <v>15.265000000000001</v>
      </c>
      <c r="L1958" s="64">
        <v>14272</v>
      </c>
      <c r="M1958" s="64">
        <v>0</v>
      </c>
      <c r="N1958" s="64">
        <v>0</v>
      </c>
      <c r="O1958" s="64">
        <v>14272</v>
      </c>
      <c r="P1958" s="63">
        <v>15265</v>
      </c>
      <c r="Q1958" s="63">
        <v>0</v>
      </c>
      <c r="R1958" s="63">
        <v>0</v>
      </c>
      <c r="S1958" s="63">
        <v>15265</v>
      </c>
      <c r="T1958">
        <f t="shared" si="278"/>
        <v>29537</v>
      </c>
    </row>
    <row r="1959" spans="1:20">
      <c r="A1959" s="55" t="s">
        <v>3730</v>
      </c>
      <c r="B1959" s="56" t="s">
        <v>3731</v>
      </c>
      <c r="C1959" s="55" t="s">
        <v>6320</v>
      </c>
      <c r="D1959" s="56">
        <f t="shared" si="279"/>
        <v>0</v>
      </c>
      <c r="E1959" s="56">
        <f t="shared" si="271"/>
        <v>0</v>
      </c>
      <c r="F1959" s="56">
        <f t="shared" si="272"/>
        <v>0</v>
      </c>
      <c r="G1959" s="56">
        <f t="shared" si="273"/>
        <v>0</v>
      </c>
      <c r="H1959" s="56">
        <f t="shared" si="274"/>
        <v>0</v>
      </c>
      <c r="I1959" s="56">
        <f t="shared" si="275"/>
        <v>0</v>
      </c>
      <c r="J1959" s="56">
        <f t="shared" si="276"/>
        <v>0</v>
      </c>
      <c r="K1959" s="56">
        <f t="shared" si="277"/>
        <v>0</v>
      </c>
      <c r="L1959" s="64">
        <v>0</v>
      </c>
      <c r="M1959" s="64">
        <v>0</v>
      </c>
      <c r="N1959" s="64">
        <v>0</v>
      </c>
      <c r="O1959" s="64">
        <v>0</v>
      </c>
      <c r="P1959" s="63">
        <v>0</v>
      </c>
      <c r="Q1959" s="63">
        <v>0</v>
      </c>
      <c r="R1959" s="63">
        <v>0</v>
      </c>
      <c r="S1959" s="63">
        <v>0</v>
      </c>
      <c r="T1959">
        <f t="shared" si="278"/>
        <v>0</v>
      </c>
    </row>
    <row r="1960" spans="1:20" hidden="1">
      <c r="A1960" s="55" t="s">
        <v>3732</v>
      </c>
      <c r="B1960" s="56" t="s">
        <v>3733</v>
      </c>
      <c r="C1960" s="55" t="s">
        <v>6320</v>
      </c>
      <c r="D1960" s="56">
        <f t="shared" si="279"/>
        <v>0</v>
      </c>
      <c r="E1960" s="56">
        <f t="shared" si="271"/>
        <v>0</v>
      </c>
      <c r="F1960" s="56">
        <f t="shared" si="272"/>
        <v>143.46899999999999</v>
      </c>
      <c r="G1960" s="56">
        <f t="shared" si="273"/>
        <v>143.46899999999999</v>
      </c>
      <c r="H1960" s="56">
        <f t="shared" si="274"/>
        <v>0</v>
      </c>
      <c r="I1960" s="56">
        <f t="shared" si="275"/>
        <v>0</v>
      </c>
      <c r="J1960" s="56">
        <f t="shared" si="276"/>
        <v>130.46899999999999</v>
      </c>
      <c r="K1960" s="56">
        <f t="shared" si="277"/>
        <v>130.46899999999999</v>
      </c>
      <c r="L1960" s="64">
        <v>0</v>
      </c>
      <c r="M1960" s="64">
        <v>0</v>
      </c>
      <c r="N1960" s="64">
        <v>143469</v>
      </c>
      <c r="O1960" s="64">
        <v>143469</v>
      </c>
      <c r="P1960" s="63">
        <v>0</v>
      </c>
      <c r="Q1960" s="63">
        <v>0</v>
      </c>
      <c r="R1960" s="63">
        <v>130469</v>
      </c>
      <c r="S1960" s="63">
        <v>130469</v>
      </c>
      <c r="T1960">
        <f t="shared" si="278"/>
        <v>273938</v>
      </c>
    </row>
    <row r="1961" spans="1:20" hidden="1">
      <c r="A1961" s="55" t="s">
        <v>3734</v>
      </c>
      <c r="B1961" s="56" t="s">
        <v>3735</v>
      </c>
      <c r="C1961" s="55" t="s">
        <v>6320</v>
      </c>
      <c r="D1961" s="56">
        <f t="shared" si="279"/>
        <v>2.0070000000000001</v>
      </c>
      <c r="E1961" s="56">
        <f t="shared" si="271"/>
        <v>0</v>
      </c>
      <c r="F1961" s="56">
        <f t="shared" si="272"/>
        <v>0</v>
      </c>
      <c r="G1961" s="56">
        <f t="shared" si="273"/>
        <v>2.0070000000000001</v>
      </c>
      <c r="H1961" s="56">
        <f t="shared" si="274"/>
        <v>2.0070000000000001</v>
      </c>
      <c r="I1961" s="56">
        <f t="shared" si="275"/>
        <v>0</v>
      </c>
      <c r="J1961" s="56">
        <f t="shared" si="276"/>
        <v>0</v>
      </c>
      <c r="K1961" s="56">
        <f t="shared" si="277"/>
        <v>2.0070000000000001</v>
      </c>
      <c r="L1961" s="64">
        <v>2007</v>
      </c>
      <c r="M1961" s="64">
        <v>0</v>
      </c>
      <c r="N1961" s="64">
        <v>0</v>
      </c>
      <c r="O1961" s="64">
        <v>2007</v>
      </c>
      <c r="P1961" s="63">
        <v>2007</v>
      </c>
      <c r="Q1961" s="63">
        <v>0</v>
      </c>
      <c r="R1961" s="63">
        <v>0</v>
      </c>
      <c r="S1961" s="63">
        <v>2007</v>
      </c>
      <c r="T1961">
        <f t="shared" si="278"/>
        <v>4014</v>
      </c>
    </row>
    <row r="1962" spans="1:20">
      <c r="A1962" s="55" t="s">
        <v>3736</v>
      </c>
      <c r="B1962" s="56" t="s">
        <v>3737</v>
      </c>
      <c r="C1962" s="55" t="s">
        <v>6320</v>
      </c>
      <c r="D1962" s="56">
        <f t="shared" si="279"/>
        <v>0</v>
      </c>
      <c r="E1962" s="56">
        <f t="shared" si="271"/>
        <v>0</v>
      </c>
      <c r="F1962" s="56">
        <f t="shared" si="272"/>
        <v>0</v>
      </c>
      <c r="G1962" s="56">
        <f t="shared" si="273"/>
        <v>0</v>
      </c>
      <c r="H1962" s="56">
        <f t="shared" si="274"/>
        <v>0</v>
      </c>
      <c r="I1962" s="56">
        <f t="shared" si="275"/>
        <v>0</v>
      </c>
      <c r="J1962" s="56">
        <f t="shared" si="276"/>
        <v>0</v>
      </c>
      <c r="K1962" s="56">
        <f t="shared" si="277"/>
        <v>0</v>
      </c>
      <c r="L1962" s="64">
        <v>0</v>
      </c>
      <c r="M1962" s="64">
        <v>0</v>
      </c>
      <c r="N1962" s="64">
        <v>0</v>
      </c>
      <c r="O1962" s="64">
        <v>0</v>
      </c>
      <c r="P1962" s="63">
        <v>0</v>
      </c>
      <c r="Q1962" s="63">
        <v>0</v>
      </c>
      <c r="R1962" s="63">
        <v>0</v>
      </c>
      <c r="S1962" s="63">
        <v>0</v>
      </c>
      <c r="T1962">
        <f t="shared" si="278"/>
        <v>0</v>
      </c>
    </row>
    <row r="1963" spans="1:20" hidden="1">
      <c r="A1963" s="55" t="s">
        <v>3738</v>
      </c>
      <c r="B1963" s="56" t="s">
        <v>3739</v>
      </c>
      <c r="C1963" s="55" t="s">
        <v>6320</v>
      </c>
      <c r="D1963" s="56">
        <f t="shared" si="279"/>
        <v>0</v>
      </c>
      <c r="E1963" s="56">
        <f t="shared" si="271"/>
        <v>0</v>
      </c>
      <c r="F1963" s="56">
        <f t="shared" si="272"/>
        <v>715.28899999999999</v>
      </c>
      <c r="G1963" s="56">
        <f t="shared" si="273"/>
        <v>715.28899999999999</v>
      </c>
      <c r="H1963" s="56">
        <f t="shared" si="274"/>
        <v>0</v>
      </c>
      <c r="I1963" s="56">
        <f t="shared" si="275"/>
        <v>0</v>
      </c>
      <c r="J1963" s="56">
        <f t="shared" si="276"/>
        <v>715.28899999999999</v>
      </c>
      <c r="K1963" s="56">
        <f t="shared" si="277"/>
        <v>715.28899999999999</v>
      </c>
      <c r="L1963" s="64">
        <v>0</v>
      </c>
      <c r="M1963" s="64">
        <v>0</v>
      </c>
      <c r="N1963" s="64">
        <v>715289</v>
      </c>
      <c r="O1963" s="64">
        <v>715289</v>
      </c>
      <c r="P1963" s="63">
        <v>0</v>
      </c>
      <c r="Q1963" s="63">
        <v>0</v>
      </c>
      <c r="R1963" s="63">
        <v>715289</v>
      </c>
      <c r="S1963" s="63">
        <v>715289</v>
      </c>
      <c r="T1963">
        <f t="shared" si="278"/>
        <v>1430578</v>
      </c>
    </row>
    <row r="1964" spans="1:20" hidden="1">
      <c r="A1964" s="55" t="s">
        <v>3740</v>
      </c>
      <c r="B1964" s="56" t="s">
        <v>3741</v>
      </c>
      <c r="C1964" s="55" t="s">
        <v>6320</v>
      </c>
      <c r="D1964" s="56">
        <f t="shared" si="279"/>
        <v>182.197</v>
      </c>
      <c r="E1964" s="56">
        <f t="shared" si="271"/>
        <v>0</v>
      </c>
      <c r="F1964" s="56">
        <f t="shared" si="272"/>
        <v>885.40599999999995</v>
      </c>
      <c r="G1964" s="56">
        <f t="shared" si="273"/>
        <v>1067.6030000000001</v>
      </c>
      <c r="H1964" s="56">
        <f t="shared" si="274"/>
        <v>170.149</v>
      </c>
      <c r="I1964" s="56">
        <f t="shared" si="275"/>
        <v>0</v>
      </c>
      <c r="J1964" s="56">
        <f t="shared" si="276"/>
        <v>953.63400000000001</v>
      </c>
      <c r="K1964" s="56">
        <f t="shared" si="277"/>
        <v>1123.7829999999999</v>
      </c>
      <c r="L1964" s="64">
        <v>182197</v>
      </c>
      <c r="M1964" s="64">
        <v>0</v>
      </c>
      <c r="N1964" s="64">
        <v>885406</v>
      </c>
      <c r="O1964" s="64">
        <v>1067603</v>
      </c>
      <c r="P1964" s="63">
        <v>170149</v>
      </c>
      <c r="Q1964" s="63">
        <v>0</v>
      </c>
      <c r="R1964" s="63">
        <v>953634</v>
      </c>
      <c r="S1964" s="63">
        <v>1123783</v>
      </c>
      <c r="T1964">
        <f t="shared" si="278"/>
        <v>2191386</v>
      </c>
    </row>
    <row r="1965" spans="1:20" hidden="1">
      <c r="A1965" s="55" t="s">
        <v>3742</v>
      </c>
      <c r="B1965" s="56" t="s">
        <v>3743</v>
      </c>
      <c r="C1965" s="55" t="s">
        <v>6320</v>
      </c>
      <c r="D1965" s="56">
        <f t="shared" si="279"/>
        <v>0</v>
      </c>
      <c r="E1965" s="56">
        <f t="shared" si="271"/>
        <v>0</v>
      </c>
      <c r="F1965" s="56">
        <f t="shared" si="272"/>
        <v>1402.6569999999999</v>
      </c>
      <c r="G1965" s="56">
        <f t="shared" si="273"/>
        <v>1402.6569999999999</v>
      </c>
      <c r="H1965" s="56">
        <f t="shared" si="274"/>
        <v>0</v>
      </c>
      <c r="I1965" s="56">
        <f t="shared" si="275"/>
        <v>0</v>
      </c>
      <c r="J1965" s="56">
        <f t="shared" si="276"/>
        <v>1391.057</v>
      </c>
      <c r="K1965" s="56">
        <f t="shared" si="277"/>
        <v>1391.057</v>
      </c>
      <c r="L1965" s="64">
        <v>0</v>
      </c>
      <c r="M1965" s="64">
        <v>0</v>
      </c>
      <c r="N1965" s="64">
        <v>1402657</v>
      </c>
      <c r="O1965" s="64">
        <v>1402657</v>
      </c>
      <c r="P1965" s="63">
        <v>0</v>
      </c>
      <c r="Q1965" s="63">
        <v>0</v>
      </c>
      <c r="R1965" s="63">
        <v>1391057</v>
      </c>
      <c r="S1965" s="63">
        <v>1391057</v>
      </c>
      <c r="T1965">
        <f t="shared" si="278"/>
        <v>2793714</v>
      </c>
    </row>
    <row r="1966" spans="1:20" hidden="1">
      <c r="A1966" s="55" t="s">
        <v>3744</v>
      </c>
      <c r="B1966" s="56" t="s">
        <v>3745</v>
      </c>
      <c r="C1966" s="55" t="s">
        <v>6320</v>
      </c>
      <c r="D1966" s="56">
        <f t="shared" si="279"/>
        <v>0</v>
      </c>
      <c r="E1966" s="56">
        <f t="shared" si="271"/>
        <v>0</v>
      </c>
      <c r="F1966" s="56">
        <f t="shared" si="272"/>
        <v>1956.8710000000001</v>
      </c>
      <c r="G1966" s="56">
        <f t="shared" si="273"/>
        <v>1956.8710000000001</v>
      </c>
      <c r="H1966" s="56">
        <f t="shared" si="274"/>
        <v>0</v>
      </c>
      <c r="I1966" s="56">
        <f t="shared" si="275"/>
        <v>0</v>
      </c>
      <c r="J1966" s="56">
        <f t="shared" si="276"/>
        <v>1982.471</v>
      </c>
      <c r="K1966" s="56">
        <f t="shared" si="277"/>
        <v>1982.471</v>
      </c>
      <c r="L1966" s="64">
        <v>0</v>
      </c>
      <c r="M1966" s="64">
        <v>0</v>
      </c>
      <c r="N1966" s="64">
        <v>1956871</v>
      </c>
      <c r="O1966" s="64">
        <v>1956871</v>
      </c>
      <c r="P1966" s="63">
        <v>0</v>
      </c>
      <c r="Q1966" s="63">
        <v>0</v>
      </c>
      <c r="R1966" s="63">
        <v>1982471</v>
      </c>
      <c r="S1966" s="63">
        <v>1982471</v>
      </c>
      <c r="T1966">
        <f t="shared" si="278"/>
        <v>3939342</v>
      </c>
    </row>
    <row r="1967" spans="1:20" hidden="1">
      <c r="A1967" s="55" t="s">
        <v>3746</v>
      </c>
      <c r="B1967" s="56" t="s">
        <v>3747</v>
      </c>
      <c r="C1967" s="55" t="s">
        <v>6320</v>
      </c>
      <c r="D1967" s="56">
        <f t="shared" si="279"/>
        <v>21.827000000000002</v>
      </c>
      <c r="E1967" s="56">
        <f t="shared" si="271"/>
        <v>0</v>
      </c>
      <c r="F1967" s="56">
        <f t="shared" si="272"/>
        <v>0</v>
      </c>
      <c r="G1967" s="56">
        <f t="shared" si="273"/>
        <v>21.827000000000002</v>
      </c>
      <c r="H1967" s="56">
        <f t="shared" si="274"/>
        <v>31.795000000000002</v>
      </c>
      <c r="I1967" s="56">
        <f t="shared" si="275"/>
        <v>0</v>
      </c>
      <c r="J1967" s="56">
        <f t="shared" si="276"/>
        <v>0</v>
      </c>
      <c r="K1967" s="56">
        <f t="shared" si="277"/>
        <v>31.795000000000002</v>
      </c>
      <c r="L1967" s="64">
        <v>21827</v>
      </c>
      <c r="M1967" s="64">
        <v>0</v>
      </c>
      <c r="N1967" s="64">
        <v>0</v>
      </c>
      <c r="O1967" s="64">
        <v>21827</v>
      </c>
      <c r="P1967" s="63">
        <v>31795</v>
      </c>
      <c r="Q1967" s="63">
        <v>0</v>
      </c>
      <c r="R1967" s="63">
        <v>0</v>
      </c>
      <c r="S1967" s="63">
        <v>31795</v>
      </c>
      <c r="T1967">
        <f t="shared" si="278"/>
        <v>53622</v>
      </c>
    </row>
    <row r="1968" spans="1:20" hidden="1">
      <c r="A1968" s="55" t="s">
        <v>3748</v>
      </c>
      <c r="B1968" s="56" t="s">
        <v>3749</v>
      </c>
      <c r="C1968" s="55" t="s">
        <v>6321</v>
      </c>
      <c r="D1968" s="56">
        <f t="shared" si="279"/>
        <v>369.86700000000002</v>
      </c>
      <c r="E1968" s="56">
        <f t="shared" si="271"/>
        <v>0</v>
      </c>
      <c r="F1968" s="56">
        <f t="shared" si="272"/>
        <v>0</v>
      </c>
      <c r="G1968" s="56">
        <f t="shared" si="273"/>
        <v>369.86700000000002</v>
      </c>
      <c r="H1968" s="56">
        <f t="shared" si="274"/>
        <v>529.54600000000005</v>
      </c>
      <c r="I1968" s="56">
        <f t="shared" si="275"/>
        <v>0</v>
      </c>
      <c r="J1968" s="56">
        <f t="shared" si="276"/>
        <v>0</v>
      </c>
      <c r="K1968" s="56">
        <f t="shared" si="277"/>
        <v>529.54600000000005</v>
      </c>
      <c r="L1968" s="64">
        <v>369867</v>
      </c>
      <c r="M1968" s="64">
        <v>0</v>
      </c>
      <c r="N1968" s="64">
        <v>0</v>
      </c>
      <c r="O1968" s="64">
        <v>369867</v>
      </c>
      <c r="P1968" s="63">
        <v>529546</v>
      </c>
      <c r="Q1968" s="63">
        <v>0</v>
      </c>
      <c r="R1968" s="63">
        <v>0</v>
      </c>
      <c r="S1968" s="63">
        <v>529546</v>
      </c>
      <c r="T1968">
        <f t="shared" si="278"/>
        <v>899413</v>
      </c>
    </row>
    <row r="1969" spans="1:20" hidden="1">
      <c r="A1969" s="55" t="s">
        <v>3750</v>
      </c>
      <c r="B1969" s="56" t="s">
        <v>3751</v>
      </c>
      <c r="C1969" s="55" t="s">
        <v>6320</v>
      </c>
      <c r="D1969" s="56">
        <f t="shared" si="279"/>
        <v>0.98199999999999998</v>
      </c>
      <c r="E1969" s="56">
        <f t="shared" si="271"/>
        <v>0</v>
      </c>
      <c r="F1969" s="56">
        <f t="shared" si="272"/>
        <v>358.47399999999999</v>
      </c>
      <c r="G1969" s="56">
        <f t="shared" si="273"/>
        <v>359.45600000000002</v>
      </c>
      <c r="H1969" s="56">
        <f t="shared" si="274"/>
        <v>4.9820000000000002</v>
      </c>
      <c r="I1969" s="56">
        <f t="shared" si="275"/>
        <v>0</v>
      </c>
      <c r="J1969" s="56">
        <f t="shared" si="276"/>
        <v>0</v>
      </c>
      <c r="K1969" s="56">
        <f t="shared" si="277"/>
        <v>4.9820000000000002</v>
      </c>
      <c r="L1969" s="64">
        <v>982</v>
      </c>
      <c r="M1969" s="64">
        <v>0</v>
      </c>
      <c r="N1969" s="64">
        <v>358474</v>
      </c>
      <c r="O1969" s="64">
        <v>359456</v>
      </c>
      <c r="P1969" s="63">
        <v>4982</v>
      </c>
      <c r="Q1969" s="63">
        <v>0</v>
      </c>
      <c r="R1969" s="63">
        <v>0</v>
      </c>
      <c r="S1969" s="63">
        <v>4982</v>
      </c>
      <c r="T1969">
        <f t="shared" si="278"/>
        <v>364438</v>
      </c>
    </row>
    <row r="1970" spans="1:20">
      <c r="A1970" s="55" t="s">
        <v>3752</v>
      </c>
      <c r="B1970" s="56" t="s">
        <v>3753</v>
      </c>
      <c r="C1970" s="55" t="s">
        <v>6320</v>
      </c>
      <c r="D1970" s="56">
        <f t="shared" si="279"/>
        <v>0</v>
      </c>
      <c r="E1970" s="56">
        <f t="shared" si="271"/>
        <v>0</v>
      </c>
      <c r="F1970" s="56">
        <f t="shared" si="272"/>
        <v>0</v>
      </c>
      <c r="G1970" s="56">
        <f t="shared" si="273"/>
        <v>0</v>
      </c>
      <c r="H1970" s="56">
        <f t="shared" si="274"/>
        <v>0</v>
      </c>
      <c r="I1970" s="56">
        <f t="shared" si="275"/>
        <v>0</v>
      </c>
      <c r="J1970" s="56">
        <f t="shared" si="276"/>
        <v>0</v>
      </c>
      <c r="K1970" s="56">
        <f t="shared" si="277"/>
        <v>0</v>
      </c>
      <c r="L1970" s="64">
        <v>0</v>
      </c>
      <c r="M1970" s="64">
        <v>0</v>
      </c>
      <c r="N1970" s="64">
        <v>0</v>
      </c>
      <c r="O1970" s="64">
        <v>0</v>
      </c>
      <c r="P1970" s="63">
        <v>0</v>
      </c>
      <c r="Q1970" s="63">
        <v>0</v>
      </c>
      <c r="R1970" s="63">
        <v>0</v>
      </c>
      <c r="S1970" s="63">
        <v>0</v>
      </c>
      <c r="T1970">
        <f t="shared" si="278"/>
        <v>0</v>
      </c>
    </row>
    <row r="1971" spans="1:20">
      <c r="A1971" s="55" t="s">
        <v>3754</v>
      </c>
      <c r="B1971" s="56" t="s">
        <v>3755</v>
      </c>
      <c r="C1971" s="55" t="s">
        <v>6320</v>
      </c>
      <c r="D1971" s="56">
        <f t="shared" si="279"/>
        <v>0</v>
      </c>
      <c r="E1971" s="56">
        <f t="shared" si="271"/>
        <v>0</v>
      </c>
      <c r="F1971" s="56">
        <f t="shared" si="272"/>
        <v>0</v>
      </c>
      <c r="G1971" s="56">
        <f t="shared" si="273"/>
        <v>0</v>
      </c>
      <c r="H1971" s="56">
        <f t="shared" si="274"/>
        <v>0</v>
      </c>
      <c r="I1971" s="56">
        <f t="shared" si="275"/>
        <v>0</v>
      </c>
      <c r="J1971" s="56">
        <f t="shared" si="276"/>
        <v>0</v>
      </c>
      <c r="K1971" s="56">
        <f t="shared" si="277"/>
        <v>0</v>
      </c>
      <c r="L1971" s="64">
        <v>0</v>
      </c>
      <c r="M1971" s="64">
        <v>0</v>
      </c>
      <c r="N1971" s="64">
        <v>0</v>
      </c>
      <c r="O1971" s="64">
        <v>0</v>
      </c>
      <c r="P1971" s="63">
        <v>0</v>
      </c>
      <c r="Q1971" s="63">
        <v>0</v>
      </c>
      <c r="R1971" s="63">
        <v>0</v>
      </c>
      <c r="S1971" s="63">
        <v>0</v>
      </c>
      <c r="T1971">
        <f t="shared" si="278"/>
        <v>0</v>
      </c>
    </row>
    <row r="1972" spans="1:20" hidden="1">
      <c r="A1972" s="55" t="s">
        <v>6060</v>
      </c>
      <c r="B1972" s="56" t="s">
        <v>6061</v>
      </c>
      <c r="C1972" s="55" t="s">
        <v>6315</v>
      </c>
      <c r="D1972" s="56">
        <f t="shared" si="279"/>
        <v>160430.946</v>
      </c>
      <c r="E1972" s="56">
        <f t="shared" si="271"/>
        <v>0</v>
      </c>
      <c r="F1972" s="56">
        <f t="shared" si="272"/>
        <v>65644.7</v>
      </c>
      <c r="G1972" s="56">
        <f t="shared" si="273"/>
        <v>226075.64600000001</v>
      </c>
      <c r="H1972" s="56">
        <f t="shared" si="274"/>
        <v>163020.32399999999</v>
      </c>
      <c r="I1972" s="56">
        <f t="shared" si="275"/>
        <v>11592.101000000001</v>
      </c>
      <c r="J1972" s="56">
        <f t="shared" si="276"/>
        <v>66041.273000000001</v>
      </c>
      <c r="K1972" s="56">
        <f t="shared" si="277"/>
        <v>240653.698</v>
      </c>
      <c r="L1972" s="64">
        <v>160430946</v>
      </c>
      <c r="M1972" s="64">
        <v>0</v>
      </c>
      <c r="N1972" s="64">
        <v>65644700</v>
      </c>
      <c r="O1972" s="64">
        <v>226075646</v>
      </c>
      <c r="P1972" s="63">
        <v>163020324</v>
      </c>
      <c r="Q1972" s="63">
        <v>11592101</v>
      </c>
      <c r="R1972" s="63">
        <v>66041273</v>
      </c>
      <c r="S1972" s="63">
        <v>240653698</v>
      </c>
      <c r="T1972">
        <f t="shared" si="278"/>
        <v>466729344</v>
      </c>
    </row>
    <row r="1973" spans="1:20" hidden="1">
      <c r="A1973" s="55" t="s">
        <v>6062</v>
      </c>
      <c r="B1973" s="56" t="s">
        <v>6063</v>
      </c>
      <c r="C1973" s="55" t="s">
        <v>6315</v>
      </c>
      <c r="D1973" s="56">
        <f t="shared" si="279"/>
        <v>1819.8</v>
      </c>
      <c r="E1973" s="56">
        <f t="shared" si="271"/>
        <v>3857.5819999999999</v>
      </c>
      <c r="F1973" s="56">
        <f t="shared" si="272"/>
        <v>34109.370000000003</v>
      </c>
      <c r="G1973" s="56">
        <f t="shared" si="273"/>
        <v>39786.752</v>
      </c>
      <c r="H1973" s="56">
        <f t="shared" si="274"/>
        <v>1818.5</v>
      </c>
      <c r="I1973" s="56">
        <f t="shared" si="275"/>
        <v>3822.1149999999998</v>
      </c>
      <c r="J1973" s="56">
        <f t="shared" si="276"/>
        <v>37528.593999999997</v>
      </c>
      <c r="K1973" s="56">
        <f t="shared" si="277"/>
        <v>43169.209000000003</v>
      </c>
      <c r="L1973" s="64">
        <v>1819800</v>
      </c>
      <c r="M1973" s="64">
        <v>3857582</v>
      </c>
      <c r="N1973" s="64">
        <v>34109370</v>
      </c>
      <c r="O1973" s="64">
        <v>39786752</v>
      </c>
      <c r="P1973" s="63">
        <v>1818500</v>
      </c>
      <c r="Q1973" s="63">
        <v>3822115</v>
      </c>
      <c r="R1973" s="63">
        <v>37528594</v>
      </c>
      <c r="S1973" s="63">
        <v>43169209</v>
      </c>
      <c r="T1973">
        <f t="shared" si="278"/>
        <v>82955961</v>
      </c>
    </row>
    <row r="1974" spans="1:20" hidden="1">
      <c r="A1974" s="55" t="s">
        <v>3756</v>
      </c>
      <c r="B1974" s="56" t="s">
        <v>3757</v>
      </c>
      <c r="C1974" s="55" t="s">
        <v>6322</v>
      </c>
      <c r="D1974" s="56">
        <f t="shared" si="279"/>
        <v>2591.962</v>
      </c>
      <c r="E1974" s="56">
        <f t="shared" si="271"/>
        <v>40.451999999999998</v>
      </c>
      <c r="F1974" s="56">
        <f t="shared" si="272"/>
        <v>2975.39</v>
      </c>
      <c r="G1974" s="56">
        <f t="shared" si="273"/>
        <v>5607.8040000000001</v>
      </c>
      <c r="H1974" s="56">
        <f t="shared" si="274"/>
        <v>2546.7689999999998</v>
      </c>
      <c r="I1974" s="56">
        <f t="shared" si="275"/>
        <v>40.451000000000001</v>
      </c>
      <c r="J1974" s="56">
        <f t="shared" si="276"/>
        <v>2911.5239999999999</v>
      </c>
      <c r="K1974" s="56">
        <f t="shared" si="277"/>
        <v>5498.7439999999997</v>
      </c>
      <c r="L1974" s="64">
        <v>2591962</v>
      </c>
      <c r="M1974" s="64">
        <v>40452</v>
      </c>
      <c r="N1974" s="64">
        <v>2975390</v>
      </c>
      <c r="O1974" s="64">
        <v>5607804</v>
      </c>
      <c r="P1974" s="63">
        <v>2546769</v>
      </c>
      <c r="Q1974" s="63">
        <v>40451</v>
      </c>
      <c r="R1974" s="63">
        <v>2911524</v>
      </c>
      <c r="S1974" s="63">
        <v>5498744</v>
      </c>
      <c r="T1974">
        <f t="shared" si="278"/>
        <v>11106548</v>
      </c>
    </row>
    <row r="1975" spans="1:20" hidden="1">
      <c r="A1975" s="55" t="s">
        <v>3758</v>
      </c>
      <c r="B1975" s="56" t="s">
        <v>3759</v>
      </c>
      <c r="C1975" s="55" t="s">
        <v>6316</v>
      </c>
      <c r="D1975" s="56">
        <f t="shared" si="279"/>
        <v>4788.1909999999998</v>
      </c>
      <c r="E1975" s="56">
        <f t="shared" si="271"/>
        <v>1435.79</v>
      </c>
      <c r="F1975" s="56">
        <f t="shared" si="272"/>
        <v>5733.2820000000002</v>
      </c>
      <c r="G1975" s="56">
        <f t="shared" si="273"/>
        <v>11957.263000000001</v>
      </c>
      <c r="H1975" s="56">
        <f t="shared" si="274"/>
        <v>3932.308</v>
      </c>
      <c r="I1975" s="56">
        <f t="shared" si="275"/>
        <v>962.53099999999995</v>
      </c>
      <c r="J1975" s="56">
        <f t="shared" si="276"/>
        <v>5390.1790000000001</v>
      </c>
      <c r="K1975" s="56">
        <f t="shared" si="277"/>
        <v>10285.018</v>
      </c>
      <c r="L1975" s="64">
        <v>4788191</v>
      </c>
      <c r="M1975" s="64">
        <v>1435790</v>
      </c>
      <c r="N1975" s="64">
        <v>5733282</v>
      </c>
      <c r="O1975" s="64">
        <v>11957263</v>
      </c>
      <c r="P1975" s="63">
        <v>3932308</v>
      </c>
      <c r="Q1975" s="63">
        <v>962531</v>
      </c>
      <c r="R1975" s="63">
        <v>5390179</v>
      </c>
      <c r="S1975" s="63">
        <v>10285018</v>
      </c>
      <c r="T1975">
        <f t="shared" si="278"/>
        <v>22242281</v>
      </c>
    </row>
    <row r="1976" spans="1:20" hidden="1">
      <c r="A1976" s="55" t="s">
        <v>3760</v>
      </c>
      <c r="B1976" s="56" t="s">
        <v>3761</v>
      </c>
      <c r="C1976" s="55" t="s">
        <v>6317</v>
      </c>
      <c r="D1976" s="56">
        <f t="shared" si="279"/>
        <v>5348.058</v>
      </c>
      <c r="E1976" s="56">
        <f t="shared" si="271"/>
        <v>0</v>
      </c>
      <c r="F1976" s="56">
        <f t="shared" si="272"/>
        <v>2063.3910000000001</v>
      </c>
      <c r="G1976" s="56">
        <f t="shared" si="273"/>
        <v>7411.4489999999996</v>
      </c>
      <c r="H1976" s="56">
        <f t="shared" si="274"/>
        <v>5142.4780000000001</v>
      </c>
      <c r="I1976" s="56">
        <f t="shared" si="275"/>
        <v>0</v>
      </c>
      <c r="J1976" s="56">
        <f t="shared" si="276"/>
        <v>1886.144</v>
      </c>
      <c r="K1976" s="56">
        <f t="shared" si="277"/>
        <v>7028.6220000000003</v>
      </c>
      <c r="L1976" s="64">
        <v>5348058</v>
      </c>
      <c r="M1976" s="64">
        <v>0</v>
      </c>
      <c r="N1976" s="64">
        <v>2063391</v>
      </c>
      <c r="O1976" s="64">
        <v>7411449</v>
      </c>
      <c r="P1976" s="63">
        <v>5142478</v>
      </c>
      <c r="Q1976" s="63">
        <v>0</v>
      </c>
      <c r="R1976" s="63">
        <v>1886144</v>
      </c>
      <c r="S1976" s="63">
        <v>7028622</v>
      </c>
      <c r="T1976">
        <f t="shared" si="278"/>
        <v>14440071</v>
      </c>
    </row>
    <row r="1977" spans="1:20" hidden="1">
      <c r="A1977" s="55" t="s">
        <v>3762</v>
      </c>
      <c r="B1977" s="56" t="s">
        <v>3763</v>
      </c>
      <c r="C1977" s="55" t="s">
        <v>6322</v>
      </c>
      <c r="D1977" s="56">
        <f t="shared" si="279"/>
        <v>12153.848</v>
      </c>
      <c r="E1977" s="56">
        <f t="shared" si="271"/>
        <v>0</v>
      </c>
      <c r="F1977" s="56">
        <f t="shared" si="272"/>
        <v>11090.316000000001</v>
      </c>
      <c r="G1977" s="56">
        <f t="shared" si="273"/>
        <v>23244.164000000001</v>
      </c>
      <c r="H1977" s="56">
        <f t="shared" si="274"/>
        <v>10890.773999999999</v>
      </c>
      <c r="I1977" s="56">
        <f t="shared" si="275"/>
        <v>0</v>
      </c>
      <c r="J1977" s="56">
        <f t="shared" si="276"/>
        <v>11183.316000000001</v>
      </c>
      <c r="K1977" s="56">
        <f t="shared" si="277"/>
        <v>22074.09</v>
      </c>
      <c r="L1977" s="64">
        <v>12153848</v>
      </c>
      <c r="M1977" s="64">
        <v>0</v>
      </c>
      <c r="N1977" s="64">
        <v>11090316</v>
      </c>
      <c r="O1977" s="64">
        <v>23244164</v>
      </c>
      <c r="P1977" s="63">
        <v>10890774</v>
      </c>
      <c r="Q1977" s="63">
        <v>0</v>
      </c>
      <c r="R1977" s="63">
        <v>11183316</v>
      </c>
      <c r="S1977" s="63">
        <v>22074090</v>
      </c>
      <c r="T1977">
        <f t="shared" si="278"/>
        <v>45318254</v>
      </c>
    </row>
    <row r="1978" spans="1:20" hidden="1">
      <c r="A1978" s="55" t="s">
        <v>3764</v>
      </c>
      <c r="B1978" s="56" t="s">
        <v>3765</v>
      </c>
      <c r="C1978" s="55" t="s">
        <v>6318</v>
      </c>
      <c r="D1978" s="56">
        <f t="shared" si="279"/>
        <v>2228.3180000000002</v>
      </c>
      <c r="E1978" s="56">
        <f t="shared" si="271"/>
        <v>0</v>
      </c>
      <c r="F1978" s="56">
        <f t="shared" si="272"/>
        <v>3169.7280000000001</v>
      </c>
      <c r="G1978" s="56">
        <f t="shared" si="273"/>
        <v>5398.0460000000003</v>
      </c>
      <c r="H1978" s="56">
        <f t="shared" si="274"/>
        <v>1581.424</v>
      </c>
      <c r="I1978" s="56">
        <f t="shared" si="275"/>
        <v>0</v>
      </c>
      <c r="J1978" s="56">
        <f t="shared" si="276"/>
        <v>2957.9050000000002</v>
      </c>
      <c r="K1978" s="56">
        <f t="shared" si="277"/>
        <v>4539.3289999999997</v>
      </c>
      <c r="L1978" s="64">
        <v>2228318</v>
      </c>
      <c r="M1978" s="64">
        <v>0</v>
      </c>
      <c r="N1978" s="64">
        <v>3169728</v>
      </c>
      <c r="O1978" s="64">
        <v>5398046</v>
      </c>
      <c r="P1978" s="63">
        <v>1581424</v>
      </c>
      <c r="Q1978" s="63">
        <v>0</v>
      </c>
      <c r="R1978" s="63">
        <v>2957905</v>
      </c>
      <c r="S1978" s="63">
        <v>4539329</v>
      </c>
      <c r="T1978">
        <f t="shared" si="278"/>
        <v>9937375</v>
      </c>
    </row>
    <row r="1979" spans="1:20" hidden="1">
      <c r="A1979" s="55" t="s">
        <v>3766</v>
      </c>
      <c r="B1979" s="56" t="s">
        <v>3767</v>
      </c>
      <c r="C1979" s="55" t="s">
        <v>6316</v>
      </c>
      <c r="D1979" s="56">
        <f t="shared" si="279"/>
        <v>14842.136</v>
      </c>
      <c r="E1979" s="56">
        <f t="shared" si="271"/>
        <v>2530.5279999999998</v>
      </c>
      <c r="F1979" s="56">
        <f t="shared" si="272"/>
        <v>17367.71</v>
      </c>
      <c r="G1979" s="56">
        <f t="shared" si="273"/>
        <v>34740.374000000003</v>
      </c>
      <c r="H1979" s="56">
        <f t="shared" si="274"/>
        <v>16094.248</v>
      </c>
      <c r="I1979" s="56">
        <f t="shared" si="275"/>
        <v>2528.6170000000002</v>
      </c>
      <c r="J1979" s="56">
        <f t="shared" si="276"/>
        <v>20520.476999999999</v>
      </c>
      <c r="K1979" s="56">
        <f t="shared" si="277"/>
        <v>39143.341999999997</v>
      </c>
      <c r="L1979" s="64">
        <v>14842136</v>
      </c>
      <c r="M1979" s="64">
        <v>2530528</v>
      </c>
      <c r="N1979" s="64">
        <v>17367710</v>
      </c>
      <c r="O1979" s="64">
        <v>34740374</v>
      </c>
      <c r="P1979" s="63">
        <v>16094248</v>
      </c>
      <c r="Q1979" s="63">
        <v>2528617</v>
      </c>
      <c r="R1979" s="63">
        <v>20520477</v>
      </c>
      <c r="S1979" s="63">
        <v>39143342</v>
      </c>
      <c r="T1979">
        <f t="shared" si="278"/>
        <v>73883716</v>
      </c>
    </row>
    <row r="1980" spans="1:20" hidden="1">
      <c r="A1980" s="55" t="s">
        <v>3768</v>
      </c>
      <c r="B1980" s="56" t="s">
        <v>3769</v>
      </c>
      <c r="C1980" s="55" t="s">
        <v>6318</v>
      </c>
      <c r="D1980" s="56">
        <f t="shared" si="279"/>
        <v>2431.373</v>
      </c>
      <c r="E1980" s="56">
        <f t="shared" si="271"/>
        <v>188.58500000000001</v>
      </c>
      <c r="F1980" s="56">
        <f t="shared" si="272"/>
        <v>2313.9009999999998</v>
      </c>
      <c r="G1980" s="56">
        <f t="shared" si="273"/>
        <v>4933.8590000000004</v>
      </c>
      <c r="H1980" s="56">
        <f t="shared" si="274"/>
        <v>1072.373</v>
      </c>
      <c r="I1980" s="56">
        <f t="shared" si="275"/>
        <v>188.58500000000001</v>
      </c>
      <c r="J1980" s="56">
        <f t="shared" si="276"/>
        <v>1093.576</v>
      </c>
      <c r="K1980" s="56">
        <f t="shared" si="277"/>
        <v>2354.5340000000001</v>
      </c>
      <c r="L1980" s="64">
        <v>2431373</v>
      </c>
      <c r="M1980" s="64">
        <v>188585</v>
      </c>
      <c r="N1980" s="64">
        <v>2313901</v>
      </c>
      <c r="O1980" s="64">
        <v>4933859</v>
      </c>
      <c r="P1980" s="63">
        <v>1072373</v>
      </c>
      <c r="Q1980" s="63">
        <v>188585</v>
      </c>
      <c r="R1980" s="63">
        <v>1093576</v>
      </c>
      <c r="S1980" s="63">
        <v>2354534</v>
      </c>
      <c r="T1980">
        <f t="shared" si="278"/>
        <v>7288393</v>
      </c>
    </row>
    <row r="1981" spans="1:20" hidden="1">
      <c r="A1981" s="55" t="s">
        <v>3770</v>
      </c>
      <c r="B1981" s="56" t="s">
        <v>3771</v>
      </c>
      <c r="C1981" s="55" t="s">
        <v>6317</v>
      </c>
      <c r="D1981" s="56">
        <f t="shared" si="279"/>
        <v>2613.2190000000001</v>
      </c>
      <c r="E1981" s="56">
        <f t="shared" si="271"/>
        <v>2429.3969999999999</v>
      </c>
      <c r="F1981" s="56">
        <f t="shared" si="272"/>
        <v>3051.9780000000001</v>
      </c>
      <c r="G1981" s="56">
        <f t="shared" si="273"/>
        <v>8094.5940000000001</v>
      </c>
      <c r="H1981" s="56">
        <f t="shared" si="274"/>
        <v>2074.5059999999999</v>
      </c>
      <c r="I1981" s="56">
        <f t="shared" si="275"/>
        <v>2679.4679999999998</v>
      </c>
      <c r="J1981" s="56">
        <f t="shared" si="276"/>
        <v>2554.6170000000002</v>
      </c>
      <c r="K1981" s="56">
        <f t="shared" si="277"/>
        <v>7308.5910000000003</v>
      </c>
      <c r="L1981" s="64">
        <v>2613219</v>
      </c>
      <c r="M1981" s="64">
        <v>2429397</v>
      </c>
      <c r="N1981" s="64">
        <v>3051978</v>
      </c>
      <c r="O1981" s="64">
        <v>8094594</v>
      </c>
      <c r="P1981" s="63">
        <v>2074506</v>
      </c>
      <c r="Q1981" s="63">
        <v>2679468</v>
      </c>
      <c r="R1981" s="63">
        <v>2554617</v>
      </c>
      <c r="S1981" s="63">
        <v>7308591</v>
      </c>
      <c r="T1981">
        <f t="shared" si="278"/>
        <v>15403185</v>
      </c>
    </row>
    <row r="1982" spans="1:20" hidden="1">
      <c r="A1982" s="55" t="s">
        <v>3772</v>
      </c>
      <c r="B1982" s="56" t="s">
        <v>3773</v>
      </c>
      <c r="C1982" s="55" t="s">
        <v>6316</v>
      </c>
      <c r="D1982" s="56">
        <f t="shared" si="279"/>
        <v>10018.898999999999</v>
      </c>
      <c r="E1982" s="56">
        <f t="shared" si="271"/>
        <v>4707.2179999999998</v>
      </c>
      <c r="F1982" s="56">
        <f t="shared" si="272"/>
        <v>13213.298000000001</v>
      </c>
      <c r="G1982" s="56">
        <f t="shared" si="273"/>
        <v>27939.415000000001</v>
      </c>
      <c r="H1982" s="56">
        <f t="shared" si="274"/>
        <v>9504.2980000000007</v>
      </c>
      <c r="I1982" s="56">
        <f t="shared" si="275"/>
        <v>4704.3249999999998</v>
      </c>
      <c r="J1982" s="56">
        <f t="shared" si="276"/>
        <v>12947.081</v>
      </c>
      <c r="K1982" s="56">
        <f t="shared" si="277"/>
        <v>27155.704000000002</v>
      </c>
      <c r="L1982" s="64">
        <v>10018899</v>
      </c>
      <c r="M1982" s="64">
        <v>4707218</v>
      </c>
      <c r="N1982" s="64">
        <v>13213298</v>
      </c>
      <c r="O1982" s="64">
        <v>27939415</v>
      </c>
      <c r="P1982" s="63">
        <v>9504298</v>
      </c>
      <c r="Q1982" s="63">
        <v>4704325</v>
      </c>
      <c r="R1982" s="63">
        <v>12947081</v>
      </c>
      <c r="S1982" s="63">
        <v>27155704</v>
      </c>
      <c r="T1982">
        <f t="shared" si="278"/>
        <v>55095119</v>
      </c>
    </row>
    <row r="1983" spans="1:20" hidden="1">
      <c r="A1983" s="55" t="s">
        <v>3774</v>
      </c>
      <c r="B1983" s="56" t="s">
        <v>3775</v>
      </c>
      <c r="C1983" s="55" t="s">
        <v>6322</v>
      </c>
      <c r="D1983" s="56">
        <f t="shared" si="279"/>
        <v>7397.62</v>
      </c>
      <c r="E1983" s="56">
        <f t="shared" si="271"/>
        <v>0</v>
      </c>
      <c r="F1983" s="56">
        <f t="shared" si="272"/>
        <v>14296.931</v>
      </c>
      <c r="G1983" s="56">
        <f t="shared" si="273"/>
        <v>21694.550999999999</v>
      </c>
      <c r="H1983" s="56">
        <f t="shared" si="274"/>
        <v>8127.11</v>
      </c>
      <c r="I1983" s="56">
        <f t="shared" si="275"/>
        <v>0</v>
      </c>
      <c r="J1983" s="56">
        <f t="shared" si="276"/>
        <v>13297.861000000001</v>
      </c>
      <c r="K1983" s="56">
        <f t="shared" si="277"/>
        <v>21424.971000000001</v>
      </c>
      <c r="L1983" s="64">
        <v>7397620</v>
      </c>
      <c r="M1983" s="64">
        <v>0</v>
      </c>
      <c r="N1983" s="64">
        <v>14296931</v>
      </c>
      <c r="O1983" s="64">
        <v>21694551</v>
      </c>
      <c r="P1983" s="63">
        <v>8127110</v>
      </c>
      <c r="Q1983" s="63">
        <v>0</v>
      </c>
      <c r="R1983" s="63">
        <v>13297861</v>
      </c>
      <c r="S1983" s="63">
        <v>21424971</v>
      </c>
      <c r="T1983">
        <f t="shared" si="278"/>
        <v>43119522</v>
      </c>
    </row>
    <row r="1984" spans="1:20" hidden="1">
      <c r="A1984" s="55" t="s">
        <v>3776</v>
      </c>
      <c r="B1984" s="56" t="s">
        <v>3777</v>
      </c>
      <c r="C1984" s="55" t="s">
        <v>6316</v>
      </c>
      <c r="D1984" s="56">
        <f t="shared" si="279"/>
        <v>5840.2079999999996</v>
      </c>
      <c r="E1984" s="56">
        <f t="shared" si="271"/>
        <v>0</v>
      </c>
      <c r="F1984" s="56">
        <f t="shared" si="272"/>
        <v>2492.819</v>
      </c>
      <c r="G1984" s="56">
        <f t="shared" si="273"/>
        <v>8333.027</v>
      </c>
      <c r="H1984" s="56">
        <f t="shared" si="274"/>
        <v>5782.6220000000003</v>
      </c>
      <c r="I1984" s="56">
        <f t="shared" si="275"/>
        <v>0</v>
      </c>
      <c r="J1984" s="56">
        <f t="shared" si="276"/>
        <v>2405.9380000000001</v>
      </c>
      <c r="K1984" s="56">
        <f t="shared" si="277"/>
        <v>8188.56</v>
      </c>
      <c r="L1984" s="64">
        <v>5840208</v>
      </c>
      <c r="M1984" s="64">
        <v>0</v>
      </c>
      <c r="N1984" s="64">
        <v>2492819</v>
      </c>
      <c r="O1984" s="64">
        <v>8333027</v>
      </c>
      <c r="P1984" s="63">
        <v>5782622</v>
      </c>
      <c r="Q1984" s="63">
        <v>0</v>
      </c>
      <c r="R1984" s="63">
        <v>2405938</v>
      </c>
      <c r="S1984" s="63">
        <v>8188560</v>
      </c>
      <c r="T1984">
        <f t="shared" si="278"/>
        <v>16521587</v>
      </c>
    </row>
    <row r="1985" spans="1:20" hidden="1">
      <c r="A1985" s="55" t="s">
        <v>3778</v>
      </c>
      <c r="B1985" s="56" t="s">
        <v>3779</v>
      </c>
      <c r="C1985" s="55" t="s">
        <v>6317</v>
      </c>
      <c r="D1985" s="56">
        <f t="shared" si="279"/>
        <v>1589.982</v>
      </c>
      <c r="E1985" s="56">
        <f t="shared" si="271"/>
        <v>685.923</v>
      </c>
      <c r="F1985" s="56">
        <f t="shared" si="272"/>
        <v>26443.47</v>
      </c>
      <c r="G1985" s="56">
        <f t="shared" si="273"/>
        <v>28719.375</v>
      </c>
      <c r="H1985" s="56">
        <f t="shared" si="274"/>
        <v>1376.269</v>
      </c>
      <c r="I1985" s="56">
        <f t="shared" si="275"/>
        <v>2518.076</v>
      </c>
      <c r="J1985" s="56">
        <f t="shared" si="276"/>
        <v>6699.1869999999999</v>
      </c>
      <c r="K1985" s="56">
        <f t="shared" si="277"/>
        <v>10593.531999999999</v>
      </c>
      <c r="L1985" s="64">
        <v>1589982</v>
      </c>
      <c r="M1985" s="64">
        <v>685923</v>
      </c>
      <c r="N1985" s="64">
        <v>26443470</v>
      </c>
      <c r="O1985" s="64">
        <v>28719375</v>
      </c>
      <c r="P1985" s="63">
        <v>1376269</v>
      </c>
      <c r="Q1985" s="63">
        <v>2518076</v>
      </c>
      <c r="R1985" s="63">
        <v>6699187</v>
      </c>
      <c r="S1985" s="63">
        <v>10593532</v>
      </c>
      <c r="T1985">
        <f t="shared" si="278"/>
        <v>39312907</v>
      </c>
    </row>
    <row r="1986" spans="1:20" hidden="1">
      <c r="A1986" s="55" t="s">
        <v>3780</v>
      </c>
      <c r="B1986" s="56" t="s">
        <v>3781</v>
      </c>
      <c r="C1986" s="55" t="s">
        <v>6317</v>
      </c>
      <c r="D1986" s="56">
        <f t="shared" si="279"/>
        <v>3701.3560000000002</v>
      </c>
      <c r="E1986" s="56">
        <f t="shared" si="271"/>
        <v>0</v>
      </c>
      <c r="F1986" s="56">
        <f t="shared" si="272"/>
        <v>7228.3280000000004</v>
      </c>
      <c r="G1986" s="56">
        <f t="shared" si="273"/>
        <v>10929.683999999999</v>
      </c>
      <c r="H1986" s="56">
        <f t="shared" si="274"/>
        <v>3696.694</v>
      </c>
      <c r="I1986" s="56">
        <f t="shared" si="275"/>
        <v>0</v>
      </c>
      <c r="J1986" s="56">
        <f t="shared" si="276"/>
        <v>7021.4740000000002</v>
      </c>
      <c r="K1986" s="56">
        <f t="shared" si="277"/>
        <v>10718.168</v>
      </c>
      <c r="L1986" s="64">
        <v>3701356</v>
      </c>
      <c r="M1986" s="64">
        <v>0</v>
      </c>
      <c r="N1986" s="64">
        <v>7228328</v>
      </c>
      <c r="O1986" s="64">
        <v>10929684</v>
      </c>
      <c r="P1986" s="63">
        <v>3696694</v>
      </c>
      <c r="Q1986" s="63">
        <v>0</v>
      </c>
      <c r="R1986" s="63">
        <v>7021474</v>
      </c>
      <c r="S1986" s="63">
        <v>10718168</v>
      </c>
      <c r="T1986">
        <f t="shared" si="278"/>
        <v>21647852</v>
      </c>
    </row>
    <row r="1987" spans="1:20" hidden="1">
      <c r="A1987" s="55" t="s">
        <v>3782</v>
      </c>
      <c r="B1987" s="56" t="s">
        <v>3783</v>
      </c>
      <c r="C1987" s="55" t="s">
        <v>6322</v>
      </c>
      <c r="D1987" s="56">
        <f t="shared" si="279"/>
        <v>7195.43</v>
      </c>
      <c r="E1987" s="56">
        <f t="shared" si="271"/>
        <v>1080.4069999999999</v>
      </c>
      <c r="F1987" s="56">
        <f t="shared" si="272"/>
        <v>6848.0209999999997</v>
      </c>
      <c r="G1987" s="56">
        <f t="shared" si="273"/>
        <v>15123.858</v>
      </c>
      <c r="H1987" s="56">
        <f t="shared" si="274"/>
        <v>6587.3630000000003</v>
      </c>
      <c r="I1987" s="56">
        <f t="shared" si="275"/>
        <v>872.16700000000003</v>
      </c>
      <c r="J1987" s="56">
        <f t="shared" si="276"/>
        <v>5708.0169999999998</v>
      </c>
      <c r="K1987" s="56">
        <f t="shared" si="277"/>
        <v>13167.547</v>
      </c>
      <c r="L1987" s="64">
        <v>7195430</v>
      </c>
      <c r="M1987" s="64">
        <v>1080407</v>
      </c>
      <c r="N1987" s="64">
        <v>6848021</v>
      </c>
      <c r="O1987" s="64">
        <v>15123858</v>
      </c>
      <c r="P1987" s="63">
        <v>6587363</v>
      </c>
      <c r="Q1987" s="63">
        <v>872167</v>
      </c>
      <c r="R1987" s="63">
        <v>5708017</v>
      </c>
      <c r="S1987" s="63">
        <v>13167547</v>
      </c>
      <c r="T1987">
        <f t="shared" si="278"/>
        <v>28291405</v>
      </c>
    </row>
    <row r="1988" spans="1:20" hidden="1">
      <c r="A1988" s="55" t="s">
        <v>3784</v>
      </c>
      <c r="B1988" s="56" t="s">
        <v>3785</v>
      </c>
      <c r="C1988" s="55" t="s">
        <v>6317</v>
      </c>
      <c r="D1988" s="56">
        <f t="shared" si="279"/>
        <v>2405.8470000000002</v>
      </c>
      <c r="E1988" s="56">
        <f t="shared" si="271"/>
        <v>407.08100000000002</v>
      </c>
      <c r="F1988" s="56">
        <f t="shared" si="272"/>
        <v>4898.1840000000002</v>
      </c>
      <c r="G1988" s="56">
        <f t="shared" si="273"/>
        <v>7711.1120000000001</v>
      </c>
      <c r="H1988" s="56">
        <f t="shared" si="274"/>
        <v>2339.306</v>
      </c>
      <c r="I1988" s="56">
        <f t="shared" si="275"/>
        <v>404.94900000000001</v>
      </c>
      <c r="J1988" s="56">
        <f t="shared" si="276"/>
        <v>4690.9679999999998</v>
      </c>
      <c r="K1988" s="56">
        <f t="shared" si="277"/>
        <v>7435.223</v>
      </c>
      <c r="L1988" s="64">
        <v>2405847</v>
      </c>
      <c r="M1988" s="64">
        <v>407081</v>
      </c>
      <c r="N1988" s="64">
        <v>4898184</v>
      </c>
      <c r="O1988" s="64">
        <v>7711112</v>
      </c>
      <c r="P1988" s="63">
        <v>2339306</v>
      </c>
      <c r="Q1988" s="63">
        <v>404949</v>
      </c>
      <c r="R1988" s="63">
        <v>4690968</v>
      </c>
      <c r="S1988" s="63">
        <v>7435223</v>
      </c>
      <c r="T1988">
        <f t="shared" si="278"/>
        <v>15146335</v>
      </c>
    </row>
    <row r="1989" spans="1:20" hidden="1">
      <c r="A1989" s="55" t="s">
        <v>3786</v>
      </c>
      <c r="B1989" s="56" t="s">
        <v>3787</v>
      </c>
      <c r="C1989" s="55" t="s">
        <v>6317</v>
      </c>
      <c r="D1989" s="56">
        <f t="shared" si="279"/>
        <v>456.798</v>
      </c>
      <c r="E1989" s="56">
        <f t="shared" ref="E1989:E2052" si="280">M1989/1000</f>
        <v>21.265999999999998</v>
      </c>
      <c r="F1989" s="56">
        <f t="shared" ref="F1989:F2052" si="281">N1989/1000</f>
        <v>1319.6969999999999</v>
      </c>
      <c r="G1989" s="56">
        <f t="shared" ref="G1989:G2052" si="282">O1989/1000</f>
        <v>1797.761</v>
      </c>
      <c r="H1989" s="56">
        <f t="shared" ref="H1989:H2052" si="283">P1989/1000</f>
        <v>651.39</v>
      </c>
      <c r="I1989" s="56">
        <f t="shared" ref="I1989:I2052" si="284">Q1989/1000</f>
        <v>21.263999999999999</v>
      </c>
      <c r="J1989" s="56">
        <f t="shared" ref="J1989:J2052" si="285">R1989/1000</f>
        <v>1678.172</v>
      </c>
      <c r="K1989" s="56">
        <f t="shared" ref="K1989:K2052" si="286">S1989/1000</f>
        <v>2350.826</v>
      </c>
      <c r="L1989" s="64">
        <v>456798</v>
      </c>
      <c r="M1989" s="64">
        <v>21266</v>
      </c>
      <c r="N1989" s="64">
        <v>1319697</v>
      </c>
      <c r="O1989" s="64">
        <v>1797761</v>
      </c>
      <c r="P1989" s="63">
        <v>651390</v>
      </c>
      <c r="Q1989" s="63">
        <v>21264</v>
      </c>
      <c r="R1989" s="63">
        <v>1678172</v>
      </c>
      <c r="S1989" s="63">
        <v>2350826</v>
      </c>
      <c r="T1989">
        <f t="shared" si="278"/>
        <v>4148587</v>
      </c>
    </row>
    <row r="1990" spans="1:20" hidden="1">
      <c r="A1990" s="55" t="s">
        <v>3788</v>
      </c>
      <c r="B1990" s="56" t="s">
        <v>3789</v>
      </c>
      <c r="C1990" s="55" t="s">
        <v>6317</v>
      </c>
      <c r="D1990" s="56">
        <f t="shared" si="279"/>
        <v>4780.3940000000002</v>
      </c>
      <c r="E1990" s="56">
        <f t="shared" si="280"/>
        <v>1544.3150000000001</v>
      </c>
      <c r="F1990" s="56">
        <f t="shared" si="281"/>
        <v>10751.934999999999</v>
      </c>
      <c r="G1990" s="56">
        <f t="shared" si="282"/>
        <v>17076.644</v>
      </c>
      <c r="H1990" s="56">
        <f t="shared" si="283"/>
        <v>4753.0079999999998</v>
      </c>
      <c r="I1990" s="56">
        <f t="shared" si="284"/>
        <v>1213.905</v>
      </c>
      <c r="J1990" s="56">
        <f t="shared" si="285"/>
        <v>11114.082</v>
      </c>
      <c r="K1990" s="56">
        <f t="shared" si="286"/>
        <v>17080.994999999999</v>
      </c>
      <c r="L1990" s="64">
        <v>4780394</v>
      </c>
      <c r="M1990" s="64">
        <v>1544315</v>
      </c>
      <c r="N1990" s="64">
        <v>10751935</v>
      </c>
      <c r="O1990" s="64">
        <v>17076644</v>
      </c>
      <c r="P1990" s="63">
        <v>4753008</v>
      </c>
      <c r="Q1990" s="63">
        <v>1213905</v>
      </c>
      <c r="R1990" s="63">
        <v>11114082</v>
      </c>
      <c r="S1990" s="63">
        <v>17080995</v>
      </c>
      <c r="T1990">
        <f t="shared" ref="T1990:T2053" si="287">O1990+S1990</f>
        <v>34157639</v>
      </c>
    </row>
    <row r="1991" spans="1:20" hidden="1">
      <c r="A1991" s="55" t="s">
        <v>3790</v>
      </c>
      <c r="B1991" s="56" t="s">
        <v>3791</v>
      </c>
      <c r="C1991" s="55" t="s">
        <v>6317</v>
      </c>
      <c r="D1991" s="56">
        <f t="shared" ref="D1991:D2054" si="288">L1991/1000</f>
        <v>4125.22</v>
      </c>
      <c r="E1991" s="56">
        <f t="shared" si="280"/>
        <v>212.25</v>
      </c>
      <c r="F1991" s="56">
        <f t="shared" si="281"/>
        <v>7255.902</v>
      </c>
      <c r="G1991" s="56">
        <f t="shared" si="282"/>
        <v>11593.371999999999</v>
      </c>
      <c r="H1991" s="56">
        <f t="shared" si="283"/>
        <v>4354.16</v>
      </c>
      <c r="I1991" s="56">
        <f t="shared" si="284"/>
        <v>212.22</v>
      </c>
      <c r="J1991" s="56">
        <f t="shared" si="285"/>
        <v>6774.0420000000004</v>
      </c>
      <c r="K1991" s="56">
        <f t="shared" si="286"/>
        <v>11340.422</v>
      </c>
      <c r="L1991" s="64">
        <v>4125220</v>
      </c>
      <c r="M1991" s="64">
        <v>212250</v>
      </c>
      <c r="N1991" s="64">
        <v>7255902</v>
      </c>
      <c r="O1991" s="64">
        <v>11593372</v>
      </c>
      <c r="P1991" s="63">
        <v>4354160</v>
      </c>
      <c r="Q1991" s="63">
        <v>212220</v>
      </c>
      <c r="R1991" s="63">
        <v>6774042</v>
      </c>
      <c r="S1991" s="63">
        <v>11340422</v>
      </c>
      <c r="T1991">
        <f t="shared" si="287"/>
        <v>22933794</v>
      </c>
    </row>
    <row r="1992" spans="1:20" hidden="1">
      <c r="A1992" s="55" t="s">
        <v>3792</v>
      </c>
      <c r="B1992" s="56" t="s">
        <v>3793</v>
      </c>
      <c r="C1992" s="55" t="s">
        <v>6317</v>
      </c>
      <c r="D1992" s="56">
        <f t="shared" si="288"/>
        <v>5398.9949999999999</v>
      </c>
      <c r="E1992" s="56">
        <f t="shared" si="280"/>
        <v>1663.4369999999999</v>
      </c>
      <c r="F1992" s="56">
        <f t="shared" si="281"/>
        <v>17824.920999999998</v>
      </c>
      <c r="G1992" s="56">
        <f t="shared" si="282"/>
        <v>24887.352999999999</v>
      </c>
      <c r="H1992" s="56">
        <f t="shared" si="283"/>
        <v>5159.2659999999996</v>
      </c>
      <c r="I1992" s="56">
        <f t="shared" si="284"/>
        <v>1361.7349999999999</v>
      </c>
      <c r="J1992" s="56">
        <f t="shared" si="285"/>
        <v>18314.453000000001</v>
      </c>
      <c r="K1992" s="56">
        <f t="shared" si="286"/>
        <v>24835.454000000002</v>
      </c>
      <c r="L1992" s="64">
        <v>5398995</v>
      </c>
      <c r="M1992" s="64">
        <v>1663437</v>
      </c>
      <c r="N1992" s="64">
        <v>17824921</v>
      </c>
      <c r="O1992" s="64">
        <v>24887353</v>
      </c>
      <c r="P1992" s="63">
        <v>5159266</v>
      </c>
      <c r="Q1992" s="63">
        <v>1361735</v>
      </c>
      <c r="R1992" s="63">
        <v>18314453</v>
      </c>
      <c r="S1992" s="63">
        <v>24835454</v>
      </c>
      <c r="T1992">
        <f t="shared" si="287"/>
        <v>49722807</v>
      </c>
    </row>
    <row r="1993" spans="1:20" hidden="1">
      <c r="A1993" s="55" t="s">
        <v>3794</v>
      </c>
      <c r="B1993" s="56" t="s">
        <v>3795</v>
      </c>
      <c r="C1993" s="55" t="s">
        <v>6318</v>
      </c>
      <c r="D1993" s="56">
        <f t="shared" si="288"/>
        <v>2086.0369999999998</v>
      </c>
      <c r="E1993" s="56">
        <f t="shared" si="280"/>
        <v>0.17499999999999999</v>
      </c>
      <c r="F1993" s="56">
        <f t="shared" si="281"/>
        <v>1272.723</v>
      </c>
      <c r="G1993" s="56">
        <f t="shared" si="282"/>
        <v>3358.9349999999999</v>
      </c>
      <c r="H1993" s="56">
        <f t="shared" si="283"/>
        <v>1785.8589999999999</v>
      </c>
      <c r="I1993" s="56">
        <f t="shared" si="284"/>
        <v>0.17499999999999999</v>
      </c>
      <c r="J1993" s="56">
        <f t="shared" si="285"/>
        <v>1332.92</v>
      </c>
      <c r="K1993" s="56">
        <f t="shared" si="286"/>
        <v>3118.9540000000002</v>
      </c>
      <c r="L1993" s="64">
        <v>2086037</v>
      </c>
      <c r="M1993" s="64">
        <v>175</v>
      </c>
      <c r="N1993" s="64">
        <v>1272723</v>
      </c>
      <c r="O1993" s="64">
        <v>3358935</v>
      </c>
      <c r="P1993" s="63">
        <v>1785859</v>
      </c>
      <c r="Q1993" s="63">
        <v>175</v>
      </c>
      <c r="R1993" s="63">
        <v>1332920</v>
      </c>
      <c r="S1993" s="63">
        <v>3118954</v>
      </c>
      <c r="T1993">
        <f t="shared" si="287"/>
        <v>6477889</v>
      </c>
    </row>
    <row r="1994" spans="1:20" hidden="1">
      <c r="A1994" s="55" t="s">
        <v>3796</v>
      </c>
      <c r="B1994" s="56" t="s">
        <v>3797</v>
      </c>
      <c r="C1994" s="55" t="s">
        <v>6317</v>
      </c>
      <c r="D1994" s="56">
        <f t="shared" si="288"/>
        <v>3619.8380000000002</v>
      </c>
      <c r="E1994" s="56">
        <f t="shared" si="280"/>
        <v>85.528999999999996</v>
      </c>
      <c r="F1994" s="56">
        <f t="shared" si="281"/>
        <v>2046.5029999999999</v>
      </c>
      <c r="G1994" s="56">
        <f t="shared" si="282"/>
        <v>5751.87</v>
      </c>
      <c r="H1994" s="56">
        <f t="shared" si="283"/>
        <v>3658.1170000000002</v>
      </c>
      <c r="I1994" s="56">
        <f t="shared" si="284"/>
        <v>85.522000000000006</v>
      </c>
      <c r="J1994" s="56">
        <f t="shared" si="285"/>
        <v>2044.9280000000001</v>
      </c>
      <c r="K1994" s="56">
        <f t="shared" si="286"/>
        <v>5788.567</v>
      </c>
      <c r="L1994" s="64">
        <v>3619838</v>
      </c>
      <c r="M1994" s="64">
        <v>85529</v>
      </c>
      <c r="N1994" s="64">
        <v>2046503</v>
      </c>
      <c r="O1994" s="64">
        <v>5751870</v>
      </c>
      <c r="P1994" s="63">
        <v>3658117</v>
      </c>
      <c r="Q1994" s="63">
        <v>85522</v>
      </c>
      <c r="R1994" s="63">
        <v>2044928</v>
      </c>
      <c r="S1994" s="63">
        <v>5788567</v>
      </c>
      <c r="T1994">
        <f t="shared" si="287"/>
        <v>11540437</v>
      </c>
    </row>
    <row r="1995" spans="1:20" hidden="1">
      <c r="A1995" s="55" t="s">
        <v>3798</v>
      </c>
      <c r="B1995" s="56" t="s">
        <v>3799</v>
      </c>
      <c r="C1995" s="55" t="s">
        <v>6317</v>
      </c>
      <c r="D1995" s="56">
        <f t="shared" si="288"/>
        <v>1554.4580000000001</v>
      </c>
      <c r="E1995" s="56">
        <f t="shared" si="280"/>
        <v>211.99600000000001</v>
      </c>
      <c r="F1995" s="56">
        <f t="shared" si="281"/>
        <v>3866.9490000000001</v>
      </c>
      <c r="G1995" s="56">
        <f t="shared" si="282"/>
        <v>5633.4030000000002</v>
      </c>
      <c r="H1995" s="56">
        <f t="shared" si="283"/>
        <v>1750.7750000000001</v>
      </c>
      <c r="I1995" s="56">
        <f t="shared" si="284"/>
        <v>211.77500000000001</v>
      </c>
      <c r="J1995" s="56">
        <f t="shared" si="285"/>
        <v>4101.76</v>
      </c>
      <c r="K1995" s="56">
        <f t="shared" si="286"/>
        <v>6064.31</v>
      </c>
      <c r="L1995" s="64">
        <v>1554458</v>
      </c>
      <c r="M1995" s="64">
        <v>211996</v>
      </c>
      <c r="N1995" s="64">
        <v>3866949</v>
      </c>
      <c r="O1995" s="64">
        <v>5633403</v>
      </c>
      <c r="P1995" s="63">
        <v>1750775</v>
      </c>
      <c r="Q1995" s="63">
        <v>211775</v>
      </c>
      <c r="R1995" s="63">
        <v>4101760</v>
      </c>
      <c r="S1995" s="63">
        <v>6064310</v>
      </c>
      <c r="T1995">
        <f t="shared" si="287"/>
        <v>11697713</v>
      </c>
    </row>
    <row r="1996" spans="1:20" hidden="1">
      <c r="A1996" s="55" t="s">
        <v>3800</v>
      </c>
      <c r="B1996" s="56" t="s">
        <v>3801</v>
      </c>
      <c r="C1996" s="55" t="s">
        <v>6318</v>
      </c>
      <c r="D1996" s="56">
        <f t="shared" si="288"/>
        <v>4666.8220000000001</v>
      </c>
      <c r="E1996" s="56">
        <f t="shared" si="280"/>
        <v>3058.634</v>
      </c>
      <c r="F1996" s="56">
        <f t="shared" si="281"/>
        <v>5065.2749999999996</v>
      </c>
      <c r="G1996" s="56">
        <f t="shared" si="282"/>
        <v>12790.731</v>
      </c>
      <c r="H1996" s="56">
        <f t="shared" si="283"/>
        <v>5059.3320000000003</v>
      </c>
      <c r="I1996" s="56">
        <f t="shared" si="284"/>
        <v>4055.5929999999998</v>
      </c>
      <c r="J1996" s="56">
        <f t="shared" si="285"/>
        <v>5057.0209999999997</v>
      </c>
      <c r="K1996" s="56">
        <f t="shared" si="286"/>
        <v>14171.946</v>
      </c>
      <c r="L1996" s="64">
        <v>4666822</v>
      </c>
      <c r="M1996" s="64">
        <v>3058634</v>
      </c>
      <c r="N1996" s="64">
        <v>5065275</v>
      </c>
      <c r="O1996" s="64">
        <v>12790731</v>
      </c>
      <c r="P1996" s="63">
        <v>5059332</v>
      </c>
      <c r="Q1996" s="63">
        <v>4055593</v>
      </c>
      <c r="R1996" s="63">
        <v>5057021</v>
      </c>
      <c r="S1996" s="63">
        <v>14171946</v>
      </c>
      <c r="T1996">
        <f t="shared" si="287"/>
        <v>26962677</v>
      </c>
    </row>
    <row r="1997" spans="1:20" hidden="1">
      <c r="A1997" s="55" t="s">
        <v>3802</v>
      </c>
      <c r="B1997" s="56" t="s">
        <v>3803</v>
      </c>
      <c r="C1997" s="55" t="s">
        <v>6318</v>
      </c>
      <c r="D1997" s="56">
        <f t="shared" si="288"/>
        <v>2952.2559999999999</v>
      </c>
      <c r="E1997" s="56">
        <f t="shared" si="280"/>
        <v>0</v>
      </c>
      <c r="F1997" s="56">
        <f t="shared" si="281"/>
        <v>2392.0970000000002</v>
      </c>
      <c r="G1997" s="56">
        <f t="shared" si="282"/>
        <v>5344.3530000000001</v>
      </c>
      <c r="H1997" s="56">
        <f t="shared" si="283"/>
        <v>2831.2530000000002</v>
      </c>
      <c r="I1997" s="56">
        <f t="shared" si="284"/>
        <v>0</v>
      </c>
      <c r="J1997" s="56">
        <f t="shared" si="285"/>
        <v>2542.8690000000001</v>
      </c>
      <c r="K1997" s="56">
        <f t="shared" si="286"/>
        <v>5374.1220000000003</v>
      </c>
      <c r="L1997" s="64">
        <v>2952256</v>
      </c>
      <c r="M1997" s="64">
        <v>0</v>
      </c>
      <c r="N1997" s="64">
        <v>2392097</v>
      </c>
      <c r="O1997" s="64">
        <v>5344353</v>
      </c>
      <c r="P1997" s="63">
        <v>2831253</v>
      </c>
      <c r="Q1997" s="63">
        <v>0</v>
      </c>
      <c r="R1997" s="63">
        <v>2542869</v>
      </c>
      <c r="S1997" s="63">
        <v>5374122</v>
      </c>
      <c r="T1997">
        <f t="shared" si="287"/>
        <v>10718475</v>
      </c>
    </row>
    <row r="1998" spans="1:20" hidden="1">
      <c r="A1998" s="55" t="s">
        <v>3804</v>
      </c>
      <c r="B1998" s="56" t="s">
        <v>3805</v>
      </c>
      <c r="C1998" s="55" t="s">
        <v>6318</v>
      </c>
      <c r="D1998" s="56">
        <f t="shared" si="288"/>
        <v>1542.549</v>
      </c>
      <c r="E1998" s="56">
        <f t="shared" si="280"/>
        <v>171.85</v>
      </c>
      <c r="F1998" s="56">
        <f t="shared" si="281"/>
        <v>353.04300000000001</v>
      </c>
      <c r="G1998" s="56">
        <f t="shared" si="282"/>
        <v>2067.442</v>
      </c>
      <c r="H1998" s="56">
        <f t="shared" si="283"/>
        <v>1528.175</v>
      </c>
      <c r="I1998" s="56">
        <f t="shared" si="284"/>
        <v>1.849</v>
      </c>
      <c r="J1998" s="56">
        <f t="shared" si="285"/>
        <v>338.358</v>
      </c>
      <c r="K1998" s="56">
        <f t="shared" si="286"/>
        <v>1868.3820000000001</v>
      </c>
      <c r="L1998" s="64">
        <v>1542549</v>
      </c>
      <c r="M1998" s="64">
        <v>171850</v>
      </c>
      <c r="N1998" s="64">
        <v>353043</v>
      </c>
      <c r="O1998" s="64">
        <v>2067442</v>
      </c>
      <c r="P1998" s="63">
        <v>1528175</v>
      </c>
      <c r="Q1998" s="63">
        <v>1849</v>
      </c>
      <c r="R1998" s="63">
        <v>338358</v>
      </c>
      <c r="S1998" s="63">
        <v>1868382</v>
      </c>
      <c r="T1998">
        <f t="shared" si="287"/>
        <v>3935824</v>
      </c>
    </row>
    <row r="1999" spans="1:20" hidden="1">
      <c r="A1999" s="55" t="s">
        <v>3806</v>
      </c>
      <c r="B1999" s="56" t="s">
        <v>3807</v>
      </c>
      <c r="C1999" s="55" t="s">
        <v>6316</v>
      </c>
      <c r="D1999" s="56">
        <f t="shared" si="288"/>
        <v>16439.72</v>
      </c>
      <c r="E1999" s="56">
        <f t="shared" si="280"/>
        <v>4130.3</v>
      </c>
      <c r="F1999" s="56">
        <f t="shared" si="281"/>
        <v>3473.6509999999998</v>
      </c>
      <c r="G1999" s="56">
        <f t="shared" si="282"/>
        <v>24043.670999999998</v>
      </c>
      <c r="H1999" s="56">
        <f t="shared" si="283"/>
        <v>15201.22</v>
      </c>
      <c r="I1999" s="56">
        <f t="shared" si="284"/>
        <v>4017</v>
      </c>
      <c r="J1999" s="56">
        <f t="shared" si="285"/>
        <v>3608.665</v>
      </c>
      <c r="K1999" s="56">
        <f t="shared" si="286"/>
        <v>22826.884999999998</v>
      </c>
      <c r="L1999" s="64">
        <v>16439720</v>
      </c>
      <c r="M1999" s="64">
        <v>4130300</v>
      </c>
      <c r="N1999" s="64">
        <v>3473651</v>
      </c>
      <c r="O1999" s="64">
        <v>24043671</v>
      </c>
      <c r="P1999" s="63">
        <v>15201220</v>
      </c>
      <c r="Q1999" s="63">
        <v>4017000</v>
      </c>
      <c r="R1999" s="63">
        <v>3608665</v>
      </c>
      <c r="S1999" s="63">
        <v>22826885</v>
      </c>
      <c r="T1999">
        <f t="shared" si="287"/>
        <v>46870556</v>
      </c>
    </row>
    <row r="2000" spans="1:20" hidden="1">
      <c r="A2000" s="55" t="s">
        <v>3808</v>
      </c>
      <c r="B2000" s="56" t="s">
        <v>3809</v>
      </c>
      <c r="C2000" s="55" t="s">
        <v>6318</v>
      </c>
      <c r="D2000" s="56">
        <f t="shared" si="288"/>
        <v>627.69600000000003</v>
      </c>
      <c r="E2000" s="56">
        <f t="shared" si="280"/>
        <v>1278.175</v>
      </c>
      <c r="F2000" s="56">
        <f t="shared" si="281"/>
        <v>1588.8510000000001</v>
      </c>
      <c r="G2000" s="56">
        <f t="shared" si="282"/>
        <v>3494.7220000000002</v>
      </c>
      <c r="H2000" s="56">
        <f t="shared" si="283"/>
        <v>556.09199999999998</v>
      </c>
      <c r="I2000" s="56">
        <f t="shared" si="284"/>
        <v>1221.7750000000001</v>
      </c>
      <c r="J2000" s="56">
        <f t="shared" si="285"/>
        <v>1568.7270000000001</v>
      </c>
      <c r="K2000" s="56">
        <f t="shared" si="286"/>
        <v>3346.5940000000001</v>
      </c>
      <c r="L2000" s="64">
        <v>627696</v>
      </c>
      <c r="M2000" s="64">
        <v>1278175</v>
      </c>
      <c r="N2000" s="64">
        <v>1588851</v>
      </c>
      <c r="O2000" s="64">
        <v>3494722</v>
      </c>
      <c r="P2000" s="63">
        <v>556092</v>
      </c>
      <c r="Q2000" s="63">
        <v>1221775</v>
      </c>
      <c r="R2000" s="63">
        <v>1568727</v>
      </c>
      <c r="S2000" s="63">
        <v>3346594</v>
      </c>
      <c r="T2000">
        <f t="shared" si="287"/>
        <v>6841316</v>
      </c>
    </row>
    <row r="2001" spans="1:20" hidden="1">
      <c r="A2001" s="55" t="s">
        <v>3810</v>
      </c>
      <c r="B2001" s="56" t="s">
        <v>3811</v>
      </c>
      <c r="C2001" s="55" t="s">
        <v>6318</v>
      </c>
      <c r="D2001" s="56">
        <f t="shared" si="288"/>
        <v>1602.028</v>
      </c>
      <c r="E2001" s="56">
        <f t="shared" si="280"/>
        <v>51.271000000000001</v>
      </c>
      <c r="F2001" s="56">
        <f t="shared" si="281"/>
        <v>3235.335</v>
      </c>
      <c r="G2001" s="56">
        <f t="shared" si="282"/>
        <v>4888.634</v>
      </c>
      <c r="H2001" s="56">
        <f t="shared" si="283"/>
        <v>1593.693</v>
      </c>
      <c r="I2001" s="56">
        <f t="shared" si="284"/>
        <v>51.265000000000001</v>
      </c>
      <c r="J2001" s="56">
        <f t="shared" si="285"/>
        <v>2732.03</v>
      </c>
      <c r="K2001" s="56">
        <f t="shared" si="286"/>
        <v>4376.9880000000003</v>
      </c>
      <c r="L2001" s="64">
        <v>1602028</v>
      </c>
      <c r="M2001" s="64">
        <v>51271</v>
      </c>
      <c r="N2001" s="64">
        <v>3235335</v>
      </c>
      <c r="O2001" s="64">
        <v>4888634</v>
      </c>
      <c r="P2001" s="63">
        <v>1593693</v>
      </c>
      <c r="Q2001" s="63">
        <v>51265</v>
      </c>
      <c r="R2001" s="63">
        <v>2732030</v>
      </c>
      <c r="S2001" s="63">
        <v>4376988</v>
      </c>
      <c r="T2001">
        <f t="shared" si="287"/>
        <v>9265622</v>
      </c>
    </row>
    <row r="2002" spans="1:20" hidden="1">
      <c r="A2002" s="55" t="s">
        <v>3812</v>
      </c>
      <c r="B2002" s="56" t="s">
        <v>3813</v>
      </c>
      <c r="C2002" s="55" t="s">
        <v>6318</v>
      </c>
      <c r="D2002" s="56">
        <f t="shared" si="288"/>
        <v>3617.3919999999998</v>
      </c>
      <c r="E2002" s="56">
        <f t="shared" si="280"/>
        <v>653.17999999999995</v>
      </c>
      <c r="F2002" s="56">
        <f t="shared" si="281"/>
        <v>1957.174</v>
      </c>
      <c r="G2002" s="56">
        <f t="shared" si="282"/>
        <v>6227.7460000000001</v>
      </c>
      <c r="H2002" s="56">
        <f t="shared" si="283"/>
        <v>3446.21</v>
      </c>
      <c r="I2002" s="56">
        <f t="shared" si="284"/>
        <v>651.66499999999996</v>
      </c>
      <c r="J2002" s="56">
        <f t="shared" si="285"/>
        <v>1864.7349999999999</v>
      </c>
      <c r="K2002" s="56">
        <f t="shared" si="286"/>
        <v>5962.61</v>
      </c>
      <c r="L2002" s="64">
        <v>3617392</v>
      </c>
      <c r="M2002" s="64">
        <v>653180</v>
      </c>
      <c r="N2002" s="64">
        <v>1957174</v>
      </c>
      <c r="O2002" s="64">
        <v>6227746</v>
      </c>
      <c r="P2002" s="63">
        <v>3446210</v>
      </c>
      <c r="Q2002" s="63">
        <v>651665</v>
      </c>
      <c r="R2002" s="63">
        <v>1864735</v>
      </c>
      <c r="S2002" s="63">
        <v>5962610</v>
      </c>
      <c r="T2002">
        <f t="shared" si="287"/>
        <v>12190356</v>
      </c>
    </row>
    <row r="2003" spans="1:20" hidden="1">
      <c r="A2003" s="55" t="s">
        <v>3814</v>
      </c>
      <c r="B2003" s="56" t="s">
        <v>3815</v>
      </c>
      <c r="C2003" s="55" t="s">
        <v>6318</v>
      </c>
      <c r="D2003" s="56">
        <f t="shared" si="288"/>
        <v>3166.0929999999998</v>
      </c>
      <c r="E2003" s="56">
        <f t="shared" si="280"/>
        <v>36.872</v>
      </c>
      <c r="F2003" s="56">
        <f t="shared" si="281"/>
        <v>658.67899999999997</v>
      </c>
      <c r="G2003" s="56">
        <f t="shared" si="282"/>
        <v>3861.6439999999998</v>
      </c>
      <c r="H2003" s="56">
        <f t="shared" si="283"/>
        <v>3161.3090000000002</v>
      </c>
      <c r="I2003" s="56">
        <f t="shared" si="284"/>
        <v>36.868000000000002</v>
      </c>
      <c r="J2003" s="56">
        <f t="shared" si="285"/>
        <v>657.24300000000005</v>
      </c>
      <c r="K2003" s="56">
        <f t="shared" si="286"/>
        <v>3855.42</v>
      </c>
      <c r="L2003" s="64">
        <v>3166093</v>
      </c>
      <c r="M2003" s="64">
        <v>36872</v>
      </c>
      <c r="N2003" s="64">
        <v>658679</v>
      </c>
      <c r="O2003" s="64">
        <v>3861644</v>
      </c>
      <c r="P2003" s="63">
        <v>3161309</v>
      </c>
      <c r="Q2003" s="63">
        <v>36868</v>
      </c>
      <c r="R2003" s="63">
        <v>657243</v>
      </c>
      <c r="S2003" s="63">
        <v>3855420</v>
      </c>
      <c r="T2003">
        <f t="shared" si="287"/>
        <v>7717064</v>
      </c>
    </row>
    <row r="2004" spans="1:20" hidden="1">
      <c r="A2004" s="55" t="s">
        <v>3816</v>
      </c>
      <c r="B2004" s="56" t="s">
        <v>3817</v>
      </c>
      <c r="C2004" s="55" t="s">
        <v>6318</v>
      </c>
      <c r="D2004" s="56">
        <f t="shared" si="288"/>
        <v>926.96</v>
      </c>
      <c r="E2004" s="56">
        <f t="shared" si="280"/>
        <v>215.965</v>
      </c>
      <c r="F2004" s="56">
        <f t="shared" si="281"/>
        <v>863.69799999999998</v>
      </c>
      <c r="G2004" s="56">
        <f t="shared" si="282"/>
        <v>2006.623</v>
      </c>
      <c r="H2004" s="56">
        <f t="shared" si="283"/>
        <v>974.98699999999997</v>
      </c>
      <c r="I2004" s="56">
        <f t="shared" si="284"/>
        <v>215.89699999999999</v>
      </c>
      <c r="J2004" s="56">
        <f t="shared" si="285"/>
        <v>646.63800000000003</v>
      </c>
      <c r="K2004" s="56">
        <f t="shared" si="286"/>
        <v>1837.5219999999999</v>
      </c>
      <c r="L2004" s="64">
        <v>926960</v>
      </c>
      <c r="M2004" s="64">
        <v>215965</v>
      </c>
      <c r="N2004" s="64">
        <v>863698</v>
      </c>
      <c r="O2004" s="64">
        <v>2006623</v>
      </c>
      <c r="P2004" s="63">
        <v>974987</v>
      </c>
      <c r="Q2004" s="63">
        <v>215897</v>
      </c>
      <c r="R2004" s="63">
        <v>646638</v>
      </c>
      <c r="S2004" s="63">
        <v>1837522</v>
      </c>
      <c r="T2004">
        <f t="shared" si="287"/>
        <v>3844145</v>
      </c>
    </row>
    <row r="2005" spans="1:20" hidden="1">
      <c r="A2005" s="55" t="s">
        <v>3818</v>
      </c>
      <c r="B2005" s="56" t="s">
        <v>3819</v>
      </c>
      <c r="C2005" s="55" t="s">
        <v>6319</v>
      </c>
      <c r="D2005" s="56">
        <f t="shared" si="288"/>
        <v>1506.307</v>
      </c>
      <c r="E2005" s="56">
        <f t="shared" si="280"/>
        <v>1075.893</v>
      </c>
      <c r="F2005" s="56">
        <f t="shared" si="281"/>
        <v>1464.68</v>
      </c>
      <c r="G2005" s="56">
        <f t="shared" si="282"/>
        <v>4046.88</v>
      </c>
      <c r="H2005" s="56">
        <f t="shared" si="283"/>
        <v>1694.9770000000001</v>
      </c>
      <c r="I2005" s="56">
        <f t="shared" si="284"/>
        <v>1125.8820000000001</v>
      </c>
      <c r="J2005" s="56">
        <f t="shared" si="285"/>
        <v>1739.2809999999999</v>
      </c>
      <c r="K2005" s="56">
        <f t="shared" si="286"/>
        <v>4560.1400000000003</v>
      </c>
      <c r="L2005" s="64">
        <v>1506307</v>
      </c>
      <c r="M2005" s="64">
        <v>1075893</v>
      </c>
      <c r="N2005" s="64">
        <v>1464680</v>
      </c>
      <c r="O2005" s="64">
        <v>4046880</v>
      </c>
      <c r="P2005" s="63">
        <v>1694977</v>
      </c>
      <c r="Q2005" s="63">
        <v>1125882</v>
      </c>
      <c r="R2005" s="63">
        <v>1739281</v>
      </c>
      <c r="S2005" s="63">
        <v>4560140</v>
      </c>
      <c r="T2005">
        <f t="shared" si="287"/>
        <v>8607020</v>
      </c>
    </row>
    <row r="2006" spans="1:20" hidden="1">
      <c r="A2006" s="55" t="s">
        <v>3820</v>
      </c>
      <c r="B2006" s="56" t="s">
        <v>3821</v>
      </c>
      <c r="C2006" s="55" t="s">
        <v>6319</v>
      </c>
      <c r="D2006" s="56">
        <f t="shared" si="288"/>
        <v>1742.652</v>
      </c>
      <c r="E2006" s="56">
        <f t="shared" si="280"/>
        <v>0.67700000000000005</v>
      </c>
      <c r="F2006" s="56">
        <f t="shared" si="281"/>
        <v>884.40099999999995</v>
      </c>
      <c r="G2006" s="56">
        <f t="shared" si="282"/>
        <v>2627.73</v>
      </c>
      <c r="H2006" s="56">
        <f t="shared" si="283"/>
        <v>2140.46</v>
      </c>
      <c r="I2006" s="56">
        <f t="shared" si="284"/>
        <v>0.67700000000000005</v>
      </c>
      <c r="J2006" s="56">
        <f t="shared" si="285"/>
        <v>1017.563</v>
      </c>
      <c r="K2006" s="56">
        <f t="shared" si="286"/>
        <v>3158.7</v>
      </c>
      <c r="L2006" s="64">
        <v>1742652</v>
      </c>
      <c r="M2006" s="64">
        <v>677</v>
      </c>
      <c r="N2006" s="64">
        <v>884401</v>
      </c>
      <c r="O2006" s="64">
        <v>2627730</v>
      </c>
      <c r="P2006" s="63">
        <v>2140460</v>
      </c>
      <c r="Q2006" s="63">
        <v>677</v>
      </c>
      <c r="R2006" s="63">
        <v>1017563</v>
      </c>
      <c r="S2006" s="63">
        <v>3158700</v>
      </c>
      <c r="T2006">
        <f t="shared" si="287"/>
        <v>5786430</v>
      </c>
    </row>
    <row r="2007" spans="1:20" hidden="1">
      <c r="A2007" s="55" t="s">
        <v>3822</v>
      </c>
      <c r="B2007" s="56" t="s">
        <v>3823</v>
      </c>
      <c r="C2007" s="55" t="s">
        <v>6319</v>
      </c>
      <c r="D2007" s="56">
        <f t="shared" si="288"/>
        <v>1502.2840000000001</v>
      </c>
      <c r="E2007" s="56">
        <f t="shared" si="280"/>
        <v>0</v>
      </c>
      <c r="F2007" s="56">
        <f t="shared" si="281"/>
        <v>491.20699999999999</v>
      </c>
      <c r="G2007" s="56">
        <f t="shared" si="282"/>
        <v>1993.491</v>
      </c>
      <c r="H2007" s="56">
        <f t="shared" si="283"/>
        <v>1464.7639999999999</v>
      </c>
      <c r="I2007" s="56">
        <f t="shared" si="284"/>
        <v>0</v>
      </c>
      <c r="J2007" s="56">
        <f t="shared" si="285"/>
        <v>640.13</v>
      </c>
      <c r="K2007" s="56">
        <f t="shared" si="286"/>
        <v>2104.8939999999998</v>
      </c>
      <c r="L2007" s="64">
        <v>1502284</v>
      </c>
      <c r="M2007" s="64">
        <v>0</v>
      </c>
      <c r="N2007" s="64">
        <v>491207</v>
      </c>
      <c r="O2007" s="64">
        <v>1993491</v>
      </c>
      <c r="P2007" s="63">
        <v>1464764</v>
      </c>
      <c r="Q2007" s="63">
        <v>0</v>
      </c>
      <c r="R2007" s="63">
        <v>640130</v>
      </c>
      <c r="S2007" s="63">
        <v>2104894</v>
      </c>
      <c r="T2007">
        <f t="shared" si="287"/>
        <v>4098385</v>
      </c>
    </row>
    <row r="2008" spans="1:20" hidden="1">
      <c r="A2008" s="55" t="s">
        <v>3824</v>
      </c>
      <c r="B2008" s="56" t="s">
        <v>3825</v>
      </c>
      <c r="C2008" s="55" t="s">
        <v>6319</v>
      </c>
      <c r="D2008" s="56">
        <f t="shared" si="288"/>
        <v>328.149</v>
      </c>
      <c r="E2008" s="56">
        <f t="shared" si="280"/>
        <v>0</v>
      </c>
      <c r="F2008" s="56">
        <f t="shared" si="281"/>
        <v>265.82799999999997</v>
      </c>
      <c r="G2008" s="56">
        <f t="shared" si="282"/>
        <v>593.97699999999998</v>
      </c>
      <c r="H2008" s="56">
        <f t="shared" si="283"/>
        <v>232.09</v>
      </c>
      <c r="I2008" s="56">
        <f t="shared" si="284"/>
        <v>0</v>
      </c>
      <c r="J2008" s="56">
        <f t="shared" si="285"/>
        <v>199.66800000000001</v>
      </c>
      <c r="K2008" s="56">
        <f t="shared" si="286"/>
        <v>431.75799999999998</v>
      </c>
      <c r="L2008" s="64">
        <v>328149</v>
      </c>
      <c r="M2008" s="64">
        <v>0</v>
      </c>
      <c r="N2008" s="64">
        <v>265828</v>
      </c>
      <c r="O2008" s="64">
        <v>593977</v>
      </c>
      <c r="P2008" s="63">
        <v>232090</v>
      </c>
      <c r="Q2008" s="63">
        <v>0</v>
      </c>
      <c r="R2008" s="63">
        <v>199668</v>
      </c>
      <c r="S2008" s="63">
        <v>431758</v>
      </c>
      <c r="T2008">
        <f t="shared" si="287"/>
        <v>1025735</v>
      </c>
    </row>
    <row r="2009" spans="1:20" hidden="1">
      <c r="A2009" s="55" t="s">
        <v>3826</v>
      </c>
      <c r="B2009" s="56" t="s">
        <v>3827</v>
      </c>
      <c r="C2009" s="55" t="s">
        <v>6319</v>
      </c>
      <c r="D2009" s="56">
        <f t="shared" si="288"/>
        <v>1090.221</v>
      </c>
      <c r="E2009" s="56">
        <f t="shared" si="280"/>
        <v>617.45399999999995</v>
      </c>
      <c r="F2009" s="56">
        <f t="shared" si="281"/>
        <v>5664.7539999999999</v>
      </c>
      <c r="G2009" s="56">
        <f t="shared" si="282"/>
        <v>7372.4290000000001</v>
      </c>
      <c r="H2009" s="56">
        <f t="shared" si="283"/>
        <v>1063.221</v>
      </c>
      <c r="I2009" s="56">
        <f t="shared" si="284"/>
        <v>617.09100000000001</v>
      </c>
      <c r="J2009" s="56">
        <f t="shared" si="285"/>
        <v>2383.482</v>
      </c>
      <c r="K2009" s="56">
        <f t="shared" si="286"/>
        <v>4063.7939999999999</v>
      </c>
      <c r="L2009" s="64">
        <v>1090221</v>
      </c>
      <c r="M2009" s="64">
        <v>617454</v>
      </c>
      <c r="N2009" s="64">
        <v>5664754</v>
      </c>
      <c r="O2009" s="64">
        <v>7372429</v>
      </c>
      <c r="P2009" s="63">
        <v>1063221</v>
      </c>
      <c r="Q2009" s="63">
        <v>617091</v>
      </c>
      <c r="R2009" s="63">
        <v>2383482</v>
      </c>
      <c r="S2009" s="63">
        <v>4063794</v>
      </c>
      <c r="T2009">
        <f t="shared" si="287"/>
        <v>11436223</v>
      </c>
    </row>
    <row r="2010" spans="1:20" hidden="1">
      <c r="A2010" s="55" t="s">
        <v>3828</v>
      </c>
      <c r="B2010" s="56" t="s">
        <v>3829</v>
      </c>
      <c r="C2010" s="55" t="s">
        <v>6319</v>
      </c>
      <c r="D2010" s="56">
        <f t="shared" si="288"/>
        <v>2956.578</v>
      </c>
      <c r="E2010" s="56">
        <f t="shared" si="280"/>
        <v>0</v>
      </c>
      <c r="F2010" s="56">
        <f t="shared" si="281"/>
        <v>5845.6360000000004</v>
      </c>
      <c r="G2010" s="56">
        <f t="shared" si="282"/>
        <v>8802.2139999999999</v>
      </c>
      <c r="H2010" s="56">
        <f t="shared" si="283"/>
        <v>2075.1729999999998</v>
      </c>
      <c r="I2010" s="56">
        <f t="shared" si="284"/>
        <v>0</v>
      </c>
      <c r="J2010" s="56">
        <f t="shared" si="285"/>
        <v>5786.3940000000002</v>
      </c>
      <c r="K2010" s="56">
        <f t="shared" si="286"/>
        <v>7861.567</v>
      </c>
      <c r="L2010" s="64">
        <v>2956578</v>
      </c>
      <c r="M2010" s="64">
        <v>0</v>
      </c>
      <c r="N2010" s="64">
        <v>5845636</v>
      </c>
      <c r="O2010" s="64">
        <v>8802214</v>
      </c>
      <c r="P2010" s="63">
        <v>2075173</v>
      </c>
      <c r="Q2010" s="63">
        <v>0</v>
      </c>
      <c r="R2010" s="63">
        <v>5786394</v>
      </c>
      <c r="S2010" s="63">
        <v>7861567</v>
      </c>
      <c r="T2010">
        <f t="shared" si="287"/>
        <v>16663781</v>
      </c>
    </row>
    <row r="2011" spans="1:20" hidden="1">
      <c r="A2011" s="55" t="s">
        <v>3830</v>
      </c>
      <c r="B2011" s="56" t="s">
        <v>3831</v>
      </c>
      <c r="C2011" s="55" t="s">
        <v>6319</v>
      </c>
      <c r="D2011" s="56">
        <f t="shared" si="288"/>
        <v>641.55999999999995</v>
      </c>
      <c r="E2011" s="56">
        <f t="shared" si="280"/>
        <v>38.468000000000004</v>
      </c>
      <c r="F2011" s="56">
        <f t="shared" si="281"/>
        <v>827.45299999999997</v>
      </c>
      <c r="G2011" s="56">
        <f t="shared" si="282"/>
        <v>1507.481</v>
      </c>
      <c r="H2011" s="56">
        <f t="shared" si="283"/>
        <v>841.28899999999999</v>
      </c>
      <c r="I2011" s="56">
        <f t="shared" si="284"/>
        <v>38.46</v>
      </c>
      <c r="J2011" s="56">
        <f t="shared" si="285"/>
        <v>734.53099999999995</v>
      </c>
      <c r="K2011" s="56">
        <f t="shared" si="286"/>
        <v>1614.28</v>
      </c>
      <c r="L2011" s="64">
        <v>641560</v>
      </c>
      <c r="M2011" s="64">
        <v>38468</v>
      </c>
      <c r="N2011" s="64">
        <v>827453</v>
      </c>
      <c r="O2011" s="64">
        <v>1507481</v>
      </c>
      <c r="P2011" s="63">
        <v>841289</v>
      </c>
      <c r="Q2011" s="63">
        <v>38460</v>
      </c>
      <c r="R2011" s="63">
        <v>734531</v>
      </c>
      <c r="S2011" s="63">
        <v>1614280</v>
      </c>
      <c r="T2011">
        <f t="shared" si="287"/>
        <v>3121761</v>
      </c>
    </row>
    <row r="2012" spans="1:20" hidden="1">
      <c r="A2012" s="55" t="s">
        <v>3832</v>
      </c>
      <c r="B2012" s="56" t="s">
        <v>3833</v>
      </c>
      <c r="C2012" s="55" t="s">
        <v>6319</v>
      </c>
      <c r="D2012" s="56">
        <f t="shared" si="288"/>
        <v>1718.953</v>
      </c>
      <c r="E2012" s="56">
        <f t="shared" si="280"/>
        <v>7.875</v>
      </c>
      <c r="F2012" s="56">
        <f t="shared" si="281"/>
        <v>1552.8520000000001</v>
      </c>
      <c r="G2012" s="56">
        <f t="shared" si="282"/>
        <v>3279.68</v>
      </c>
      <c r="H2012" s="56">
        <f t="shared" si="283"/>
        <v>1674.5139999999999</v>
      </c>
      <c r="I2012" s="56">
        <f t="shared" si="284"/>
        <v>7.8739999999999997</v>
      </c>
      <c r="J2012" s="56">
        <f t="shared" si="285"/>
        <v>1515.421</v>
      </c>
      <c r="K2012" s="56">
        <f t="shared" si="286"/>
        <v>3197.8090000000002</v>
      </c>
      <c r="L2012" s="64">
        <v>1718953</v>
      </c>
      <c r="M2012" s="64">
        <v>7875</v>
      </c>
      <c r="N2012" s="64">
        <v>1552852</v>
      </c>
      <c r="O2012" s="64">
        <v>3279680</v>
      </c>
      <c r="P2012" s="63">
        <v>1674514</v>
      </c>
      <c r="Q2012" s="63">
        <v>7874</v>
      </c>
      <c r="R2012" s="63">
        <v>1515421</v>
      </c>
      <c r="S2012" s="63">
        <v>3197809</v>
      </c>
      <c r="T2012">
        <f t="shared" si="287"/>
        <v>6477489</v>
      </c>
    </row>
    <row r="2013" spans="1:20" hidden="1">
      <c r="A2013" s="55" t="s">
        <v>3834</v>
      </c>
      <c r="B2013" s="56" t="s">
        <v>3835</v>
      </c>
      <c r="C2013" s="55" t="s">
        <v>6319</v>
      </c>
      <c r="D2013" s="56">
        <f t="shared" si="288"/>
        <v>1177.002</v>
      </c>
      <c r="E2013" s="56">
        <f t="shared" si="280"/>
        <v>209.8</v>
      </c>
      <c r="F2013" s="56">
        <f t="shared" si="281"/>
        <v>1161.413</v>
      </c>
      <c r="G2013" s="56">
        <f t="shared" si="282"/>
        <v>2548.2150000000001</v>
      </c>
      <c r="H2013" s="56">
        <f t="shared" si="283"/>
        <v>1235.27</v>
      </c>
      <c r="I2013" s="56">
        <f t="shared" si="284"/>
        <v>209.505</v>
      </c>
      <c r="J2013" s="56">
        <f t="shared" si="285"/>
        <v>1186.6600000000001</v>
      </c>
      <c r="K2013" s="56">
        <f t="shared" si="286"/>
        <v>2631.4349999999999</v>
      </c>
      <c r="L2013" s="64">
        <v>1177002</v>
      </c>
      <c r="M2013" s="64">
        <v>209800</v>
      </c>
      <c r="N2013" s="64">
        <v>1161413</v>
      </c>
      <c r="O2013" s="64">
        <v>2548215</v>
      </c>
      <c r="P2013" s="63">
        <v>1235270</v>
      </c>
      <c r="Q2013" s="63">
        <v>209505</v>
      </c>
      <c r="R2013" s="63">
        <v>1186660</v>
      </c>
      <c r="S2013" s="63">
        <v>2631435</v>
      </c>
      <c r="T2013">
        <f t="shared" si="287"/>
        <v>5179650</v>
      </c>
    </row>
    <row r="2014" spans="1:20" hidden="1">
      <c r="A2014" s="55" t="s">
        <v>3836</v>
      </c>
      <c r="B2014" s="56" t="s">
        <v>3837</v>
      </c>
      <c r="C2014" s="55" t="s">
        <v>6319</v>
      </c>
      <c r="D2014" s="56">
        <f t="shared" si="288"/>
        <v>1018.01</v>
      </c>
      <c r="E2014" s="56">
        <f t="shared" si="280"/>
        <v>245.11199999999999</v>
      </c>
      <c r="F2014" s="56">
        <f t="shared" si="281"/>
        <v>940.74599999999998</v>
      </c>
      <c r="G2014" s="56">
        <f t="shared" si="282"/>
        <v>2203.8679999999999</v>
      </c>
      <c r="H2014" s="56">
        <f t="shared" si="283"/>
        <v>1295.1859999999999</v>
      </c>
      <c r="I2014" s="56">
        <f t="shared" si="284"/>
        <v>204.773</v>
      </c>
      <c r="J2014" s="56">
        <f t="shared" si="285"/>
        <v>712.03300000000002</v>
      </c>
      <c r="K2014" s="56">
        <f t="shared" si="286"/>
        <v>2211.9920000000002</v>
      </c>
      <c r="L2014" s="64">
        <v>1018010</v>
      </c>
      <c r="M2014" s="64">
        <v>245112</v>
      </c>
      <c r="N2014" s="64">
        <v>940746</v>
      </c>
      <c r="O2014" s="64">
        <v>2203868</v>
      </c>
      <c r="P2014" s="63">
        <v>1295186</v>
      </c>
      <c r="Q2014" s="63">
        <v>204773</v>
      </c>
      <c r="R2014" s="63">
        <v>712033</v>
      </c>
      <c r="S2014" s="63">
        <v>2211992</v>
      </c>
      <c r="T2014">
        <f t="shared" si="287"/>
        <v>4415860</v>
      </c>
    </row>
    <row r="2015" spans="1:20" hidden="1">
      <c r="A2015" s="55" t="s">
        <v>3838</v>
      </c>
      <c r="B2015" s="56" t="s">
        <v>3839</v>
      </c>
      <c r="C2015" s="55" t="s">
        <v>6320</v>
      </c>
      <c r="D2015" s="56">
        <f t="shared" si="288"/>
        <v>0</v>
      </c>
      <c r="E2015" s="56">
        <f t="shared" si="280"/>
        <v>0</v>
      </c>
      <c r="F2015" s="56">
        <f t="shared" si="281"/>
        <v>12.311</v>
      </c>
      <c r="G2015" s="56">
        <f t="shared" si="282"/>
        <v>12.311</v>
      </c>
      <c r="H2015" s="56">
        <f t="shared" si="283"/>
        <v>0</v>
      </c>
      <c r="I2015" s="56">
        <f t="shared" si="284"/>
        <v>0</v>
      </c>
      <c r="J2015" s="56">
        <f t="shared" si="285"/>
        <v>15.641</v>
      </c>
      <c r="K2015" s="56">
        <f t="shared" si="286"/>
        <v>15.641</v>
      </c>
      <c r="L2015" s="64">
        <v>0</v>
      </c>
      <c r="M2015" s="64">
        <v>0</v>
      </c>
      <c r="N2015" s="64">
        <v>12311</v>
      </c>
      <c r="O2015" s="64">
        <v>12311</v>
      </c>
      <c r="P2015" s="63">
        <v>0</v>
      </c>
      <c r="Q2015" s="63">
        <v>0</v>
      </c>
      <c r="R2015" s="63">
        <v>15641</v>
      </c>
      <c r="S2015" s="63">
        <v>15641</v>
      </c>
      <c r="T2015">
        <f t="shared" si="287"/>
        <v>27952</v>
      </c>
    </row>
    <row r="2016" spans="1:20" hidden="1">
      <c r="A2016" s="55" t="s">
        <v>3840</v>
      </c>
      <c r="B2016" s="56" t="s">
        <v>3841</v>
      </c>
      <c r="C2016" s="55" t="s">
        <v>6320</v>
      </c>
      <c r="D2016" s="56">
        <f t="shared" si="288"/>
        <v>0</v>
      </c>
      <c r="E2016" s="56">
        <f t="shared" si="280"/>
        <v>0</v>
      </c>
      <c r="F2016" s="56">
        <f t="shared" si="281"/>
        <v>128.001</v>
      </c>
      <c r="G2016" s="56">
        <f t="shared" si="282"/>
        <v>128.001</v>
      </c>
      <c r="H2016" s="56">
        <f t="shared" si="283"/>
        <v>0</v>
      </c>
      <c r="I2016" s="56">
        <f t="shared" si="284"/>
        <v>0</v>
      </c>
      <c r="J2016" s="56">
        <f t="shared" si="285"/>
        <v>122.96299999999999</v>
      </c>
      <c r="K2016" s="56">
        <f t="shared" si="286"/>
        <v>122.96299999999999</v>
      </c>
      <c r="L2016" s="64">
        <v>0</v>
      </c>
      <c r="M2016" s="64">
        <v>0</v>
      </c>
      <c r="N2016" s="64">
        <v>128001</v>
      </c>
      <c r="O2016" s="64">
        <v>128001</v>
      </c>
      <c r="P2016" s="63">
        <v>0</v>
      </c>
      <c r="Q2016" s="63">
        <v>0</v>
      </c>
      <c r="R2016" s="63">
        <v>122963</v>
      </c>
      <c r="S2016" s="63">
        <v>122963</v>
      </c>
      <c r="T2016">
        <f t="shared" si="287"/>
        <v>250964</v>
      </c>
    </row>
    <row r="2017" spans="1:20" hidden="1">
      <c r="A2017" s="55" t="s">
        <v>3842</v>
      </c>
      <c r="B2017" s="56" t="s">
        <v>3843</v>
      </c>
      <c r="C2017" s="55" t="s">
        <v>6320</v>
      </c>
      <c r="D2017" s="56">
        <f t="shared" si="288"/>
        <v>0</v>
      </c>
      <c r="E2017" s="56">
        <f t="shared" si="280"/>
        <v>0</v>
      </c>
      <c r="F2017" s="56">
        <f t="shared" si="281"/>
        <v>169.958</v>
      </c>
      <c r="G2017" s="56">
        <f t="shared" si="282"/>
        <v>169.958</v>
      </c>
      <c r="H2017" s="56">
        <f t="shared" si="283"/>
        <v>0</v>
      </c>
      <c r="I2017" s="56">
        <f t="shared" si="284"/>
        <v>0</v>
      </c>
      <c r="J2017" s="56">
        <f t="shared" si="285"/>
        <v>179.84299999999999</v>
      </c>
      <c r="K2017" s="56">
        <f t="shared" si="286"/>
        <v>179.84299999999999</v>
      </c>
      <c r="L2017" s="64">
        <v>0</v>
      </c>
      <c r="M2017" s="64">
        <v>0</v>
      </c>
      <c r="N2017" s="64">
        <v>169958</v>
      </c>
      <c r="O2017" s="64">
        <v>169958</v>
      </c>
      <c r="P2017" s="63">
        <v>0</v>
      </c>
      <c r="Q2017" s="63">
        <v>0</v>
      </c>
      <c r="R2017" s="63">
        <v>179843</v>
      </c>
      <c r="S2017" s="63">
        <v>179843</v>
      </c>
      <c r="T2017">
        <f t="shared" si="287"/>
        <v>349801</v>
      </c>
    </row>
    <row r="2018" spans="1:20" hidden="1">
      <c r="A2018" s="55" t="s">
        <v>3844</v>
      </c>
      <c r="B2018" s="56" t="s">
        <v>3845</v>
      </c>
      <c r="C2018" s="55" t="s">
        <v>6320</v>
      </c>
      <c r="D2018" s="56">
        <f t="shared" si="288"/>
        <v>0</v>
      </c>
      <c r="E2018" s="56">
        <f t="shared" si="280"/>
        <v>0</v>
      </c>
      <c r="F2018" s="56">
        <f t="shared" si="281"/>
        <v>139.31299999999999</v>
      </c>
      <c r="G2018" s="56">
        <f t="shared" si="282"/>
        <v>139.31299999999999</v>
      </c>
      <c r="H2018" s="56">
        <f t="shared" si="283"/>
        <v>0</v>
      </c>
      <c r="I2018" s="56">
        <f t="shared" si="284"/>
        <v>0</v>
      </c>
      <c r="J2018" s="56">
        <f t="shared" si="285"/>
        <v>141.86799999999999</v>
      </c>
      <c r="K2018" s="56">
        <f t="shared" si="286"/>
        <v>141.86799999999999</v>
      </c>
      <c r="L2018" s="64">
        <v>0</v>
      </c>
      <c r="M2018" s="64">
        <v>0</v>
      </c>
      <c r="N2018" s="64">
        <v>139313</v>
      </c>
      <c r="O2018" s="64">
        <v>139313</v>
      </c>
      <c r="P2018" s="63">
        <v>0</v>
      </c>
      <c r="Q2018" s="63">
        <v>0</v>
      </c>
      <c r="R2018" s="63">
        <v>141868</v>
      </c>
      <c r="S2018" s="63">
        <v>141868</v>
      </c>
      <c r="T2018">
        <f t="shared" si="287"/>
        <v>281181</v>
      </c>
    </row>
    <row r="2019" spans="1:20" hidden="1">
      <c r="A2019" s="55" t="s">
        <v>3846</v>
      </c>
      <c r="B2019" s="56" t="s">
        <v>3847</v>
      </c>
      <c r="C2019" s="55" t="s">
        <v>6320</v>
      </c>
      <c r="D2019" s="56">
        <f t="shared" si="288"/>
        <v>0</v>
      </c>
      <c r="E2019" s="56">
        <f t="shared" si="280"/>
        <v>0</v>
      </c>
      <c r="F2019" s="56">
        <f t="shared" si="281"/>
        <v>10.16</v>
      </c>
      <c r="G2019" s="56">
        <f t="shared" si="282"/>
        <v>10.16</v>
      </c>
      <c r="H2019" s="56">
        <f t="shared" si="283"/>
        <v>0</v>
      </c>
      <c r="I2019" s="56">
        <f t="shared" si="284"/>
        <v>0</v>
      </c>
      <c r="J2019" s="56">
        <f t="shared" si="285"/>
        <v>25.158000000000001</v>
      </c>
      <c r="K2019" s="56">
        <f t="shared" si="286"/>
        <v>25.158000000000001</v>
      </c>
      <c r="L2019" s="64">
        <v>0</v>
      </c>
      <c r="M2019" s="64">
        <v>0</v>
      </c>
      <c r="N2019" s="64">
        <v>10160</v>
      </c>
      <c r="O2019" s="64">
        <v>10160</v>
      </c>
      <c r="P2019" s="63">
        <v>0</v>
      </c>
      <c r="Q2019" s="63">
        <v>0</v>
      </c>
      <c r="R2019" s="63">
        <v>25158</v>
      </c>
      <c r="S2019" s="63">
        <v>25158</v>
      </c>
      <c r="T2019">
        <f t="shared" si="287"/>
        <v>35318</v>
      </c>
    </row>
    <row r="2020" spans="1:20">
      <c r="A2020" s="55" t="s">
        <v>3848</v>
      </c>
      <c r="B2020" s="56" t="s">
        <v>3849</v>
      </c>
      <c r="C2020" s="55" t="s">
        <v>6320</v>
      </c>
      <c r="D2020" s="56">
        <f t="shared" si="288"/>
        <v>0</v>
      </c>
      <c r="E2020" s="56">
        <f t="shared" si="280"/>
        <v>0</v>
      </c>
      <c r="F2020" s="56">
        <f t="shared" si="281"/>
        <v>0</v>
      </c>
      <c r="G2020" s="56">
        <f t="shared" si="282"/>
        <v>0</v>
      </c>
      <c r="H2020" s="56">
        <f t="shared" si="283"/>
        <v>0</v>
      </c>
      <c r="I2020" s="56">
        <f t="shared" si="284"/>
        <v>0</v>
      </c>
      <c r="J2020" s="56">
        <f t="shared" si="285"/>
        <v>0</v>
      </c>
      <c r="K2020" s="56">
        <f t="shared" si="286"/>
        <v>0</v>
      </c>
      <c r="L2020" s="64">
        <v>0</v>
      </c>
      <c r="M2020" s="64">
        <v>0</v>
      </c>
      <c r="N2020" s="64">
        <v>0</v>
      </c>
      <c r="O2020" s="64">
        <v>0</v>
      </c>
      <c r="P2020" s="63">
        <v>0</v>
      </c>
      <c r="Q2020" s="63">
        <v>0</v>
      </c>
      <c r="R2020" s="63">
        <v>0</v>
      </c>
      <c r="S2020" s="63">
        <v>0</v>
      </c>
      <c r="T2020">
        <f t="shared" si="287"/>
        <v>0</v>
      </c>
    </row>
    <row r="2021" spans="1:20">
      <c r="A2021" s="55" t="s">
        <v>3850</v>
      </c>
      <c r="B2021" s="56" t="s">
        <v>3851</v>
      </c>
      <c r="C2021" s="55" t="s">
        <v>6320</v>
      </c>
      <c r="D2021" s="56">
        <f t="shared" si="288"/>
        <v>0</v>
      </c>
      <c r="E2021" s="56">
        <f t="shared" si="280"/>
        <v>0</v>
      </c>
      <c r="F2021" s="56">
        <f t="shared" si="281"/>
        <v>0</v>
      </c>
      <c r="G2021" s="56">
        <f t="shared" si="282"/>
        <v>0</v>
      </c>
      <c r="H2021" s="56">
        <f t="shared" si="283"/>
        <v>0</v>
      </c>
      <c r="I2021" s="56">
        <f t="shared" si="284"/>
        <v>0</v>
      </c>
      <c r="J2021" s="56">
        <f t="shared" si="285"/>
        <v>0</v>
      </c>
      <c r="K2021" s="56">
        <f t="shared" si="286"/>
        <v>0</v>
      </c>
      <c r="L2021" s="64">
        <v>0</v>
      </c>
      <c r="M2021" s="64">
        <v>0</v>
      </c>
      <c r="N2021" s="64">
        <v>0</v>
      </c>
      <c r="O2021" s="64">
        <v>0</v>
      </c>
      <c r="P2021" s="63">
        <v>0</v>
      </c>
      <c r="Q2021" s="63">
        <v>0</v>
      </c>
      <c r="R2021" s="63">
        <v>0</v>
      </c>
      <c r="S2021" s="63">
        <v>0</v>
      </c>
      <c r="T2021">
        <f t="shared" si="287"/>
        <v>0</v>
      </c>
    </row>
    <row r="2022" spans="1:20">
      <c r="A2022" s="55" t="s">
        <v>3852</v>
      </c>
      <c r="B2022" s="56" t="s">
        <v>3853</v>
      </c>
      <c r="C2022" s="55" t="s">
        <v>6320</v>
      </c>
      <c r="D2022" s="56">
        <f t="shared" si="288"/>
        <v>0</v>
      </c>
      <c r="E2022" s="56">
        <f t="shared" si="280"/>
        <v>0</v>
      </c>
      <c r="F2022" s="56">
        <f t="shared" si="281"/>
        <v>0</v>
      </c>
      <c r="G2022" s="56">
        <f t="shared" si="282"/>
        <v>0</v>
      </c>
      <c r="H2022" s="56">
        <f t="shared" si="283"/>
        <v>0</v>
      </c>
      <c r="I2022" s="56">
        <f t="shared" si="284"/>
        <v>0</v>
      </c>
      <c r="J2022" s="56">
        <f t="shared" si="285"/>
        <v>0</v>
      </c>
      <c r="K2022" s="56">
        <f t="shared" si="286"/>
        <v>0</v>
      </c>
      <c r="L2022" s="64">
        <v>0</v>
      </c>
      <c r="M2022" s="64">
        <v>0</v>
      </c>
      <c r="N2022" s="64">
        <v>0</v>
      </c>
      <c r="O2022" s="64">
        <v>0</v>
      </c>
      <c r="P2022" s="63">
        <v>0</v>
      </c>
      <c r="Q2022" s="63">
        <v>0</v>
      </c>
      <c r="R2022" s="63">
        <v>0</v>
      </c>
      <c r="S2022" s="63">
        <v>0</v>
      </c>
      <c r="T2022">
        <f t="shared" si="287"/>
        <v>0</v>
      </c>
    </row>
    <row r="2023" spans="1:20" hidden="1">
      <c r="A2023" s="55" t="s">
        <v>3854</v>
      </c>
      <c r="B2023" s="56" t="s">
        <v>3855</v>
      </c>
      <c r="C2023" s="55" t="s">
        <v>6320</v>
      </c>
      <c r="D2023" s="56">
        <f t="shared" si="288"/>
        <v>13.5</v>
      </c>
      <c r="E2023" s="56">
        <f t="shared" si="280"/>
        <v>0</v>
      </c>
      <c r="F2023" s="56">
        <f t="shared" si="281"/>
        <v>0</v>
      </c>
      <c r="G2023" s="56">
        <f t="shared" si="282"/>
        <v>13.5</v>
      </c>
      <c r="H2023" s="56">
        <f t="shared" si="283"/>
        <v>15.317</v>
      </c>
      <c r="I2023" s="56">
        <f t="shared" si="284"/>
        <v>0</v>
      </c>
      <c r="J2023" s="56">
        <f t="shared" si="285"/>
        <v>0</v>
      </c>
      <c r="K2023" s="56">
        <f t="shared" si="286"/>
        <v>15.317</v>
      </c>
      <c r="L2023" s="64">
        <v>13500</v>
      </c>
      <c r="M2023" s="64">
        <v>0</v>
      </c>
      <c r="N2023" s="64">
        <v>0</v>
      </c>
      <c r="O2023" s="64">
        <v>13500</v>
      </c>
      <c r="P2023" s="63">
        <v>15317</v>
      </c>
      <c r="Q2023" s="63">
        <v>0</v>
      </c>
      <c r="R2023" s="63">
        <v>0</v>
      </c>
      <c r="S2023" s="63">
        <v>15317</v>
      </c>
      <c r="T2023">
        <f t="shared" si="287"/>
        <v>28817</v>
      </c>
    </row>
    <row r="2024" spans="1:20" hidden="1">
      <c r="A2024" s="55" t="s">
        <v>3856</v>
      </c>
      <c r="B2024" s="56" t="s">
        <v>3857</v>
      </c>
      <c r="C2024" s="55" t="s">
        <v>6320</v>
      </c>
      <c r="D2024" s="56">
        <f t="shared" si="288"/>
        <v>0</v>
      </c>
      <c r="E2024" s="56">
        <f t="shared" si="280"/>
        <v>0</v>
      </c>
      <c r="F2024" s="56">
        <f t="shared" si="281"/>
        <v>10.06</v>
      </c>
      <c r="G2024" s="56">
        <f t="shared" si="282"/>
        <v>10.06</v>
      </c>
      <c r="H2024" s="56">
        <f t="shared" si="283"/>
        <v>0</v>
      </c>
      <c r="I2024" s="56">
        <f t="shared" si="284"/>
        <v>0</v>
      </c>
      <c r="J2024" s="56">
        <f t="shared" si="285"/>
        <v>7.9459999999999997</v>
      </c>
      <c r="K2024" s="56">
        <f t="shared" si="286"/>
        <v>7.9459999999999997</v>
      </c>
      <c r="L2024" s="64">
        <v>0</v>
      </c>
      <c r="M2024" s="64">
        <v>0</v>
      </c>
      <c r="N2024" s="64">
        <v>10060</v>
      </c>
      <c r="O2024" s="64">
        <v>10060</v>
      </c>
      <c r="P2024" s="63">
        <v>0</v>
      </c>
      <c r="Q2024" s="63">
        <v>0</v>
      </c>
      <c r="R2024" s="63">
        <v>7946</v>
      </c>
      <c r="S2024" s="63">
        <v>7946</v>
      </c>
      <c r="T2024">
        <f t="shared" si="287"/>
        <v>18006</v>
      </c>
    </row>
    <row r="2025" spans="1:20">
      <c r="A2025" s="55" t="s">
        <v>3858</v>
      </c>
      <c r="B2025" s="56" t="s">
        <v>3859</v>
      </c>
      <c r="C2025" s="55" t="s">
        <v>6320</v>
      </c>
      <c r="D2025" s="56">
        <f t="shared" si="288"/>
        <v>0</v>
      </c>
      <c r="E2025" s="56">
        <f t="shared" si="280"/>
        <v>0</v>
      </c>
      <c r="F2025" s="56">
        <f t="shared" si="281"/>
        <v>0</v>
      </c>
      <c r="G2025" s="56">
        <f t="shared" si="282"/>
        <v>0</v>
      </c>
      <c r="H2025" s="56">
        <f t="shared" si="283"/>
        <v>0</v>
      </c>
      <c r="I2025" s="56">
        <f t="shared" si="284"/>
        <v>0</v>
      </c>
      <c r="J2025" s="56">
        <f t="shared" si="285"/>
        <v>0</v>
      </c>
      <c r="K2025" s="56">
        <f t="shared" si="286"/>
        <v>0</v>
      </c>
      <c r="L2025" s="64">
        <v>0</v>
      </c>
      <c r="M2025" s="64">
        <v>0</v>
      </c>
      <c r="N2025" s="64">
        <v>0</v>
      </c>
      <c r="O2025" s="64">
        <v>0</v>
      </c>
      <c r="P2025" s="63">
        <v>0</v>
      </c>
      <c r="Q2025" s="63">
        <v>0</v>
      </c>
      <c r="R2025" s="63">
        <v>0</v>
      </c>
      <c r="S2025" s="63">
        <v>0</v>
      </c>
      <c r="T2025">
        <f t="shared" si="287"/>
        <v>0</v>
      </c>
    </row>
    <row r="2026" spans="1:20">
      <c r="A2026" s="55" t="s">
        <v>3860</v>
      </c>
      <c r="B2026" s="56" t="s">
        <v>3861</v>
      </c>
      <c r="C2026" s="55" t="s">
        <v>6320</v>
      </c>
      <c r="D2026" s="56">
        <f t="shared" si="288"/>
        <v>0</v>
      </c>
      <c r="E2026" s="56">
        <f t="shared" si="280"/>
        <v>0</v>
      </c>
      <c r="F2026" s="56">
        <f t="shared" si="281"/>
        <v>0</v>
      </c>
      <c r="G2026" s="56">
        <f t="shared" si="282"/>
        <v>0</v>
      </c>
      <c r="H2026" s="56">
        <f t="shared" si="283"/>
        <v>0</v>
      </c>
      <c r="I2026" s="56">
        <f t="shared" si="284"/>
        <v>0</v>
      </c>
      <c r="J2026" s="56">
        <f t="shared" si="285"/>
        <v>0</v>
      </c>
      <c r="K2026" s="56">
        <f t="shared" si="286"/>
        <v>0</v>
      </c>
      <c r="L2026" s="64">
        <v>0</v>
      </c>
      <c r="M2026" s="64">
        <v>0</v>
      </c>
      <c r="N2026" s="64">
        <v>0</v>
      </c>
      <c r="O2026" s="64">
        <v>0</v>
      </c>
      <c r="P2026" s="63">
        <v>0</v>
      </c>
      <c r="Q2026" s="63">
        <v>0</v>
      </c>
      <c r="R2026" s="63">
        <v>0</v>
      </c>
      <c r="S2026" s="63">
        <v>0</v>
      </c>
      <c r="T2026">
        <f t="shared" si="287"/>
        <v>0</v>
      </c>
    </row>
    <row r="2027" spans="1:20" hidden="1">
      <c r="A2027" s="55" t="s">
        <v>3862</v>
      </c>
      <c r="B2027" s="56" t="s">
        <v>3863</v>
      </c>
      <c r="C2027" s="55" t="s">
        <v>6320</v>
      </c>
      <c r="D2027" s="56">
        <f t="shared" si="288"/>
        <v>0</v>
      </c>
      <c r="E2027" s="56">
        <f t="shared" si="280"/>
        <v>0</v>
      </c>
      <c r="F2027" s="56">
        <f t="shared" si="281"/>
        <v>619.69299999999998</v>
      </c>
      <c r="G2027" s="56">
        <f t="shared" si="282"/>
        <v>619.69299999999998</v>
      </c>
      <c r="H2027" s="56">
        <f t="shared" si="283"/>
        <v>0</v>
      </c>
      <c r="I2027" s="56">
        <f t="shared" si="284"/>
        <v>0</v>
      </c>
      <c r="J2027" s="56">
        <f t="shared" si="285"/>
        <v>594.32100000000003</v>
      </c>
      <c r="K2027" s="56">
        <f t="shared" si="286"/>
        <v>594.32100000000003</v>
      </c>
      <c r="L2027" s="64">
        <v>0</v>
      </c>
      <c r="M2027" s="64">
        <v>0</v>
      </c>
      <c r="N2027" s="64">
        <v>619693</v>
      </c>
      <c r="O2027" s="64">
        <v>619693</v>
      </c>
      <c r="P2027" s="63">
        <v>0</v>
      </c>
      <c r="Q2027" s="63">
        <v>0</v>
      </c>
      <c r="R2027" s="63">
        <v>594321</v>
      </c>
      <c r="S2027" s="63">
        <v>594321</v>
      </c>
      <c r="T2027">
        <f t="shared" si="287"/>
        <v>1214014</v>
      </c>
    </row>
    <row r="2028" spans="1:20" hidden="1">
      <c r="A2028" s="55" t="s">
        <v>3864</v>
      </c>
      <c r="B2028" s="56" t="s">
        <v>3865</v>
      </c>
      <c r="C2028" s="55" t="s">
        <v>6320</v>
      </c>
      <c r="D2028" s="56">
        <f t="shared" si="288"/>
        <v>0</v>
      </c>
      <c r="E2028" s="56">
        <f t="shared" si="280"/>
        <v>0</v>
      </c>
      <c r="F2028" s="56">
        <f t="shared" si="281"/>
        <v>4021.6260000000002</v>
      </c>
      <c r="G2028" s="56">
        <f t="shared" si="282"/>
        <v>4021.6260000000002</v>
      </c>
      <c r="H2028" s="56">
        <f t="shared" si="283"/>
        <v>0</v>
      </c>
      <c r="I2028" s="56">
        <f t="shared" si="284"/>
        <v>0</v>
      </c>
      <c r="J2028" s="56">
        <f t="shared" si="285"/>
        <v>3895.3339999999998</v>
      </c>
      <c r="K2028" s="56">
        <f t="shared" si="286"/>
        <v>3895.3339999999998</v>
      </c>
      <c r="L2028" s="64">
        <v>0</v>
      </c>
      <c r="M2028" s="64">
        <v>0</v>
      </c>
      <c r="N2028" s="64">
        <v>4021626</v>
      </c>
      <c r="O2028" s="64">
        <v>4021626</v>
      </c>
      <c r="P2028" s="63">
        <v>0</v>
      </c>
      <c r="Q2028" s="63">
        <v>0</v>
      </c>
      <c r="R2028" s="63">
        <v>3895334</v>
      </c>
      <c r="S2028" s="63">
        <v>3895334</v>
      </c>
      <c r="T2028">
        <f t="shared" si="287"/>
        <v>7916960</v>
      </c>
    </row>
    <row r="2029" spans="1:20">
      <c r="A2029" s="55" t="s">
        <v>3866</v>
      </c>
      <c r="B2029" s="56" t="s">
        <v>3867</v>
      </c>
      <c r="C2029" s="55" t="s">
        <v>6320</v>
      </c>
      <c r="D2029" s="56">
        <f t="shared" si="288"/>
        <v>0</v>
      </c>
      <c r="E2029" s="56">
        <f t="shared" si="280"/>
        <v>0</v>
      </c>
      <c r="F2029" s="56">
        <f t="shared" si="281"/>
        <v>0</v>
      </c>
      <c r="G2029" s="56">
        <f t="shared" si="282"/>
        <v>0</v>
      </c>
      <c r="H2029" s="56">
        <f t="shared" si="283"/>
        <v>0</v>
      </c>
      <c r="I2029" s="56">
        <f t="shared" si="284"/>
        <v>0</v>
      </c>
      <c r="J2029" s="56">
        <f t="shared" si="285"/>
        <v>0</v>
      </c>
      <c r="K2029" s="56">
        <f t="shared" si="286"/>
        <v>0</v>
      </c>
      <c r="L2029" s="64">
        <v>0</v>
      </c>
      <c r="M2029" s="64">
        <v>0</v>
      </c>
      <c r="N2029" s="64">
        <v>0</v>
      </c>
      <c r="O2029" s="64">
        <v>0</v>
      </c>
      <c r="P2029" s="63">
        <v>0</v>
      </c>
      <c r="Q2029" s="63">
        <v>0</v>
      </c>
      <c r="R2029" s="63">
        <v>0</v>
      </c>
      <c r="S2029" s="63">
        <v>0</v>
      </c>
      <c r="T2029">
        <f t="shared" si="287"/>
        <v>0</v>
      </c>
    </row>
    <row r="2030" spans="1:20">
      <c r="A2030" s="55" t="s">
        <v>3868</v>
      </c>
      <c r="B2030" s="56" t="s">
        <v>3869</v>
      </c>
      <c r="C2030" s="55" t="s">
        <v>6320</v>
      </c>
      <c r="D2030" s="56">
        <f t="shared" si="288"/>
        <v>0</v>
      </c>
      <c r="E2030" s="56">
        <f t="shared" si="280"/>
        <v>0</v>
      </c>
      <c r="F2030" s="56">
        <f t="shared" si="281"/>
        <v>0</v>
      </c>
      <c r="G2030" s="56">
        <f t="shared" si="282"/>
        <v>0</v>
      </c>
      <c r="H2030" s="56">
        <f t="shared" si="283"/>
        <v>0</v>
      </c>
      <c r="I2030" s="56">
        <f t="shared" si="284"/>
        <v>0</v>
      </c>
      <c r="J2030" s="56">
        <f t="shared" si="285"/>
        <v>0</v>
      </c>
      <c r="K2030" s="56">
        <f t="shared" si="286"/>
        <v>0</v>
      </c>
      <c r="L2030" s="64">
        <v>0</v>
      </c>
      <c r="M2030" s="64">
        <v>0</v>
      </c>
      <c r="N2030" s="64">
        <v>0</v>
      </c>
      <c r="O2030" s="64">
        <v>0</v>
      </c>
      <c r="P2030" s="63">
        <v>0</v>
      </c>
      <c r="Q2030" s="63">
        <v>0</v>
      </c>
      <c r="R2030" s="63">
        <v>0</v>
      </c>
      <c r="S2030" s="63">
        <v>0</v>
      </c>
      <c r="T2030">
        <f t="shared" si="287"/>
        <v>0</v>
      </c>
    </row>
    <row r="2031" spans="1:20">
      <c r="A2031" s="55" t="s">
        <v>3870</v>
      </c>
      <c r="B2031" s="56" t="s">
        <v>3871</v>
      </c>
      <c r="C2031" s="55" t="s">
        <v>6320</v>
      </c>
      <c r="D2031" s="56">
        <f t="shared" si="288"/>
        <v>0</v>
      </c>
      <c r="E2031" s="56">
        <f t="shared" si="280"/>
        <v>0</v>
      </c>
      <c r="F2031" s="56">
        <f t="shared" si="281"/>
        <v>0</v>
      </c>
      <c r="G2031" s="56">
        <f t="shared" si="282"/>
        <v>0</v>
      </c>
      <c r="H2031" s="56">
        <f t="shared" si="283"/>
        <v>0</v>
      </c>
      <c r="I2031" s="56">
        <f t="shared" si="284"/>
        <v>0</v>
      </c>
      <c r="J2031" s="56">
        <f t="shared" si="285"/>
        <v>0</v>
      </c>
      <c r="K2031" s="56">
        <f t="shared" si="286"/>
        <v>0</v>
      </c>
      <c r="L2031" s="64">
        <v>0</v>
      </c>
      <c r="M2031" s="64">
        <v>0</v>
      </c>
      <c r="N2031" s="64">
        <v>0</v>
      </c>
      <c r="O2031" s="64">
        <v>0</v>
      </c>
      <c r="P2031" s="63">
        <v>0</v>
      </c>
      <c r="Q2031" s="63">
        <v>0</v>
      </c>
      <c r="R2031" s="63">
        <v>0</v>
      </c>
      <c r="S2031" s="63">
        <v>0</v>
      </c>
      <c r="T2031">
        <f t="shared" si="287"/>
        <v>0</v>
      </c>
    </row>
    <row r="2032" spans="1:20">
      <c r="A2032" s="55" t="s">
        <v>3872</v>
      </c>
      <c r="B2032" s="56" t="s">
        <v>3873</v>
      </c>
      <c r="C2032" s="55" t="s">
        <v>6320</v>
      </c>
      <c r="D2032" s="56">
        <f t="shared" si="288"/>
        <v>0</v>
      </c>
      <c r="E2032" s="56">
        <f t="shared" si="280"/>
        <v>0</v>
      </c>
      <c r="F2032" s="56">
        <f t="shared" si="281"/>
        <v>0</v>
      </c>
      <c r="G2032" s="56">
        <f t="shared" si="282"/>
        <v>0</v>
      </c>
      <c r="H2032" s="56">
        <f t="shared" si="283"/>
        <v>0</v>
      </c>
      <c r="I2032" s="56">
        <f t="shared" si="284"/>
        <v>0</v>
      </c>
      <c r="J2032" s="56">
        <f t="shared" si="285"/>
        <v>0</v>
      </c>
      <c r="K2032" s="56">
        <f t="shared" si="286"/>
        <v>0</v>
      </c>
      <c r="L2032" s="64">
        <v>0</v>
      </c>
      <c r="M2032" s="64">
        <v>0</v>
      </c>
      <c r="N2032" s="64">
        <v>0</v>
      </c>
      <c r="O2032" s="64">
        <v>0</v>
      </c>
      <c r="P2032" s="63">
        <v>0</v>
      </c>
      <c r="Q2032" s="63">
        <v>0</v>
      </c>
      <c r="R2032" s="63">
        <v>0</v>
      </c>
      <c r="S2032" s="63">
        <v>0</v>
      </c>
      <c r="T2032">
        <f t="shared" si="287"/>
        <v>0</v>
      </c>
    </row>
    <row r="2033" spans="1:20" hidden="1">
      <c r="A2033" s="55" t="s">
        <v>3874</v>
      </c>
      <c r="B2033" s="56" t="s">
        <v>3875</v>
      </c>
      <c r="C2033" s="55" t="s">
        <v>6320</v>
      </c>
      <c r="D2033" s="56">
        <f t="shared" si="288"/>
        <v>0</v>
      </c>
      <c r="E2033" s="56">
        <f t="shared" si="280"/>
        <v>0</v>
      </c>
      <c r="F2033" s="56">
        <f t="shared" si="281"/>
        <v>1716.8330000000001</v>
      </c>
      <c r="G2033" s="56">
        <f t="shared" si="282"/>
        <v>1716.8330000000001</v>
      </c>
      <c r="H2033" s="56">
        <f t="shared" si="283"/>
        <v>0</v>
      </c>
      <c r="I2033" s="56">
        <f t="shared" si="284"/>
        <v>0</v>
      </c>
      <c r="J2033" s="56">
        <f t="shared" si="285"/>
        <v>1316.3989999999999</v>
      </c>
      <c r="K2033" s="56">
        <f t="shared" si="286"/>
        <v>1316.3989999999999</v>
      </c>
      <c r="L2033" s="64">
        <v>0</v>
      </c>
      <c r="M2033" s="64">
        <v>0</v>
      </c>
      <c r="N2033" s="64">
        <v>1716833</v>
      </c>
      <c r="O2033" s="64">
        <v>1716833</v>
      </c>
      <c r="P2033" s="63">
        <v>0</v>
      </c>
      <c r="Q2033" s="63">
        <v>0</v>
      </c>
      <c r="R2033" s="63">
        <v>1316399</v>
      </c>
      <c r="S2033" s="63">
        <v>1316399</v>
      </c>
      <c r="T2033">
        <f t="shared" si="287"/>
        <v>3033232</v>
      </c>
    </row>
    <row r="2034" spans="1:20">
      <c r="A2034" s="55" t="s">
        <v>3876</v>
      </c>
      <c r="B2034" s="56" t="s">
        <v>3877</v>
      </c>
      <c r="C2034" s="55" t="s">
        <v>6320</v>
      </c>
      <c r="D2034" s="56">
        <f t="shared" si="288"/>
        <v>0</v>
      </c>
      <c r="E2034" s="56">
        <f t="shared" si="280"/>
        <v>0</v>
      </c>
      <c r="F2034" s="56">
        <f t="shared" si="281"/>
        <v>0</v>
      </c>
      <c r="G2034" s="56">
        <f t="shared" si="282"/>
        <v>0</v>
      </c>
      <c r="H2034" s="56">
        <f t="shared" si="283"/>
        <v>0</v>
      </c>
      <c r="I2034" s="56">
        <f t="shared" si="284"/>
        <v>0</v>
      </c>
      <c r="J2034" s="56">
        <f t="shared" si="285"/>
        <v>0</v>
      </c>
      <c r="K2034" s="56">
        <f t="shared" si="286"/>
        <v>0</v>
      </c>
      <c r="L2034" s="64">
        <v>0</v>
      </c>
      <c r="M2034" s="64">
        <v>0</v>
      </c>
      <c r="N2034" s="64">
        <v>0</v>
      </c>
      <c r="O2034" s="64">
        <v>0</v>
      </c>
      <c r="P2034" s="63">
        <v>0</v>
      </c>
      <c r="Q2034" s="63">
        <v>0</v>
      </c>
      <c r="R2034" s="63">
        <v>0</v>
      </c>
      <c r="S2034" s="63">
        <v>0</v>
      </c>
      <c r="T2034">
        <f t="shared" si="287"/>
        <v>0</v>
      </c>
    </row>
    <row r="2035" spans="1:20">
      <c r="A2035" s="55" t="s">
        <v>6227</v>
      </c>
      <c r="B2035" s="56" t="s">
        <v>6228</v>
      </c>
      <c r="C2035" s="55" t="s">
        <v>6321</v>
      </c>
      <c r="D2035" s="56">
        <f t="shared" si="288"/>
        <v>0</v>
      </c>
      <c r="E2035" s="56">
        <f t="shared" si="280"/>
        <v>0</v>
      </c>
      <c r="F2035" s="56">
        <f t="shared" si="281"/>
        <v>0</v>
      </c>
      <c r="G2035" s="56">
        <f t="shared" si="282"/>
        <v>0</v>
      </c>
      <c r="H2035" s="56">
        <f t="shared" si="283"/>
        <v>0</v>
      </c>
      <c r="I2035" s="56">
        <f t="shared" si="284"/>
        <v>0</v>
      </c>
      <c r="J2035" s="56">
        <f t="shared" si="285"/>
        <v>0</v>
      </c>
      <c r="K2035" s="56">
        <f t="shared" si="286"/>
        <v>0</v>
      </c>
      <c r="L2035" s="64">
        <v>0</v>
      </c>
      <c r="M2035" s="64">
        <v>0</v>
      </c>
      <c r="N2035" s="64">
        <v>0</v>
      </c>
      <c r="O2035" s="64">
        <v>0</v>
      </c>
      <c r="P2035" s="63">
        <v>0</v>
      </c>
      <c r="Q2035" s="63">
        <v>0</v>
      </c>
      <c r="R2035" s="63">
        <v>0</v>
      </c>
      <c r="S2035" s="63">
        <v>0</v>
      </c>
      <c r="T2035">
        <f t="shared" si="287"/>
        <v>0</v>
      </c>
    </row>
    <row r="2036" spans="1:20" hidden="1">
      <c r="A2036" s="55" t="s">
        <v>3878</v>
      </c>
      <c r="B2036" s="56" t="s">
        <v>3879</v>
      </c>
      <c r="C2036" s="55" t="s">
        <v>6320</v>
      </c>
      <c r="D2036" s="56">
        <f t="shared" si="288"/>
        <v>0</v>
      </c>
      <c r="E2036" s="56">
        <f t="shared" si="280"/>
        <v>0</v>
      </c>
      <c r="F2036" s="56">
        <f t="shared" si="281"/>
        <v>9.8979999999999997</v>
      </c>
      <c r="G2036" s="56">
        <f t="shared" si="282"/>
        <v>9.8979999999999997</v>
      </c>
      <c r="H2036" s="56">
        <f t="shared" si="283"/>
        <v>0</v>
      </c>
      <c r="I2036" s="56">
        <f t="shared" si="284"/>
        <v>0</v>
      </c>
      <c r="J2036" s="56">
        <f t="shared" si="285"/>
        <v>9.8970000000000002</v>
      </c>
      <c r="K2036" s="56">
        <f t="shared" si="286"/>
        <v>9.8970000000000002</v>
      </c>
      <c r="L2036" s="64">
        <v>0</v>
      </c>
      <c r="M2036" s="64">
        <v>0</v>
      </c>
      <c r="N2036" s="64">
        <v>9898</v>
      </c>
      <c r="O2036" s="64">
        <v>9898</v>
      </c>
      <c r="P2036" s="63">
        <v>0</v>
      </c>
      <c r="Q2036" s="63">
        <v>0</v>
      </c>
      <c r="R2036" s="63">
        <v>9897</v>
      </c>
      <c r="S2036" s="63">
        <v>9897</v>
      </c>
      <c r="T2036">
        <f t="shared" si="287"/>
        <v>19795</v>
      </c>
    </row>
    <row r="2037" spans="1:20" hidden="1">
      <c r="A2037" s="55" t="s">
        <v>3880</v>
      </c>
      <c r="B2037" s="56" t="s">
        <v>3881</v>
      </c>
      <c r="C2037" s="55" t="s">
        <v>6320</v>
      </c>
      <c r="D2037" s="56">
        <f t="shared" si="288"/>
        <v>0</v>
      </c>
      <c r="E2037" s="56">
        <f t="shared" si="280"/>
        <v>0</v>
      </c>
      <c r="F2037" s="56">
        <f t="shared" si="281"/>
        <v>81.501000000000005</v>
      </c>
      <c r="G2037" s="56">
        <f t="shared" si="282"/>
        <v>81.501000000000005</v>
      </c>
      <c r="H2037" s="56">
        <f t="shared" si="283"/>
        <v>0</v>
      </c>
      <c r="I2037" s="56">
        <f t="shared" si="284"/>
        <v>0</v>
      </c>
      <c r="J2037" s="56">
        <f t="shared" si="285"/>
        <v>86.35</v>
      </c>
      <c r="K2037" s="56">
        <f t="shared" si="286"/>
        <v>86.35</v>
      </c>
      <c r="L2037" s="64">
        <v>0</v>
      </c>
      <c r="M2037" s="64">
        <v>0</v>
      </c>
      <c r="N2037" s="64">
        <v>81501</v>
      </c>
      <c r="O2037" s="64">
        <v>81501</v>
      </c>
      <c r="P2037" s="63">
        <v>0</v>
      </c>
      <c r="Q2037" s="63">
        <v>0</v>
      </c>
      <c r="R2037" s="63">
        <v>86350</v>
      </c>
      <c r="S2037" s="63">
        <v>86350</v>
      </c>
      <c r="T2037">
        <f t="shared" si="287"/>
        <v>167851</v>
      </c>
    </row>
    <row r="2038" spans="1:20">
      <c r="A2038" s="55" t="s">
        <v>6229</v>
      </c>
      <c r="B2038" s="56" t="s">
        <v>6230</v>
      </c>
      <c r="C2038" s="55" t="s">
        <v>6321</v>
      </c>
      <c r="D2038" s="56">
        <f t="shared" si="288"/>
        <v>0</v>
      </c>
      <c r="E2038" s="56">
        <f t="shared" si="280"/>
        <v>0</v>
      </c>
      <c r="F2038" s="56">
        <f t="shared" si="281"/>
        <v>0</v>
      </c>
      <c r="G2038" s="56">
        <f t="shared" si="282"/>
        <v>0</v>
      </c>
      <c r="H2038" s="56">
        <f t="shared" si="283"/>
        <v>0</v>
      </c>
      <c r="I2038" s="56">
        <f t="shared" si="284"/>
        <v>0</v>
      </c>
      <c r="J2038" s="56">
        <f t="shared" si="285"/>
        <v>0</v>
      </c>
      <c r="K2038" s="56">
        <f t="shared" si="286"/>
        <v>0</v>
      </c>
      <c r="L2038" s="64">
        <v>0</v>
      </c>
      <c r="M2038" s="64">
        <v>0</v>
      </c>
      <c r="N2038" s="64">
        <v>0</v>
      </c>
      <c r="O2038" s="64">
        <v>0</v>
      </c>
      <c r="P2038" s="63">
        <v>0</v>
      </c>
      <c r="Q2038" s="63">
        <v>0</v>
      </c>
      <c r="R2038" s="63">
        <v>0</v>
      </c>
      <c r="S2038" s="63">
        <v>0</v>
      </c>
      <c r="T2038">
        <f t="shared" si="287"/>
        <v>0</v>
      </c>
    </row>
    <row r="2039" spans="1:20">
      <c r="A2039" s="55" t="s">
        <v>3882</v>
      </c>
      <c r="B2039" s="56" t="s">
        <v>3883</v>
      </c>
      <c r="C2039" s="55" t="s">
        <v>6320</v>
      </c>
      <c r="D2039" s="56">
        <f t="shared" si="288"/>
        <v>0</v>
      </c>
      <c r="E2039" s="56">
        <f t="shared" si="280"/>
        <v>0</v>
      </c>
      <c r="F2039" s="56">
        <f t="shared" si="281"/>
        <v>0</v>
      </c>
      <c r="G2039" s="56">
        <f t="shared" si="282"/>
        <v>0</v>
      </c>
      <c r="H2039" s="56">
        <f t="shared" si="283"/>
        <v>0</v>
      </c>
      <c r="I2039" s="56">
        <f t="shared" si="284"/>
        <v>0</v>
      </c>
      <c r="J2039" s="56">
        <f t="shared" si="285"/>
        <v>0</v>
      </c>
      <c r="K2039" s="56">
        <f t="shared" si="286"/>
        <v>0</v>
      </c>
      <c r="L2039" s="64">
        <v>0</v>
      </c>
      <c r="M2039" s="64">
        <v>0</v>
      </c>
      <c r="N2039" s="64">
        <v>0</v>
      </c>
      <c r="O2039" s="64">
        <v>0</v>
      </c>
      <c r="P2039" s="63">
        <v>0</v>
      </c>
      <c r="Q2039" s="63">
        <v>0</v>
      </c>
      <c r="R2039" s="63">
        <v>0</v>
      </c>
      <c r="S2039" s="63">
        <v>0</v>
      </c>
      <c r="T2039">
        <f t="shared" si="287"/>
        <v>0</v>
      </c>
    </row>
    <row r="2040" spans="1:20">
      <c r="A2040" s="55" t="s">
        <v>3884</v>
      </c>
      <c r="B2040" s="56" t="s">
        <v>3885</v>
      </c>
      <c r="C2040" s="55" t="s">
        <v>6321</v>
      </c>
      <c r="D2040" s="56">
        <f t="shared" si="288"/>
        <v>0</v>
      </c>
      <c r="E2040" s="56">
        <f t="shared" si="280"/>
        <v>0</v>
      </c>
      <c r="F2040" s="56">
        <f t="shared" si="281"/>
        <v>0</v>
      </c>
      <c r="G2040" s="56">
        <f t="shared" si="282"/>
        <v>0</v>
      </c>
      <c r="H2040" s="56">
        <f t="shared" si="283"/>
        <v>0</v>
      </c>
      <c r="I2040" s="56">
        <f t="shared" si="284"/>
        <v>0</v>
      </c>
      <c r="J2040" s="56">
        <f t="shared" si="285"/>
        <v>0</v>
      </c>
      <c r="K2040" s="56">
        <f t="shared" si="286"/>
        <v>0</v>
      </c>
      <c r="L2040" s="64">
        <v>0</v>
      </c>
      <c r="M2040" s="64">
        <v>0</v>
      </c>
      <c r="N2040" s="64">
        <v>0</v>
      </c>
      <c r="O2040" s="64">
        <v>0</v>
      </c>
      <c r="P2040" s="63">
        <v>0</v>
      </c>
      <c r="Q2040" s="63">
        <v>0</v>
      </c>
      <c r="R2040" s="63">
        <v>0</v>
      </c>
      <c r="S2040" s="63">
        <v>0</v>
      </c>
      <c r="T2040">
        <f t="shared" si="287"/>
        <v>0</v>
      </c>
    </row>
    <row r="2041" spans="1:20" hidden="1">
      <c r="A2041" s="55" t="s">
        <v>3886</v>
      </c>
      <c r="B2041" s="56" t="s">
        <v>3887</v>
      </c>
      <c r="C2041" s="55" t="s">
        <v>6320</v>
      </c>
      <c r="D2041" s="56">
        <f t="shared" si="288"/>
        <v>0</v>
      </c>
      <c r="E2041" s="56">
        <f t="shared" si="280"/>
        <v>0</v>
      </c>
      <c r="F2041" s="56">
        <f t="shared" si="281"/>
        <v>12.637</v>
      </c>
      <c r="G2041" s="56">
        <f t="shared" si="282"/>
        <v>12.637</v>
      </c>
      <c r="H2041" s="56">
        <f t="shared" si="283"/>
        <v>0</v>
      </c>
      <c r="I2041" s="56">
        <f t="shared" si="284"/>
        <v>0</v>
      </c>
      <c r="J2041" s="56">
        <f t="shared" si="285"/>
        <v>44.097000000000001</v>
      </c>
      <c r="K2041" s="56">
        <f t="shared" si="286"/>
        <v>44.097000000000001</v>
      </c>
      <c r="L2041" s="64">
        <v>0</v>
      </c>
      <c r="M2041" s="64">
        <v>0</v>
      </c>
      <c r="N2041" s="64">
        <v>12637</v>
      </c>
      <c r="O2041" s="64">
        <v>12637</v>
      </c>
      <c r="P2041" s="63">
        <v>0</v>
      </c>
      <c r="Q2041" s="63">
        <v>0</v>
      </c>
      <c r="R2041" s="63">
        <v>44097</v>
      </c>
      <c r="S2041" s="63">
        <v>44097</v>
      </c>
      <c r="T2041">
        <f t="shared" si="287"/>
        <v>56734</v>
      </c>
    </row>
    <row r="2042" spans="1:20">
      <c r="A2042" s="55" t="s">
        <v>3888</v>
      </c>
      <c r="B2042" s="56" t="s">
        <v>3889</v>
      </c>
      <c r="C2042" s="55" t="s">
        <v>6320</v>
      </c>
      <c r="D2042" s="56">
        <f t="shared" si="288"/>
        <v>0</v>
      </c>
      <c r="E2042" s="56">
        <f t="shared" si="280"/>
        <v>0</v>
      </c>
      <c r="F2042" s="56">
        <f t="shared" si="281"/>
        <v>0</v>
      </c>
      <c r="G2042" s="56">
        <f t="shared" si="282"/>
        <v>0</v>
      </c>
      <c r="H2042" s="56">
        <f t="shared" si="283"/>
        <v>0</v>
      </c>
      <c r="I2042" s="56">
        <f t="shared" si="284"/>
        <v>0</v>
      </c>
      <c r="J2042" s="56">
        <f t="shared" si="285"/>
        <v>0</v>
      </c>
      <c r="K2042" s="56">
        <f t="shared" si="286"/>
        <v>0</v>
      </c>
      <c r="L2042" s="64">
        <v>0</v>
      </c>
      <c r="M2042" s="64">
        <v>0</v>
      </c>
      <c r="N2042" s="64">
        <v>0</v>
      </c>
      <c r="O2042" s="64">
        <v>0</v>
      </c>
      <c r="P2042" s="63">
        <v>0</v>
      </c>
      <c r="Q2042" s="63">
        <v>0</v>
      </c>
      <c r="R2042" s="63">
        <v>0</v>
      </c>
      <c r="S2042" s="63">
        <v>0</v>
      </c>
      <c r="T2042">
        <f t="shared" si="287"/>
        <v>0</v>
      </c>
    </row>
    <row r="2043" spans="1:20">
      <c r="A2043" s="55" t="s">
        <v>3890</v>
      </c>
      <c r="B2043" s="56" t="s">
        <v>3891</v>
      </c>
      <c r="C2043" s="55" t="s">
        <v>6320</v>
      </c>
      <c r="D2043" s="56">
        <f t="shared" si="288"/>
        <v>0</v>
      </c>
      <c r="E2043" s="56">
        <f t="shared" si="280"/>
        <v>0</v>
      </c>
      <c r="F2043" s="56">
        <f t="shared" si="281"/>
        <v>0</v>
      </c>
      <c r="G2043" s="56">
        <f t="shared" si="282"/>
        <v>0</v>
      </c>
      <c r="H2043" s="56">
        <f t="shared" si="283"/>
        <v>0</v>
      </c>
      <c r="I2043" s="56">
        <f t="shared" si="284"/>
        <v>0</v>
      </c>
      <c r="J2043" s="56">
        <f t="shared" si="285"/>
        <v>0</v>
      </c>
      <c r="K2043" s="56">
        <f t="shared" si="286"/>
        <v>0</v>
      </c>
      <c r="L2043" s="64">
        <v>0</v>
      </c>
      <c r="M2043" s="64">
        <v>0</v>
      </c>
      <c r="N2043" s="64">
        <v>0</v>
      </c>
      <c r="O2043" s="64">
        <v>0</v>
      </c>
      <c r="P2043" s="63">
        <v>0</v>
      </c>
      <c r="Q2043" s="63">
        <v>0</v>
      </c>
      <c r="R2043" s="63">
        <v>0</v>
      </c>
      <c r="S2043" s="63">
        <v>0</v>
      </c>
      <c r="T2043">
        <f t="shared" si="287"/>
        <v>0</v>
      </c>
    </row>
    <row r="2044" spans="1:20">
      <c r="A2044" s="55" t="s">
        <v>3892</v>
      </c>
      <c r="B2044" s="56" t="s">
        <v>3893</v>
      </c>
      <c r="C2044" s="55" t="s">
        <v>6320</v>
      </c>
      <c r="D2044" s="56">
        <f t="shared" si="288"/>
        <v>0</v>
      </c>
      <c r="E2044" s="56">
        <f t="shared" si="280"/>
        <v>0</v>
      </c>
      <c r="F2044" s="56">
        <f t="shared" si="281"/>
        <v>0</v>
      </c>
      <c r="G2044" s="56">
        <f t="shared" si="282"/>
        <v>0</v>
      </c>
      <c r="H2044" s="56">
        <f t="shared" si="283"/>
        <v>0</v>
      </c>
      <c r="I2044" s="56">
        <f t="shared" si="284"/>
        <v>0</v>
      </c>
      <c r="J2044" s="56">
        <f t="shared" si="285"/>
        <v>0</v>
      </c>
      <c r="K2044" s="56">
        <f t="shared" si="286"/>
        <v>0</v>
      </c>
      <c r="L2044" s="64">
        <v>0</v>
      </c>
      <c r="M2044" s="64">
        <v>0</v>
      </c>
      <c r="N2044" s="64">
        <v>0</v>
      </c>
      <c r="O2044" s="64">
        <v>0</v>
      </c>
      <c r="P2044" s="63">
        <v>0</v>
      </c>
      <c r="Q2044" s="63">
        <v>0</v>
      </c>
      <c r="R2044" s="63">
        <v>0</v>
      </c>
      <c r="S2044" s="63">
        <v>0</v>
      </c>
      <c r="T2044">
        <f t="shared" si="287"/>
        <v>0</v>
      </c>
    </row>
    <row r="2045" spans="1:20">
      <c r="A2045" s="55" t="s">
        <v>3894</v>
      </c>
      <c r="B2045" s="56" t="s">
        <v>3895</v>
      </c>
      <c r="C2045" s="55" t="s">
        <v>6320</v>
      </c>
      <c r="D2045" s="56">
        <f t="shared" si="288"/>
        <v>0</v>
      </c>
      <c r="E2045" s="56">
        <f t="shared" si="280"/>
        <v>0</v>
      </c>
      <c r="F2045" s="56">
        <f t="shared" si="281"/>
        <v>0</v>
      </c>
      <c r="G2045" s="56">
        <f t="shared" si="282"/>
        <v>0</v>
      </c>
      <c r="H2045" s="56">
        <f t="shared" si="283"/>
        <v>0</v>
      </c>
      <c r="I2045" s="56">
        <f t="shared" si="284"/>
        <v>0</v>
      </c>
      <c r="J2045" s="56">
        <f t="shared" si="285"/>
        <v>0</v>
      </c>
      <c r="K2045" s="56">
        <f t="shared" si="286"/>
        <v>0</v>
      </c>
      <c r="L2045" s="64">
        <v>0</v>
      </c>
      <c r="M2045" s="64">
        <v>0</v>
      </c>
      <c r="N2045" s="64">
        <v>0</v>
      </c>
      <c r="O2045" s="64">
        <v>0</v>
      </c>
      <c r="P2045" s="63">
        <v>0</v>
      </c>
      <c r="Q2045" s="63">
        <v>0</v>
      </c>
      <c r="R2045" s="63">
        <v>0</v>
      </c>
      <c r="S2045" s="63">
        <v>0</v>
      </c>
      <c r="T2045">
        <f t="shared" si="287"/>
        <v>0</v>
      </c>
    </row>
    <row r="2046" spans="1:20" hidden="1">
      <c r="A2046" s="55" t="s">
        <v>6064</v>
      </c>
      <c r="B2046" s="56" t="s">
        <v>6065</v>
      </c>
      <c r="C2046" s="55" t="s">
        <v>6315</v>
      </c>
      <c r="D2046" s="56">
        <f t="shared" si="288"/>
        <v>12898.689</v>
      </c>
      <c r="E2046" s="56">
        <f t="shared" si="280"/>
        <v>23059.523000000001</v>
      </c>
      <c r="F2046" s="56">
        <f t="shared" si="281"/>
        <v>18059.53</v>
      </c>
      <c r="G2046" s="56">
        <f t="shared" si="282"/>
        <v>54017.741999999998</v>
      </c>
      <c r="H2046" s="56">
        <f t="shared" si="283"/>
        <v>12898.087</v>
      </c>
      <c r="I2046" s="56">
        <f t="shared" si="284"/>
        <v>23162.219000000001</v>
      </c>
      <c r="J2046" s="56">
        <f t="shared" si="285"/>
        <v>19284.431</v>
      </c>
      <c r="K2046" s="56">
        <f t="shared" si="286"/>
        <v>55344.737000000001</v>
      </c>
      <c r="L2046" s="64">
        <v>12898689</v>
      </c>
      <c r="M2046" s="64">
        <v>23059523</v>
      </c>
      <c r="N2046" s="64">
        <v>18059530</v>
      </c>
      <c r="O2046" s="64">
        <v>54017742</v>
      </c>
      <c r="P2046" s="63">
        <v>12898087</v>
      </c>
      <c r="Q2046" s="63">
        <v>23162219</v>
      </c>
      <c r="R2046" s="63">
        <v>19284431</v>
      </c>
      <c r="S2046" s="63">
        <v>55344737</v>
      </c>
      <c r="T2046">
        <f t="shared" si="287"/>
        <v>109362479</v>
      </c>
    </row>
    <row r="2047" spans="1:20" hidden="1">
      <c r="A2047" s="55" t="s">
        <v>3896</v>
      </c>
      <c r="B2047" s="56" t="s">
        <v>3897</v>
      </c>
      <c r="C2047" s="55" t="s">
        <v>6316</v>
      </c>
      <c r="D2047" s="56">
        <f t="shared" si="288"/>
        <v>14307.237999999999</v>
      </c>
      <c r="E2047" s="56">
        <f t="shared" si="280"/>
        <v>1727.269</v>
      </c>
      <c r="F2047" s="56">
        <f t="shared" si="281"/>
        <v>36964.097000000002</v>
      </c>
      <c r="G2047" s="56">
        <f t="shared" si="282"/>
        <v>52998.603999999999</v>
      </c>
      <c r="H2047" s="56">
        <f t="shared" si="283"/>
        <v>14296.501</v>
      </c>
      <c r="I2047" s="56">
        <f t="shared" si="284"/>
        <v>1726.432</v>
      </c>
      <c r="J2047" s="56">
        <f t="shared" si="285"/>
        <v>37232.712</v>
      </c>
      <c r="K2047" s="56">
        <f t="shared" si="286"/>
        <v>53255.644999999997</v>
      </c>
      <c r="L2047" s="64">
        <v>14307238</v>
      </c>
      <c r="M2047" s="64">
        <v>1727269</v>
      </c>
      <c r="N2047" s="64">
        <v>36964097</v>
      </c>
      <c r="O2047" s="64">
        <v>52998604</v>
      </c>
      <c r="P2047" s="63">
        <v>14296501</v>
      </c>
      <c r="Q2047" s="63">
        <v>1726432</v>
      </c>
      <c r="R2047" s="63">
        <v>37232712</v>
      </c>
      <c r="S2047" s="63">
        <v>53255645</v>
      </c>
      <c r="T2047">
        <f t="shared" si="287"/>
        <v>106254249</v>
      </c>
    </row>
    <row r="2048" spans="1:20" hidden="1">
      <c r="A2048" s="55" t="s">
        <v>3898</v>
      </c>
      <c r="B2048" s="56" t="s">
        <v>3899</v>
      </c>
      <c r="C2048" s="55" t="s">
        <v>6316</v>
      </c>
      <c r="D2048" s="56">
        <f t="shared" si="288"/>
        <v>6767.6260000000002</v>
      </c>
      <c r="E2048" s="56">
        <f t="shared" si="280"/>
        <v>9265.4089999999997</v>
      </c>
      <c r="F2048" s="56">
        <f t="shared" si="281"/>
        <v>9015.4609999999993</v>
      </c>
      <c r="G2048" s="56">
        <f t="shared" si="282"/>
        <v>25048.495999999999</v>
      </c>
      <c r="H2048" s="56">
        <f t="shared" si="283"/>
        <v>6151.37</v>
      </c>
      <c r="I2048" s="56">
        <f t="shared" si="284"/>
        <v>8045.4359999999997</v>
      </c>
      <c r="J2048" s="56">
        <f t="shared" si="285"/>
        <v>8445.9079999999994</v>
      </c>
      <c r="K2048" s="56">
        <f t="shared" si="286"/>
        <v>22642.714</v>
      </c>
      <c r="L2048" s="64">
        <v>6767626</v>
      </c>
      <c r="M2048" s="64">
        <v>9265409</v>
      </c>
      <c r="N2048" s="64">
        <v>9015461</v>
      </c>
      <c r="O2048" s="64">
        <v>25048496</v>
      </c>
      <c r="P2048" s="63">
        <v>6151370</v>
      </c>
      <c r="Q2048" s="63">
        <v>8045436</v>
      </c>
      <c r="R2048" s="63">
        <v>8445908</v>
      </c>
      <c r="S2048" s="63">
        <v>22642714</v>
      </c>
      <c r="T2048">
        <f t="shared" si="287"/>
        <v>47691210</v>
      </c>
    </row>
    <row r="2049" spans="1:20" hidden="1">
      <c r="A2049" s="55" t="s">
        <v>3900</v>
      </c>
      <c r="B2049" s="56" t="s">
        <v>3901</v>
      </c>
      <c r="C2049" s="55" t="s">
        <v>6316</v>
      </c>
      <c r="D2049" s="56">
        <f t="shared" si="288"/>
        <v>9336.7860000000001</v>
      </c>
      <c r="E2049" s="56">
        <f t="shared" si="280"/>
        <v>1701.347</v>
      </c>
      <c r="F2049" s="56">
        <f t="shared" si="281"/>
        <v>3629.9270000000001</v>
      </c>
      <c r="G2049" s="56">
        <f t="shared" si="282"/>
        <v>14668.06</v>
      </c>
      <c r="H2049" s="56">
        <f t="shared" si="283"/>
        <v>6350.9809999999998</v>
      </c>
      <c r="I2049" s="56">
        <f t="shared" si="284"/>
        <v>1801.1880000000001</v>
      </c>
      <c r="J2049" s="56">
        <f t="shared" si="285"/>
        <v>3675.951</v>
      </c>
      <c r="K2049" s="56">
        <f t="shared" si="286"/>
        <v>11828.12</v>
      </c>
      <c r="L2049" s="64">
        <v>9336786</v>
      </c>
      <c r="M2049" s="64">
        <v>1701347</v>
      </c>
      <c r="N2049" s="64">
        <v>3629927</v>
      </c>
      <c r="O2049" s="64">
        <v>14668060</v>
      </c>
      <c r="P2049" s="63">
        <v>6350981</v>
      </c>
      <c r="Q2049" s="63">
        <v>1801188</v>
      </c>
      <c r="R2049" s="63">
        <v>3675951</v>
      </c>
      <c r="S2049" s="63">
        <v>11828120</v>
      </c>
      <c r="T2049">
        <f t="shared" si="287"/>
        <v>26496180</v>
      </c>
    </row>
    <row r="2050" spans="1:20" hidden="1">
      <c r="A2050" s="55" t="s">
        <v>3902</v>
      </c>
      <c r="B2050" s="56" t="s">
        <v>3903</v>
      </c>
      <c r="C2050" s="55" t="s">
        <v>6316</v>
      </c>
      <c r="D2050" s="56">
        <f t="shared" si="288"/>
        <v>22495.268</v>
      </c>
      <c r="E2050" s="56">
        <f t="shared" si="280"/>
        <v>3516.567</v>
      </c>
      <c r="F2050" s="56">
        <f t="shared" si="281"/>
        <v>6843.1559999999999</v>
      </c>
      <c r="G2050" s="56">
        <f t="shared" si="282"/>
        <v>32854.991000000002</v>
      </c>
      <c r="H2050" s="56">
        <f t="shared" si="283"/>
        <v>21267.136999999999</v>
      </c>
      <c r="I2050" s="56">
        <f t="shared" si="284"/>
        <v>3518.2330000000002</v>
      </c>
      <c r="J2050" s="56">
        <f t="shared" si="285"/>
        <v>6179.1180000000004</v>
      </c>
      <c r="K2050" s="56">
        <f t="shared" si="286"/>
        <v>30964.488000000001</v>
      </c>
      <c r="L2050" s="64">
        <v>22495268</v>
      </c>
      <c r="M2050" s="64">
        <v>3516567</v>
      </c>
      <c r="N2050" s="64">
        <v>6843156</v>
      </c>
      <c r="O2050" s="64">
        <v>32854991</v>
      </c>
      <c r="P2050" s="63">
        <v>21267137</v>
      </c>
      <c r="Q2050" s="63">
        <v>3518233</v>
      </c>
      <c r="R2050" s="63">
        <v>6179118</v>
      </c>
      <c r="S2050" s="63">
        <v>30964488</v>
      </c>
      <c r="T2050">
        <f t="shared" si="287"/>
        <v>63819479</v>
      </c>
    </row>
    <row r="2051" spans="1:20" hidden="1">
      <c r="A2051" s="55" t="s">
        <v>3904</v>
      </c>
      <c r="B2051" s="56" t="s">
        <v>3905</v>
      </c>
      <c r="C2051" s="55" t="s">
        <v>6318</v>
      </c>
      <c r="D2051" s="56">
        <f t="shared" si="288"/>
        <v>2756.2739999999999</v>
      </c>
      <c r="E2051" s="56">
        <f t="shared" si="280"/>
        <v>0.81899999999999995</v>
      </c>
      <c r="F2051" s="56">
        <f t="shared" si="281"/>
        <v>2460.5729999999999</v>
      </c>
      <c r="G2051" s="56">
        <f t="shared" si="282"/>
        <v>5217.6660000000002</v>
      </c>
      <c r="H2051" s="56">
        <f t="shared" si="283"/>
        <v>3140.7269999999999</v>
      </c>
      <c r="I2051" s="56">
        <f t="shared" si="284"/>
        <v>185.553</v>
      </c>
      <c r="J2051" s="56">
        <f t="shared" si="285"/>
        <v>2095.402</v>
      </c>
      <c r="K2051" s="56">
        <f t="shared" si="286"/>
        <v>5421.6819999999998</v>
      </c>
      <c r="L2051" s="64">
        <v>2756274</v>
      </c>
      <c r="M2051" s="64">
        <v>819</v>
      </c>
      <c r="N2051" s="64">
        <v>2460573</v>
      </c>
      <c r="O2051" s="64">
        <v>5217666</v>
      </c>
      <c r="P2051" s="63">
        <v>3140727</v>
      </c>
      <c r="Q2051" s="63">
        <v>185553</v>
      </c>
      <c r="R2051" s="63">
        <v>2095402</v>
      </c>
      <c r="S2051" s="63">
        <v>5421682</v>
      </c>
      <c r="T2051">
        <f t="shared" si="287"/>
        <v>10639348</v>
      </c>
    </row>
    <row r="2052" spans="1:20" hidden="1">
      <c r="A2052" s="55" t="s">
        <v>3906</v>
      </c>
      <c r="B2052" s="56" t="s">
        <v>3907</v>
      </c>
      <c r="C2052" s="55" t="s">
        <v>6318</v>
      </c>
      <c r="D2052" s="56">
        <f t="shared" si="288"/>
        <v>7070.5879999999997</v>
      </c>
      <c r="E2052" s="56">
        <f t="shared" si="280"/>
        <v>1303.557</v>
      </c>
      <c r="F2052" s="56">
        <f t="shared" si="281"/>
        <v>4328.1440000000002</v>
      </c>
      <c r="G2052" s="56">
        <f t="shared" si="282"/>
        <v>12702.289000000001</v>
      </c>
      <c r="H2052" s="56">
        <f t="shared" si="283"/>
        <v>6843.9939999999997</v>
      </c>
      <c r="I2052" s="56">
        <f t="shared" si="284"/>
        <v>1202.6210000000001</v>
      </c>
      <c r="J2052" s="56">
        <f t="shared" si="285"/>
        <v>4563.0039999999999</v>
      </c>
      <c r="K2052" s="56">
        <f t="shared" si="286"/>
        <v>12609.619000000001</v>
      </c>
      <c r="L2052" s="64">
        <v>7070588</v>
      </c>
      <c r="M2052" s="64">
        <v>1303557</v>
      </c>
      <c r="N2052" s="64">
        <v>4328144</v>
      </c>
      <c r="O2052" s="64">
        <v>12702289</v>
      </c>
      <c r="P2052" s="63">
        <v>6843994</v>
      </c>
      <c r="Q2052" s="63">
        <v>1202621</v>
      </c>
      <c r="R2052" s="63">
        <v>4563004</v>
      </c>
      <c r="S2052" s="63">
        <v>12609619</v>
      </c>
      <c r="T2052">
        <f t="shared" si="287"/>
        <v>25311908</v>
      </c>
    </row>
    <row r="2053" spans="1:20" hidden="1">
      <c r="A2053" s="55" t="s">
        <v>3908</v>
      </c>
      <c r="B2053" s="56" t="s">
        <v>3909</v>
      </c>
      <c r="C2053" s="55" t="s">
        <v>6317</v>
      </c>
      <c r="D2053" s="56">
        <f t="shared" si="288"/>
        <v>7305.866</v>
      </c>
      <c r="E2053" s="56">
        <f t="shared" ref="E2053:E2116" si="289">M2053/1000</f>
        <v>2055.002</v>
      </c>
      <c r="F2053" s="56">
        <f t="shared" ref="F2053:F2116" si="290">N2053/1000</f>
        <v>7878.7610000000004</v>
      </c>
      <c r="G2053" s="56">
        <f t="shared" ref="G2053:G2116" si="291">O2053/1000</f>
        <v>17239.629000000001</v>
      </c>
      <c r="H2053" s="56">
        <f t="shared" ref="H2053:H2116" si="292">P2053/1000</f>
        <v>7610.81</v>
      </c>
      <c r="I2053" s="56">
        <f t="shared" ref="I2053:I2116" si="293">Q2053/1000</f>
        <v>625.30700000000002</v>
      </c>
      <c r="J2053" s="56">
        <f t="shared" ref="J2053:J2116" si="294">R2053/1000</f>
        <v>6727.1959999999999</v>
      </c>
      <c r="K2053" s="56">
        <f t="shared" ref="K2053:K2116" si="295">S2053/1000</f>
        <v>14963.313</v>
      </c>
      <c r="L2053" s="64">
        <v>7305866</v>
      </c>
      <c r="M2053" s="64">
        <v>2055002</v>
      </c>
      <c r="N2053" s="64">
        <v>7878761</v>
      </c>
      <c r="O2053" s="64">
        <v>17239629</v>
      </c>
      <c r="P2053" s="63">
        <v>7610810</v>
      </c>
      <c r="Q2053" s="63">
        <v>625307</v>
      </c>
      <c r="R2053" s="63">
        <v>6727196</v>
      </c>
      <c r="S2053" s="63">
        <v>14963313</v>
      </c>
      <c r="T2053">
        <f t="shared" si="287"/>
        <v>32202942</v>
      </c>
    </row>
    <row r="2054" spans="1:20" hidden="1">
      <c r="A2054" s="55" t="s">
        <v>3910</v>
      </c>
      <c r="B2054" s="56" t="s">
        <v>3911</v>
      </c>
      <c r="C2054" s="55" t="s">
        <v>6318</v>
      </c>
      <c r="D2054" s="56">
        <f t="shared" si="288"/>
        <v>1791.356</v>
      </c>
      <c r="E2054" s="56">
        <f t="shared" si="289"/>
        <v>4.6829999999999998</v>
      </c>
      <c r="F2054" s="56">
        <f t="shared" si="290"/>
        <v>1185.7329999999999</v>
      </c>
      <c r="G2054" s="56">
        <f t="shared" si="291"/>
        <v>2981.7719999999999</v>
      </c>
      <c r="H2054" s="56">
        <f t="shared" si="292"/>
        <v>1837.375</v>
      </c>
      <c r="I2054" s="56">
        <f t="shared" si="293"/>
        <v>24.594000000000001</v>
      </c>
      <c r="J2054" s="56">
        <f t="shared" si="294"/>
        <v>1196.289</v>
      </c>
      <c r="K2054" s="56">
        <f t="shared" si="295"/>
        <v>3058.2579999999998</v>
      </c>
      <c r="L2054" s="64">
        <v>1791356</v>
      </c>
      <c r="M2054" s="64">
        <v>4683</v>
      </c>
      <c r="N2054" s="64">
        <v>1185733</v>
      </c>
      <c r="O2054" s="64">
        <v>2981772</v>
      </c>
      <c r="P2054" s="63">
        <v>1837375</v>
      </c>
      <c r="Q2054" s="63">
        <v>24594</v>
      </c>
      <c r="R2054" s="63">
        <v>1196289</v>
      </c>
      <c r="S2054" s="63">
        <v>3058258</v>
      </c>
      <c r="T2054">
        <f t="shared" ref="T2054:T2117" si="296">O2054+S2054</f>
        <v>6040030</v>
      </c>
    </row>
    <row r="2055" spans="1:20" hidden="1">
      <c r="A2055" s="55" t="s">
        <v>3912</v>
      </c>
      <c r="B2055" s="56" t="s">
        <v>3913</v>
      </c>
      <c r="C2055" s="55" t="s">
        <v>6318</v>
      </c>
      <c r="D2055" s="56">
        <f t="shared" ref="D2055:D2118" si="297">L2055/1000</f>
        <v>5275.1049999999996</v>
      </c>
      <c r="E2055" s="56">
        <f t="shared" si="289"/>
        <v>1946.479</v>
      </c>
      <c r="F2055" s="56">
        <f t="shared" si="290"/>
        <v>13130.269</v>
      </c>
      <c r="G2055" s="56">
        <f t="shared" si="291"/>
        <v>20351.852999999999</v>
      </c>
      <c r="H2055" s="56">
        <f t="shared" si="292"/>
        <v>5652.6350000000002</v>
      </c>
      <c r="I2055" s="56">
        <f t="shared" si="293"/>
        <v>2106.163</v>
      </c>
      <c r="J2055" s="56">
        <f t="shared" si="294"/>
        <v>13217.897000000001</v>
      </c>
      <c r="K2055" s="56">
        <f t="shared" si="295"/>
        <v>20976.695</v>
      </c>
      <c r="L2055" s="64">
        <v>5275105</v>
      </c>
      <c r="M2055" s="64">
        <v>1946479</v>
      </c>
      <c r="N2055" s="64">
        <v>13130269</v>
      </c>
      <c r="O2055" s="64">
        <v>20351853</v>
      </c>
      <c r="P2055" s="63">
        <v>5652635</v>
      </c>
      <c r="Q2055" s="63">
        <v>2106163</v>
      </c>
      <c r="R2055" s="63">
        <v>13217897</v>
      </c>
      <c r="S2055" s="63">
        <v>20976695</v>
      </c>
      <c r="T2055">
        <f t="shared" si="296"/>
        <v>41328548</v>
      </c>
    </row>
    <row r="2056" spans="1:20" hidden="1">
      <c r="A2056" s="55" t="s">
        <v>3914</v>
      </c>
      <c r="B2056" s="56" t="s">
        <v>3915</v>
      </c>
      <c r="C2056" s="55" t="s">
        <v>6322</v>
      </c>
      <c r="D2056" s="56">
        <f t="shared" si="297"/>
        <v>6659.4030000000002</v>
      </c>
      <c r="E2056" s="56">
        <f t="shared" si="289"/>
        <v>2825.37</v>
      </c>
      <c r="F2056" s="56">
        <f t="shared" si="290"/>
        <v>10959.039000000001</v>
      </c>
      <c r="G2056" s="56">
        <f t="shared" si="291"/>
        <v>20443.812000000002</v>
      </c>
      <c r="H2056" s="56">
        <f t="shared" si="292"/>
        <v>6394.4089999999997</v>
      </c>
      <c r="I2056" s="56">
        <f t="shared" si="293"/>
        <v>2813.2739999999999</v>
      </c>
      <c r="J2056" s="56">
        <f t="shared" si="294"/>
        <v>11390.538</v>
      </c>
      <c r="K2056" s="56">
        <f t="shared" si="295"/>
        <v>20598.221000000001</v>
      </c>
      <c r="L2056" s="64">
        <v>6659403</v>
      </c>
      <c r="M2056" s="64">
        <v>2825370</v>
      </c>
      <c r="N2056" s="64">
        <v>10959039</v>
      </c>
      <c r="O2056" s="64">
        <v>20443812</v>
      </c>
      <c r="P2056" s="63">
        <v>6394409</v>
      </c>
      <c r="Q2056" s="63">
        <v>2813274</v>
      </c>
      <c r="R2056" s="63">
        <v>11390538</v>
      </c>
      <c r="S2056" s="63">
        <v>20598221</v>
      </c>
      <c r="T2056">
        <f t="shared" si="296"/>
        <v>41042033</v>
      </c>
    </row>
    <row r="2057" spans="1:20" hidden="1">
      <c r="A2057" s="55" t="s">
        <v>3916</v>
      </c>
      <c r="B2057" s="56" t="s">
        <v>3917</v>
      </c>
      <c r="C2057" s="55" t="s">
        <v>6318</v>
      </c>
      <c r="D2057" s="56">
        <f t="shared" si="297"/>
        <v>1713.221</v>
      </c>
      <c r="E2057" s="56">
        <f t="shared" si="289"/>
        <v>350.93400000000003</v>
      </c>
      <c r="F2057" s="56">
        <f t="shared" si="290"/>
        <v>1632.588</v>
      </c>
      <c r="G2057" s="56">
        <f t="shared" si="291"/>
        <v>3696.7429999999999</v>
      </c>
      <c r="H2057" s="56">
        <f t="shared" si="292"/>
        <v>2403.1950000000002</v>
      </c>
      <c r="I2057" s="56">
        <f t="shared" si="293"/>
        <v>350.452</v>
      </c>
      <c r="J2057" s="56">
        <f t="shared" si="294"/>
        <v>1667.797</v>
      </c>
      <c r="K2057" s="56">
        <f t="shared" si="295"/>
        <v>4421.4440000000004</v>
      </c>
      <c r="L2057" s="64">
        <v>1713221</v>
      </c>
      <c r="M2057" s="64">
        <v>350934</v>
      </c>
      <c r="N2057" s="64">
        <v>1632588</v>
      </c>
      <c r="O2057" s="64">
        <v>3696743</v>
      </c>
      <c r="P2057" s="63">
        <v>2403195</v>
      </c>
      <c r="Q2057" s="63">
        <v>350452</v>
      </c>
      <c r="R2057" s="63">
        <v>1667797</v>
      </c>
      <c r="S2057" s="63">
        <v>4421444</v>
      </c>
      <c r="T2057">
        <f t="shared" si="296"/>
        <v>8118187</v>
      </c>
    </row>
    <row r="2058" spans="1:20" hidden="1">
      <c r="A2058" s="55" t="s">
        <v>3918</v>
      </c>
      <c r="B2058" s="56" t="s">
        <v>3919</v>
      </c>
      <c r="C2058" s="55" t="s">
        <v>6318</v>
      </c>
      <c r="D2058" s="56">
        <f t="shared" si="297"/>
        <v>5667.6109999999999</v>
      </c>
      <c r="E2058" s="56">
        <f t="shared" si="289"/>
        <v>42.536000000000001</v>
      </c>
      <c r="F2058" s="56">
        <f t="shared" si="290"/>
        <v>4813.835</v>
      </c>
      <c r="G2058" s="56">
        <f t="shared" si="291"/>
        <v>10523.982</v>
      </c>
      <c r="H2058" s="56">
        <f t="shared" si="292"/>
        <v>5521.3329999999996</v>
      </c>
      <c r="I2058" s="56">
        <f t="shared" si="293"/>
        <v>42.527999999999999</v>
      </c>
      <c r="J2058" s="56">
        <f t="shared" si="294"/>
        <v>4860.9380000000001</v>
      </c>
      <c r="K2058" s="56">
        <f t="shared" si="295"/>
        <v>10424.799000000001</v>
      </c>
      <c r="L2058" s="64">
        <v>5667611</v>
      </c>
      <c r="M2058" s="64">
        <v>42536</v>
      </c>
      <c r="N2058" s="64">
        <v>4813835</v>
      </c>
      <c r="O2058" s="64">
        <v>10523982</v>
      </c>
      <c r="P2058" s="63">
        <v>5521333</v>
      </c>
      <c r="Q2058" s="63">
        <v>42528</v>
      </c>
      <c r="R2058" s="63">
        <v>4860938</v>
      </c>
      <c r="S2058" s="63">
        <v>10424799</v>
      </c>
      <c r="T2058">
        <f t="shared" si="296"/>
        <v>20948781</v>
      </c>
    </row>
    <row r="2059" spans="1:20" hidden="1">
      <c r="A2059" s="55" t="s">
        <v>3920</v>
      </c>
      <c r="B2059" s="56" t="s">
        <v>3921</v>
      </c>
      <c r="C2059" s="55" t="s">
        <v>6322</v>
      </c>
      <c r="D2059" s="56">
        <f t="shared" si="297"/>
        <v>5617.1540000000005</v>
      </c>
      <c r="E2059" s="56">
        <f t="shared" si="289"/>
        <v>245.74600000000001</v>
      </c>
      <c r="F2059" s="56">
        <f t="shared" si="290"/>
        <v>4156.7449999999999</v>
      </c>
      <c r="G2059" s="56">
        <f t="shared" si="291"/>
        <v>10019.645</v>
      </c>
      <c r="H2059" s="56">
        <f t="shared" si="292"/>
        <v>5333.098</v>
      </c>
      <c r="I2059" s="56">
        <f t="shared" si="293"/>
        <v>245.667</v>
      </c>
      <c r="J2059" s="56">
        <f t="shared" si="294"/>
        <v>3924.2260000000001</v>
      </c>
      <c r="K2059" s="56">
        <f t="shared" si="295"/>
        <v>9502.991</v>
      </c>
      <c r="L2059" s="64">
        <v>5617154</v>
      </c>
      <c r="M2059" s="64">
        <v>245746</v>
      </c>
      <c r="N2059" s="64">
        <v>4156745</v>
      </c>
      <c r="O2059" s="64">
        <v>10019645</v>
      </c>
      <c r="P2059" s="63">
        <v>5333098</v>
      </c>
      <c r="Q2059" s="63">
        <v>245667</v>
      </c>
      <c r="R2059" s="63">
        <v>3924226</v>
      </c>
      <c r="S2059" s="63">
        <v>9502991</v>
      </c>
      <c r="T2059">
        <f t="shared" si="296"/>
        <v>19522636</v>
      </c>
    </row>
    <row r="2060" spans="1:20" hidden="1">
      <c r="A2060" s="55" t="s">
        <v>3922</v>
      </c>
      <c r="B2060" s="56" t="s">
        <v>3923</v>
      </c>
      <c r="C2060" s="55" t="s">
        <v>6318</v>
      </c>
      <c r="D2060" s="56">
        <f t="shared" si="297"/>
        <v>2743.38</v>
      </c>
      <c r="E2060" s="56">
        <f t="shared" si="289"/>
        <v>2158.5360000000001</v>
      </c>
      <c r="F2060" s="56">
        <f t="shared" si="290"/>
        <v>1507.204</v>
      </c>
      <c r="G2060" s="56">
        <f t="shared" si="291"/>
        <v>6409.12</v>
      </c>
      <c r="H2060" s="56">
        <f t="shared" si="292"/>
        <v>2687.8130000000001</v>
      </c>
      <c r="I2060" s="56">
        <f t="shared" si="293"/>
        <v>2155.6370000000002</v>
      </c>
      <c r="J2060" s="56">
        <f t="shared" si="294"/>
        <v>1612.721</v>
      </c>
      <c r="K2060" s="56">
        <f t="shared" si="295"/>
        <v>6456.1710000000003</v>
      </c>
      <c r="L2060" s="64">
        <v>2743380</v>
      </c>
      <c r="M2060" s="64">
        <v>2158536</v>
      </c>
      <c r="N2060" s="64">
        <v>1507204</v>
      </c>
      <c r="O2060" s="64">
        <v>6409120</v>
      </c>
      <c r="P2060" s="63">
        <v>2687813</v>
      </c>
      <c r="Q2060" s="63">
        <v>2155637</v>
      </c>
      <c r="R2060" s="63">
        <v>1612721</v>
      </c>
      <c r="S2060" s="63">
        <v>6456171</v>
      </c>
      <c r="T2060">
        <f t="shared" si="296"/>
        <v>12865291</v>
      </c>
    </row>
    <row r="2061" spans="1:20" hidden="1">
      <c r="A2061" s="55" t="s">
        <v>3924</v>
      </c>
      <c r="B2061" s="56" t="s">
        <v>3925</v>
      </c>
      <c r="C2061" s="55" t="s">
        <v>6318</v>
      </c>
      <c r="D2061" s="56">
        <f t="shared" si="297"/>
        <v>2695.2060000000001</v>
      </c>
      <c r="E2061" s="56">
        <f t="shared" si="289"/>
        <v>1893.877</v>
      </c>
      <c r="F2061" s="56">
        <f t="shared" si="290"/>
        <v>1106.7629999999999</v>
      </c>
      <c r="G2061" s="56">
        <f t="shared" si="291"/>
        <v>5695.8459999999995</v>
      </c>
      <c r="H2061" s="56">
        <f t="shared" si="292"/>
        <v>2278.114</v>
      </c>
      <c r="I2061" s="56">
        <f t="shared" si="293"/>
        <v>1693.7080000000001</v>
      </c>
      <c r="J2061" s="56">
        <f t="shared" si="294"/>
        <v>1013.527</v>
      </c>
      <c r="K2061" s="56">
        <f t="shared" si="295"/>
        <v>4985.3490000000002</v>
      </c>
      <c r="L2061" s="64">
        <v>2695206</v>
      </c>
      <c r="M2061" s="64">
        <v>1893877</v>
      </c>
      <c r="N2061" s="64">
        <v>1106763</v>
      </c>
      <c r="O2061" s="64">
        <v>5695846</v>
      </c>
      <c r="P2061" s="63">
        <v>2278114</v>
      </c>
      <c r="Q2061" s="63">
        <v>1693708</v>
      </c>
      <c r="R2061" s="63">
        <v>1013527</v>
      </c>
      <c r="S2061" s="63">
        <v>4985349</v>
      </c>
      <c r="T2061">
        <f t="shared" si="296"/>
        <v>10681195</v>
      </c>
    </row>
    <row r="2062" spans="1:20" hidden="1">
      <c r="A2062" s="55" t="s">
        <v>3926</v>
      </c>
      <c r="B2062" s="56" t="s">
        <v>3927</v>
      </c>
      <c r="C2062" s="55" t="s">
        <v>6317</v>
      </c>
      <c r="D2062" s="56">
        <f t="shared" si="297"/>
        <v>1153.4349999999999</v>
      </c>
      <c r="E2062" s="56">
        <f t="shared" si="289"/>
        <v>869.02300000000002</v>
      </c>
      <c r="F2062" s="56">
        <f t="shared" si="290"/>
        <v>1760.3409999999999</v>
      </c>
      <c r="G2062" s="56">
        <f t="shared" si="291"/>
        <v>3782.799</v>
      </c>
      <c r="H2062" s="56">
        <f t="shared" si="292"/>
        <v>1202.239</v>
      </c>
      <c r="I2062" s="56">
        <f t="shared" si="293"/>
        <v>735.08100000000002</v>
      </c>
      <c r="J2062" s="56">
        <f t="shared" si="294"/>
        <v>1469.905</v>
      </c>
      <c r="K2062" s="56">
        <f t="shared" si="295"/>
        <v>3407.2249999999999</v>
      </c>
      <c r="L2062" s="64">
        <v>1153435</v>
      </c>
      <c r="M2062" s="64">
        <v>869023</v>
      </c>
      <c r="N2062" s="64">
        <v>1760341</v>
      </c>
      <c r="O2062" s="64">
        <v>3782799</v>
      </c>
      <c r="P2062" s="63">
        <v>1202239</v>
      </c>
      <c r="Q2062" s="63">
        <v>735081</v>
      </c>
      <c r="R2062" s="63">
        <v>1469905</v>
      </c>
      <c r="S2062" s="63">
        <v>3407225</v>
      </c>
      <c r="T2062">
        <f t="shared" si="296"/>
        <v>7190024</v>
      </c>
    </row>
    <row r="2063" spans="1:20" hidden="1">
      <c r="A2063" s="55" t="s">
        <v>3928</v>
      </c>
      <c r="B2063" s="56" t="s">
        <v>3929</v>
      </c>
      <c r="C2063" s="55" t="s">
        <v>6318</v>
      </c>
      <c r="D2063" s="56">
        <f t="shared" si="297"/>
        <v>4233.8519999999999</v>
      </c>
      <c r="E2063" s="56">
        <f t="shared" si="289"/>
        <v>948.17700000000002</v>
      </c>
      <c r="F2063" s="56">
        <f t="shared" si="290"/>
        <v>4100.9639999999999</v>
      </c>
      <c r="G2063" s="56">
        <f t="shared" si="291"/>
        <v>9282.9930000000004</v>
      </c>
      <c r="H2063" s="56">
        <f t="shared" si="292"/>
        <v>4481.9520000000002</v>
      </c>
      <c r="I2063" s="56">
        <f t="shared" si="293"/>
        <v>940.577</v>
      </c>
      <c r="J2063" s="56">
        <f t="shared" si="294"/>
        <v>3601.192</v>
      </c>
      <c r="K2063" s="56">
        <f t="shared" si="295"/>
        <v>9023.7209999999995</v>
      </c>
      <c r="L2063" s="64">
        <v>4233852</v>
      </c>
      <c r="M2063" s="64">
        <v>948177</v>
      </c>
      <c r="N2063" s="64">
        <v>4100964</v>
      </c>
      <c r="O2063" s="64">
        <v>9282993</v>
      </c>
      <c r="P2063" s="63">
        <v>4481952</v>
      </c>
      <c r="Q2063" s="63">
        <v>940577</v>
      </c>
      <c r="R2063" s="63">
        <v>3601192</v>
      </c>
      <c r="S2063" s="63">
        <v>9023721</v>
      </c>
      <c r="T2063">
        <f t="shared" si="296"/>
        <v>18306714</v>
      </c>
    </row>
    <row r="2064" spans="1:20" hidden="1">
      <c r="A2064" s="55" t="s">
        <v>3930</v>
      </c>
      <c r="B2064" s="56" t="s">
        <v>3931</v>
      </c>
      <c r="C2064" s="55" t="s">
        <v>6317</v>
      </c>
      <c r="D2064" s="56">
        <f t="shared" si="297"/>
        <v>2806.1309999999999</v>
      </c>
      <c r="E2064" s="56">
        <f t="shared" si="289"/>
        <v>996.65499999999997</v>
      </c>
      <c r="F2064" s="56">
        <f t="shared" si="290"/>
        <v>2854.2429999999999</v>
      </c>
      <c r="G2064" s="56">
        <f t="shared" si="291"/>
        <v>6657.0290000000005</v>
      </c>
      <c r="H2064" s="56">
        <f t="shared" si="292"/>
        <v>2805.9830000000002</v>
      </c>
      <c r="I2064" s="56">
        <f t="shared" si="293"/>
        <v>792.14200000000005</v>
      </c>
      <c r="J2064" s="56">
        <f t="shared" si="294"/>
        <v>2914.7750000000001</v>
      </c>
      <c r="K2064" s="56">
        <f t="shared" si="295"/>
        <v>6512.9</v>
      </c>
      <c r="L2064" s="64">
        <v>2806131</v>
      </c>
      <c r="M2064" s="64">
        <v>996655</v>
      </c>
      <c r="N2064" s="64">
        <v>2854243</v>
      </c>
      <c r="O2064" s="64">
        <v>6657029</v>
      </c>
      <c r="P2064" s="63">
        <v>2805983</v>
      </c>
      <c r="Q2064" s="63">
        <v>792142</v>
      </c>
      <c r="R2064" s="63">
        <v>2914775</v>
      </c>
      <c r="S2064" s="63">
        <v>6512900</v>
      </c>
      <c r="T2064">
        <f t="shared" si="296"/>
        <v>13169929</v>
      </c>
    </row>
    <row r="2065" spans="1:20" hidden="1">
      <c r="A2065" s="55" t="s">
        <v>3932</v>
      </c>
      <c r="B2065" s="56" t="s">
        <v>3933</v>
      </c>
      <c r="C2065" s="55" t="s">
        <v>6318</v>
      </c>
      <c r="D2065" s="56">
        <f t="shared" si="297"/>
        <v>1679.3779999999999</v>
      </c>
      <c r="E2065" s="56">
        <f t="shared" si="289"/>
        <v>458.28899999999999</v>
      </c>
      <c r="F2065" s="56">
        <f t="shared" si="290"/>
        <v>989.29899999999998</v>
      </c>
      <c r="G2065" s="56">
        <f t="shared" si="291"/>
        <v>3126.9659999999999</v>
      </c>
      <c r="H2065" s="56">
        <f t="shared" si="292"/>
        <v>1654.213</v>
      </c>
      <c r="I2065" s="56">
        <f t="shared" si="293"/>
        <v>458.24299999999999</v>
      </c>
      <c r="J2065" s="56">
        <f t="shared" si="294"/>
        <v>980.13499999999999</v>
      </c>
      <c r="K2065" s="56">
        <f t="shared" si="295"/>
        <v>3092.5909999999999</v>
      </c>
      <c r="L2065" s="64">
        <v>1679378</v>
      </c>
      <c r="M2065" s="64">
        <v>458289</v>
      </c>
      <c r="N2065" s="64">
        <v>989299</v>
      </c>
      <c r="O2065" s="64">
        <v>3126966</v>
      </c>
      <c r="P2065" s="63">
        <v>1654213</v>
      </c>
      <c r="Q2065" s="63">
        <v>458243</v>
      </c>
      <c r="R2065" s="63">
        <v>980135</v>
      </c>
      <c r="S2065" s="63">
        <v>3092591</v>
      </c>
      <c r="T2065">
        <f t="shared" si="296"/>
        <v>6219557</v>
      </c>
    </row>
    <row r="2066" spans="1:20" hidden="1">
      <c r="A2066" s="55" t="s">
        <v>3934</v>
      </c>
      <c r="B2066" s="56" t="s">
        <v>3935</v>
      </c>
      <c r="C2066" s="55" t="s">
        <v>6318</v>
      </c>
      <c r="D2066" s="56">
        <f t="shared" si="297"/>
        <v>1512.076</v>
      </c>
      <c r="E2066" s="56">
        <f t="shared" si="289"/>
        <v>12.349</v>
      </c>
      <c r="F2066" s="56">
        <f t="shared" si="290"/>
        <v>3505.5450000000001</v>
      </c>
      <c r="G2066" s="56">
        <f t="shared" si="291"/>
        <v>5029.97</v>
      </c>
      <c r="H2066" s="56">
        <f t="shared" si="292"/>
        <v>1846.7329999999999</v>
      </c>
      <c r="I2066" s="56">
        <f t="shared" si="293"/>
        <v>90.599000000000004</v>
      </c>
      <c r="J2066" s="56">
        <f t="shared" si="294"/>
        <v>3839.85</v>
      </c>
      <c r="K2066" s="56">
        <f t="shared" si="295"/>
        <v>5777.1819999999998</v>
      </c>
      <c r="L2066" s="64">
        <v>1512076</v>
      </c>
      <c r="M2066" s="64">
        <v>12349</v>
      </c>
      <c r="N2066" s="64">
        <v>3505545</v>
      </c>
      <c r="O2066" s="64">
        <v>5029970</v>
      </c>
      <c r="P2066" s="63">
        <v>1846733</v>
      </c>
      <c r="Q2066" s="63">
        <v>90599</v>
      </c>
      <c r="R2066" s="63">
        <v>3839850</v>
      </c>
      <c r="S2066" s="63">
        <v>5777182</v>
      </c>
      <c r="T2066">
        <f t="shared" si="296"/>
        <v>10807152</v>
      </c>
    </row>
    <row r="2067" spans="1:20" hidden="1">
      <c r="A2067" s="55" t="s">
        <v>3936</v>
      </c>
      <c r="B2067" s="56" t="s">
        <v>3937</v>
      </c>
      <c r="C2067" s="55" t="s">
        <v>6318</v>
      </c>
      <c r="D2067" s="56">
        <f t="shared" si="297"/>
        <v>2578.52</v>
      </c>
      <c r="E2067" s="56">
        <f t="shared" si="289"/>
        <v>1798.89</v>
      </c>
      <c r="F2067" s="56">
        <f t="shared" si="290"/>
        <v>9658.5959999999995</v>
      </c>
      <c r="G2067" s="56">
        <f t="shared" si="291"/>
        <v>14036.005999999999</v>
      </c>
      <c r="H2067" s="56">
        <f t="shared" si="292"/>
        <v>2575.1280000000002</v>
      </c>
      <c r="I2067" s="56">
        <f t="shared" si="293"/>
        <v>1421.7739999999999</v>
      </c>
      <c r="J2067" s="56">
        <f t="shared" si="294"/>
        <v>9157.1039999999994</v>
      </c>
      <c r="K2067" s="56">
        <f t="shared" si="295"/>
        <v>13154.005999999999</v>
      </c>
      <c r="L2067" s="64">
        <v>2578520</v>
      </c>
      <c r="M2067" s="64">
        <v>1798890</v>
      </c>
      <c r="N2067" s="64">
        <v>9658596</v>
      </c>
      <c r="O2067" s="64">
        <v>14036006</v>
      </c>
      <c r="P2067" s="63">
        <v>2575128</v>
      </c>
      <c r="Q2067" s="63">
        <v>1421774</v>
      </c>
      <c r="R2067" s="63">
        <v>9157104</v>
      </c>
      <c r="S2067" s="63">
        <v>13154006</v>
      </c>
      <c r="T2067">
        <f t="shared" si="296"/>
        <v>27190012</v>
      </c>
    </row>
    <row r="2068" spans="1:20" hidden="1">
      <c r="A2068" s="55" t="s">
        <v>3938</v>
      </c>
      <c r="B2068" s="56" t="s">
        <v>3939</v>
      </c>
      <c r="C2068" s="55" t="s">
        <v>6318</v>
      </c>
      <c r="D2068" s="56">
        <f t="shared" si="297"/>
        <v>4918.7920000000004</v>
      </c>
      <c r="E2068" s="56">
        <f t="shared" si="289"/>
        <v>925.553</v>
      </c>
      <c r="F2068" s="56">
        <f t="shared" si="290"/>
        <v>8326.7860000000001</v>
      </c>
      <c r="G2068" s="56">
        <f t="shared" si="291"/>
        <v>14171.130999999999</v>
      </c>
      <c r="H2068" s="56">
        <f t="shared" si="292"/>
        <v>5114.9840000000004</v>
      </c>
      <c r="I2068" s="56">
        <f t="shared" si="293"/>
        <v>1265.943</v>
      </c>
      <c r="J2068" s="56">
        <f t="shared" si="294"/>
        <v>8133.2870000000003</v>
      </c>
      <c r="K2068" s="56">
        <f t="shared" si="295"/>
        <v>14514.214</v>
      </c>
      <c r="L2068" s="64">
        <v>4918792</v>
      </c>
      <c r="M2068" s="64">
        <v>925553</v>
      </c>
      <c r="N2068" s="64">
        <v>8326786</v>
      </c>
      <c r="O2068" s="64">
        <v>14171131</v>
      </c>
      <c r="P2068" s="63">
        <v>5114984</v>
      </c>
      <c r="Q2068" s="63">
        <v>1265943</v>
      </c>
      <c r="R2068" s="63">
        <v>8133287</v>
      </c>
      <c r="S2068" s="63">
        <v>14514214</v>
      </c>
      <c r="T2068">
        <f t="shared" si="296"/>
        <v>28685345</v>
      </c>
    </row>
    <row r="2069" spans="1:20" hidden="1">
      <c r="A2069" s="55" t="s">
        <v>3940</v>
      </c>
      <c r="B2069" s="56" t="s">
        <v>3941</v>
      </c>
      <c r="C2069" s="55" t="s">
        <v>6318</v>
      </c>
      <c r="D2069" s="56">
        <f t="shared" si="297"/>
        <v>2794.35</v>
      </c>
      <c r="E2069" s="56">
        <f t="shared" si="289"/>
        <v>982.64700000000005</v>
      </c>
      <c r="F2069" s="56">
        <f t="shared" si="290"/>
        <v>7303.8720000000003</v>
      </c>
      <c r="G2069" s="56">
        <f t="shared" si="291"/>
        <v>11080.869000000001</v>
      </c>
      <c r="H2069" s="56">
        <f t="shared" si="292"/>
        <v>2779.0129999999999</v>
      </c>
      <c r="I2069" s="56">
        <f t="shared" si="293"/>
        <v>1689.6659999999999</v>
      </c>
      <c r="J2069" s="56">
        <f t="shared" si="294"/>
        <v>7019.14</v>
      </c>
      <c r="K2069" s="56">
        <f t="shared" si="295"/>
        <v>11487.819</v>
      </c>
      <c r="L2069" s="64">
        <v>2794350</v>
      </c>
      <c r="M2069" s="64">
        <v>982647</v>
      </c>
      <c r="N2069" s="64">
        <v>7303872</v>
      </c>
      <c r="O2069" s="64">
        <v>11080869</v>
      </c>
      <c r="P2069" s="63">
        <v>2779013</v>
      </c>
      <c r="Q2069" s="63">
        <v>1689666</v>
      </c>
      <c r="R2069" s="63">
        <v>7019140</v>
      </c>
      <c r="S2069" s="63">
        <v>11487819</v>
      </c>
      <c r="T2069">
        <f t="shared" si="296"/>
        <v>22568688</v>
      </c>
    </row>
    <row r="2070" spans="1:20" hidden="1">
      <c r="A2070" s="55" t="s">
        <v>3942</v>
      </c>
      <c r="B2070" s="56" t="s">
        <v>3943</v>
      </c>
      <c r="C2070" s="55" t="s">
        <v>6318</v>
      </c>
      <c r="D2070" s="56">
        <f t="shared" si="297"/>
        <v>4701.5159999999996</v>
      </c>
      <c r="E2070" s="56">
        <f t="shared" si="289"/>
        <v>7.8689999999999998</v>
      </c>
      <c r="F2070" s="56">
        <f t="shared" si="290"/>
        <v>4855.37</v>
      </c>
      <c r="G2070" s="56">
        <f t="shared" si="291"/>
        <v>9564.7549999999992</v>
      </c>
      <c r="H2070" s="56">
        <f t="shared" si="292"/>
        <v>4716.0119999999997</v>
      </c>
      <c r="I2070" s="56">
        <f t="shared" si="293"/>
        <v>6.4610000000000003</v>
      </c>
      <c r="J2070" s="56">
        <f t="shared" si="294"/>
        <v>4711.1090000000004</v>
      </c>
      <c r="K2070" s="56">
        <f t="shared" si="295"/>
        <v>9433.5820000000003</v>
      </c>
      <c r="L2070" s="64">
        <v>4701516</v>
      </c>
      <c r="M2070" s="64">
        <v>7869</v>
      </c>
      <c r="N2070" s="64">
        <v>4855370</v>
      </c>
      <c r="O2070" s="64">
        <v>9564755</v>
      </c>
      <c r="P2070" s="63">
        <v>4716012</v>
      </c>
      <c r="Q2070" s="63">
        <v>6461</v>
      </c>
      <c r="R2070" s="63">
        <v>4711109</v>
      </c>
      <c r="S2070" s="63">
        <v>9433582</v>
      </c>
      <c r="T2070">
        <f t="shared" si="296"/>
        <v>18998337</v>
      </c>
    </row>
    <row r="2071" spans="1:20" hidden="1">
      <c r="A2071" s="55" t="s">
        <v>3944</v>
      </c>
      <c r="B2071" s="56" t="s">
        <v>3945</v>
      </c>
      <c r="C2071" s="55" t="s">
        <v>6318</v>
      </c>
      <c r="D2071" s="56">
        <f t="shared" si="297"/>
        <v>2887.9459999999999</v>
      </c>
      <c r="E2071" s="56">
        <f t="shared" si="289"/>
        <v>2376.125</v>
      </c>
      <c r="F2071" s="56">
        <f t="shared" si="290"/>
        <v>7515.1459999999997</v>
      </c>
      <c r="G2071" s="56">
        <f t="shared" si="291"/>
        <v>12779.217000000001</v>
      </c>
      <c r="H2071" s="56">
        <f t="shared" si="292"/>
        <v>2680.3449999999998</v>
      </c>
      <c r="I2071" s="56">
        <f t="shared" si="293"/>
        <v>2370.2689999999998</v>
      </c>
      <c r="J2071" s="56">
        <f t="shared" si="294"/>
        <v>7452.8689999999997</v>
      </c>
      <c r="K2071" s="56">
        <f t="shared" si="295"/>
        <v>12503.483</v>
      </c>
      <c r="L2071" s="64">
        <v>2887946</v>
      </c>
      <c r="M2071" s="64">
        <v>2376125</v>
      </c>
      <c r="N2071" s="64">
        <v>7515146</v>
      </c>
      <c r="O2071" s="64">
        <v>12779217</v>
      </c>
      <c r="P2071" s="63">
        <v>2680345</v>
      </c>
      <c r="Q2071" s="63">
        <v>2370269</v>
      </c>
      <c r="R2071" s="63">
        <v>7452869</v>
      </c>
      <c r="S2071" s="63">
        <v>12503483</v>
      </c>
      <c r="T2071">
        <f t="shared" si="296"/>
        <v>25282700</v>
      </c>
    </row>
    <row r="2072" spans="1:20" hidden="1">
      <c r="A2072" s="55" t="s">
        <v>3946</v>
      </c>
      <c r="B2072" s="56" t="s">
        <v>3947</v>
      </c>
      <c r="C2072" s="55" t="s">
        <v>6318</v>
      </c>
      <c r="D2072" s="56">
        <f t="shared" si="297"/>
        <v>3110.1010000000001</v>
      </c>
      <c r="E2072" s="56">
        <f t="shared" si="289"/>
        <v>176.904</v>
      </c>
      <c r="F2072" s="56">
        <f t="shared" si="290"/>
        <v>4169.8770000000004</v>
      </c>
      <c r="G2072" s="56">
        <f t="shared" si="291"/>
        <v>7456.8819999999996</v>
      </c>
      <c r="H2072" s="56">
        <f t="shared" si="292"/>
        <v>3103.145</v>
      </c>
      <c r="I2072" s="56">
        <f t="shared" si="293"/>
        <v>166.82300000000001</v>
      </c>
      <c r="J2072" s="56">
        <f t="shared" si="294"/>
        <v>4572.7749999999996</v>
      </c>
      <c r="K2072" s="56">
        <f t="shared" si="295"/>
        <v>7842.7430000000004</v>
      </c>
      <c r="L2072" s="64">
        <v>3110101</v>
      </c>
      <c r="M2072" s="64">
        <v>176904</v>
      </c>
      <c r="N2072" s="64">
        <v>4169877</v>
      </c>
      <c r="O2072" s="64">
        <v>7456882</v>
      </c>
      <c r="P2072" s="63">
        <v>3103145</v>
      </c>
      <c r="Q2072" s="63">
        <v>166823</v>
      </c>
      <c r="R2072" s="63">
        <v>4572775</v>
      </c>
      <c r="S2072" s="63">
        <v>7842743</v>
      </c>
      <c r="T2072">
        <f t="shared" si="296"/>
        <v>15299625</v>
      </c>
    </row>
    <row r="2073" spans="1:20" hidden="1">
      <c r="A2073" s="55" t="s">
        <v>3948</v>
      </c>
      <c r="B2073" s="56" t="s">
        <v>3949</v>
      </c>
      <c r="C2073" s="55" t="s">
        <v>6318</v>
      </c>
      <c r="D2073" s="56">
        <f t="shared" si="297"/>
        <v>6103.2740000000003</v>
      </c>
      <c r="E2073" s="56">
        <f t="shared" si="289"/>
        <v>763.71799999999996</v>
      </c>
      <c r="F2073" s="56">
        <f t="shared" si="290"/>
        <v>6814.6360000000004</v>
      </c>
      <c r="G2073" s="56">
        <f t="shared" si="291"/>
        <v>13681.628000000001</v>
      </c>
      <c r="H2073" s="56">
        <f t="shared" si="292"/>
        <v>6124.5140000000001</v>
      </c>
      <c r="I2073" s="56">
        <f t="shared" si="293"/>
        <v>762.298</v>
      </c>
      <c r="J2073" s="56">
        <f t="shared" si="294"/>
        <v>6656.8040000000001</v>
      </c>
      <c r="K2073" s="56">
        <f t="shared" si="295"/>
        <v>13543.616</v>
      </c>
      <c r="L2073" s="64">
        <v>6103274</v>
      </c>
      <c r="M2073" s="64">
        <v>763718</v>
      </c>
      <c r="N2073" s="64">
        <v>6814636</v>
      </c>
      <c r="O2073" s="64">
        <v>13681628</v>
      </c>
      <c r="P2073" s="63">
        <v>6124514</v>
      </c>
      <c r="Q2073" s="63">
        <v>762298</v>
      </c>
      <c r="R2073" s="63">
        <v>6656804</v>
      </c>
      <c r="S2073" s="63">
        <v>13543616</v>
      </c>
      <c r="T2073">
        <f t="shared" si="296"/>
        <v>27225244</v>
      </c>
    </row>
    <row r="2074" spans="1:20" hidden="1">
      <c r="A2074" s="55" t="s">
        <v>3950</v>
      </c>
      <c r="B2074" s="56" t="s">
        <v>3951</v>
      </c>
      <c r="C2074" s="55" t="s">
        <v>6318</v>
      </c>
      <c r="D2074" s="56">
        <f t="shared" si="297"/>
        <v>6975.433</v>
      </c>
      <c r="E2074" s="56">
        <f t="shared" si="289"/>
        <v>3047.1149999999998</v>
      </c>
      <c r="F2074" s="56">
        <f t="shared" si="290"/>
        <v>9813.9220000000005</v>
      </c>
      <c r="G2074" s="56">
        <f t="shared" si="291"/>
        <v>19836.47</v>
      </c>
      <c r="H2074" s="56">
        <f t="shared" si="292"/>
        <v>8448.6450000000004</v>
      </c>
      <c r="I2074" s="56">
        <f t="shared" si="293"/>
        <v>3844.5889999999999</v>
      </c>
      <c r="J2074" s="56">
        <f t="shared" si="294"/>
        <v>6873.1570000000002</v>
      </c>
      <c r="K2074" s="56">
        <f t="shared" si="295"/>
        <v>19166.391</v>
      </c>
      <c r="L2074" s="64">
        <v>6975433</v>
      </c>
      <c r="M2074" s="64">
        <v>3047115</v>
      </c>
      <c r="N2074" s="64">
        <v>9813922</v>
      </c>
      <c r="O2074" s="64">
        <v>19836470</v>
      </c>
      <c r="P2074" s="63">
        <v>8448645</v>
      </c>
      <c r="Q2074" s="63">
        <v>3844589</v>
      </c>
      <c r="R2074" s="63">
        <v>6873157</v>
      </c>
      <c r="S2074" s="63">
        <v>19166391</v>
      </c>
      <c r="T2074">
        <f t="shared" si="296"/>
        <v>39002861</v>
      </c>
    </row>
    <row r="2075" spans="1:20" hidden="1">
      <c r="A2075" s="55" t="s">
        <v>3952</v>
      </c>
      <c r="B2075" s="56" t="s">
        <v>3953</v>
      </c>
      <c r="C2075" s="55" t="s">
        <v>6319</v>
      </c>
      <c r="D2075" s="56">
        <f t="shared" si="297"/>
        <v>1913.2729999999999</v>
      </c>
      <c r="E2075" s="56">
        <f t="shared" si="289"/>
        <v>540.87400000000002</v>
      </c>
      <c r="F2075" s="56">
        <f t="shared" si="290"/>
        <v>2059.335</v>
      </c>
      <c r="G2075" s="56">
        <f t="shared" si="291"/>
        <v>4513.482</v>
      </c>
      <c r="H2075" s="56">
        <f t="shared" si="292"/>
        <v>2138.8310000000001</v>
      </c>
      <c r="I2075" s="56">
        <f t="shared" si="293"/>
        <v>576.79700000000003</v>
      </c>
      <c r="J2075" s="56">
        <f t="shared" si="294"/>
        <v>1991.298</v>
      </c>
      <c r="K2075" s="56">
        <f t="shared" si="295"/>
        <v>4706.9260000000004</v>
      </c>
      <c r="L2075" s="64">
        <v>1913273</v>
      </c>
      <c r="M2075" s="64">
        <v>540874</v>
      </c>
      <c r="N2075" s="64">
        <v>2059335</v>
      </c>
      <c r="O2075" s="64">
        <v>4513482</v>
      </c>
      <c r="P2075" s="63">
        <v>2138831</v>
      </c>
      <c r="Q2075" s="63">
        <v>576797</v>
      </c>
      <c r="R2075" s="63">
        <v>1991298</v>
      </c>
      <c r="S2075" s="63">
        <v>4706926</v>
      </c>
      <c r="T2075">
        <f t="shared" si="296"/>
        <v>9220408</v>
      </c>
    </row>
    <row r="2076" spans="1:20" hidden="1">
      <c r="A2076" s="55" t="s">
        <v>3954</v>
      </c>
      <c r="B2076" s="56" t="s">
        <v>3955</v>
      </c>
      <c r="C2076" s="55" t="s">
        <v>6319</v>
      </c>
      <c r="D2076" s="56">
        <f t="shared" si="297"/>
        <v>2883.09</v>
      </c>
      <c r="E2076" s="56">
        <f t="shared" si="289"/>
        <v>203.55600000000001</v>
      </c>
      <c r="F2076" s="56">
        <f t="shared" si="290"/>
        <v>3289.8760000000002</v>
      </c>
      <c r="G2076" s="56">
        <f t="shared" si="291"/>
        <v>6376.5219999999999</v>
      </c>
      <c r="H2076" s="56">
        <f t="shared" si="292"/>
        <v>3070.4270000000001</v>
      </c>
      <c r="I2076" s="56">
        <f t="shared" si="293"/>
        <v>303.08300000000003</v>
      </c>
      <c r="J2076" s="56">
        <f t="shared" si="294"/>
        <v>3354.2939999999999</v>
      </c>
      <c r="K2076" s="56">
        <f t="shared" si="295"/>
        <v>6727.8040000000001</v>
      </c>
      <c r="L2076" s="64">
        <v>2883090</v>
      </c>
      <c r="M2076" s="64">
        <v>203556</v>
      </c>
      <c r="N2076" s="64">
        <v>3289876</v>
      </c>
      <c r="O2076" s="64">
        <v>6376522</v>
      </c>
      <c r="P2076" s="63">
        <v>3070427</v>
      </c>
      <c r="Q2076" s="63">
        <v>303083</v>
      </c>
      <c r="R2076" s="63">
        <v>3354294</v>
      </c>
      <c r="S2076" s="63">
        <v>6727804</v>
      </c>
      <c r="T2076">
        <f t="shared" si="296"/>
        <v>13104326</v>
      </c>
    </row>
    <row r="2077" spans="1:20" hidden="1">
      <c r="A2077" s="55" t="s">
        <v>3956</v>
      </c>
      <c r="B2077" s="56" t="s">
        <v>3957</v>
      </c>
      <c r="C2077" s="55" t="s">
        <v>6319</v>
      </c>
      <c r="D2077" s="56">
        <f t="shared" si="297"/>
        <v>3954.393</v>
      </c>
      <c r="E2077" s="56">
        <f t="shared" si="289"/>
        <v>551.33799999999997</v>
      </c>
      <c r="F2077" s="56">
        <f t="shared" si="290"/>
        <v>1430.8409999999999</v>
      </c>
      <c r="G2077" s="56">
        <f t="shared" si="291"/>
        <v>5936.5720000000001</v>
      </c>
      <c r="H2077" s="56">
        <f t="shared" si="292"/>
        <v>3533.29</v>
      </c>
      <c r="I2077" s="56">
        <f t="shared" si="293"/>
        <v>534.32100000000003</v>
      </c>
      <c r="J2077" s="56">
        <f t="shared" si="294"/>
        <v>1449.3019999999999</v>
      </c>
      <c r="K2077" s="56">
        <f t="shared" si="295"/>
        <v>5516.9129999999996</v>
      </c>
      <c r="L2077" s="64">
        <v>3954393</v>
      </c>
      <c r="M2077" s="64">
        <v>551338</v>
      </c>
      <c r="N2077" s="64">
        <v>1430841</v>
      </c>
      <c r="O2077" s="64">
        <v>5936572</v>
      </c>
      <c r="P2077" s="63">
        <v>3533290</v>
      </c>
      <c r="Q2077" s="63">
        <v>534321</v>
      </c>
      <c r="R2077" s="63">
        <v>1449302</v>
      </c>
      <c r="S2077" s="63">
        <v>5516913</v>
      </c>
      <c r="T2077">
        <f t="shared" si="296"/>
        <v>11453485</v>
      </c>
    </row>
    <row r="2078" spans="1:20" hidden="1">
      <c r="A2078" s="55" t="s">
        <v>3958</v>
      </c>
      <c r="B2078" s="56" t="s">
        <v>3959</v>
      </c>
      <c r="C2078" s="55" t="s">
        <v>6319</v>
      </c>
      <c r="D2078" s="56">
        <f t="shared" si="297"/>
        <v>2864.0740000000001</v>
      </c>
      <c r="E2078" s="56">
        <f t="shared" si="289"/>
        <v>0.03</v>
      </c>
      <c r="F2078" s="56">
        <f t="shared" si="290"/>
        <v>4261.6580000000004</v>
      </c>
      <c r="G2078" s="56">
        <f t="shared" si="291"/>
        <v>7125.7619999999997</v>
      </c>
      <c r="H2078" s="56">
        <f t="shared" si="292"/>
        <v>4261.2849999999999</v>
      </c>
      <c r="I2078" s="56">
        <f t="shared" si="293"/>
        <v>0.03</v>
      </c>
      <c r="J2078" s="56">
        <f t="shared" si="294"/>
        <v>2755.7040000000002</v>
      </c>
      <c r="K2078" s="56">
        <f t="shared" si="295"/>
        <v>7017.0190000000002</v>
      </c>
      <c r="L2078" s="64">
        <v>2864074</v>
      </c>
      <c r="M2078" s="64">
        <v>30</v>
      </c>
      <c r="N2078" s="64">
        <v>4261658</v>
      </c>
      <c r="O2078" s="64">
        <v>7125762</v>
      </c>
      <c r="P2078" s="63">
        <v>4261285</v>
      </c>
      <c r="Q2078" s="63">
        <v>30</v>
      </c>
      <c r="R2078" s="63">
        <v>2755704</v>
      </c>
      <c r="S2078" s="63">
        <v>7017019</v>
      </c>
      <c r="T2078">
        <f t="shared" si="296"/>
        <v>14142781</v>
      </c>
    </row>
    <row r="2079" spans="1:20" hidden="1">
      <c r="A2079" s="55" t="s">
        <v>3960</v>
      </c>
      <c r="B2079" s="56" t="s">
        <v>3961</v>
      </c>
      <c r="C2079" s="55" t="s">
        <v>6319</v>
      </c>
      <c r="D2079" s="56">
        <f t="shared" si="297"/>
        <v>729.70100000000002</v>
      </c>
      <c r="E2079" s="56">
        <f t="shared" si="289"/>
        <v>2.5750000000000002</v>
      </c>
      <c r="F2079" s="56">
        <f t="shared" si="290"/>
        <v>687.447</v>
      </c>
      <c r="G2079" s="56">
        <f t="shared" si="291"/>
        <v>1419.723</v>
      </c>
      <c r="H2079" s="56">
        <f t="shared" si="292"/>
        <v>828.548</v>
      </c>
      <c r="I2079" s="56">
        <f t="shared" si="293"/>
        <v>2.5750000000000002</v>
      </c>
      <c r="J2079" s="56">
        <f t="shared" si="294"/>
        <v>621.39800000000002</v>
      </c>
      <c r="K2079" s="56">
        <f t="shared" si="295"/>
        <v>1452.521</v>
      </c>
      <c r="L2079" s="64">
        <v>729701</v>
      </c>
      <c r="M2079" s="64">
        <v>2575</v>
      </c>
      <c r="N2079" s="64">
        <v>687447</v>
      </c>
      <c r="O2079" s="64">
        <v>1419723</v>
      </c>
      <c r="P2079" s="63">
        <v>828548</v>
      </c>
      <c r="Q2079" s="63">
        <v>2575</v>
      </c>
      <c r="R2079" s="63">
        <v>621398</v>
      </c>
      <c r="S2079" s="63">
        <v>1452521</v>
      </c>
      <c r="T2079">
        <f t="shared" si="296"/>
        <v>2872244</v>
      </c>
    </row>
    <row r="2080" spans="1:20" hidden="1">
      <c r="A2080" s="55" t="s">
        <v>3962</v>
      </c>
      <c r="B2080" s="56" t="s">
        <v>3963</v>
      </c>
      <c r="C2080" s="55" t="s">
        <v>6319</v>
      </c>
      <c r="D2080" s="56">
        <f t="shared" si="297"/>
        <v>1262.0999999999999</v>
      </c>
      <c r="E2080" s="56">
        <f t="shared" si="289"/>
        <v>0</v>
      </c>
      <c r="F2080" s="56">
        <f t="shared" si="290"/>
        <v>357.61</v>
      </c>
      <c r="G2080" s="56">
        <f t="shared" si="291"/>
        <v>1619.71</v>
      </c>
      <c r="H2080" s="56">
        <f t="shared" si="292"/>
        <v>1350.6</v>
      </c>
      <c r="I2080" s="56">
        <f t="shared" si="293"/>
        <v>0</v>
      </c>
      <c r="J2080" s="56">
        <f t="shared" si="294"/>
        <v>364.95499999999998</v>
      </c>
      <c r="K2080" s="56">
        <f t="shared" si="295"/>
        <v>1715.5550000000001</v>
      </c>
      <c r="L2080" s="64">
        <v>1262100</v>
      </c>
      <c r="M2080" s="64">
        <v>0</v>
      </c>
      <c r="N2080" s="64">
        <v>357610</v>
      </c>
      <c r="O2080" s="64">
        <v>1619710</v>
      </c>
      <c r="P2080" s="63">
        <v>1350600</v>
      </c>
      <c r="Q2080" s="63">
        <v>0</v>
      </c>
      <c r="R2080" s="63">
        <v>364955</v>
      </c>
      <c r="S2080" s="63">
        <v>1715555</v>
      </c>
      <c r="T2080">
        <f t="shared" si="296"/>
        <v>3335265</v>
      </c>
    </row>
    <row r="2081" spans="1:20" hidden="1">
      <c r="A2081" s="55" t="s">
        <v>3964</v>
      </c>
      <c r="B2081" s="56" t="s">
        <v>3965</v>
      </c>
      <c r="C2081" s="55" t="s">
        <v>6319</v>
      </c>
      <c r="D2081" s="56">
        <f t="shared" si="297"/>
        <v>1382.6410000000001</v>
      </c>
      <c r="E2081" s="56">
        <f t="shared" si="289"/>
        <v>25.776</v>
      </c>
      <c r="F2081" s="56">
        <f t="shared" si="290"/>
        <v>2254.422</v>
      </c>
      <c r="G2081" s="56">
        <f t="shared" si="291"/>
        <v>3662.8389999999999</v>
      </c>
      <c r="H2081" s="56">
        <f t="shared" si="292"/>
        <v>1741.251</v>
      </c>
      <c r="I2081" s="56">
        <f t="shared" si="293"/>
        <v>25.734999999999999</v>
      </c>
      <c r="J2081" s="56">
        <f t="shared" si="294"/>
        <v>2280.4760000000001</v>
      </c>
      <c r="K2081" s="56">
        <f t="shared" si="295"/>
        <v>4047.462</v>
      </c>
      <c r="L2081" s="64">
        <v>1382641</v>
      </c>
      <c r="M2081" s="64">
        <v>25776</v>
      </c>
      <c r="N2081" s="64">
        <v>2254422</v>
      </c>
      <c r="O2081" s="64">
        <v>3662839</v>
      </c>
      <c r="P2081" s="63">
        <v>1741251</v>
      </c>
      <c r="Q2081" s="63">
        <v>25735</v>
      </c>
      <c r="R2081" s="63">
        <v>2280476</v>
      </c>
      <c r="S2081" s="63">
        <v>4047462</v>
      </c>
      <c r="T2081">
        <f t="shared" si="296"/>
        <v>7710301</v>
      </c>
    </row>
    <row r="2082" spans="1:20" hidden="1">
      <c r="A2082" s="55" t="s">
        <v>3966</v>
      </c>
      <c r="B2082" s="56" t="s">
        <v>3833</v>
      </c>
      <c r="C2082" s="55" t="s">
        <v>6319</v>
      </c>
      <c r="D2082" s="56">
        <f t="shared" si="297"/>
        <v>1991.384</v>
      </c>
      <c r="E2082" s="56">
        <f t="shared" si="289"/>
        <v>100.167</v>
      </c>
      <c r="F2082" s="56">
        <f t="shared" si="290"/>
        <v>993.83600000000001</v>
      </c>
      <c r="G2082" s="56">
        <f t="shared" si="291"/>
        <v>3085.3870000000002</v>
      </c>
      <c r="H2082" s="56">
        <f t="shared" si="292"/>
        <v>1924.058</v>
      </c>
      <c r="I2082" s="56">
        <f t="shared" si="293"/>
        <v>100</v>
      </c>
      <c r="J2082" s="56">
        <f t="shared" si="294"/>
        <v>827.49199999999996</v>
      </c>
      <c r="K2082" s="56">
        <f t="shared" si="295"/>
        <v>2851.55</v>
      </c>
      <c r="L2082" s="64">
        <v>1991384</v>
      </c>
      <c r="M2082" s="64">
        <v>100167</v>
      </c>
      <c r="N2082" s="64">
        <v>993836</v>
      </c>
      <c r="O2082" s="64">
        <v>3085387</v>
      </c>
      <c r="P2082" s="63">
        <v>1924058</v>
      </c>
      <c r="Q2082" s="63">
        <v>100000</v>
      </c>
      <c r="R2082" s="63">
        <v>827492</v>
      </c>
      <c r="S2082" s="63">
        <v>2851550</v>
      </c>
      <c r="T2082">
        <f t="shared" si="296"/>
        <v>5936937</v>
      </c>
    </row>
    <row r="2083" spans="1:20" hidden="1">
      <c r="A2083" s="55" t="s">
        <v>3967</v>
      </c>
      <c r="B2083" s="56" t="s">
        <v>3968</v>
      </c>
      <c r="C2083" s="55" t="s">
        <v>6319</v>
      </c>
      <c r="D2083" s="56">
        <f t="shared" si="297"/>
        <v>520.84500000000003</v>
      </c>
      <c r="E2083" s="56">
        <f t="shared" si="289"/>
        <v>2.7E-2</v>
      </c>
      <c r="F2083" s="56">
        <f t="shared" si="290"/>
        <v>332.28399999999999</v>
      </c>
      <c r="G2083" s="56">
        <f t="shared" si="291"/>
        <v>853.15599999999995</v>
      </c>
      <c r="H2083" s="56">
        <f t="shared" si="292"/>
        <v>614.46</v>
      </c>
      <c r="I2083" s="56">
        <f t="shared" si="293"/>
        <v>2.5249999999999999</v>
      </c>
      <c r="J2083" s="56">
        <f t="shared" si="294"/>
        <v>294.82299999999998</v>
      </c>
      <c r="K2083" s="56">
        <f t="shared" si="295"/>
        <v>911.80799999999999</v>
      </c>
      <c r="L2083" s="64">
        <v>520845</v>
      </c>
      <c r="M2083" s="64">
        <v>27</v>
      </c>
      <c r="N2083" s="64">
        <v>332284</v>
      </c>
      <c r="O2083" s="64">
        <v>853156</v>
      </c>
      <c r="P2083" s="63">
        <v>614460</v>
      </c>
      <c r="Q2083" s="63">
        <v>2525</v>
      </c>
      <c r="R2083" s="63">
        <v>294823</v>
      </c>
      <c r="S2083" s="63">
        <v>911808</v>
      </c>
      <c r="T2083">
        <f t="shared" si="296"/>
        <v>1764964</v>
      </c>
    </row>
    <row r="2084" spans="1:20" hidden="1">
      <c r="A2084" s="55" t="s">
        <v>3969</v>
      </c>
      <c r="B2084" s="56" t="s">
        <v>3970</v>
      </c>
      <c r="C2084" s="55" t="s">
        <v>6319</v>
      </c>
      <c r="D2084" s="56">
        <f t="shared" si="297"/>
        <v>2664.962</v>
      </c>
      <c r="E2084" s="56">
        <f t="shared" si="289"/>
        <v>1752.21</v>
      </c>
      <c r="F2084" s="56">
        <f t="shared" si="290"/>
        <v>5237.7520000000004</v>
      </c>
      <c r="G2084" s="56">
        <f t="shared" si="291"/>
        <v>9654.9240000000009</v>
      </c>
      <c r="H2084" s="56">
        <f t="shared" si="292"/>
        <v>2701.0970000000002</v>
      </c>
      <c r="I2084" s="56">
        <f t="shared" si="293"/>
        <v>1840.145</v>
      </c>
      <c r="J2084" s="56">
        <f t="shared" si="294"/>
        <v>5090.5039999999999</v>
      </c>
      <c r="K2084" s="56">
        <f t="shared" si="295"/>
        <v>9631.7459999999992</v>
      </c>
      <c r="L2084" s="64">
        <v>2664962</v>
      </c>
      <c r="M2084" s="64">
        <v>1752210</v>
      </c>
      <c r="N2084" s="64">
        <v>5237752</v>
      </c>
      <c r="O2084" s="64">
        <v>9654924</v>
      </c>
      <c r="P2084" s="63">
        <v>2701097</v>
      </c>
      <c r="Q2084" s="63">
        <v>1840145</v>
      </c>
      <c r="R2084" s="63">
        <v>5090504</v>
      </c>
      <c r="S2084" s="63">
        <v>9631746</v>
      </c>
      <c r="T2084">
        <f t="shared" si="296"/>
        <v>19286670</v>
      </c>
    </row>
    <row r="2085" spans="1:20" hidden="1">
      <c r="A2085" s="55" t="s">
        <v>3971</v>
      </c>
      <c r="B2085" s="56" t="s">
        <v>3972</v>
      </c>
      <c r="C2085" s="55" t="s">
        <v>6319</v>
      </c>
      <c r="D2085" s="56">
        <f t="shared" si="297"/>
        <v>3677.4540000000002</v>
      </c>
      <c r="E2085" s="56">
        <f t="shared" si="289"/>
        <v>398.95400000000001</v>
      </c>
      <c r="F2085" s="56">
        <f t="shared" si="290"/>
        <v>2185.806</v>
      </c>
      <c r="G2085" s="56">
        <f t="shared" si="291"/>
        <v>6262.2139999999999</v>
      </c>
      <c r="H2085" s="56">
        <f t="shared" si="292"/>
        <v>3367.13</v>
      </c>
      <c r="I2085" s="56">
        <f t="shared" si="293"/>
        <v>727.00300000000004</v>
      </c>
      <c r="J2085" s="56">
        <f t="shared" si="294"/>
        <v>2012.067</v>
      </c>
      <c r="K2085" s="56">
        <f t="shared" si="295"/>
        <v>6106.2</v>
      </c>
      <c r="L2085" s="64">
        <v>3677454</v>
      </c>
      <c r="M2085" s="64">
        <v>398954</v>
      </c>
      <c r="N2085" s="64">
        <v>2185806</v>
      </c>
      <c r="O2085" s="64">
        <v>6262214</v>
      </c>
      <c r="P2085" s="63">
        <v>3367130</v>
      </c>
      <c r="Q2085" s="63">
        <v>727003</v>
      </c>
      <c r="R2085" s="63">
        <v>2012067</v>
      </c>
      <c r="S2085" s="63">
        <v>6106200</v>
      </c>
      <c r="T2085">
        <f t="shared" si="296"/>
        <v>12368414</v>
      </c>
    </row>
    <row r="2086" spans="1:20" hidden="1">
      <c r="A2086" s="55" t="s">
        <v>3973</v>
      </c>
      <c r="B2086" s="56" t="s">
        <v>3974</v>
      </c>
      <c r="C2086" s="55" t="s">
        <v>6319</v>
      </c>
      <c r="D2086" s="56">
        <f t="shared" si="297"/>
        <v>2027.752</v>
      </c>
      <c r="E2086" s="56">
        <f t="shared" si="289"/>
        <v>265</v>
      </c>
      <c r="F2086" s="56">
        <f t="shared" si="290"/>
        <v>1109.547</v>
      </c>
      <c r="G2086" s="56">
        <f t="shared" si="291"/>
        <v>3402.299</v>
      </c>
      <c r="H2086" s="56">
        <f t="shared" si="292"/>
        <v>2218.2049999999999</v>
      </c>
      <c r="I2086" s="56">
        <f t="shared" si="293"/>
        <v>264.803</v>
      </c>
      <c r="J2086" s="56">
        <f t="shared" si="294"/>
        <v>847.21500000000003</v>
      </c>
      <c r="K2086" s="56">
        <f t="shared" si="295"/>
        <v>3330.223</v>
      </c>
      <c r="L2086" s="64">
        <v>2027752</v>
      </c>
      <c r="M2086" s="64">
        <v>265000</v>
      </c>
      <c r="N2086" s="64">
        <v>1109547</v>
      </c>
      <c r="O2086" s="64">
        <v>3402299</v>
      </c>
      <c r="P2086" s="63">
        <v>2218205</v>
      </c>
      <c r="Q2086" s="63">
        <v>264803</v>
      </c>
      <c r="R2086" s="63">
        <v>847215</v>
      </c>
      <c r="S2086" s="63">
        <v>3330223</v>
      </c>
      <c r="T2086">
        <f t="shared" si="296"/>
        <v>6732522</v>
      </c>
    </row>
    <row r="2087" spans="1:20" hidden="1">
      <c r="A2087" s="55" t="s">
        <v>3975</v>
      </c>
      <c r="B2087" s="56" t="s">
        <v>3976</v>
      </c>
      <c r="C2087" s="55" t="s">
        <v>6320</v>
      </c>
      <c r="D2087" s="56">
        <f t="shared" si="297"/>
        <v>0</v>
      </c>
      <c r="E2087" s="56">
        <f t="shared" si="289"/>
        <v>0</v>
      </c>
      <c r="F2087" s="56">
        <f t="shared" si="290"/>
        <v>24796.571</v>
      </c>
      <c r="G2087" s="56">
        <f t="shared" si="291"/>
        <v>24796.571</v>
      </c>
      <c r="H2087" s="56">
        <f t="shared" si="292"/>
        <v>0</v>
      </c>
      <c r="I2087" s="56">
        <f t="shared" si="293"/>
        <v>0</v>
      </c>
      <c r="J2087" s="56">
        <f t="shared" si="294"/>
        <v>23973.457999999999</v>
      </c>
      <c r="K2087" s="56">
        <f t="shared" si="295"/>
        <v>23973.457999999999</v>
      </c>
      <c r="L2087" s="64">
        <v>0</v>
      </c>
      <c r="M2087" s="64">
        <v>0</v>
      </c>
      <c r="N2087" s="64">
        <v>24796571</v>
      </c>
      <c r="O2087" s="64">
        <v>24796571</v>
      </c>
      <c r="P2087" s="63">
        <v>0</v>
      </c>
      <c r="Q2087" s="63">
        <v>0</v>
      </c>
      <c r="R2087" s="63">
        <v>23973458</v>
      </c>
      <c r="S2087" s="63">
        <v>23973458</v>
      </c>
      <c r="T2087">
        <f t="shared" si="296"/>
        <v>48770029</v>
      </c>
    </row>
    <row r="2088" spans="1:20" hidden="1">
      <c r="A2088" s="55" t="s">
        <v>3977</v>
      </c>
      <c r="B2088" s="56" t="s">
        <v>3978</v>
      </c>
      <c r="C2088" s="55" t="s">
        <v>6320</v>
      </c>
      <c r="D2088" s="56">
        <f t="shared" si="297"/>
        <v>0</v>
      </c>
      <c r="E2088" s="56">
        <f t="shared" si="289"/>
        <v>0</v>
      </c>
      <c r="F2088" s="56">
        <f t="shared" si="290"/>
        <v>52.395000000000003</v>
      </c>
      <c r="G2088" s="56">
        <f t="shared" si="291"/>
        <v>52.395000000000003</v>
      </c>
      <c r="H2088" s="56">
        <f t="shared" si="292"/>
        <v>0</v>
      </c>
      <c r="I2088" s="56">
        <f t="shared" si="293"/>
        <v>0</v>
      </c>
      <c r="J2088" s="56">
        <f t="shared" si="294"/>
        <v>52.39</v>
      </c>
      <c r="K2088" s="56">
        <f t="shared" si="295"/>
        <v>52.39</v>
      </c>
      <c r="L2088" s="64">
        <v>0</v>
      </c>
      <c r="M2088" s="64">
        <v>0</v>
      </c>
      <c r="N2088" s="64">
        <v>52395</v>
      </c>
      <c r="O2088" s="64">
        <v>52395</v>
      </c>
      <c r="P2088" s="63">
        <v>0</v>
      </c>
      <c r="Q2088" s="63">
        <v>0</v>
      </c>
      <c r="R2088" s="63">
        <v>52390</v>
      </c>
      <c r="S2088" s="63">
        <v>52390</v>
      </c>
      <c r="T2088">
        <f t="shared" si="296"/>
        <v>104785</v>
      </c>
    </row>
    <row r="2089" spans="1:20" hidden="1">
      <c r="A2089" s="55" t="s">
        <v>3979</v>
      </c>
      <c r="B2089" s="56" t="s">
        <v>3980</v>
      </c>
      <c r="C2089" s="55" t="s">
        <v>6320</v>
      </c>
      <c r="D2089" s="56">
        <f t="shared" si="297"/>
        <v>61.866999999999997</v>
      </c>
      <c r="E2089" s="56">
        <f t="shared" si="289"/>
        <v>0</v>
      </c>
      <c r="F2089" s="56">
        <f t="shared" si="290"/>
        <v>1.016</v>
      </c>
      <c r="G2089" s="56">
        <f t="shared" si="291"/>
        <v>62.883000000000003</v>
      </c>
      <c r="H2089" s="56">
        <f t="shared" si="292"/>
        <v>57.481000000000002</v>
      </c>
      <c r="I2089" s="56">
        <f t="shared" si="293"/>
        <v>0</v>
      </c>
      <c r="J2089" s="56">
        <f t="shared" si="294"/>
        <v>1.014</v>
      </c>
      <c r="K2089" s="56">
        <f t="shared" si="295"/>
        <v>58.494999999999997</v>
      </c>
      <c r="L2089" s="64">
        <v>61867</v>
      </c>
      <c r="M2089" s="64">
        <v>0</v>
      </c>
      <c r="N2089" s="64">
        <v>1016</v>
      </c>
      <c r="O2089" s="64">
        <v>62883</v>
      </c>
      <c r="P2089" s="63">
        <v>57481</v>
      </c>
      <c r="Q2089" s="63">
        <v>0</v>
      </c>
      <c r="R2089" s="63">
        <v>1014</v>
      </c>
      <c r="S2089" s="63">
        <v>58495</v>
      </c>
      <c r="T2089">
        <f t="shared" si="296"/>
        <v>121378</v>
      </c>
    </row>
    <row r="2090" spans="1:20" hidden="1">
      <c r="A2090" s="55" t="s">
        <v>3981</v>
      </c>
      <c r="B2090" s="56" t="s">
        <v>3982</v>
      </c>
      <c r="C2090" s="55" t="s">
        <v>6320</v>
      </c>
      <c r="D2090" s="56">
        <f t="shared" si="297"/>
        <v>447.97699999999998</v>
      </c>
      <c r="E2090" s="56">
        <f t="shared" si="289"/>
        <v>0</v>
      </c>
      <c r="F2090" s="56">
        <f t="shared" si="290"/>
        <v>364.988</v>
      </c>
      <c r="G2090" s="56">
        <f t="shared" si="291"/>
        <v>812.96500000000003</v>
      </c>
      <c r="H2090" s="56">
        <f t="shared" si="292"/>
        <v>425.18900000000002</v>
      </c>
      <c r="I2090" s="56">
        <f t="shared" si="293"/>
        <v>0</v>
      </c>
      <c r="J2090" s="56">
        <f t="shared" si="294"/>
        <v>370.673</v>
      </c>
      <c r="K2090" s="56">
        <f t="shared" si="295"/>
        <v>795.86199999999997</v>
      </c>
      <c r="L2090" s="64">
        <v>447977</v>
      </c>
      <c r="M2090" s="64">
        <v>0</v>
      </c>
      <c r="N2090" s="64">
        <v>364988</v>
      </c>
      <c r="O2090" s="64">
        <v>812965</v>
      </c>
      <c r="P2090" s="63">
        <v>425189</v>
      </c>
      <c r="Q2090" s="63">
        <v>0</v>
      </c>
      <c r="R2090" s="63">
        <v>370673</v>
      </c>
      <c r="S2090" s="63">
        <v>795862</v>
      </c>
      <c r="T2090">
        <f t="shared" si="296"/>
        <v>1608827</v>
      </c>
    </row>
    <row r="2091" spans="1:20">
      <c r="A2091" s="55" t="s">
        <v>3983</v>
      </c>
      <c r="B2091" s="56" t="s">
        <v>3984</v>
      </c>
      <c r="C2091" s="55" t="s">
        <v>6320</v>
      </c>
      <c r="D2091" s="56">
        <f t="shared" si="297"/>
        <v>0</v>
      </c>
      <c r="E2091" s="56">
        <f t="shared" si="289"/>
        <v>0</v>
      </c>
      <c r="F2091" s="56">
        <f t="shared" si="290"/>
        <v>0</v>
      </c>
      <c r="G2091" s="56">
        <f t="shared" si="291"/>
        <v>0</v>
      </c>
      <c r="H2091" s="56">
        <f t="shared" si="292"/>
        <v>0</v>
      </c>
      <c r="I2091" s="56">
        <f t="shared" si="293"/>
        <v>0</v>
      </c>
      <c r="J2091" s="56">
        <f t="shared" si="294"/>
        <v>0</v>
      </c>
      <c r="K2091" s="56">
        <f t="shared" si="295"/>
        <v>0</v>
      </c>
      <c r="L2091" s="64">
        <v>0</v>
      </c>
      <c r="M2091" s="64">
        <v>0</v>
      </c>
      <c r="N2091" s="64">
        <v>0</v>
      </c>
      <c r="O2091" s="64">
        <v>0</v>
      </c>
      <c r="P2091" s="63">
        <v>0</v>
      </c>
      <c r="Q2091" s="63">
        <v>0</v>
      </c>
      <c r="R2091" s="63">
        <v>0</v>
      </c>
      <c r="S2091" s="63">
        <v>0</v>
      </c>
      <c r="T2091">
        <f t="shared" si="296"/>
        <v>0</v>
      </c>
    </row>
    <row r="2092" spans="1:20" hidden="1">
      <c r="A2092" s="55" t="s">
        <v>3985</v>
      </c>
      <c r="B2092" s="56" t="s">
        <v>3986</v>
      </c>
      <c r="C2092" s="55" t="s">
        <v>6320</v>
      </c>
      <c r="D2092" s="56">
        <f t="shared" si="297"/>
        <v>97.394999999999996</v>
      </c>
      <c r="E2092" s="56">
        <f t="shared" si="289"/>
        <v>0</v>
      </c>
      <c r="F2092" s="56">
        <f t="shared" si="290"/>
        <v>0</v>
      </c>
      <c r="G2092" s="56">
        <f t="shared" si="291"/>
        <v>97.394999999999996</v>
      </c>
      <c r="H2092" s="56">
        <f t="shared" si="292"/>
        <v>96.450999999999993</v>
      </c>
      <c r="I2092" s="56">
        <f t="shared" si="293"/>
        <v>0</v>
      </c>
      <c r="J2092" s="56">
        <f t="shared" si="294"/>
        <v>0</v>
      </c>
      <c r="K2092" s="56">
        <f t="shared" si="295"/>
        <v>96.450999999999993</v>
      </c>
      <c r="L2092" s="64">
        <v>97395</v>
      </c>
      <c r="M2092" s="64">
        <v>0</v>
      </c>
      <c r="N2092" s="64">
        <v>0</v>
      </c>
      <c r="O2092" s="64">
        <v>97395</v>
      </c>
      <c r="P2092" s="63">
        <v>96451</v>
      </c>
      <c r="Q2092" s="63">
        <v>0</v>
      </c>
      <c r="R2092" s="63">
        <v>0</v>
      </c>
      <c r="S2092" s="63">
        <v>96451</v>
      </c>
      <c r="T2092">
        <f t="shared" si="296"/>
        <v>193846</v>
      </c>
    </row>
    <row r="2093" spans="1:20" hidden="1">
      <c r="A2093" s="55" t="s">
        <v>3987</v>
      </c>
      <c r="B2093" s="56" t="s">
        <v>3988</v>
      </c>
      <c r="C2093" s="55" t="s">
        <v>6320</v>
      </c>
      <c r="D2093" s="56">
        <f t="shared" si="297"/>
        <v>4.6509999999999998</v>
      </c>
      <c r="E2093" s="56">
        <f t="shared" si="289"/>
        <v>0</v>
      </c>
      <c r="F2093" s="56">
        <f t="shared" si="290"/>
        <v>0</v>
      </c>
      <c r="G2093" s="56">
        <f t="shared" si="291"/>
        <v>4.6509999999999998</v>
      </c>
      <c r="H2093" s="56">
        <f t="shared" si="292"/>
        <v>4.6509999999999998</v>
      </c>
      <c r="I2093" s="56">
        <f t="shared" si="293"/>
        <v>0</v>
      </c>
      <c r="J2093" s="56">
        <f t="shared" si="294"/>
        <v>0</v>
      </c>
      <c r="K2093" s="56">
        <f t="shared" si="295"/>
        <v>4.6509999999999998</v>
      </c>
      <c r="L2093" s="64">
        <v>4651</v>
      </c>
      <c r="M2093" s="64">
        <v>0</v>
      </c>
      <c r="N2093" s="64">
        <v>0</v>
      </c>
      <c r="O2093" s="64">
        <v>4651</v>
      </c>
      <c r="P2093" s="63">
        <v>4651</v>
      </c>
      <c r="Q2093" s="63">
        <v>0</v>
      </c>
      <c r="R2093" s="63">
        <v>0</v>
      </c>
      <c r="S2093" s="63">
        <v>4651</v>
      </c>
      <c r="T2093">
        <f t="shared" si="296"/>
        <v>9302</v>
      </c>
    </row>
    <row r="2094" spans="1:20">
      <c r="A2094" s="55" t="s">
        <v>3989</v>
      </c>
      <c r="B2094" s="56" t="s">
        <v>3990</v>
      </c>
      <c r="C2094" s="55" t="s">
        <v>6320</v>
      </c>
      <c r="D2094" s="56">
        <f t="shared" si="297"/>
        <v>0</v>
      </c>
      <c r="E2094" s="56">
        <f t="shared" si="289"/>
        <v>0</v>
      </c>
      <c r="F2094" s="56">
        <f t="shared" si="290"/>
        <v>0</v>
      </c>
      <c r="G2094" s="56">
        <f t="shared" si="291"/>
        <v>0</v>
      </c>
      <c r="H2094" s="56">
        <f t="shared" si="292"/>
        <v>0</v>
      </c>
      <c r="I2094" s="56">
        <f t="shared" si="293"/>
        <v>0</v>
      </c>
      <c r="J2094" s="56">
        <f t="shared" si="294"/>
        <v>0</v>
      </c>
      <c r="K2094" s="56">
        <f t="shared" si="295"/>
        <v>0</v>
      </c>
      <c r="L2094" s="64">
        <v>0</v>
      </c>
      <c r="M2094" s="64">
        <v>0</v>
      </c>
      <c r="N2094" s="64">
        <v>0</v>
      </c>
      <c r="O2094" s="64">
        <v>0</v>
      </c>
      <c r="P2094" s="63">
        <v>0</v>
      </c>
      <c r="Q2094" s="63">
        <v>0</v>
      </c>
      <c r="R2094" s="63">
        <v>0</v>
      </c>
      <c r="S2094" s="63">
        <v>0</v>
      </c>
      <c r="T2094">
        <f t="shared" si="296"/>
        <v>0</v>
      </c>
    </row>
    <row r="2095" spans="1:20" hidden="1">
      <c r="A2095" s="55" t="s">
        <v>3991</v>
      </c>
      <c r="B2095" s="56" t="s">
        <v>3992</v>
      </c>
      <c r="C2095" s="55" t="s">
        <v>6320</v>
      </c>
      <c r="D2095" s="56">
        <f t="shared" si="297"/>
        <v>111.54600000000001</v>
      </c>
      <c r="E2095" s="56">
        <f t="shared" si="289"/>
        <v>0.36</v>
      </c>
      <c r="F2095" s="56">
        <f t="shared" si="290"/>
        <v>573.08299999999997</v>
      </c>
      <c r="G2095" s="56">
        <f t="shared" si="291"/>
        <v>684.98900000000003</v>
      </c>
      <c r="H2095" s="56">
        <f t="shared" si="292"/>
        <v>102.021</v>
      </c>
      <c r="I2095" s="56">
        <f t="shared" si="293"/>
        <v>0.35899999999999999</v>
      </c>
      <c r="J2095" s="56">
        <f t="shared" si="294"/>
        <v>483.22300000000001</v>
      </c>
      <c r="K2095" s="56">
        <f t="shared" si="295"/>
        <v>585.60299999999995</v>
      </c>
      <c r="L2095" s="64">
        <v>111546</v>
      </c>
      <c r="M2095" s="64">
        <v>360</v>
      </c>
      <c r="N2095" s="64">
        <v>573083</v>
      </c>
      <c r="O2095" s="64">
        <v>684989</v>
      </c>
      <c r="P2095" s="63">
        <v>102021</v>
      </c>
      <c r="Q2095" s="63">
        <v>359</v>
      </c>
      <c r="R2095" s="63">
        <v>483223</v>
      </c>
      <c r="S2095" s="63">
        <v>585603</v>
      </c>
      <c r="T2095">
        <f t="shared" si="296"/>
        <v>1270592</v>
      </c>
    </row>
    <row r="2096" spans="1:20" hidden="1">
      <c r="A2096" s="55" t="s">
        <v>3993</v>
      </c>
      <c r="B2096" s="56" t="s">
        <v>3994</v>
      </c>
      <c r="C2096" s="55" t="s">
        <v>6320</v>
      </c>
      <c r="D2096" s="56">
        <f t="shared" si="297"/>
        <v>15.714</v>
      </c>
      <c r="E2096" s="56">
        <f t="shared" si="289"/>
        <v>0</v>
      </c>
      <c r="F2096" s="56">
        <f t="shared" si="290"/>
        <v>0</v>
      </c>
      <c r="G2096" s="56">
        <f t="shared" si="291"/>
        <v>15.714</v>
      </c>
      <c r="H2096" s="56">
        <f t="shared" si="292"/>
        <v>15.696999999999999</v>
      </c>
      <c r="I2096" s="56">
        <f t="shared" si="293"/>
        <v>0</v>
      </c>
      <c r="J2096" s="56">
        <f t="shared" si="294"/>
        <v>0</v>
      </c>
      <c r="K2096" s="56">
        <f t="shared" si="295"/>
        <v>15.696999999999999</v>
      </c>
      <c r="L2096" s="64">
        <v>15714</v>
      </c>
      <c r="M2096" s="64">
        <v>0</v>
      </c>
      <c r="N2096" s="64">
        <v>0</v>
      </c>
      <c r="O2096" s="64">
        <v>15714</v>
      </c>
      <c r="P2096" s="63">
        <v>15697</v>
      </c>
      <c r="Q2096" s="63">
        <v>0</v>
      </c>
      <c r="R2096" s="63">
        <v>0</v>
      </c>
      <c r="S2096" s="63">
        <v>15697</v>
      </c>
      <c r="T2096">
        <f t="shared" si="296"/>
        <v>31411</v>
      </c>
    </row>
    <row r="2097" spans="1:20" hidden="1">
      <c r="A2097" s="55" t="s">
        <v>3995</v>
      </c>
      <c r="B2097" s="56" t="s">
        <v>3996</v>
      </c>
      <c r="C2097" s="55" t="s">
        <v>6320</v>
      </c>
      <c r="D2097" s="56">
        <f t="shared" si="297"/>
        <v>325.709</v>
      </c>
      <c r="E2097" s="56">
        <f t="shared" si="289"/>
        <v>0</v>
      </c>
      <c r="F2097" s="56">
        <f t="shared" si="290"/>
        <v>0</v>
      </c>
      <c r="G2097" s="56">
        <f t="shared" si="291"/>
        <v>325.709</v>
      </c>
      <c r="H2097" s="56">
        <f t="shared" si="292"/>
        <v>323.90300000000002</v>
      </c>
      <c r="I2097" s="56">
        <f t="shared" si="293"/>
        <v>0</v>
      </c>
      <c r="J2097" s="56">
        <f t="shared" si="294"/>
        <v>0</v>
      </c>
      <c r="K2097" s="56">
        <f t="shared" si="295"/>
        <v>323.90300000000002</v>
      </c>
      <c r="L2097" s="64">
        <v>325709</v>
      </c>
      <c r="M2097" s="64">
        <v>0</v>
      </c>
      <c r="N2097" s="64">
        <v>0</v>
      </c>
      <c r="O2097" s="64">
        <v>325709</v>
      </c>
      <c r="P2097" s="63">
        <v>323903</v>
      </c>
      <c r="Q2097" s="63">
        <v>0</v>
      </c>
      <c r="R2097" s="63">
        <v>0</v>
      </c>
      <c r="S2097" s="63">
        <v>323903</v>
      </c>
      <c r="T2097">
        <f t="shared" si="296"/>
        <v>649612</v>
      </c>
    </row>
    <row r="2098" spans="1:20">
      <c r="A2098" s="55" t="s">
        <v>6231</v>
      </c>
      <c r="B2098" s="56" t="s">
        <v>6232</v>
      </c>
      <c r="C2098" s="55" t="s">
        <v>6321</v>
      </c>
      <c r="D2098" s="56">
        <f t="shared" si="297"/>
        <v>0</v>
      </c>
      <c r="E2098" s="56">
        <f t="shared" si="289"/>
        <v>0</v>
      </c>
      <c r="F2098" s="56">
        <f t="shared" si="290"/>
        <v>0</v>
      </c>
      <c r="G2098" s="56">
        <f t="shared" si="291"/>
        <v>0</v>
      </c>
      <c r="H2098" s="56">
        <f t="shared" si="292"/>
        <v>0</v>
      </c>
      <c r="I2098" s="56">
        <f t="shared" si="293"/>
        <v>0</v>
      </c>
      <c r="J2098" s="56">
        <f t="shared" si="294"/>
        <v>0</v>
      </c>
      <c r="K2098" s="56">
        <f t="shared" si="295"/>
        <v>0</v>
      </c>
      <c r="L2098" s="64">
        <v>0</v>
      </c>
      <c r="M2098" s="64">
        <v>0</v>
      </c>
      <c r="N2098" s="64">
        <v>0</v>
      </c>
      <c r="O2098" s="64">
        <v>0</v>
      </c>
      <c r="P2098" s="63">
        <v>0</v>
      </c>
      <c r="Q2098" s="63">
        <v>0</v>
      </c>
      <c r="R2098" s="63">
        <v>0</v>
      </c>
      <c r="S2098" s="63">
        <v>0</v>
      </c>
      <c r="T2098">
        <f t="shared" si="296"/>
        <v>0</v>
      </c>
    </row>
    <row r="2099" spans="1:20" hidden="1">
      <c r="A2099" s="55" t="s">
        <v>3997</v>
      </c>
      <c r="B2099" s="56" t="s">
        <v>3998</v>
      </c>
      <c r="C2099" s="55" t="s">
        <v>6320</v>
      </c>
      <c r="D2099" s="56">
        <f t="shared" si="297"/>
        <v>9.0839999999999996</v>
      </c>
      <c r="E2099" s="56">
        <f t="shared" si="289"/>
        <v>0</v>
      </c>
      <c r="F2099" s="56">
        <f t="shared" si="290"/>
        <v>0</v>
      </c>
      <c r="G2099" s="56">
        <f t="shared" si="291"/>
        <v>9.0839999999999996</v>
      </c>
      <c r="H2099" s="56">
        <f t="shared" si="292"/>
        <v>8.7550000000000008</v>
      </c>
      <c r="I2099" s="56">
        <f t="shared" si="293"/>
        <v>0</v>
      </c>
      <c r="J2099" s="56">
        <f t="shared" si="294"/>
        <v>0</v>
      </c>
      <c r="K2099" s="56">
        <f t="shared" si="295"/>
        <v>8.7550000000000008</v>
      </c>
      <c r="L2099" s="64">
        <v>9084</v>
      </c>
      <c r="M2099" s="64">
        <v>0</v>
      </c>
      <c r="N2099" s="64">
        <v>0</v>
      </c>
      <c r="O2099" s="64">
        <v>9084</v>
      </c>
      <c r="P2099" s="63">
        <v>8755</v>
      </c>
      <c r="Q2099" s="63">
        <v>0</v>
      </c>
      <c r="R2099" s="63">
        <v>0</v>
      </c>
      <c r="S2099" s="63">
        <v>8755</v>
      </c>
      <c r="T2099">
        <f t="shared" si="296"/>
        <v>17839</v>
      </c>
    </row>
    <row r="2100" spans="1:20" hidden="1">
      <c r="A2100" s="55" t="s">
        <v>3999</v>
      </c>
      <c r="B2100" s="56" t="s">
        <v>4000</v>
      </c>
      <c r="C2100" s="55" t="s">
        <v>6320</v>
      </c>
      <c r="D2100" s="56">
        <f t="shared" si="297"/>
        <v>0</v>
      </c>
      <c r="E2100" s="56">
        <f t="shared" si="289"/>
        <v>0</v>
      </c>
      <c r="F2100" s="56">
        <f t="shared" si="290"/>
        <v>33.4</v>
      </c>
      <c r="G2100" s="56">
        <f t="shared" si="291"/>
        <v>33.4</v>
      </c>
      <c r="H2100" s="56">
        <f t="shared" si="292"/>
        <v>0</v>
      </c>
      <c r="I2100" s="56">
        <f t="shared" si="293"/>
        <v>0</v>
      </c>
      <c r="J2100" s="56">
        <f t="shared" si="294"/>
        <v>33.4</v>
      </c>
      <c r="K2100" s="56">
        <f t="shared" si="295"/>
        <v>33.4</v>
      </c>
      <c r="L2100" s="64">
        <v>0</v>
      </c>
      <c r="M2100" s="64">
        <v>0</v>
      </c>
      <c r="N2100" s="64">
        <v>33400</v>
      </c>
      <c r="O2100" s="64">
        <v>33400</v>
      </c>
      <c r="P2100" s="63">
        <v>0</v>
      </c>
      <c r="Q2100" s="63">
        <v>0</v>
      </c>
      <c r="R2100" s="63">
        <v>33400</v>
      </c>
      <c r="S2100" s="63">
        <v>33400</v>
      </c>
      <c r="T2100">
        <f t="shared" si="296"/>
        <v>66800</v>
      </c>
    </row>
    <row r="2101" spans="1:20">
      <c r="A2101" s="55" t="s">
        <v>4001</v>
      </c>
      <c r="B2101" s="56" t="s">
        <v>4002</v>
      </c>
      <c r="C2101" s="55" t="s">
        <v>6320</v>
      </c>
      <c r="D2101" s="56">
        <f t="shared" si="297"/>
        <v>0</v>
      </c>
      <c r="E2101" s="56">
        <f t="shared" si="289"/>
        <v>0</v>
      </c>
      <c r="F2101" s="56">
        <f t="shared" si="290"/>
        <v>0</v>
      </c>
      <c r="G2101" s="56">
        <f t="shared" si="291"/>
        <v>0</v>
      </c>
      <c r="H2101" s="56">
        <f t="shared" si="292"/>
        <v>0</v>
      </c>
      <c r="I2101" s="56">
        <f t="shared" si="293"/>
        <v>0</v>
      </c>
      <c r="J2101" s="56">
        <f t="shared" si="294"/>
        <v>0</v>
      </c>
      <c r="K2101" s="56">
        <f t="shared" si="295"/>
        <v>0</v>
      </c>
      <c r="L2101" s="64">
        <v>0</v>
      </c>
      <c r="M2101" s="64">
        <v>0</v>
      </c>
      <c r="N2101" s="64">
        <v>0</v>
      </c>
      <c r="O2101" s="64">
        <v>0</v>
      </c>
      <c r="P2101" s="63">
        <v>0</v>
      </c>
      <c r="Q2101" s="63">
        <v>0</v>
      </c>
      <c r="R2101" s="63">
        <v>0</v>
      </c>
      <c r="S2101" s="63">
        <v>0</v>
      </c>
      <c r="T2101">
        <f t="shared" si="296"/>
        <v>0</v>
      </c>
    </row>
    <row r="2102" spans="1:20" hidden="1">
      <c r="A2102" s="55" t="s">
        <v>4003</v>
      </c>
      <c r="B2102" s="56" t="s">
        <v>4004</v>
      </c>
      <c r="C2102" s="55" t="s">
        <v>6320</v>
      </c>
      <c r="D2102" s="56">
        <f t="shared" si="297"/>
        <v>99.677999999999997</v>
      </c>
      <c r="E2102" s="56">
        <f t="shared" si="289"/>
        <v>0</v>
      </c>
      <c r="F2102" s="56">
        <f t="shared" si="290"/>
        <v>0</v>
      </c>
      <c r="G2102" s="56">
        <f t="shared" si="291"/>
        <v>99.677999999999997</v>
      </c>
      <c r="H2102" s="56">
        <f t="shared" si="292"/>
        <v>98.734999999999999</v>
      </c>
      <c r="I2102" s="56">
        <f t="shared" si="293"/>
        <v>0</v>
      </c>
      <c r="J2102" s="56">
        <f t="shared" si="294"/>
        <v>0</v>
      </c>
      <c r="K2102" s="56">
        <f t="shared" si="295"/>
        <v>98.734999999999999</v>
      </c>
      <c r="L2102" s="64">
        <v>99678</v>
      </c>
      <c r="M2102" s="64">
        <v>0</v>
      </c>
      <c r="N2102" s="64">
        <v>0</v>
      </c>
      <c r="O2102" s="64">
        <v>99678</v>
      </c>
      <c r="P2102" s="63">
        <v>98735</v>
      </c>
      <c r="Q2102" s="63">
        <v>0</v>
      </c>
      <c r="R2102" s="63">
        <v>0</v>
      </c>
      <c r="S2102" s="63">
        <v>98735</v>
      </c>
      <c r="T2102">
        <f t="shared" si="296"/>
        <v>198413</v>
      </c>
    </row>
    <row r="2103" spans="1:20" hidden="1">
      <c r="A2103" s="55" t="s">
        <v>4005</v>
      </c>
      <c r="B2103" s="56" t="s">
        <v>4006</v>
      </c>
      <c r="C2103" s="55" t="s">
        <v>6320</v>
      </c>
      <c r="D2103" s="56">
        <f t="shared" si="297"/>
        <v>54.081000000000003</v>
      </c>
      <c r="E2103" s="56">
        <f t="shared" si="289"/>
        <v>0</v>
      </c>
      <c r="F2103" s="56">
        <f t="shared" si="290"/>
        <v>781.36400000000003</v>
      </c>
      <c r="G2103" s="56">
        <f t="shared" si="291"/>
        <v>835.44500000000005</v>
      </c>
      <c r="H2103" s="56">
        <f t="shared" si="292"/>
        <v>53.829000000000001</v>
      </c>
      <c r="I2103" s="56">
        <f t="shared" si="293"/>
        <v>0</v>
      </c>
      <c r="J2103" s="56">
        <f t="shared" si="294"/>
        <v>773.346</v>
      </c>
      <c r="K2103" s="56">
        <f t="shared" si="295"/>
        <v>827.17499999999995</v>
      </c>
      <c r="L2103" s="64">
        <v>54081</v>
      </c>
      <c r="M2103" s="64">
        <v>0</v>
      </c>
      <c r="N2103" s="64">
        <v>781364</v>
      </c>
      <c r="O2103" s="64">
        <v>835445</v>
      </c>
      <c r="P2103" s="63">
        <v>53829</v>
      </c>
      <c r="Q2103" s="63">
        <v>0</v>
      </c>
      <c r="R2103" s="63">
        <v>773346</v>
      </c>
      <c r="S2103" s="63">
        <v>827175</v>
      </c>
      <c r="T2103">
        <f t="shared" si="296"/>
        <v>1662620</v>
      </c>
    </row>
    <row r="2104" spans="1:20" hidden="1">
      <c r="A2104" s="55" t="s">
        <v>4007</v>
      </c>
      <c r="B2104" s="56" t="s">
        <v>4008</v>
      </c>
      <c r="C2104" s="55" t="s">
        <v>6320</v>
      </c>
      <c r="D2104" s="56">
        <f t="shared" si="297"/>
        <v>34.779000000000003</v>
      </c>
      <c r="E2104" s="56">
        <f t="shared" si="289"/>
        <v>0</v>
      </c>
      <c r="F2104" s="56">
        <f t="shared" si="290"/>
        <v>9.6039999999999992</v>
      </c>
      <c r="G2104" s="56">
        <f t="shared" si="291"/>
        <v>44.383000000000003</v>
      </c>
      <c r="H2104" s="56">
        <f t="shared" si="292"/>
        <v>29.776</v>
      </c>
      <c r="I2104" s="56">
        <f t="shared" si="293"/>
        <v>0</v>
      </c>
      <c r="J2104" s="56">
        <f t="shared" si="294"/>
        <v>8.0030000000000001</v>
      </c>
      <c r="K2104" s="56">
        <f t="shared" si="295"/>
        <v>37.779000000000003</v>
      </c>
      <c r="L2104" s="64">
        <v>34779</v>
      </c>
      <c r="M2104" s="64">
        <v>0</v>
      </c>
      <c r="N2104" s="64">
        <v>9604</v>
      </c>
      <c r="O2104" s="64">
        <v>44383</v>
      </c>
      <c r="P2104" s="63">
        <v>29776</v>
      </c>
      <c r="Q2104" s="63">
        <v>0</v>
      </c>
      <c r="R2104" s="63">
        <v>8003</v>
      </c>
      <c r="S2104" s="63">
        <v>37779</v>
      </c>
      <c r="T2104">
        <f t="shared" si="296"/>
        <v>82162</v>
      </c>
    </row>
    <row r="2105" spans="1:20" hidden="1">
      <c r="A2105" s="55" t="s">
        <v>4009</v>
      </c>
      <c r="B2105" s="56" t="s">
        <v>4010</v>
      </c>
      <c r="C2105" s="55" t="s">
        <v>6320</v>
      </c>
      <c r="D2105" s="56">
        <f t="shared" si="297"/>
        <v>317.28199999999998</v>
      </c>
      <c r="E2105" s="56">
        <f t="shared" si="289"/>
        <v>0</v>
      </c>
      <c r="F2105" s="56">
        <f t="shared" si="290"/>
        <v>0</v>
      </c>
      <c r="G2105" s="56">
        <f t="shared" si="291"/>
        <v>317.28199999999998</v>
      </c>
      <c r="H2105" s="56">
        <f t="shared" si="292"/>
        <v>298.18200000000002</v>
      </c>
      <c r="I2105" s="56">
        <f t="shared" si="293"/>
        <v>0</v>
      </c>
      <c r="J2105" s="56">
        <f t="shared" si="294"/>
        <v>0</v>
      </c>
      <c r="K2105" s="56">
        <f t="shared" si="295"/>
        <v>298.18200000000002</v>
      </c>
      <c r="L2105" s="64">
        <v>317282</v>
      </c>
      <c r="M2105" s="64">
        <v>0</v>
      </c>
      <c r="N2105" s="64">
        <v>0</v>
      </c>
      <c r="O2105" s="64">
        <v>317282</v>
      </c>
      <c r="P2105" s="63">
        <v>298182</v>
      </c>
      <c r="Q2105" s="63">
        <v>0</v>
      </c>
      <c r="R2105" s="63">
        <v>0</v>
      </c>
      <c r="S2105" s="63">
        <v>298182</v>
      </c>
      <c r="T2105">
        <f t="shared" si="296"/>
        <v>615464</v>
      </c>
    </row>
    <row r="2106" spans="1:20" hidden="1">
      <c r="A2106" s="55" t="s">
        <v>4011</v>
      </c>
      <c r="B2106" s="56" t="s">
        <v>4012</v>
      </c>
      <c r="C2106" s="55" t="s">
        <v>6320</v>
      </c>
      <c r="D2106" s="56">
        <f t="shared" si="297"/>
        <v>0</v>
      </c>
      <c r="E2106" s="56">
        <f t="shared" si="289"/>
        <v>0</v>
      </c>
      <c r="F2106" s="56">
        <f t="shared" si="290"/>
        <v>93.75</v>
      </c>
      <c r="G2106" s="56">
        <f t="shared" si="291"/>
        <v>93.75</v>
      </c>
      <c r="H2106" s="56">
        <f t="shared" si="292"/>
        <v>0</v>
      </c>
      <c r="I2106" s="56">
        <f t="shared" si="293"/>
        <v>0</v>
      </c>
      <c r="J2106" s="56">
        <f t="shared" si="294"/>
        <v>84.581000000000003</v>
      </c>
      <c r="K2106" s="56">
        <f t="shared" si="295"/>
        <v>84.581000000000003</v>
      </c>
      <c r="L2106" s="64">
        <v>0</v>
      </c>
      <c r="M2106" s="64">
        <v>0</v>
      </c>
      <c r="N2106" s="64">
        <v>93750</v>
      </c>
      <c r="O2106" s="64">
        <v>93750</v>
      </c>
      <c r="P2106" s="63">
        <v>0</v>
      </c>
      <c r="Q2106" s="63">
        <v>0</v>
      </c>
      <c r="R2106" s="63">
        <v>84581</v>
      </c>
      <c r="S2106" s="63">
        <v>84581</v>
      </c>
      <c r="T2106">
        <f t="shared" si="296"/>
        <v>178331</v>
      </c>
    </row>
    <row r="2107" spans="1:20" hidden="1">
      <c r="A2107" s="55" t="s">
        <v>4013</v>
      </c>
      <c r="B2107" s="56" t="s">
        <v>4014</v>
      </c>
      <c r="C2107" s="55" t="s">
        <v>6320</v>
      </c>
      <c r="D2107" s="56">
        <f t="shared" si="297"/>
        <v>55.134</v>
      </c>
      <c r="E2107" s="56">
        <f t="shared" si="289"/>
        <v>0</v>
      </c>
      <c r="F2107" s="56">
        <f t="shared" si="290"/>
        <v>120.845</v>
      </c>
      <c r="G2107" s="56">
        <f t="shared" si="291"/>
        <v>175.97900000000001</v>
      </c>
      <c r="H2107" s="56">
        <f t="shared" si="292"/>
        <v>51.354999999999997</v>
      </c>
      <c r="I2107" s="56">
        <f t="shared" si="293"/>
        <v>0</v>
      </c>
      <c r="J2107" s="56">
        <f t="shared" si="294"/>
        <v>124.40300000000001</v>
      </c>
      <c r="K2107" s="56">
        <f t="shared" si="295"/>
        <v>175.75800000000001</v>
      </c>
      <c r="L2107" s="64">
        <v>55134</v>
      </c>
      <c r="M2107" s="64">
        <v>0</v>
      </c>
      <c r="N2107" s="64">
        <v>120845</v>
      </c>
      <c r="O2107" s="64">
        <v>175979</v>
      </c>
      <c r="P2107" s="63">
        <v>51355</v>
      </c>
      <c r="Q2107" s="63">
        <v>0</v>
      </c>
      <c r="R2107" s="63">
        <v>124403</v>
      </c>
      <c r="S2107" s="63">
        <v>175758</v>
      </c>
      <c r="T2107">
        <f t="shared" si="296"/>
        <v>351737</v>
      </c>
    </row>
    <row r="2108" spans="1:20">
      <c r="A2108" s="55" t="s">
        <v>6233</v>
      </c>
      <c r="B2108" s="56" t="s">
        <v>6234</v>
      </c>
      <c r="C2108" s="55" t="s">
        <v>6321</v>
      </c>
      <c r="D2108" s="56">
        <f t="shared" si="297"/>
        <v>0</v>
      </c>
      <c r="E2108" s="56">
        <f t="shared" si="289"/>
        <v>0</v>
      </c>
      <c r="F2108" s="56">
        <f t="shared" si="290"/>
        <v>0</v>
      </c>
      <c r="G2108" s="56">
        <f t="shared" si="291"/>
        <v>0</v>
      </c>
      <c r="H2108" s="56">
        <f t="shared" si="292"/>
        <v>0</v>
      </c>
      <c r="I2108" s="56">
        <f t="shared" si="293"/>
        <v>0</v>
      </c>
      <c r="J2108" s="56">
        <f t="shared" si="294"/>
        <v>0</v>
      </c>
      <c r="K2108" s="56">
        <f t="shared" si="295"/>
        <v>0</v>
      </c>
      <c r="L2108" s="64">
        <v>0</v>
      </c>
      <c r="M2108" s="64">
        <v>0</v>
      </c>
      <c r="N2108" s="64">
        <v>0</v>
      </c>
      <c r="O2108" s="64">
        <v>0</v>
      </c>
      <c r="P2108" s="63">
        <v>0</v>
      </c>
      <c r="Q2108" s="63">
        <v>0</v>
      </c>
      <c r="R2108" s="63">
        <v>0</v>
      </c>
      <c r="S2108" s="63">
        <v>0</v>
      </c>
      <c r="T2108">
        <f t="shared" si="296"/>
        <v>0</v>
      </c>
    </row>
    <row r="2109" spans="1:20" hidden="1">
      <c r="A2109" s="55" t="s">
        <v>4015</v>
      </c>
      <c r="B2109" s="56" t="s">
        <v>4016</v>
      </c>
      <c r="C2109" s="55" t="s">
        <v>6320</v>
      </c>
      <c r="D2109" s="56">
        <f t="shared" si="297"/>
        <v>44.615000000000002</v>
      </c>
      <c r="E2109" s="56">
        <f t="shared" si="289"/>
        <v>0</v>
      </c>
      <c r="F2109" s="56">
        <f t="shared" si="290"/>
        <v>0</v>
      </c>
      <c r="G2109" s="56">
        <f t="shared" si="291"/>
        <v>44.615000000000002</v>
      </c>
      <c r="H2109" s="56">
        <f t="shared" si="292"/>
        <v>42.704999999999998</v>
      </c>
      <c r="I2109" s="56">
        <f t="shared" si="293"/>
        <v>0</v>
      </c>
      <c r="J2109" s="56">
        <f t="shared" si="294"/>
        <v>0</v>
      </c>
      <c r="K2109" s="56">
        <f t="shared" si="295"/>
        <v>42.704999999999998</v>
      </c>
      <c r="L2109" s="64">
        <v>44615</v>
      </c>
      <c r="M2109" s="64">
        <v>0</v>
      </c>
      <c r="N2109" s="64">
        <v>0</v>
      </c>
      <c r="O2109" s="64">
        <v>44615</v>
      </c>
      <c r="P2109" s="63">
        <v>42705</v>
      </c>
      <c r="Q2109" s="63">
        <v>0</v>
      </c>
      <c r="R2109" s="63">
        <v>0</v>
      </c>
      <c r="S2109" s="63">
        <v>42705</v>
      </c>
      <c r="T2109">
        <f t="shared" si="296"/>
        <v>87320</v>
      </c>
    </row>
    <row r="2110" spans="1:20">
      <c r="A2110" s="55" t="s">
        <v>4017</v>
      </c>
      <c r="B2110" s="56" t="s">
        <v>4018</v>
      </c>
      <c r="C2110" s="55" t="s">
        <v>6320</v>
      </c>
      <c r="D2110" s="56">
        <f t="shared" si="297"/>
        <v>0</v>
      </c>
      <c r="E2110" s="56">
        <f t="shared" si="289"/>
        <v>0</v>
      </c>
      <c r="F2110" s="56">
        <f t="shared" si="290"/>
        <v>0</v>
      </c>
      <c r="G2110" s="56">
        <f t="shared" si="291"/>
        <v>0</v>
      </c>
      <c r="H2110" s="56">
        <f t="shared" si="292"/>
        <v>0</v>
      </c>
      <c r="I2110" s="56">
        <f t="shared" si="293"/>
        <v>0</v>
      </c>
      <c r="J2110" s="56">
        <f t="shared" si="294"/>
        <v>0</v>
      </c>
      <c r="K2110" s="56">
        <f t="shared" si="295"/>
        <v>0</v>
      </c>
      <c r="L2110" s="64">
        <v>0</v>
      </c>
      <c r="M2110" s="64">
        <v>0</v>
      </c>
      <c r="N2110" s="64">
        <v>0</v>
      </c>
      <c r="O2110" s="64">
        <v>0</v>
      </c>
      <c r="P2110" s="63">
        <v>0</v>
      </c>
      <c r="Q2110" s="63">
        <v>0</v>
      </c>
      <c r="R2110" s="63">
        <v>0</v>
      </c>
      <c r="S2110" s="63">
        <v>0</v>
      </c>
      <c r="T2110">
        <f t="shared" si="296"/>
        <v>0</v>
      </c>
    </row>
    <row r="2111" spans="1:20">
      <c r="A2111" s="55" t="s">
        <v>4019</v>
      </c>
      <c r="B2111" s="56" t="s">
        <v>4020</v>
      </c>
      <c r="C2111" s="55" t="s">
        <v>6320</v>
      </c>
      <c r="D2111" s="56">
        <f t="shared" si="297"/>
        <v>0</v>
      </c>
      <c r="E2111" s="56">
        <f t="shared" si="289"/>
        <v>0</v>
      </c>
      <c r="F2111" s="56">
        <f t="shared" si="290"/>
        <v>0</v>
      </c>
      <c r="G2111" s="56">
        <f t="shared" si="291"/>
        <v>0</v>
      </c>
      <c r="H2111" s="56">
        <f t="shared" si="292"/>
        <v>0</v>
      </c>
      <c r="I2111" s="56">
        <f t="shared" si="293"/>
        <v>0</v>
      </c>
      <c r="J2111" s="56">
        <f t="shared" si="294"/>
        <v>0</v>
      </c>
      <c r="K2111" s="56">
        <f t="shared" si="295"/>
        <v>0</v>
      </c>
      <c r="L2111" s="64">
        <v>0</v>
      </c>
      <c r="M2111" s="64">
        <v>0</v>
      </c>
      <c r="N2111" s="64">
        <v>0</v>
      </c>
      <c r="O2111" s="64">
        <v>0</v>
      </c>
      <c r="P2111" s="63">
        <v>0</v>
      </c>
      <c r="Q2111" s="63">
        <v>0</v>
      </c>
      <c r="R2111" s="63">
        <v>0</v>
      </c>
      <c r="S2111" s="63">
        <v>0</v>
      </c>
      <c r="T2111">
        <f t="shared" si="296"/>
        <v>0</v>
      </c>
    </row>
    <row r="2112" spans="1:20" hidden="1">
      <c r="A2112" s="55" t="s">
        <v>4021</v>
      </c>
      <c r="B2112" s="56" t="s">
        <v>4022</v>
      </c>
      <c r="C2112" s="55" t="s">
        <v>6320</v>
      </c>
      <c r="D2112" s="56">
        <f t="shared" si="297"/>
        <v>0</v>
      </c>
      <c r="E2112" s="56">
        <f t="shared" si="289"/>
        <v>0</v>
      </c>
      <c r="F2112" s="56">
        <f t="shared" si="290"/>
        <v>189.88900000000001</v>
      </c>
      <c r="G2112" s="56">
        <f t="shared" si="291"/>
        <v>189.88900000000001</v>
      </c>
      <c r="H2112" s="56">
        <f t="shared" si="292"/>
        <v>0</v>
      </c>
      <c r="I2112" s="56">
        <f t="shared" si="293"/>
        <v>0</v>
      </c>
      <c r="J2112" s="56">
        <f t="shared" si="294"/>
        <v>184.19300000000001</v>
      </c>
      <c r="K2112" s="56">
        <f t="shared" si="295"/>
        <v>184.19300000000001</v>
      </c>
      <c r="L2112" s="64">
        <v>0</v>
      </c>
      <c r="M2112" s="64">
        <v>0</v>
      </c>
      <c r="N2112" s="64">
        <v>189889</v>
      </c>
      <c r="O2112" s="64">
        <v>189889</v>
      </c>
      <c r="P2112" s="63">
        <v>0</v>
      </c>
      <c r="Q2112" s="63">
        <v>0</v>
      </c>
      <c r="R2112" s="63">
        <v>184193</v>
      </c>
      <c r="S2112" s="63">
        <v>184193</v>
      </c>
      <c r="T2112">
        <f t="shared" si="296"/>
        <v>374082</v>
      </c>
    </row>
    <row r="2113" spans="1:20">
      <c r="A2113" s="55" t="s">
        <v>6235</v>
      </c>
      <c r="B2113" s="56" t="s">
        <v>6236</v>
      </c>
      <c r="C2113" s="55" t="s">
        <v>6321</v>
      </c>
      <c r="D2113" s="56">
        <f t="shared" si="297"/>
        <v>0</v>
      </c>
      <c r="E2113" s="56">
        <f t="shared" si="289"/>
        <v>0</v>
      </c>
      <c r="F2113" s="56">
        <f t="shared" si="290"/>
        <v>0</v>
      </c>
      <c r="G2113" s="56">
        <f t="shared" si="291"/>
        <v>0</v>
      </c>
      <c r="H2113" s="56">
        <f t="shared" si="292"/>
        <v>0</v>
      </c>
      <c r="I2113" s="56">
        <f t="shared" si="293"/>
        <v>0</v>
      </c>
      <c r="J2113" s="56">
        <f t="shared" si="294"/>
        <v>0</v>
      </c>
      <c r="K2113" s="56">
        <f t="shared" si="295"/>
        <v>0</v>
      </c>
      <c r="L2113" s="64">
        <v>0</v>
      </c>
      <c r="M2113" s="64">
        <v>0</v>
      </c>
      <c r="N2113" s="64">
        <v>0</v>
      </c>
      <c r="O2113" s="64">
        <v>0</v>
      </c>
      <c r="P2113" s="63">
        <v>0</v>
      </c>
      <c r="Q2113" s="63">
        <v>0</v>
      </c>
      <c r="R2113" s="63">
        <v>0</v>
      </c>
      <c r="S2113" s="63">
        <v>0</v>
      </c>
      <c r="T2113">
        <f t="shared" si="296"/>
        <v>0</v>
      </c>
    </row>
    <row r="2114" spans="1:20">
      <c r="A2114" s="55" t="s">
        <v>6237</v>
      </c>
      <c r="B2114" s="56" t="s">
        <v>6238</v>
      </c>
      <c r="C2114" s="55" t="s">
        <v>6321</v>
      </c>
      <c r="D2114" s="56">
        <f t="shared" si="297"/>
        <v>0</v>
      </c>
      <c r="E2114" s="56">
        <f t="shared" si="289"/>
        <v>0</v>
      </c>
      <c r="F2114" s="56">
        <f t="shared" si="290"/>
        <v>0</v>
      </c>
      <c r="G2114" s="56">
        <f t="shared" si="291"/>
        <v>0</v>
      </c>
      <c r="H2114" s="56">
        <f t="shared" si="292"/>
        <v>0</v>
      </c>
      <c r="I2114" s="56">
        <f t="shared" si="293"/>
        <v>0</v>
      </c>
      <c r="J2114" s="56">
        <f t="shared" si="294"/>
        <v>0</v>
      </c>
      <c r="K2114" s="56">
        <f t="shared" si="295"/>
        <v>0</v>
      </c>
      <c r="L2114" s="64">
        <v>0</v>
      </c>
      <c r="M2114" s="64">
        <v>0</v>
      </c>
      <c r="N2114" s="64">
        <v>0</v>
      </c>
      <c r="O2114" s="64">
        <v>0</v>
      </c>
      <c r="P2114" s="63">
        <v>0</v>
      </c>
      <c r="Q2114" s="63">
        <v>0</v>
      </c>
      <c r="R2114" s="63">
        <v>0</v>
      </c>
      <c r="S2114" s="63">
        <v>0</v>
      </c>
      <c r="T2114">
        <f t="shared" si="296"/>
        <v>0</v>
      </c>
    </row>
    <row r="2115" spans="1:20">
      <c r="A2115" s="55" t="s">
        <v>6239</v>
      </c>
      <c r="B2115" s="56" t="s">
        <v>6240</v>
      </c>
      <c r="C2115" s="55" t="s">
        <v>6321</v>
      </c>
      <c r="D2115" s="56">
        <f t="shared" si="297"/>
        <v>0</v>
      </c>
      <c r="E2115" s="56">
        <f t="shared" si="289"/>
        <v>0</v>
      </c>
      <c r="F2115" s="56">
        <f t="shared" si="290"/>
        <v>0</v>
      </c>
      <c r="G2115" s="56">
        <f t="shared" si="291"/>
        <v>0</v>
      </c>
      <c r="H2115" s="56">
        <f t="shared" si="292"/>
        <v>0</v>
      </c>
      <c r="I2115" s="56">
        <f t="shared" si="293"/>
        <v>0</v>
      </c>
      <c r="J2115" s="56">
        <f t="shared" si="294"/>
        <v>0</v>
      </c>
      <c r="K2115" s="56">
        <f t="shared" si="295"/>
        <v>0</v>
      </c>
      <c r="L2115" s="64">
        <v>0</v>
      </c>
      <c r="M2115" s="64">
        <v>0</v>
      </c>
      <c r="N2115" s="64">
        <v>0</v>
      </c>
      <c r="O2115" s="64">
        <v>0</v>
      </c>
      <c r="P2115" s="63">
        <v>0</v>
      </c>
      <c r="Q2115" s="63">
        <v>0</v>
      </c>
      <c r="R2115" s="63">
        <v>0</v>
      </c>
      <c r="S2115" s="63">
        <v>0</v>
      </c>
      <c r="T2115">
        <f t="shared" si="296"/>
        <v>0</v>
      </c>
    </row>
    <row r="2116" spans="1:20">
      <c r="A2116" s="55" t="s">
        <v>6241</v>
      </c>
      <c r="B2116" s="56" t="s">
        <v>6242</v>
      </c>
      <c r="C2116" s="55" t="s">
        <v>6321</v>
      </c>
      <c r="D2116" s="56">
        <f t="shared" si="297"/>
        <v>0</v>
      </c>
      <c r="E2116" s="56">
        <f t="shared" si="289"/>
        <v>0</v>
      </c>
      <c r="F2116" s="56">
        <f t="shared" si="290"/>
        <v>0</v>
      </c>
      <c r="G2116" s="56">
        <f t="shared" si="291"/>
        <v>0</v>
      </c>
      <c r="H2116" s="56">
        <f t="shared" si="292"/>
        <v>0</v>
      </c>
      <c r="I2116" s="56">
        <f t="shared" si="293"/>
        <v>0</v>
      </c>
      <c r="J2116" s="56">
        <f t="shared" si="294"/>
        <v>0</v>
      </c>
      <c r="K2116" s="56">
        <f t="shared" si="295"/>
        <v>0</v>
      </c>
      <c r="L2116" s="64">
        <v>0</v>
      </c>
      <c r="M2116" s="64">
        <v>0</v>
      </c>
      <c r="N2116" s="64">
        <v>0</v>
      </c>
      <c r="O2116" s="64">
        <v>0</v>
      </c>
      <c r="P2116" s="63">
        <v>0</v>
      </c>
      <c r="Q2116" s="63">
        <v>0</v>
      </c>
      <c r="R2116" s="63">
        <v>0</v>
      </c>
      <c r="S2116" s="63">
        <v>0</v>
      </c>
      <c r="T2116">
        <f t="shared" si="296"/>
        <v>0</v>
      </c>
    </row>
    <row r="2117" spans="1:20">
      <c r="A2117" s="55" t="s">
        <v>6243</v>
      </c>
      <c r="B2117" s="56" t="s">
        <v>6244</v>
      </c>
      <c r="C2117" s="55" t="s">
        <v>6321</v>
      </c>
      <c r="D2117" s="56">
        <f t="shared" si="297"/>
        <v>0</v>
      </c>
      <c r="E2117" s="56">
        <f t="shared" ref="E2117:E2180" si="298">M2117/1000</f>
        <v>0</v>
      </c>
      <c r="F2117" s="56">
        <f t="shared" ref="F2117:F2180" si="299">N2117/1000</f>
        <v>0</v>
      </c>
      <c r="G2117" s="56">
        <f t="shared" ref="G2117:G2180" si="300">O2117/1000</f>
        <v>0</v>
      </c>
      <c r="H2117" s="56">
        <f t="shared" ref="H2117:H2180" si="301">P2117/1000</f>
        <v>0</v>
      </c>
      <c r="I2117" s="56">
        <f t="shared" ref="I2117:I2180" si="302">Q2117/1000</f>
        <v>0</v>
      </c>
      <c r="J2117" s="56">
        <f t="shared" ref="J2117:J2180" si="303">R2117/1000</f>
        <v>0</v>
      </c>
      <c r="K2117" s="56">
        <f t="shared" ref="K2117:K2180" si="304">S2117/1000</f>
        <v>0</v>
      </c>
      <c r="L2117" s="64">
        <v>0</v>
      </c>
      <c r="M2117" s="64">
        <v>0</v>
      </c>
      <c r="N2117" s="64">
        <v>0</v>
      </c>
      <c r="O2117" s="64">
        <v>0</v>
      </c>
      <c r="P2117" s="63">
        <v>0</v>
      </c>
      <c r="Q2117" s="63">
        <v>0</v>
      </c>
      <c r="R2117" s="63">
        <v>0</v>
      </c>
      <c r="S2117" s="63">
        <v>0</v>
      </c>
      <c r="T2117">
        <f t="shared" si="296"/>
        <v>0</v>
      </c>
    </row>
    <row r="2118" spans="1:20">
      <c r="A2118" s="55" t="s">
        <v>6245</v>
      </c>
      <c r="B2118" s="56" t="s">
        <v>6246</v>
      </c>
      <c r="C2118" s="55" t="s">
        <v>6321</v>
      </c>
      <c r="D2118" s="56">
        <f t="shared" si="297"/>
        <v>0</v>
      </c>
      <c r="E2118" s="56">
        <f t="shared" si="298"/>
        <v>0</v>
      </c>
      <c r="F2118" s="56">
        <f t="shared" si="299"/>
        <v>0</v>
      </c>
      <c r="G2118" s="56">
        <f t="shared" si="300"/>
        <v>0</v>
      </c>
      <c r="H2118" s="56">
        <f t="shared" si="301"/>
        <v>0</v>
      </c>
      <c r="I2118" s="56">
        <f t="shared" si="302"/>
        <v>0</v>
      </c>
      <c r="J2118" s="56">
        <f t="shared" si="303"/>
        <v>0</v>
      </c>
      <c r="K2118" s="56">
        <f t="shared" si="304"/>
        <v>0</v>
      </c>
      <c r="L2118" s="64">
        <v>0</v>
      </c>
      <c r="M2118" s="64">
        <v>0</v>
      </c>
      <c r="N2118" s="64">
        <v>0</v>
      </c>
      <c r="O2118" s="64">
        <v>0</v>
      </c>
      <c r="P2118" s="63">
        <v>0</v>
      </c>
      <c r="Q2118" s="63">
        <v>0</v>
      </c>
      <c r="R2118" s="63">
        <v>0</v>
      </c>
      <c r="S2118" s="63">
        <v>0</v>
      </c>
      <c r="T2118">
        <f t="shared" ref="T2118:T2181" si="305">O2118+S2118</f>
        <v>0</v>
      </c>
    </row>
    <row r="2119" spans="1:20" hidden="1">
      <c r="A2119" s="55" t="s">
        <v>4023</v>
      </c>
      <c r="B2119" s="56" t="s">
        <v>4024</v>
      </c>
      <c r="C2119" s="55" t="s">
        <v>6320</v>
      </c>
      <c r="D2119" s="56">
        <f t="shared" ref="D2119:D2182" si="306">L2119/1000</f>
        <v>195.386</v>
      </c>
      <c r="E2119" s="56">
        <f t="shared" si="298"/>
        <v>0</v>
      </c>
      <c r="F2119" s="56">
        <f t="shared" si="299"/>
        <v>0</v>
      </c>
      <c r="G2119" s="56">
        <f t="shared" si="300"/>
        <v>195.386</v>
      </c>
      <c r="H2119" s="56">
        <f t="shared" si="301"/>
        <v>170.36799999999999</v>
      </c>
      <c r="I2119" s="56">
        <f t="shared" si="302"/>
        <v>0</v>
      </c>
      <c r="J2119" s="56">
        <f t="shared" si="303"/>
        <v>0</v>
      </c>
      <c r="K2119" s="56">
        <f t="shared" si="304"/>
        <v>170.36799999999999</v>
      </c>
      <c r="L2119" s="64">
        <v>195386</v>
      </c>
      <c r="M2119" s="64">
        <v>0</v>
      </c>
      <c r="N2119" s="64">
        <v>0</v>
      </c>
      <c r="O2119" s="64">
        <v>195386</v>
      </c>
      <c r="P2119" s="63">
        <v>170368</v>
      </c>
      <c r="Q2119" s="63">
        <v>0</v>
      </c>
      <c r="R2119" s="63">
        <v>0</v>
      </c>
      <c r="S2119" s="63">
        <v>170368</v>
      </c>
      <c r="T2119">
        <f t="shared" si="305"/>
        <v>365754</v>
      </c>
    </row>
    <row r="2120" spans="1:20" hidden="1">
      <c r="A2120" s="55" t="s">
        <v>4025</v>
      </c>
      <c r="B2120" s="56" t="s">
        <v>4026</v>
      </c>
      <c r="C2120" s="55" t="s">
        <v>6320</v>
      </c>
      <c r="D2120" s="56">
        <f t="shared" si="306"/>
        <v>0</v>
      </c>
      <c r="E2120" s="56">
        <f t="shared" si="298"/>
        <v>0</v>
      </c>
      <c r="F2120" s="56">
        <f t="shared" si="299"/>
        <v>41.503</v>
      </c>
      <c r="G2120" s="56">
        <f t="shared" si="300"/>
        <v>41.503</v>
      </c>
      <c r="H2120" s="56">
        <f t="shared" si="301"/>
        <v>0</v>
      </c>
      <c r="I2120" s="56">
        <f t="shared" si="302"/>
        <v>0</v>
      </c>
      <c r="J2120" s="56">
        <f t="shared" si="303"/>
        <v>24.001000000000001</v>
      </c>
      <c r="K2120" s="56">
        <f t="shared" si="304"/>
        <v>24.001000000000001</v>
      </c>
      <c r="L2120" s="64">
        <v>0</v>
      </c>
      <c r="M2120" s="64">
        <v>0</v>
      </c>
      <c r="N2120" s="64">
        <v>41503</v>
      </c>
      <c r="O2120" s="64">
        <v>41503</v>
      </c>
      <c r="P2120" s="63">
        <v>0</v>
      </c>
      <c r="Q2120" s="63">
        <v>0</v>
      </c>
      <c r="R2120" s="63">
        <v>24001</v>
      </c>
      <c r="S2120" s="63">
        <v>24001</v>
      </c>
      <c r="T2120">
        <f t="shared" si="305"/>
        <v>65504</v>
      </c>
    </row>
    <row r="2121" spans="1:20" hidden="1">
      <c r="A2121" s="55" t="s">
        <v>4027</v>
      </c>
      <c r="B2121" s="56" t="s">
        <v>4028</v>
      </c>
      <c r="C2121" s="55" t="s">
        <v>6320</v>
      </c>
      <c r="D2121" s="56">
        <f t="shared" si="306"/>
        <v>15.162000000000001</v>
      </c>
      <c r="E2121" s="56">
        <f t="shared" si="298"/>
        <v>0</v>
      </c>
      <c r="F2121" s="56">
        <f t="shared" si="299"/>
        <v>3031.0520000000001</v>
      </c>
      <c r="G2121" s="56">
        <f t="shared" si="300"/>
        <v>3046.2139999999999</v>
      </c>
      <c r="H2121" s="56">
        <f t="shared" si="301"/>
        <v>29.244</v>
      </c>
      <c r="I2121" s="56">
        <f t="shared" si="302"/>
        <v>0</v>
      </c>
      <c r="J2121" s="56">
        <f t="shared" si="303"/>
        <v>3026.0279999999998</v>
      </c>
      <c r="K2121" s="56">
        <f t="shared" si="304"/>
        <v>3055.2719999999999</v>
      </c>
      <c r="L2121" s="64">
        <v>15162</v>
      </c>
      <c r="M2121" s="64">
        <v>0</v>
      </c>
      <c r="N2121" s="64">
        <v>3031052</v>
      </c>
      <c r="O2121" s="64">
        <v>3046214</v>
      </c>
      <c r="P2121" s="63">
        <v>29244</v>
      </c>
      <c r="Q2121" s="63">
        <v>0</v>
      </c>
      <c r="R2121" s="63">
        <v>3026028</v>
      </c>
      <c r="S2121" s="63">
        <v>3055272</v>
      </c>
      <c r="T2121">
        <f t="shared" si="305"/>
        <v>6101486</v>
      </c>
    </row>
    <row r="2122" spans="1:20" hidden="1">
      <c r="A2122" s="55" t="s">
        <v>4029</v>
      </c>
      <c r="B2122" s="56" t="s">
        <v>4030</v>
      </c>
      <c r="C2122" s="55" t="s">
        <v>6320</v>
      </c>
      <c r="D2122" s="56">
        <f t="shared" si="306"/>
        <v>0</v>
      </c>
      <c r="E2122" s="56">
        <f t="shared" si="298"/>
        <v>0</v>
      </c>
      <c r="F2122" s="56">
        <f t="shared" si="299"/>
        <v>6.5380000000000003</v>
      </c>
      <c r="G2122" s="56">
        <f t="shared" si="300"/>
        <v>6.5380000000000003</v>
      </c>
      <c r="H2122" s="56">
        <f t="shared" si="301"/>
        <v>0</v>
      </c>
      <c r="I2122" s="56">
        <f t="shared" si="302"/>
        <v>0</v>
      </c>
      <c r="J2122" s="56">
        <f t="shared" si="303"/>
        <v>6.51</v>
      </c>
      <c r="K2122" s="56">
        <f t="shared" si="304"/>
        <v>6.51</v>
      </c>
      <c r="L2122" s="64">
        <v>0</v>
      </c>
      <c r="M2122" s="64">
        <v>0</v>
      </c>
      <c r="N2122" s="64">
        <v>6538</v>
      </c>
      <c r="O2122" s="64">
        <v>6538</v>
      </c>
      <c r="P2122" s="63">
        <v>0</v>
      </c>
      <c r="Q2122" s="63">
        <v>0</v>
      </c>
      <c r="R2122" s="63">
        <v>6510</v>
      </c>
      <c r="S2122" s="63">
        <v>6510</v>
      </c>
      <c r="T2122">
        <f t="shared" si="305"/>
        <v>13048</v>
      </c>
    </row>
    <row r="2123" spans="1:20">
      <c r="A2123" s="55" t="s">
        <v>6247</v>
      </c>
      <c r="B2123" s="56" t="s">
        <v>6248</v>
      </c>
      <c r="C2123" s="55" t="s">
        <v>6321</v>
      </c>
      <c r="D2123" s="56">
        <f t="shared" si="306"/>
        <v>0</v>
      </c>
      <c r="E2123" s="56">
        <f t="shared" si="298"/>
        <v>0</v>
      </c>
      <c r="F2123" s="56">
        <f t="shared" si="299"/>
        <v>0</v>
      </c>
      <c r="G2123" s="56">
        <f t="shared" si="300"/>
        <v>0</v>
      </c>
      <c r="H2123" s="56">
        <f t="shared" si="301"/>
        <v>0</v>
      </c>
      <c r="I2123" s="56">
        <f t="shared" si="302"/>
        <v>0</v>
      </c>
      <c r="J2123" s="56">
        <f t="shared" si="303"/>
        <v>0</v>
      </c>
      <c r="K2123" s="56">
        <f t="shared" si="304"/>
        <v>0</v>
      </c>
      <c r="L2123" s="64">
        <v>0</v>
      </c>
      <c r="M2123" s="64">
        <v>0</v>
      </c>
      <c r="N2123" s="64">
        <v>0</v>
      </c>
      <c r="O2123" s="64">
        <v>0</v>
      </c>
      <c r="P2123" s="63">
        <v>0</v>
      </c>
      <c r="Q2123" s="63">
        <v>0</v>
      </c>
      <c r="R2123" s="63">
        <v>0</v>
      </c>
      <c r="S2123" s="63">
        <v>0</v>
      </c>
      <c r="T2123">
        <f t="shared" si="305"/>
        <v>0</v>
      </c>
    </row>
    <row r="2124" spans="1:20" hidden="1">
      <c r="A2124" s="55" t="s">
        <v>4031</v>
      </c>
      <c r="B2124" s="56" t="s">
        <v>4032</v>
      </c>
      <c r="C2124" s="55" t="s">
        <v>6320</v>
      </c>
      <c r="D2124" s="56">
        <f t="shared" si="306"/>
        <v>0</v>
      </c>
      <c r="E2124" s="56">
        <f t="shared" si="298"/>
        <v>0</v>
      </c>
      <c r="F2124" s="56">
        <f t="shared" si="299"/>
        <v>40.241999999999997</v>
      </c>
      <c r="G2124" s="56">
        <f t="shared" si="300"/>
        <v>40.241999999999997</v>
      </c>
      <c r="H2124" s="56">
        <f t="shared" si="301"/>
        <v>0</v>
      </c>
      <c r="I2124" s="56">
        <f t="shared" si="302"/>
        <v>0</v>
      </c>
      <c r="J2124" s="56">
        <f t="shared" si="303"/>
        <v>40.673999999999999</v>
      </c>
      <c r="K2124" s="56">
        <f t="shared" si="304"/>
        <v>40.673999999999999</v>
      </c>
      <c r="L2124" s="64">
        <v>0</v>
      </c>
      <c r="M2124" s="64">
        <v>0</v>
      </c>
      <c r="N2124" s="64">
        <v>40242</v>
      </c>
      <c r="O2124" s="64">
        <v>40242</v>
      </c>
      <c r="P2124" s="63">
        <v>0</v>
      </c>
      <c r="Q2124" s="63">
        <v>0</v>
      </c>
      <c r="R2124" s="63">
        <v>40674</v>
      </c>
      <c r="S2124" s="63">
        <v>40674</v>
      </c>
      <c r="T2124">
        <f t="shared" si="305"/>
        <v>80916</v>
      </c>
    </row>
    <row r="2125" spans="1:20">
      <c r="A2125" s="55" t="s">
        <v>6249</v>
      </c>
      <c r="B2125" s="56" t="s">
        <v>6250</v>
      </c>
      <c r="C2125" s="55" t="s">
        <v>6321</v>
      </c>
      <c r="D2125" s="56">
        <f t="shared" si="306"/>
        <v>0</v>
      </c>
      <c r="E2125" s="56">
        <f t="shared" si="298"/>
        <v>0</v>
      </c>
      <c r="F2125" s="56">
        <f t="shared" si="299"/>
        <v>0</v>
      </c>
      <c r="G2125" s="56">
        <f t="shared" si="300"/>
        <v>0</v>
      </c>
      <c r="H2125" s="56">
        <f t="shared" si="301"/>
        <v>0</v>
      </c>
      <c r="I2125" s="56">
        <f t="shared" si="302"/>
        <v>0</v>
      </c>
      <c r="J2125" s="56">
        <f t="shared" si="303"/>
        <v>0</v>
      </c>
      <c r="K2125" s="56">
        <f t="shared" si="304"/>
        <v>0</v>
      </c>
      <c r="L2125" s="64">
        <v>0</v>
      </c>
      <c r="M2125" s="64">
        <v>0</v>
      </c>
      <c r="N2125" s="64">
        <v>0</v>
      </c>
      <c r="O2125" s="64">
        <v>0</v>
      </c>
      <c r="P2125" s="63">
        <v>0</v>
      </c>
      <c r="Q2125" s="63">
        <v>0</v>
      </c>
      <c r="R2125" s="63">
        <v>0</v>
      </c>
      <c r="S2125" s="63">
        <v>0</v>
      </c>
      <c r="T2125">
        <f t="shared" si="305"/>
        <v>0</v>
      </c>
    </row>
    <row r="2126" spans="1:20" hidden="1">
      <c r="A2126" s="55" t="s">
        <v>4033</v>
      </c>
      <c r="B2126" s="56" t="s">
        <v>4034</v>
      </c>
      <c r="C2126" s="55" t="s">
        <v>6320</v>
      </c>
      <c r="D2126" s="56">
        <f t="shared" si="306"/>
        <v>0</v>
      </c>
      <c r="E2126" s="56">
        <f t="shared" si="298"/>
        <v>0</v>
      </c>
      <c r="F2126" s="56">
        <f t="shared" si="299"/>
        <v>11</v>
      </c>
      <c r="G2126" s="56">
        <f t="shared" si="300"/>
        <v>11</v>
      </c>
      <c r="H2126" s="56">
        <f t="shared" si="301"/>
        <v>0</v>
      </c>
      <c r="I2126" s="56">
        <f t="shared" si="302"/>
        <v>0</v>
      </c>
      <c r="J2126" s="56">
        <f t="shared" si="303"/>
        <v>11</v>
      </c>
      <c r="K2126" s="56">
        <f t="shared" si="304"/>
        <v>11</v>
      </c>
      <c r="L2126" s="64">
        <v>0</v>
      </c>
      <c r="M2126" s="64">
        <v>0</v>
      </c>
      <c r="N2126" s="64">
        <v>11000</v>
      </c>
      <c r="O2126" s="64">
        <v>11000</v>
      </c>
      <c r="P2126" s="63">
        <v>0</v>
      </c>
      <c r="Q2126" s="63">
        <v>0</v>
      </c>
      <c r="R2126" s="63">
        <v>11000</v>
      </c>
      <c r="S2126" s="63">
        <v>11000</v>
      </c>
      <c r="T2126">
        <f t="shared" si="305"/>
        <v>22000</v>
      </c>
    </row>
    <row r="2127" spans="1:20">
      <c r="A2127" s="55" t="s">
        <v>4035</v>
      </c>
      <c r="B2127" s="56" t="s">
        <v>4036</v>
      </c>
      <c r="C2127" s="55" t="s">
        <v>6320</v>
      </c>
      <c r="D2127" s="56">
        <f t="shared" si="306"/>
        <v>0</v>
      </c>
      <c r="E2127" s="56">
        <f t="shared" si="298"/>
        <v>0</v>
      </c>
      <c r="F2127" s="56">
        <f t="shared" si="299"/>
        <v>0</v>
      </c>
      <c r="G2127" s="56">
        <f t="shared" si="300"/>
        <v>0</v>
      </c>
      <c r="H2127" s="56">
        <f t="shared" si="301"/>
        <v>0</v>
      </c>
      <c r="I2127" s="56">
        <f t="shared" si="302"/>
        <v>0</v>
      </c>
      <c r="J2127" s="56">
        <f t="shared" si="303"/>
        <v>0</v>
      </c>
      <c r="K2127" s="56">
        <f t="shared" si="304"/>
        <v>0</v>
      </c>
      <c r="L2127" s="64">
        <v>0</v>
      </c>
      <c r="M2127" s="64">
        <v>0</v>
      </c>
      <c r="N2127" s="64">
        <v>0</v>
      </c>
      <c r="O2127" s="64">
        <v>0</v>
      </c>
      <c r="P2127" s="63">
        <v>0</v>
      </c>
      <c r="Q2127" s="63">
        <v>0</v>
      </c>
      <c r="R2127" s="63">
        <v>0</v>
      </c>
      <c r="S2127" s="63">
        <v>0</v>
      </c>
      <c r="T2127">
        <f t="shared" si="305"/>
        <v>0</v>
      </c>
    </row>
    <row r="2128" spans="1:20">
      <c r="A2128" s="55" t="s">
        <v>4037</v>
      </c>
      <c r="B2128" s="56" t="s">
        <v>4038</v>
      </c>
      <c r="C2128" s="55" t="s">
        <v>6320</v>
      </c>
      <c r="D2128" s="56">
        <f t="shared" si="306"/>
        <v>0</v>
      </c>
      <c r="E2128" s="56">
        <f t="shared" si="298"/>
        <v>0</v>
      </c>
      <c r="F2128" s="56">
        <f t="shared" si="299"/>
        <v>0</v>
      </c>
      <c r="G2128" s="56">
        <f t="shared" si="300"/>
        <v>0</v>
      </c>
      <c r="H2128" s="56">
        <f t="shared" si="301"/>
        <v>0</v>
      </c>
      <c r="I2128" s="56">
        <f t="shared" si="302"/>
        <v>0</v>
      </c>
      <c r="J2128" s="56">
        <f t="shared" si="303"/>
        <v>0</v>
      </c>
      <c r="K2128" s="56">
        <f t="shared" si="304"/>
        <v>0</v>
      </c>
      <c r="L2128" s="64">
        <v>0</v>
      </c>
      <c r="M2128" s="64">
        <v>0</v>
      </c>
      <c r="N2128" s="64">
        <v>0</v>
      </c>
      <c r="O2128" s="64">
        <v>0</v>
      </c>
      <c r="P2128" s="63">
        <v>0</v>
      </c>
      <c r="Q2128" s="63">
        <v>0</v>
      </c>
      <c r="R2128" s="63">
        <v>0</v>
      </c>
      <c r="S2128" s="63">
        <v>0</v>
      </c>
      <c r="T2128">
        <f t="shared" si="305"/>
        <v>0</v>
      </c>
    </row>
    <row r="2129" spans="1:20">
      <c r="A2129" s="55" t="s">
        <v>6251</v>
      </c>
      <c r="B2129" s="56" t="s">
        <v>6252</v>
      </c>
      <c r="C2129" s="55" t="s">
        <v>6321</v>
      </c>
      <c r="D2129" s="56">
        <f t="shared" si="306"/>
        <v>0</v>
      </c>
      <c r="E2129" s="56">
        <f t="shared" si="298"/>
        <v>0</v>
      </c>
      <c r="F2129" s="56">
        <f t="shared" si="299"/>
        <v>0</v>
      </c>
      <c r="G2129" s="56">
        <f t="shared" si="300"/>
        <v>0</v>
      </c>
      <c r="H2129" s="56">
        <f t="shared" si="301"/>
        <v>0</v>
      </c>
      <c r="I2129" s="56">
        <f t="shared" si="302"/>
        <v>0</v>
      </c>
      <c r="J2129" s="56">
        <f t="shared" si="303"/>
        <v>0</v>
      </c>
      <c r="K2129" s="56">
        <f t="shared" si="304"/>
        <v>0</v>
      </c>
      <c r="L2129" s="64">
        <v>0</v>
      </c>
      <c r="M2129" s="64">
        <v>0</v>
      </c>
      <c r="N2129" s="64">
        <v>0</v>
      </c>
      <c r="O2129" s="64">
        <v>0</v>
      </c>
      <c r="P2129" s="63">
        <v>0</v>
      </c>
      <c r="Q2129" s="63">
        <v>0</v>
      </c>
      <c r="R2129" s="63">
        <v>0</v>
      </c>
      <c r="S2129" s="63">
        <v>0</v>
      </c>
      <c r="T2129">
        <f t="shared" si="305"/>
        <v>0</v>
      </c>
    </row>
    <row r="2130" spans="1:20">
      <c r="A2130" s="55" t="s">
        <v>6253</v>
      </c>
      <c r="B2130" s="56" t="s">
        <v>6254</v>
      </c>
      <c r="C2130" s="55" t="s">
        <v>6321</v>
      </c>
      <c r="D2130" s="56">
        <f t="shared" si="306"/>
        <v>0</v>
      </c>
      <c r="E2130" s="56">
        <f t="shared" si="298"/>
        <v>0</v>
      </c>
      <c r="F2130" s="56">
        <f t="shared" si="299"/>
        <v>0</v>
      </c>
      <c r="G2130" s="56">
        <f t="shared" si="300"/>
        <v>0</v>
      </c>
      <c r="H2130" s="56">
        <f t="shared" si="301"/>
        <v>0</v>
      </c>
      <c r="I2130" s="56">
        <f t="shared" si="302"/>
        <v>0</v>
      </c>
      <c r="J2130" s="56">
        <f t="shared" si="303"/>
        <v>0</v>
      </c>
      <c r="K2130" s="56">
        <f t="shared" si="304"/>
        <v>0</v>
      </c>
      <c r="L2130" s="64">
        <v>0</v>
      </c>
      <c r="M2130" s="64">
        <v>0</v>
      </c>
      <c r="N2130" s="64">
        <v>0</v>
      </c>
      <c r="O2130" s="64">
        <v>0</v>
      </c>
      <c r="P2130" s="63">
        <v>0</v>
      </c>
      <c r="Q2130" s="63">
        <v>0</v>
      </c>
      <c r="R2130" s="63">
        <v>0</v>
      </c>
      <c r="S2130" s="63">
        <v>0</v>
      </c>
      <c r="T2130">
        <f t="shared" si="305"/>
        <v>0</v>
      </c>
    </row>
    <row r="2131" spans="1:20" hidden="1">
      <c r="A2131" s="55" t="s">
        <v>4039</v>
      </c>
      <c r="B2131" s="56" t="s">
        <v>4040</v>
      </c>
      <c r="C2131" s="55" t="s">
        <v>6320</v>
      </c>
      <c r="D2131" s="56">
        <f t="shared" si="306"/>
        <v>27.93</v>
      </c>
      <c r="E2131" s="56">
        <f t="shared" si="298"/>
        <v>0</v>
      </c>
      <c r="F2131" s="56">
        <f t="shared" si="299"/>
        <v>90.298000000000002</v>
      </c>
      <c r="G2131" s="56">
        <f t="shared" si="300"/>
        <v>118.22799999999999</v>
      </c>
      <c r="H2131" s="56">
        <f t="shared" si="301"/>
        <v>16.920000000000002</v>
      </c>
      <c r="I2131" s="56">
        <f t="shared" si="302"/>
        <v>0</v>
      </c>
      <c r="J2131" s="56">
        <f t="shared" si="303"/>
        <v>70.228999999999999</v>
      </c>
      <c r="K2131" s="56">
        <f t="shared" si="304"/>
        <v>87.149000000000001</v>
      </c>
      <c r="L2131" s="64">
        <v>27930</v>
      </c>
      <c r="M2131" s="64">
        <v>0</v>
      </c>
      <c r="N2131" s="64">
        <v>90298</v>
      </c>
      <c r="O2131" s="64">
        <v>118228</v>
      </c>
      <c r="P2131" s="63">
        <v>16920</v>
      </c>
      <c r="Q2131" s="63">
        <v>0</v>
      </c>
      <c r="R2131" s="63">
        <v>70229</v>
      </c>
      <c r="S2131" s="63">
        <v>87149</v>
      </c>
      <c r="T2131">
        <f t="shared" si="305"/>
        <v>205377</v>
      </c>
    </row>
    <row r="2132" spans="1:20">
      <c r="A2132" s="55" t="s">
        <v>4041</v>
      </c>
      <c r="B2132" s="56" t="s">
        <v>4042</v>
      </c>
      <c r="C2132" s="55" t="s">
        <v>6320</v>
      </c>
      <c r="D2132" s="56">
        <f t="shared" si="306"/>
        <v>0</v>
      </c>
      <c r="E2132" s="56">
        <f t="shared" si="298"/>
        <v>0</v>
      </c>
      <c r="F2132" s="56">
        <f t="shared" si="299"/>
        <v>0</v>
      </c>
      <c r="G2132" s="56">
        <f t="shared" si="300"/>
        <v>0</v>
      </c>
      <c r="H2132" s="56">
        <f t="shared" si="301"/>
        <v>0</v>
      </c>
      <c r="I2132" s="56">
        <f t="shared" si="302"/>
        <v>0</v>
      </c>
      <c r="J2132" s="56">
        <f t="shared" si="303"/>
        <v>0</v>
      </c>
      <c r="K2132" s="56">
        <f t="shared" si="304"/>
        <v>0</v>
      </c>
      <c r="L2132" s="64">
        <v>0</v>
      </c>
      <c r="M2132" s="64">
        <v>0</v>
      </c>
      <c r="N2132" s="64">
        <v>0</v>
      </c>
      <c r="O2132" s="64">
        <v>0</v>
      </c>
      <c r="P2132" s="63">
        <v>0</v>
      </c>
      <c r="Q2132" s="63">
        <v>0</v>
      </c>
      <c r="R2132" s="63">
        <v>0</v>
      </c>
      <c r="S2132" s="63">
        <v>0</v>
      </c>
      <c r="T2132">
        <f t="shared" si="305"/>
        <v>0</v>
      </c>
    </row>
    <row r="2133" spans="1:20" hidden="1">
      <c r="A2133" s="55" t="s">
        <v>4043</v>
      </c>
      <c r="B2133" s="56" t="s">
        <v>4044</v>
      </c>
      <c r="C2133" s="55" t="s">
        <v>6316</v>
      </c>
      <c r="D2133" s="56">
        <f t="shared" si="306"/>
        <v>1183.08</v>
      </c>
      <c r="E2133" s="56">
        <f t="shared" si="298"/>
        <v>9.1120000000000001</v>
      </c>
      <c r="F2133" s="56">
        <f t="shared" si="299"/>
        <v>6197.2879999999996</v>
      </c>
      <c r="G2133" s="56">
        <f t="shared" si="300"/>
        <v>7389.48</v>
      </c>
      <c r="H2133" s="56">
        <f t="shared" si="301"/>
        <v>1540.6949999999999</v>
      </c>
      <c r="I2133" s="56">
        <f t="shared" si="302"/>
        <v>109.096</v>
      </c>
      <c r="J2133" s="56">
        <f t="shared" si="303"/>
        <v>6311.3069999999998</v>
      </c>
      <c r="K2133" s="56">
        <f t="shared" si="304"/>
        <v>7961.098</v>
      </c>
      <c r="L2133" s="64">
        <v>1183080</v>
      </c>
      <c r="M2133" s="64">
        <v>9112</v>
      </c>
      <c r="N2133" s="64">
        <v>6197288</v>
      </c>
      <c r="O2133" s="64">
        <v>7389480</v>
      </c>
      <c r="P2133" s="63">
        <v>1540695</v>
      </c>
      <c r="Q2133" s="63">
        <v>109096</v>
      </c>
      <c r="R2133" s="63">
        <v>6311307</v>
      </c>
      <c r="S2133" s="63">
        <v>7961098</v>
      </c>
      <c r="T2133">
        <f t="shared" si="305"/>
        <v>15350578</v>
      </c>
    </row>
    <row r="2134" spans="1:20" hidden="1">
      <c r="A2134" s="55" t="s">
        <v>4045</v>
      </c>
      <c r="B2134" s="56" t="s">
        <v>4046</v>
      </c>
      <c r="C2134" s="55" t="s">
        <v>6318</v>
      </c>
      <c r="D2134" s="56">
        <f t="shared" si="306"/>
        <v>826.87400000000002</v>
      </c>
      <c r="E2134" s="56">
        <f t="shared" si="298"/>
        <v>7.766</v>
      </c>
      <c r="F2134" s="56">
        <f t="shared" si="299"/>
        <v>2541.4479999999999</v>
      </c>
      <c r="G2134" s="56">
        <f t="shared" si="300"/>
        <v>3376.0880000000002</v>
      </c>
      <c r="H2134" s="56">
        <f t="shared" si="301"/>
        <v>1121.787</v>
      </c>
      <c r="I2134" s="56">
        <f t="shared" si="302"/>
        <v>6.6609999999999996</v>
      </c>
      <c r="J2134" s="56">
        <f t="shared" si="303"/>
        <v>2577.0540000000001</v>
      </c>
      <c r="K2134" s="56">
        <f t="shared" si="304"/>
        <v>3705.502</v>
      </c>
      <c r="L2134" s="64">
        <v>826874</v>
      </c>
      <c r="M2134" s="64">
        <v>7766</v>
      </c>
      <c r="N2134" s="64">
        <v>2541448</v>
      </c>
      <c r="O2134" s="64">
        <v>3376088</v>
      </c>
      <c r="P2134" s="63">
        <v>1121787</v>
      </c>
      <c r="Q2134" s="63">
        <v>6661</v>
      </c>
      <c r="R2134" s="63">
        <v>2577054</v>
      </c>
      <c r="S2134" s="63">
        <v>3705502</v>
      </c>
      <c r="T2134">
        <f t="shared" si="305"/>
        <v>7081590</v>
      </c>
    </row>
    <row r="2135" spans="1:20" hidden="1">
      <c r="A2135" s="55" t="s">
        <v>4047</v>
      </c>
      <c r="B2135" s="56" t="s">
        <v>4048</v>
      </c>
      <c r="C2135" s="55" t="s">
        <v>6318</v>
      </c>
      <c r="D2135" s="56">
        <f t="shared" si="306"/>
        <v>2415.1289999999999</v>
      </c>
      <c r="E2135" s="56">
        <f t="shared" si="298"/>
        <v>543.11900000000003</v>
      </c>
      <c r="F2135" s="56">
        <f t="shared" si="299"/>
        <v>2358.0920000000001</v>
      </c>
      <c r="G2135" s="56">
        <f t="shared" si="300"/>
        <v>5316.34</v>
      </c>
      <c r="H2135" s="56">
        <f t="shared" si="301"/>
        <v>2614.5059999999999</v>
      </c>
      <c r="I2135" s="56">
        <f t="shared" si="302"/>
        <v>538.95100000000002</v>
      </c>
      <c r="J2135" s="56">
        <f t="shared" si="303"/>
        <v>1953.75</v>
      </c>
      <c r="K2135" s="56">
        <f t="shared" si="304"/>
        <v>5107.2070000000003</v>
      </c>
      <c r="L2135" s="64">
        <v>2415129</v>
      </c>
      <c r="M2135" s="64">
        <v>543119</v>
      </c>
      <c r="N2135" s="64">
        <v>2358092</v>
      </c>
      <c r="O2135" s="64">
        <v>5316340</v>
      </c>
      <c r="P2135" s="63">
        <v>2614506</v>
      </c>
      <c r="Q2135" s="63">
        <v>538951</v>
      </c>
      <c r="R2135" s="63">
        <v>1953750</v>
      </c>
      <c r="S2135" s="63">
        <v>5107207</v>
      </c>
      <c r="T2135">
        <f t="shared" si="305"/>
        <v>10423547</v>
      </c>
    </row>
    <row r="2136" spans="1:20" hidden="1">
      <c r="A2136" s="55" t="s">
        <v>4049</v>
      </c>
      <c r="B2136" s="56" t="s">
        <v>4050</v>
      </c>
      <c r="C2136" s="55" t="s">
        <v>6318</v>
      </c>
      <c r="D2136" s="56">
        <f t="shared" si="306"/>
        <v>1017.146</v>
      </c>
      <c r="E2136" s="56">
        <f t="shared" si="298"/>
        <v>181.059</v>
      </c>
      <c r="F2136" s="56">
        <f t="shared" si="299"/>
        <v>570.41499999999996</v>
      </c>
      <c r="G2136" s="56">
        <f t="shared" si="300"/>
        <v>1768.62</v>
      </c>
      <c r="H2136" s="56">
        <f t="shared" si="301"/>
        <v>1017.018</v>
      </c>
      <c r="I2136" s="56">
        <f t="shared" si="302"/>
        <v>238.02500000000001</v>
      </c>
      <c r="J2136" s="56">
        <f t="shared" si="303"/>
        <v>757.38800000000003</v>
      </c>
      <c r="K2136" s="56">
        <f t="shared" si="304"/>
        <v>2012.431</v>
      </c>
      <c r="L2136" s="64">
        <v>1017146</v>
      </c>
      <c r="M2136" s="64">
        <v>181059</v>
      </c>
      <c r="N2136" s="64">
        <v>570415</v>
      </c>
      <c r="O2136" s="64">
        <v>1768620</v>
      </c>
      <c r="P2136" s="63">
        <v>1017018</v>
      </c>
      <c r="Q2136" s="63">
        <v>238025</v>
      </c>
      <c r="R2136" s="63">
        <v>757388</v>
      </c>
      <c r="S2136" s="63">
        <v>2012431</v>
      </c>
      <c r="T2136">
        <f t="shared" si="305"/>
        <v>3781051</v>
      </c>
    </row>
    <row r="2137" spans="1:20" hidden="1">
      <c r="A2137" s="55" t="s">
        <v>4051</v>
      </c>
      <c r="B2137" s="56" t="s">
        <v>4052</v>
      </c>
      <c r="C2137" s="55" t="s">
        <v>6317</v>
      </c>
      <c r="D2137" s="56">
        <f t="shared" si="306"/>
        <v>2414.3319999999999</v>
      </c>
      <c r="E2137" s="56">
        <f t="shared" si="298"/>
        <v>14.468</v>
      </c>
      <c r="F2137" s="56">
        <f t="shared" si="299"/>
        <v>4188.1850000000004</v>
      </c>
      <c r="G2137" s="56">
        <f t="shared" si="300"/>
        <v>6616.9849999999997</v>
      </c>
      <c r="H2137" s="56">
        <f t="shared" si="301"/>
        <v>2713.43</v>
      </c>
      <c r="I2137" s="56">
        <f t="shared" si="302"/>
        <v>3.734</v>
      </c>
      <c r="J2137" s="56">
        <f t="shared" si="303"/>
        <v>4264.0460000000003</v>
      </c>
      <c r="K2137" s="56">
        <f t="shared" si="304"/>
        <v>6981.21</v>
      </c>
      <c r="L2137" s="64">
        <v>2414332</v>
      </c>
      <c r="M2137" s="64">
        <v>14468</v>
      </c>
      <c r="N2137" s="64">
        <v>4188185</v>
      </c>
      <c r="O2137" s="64">
        <v>6616985</v>
      </c>
      <c r="P2137" s="63">
        <v>2713430</v>
      </c>
      <c r="Q2137" s="63">
        <v>3734</v>
      </c>
      <c r="R2137" s="63">
        <v>4264046</v>
      </c>
      <c r="S2137" s="63">
        <v>6981210</v>
      </c>
      <c r="T2137">
        <f t="shared" si="305"/>
        <v>13598195</v>
      </c>
    </row>
    <row r="2138" spans="1:20" hidden="1">
      <c r="A2138" s="55" t="s">
        <v>4053</v>
      </c>
      <c r="B2138" s="56" t="s">
        <v>4054</v>
      </c>
      <c r="C2138" s="55" t="s">
        <v>6318</v>
      </c>
      <c r="D2138" s="56">
        <f t="shared" si="306"/>
        <v>402.64699999999999</v>
      </c>
      <c r="E2138" s="56">
        <f t="shared" si="298"/>
        <v>88.394000000000005</v>
      </c>
      <c r="F2138" s="56">
        <f t="shared" si="299"/>
        <v>728.20299999999997</v>
      </c>
      <c r="G2138" s="56">
        <f t="shared" si="300"/>
        <v>1219.2439999999999</v>
      </c>
      <c r="H2138" s="56">
        <f t="shared" si="301"/>
        <v>732.64700000000005</v>
      </c>
      <c r="I2138" s="56">
        <f t="shared" si="302"/>
        <v>88.480999999999995</v>
      </c>
      <c r="J2138" s="56">
        <f t="shared" si="303"/>
        <v>658.23099999999999</v>
      </c>
      <c r="K2138" s="56">
        <f t="shared" si="304"/>
        <v>1479.3589999999999</v>
      </c>
      <c r="L2138" s="64">
        <v>402647</v>
      </c>
      <c r="M2138" s="64">
        <v>88394</v>
      </c>
      <c r="N2138" s="64">
        <v>728203</v>
      </c>
      <c r="O2138" s="64">
        <v>1219244</v>
      </c>
      <c r="P2138" s="63">
        <v>732647</v>
      </c>
      <c r="Q2138" s="63">
        <v>88481</v>
      </c>
      <c r="R2138" s="63">
        <v>658231</v>
      </c>
      <c r="S2138" s="63">
        <v>1479359</v>
      </c>
      <c r="T2138">
        <f t="shared" si="305"/>
        <v>2698603</v>
      </c>
    </row>
    <row r="2139" spans="1:20" hidden="1">
      <c r="A2139" s="55" t="s">
        <v>4055</v>
      </c>
      <c r="B2139" s="56" t="s">
        <v>4056</v>
      </c>
      <c r="C2139" s="55" t="s">
        <v>6318</v>
      </c>
      <c r="D2139" s="56">
        <f t="shared" si="306"/>
        <v>1499.0170000000001</v>
      </c>
      <c r="E2139" s="56">
        <f t="shared" si="298"/>
        <v>931.96400000000006</v>
      </c>
      <c r="F2139" s="56">
        <f t="shared" si="299"/>
        <v>2561.761</v>
      </c>
      <c r="G2139" s="56">
        <f t="shared" si="300"/>
        <v>4992.7420000000002</v>
      </c>
      <c r="H2139" s="56">
        <f t="shared" si="301"/>
        <v>2947.473</v>
      </c>
      <c r="I2139" s="56">
        <f t="shared" si="302"/>
        <v>296.86900000000003</v>
      </c>
      <c r="J2139" s="56">
        <f t="shared" si="303"/>
        <v>2427.2139999999999</v>
      </c>
      <c r="K2139" s="56">
        <f t="shared" si="304"/>
        <v>5671.5559999999996</v>
      </c>
      <c r="L2139" s="64">
        <v>1499017</v>
      </c>
      <c r="M2139" s="64">
        <v>931964</v>
      </c>
      <c r="N2139" s="64">
        <v>2561761</v>
      </c>
      <c r="O2139" s="64">
        <v>4992742</v>
      </c>
      <c r="P2139" s="63">
        <v>2947473</v>
      </c>
      <c r="Q2139" s="63">
        <v>296869</v>
      </c>
      <c r="R2139" s="63">
        <v>2427214</v>
      </c>
      <c r="S2139" s="63">
        <v>5671556</v>
      </c>
      <c r="T2139">
        <f t="shared" si="305"/>
        <v>10664298</v>
      </c>
    </row>
    <row r="2140" spans="1:20" hidden="1">
      <c r="A2140" s="55" t="s">
        <v>4057</v>
      </c>
      <c r="B2140" s="56" t="s">
        <v>4058</v>
      </c>
      <c r="C2140" s="55" t="s">
        <v>6318</v>
      </c>
      <c r="D2140" s="56">
        <f t="shared" si="306"/>
        <v>2005.5509999999999</v>
      </c>
      <c r="E2140" s="56">
        <f t="shared" si="298"/>
        <v>1004.375</v>
      </c>
      <c r="F2140" s="56">
        <f t="shared" si="299"/>
        <v>1286.1679999999999</v>
      </c>
      <c r="G2140" s="56">
        <f t="shared" si="300"/>
        <v>4296.0940000000001</v>
      </c>
      <c r="H2140" s="56">
        <f t="shared" si="301"/>
        <v>1621.4190000000001</v>
      </c>
      <c r="I2140" s="56">
        <f t="shared" si="302"/>
        <v>852.43200000000002</v>
      </c>
      <c r="J2140" s="56">
        <f t="shared" si="303"/>
        <v>1259.125</v>
      </c>
      <c r="K2140" s="56">
        <f t="shared" si="304"/>
        <v>3732.9760000000001</v>
      </c>
      <c r="L2140" s="64">
        <v>2005551</v>
      </c>
      <c r="M2140" s="64">
        <v>1004375</v>
      </c>
      <c r="N2140" s="64">
        <v>1286168</v>
      </c>
      <c r="O2140" s="64">
        <v>4296094</v>
      </c>
      <c r="P2140" s="63">
        <v>1621419</v>
      </c>
      <c r="Q2140" s="63">
        <v>852432</v>
      </c>
      <c r="R2140" s="63">
        <v>1259125</v>
      </c>
      <c r="S2140" s="63">
        <v>3732976</v>
      </c>
      <c r="T2140">
        <f t="shared" si="305"/>
        <v>8029070</v>
      </c>
    </row>
    <row r="2141" spans="1:20" hidden="1">
      <c r="A2141" s="55" t="s">
        <v>4059</v>
      </c>
      <c r="B2141" s="56" t="s">
        <v>4060</v>
      </c>
      <c r="C2141" s="55" t="s">
        <v>6317</v>
      </c>
      <c r="D2141" s="56">
        <f t="shared" si="306"/>
        <v>2407.018</v>
      </c>
      <c r="E2141" s="56">
        <f t="shared" si="298"/>
        <v>4250.4399999999996</v>
      </c>
      <c r="F2141" s="56">
        <f t="shared" si="299"/>
        <v>4765.0219999999999</v>
      </c>
      <c r="G2141" s="56">
        <f t="shared" si="300"/>
        <v>11422.48</v>
      </c>
      <c r="H2141" s="56">
        <f t="shared" si="301"/>
        <v>2405.8240000000001</v>
      </c>
      <c r="I2141" s="56">
        <f t="shared" si="302"/>
        <v>4105.0309999999999</v>
      </c>
      <c r="J2141" s="56">
        <f t="shared" si="303"/>
        <v>5536.366</v>
      </c>
      <c r="K2141" s="56">
        <f t="shared" si="304"/>
        <v>12047.221</v>
      </c>
      <c r="L2141" s="64">
        <v>2407018</v>
      </c>
      <c r="M2141" s="64">
        <v>4250440</v>
      </c>
      <c r="N2141" s="64">
        <v>4765022</v>
      </c>
      <c r="O2141" s="64">
        <v>11422480</v>
      </c>
      <c r="P2141" s="63">
        <v>2405824</v>
      </c>
      <c r="Q2141" s="63">
        <v>4105031</v>
      </c>
      <c r="R2141" s="63">
        <v>5536366</v>
      </c>
      <c r="S2141" s="63">
        <v>12047221</v>
      </c>
      <c r="T2141">
        <f t="shared" si="305"/>
        <v>23469701</v>
      </c>
    </row>
    <row r="2142" spans="1:20" hidden="1">
      <c r="A2142" s="55" t="s">
        <v>4061</v>
      </c>
      <c r="B2142" s="56" t="s">
        <v>4062</v>
      </c>
      <c r="C2142" s="55" t="s">
        <v>6318</v>
      </c>
      <c r="D2142" s="56">
        <f t="shared" si="306"/>
        <v>1249.4580000000001</v>
      </c>
      <c r="E2142" s="56">
        <f t="shared" si="298"/>
        <v>228.583</v>
      </c>
      <c r="F2142" s="56">
        <f t="shared" si="299"/>
        <v>2963.5630000000001</v>
      </c>
      <c r="G2142" s="56">
        <f t="shared" si="300"/>
        <v>4441.6040000000003</v>
      </c>
      <c r="H2142" s="56">
        <f t="shared" si="301"/>
        <v>1153.0920000000001</v>
      </c>
      <c r="I2142" s="56">
        <f t="shared" si="302"/>
        <v>228.56</v>
      </c>
      <c r="J2142" s="56">
        <f t="shared" si="303"/>
        <v>2637.8330000000001</v>
      </c>
      <c r="K2142" s="56">
        <f t="shared" si="304"/>
        <v>4019.4850000000001</v>
      </c>
      <c r="L2142" s="64">
        <v>1249458</v>
      </c>
      <c r="M2142" s="64">
        <v>228583</v>
      </c>
      <c r="N2142" s="64">
        <v>2963563</v>
      </c>
      <c r="O2142" s="64">
        <v>4441604</v>
      </c>
      <c r="P2142" s="63">
        <v>1153092</v>
      </c>
      <c r="Q2142" s="63">
        <v>228560</v>
      </c>
      <c r="R2142" s="63">
        <v>2637833</v>
      </c>
      <c r="S2142" s="63">
        <v>4019485</v>
      </c>
      <c r="T2142">
        <f t="shared" si="305"/>
        <v>8461089</v>
      </c>
    </row>
    <row r="2143" spans="1:20" hidden="1">
      <c r="A2143" s="55" t="s">
        <v>4063</v>
      </c>
      <c r="B2143" s="56" t="s">
        <v>4064</v>
      </c>
      <c r="C2143" s="55" t="s">
        <v>6318</v>
      </c>
      <c r="D2143" s="56">
        <f t="shared" si="306"/>
        <v>2142.335</v>
      </c>
      <c r="E2143" s="56">
        <f t="shared" si="298"/>
        <v>1.3029999999999999</v>
      </c>
      <c r="F2143" s="56">
        <f t="shared" si="299"/>
        <v>2217.8000000000002</v>
      </c>
      <c r="G2143" s="56">
        <f t="shared" si="300"/>
        <v>4361.4380000000001</v>
      </c>
      <c r="H2143" s="56">
        <f t="shared" si="301"/>
        <v>2230.6819999999998</v>
      </c>
      <c r="I2143" s="56">
        <f t="shared" si="302"/>
        <v>1.3029999999999999</v>
      </c>
      <c r="J2143" s="56">
        <f t="shared" si="303"/>
        <v>2280.0419999999999</v>
      </c>
      <c r="K2143" s="56">
        <f t="shared" si="304"/>
        <v>4512.027</v>
      </c>
      <c r="L2143" s="64">
        <v>2142335</v>
      </c>
      <c r="M2143" s="64">
        <v>1303</v>
      </c>
      <c r="N2143" s="64">
        <v>2217800</v>
      </c>
      <c r="O2143" s="64">
        <v>4361438</v>
      </c>
      <c r="P2143" s="63">
        <v>2230682</v>
      </c>
      <c r="Q2143" s="63">
        <v>1303</v>
      </c>
      <c r="R2143" s="63">
        <v>2280042</v>
      </c>
      <c r="S2143" s="63">
        <v>4512027</v>
      </c>
      <c r="T2143">
        <f t="shared" si="305"/>
        <v>8873465</v>
      </c>
    </row>
    <row r="2144" spans="1:20" hidden="1">
      <c r="A2144" s="55" t="s">
        <v>4065</v>
      </c>
      <c r="B2144" s="56" t="s">
        <v>4066</v>
      </c>
      <c r="C2144" s="55" t="s">
        <v>6318</v>
      </c>
      <c r="D2144" s="56">
        <f t="shared" si="306"/>
        <v>1960.9929999999999</v>
      </c>
      <c r="E2144" s="56">
        <f t="shared" si="298"/>
        <v>372.57400000000001</v>
      </c>
      <c r="F2144" s="56">
        <f t="shared" si="299"/>
        <v>2196.0520000000001</v>
      </c>
      <c r="G2144" s="56">
        <f t="shared" si="300"/>
        <v>4529.6189999999997</v>
      </c>
      <c r="H2144" s="56">
        <f t="shared" si="301"/>
        <v>2079.5129999999999</v>
      </c>
      <c r="I2144" s="56">
        <f t="shared" si="302"/>
        <v>328.48700000000002</v>
      </c>
      <c r="J2144" s="56">
        <f t="shared" si="303"/>
        <v>2206.79</v>
      </c>
      <c r="K2144" s="56">
        <f t="shared" si="304"/>
        <v>4614.79</v>
      </c>
      <c r="L2144" s="64">
        <v>1960993</v>
      </c>
      <c r="M2144" s="64">
        <v>372574</v>
      </c>
      <c r="N2144" s="64">
        <v>2196052</v>
      </c>
      <c r="O2144" s="64">
        <v>4529619</v>
      </c>
      <c r="P2144" s="63">
        <v>2079513</v>
      </c>
      <c r="Q2144" s="63">
        <v>328487</v>
      </c>
      <c r="R2144" s="63">
        <v>2206790</v>
      </c>
      <c r="S2144" s="63">
        <v>4614790</v>
      </c>
      <c r="T2144">
        <f t="shared" si="305"/>
        <v>9144409</v>
      </c>
    </row>
    <row r="2145" spans="1:20" hidden="1">
      <c r="A2145" s="55" t="s">
        <v>4067</v>
      </c>
      <c r="B2145" s="56" t="s">
        <v>4068</v>
      </c>
      <c r="C2145" s="55" t="s">
        <v>6319</v>
      </c>
      <c r="D2145" s="56">
        <f t="shared" si="306"/>
        <v>915.18100000000004</v>
      </c>
      <c r="E2145" s="56">
        <f t="shared" si="298"/>
        <v>126.715</v>
      </c>
      <c r="F2145" s="56">
        <f t="shared" si="299"/>
        <v>234.02699999999999</v>
      </c>
      <c r="G2145" s="56">
        <f t="shared" si="300"/>
        <v>1275.923</v>
      </c>
      <c r="H2145" s="56">
        <f t="shared" si="301"/>
        <v>832.83600000000001</v>
      </c>
      <c r="I2145" s="56">
        <f t="shared" si="302"/>
        <v>126.697</v>
      </c>
      <c r="J2145" s="56">
        <f t="shared" si="303"/>
        <v>231.23599999999999</v>
      </c>
      <c r="K2145" s="56">
        <f t="shared" si="304"/>
        <v>1190.769</v>
      </c>
      <c r="L2145" s="64">
        <v>915181</v>
      </c>
      <c r="M2145" s="64">
        <v>126715</v>
      </c>
      <c r="N2145" s="64">
        <v>234027</v>
      </c>
      <c r="O2145" s="64">
        <v>1275923</v>
      </c>
      <c r="P2145" s="63">
        <v>832836</v>
      </c>
      <c r="Q2145" s="63">
        <v>126697</v>
      </c>
      <c r="R2145" s="63">
        <v>231236</v>
      </c>
      <c r="S2145" s="63">
        <v>1190769</v>
      </c>
      <c r="T2145">
        <f t="shared" si="305"/>
        <v>2466692</v>
      </c>
    </row>
    <row r="2146" spans="1:20" hidden="1">
      <c r="A2146" s="55" t="s">
        <v>4069</v>
      </c>
      <c r="B2146" s="56" t="s">
        <v>4070</v>
      </c>
      <c r="C2146" s="55" t="s">
        <v>6319</v>
      </c>
      <c r="D2146" s="56">
        <f t="shared" si="306"/>
        <v>93.197000000000003</v>
      </c>
      <c r="E2146" s="56">
        <f t="shared" si="298"/>
        <v>0.56200000000000006</v>
      </c>
      <c r="F2146" s="56">
        <f t="shared" si="299"/>
        <v>196.119</v>
      </c>
      <c r="G2146" s="56">
        <f t="shared" si="300"/>
        <v>289.87799999999999</v>
      </c>
      <c r="H2146" s="56">
        <f t="shared" si="301"/>
        <v>116.967</v>
      </c>
      <c r="I2146" s="56">
        <f t="shared" si="302"/>
        <v>0.56200000000000006</v>
      </c>
      <c r="J2146" s="56">
        <f t="shared" si="303"/>
        <v>197.96799999999999</v>
      </c>
      <c r="K2146" s="56">
        <f t="shared" si="304"/>
        <v>315.49700000000001</v>
      </c>
      <c r="L2146" s="64">
        <v>93197</v>
      </c>
      <c r="M2146" s="64">
        <v>562</v>
      </c>
      <c r="N2146" s="64">
        <v>196119</v>
      </c>
      <c r="O2146" s="64">
        <v>289878</v>
      </c>
      <c r="P2146" s="63">
        <v>116967</v>
      </c>
      <c r="Q2146" s="63">
        <v>562</v>
      </c>
      <c r="R2146" s="63">
        <v>197968</v>
      </c>
      <c r="S2146" s="63">
        <v>315497</v>
      </c>
      <c r="T2146">
        <f t="shared" si="305"/>
        <v>605375</v>
      </c>
    </row>
    <row r="2147" spans="1:20" hidden="1">
      <c r="A2147" s="55" t="s">
        <v>4071</v>
      </c>
      <c r="B2147" s="56" t="s">
        <v>4072</v>
      </c>
      <c r="C2147" s="55" t="s">
        <v>6319</v>
      </c>
      <c r="D2147" s="56">
        <f t="shared" si="306"/>
        <v>1206.585</v>
      </c>
      <c r="E2147" s="56">
        <f t="shared" si="298"/>
        <v>75.891999999999996</v>
      </c>
      <c r="F2147" s="56">
        <f t="shared" si="299"/>
        <v>466.74400000000003</v>
      </c>
      <c r="G2147" s="56">
        <f t="shared" si="300"/>
        <v>1749.221</v>
      </c>
      <c r="H2147" s="56">
        <f t="shared" si="301"/>
        <v>1305.3019999999999</v>
      </c>
      <c r="I2147" s="56">
        <f t="shared" si="302"/>
        <v>74.867999999999995</v>
      </c>
      <c r="J2147" s="56">
        <f t="shared" si="303"/>
        <v>720.31799999999998</v>
      </c>
      <c r="K2147" s="56">
        <f t="shared" si="304"/>
        <v>2100.4879999999998</v>
      </c>
      <c r="L2147" s="64">
        <v>1206585</v>
      </c>
      <c r="M2147" s="64">
        <v>75892</v>
      </c>
      <c r="N2147" s="64">
        <v>466744</v>
      </c>
      <c r="O2147" s="64">
        <v>1749221</v>
      </c>
      <c r="P2147" s="63">
        <v>1305302</v>
      </c>
      <c r="Q2147" s="63">
        <v>74868</v>
      </c>
      <c r="R2147" s="63">
        <v>720318</v>
      </c>
      <c r="S2147" s="63">
        <v>2100488</v>
      </c>
      <c r="T2147">
        <f t="shared" si="305"/>
        <v>3849709</v>
      </c>
    </row>
    <row r="2148" spans="1:20" hidden="1">
      <c r="A2148" s="55" t="s">
        <v>4073</v>
      </c>
      <c r="B2148" s="56" t="s">
        <v>4074</v>
      </c>
      <c r="C2148" s="55" t="s">
        <v>6319</v>
      </c>
      <c r="D2148" s="56">
        <f t="shared" si="306"/>
        <v>1798.4570000000001</v>
      </c>
      <c r="E2148" s="56">
        <f t="shared" si="298"/>
        <v>227.64</v>
      </c>
      <c r="F2148" s="56">
        <f t="shared" si="299"/>
        <v>475.45499999999998</v>
      </c>
      <c r="G2148" s="56">
        <f t="shared" si="300"/>
        <v>2501.5520000000001</v>
      </c>
      <c r="H2148" s="56">
        <f t="shared" si="301"/>
        <v>1874.03</v>
      </c>
      <c r="I2148" s="56">
        <f t="shared" si="302"/>
        <v>216.01900000000001</v>
      </c>
      <c r="J2148" s="56">
        <f t="shared" si="303"/>
        <v>470.76400000000001</v>
      </c>
      <c r="K2148" s="56">
        <f t="shared" si="304"/>
        <v>2560.8130000000001</v>
      </c>
      <c r="L2148" s="64">
        <v>1798457</v>
      </c>
      <c r="M2148" s="64">
        <v>227640</v>
      </c>
      <c r="N2148" s="64">
        <v>475455</v>
      </c>
      <c r="O2148" s="64">
        <v>2501552</v>
      </c>
      <c r="P2148" s="63">
        <v>1874030</v>
      </c>
      <c r="Q2148" s="63">
        <v>216019</v>
      </c>
      <c r="R2148" s="63">
        <v>470764</v>
      </c>
      <c r="S2148" s="63">
        <v>2560813</v>
      </c>
      <c r="T2148">
        <f t="shared" si="305"/>
        <v>5062365</v>
      </c>
    </row>
    <row r="2149" spans="1:20" hidden="1">
      <c r="A2149" s="55" t="s">
        <v>4075</v>
      </c>
      <c r="B2149" s="56" t="s">
        <v>4076</v>
      </c>
      <c r="C2149" s="55" t="s">
        <v>6319</v>
      </c>
      <c r="D2149" s="56">
        <f t="shared" si="306"/>
        <v>724.851</v>
      </c>
      <c r="E2149" s="56">
        <f t="shared" si="298"/>
        <v>484.67700000000002</v>
      </c>
      <c r="F2149" s="56">
        <f t="shared" si="299"/>
        <v>228.76400000000001</v>
      </c>
      <c r="G2149" s="56">
        <f t="shared" si="300"/>
        <v>1438.2919999999999</v>
      </c>
      <c r="H2149" s="56">
        <f t="shared" si="301"/>
        <v>974.55600000000004</v>
      </c>
      <c r="I2149" s="56">
        <f t="shared" si="302"/>
        <v>484.45600000000002</v>
      </c>
      <c r="J2149" s="56">
        <f t="shared" si="303"/>
        <v>234.256</v>
      </c>
      <c r="K2149" s="56">
        <f t="shared" si="304"/>
        <v>1693.268</v>
      </c>
      <c r="L2149" s="64">
        <v>724851</v>
      </c>
      <c r="M2149" s="64">
        <v>484677</v>
      </c>
      <c r="N2149" s="64">
        <v>228764</v>
      </c>
      <c r="O2149" s="64">
        <v>1438292</v>
      </c>
      <c r="P2149" s="63">
        <v>974556</v>
      </c>
      <c r="Q2149" s="63">
        <v>484456</v>
      </c>
      <c r="R2149" s="63">
        <v>234256</v>
      </c>
      <c r="S2149" s="63">
        <v>1693268</v>
      </c>
      <c r="T2149">
        <f t="shared" si="305"/>
        <v>3131560</v>
      </c>
    </row>
    <row r="2150" spans="1:20" hidden="1">
      <c r="A2150" s="55" t="s">
        <v>4077</v>
      </c>
      <c r="B2150" s="56" t="s">
        <v>1099</v>
      </c>
      <c r="C2150" s="55" t="s">
        <v>6319</v>
      </c>
      <c r="D2150" s="56">
        <f t="shared" si="306"/>
        <v>769.59900000000005</v>
      </c>
      <c r="E2150" s="56">
        <f t="shared" si="298"/>
        <v>1630.6310000000001</v>
      </c>
      <c r="F2150" s="56">
        <f t="shared" si="299"/>
        <v>1504.5820000000001</v>
      </c>
      <c r="G2150" s="56">
        <f t="shared" si="300"/>
        <v>3904.8119999999999</v>
      </c>
      <c r="H2150" s="56">
        <f t="shared" si="301"/>
        <v>768.31200000000001</v>
      </c>
      <c r="I2150" s="56">
        <f t="shared" si="302"/>
        <v>1628.5920000000001</v>
      </c>
      <c r="J2150" s="56">
        <f t="shared" si="303"/>
        <v>1620.402</v>
      </c>
      <c r="K2150" s="56">
        <f t="shared" si="304"/>
        <v>4017.306</v>
      </c>
      <c r="L2150" s="64">
        <v>769599</v>
      </c>
      <c r="M2150" s="64">
        <v>1630631</v>
      </c>
      <c r="N2150" s="64">
        <v>1504582</v>
      </c>
      <c r="O2150" s="64">
        <v>3904812</v>
      </c>
      <c r="P2150" s="63">
        <v>768312</v>
      </c>
      <c r="Q2150" s="63">
        <v>1628592</v>
      </c>
      <c r="R2150" s="63">
        <v>1620402</v>
      </c>
      <c r="S2150" s="63">
        <v>4017306</v>
      </c>
      <c r="T2150">
        <f t="shared" si="305"/>
        <v>7922118</v>
      </c>
    </row>
    <row r="2151" spans="1:20" hidden="1">
      <c r="A2151" s="55" t="s">
        <v>4078</v>
      </c>
      <c r="B2151" s="56" t="s">
        <v>4079</v>
      </c>
      <c r="C2151" s="55" t="s">
        <v>6319</v>
      </c>
      <c r="D2151" s="56">
        <f t="shared" si="306"/>
        <v>1148.751</v>
      </c>
      <c r="E2151" s="56">
        <f t="shared" si="298"/>
        <v>550.154</v>
      </c>
      <c r="F2151" s="56">
        <f t="shared" si="299"/>
        <v>508.41899999999998</v>
      </c>
      <c r="G2151" s="56">
        <f t="shared" si="300"/>
        <v>2207.3240000000001</v>
      </c>
      <c r="H2151" s="56">
        <f t="shared" si="301"/>
        <v>1147.4870000000001</v>
      </c>
      <c r="I2151" s="56">
        <f t="shared" si="302"/>
        <v>454.75799999999998</v>
      </c>
      <c r="J2151" s="56">
        <f t="shared" si="303"/>
        <v>505.02199999999999</v>
      </c>
      <c r="K2151" s="56">
        <f t="shared" si="304"/>
        <v>2107.2669999999998</v>
      </c>
      <c r="L2151" s="64">
        <v>1148751</v>
      </c>
      <c r="M2151" s="64">
        <v>550154</v>
      </c>
      <c r="N2151" s="64">
        <v>508419</v>
      </c>
      <c r="O2151" s="64">
        <v>2207324</v>
      </c>
      <c r="P2151" s="63">
        <v>1147487</v>
      </c>
      <c r="Q2151" s="63">
        <v>454758</v>
      </c>
      <c r="R2151" s="63">
        <v>505022</v>
      </c>
      <c r="S2151" s="63">
        <v>2107267</v>
      </c>
      <c r="T2151">
        <f t="shared" si="305"/>
        <v>4314591</v>
      </c>
    </row>
    <row r="2152" spans="1:20" hidden="1">
      <c r="A2152" s="55" t="s">
        <v>4080</v>
      </c>
      <c r="B2152" s="56" t="s">
        <v>4081</v>
      </c>
      <c r="C2152" s="55" t="s">
        <v>6319</v>
      </c>
      <c r="D2152" s="56">
        <f t="shared" si="306"/>
        <v>1920.0350000000001</v>
      </c>
      <c r="E2152" s="56">
        <f t="shared" si="298"/>
        <v>847.47699999999998</v>
      </c>
      <c r="F2152" s="56">
        <f t="shared" si="299"/>
        <v>337.27600000000001</v>
      </c>
      <c r="G2152" s="56">
        <f t="shared" si="300"/>
        <v>3104.788</v>
      </c>
      <c r="H2152" s="56">
        <f t="shared" si="301"/>
        <v>2085.35</v>
      </c>
      <c r="I2152" s="56">
        <f t="shared" si="302"/>
        <v>666.68</v>
      </c>
      <c r="J2152" s="56">
        <f t="shared" si="303"/>
        <v>317.03800000000001</v>
      </c>
      <c r="K2152" s="56">
        <f t="shared" si="304"/>
        <v>3069.0680000000002</v>
      </c>
      <c r="L2152" s="64">
        <v>1920035</v>
      </c>
      <c r="M2152" s="64">
        <v>847477</v>
      </c>
      <c r="N2152" s="64">
        <v>337276</v>
      </c>
      <c r="O2152" s="64">
        <v>3104788</v>
      </c>
      <c r="P2152" s="63">
        <v>2085350</v>
      </c>
      <c r="Q2152" s="63">
        <v>666680</v>
      </c>
      <c r="R2152" s="63">
        <v>317038</v>
      </c>
      <c r="S2152" s="63">
        <v>3069068</v>
      </c>
      <c r="T2152">
        <f t="shared" si="305"/>
        <v>6173856</v>
      </c>
    </row>
    <row r="2153" spans="1:20" hidden="1">
      <c r="A2153" s="55" t="s">
        <v>4082</v>
      </c>
      <c r="B2153" s="56" t="s">
        <v>4083</v>
      </c>
      <c r="C2153" s="55" t="s">
        <v>6319</v>
      </c>
      <c r="D2153" s="56">
        <f t="shared" si="306"/>
        <v>854.25699999999995</v>
      </c>
      <c r="E2153" s="56">
        <f t="shared" si="298"/>
        <v>2.7E-2</v>
      </c>
      <c r="F2153" s="56">
        <f t="shared" si="299"/>
        <v>1285.6769999999999</v>
      </c>
      <c r="G2153" s="56">
        <f t="shared" si="300"/>
        <v>2139.9609999999998</v>
      </c>
      <c r="H2153" s="56">
        <f t="shared" si="301"/>
        <v>927.70100000000002</v>
      </c>
      <c r="I2153" s="56">
        <f t="shared" si="302"/>
        <v>83.102999999999994</v>
      </c>
      <c r="J2153" s="56">
        <f t="shared" si="303"/>
        <v>1181.482</v>
      </c>
      <c r="K2153" s="56">
        <f t="shared" si="304"/>
        <v>2192.2860000000001</v>
      </c>
      <c r="L2153" s="64">
        <v>854257</v>
      </c>
      <c r="M2153" s="64">
        <v>27</v>
      </c>
      <c r="N2153" s="64">
        <v>1285677</v>
      </c>
      <c r="O2153" s="64">
        <v>2139961</v>
      </c>
      <c r="P2153" s="63">
        <v>927701</v>
      </c>
      <c r="Q2153" s="63">
        <v>83103</v>
      </c>
      <c r="R2153" s="63">
        <v>1181482</v>
      </c>
      <c r="S2153" s="63">
        <v>2192286</v>
      </c>
      <c r="T2153">
        <f t="shared" si="305"/>
        <v>4332247</v>
      </c>
    </row>
    <row r="2154" spans="1:20" hidden="1">
      <c r="A2154" s="55" t="s">
        <v>4084</v>
      </c>
      <c r="B2154" s="56" t="s">
        <v>4085</v>
      </c>
      <c r="C2154" s="55" t="s">
        <v>6319</v>
      </c>
      <c r="D2154" s="56">
        <f t="shared" si="306"/>
        <v>822.37400000000002</v>
      </c>
      <c r="E2154" s="56">
        <f t="shared" si="298"/>
        <v>433.76299999999998</v>
      </c>
      <c r="F2154" s="56">
        <f t="shared" si="299"/>
        <v>1376.567</v>
      </c>
      <c r="G2154" s="56">
        <f t="shared" si="300"/>
        <v>2632.7040000000002</v>
      </c>
      <c r="H2154" s="56">
        <f t="shared" si="301"/>
        <v>820.01099999999997</v>
      </c>
      <c r="I2154" s="56">
        <f t="shared" si="302"/>
        <v>432.10500000000002</v>
      </c>
      <c r="J2154" s="56">
        <f t="shared" si="303"/>
        <v>1370.971</v>
      </c>
      <c r="K2154" s="56">
        <f t="shared" si="304"/>
        <v>2623.087</v>
      </c>
      <c r="L2154" s="64">
        <v>822374</v>
      </c>
      <c r="M2154" s="64">
        <v>433763</v>
      </c>
      <c r="N2154" s="64">
        <v>1376567</v>
      </c>
      <c r="O2154" s="64">
        <v>2632704</v>
      </c>
      <c r="P2154" s="63">
        <v>820011</v>
      </c>
      <c r="Q2154" s="63">
        <v>432105</v>
      </c>
      <c r="R2154" s="63">
        <v>1370971</v>
      </c>
      <c r="S2154" s="63">
        <v>2623087</v>
      </c>
      <c r="T2154">
        <f t="shared" si="305"/>
        <v>5255791</v>
      </c>
    </row>
    <row r="2155" spans="1:20" hidden="1">
      <c r="A2155" s="55" t="s">
        <v>4086</v>
      </c>
      <c r="B2155" s="56" t="s">
        <v>4087</v>
      </c>
      <c r="C2155" s="55" t="s">
        <v>6319</v>
      </c>
      <c r="D2155" s="56">
        <f t="shared" si="306"/>
        <v>400.05799999999999</v>
      </c>
      <c r="E2155" s="56">
        <f t="shared" si="298"/>
        <v>23.559000000000001</v>
      </c>
      <c r="F2155" s="56">
        <f t="shared" si="299"/>
        <v>77.018000000000001</v>
      </c>
      <c r="G2155" s="56">
        <f t="shared" si="300"/>
        <v>500.63499999999999</v>
      </c>
      <c r="H2155" s="56">
        <f t="shared" si="301"/>
        <v>396.3</v>
      </c>
      <c r="I2155" s="56">
        <f t="shared" si="302"/>
        <v>24.731000000000002</v>
      </c>
      <c r="J2155" s="56">
        <f t="shared" si="303"/>
        <v>53.628999999999998</v>
      </c>
      <c r="K2155" s="56">
        <f t="shared" si="304"/>
        <v>474.66</v>
      </c>
      <c r="L2155" s="64">
        <v>400058</v>
      </c>
      <c r="M2155" s="64">
        <v>23559</v>
      </c>
      <c r="N2155" s="64">
        <v>77018</v>
      </c>
      <c r="O2155" s="64">
        <v>500635</v>
      </c>
      <c r="P2155" s="63">
        <v>396300</v>
      </c>
      <c r="Q2155" s="63">
        <v>24731</v>
      </c>
      <c r="R2155" s="63">
        <v>53629</v>
      </c>
      <c r="S2155" s="63">
        <v>474660</v>
      </c>
      <c r="T2155">
        <f t="shared" si="305"/>
        <v>975295</v>
      </c>
    </row>
    <row r="2156" spans="1:20" hidden="1">
      <c r="A2156" s="55" t="s">
        <v>4088</v>
      </c>
      <c r="B2156" s="56" t="s">
        <v>4089</v>
      </c>
      <c r="C2156" s="55" t="s">
        <v>6319</v>
      </c>
      <c r="D2156" s="56">
        <f t="shared" si="306"/>
        <v>385.9</v>
      </c>
      <c r="E2156" s="56">
        <f t="shared" si="298"/>
        <v>164.25399999999999</v>
      </c>
      <c r="F2156" s="56">
        <f t="shared" si="299"/>
        <v>4501.5079999999998</v>
      </c>
      <c r="G2156" s="56">
        <f t="shared" si="300"/>
        <v>5051.6620000000003</v>
      </c>
      <c r="H2156" s="56">
        <f t="shared" si="301"/>
        <v>667.41700000000003</v>
      </c>
      <c r="I2156" s="56">
        <f t="shared" si="302"/>
        <v>163.80600000000001</v>
      </c>
      <c r="J2156" s="56">
        <f t="shared" si="303"/>
        <v>4374.6080000000002</v>
      </c>
      <c r="K2156" s="56">
        <f t="shared" si="304"/>
        <v>5205.8310000000001</v>
      </c>
      <c r="L2156" s="64">
        <v>385900</v>
      </c>
      <c r="M2156" s="64">
        <v>164254</v>
      </c>
      <c r="N2156" s="64">
        <v>4501508</v>
      </c>
      <c r="O2156" s="64">
        <v>5051662</v>
      </c>
      <c r="P2156" s="63">
        <v>667417</v>
      </c>
      <c r="Q2156" s="63">
        <v>163806</v>
      </c>
      <c r="R2156" s="63">
        <v>4374608</v>
      </c>
      <c r="S2156" s="63">
        <v>5205831</v>
      </c>
      <c r="T2156">
        <f t="shared" si="305"/>
        <v>10257493</v>
      </c>
    </row>
    <row r="2157" spans="1:20" hidden="1">
      <c r="A2157" s="55" t="s">
        <v>4090</v>
      </c>
      <c r="B2157" s="56" t="s">
        <v>4091</v>
      </c>
      <c r="C2157" s="55" t="s">
        <v>6319</v>
      </c>
      <c r="D2157" s="56">
        <f t="shared" si="306"/>
        <v>975.19100000000003</v>
      </c>
      <c r="E2157" s="56">
        <f t="shared" si="298"/>
        <v>7.6130000000000004</v>
      </c>
      <c r="F2157" s="56">
        <f t="shared" si="299"/>
        <v>95.182000000000002</v>
      </c>
      <c r="G2157" s="56">
        <f t="shared" si="300"/>
        <v>1077.9860000000001</v>
      </c>
      <c r="H2157" s="56">
        <f t="shared" si="301"/>
        <v>950.02</v>
      </c>
      <c r="I2157" s="56">
        <f t="shared" si="302"/>
        <v>0.747</v>
      </c>
      <c r="J2157" s="56">
        <f t="shared" si="303"/>
        <v>42.988999999999997</v>
      </c>
      <c r="K2157" s="56">
        <f t="shared" si="304"/>
        <v>993.75599999999997</v>
      </c>
      <c r="L2157" s="64">
        <v>975191</v>
      </c>
      <c r="M2157" s="64">
        <v>7613</v>
      </c>
      <c r="N2157" s="64">
        <v>95182</v>
      </c>
      <c r="O2157" s="64">
        <v>1077986</v>
      </c>
      <c r="P2157" s="63">
        <v>950020</v>
      </c>
      <c r="Q2157" s="63">
        <v>747</v>
      </c>
      <c r="R2157" s="63">
        <v>42989</v>
      </c>
      <c r="S2157" s="63">
        <v>993756</v>
      </c>
      <c r="T2157">
        <f t="shared" si="305"/>
        <v>2071742</v>
      </c>
    </row>
    <row r="2158" spans="1:20" hidden="1">
      <c r="A2158" s="55" t="s">
        <v>4092</v>
      </c>
      <c r="B2158" s="56" t="s">
        <v>4093</v>
      </c>
      <c r="C2158" s="55" t="s">
        <v>6319</v>
      </c>
      <c r="D2158" s="56">
        <f t="shared" si="306"/>
        <v>3620.1550000000002</v>
      </c>
      <c r="E2158" s="56">
        <f t="shared" si="298"/>
        <v>1390.5509999999999</v>
      </c>
      <c r="F2158" s="56">
        <f t="shared" si="299"/>
        <v>1994.9559999999999</v>
      </c>
      <c r="G2158" s="56">
        <f t="shared" si="300"/>
        <v>7005.6620000000003</v>
      </c>
      <c r="H2158" s="56">
        <f t="shared" si="301"/>
        <v>3226.3409999999999</v>
      </c>
      <c r="I2158" s="56">
        <f t="shared" si="302"/>
        <v>1387.7239999999999</v>
      </c>
      <c r="J2158" s="56">
        <f t="shared" si="303"/>
        <v>2059.4839999999999</v>
      </c>
      <c r="K2158" s="56">
        <f t="shared" si="304"/>
        <v>6673.549</v>
      </c>
      <c r="L2158" s="64">
        <v>3620155</v>
      </c>
      <c r="M2158" s="64">
        <v>1390551</v>
      </c>
      <c r="N2158" s="64">
        <v>1994956</v>
      </c>
      <c r="O2158" s="64">
        <v>7005662</v>
      </c>
      <c r="P2158" s="63">
        <v>3226341</v>
      </c>
      <c r="Q2158" s="63">
        <v>1387724</v>
      </c>
      <c r="R2158" s="63">
        <v>2059484</v>
      </c>
      <c r="S2158" s="63">
        <v>6673549</v>
      </c>
      <c r="T2158">
        <f t="shared" si="305"/>
        <v>13679211</v>
      </c>
    </row>
    <row r="2159" spans="1:20" hidden="1">
      <c r="A2159" s="55" t="s">
        <v>4094</v>
      </c>
      <c r="B2159" s="56" t="s">
        <v>4095</v>
      </c>
      <c r="C2159" s="55" t="s">
        <v>6319</v>
      </c>
      <c r="D2159" s="56">
        <f t="shared" si="306"/>
        <v>1814.903</v>
      </c>
      <c r="E2159" s="56">
        <f t="shared" si="298"/>
        <v>248.32599999999999</v>
      </c>
      <c r="F2159" s="56">
        <f t="shared" si="299"/>
        <v>770.49699999999996</v>
      </c>
      <c r="G2159" s="56">
        <f t="shared" si="300"/>
        <v>2833.7260000000001</v>
      </c>
      <c r="H2159" s="56">
        <f t="shared" si="301"/>
        <v>1813.33</v>
      </c>
      <c r="I2159" s="56">
        <f t="shared" si="302"/>
        <v>228.303</v>
      </c>
      <c r="J2159" s="56">
        <f t="shared" si="303"/>
        <v>733.05600000000004</v>
      </c>
      <c r="K2159" s="56">
        <f t="shared" si="304"/>
        <v>2774.6889999999999</v>
      </c>
      <c r="L2159" s="64">
        <v>1814903</v>
      </c>
      <c r="M2159" s="64">
        <v>248326</v>
      </c>
      <c r="N2159" s="64">
        <v>770497</v>
      </c>
      <c r="O2159" s="64">
        <v>2833726</v>
      </c>
      <c r="P2159" s="63">
        <v>1813330</v>
      </c>
      <c r="Q2159" s="63">
        <v>228303</v>
      </c>
      <c r="R2159" s="63">
        <v>733056</v>
      </c>
      <c r="S2159" s="63">
        <v>2774689</v>
      </c>
      <c r="T2159">
        <f t="shared" si="305"/>
        <v>5608415</v>
      </c>
    </row>
    <row r="2160" spans="1:20" hidden="1">
      <c r="A2160" s="55" t="s">
        <v>4096</v>
      </c>
      <c r="B2160" s="56" t="s">
        <v>4097</v>
      </c>
      <c r="C2160" s="55" t="s">
        <v>6319</v>
      </c>
      <c r="D2160" s="56">
        <f t="shared" si="306"/>
        <v>121.09699999999999</v>
      </c>
      <c r="E2160" s="56">
        <f t="shared" si="298"/>
        <v>0.45</v>
      </c>
      <c r="F2160" s="56">
        <f t="shared" si="299"/>
        <v>72.515000000000001</v>
      </c>
      <c r="G2160" s="56">
        <f t="shared" si="300"/>
        <v>194.06200000000001</v>
      </c>
      <c r="H2160" s="56">
        <f t="shared" si="301"/>
        <v>120.96</v>
      </c>
      <c r="I2160" s="56">
        <f t="shared" si="302"/>
        <v>0.45</v>
      </c>
      <c r="J2160" s="56">
        <f t="shared" si="303"/>
        <v>72.506</v>
      </c>
      <c r="K2160" s="56">
        <f t="shared" si="304"/>
        <v>193.916</v>
      </c>
      <c r="L2160" s="64">
        <v>121097</v>
      </c>
      <c r="M2160" s="64">
        <v>450</v>
      </c>
      <c r="N2160" s="64">
        <v>72515</v>
      </c>
      <c r="O2160" s="64">
        <v>194062</v>
      </c>
      <c r="P2160" s="63">
        <v>120960</v>
      </c>
      <c r="Q2160" s="63">
        <v>450</v>
      </c>
      <c r="R2160" s="63">
        <v>72506</v>
      </c>
      <c r="S2160" s="63">
        <v>193916</v>
      </c>
      <c r="T2160">
        <f t="shared" si="305"/>
        <v>387978</v>
      </c>
    </row>
    <row r="2161" spans="1:20" hidden="1">
      <c r="A2161" s="55" t="s">
        <v>4098</v>
      </c>
      <c r="B2161" s="56" t="s">
        <v>4099</v>
      </c>
      <c r="C2161" s="55" t="s">
        <v>6319</v>
      </c>
      <c r="D2161" s="56">
        <f t="shared" si="306"/>
        <v>713.06500000000005</v>
      </c>
      <c r="E2161" s="56">
        <f t="shared" si="298"/>
        <v>220.86600000000001</v>
      </c>
      <c r="F2161" s="56">
        <f t="shared" si="299"/>
        <v>410.68799999999999</v>
      </c>
      <c r="G2161" s="56">
        <f t="shared" si="300"/>
        <v>1344.6189999999999</v>
      </c>
      <c r="H2161" s="56">
        <f t="shared" si="301"/>
        <v>812.42700000000002</v>
      </c>
      <c r="I2161" s="56">
        <f t="shared" si="302"/>
        <v>234.56</v>
      </c>
      <c r="J2161" s="56">
        <f t="shared" si="303"/>
        <v>453.26600000000002</v>
      </c>
      <c r="K2161" s="56">
        <f t="shared" si="304"/>
        <v>1500.2529999999999</v>
      </c>
      <c r="L2161" s="64">
        <v>713065</v>
      </c>
      <c r="M2161" s="64">
        <v>220866</v>
      </c>
      <c r="N2161" s="64">
        <v>410688</v>
      </c>
      <c r="O2161" s="64">
        <v>1344619</v>
      </c>
      <c r="P2161" s="63">
        <v>812427</v>
      </c>
      <c r="Q2161" s="63">
        <v>234560</v>
      </c>
      <c r="R2161" s="63">
        <v>453266</v>
      </c>
      <c r="S2161" s="63">
        <v>1500253</v>
      </c>
      <c r="T2161">
        <f t="shared" si="305"/>
        <v>2844872</v>
      </c>
    </row>
    <row r="2162" spans="1:20" hidden="1">
      <c r="A2162" s="55" t="s">
        <v>4100</v>
      </c>
      <c r="B2162" s="56" t="s">
        <v>4101</v>
      </c>
      <c r="C2162" s="55" t="s">
        <v>6319</v>
      </c>
      <c r="D2162" s="56">
        <f t="shared" si="306"/>
        <v>1446.3679999999999</v>
      </c>
      <c r="E2162" s="56">
        <f t="shared" si="298"/>
        <v>610.50099999999998</v>
      </c>
      <c r="F2162" s="56">
        <f t="shared" si="299"/>
        <v>1505.2909999999999</v>
      </c>
      <c r="G2162" s="56">
        <f t="shared" si="300"/>
        <v>3562.16</v>
      </c>
      <c r="H2162" s="56">
        <f t="shared" si="301"/>
        <v>1688.6949999999999</v>
      </c>
      <c r="I2162" s="56">
        <f t="shared" si="302"/>
        <v>820.82799999999997</v>
      </c>
      <c r="J2162" s="56">
        <f t="shared" si="303"/>
        <v>1554.06</v>
      </c>
      <c r="K2162" s="56">
        <f t="shared" si="304"/>
        <v>4063.5830000000001</v>
      </c>
      <c r="L2162" s="64">
        <v>1446368</v>
      </c>
      <c r="M2162" s="64">
        <v>610501</v>
      </c>
      <c r="N2162" s="64">
        <v>1505291</v>
      </c>
      <c r="O2162" s="64">
        <v>3562160</v>
      </c>
      <c r="P2162" s="63">
        <v>1688695</v>
      </c>
      <c r="Q2162" s="63">
        <v>820828</v>
      </c>
      <c r="R2162" s="63">
        <v>1554060</v>
      </c>
      <c r="S2162" s="63">
        <v>4063583</v>
      </c>
      <c r="T2162">
        <f t="shared" si="305"/>
        <v>7625743</v>
      </c>
    </row>
    <row r="2163" spans="1:20" hidden="1">
      <c r="A2163" s="55" t="s">
        <v>4102</v>
      </c>
      <c r="B2163" s="56" t="s">
        <v>4103</v>
      </c>
      <c r="C2163" s="55" t="s">
        <v>6319</v>
      </c>
      <c r="D2163" s="56">
        <f t="shared" si="306"/>
        <v>980.63400000000001</v>
      </c>
      <c r="E2163" s="56">
        <f t="shared" si="298"/>
        <v>37.526000000000003</v>
      </c>
      <c r="F2163" s="56">
        <f t="shared" si="299"/>
        <v>748.34199999999998</v>
      </c>
      <c r="G2163" s="56">
        <f t="shared" si="300"/>
        <v>1766.502</v>
      </c>
      <c r="H2163" s="56">
        <f t="shared" si="301"/>
        <v>1094.961</v>
      </c>
      <c r="I2163" s="56">
        <f t="shared" si="302"/>
        <v>37.51</v>
      </c>
      <c r="J2163" s="56">
        <f t="shared" si="303"/>
        <v>655.13800000000003</v>
      </c>
      <c r="K2163" s="56">
        <f t="shared" si="304"/>
        <v>1787.6089999999999</v>
      </c>
      <c r="L2163" s="64">
        <v>980634</v>
      </c>
      <c r="M2163" s="64">
        <v>37526</v>
      </c>
      <c r="N2163" s="64">
        <v>748342</v>
      </c>
      <c r="O2163" s="64">
        <v>1766502</v>
      </c>
      <c r="P2163" s="63">
        <v>1094961</v>
      </c>
      <c r="Q2163" s="63">
        <v>37510</v>
      </c>
      <c r="R2163" s="63">
        <v>655138</v>
      </c>
      <c r="S2163" s="63">
        <v>1787609</v>
      </c>
      <c r="T2163">
        <f t="shared" si="305"/>
        <v>3554111</v>
      </c>
    </row>
    <row r="2164" spans="1:20" hidden="1">
      <c r="A2164" s="55" t="s">
        <v>4104</v>
      </c>
      <c r="B2164" s="56" t="s">
        <v>4105</v>
      </c>
      <c r="C2164" s="55" t="s">
        <v>6319</v>
      </c>
      <c r="D2164" s="56">
        <f t="shared" si="306"/>
        <v>620.63800000000003</v>
      </c>
      <c r="E2164" s="56">
        <f t="shared" si="298"/>
        <v>1.25</v>
      </c>
      <c r="F2164" s="56">
        <f t="shared" si="299"/>
        <v>298.17399999999998</v>
      </c>
      <c r="G2164" s="56">
        <f t="shared" si="300"/>
        <v>920.06200000000001</v>
      </c>
      <c r="H2164" s="56">
        <f t="shared" si="301"/>
        <v>717.51800000000003</v>
      </c>
      <c r="I2164" s="56">
        <f t="shared" si="302"/>
        <v>1.24</v>
      </c>
      <c r="J2164" s="56">
        <f t="shared" si="303"/>
        <v>300.36099999999999</v>
      </c>
      <c r="K2164" s="56">
        <f t="shared" si="304"/>
        <v>1019.119</v>
      </c>
      <c r="L2164" s="64">
        <v>620638</v>
      </c>
      <c r="M2164" s="64">
        <v>1250</v>
      </c>
      <c r="N2164" s="64">
        <v>298174</v>
      </c>
      <c r="O2164" s="64">
        <v>920062</v>
      </c>
      <c r="P2164" s="63">
        <v>717518</v>
      </c>
      <c r="Q2164" s="63">
        <v>1240</v>
      </c>
      <c r="R2164" s="63">
        <v>300361</v>
      </c>
      <c r="S2164" s="63">
        <v>1019119</v>
      </c>
      <c r="T2164">
        <f t="shared" si="305"/>
        <v>1939181</v>
      </c>
    </row>
    <row r="2165" spans="1:20" hidden="1">
      <c r="A2165" s="55" t="s">
        <v>4106</v>
      </c>
      <c r="B2165" s="56" t="s">
        <v>4107</v>
      </c>
      <c r="C2165" s="55" t="s">
        <v>6319</v>
      </c>
      <c r="D2165" s="56">
        <f t="shared" si="306"/>
        <v>1468.0619999999999</v>
      </c>
      <c r="E2165" s="56">
        <f t="shared" si="298"/>
        <v>35.609000000000002</v>
      </c>
      <c r="F2165" s="56">
        <f t="shared" si="299"/>
        <v>221.999</v>
      </c>
      <c r="G2165" s="56">
        <f t="shared" si="300"/>
        <v>1725.67</v>
      </c>
      <c r="H2165" s="56">
        <f t="shared" si="301"/>
        <v>1402.7929999999999</v>
      </c>
      <c r="I2165" s="56">
        <f t="shared" si="302"/>
        <v>35.545000000000002</v>
      </c>
      <c r="J2165" s="56">
        <f t="shared" si="303"/>
        <v>229.19499999999999</v>
      </c>
      <c r="K2165" s="56">
        <f t="shared" si="304"/>
        <v>1667.5329999999999</v>
      </c>
      <c r="L2165" s="64">
        <v>1468062</v>
      </c>
      <c r="M2165" s="64">
        <v>35609</v>
      </c>
      <c r="N2165" s="64">
        <v>221999</v>
      </c>
      <c r="O2165" s="64">
        <v>1725670</v>
      </c>
      <c r="P2165" s="63">
        <v>1402793</v>
      </c>
      <c r="Q2165" s="63">
        <v>35545</v>
      </c>
      <c r="R2165" s="63">
        <v>229195</v>
      </c>
      <c r="S2165" s="63">
        <v>1667533</v>
      </c>
      <c r="T2165">
        <f t="shared" si="305"/>
        <v>3393203</v>
      </c>
    </row>
    <row r="2166" spans="1:20" hidden="1">
      <c r="A2166" s="55" t="s">
        <v>4108</v>
      </c>
      <c r="B2166" s="56" t="s">
        <v>4109</v>
      </c>
      <c r="C2166" s="55" t="s">
        <v>6319</v>
      </c>
      <c r="D2166" s="56">
        <f t="shared" si="306"/>
        <v>751.77300000000002</v>
      </c>
      <c r="E2166" s="56">
        <f t="shared" si="298"/>
        <v>164.87700000000001</v>
      </c>
      <c r="F2166" s="56">
        <f t="shared" si="299"/>
        <v>109.64</v>
      </c>
      <c r="G2166" s="56">
        <f t="shared" si="300"/>
        <v>1026.29</v>
      </c>
      <c r="H2166" s="56">
        <f t="shared" si="301"/>
        <v>871.76599999999996</v>
      </c>
      <c r="I2166" s="56">
        <f t="shared" si="302"/>
        <v>164.875</v>
      </c>
      <c r="J2166" s="56">
        <f t="shared" si="303"/>
        <v>108.431</v>
      </c>
      <c r="K2166" s="56">
        <f t="shared" si="304"/>
        <v>1145.0719999999999</v>
      </c>
      <c r="L2166" s="64">
        <v>751773</v>
      </c>
      <c r="M2166" s="64">
        <v>164877</v>
      </c>
      <c r="N2166" s="64">
        <v>109640</v>
      </c>
      <c r="O2166" s="64">
        <v>1026290</v>
      </c>
      <c r="P2166" s="63">
        <v>871766</v>
      </c>
      <c r="Q2166" s="63">
        <v>164875</v>
      </c>
      <c r="R2166" s="63">
        <v>108431</v>
      </c>
      <c r="S2166" s="63">
        <v>1145072</v>
      </c>
      <c r="T2166">
        <f t="shared" si="305"/>
        <v>2171362</v>
      </c>
    </row>
    <row r="2167" spans="1:20" hidden="1">
      <c r="A2167" s="55" t="s">
        <v>4110</v>
      </c>
      <c r="B2167" s="56" t="s">
        <v>4111</v>
      </c>
      <c r="C2167" s="55" t="s">
        <v>6319</v>
      </c>
      <c r="D2167" s="56">
        <f t="shared" si="306"/>
        <v>1573.884</v>
      </c>
      <c r="E2167" s="56">
        <f t="shared" si="298"/>
        <v>732.93700000000001</v>
      </c>
      <c r="F2167" s="56">
        <f t="shared" si="299"/>
        <v>3735.99</v>
      </c>
      <c r="G2167" s="56">
        <f t="shared" si="300"/>
        <v>6042.8109999999997</v>
      </c>
      <c r="H2167" s="56">
        <f t="shared" si="301"/>
        <v>1672.8230000000001</v>
      </c>
      <c r="I2167" s="56">
        <f t="shared" si="302"/>
        <v>760.20100000000002</v>
      </c>
      <c r="J2167" s="56">
        <f t="shared" si="303"/>
        <v>3647.009</v>
      </c>
      <c r="K2167" s="56">
        <f t="shared" si="304"/>
        <v>6080.0330000000004</v>
      </c>
      <c r="L2167" s="64">
        <v>1573884</v>
      </c>
      <c r="M2167" s="64">
        <v>732937</v>
      </c>
      <c r="N2167" s="64">
        <v>3735990</v>
      </c>
      <c r="O2167" s="64">
        <v>6042811</v>
      </c>
      <c r="P2167" s="63">
        <v>1672823</v>
      </c>
      <c r="Q2167" s="63">
        <v>760201</v>
      </c>
      <c r="R2167" s="63">
        <v>3647009</v>
      </c>
      <c r="S2167" s="63">
        <v>6080033</v>
      </c>
      <c r="T2167">
        <f t="shared" si="305"/>
        <v>12122844</v>
      </c>
    </row>
    <row r="2168" spans="1:20" hidden="1">
      <c r="A2168" s="55" t="s">
        <v>4112</v>
      </c>
      <c r="B2168" s="56" t="s">
        <v>4113</v>
      </c>
      <c r="C2168" s="55" t="s">
        <v>6319</v>
      </c>
      <c r="D2168" s="56">
        <f t="shared" si="306"/>
        <v>1864.152</v>
      </c>
      <c r="E2168" s="56">
        <f t="shared" si="298"/>
        <v>108.02200000000001</v>
      </c>
      <c r="F2168" s="56">
        <f t="shared" si="299"/>
        <v>708.18799999999999</v>
      </c>
      <c r="G2168" s="56">
        <f t="shared" si="300"/>
        <v>2680.3620000000001</v>
      </c>
      <c r="H2168" s="56">
        <f t="shared" si="301"/>
        <v>1862.963</v>
      </c>
      <c r="I2168" s="56">
        <f t="shared" si="302"/>
        <v>107.886</v>
      </c>
      <c r="J2168" s="56">
        <f t="shared" si="303"/>
        <v>734.10500000000002</v>
      </c>
      <c r="K2168" s="56">
        <f t="shared" si="304"/>
        <v>2704.9540000000002</v>
      </c>
      <c r="L2168" s="64">
        <v>1864152</v>
      </c>
      <c r="M2168" s="64">
        <v>108022</v>
      </c>
      <c r="N2168" s="64">
        <v>708188</v>
      </c>
      <c r="O2168" s="64">
        <v>2680362</v>
      </c>
      <c r="P2168" s="63">
        <v>1862963</v>
      </c>
      <c r="Q2168" s="63">
        <v>107886</v>
      </c>
      <c r="R2168" s="63">
        <v>734105</v>
      </c>
      <c r="S2168" s="63">
        <v>2704954</v>
      </c>
      <c r="T2168">
        <f t="shared" si="305"/>
        <v>5385316</v>
      </c>
    </row>
    <row r="2169" spans="1:20" hidden="1">
      <c r="A2169" s="55" t="s">
        <v>4114</v>
      </c>
      <c r="B2169" s="56" t="s">
        <v>4115</v>
      </c>
      <c r="C2169" s="55" t="s">
        <v>6319</v>
      </c>
      <c r="D2169" s="56">
        <f t="shared" si="306"/>
        <v>1687.2349999999999</v>
      </c>
      <c r="E2169" s="56">
        <f t="shared" si="298"/>
        <v>62.783999999999999</v>
      </c>
      <c r="F2169" s="56">
        <f t="shared" si="299"/>
        <v>240.13300000000001</v>
      </c>
      <c r="G2169" s="56">
        <f t="shared" si="300"/>
        <v>1990.152</v>
      </c>
      <c r="H2169" s="56">
        <f t="shared" si="301"/>
        <v>1779.2349999999999</v>
      </c>
      <c r="I2169" s="56">
        <f t="shared" si="302"/>
        <v>62.777000000000001</v>
      </c>
      <c r="J2169" s="56">
        <f t="shared" si="303"/>
        <v>240.131</v>
      </c>
      <c r="K2169" s="56">
        <f t="shared" si="304"/>
        <v>2082.143</v>
      </c>
      <c r="L2169" s="64">
        <v>1687235</v>
      </c>
      <c r="M2169" s="64">
        <v>62784</v>
      </c>
      <c r="N2169" s="64">
        <v>240133</v>
      </c>
      <c r="O2169" s="64">
        <v>1990152</v>
      </c>
      <c r="P2169" s="63">
        <v>1779235</v>
      </c>
      <c r="Q2169" s="63">
        <v>62777</v>
      </c>
      <c r="R2169" s="63">
        <v>240131</v>
      </c>
      <c r="S2169" s="63">
        <v>2082143</v>
      </c>
      <c r="T2169">
        <f t="shared" si="305"/>
        <v>4072295</v>
      </c>
    </row>
    <row r="2170" spans="1:20" hidden="1">
      <c r="A2170" s="55" t="s">
        <v>4116</v>
      </c>
      <c r="B2170" s="56" t="s">
        <v>2749</v>
      </c>
      <c r="C2170" s="55" t="s">
        <v>6319</v>
      </c>
      <c r="D2170" s="56">
        <f t="shared" si="306"/>
        <v>1853.778</v>
      </c>
      <c r="E2170" s="56">
        <f t="shared" si="298"/>
        <v>184.709</v>
      </c>
      <c r="F2170" s="56">
        <f t="shared" si="299"/>
        <v>3929.6770000000001</v>
      </c>
      <c r="G2170" s="56">
        <f t="shared" si="300"/>
        <v>5968.1639999999998</v>
      </c>
      <c r="H2170" s="56">
        <f t="shared" si="301"/>
        <v>1991.0060000000001</v>
      </c>
      <c r="I2170" s="56">
        <f t="shared" si="302"/>
        <v>180.33699999999999</v>
      </c>
      <c r="J2170" s="56">
        <f t="shared" si="303"/>
        <v>4119.643</v>
      </c>
      <c r="K2170" s="56">
        <f t="shared" si="304"/>
        <v>6290.9859999999999</v>
      </c>
      <c r="L2170" s="64">
        <v>1853778</v>
      </c>
      <c r="M2170" s="64">
        <v>184709</v>
      </c>
      <c r="N2170" s="64">
        <v>3929677</v>
      </c>
      <c r="O2170" s="64">
        <v>5968164</v>
      </c>
      <c r="P2170" s="63">
        <v>1991006</v>
      </c>
      <c r="Q2170" s="63">
        <v>180337</v>
      </c>
      <c r="R2170" s="63">
        <v>4119643</v>
      </c>
      <c r="S2170" s="63">
        <v>6290986</v>
      </c>
      <c r="T2170">
        <f t="shared" si="305"/>
        <v>12259150</v>
      </c>
    </row>
    <row r="2171" spans="1:20" hidden="1">
      <c r="A2171" s="55" t="s">
        <v>4117</v>
      </c>
      <c r="B2171" s="56" t="s">
        <v>4118</v>
      </c>
      <c r="C2171" s="55" t="s">
        <v>6319</v>
      </c>
      <c r="D2171" s="56">
        <f t="shared" si="306"/>
        <v>1117.6500000000001</v>
      </c>
      <c r="E2171" s="56">
        <f t="shared" si="298"/>
        <v>273.87700000000001</v>
      </c>
      <c r="F2171" s="56">
        <f t="shared" si="299"/>
        <v>200.20699999999999</v>
      </c>
      <c r="G2171" s="56">
        <f t="shared" si="300"/>
        <v>1591.7339999999999</v>
      </c>
      <c r="H2171" s="56">
        <f t="shared" si="301"/>
        <v>1117.538</v>
      </c>
      <c r="I2171" s="56">
        <f t="shared" si="302"/>
        <v>255.89599999999999</v>
      </c>
      <c r="J2171" s="56">
        <f t="shared" si="303"/>
        <v>197.495</v>
      </c>
      <c r="K2171" s="56">
        <f t="shared" si="304"/>
        <v>1570.9290000000001</v>
      </c>
      <c r="L2171" s="64">
        <v>1117650</v>
      </c>
      <c r="M2171" s="64">
        <v>273877</v>
      </c>
      <c r="N2171" s="64">
        <v>200207</v>
      </c>
      <c r="O2171" s="64">
        <v>1591734</v>
      </c>
      <c r="P2171" s="63">
        <v>1117538</v>
      </c>
      <c r="Q2171" s="63">
        <v>255896</v>
      </c>
      <c r="R2171" s="63">
        <v>197495</v>
      </c>
      <c r="S2171" s="63">
        <v>1570929</v>
      </c>
      <c r="T2171">
        <f t="shared" si="305"/>
        <v>3162663</v>
      </c>
    </row>
    <row r="2172" spans="1:20">
      <c r="A2172" s="55" t="s">
        <v>4119</v>
      </c>
      <c r="B2172" s="56" t="s">
        <v>4120</v>
      </c>
      <c r="C2172" s="55" t="s">
        <v>6320</v>
      </c>
      <c r="D2172" s="56">
        <f t="shared" si="306"/>
        <v>0</v>
      </c>
      <c r="E2172" s="56">
        <f t="shared" si="298"/>
        <v>0</v>
      </c>
      <c r="F2172" s="56">
        <f t="shared" si="299"/>
        <v>0</v>
      </c>
      <c r="G2172" s="56">
        <f t="shared" si="300"/>
        <v>0</v>
      </c>
      <c r="H2172" s="56">
        <f t="shared" si="301"/>
        <v>0</v>
      </c>
      <c r="I2172" s="56">
        <f t="shared" si="302"/>
        <v>0</v>
      </c>
      <c r="J2172" s="56">
        <f t="shared" si="303"/>
        <v>0</v>
      </c>
      <c r="K2172" s="56">
        <f t="shared" si="304"/>
        <v>0</v>
      </c>
      <c r="L2172" s="64">
        <v>0</v>
      </c>
      <c r="M2172" s="64">
        <v>0</v>
      </c>
      <c r="N2172" s="64">
        <v>0</v>
      </c>
      <c r="O2172" s="64">
        <v>0</v>
      </c>
      <c r="P2172" s="63">
        <v>0</v>
      </c>
      <c r="Q2172" s="63">
        <v>0</v>
      </c>
      <c r="R2172" s="63">
        <v>0</v>
      </c>
      <c r="S2172" s="63">
        <v>0</v>
      </c>
      <c r="T2172">
        <f t="shared" si="305"/>
        <v>0</v>
      </c>
    </row>
    <row r="2173" spans="1:20" hidden="1">
      <c r="A2173" s="55" t="s">
        <v>4121</v>
      </c>
      <c r="B2173" s="56" t="s">
        <v>4122</v>
      </c>
      <c r="C2173" s="55" t="s">
        <v>6320</v>
      </c>
      <c r="D2173" s="56">
        <f t="shared" si="306"/>
        <v>78.412000000000006</v>
      </c>
      <c r="E2173" s="56">
        <f t="shared" si="298"/>
        <v>0</v>
      </c>
      <c r="F2173" s="56">
        <f t="shared" si="299"/>
        <v>8.5069999999999997</v>
      </c>
      <c r="G2173" s="56">
        <f t="shared" si="300"/>
        <v>86.918999999999997</v>
      </c>
      <c r="H2173" s="56">
        <f t="shared" si="301"/>
        <v>36.073999999999998</v>
      </c>
      <c r="I2173" s="56">
        <f t="shared" si="302"/>
        <v>0</v>
      </c>
      <c r="J2173" s="56">
        <f t="shared" si="303"/>
        <v>8.5069999999999997</v>
      </c>
      <c r="K2173" s="56">
        <f t="shared" si="304"/>
        <v>44.581000000000003</v>
      </c>
      <c r="L2173" s="64">
        <v>78412</v>
      </c>
      <c r="M2173" s="64">
        <v>0</v>
      </c>
      <c r="N2173" s="64">
        <v>8507</v>
      </c>
      <c r="O2173" s="64">
        <v>86919</v>
      </c>
      <c r="P2173" s="63">
        <v>36074</v>
      </c>
      <c r="Q2173" s="63">
        <v>0</v>
      </c>
      <c r="R2173" s="63">
        <v>8507</v>
      </c>
      <c r="S2173" s="63">
        <v>44581</v>
      </c>
      <c r="T2173">
        <f t="shared" si="305"/>
        <v>131500</v>
      </c>
    </row>
    <row r="2174" spans="1:20" hidden="1">
      <c r="A2174" s="55" t="s">
        <v>4123</v>
      </c>
      <c r="B2174" s="56" t="s">
        <v>4124</v>
      </c>
      <c r="C2174" s="55" t="s">
        <v>6320</v>
      </c>
      <c r="D2174" s="56">
        <f t="shared" si="306"/>
        <v>245.05600000000001</v>
      </c>
      <c r="E2174" s="56">
        <f t="shared" si="298"/>
        <v>0</v>
      </c>
      <c r="F2174" s="56">
        <f t="shared" si="299"/>
        <v>1261.1079999999999</v>
      </c>
      <c r="G2174" s="56">
        <f t="shared" si="300"/>
        <v>1506.164</v>
      </c>
      <c r="H2174" s="56">
        <f t="shared" si="301"/>
        <v>218.09200000000001</v>
      </c>
      <c r="I2174" s="56">
        <f t="shared" si="302"/>
        <v>0</v>
      </c>
      <c r="J2174" s="56">
        <f t="shared" si="303"/>
        <v>1247.921</v>
      </c>
      <c r="K2174" s="56">
        <f t="shared" si="304"/>
        <v>1466.0129999999999</v>
      </c>
      <c r="L2174" s="64">
        <v>245056</v>
      </c>
      <c r="M2174" s="64">
        <v>0</v>
      </c>
      <c r="N2174" s="64">
        <v>1261108</v>
      </c>
      <c r="O2174" s="64">
        <v>1506164</v>
      </c>
      <c r="P2174" s="63">
        <v>218092</v>
      </c>
      <c r="Q2174" s="63">
        <v>0</v>
      </c>
      <c r="R2174" s="63">
        <v>1247921</v>
      </c>
      <c r="S2174" s="63">
        <v>1466013</v>
      </c>
      <c r="T2174">
        <f t="shared" si="305"/>
        <v>2972177</v>
      </c>
    </row>
    <row r="2175" spans="1:20" hidden="1">
      <c r="A2175" s="55" t="s">
        <v>4125</v>
      </c>
      <c r="B2175" s="56" t="s">
        <v>4126</v>
      </c>
      <c r="C2175" s="55" t="s">
        <v>6320</v>
      </c>
      <c r="D2175" s="56">
        <f t="shared" si="306"/>
        <v>71.176000000000002</v>
      </c>
      <c r="E2175" s="56">
        <f t="shared" si="298"/>
        <v>0</v>
      </c>
      <c r="F2175" s="56">
        <f t="shared" si="299"/>
        <v>0</v>
      </c>
      <c r="G2175" s="56">
        <f t="shared" si="300"/>
        <v>71.176000000000002</v>
      </c>
      <c r="H2175" s="56">
        <f t="shared" si="301"/>
        <v>65.825000000000003</v>
      </c>
      <c r="I2175" s="56">
        <f t="shared" si="302"/>
        <v>0</v>
      </c>
      <c r="J2175" s="56">
        <f t="shared" si="303"/>
        <v>0</v>
      </c>
      <c r="K2175" s="56">
        <f t="shared" si="304"/>
        <v>65.825000000000003</v>
      </c>
      <c r="L2175" s="64">
        <v>71176</v>
      </c>
      <c r="M2175" s="64">
        <v>0</v>
      </c>
      <c r="N2175" s="64">
        <v>0</v>
      </c>
      <c r="O2175" s="64">
        <v>71176</v>
      </c>
      <c r="P2175" s="63">
        <v>65825</v>
      </c>
      <c r="Q2175" s="63">
        <v>0</v>
      </c>
      <c r="R2175" s="63">
        <v>0</v>
      </c>
      <c r="S2175" s="63">
        <v>65825</v>
      </c>
      <c r="T2175">
        <f t="shared" si="305"/>
        <v>137001</v>
      </c>
    </row>
    <row r="2176" spans="1:20">
      <c r="A2176" s="55" t="s">
        <v>6255</v>
      </c>
      <c r="B2176" s="56" t="s">
        <v>6256</v>
      </c>
      <c r="C2176" s="55" t="s">
        <v>6321</v>
      </c>
      <c r="D2176" s="56">
        <f t="shared" si="306"/>
        <v>0</v>
      </c>
      <c r="E2176" s="56">
        <f t="shared" si="298"/>
        <v>0</v>
      </c>
      <c r="F2176" s="56">
        <f t="shared" si="299"/>
        <v>0</v>
      </c>
      <c r="G2176" s="56">
        <f t="shared" si="300"/>
        <v>0</v>
      </c>
      <c r="H2176" s="56">
        <f t="shared" si="301"/>
        <v>0</v>
      </c>
      <c r="I2176" s="56">
        <f t="shared" si="302"/>
        <v>0</v>
      </c>
      <c r="J2176" s="56">
        <f t="shared" si="303"/>
        <v>0</v>
      </c>
      <c r="K2176" s="56">
        <f t="shared" si="304"/>
        <v>0</v>
      </c>
      <c r="L2176" s="64">
        <v>0</v>
      </c>
      <c r="M2176" s="64">
        <v>0</v>
      </c>
      <c r="N2176" s="64">
        <v>0</v>
      </c>
      <c r="O2176" s="64">
        <v>0</v>
      </c>
      <c r="P2176" s="63">
        <v>0</v>
      </c>
      <c r="Q2176" s="63">
        <v>0</v>
      </c>
      <c r="R2176" s="63">
        <v>0</v>
      </c>
      <c r="S2176" s="63">
        <v>0</v>
      </c>
      <c r="T2176">
        <f t="shared" si="305"/>
        <v>0</v>
      </c>
    </row>
    <row r="2177" spans="1:20">
      <c r="A2177" s="55" t="s">
        <v>6257</v>
      </c>
      <c r="B2177" s="56" t="s">
        <v>6258</v>
      </c>
      <c r="C2177" s="55" t="s">
        <v>6321</v>
      </c>
      <c r="D2177" s="56">
        <f t="shared" si="306"/>
        <v>0</v>
      </c>
      <c r="E2177" s="56">
        <f t="shared" si="298"/>
        <v>0</v>
      </c>
      <c r="F2177" s="56">
        <f t="shared" si="299"/>
        <v>0</v>
      </c>
      <c r="G2177" s="56">
        <f t="shared" si="300"/>
        <v>0</v>
      </c>
      <c r="H2177" s="56">
        <f t="shared" si="301"/>
        <v>0</v>
      </c>
      <c r="I2177" s="56">
        <f t="shared" si="302"/>
        <v>0</v>
      </c>
      <c r="J2177" s="56">
        <f t="shared" si="303"/>
        <v>0</v>
      </c>
      <c r="K2177" s="56">
        <f t="shared" si="304"/>
        <v>0</v>
      </c>
      <c r="L2177" s="64">
        <v>0</v>
      </c>
      <c r="M2177" s="64">
        <v>0</v>
      </c>
      <c r="N2177" s="64">
        <v>0</v>
      </c>
      <c r="O2177" s="64">
        <v>0</v>
      </c>
      <c r="P2177" s="63">
        <v>0</v>
      </c>
      <c r="Q2177" s="63">
        <v>0</v>
      </c>
      <c r="R2177" s="63">
        <v>0</v>
      </c>
      <c r="S2177" s="63">
        <v>0</v>
      </c>
      <c r="T2177">
        <f t="shared" si="305"/>
        <v>0</v>
      </c>
    </row>
    <row r="2178" spans="1:20">
      <c r="A2178" s="55" t="s">
        <v>6259</v>
      </c>
      <c r="B2178" s="56" t="s">
        <v>6260</v>
      </c>
      <c r="C2178" s="55" t="s">
        <v>6321</v>
      </c>
      <c r="D2178" s="56">
        <f t="shared" si="306"/>
        <v>0</v>
      </c>
      <c r="E2178" s="56">
        <f t="shared" si="298"/>
        <v>0</v>
      </c>
      <c r="F2178" s="56">
        <f t="shared" si="299"/>
        <v>0</v>
      </c>
      <c r="G2178" s="56">
        <f t="shared" si="300"/>
        <v>0</v>
      </c>
      <c r="H2178" s="56">
        <f t="shared" si="301"/>
        <v>0</v>
      </c>
      <c r="I2178" s="56">
        <f t="shared" si="302"/>
        <v>0</v>
      </c>
      <c r="J2178" s="56">
        <f t="shared" si="303"/>
        <v>0</v>
      </c>
      <c r="K2178" s="56">
        <f t="shared" si="304"/>
        <v>0</v>
      </c>
      <c r="L2178" s="64">
        <v>0</v>
      </c>
      <c r="M2178" s="64">
        <v>0</v>
      </c>
      <c r="N2178" s="64">
        <v>0</v>
      </c>
      <c r="O2178" s="64">
        <v>0</v>
      </c>
      <c r="P2178" s="63">
        <v>0</v>
      </c>
      <c r="Q2178" s="63">
        <v>0</v>
      </c>
      <c r="R2178" s="63">
        <v>0</v>
      </c>
      <c r="S2178" s="63">
        <v>0</v>
      </c>
      <c r="T2178">
        <f t="shared" si="305"/>
        <v>0</v>
      </c>
    </row>
    <row r="2179" spans="1:20" hidden="1">
      <c r="A2179" s="55" t="s">
        <v>4127</v>
      </c>
      <c r="B2179" s="56" t="s">
        <v>4128</v>
      </c>
      <c r="C2179" s="55" t="s">
        <v>6320</v>
      </c>
      <c r="D2179" s="56">
        <f t="shared" si="306"/>
        <v>0</v>
      </c>
      <c r="E2179" s="56">
        <f t="shared" si="298"/>
        <v>0</v>
      </c>
      <c r="F2179" s="56">
        <f t="shared" si="299"/>
        <v>7886.0450000000001</v>
      </c>
      <c r="G2179" s="56">
        <f t="shared" si="300"/>
        <v>7886.0450000000001</v>
      </c>
      <c r="H2179" s="56">
        <f t="shared" si="301"/>
        <v>0</v>
      </c>
      <c r="I2179" s="56">
        <f t="shared" si="302"/>
        <v>0</v>
      </c>
      <c r="J2179" s="56">
        <f t="shared" si="303"/>
        <v>7106.5959999999995</v>
      </c>
      <c r="K2179" s="56">
        <f t="shared" si="304"/>
        <v>7106.5959999999995</v>
      </c>
      <c r="L2179" s="64">
        <v>0</v>
      </c>
      <c r="M2179" s="64">
        <v>0</v>
      </c>
      <c r="N2179" s="64">
        <v>7886045</v>
      </c>
      <c r="O2179" s="64">
        <v>7886045</v>
      </c>
      <c r="P2179" s="63">
        <v>0</v>
      </c>
      <c r="Q2179" s="63">
        <v>0</v>
      </c>
      <c r="R2179" s="63">
        <v>7106596</v>
      </c>
      <c r="S2179" s="63">
        <v>7106596</v>
      </c>
      <c r="T2179">
        <f t="shared" si="305"/>
        <v>14992641</v>
      </c>
    </row>
    <row r="2180" spans="1:20">
      <c r="A2180" s="55" t="s">
        <v>4129</v>
      </c>
      <c r="B2180" s="56" t="s">
        <v>4130</v>
      </c>
      <c r="C2180" s="55" t="s">
        <v>6320</v>
      </c>
      <c r="D2180" s="56">
        <f t="shared" si="306"/>
        <v>0</v>
      </c>
      <c r="E2180" s="56">
        <f t="shared" si="298"/>
        <v>0</v>
      </c>
      <c r="F2180" s="56">
        <f t="shared" si="299"/>
        <v>0</v>
      </c>
      <c r="G2180" s="56">
        <f t="shared" si="300"/>
        <v>0</v>
      </c>
      <c r="H2180" s="56">
        <f t="shared" si="301"/>
        <v>0</v>
      </c>
      <c r="I2180" s="56">
        <f t="shared" si="302"/>
        <v>0</v>
      </c>
      <c r="J2180" s="56">
        <f t="shared" si="303"/>
        <v>0</v>
      </c>
      <c r="K2180" s="56">
        <f t="shared" si="304"/>
        <v>0</v>
      </c>
      <c r="L2180" s="64">
        <v>0</v>
      </c>
      <c r="M2180" s="64">
        <v>0</v>
      </c>
      <c r="N2180" s="64">
        <v>0</v>
      </c>
      <c r="O2180" s="64">
        <v>0</v>
      </c>
      <c r="P2180" s="63">
        <v>0</v>
      </c>
      <c r="Q2180" s="63">
        <v>0</v>
      </c>
      <c r="R2180" s="63">
        <v>0</v>
      </c>
      <c r="S2180" s="63">
        <v>0</v>
      </c>
      <c r="T2180">
        <f t="shared" si="305"/>
        <v>0</v>
      </c>
    </row>
    <row r="2181" spans="1:20">
      <c r="A2181" s="55" t="s">
        <v>4131</v>
      </c>
      <c r="B2181" s="56" t="s">
        <v>4132</v>
      </c>
      <c r="C2181" s="55" t="s">
        <v>6320</v>
      </c>
      <c r="D2181" s="56">
        <f t="shared" si="306"/>
        <v>0</v>
      </c>
      <c r="E2181" s="56">
        <f t="shared" ref="E2181:E2244" si="307">M2181/1000</f>
        <v>0</v>
      </c>
      <c r="F2181" s="56">
        <f t="shared" ref="F2181:F2244" si="308">N2181/1000</f>
        <v>0</v>
      </c>
      <c r="G2181" s="56">
        <f t="shared" ref="G2181:G2244" si="309">O2181/1000</f>
        <v>0</v>
      </c>
      <c r="H2181" s="56">
        <f t="shared" ref="H2181:H2244" si="310">P2181/1000</f>
        <v>0</v>
      </c>
      <c r="I2181" s="56">
        <f t="shared" ref="I2181:I2244" si="311">Q2181/1000</f>
        <v>0</v>
      </c>
      <c r="J2181" s="56">
        <f t="shared" ref="J2181:J2244" si="312">R2181/1000</f>
        <v>0</v>
      </c>
      <c r="K2181" s="56">
        <f t="shared" ref="K2181:K2244" si="313">S2181/1000</f>
        <v>0</v>
      </c>
      <c r="L2181" s="64">
        <v>0</v>
      </c>
      <c r="M2181" s="64">
        <v>0</v>
      </c>
      <c r="N2181" s="64">
        <v>0</v>
      </c>
      <c r="O2181" s="64">
        <v>0</v>
      </c>
      <c r="P2181" s="63">
        <v>0</v>
      </c>
      <c r="Q2181" s="63">
        <v>0</v>
      </c>
      <c r="R2181" s="63">
        <v>0</v>
      </c>
      <c r="S2181" s="63">
        <v>0</v>
      </c>
      <c r="T2181">
        <f t="shared" si="305"/>
        <v>0</v>
      </c>
    </row>
    <row r="2182" spans="1:20" hidden="1">
      <c r="A2182" s="55" t="s">
        <v>4133</v>
      </c>
      <c r="B2182" s="56" t="s">
        <v>4134</v>
      </c>
      <c r="C2182" s="55" t="s">
        <v>6320</v>
      </c>
      <c r="D2182" s="56">
        <f t="shared" si="306"/>
        <v>64.921000000000006</v>
      </c>
      <c r="E2182" s="56">
        <f t="shared" si="307"/>
        <v>0</v>
      </c>
      <c r="F2182" s="56">
        <f t="shared" si="308"/>
        <v>0</v>
      </c>
      <c r="G2182" s="56">
        <f t="shared" si="309"/>
        <v>64.921000000000006</v>
      </c>
      <c r="H2182" s="56">
        <f t="shared" si="310"/>
        <v>55.966000000000001</v>
      </c>
      <c r="I2182" s="56">
        <f t="shared" si="311"/>
        <v>0</v>
      </c>
      <c r="J2182" s="56">
        <f t="shared" si="312"/>
        <v>0</v>
      </c>
      <c r="K2182" s="56">
        <f t="shared" si="313"/>
        <v>55.966000000000001</v>
      </c>
      <c r="L2182" s="64">
        <v>64921</v>
      </c>
      <c r="M2182" s="64">
        <v>0</v>
      </c>
      <c r="N2182" s="64">
        <v>0</v>
      </c>
      <c r="O2182" s="64">
        <v>64921</v>
      </c>
      <c r="P2182" s="63">
        <v>55966</v>
      </c>
      <c r="Q2182" s="63">
        <v>0</v>
      </c>
      <c r="R2182" s="63">
        <v>0</v>
      </c>
      <c r="S2182" s="63">
        <v>55966</v>
      </c>
      <c r="T2182">
        <f t="shared" ref="T2182:T2245" si="314">O2182+S2182</f>
        <v>120887</v>
      </c>
    </row>
    <row r="2183" spans="1:20" hidden="1">
      <c r="A2183" s="55" t="s">
        <v>4135</v>
      </c>
      <c r="B2183" s="56" t="s">
        <v>4136</v>
      </c>
      <c r="C2183" s="55" t="s">
        <v>6320</v>
      </c>
      <c r="D2183" s="56">
        <f t="shared" ref="D2183:D2246" si="315">L2183/1000</f>
        <v>197.88499999999999</v>
      </c>
      <c r="E2183" s="56">
        <f t="shared" si="307"/>
        <v>0</v>
      </c>
      <c r="F2183" s="56">
        <f t="shared" si="308"/>
        <v>139.547</v>
      </c>
      <c r="G2183" s="56">
        <f t="shared" si="309"/>
        <v>337.43200000000002</v>
      </c>
      <c r="H2183" s="56">
        <f t="shared" si="310"/>
        <v>188.709</v>
      </c>
      <c r="I2183" s="56">
        <f t="shared" si="311"/>
        <v>0</v>
      </c>
      <c r="J2183" s="56">
        <f t="shared" si="312"/>
        <v>151.04400000000001</v>
      </c>
      <c r="K2183" s="56">
        <f t="shared" si="313"/>
        <v>339.75299999999999</v>
      </c>
      <c r="L2183" s="64">
        <v>197885</v>
      </c>
      <c r="M2183" s="64">
        <v>0</v>
      </c>
      <c r="N2183" s="64">
        <v>139547</v>
      </c>
      <c r="O2183" s="64">
        <v>337432</v>
      </c>
      <c r="P2183" s="63">
        <v>188709</v>
      </c>
      <c r="Q2183" s="63">
        <v>0</v>
      </c>
      <c r="R2183" s="63">
        <v>151044</v>
      </c>
      <c r="S2183" s="63">
        <v>339753</v>
      </c>
      <c r="T2183">
        <f t="shared" si="314"/>
        <v>677185</v>
      </c>
    </row>
    <row r="2184" spans="1:20" hidden="1">
      <c r="A2184" s="55" t="s">
        <v>4137</v>
      </c>
      <c r="B2184" s="56" t="s">
        <v>4138</v>
      </c>
      <c r="C2184" s="55" t="s">
        <v>6320</v>
      </c>
      <c r="D2184" s="56">
        <f t="shared" si="315"/>
        <v>58.515000000000001</v>
      </c>
      <c r="E2184" s="56">
        <f t="shared" si="307"/>
        <v>0</v>
      </c>
      <c r="F2184" s="56">
        <f t="shared" si="308"/>
        <v>0</v>
      </c>
      <c r="G2184" s="56">
        <f t="shared" si="309"/>
        <v>58.515000000000001</v>
      </c>
      <c r="H2184" s="56">
        <f t="shared" si="310"/>
        <v>54.51</v>
      </c>
      <c r="I2184" s="56">
        <f t="shared" si="311"/>
        <v>0</v>
      </c>
      <c r="J2184" s="56">
        <f t="shared" si="312"/>
        <v>0</v>
      </c>
      <c r="K2184" s="56">
        <f t="shared" si="313"/>
        <v>54.51</v>
      </c>
      <c r="L2184" s="64">
        <v>58515</v>
      </c>
      <c r="M2184" s="64">
        <v>0</v>
      </c>
      <c r="N2184" s="64">
        <v>0</v>
      </c>
      <c r="O2184" s="64">
        <v>58515</v>
      </c>
      <c r="P2184" s="63">
        <v>54510</v>
      </c>
      <c r="Q2184" s="63">
        <v>0</v>
      </c>
      <c r="R2184" s="63">
        <v>0</v>
      </c>
      <c r="S2184" s="63">
        <v>54510</v>
      </c>
      <c r="T2184">
        <f t="shared" si="314"/>
        <v>113025</v>
      </c>
    </row>
    <row r="2185" spans="1:20">
      <c r="A2185" s="55" t="s">
        <v>4139</v>
      </c>
      <c r="B2185" s="56" t="s">
        <v>4140</v>
      </c>
      <c r="C2185" s="55" t="s">
        <v>6320</v>
      </c>
      <c r="D2185" s="56">
        <f t="shared" si="315"/>
        <v>0</v>
      </c>
      <c r="E2185" s="56">
        <f t="shared" si="307"/>
        <v>0</v>
      </c>
      <c r="F2185" s="56">
        <f t="shared" si="308"/>
        <v>0</v>
      </c>
      <c r="G2185" s="56">
        <f t="shared" si="309"/>
        <v>0</v>
      </c>
      <c r="H2185" s="56">
        <f t="shared" si="310"/>
        <v>0</v>
      </c>
      <c r="I2185" s="56">
        <f t="shared" si="311"/>
        <v>0</v>
      </c>
      <c r="J2185" s="56">
        <f t="shared" si="312"/>
        <v>0</v>
      </c>
      <c r="K2185" s="56">
        <f t="shared" si="313"/>
        <v>0</v>
      </c>
      <c r="L2185" s="64">
        <v>0</v>
      </c>
      <c r="M2185" s="64">
        <v>0</v>
      </c>
      <c r="N2185" s="64">
        <v>0</v>
      </c>
      <c r="O2185" s="64">
        <v>0</v>
      </c>
      <c r="P2185" s="63">
        <v>0</v>
      </c>
      <c r="Q2185" s="63">
        <v>0</v>
      </c>
      <c r="R2185" s="63">
        <v>0</v>
      </c>
      <c r="S2185" s="63">
        <v>0</v>
      </c>
      <c r="T2185">
        <f t="shared" si="314"/>
        <v>0</v>
      </c>
    </row>
    <row r="2186" spans="1:20" hidden="1">
      <c r="A2186" s="55" t="s">
        <v>4141</v>
      </c>
      <c r="B2186" s="56" t="s">
        <v>4142</v>
      </c>
      <c r="C2186" s="55" t="s">
        <v>6320</v>
      </c>
      <c r="D2186" s="56">
        <f t="shared" si="315"/>
        <v>0</v>
      </c>
      <c r="E2186" s="56">
        <f t="shared" si="307"/>
        <v>0</v>
      </c>
      <c r="F2186" s="56">
        <f t="shared" si="308"/>
        <v>1000</v>
      </c>
      <c r="G2186" s="56">
        <f t="shared" si="309"/>
        <v>1000</v>
      </c>
      <c r="H2186" s="56">
        <f t="shared" si="310"/>
        <v>0</v>
      </c>
      <c r="I2186" s="56">
        <f t="shared" si="311"/>
        <v>0</v>
      </c>
      <c r="J2186" s="56">
        <f t="shared" si="312"/>
        <v>1000</v>
      </c>
      <c r="K2186" s="56">
        <f t="shared" si="313"/>
        <v>1000</v>
      </c>
      <c r="L2186" s="64">
        <v>0</v>
      </c>
      <c r="M2186" s="64">
        <v>0</v>
      </c>
      <c r="N2186" s="64">
        <v>1000000</v>
      </c>
      <c r="O2186" s="64">
        <v>1000000</v>
      </c>
      <c r="P2186" s="63">
        <v>0</v>
      </c>
      <c r="Q2186" s="63">
        <v>0</v>
      </c>
      <c r="R2186" s="63">
        <v>1000000</v>
      </c>
      <c r="S2186" s="63">
        <v>1000000</v>
      </c>
      <c r="T2186">
        <f t="shared" si="314"/>
        <v>2000000</v>
      </c>
    </row>
    <row r="2187" spans="1:20" hidden="1">
      <c r="A2187" s="55" t="s">
        <v>4143</v>
      </c>
      <c r="B2187" s="56" t="s">
        <v>4144</v>
      </c>
      <c r="C2187" s="55" t="s">
        <v>6320</v>
      </c>
      <c r="D2187" s="56">
        <f t="shared" si="315"/>
        <v>0</v>
      </c>
      <c r="E2187" s="56">
        <f t="shared" si="307"/>
        <v>0</v>
      </c>
      <c r="F2187" s="56">
        <f t="shared" si="308"/>
        <v>279.21100000000001</v>
      </c>
      <c r="G2187" s="56">
        <f t="shared" si="309"/>
        <v>279.21100000000001</v>
      </c>
      <c r="H2187" s="56">
        <f t="shared" si="310"/>
        <v>0</v>
      </c>
      <c r="I2187" s="56">
        <f t="shared" si="311"/>
        <v>0</v>
      </c>
      <c r="J2187" s="56">
        <f t="shared" si="312"/>
        <v>274.72399999999999</v>
      </c>
      <c r="K2187" s="56">
        <f t="shared" si="313"/>
        <v>274.72399999999999</v>
      </c>
      <c r="L2187" s="64">
        <v>0</v>
      </c>
      <c r="M2187" s="64">
        <v>0</v>
      </c>
      <c r="N2187" s="64">
        <v>279211</v>
      </c>
      <c r="O2187" s="64">
        <v>279211</v>
      </c>
      <c r="P2187" s="63">
        <v>0</v>
      </c>
      <c r="Q2187" s="63">
        <v>0</v>
      </c>
      <c r="R2187" s="63">
        <v>274724</v>
      </c>
      <c r="S2187" s="63">
        <v>274724</v>
      </c>
      <c r="T2187">
        <f t="shared" si="314"/>
        <v>553935</v>
      </c>
    </row>
    <row r="2188" spans="1:20" hidden="1">
      <c r="A2188" s="55" t="s">
        <v>4145</v>
      </c>
      <c r="B2188" s="56" t="s">
        <v>4146</v>
      </c>
      <c r="C2188" s="55" t="s">
        <v>6320</v>
      </c>
      <c r="D2188" s="56">
        <f t="shared" si="315"/>
        <v>41.847000000000001</v>
      </c>
      <c r="E2188" s="56">
        <f t="shared" si="307"/>
        <v>0</v>
      </c>
      <c r="F2188" s="56">
        <f t="shared" si="308"/>
        <v>0</v>
      </c>
      <c r="G2188" s="56">
        <f t="shared" si="309"/>
        <v>41.847000000000001</v>
      </c>
      <c r="H2188" s="56">
        <f t="shared" si="310"/>
        <v>41.843000000000004</v>
      </c>
      <c r="I2188" s="56">
        <f t="shared" si="311"/>
        <v>0</v>
      </c>
      <c r="J2188" s="56">
        <f t="shared" si="312"/>
        <v>0</v>
      </c>
      <c r="K2188" s="56">
        <f t="shared" si="313"/>
        <v>41.843000000000004</v>
      </c>
      <c r="L2188" s="64">
        <v>41847</v>
      </c>
      <c r="M2188" s="64">
        <v>0</v>
      </c>
      <c r="N2188" s="64">
        <v>0</v>
      </c>
      <c r="O2188" s="64">
        <v>41847</v>
      </c>
      <c r="P2188" s="63">
        <v>41843</v>
      </c>
      <c r="Q2188" s="63">
        <v>0</v>
      </c>
      <c r="R2188" s="63">
        <v>0</v>
      </c>
      <c r="S2188" s="63">
        <v>41843</v>
      </c>
      <c r="T2188">
        <f t="shared" si="314"/>
        <v>83690</v>
      </c>
    </row>
    <row r="2189" spans="1:20" hidden="1">
      <c r="A2189" s="55" t="s">
        <v>4147</v>
      </c>
      <c r="B2189" s="56" t="s">
        <v>4148</v>
      </c>
      <c r="C2189" s="55" t="s">
        <v>6320</v>
      </c>
      <c r="D2189" s="56">
        <f t="shared" si="315"/>
        <v>212.2</v>
      </c>
      <c r="E2189" s="56">
        <f t="shared" si="307"/>
        <v>0</v>
      </c>
      <c r="F2189" s="56">
        <f t="shared" si="308"/>
        <v>0</v>
      </c>
      <c r="G2189" s="56">
        <f t="shared" si="309"/>
        <v>212.2</v>
      </c>
      <c r="H2189" s="56">
        <f t="shared" si="310"/>
        <v>233.43600000000001</v>
      </c>
      <c r="I2189" s="56">
        <f t="shared" si="311"/>
        <v>0</v>
      </c>
      <c r="J2189" s="56">
        <f t="shared" si="312"/>
        <v>0</v>
      </c>
      <c r="K2189" s="56">
        <f t="shared" si="313"/>
        <v>233.43600000000001</v>
      </c>
      <c r="L2189" s="64">
        <v>212200</v>
      </c>
      <c r="M2189" s="64">
        <v>0</v>
      </c>
      <c r="N2189" s="64">
        <v>0</v>
      </c>
      <c r="O2189" s="64">
        <v>212200</v>
      </c>
      <c r="P2189" s="63">
        <v>233436</v>
      </c>
      <c r="Q2189" s="63">
        <v>0</v>
      </c>
      <c r="R2189" s="63">
        <v>0</v>
      </c>
      <c r="S2189" s="63">
        <v>233436</v>
      </c>
      <c r="T2189">
        <f t="shared" si="314"/>
        <v>445636</v>
      </c>
    </row>
    <row r="2190" spans="1:20" hidden="1">
      <c r="A2190" s="55" t="s">
        <v>4149</v>
      </c>
      <c r="B2190" s="56" t="s">
        <v>4150</v>
      </c>
      <c r="C2190" s="55" t="s">
        <v>6320</v>
      </c>
      <c r="D2190" s="56">
        <f t="shared" si="315"/>
        <v>0</v>
      </c>
      <c r="E2190" s="56">
        <f t="shared" si="307"/>
        <v>0</v>
      </c>
      <c r="F2190" s="56">
        <f t="shared" si="308"/>
        <v>902.2</v>
      </c>
      <c r="G2190" s="56">
        <f t="shared" si="309"/>
        <v>902.2</v>
      </c>
      <c r="H2190" s="56">
        <f t="shared" si="310"/>
        <v>0</v>
      </c>
      <c r="I2190" s="56">
        <f t="shared" si="311"/>
        <v>0</v>
      </c>
      <c r="J2190" s="56">
        <f t="shared" si="312"/>
        <v>885.2</v>
      </c>
      <c r="K2190" s="56">
        <f t="shared" si="313"/>
        <v>885.2</v>
      </c>
      <c r="L2190" s="64">
        <v>0</v>
      </c>
      <c r="M2190" s="64">
        <v>0</v>
      </c>
      <c r="N2190" s="64">
        <v>902200</v>
      </c>
      <c r="O2190" s="64">
        <v>902200</v>
      </c>
      <c r="P2190" s="63">
        <v>0</v>
      </c>
      <c r="Q2190" s="63">
        <v>0</v>
      </c>
      <c r="R2190" s="63">
        <v>885200</v>
      </c>
      <c r="S2190" s="63">
        <v>885200</v>
      </c>
      <c r="T2190">
        <f t="shared" si="314"/>
        <v>1787400</v>
      </c>
    </row>
    <row r="2191" spans="1:20" hidden="1">
      <c r="A2191" s="55" t="s">
        <v>4151</v>
      </c>
      <c r="B2191" s="56" t="s">
        <v>4152</v>
      </c>
      <c r="C2191" s="55" t="s">
        <v>6320</v>
      </c>
      <c r="D2191" s="56">
        <f t="shared" si="315"/>
        <v>0</v>
      </c>
      <c r="E2191" s="56">
        <f t="shared" si="307"/>
        <v>0</v>
      </c>
      <c r="F2191" s="56">
        <f t="shared" si="308"/>
        <v>326.60399999999998</v>
      </c>
      <c r="G2191" s="56">
        <f t="shared" si="309"/>
        <v>326.60399999999998</v>
      </c>
      <c r="H2191" s="56">
        <f t="shared" si="310"/>
        <v>0</v>
      </c>
      <c r="I2191" s="56">
        <f t="shared" si="311"/>
        <v>0</v>
      </c>
      <c r="J2191" s="56">
        <f t="shared" si="312"/>
        <v>326.60399999999998</v>
      </c>
      <c r="K2191" s="56">
        <f t="shared" si="313"/>
        <v>326.60399999999998</v>
      </c>
      <c r="L2191" s="64">
        <v>0</v>
      </c>
      <c r="M2191" s="64">
        <v>0</v>
      </c>
      <c r="N2191" s="64">
        <v>326604</v>
      </c>
      <c r="O2191" s="64">
        <v>326604</v>
      </c>
      <c r="P2191" s="63">
        <v>0</v>
      </c>
      <c r="Q2191" s="63">
        <v>0</v>
      </c>
      <c r="R2191" s="63">
        <v>326604</v>
      </c>
      <c r="S2191" s="63">
        <v>326604</v>
      </c>
      <c r="T2191">
        <f t="shared" si="314"/>
        <v>653208</v>
      </c>
    </row>
    <row r="2192" spans="1:20" hidden="1">
      <c r="A2192" s="55" t="s">
        <v>4153</v>
      </c>
      <c r="B2192" s="56" t="s">
        <v>4154</v>
      </c>
      <c r="C2192" s="55" t="s">
        <v>6320</v>
      </c>
      <c r="D2192" s="56">
        <f t="shared" si="315"/>
        <v>73.988</v>
      </c>
      <c r="E2192" s="56">
        <f t="shared" si="307"/>
        <v>0</v>
      </c>
      <c r="F2192" s="56">
        <f t="shared" si="308"/>
        <v>0</v>
      </c>
      <c r="G2192" s="56">
        <f t="shared" si="309"/>
        <v>73.988</v>
      </c>
      <c r="H2192" s="56">
        <f t="shared" si="310"/>
        <v>80.019000000000005</v>
      </c>
      <c r="I2192" s="56">
        <f t="shared" si="311"/>
        <v>0</v>
      </c>
      <c r="J2192" s="56">
        <f t="shared" si="312"/>
        <v>0</v>
      </c>
      <c r="K2192" s="56">
        <f t="shared" si="313"/>
        <v>80.019000000000005</v>
      </c>
      <c r="L2192" s="64">
        <v>73988</v>
      </c>
      <c r="M2192" s="64">
        <v>0</v>
      </c>
      <c r="N2192" s="64">
        <v>0</v>
      </c>
      <c r="O2192" s="64">
        <v>73988</v>
      </c>
      <c r="P2192" s="63">
        <v>80019</v>
      </c>
      <c r="Q2192" s="63">
        <v>0</v>
      </c>
      <c r="R2192" s="63">
        <v>0</v>
      </c>
      <c r="S2192" s="63">
        <v>80019</v>
      </c>
      <c r="T2192">
        <f t="shared" si="314"/>
        <v>154007</v>
      </c>
    </row>
    <row r="2193" spans="1:20" hidden="1">
      <c r="A2193" s="55" t="s">
        <v>4155</v>
      </c>
      <c r="B2193" s="56" t="s">
        <v>4156</v>
      </c>
      <c r="C2193" s="55" t="s">
        <v>6320</v>
      </c>
      <c r="D2193" s="56">
        <f t="shared" si="315"/>
        <v>26.390999999999998</v>
      </c>
      <c r="E2193" s="56">
        <f t="shared" si="307"/>
        <v>0</v>
      </c>
      <c r="F2193" s="56">
        <f t="shared" si="308"/>
        <v>0</v>
      </c>
      <c r="G2193" s="56">
        <f t="shared" si="309"/>
        <v>26.390999999999998</v>
      </c>
      <c r="H2193" s="56">
        <f t="shared" si="310"/>
        <v>29.588999999999999</v>
      </c>
      <c r="I2193" s="56">
        <f t="shared" si="311"/>
        <v>0</v>
      </c>
      <c r="J2193" s="56">
        <f t="shared" si="312"/>
        <v>0</v>
      </c>
      <c r="K2193" s="56">
        <f t="shared" si="313"/>
        <v>29.588999999999999</v>
      </c>
      <c r="L2193" s="64">
        <v>26391</v>
      </c>
      <c r="M2193" s="64">
        <v>0</v>
      </c>
      <c r="N2193" s="64">
        <v>0</v>
      </c>
      <c r="O2193" s="64">
        <v>26391</v>
      </c>
      <c r="P2193" s="63">
        <v>29589</v>
      </c>
      <c r="Q2193" s="63">
        <v>0</v>
      </c>
      <c r="R2193" s="63">
        <v>0</v>
      </c>
      <c r="S2193" s="63">
        <v>29589</v>
      </c>
      <c r="T2193">
        <f t="shared" si="314"/>
        <v>55980</v>
      </c>
    </row>
    <row r="2194" spans="1:20">
      <c r="A2194" s="55" t="s">
        <v>4157</v>
      </c>
      <c r="B2194" s="56" t="s">
        <v>4158</v>
      </c>
      <c r="C2194" s="55" t="s">
        <v>6321</v>
      </c>
      <c r="D2194" s="56">
        <f t="shared" si="315"/>
        <v>0</v>
      </c>
      <c r="E2194" s="56">
        <f t="shared" si="307"/>
        <v>0</v>
      </c>
      <c r="F2194" s="56">
        <f t="shared" si="308"/>
        <v>0</v>
      </c>
      <c r="G2194" s="56">
        <f t="shared" si="309"/>
        <v>0</v>
      </c>
      <c r="H2194" s="56">
        <f t="shared" si="310"/>
        <v>0</v>
      </c>
      <c r="I2194" s="56">
        <f t="shared" si="311"/>
        <v>0</v>
      </c>
      <c r="J2194" s="56">
        <f t="shared" si="312"/>
        <v>0</v>
      </c>
      <c r="K2194" s="56">
        <f t="shared" si="313"/>
        <v>0</v>
      </c>
      <c r="L2194" s="64">
        <v>0</v>
      </c>
      <c r="M2194" s="64">
        <v>0</v>
      </c>
      <c r="N2194" s="64">
        <v>0</v>
      </c>
      <c r="O2194" s="64">
        <v>0</v>
      </c>
      <c r="P2194" s="63">
        <v>0</v>
      </c>
      <c r="Q2194" s="63">
        <v>0</v>
      </c>
      <c r="R2194" s="63">
        <v>0</v>
      </c>
      <c r="S2194" s="63">
        <v>0</v>
      </c>
      <c r="T2194">
        <f t="shared" si="314"/>
        <v>0</v>
      </c>
    </row>
    <row r="2195" spans="1:20" hidden="1">
      <c r="A2195" s="55" t="s">
        <v>4159</v>
      </c>
      <c r="B2195" s="56" t="s">
        <v>4160</v>
      </c>
      <c r="C2195" s="55" t="s">
        <v>6320</v>
      </c>
      <c r="D2195" s="56">
        <f t="shared" si="315"/>
        <v>122.267</v>
      </c>
      <c r="E2195" s="56">
        <f t="shared" si="307"/>
        <v>0</v>
      </c>
      <c r="F2195" s="56">
        <f t="shared" si="308"/>
        <v>103.92700000000001</v>
      </c>
      <c r="G2195" s="56">
        <f t="shared" si="309"/>
        <v>226.19399999999999</v>
      </c>
      <c r="H2195" s="56">
        <f t="shared" si="310"/>
        <v>30.760999999999999</v>
      </c>
      <c r="I2195" s="56">
        <f t="shared" si="311"/>
        <v>0</v>
      </c>
      <c r="J2195" s="56">
        <f t="shared" si="312"/>
        <v>103.798</v>
      </c>
      <c r="K2195" s="56">
        <f t="shared" si="313"/>
        <v>134.559</v>
      </c>
      <c r="L2195" s="64">
        <v>122267</v>
      </c>
      <c r="M2195" s="64">
        <v>0</v>
      </c>
      <c r="N2195" s="64">
        <v>103927</v>
      </c>
      <c r="O2195" s="64">
        <v>226194</v>
      </c>
      <c r="P2195" s="63">
        <v>30761</v>
      </c>
      <c r="Q2195" s="63">
        <v>0</v>
      </c>
      <c r="R2195" s="63">
        <v>103798</v>
      </c>
      <c r="S2195" s="63">
        <v>134559</v>
      </c>
      <c r="T2195">
        <f t="shared" si="314"/>
        <v>360753</v>
      </c>
    </row>
    <row r="2196" spans="1:20" hidden="1">
      <c r="A2196" s="55" t="s">
        <v>4161</v>
      </c>
      <c r="B2196" s="56" t="s">
        <v>4162</v>
      </c>
      <c r="C2196" s="55" t="s">
        <v>6320</v>
      </c>
      <c r="D2196" s="56">
        <f t="shared" si="315"/>
        <v>1192.7429999999999</v>
      </c>
      <c r="E2196" s="56">
        <f t="shared" si="307"/>
        <v>0</v>
      </c>
      <c r="F2196" s="56">
        <f t="shared" si="308"/>
        <v>0</v>
      </c>
      <c r="G2196" s="56">
        <f t="shared" si="309"/>
        <v>1192.7429999999999</v>
      </c>
      <c r="H2196" s="56">
        <f t="shared" si="310"/>
        <v>1137.4169999999999</v>
      </c>
      <c r="I2196" s="56">
        <f t="shared" si="311"/>
        <v>0</v>
      </c>
      <c r="J2196" s="56">
        <f t="shared" si="312"/>
        <v>0</v>
      </c>
      <c r="K2196" s="56">
        <f t="shared" si="313"/>
        <v>1137.4169999999999</v>
      </c>
      <c r="L2196" s="64">
        <v>1192743</v>
      </c>
      <c r="M2196" s="64">
        <v>0</v>
      </c>
      <c r="N2196" s="64">
        <v>0</v>
      </c>
      <c r="O2196" s="64">
        <v>1192743</v>
      </c>
      <c r="P2196" s="63">
        <v>1137417</v>
      </c>
      <c r="Q2196" s="63">
        <v>0</v>
      </c>
      <c r="R2196" s="63">
        <v>0</v>
      </c>
      <c r="S2196" s="63">
        <v>1137417</v>
      </c>
      <c r="T2196">
        <f t="shared" si="314"/>
        <v>2330160</v>
      </c>
    </row>
    <row r="2197" spans="1:20" hidden="1">
      <c r="A2197" s="55" t="s">
        <v>4163</v>
      </c>
      <c r="B2197" s="56" t="s">
        <v>4164</v>
      </c>
      <c r="C2197" s="55" t="s">
        <v>6320</v>
      </c>
      <c r="D2197" s="56">
        <f t="shared" si="315"/>
        <v>46.082000000000001</v>
      </c>
      <c r="E2197" s="56">
        <f t="shared" si="307"/>
        <v>0</v>
      </c>
      <c r="F2197" s="56">
        <f t="shared" si="308"/>
        <v>330.11</v>
      </c>
      <c r="G2197" s="56">
        <f t="shared" si="309"/>
        <v>376.19200000000001</v>
      </c>
      <c r="H2197" s="56">
        <f t="shared" si="310"/>
        <v>35.225999999999999</v>
      </c>
      <c r="I2197" s="56">
        <f t="shared" si="311"/>
        <v>0</v>
      </c>
      <c r="J2197" s="56">
        <f t="shared" si="312"/>
        <v>165.012</v>
      </c>
      <c r="K2197" s="56">
        <f t="shared" si="313"/>
        <v>200.238</v>
      </c>
      <c r="L2197" s="64">
        <v>46082</v>
      </c>
      <c r="M2197" s="64">
        <v>0</v>
      </c>
      <c r="N2197" s="64">
        <v>330110</v>
      </c>
      <c r="O2197" s="64">
        <v>376192</v>
      </c>
      <c r="P2197" s="63">
        <v>35226</v>
      </c>
      <c r="Q2197" s="63">
        <v>0</v>
      </c>
      <c r="R2197" s="63">
        <v>165012</v>
      </c>
      <c r="S2197" s="63">
        <v>200238</v>
      </c>
      <c r="T2197">
        <f t="shared" si="314"/>
        <v>576430</v>
      </c>
    </row>
    <row r="2198" spans="1:20">
      <c r="A2198" s="55" t="s">
        <v>4165</v>
      </c>
      <c r="B2198" s="56" t="s">
        <v>4166</v>
      </c>
      <c r="C2198" s="55" t="s">
        <v>6320</v>
      </c>
      <c r="D2198" s="56">
        <f t="shared" si="315"/>
        <v>0</v>
      </c>
      <c r="E2198" s="56">
        <f t="shared" si="307"/>
        <v>0</v>
      </c>
      <c r="F2198" s="56">
        <f t="shared" si="308"/>
        <v>0</v>
      </c>
      <c r="G2198" s="56">
        <f t="shared" si="309"/>
        <v>0</v>
      </c>
      <c r="H2198" s="56">
        <f t="shared" si="310"/>
        <v>0</v>
      </c>
      <c r="I2198" s="56">
        <f t="shared" si="311"/>
        <v>0</v>
      </c>
      <c r="J2198" s="56">
        <f t="shared" si="312"/>
        <v>0</v>
      </c>
      <c r="K2198" s="56">
        <f t="shared" si="313"/>
        <v>0</v>
      </c>
      <c r="L2198" s="64">
        <v>0</v>
      </c>
      <c r="M2198" s="64">
        <v>0</v>
      </c>
      <c r="N2198" s="64">
        <v>0</v>
      </c>
      <c r="O2198" s="64">
        <v>0</v>
      </c>
      <c r="P2198" s="63">
        <v>0</v>
      </c>
      <c r="Q2198" s="63">
        <v>0</v>
      </c>
      <c r="R2198" s="63">
        <v>0</v>
      </c>
      <c r="S2198" s="63">
        <v>0</v>
      </c>
      <c r="T2198">
        <f t="shared" si="314"/>
        <v>0</v>
      </c>
    </row>
    <row r="2199" spans="1:20" hidden="1">
      <c r="A2199" s="55" t="s">
        <v>4167</v>
      </c>
      <c r="B2199" s="56" t="s">
        <v>4168</v>
      </c>
      <c r="C2199" s="55" t="s">
        <v>6316</v>
      </c>
      <c r="D2199" s="56">
        <f t="shared" si="315"/>
        <v>7306.9480000000003</v>
      </c>
      <c r="E2199" s="56">
        <f t="shared" si="307"/>
        <v>1589.1759999999999</v>
      </c>
      <c r="F2199" s="56">
        <f t="shared" si="308"/>
        <v>1432.7149999999999</v>
      </c>
      <c r="G2199" s="56">
        <f t="shared" si="309"/>
        <v>10328.839</v>
      </c>
      <c r="H2199" s="56">
        <f t="shared" si="310"/>
        <v>11055.36</v>
      </c>
      <c r="I2199" s="56">
        <f t="shared" si="311"/>
        <v>1588.86</v>
      </c>
      <c r="J2199" s="56">
        <f t="shared" si="312"/>
        <v>1583.3620000000001</v>
      </c>
      <c r="K2199" s="56">
        <f t="shared" si="313"/>
        <v>14227.582</v>
      </c>
      <c r="L2199" s="64">
        <v>7306948</v>
      </c>
      <c r="M2199" s="64">
        <v>1589176</v>
      </c>
      <c r="N2199" s="64">
        <v>1432715</v>
      </c>
      <c r="O2199" s="64">
        <v>10328839</v>
      </c>
      <c r="P2199" s="63">
        <v>11055360</v>
      </c>
      <c r="Q2199" s="63">
        <v>1588860</v>
      </c>
      <c r="R2199" s="63">
        <v>1583362</v>
      </c>
      <c r="S2199" s="63">
        <v>14227582</v>
      </c>
      <c r="T2199">
        <f t="shared" si="314"/>
        <v>24556421</v>
      </c>
    </row>
    <row r="2200" spans="1:20" hidden="1">
      <c r="A2200" s="55" t="s">
        <v>4169</v>
      </c>
      <c r="B2200" s="56" t="s">
        <v>4170</v>
      </c>
      <c r="C2200" s="55" t="s">
        <v>6318</v>
      </c>
      <c r="D2200" s="56">
        <f t="shared" si="315"/>
        <v>2603.1390000000001</v>
      </c>
      <c r="E2200" s="56">
        <f t="shared" si="307"/>
        <v>2.1629999999999998</v>
      </c>
      <c r="F2200" s="56">
        <f t="shared" si="308"/>
        <v>649.577</v>
      </c>
      <c r="G2200" s="56">
        <f t="shared" si="309"/>
        <v>3254.8789999999999</v>
      </c>
      <c r="H2200" s="56">
        <f t="shared" si="310"/>
        <v>2215.5010000000002</v>
      </c>
      <c r="I2200" s="56">
        <f t="shared" si="311"/>
        <v>763.30899999999997</v>
      </c>
      <c r="J2200" s="56">
        <f t="shared" si="312"/>
        <v>748.58</v>
      </c>
      <c r="K2200" s="56">
        <f t="shared" si="313"/>
        <v>3727.39</v>
      </c>
      <c r="L2200" s="64">
        <v>2603139</v>
      </c>
      <c r="M2200" s="64">
        <v>2163</v>
      </c>
      <c r="N2200" s="64">
        <v>649577</v>
      </c>
      <c r="O2200" s="64">
        <v>3254879</v>
      </c>
      <c r="P2200" s="63">
        <v>2215501</v>
      </c>
      <c r="Q2200" s="63">
        <v>763309</v>
      </c>
      <c r="R2200" s="63">
        <v>748580</v>
      </c>
      <c r="S2200" s="63">
        <v>3727390</v>
      </c>
      <c r="T2200">
        <f t="shared" si="314"/>
        <v>6982269</v>
      </c>
    </row>
    <row r="2201" spans="1:20" hidden="1">
      <c r="A2201" s="55" t="s">
        <v>4171</v>
      </c>
      <c r="B2201" s="56" t="s">
        <v>4172</v>
      </c>
      <c r="C2201" s="55" t="s">
        <v>6318</v>
      </c>
      <c r="D2201" s="56">
        <f t="shared" si="315"/>
        <v>1205.8130000000001</v>
      </c>
      <c r="E2201" s="56">
        <f t="shared" si="307"/>
        <v>5.86</v>
      </c>
      <c r="F2201" s="56">
        <f t="shared" si="308"/>
        <v>2179.527</v>
      </c>
      <c r="G2201" s="56">
        <f t="shared" si="309"/>
        <v>3391.2</v>
      </c>
      <c r="H2201" s="56">
        <f t="shared" si="310"/>
        <v>1045.6099999999999</v>
      </c>
      <c r="I2201" s="56">
        <f t="shared" si="311"/>
        <v>5.859</v>
      </c>
      <c r="J2201" s="56">
        <f t="shared" si="312"/>
        <v>2203.7939999999999</v>
      </c>
      <c r="K2201" s="56">
        <f t="shared" si="313"/>
        <v>3255.2629999999999</v>
      </c>
      <c r="L2201" s="64">
        <v>1205813</v>
      </c>
      <c r="M2201" s="64">
        <v>5860</v>
      </c>
      <c r="N2201" s="64">
        <v>2179527</v>
      </c>
      <c r="O2201" s="64">
        <v>3391200</v>
      </c>
      <c r="P2201" s="63">
        <v>1045610</v>
      </c>
      <c r="Q2201" s="63">
        <v>5859</v>
      </c>
      <c r="R2201" s="63">
        <v>2203794</v>
      </c>
      <c r="S2201" s="63">
        <v>3255263</v>
      </c>
      <c r="T2201">
        <f t="shared" si="314"/>
        <v>6646463</v>
      </c>
    </row>
    <row r="2202" spans="1:20" hidden="1">
      <c r="A2202" s="55" t="s">
        <v>4173</v>
      </c>
      <c r="B2202" s="56" t="s">
        <v>4174</v>
      </c>
      <c r="C2202" s="55" t="s">
        <v>6318</v>
      </c>
      <c r="D2202" s="56">
        <f t="shared" si="315"/>
        <v>2681.9</v>
      </c>
      <c r="E2202" s="56">
        <f t="shared" si="307"/>
        <v>1118.8530000000001</v>
      </c>
      <c r="F2202" s="56">
        <f t="shared" si="308"/>
        <v>1792.91</v>
      </c>
      <c r="G2202" s="56">
        <f t="shared" si="309"/>
        <v>5593.6629999999996</v>
      </c>
      <c r="H2202" s="56">
        <f t="shared" si="310"/>
        <v>2852.6869999999999</v>
      </c>
      <c r="I2202" s="56">
        <f t="shared" si="311"/>
        <v>1104.8979999999999</v>
      </c>
      <c r="J2202" s="56">
        <f t="shared" si="312"/>
        <v>1278.385</v>
      </c>
      <c r="K2202" s="56">
        <f t="shared" si="313"/>
        <v>5235.97</v>
      </c>
      <c r="L2202" s="64">
        <v>2681900</v>
      </c>
      <c r="M2202" s="64">
        <v>1118853</v>
      </c>
      <c r="N2202" s="64">
        <v>1792910</v>
      </c>
      <c r="O2202" s="64">
        <v>5593663</v>
      </c>
      <c r="P2202" s="63">
        <v>2852687</v>
      </c>
      <c r="Q2202" s="63">
        <v>1104898</v>
      </c>
      <c r="R2202" s="63">
        <v>1278385</v>
      </c>
      <c r="S2202" s="63">
        <v>5235970</v>
      </c>
      <c r="T2202">
        <f t="shared" si="314"/>
        <v>10829633</v>
      </c>
    </row>
    <row r="2203" spans="1:20" hidden="1">
      <c r="A2203" s="55" t="s">
        <v>4175</v>
      </c>
      <c r="B2203" s="56" t="s">
        <v>4176</v>
      </c>
      <c r="C2203" s="55" t="s">
        <v>6318</v>
      </c>
      <c r="D2203" s="56">
        <f t="shared" si="315"/>
        <v>1812.778</v>
      </c>
      <c r="E2203" s="56">
        <f t="shared" si="307"/>
        <v>89.64</v>
      </c>
      <c r="F2203" s="56">
        <f t="shared" si="308"/>
        <v>1418.239</v>
      </c>
      <c r="G2203" s="56">
        <f t="shared" si="309"/>
        <v>3320.6570000000002</v>
      </c>
      <c r="H2203" s="56">
        <f t="shared" si="310"/>
        <v>2240.7779999999998</v>
      </c>
      <c r="I2203" s="56">
        <f t="shared" si="311"/>
        <v>86.257000000000005</v>
      </c>
      <c r="J2203" s="56">
        <f t="shared" si="312"/>
        <v>1368.393</v>
      </c>
      <c r="K2203" s="56">
        <f t="shared" si="313"/>
        <v>3695.4279999999999</v>
      </c>
      <c r="L2203" s="64">
        <v>1812778</v>
      </c>
      <c r="M2203" s="64">
        <v>89640</v>
      </c>
      <c r="N2203" s="64">
        <v>1418239</v>
      </c>
      <c r="O2203" s="64">
        <v>3320657</v>
      </c>
      <c r="P2203" s="63">
        <v>2240778</v>
      </c>
      <c r="Q2203" s="63">
        <v>86257</v>
      </c>
      <c r="R2203" s="63">
        <v>1368393</v>
      </c>
      <c r="S2203" s="63">
        <v>3695428</v>
      </c>
      <c r="T2203">
        <f t="shared" si="314"/>
        <v>7016085</v>
      </c>
    </row>
    <row r="2204" spans="1:20" hidden="1">
      <c r="A2204" s="55" t="s">
        <v>4177</v>
      </c>
      <c r="B2204" s="56" t="s">
        <v>4178</v>
      </c>
      <c r="C2204" s="55" t="s">
        <v>6318</v>
      </c>
      <c r="D2204" s="56">
        <f t="shared" si="315"/>
        <v>3564.154</v>
      </c>
      <c r="E2204" s="56">
        <f t="shared" si="307"/>
        <v>9324.875</v>
      </c>
      <c r="F2204" s="56">
        <f t="shared" si="308"/>
        <v>9947.6090000000004</v>
      </c>
      <c r="G2204" s="56">
        <f t="shared" si="309"/>
        <v>22836.637999999999</v>
      </c>
      <c r="H2204" s="56">
        <f t="shared" si="310"/>
        <v>3563.799</v>
      </c>
      <c r="I2204" s="56">
        <f t="shared" si="311"/>
        <v>9315.3340000000007</v>
      </c>
      <c r="J2204" s="56">
        <f t="shared" si="312"/>
        <v>10038.632</v>
      </c>
      <c r="K2204" s="56">
        <f t="shared" si="313"/>
        <v>22917.764999999999</v>
      </c>
      <c r="L2204" s="64">
        <v>3564154</v>
      </c>
      <c r="M2204" s="64">
        <v>9324875</v>
      </c>
      <c r="N2204" s="64">
        <v>9947609</v>
      </c>
      <c r="O2204" s="64">
        <v>22836638</v>
      </c>
      <c r="P2204" s="63">
        <v>3563799</v>
      </c>
      <c r="Q2204" s="63">
        <v>9315334</v>
      </c>
      <c r="R2204" s="63">
        <v>10038632</v>
      </c>
      <c r="S2204" s="63">
        <v>22917765</v>
      </c>
      <c r="T2204">
        <f t="shared" si="314"/>
        <v>45754403</v>
      </c>
    </row>
    <row r="2205" spans="1:20" hidden="1">
      <c r="A2205" s="55" t="s">
        <v>4179</v>
      </c>
      <c r="B2205" s="56" t="s">
        <v>4180</v>
      </c>
      <c r="C2205" s="55" t="s">
        <v>6318</v>
      </c>
      <c r="D2205" s="56">
        <f t="shared" si="315"/>
        <v>2220</v>
      </c>
      <c r="E2205" s="56">
        <f t="shared" si="307"/>
        <v>1965</v>
      </c>
      <c r="F2205" s="56">
        <f t="shared" si="308"/>
        <v>3738.9079999999999</v>
      </c>
      <c r="G2205" s="56">
        <f t="shared" si="309"/>
        <v>7923.9080000000004</v>
      </c>
      <c r="H2205" s="56">
        <f t="shared" si="310"/>
        <v>2060</v>
      </c>
      <c r="I2205" s="56">
        <f t="shared" si="311"/>
        <v>1843</v>
      </c>
      <c r="J2205" s="56">
        <f t="shared" si="312"/>
        <v>3924.4679999999998</v>
      </c>
      <c r="K2205" s="56">
        <f t="shared" si="313"/>
        <v>7827.4679999999998</v>
      </c>
      <c r="L2205" s="64">
        <v>2220000</v>
      </c>
      <c r="M2205" s="64">
        <v>1965000</v>
      </c>
      <c r="N2205" s="64">
        <v>3738908</v>
      </c>
      <c r="O2205" s="64">
        <v>7923908</v>
      </c>
      <c r="P2205" s="63">
        <v>2060000</v>
      </c>
      <c r="Q2205" s="63">
        <v>1843000</v>
      </c>
      <c r="R2205" s="63">
        <v>3924468</v>
      </c>
      <c r="S2205" s="63">
        <v>7827468</v>
      </c>
      <c r="T2205">
        <f t="shared" si="314"/>
        <v>15751376</v>
      </c>
    </row>
    <row r="2206" spans="1:20" hidden="1">
      <c r="A2206" s="55" t="s">
        <v>4181</v>
      </c>
      <c r="B2206" s="56" t="s">
        <v>4182</v>
      </c>
      <c r="C2206" s="55" t="s">
        <v>6318</v>
      </c>
      <c r="D2206" s="56">
        <f t="shared" si="315"/>
        <v>5201.0020000000004</v>
      </c>
      <c r="E2206" s="56">
        <f t="shared" si="307"/>
        <v>1940.7270000000001</v>
      </c>
      <c r="F2206" s="56">
        <f t="shared" si="308"/>
        <v>4521.107</v>
      </c>
      <c r="G2206" s="56">
        <f t="shared" si="309"/>
        <v>11662.835999999999</v>
      </c>
      <c r="H2206" s="56">
        <f t="shared" si="310"/>
        <v>4866.4799999999996</v>
      </c>
      <c r="I2206" s="56">
        <f t="shared" si="311"/>
        <v>1858.7380000000001</v>
      </c>
      <c r="J2206" s="56">
        <f t="shared" si="312"/>
        <v>4098.848</v>
      </c>
      <c r="K2206" s="56">
        <f t="shared" si="313"/>
        <v>10824.066000000001</v>
      </c>
      <c r="L2206" s="64">
        <v>5201002</v>
      </c>
      <c r="M2206" s="64">
        <v>1940727</v>
      </c>
      <c r="N2206" s="64">
        <v>4521107</v>
      </c>
      <c r="O2206" s="64">
        <v>11662836</v>
      </c>
      <c r="P2206" s="63">
        <v>4866480</v>
      </c>
      <c r="Q2206" s="63">
        <v>1858738</v>
      </c>
      <c r="R2206" s="63">
        <v>4098848</v>
      </c>
      <c r="S2206" s="63">
        <v>10824066</v>
      </c>
      <c r="T2206">
        <f t="shared" si="314"/>
        <v>22486902</v>
      </c>
    </row>
    <row r="2207" spans="1:20" hidden="1">
      <c r="A2207" s="55" t="s">
        <v>4183</v>
      </c>
      <c r="B2207" s="56" t="s">
        <v>4184</v>
      </c>
      <c r="C2207" s="55" t="s">
        <v>6318</v>
      </c>
      <c r="D2207" s="56">
        <f t="shared" si="315"/>
        <v>1473.212</v>
      </c>
      <c r="E2207" s="56">
        <f t="shared" si="307"/>
        <v>2040.203</v>
      </c>
      <c r="F2207" s="56">
        <f t="shared" si="308"/>
        <v>2795.5459999999998</v>
      </c>
      <c r="G2207" s="56">
        <f t="shared" si="309"/>
        <v>6308.9610000000002</v>
      </c>
      <c r="H2207" s="56">
        <f t="shared" si="310"/>
        <v>1519.2929999999999</v>
      </c>
      <c r="I2207" s="56">
        <f t="shared" si="311"/>
        <v>2039.9770000000001</v>
      </c>
      <c r="J2207" s="56">
        <f t="shared" si="312"/>
        <v>2533.5070000000001</v>
      </c>
      <c r="K2207" s="56">
        <f t="shared" si="313"/>
        <v>6092.777</v>
      </c>
      <c r="L2207" s="64">
        <v>1473212</v>
      </c>
      <c r="M2207" s="64">
        <v>2040203</v>
      </c>
      <c r="N2207" s="64">
        <v>2795546</v>
      </c>
      <c r="O2207" s="64">
        <v>6308961</v>
      </c>
      <c r="P2207" s="63">
        <v>1519293</v>
      </c>
      <c r="Q2207" s="63">
        <v>2039977</v>
      </c>
      <c r="R2207" s="63">
        <v>2533507</v>
      </c>
      <c r="S2207" s="63">
        <v>6092777</v>
      </c>
      <c r="T2207">
        <f t="shared" si="314"/>
        <v>12401738</v>
      </c>
    </row>
    <row r="2208" spans="1:20" hidden="1">
      <c r="A2208" s="55" t="s">
        <v>4185</v>
      </c>
      <c r="B2208" s="56" t="s">
        <v>4186</v>
      </c>
      <c r="C2208" s="55" t="s">
        <v>6319</v>
      </c>
      <c r="D2208" s="56">
        <f t="shared" si="315"/>
        <v>2377.6889999999999</v>
      </c>
      <c r="E2208" s="56">
        <f t="shared" si="307"/>
        <v>30.902000000000001</v>
      </c>
      <c r="F2208" s="56">
        <f t="shared" si="308"/>
        <v>1306.248</v>
      </c>
      <c r="G2208" s="56">
        <f t="shared" si="309"/>
        <v>3714.8389999999999</v>
      </c>
      <c r="H2208" s="56">
        <f t="shared" si="310"/>
        <v>2204.4960000000001</v>
      </c>
      <c r="I2208" s="56">
        <f t="shared" si="311"/>
        <v>30.893000000000001</v>
      </c>
      <c r="J2208" s="56">
        <f t="shared" si="312"/>
        <v>1322.95</v>
      </c>
      <c r="K2208" s="56">
        <f t="shared" si="313"/>
        <v>3558.3389999999999</v>
      </c>
      <c r="L2208" s="64">
        <v>2377689</v>
      </c>
      <c r="M2208" s="64">
        <v>30902</v>
      </c>
      <c r="N2208" s="64">
        <v>1306248</v>
      </c>
      <c r="O2208" s="64">
        <v>3714839</v>
      </c>
      <c r="P2208" s="63">
        <v>2204496</v>
      </c>
      <c r="Q2208" s="63">
        <v>30893</v>
      </c>
      <c r="R2208" s="63">
        <v>1322950</v>
      </c>
      <c r="S2208" s="63">
        <v>3558339</v>
      </c>
      <c r="T2208">
        <f t="shared" si="314"/>
        <v>7273178</v>
      </c>
    </row>
    <row r="2209" spans="1:20" hidden="1">
      <c r="A2209" s="55" t="s">
        <v>4187</v>
      </c>
      <c r="B2209" s="56" t="s">
        <v>4188</v>
      </c>
      <c r="C2209" s="55" t="s">
        <v>6319</v>
      </c>
      <c r="D2209" s="56">
        <f t="shared" si="315"/>
        <v>800.61900000000003</v>
      </c>
      <c r="E2209" s="56">
        <f t="shared" si="307"/>
        <v>32.786999999999999</v>
      </c>
      <c r="F2209" s="56">
        <f t="shared" si="308"/>
        <v>1548.8779999999999</v>
      </c>
      <c r="G2209" s="56">
        <f t="shared" si="309"/>
        <v>2382.2840000000001</v>
      </c>
      <c r="H2209" s="56">
        <f t="shared" si="310"/>
        <v>849.72199999999998</v>
      </c>
      <c r="I2209" s="56">
        <f t="shared" si="311"/>
        <v>3.4969999999999999</v>
      </c>
      <c r="J2209" s="56">
        <f t="shared" si="312"/>
        <v>1574.4390000000001</v>
      </c>
      <c r="K2209" s="56">
        <f t="shared" si="313"/>
        <v>2427.6579999999999</v>
      </c>
      <c r="L2209" s="64">
        <v>800619</v>
      </c>
      <c r="M2209" s="64">
        <v>32787</v>
      </c>
      <c r="N2209" s="64">
        <v>1548878</v>
      </c>
      <c r="O2209" s="64">
        <v>2382284</v>
      </c>
      <c r="P2209" s="63">
        <v>849722</v>
      </c>
      <c r="Q2209" s="63">
        <v>3497</v>
      </c>
      <c r="R2209" s="63">
        <v>1574439</v>
      </c>
      <c r="S2209" s="63">
        <v>2427658</v>
      </c>
      <c r="T2209">
        <f t="shared" si="314"/>
        <v>4809942</v>
      </c>
    </row>
    <row r="2210" spans="1:20" hidden="1">
      <c r="A2210" s="55" t="s">
        <v>4189</v>
      </c>
      <c r="B2210" s="56" t="s">
        <v>4190</v>
      </c>
      <c r="C2210" s="55" t="s">
        <v>6319</v>
      </c>
      <c r="D2210" s="56">
        <f t="shared" si="315"/>
        <v>307.50200000000001</v>
      </c>
      <c r="E2210" s="56">
        <f t="shared" si="307"/>
        <v>36.295000000000002</v>
      </c>
      <c r="F2210" s="56">
        <f t="shared" si="308"/>
        <v>291.13099999999997</v>
      </c>
      <c r="G2210" s="56">
        <f t="shared" si="309"/>
        <v>634.928</v>
      </c>
      <c r="H2210" s="56">
        <f t="shared" si="310"/>
        <v>359.25200000000001</v>
      </c>
      <c r="I2210" s="56">
        <f t="shared" si="311"/>
        <v>36.271999999999998</v>
      </c>
      <c r="J2210" s="56">
        <f t="shared" si="312"/>
        <v>257.23700000000002</v>
      </c>
      <c r="K2210" s="56">
        <f t="shared" si="313"/>
        <v>652.76099999999997</v>
      </c>
      <c r="L2210" s="64">
        <v>307502</v>
      </c>
      <c r="M2210" s="64">
        <v>36295</v>
      </c>
      <c r="N2210" s="64">
        <v>291131</v>
      </c>
      <c r="O2210" s="64">
        <v>634928</v>
      </c>
      <c r="P2210" s="63">
        <v>359252</v>
      </c>
      <c r="Q2210" s="63">
        <v>36272</v>
      </c>
      <c r="R2210" s="63">
        <v>257237</v>
      </c>
      <c r="S2210" s="63">
        <v>652761</v>
      </c>
      <c r="T2210">
        <f t="shared" si="314"/>
        <v>1287689</v>
      </c>
    </row>
    <row r="2211" spans="1:20" hidden="1">
      <c r="A2211" s="55" t="s">
        <v>4191</v>
      </c>
      <c r="B2211" s="56" t="s">
        <v>4192</v>
      </c>
      <c r="C2211" s="55" t="s">
        <v>6319</v>
      </c>
      <c r="D2211" s="56">
        <f t="shared" si="315"/>
        <v>892.15099999999995</v>
      </c>
      <c r="E2211" s="56">
        <f t="shared" si="307"/>
        <v>40.624000000000002</v>
      </c>
      <c r="F2211" s="56">
        <f t="shared" si="308"/>
        <v>7640.817</v>
      </c>
      <c r="G2211" s="56">
        <f t="shared" si="309"/>
        <v>8573.5920000000006</v>
      </c>
      <c r="H2211" s="56">
        <f t="shared" si="310"/>
        <v>1201.9259999999999</v>
      </c>
      <c r="I2211" s="56">
        <f t="shared" si="311"/>
        <v>40.619</v>
      </c>
      <c r="J2211" s="56">
        <f t="shared" si="312"/>
        <v>641.35</v>
      </c>
      <c r="K2211" s="56">
        <f t="shared" si="313"/>
        <v>1883.895</v>
      </c>
      <c r="L2211" s="64">
        <v>892151</v>
      </c>
      <c r="M2211" s="64">
        <v>40624</v>
      </c>
      <c r="N2211" s="64">
        <v>7640817</v>
      </c>
      <c r="O2211" s="64">
        <v>8573592</v>
      </c>
      <c r="P2211" s="63">
        <v>1201926</v>
      </c>
      <c r="Q2211" s="63">
        <v>40619</v>
      </c>
      <c r="R2211" s="63">
        <v>641350</v>
      </c>
      <c r="S2211" s="63">
        <v>1883895</v>
      </c>
      <c r="T2211">
        <f t="shared" si="314"/>
        <v>10457487</v>
      </c>
    </row>
    <row r="2212" spans="1:20" hidden="1">
      <c r="A2212" s="55" t="s">
        <v>4193</v>
      </c>
      <c r="B2212" s="56" t="s">
        <v>4194</v>
      </c>
      <c r="C2212" s="55" t="s">
        <v>6319</v>
      </c>
      <c r="D2212" s="56">
        <f t="shared" si="315"/>
        <v>460.79</v>
      </c>
      <c r="E2212" s="56">
        <f t="shared" si="307"/>
        <v>101.158</v>
      </c>
      <c r="F2212" s="56">
        <f t="shared" si="308"/>
        <v>3409.8539999999998</v>
      </c>
      <c r="G2212" s="56">
        <f t="shared" si="309"/>
        <v>3971.8020000000001</v>
      </c>
      <c r="H2212" s="56">
        <f t="shared" si="310"/>
        <v>300.44600000000003</v>
      </c>
      <c r="I2212" s="56">
        <f t="shared" si="311"/>
        <v>101.158</v>
      </c>
      <c r="J2212" s="56">
        <f t="shared" si="312"/>
        <v>2403.2730000000001</v>
      </c>
      <c r="K2212" s="56">
        <f t="shared" si="313"/>
        <v>2804.877</v>
      </c>
      <c r="L2212" s="64">
        <v>460790</v>
      </c>
      <c r="M2212" s="64">
        <v>101158</v>
      </c>
      <c r="N2212" s="64">
        <v>3409854</v>
      </c>
      <c r="O2212" s="64">
        <v>3971802</v>
      </c>
      <c r="P2212" s="63">
        <v>300446</v>
      </c>
      <c r="Q2212" s="63">
        <v>101158</v>
      </c>
      <c r="R2212" s="63">
        <v>2403273</v>
      </c>
      <c r="S2212" s="63">
        <v>2804877</v>
      </c>
      <c r="T2212">
        <f t="shared" si="314"/>
        <v>6776679</v>
      </c>
    </row>
    <row r="2213" spans="1:20" hidden="1">
      <c r="A2213" s="55" t="s">
        <v>4195</v>
      </c>
      <c r="B2213" s="56" t="s">
        <v>4196</v>
      </c>
      <c r="C2213" s="55" t="s">
        <v>6319</v>
      </c>
      <c r="D2213" s="56">
        <f t="shared" si="315"/>
        <v>709.13499999999999</v>
      </c>
      <c r="E2213" s="56">
        <f t="shared" si="307"/>
        <v>312.01600000000002</v>
      </c>
      <c r="F2213" s="56">
        <f t="shared" si="308"/>
        <v>2673.2</v>
      </c>
      <c r="G2213" s="56">
        <f t="shared" si="309"/>
        <v>3694.3510000000001</v>
      </c>
      <c r="H2213" s="56">
        <f t="shared" si="310"/>
        <v>704.27499999999998</v>
      </c>
      <c r="I2213" s="56">
        <f t="shared" si="311"/>
        <v>309.87799999999999</v>
      </c>
      <c r="J2213" s="56">
        <f t="shared" si="312"/>
        <v>2660.5720000000001</v>
      </c>
      <c r="K2213" s="56">
        <f t="shared" si="313"/>
        <v>3674.7249999999999</v>
      </c>
      <c r="L2213" s="64">
        <v>709135</v>
      </c>
      <c r="M2213" s="64">
        <v>312016</v>
      </c>
      <c r="N2213" s="64">
        <v>2673200</v>
      </c>
      <c r="O2213" s="64">
        <v>3694351</v>
      </c>
      <c r="P2213" s="63">
        <v>704275</v>
      </c>
      <c r="Q2213" s="63">
        <v>309878</v>
      </c>
      <c r="R2213" s="63">
        <v>2660572</v>
      </c>
      <c r="S2213" s="63">
        <v>3674725</v>
      </c>
      <c r="T2213">
        <f t="shared" si="314"/>
        <v>7369076</v>
      </c>
    </row>
    <row r="2214" spans="1:20" hidden="1">
      <c r="A2214" s="55" t="s">
        <v>4197</v>
      </c>
      <c r="B2214" s="56" t="s">
        <v>4198</v>
      </c>
      <c r="C2214" s="55" t="s">
        <v>6319</v>
      </c>
      <c r="D2214" s="56">
        <f t="shared" si="315"/>
        <v>4095.2350000000001</v>
      </c>
      <c r="E2214" s="56">
        <f t="shared" si="307"/>
        <v>1220.923</v>
      </c>
      <c r="F2214" s="56">
        <f t="shared" si="308"/>
        <v>6860.4340000000002</v>
      </c>
      <c r="G2214" s="56">
        <f t="shared" si="309"/>
        <v>12176.592000000001</v>
      </c>
      <c r="H2214" s="56">
        <f t="shared" si="310"/>
        <v>4082.2020000000002</v>
      </c>
      <c r="I2214" s="56">
        <f t="shared" si="311"/>
        <v>1846.47</v>
      </c>
      <c r="J2214" s="56">
        <f t="shared" si="312"/>
        <v>6857.3310000000001</v>
      </c>
      <c r="K2214" s="56">
        <f t="shared" si="313"/>
        <v>12786.003000000001</v>
      </c>
      <c r="L2214" s="64">
        <v>4095235</v>
      </c>
      <c r="M2214" s="64">
        <v>1220923</v>
      </c>
      <c r="N2214" s="64">
        <v>6860434</v>
      </c>
      <c r="O2214" s="64">
        <v>12176592</v>
      </c>
      <c r="P2214" s="63">
        <v>4082202</v>
      </c>
      <c r="Q2214" s="63">
        <v>1846470</v>
      </c>
      <c r="R2214" s="63">
        <v>6857331</v>
      </c>
      <c r="S2214" s="63">
        <v>12786003</v>
      </c>
      <c r="T2214">
        <f t="shared" si="314"/>
        <v>24962595</v>
      </c>
    </row>
    <row r="2215" spans="1:20" hidden="1">
      <c r="A2215" s="55" t="s">
        <v>4199</v>
      </c>
      <c r="B2215" s="56" t="s">
        <v>2570</v>
      </c>
      <c r="C2215" s="55" t="s">
        <v>6319</v>
      </c>
      <c r="D2215" s="56">
        <f t="shared" si="315"/>
        <v>1111.45</v>
      </c>
      <c r="E2215" s="56">
        <f t="shared" si="307"/>
        <v>61.948999999999998</v>
      </c>
      <c r="F2215" s="56">
        <f t="shared" si="308"/>
        <v>164.94800000000001</v>
      </c>
      <c r="G2215" s="56">
        <f t="shared" si="309"/>
        <v>1338.347</v>
      </c>
      <c r="H2215" s="56">
        <f t="shared" si="310"/>
        <v>1209.0540000000001</v>
      </c>
      <c r="I2215" s="56">
        <f t="shared" si="311"/>
        <v>61.835000000000001</v>
      </c>
      <c r="J2215" s="56">
        <f t="shared" si="312"/>
        <v>172.63</v>
      </c>
      <c r="K2215" s="56">
        <f t="shared" si="313"/>
        <v>1443.519</v>
      </c>
      <c r="L2215" s="64">
        <v>1111450</v>
      </c>
      <c r="M2215" s="64">
        <v>61949</v>
      </c>
      <c r="N2215" s="64">
        <v>164948</v>
      </c>
      <c r="O2215" s="64">
        <v>1338347</v>
      </c>
      <c r="P2215" s="63">
        <v>1209054</v>
      </c>
      <c r="Q2215" s="63">
        <v>61835</v>
      </c>
      <c r="R2215" s="63">
        <v>172630</v>
      </c>
      <c r="S2215" s="63">
        <v>1443519</v>
      </c>
      <c r="T2215">
        <f t="shared" si="314"/>
        <v>2781866</v>
      </c>
    </row>
    <row r="2216" spans="1:20" hidden="1">
      <c r="A2216" s="55" t="s">
        <v>4200</v>
      </c>
      <c r="B2216" s="56" t="s">
        <v>301</v>
      </c>
      <c r="C2216" s="55" t="s">
        <v>6319</v>
      </c>
      <c r="D2216" s="56">
        <f t="shared" si="315"/>
        <v>1206.1559999999999</v>
      </c>
      <c r="E2216" s="56">
        <f t="shared" si="307"/>
        <v>3.738</v>
      </c>
      <c r="F2216" s="56">
        <f t="shared" si="308"/>
        <v>211.91200000000001</v>
      </c>
      <c r="G2216" s="56">
        <f t="shared" si="309"/>
        <v>1421.806</v>
      </c>
      <c r="H2216" s="56">
        <f t="shared" si="310"/>
        <v>1242.5350000000001</v>
      </c>
      <c r="I2216" s="56">
        <f t="shared" si="311"/>
        <v>3.73</v>
      </c>
      <c r="J2216" s="56">
        <f t="shared" si="312"/>
        <v>242.33699999999999</v>
      </c>
      <c r="K2216" s="56">
        <f t="shared" si="313"/>
        <v>1488.6020000000001</v>
      </c>
      <c r="L2216" s="64">
        <v>1206156</v>
      </c>
      <c r="M2216" s="64">
        <v>3738</v>
      </c>
      <c r="N2216" s="64">
        <v>211912</v>
      </c>
      <c r="O2216" s="64">
        <v>1421806</v>
      </c>
      <c r="P2216" s="63">
        <v>1242535</v>
      </c>
      <c r="Q2216" s="63">
        <v>3730</v>
      </c>
      <c r="R2216" s="63">
        <v>242337</v>
      </c>
      <c r="S2216" s="63">
        <v>1488602</v>
      </c>
      <c r="T2216">
        <f t="shared" si="314"/>
        <v>2910408</v>
      </c>
    </row>
    <row r="2217" spans="1:20" hidden="1">
      <c r="A2217" s="55" t="s">
        <v>4201</v>
      </c>
      <c r="B2217" s="56" t="s">
        <v>4202</v>
      </c>
      <c r="C2217" s="55" t="s">
        <v>6319</v>
      </c>
      <c r="D2217" s="56">
        <f t="shared" si="315"/>
        <v>887.20600000000002</v>
      </c>
      <c r="E2217" s="56">
        <f t="shared" si="307"/>
        <v>0.52700000000000002</v>
      </c>
      <c r="F2217" s="56">
        <f t="shared" si="308"/>
        <v>36.07</v>
      </c>
      <c r="G2217" s="56">
        <f t="shared" si="309"/>
        <v>923.803</v>
      </c>
      <c r="H2217" s="56">
        <f t="shared" si="310"/>
        <v>995.02700000000004</v>
      </c>
      <c r="I2217" s="56">
        <f t="shared" si="311"/>
        <v>0.52600000000000002</v>
      </c>
      <c r="J2217" s="56">
        <f t="shared" si="312"/>
        <v>43.45</v>
      </c>
      <c r="K2217" s="56">
        <f t="shared" si="313"/>
        <v>1039.0029999999999</v>
      </c>
      <c r="L2217" s="64">
        <v>887206</v>
      </c>
      <c r="M2217" s="64">
        <v>527</v>
      </c>
      <c r="N2217" s="64">
        <v>36070</v>
      </c>
      <c r="O2217" s="64">
        <v>923803</v>
      </c>
      <c r="P2217" s="63">
        <v>995027</v>
      </c>
      <c r="Q2217" s="63">
        <v>526</v>
      </c>
      <c r="R2217" s="63">
        <v>43450</v>
      </c>
      <c r="S2217" s="63">
        <v>1039003</v>
      </c>
      <c r="T2217">
        <f t="shared" si="314"/>
        <v>1962806</v>
      </c>
    </row>
    <row r="2218" spans="1:20" hidden="1">
      <c r="A2218" s="55" t="s">
        <v>4203</v>
      </c>
      <c r="B2218" s="56" t="s">
        <v>4204</v>
      </c>
      <c r="C2218" s="55" t="s">
        <v>6319</v>
      </c>
      <c r="D2218" s="56">
        <f t="shared" si="315"/>
        <v>2536.0100000000002</v>
      </c>
      <c r="E2218" s="56">
        <f t="shared" si="307"/>
        <v>142.15899999999999</v>
      </c>
      <c r="F2218" s="56">
        <f t="shared" si="308"/>
        <v>4166.3630000000003</v>
      </c>
      <c r="G2218" s="56">
        <f t="shared" si="309"/>
        <v>6844.5320000000002</v>
      </c>
      <c r="H2218" s="56">
        <f t="shared" si="310"/>
        <v>2501.31</v>
      </c>
      <c r="I2218" s="56">
        <f t="shared" si="311"/>
        <v>141.88900000000001</v>
      </c>
      <c r="J2218" s="56">
        <f t="shared" si="312"/>
        <v>3942.2979999999998</v>
      </c>
      <c r="K2218" s="56">
        <f t="shared" si="313"/>
        <v>6585.4970000000003</v>
      </c>
      <c r="L2218" s="64">
        <v>2536010</v>
      </c>
      <c r="M2218" s="64">
        <v>142159</v>
      </c>
      <c r="N2218" s="64">
        <v>4166363</v>
      </c>
      <c r="O2218" s="64">
        <v>6844532</v>
      </c>
      <c r="P2218" s="63">
        <v>2501310</v>
      </c>
      <c r="Q2218" s="63">
        <v>141889</v>
      </c>
      <c r="R2218" s="63">
        <v>3942298</v>
      </c>
      <c r="S2218" s="63">
        <v>6585497</v>
      </c>
      <c r="T2218">
        <f t="shared" si="314"/>
        <v>13430029</v>
      </c>
    </row>
    <row r="2219" spans="1:20" hidden="1">
      <c r="A2219" s="55" t="s">
        <v>4205</v>
      </c>
      <c r="B2219" s="56" t="s">
        <v>4206</v>
      </c>
      <c r="C2219" s="55" t="s">
        <v>6319</v>
      </c>
      <c r="D2219" s="56">
        <f t="shared" si="315"/>
        <v>1483.202</v>
      </c>
      <c r="E2219" s="56">
        <f t="shared" si="307"/>
        <v>483.56900000000002</v>
      </c>
      <c r="F2219" s="56">
        <f t="shared" si="308"/>
        <v>3623.1660000000002</v>
      </c>
      <c r="G2219" s="56">
        <f t="shared" si="309"/>
        <v>5589.9369999999999</v>
      </c>
      <c r="H2219" s="56">
        <f t="shared" si="310"/>
        <v>1482.605</v>
      </c>
      <c r="I2219" s="56">
        <f t="shared" si="311"/>
        <v>483.48899999999998</v>
      </c>
      <c r="J2219" s="56">
        <f t="shared" si="312"/>
        <v>3484.4780000000001</v>
      </c>
      <c r="K2219" s="56">
        <f t="shared" si="313"/>
        <v>5450.5720000000001</v>
      </c>
      <c r="L2219" s="64">
        <v>1483202</v>
      </c>
      <c r="M2219" s="64">
        <v>483569</v>
      </c>
      <c r="N2219" s="64">
        <v>3623166</v>
      </c>
      <c r="O2219" s="64">
        <v>5589937</v>
      </c>
      <c r="P2219" s="63">
        <v>1482605</v>
      </c>
      <c r="Q2219" s="63">
        <v>483489</v>
      </c>
      <c r="R2219" s="63">
        <v>3484478</v>
      </c>
      <c r="S2219" s="63">
        <v>5450572</v>
      </c>
      <c r="T2219">
        <f t="shared" si="314"/>
        <v>11040509</v>
      </c>
    </row>
    <row r="2220" spans="1:20" hidden="1">
      <c r="A2220" s="55" t="s">
        <v>4207</v>
      </c>
      <c r="B2220" s="56" t="s">
        <v>4208</v>
      </c>
      <c r="C2220" s="55" t="s">
        <v>6319</v>
      </c>
      <c r="D2220" s="56">
        <f t="shared" si="315"/>
        <v>3522.0329999999999</v>
      </c>
      <c r="E2220" s="56">
        <f t="shared" si="307"/>
        <v>1035.6199999999999</v>
      </c>
      <c r="F2220" s="56">
        <f t="shared" si="308"/>
        <v>3160.5079999999998</v>
      </c>
      <c r="G2220" s="56">
        <f t="shared" si="309"/>
        <v>7718.1610000000001</v>
      </c>
      <c r="H2220" s="56">
        <f t="shared" si="310"/>
        <v>3594.7020000000002</v>
      </c>
      <c r="I2220" s="56">
        <f t="shared" si="311"/>
        <v>1033.251</v>
      </c>
      <c r="J2220" s="56">
        <f t="shared" si="312"/>
        <v>3196.4290000000001</v>
      </c>
      <c r="K2220" s="56">
        <f t="shared" si="313"/>
        <v>7824.3819999999996</v>
      </c>
      <c r="L2220" s="64">
        <v>3522033</v>
      </c>
      <c r="M2220" s="64">
        <v>1035620</v>
      </c>
      <c r="N2220" s="64">
        <v>3160508</v>
      </c>
      <c r="O2220" s="64">
        <v>7718161</v>
      </c>
      <c r="P2220" s="63">
        <v>3594702</v>
      </c>
      <c r="Q2220" s="63">
        <v>1033251</v>
      </c>
      <c r="R2220" s="63">
        <v>3196429</v>
      </c>
      <c r="S2220" s="63">
        <v>7824382</v>
      </c>
      <c r="T2220">
        <f t="shared" si="314"/>
        <v>15542543</v>
      </c>
    </row>
    <row r="2221" spans="1:20" hidden="1">
      <c r="A2221" s="55" t="s">
        <v>4209</v>
      </c>
      <c r="B2221" s="56" t="s">
        <v>4210</v>
      </c>
      <c r="C2221" s="55" t="s">
        <v>6319</v>
      </c>
      <c r="D2221" s="56">
        <f t="shared" si="315"/>
        <v>2482.2339999999999</v>
      </c>
      <c r="E2221" s="56">
        <f t="shared" si="307"/>
        <v>201.84200000000001</v>
      </c>
      <c r="F2221" s="56">
        <f t="shared" si="308"/>
        <v>2473.3159999999998</v>
      </c>
      <c r="G2221" s="56">
        <f t="shared" si="309"/>
        <v>5157.3919999999998</v>
      </c>
      <c r="H2221" s="56">
        <f t="shared" si="310"/>
        <v>2548.6979999999999</v>
      </c>
      <c r="I2221" s="56">
        <f t="shared" si="311"/>
        <v>101.669</v>
      </c>
      <c r="J2221" s="56">
        <f t="shared" si="312"/>
        <v>2430.0300000000002</v>
      </c>
      <c r="K2221" s="56">
        <f t="shared" si="313"/>
        <v>5080.3969999999999</v>
      </c>
      <c r="L2221" s="64">
        <v>2482234</v>
      </c>
      <c r="M2221" s="64">
        <v>201842</v>
      </c>
      <c r="N2221" s="64">
        <v>2473316</v>
      </c>
      <c r="O2221" s="64">
        <v>5157392</v>
      </c>
      <c r="P2221" s="63">
        <v>2548698</v>
      </c>
      <c r="Q2221" s="63">
        <v>101669</v>
      </c>
      <c r="R2221" s="63">
        <v>2430030</v>
      </c>
      <c r="S2221" s="63">
        <v>5080397</v>
      </c>
      <c r="T2221">
        <f t="shared" si="314"/>
        <v>10237789</v>
      </c>
    </row>
    <row r="2222" spans="1:20" hidden="1">
      <c r="A2222" s="55" t="s">
        <v>4211</v>
      </c>
      <c r="B2222" s="56" t="s">
        <v>4212</v>
      </c>
      <c r="C2222" s="55" t="s">
        <v>6319</v>
      </c>
      <c r="D2222" s="56">
        <f t="shared" si="315"/>
        <v>1051.548</v>
      </c>
      <c r="E2222" s="56">
        <f t="shared" si="307"/>
        <v>431.57400000000001</v>
      </c>
      <c r="F2222" s="56">
        <f t="shared" si="308"/>
        <v>564.43399999999997</v>
      </c>
      <c r="G2222" s="56">
        <f t="shared" si="309"/>
        <v>2047.556</v>
      </c>
      <c r="H2222" s="56">
        <f t="shared" si="310"/>
        <v>1051.5139999999999</v>
      </c>
      <c r="I2222" s="56">
        <f t="shared" si="311"/>
        <v>371.57299999999998</v>
      </c>
      <c r="J2222" s="56">
        <f t="shared" si="312"/>
        <v>472.42599999999999</v>
      </c>
      <c r="K2222" s="56">
        <f t="shared" si="313"/>
        <v>1895.5129999999999</v>
      </c>
      <c r="L2222" s="64">
        <v>1051548</v>
      </c>
      <c r="M2222" s="64">
        <v>431574</v>
      </c>
      <c r="N2222" s="64">
        <v>564434</v>
      </c>
      <c r="O2222" s="64">
        <v>2047556</v>
      </c>
      <c r="P2222" s="63">
        <v>1051514</v>
      </c>
      <c r="Q2222" s="63">
        <v>371573</v>
      </c>
      <c r="R2222" s="63">
        <v>472426</v>
      </c>
      <c r="S2222" s="63">
        <v>1895513</v>
      </c>
      <c r="T2222">
        <f t="shared" si="314"/>
        <v>3943069</v>
      </c>
    </row>
    <row r="2223" spans="1:20" hidden="1">
      <c r="A2223" s="55" t="s">
        <v>4213</v>
      </c>
      <c r="B2223" s="56" t="s">
        <v>4214</v>
      </c>
      <c r="C2223" s="55" t="s">
        <v>6319</v>
      </c>
      <c r="D2223" s="56">
        <f t="shared" si="315"/>
        <v>1416.6679999999999</v>
      </c>
      <c r="E2223" s="56">
        <f t="shared" si="307"/>
        <v>43.103000000000002</v>
      </c>
      <c r="F2223" s="56">
        <f t="shared" si="308"/>
        <v>1326.7370000000001</v>
      </c>
      <c r="G2223" s="56">
        <f t="shared" si="309"/>
        <v>2786.5079999999998</v>
      </c>
      <c r="H2223" s="56">
        <f t="shared" si="310"/>
        <v>1666.6679999999999</v>
      </c>
      <c r="I2223" s="56">
        <f t="shared" si="311"/>
        <v>43.103000000000002</v>
      </c>
      <c r="J2223" s="56">
        <f t="shared" si="312"/>
        <v>1298.078</v>
      </c>
      <c r="K2223" s="56">
        <f t="shared" si="313"/>
        <v>3007.8490000000002</v>
      </c>
      <c r="L2223" s="64">
        <v>1416668</v>
      </c>
      <c r="M2223" s="64">
        <v>43103</v>
      </c>
      <c r="N2223" s="64">
        <v>1326737</v>
      </c>
      <c r="O2223" s="64">
        <v>2786508</v>
      </c>
      <c r="P2223" s="63">
        <v>1666668</v>
      </c>
      <c r="Q2223" s="63">
        <v>43103</v>
      </c>
      <c r="R2223" s="63">
        <v>1298078</v>
      </c>
      <c r="S2223" s="63">
        <v>3007849</v>
      </c>
      <c r="T2223">
        <f t="shared" si="314"/>
        <v>5794357</v>
      </c>
    </row>
    <row r="2224" spans="1:20" hidden="1">
      <c r="A2224" s="55" t="s">
        <v>4215</v>
      </c>
      <c r="B2224" s="56" t="s">
        <v>4216</v>
      </c>
      <c r="C2224" s="55" t="s">
        <v>6319</v>
      </c>
      <c r="D2224" s="56">
        <f t="shared" si="315"/>
        <v>927.30899999999997</v>
      </c>
      <c r="E2224" s="56">
        <f t="shared" si="307"/>
        <v>1226.2249999999999</v>
      </c>
      <c r="F2224" s="56">
        <f t="shared" si="308"/>
        <v>1803.221</v>
      </c>
      <c r="G2224" s="56">
        <f t="shared" si="309"/>
        <v>3956.7550000000001</v>
      </c>
      <c r="H2224" s="56">
        <f t="shared" si="310"/>
        <v>976.774</v>
      </c>
      <c r="I2224" s="56">
        <f t="shared" si="311"/>
        <v>1225.585</v>
      </c>
      <c r="J2224" s="56">
        <f t="shared" si="312"/>
        <v>1639.8520000000001</v>
      </c>
      <c r="K2224" s="56">
        <f t="shared" si="313"/>
        <v>3842.2109999999998</v>
      </c>
      <c r="L2224" s="64">
        <v>927309</v>
      </c>
      <c r="M2224" s="64">
        <v>1226225</v>
      </c>
      <c r="N2224" s="64">
        <v>1803221</v>
      </c>
      <c r="O2224" s="64">
        <v>3956755</v>
      </c>
      <c r="P2224" s="63">
        <v>976774</v>
      </c>
      <c r="Q2224" s="63">
        <v>1225585</v>
      </c>
      <c r="R2224" s="63">
        <v>1639852</v>
      </c>
      <c r="S2224" s="63">
        <v>3842211</v>
      </c>
      <c r="T2224">
        <f t="shared" si="314"/>
        <v>7798966</v>
      </c>
    </row>
    <row r="2225" spans="1:20" hidden="1">
      <c r="A2225" s="55" t="s">
        <v>4217</v>
      </c>
      <c r="B2225" s="56" t="s">
        <v>4218</v>
      </c>
      <c r="C2225" s="55" t="s">
        <v>6319</v>
      </c>
      <c r="D2225" s="56">
        <f t="shared" si="315"/>
        <v>547.45699999999999</v>
      </c>
      <c r="E2225" s="56">
        <f t="shared" si="307"/>
        <v>339.08199999999999</v>
      </c>
      <c r="F2225" s="56">
        <f t="shared" si="308"/>
        <v>616.78</v>
      </c>
      <c r="G2225" s="56">
        <f t="shared" si="309"/>
        <v>1503.319</v>
      </c>
      <c r="H2225" s="56">
        <f t="shared" si="310"/>
        <v>587.45699999999999</v>
      </c>
      <c r="I2225" s="56">
        <f t="shared" si="311"/>
        <v>296.42500000000001</v>
      </c>
      <c r="J2225" s="56">
        <f t="shared" si="312"/>
        <v>621.27700000000004</v>
      </c>
      <c r="K2225" s="56">
        <f t="shared" si="313"/>
        <v>1505.1590000000001</v>
      </c>
      <c r="L2225" s="64">
        <v>547457</v>
      </c>
      <c r="M2225" s="64">
        <v>339082</v>
      </c>
      <c r="N2225" s="64">
        <v>616780</v>
      </c>
      <c r="O2225" s="64">
        <v>1503319</v>
      </c>
      <c r="P2225" s="63">
        <v>587457</v>
      </c>
      <c r="Q2225" s="63">
        <v>296425</v>
      </c>
      <c r="R2225" s="63">
        <v>621277</v>
      </c>
      <c r="S2225" s="63">
        <v>1505159</v>
      </c>
      <c r="T2225">
        <f t="shared" si="314"/>
        <v>3008478</v>
      </c>
    </row>
    <row r="2226" spans="1:20" hidden="1">
      <c r="A2226" s="55" t="s">
        <v>4219</v>
      </c>
      <c r="B2226" s="56" t="s">
        <v>4220</v>
      </c>
      <c r="C2226" s="55" t="s">
        <v>6319</v>
      </c>
      <c r="D2226" s="56">
        <f t="shared" si="315"/>
        <v>1180.57</v>
      </c>
      <c r="E2226" s="56">
        <f t="shared" si="307"/>
        <v>276.67399999999998</v>
      </c>
      <c r="F2226" s="56">
        <f t="shared" si="308"/>
        <v>1651.5060000000001</v>
      </c>
      <c r="G2226" s="56">
        <f t="shared" si="309"/>
        <v>3108.75</v>
      </c>
      <c r="H2226" s="56">
        <f t="shared" si="310"/>
        <v>1249.9559999999999</v>
      </c>
      <c r="I2226" s="56">
        <f t="shared" si="311"/>
        <v>316.51600000000002</v>
      </c>
      <c r="J2226" s="56">
        <f t="shared" si="312"/>
        <v>1609.5160000000001</v>
      </c>
      <c r="K2226" s="56">
        <f t="shared" si="313"/>
        <v>3175.9879999999998</v>
      </c>
      <c r="L2226" s="64">
        <v>1180570</v>
      </c>
      <c r="M2226" s="64">
        <v>276674</v>
      </c>
      <c r="N2226" s="64">
        <v>1651506</v>
      </c>
      <c r="O2226" s="64">
        <v>3108750</v>
      </c>
      <c r="P2226" s="63">
        <v>1249956</v>
      </c>
      <c r="Q2226" s="63">
        <v>316516</v>
      </c>
      <c r="R2226" s="63">
        <v>1609516</v>
      </c>
      <c r="S2226" s="63">
        <v>3175988</v>
      </c>
      <c r="T2226">
        <f t="shared" si="314"/>
        <v>6284738</v>
      </c>
    </row>
    <row r="2227" spans="1:20" hidden="1">
      <c r="A2227" s="55" t="s">
        <v>4221</v>
      </c>
      <c r="B2227" s="56" t="s">
        <v>4222</v>
      </c>
      <c r="C2227" s="55" t="s">
        <v>6319</v>
      </c>
      <c r="D2227" s="56">
        <f t="shared" si="315"/>
        <v>512.24</v>
      </c>
      <c r="E2227" s="56">
        <f t="shared" si="307"/>
        <v>74.55</v>
      </c>
      <c r="F2227" s="56">
        <f t="shared" si="308"/>
        <v>1362.5229999999999</v>
      </c>
      <c r="G2227" s="56">
        <f t="shared" si="309"/>
        <v>1949.3130000000001</v>
      </c>
      <c r="H2227" s="56">
        <f t="shared" si="310"/>
        <v>669.18399999999997</v>
      </c>
      <c r="I2227" s="56">
        <f t="shared" si="311"/>
        <v>74.545000000000002</v>
      </c>
      <c r="J2227" s="56">
        <f t="shared" si="312"/>
        <v>1007.423</v>
      </c>
      <c r="K2227" s="56">
        <f t="shared" si="313"/>
        <v>1751.152</v>
      </c>
      <c r="L2227" s="64">
        <v>512240</v>
      </c>
      <c r="M2227" s="64">
        <v>74550</v>
      </c>
      <c r="N2227" s="64">
        <v>1362523</v>
      </c>
      <c r="O2227" s="64">
        <v>1949313</v>
      </c>
      <c r="P2227" s="63">
        <v>669184</v>
      </c>
      <c r="Q2227" s="63">
        <v>74545</v>
      </c>
      <c r="R2227" s="63">
        <v>1007423</v>
      </c>
      <c r="S2227" s="63">
        <v>1751152</v>
      </c>
      <c r="T2227">
        <f t="shared" si="314"/>
        <v>3700465</v>
      </c>
    </row>
    <row r="2228" spans="1:20" hidden="1">
      <c r="A2228" s="55" t="s">
        <v>4223</v>
      </c>
      <c r="B2228" s="56" t="s">
        <v>4224</v>
      </c>
      <c r="C2228" s="55" t="s">
        <v>6319</v>
      </c>
      <c r="D2228" s="56">
        <f t="shared" si="315"/>
        <v>1032.1079999999999</v>
      </c>
      <c r="E2228" s="56">
        <f t="shared" si="307"/>
        <v>598.96299999999997</v>
      </c>
      <c r="F2228" s="56">
        <f t="shared" si="308"/>
        <v>1905.961</v>
      </c>
      <c r="G2228" s="56">
        <f t="shared" si="309"/>
        <v>3537.0320000000002</v>
      </c>
      <c r="H2228" s="56">
        <f t="shared" si="310"/>
        <v>1136.943</v>
      </c>
      <c r="I2228" s="56">
        <f t="shared" si="311"/>
        <v>592.52599999999995</v>
      </c>
      <c r="J2228" s="56">
        <f t="shared" si="312"/>
        <v>1857.7550000000001</v>
      </c>
      <c r="K2228" s="56">
        <f t="shared" si="313"/>
        <v>3587.2240000000002</v>
      </c>
      <c r="L2228" s="64">
        <v>1032108</v>
      </c>
      <c r="M2228" s="64">
        <v>598963</v>
      </c>
      <c r="N2228" s="64">
        <v>1905961</v>
      </c>
      <c r="O2228" s="64">
        <v>3537032</v>
      </c>
      <c r="P2228" s="63">
        <v>1136943</v>
      </c>
      <c r="Q2228" s="63">
        <v>592526</v>
      </c>
      <c r="R2228" s="63">
        <v>1857755</v>
      </c>
      <c r="S2228" s="63">
        <v>3587224</v>
      </c>
      <c r="T2228">
        <f t="shared" si="314"/>
        <v>7124256</v>
      </c>
    </row>
    <row r="2229" spans="1:20" hidden="1">
      <c r="A2229" s="55" t="s">
        <v>4225</v>
      </c>
      <c r="B2229" s="56" t="s">
        <v>4226</v>
      </c>
      <c r="C2229" s="55" t="s">
        <v>6320</v>
      </c>
      <c r="D2229" s="56">
        <f t="shared" si="315"/>
        <v>31</v>
      </c>
      <c r="E2229" s="56">
        <f t="shared" si="307"/>
        <v>0</v>
      </c>
      <c r="F2229" s="56">
        <f t="shared" si="308"/>
        <v>15342</v>
      </c>
      <c r="G2229" s="56">
        <f t="shared" si="309"/>
        <v>15373</v>
      </c>
      <c r="H2229" s="56">
        <f t="shared" si="310"/>
        <v>31</v>
      </c>
      <c r="I2229" s="56">
        <f t="shared" si="311"/>
        <v>0</v>
      </c>
      <c r="J2229" s="56">
        <f t="shared" si="312"/>
        <v>13380.5</v>
      </c>
      <c r="K2229" s="56">
        <f t="shared" si="313"/>
        <v>13411.5</v>
      </c>
      <c r="L2229" s="64">
        <v>31000</v>
      </c>
      <c r="M2229" s="64">
        <v>0</v>
      </c>
      <c r="N2229" s="64">
        <v>15342000</v>
      </c>
      <c r="O2229" s="64">
        <v>15373000</v>
      </c>
      <c r="P2229" s="63">
        <v>31000</v>
      </c>
      <c r="Q2229" s="63">
        <v>0</v>
      </c>
      <c r="R2229" s="63">
        <v>13380500</v>
      </c>
      <c r="S2229" s="63">
        <v>13411500</v>
      </c>
      <c r="T2229">
        <f t="shared" si="314"/>
        <v>28784500</v>
      </c>
    </row>
    <row r="2230" spans="1:20" hidden="1">
      <c r="A2230" s="55" t="s">
        <v>4227</v>
      </c>
      <c r="B2230" s="56" t="s">
        <v>4228</v>
      </c>
      <c r="C2230" s="55" t="s">
        <v>6320</v>
      </c>
      <c r="D2230" s="56">
        <f t="shared" si="315"/>
        <v>0</v>
      </c>
      <c r="E2230" s="56">
        <f t="shared" si="307"/>
        <v>0</v>
      </c>
      <c r="F2230" s="56">
        <f t="shared" si="308"/>
        <v>7.5430000000000001</v>
      </c>
      <c r="G2230" s="56">
        <f t="shared" si="309"/>
        <v>7.5430000000000001</v>
      </c>
      <c r="H2230" s="56">
        <f t="shared" si="310"/>
        <v>0</v>
      </c>
      <c r="I2230" s="56">
        <f t="shared" si="311"/>
        <v>0</v>
      </c>
      <c r="J2230" s="56">
        <f t="shared" si="312"/>
        <v>7.5430000000000001</v>
      </c>
      <c r="K2230" s="56">
        <f t="shared" si="313"/>
        <v>7.5430000000000001</v>
      </c>
      <c r="L2230" s="64">
        <v>0</v>
      </c>
      <c r="M2230" s="64">
        <v>0</v>
      </c>
      <c r="N2230" s="64">
        <v>7543</v>
      </c>
      <c r="O2230" s="64">
        <v>7543</v>
      </c>
      <c r="P2230" s="63">
        <v>0</v>
      </c>
      <c r="Q2230" s="63">
        <v>0</v>
      </c>
      <c r="R2230" s="63">
        <v>7543</v>
      </c>
      <c r="S2230" s="63">
        <v>7543</v>
      </c>
      <c r="T2230">
        <f t="shared" si="314"/>
        <v>15086</v>
      </c>
    </row>
    <row r="2231" spans="1:20">
      <c r="A2231" s="55" t="s">
        <v>4229</v>
      </c>
      <c r="B2231" s="56" t="s">
        <v>4230</v>
      </c>
      <c r="C2231" s="55" t="s">
        <v>6320</v>
      </c>
      <c r="D2231" s="56">
        <f t="shared" si="315"/>
        <v>0</v>
      </c>
      <c r="E2231" s="56">
        <f t="shared" si="307"/>
        <v>0</v>
      </c>
      <c r="F2231" s="56">
        <f t="shared" si="308"/>
        <v>0</v>
      </c>
      <c r="G2231" s="56">
        <f t="shared" si="309"/>
        <v>0</v>
      </c>
      <c r="H2231" s="56">
        <f t="shared" si="310"/>
        <v>0</v>
      </c>
      <c r="I2231" s="56">
        <f t="shared" si="311"/>
        <v>0</v>
      </c>
      <c r="J2231" s="56">
        <f t="shared" si="312"/>
        <v>0</v>
      </c>
      <c r="K2231" s="56">
        <f t="shared" si="313"/>
        <v>0</v>
      </c>
      <c r="L2231" s="64">
        <v>0</v>
      </c>
      <c r="M2231" s="64">
        <v>0</v>
      </c>
      <c r="N2231" s="64">
        <v>0</v>
      </c>
      <c r="O2231" s="64">
        <v>0</v>
      </c>
      <c r="P2231" s="63">
        <v>0</v>
      </c>
      <c r="Q2231" s="63">
        <v>0</v>
      </c>
      <c r="R2231" s="63">
        <v>0</v>
      </c>
      <c r="S2231" s="63">
        <v>0</v>
      </c>
      <c r="T2231">
        <f t="shared" si="314"/>
        <v>0</v>
      </c>
    </row>
    <row r="2232" spans="1:20">
      <c r="A2232" s="55" t="s">
        <v>4231</v>
      </c>
      <c r="B2232" s="56" t="s">
        <v>4232</v>
      </c>
      <c r="C2232" s="55" t="s">
        <v>6320</v>
      </c>
      <c r="D2232" s="56">
        <f t="shared" si="315"/>
        <v>0</v>
      </c>
      <c r="E2232" s="56">
        <f t="shared" si="307"/>
        <v>0</v>
      </c>
      <c r="F2232" s="56">
        <f t="shared" si="308"/>
        <v>0</v>
      </c>
      <c r="G2232" s="56">
        <f t="shared" si="309"/>
        <v>0</v>
      </c>
      <c r="H2232" s="56">
        <f t="shared" si="310"/>
        <v>0</v>
      </c>
      <c r="I2232" s="56">
        <f t="shared" si="311"/>
        <v>0</v>
      </c>
      <c r="J2232" s="56">
        <f t="shared" si="312"/>
        <v>0</v>
      </c>
      <c r="K2232" s="56">
        <f t="shared" si="313"/>
        <v>0</v>
      </c>
      <c r="L2232" s="64">
        <v>0</v>
      </c>
      <c r="M2232" s="64">
        <v>0</v>
      </c>
      <c r="N2232" s="64">
        <v>0</v>
      </c>
      <c r="O2232" s="64">
        <v>0</v>
      </c>
      <c r="P2232" s="63">
        <v>0</v>
      </c>
      <c r="Q2232" s="63">
        <v>0</v>
      </c>
      <c r="R2232" s="63">
        <v>0</v>
      </c>
      <c r="S2232" s="63">
        <v>0</v>
      </c>
      <c r="T2232">
        <f t="shared" si="314"/>
        <v>0</v>
      </c>
    </row>
    <row r="2233" spans="1:20" hidden="1">
      <c r="A2233" s="55" t="s">
        <v>4233</v>
      </c>
      <c r="B2233" s="56" t="s">
        <v>4234</v>
      </c>
      <c r="C2233" s="55" t="s">
        <v>6320</v>
      </c>
      <c r="D2233" s="56">
        <f t="shared" si="315"/>
        <v>46.933</v>
      </c>
      <c r="E2233" s="56">
        <f t="shared" si="307"/>
        <v>0</v>
      </c>
      <c r="F2233" s="56">
        <f t="shared" si="308"/>
        <v>12.032999999999999</v>
      </c>
      <c r="G2233" s="56">
        <f t="shared" si="309"/>
        <v>58.966000000000001</v>
      </c>
      <c r="H2233" s="56">
        <f t="shared" si="310"/>
        <v>33.933</v>
      </c>
      <c r="I2233" s="56">
        <f t="shared" si="311"/>
        <v>0</v>
      </c>
      <c r="J2233" s="56">
        <f t="shared" si="312"/>
        <v>45.752000000000002</v>
      </c>
      <c r="K2233" s="56">
        <f t="shared" si="313"/>
        <v>79.685000000000002</v>
      </c>
      <c r="L2233" s="64">
        <v>46933</v>
      </c>
      <c r="M2233" s="64">
        <v>0</v>
      </c>
      <c r="N2233" s="64">
        <v>12033</v>
      </c>
      <c r="O2233" s="64">
        <v>58966</v>
      </c>
      <c r="P2233" s="63">
        <v>33933</v>
      </c>
      <c r="Q2233" s="63">
        <v>0</v>
      </c>
      <c r="R2233" s="63">
        <v>45752</v>
      </c>
      <c r="S2233" s="63">
        <v>79685</v>
      </c>
      <c r="T2233">
        <f t="shared" si="314"/>
        <v>138651</v>
      </c>
    </row>
    <row r="2234" spans="1:20" hidden="1">
      <c r="A2234" s="55" t="s">
        <v>4235</v>
      </c>
      <c r="B2234" s="56" t="s">
        <v>4236</v>
      </c>
      <c r="C2234" s="55" t="s">
        <v>6320</v>
      </c>
      <c r="D2234" s="56">
        <f t="shared" si="315"/>
        <v>38.898000000000003</v>
      </c>
      <c r="E2234" s="56">
        <f t="shared" si="307"/>
        <v>0</v>
      </c>
      <c r="F2234" s="56">
        <f t="shared" si="308"/>
        <v>213.24</v>
      </c>
      <c r="G2234" s="56">
        <f t="shared" si="309"/>
        <v>252.13800000000001</v>
      </c>
      <c r="H2234" s="56">
        <f t="shared" si="310"/>
        <v>48.783999999999999</v>
      </c>
      <c r="I2234" s="56">
        <f t="shared" si="311"/>
        <v>0</v>
      </c>
      <c r="J2234" s="56">
        <f t="shared" si="312"/>
        <v>206.84</v>
      </c>
      <c r="K2234" s="56">
        <f t="shared" si="313"/>
        <v>255.624</v>
      </c>
      <c r="L2234" s="64">
        <v>38898</v>
      </c>
      <c r="M2234" s="64">
        <v>0</v>
      </c>
      <c r="N2234" s="64">
        <v>213240</v>
      </c>
      <c r="O2234" s="64">
        <v>252138</v>
      </c>
      <c r="P2234" s="63">
        <v>48784</v>
      </c>
      <c r="Q2234" s="63">
        <v>0</v>
      </c>
      <c r="R2234" s="63">
        <v>206840</v>
      </c>
      <c r="S2234" s="63">
        <v>255624</v>
      </c>
      <c r="T2234">
        <f t="shared" si="314"/>
        <v>507762</v>
      </c>
    </row>
    <row r="2235" spans="1:20">
      <c r="A2235" s="55" t="s">
        <v>4237</v>
      </c>
      <c r="B2235" s="56" t="s">
        <v>4238</v>
      </c>
      <c r="C2235" s="55" t="s">
        <v>6320</v>
      </c>
      <c r="D2235" s="56">
        <f t="shared" si="315"/>
        <v>0</v>
      </c>
      <c r="E2235" s="56">
        <f t="shared" si="307"/>
        <v>0</v>
      </c>
      <c r="F2235" s="56">
        <f t="shared" si="308"/>
        <v>0</v>
      </c>
      <c r="G2235" s="56">
        <f t="shared" si="309"/>
        <v>0</v>
      </c>
      <c r="H2235" s="56">
        <f t="shared" si="310"/>
        <v>0</v>
      </c>
      <c r="I2235" s="56">
        <f t="shared" si="311"/>
        <v>0</v>
      </c>
      <c r="J2235" s="56">
        <f t="shared" si="312"/>
        <v>0</v>
      </c>
      <c r="K2235" s="56">
        <f t="shared" si="313"/>
        <v>0</v>
      </c>
      <c r="L2235" s="64">
        <v>0</v>
      </c>
      <c r="M2235" s="64">
        <v>0</v>
      </c>
      <c r="N2235" s="64">
        <v>0</v>
      </c>
      <c r="O2235" s="64">
        <v>0</v>
      </c>
      <c r="P2235" s="63">
        <v>0</v>
      </c>
      <c r="Q2235" s="63">
        <v>0</v>
      </c>
      <c r="R2235" s="63">
        <v>0</v>
      </c>
      <c r="S2235" s="63">
        <v>0</v>
      </c>
      <c r="T2235">
        <f t="shared" si="314"/>
        <v>0</v>
      </c>
    </row>
    <row r="2236" spans="1:20" hidden="1">
      <c r="A2236" s="55" t="s">
        <v>4239</v>
      </c>
      <c r="B2236" s="56" t="s">
        <v>4240</v>
      </c>
      <c r="C2236" s="55" t="s">
        <v>6320</v>
      </c>
      <c r="D2236" s="56">
        <f t="shared" si="315"/>
        <v>0</v>
      </c>
      <c r="E2236" s="56">
        <f t="shared" si="307"/>
        <v>0</v>
      </c>
      <c r="F2236" s="56">
        <f t="shared" si="308"/>
        <v>58.753</v>
      </c>
      <c r="G2236" s="56">
        <f t="shared" si="309"/>
        <v>58.753</v>
      </c>
      <c r="H2236" s="56">
        <f t="shared" si="310"/>
        <v>0</v>
      </c>
      <c r="I2236" s="56">
        <f t="shared" si="311"/>
        <v>0</v>
      </c>
      <c r="J2236" s="56">
        <f t="shared" si="312"/>
        <v>51.671999999999997</v>
      </c>
      <c r="K2236" s="56">
        <f t="shared" si="313"/>
        <v>51.671999999999997</v>
      </c>
      <c r="L2236" s="64">
        <v>0</v>
      </c>
      <c r="M2236" s="64">
        <v>0</v>
      </c>
      <c r="N2236" s="64">
        <v>58753</v>
      </c>
      <c r="O2236" s="64">
        <v>58753</v>
      </c>
      <c r="P2236" s="63">
        <v>0</v>
      </c>
      <c r="Q2236" s="63">
        <v>0</v>
      </c>
      <c r="R2236" s="63">
        <v>51672</v>
      </c>
      <c r="S2236" s="63">
        <v>51672</v>
      </c>
      <c r="T2236">
        <f t="shared" si="314"/>
        <v>110425</v>
      </c>
    </row>
    <row r="2237" spans="1:20">
      <c r="A2237" s="55" t="s">
        <v>4241</v>
      </c>
      <c r="B2237" s="56" t="s">
        <v>4242</v>
      </c>
      <c r="C2237" s="55" t="s">
        <v>6320</v>
      </c>
      <c r="D2237" s="56">
        <f t="shared" si="315"/>
        <v>0</v>
      </c>
      <c r="E2237" s="56">
        <f t="shared" si="307"/>
        <v>0</v>
      </c>
      <c r="F2237" s="56">
        <f t="shared" si="308"/>
        <v>0</v>
      </c>
      <c r="G2237" s="56">
        <f t="shared" si="309"/>
        <v>0</v>
      </c>
      <c r="H2237" s="56">
        <f t="shared" si="310"/>
        <v>0</v>
      </c>
      <c r="I2237" s="56">
        <f t="shared" si="311"/>
        <v>0</v>
      </c>
      <c r="J2237" s="56">
        <f t="shared" si="312"/>
        <v>0</v>
      </c>
      <c r="K2237" s="56">
        <f t="shared" si="313"/>
        <v>0</v>
      </c>
      <c r="L2237" s="64">
        <v>0</v>
      </c>
      <c r="M2237" s="64">
        <v>0</v>
      </c>
      <c r="N2237" s="64">
        <v>0</v>
      </c>
      <c r="O2237" s="64">
        <v>0</v>
      </c>
      <c r="P2237" s="63">
        <v>0</v>
      </c>
      <c r="Q2237" s="63">
        <v>0</v>
      </c>
      <c r="R2237" s="63">
        <v>0</v>
      </c>
      <c r="S2237" s="63">
        <v>0</v>
      </c>
      <c r="T2237">
        <f t="shared" si="314"/>
        <v>0</v>
      </c>
    </row>
    <row r="2238" spans="1:20" hidden="1">
      <c r="A2238" s="55" t="s">
        <v>4243</v>
      </c>
      <c r="B2238" s="56" t="s">
        <v>4244</v>
      </c>
      <c r="C2238" s="55" t="s">
        <v>6320</v>
      </c>
      <c r="D2238" s="56">
        <f t="shared" si="315"/>
        <v>367.18</v>
      </c>
      <c r="E2238" s="56">
        <f t="shared" si="307"/>
        <v>0</v>
      </c>
      <c r="F2238" s="56">
        <f t="shared" si="308"/>
        <v>0</v>
      </c>
      <c r="G2238" s="56">
        <f t="shared" si="309"/>
        <v>367.18</v>
      </c>
      <c r="H2238" s="56">
        <f t="shared" si="310"/>
        <v>347.685</v>
      </c>
      <c r="I2238" s="56">
        <f t="shared" si="311"/>
        <v>0</v>
      </c>
      <c r="J2238" s="56">
        <f t="shared" si="312"/>
        <v>0</v>
      </c>
      <c r="K2238" s="56">
        <f t="shared" si="313"/>
        <v>347.685</v>
      </c>
      <c r="L2238" s="64">
        <v>367180</v>
      </c>
      <c r="M2238" s="64">
        <v>0</v>
      </c>
      <c r="N2238" s="64">
        <v>0</v>
      </c>
      <c r="O2238" s="64">
        <v>367180</v>
      </c>
      <c r="P2238" s="63">
        <v>347685</v>
      </c>
      <c r="Q2238" s="63">
        <v>0</v>
      </c>
      <c r="R2238" s="63">
        <v>0</v>
      </c>
      <c r="S2238" s="63">
        <v>347685</v>
      </c>
      <c r="T2238">
        <f t="shared" si="314"/>
        <v>714865</v>
      </c>
    </row>
    <row r="2239" spans="1:20" hidden="1">
      <c r="A2239" s="55" t="s">
        <v>4245</v>
      </c>
      <c r="B2239" s="56" t="s">
        <v>4246</v>
      </c>
      <c r="C2239" s="55" t="s">
        <v>6320</v>
      </c>
      <c r="D2239" s="56">
        <f t="shared" si="315"/>
        <v>93.052999999999997</v>
      </c>
      <c r="E2239" s="56">
        <f t="shared" si="307"/>
        <v>0</v>
      </c>
      <c r="F2239" s="56">
        <f t="shared" si="308"/>
        <v>125.80800000000001</v>
      </c>
      <c r="G2239" s="56">
        <f t="shared" si="309"/>
        <v>218.86099999999999</v>
      </c>
      <c r="H2239" s="56">
        <f t="shared" si="310"/>
        <v>88.95</v>
      </c>
      <c r="I2239" s="56">
        <f t="shared" si="311"/>
        <v>0</v>
      </c>
      <c r="J2239" s="56">
        <f t="shared" si="312"/>
        <v>113.54</v>
      </c>
      <c r="K2239" s="56">
        <f t="shared" si="313"/>
        <v>202.49</v>
      </c>
      <c r="L2239" s="64">
        <v>93053</v>
      </c>
      <c r="M2239" s="64">
        <v>0</v>
      </c>
      <c r="N2239" s="64">
        <v>125808</v>
      </c>
      <c r="O2239" s="64">
        <v>218861</v>
      </c>
      <c r="P2239" s="63">
        <v>88950</v>
      </c>
      <c r="Q2239" s="63">
        <v>0</v>
      </c>
      <c r="R2239" s="63">
        <v>113540</v>
      </c>
      <c r="S2239" s="63">
        <v>202490</v>
      </c>
      <c r="T2239">
        <f t="shared" si="314"/>
        <v>421351</v>
      </c>
    </row>
    <row r="2240" spans="1:20" hidden="1">
      <c r="A2240" s="55" t="s">
        <v>4247</v>
      </c>
      <c r="B2240" s="56" t="s">
        <v>4248</v>
      </c>
      <c r="C2240" s="55" t="s">
        <v>6320</v>
      </c>
      <c r="D2240" s="56">
        <f t="shared" si="315"/>
        <v>0</v>
      </c>
      <c r="E2240" s="56">
        <f t="shared" si="307"/>
        <v>0</v>
      </c>
      <c r="F2240" s="56">
        <f t="shared" si="308"/>
        <v>28.696999999999999</v>
      </c>
      <c r="G2240" s="56">
        <f t="shared" si="309"/>
        <v>28.696999999999999</v>
      </c>
      <c r="H2240" s="56">
        <f t="shared" si="310"/>
        <v>0</v>
      </c>
      <c r="I2240" s="56">
        <f t="shared" si="311"/>
        <v>0</v>
      </c>
      <c r="J2240" s="56">
        <f t="shared" si="312"/>
        <v>28.692</v>
      </c>
      <c r="K2240" s="56">
        <f t="shared" si="313"/>
        <v>28.692</v>
      </c>
      <c r="L2240" s="64">
        <v>0</v>
      </c>
      <c r="M2240" s="64">
        <v>0</v>
      </c>
      <c r="N2240" s="64">
        <v>28697</v>
      </c>
      <c r="O2240" s="64">
        <v>28697</v>
      </c>
      <c r="P2240" s="63">
        <v>0</v>
      </c>
      <c r="Q2240" s="63">
        <v>0</v>
      </c>
      <c r="R2240" s="63">
        <v>28692</v>
      </c>
      <c r="S2240" s="63">
        <v>28692</v>
      </c>
      <c r="T2240">
        <f t="shared" si="314"/>
        <v>57389</v>
      </c>
    </row>
    <row r="2241" spans="1:20" hidden="1">
      <c r="A2241" s="55" t="s">
        <v>4249</v>
      </c>
      <c r="B2241" s="56" t="s">
        <v>4250</v>
      </c>
      <c r="C2241" s="55" t="s">
        <v>6320</v>
      </c>
      <c r="D2241" s="56">
        <f t="shared" si="315"/>
        <v>0</v>
      </c>
      <c r="E2241" s="56">
        <f t="shared" si="307"/>
        <v>0</v>
      </c>
      <c r="F2241" s="56">
        <f t="shared" si="308"/>
        <v>16.798999999999999</v>
      </c>
      <c r="G2241" s="56">
        <f t="shared" si="309"/>
        <v>16.798999999999999</v>
      </c>
      <c r="H2241" s="56">
        <f t="shared" si="310"/>
        <v>0</v>
      </c>
      <c r="I2241" s="56">
        <f t="shared" si="311"/>
        <v>0</v>
      </c>
      <c r="J2241" s="56">
        <f t="shared" si="312"/>
        <v>63.994999999999997</v>
      </c>
      <c r="K2241" s="56">
        <f t="shared" si="313"/>
        <v>63.994999999999997</v>
      </c>
      <c r="L2241" s="64">
        <v>0</v>
      </c>
      <c r="M2241" s="64">
        <v>0</v>
      </c>
      <c r="N2241" s="64">
        <v>16799</v>
      </c>
      <c r="O2241" s="64">
        <v>16799</v>
      </c>
      <c r="P2241" s="63">
        <v>0</v>
      </c>
      <c r="Q2241" s="63">
        <v>0</v>
      </c>
      <c r="R2241" s="63">
        <v>63995</v>
      </c>
      <c r="S2241" s="63">
        <v>63995</v>
      </c>
      <c r="T2241">
        <f t="shared" si="314"/>
        <v>80794</v>
      </c>
    </row>
    <row r="2242" spans="1:20">
      <c r="A2242" s="55" t="s">
        <v>4251</v>
      </c>
      <c r="B2242" s="56" t="s">
        <v>4252</v>
      </c>
      <c r="C2242" s="55" t="s">
        <v>6320</v>
      </c>
      <c r="D2242" s="56">
        <f t="shared" si="315"/>
        <v>0</v>
      </c>
      <c r="E2242" s="56">
        <f t="shared" si="307"/>
        <v>0</v>
      </c>
      <c r="F2242" s="56">
        <f t="shared" si="308"/>
        <v>0</v>
      </c>
      <c r="G2242" s="56">
        <f t="shared" si="309"/>
        <v>0</v>
      </c>
      <c r="H2242" s="56">
        <f t="shared" si="310"/>
        <v>0</v>
      </c>
      <c r="I2242" s="56">
        <f t="shared" si="311"/>
        <v>0</v>
      </c>
      <c r="J2242" s="56">
        <f t="shared" si="312"/>
        <v>0</v>
      </c>
      <c r="K2242" s="56">
        <f t="shared" si="313"/>
        <v>0</v>
      </c>
      <c r="L2242" s="64">
        <v>0</v>
      </c>
      <c r="M2242" s="64">
        <v>0</v>
      </c>
      <c r="N2242" s="64">
        <v>0</v>
      </c>
      <c r="O2242" s="64">
        <v>0</v>
      </c>
      <c r="P2242" s="63">
        <v>0</v>
      </c>
      <c r="Q2242" s="63">
        <v>0</v>
      </c>
      <c r="R2242" s="63">
        <v>0</v>
      </c>
      <c r="S2242" s="63">
        <v>0</v>
      </c>
      <c r="T2242">
        <f t="shared" si="314"/>
        <v>0</v>
      </c>
    </row>
    <row r="2243" spans="1:20" hidden="1">
      <c r="A2243" s="55" t="s">
        <v>4253</v>
      </c>
      <c r="B2243" s="56" t="s">
        <v>4254</v>
      </c>
      <c r="C2243" s="55" t="s">
        <v>6320</v>
      </c>
      <c r="D2243" s="56">
        <f t="shared" si="315"/>
        <v>111.746</v>
      </c>
      <c r="E2243" s="56">
        <f t="shared" si="307"/>
        <v>0</v>
      </c>
      <c r="F2243" s="56">
        <f t="shared" si="308"/>
        <v>0</v>
      </c>
      <c r="G2243" s="56">
        <f t="shared" si="309"/>
        <v>111.746</v>
      </c>
      <c r="H2243" s="56">
        <f t="shared" si="310"/>
        <v>107.128</v>
      </c>
      <c r="I2243" s="56">
        <f t="shared" si="311"/>
        <v>0</v>
      </c>
      <c r="J2243" s="56">
        <f t="shared" si="312"/>
        <v>0</v>
      </c>
      <c r="K2243" s="56">
        <f t="shared" si="313"/>
        <v>107.128</v>
      </c>
      <c r="L2243" s="64">
        <v>111746</v>
      </c>
      <c r="M2243" s="64">
        <v>0</v>
      </c>
      <c r="N2243" s="64">
        <v>0</v>
      </c>
      <c r="O2243" s="64">
        <v>111746</v>
      </c>
      <c r="P2243" s="63">
        <v>107128</v>
      </c>
      <c r="Q2243" s="63">
        <v>0</v>
      </c>
      <c r="R2243" s="63">
        <v>0</v>
      </c>
      <c r="S2243" s="63">
        <v>107128</v>
      </c>
      <c r="T2243">
        <f t="shared" si="314"/>
        <v>218874</v>
      </c>
    </row>
    <row r="2244" spans="1:20" hidden="1">
      <c r="A2244" s="55" t="s">
        <v>4255</v>
      </c>
      <c r="B2244" s="56" t="s">
        <v>4256</v>
      </c>
      <c r="C2244" s="55" t="s">
        <v>6320</v>
      </c>
      <c r="D2244" s="56">
        <f t="shared" si="315"/>
        <v>67.504999999999995</v>
      </c>
      <c r="E2244" s="56">
        <f t="shared" si="307"/>
        <v>0</v>
      </c>
      <c r="F2244" s="56">
        <f t="shared" si="308"/>
        <v>21.382999999999999</v>
      </c>
      <c r="G2244" s="56">
        <f t="shared" si="309"/>
        <v>88.888000000000005</v>
      </c>
      <c r="H2244" s="56">
        <f t="shared" si="310"/>
        <v>47.5</v>
      </c>
      <c r="I2244" s="56">
        <f t="shared" si="311"/>
        <v>0</v>
      </c>
      <c r="J2244" s="56">
        <f t="shared" si="312"/>
        <v>21.361000000000001</v>
      </c>
      <c r="K2244" s="56">
        <f t="shared" si="313"/>
        <v>68.861000000000004</v>
      </c>
      <c r="L2244" s="64">
        <v>67505</v>
      </c>
      <c r="M2244" s="64">
        <v>0</v>
      </c>
      <c r="N2244" s="64">
        <v>21383</v>
      </c>
      <c r="O2244" s="64">
        <v>88888</v>
      </c>
      <c r="P2244" s="63">
        <v>47500</v>
      </c>
      <c r="Q2244" s="63">
        <v>0</v>
      </c>
      <c r="R2244" s="63">
        <v>21361</v>
      </c>
      <c r="S2244" s="63">
        <v>68861</v>
      </c>
      <c r="T2244">
        <f t="shared" si="314"/>
        <v>157749</v>
      </c>
    </row>
    <row r="2245" spans="1:20" hidden="1">
      <c r="A2245" s="55" t="s">
        <v>4257</v>
      </c>
      <c r="B2245" s="56" t="s">
        <v>4258</v>
      </c>
      <c r="C2245" s="55" t="s">
        <v>6320</v>
      </c>
      <c r="D2245" s="56">
        <f t="shared" si="315"/>
        <v>76.466999999999999</v>
      </c>
      <c r="E2245" s="56">
        <f t="shared" ref="E2245:E2308" si="316">M2245/1000</f>
        <v>0</v>
      </c>
      <c r="F2245" s="56">
        <f t="shared" ref="F2245:F2308" si="317">N2245/1000</f>
        <v>0.32</v>
      </c>
      <c r="G2245" s="56">
        <f t="shared" ref="G2245:G2308" si="318">O2245/1000</f>
        <v>76.787000000000006</v>
      </c>
      <c r="H2245" s="56">
        <f t="shared" ref="H2245:H2308" si="319">P2245/1000</f>
        <v>49.466999999999999</v>
      </c>
      <c r="I2245" s="56">
        <f t="shared" ref="I2245:I2308" si="320">Q2245/1000</f>
        <v>0</v>
      </c>
      <c r="J2245" s="56">
        <f t="shared" ref="J2245:J2308" si="321">R2245/1000</f>
        <v>0.32</v>
      </c>
      <c r="K2245" s="56">
        <f t="shared" ref="K2245:K2308" si="322">S2245/1000</f>
        <v>49.786999999999999</v>
      </c>
      <c r="L2245" s="64">
        <v>76467</v>
      </c>
      <c r="M2245" s="64">
        <v>0</v>
      </c>
      <c r="N2245" s="64">
        <v>320</v>
      </c>
      <c r="O2245" s="64">
        <v>76787</v>
      </c>
      <c r="P2245" s="63">
        <v>49467</v>
      </c>
      <c r="Q2245" s="63">
        <v>0</v>
      </c>
      <c r="R2245" s="63">
        <v>320</v>
      </c>
      <c r="S2245" s="63">
        <v>49787</v>
      </c>
      <c r="T2245">
        <f t="shared" si="314"/>
        <v>126574</v>
      </c>
    </row>
    <row r="2246" spans="1:20">
      <c r="A2246" s="55" t="s">
        <v>4259</v>
      </c>
      <c r="B2246" s="56" t="s">
        <v>4260</v>
      </c>
      <c r="C2246" s="55" t="s">
        <v>6320</v>
      </c>
      <c r="D2246" s="56">
        <f t="shared" si="315"/>
        <v>0</v>
      </c>
      <c r="E2246" s="56">
        <f t="shared" si="316"/>
        <v>0</v>
      </c>
      <c r="F2246" s="56">
        <f t="shared" si="317"/>
        <v>0</v>
      </c>
      <c r="G2246" s="56">
        <f t="shared" si="318"/>
        <v>0</v>
      </c>
      <c r="H2246" s="56">
        <f t="shared" si="319"/>
        <v>0</v>
      </c>
      <c r="I2246" s="56">
        <f t="shared" si="320"/>
        <v>0</v>
      </c>
      <c r="J2246" s="56">
        <f t="shared" si="321"/>
        <v>0</v>
      </c>
      <c r="K2246" s="56">
        <f t="shared" si="322"/>
        <v>0</v>
      </c>
      <c r="L2246" s="64">
        <v>0</v>
      </c>
      <c r="M2246" s="64">
        <v>0</v>
      </c>
      <c r="N2246" s="64">
        <v>0</v>
      </c>
      <c r="O2246" s="64">
        <v>0</v>
      </c>
      <c r="P2246" s="63">
        <v>0</v>
      </c>
      <c r="Q2246" s="63">
        <v>0</v>
      </c>
      <c r="R2246" s="63">
        <v>0</v>
      </c>
      <c r="S2246" s="63">
        <v>0</v>
      </c>
      <c r="T2246">
        <f t="shared" ref="T2246:T2309" si="323">O2246+S2246</f>
        <v>0</v>
      </c>
    </row>
    <row r="2247" spans="1:20" hidden="1">
      <c r="A2247" s="55" t="s">
        <v>4261</v>
      </c>
      <c r="B2247" s="56" t="s">
        <v>4262</v>
      </c>
      <c r="C2247" s="55" t="s">
        <v>6320</v>
      </c>
      <c r="D2247" s="56">
        <f t="shared" ref="D2247:D2310" si="324">L2247/1000</f>
        <v>56.731999999999999</v>
      </c>
      <c r="E2247" s="56">
        <f t="shared" si="316"/>
        <v>0</v>
      </c>
      <c r="F2247" s="56">
        <f t="shared" si="317"/>
        <v>0</v>
      </c>
      <c r="G2247" s="56">
        <f t="shared" si="318"/>
        <v>56.731999999999999</v>
      </c>
      <c r="H2247" s="56">
        <f t="shared" si="319"/>
        <v>53.710999999999999</v>
      </c>
      <c r="I2247" s="56">
        <f t="shared" si="320"/>
        <v>0</v>
      </c>
      <c r="J2247" s="56">
        <f t="shared" si="321"/>
        <v>0</v>
      </c>
      <c r="K2247" s="56">
        <f t="shared" si="322"/>
        <v>53.710999999999999</v>
      </c>
      <c r="L2247" s="64">
        <v>56732</v>
      </c>
      <c r="M2247" s="64">
        <v>0</v>
      </c>
      <c r="N2247" s="64">
        <v>0</v>
      </c>
      <c r="O2247" s="64">
        <v>56732</v>
      </c>
      <c r="P2247" s="63">
        <v>53711</v>
      </c>
      <c r="Q2247" s="63">
        <v>0</v>
      </c>
      <c r="R2247" s="63">
        <v>0</v>
      </c>
      <c r="S2247" s="63">
        <v>53711</v>
      </c>
      <c r="T2247">
        <f t="shared" si="323"/>
        <v>110443</v>
      </c>
    </row>
    <row r="2248" spans="1:20">
      <c r="A2248" s="55" t="s">
        <v>4263</v>
      </c>
      <c r="B2248" s="56" t="s">
        <v>4264</v>
      </c>
      <c r="C2248" s="55" t="s">
        <v>6320</v>
      </c>
      <c r="D2248" s="56">
        <f t="shared" si="324"/>
        <v>0</v>
      </c>
      <c r="E2248" s="56">
        <f t="shared" si="316"/>
        <v>0</v>
      </c>
      <c r="F2248" s="56">
        <f t="shared" si="317"/>
        <v>0</v>
      </c>
      <c r="G2248" s="56">
        <f t="shared" si="318"/>
        <v>0</v>
      </c>
      <c r="H2248" s="56">
        <f t="shared" si="319"/>
        <v>0</v>
      </c>
      <c r="I2248" s="56">
        <f t="shared" si="320"/>
        <v>0</v>
      </c>
      <c r="J2248" s="56">
        <f t="shared" si="321"/>
        <v>0</v>
      </c>
      <c r="K2248" s="56">
        <f t="shared" si="322"/>
        <v>0</v>
      </c>
      <c r="L2248" s="64">
        <v>0</v>
      </c>
      <c r="M2248" s="64">
        <v>0</v>
      </c>
      <c r="N2248" s="64">
        <v>0</v>
      </c>
      <c r="O2248" s="64">
        <v>0</v>
      </c>
      <c r="P2248" s="63">
        <v>0</v>
      </c>
      <c r="Q2248" s="63">
        <v>0</v>
      </c>
      <c r="R2248" s="63">
        <v>0</v>
      </c>
      <c r="S2248" s="63">
        <v>0</v>
      </c>
      <c r="T2248">
        <f t="shared" si="323"/>
        <v>0</v>
      </c>
    </row>
    <row r="2249" spans="1:20">
      <c r="A2249" s="55" t="s">
        <v>4265</v>
      </c>
      <c r="B2249" s="56" t="s">
        <v>4266</v>
      </c>
      <c r="C2249" s="55" t="s">
        <v>6320</v>
      </c>
      <c r="D2249" s="56">
        <f t="shared" si="324"/>
        <v>0</v>
      </c>
      <c r="E2249" s="56">
        <f t="shared" si="316"/>
        <v>0</v>
      </c>
      <c r="F2249" s="56">
        <f t="shared" si="317"/>
        <v>0</v>
      </c>
      <c r="G2249" s="56">
        <f t="shared" si="318"/>
        <v>0</v>
      </c>
      <c r="H2249" s="56">
        <f t="shared" si="319"/>
        <v>0</v>
      </c>
      <c r="I2249" s="56">
        <f t="shared" si="320"/>
        <v>0</v>
      </c>
      <c r="J2249" s="56">
        <f t="shared" si="321"/>
        <v>0</v>
      </c>
      <c r="K2249" s="56">
        <f t="shared" si="322"/>
        <v>0</v>
      </c>
      <c r="L2249" s="64">
        <v>0</v>
      </c>
      <c r="M2249" s="64">
        <v>0</v>
      </c>
      <c r="N2249" s="64">
        <v>0</v>
      </c>
      <c r="O2249" s="64">
        <v>0</v>
      </c>
      <c r="P2249" s="63">
        <v>0</v>
      </c>
      <c r="Q2249" s="63">
        <v>0</v>
      </c>
      <c r="R2249" s="63">
        <v>0</v>
      </c>
      <c r="S2249" s="63">
        <v>0</v>
      </c>
      <c r="T2249">
        <f t="shared" si="323"/>
        <v>0</v>
      </c>
    </row>
    <row r="2250" spans="1:20" hidden="1">
      <c r="A2250" s="55" t="s">
        <v>4267</v>
      </c>
      <c r="B2250" s="56" t="s">
        <v>4268</v>
      </c>
      <c r="C2250" s="55" t="s">
        <v>6320</v>
      </c>
      <c r="D2250" s="56">
        <f t="shared" si="324"/>
        <v>0</v>
      </c>
      <c r="E2250" s="56">
        <f t="shared" si="316"/>
        <v>0</v>
      </c>
      <c r="F2250" s="56">
        <f t="shared" si="317"/>
        <v>2076.1289999999999</v>
      </c>
      <c r="G2250" s="56">
        <f t="shared" si="318"/>
        <v>2076.1289999999999</v>
      </c>
      <c r="H2250" s="56">
        <f t="shared" si="319"/>
        <v>0</v>
      </c>
      <c r="I2250" s="56">
        <f t="shared" si="320"/>
        <v>0</v>
      </c>
      <c r="J2250" s="56">
        <f t="shared" si="321"/>
        <v>2076.1120000000001</v>
      </c>
      <c r="K2250" s="56">
        <f t="shared" si="322"/>
        <v>2076.1120000000001</v>
      </c>
      <c r="L2250" s="64">
        <v>0</v>
      </c>
      <c r="M2250" s="64">
        <v>0</v>
      </c>
      <c r="N2250" s="64">
        <v>2076129</v>
      </c>
      <c r="O2250" s="64">
        <v>2076129</v>
      </c>
      <c r="P2250" s="63">
        <v>0</v>
      </c>
      <c r="Q2250" s="63">
        <v>0</v>
      </c>
      <c r="R2250" s="63">
        <v>2076112</v>
      </c>
      <c r="S2250" s="63">
        <v>2076112</v>
      </c>
      <c r="T2250">
        <f t="shared" si="323"/>
        <v>4152241</v>
      </c>
    </row>
    <row r="2251" spans="1:20" hidden="1">
      <c r="A2251" s="55" t="s">
        <v>4269</v>
      </c>
      <c r="B2251" s="56" t="s">
        <v>4270</v>
      </c>
      <c r="C2251" s="55" t="s">
        <v>6320</v>
      </c>
      <c r="D2251" s="56">
        <f t="shared" si="324"/>
        <v>0</v>
      </c>
      <c r="E2251" s="56">
        <f t="shared" si="316"/>
        <v>0</v>
      </c>
      <c r="F2251" s="56">
        <f t="shared" si="317"/>
        <v>55.042999999999999</v>
      </c>
      <c r="G2251" s="56">
        <f t="shared" si="318"/>
        <v>55.042999999999999</v>
      </c>
      <c r="H2251" s="56">
        <f t="shared" si="319"/>
        <v>0</v>
      </c>
      <c r="I2251" s="56">
        <f t="shared" si="320"/>
        <v>0</v>
      </c>
      <c r="J2251" s="56">
        <f t="shared" si="321"/>
        <v>48.033999999999999</v>
      </c>
      <c r="K2251" s="56">
        <f t="shared" si="322"/>
        <v>48.033999999999999</v>
      </c>
      <c r="L2251" s="64">
        <v>0</v>
      </c>
      <c r="M2251" s="64">
        <v>0</v>
      </c>
      <c r="N2251" s="64">
        <v>55043</v>
      </c>
      <c r="O2251" s="64">
        <v>55043</v>
      </c>
      <c r="P2251" s="63">
        <v>0</v>
      </c>
      <c r="Q2251" s="63">
        <v>0</v>
      </c>
      <c r="R2251" s="63">
        <v>48034</v>
      </c>
      <c r="S2251" s="63">
        <v>48034</v>
      </c>
      <c r="T2251">
        <f t="shared" si="323"/>
        <v>103077</v>
      </c>
    </row>
    <row r="2252" spans="1:20" hidden="1">
      <c r="A2252" s="55" t="s">
        <v>4271</v>
      </c>
      <c r="B2252" s="56" t="s">
        <v>4272</v>
      </c>
      <c r="C2252" s="55" t="s">
        <v>6320</v>
      </c>
      <c r="D2252" s="56">
        <f t="shared" si="324"/>
        <v>63.076000000000001</v>
      </c>
      <c r="E2252" s="56">
        <f t="shared" si="316"/>
        <v>0</v>
      </c>
      <c r="F2252" s="56">
        <f t="shared" si="317"/>
        <v>0</v>
      </c>
      <c r="G2252" s="56">
        <f t="shared" si="318"/>
        <v>63.076000000000001</v>
      </c>
      <c r="H2252" s="56">
        <f t="shared" si="319"/>
        <v>68.146000000000001</v>
      </c>
      <c r="I2252" s="56">
        <f t="shared" si="320"/>
        <v>0</v>
      </c>
      <c r="J2252" s="56">
        <f t="shared" si="321"/>
        <v>0</v>
      </c>
      <c r="K2252" s="56">
        <f t="shared" si="322"/>
        <v>68.146000000000001</v>
      </c>
      <c r="L2252" s="64">
        <v>63076</v>
      </c>
      <c r="M2252" s="64">
        <v>0</v>
      </c>
      <c r="N2252" s="64">
        <v>0</v>
      </c>
      <c r="O2252" s="64">
        <v>63076</v>
      </c>
      <c r="P2252" s="63">
        <v>68146</v>
      </c>
      <c r="Q2252" s="63">
        <v>0</v>
      </c>
      <c r="R2252" s="63">
        <v>0</v>
      </c>
      <c r="S2252" s="63">
        <v>68146</v>
      </c>
      <c r="T2252">
        <f t="shared" si="323"/>
        <v>131222</v>
      </c>
    </row>
    <row r="2253" spans="1:20">
      <c r="A2253" s="55" t="s">
        <v>4273</v>
      </c>
      <c r="B2253" s="56" t="s">
        <v>4274</v>
      </c>
      <c r="C2253" s="55" t="s">
        <v>6320</v>
      </c>
      <c r="D2253" s="56">
        <f t="shared" si="324"/>
        <v>0</v>
      </c>
      <c r="E2253" s="56">
        <f t="shared" si="316"/>
        <v>0</v>
      </c>
      <c r="F2253" s="56">
        <f t="shared" si="317"/>
        <v>0</v>
      </c>
      <c r="G2253" s="56">
        <f t="shared" si="318"/>
        <v>0</v>
      </c>
      <c r="H2253" s="56">
        <f t="shared" si="319"/>
        <v>0</v>
      </c>
      <c r="I2253" s="56">
        <f t="shared" si="320"/>
        <v>0</v>
      </c>
      <c r="J2253" s="56">
        <f t="shared" si="321"/>
        <v>0</v>
      </c>
      <c r="K2253" s="56">
        <f t="shared" si="322"/>
        <v>0</v>
      </c>
      <c r="L2253" s="64">
        <v>0</v>
      </c>
      <c r="M2253" s="64">
        <v>0</v>
      </c>
      <c r="N2253" s="64">
        <v>0</v>
      </c>
      <c r="O2253" s="64">
        <v>0</v>
      </c>
      <c r="P2253" s="63">
        <v>0</v>
      </c>
      <c r="Q2253" s="63">
        <v>0</v>
      </c>
      <c r="R2253" s="63">
        <v>0</v>
      </c>
      <c r="S2253" s="63">
        <v>0</v>
      </c>
      <c r="T2253">
        <f t="shared" si="323"/>
        <v>0</v>
      </c>
    </row>
    <row r="2254" spans="1:20">
      <c r="A2254" s="55" t="s">
        <v>4275</v>
      </c>
      <c r="B2254" s="56" t="s">
        <v>4276</v>
      </c>
      <c r="C2254" s="55" t="s">
        <v>6320</v>
      </c>
      <c r="D2254" s="56">
        <f t="shared" si="324"/>
        <v>0</v>
      </c>
      <c r="E2254" s="56">
        <f t="shared" si="316"/>
        <v>0</v>
      </c>
      <c r="F2254" s="56">
        <f t="shared" si="317"/>
        <v>0</v>
      </c>
      <c r="G2254" s="56">
        <f t="shared" si="318"/>
        <v>0</v>
      </c>
      <c r="H2254" s="56">
        <f t="shared" si="319"/>
        <v>0</v>
      </c>
      <c r="I2254" s="56">
        <f t="shared" si="320"/>
        <v>0</v>
      </c>
      <c r="J2254" s="56">
        <f t="shared" si="321"/>
        <v>0</v>
      </c>
      <c r="K2254" s="56">
        <f t="shared" si="322"/>
        <v>0</v>
      </c>
      <c r="L2254" s="64">
        <v>0</v>
      </c>
      <c r="M2254" s="64">
        <v>0</v>
      </c>
      <c r="N2254" s="64">
        <v>0</v>
      </c>
      <c r="O2254" s="64">
        <v>0</v>
      </c>
      <c r="P2254" s="63">
        <v>0</v>
      </c>
      <c r="Q2254" s="63">
        <v>0</v>
      </c>
      <c r="R2254" s="63">
        <v>0</v>
      </c>
      <c r="S2254" s="63">
        <v>0</v>
      </c>
      <c r="T2254">
        <f t="shared" si="323"/>
        <v>0</v>
      </c>
    </row>
    <row r="2255" spans="1:20" hidden="1">
      <c r="A2255" s="55" t="s">
        <v>4277</v>
      </c>
      <c r="B2255" s="56" t="s">
        <v>4278</v>
      </c>
      <c r="C2255" s="55" t="s">
        <v>6320</v>
      </c>
      <c r="D2255" s="56">
        <f t="shared" si="324"/>
        <v>188.94</v>
      </c>
      <c r="E2255" s="56">
        <f t="shared" si="316"/>
        <v>0</v>
      </c>
      <c r="F2255" s="56">
        <f t="shared" si="317"/>
        <v>226.755</v>
      </c>
      <c r="G2255" s="56">
        <f t="shared" si="318"/>
        <v>415.69499999999999</v>
      </c>
      <c r="H2255" s="56">
        <f t="shared" si="319"/>
        <v>133.79300000000001</v>
      </c>
      <c r="I2255" s="56">
        <f t="shared" si="320"/>
        <v>0</v>
      </c>
      <c r="J2255" s="56">
        <f t="shared" si="321"/>
        <v>226.619</v>
      </c>
      <c r="K2255" s="56">
        <f t="shared" si="322"/>
        <v>360.41199999999998</v>
      </c>
      <c r="L2255" s="64">
        <v>188940</v>
      </c>
      <c r="M2255" s="64">
        <v>0</v>
      </c>
      <c r="N2255" s="64">
        <v>226755</v>
      </c>
      <c r="O2255" s="64">
        <v>415695</v>
      </c>
      <c r="P2255" s="63">
        <v>133793</v>
      </c>
      <c r="Q2255" s="63">
        <v>0</v>
      </c>
      <c r="R2255" s="63">
        <v>226619</v>
      </c>
      <c r="S2255" s="63">
        <v>360412</v>
      </c>
      <c r="T2255">
        <f t="shared" si="323"/>
        <v>776107</v>
      </c>
    </row>
    <row r="2256" spans="1:20">
      <c r="A2256" s="55" t="s">
        <v>4279</v>
      </c>
      <c r="B2256" s="56" t="s">
        <v>4280</v>
      </c>
      <c r="C2256" s="55" t="s">
        <v>6320</v>
      </c>
      <c r="D2256" s="56">
        <f t="shared" si="324"/>
        <v>0</v>
      </c>
      <c r="E2256" s="56">
        <f t="shared" si="316"/>
        <v>0</v>
      </c>
      <c r="F2256" s="56">
        <f t="shared" si="317"/>
        <v>0</v>
      </c>
      <c r="G2256" s="56">
        <f t="shared" si="318"/>
        <v>0</v>
      </c>
      <c r="H2256" s="56">
        <f t="shared" si="319"/>
        <v>0</v>
      </c>
      <c r="I2256" s="56">
        <f t="shared" si="320"/>
        <v>0</v>
      </c>
      <c r="J2256" s="56">
        <f t="shared" si="321"/>
        <v>0</v>
      </c>
      <c r="K2256" s="56">
        <f t="shared" si="322"/>
        <v>0</v>
      </c>
      <c r="L2256" s="64">
        <v>0</v>
      </c>
      <c r="M2256" s="64">
        <v>0</v>
      </c>
      <c r="N2256" s="64">
        <v>0</v>
      </c>
      <c r="O2256" s="64">
        <v>0</v>
      </c>
      <c r="P2256" s="63">
        <v>0</v>
      </c>
      <c r="Q2256" s="63">
        <v>0</v>
      </c>
      <c r="R2256" s="63">
        <v>0</v>
      </c>
      <c r="S2256" s="63">
        <v>0</v>
      </c>
      <c r="T2256">
        <f t="shared" si="323"/>
        <v>0</v>
      </c>
    </row>
    <row r="2257" spans="1:20" hidden="1">
      <c r="A2257" s="55" t="s">
        <v>4281</v>
      </c>
      <c r="B2257" s="56" t="s">
        <v>4282</v>
      </c>
      <c r="C2257" s="55" t="s">
        <v>6320</v>
      </c>
      <c r="D2257" s="56">
        <f t="shared" si="324"/>
        <v>24.95</v>
      </c>
      <c r="E2257" s="56">
        <f t="shared" si="316"/>
        <v>1.486</v>
      </c>
      <c r="F2257" s="56">
        <f t="shared" si="317"/>
        <v>2.512</v>
      </c>
      <c r="G2257" s="56">
        <f t="shared" si="318"/>
        <v>28.948</v>
      </c>
      <c r="H2257" s="56">
        <f t="shared" si="319"/>
        <v>22.946999999999999</v>
      </c>
      <c r="I2257" s="56">
        <f t="shared" si="320"/>
        <v>1.4850000000000001</v>
      </c>
      <c r="J2257" s="56">
        <f t="shared" si="321"/>
        <v>2.5110000000000001</v>
      </c>
      <c r="K2257" s="56">
        <f t="shared" si="322"/>
        <v>26.943000000000001</v>
      </c>
      <c r="L2257" s="64">
        <v>24950</v>
      </c>
      <c r="M2257" s="64">
        <v>1486</v>
      </c>
      <c r="N2257" s="64">
        <v>2512</v>
      </c>
      <c r="O2257" s="64">
        <v>28948</v>
      </c>
      <c r="P2257" s="63">
        <v>22947</v>
      </c>
      <c r="Q2257" s="63">
        <v>1485</v>
      </c>
      <c r="R2257" s="63">
        <v>2511</v>
      </c>
      <c r="S2257" s="63">
        <v>26943</v>
      </c>
      <c r="T2257">
        <f t="shared" si="323"/>
        <v>55891</v>
      </c>
    </row>
    <row r="2258" spans="1:20" hidden="1">
      <c r="A2258" s="55" t="s">
        <v>4283</v>
      </c>
      <c r="B2258" s="56" t="s">
        <v>4284</v>
      </c>
      <c r="C2258" s="55" t="s">
        <v>6320</v>
      </c>
      <c r="D2258" s="56">
        <f t="shared" si="324"/>
        <v>0</v>
      </c>
      <c r="E2258" s="56">
        <f t="shared" si="316"/>
        <v>0</v>
      </c>
      <c r="F2258" s="56">
        <f t="shared" si="317"/>
        <v>57.13</v>
      </c>
      <c r="G2258" s="56">
        <f t="shared" si="318"/>
        <v>57.13</v>
      </c>
      <c r="H2258" s="56">
        <f t="shared" si="319"/>
        <v>0</v>
      </c>
      <c r="I2258" s="56">
        <f t="shared" si="320"/>
        <v>0</v>
      </c>
      <c r="J2258" s="56">
        <f t="shared" si="321"/>
        <v>57.107999999999997</v>
      </c>
      <c r="K2258" s="56">
        <f t="shared" si="322"/>
        <v>57.107999999999997</v>
      </c>
      <c r="L2258" s="64">
        <v>0</v>
      </c>
      <c r="M2258" s="64">
        <v>0</v>
      </c>
      <c r="N2258" s="64">
        <v>57130</v>
      </c>
      <c r="O2258" s="64">
        <v>57130</v>
      </c>
      <c r="P2258" s="63">
        <v>0</v>
      </c>
      <c r="Q2258" s="63">
        <v>0</v>
      </c>
      <c r="R2258" s="63">
        <v>57108</v>
      </c>
      <c r="S2258" s="63">
        <v>57108</v>
      </c>
      <c r="T2258">
        <f t="shared" si="323"/>
        <v>114238</v>
      </c>
    </row>
    <row r="2259" spans="1:20" hidden="1">
      <c r="A2259" s="55" t="s">
        <v>4285</v>
      </c>
      <c r="B2259" s="56" t="s">
        <v>4286</v>
      </c>
      <c r="C2259" s="55" t="s">
        <v>6320</v>
      </c>
      <c r="D2259" s="56">
        <f t="shared" si="324"/>
        <v>0</v>
      </c>
      <c r="E2259" s="56">
        <f t="shared" si="316"/>
        <v>0</v>
      </c>
      <c r="F2259" s="56">
        <f t="shared" si="317"/>
        <v>182.89699999999999</v>
      </c>
      <c r="G2259" s="56">
        <f t="shared" si="318"/>
        <v>182.89699999999999</v>
      </c>
      <c r="H2259" s="56">
        <f t="shared" si="319"/>
        <v>0</v>
      </c>
      <c r="I2259" s="56">
        <f t="shared" si="320"/>
        <v>0</v>
      </c>
      <c r="J2259" s="56">
        <f t="shared" si="321"/>
        <v>148.61600000000001</v>
      </c>
      <c r="K2259" s="56">
        <f t="shared" si="322"/>
        <v>148.61600000000001</v>
      </c>
      <c r="L2259" s="64">
        <v>0</v>
      </c>
      <c r="M2259" s="64">
        <v>0</v>
      </c>
      <c r="N2259" s="64">
        <v>182897</v>
      </c>
      <c r="O2259" s="64">
        <v>182897</v>
      </c>
      <c r="P2259" s="63">
        <v>0</v>
      </c>
      <c r="Q2259" s="63">
        <v>0</v>
      </c>
      <c r="R2259" s="63">
        <v>148616</v>
      </c>
      <c r="S2259" s="63">
        <v>148616</v>
      </c>
      <c r="T2259">
        <f t="shared" si="323"/>
        <v>331513</v>
      </c>
    </row>
    <row r="2260" spans="1:20" hidden="1">
      <c r="A2260" s="55" t="s">
        <v>4287</v>
      </c>
      <c r="B2260" s="56" t="s">
        <v>4288</v>
      </c>
      <c r="C2260" s="55" t="s">
        <v>6320</v>
      </c>
      <c r="D2260" s="56">
        <f t="shared" si="324"/>
        <v>0</v>
      </c>
      <c r="E2260" s="56">
        <f t="shared" si="316"/>
        <v>0</v>
      </c>
      <c r="F2260" s="56">
        <f t="shared" si="317"/>
        <v>51.213999999999999</v>
      </c>
      <c r="G2260" s="56">
        <f t="shared" si="318"/>
        <v>51.213999999999999</v>
      </c>
      <c r="H2260" s="56">
        <f t="shared" si="319"/>
        <v>0</v>
      </c>
      <c r="I2260" s="56">
        <f t="shared" si="320"/>
        <v>0</v>
      </c>
      <c r="J2260" s="56">
        <f t="shared" si="321"/>
        <v>51.167999999999999</v>
      </c>
      <c r="K2260" s="56">
        <f t="shared" si="322"/>
        <v>51.167999999999999</v>
      </c>
      <c r="L2260" s="64">
        <v>0</v>
      </c>
      <c r="M2260" s="64">
        <v>0</v>
      </c>
      <c r="N2260" s="64">
        <v>51214</v>
      </c>
      <c r="O2260" s="64">
        <v>51214</v>
      </c>
      <c r="P2260" s="63">
        <v>0</v>
      </c>
      <c r="Q2260" s="63">
        <v>0</v>
      </c>
      <c r="R2260" s="63">
        <v>51168</v>
      </c>
      <c r="S2260" s="63">
        <v>51168</v>
      </c>
      <c r="T2260">
        <f t="shared" si="323"/>
        <v>102382</v>
      </c>
    </row>
    <row r="2261" spans="1:20" hidden="1">
      <c r="A2261" s="55" t="s">
        <v>4289</v>
      </c>
      <c r="B2261" s="56" t="s">
        <v>4290</v>
      </c>
      <c r="C2261" s="55" t="s">
        <v>6320</v>
      </c>
      <c r="D2261" s="56">
        <f t="shared" si="324"/>
        <v>0</v>
      </c>
      <c r="E2261" s="56">
        <f t="shared" si="316"/>
        <v>0</v>
      </c>
      <c r="F2261" s="56">
        <f t="shared" si="317"/>
        <v>54.158000000000001</v>
      </c>
      <c r="G2261" s="56">
        <f t="shared" si="318"/>
        <v>54.158000000000001</v>
      </c>
      <c r="H2261" s="56">
        <f t="shared" si="319"/>
        <v>0</v>
      </c>
      <c r="I2261" s="56">
        <f t="shared" si="320"/>
        <v>0</v>
      </c>
      <c r="J2261" s="56">
        <f t="shared" si="321"/>
        <v>43.686999999999998</v>
      </c>
      <c r="K2261" s="56">
        <f t="shared" si="322"/>
        <v>43.686999999999998</v>
      </c>
      <c r="L2261" s="64">
        <v>0</v>
      </c>
      <c r="M2261" s="64">
        <v>0</v>
      </c>
      <c r="N2261" s="64">
        <v>54158</v>
      </c>
      <c r="O2261" s="64">
        <v>54158</v>
      </c>
      <c r="P2261" s="63">
        <v>0</v>
      </c>
      <c r="Q2261" s="63">
        <v>0</v>
      </c>
      <c r="R2261" s="63">
        <v>43687</v>
      </c>
      <c r="S2261" s="63">
        <v>43687</v>
      </c>
      <c r="T2261">
        <f t="shared" si="323"/>
        <v>97845</v>
      </c>
    </row>
    <row r="2262" spans="1:20" hidden="1">
      <c r="A2262" s="55" t="s">
        <v>4291</v>
      </c>
      <c r="B2262" s="56" t="s">
        <v>4292</v>
      </c>
      <c r="C2262" s="55" t="s">
        <v>6320</v>
      </c>
      <c r="D2262" s="56">
        <f t="shared" si="324"/>
        <v>0</v>
      </c>
      <c r="E2262" s="56">
        <f t="shared" si="316"/>
        <v>0</v>
      </c>
      <c r="F2262" s="56">
        <f t="shared" si="317"/>
        <v>242.01499999999999</v>
      </c>
      <c r="G2262" s="56">
        <f t="shared" si="318"/>
        <v>242.01499999999999</v>
      </c>
      <c r="H2262" s="56">
        <f t="shared" si="319"/>
        <v>0</v>
      </c>
      <c r="I2262" s="56">
        <f t="shared" si="320"/>
        <v>0</v>
      </c>
      <c r="J2262" s="56">
        <f t="shared" si="321"/>
        <v>237.52699999999999</v>
      </c>
      <c r="K2262" s="56">
        <f t="shared" si="322"/>
        <v>237.52699999999999</v>
      </c>
      <c r="L2262" s="64">
        <v>0</v>
      </c>
      <c r="M2262" s="64">
        <v>0</v>
      </c>
      <c r="N2262" s="64">
        <v>242015</v>
      </c>
      <c r="O2262" s="64">
        <v>242015</v>
      </c>
      <c r="P2262" s="63">
        <v>0</v>
      </c>
      <c r="Q2262" s="63">
        <v>0</v>
      </c>
      <c r="R2262" s="63">
        <v>237527</v>
      </c>
      <c r="S2262" s="63">
        <v>237527</v>
      </c>
      <c r="T2262">
        <f t="shared" si="323"/>
        <v>479542</v>
      </c>
    </row>
    <row r="2263" spans="1:20" hidden="1">
      <c r="A2263" s="55" t="s">
        <v>4293</v>
      </c>
      <c r="B2263" s="56" t="s">
        <v>4294</v>
      </c>
      <c r="C2263" s="55" t="s">
        <v>6320</v>
      </c>
      <c r="D2263" s="56">
        <f t="shared" si="324"/>
        <v>78.760999999999996</v>
      </c>
      <c r="E2263" s="56">
        <f t="shared" si="316"/>
        <v>0</v>
      </c>
      <c r="F2263" s="56">
        <f t="shared" si="317"/>
        <v>0</v>
      </c>
      <c r="G2263" s="56">
        <f t="shared" si="318"/>
        <v>78.760999999999996</v>
      </c>
      <c r="H2263" s="56">
        <f t="shared" si="319"/>
        <v>56.962000000000003</v>
      </c>
      <c r="I2263" s="56">
        <f t="shared" si="320"/>
        <v>0</v>
      </c>
      <c r="J2263" s="56">
        <f t="shared" si="321"/>
        <v>0</v>
      </c>
      <c r="K2263" s="56">
        <f t="shared" si="322"/>
        <v>56.962000000000003</v>
      </c>
      <c r="L2263" s="64">
        <v>78761</v>
      </c>
      <c r="M2263" s="64">
        <v>0</v>
      </c>
      <c r="N2263" s="64">
        <v>0</v>
      </c>
      <c r="O2263" s="64">
        <v>78761</v>
      </c>
      <c r="P2263" s="63">
        <v>56962</v>
      </c>
      <c r="Q2263" s="63">
        <v>0</v>
      </c>
      <c r="R2263" s="63">
        <v>0</v>
      </c>
      <c r="S2263" s="63">
        <v>56962</v>
      </c>
      <c r="T2263">
        <f t="shared" si="323"/>
        <v>135723</v>
      </c>
    </row>
    <row r="2264" spans="1:20" hidden="1">
      <c r="A2264" s="55" t="s">
        <v>4295</v>
      </c>
      <c r="B2264" s="56" t="s">
        <v>4296</v>
      </c>
      <c r="C2264" s="55" t="s">
        <v>6320</v>
      </c>
      <c r="D2264" s="56">
        <f t="shared" si="324"/>
        <v>473.24400000000003</v>
      </c>
      <c r="E2264" s="56">
        <f t="shared" si="316"/>
        <v>0</v>
      </c>
      <c r="F2264" s="56">
        <f t="shared" si="317"/>
        <v>0</v>
      </c>
      <c r="G2264" s="56">
        <f t="shared" si="318"/>
        <v>473.24400000000003</v>
      </c>
      <c r="H2264" s="56">
        <f t="shared" si="319"/>
        <v>524.44899999999996</v>
      </c>
      <c r="I2264" s="56">
        <f t="shared" si="320"/>
        <v>0</v>
      </c>
      <c r="J2264" s="56">
        <f t="shared" si="321"/>
        <v>0</v>
      </c>
      <c r="K2264" s="56">
        <f t="shared" si="322"/>
        <v>524.44899999999996</v>
      </c>
      <c r="L2264" s="64">
        <v>473244</v>
      </c>
      <c r="M2264" s="64">
        <v>0</v>
      </c>
      <c r="N2264" s="64">
        <v>0</v>
      </c>
      <c r="O2264" s="64">
        <v>473244</v>
      </c>
      <c r="P2264" s="63">
        <v>524449</v>
      </c>
      <c r="Q2264" s="63">
        <v>0</v>
      </c>
      <c r="R2264" s="63">
        <v>0</v>
      </c>
      <c r="S2264" s="63">
        <v>524449</v>
      </c>
      <c r="T2264">
        <f t="shared" si="323"/>
        <v>997693</v>
      </c>
    </row>
    <row r="2265" spans="1:20" hidden="1">
      <c r="A2265" s="55" t="s">
        <v>4297</v>
      </c>
      <c r="B2265" s="56" t="s">
        <v>4298</v>
      </c>
      <c r="C2265" s="55" t="s">
        <v>6320</v>
      </c>
      <c r="D2265" s="56">
        <f t="shared" si="324"/>
        <v>160</v>
      </c>
      <c r="E2265" s="56">
        <f t="shared" si="316"/>
        <v>0</v>
      </c>
      <c r="F2265" s="56">
        <f t="shared" si="317"/>
        <v>0</v>
      </c>
      <c r="G2265" s="56">
        <f t="shared" si="318"/>
        <v>160</v>
      </c>
      <c r="H2265" s="56">
        <f t="shared" si="319"/>
        <v>188</v>
      </c>
      <c r="I2265" s="56">
        <f t="shared" si="320"/>
        <v>0</v>
      </c>
      <c r="J2265" s="56">
        <f t="shared" si="321"/>
        <v>0</v>
      </c>
      <c r="K2265" s="56">
        <f t="shared" si="322"/>
        <v>188</v>
      </c>
      <c r="L2265" s="64">
        <v>160000</v>
      </c>
      <c r="M2265" s="64">
        <v>0</v>
      </c>
      <c r="N2265" s="64">
        <v>0</v>
      </c>
      <c r="O2265" s="64">
        <v>160000</v>
      </c>
      <c r="P2265" s="63">
        <v>188000</v>
      </c>
      <c r="Q2265" s="63">
        <v>0</v>
      </c>
      <c r="R2265" s="63">
        <v>0</v>
      </c>
      <c r="S2265" s="63">
        <v>188000</v>
      </c>
      <c r="T2265">
        <f t="shared" si="323"/>
        <v>348000</v>
      </c>
    </row>
    <row r="2266" spans="1:20" hidden="1">
      <c r="A2266" s="55" t="s">
        <v>4299</v>
      </c>
      <c r="B2266" s="56" t="s">
        <v>4300</v>
      </c>
      <c r="C2266" s="55" t="s">
        <v>6321</v>
      </c>
      <c r="D2266" s="56">
        <f t="shared" si="324"/>
        <v>74.879000000000005</v>
      </c>
      <c r="E2266" s="56">
        <f t="shared" si="316"/>
        <v>0</v>
      </c>
      <c r="F2266" s="56">
        <f t="shared" si="317"/>
        <v>0</v>
      </c>
      <c r="G2266" s="56">
        <f t="shared" si="318"/>
        <v>74.879000000000005</v>
      </c>
      <c r="H2266" s="56">
        <f t="shared" si="319"/>
        <v>70.174999999999997</v>
      </c>
      <c r="I2266" s="56">
        <f t="shared" si="320"/>
        <v>0</v>
      </c>
      <c r="J2266" s="56">
        <f t="shared" si="321"/>
        <v>0</v>
      </c>
      <c r="K2266" s="56">
        <f t="shared" si="322"/>
        <v>70.174999999999997</v>
      </c>
      <c r="L2266" s="64">
        <v>74879</v>
      </c>
      <c r="M2266" s="64">
        <v>0</v>
      </c>
      <c r="N2266" s="64">
        <v>0</v>
      </c>
      <c r="O2266" s="64">
        <v>74879</v>
      </c>
      <c r="P2266" s="63">
        <v>70175</v>
      </c>
      <c r="Q2266" s="63">
        <v>0</v>
      </c>
      <c r="R2266" s="63">
        <v>0</v>
      </c>
      <c r="S2266" s="63">
        <v>70175</v>
      </c>
      <c r="T2266">
        <f t="shared" si="323"/>
        <v>145054</v>
      </c>
    </row>
    <row r="2267" spans="1:20" hidden="1">
      <c r="A2267" s="55" t="s">
        <v>4301</v>
      </c>
      <c r="B2267" s="56" t="s">
        <v>4302</v>
      </c>
      <c r="C2267" s="55" t="s">
        <v>6320</v>
      </c>
      <c r="D2267" s="56">
        <f t="shared" si="324"/>
        <v>67.724000000000004</v>
      </c>
      <c r="E2267" s="56">
        <f t="shared" si="316"/>
        <v>0</v>
      </c>
      <c r="F2267" s="56">
        <f t="shared" si="317"/>
        <v>0</v>
      </c>
      <c r="G2267" s="56">
        <f t="shared" si="318"/>
        <v>67.724000000000004</v>
      </c>
      <c r="H2267" s="56">
        <f t="shared" si="319"/>
        <v>74.847999999999999</v>
      </c>
      <c r="I2267" s="56">
        <f t="shared" si="320"/>
        <v>0</v>
      </c>
      <c r="J2267" s="56">
        <f t="shared" si="321"/>
        <v>0</v>
      </c>
      <c r="K2267" s="56">
        <f t="shared" si="322"/>
        <v>74.847999999999999</v>
      </c>
      <c r="L2267" s="64">
        <v>67724</v>
      </c>
      <c r="M2267" s="64">
        <v>0</v>
      </c>
      <c r="N2267" s="64">
        <v>0</v>
      </c>
      <c r="O2267" s="64">
        <v>67724</v>
      </c>
      <c r="P2267" s="63">
        <v>74848</v>
      </c>
      <c r="Q2267" s="63">
        <v>0</v>
      </c>
      <c r="R2267" s="63">
        <v>0</v>
      </c>
      <c r="S2267" s="63">
        <v>74848</v>
      </c>
      <c r="T2267">
        <f t="shared" si="323"/>
        <v>142572</v>
      </c>
    </row>
    <row r="2268" spans="1:20">
      <c r="A2268" s="55" t="s">
        <v>4303</v>
      </c>
      <c r="B2268" s="56" t="s">
        <v>4304</v>
      </c>
      <c r="C2268" s="55" t="s">
        <v>6320</v>
      </c>
      <c r="D2268" s="56">
        <f t="shared" si="324"/>
        <v>0</v>
      </c>
      <c r="E2268" s="56">
        <f t="shared" si="316"/>
        <v>0</v>
      </c>
      <c r="F2268" s="56">
        <f t="shared" si="317"/>
        <v>0</v>
      </c>
      <c r="G2268" s="56">
        <f t="shared" si="318"/>
        <v>0</v>
      </c>
      <c r="H2268" s="56">
        <f t="shared" si="319"/>
        <v>0</v>
      </c>
      <c r="I2268" s="56">
        <f t="shared" si="320"/>
        <v>0</v>
      </c>
      <c r="J2268" s="56">
        <f t="shared" si="321"/>
        <v>0</v>
      </c>
      <c r="K2268" s="56">
        <f t="shared" si="322"/>
        <v>0</v>
      </c>
      <c r="L2268" s="64">
        <v>0</v>
      </c>
      <c r="M2268" s="64">
        <v>0</v>
      </c>
      <c r="N2268" s="64">
        <v>0</v>
      </c>
      <c r="O2268" s="64">
        <v>0</v>
      </c>
      <c r="P2268" s="63">
        <v>0</v>
      </c>
      <c r="Q2268" s="63">
        <v>0</v>
      </c>
      <c r="R2268" s="63">
        <v>0</v>
      </c>
      <c r="S2268" s="63">
        <v>0</v>
      </c>
      <c r="T2268">
        <f t="shared" si="323"/>
        <v>0</v>
      </c>
    </row>
    <row r="2269" spans="1:20" hidden="1">
      <c r="A2269" s="55" t="s">
        <v>4305</v>
      </c>
      <c r="B2269" s="56" t="s">
        <v>4306</v>
      </c>
      <c r="C2269" s="55" t="s">
        <v>6320</v>
      </c>
      <c r="D2269" s="56">
        <f t="shared" si="324"/>
        <v>0</v>
      </c>
      <c r="E2269" s="56">
        <f t="shared" si="316"/>
        <v>0</v>
      </c>
      <c r="F2269" s="56">
        <f t="shared" si="317"/>
        <v>156.13300000000001</v>
      </c>
      <c r="G2269" s="56">
        <f t="shared" si="318"/>
        <v>156.13300000000001</v>
      </c>
      <c r="H2269" s="56">
        <f t="shared" si="319"/>
        <v>0</v>
      </c>
      <c r="I2269" s="56">
        <f t="shared" si="320"/>
        <v>0</v>
      </c>
      <c r="J2269" s="56">
        <f t="shared" si="321"/>
        <v>160.155</v>
      </c>
      <c r="K2269" s="56">
        <f t="shared" si="322"/>
        <v>160.155</v>
      </c>
      <c r="L2269" s="64">
        <v>0</v>
      </c>
      <c r="M2269" s="64">
        <v>0</v>
      </c>
      <c r="N2269" s="64">
        <v>156133</v>
      </c>
      <c r="O2269" s="64">
        <v>156133</v>
      </c>
      <c r="P2269" s="63">
        <v>0</v>
      </c>
      <c r="Q2269" s="63">
        <v>0</v>
      </c>
      <c r="R2269" s="63">
        <v>160155</v>
      </c>
      <c r="S2269" s="63">
        <v>160155</v>
      </c>
      <c r="T2269">
        <f t="shared" si="323"/>
        <v>316288</v>
      </c>
    </row>
    <row r="2270" spans="1:20" hidden="1">
      <c r="A2270" s="55" t="s">
        <v>4307</v>
      </c>
      <c r="B2270" s="56" t="s">
        <v>4308</v>
      </c>
      <c r="C2270" s="55" t="s">
        <v>6316</v>
      </c>
      <c r="D2270" s="56">
        <f t="shared" si="324"/>
        <v>3424.3620000000001</v>
      </c>
      <c r="E2270" s="56">
        <f t="shared" si="316"/>
        <v>1008.095</v>
      </c>
      <c r="F2270" s="56">
        <f t="shared" si="317"/>
        <v>8469.4330000000009</v>
      </c>
      <c r="G2270" s="56">
        <f t="shared" si="318"/>
        <v>12901.89</v>
      </c>
      <c r="H2270" s="56">
        <f t="shared" si="319"/>
        <v>3411.337</v>
      </c>
      <c r="I2270" s="56">
        <f t="shared" si="320"/>
        <v>999.34500000000003</v>
      </c>
      <c r="J2270" s="56">
        <f t="shared" si="321"/>
        <v>9067.2270000000008</v>
      </c>
      <c r="K2270" s="56">
        <f t="shared" si="322"/>
        <v>13477.909</v>
      </c>
      <c r="L2270" s="64">
        <v>3424362</v>
      </c>
      <c r="M2270" s="64">
        <v>1008095</v>
      </c>
      <c r="N2270" s="64">
        <v>8469433</v>
      </c>
      <c r="O2270" s="64">
        <v>12901890</v>
      </c>
      <c r="P2270" s="63">
        <v>3411337</v>
      </c>
      <c r="Q2270" s="63">
        <v>999345</v>
      </c>
      <c r="R2270" s="63">
        <v>9067227</v>
      </c>
      <c r="S2270" s="63">
        <v>13477909</v>
      </c>
      <c r="T2270">
        <f t="shared" si="323"/>
        <v>26379799</v>
      </c>
    </row>
    <row r="2271" spans="1:20" hidden="1">
      <c r="A2271" s="55" t="s">
        <v>4309</v>
      </c>
      <c r="B2271" s="56" t="s">
        <v>4310</v>
      </c>
      <c r="C2271" s="55" t="s">
        <v>6317</v>
      </c>
      <c r="D2271" s="56">
        <f t="shared" si="324"/>
        <v>2296.3719999999998</v>
      </c>
      <c r="E2271" s="56">
        <f t="shared" si="316"/>
        <v>1665.376</v>
      </c>
      <c r="F2271" s="56">
        <f t="shared" si="317"/>
        <v>3974.2660000000001</v>
      </c>
      <c r="G2271" s="56">
        <f t="shared" si="318"/>
        <v>7936.0140000000001</v>
      </c>
      <c r="H2271" s="56">
        <f t="shared" si="319"/>
        <v>1956.6969999999999</v>
      </c>
      <c r="I2271" s="56">
        <f t="shared" si="320"/>
        <v>1486.2840000000001</v>
      </c>
      <c r="J2271" s="56">
        <f t="shared" si="321"/>
        <v>3658.26</v>
      </c>
      <c r="K2271" s="56">
        <f t="shared" si="322"/>
        <v>7101.241</v>
      </c>
      <c r="L2271" s="64">
        <v>2296372</v>
      </c>
      <c r="M2271" s="64">
        <v>1665376</v>
      </c>
      <c r="N2271" s="64">
        <v>3974266</v>
      </c>
      <c r="O2271" s="64">
        <v>7936014</v>
      </c>
      <c r="P2271" s="63">
        <v>1956697</v>
      </c>
      <c r="Q2271" s="63">
        <v>1486284</v>
      </c>
      <c r="R2271" s="63">
        <v>3658260</v>
      </c>
      <c r="S2271" s="63">
        <v>7101241</v>
      </c>
      <c r="T2271">
        <f t="shared" si="323"/>
        <v>15037255</v>
      </c>
    </row>
    <row r="2272" spans="1:20" hidden="1">
      <c r="A2272" s="55" t="s">
        <v>4311</v>
      </c>
      <c r="B2272" s="56" t="s">
        <v>4312</v>
      </c>
      <c r="C2272" s="55" t="s">
        <v>6318</v>
      </c>
      <c r="D2272" s="56">
        <f t="shared" si="324"/>
        <v>1311.434</v>
      </c>
      <c r="E2272" s="56">
        <f t="shared" si="316"/>
        <v>1597.6869999999999</v>
      </c>
      <c r="F2272" s="56">
        <f t="shared" si="317"/>
        <v>2300.6840000000002</v>
      </c>
      <c r="G2272" s="56">
        <f t="shared" si="318"/>
        <v>5209.8050000000003</v>
      </c>
      <c r="H2272" s="56">
        <f t="shared" si="319"/>
        <v>1711.2719999999999</v>
      </c>
      <c r="I2272" s="56">
        <f t="shared" si="320"/>
        <v>1461.165</v>
      </c>
      <c r="J2272" s="56">
        <f t="shared" si="321"/>
        <v>2378.56</v>
      </c>
      <c r="K2272" s="56">
        <f t="shared" si="322"/>
        <v>5550.9970000000003</v>
      </c>
      <c r="L2272" s="64">
        <v>1311434</v>
      </c>
      <c r="M2272" s="64">
        <v>1597687</v>
      </c>
      <c r="N2272" s="64">
        <v>2300684</v>
      </c>
      <c r="O2272" s="64">
        <v>5209805</v>
      </c>
      <c r="P2272" s="63">
        <v>1711272</v>
      </c>
      <c r="Q2272" s="63">
        <v>1461165</v>
      </c>
      <c r="R2272" s="63">
        <v>2378560</v>
      </c>
      <c r="S2272" s="63">
        <v>5550997</v>
      </c>
      <c r="T2272">
        <f t="shared" si="323"/>
        <v>10760802</v>
      </c>
    </row>
    <row r="2273" spans="1:20" hidden="1">
      <c r="A2273" s="55" t="s">
        <v>4313</v>
      </c>
      <c r="B2273" s="56" t="s">
        <v>4314</v>
      </c>
      <c r="C2273" s="55" t="s">
        <v>6318</v>
      </c>
      <c r="D2273" s="56">
        <f t="shared" si="324"/>
        <v>2581.625</v>
      </c>
      <c r="E2273" s="56">
        <f t="shared" si="316"/>
        <v>374.02800000000002</v>
      </c>
      <c r="F2273" s="56">
        <f t="shared" si="317"/>
        <v>815.89</v>
      </c>
      <c r="G2273" s="56">
        <f t="shared" si="318"/>
        <v>3771.5430000000001</v>
      </c>
      <c r="H2273" s="56">
        <f t="shared" si="319"/>
        <v>2581.625</v>
      </c>
      <c r="I2273" s="56">
        <f t="shared" si="320"/>
        <v>554.02800000000002</v>
      </c>
      <c r="J2273" s="56">
        <f t="shared" si="321"/>
        <v>984.43</v>
      </c>
      <c r="K2273" s="56">
        <f t="shared" si="322"/>
        <v>4120.0829999999996</v>
      </c>
      <c r="L2273" s="64">
        <v>2581625</v>
      </c>
      <c r="M2273" s="64">
        <v>374028</v>
      </c>
      <c r="N2273" s="64">
        <v>815890</v>
      </c>
      <c r="O2273" s="64">
        <v>3771543</v>
      </c>
      <c r="P2273" s="63">
        <v>2581625</v>
      </c>
      <c r="Q2273" s="63">
        <v>554028</v>
      </c>
      <c r="R2273" s="63">
        <v>984430</v>
      </c>
      <c r="S2273" s="63">
        <v>4120083</v>
      </c>
      <c r="T2273">
        <f t="shared" si="323"/>
        <v>7891626</v>
      </c>
    </row>
    <row r="2274" spans="1:20" hidden="1">
      <c r="A2274" s="55" t="s">
        <v>4315</v>
      </c>
      <c r="B2274" s="56" t="s">
        <v>4316</v>
      </c>
      <c r="C2274" s="55" t="s">
        <v>6319</v>
      </c>
      <c r="D2274" s="56">
        <f t="shared" si="324"/>
        <v>720.49099999999999</v>
      </c>
      <c r="E2274" s="56">
        <f t="shared" si="316"/>
        <v>106.337</v>
      </c>
      <c r="F2274" s="56">
        <f t="shared" si="317"/>
        <v>1693.7139999999999</v>
      </c>
      <c r="G2274" s="56">
        <f t="shared" si="318"/>
        <v>2520.5419999999999</v>
      </c>
      <c r="H2274" s="56">
        <f t="shared" si="319"/>
        <v>689.44</v>
      </c>
      <c r="I2274" s="56">
        <f t="shared" si="320"/>
        <v>106.32599999999999</v>
      </c>
      <c r="J2274" s="56">
        <f t="shared" si="321"/>
        <v>1799.529</v>
      </c>
      <c r="K2274" s="56">
        <f t="shared" si="322"/>
        <v>2595.2950000000001</v>
      </c>
      <c r="L2274" s="64">
        <v>720491</v>
      </c>
      <c r="M2274" s="64">
        <v>106337</v>
      </c>
      <c r="N2274" s="64">
        <v>1693714</v>
      </c>
      <c r="O2274" s="64">
        <v>2520542</v>
      </c>
      <c r="P2274" s="63">
        <v>689440</v>
      </c>
      <c r="Q2274" s="63">
        <v>106326</v>
      </c>
      <c r="R2274" s="63">
        <v>1799529</v>
      </c>
      <c r="S2274" s="63">
        <v>2595295</v>
      </c>
      <c r="T2274">
        <f t="shared" si="323"/>
        <v>5115837</v>
      </c>
    </row>
    <row r="2275" spans="1:20" hidden="1">
      <c r="A2275" s="55" t="s">
        <v>4317</v>
      </c>
      <c r="B2275" s="56" t="s">
        <v>4318</v>
      </c>
      <c r="C2275" s="55" t="s">
        <v>6319</v>
      </c>
      <c r="D2275" s="56">
        <f t="shared" si="324"/>
        <v>1185.549</v>
      </c>
      <c r="E2275" s="56">
        <f t="shared" si="316"/>
        <v>135.03100000000001</v>
      </c>
      <c r="F2275" s="56">
        <f t="shared" si="317"/>
        <v>617.60799999999995</v>
      </c>
      <c r="G2275" s="56">
        <f t="shared" si="318"/>
        <v>1938.1880000000001</v>
      </c>
      <c r="H2275" s="56">
        <f t="shared" si="319"/>
        <v>1184.549</v>
      </c>
      <c r="I2275" s="56">
        <f t="shared" si="320"/>
        <v>134.881</v>
      </c>
      <c r="J2275" s="56">
        <f t="shared" si="321"/>
        <v>611.61</v>
      </c>
      <c r="K2275" s="56">
        <f t="shared" si="322"/>
        <v>1931.04</v>
      </c>
      <c r="L2275" s="64">
        <v>1185549</v>
      </c>
      <c r="M2275" s="64">
        <v>135031</v>
      </c>
      <c r="N2275" s="64">
        <v>617608</v>
      </c>
      <c r="O2275" s="64">
        <v>1938188</v>
      </c>
      <c r="P2275" s="63">
        <v>1184549</v>
      </c>
      <c r="Q2275" s="63">
        <v>134881</v>
      </c>
      <c r="R2275" s="63">
        <v>611610</v>
      </c>
      <c r="S2275" s="63">
        <v>1931040</v>
      </c>
      <c r="T2275">
        <f t="shared" si="323"/>
        <v>3869228</v>
      </c>
    </row>
    <row r="2276" spans="1:20" hidden="1">
      <c r="A2276" s="55" t="s">
        <v>4319</v>
      </c>
      <c r="B2276" s="56" t="s">
        <v>4320</v>
      </c>
      <c r="C2276" s="55" t="s">
        <v>6319</v>
      </c>
      <c r="D2276" s="56">
        <f t="shared" si="324"/>
        <v>1555.6110000000001</v>
      </c>
      <c r="E2276" s="56">
        <f t="shared" si="316"/>
        <v>14.558999999999999</v>
      </c>
      <c r="F2276" s="56">
        <f t="shared" si="317"/>
        <v>1049.9680000000001</v>
      </c>
      <c r="G2276" s="56">
        <f t="shared" si="318"/>
        <v>2620.1379999999999</v>
      </c>
      <c r="H2276" s="56">
        <f t="shared" si="319"/>
        <v>1554.68</v>
      </c>
      <c r="I2276" s="56">
        <f t="shared" si="320"/>
        <v>14.555</v>
      </c>
      <c r="J2276" s="56">
        <f t="shared" si="321"/>
        <v>1118.2249999999999</v>
      </c>
      <c r="K2276" s="56">
        <f t="shared" si="322"/>
        <v>2687.46</v>
      </c>
      <c r="L2276" s="64">
        <v>1555611</v>
      </c>
      <c r="M2276" s="64">
        <v>14559</v>
      </c>
      <c r="N2276" s="64">
        <v>1049968</v>
      </c>
      <c r="O2276" s="64">
        <v>2620138</v>
      </c>
      <c r="P2276" s="63">
        <v>1554680</v>
      </c>
      <c r="Q2276" s="63">
        <v>14555</v>
      </c>
      <c r="R2276" s="63">
        <v>1118225</v>
      </c>
      <c r="S2276" s="63">
        <v>2687460</v>
      </c>
      <c r="T2276">
        <f t="shared" si="323"/>
        <v>5307598</v>
      </c>
    </row>
    <row r="2277" spans="1:20" hidden="1">
      <c r="A2277" s="55" t="s">
        <v>4321</v>
      </c>
      <c r="B2277" s="56" t="s">
        <v>4322</v>
      </c>
      <c r="C2277" s="55" t="s">
        <v>6319</v>
      </c>
      <c r="D2277" s="56">
        <f t="shared" si="324"/>
        <v>3391.3</v>
      </c>
      <c r="E2277" s="56">
        <f t="shared" si="316"/>
        <v>851.7</v>
      </c>
      <c r="F2277" s="56">
        <f t="shared" si="317"/>
        <v>2264.7460000000001</v>
      </c>
      <c r="G2277" s="56">
        <f t="shared" si="318"/>
        <v>6507.7460000000001</v>
      </c>
      <c r="H2277" s="56">
        <f t="shared" si="319"/>
        <v>3739</v>
      </c>
      <c r="I2277" s="56">
        <f t="shared" si="320"/>
        <v>851.2</v>
      </c>
      <c r="J2277" s="56">
        <f t="shared" si="321"/>
        <v>1987.942</v>
      </c>
      <c r="K2277" s="56">
        <f t="shared" si="322"/>
        <v>6578.1419999999998</v>
      </c>
      <c r="L2277" s="64">
        <v>3391300</v>
      </c>
      <c r="M2277" s="64">
        <v>851700</v>
      </c>
      <c r="N2277" s="64">
        <v>2264746</v>
      </c>
      <c r="O2277" s="64">
        <v>6507746</v>
      </c>
      <c r="P2277" s="63">
        <v>3739000</v>
      </c>
      <c r="Q2277" s="63">
        <v>851200</v>
      </c>
      <c r="R2277" s="63">
        <v>1987942</v>
      </c>
      <c r="S2277" s="63">
        <v>6578142</v>
      </c>
      <c r="T2277">
        <f t="shared" si="323"/>
        <v>13085888</v>
      </c>
    </row>
    <row r="2278" spans="1:20" hidden="1">
      <c r="A2278" s="55" t="s">
        <v>4323</v>
      </c>
      <c r="B2278" s="56" t="s">
        <v>4324</v>
      </c>
      <c r="C2278" s="55" t="s">
        <v>6319</v>
      </c>
      <c r="D2278" s="56">
        <f t="shared" si="324"/>
        <v>874.26700000000005</v>
      </c>
      <c r="E2278" s="56">
        <f t="shared" si="316"/>
        <v>920.86800000000005</v>
      </c>
      <c r="F2278" s="56">
        <f t="shared" si="317"/>
        <v>973.96400000000006</v>
      </c>
      <c r="G2278" s="56">
        <f t="shared" si="318"/>
        <v>2769.0990000000002</v>
      </c>
      <c r="H2278" s="56">
        <f t="shared" si="319"/>
        <v>898.17499999999995</v>
      </c>
      <c r="I2278" s="56">
        <f t="shared" si="320"/>
        <v>872.71900000000005</v>
      </c>
      <c r="J2278" s="56">
        <f t="shared" si="321"/>
        <v>925.64099999999996</v>
      </c>
      <c r="K2278" s="56">
        <f t="shared" si="322"/>
        <v>2696.5349999999999</v>
      </c>
      <c r="L2278" s="64">
        <v>874267</v>
      </c>
      <c r="M2278" s="64">
        <v>920868</v>
      </c>
      <c r="N2278" s="64">
        <v>973964</v>
      </c>
      <c r="O2278" s="64">
        <v>2769099</v>
      </c>
      <c r="P2278" s="63">
        <v>898175</v>
      </c>
      <c r="Q2278" s="63">
        <v>872719</v>
      </c>
      <c r="R2278" s="63">
        <v>925641</v>
      </c>
      <c r="S2278" s="63">
        <v>2696535</v>
      </c>
      <c r="T2278">
        <f t="shared" si="323"/>
        <v>5465634</v>
      </c>
    </row>
    <row r="2279" spans="1:20" hidden="1">
      <c r="A2279" s="55" t="s">
        <v>4325</v>
      </c>
      <c r="B2279" s="56" t="s">
        <v>4326</v>
      </c>
      <c r="C2279" s="55" t="s">
        <v>6319</v>
      </c>
      <c r="D2279" s="56">
        <f t="shared" si="324"/>
        <v>2580.85</v>
      </c>
      <c r="E2279" s="56">
        <f t="shared" si="316"/>
        <v>1148.2529999999999</v>
      </c>
      <c r="F2279" s="56">
        <f t="shared" si="317"/>
        <v>2159.7269999999999</v>
      </c>
      <c r="G2279" s="56">
        <f t="shared" si="318"/>
        <v>5888.83</v>
      </c>
      <c r="H2279" s="56">
        <f t="shared" si="319"/>
        <v>2860.84</v>
      </c>
      <c r="I2279" s="56">
        <f t="shared" si="320"/>
        <v>1148.011</v>
      </c>
      <c r="J2279" s="56">
        <f t="shared" si="321"/>
        <v>2160.0360000000001</v>
      </c>
      <c r="K2279" s="56">
        <f t="shared" si="322"/>
        <v>6168.8869999999997</v>
      </c>
      <c r="L2279" s="64">
        <v>2580850</v>
      </c>
      <c r="M2279" s="64">
        <v>1148253</v>
      </c>
      <c r="N2279" s="64">
        <v>2159727</v>
      </c>
      <c r="O2279" s="64">
        <v>5888830</v>
      </c>
      <c r="P2279" s="63">
        <v>2860840</v>
      </c>
      <c r="Q2279" s="63">
        <v>1148011</v>
      </c>
      <c r="R2279" s="63">
        <v>2160036</v>
      </c>
      <c r="S2279" s="63">
        <v>6168887</v>
      </c>
      <c r="T2279">
        <f t="shared" si="323"/>
        <v>12057717</v>
      </c>
    </row>
    <row r="2280" spans="1:20" hidden="1">
      <c r="A2280" s="55" t="s">
        <v>4327</v>
      </c>
      <c r="B2280" s="56" t="s">
        <v>4328</v>
      </c>
      <c r="C2280" s="55" t="s">
        <v>6319</v>
      </c>
      <c r="D2280" s="56">
        <f t="shared" si="324"/>
        <v>972.20399999999995</v>
      </c>
      <c r="E2280" s="56">
        <f t="shared" si="316"/>
        <v>285.51600000000002</v>
      </c>
      <c r="F2280" s="56">
        <f t="shared" si="317"/>
        <v>2038.068</v>
      </c>
      <c r="G2280" s="56">
        <f t="shared" si="318"/>
        <v>3295.788</v>
      </c>
      <c r="H2280" s="56">
        <f t="shared" si="319"/>
        <v>1368.2629999999999</v>
      </c>
      <c r="I2280" s="56">
        <f t="shared" si="320"/>
        <v>265.024</v>
      </c>
      <c r="J2280" s="56">
        <f t="shared" si="321"/>
        <v>2208.9450000000002</v>
      </c>
      <c r="K2280" s="56">
        <f t="shared" si="322"/>
        <v>3842.232</v>
      </c>
      <c r="L2280" s="64">
        <v>972204</v>
      </c>
      <c r="M2280" s="64">
        <v>285516</v>
      </c>
      <c r="N2280" s="64">
        <v>2038068</v>
      </c>
      <c r="O2280" s="64">
        <v>3295788</v>
      </c>
      <c r="P2280" s="63">
        <v>1368263</v>
      </c>
      <c r="Q2280" s="63">
        <v>265024</v>
      </c>
      <c r="R2280" s="63">
        <v>2208945</v>
      </c>
      <c r="S2280" s="63">
        <v>3842232</v>
      </c>
      <c r="T2280">
        <f t="shared" si="323"/>
        <v>7138020</v>
      </c>
    </row>
    <row r="2281" spans="1:20" hidden="1">
      <c r="A2281" s="55" t="s">
        <v>4329</v>
      </c>
      <c r="B2281" s="56" t="s">
        <v>4330</v>
      </c>
      <c r="C2281" s="55" t="s">
        <v>6319</v>
      </c>
      <c r="D2281" s="56">
        <f t="shared" si="324"/>
        <v>1551.691</v>
      </c>
      <c r="E2281" s="56">
        <f t="shared" si="316"/>
        <v>44.048999999999999</v>
      </c>
      <c r="F2281" s="56">
        <f t="shared" si="317"/>
        <v>1461.75</v>
      </c>
      <c r="G2281" s="56">
        <f t="shared" si="318"/>
        <v>3057.49</v>
      </c>
      <c r="H2281" s="56">
        <f t="shared" si="319"/>
        <v>1450.0630000000001</v>
      </c>
      <c r="I2281" s="56">
        <f t="shared" si="320"/>
        <v>44.036000000000001</v>
      </c>
      <c r="J2281" s="56">
        <f t="shared" si="321"/>
        <v>1446.204</v>
      </c>
      <c r="K2281" s="56">
        <f t="shared" si="322"/>
        <v>2940.3029999999999</v>
      </c>
      <c r="L2281" s="64">
        <v>1551691</v>
      </c>
      <c r="M2281" s="64">
        <v>44049</v>
      </c>
      <c r="N2281" s="64">
        <v>1461750</v>
      </c>
      <c r="O2281" s="64">
        <v>3057490</v>
      </c>
      <c r="P2281" s="63">
        <v>1450063</v>
      </c>
      <c r="Q2281" s="63">
        <v>44036</v>
      </c>
      <c r="R2281" s="63">
        <v>1446204</v>
      </c>
      <c r="S2281" s="63">
        <v>2940303</v>
      </c>
      <c r="T2281">
        <f t="shared" si="323"/>
        <v>5997793</v>
      </c>
    </row>
    <row r="2282" spans="1:20" hidden="1">
      <c r="A2282" s="55" t="s">
        <v>4331</v>
      </c>
      <c r="B2282" s="56" t="s">
        <v>4332</v>
      </c>
      <c r="C2282" s="55" t="s">
        <v>6319</v>
      </c>
      <c r="D2282" s="56">
        <f t="shared" si="324"/>
        <v>324.28500000000003</v>
      </c>
      <c r="E2282" s="56">
        <f t="shared" si="316"/>
        <v>78.031999999999996</v>
      </c>
      <c r="F2282" s="56">
        <f t="shared" si="317"/>
        <v>343.39600000000002</v>
      </c>
      <c r="G2282" s="56">
        <f t="shared" si="318"/>
        <v>745.71299999999997</v>
      </c>
      <c r="H2282" s="56">
        <f t="shared" si="319"/>
        <v>484.25799999999998</v>
      </c>
      <c r="I2282" s="56">
        <f t="shared" si="320"/>
        <v>77.831999999999994</v>
      </c>
      <c r="J2282" s="56">
        <f t="shared" si="321"/>
        <v>220.547</v>
      </c>
      <c r="K2282" s="56">
        <f t="shared" si="322"/>
        <v>782.63699999999994</v>
      </c>
      <c r="L2282" s="64">
        <v>324285</v>
      </c>
      <c r="M2282" s="64">
        <v>78032</v>
      </c>
      <c r="N2282" s="64">
        <v>343396</v>
      </c>
      <c r="O2282" s="64">
        <v>745713</v>
      </c>
      <c r="P2282" s="63">
        <v>484258</v>
      </c>
      <c r="Q2282" s="63">
        <v>77832</v>
      </c>
      <c r="R2282" s="63">
        <v>220547</v>
      </c>
      <c r="S2282" s="63">
        <v>782637</v>
      </c>
      <c r="T2282">
        <f t="shared" si="323"/>
        <v>1528350</v>
      </c>
    </row>
    <row r="2283" spans="1:20" hidden="1">
      <c r="A2283" s="55" t="s">
        <v>4333</v>
      </c>
      <c r="B2283" s="56" t="s">
        <v>4334</v>
      </c>
      <c r="C2283" s="55" t="s">
        <v>6319</v>
      </c>
      <c r="D2283" s="56">
        <f t="shared" si="324"/>
        <v>1846.423</v>
      </c>
      <c r="E2283" s="56">
        <f t="shared" si="316"/>
        <v>683.97500000000002</v>
      </c>
      <c r="F2283" s="56">
        <f t="shared" si="317"/>
        <v>3397.1550000000002</v>
      </c>
      <c r="G2283" s="56">
        <f t="shared" si="318"/>
        <v>5927.5529999999999</v>
      </c>
      <c r="H2283" s="56">
        <f t="shared" si="319"/>
        <v>1836.672</v>
      </c>
      <c r="I2283" s="56">
        <f t="shared" si="320"/>
        <v>681.22500000000002</v>
      </c>
      <c r="J2283" s="56">
        <f t="shared" si="321"/>
        <v>3394.4160000000002</v>
      </c>
      <c r="K2283" s="56">
        <f t="shared" si="322"/>
        <v>5912.3130000000001</v>
      </c>
      <c r="L2283" s="64">
        <v>1846423</v>
      </c>
      <c r="M2283" s="64">
        <v>683975</v>
      </c>
      <c r="N2283" s="64">
        <v>3397155</v>
      </c>
      <c r="O2283" s="64">
        <v>5927553</v>
      </c>
      <c r="P2283" s="63">
        <v>1836672</v>
      </c>
      <c r="Q2283" s="63">
        <v>681225</v>
      </c>
      <c r="R2283" s="63">
        <v>3394416</v>
      </c>
      <c r="S2283" s="63">
        <v>5912313</v>
      </c>
      <c r="T2283">
        <f t="shared" si="323"/>
        <v>11839866</v>
      </c>
    </row>
    <row r="2284" spans="1:20" hidden="1">
      <c r="A2284" s="55" t="s">
        <v>4335</v>
      </c>
      <c r="B2284" s="56" t="s">
        <v>671</v>
      </c>
      <c r="C2284" s="55" t="s">
        <v>6319</v>
      </c>
      <c r="D2284" s="56">
        <f t="shared" si="324"/>
        <v>820.995</v>
      </c>
      <c r="E2284" s="56">
        <f t="shared" si="316"/>
        <v>1247.021</v>
      </c>
      <c r="F2284" s="56">
        <f t="shared" si="317"/>
        <v>1365.606</v>
      </c>
      <c r="G2284" s="56">
        <f t="shared" si="318"/>
        <v>3433.6219999999998</v>
      </c>
      <c r="H2284" s="56">
        <f t="shared" si="319"/>
        <v>820.38900000000001</v>
      </c>
      <c r="I2284" s="56">
        <f t="shared" si="320"/>
        <v>1405.981</v>
      </c>
      <c r="J2284" s="56">
        <f t="shared" si="321"/>
        <v>1407.7739999999999</v>
      </c>
      <c r="K2284" s="56">
        <f t="shared" si="322"/>
        <v>3634.1439999999998</v>
      </c>
      <c r="L2284" s="64">
        <v>820995</v>
      </c>
      <c r="M2284" s="64">
        <v>1247021</v>
      </c>
      <c r="N2284" s="64">
        <v>1365606</v>
      </c>
      <c r="O2284" s="64">
        <v>3433622</v>
      </c>
      <c r="P2284" s="63">
        <v>820389</v>
      </c>
      <c r="Q2284" s="63">
        <v>1405981</v>
      </c>
      <c r="R2284" s="63">
        <v>1407774</v>
      </c>
      <c r="S2284" s="63">
        <v>3634144</v>
      </c>
      <c r="T2284">
        <f t="shared" si="323"/>
        <v>7067766</v>
      </c>
    </row>
    <row r="2285" spans="1:20" hidden="1">
      <c r="A2285" s="55" t="s">
        <v>4336</v>
      </c>
      <c r="B2285" s="56" t="s">
        <v>4337</v>
      </c>
      <c r="C2285" s="55" t="s">
        <v>6319</v>
      </c>
      <c r="D2285" s="56">
        <f t="shared" si="324"/>
        <v>997.19899999999996</v>
      </c>
      <c r="E2285" s="56">
        <f t="shared" si="316"/>
        <v>721.30100000000004</v>
      </c>
      <c r="F2285" s="56">
        <f t="shared" si="317"/>
        <v>2177.5369999999998</v>
      </c>
      <c r="G2285" s="56">
        <f t="shared" si="318"/>
        <v>3896.0369999999998</v>
      </c>
      <c r="H2285" s="56">
        <f t="shared" si="319"/>
        <v>996.76900000000001</v>
      </c>
      <c r="I2285" s="56">
        <f t="shared" si="320"/>
        <v>719.51099999999997</v>
      </c>
      <c r="J2285" s="56">
        <f t="shared" si="321"/>
        <v>2193.9879999999998</v>
      </c>
      <c r="K2285" s="56">
        <f t="shared" si="322"/>
        <v>3910.268</v>
      </c>
      <c r="L2285" s="64">
        <v>997199</v>
      </c>
      <c r="M2285" s="64">
        <v>721301</v>
      </c>
      <c r="N2285" s="64">
        <v>2177537</v>
      </c>
      <c r="O2285" s="64">
        <v>3896037</v>
      </c>
      <c r="P2285" s="63">
        <v>996769</v>
      </c>
      <c r="Q2285" s="63">
        <v>719511</v>
      </c>
      <c r="R2285" s="63">
        <v>2193988</v>
      </c>
      <c r="S2285" s="63">
        <v>3910268</v>
      </c>
      <c r="T2285">
        <f t="shared" si="323"/>
        <v>7806305</v>
      </c>
    </row>
    <row r="2286" spans="1:20" hidden="1">
      <c r="A2286" s="55" t="s">
        <v>4338</v>
      </c>
      <c r="B2286" s="56" t="s">
        <v>4339</v>
      </c>
      <c r="C2286" s="55" t="s">
        <v>6319</v>
      </c>
      <c r="D2286" s="56">
        <f t="shared" si="324"/>
        <v>2073.48</v>
      </c>
      <c r="E2286" s="56">
        <f t="shared" si="316"/>
        <v>729.92700000000002</v>
      </c>
      <c r="F2286" s="56">
        <f t="shared" si="317"/>
        <v>2210.5630000000001</v>
      </c>
      <c r="G2286" s="56">
        <f t="shared" si="318"/>
        <v>5013.97</v>
      </c>
      <c r="H2286" s="56">
        <f t="shared" si="319"/>
        <v>2065.3159999999998</v>
      </c>
      <c r="I2286" s="56">
        <f t="shared" si="320"/>
        <v>729.404</v>
      </c>
      <c r="J2286" s="56">
        <f t="shared" si="321"/>
        <v>2305.6889999999999</v>
      </c>
      <c r="K2286" s="56">
        <f t="shared" si="322"/>
        <v>5100.4089999999997</v>
      </c>
      <c r="L2286" s="64">
        <v>2073480</v>
      </c>
      <c r="M2286" s="64">
        <v>729927</v>
      </c>
      <c r="N2286" s="64">
        <v>2210563</v>
      </c>
      <c r="O2286" s="64">
        <v>5013970</v>
      </c>
      <c r="P2286" s="63">
        <v>2065316</v>
      </c>
      <c r="Q2286" s="63">
        <v>729404</v>
      </c>
      <c r="R2286" s="63">
        <v>2305689</v>
      </c>
      <c r="S2286" s="63">
        <v>5100409</v>
      </c>
      <c r="T2286">
        <f t="shared" si="323"/>
        <v>10114379</v>
      </c>
    </row>
    <row r="2287" spans="1:20" hidden="1">
      <c r="A2287" s="55" t="s">
        <v>4340</v>
      </c>
      <c r="B2287" s="56" t="s">
        <v>3614</v>
      </c>
      <c r="C2287" s="55" t="s">
        <v>6319</v>
      </c>
      <c r="D2287" s="56">
        <f t="shared" si="324"/>
        <v>1565.826</v>
      </c>
      <c r="E2287" s="56">
        <f t="shared" si="316"/>
        <v>235.935</v>
      </c>
      <c r="F2287" s="56">
        <f t="shared" si="317"/>
        <v>444.75400000000002</v>
      </c>
      <c r="G2287" s="56">
        <f t="shared" si="318"/>
        <v>2246.5149999999999</v>
      </c>
      <c r="H2287" s="56">
        <f t="shared" si="319"/>
        <v>1571.56</v>
      </c>
      <c r="I2287" s="56">
        <f t="shared" si="320"/>
        <v>235.845</v>
      </c>
      <c r="J2287" s="56">
        <f t="shared" si="321"/>
        <v>303.31900000000002</v>
      </c>
      <c r="K2287" s="56">
        <f t="shared" si="322"/>
        <v>2110.7240000000002</v>
      </c>
      <c r="L2287" s="64">
        <v>1565826</v>
      </c>
      <c r="M2287" s="64">
        <v>235935</v>
      </c>
      <c r="N2287" s="64">
        <v>444754</v>
      </c>
      <c r="O2287" s="64">
        <v>2246515</v>
      </c>
      <c r="P2287" s="63">
        <v>1571560</v>
      </c>
      <c r="Q2287" s="63">
        <v>235845</v>
      </c>
      <c r="R2287" s="63">
        <v>303319</v>
      </c>
      <c r="S2287" s="63">
        <v>2110724</v>
      </c>
      <c r="T2287">
        <f t="shared" si="323"/>
        <v>4357239</v>
      </c>
    </row>
    <row r="2288" spans="1:20" hidden="1">
      <c r="A2288" s="55" t="s">
        <v>4341</v>
      </c>
      <c r="B2288" s="56" t="s">
        <v>4342</v>
      </c>
      <c r="C2288" s="55" t="s">
        <v>6319</v>
      </c>
      <c r="D2288" s="56">
        <f t="shared" si="324"/>
        <v>898.98</v>
      </c>
      <c r="E2288" s="56">
        <f t="shared" si="316"/>
        <v>89.581999999999994</v>
      </c>
      <c r="F2288" s="56">
        <f t="shared" si="317"/>
        <v>473.49700000000001</v>
      </c>
      <c r="G2288" s="56">
        <f t="shared" si="318"/>
        <v>1462.059</v>
      </c>
      <c r="H2288" s="56">
        <f t="shared" si="319"/>
        <v>898.67200000000003</v>
      </c>
      <c r="I2288" s="56">
        <f t="shared" si="320"/>
        <v>89.504999999999995</v>
      </c>
      <c r="J2288" s="56">
        <f t="shared" si="321"/>
        <v>465.17200000000003</v>
      </c>
      <c r="K2288" s="56">
        <f t="shared" si="322"/>
        <v>1453.3489999999999</v>
      </c>
      <c r="L2288" s="64">
        <v>898980</v>
      </c>
      <c r="M2288" s="64">
        <v>89582</v>
      </c>
      <c r="N2288" s="64">
        <v>473497</v>
      </c>
      <c r="O2288" s="64">
        <v>1462059</v>
      </c>
      <c r="P2288" s="63">
        <v>898672</v>
      </c>
      <c r="Q2288" s="63">
        <v>89505</v>
      </c>
      <c r="R2288" s="63">
        <v>465172</v>
      </c>
      <c r="S2288" s="63">
        <v>1453349</v>
      </c>
      <c r="T2288">
        <f t="shared" si="323"/>
        <v>2915408</v>
      </c>
    </row>
    <row r="2289" spans="1:20" hidden="1">
      <c r="A2289" s="55" t="s">
        <v>4343</v>
      </c>
      <c r="B2289" s="56" t="s">
        <v>4344</v>
      </c>
      <c r="C2289" s="55" t="s">
        <v>6320</v>
      </c>
      <c r="D2289" s="56">
        <f t="shared" si="324"/>
        <v>12.718999999999999</v>
      </c>
      <c r="E2289" s="56">
        <f t="shared" si="316"/>
        <v>0</v>
      </c>
      <c r="F2289" s="56">
        <f t="shared" si="317"/>
        <v>0</v>
      </c>
      <c r="G2289" s="56">
        <f t="shared" si="318"/>
        <v>12.718999999999999</v>
      </c>
      <c r="H2289" s="56">
        <f t="shared" si="319"/>
        <v>12.478</v>
      </c>
      <c r="I2289" s="56">
        <f t="shared" si="320"/>
        <v>0</v>
      </c>
      <c r="J2289" s="56">
        <f t="shared" si="321"/>
        <v>0</v>
      </c>
      <c r="K2289" s="56">
        <f t="shared" si="322"/>
        <v>12.478</v>
      </c>
      <c r="L2289" s="64">
        <v>12719</v>
      </c>
      <c r="M2289" s="64">
        <v>0</v>
      </c>
      <c r="N2289" s="64">
        <v>0</v>
      </c>
      <c r="O2289" s="64">
        <v>12719</v>
      </c>
      <c r="P2289" s="63">
        <v>12478</v>
      </c>
      <c r="Q2289" s="63">
        <v>0</v>
      </c>
      <c r="R2289" s="63">
        <v>0</v>
      </c>
      <c r="S2289" s="63">
        <v>12478</v>
      </c>
      <c r="T2289">
        <f t="shared" si="323"/>
        <v>25197</v>
      </c>
    </row>
    <row r="2290" spans="1:20" hidden="1">
      <c r="A2290" s="55" t="s">
        <v>4345</v>
      </c>
      <c r="B2290" s="56" t="s">
        <v>4346</v>
      </c>
      <c r="C2290" s="55" t="s">
        <v>6320</v>
      </c>
      <c r="D2290" s="56">
        <f t="shared" si="324"/>
        <v>23.757999999999999</v>
      </c>
      <c r="E2290" s="56">
        <f t="shared" si="316"/>
        <v>0</v>
      </c>
      <c r="F2290" s="56">
        <f t="shared" si="317"/>
        <v>5389.63</v>
      </c>
      <c r="G2290" s="56">
        <f t="shared" si="318"/>
        <v>5413.3879999999999</v>
      </c>
      <c r="H2290" s="56">
        <f t="shared" si="319"/>
        <v>23.756</v>
      </c>
      <c r="I2290" s="56">
        <f t="shared" si="320"/>
        <v>0</v>
      </c>
      <c r="J2290" s="56">
        <f t="shared" si="321"/>
        <v>4638.2470000000003</v>
      </c>
      <c r="K2290" s="56">
        <f t="shared" si="322"/>
        <v>4662.0029999999997</v>
      </c>
      <c r="L2290" s="64">
        <v>23758</v>
      </c>
      <c r="M2290" s="64">
        <v>0</v>
      </c>
      <c r="N2290" s="64">
        <v>5389630</v>
      </c>
      <c r="O2290" s="64">
        <v>5413388</v>
      </c>
      <c r="P2290" s="63">
        <v>23756</v>
      </c>
      <c r="Q2290" s="63">
        <v>0</v>
      </c>
      <c r="R2290" s="63">
        <v>4638247</v>
      </c>
      <c r="S2290" s="63">
        <v>4662003</v>
      </c>
      <c r="T2290">
        <f t="shared" si="323"/>
        <v>10075391</v>
      </c>
    </row>
    <row r="2291" spans="1:20" hidden="1">
      <c r="A2291" s="55" t="s">
        <v>4347</v>
      </c>
      <c r="B2291" s="56" t="s">
        <v>4348</v>
      </c>
      <c r="C2291" s="55" t="s">
        <v>6320</v>
      </c>
      <c r="D2291" s="56">
        <f t="shared" si="324"/>
        <v>0</v>
      </c>
      <c r="E2291" s="56">
        <f t="shared" si="316"/>
        <v>0</v>
      </c>
      <c r="F2291" s="56">
        <f t="shared" si="317"/>
        <v>14</v>
      </c>
      <c r="G2291" s="56">
        <f t="shared" si="318"/>
        <v>14</v>
      </c>
      <c r="H2291" s="56">
        <f t="shared" si="319"/>
        <v>0</v>
      </c>
      <c r="I2291" s="56">
        <f t="shared" si="320"/>
        <v>0</v>
      </c>
      <c r="J2291" s="56">
        <f t="shared" si="321"/>
        <v>14</v>
      </c>
      <c r="K2291" s="56">
        <f t="shared" si="322"/>
        <v>14</v>
      </c>
      <c r="L2291" s="64">
        <v>0</v>
      </c>
      <c r="M2291" s="64">
        <v>0</v>
      </c>
      <c r="N2291" s="64">
        <v>14000</v>
      </c>
      <c r="O2291" s="64">
        <v>14000</v>
      </c>
      <c r="P2291" s="63">
        <v>0</v>
      </c>
      <c r="Q2291" s="63">
        <v>0</v>
      </c>
      <c r="R2291" s="63">
        <v>14000</v>
      </c>
      <c r="S2291" s="63">
        <v>14000</v>
      </c>
      <c r="T2291">
        <f t="shared" si="323"/>
        <v>28000</v>
      </c>
    </row>
    <row r="2292" spans="1:20">
      <c r="A2292" s="55" t="s">
        <v>4349</v>
      </c>
      <c r="B2292" s="56" t="s">
        <v>4350</v>
      </c>
      <c r="C2292" s="55" t="s">
        <v>6320</v>
      </c>
      <c r="D2292" s="56">
        <f t="shared" si="324"/>
        <v>0</v>
      </c>
      <c r="E2292" s="56">
        <f t="shared" si="316"/>
        <v>0</v>
      </c>
      <c r="F2292" s="56">
        <f t="shared" si="317"/>
        <v>0</v>
      </c>
      <c r="G2292" s="56">
        <f t="shared" si="318"/>
        <v>0</v>
      </c>
      <c r="H2292" s="56">
        <f t="shared" si="319"/>
        <v>0</v>
      </c>
      <c r="I2292" s="56">
        <f t="shared" si="320"/>
        <v>0</v>
      </c>
      <c r="J2292" s="56">
        <f t="shared" si="321"/>
        <v>0</v>
      </c>
      <c r="K2292" s="56">
        <f t="shared" si="322"/>
        <v>0</v>
      </c>
      <c r="L2292" s="64">
        <v>0</v>
      </c>
      <c r="M2292" s="64">
        <v>0</v>
      </c>
      <c r="N2292" s="64">
        <v>0</v>
      </c>
      <c r="O2292" s="64">
        <v>0</v>
      </c>
      <c r="P2292" s="63">
        <v>0</v>
      </c>
      <c r="Q2292" s="63">
        <v>0</v>
      </c>
      <c r="R2292" s="63">
        <v>0</v>
      </c>
      <c r="S2292" s="63">
        <v>0</v>
      </c>
      <c r="T2292">
        <f t="shared" si="323"/>
        <v>0</v>
      </c>
    </row>
    <row r="2293" spans="1:20">
      <c r="A2293" s="55" t="s">
        <v>4351</v>
      </c>
      <c r="B2293" s="56" t="s">
        <v>4352</v>
      </c>
      <c r="C2293" s="55" t="s">
        <v>6320</v>
      </c>
      <c r="D2293" s="56">
        <f t="shared" si="324"/>
        <v>0</v>
      </c>
      <c r="E2293" s="56">
        <f t="shared" si="316"/>
        <v>0</v>
      </c>
      <c r="F2293" s="56">
        <f t="shared" si="317"/>
        <v>0</v>
      </c>
      <c r="G2293" s="56">
        <f t="shared" si="318"/>
        <v>0</v>
      </c>
      <c r="H2293" s="56">
        <f t="shared" si="319"/>
        <v>0</v>
      </c>
      <c r="I2293" s="56">
        <f t="shared" si="320"/>
        <v>0</v>
      </c>
      <c r="J2293" s="56">
        <f t="shared" si="321"/>
        <v>0</v>
      </c>
      <c r="K2293" s="56">
        <f t="shared" si="322"/>
        <v>0</v>
      </c>
      <c r="L2293" s="64">
        <v>0</v>
      </c>
      <c r="M2293" s="64">
        <v>0</v>
      </c>
      <c r="N2293" s="64">
        <v>0</v>
      </c>
      <c r="O2293" s="64">
        <v>0</v>
      </c>
      <c r="P2293" s="63">
        <v>0</v>
      </c>
      <c r="Q2293" s="63">
        <v>0</v>
      </c>
      <c r="R2293" s="63">
        <v>0</v>
      </c>
      <c r="S2293" s="63">
        <v>0</v>
      </c>
      <c r="T2293">
        <f t="shared" si="323"/>
        <v>0</v>
      </c>
    </row>
    <row r="2294" spans="1:20" hidden="1">
      <c r="A2294" s="55" t="s">
        <v>4353</v>
      </c>
      <c r="B2294" s="56" t="s">
        <v>4354</v>
      </c>
      <c r="C2294" s="55" t="s">
        <v>6320</v>
      </c>
      <c r="D2294" s="56">
        <f t="shared" si="324"/>
        <v>26.436</v>
      </c>
      <c r="E2294" s="56">
        <f t="shared" si="316"/>
        <v>0</v>
      </c>
      <c r="F2294" s="56">
        <f t="shared" si="317"/>
        <v>1300.67</v>
      </c>
      <c r="G2294" s="56">
        <f t="shared" si="318"/>
        <v>1327.106</v>
      </c>
      <c r="H2294" s="56">
        <f t="shared" si="319"/>
        <v>26.428000000000001</v>
      </c>
      <c r="I2294" s="56">
        <f t="shared" si="320"/>
        <v>0</v>
      </c>
      <c r="J2294" s="56">
        <f t="shared" si="321"/>
        <v>1361.35</v>
      </c>
      <c r="K2294" s="56">
        <f t="shared" si="322"/>
        <v>1387.778</v>
      </c>
      <c r="L2294" s="64">
        <v>26436</v>
      </c>
      <c r="M2294" s="64">
        <v>0</v>
      </c>
      <c r="N2294" s="64">
        <v>1300670</v>
      </c>
      <c r="O2294" s="64">
        <v>1327106</v>
      </c>
      <c r="P2294" s="63">
        <v>26428</v>
      </c>
      <c r="Q2294" s="63">
        <v>0</v>
      </c>
      <c r="R2294" s="63">
        <v>1361350</v>
      </c>
      <c r="S2294" s="63">
        <v>1387778</v>
      </c>
      <c r="T2294">
        <f t="shared" si="323"/>
        <v>2714884</v>
      </c>
    </row>
    <row r="2295" spans="1:20" hidden="1">
      <c r="A2295" s="55" t="s">
        <v>4355</v>
      </c>
      <c r="B2295" s="56" t="s">
        <v>4356</v>
      </c>
      <c r="C2295" s="55" t="s">
        <v>6320</v>
      </c>
      <c r="D2295" s="56">
        <f t="shared" si="324"/>
        <v>6.3E-2</v>
      </c>
      <c r="E2295" s="56">
        <f t="shared" si="316"/>
        <v>15.067</v>
      </c>
      <c r="F2295" s="56">
        <f t="shared" si="317"/>
        <v>1332.087</v>
      </c>
      <c r="G2295" s="56">
        <f t="shared" si="318"/>
        <v>1347.2170000000001</v>
      </c>
      <c r="H2295" s="56">
        <f t="shared" si="319"/>
        <v>6.3E-2</v>
      </c>
      <c r="I2295" s="56">
        <f t="shared" si="320"/>
        <v>20.734000000000002</v>
      </c>
      <c r="J2295" s="56">
        <f t="shared" si="321"/>
        <v>1352.2059999999999</v>
      </c>
      <c r="K2295" s="56">
        <f t="shared" si="322"/>
        <v>1373.0029999999999</v>
      </c>
      <c r="L2295" s="64">
        <v>63</v>
      </c>
      <c r="M2295" s="64">
        <v>15067</v>
      </c>
      <c r="N2295" s="64">
        <v>1332087</v>
      </c>
      <c r="O2295" s="64">
        <v>1347217</v>
      </c>
      <c r="P2295" s="63">
        <v>63</v>
      </c>
      <c r="Q2295" s="63">
        <v>20734</v>
      </c>
      <c r="R2295" s="63">
        <v>1352206</v>
      </c>
      <c r="S2295" s="63">
        <v>1373003</v>
      </c>
      <c r="T2295">
        <f t="shared" si="323"/>
        <v>2720220</v>
      </c>
    </row>
    <row r="2296" spans="1:20">
      <c r="A2296" s="55" t="s">
        <v>4357</v>
      </c>
      <c r="B2296" s="56" t="s">
        <v>4358</v>
      </c>
      <c r="C2296" s="55" t="s">
        <v>6320</v>
      </c>
      <c r="D2296" s="56">
        <f t="shared" si="324"/>
        <v>0</v>
      </c>
      <c r="E2296" s="56">
        <f t="shared" si="316"/>
        <v>0</v>
      </c>
      <c r="F2296" s="56">
        <f t="shared" si="317"/>
        <v>0</v>
      </c>
      <c r="G2296" s="56">
        <f t="shared" si="318"/>
        <v>0</v>
      </c>
      <c r="H2296" s="56">
        <f t="shared" si="319"/>
        <v>0</v>
      </c>
      <c r="I2296" s="56">
        <f t="shared" si="320"/>
        <v>0</v>
      </c>
      <c r="J2296" s="56">
        <f t="shared" si="321"/>
        <v>0</v>
      </c>
      <c r="K2296" s="56">
        <f t="shared" si="322"/>
        <v>0</v>
      </c>
      <c r="L2296" s="64">
        <v>0</v>
      </c>
      <c r="M2296" s="64">
        <v>0</v>
      </c>
      <c r="N2296" s="64">
        <v>0</v>
      </c>
      <c r="O2296" s="64">
        <v>0</v>
      </c>
      <c r="P2296" s="63">
        <v>0</v>
      </c>
      <c r="Q2296" s="63">
        <v>0</v>
      </c>
      <c r="R2296" s="63">
        <v>0</v>
      </c>
      <c r="S2296" s="63">
        <v>0</v>
      </c>
      <c r="T2296">
        <f t="shared" si="323"/>
        <v>0</v>
      </c>
    </row>
    <row r="2297" spans="1:20" hidden="1">
      <c r="A2297" s="55" t="s">
        <v>4359</v>
      </c>
      <c r="B2297" s="56" t="s">
        <v>4360</v>
      </c>
      <c r="C2297" s="55" t="s">
        <v>6320</v>
      </c>
      <c r="D2297" s="56">
        <f t="shared" si="324"/>
        <v>216.13</v>
      </c>
      <c r="E2297" s="56">
        <f t="shared" si="316"/>
        <v>0</v>
      </c>
      <c r="F2297" s="56">
        <f t="shared" si="317"/>
        <v>474.13</v>
      </c>
      <c r="G2297" s="56">
        <f t="shared" si="318"/>
        <v>690.26</v>
      </c>
      <c r="H2297" s="56">
        <f t="shared" si="319"/>
        <v>212.91800000000001</v>
      </c>
      <c r="I2297" s="56">
        <f t="shared" si="320"/>
        <v>0</v>
      </c>
      <c r="J2297" s="56">
        <f t="shared" si="321"/>
        <v>477.12900000000002</v>
      </c>
      <c r="K2297" s="56">
        <f t="shared" si="322"/>
        <v>690.04700000000003</v>
      </c>
      <c r="L2297" s="64">
        <v>216130</v>
      </c>
      <c r="M2297" s="64">
        <v>0</v>
      </c>
      <c r="N2297" s="64">
        <v>474130</v>
      </c>
      <c r="O2297" s="64">
        <v>690260</v>
      </c>
      <c r="P2297" s="63">
        <v>212918</v>
      </c>
      <c r="Q2297" s="63">
        <v>0</v>
      </c>
      <c r="R2297" s="63">
        <v>477129</v>
      </c>
      <c r="S2297" s="63">
        <v>690047</v>
      </c>
      <c r="T2297">
        <f t="shared" si="323"/>
        <v>1380307</v>
      </c>
    </row>
    <row r="2298" spans="1:20">
      <c r="A2298" s="55" t="s">
        <v>6261</v>
      </c>
      <c r="B2298" s="56" t="s">
        <v>6262</v>
      </c>
      <c r="C2298" s="55" t="s">
        <v>6321</v>
      </c>
      <c r="D2298" s="56">
        <f t="shared" si="324"/>
        <v>0</v>
      </c>
      <c r="E2298" s="56">
        <f t="shared" si="316"/>
        <v>0</v>
      </c>
      <c r="F2298" s="56">
        <f t="shared" si="317"/>
        <v>0</v>
      </c>
      <c r="G2298" s="56">
        <f t="shared" si="318"/>
        <v>0</v>
      </c>
      <c r="H2298" s="56">
        <f t="shared" si="319"/>
        <v>0</v>
      </c>
      <c r="I2298" s="56">
        <f t="shared" si="320"/>
        <v>0</v>
      </c>
      <c r="J2298" s="56">
        <f t="shared" si="321"/>
        <v>0</v>
      </c>
      <c r="K2298" s="56">
        <f t="shared" si="322"/>
        <v>0</v>
      </c>
      <c r="L2298" s="64">
        <v>0</v>
      </c>
      <c r="M2298" s="64">
        <v>0</v>
      </c>
      <c r="N2298" s="64">
        <v>0</v>
      </c>
      <c r="O2298" s="64">
        <v>0</v>
      </c>
      <c r="P2298" s="63">
        <v>0</v>
      </c>
      <c r="Q2298" s="63">
        <v>0</v>
      </c>
      <c r="R2298" s="63">
        <v>0</v>
      </c>
      <c r="S2298" s="63">
        <v>0</v>
      </c>
      <c r="T2298">
        <f t="shared" si="323"/>
        <v>0</v>
      </c>
    </row>
    <row r="2299" spans="1:20">
      <c r="A2299" s="55" t="s">
        <v>4361</v>
      </c>
      <c r="B2299" s="56" t="s">
        <v>4362</v>
      </c>
      <c r="C2299" s="55" t="s">
        <v>6320</v>
      </c>
      <c r="D2299" s="56">
        <f t="shared" si="324"/>
        <v>0</v>
      </c>
      <c r="E2299" s="56">
        <f t="shared" si="316"/>
        <v>0</v>
      </c>
      <c r="F2299" s="56">
        <f t="shared" si="317"/>
        <v>0</v>
      </c>
      <c r="G2299" s="56">
        <f t="shared" si="318"/>
        <v>0</v>
      </c>
      <c r="H2299" s="56">
        <f t="shared" si="319"/>
        <v>0</v>
      </c>
      <c r="I2299" s="56">
        <f t="shared" si="320"/>
        <v>0</v>
      </c>
      <c r="J2299" s="56">
        <f t="shared" si="321"/>
        <v>0</v>
      </c>
      <c r="K2299" s="56">
        <f t="shared" si="322"/>
        <v>0</v>
      </c>
      <c r="L2299" s="64">
        <v>0</v>
      </c>
      <c r="M2299" s="64">
        <v>0</v>
      </c>
      <c r="N2299" s="64">
        <v>0</v>
      </c>
      <c r="O2299" s="64">
        <v>0</v>
      </c>
      <c r="P2299" s="63">
        <v>0</v>
      </c>
      <c r="Q2299" s="63">
        <v>0</v>
      </c>
      <c r="R2299" s="63">
        <v>0</v>
      </c>
      <c r="S2299" s="63">
        <v>0</v>
      </c>
      <c r="T2299">
        <f t="shared" si="323"/>
        <v>0</v>
      </c>
    </row>
    <row r="2300" spans="1:20">
      <c r="A2300" s="55" t="s">
        <v>4363</v>
      </c>
      <c r="B2300" s="56" t="s">
        <v>4364</v>
      </c>
      <c r="C2300" s="55" t="s">
        <v>6321</v>
      </c>
      <c r="D2300" s="56">
        <f t="shared" si="324"/>
        <v>0</v>
      </c>
      <c r="E2300" s="56">
        <f t="shared" si="316"/>
        <v>0</v>
      </c>
      <c r="F2300" s="56">
        <f t="shared" si="317"/>
        <v>0</v>
      </c>
      <c r="G2300" s="56">
        <f t="shared" si="318"/>
        <v>0</v>
      </c>
      <c r="H2300" s="56">
        <f t="shared" si="319"/>
        <v>0</v>
      </c>
      <c r="I2300" s="56">
        <f t="shared" si="320"/>
        <v>0</v>
      </c>
      <c r="J2300" s="56">
        <f t="shared" si="321"/>
        <v>0</v>
      </c>
      <c r="K2300" s="56">
        <f t="shared" si="322"/>
        <v>0</v>
      </c>
      <c r="L2300" s="64">
        <v>0</v>
      </c>
      <c r="M2300" s="64">
        <v>0</v>
      </c>
      <c r="N2300" s="64">
        <v>0</v>
      </c>
      <c r="O2300" s="64">
        <v>0</v>
      </c>
      <c r="P2300" s="63">
        <v>0</v>
      </c>
      <c r="Q2300" s="63">
        <v>0</v>
      </c>
      <c r="R2300" s="63">
        <v>0</v>
      </c>
      <c r="S2300" s="63">
        <v>0</v>
      </c>
      <c r="T2300">
        <f t="shared" si="323"/>
        <v>0</v>
      </c>
    </row>
    <row r="2301" spans="1:20" hidden="1">
      <c r="A2301" s="55" t="s">
        <v>4365</v>
      </c>
      <c r="B2301" s="56" t="s">
        <v>4366</v>
      </c>
      <c r="C2301" s="55" t="s">
        <v>6316</v>
      </c>
      <c r="D2301" s="56">
        <f t="shared" si="324"/>
        <v>3694.8139999999999</v>
      </c>
      <c r="E2301" s="56">
        <f t="shared" si="316"/>
        <v>1335.7570000000001</v>
      </c>
      <c r="F2301" s="56">
        <f t="shared" si="317"/>
        <v>8719.91</v>
      </c>
      <c r="G2301" s="56">
        <f t="shared" si="318"/>
        <v>13750.481</v>
      </c>
      <c r="H2301" s="56">
        <f t="shared" si="319"/>
        <v>3070.7759999999998</v>
      </c>
      <c r="I2301" s="56">
        <f t="shared" si="320"/>
        <v>1939.88</v>
      </c>
      <c r="J2301" s="56">
        <f t="shared" si="321"/>
        <v>8391.5499999999993</v>
      </c>
      <c r="K2301" s="56">
        <f t="shared" si="322"/>
        <v>13402.206</v>
      </c>
      <c r="L2301" s="64">
        <v>3694814</v>
      </c>
      <c r="M2301" s="64">
        <v>1335757</v>
      </c>
      <c r="N2301" s="64">
        <v>8719910</v>
      </c>
      <c r="O2301" s="64">
        <v>13750481</v>
      </c>
      <c r="P2301" s="63">
        <v>3070776</v>
      </c>
      <c r="Q2301" s="63">
        <v>1939880</v>
      </c>
      <c r="R2301" s="63">
        <v>8391550</v>
      </c>
      <c r="S2301" s="63">
        <v>13402206</v>
      </c>
      <c r="T2301">
        <f t="shared" si="323"/>
        <v>27152687</v>
      </c>
    </row>
    <row r="2302" spans="1:20" hidden="1">
      <c r="A2302" s="55" t="s">
        <v>4367</v>
      </c>
      <c r="B2302" s="56" t="s">
        <v>4368</v>
      </c>
      <c r="C2302" s="55" t="s">
        <v>6318</v>
      </c>
      <c r="D2302" s="56">
        <f t="shared" si="324"/>
        <v>3674.7429999999999</v>
      </c>
      <c r="E2302" s="56">
        <f t="shared" si="316"/>
        <v>4606.8320000000003</v>
      </c>
      <c r="F2302" s="56">
        <f t="shared" si="317"/>
        <v>7105.4369999999999</v>
      </c>
      <c r="G2302" s="56">
        <f t="shared" si="318"/>
        <v>15387.012000000001</v>
      </c>
      <c r="H2302" s="56">
        <f t="shared" si="319"/>
        <v>3440.6550000000002</v>
      </c>
      <c r="I2302" s="56">
        <f t="shared" si="320"/>
        <v>3852.0839999999998</v>
      </c>
      <c r="J2302" s="56">
        <f t="shared" si="321"/>
        <v>7804.7020000000002</v>
      </c>
      <c r="K2302" s="56">
        <f t="shared" si="322"/>
        <v>15097.441000000001</v>
      </c>
      <c r="L2302" s="64">
        <v>3674743</v>
      </c>
      <c r="M2302" s="64">
        <v>4606832</v>
      </c>
      <c r="N2302" s="64">
        <v>7105437</v>
      </c>
      <c r="O2302" s="64">
        <v>15387012</v>
      </c>
      <c r="P2302" s="63">
        <v>3440655</v>
      </c>
      <c r="Q2302" s="63">
        <v>3852084</v>
      </c>
      <c r="R2302" s="63">
        <v>7804702</v>
      </c>
      <c r="S2302" s="63">
        <v>15097441</v>
      </c>
      <c r="T2302">
        <f t="shared" si="323"/>
        <v>30484453</v>
      </c>
    </row>
    <row r="2303" spans="1:20" hidden="1">
      <c r="A2303" s="55" t="s">
        <v>4369</v>
      </c>
      <c r="B2303" s="56" t="s">
        <v>4370</v>
      </c>
      <c r="C2303" s="55" t="s">
        <v>6317</v>
      </c>
      <c r="D2303" s="56">
        <f t="shared" si="324"/>
        <v>2774.5590000000002</v>
      </c>
      <c r="E2303" s="56">
        <f t="shared" si="316"/>
        <v>2283.3319999999999</v>
      </c>
      <c r="F2303" s="56">
        <f t="shared" si="317"/>
        <v>6006.4160000000002</v>
      </c>
      <c r="G2303" s="56">
        <f t="shared" si="318"/>
        <v>11064.307000000001</v>
      </c>
      <c r="H2303" s="56">
        <f t="shared" si="319"/>
        <v>3060.1660000000002</v>
      </c>
      <c r="I2303" s="56">
        <f t="shared" si="320"/>
        <v>1932.444</v>
      </c>
      <c r="J2303" s="56">
        <f t="shared" si="321"/>
        <v>5879.4859999999999</v>
      </c>
      <c r="K2303" s="56">
        <f t="shared" si="322"/>
        <v>10872.096</v>
      </c>
      <c r="L2303" s="64">
        <v>2774559</v>
      </c>
      <c r="M2303" s="64">
        <v>2283332</v>
      </c>
      <c r="N2303" s="64">
        <v>6006416</v>
      </c>
      <c r="O2303" s="64">
        <v>11064307</v>
      </c>
      <c r="P2303" s="63">
        <v>3060166</v>
      </c>
      <c r="Q2303" s="63">
        <v>1932444</v>
      </c>
      <c r="R2303" s="63">
        <v>5879486</v>
      </c>
      <c r="S2303" s="63">
        <v>10872096</v>
      </c>
      <c r="T2303">
        <f t="shared" si="323"/>
        <v>21936403</v>
      </c>
    </row>
    <row r="2304" spans="1:20" hidden="1">
      <c r="A2304" s="55" t="s">
        <v>4371</v>
      </c>
      <c r="B2304" s="56" t="s">
        <v>4372</v>
      </c>
      <c r="C2304" s="55" t="s">
        <v>6318</v>
      </c>
      <c r="D2304" s="56">
        <f t="shared" si="324"/>
        <v>1057.5260000000001</v>
      </c>
      <c r="E2304" s="56">
        <f t="shared" si="316"/>
        <v>203.83199999999999</v>
      </c>
      <c r="F2304" s="56">
        <f t="shared" si="317"/>
        <v>2603.2310000000002</v>
      </c>
      <c r="G2304" s="56">
        <f t="shared" si="318"/>
        <v>3864.5889999999999</v>
      </c>
      <c r="H2304" s="56">
        <f t="shared" si="319"/>
        <v>1057.415</v>
      </c>
      <c r="I2304" s="56">
        <f t="shared" si="320"/>
        <v>195.22200000000001</v>
      </c>
      <c r="J2304" s="56">
        <f t="shared" si="321"/>
        <v>2418.509</v>
      </c>
      <c r="K2304" s="56">
        <f t="shared" si="322"/>
        <v>3671.1460000000002</v>
      </c>
      <c r="L2304" s="64">
        <v>1057526</v>
      </c>
      <c r="M2304" s="64">
        <v>203832</v>
      </c>
      <c r="N2304" s="64">
        <v>2603231</v>
      </c>
      <c r="O2304" s="64">
        <v>3864589</v>
      </c>
      <c r="P2304" s="63">
        <v>1057415</v>
      </c>
      <c r="Q2304" s="63">
        <v>195222</v>
      </c>
      <c r="R2304" s="63">
        <v>2418509</v>
      </c>
      <c r="S2304" s="63">
        <v>3671146</v>
      </c>
      <c r="T2304">
        <f t="shared" si="323"/>
        <v>7535735</v>
      </c>
    </row>
    <row r="2305" spans="1:20" hidden="1">
      <c r="A2305" s="55" t="s">
        <v>4373</v>
      </c>
      <c r="B2305" s="56" t="s">
        <v>4374</v>
      </c>
      <c r="C2305" s="55" t="s">
        <v>6318</v>
      </c>
      <c r="D2305" s="56">
        <f t="shared" si="324"/>
        <v>1435.431</v>
      </c>
      <c r="E2305" s="56">
        <f t="shared" si="316"/>
        <v>1635.462</v>
      </c>
      <c r="F2305" s="56">
        <f t="shared" si="317"/>
        <v>3239.732</v>
      </c>
      <c r="G2305" s="56">
        <f t="shared" si="318"/>
        <v>6310.625</v>
      </c>
      <c r="H2305" s="56">
        <f t="shared" si="319"/>
        <v>1784.442</v>
      </c>
      <c r="I2305" s="56">
        <f t="shared" si="320"/>
        <v>2330.0329999999999</v>
      </c>
      <c r="J2305" s="56">
        <f t="shared" si="321"/>
        <v>3431.2469999999998</v>
      </c>
      <c r="K2305" s="56">
        <f t="shared" si="322"/>
        <v>7545.7219999999998</v>
      </c>
      <c r="L2305" s="64">
        <v>1435431</v>
      </c>
      <c r="M2305" s="64">
        <v>1635462</v>
      </c>
      <c r="N2305" s="64">
        <v>3239732</v>
      </c>
      <c r="O2305" s="64">
        <v>6310625</v>
      </c>
      <c r="P2305" s="63">
        <v>1784442</v>
      </c>
      <c r="Q2305" s="63">
        <v>2330033</v>
      </c>
      <c r="R2305" s="63">
        <v>3431247</v>
      </c>
      <c r="S2305" s="63">
        <v>7545722</v>
      </c>
      <c r="T2305">
        <f t="shared" si="323"/>
        <v>13856347</v>
      </c>
    </row>
    <row r="2306" spans="1:20" hidden="1">
      <c r="A2306" s="55" t="s">
        <v>4375</v>
      </c>
      <c r="B2306" s="56" t="s">
        <v>4376</v>
      </c>
      <c r="C2306" s="55" t="s">
        <v>6318</v>
      </c>
      <c r="D2306" s="56">
        <f t="shared" si="324"/>
        <v>1404.296</v>
      </c>
      <c r="E2306" s="56">
        <f t="shared" si="316"/>
        <v>396.52</v>
      </c>
      <c r="F2306" s="56">
        <f t="shared" si="317"/>
        <v>5299.8850000000002</v>
      </c>
      <c r="G2306" s="56">
        <f t="shared" si="318"/>
        <v>7100.701</v>
      </c>
      <c r="H2306" s="56">
        <f t="shared" si="319"/>
        <v>1713.6679999999999</v>
      </c>
      <c r="I2306" s="56">
        <f t="shared" si="320"/>
        <v>396.37900000000002</v>
      </c>
      <c r="J2306" s="56">
        <f t="shared" si="321"/>
        <v>5635.0720000000001</v>
      </c>
      <c r="K2306" s="56">
        <f t="shared" si="322"/>
        <v>7745.1189999999997</v>
      </c>
      <c r="L2306" s="64">
        <v>1404296</v>
      </c>
      <c r="M2306" s="64">
        <v>396520</v>
      </c>
      <c r="N2306" s="64">
        <v>5299885</v>
      </c>
      <c r="O2306" s="64">
        <v>7100701</v>
      </c>
      <c r="P2306" s="63">
        <v>1713668</v>
      </c>
      <c r="Q2306" s="63">
        <v>396379</v>
      </c>
      <c r="R2306" s="63">
        <v>5635072</v>
      </c>
      <c r="S2306" s="63">
        <v>7745119</v>
      </c>
      <c r="T2306">
        <f t="shared" si="323"/>
        <v>14845820</v>
      </c>
    </row>
    <row r="2307" spans="1:20" hidden="1">
      <c r="A2307" s="55" t="s">
        <v>4377</v>
      </c>
      <c r="B2307" s="56" t="s">
        <v>4378</v>
      </c>
      <c r="C2307" s="55" t="s">
        <v>6318</v>
      </c>
      <c r="D2307" s="56">
        <f t="shared" si="324"/>
        <v>634.74099999999999</v>
      </c>
      <c r="E2307" s="56">
        <f t="shared" si="316"/>
        <v>1929.367</v>
      </c>
      <c r="F2307" s="56">
        <f t="shared" si="317"/>
        <v>3269.509</v>
      </c>
      <c r="G2307" s="56">
        <f t="shared" si="318"/>
        <v>5833.6170000000002</v>
      </c>
      <c r="H2307" s="56">
        <f t="shared" si="319"/>
        <v>634.70600000000002</v>
      </c>
      <c r="I2307" s="56">
        <f t="shared" si="320"/>
        <v>1756.5719999999999</v>
      </c>
      <c r="J2307" s="56">
        <f t="shared" si="321"/>
        <v>3156.1289999999999</v>
      </c>
      <c r="K2307" s="56">
        <f t="shared" si="322"/>
        <v>5547.4070000000002</v>
      </c>
      <c r="L2307" s="64">
        <v>634741</v>
      </c>
      <c r="M2307" s="64">
        <v>1929367</v>
      </c>
      <c r="N2307" s="64">
        <v>3269509</v>
      </c>
      <c r="O2307" s="64">
        <v>5833617</v>
      </c>
      <c r="P2307" s="63">
        <v>634706</v>
      </c>
      <c r="Q2307" s="63">
        <v>1756572</v>
      </c>
      <c r="R2307" s="63">
        <v>3156129</v>
      </c>
      <c r="S2307" s="63">
        <v>5547407</v>
      </c>
      <c r="T2307">
        <f t="shared" si="323"/>
        <v>11381024</v>
      </c>
    </row>
    <row r="2308" spans="1:20" hidden="1">
      <c r="A2308" s="55" t="s">
        <v>4379</v>
      </c>
      <c r="B2308" s="56" t="s">
        <v>4380</v>
      </c>
      <c r="C2308" s="55" t="s">
        <v>6318</v>
      </c>
      <c r="D2308" s="56">
        <f t="shared" si="324"/>
        <v>1439.96</v>
      </c>
      <c r="E2308" s="56">
        <f t="shared" si="316"/>
        <v>4159.3440000000001</v>
      </c>
      <c r="F2308" s="56">
        <f t="shared" si="317"/>
        <v>5477.1059999999998</v>
      </c>
      <c r="G2308" s="56">
        <f t="shared" si="318"/>
        <v>11076.41</v>
      </c>
      <c r="H2308" s="56">
        <f t="shared" si="319"/>
        <v>1439.4939999999999</v>
      </c>
      <c r="I2308" s="56">
        <f t="shared" si="320"/>
        <v>4158.5680000000002</v>
      </c>
      <c r="J2308" s="56">
        <f t="shared" si="321"/>
        <v>5685.8459999999995</v>
      </c>
      <c r="K2308" s="56">
        <f t="shared" si="322"/>
        <v>11283.907999999999</v>
      </c>
      <c r="L2308" s="64">
        <v>1439960</v>
      </c>
      <c r="M2308" s="64">
        <v>4159344</v>
      </c>
      <c r="N2308" s="64">
        <v>5477106</v>
      </c>
      <c r="O2308" s="64">
        <v>11076410</v>
      </c>
      <c r="P2308" s="63">
        <v>1439494</v>
      </c>
      <c r="Q2308" s="63">
        <v>4158568</v>
      </c>
      <c r="R2308" s="63">
        <v>5685846</v>
      </c>
      <c r="S2308" s="63">
        <v>11283908</v>
      </c>
      <c r="T2308">
        <f t="shared" si="323"/>
        <v>22360318</v>
      </c>
    </row>
    <row r="2309" spans="1:20" hidden="1">
      <c r="A2309" s="55" t="s">
        <v>4381</v>
      </c>
      <c r="B2309" s="56" t="s">
        <v>4382</v>
      </c>
      <c r="C2309" s="55" t="s">
        <v>6319</v>
      </c>
      <c r="D2309" s="56">
        <f t="shared" si="324"/>
        <v>688.90700000000004</v>
      </c>
      <c r="E2309" s="56">
        <f t="shared" ref="E2309:E2372" si="325">M2309/1000</f>
        <v>582.63300000000004</v>
      </c>
      <c r="F2309" s="56">
        <f t="shared" ref="F2309:F2372" si="326">N2309/1000</f>
        <v>1854.0450000000001</v>
      </c>
      <c r="G2309" s="56">
        <f t="shared" ref="G2309:G2372" si="327">O2309/1000</f>
        <v>3125.585</v>
      </c>
      <c r="H2309" s="56">
        <f t="shared" ref="H2309:H2372" si="328">P2309/1000</f>
        <v>688.84299999999996</v>
      </c>
      <c r="I2309" s="56">
        <f t="shared" ref="I2309:I2372" si="329">Q2309/1000</f>
        <v>563.55600000000004</v>
      </c>
      <c r="J2309" s="56">
        <f t="shared" ref="J2309:J2372" si="330">R2309/1000</f>
        <v>1779.346</v>
      </c>
      <c r="K2309" s="56">
        <f t="shared" ref="K2309:K2372" si="331">S2309/1000</f>
        <v>3031.7449999999999</v>
      </c>
      <c r="L2309" s="64">
        <v>688907</v>
      </c>
      <c r="M2309" s="64">
        <v>582633</v>
      </c>
      <c r="N2309" s="64">
        <v>1854045</v>
      </c>
      <c r="O2309" s="64">
        <v>3125585</v>
      </c>
      <c r="P2309" s="63">
        <v>688843</v>
      </c>
      <c r="Q2309" s="63">
        <v>563556</v>
      </c>
      <c r="R2309" s="63">
        <v>1779346</v>
      </c>
      <c r="S2309" s="63">
        <v>3031745</v>
      </c>
      <c r="T2309">
        <f t="shared" si="323"/>
        <v>6157330</v>
      </c>
    </row>
    <row r="2310" spans="1:20" hidden="1">
      <c r="A2310" s="55" t="s">
        <v>4383</v>
      </c>
      <c r="B2310" s="56" t="s">
        <v>4384</v>
      </c>
      <c r="C2310" s="55" t="s">
        <v>6319</v>
      </c>
      <c r="D2310" s="56">
        <f t="shared" si="324"/>
        <v>620.12099999999998</v>
      </c>
      <c r="E2310" s="56">
        <f t="shared" si="325"/>
        <v>950.36199999999997</v>
      </c>
      <c r="F2310" s="56">
        <f t="shared" si="326"/>
        <v>1744.3109999999999</v>
      </c>
      <c r="G2310" s="56">
        <f t="shared" si="327"/>
        <v>3314.7939999999999</v>
      </c>
      <c r="H2310" s="56">
        <f t="shared" si="328"/>
        <v>620.12099999999998</v>
      </c>
      <c r="I2310" s="56">
        <f t="shared" si="329"/>
        <v>977.20799999999997</v>
      </c>
      <c r="J2310" s="56">
        <f t="shared" si="330"/>
        <v>1826.231</v>
      </c>
      <c r="K2310" s="56">
        <f t="shared" si="331"/>
        <v>3423.56</v>
      </c>
      <c r="L2310" s="64">
        <v>620121</v>
      </c>
      <c r="M2310" s="64">
        <v>950362</v>
      </c>
      <c r="N2310" s="64">
        <v>1744311</v>
      </c>
      <c r="O2310" s="64">
        <v>3314794</v>
      </c>
      <c r="P2310" s="63">
        <v>620121</v>
      </c>
      <c r="Q2310" s="63">
        <v>977208</v>
      </c>
      <c r="R2310" s="63">
        <v>1826231</v>
      </c>
      <c r="S2310" s="63">
        <v>3423560</v>
      </c>
      <c r="T2310">
        <f t="shared" ref="T2310:T2373" si="332">O2310+S2310</f>
        <v>6738354</v>
      </c>
    </row>
    <row r="2311" spans="1:20" hidden="1">
      <c r="A2311" s="55" t="s">
        <v>4385</v>
      </c>
      <c r="B2311" s="56" t="s">
        <v>4386</v>
      </c>
      <c r="C2311" s="55" t="s">
        <v>6319</v>
      </c>
      <c r="D2311" s="56">
        <f t="shared" ref="D2311:D2374" si="333">L2311/1000</f>
        <v>609.88499999999999</v>
      </c>
      <c r="E2311" s="56">
        <f t="shared" si="325"/>
        <v>888.92899999999997</v>
      </c>
      <c r="F2311" s="56">
        <f t="shared" si="326"/>
        <v>672.13099999999997</v>
      </c>
      <c r="G2311" s="56">
        <f t="shared" si="327"/>
        <v>2170.9450000000002</v>
      </c>
      <c r="H2311" s="56">
        <f t="shared" si="328"/>
        <v>607.58500000000004</v>
      </c>
      <c r="I2311" s="56">
        <f t="shared" si="329"/>
        <v>862.86099999999999</v>
      </c>
      <c r="J2311" s="56">
        <f t="shared" si="330"/>
        <v>614.01199999999994</v>
      </c>
      <c r="K2311" s="56">
        <f t="shared" si="331"/>
        <v>2084.4580000000001</v>
      </c>
      <c r="L2311" s="64">
        <v>609885</v>
      </c>
      <c r="M2311" s="64">
        <v>888929</v>
      </c>
      <c r="N2311" s="64">
        <v>672131</v>
      </c>
      <c r="O2311" s="64">
        <v>2170945</v>
      </c>
      <c r="P2311" s="63">
        <v>607585</v>
      </c>
      <c r="Q2311" s="63">
        <v>862861</v>
      </c>
      <c r="R2311" s="63">
        <v>614012</v>
      </c>
      <c r="S2311" s="63">
        <v>2084458</v>
      </c>
      <c r="T2311">
        <f t="shared" si="332"/>
        <v>4255403</v>
      </c>
    </row>
    <row r="2312" spans="1:20" hidden="1">
      <c r="A2312" s="55" t="s">
        <v>4387</v>
      </c>
      <c r="B2312" s="56" t="s">
        <v>997</v>
      </c>
      <c r="C2312" s="55" t="s">
        <v>6319</v>
      </c>
      <c r="D2312" s="56">
        <f t="shared" si="333"/>
        <v>1150.51</v>
      </c>
      <c r="E2312" s="56">
        <f t="shared" si="325"/>
        <v>574.18499999999995</v>
      </c>
      <c r="F2312" s="56">
        <f t="shared" si="326"/>
        <v>2047.4949999999999</v>
      </c>
      <c r="G2312" s="56">
        <f t="shared" si="327"/>
        <v>3772.19</v>
      </c>
      <c r="H2312" s="56">
        <f t="shared" si="328"/>
        <v>1168.3389999999999</v>
      </c>
      <c r="I2312" s="56">
        <f t="shared" si="329"/>
        <v>609.81399999999996</v>
      </c>
      <c r="J2312" s="56">
        <f t="shared" si="330"/>
        <v>2074.0920000000001</v>
      </c>
      <c r="K2312" s="56">
        <f t="shared" si="331"/>
        <v>3852.2449999999999</v>
      </c>
      <c r="L2312" s="64">
        <v>1150510</v>
      </c>
      <c r="M2312" s="64">
        <v>574185</v>
      </c>
      <c r="N2312" s="64">
        <v>2047495</v>
      </c>
      <c r="O2312" s="64">
        <v>3772190</v>
      </c>
      <c r="P2312" s="63">
        <v>1168339</v>
      </c>
      <c r="Q2312" s="63">
        <v>609814</v>
      </c>
      <c r="R2312" s="63">
        <v>2074092</v>
      </c>
      <c r="S2312" s="63">
        <v>3852245</v>
      </c>
      <c r="T2312">
        <f t="shared" si="332"/>
        <v>7624435</v>
      </c>
    </row>
    <row r="2313" spans="1:20" hidden="1">
      <c r="A2313" s="55" t="s">
        <v>4388</v>
      </c>
      <c r="B2313" s="56" t="s">
        <v>4389</v>
      </c>
      <c r="C2313" s="55" t="s">
        <v>6319</v>
      </c>
      <c r="D2313" s="56">
        <f t="shared" si="333"/>
        <v>488.79</v>
      </c>
      <c r="E2313" s="56">
        <f t="shared" si="325"/>
        <v>1886.5429999999999</v>
      </c>
      <c r="F2313" s="56">
        <f t="shared" si="326"/>
        <v>2433.3589999999999</v>
      </c>
      <c r="G2313" s="56">
        <f t="shared" si="327"/>
        <v>4808.692</v>
      </c>
      <c r="H2313" s="56">
        <f t="shared" si="328"/>
        <v>491.03300000000002</v>
      </c>
      <c r="I2313" s="56">
        <f t="shared" si="329"/>
        <v>1964.6079999999999</v>
      </c>
      <c r="J2313" s="56">
        <f t="shared" si="330"/>
        <v>2409.2719999999999</v>
      </c>
      <c r="K2313" s="56">
        <f t="shared" si="331"/>
        <v>4864.9129999999996</v>
      </c>
      <c r="L2313" s="64">
        <v>488790</v>
      </c>
      <c r="M2313" s="64">
        <v>1886543</v>
      </c>
      <c r="N2313" s="64">
        <v>2433359</v>
      </c>
      <c r="O2313" s="64">
        <v>4808692</v>
      </c>
      <c r="P2313" s="63">
        <v>491033</v>
      </c>
      <c r="Q2313" s="63">
        <v>1964608</v>
      </c>
      <c r="R2313" s="63">
        <v>2409272</v>
      </c>
      <c r="S2313" s="63">
        <v>4864913</v>
      </c>
      <c r="T2313">
        <f t="shared" si="332"/>
        <v>9673605</v>
      </c>
    </row>
    <row r="2314" spans="1:20" hidden="1">
      <c r="A2314" s="55" t="s">
        <v>4390</v>
      </c>
      <c r="B2314" s="56" t="s">
        <v>4391</v>
      </c>
      <c r="C2314" s="55" t="s">
        <v>6319</v>
      </c>
      <c r="D2314" s="56">
        <f t="shared" si="333"/>
        <v>1324.81</v>
      </c>
      <c r="E2314" s="56">
        <f t="shared" si="325"/>
        <v>401.81900000000002</v>
      </c>
      <c r="F2314" s="56">
        <f t="shared" si="326"/>
        <v>1349.203</v>
      </c>
      <c r="G2314" s="56">
        <f t="shared" si="327"/>
        <v>3075.8319999999999</v>
      </c>
      <c r="H2314" s="56">
        <f t="shared" si="328"/>
        <v>1341.9649999999999</v>
      </c>
      <c r="I2314" s="56">
        <f t="shared" si="329"/>
        <v>764.47400000000005</v>
      </c>
      <c r="J2314" s="56">
        <f t="shared" si="330"/>
        <v>1375.752</v>
      </c>
      <c r="K2314" s="56">
        <f t="shared" si="331"/>
        <v>3482.1909999999998</v>
      </c>
      <c r="L2314" s="64">
        <v>1324810</v>
      </c>
      <c r="M2314" s="64">
        <v>401819</v>
      </c>
      <c r="N2314" s="64">
        <v>1349203</v>
      </c>
      <c r="O2314" s="64">
        <v>3075832</v>
      </c>
      <c r="P2314" s="63">
        <v>1341965</v>
      </c>
      <c r="Q2314" s="63">
        <v>764474</v>
      </c>
      <c r="R2314" s="63">
        <v>1375752</v>
      </c>
      <c r="S2314" s="63">
        <v>3482191</v>
      </c>
      <c r="T2314">
        <f t="shared" si="332"/>
        <v>6558023</v>
      </c>
    </row>
    <row r="2315" spans="1:20" hidden="1">
      <c r="A2315" s="55" t="s">
        <v>4392</v>
      </c>
      <c r="B2315" s="56" t="s">
        <v>4393</v>
      </c>
      <c r="C2315" s="55" t="s">
        <v>6319</v>
      </c>
      <c r="D2315" s="56">
        <f t="shared" si="333"/>
        <v>1268.9169999999999</v>
      </c>
      <c r="E2315" s="56">
        <f t="shared" si="325"/>
        <v>509.32499999999999</v>
      </c>
      <c r="F2315" s="56">
        <f t="shared" si="326"/>
        <v>1417.9880000000001</v>
      </c>
      <c r="G2315" s="56">
        <f t="shared" si="327"/>
        <v>3196.23</v>
      </c>
      <c r="H2315" s="56">
        <f t="shared" si="328"/>
        <v>1267.7550000000001</v>
      </c>
      <c r="I2315" s="56">
        <f t="shared" si="329"/>
        <v>509.30799999999999</v>
      </c>
      <c r="J2315" s="56">
        <f t="shared" si="330"/>
        <v>1537.0239999999999</v>
      </c>
      <c r="K2315" s="56">
        <f t="shared" si="331"/>
        <v>3314.087</v>
      </c>
      <c r="L2315" s="64">
        <v>1268917</v>
      </c>
      <c r="M2315" s="64">
        <v>509325</v>
      </c>
      <c r="N2315" s="64">
        <v>1417988</v>
      </c>
      <c r="O2315" s="64">
        <v>3196230</v>
      </c>
      <c r="P2315" s="63">
        <v>1267755</v>
      </c>
      <c r="Q2315" s="63">
        <v>509308</v>
      </c>
      <c r="R2315" s="63">
        <v>1537024</v>
      </c>
      <c r="S2315" s="63">
        <v>3314087</v>
      </c>
      <c r="T2315">
        <f t="shared" si="332"/>
        <v>6510317</v>
      </c>
    </row>
    <row r="2316" spans="1:20" hidden="1">
      <c r="A2316" s="55" t="s">
        <v>4394</v>
      </c>
      <c r="B2316" s="56" t="s">
        <v>4395</v>
      </c>
      <c r="C2316" s="55" t="s">
        <v>6319</v>
      </c>
      <c r="D2316" s="56">
        <f t="shared" si="333"/>
        <v>282.73700000000002</v>
      </c>
      <c r="E2316" s="56">
        <f t="shared" si="325"/>
        <v>434.36700000000002</v>
      </c>
      <c r="F2316" s="56">
        <f t="shared" si="326"/>
        <v>365.06900000000002</v>
      </c>
      <c r="G2316" s="56">
        <f t="shared" si="327"/>
        <v>1082.173</v>
      </c>
      <c r="H2316" s="56">
        <f t="shared" si="328"/>
        <v>282.73700000000002</v>
      </c>
      <c r="I2316" s="56">
        <f t="shared" si="329"/>
        <v>432.21600000000001</v>
      </c>
      <c r="J2316" s="56">
        <f t="shared" si="330"/>
        <v>325.53699999999998</v>
      </c>
      <c r="K2316" s="56">
        <f t="shared" si="331"/>
        <v>1040.49</v>
      </c>
      <c r="L2316" s="64">
        <v>282737</v>
      </c>
      <c r="M2316" s="64">
        <v>434367</v>
      </c>
      <c r="N2316" s="64">
        <v>365069</v>
      </c>
      <c r="O2316" s="64">
        <v>1082173</v>
      </c>
      <c r="P2316" s="63">
        <v>282737</v>
      </c>
      <c r="Q2316" s="63">
        <v>432216</v>
      </c>
      <c r="R2316" s="63">
        <v>325537</v>
      </c>
      <c r="S2316" s="63">
        <v>1040490</v>
      </c>
      <c r="T2316">
        <f t="shared" si="332"/>
        <v>2122663</v>
      </c>
    </row>
    <row r="2317" spans="1:20" hidden="1">
      <c r="A2317" s="55" t="s">
        <v>4396</v>
      </c>
      <c r="B2317" s="56" t="s">
        <v>4397</v>
      </c>
      <c r="C2317" s="55" t="s">
        <v>6319</v>
      </c>
      <c r="D2317" s="56">
        <f t="shared" si="333"/>
        <v>936.98800000000006</v>
      </c>
      <c r="E2317" s="56">
        <f t="shared" si="325"/>
        <v>865.81100000000004</v>
      </c>
      <c r="F2317" s="56">
        <f t="shared" si="326"/>
        <v>586.77300000000002</v>
      </c>
      <c r="G2317" s="56">
        <f t="shared" si="327"/>
        <v>2389.5720000000001</v>
      </c>
      <c r="H2317" s="56">
        <f t="shared" si="328"/>
        <v>931.77800000000002</v>
      </c>
      <c r="I2317" s="56">
        <f t="shared" si="329"/>
        <v>845.21100000000001</v>
      </c>
      <c r="J2317" s="56">
        <f t="shared" si="330"/>
        <v>550.51300000000003</v>
      </c>
      <c r="K2317" s="56">
        <f t="shared" si="331"/>
        <v>2327.502</v>
      </c>
      <c r="L2317" s="64">
        <v>936988</v>
      </c>
      <c r="M2317" s="64">
        <v>865811</v>
      </c>
      <c r="N2317" s="64">
        <v>586773</v>
      </c>
      <c r="O2317" s="64">
        <v>2389572</v>
      </c>
      <c r="P2317" s="63">
        <v>931778</v>
      </c>
      <c r="Q2317" s="63">
        <v>845211</v>
      </c>
      <c r="R2317" s="63">
        <v>550513</v>
      </c>
      <c r="S2317" s="63">
        <v>2327502</v>
      </c>
      <c r="T2317">
        <f t="shared" si="332"/>
        <v>4717074</v>
      </c>
    </row>
    <row r="2318" spans="1:20" hidden="1">
      <c r="A2318" s="55" t="s">
        <v>4398</v>
      </c>
      <c r="B2318" s="56" t="s">
        <v>4399</v>
      </c>
      <c r="C2318" s="55" t="s">
        <v>6319</v>
      </c>
      <c r="D2318" s="56">
        <f t="shared" si="333"/>
        <v>215.96299999999999</v>
      </c>
      <c r="E2318" s="56">
        <f t="shared" si="325"/>
        <v>326.30399999999997</v>
      </c>
      <c r="F2318" s="56">
        <f t="shared" si="326"/>
        <v>114.94199999999999</v>
      </c>
      <c r="G2318" s="56">
        <f t="shared" si="327"/>
        <v>657.20899999999995</v>
      </c>
      <c r="H2318" s="56">
        <f t="shared" si="328"/>
        <v>335.90100000000001</v>
      </c>
      <c r="I2318" s="56">
        <f t="shared" si="329"/>
        <v>315.214</v>
      </c>
      <c r="J2318" s="56">
        <f t="shared" si="330"/>
        <v>95.444000000000003</v>
      </c>
      <c r="K2318" s="56">
        <f t="shared" si="331"/>
        <v>746.55899999999997</v>
      </c>
      <c r="L2318" s="64">
        <v>215963</v>
      </c>
      <c r="M2318" s="64">
        <v>326304</v>
      </c>
      <c r="N2318" s="64">
        <v>114942</v>
      </c>
      <c r="O2318" s="64">
        <v>657209</v>
      </c>
      <c r="P2318" s="63">
        <v>335901</v>
      </c>
      <c r="Q2318" s="63">
        <v>315214</v>
      </c>
      <c r="R2318" s="63">
        <v>95444</v>
      </c>
      <c r="S2318" s="63">
        <v>746559</v>
      </c>
      <c r="T2318">
        <f t="shared" si="332"/>
        <v>1403768</v>
      </c>
    </row>
    <row r="2319" spans="1:20" hidden="1">
      <c r="A2319" s="55" t="s">
        <v>4400</v>
      </c>
      <c r="B2319" s="56" t="s">
        <v>4401</v>
      </c>
      <c r="C2319" s="55" t="s">
        <v>6319</v>
      </c>
      <c r="D2319" s="56">
        <f t="shared" si="333"/>
        <v>1444.537</v>
      </c>
      <c r="E2319" s="56">
        <f t="shared" si="325"/>
        <v>1650.7619999999999</v>
      </c>
      <c r="F2319" s="56">
        <f t="shared" si="326"/>
        <v>2405.83</v>
      </c>
      <c r="G2319" s="56">
        <f t="shared" si="327"/>
        <v>5501.1289999999999</v>
      </c>
      <c r="H2319" s="56">
        <f t="shared" si="328"/>
        <v>1374.3420000000001</v>
      </c>
      <c r="I2319" s="56">
        <f t="shared" si="329"/>
        <v>1610.875</v>
      </c>
      <c r="J2319" s="56">
        <f t="shared" si="330"/>
        <v>2508.29</v>
      </c>
      <c r="K2319" s="56">
        <f t="shared" si="331"/>
        <v>5493.5069999999996</v>
      </c>
      <c r="L2319" s="64">
        <v>1444537</v>
      </c>
      <c r="M2319" s="64">
        <v>1650762</v>
      </c>
      <c r="N2319" s="64">
        <v>2405830</v>
      </c>
      <c r="O2319" s="64">
        <v>5501129</v>
      </c>
      <c r="P2319" s="63">
        <v>1374342</v>
      </c>
      <c r="Q2319" s="63">
        <v>1610875</v>
      </c>
      <c r="R2319" s="63">
        <v>2508290</v>
      </c>
      <c r="S2319" s="63">
        <v>5493507</v>
      </c>
      <c r="T2319">
        <f t="shared" si="332"/>
        <v>10994636</v>
      </c>
    </row>
    <row r="2320" spans="1:20" hidden="1">
      <c r="A2320" s="55" t="s">
        <v>4402</v>
      </c>
      <c r="B2320" s="56" t="s">
        <v>4403</v>
      </c>
      <c r="C2320" s="55" t="s">
        <v>6320</v>
      </c>
      <c r="D2320" s="56">
        <f t="shared" si="333"/>
        <v>0</v>
      </c>
      <c r="E2320" s="56">
        <f t="shared" si="325"/>
        <v>0</v>
      </c>
      <c r="F2320" s="56">
        <f t="shared" si="326"/>
        <v>205.63300000000001</v>
      </c>
      <c r="G2320" s="56">
        <f t="shared" si="327"/>
        <v>205.63300000000001</v>
      </c>
      <c r="H2320" s="56">
        <f t="shared" si="328"/>
        <v>0</v>
      </c>
      <c r="I2320" s="56">
        <f t="shared" si="329"/>
        <v>0</v>
      </c>
      <c r="J2320" s="56">
        <f t="shared" si="330"/>
        <v>182.82300000000001</v>
      </c>
      <c r="K2320" s="56">
        <f t="shared" si="331"/>
        <v>182.82300000000001</v>
      </c>
      <c r="L2320" s="64">
        <v>0</v>
      </c>
      <c r="M2320" s="64">
        <v>0</v>
      </c>
      <c r="N2320" s="64">
        <v>205633</v>
      </c>
      <c r="O2320" s="64">
        <v>205633</v>
      </c>
      <c r="P2320" s="63">
        <v>0</v>
      </c>
      <c r="Q2320" s="63">
        <v>0</v>
      </c>
      <c r="R2320" s="63">
        <v>182823</v>
      </c>
      <c r="S2320" s="63">
        <v>182823</v>
      </c>
      <c r="T2320">
        <f t="shared" si="332"/>
        <v>388456</v>
      </c>
    </row>
    <row r="2321" spans="1:20" hidden="1">
      <c r="A2321" s="55" t="s">
        <v>4404</v>
      </c>
      <c r="B2321" s="56" t="s">
        <v>4405</v>
      </c>
      <c r="C2321" s="55" t="s">
        <v>6320</v>
      </c>
      <c r="D2321" s="56">
        <f t="shared" si="333"/>
        <v>41.658999999999999</v>
      </c>
      <c r="E2321" s="56">
        <f t="shared" si="325"/>
        <v>0</v>
      </c>
      <c r="F2321" s="56">
        <f t="shared" si="326"/>
        <v>0</v>
      </c>
      <c r="G2321" s="56">
        <f t="shared" si="327"/>
        <v>41.658999999999999</v>
      </c>
      <c r="H2321" s="56">
        <f t="shared" si="328"/>
        <v>41.652000000000001</v>
      </c>
      <c r="I2321" s="56">
        <f t="shared" si="329"/>
        <v>0</v>
      </c>
      <c r="J2321" s="56">
        <f t="shared" si="330"/>
        <v>0</v>
      </c>
      <c r="K2321" s="56">
        <f t="shared" si="331"/>
        <v>41.652000000000001</v>
      </c>
      <c r="L2321" s="64">
        <v>41659</v>
      </c>
      <c r="M2321" s="64">
        <v>0</v>
      </c>
      <c r="N2321" s="64">
        <v>0</v>
      </c>
      <c r="O2321" s="64">
        <v>41659</v>
      </c>
      <c r="P2321" s="63">
        <v>41652</v>
      </c>
      <c r="Q2321" s="63">
        <v>0</v>
      </c>
      <c r="R2321" s="63">
        <v>0</v>
      </c>
      <c r="S2321" s="63">
        <v>41652</v>
      </c>
      <c r="T2321">
        <f t="shared" si="332"/>
        <v>83311</v>
      </c>
    </row>
    <row r="2322" spans="1:20">
      <c r="A2322" s="55" t="s">
        <v>4406</v>
      </c>
      <c r="B2322" s="56" t="s">
        <v>4407</v>
      </c>
      <c r="C2322" s="55" t="s">
        <v>6320</v>
      </c>
      <c r="D2322" s="56">
        <f t="shared" si="333"/>
        <v>0</v>
      </c>
      <c r="E2322" s="56">
        <f t="shared" si="325"/>
        <v>0</v>
      </c>
      <c r="F2322" s="56">
        <f t="shared" si="326"/>
        <v>0</v>
      </c>
      <c r="G2322" s="56">
        <f t="shared" si="327"/>
        <v>0</v>
      </c>
      <c r="H2322" s="56">
        <f t="shared" si="328"/>
        <v>0</v>
      </c>
      <c r="I2322" s="56">
        <f t="shared" si="329"/>
        <v>0</v>
      </c>
      <c r="J2322" s="56">
        <f t="shared" si="330"/>
        <v>0</v>
      </c>
      <c r="K2322" s="56">
        <f t="shared" si="331"/>
        <v>0</v>
      </c>
      <c r="L2322" s="64">
        <v>0</v>
      </c>
      <c r="M2322" s="64">
        <v>0</v>
      </c>
      <c r="N2322" s="64">
        <v>0</v>
      </c>
      <c r="O2322" s="64">
        <v>0</v>
      </c>
      <c r="P2322" s="63">
        <v>0</v>
      </c>
      <c r="Q2322" s="63">
        <v>0</v>
      </c>
      <c r="R2322" s="63">
        <v>0</v>
      </c>
      <c r="S2322" s="63">
        <v>0</v>
      </c>
      <c r="T2322">
        <f t="shared" si="332"/>
        <v>0</v>
      </c>
    </row>
    <row r="2323" spans="1:20" hidden="1">
      <c r="A2323" s="55" t="s">
        <v>4408</v>
      </c>
      <c r="B2323" s="56" t="s">
        <v>4409</v>
      </c>
      <c r="C2323" s="55" t="s">
        <v>6320</v>
      </c>
      <c r="D2323" s="56">
        <f t="shared" si="333"/>
        <v>0</v>
      </c>
      <c r="E2323" s="56">
        <f t="shared" si="325"/>
        <v>0</v>
      </c>
      <c r="F2323" s="56">
        <f t="shared" si="326"/>
        <v>964.51400000000001</v>
      </c>
      <c r="G2323" s="56">
        <f t="shared" si="327"/>
        <v>964.51400000000001</v>
      </c>
      <c r="H2323" s="56">
        <f t="shared" si="328"/>
        <v>0</v>
      </c>
      <c r="I2323" s="56">
        <f t="shared" si="329"/>
        <v>0</v>
      </c>
      <c r="J2323" s="56">
        <f t="shared" si="330"/>
        <v>965.346</v>
      </c>
      <c r="K2323" s="56">
        <f t="shared" si="331"/>
        <v>965.346</v>
      </c>
      <c r="L2323" s="64">
        <v>0</v>
      </c>
      <c r="M2323" s="64">
        <v>0</v>
      </c>
      <c r="N2323" s="64">
        <v>964514</v>
      </c>
      <c r="O2323" s="64">
        <v>964514</v>
      </c>
      <c r="P2323" s="63">
        <v>0</v>
      </c>
      <c r="Q2323" s="63">
        <v>0</v>
      </c>
      <c r="R2323" s="63">
        <v>965346</v>
      </c>
      <c r="S2323" s="63">
        <v>965346</v>
      </c>
      <c r="T2323">
        <f t="shared" si="332"/>
        <v>1929860</v>
      </c>
    </row>
    <row r="2324" spans="1:20" hidden="1">
      <c r="A2324" s="55" t="s">
        <v>4410</v>
      </c>
      <c r="B2324" s="56" t="s">
        <v>4411</v>
      </c>
      <c r="C2324" s="55" t="s">
        <v>6320</v>
      </c>
      <c r="D2324" s="56">
        <f t="shared" si="333"/>
        <v>112.61799999999999</v>
      </c>
      <c r="E2324" s="56">
        <f t="shared" si="325"/>
        <v>0</v>
      </c>
      <c r="F2324" s="56">
        <f t="shared" si="326"/>
        <v>65.227000000000004</v>
      </c>
      <c r="G2324" s="56">
        <f t="shared" si="327"/>
        <v>177.845</v>
      </c>
      <c r="H2324" s="56">
        <f t="shared" si="328"/>
        <v>136.73699999999999</v>
      </c>
      <c r="I2324" s="56">
        <f t="shared" si="329"/>
        <v>0</v>
      </c>
      <c r="J2324" s="56">
        <f t="shared" si="330"/>
        <v>65.22</v>
      </c>
      <c r="K2324" s="56">
        <f t="shared" si="331"/>
        <v>201.95699999999999</v>
      </c>
      <c r="L2324" s="64">
        <v>112618</v>
      </c>
      <c r="M2324" s="64">
        <v>0</v>
      </c>
      <c r="N2324" s="64">
        <v>65227</v>
      </c>
      <c r="O2324" s="64">
        <v>177845</v>
      </c>
      <c r="P2324" s="63">
        <v>136737</v>
      </c>
      <c r="Q2324" s="63">
        <v>0</v>
      </c>
      <c r="R2324" s="63">
        <v>65220</v>
      </c>
      <c r="S2324" s="63">
        <v>201957</v>
      </c>
      <c r="T2324">
        <f t="shared" si="332"/>
        <v>379802</v>
      </c>
    </row>
    <row r="2325" spans="1:20" hidden="1">
      <c r="A2325" s="55" t="s">
        <v>4412</v>
      </c>
      <c r="B2325" s="56" t="s">
        <v>4413</v>
      </c>
      <c r="C2325" s="55" t="s">
        <v>6320</v>
      </c>
      <c r="D2325" s="56">
        <f t="shared" si="333"/>
        <v>1E-3</v>
      </c>
      <c r="E2325" s="56">
        <f t="shared" si="325"/>
        <v>0</v>
      </c>
      <c r="F2325" s="56">
        <f t="shared" si="326"/>
        <v>0</v>
      </c>
      <c r="G2325" s="56">
        <f t="shared" si="327"/>
        <v>1E-3</v>
      </c>
      <c r="H2325" s="56">
        <f t="shared" si="328"/>
        <v>4.8559999999999999</v>
      </c>
      <c r="I2325" s="56">
        <f t="shared" si="329"/>
        <v>0</v>
      </c>
      <c r="J2325" s="56">
        <f t="shared" si="330"/>
        <v>0</v>
      </c>
      <c r="K2325" s="56">
        <f t="shared" si="331"/>
        <v>4.8559999999999999</v>
      </c>
      <c r="L2325" s="64">
        <v>1</v>
      </c>
      <c r="M2325" s="64">
        <v>0</v>
      </c>
      <c r="N2325" s="64">
        <v>0</v>
      </c>
      <c r="O2325" s="64">
        <v>1</v>
      </c>
      <c r="P2325" s="63">
        <v>4856</v>
      </c>
      <c r="Q2325" s="63">
        <v>0</v>
      </c>
      <c r="R2325" s="63">
        <v>0</v>
      </c>
      <c r="S2325" s="63">
        <v>4856</v>
      </c>
      <c r="T2325">
        <f t="shared" si="332"/>
        <v>4857</v>
      </c>
    </row>
    <row r="2326" spans="1:20" hidden="1">
      <c r="A2326" s="55" t="s">
        <v>4414</v>
      </c>
      <c r="B2326" s="56" t="s">
        <v>4415</v>
      </c>
      <c r="C2326" s="55" t="s">
        <v>6320</v>
      </c>
      <c r="D2326" s="56">
        <f t="shared" si="333"/>
        <v>0</v>
      </c>
      <c r="E2326" s="56">
        <f t="shared" si="325"/>
        <v>0</v>
      </c>
      <c r="F2326" s="56">
        <f t="shared" si="326"/>
        <v>10.047000000000001</v>
      </c>
      <c r="G2326" s="56">
        <f t="shared" si="327"/>
        <v>10.047000000000001</v>
      </c>
      <c r="H2326" s="56">
        <f t="shared" si="328"/>
        <v>0</v>
      </c>
      <c r="I2326" s="56">
        <f t="shared" si="329"/>
        <v>0</v>
      </c>
      <c r="J2326" s="56">
        <f t="shared" si="330"/>
        <v>7.3890000000000002</v>
      </c>
      <c r="K2326" s="56">
        <f t="shared" si="331"/>
        <v>7.3890000000000002</v>
      </c>
      <c r="L2326" s="64">
        <v>0</v>
      </c>
      <c r="M2326" s="64">
        <v>0</v>
      </c>
      <c r="N2326" s="64">
        <v>10047</v>
      </c>
      <c r="O2326" s="64">
        <v>10047</v>
      </c>
      <c r="P2326" s="63">
        <v>0</v>
      </c>
      <c r="Q2326" s="63">
        <v>0</v>
      </c>
      <c r="R2326" s="63">
        <v>7389</v>
      </c>
      <c r="S2326" s="63">
        <v>7389</v>
      </c>
      <c r="T2326">
        <f t="shared" si="332"/>
        <v>17436</v>
      </c>
    </row>
    <row r="2327" spans="1:20" hidden="1">
      <c r="A2327" s="55" t="s">
        <v>4416</v>
      </c>
      <c r="B2327" s="56" t="s">
        <v>4417</v>
      </c>
      <c r="C2327" s="55" t="s">
        <v>6320</v>
      </c>
      <c r="D2327" s="56">
        <f t="shared" si="333"/>
        <v>0</v>
      </c>
      <c r="E2327" s="56">
        <f t="shared" si="325"/>
        <v>0</v>
      </c>
      <c r="F2327" s="56">
        <f t="shared" si="326"/>
        <v>69.629000000000005</v>
      </c>
      <c r="G2327" s="56">
        <f t="shared" si="327"/>
        <v>69.629000000000005</v>
      </c>
      <c r="H2327" s="56">
        <f t="shared" si="328"/>
        <v>0</v>
      </c>
      <c r="I2327" s="56">
        <f t="shared" si="329"/>
        <v>0</v>
      </c>
      <c r="J2327" s="56">
        <f t="shared" si="330"/>
        <v>51.442999999999998</v>
      </c>
      <c r="K2327" s="56">
        <f t="shared" si="331"/>
        <v>51.442999999999998</v>
      </c>
      <c r="L2327" s="64">
        <v>0</v>
      </c>
      <c r="M2327" s="64">
        <v>0</v>
      </c>
      <c r="N2327" s="64">
        <v>69629</v>
      </c>
      <c r="O2327" s="64">
        <v>69629</v>
      </c>
      <c r="P2327" s="63">
        <v>0</v>
      </c>
      <c r="Q2327" s="63">
        <v>0</v>
      </c>
      <c r="R2327" s="63">
        <v>51443</v>
      </c>
      <c r="S2327" s="63">
        <v>51443</v>
      </c>
      <c r="T2327">
        <f t="shared" si="332"/>
        <v>121072</v>
      </c>
    </row>
    <row r="2328" spans="1:20" hidden="1">
      <c r="A2328" s="55" t="s">
        <v>4418</v>
      </c>
      <c r="B2328" s="56" t="s">
        <v>4419</v>
      </c>
      <c r="C2328" s="55" t="s">
        <v>6320</v>
      </c>
      <c r="D2328" s="56">
        <f t="shared" si="333"/>
        <v>238.756</v>
      </c>
      <c r="E2328" s="56">
        <f t="shared" si="325"/>
        <v>0</v>
      </c>
      <c r="F2328" s="56">
        <f t="shared" si="326"/>
        <v>10425.581</v>
      </c>
      <c r="G2328" s="56">
        <f t="shared" si="327"/>
        <v>10664.337</v>
      </c>
      <c r="H2328" s="56">
        <f t="shared" si="328"/>
        <v>233.863</v>
      </c>
      <c r="I2328" s="56">
        <f t="shared" si="329"/>
        <v>0</v>
      </c>
      <c r="J2328" s="56">
        <f t="shared" si="330"/>
        <v>10329.947</v>
      </c>
      <c r="K2328" s="56">
        <f t="shared" si="331"/>
        <v>10563.81</v>
      </c>
      <c r="L2328" s="64">
        <v>238756</v>
      </c>
      <c r="M2328" s="64">
        <v>0</v>
      </c>
      <c r="N2328" s="64">
        <v>10425581</v>
      </c>
      <c r="O2328" s="64">
        <v>10664337</v>
      </c>
      <c r="P2328" s="63">
        <v>233863</v>
      </c>
      <c r="Q2328" s="63">
        <v>0</v>
      </c>
      <c r="R2328" s="63">
        <v>10329947</v>
      </c>
      <c r="S2328" s="63">
        <v>10563810</v>
      </c>
      <c r="T2328">
        <f t="shared" si="332"/>
        <v>21228147</v>
      </c>
    </row>
    <row r="2329" spans="1:20" hidden="1">
      <c r="A2329" s="55" t="s">
        <v>4420</v>
      </c>
      <c r="B2329" s="56" t="s">
        <v>4421</v>
      </c>
      <c r="C2329" s="55" t="s">
        <v>6320</v>
      </c>
      <c r="D2329" s="56">
        <f t="shared" si="333"/>
        <v>0</v>
      </c>
      <c r="E2329" s="56">
        <f t="shared" si="325"/>
        <v>0</v>
      </c>
      <c r="F2329" s="56">
        <f t="shared" si="326"/>
        <v>16.175999999999998</v>
      </c>
      <c r="G2329" s="56">
        <f t="shared" si="327"/>
        <v>16.175999999999998</v>
      </c>
      <c r="H2329" s="56">
        <f t="shared" si="328"/>
        <v>2.637</v>
      </c>
      <c r="I2329" s="56">
        <f t="shared" si="329"/>
        <v>0</v>
      </c>
      <c r="J2329" s="56">
        <f t="shared" si="330"/>
        <v>114.378</v>
      </c>
      <c r="K2329" s="56">
        <f t="shared" si="331"/>
        <v>117.015</v>
      </c>
      <c r="L2329" s="64">
        <v>0</v>
      </c>
      <c r="M2329" s="64">
        <v>0</v>
      </c>
      <c r="N2329" s="64">
        <v>16176</v>
      </c>
      <c r="O2329" s="64">
        <v>16176</v>
      </c>
      <c r="P2329" s="63">
        <v>2637</v>
      </c>
      <c r="Q2329" s="63">
        <v>0</v>
      </c>
      <c r="R2329" s="63">
        <v>114378</v>
      </c>
      <c r="S2329" s="63">
        <v>117015</v>
      </c>
      <c r="T2329">
        <f t="shared" si="332"/>
        <v>133191</v>
      </c>
    </row>
    <row r="2330" spans="1:20" hidden="1">
      <c r="A2330" s="55" t="s">
        <v>4422</v>
      </c>
      <c r="B2330" s="56" t="s">
        <v>4423</v>
      </c>
      <c r="C2330" s="55" t="s">
        <v>6320</v>
      </c>
      <c r="D2330" s="56">
        <f t="shared" si="333"/>
        <v>0</v>
      </c>
      <c r="E2330" s="56">
        <f t="shared" si="325"/>
        <v>0</v>
      </c>
      <c r="F2330" s="56">
        <f t="shared" si="326"/>
        <v>34.686999999999998</v>
      </c>
      <c r="G2330" s="56">
        <f t="shared" si="327"/>
        <v>34.686999999999998</v>
      </c>
      <c r="H2330" s="56">
        <f t="shared" si="328"/>
        <v>0</v>
      </c>
      <c r="I2330" s="56">
        <f t="shared" si="329"/>
        <v>0</v>
      </c>
      <c r="J2330" s="56">
        <f t="shared" si="330"/>
        <v>39.411999999999999</v>
      </c>
      <c r="K2330" s="56">
        <f t="shared" si="331"/>
        <v>39.411999999999999</v>
      </c>
      <c r="L2330" s="64">
        <v>0</v>
      </c>
      <c r="M2330" s="64">
        <v>0</v>
      </c>
      <c r="N2330" s="64">
        <v>34687</v>
      </c>
      <c r="O2330" s="64">
        <v>34687</v>
      </c>
      <c r="P2330" s="63">
        <v>0</v>
      </c>
      <c r="Q2330" s="63">
        <v>0</v>
      </c>
      <c r="R2330" s="63">
        <v>39412</v>
      </c>
      <c r="S2330" s="63">
        <v>39412</v>
      </c>
      <c r="T2330">
        <f t="shared" si="332"/>
        <v>74099</v>
      </c>
    </row>
    <row r="2331" spans="1:20" hidden="1">
      <c r="A2331" s="55" t="s">
        <v>4424</v>
      </c>
      <c r="B2331" s="56" t="s">
        <v>4425</v>
      </c>
      <c r="C2331" s="55" t="s">
        <v>6320</v>
      </c>
      <c r="D2331" s="56">
        <f t="shared" si="333"/>
        <v>193.88</v>
      </c>
      <c r="E2331" s="56">
        <f t="shared" si="325"/>
        <v>0</v>
      </c>
      <c r="F2331" s="56">
        <f t="shared" si="326"/>
        <v>831.47</v>
      </c>
      <c r="G2331" s="56">
        <f t="shared" si="327"/>
        <v>1025.3499999999999</v>
      </c>
      <c r="H2331" s="56">
        <f t="shared" si="328"/>
        <v>193.535</v>
      </c>
      <c r="I2331" s="56">
        <f t="shared" si="329"/>
        <v>0</v>
      </c>
      <c r="J2331" s="56">
        <f t="shared" si="330"/>
        <v>835.08600000000001</v>
      </c>
      <c r="K2331" s="56">
        <f t="shared" si="331"/>
        <v>1028.6210000000001</v>
      </c>
      <c r="L2331" s="64">
        <v>193880</v>
      </c>
      <c r="M2331" s="64">
        <v>0</v>
      </c>
      <c r="N2331" s="64">
        <v>831470</v>
      </c>
      <c r="O2331" s="64">
        <v>1025350</v>
      </c>
      <c r="P2331" s="63">
        <v>193535</v>
      </c>
      <c r="Q2331" s="63">
        <v>0</v>
      </c>
      <c r="R2331" s="63">
        <v>835086</v>
      </c>
      <c r="S2331" s="63">
        <v>1028621</v>
      </c>
      <c r="T2331">
        <f t="shared" si="332"/>
        <v>2053971</v>
      </c>
    </row>
    <row r="2332" spans="1:20" hidden="1">
      <c r="A2332" s="55" t="s">
        <v>4426</v>
      </c>
      <c r="B2332" s="56" t="s">
        <v>4427</v>
      </c>
      <c r="C2332" s="55" t="s">
        <v>6320</v>
      </c>
      <c r="D2332" s="56">
        <f t="shared" si="333"/>
        <v>113.471</v>
      </c>
      <c r="E2332" s="56">
        <f t="shared" si="325"/>
        <v>0</v>
      </c>
      <c r="F2332" s="56">
        <f t="shared" si="326"/>
        <v>20.538</v>
      </c>
      <c r="G2332" s="56">
        <f t="shared" si="327"/>
        <v>134.00899999999999</v>
      </c>
      <c r="H2332" s="56">
        <f t="shared" si="328"/>
        <v>113.46</v>
      </c>
      <c r="I2332" s="56">
        <f t="shared" si="329"/>
        <v>0</v>
      </c>
      <c r="J2332" s="56">
        <f t="shared" si="330"/>
        <v>21.529</v>
      </c>
      <c r="K2332" s="56">
        <f t="shared" si="331"/>
        <v>134.989</v>
      </c>
      <c r="L2332" s="64">
        <v>113471</v>
      </c>
      <c r="M2332" s="64">
        <v>0</v>
      </c>
      <c r="N2332" s="64">
        <v>20538</v>
      </c>
      <c r="O2332" s="64">
        <v>134009</v>
      </c>
      <c r="P2332" s="63">
        <v>113460</v>
      </c>
      <c r="Q2332" s="63">
        <v>0</v>
      </c>
      <c r="R2332" s="63">
        <v>21529</v>
      </c>
      <c r="S2332" s="63">
        <v>134989</v>
      </c>
      <c r="T2332">
        <f t="shared" si="332"/>
        <v>268998</v>
      </c>
    </row>
    <row r="2333" spans="1:20">
      <c r="A2333" s="55" t="s">
        <v>4428</v>
      </c>
      <c r="B2333" s="56" t="s">
        <v>4429</v>
      </c>
      <c r="C2333" s="55" t="s">
        <v>6321</v>
      </c>
      <c r="D2333" s="56">
        <f t="shared" si="333"/>
        <v>0</v>
      </c>
      <c r="E2333" s="56">
        <f t="shared" si="325"/>
        <v>0</v>
      </c>
      <c r="F2333" s="56">
        <f t="shared" si="326"/>
        <v>0</v>
      </c>
      <c r="G2333" s="56">
        <f t="shared" si="327"/>
        <v>0</v>
      </c>
      <c r="H2333" s="56">
        <f t="shared" si="328"/>
        <v>0</v>
      </c>
      <c r="I2333" s="56">
        <f t="shared" si="329"/>
        <v>0</v>
      </c>
      <c r="J2333" s="56">
        <f t="shared" si="330"/>
        <v>0</v>
      </c>
      <c r="K2333" s="56">
        <f t="shared" si="331"/>
        <v>0</v>
      </c>
      <c r="L2333" s="64">
        <v>0</v>
      </c>
      <c r="M2333" s="64">
        <v>0</v>
      </c>
      <c r="N2333" s="64">
        <v>0</v>
      </c>
      <c r="O2333" s="64">
        <v>0</v>
      </c>
      <c r="P2333" s="63">
        <v>0</v>
      </c>
      <c r="Q2333" s="63">
        <v>0</v>
      </c>
      <c r="R2333" s="63">
        <v>0</v>
      </c>
      <c r="S2333" s="63">
        <v>0</v>
      </c>
      <c r="T2333">
        <f t="shared" si="332"/>
        <v>0</v>
      </c>
    </row>
    <row r="2334" spans="1:20" hidden="1">
      <c r="A2334" s="55" t="s">
        <v>6066</v>
      </c>
      <c r="B2334" s="56" t="s">
        <v>6067</v>
      </c>
      <c r="C2334" s="55" t="s">
        <v>6315</v>
      </c>
      <c r="D2334" s="56">
        <f t="shared" si="333"/>
        <v>20050.019</v>
      </c>
      <c r="E2334" s="56">
        <f t="shared" si="325"/>
        <v>1411.53</v>
      </c>
      <c r="F2334" s="56">
        <f t="shared" si="326"/>
        <v>30151.962</v>
      </c>
      <c r="G2334" s="56">
        <f t="shared" si="327"/>
        <v>51613.510999999999</v>
      </c>
      <c r="H2334" s="56">
        <f t="shared" si="328"/>
        <v>19743.666000000001</v>
      </c>
      <c r="I2334" s="56">
        <f t="shared" si="329"/>
        <v>1401.56</v>
      </c>
      <c r="J2334" s="56">
        <f t="shared" si="330"/>
        <v>28867.11</v>
      </c>
      <c r="K2334" s="56">
        <f t="shared" si="331"/>
        <v>50012.336000000003</v>
      </c>
      <c r="L2334" s="64">
        <v>20050019</v>
      </c>
      <c r="M2334" s="64">
        <v>1411530</v>
      </c>
      <c r="N2334" s="64">
        <v>30151962</v>
      </c>
      <c r="O2334" s="64">
        <v>51613511</v>
      </c>
      <c r="P2334" s="63">
        <v>19743666</v>
      </c>
      <c r="Q2334" s="63">
        <v>1401560</v>
      </c>
      <c r="R2334" s="63">
        <v>28867110</v>
      </c>
      <c r="S2334" s="63">
        <v>50012336</v>
      </c>
      <c r="T2334">
        <f t="shared" si="332"/>
        <v>101625847</v>
      </c>
    </row>
    <row r="2335" spans="1:20" hidden="1">
      <c r="A2335" s="55" t="s">
        <v>4430</v>
      </c>
      <c r="B2335" s="56" t="s">
        <v>4431</v>
      </c>
      <c r="C2335" s="55" t="s">
        <v>6316</v>
      </c>
      <c r="D2335" s="56">
        <f t="shared" si="333"/>
        <v>9253.7369999999992</v>
      </c>
      <c r="E2335" s="56">
        <f t="shared" si="325"/>
        <v>4325.8339999999998</v>
      </c>
      <c r="F2335" s="56">
        <f t="shared" si="326"/>
        <v>18096.817999999999</v>
      </c>
      <c r="G2335" s="56">
        <f t="shared" si="327"/>
        <v>31676.388999999999</v>
      </c>
      <c r="H2335" s="56">
        <f t="shared" si="328"/>
        <v>11069.736999999999</v>
      </c>
      <c r="I2335" s="56">
        <f t="shared" si="329"/>
        <v>4074.4059999999999</v>
      </c>
      <c r="J2335" s="56">
        <f t="shared" si="330"/>
        <v>17115.963</v>
      </c>
      <c r="K2335" s="56">
        <f t="shared" si="331"/>
        <v>32260.106</v>
      </c>
      <c r="L2335" s="64">
        <v>9253737</v>
      </c>
      <c r="M2335" s="64">
        <v>4325834</v>
      </c>
      <c r="N2335" s="64">
        <v>18096818</v>
      </c>
      <c r="O2335" s="64">
        <v>31676389</v>
      </c>
      <c r="P2335" s="63">
        <v>11069737</v>
      </c>
      <c r="Q2335" s="63">
        <v>4074406</v>
      </c>
      <c r="R2335" s="63">
        <v>17115963</v>
      </c>
      <c r="S2335" s="63">
        <v>32260106</v>
      </c>
      <c r="T2335">
        <f t="shared" si="332"/>
        <v>63936495</v>
      </c>
    </row>
    <row r="2336" spans="1:20" hidden="1">
      <c r="A2336" s="55" t="s">
        <v>4432</v>
      </c>
      <c r="B2336" s="56" t="s">
        <v>4433</v>
      </c>
      <c r="C2336" s="55" t="s">
        <v>6317</v>
      </c>
      <c r="D2336" s="56">
        <f t="shared" si="333"/>
        <v>4920.1880000000001</v>
      </c>
      <c r="E2336" s="56">
        <f t="shared" si="325"/>
        <v>644.47699999999998</v>
      </c>
      <c r="F2336" s="56">
        <f t="shared" si="326"/>
        <v>3053.2089999999998</v>
      </c>
      <c r="G2336" s="56">
        <f t="shared" si="327"/>
        <v>8617.8739999999998</v>
      </c>
      <c r="H2336" s="56">
        <f t="shared" si="328"/>
        <v>4717.6279999999997</v>
      </c>
      <c r="I2336" s="56">
        <f t="shared" si="329"/>
        <v>651.673</v>
      </c>
      <c r="J2336" s="56">
        <f t="shared" si="330"/>
        <v>6157.3519999999999</v>
      </c>
      <c r="K2336" s="56">
        <f t="shared" si="331"/>
        <v>11526.653</v>
      </c>
      <c r="L2336" s="64">
        <v>4920188</v>
      </c>
      <c r="M2336" s="64">
        <v>644477</v>
      </c>
      <c r="N2336" s="64">
        <v>3053209</v>
      </c>
      <c r="O2336" s="64">
        <v>8617874</v>
      </c>
      <c r="P2336" s="63">
        <v>4717628</v>
      </c>
      <c r="Q2336" s="63">
        <v>651673</v>
      </c>
      <c r="R2336" s="63">
        <v>6157352</v>
      </c>
      <c r="S2336" s="63">
        <v>11526653</v>
      </c>
      <c r="T2336">
        <f t="shared" si="332"/>
        <v>20144527</v>
      </c>
    </row>
    <row r="2337" spans="1:20" hidden="1">
      <c r="A2337" s="55" t="s">
        <v>4434</v>
      </c>
      <c r="B2337" s="56" t="s">
        <v>4435</v>
      </c>
      <c r="C2337" s="55" t="s">
        <v>6318</v>
      </c>
      <c r="D2337" s="56">
        <f t="shared" si="333"/>
        <v>2715.86</v>
      </c>
      <c r="E2337" s="56">
        <f t="shared" si="325"/>
        <v>8.5389999999999997</v>
      </c>
      <c r="F2337" s="56">
        <f t="shared" si="326"/>
        <v>1016.554</v>
      </c>
      <c r="G2337" s="56">
        <f t="shared" si="327"/>
        <v>3740.953</v>
      </c>
      <c r="H2337" s="56">
        <f t="shared" si="328"/>
        <v>2255.6149999999998</v>
      </c>
      <c r="I2337" s="56">
        <f t="shared" si="329"/>
        <v>8.5380000000000003</v>
      </c>
      <c r="J2337" s="56">
        <f t="shared" si="330"/>
        <v>500.459</v>
      </c>
      <c r="K2337" s="56">
        <f t="shared" si="331"/>
        <v>2764.6120000000001</v>
      </c>
      <c r="L2337" s="64">
        <v>2715860</v>
      </c>
      <c r="M2337" s="64">
        <v>8539</v>
      </c>
      <c r="N2337" s="64">
        <v>1016554</v>
      </c>
      <c r="O2337" s="64">
        <v>3740953</v>
      </c>
      <c r="P2337" s="63">
        <v>2255615</v>
      </c>
      <c r="Q2337" s="63">
        <v>8538</v>
      </c>
      <c r="R2337" s="63">
        <v>500459</v>
      </c>
      <c r="S2337" s="63">
        <v>2764612</v>
      </c>
      <c r="T2337">
        <f t="shared" si="332"/>
        <v>6505565</v>
      </c>
    </row>
    <row r="2338" spans="1:20" hidden="1">
      <c r="A2338" s="55" t="s">
        <v>4436</v>
      </c>
      <c r="B2338" s="56" t="s">
        <v>4437</v>
      </c>
      <c r="C2338" s="55" t="s">
        <v>6318</v>
      </c>
      <c r="D2338" s="56">
        <f t="shared" si="333"/>
        <v>614.53700000000003</v>
      </c>
      <c r="E2338" s="56">
        <f t="shared" si="325"/>
        <v>3.04</v>
      </c>
      <c r="F2338" s="56">
        <f t="shared" si="326"/>
        <v>843.21799999999996</v>
      </c>
      <c r="G2338" s="56">
        <f t="shared" si="327"/>
        <v>1460.7950000000001</v>
      </c>
      <c r="H2338" s="56">
        <f t="shared" si="328"/>
        <v>863.13499999999999</v>
      </c>
      <c r="I2338" s="56">
        <f t="shared" si="329"/>
        <v>3.0369999999999999</v>
      </c>
      <c r="J2338" s="56">
        <f t="shared" si="330"/>
        <v>678.95600000000002</v>
      </c>
      <c r="K2338" s="56">
        <f t="shared" si="331"/>
        <v>1545.1279999999999</v>
      </c>
      <c r="L2338" s="64">
        <v>614537</v>
      </c>
      <c r="M2338" s="64">
        <v>3040</v>
      </c>
      <c r="N2338" s="64">
        <v>843218</v>
      </c>
      <c r="O2338" s="64">
        <v>1460795</v>
      </c>
      <c r="P2338" s="63">
        <v>863135</v>
      </c>
      <c r="Q2338" s="63">
        <v>3037</v>
      </c>
      <c r="R2338" s="63">
        <v>678956</v>
      </c>
      <c r="S2338" s="63">
        <v>1545128</v>
      </c>
      <c r="T2338">
        <f t="shared" si="332"/>
        <v>3005923</v>
      </c>
    </row>
    <row r="2339" spans="1:20" hidden="1">
      <c r="A2339" s="55" t="s">
        <v>4438</v>
      </c>
      <c r="B2339" s="56" t="s">
        <v>4439</v>
      </c>
      <c r="C2339" s="55" t="s">
        <v>6318</v>
      </c>
      <c r="D2339" s="56">
        <f t="shared" si="333"/>
        <v>6641.7219999999998</v>
      </c>
      <c r="E2339" s="56">
        <f t="shared" si="325"/>
        <v>909.495</v>
      </c>
      <c r="F2339" s="56">
        <f t="shared" si="326"/>
        <v>7729.2659999999996</v>
      </c>
      <c r="G2339" s="56">
        <f t="shared" si="327"/>
        <v>15280.483</v>
      </c>
      <c r="H2339" s="56">
        <f t="shared" si="328"/>
        <v>7012.17</v>
      </c>
      <c r="I2339" s="56">
        <f t="shared" si="329"/>
        <v>1011.671</v>
      </c>
      <c r="J2339" s="56">
        <f t="shared" si="330"/>
        <v>8433.8310000000001</v>
      </c>
      <c r="K2339" s="56">
        <f t="shared" si="331"/>
        <v>16457.671999999999</v>
      </c>
      <c r="L2339" s="64">
        <v>6641722</v>
      </c>
      <c r="M2339" s="64">
        <v>909495</v>
      </c>
      <c r="N2339" s="64">
        <v>7729266</v>
      </c>
      <c r="O2339" s="64">
        <v>15280483</v>
      </c>
      <c r="P2339" s="63">
        <v>7012170</v>
      </c>
      <c r="Q2339" s="63">
        <v>1011671</v>
      </c>
      <c r="R2339" s="63">
        <v>8433831</v>
      </c>
      <c r="S2339" s="63">
        <v>16457672</v>
      </c>
      <c r="T2339">
        <f t="shared" si="332"/>
        <v>31738155</v>
      </c>
    </row>
    <row r="2340" spans="1:20" hidden="1">
      <c r="A2340" s="55" t="s">
        <v>4440</v>
      </c>
      <c r="B2340" s="56" t="s">
        <v>4441</v>
      </c>
      <c r="C2340" s="55" t="s">
        <v>6318</v>
      </c>
      <c r="D2340" s="56">
        <f t="shared" si="333"/>
        <v>4930.7349999999997</v>
      </c>
      <c r="E2340" s="56">
        <f t="shared" si="325"/>
        <v>879.36300000000006</v>
      </c>
      <c r="F2340" s="56">
        <f t="shared" si="326"/>
        <v>6043.6959999999999</v>
      </c>
      <c r="G2340" s="56">
        <f t="shared" si="327"/>
        <v>11853.794</v>
      </c>
      <c r="H2340" s="56">
        <f t="shared" si="328"/>
        <v>5097.576</v>
      </c>
      <c r="I2340" s="56">
        <f t="shared" si="329"/>
        <v>878.47199999999998</v>
      </c>
      <c r="J2340" s="56">
        <f t="shared" si="330"/>
        <v>5946.2690000000002</v>
      </c>
      <c r="K2340" s="56">
        <f t="shared" si="331"/>
        <v>11922.316999999999</v>
      </c>
      <c r="L2340" s="64">
        <v>4930735</v>
      </c>
      <c r="M2340" s="64">
        <v>879363</v>
      </c>
      <c r="N2340" s="64">
        <v>6043696</v>
      </c>
      <c r="O2340" s="64">
        <v>11853794</v>
      </c>
      <c r="P2340" s="63">
        <v>5097576</v>
      </c>
      <c r="Q2340" s="63">
        <v>878472</v>
      </c>
      <c r="R2340" s="63">
        <v>5946269</v>
      </c>
      <c r="S2340" s="63">
        <v>11922317</v>
      </c>
      <c r="T2340">
        <f t="shared" si="332"/>
        <v>23776111</v>
      </c>
    </row>
    <row r="2341" spans="1:20" hidden="1">
      <c r="A2341" s="55" t="s">
        <v>4442</v>
      </c>
      <c r="B2341" s="56" t="s">
        <v>4443</v>
      </c>
      <c r="C2341" s="55" t="s">
        <v>6318</v>
      </c>
      <c r="D2341" s="56">
        <f t="shared" si="333"/>
        <v>1070.33</v>
      </c>
      <c r="E2341" s="56">
        <f t="shared" si="325"/>
        <v>1744.482</v>
      </c>
      <c r="F2341" s="56">
        <f t="shared" si="326"/>
        <v>4355.8410000000003</v>
      </c>
      <c r="G2341" s="56">
        <f t="shared" si="327"/>
        <v>7170.6530000000002</v>
      </c>
      <c r="H2341" s="56">
        <f t="shared" si="328"/>
        <v>2968.1370000000002</v>
      </c>
      <c r="I2341" s="56">
        <f t="shared" si="329"/>
        <v>987.77800000000002</v>
      </c>
      <c r="J2341" s="56">
        <f t="shared" si="330"/>
        <v>3963.3620000000001</v>
      </c>
      <c r="K2341" s="56">
        <f t="shared" si="331"/>
        <v>7919.277</v>
      </c>
      <c r="L2341" s="64">
        <v>1070330</v>
      </c>
      <c r="M2341" s="64">
        <v>1744482</v>
      </c>
      <c r="N2341" s="64">
        <v>4355841</v>
      </c>
      <c r="O2341" s="64">
        <v>7170653</v>
      </c>
      <c r="P2341" s="63">
        <v>2968137</v>
      </c>
      <c r="Q2341" s="63">
        <v>987778</v>
      </c>
      <c r="R2341" s="63">
        <v>3963362</v>
      </c>
      <c r="S2341" s="63">
        <v>7919277</v>
      </c>
      <c r="T2341">
        <f t="shared" si="332"/>
        <v>15089930</v>
      </c>
    </row>
    <row r="2342" spans="1:20" hidden="1">
      <c r="A2342" s="55" t="s">
        <v>4444</v>
      </c>
      <c r="B2342" s="56" t="s">
        <v>4445</v>
      </c>
      <c r="C2342" s="55" t="s">
        <v>6318</v>
      </c>
      <c r="D2342" s="56">
        <f t="shared" si="333"/>
        <v>5106.7120000000004</v>
      </c>
      <c r="E2342" s="56">
        <f t="shared" si="325"/>
        <v>631.06799999999998</v>
      </c>
      <c r="F2342" s="56">
        <f t="shared" si="326"/>
        <v>5269.9639999999999</v>
      </c>
      <c r="G2342" s="56">
        <f t="shared" si="327"/>
        <v>11007.744000000001</v>
      </c>
      <c r="H2342" s="56">
        <f t="shared" si="328"/>
        <v>6076.2520000000004</v>
      </c>
      <c r="I2342" s="56">
        <f t="shared" si="329"/>
        <v>614.16999999999996</v>
      </c>
      <c r="J2342" s="56">
        <f t="shared" si="330"/>
        <v>6006.3789999999999</v>
      </c>
      <c r="K2342" s="56">
        <f t="shared" si="331"/>
        <v>12696.800999999999</v>
      </c>
      <c r="L2342" s="64">
        <v>5106712</v>
      </c>
      <c r="M2342" s="64">
        <v>631068</v>
      </c>
      <c r="N2342" s="64">
        <v>5269964</v>
      </c>
      <c r="O2342" s="64">
        <v>11007744</v>
      </c>
      <c r="P2342" s="63">
        <v>6076252</v>
      </c>
      <c r="Q2342" s="63">
        <v>614170</v>
      </c>
      <c r="R2342" s="63">
        <v>6006379</v>
      </c>
      <c r="S2342" s="63">
        <v>12696801</v>
      </c>
      <c r="T2342">
        <f t="shared" si="332"/>
        <v>23704545</v>
      </c>
    </row>
    <row r="2343" spans="1:20" hidden="1">
      <c r="A2343" s="55" t="s">
        <v>4446</v>
      </c>
      <c r="B2343" s="56" t="s">
        <v>4447</v>
      </c>
      <c r="C2343" s="55" t="s">
        <v>6318</v>
      </c>
      <c r="D2343" s="56">
        <f t="shared" si="333"/>
        <v>4562.9669999999996</v>
      </c>
      <c r="E2343" s="56">
        <f t="shared" si="325"/>
        <v>1808.3720000000001</v>
      </c>
      <c r="F2343" s="56">
        <f t="shared" si="326"/>
        <v>6222.5069999999996</v>
      </c>
      <c r="G2343" s="56">
        <f t="shared" si="327"/>
        <v>12593.846</v>
      </c>
      <c r="H2343" s="56">
        <f t="shared" si="328"/>
        <v>4247.8829999999998</v>
      </c>
      <c r="I2343" s="56">
        <f t="shared" si="329"/>
        <v>1602.9839999999999</v>
      </c>
      <c r="J2343" s="56">
        <f t="shared" si="330"/>
        <v>5839.6719999999996</v>
      </c>
      <c r="K2343" s="56">
        <f t="shared" si="331"/>
        <v>11690.539000000001</v>
      </c>
      <c r="L2343" s="64">
        <v>4562967</v>
      </c>
      <c r="M2343" s="64">
        <v>1808372</v>
      </c>
      <c r="N2343" s="64">
        <v>6222507</v>
      </c>
      <c r="O2343" s="64">
        <v>12593846</v>
      </c>
      <c r="P2343" s="63">
        <v>4247883</v>
      </c>
      <c r="Q2343" s="63">
        <v>1602984</v>
      </c>
      <c r="R2343" s="63">
        <v>5839672</v>
      </c>
      <c r="S2343" s="63">
        <v>11690539</v>
      </c>
      <c r="T2343">
        <f t="shared" si="332"/>
        <v>24284385</v>
      </c>
    </row>
    <row r="2344" spans="1:20" hidden="1">
      <c r="A2344" s="55" t="s">
        <v>4448</v>
      </c>
      <c r="B2344" s="56" t="s">
        <v>4449</v>
      </c>
      <c r="C2344" s="55" t="s">
        <v>6318</v>
      </c>
      <c r="D2344" s="56">
        <f t="shared" si="333"/>
        <v>3544.0120000000002</v>
      </c>
      <c r="E2344" s="56">
        <f t="shared" si="325"/>
        <v>831.82299999999998</v>
      </c>
      <c r="F2344" s="56">
        <f t="shared" si="326"/>
        <v>5732.7430000000004</v>
      </c>
      <c r="G2344" s="56">
        <f t="shared" si="327"/>
        <v>10108.578</v>
      </c>
      <c r="H2344" s="56">
        <f t="shared" si="328"/>
        <v>3949.9250000000002</v>
      </c>
      <c r="I2344" s="56">
        <f t="shared" si="329"/>
        <v>1030.1420000000001</v>
      </c>
      <c r="J2344" s="56">
        <f t="shared" si="330"/>
        <v>4915.5749999999998</v>
      </c>
      <c r="K2344" s="56">
        <f t="shared" si="331"/>
        <v>9895.6419999999998</v>
      </c>
      <c r="L2344" s="64">
        <v>3544012</v>
      </c>
      <c r="M2344" s="64">
        <v>831823</v>
      </c>
      <c r="N2344" s="64">
        <v>5732743</v>
      </c>
      <c r="O2344" s="64">
        <v>10108578</v>
      </c>
      <c r="P2344" s="63">
        <v>3949925</v>
      </c>
      <c r="Q2344" s="63">
        <v>1030142</v>
      </c>
      <c r="R2344" s="63">
        <v>4915575</v>
      </c>
      <c r="S2344" s="63">
        <v>9895642</v>
      </c>
      <c r="T2344">
        <f t="shared" si="332"/>
        <v>20004220</v>
      </c>
    </row>
    <row r="2345" spans="1:20" hidden="1">
      <c r="A2345" s="55" t="s">
        <v>4450</v>
      </c>
      <c r="B2345" s="56" t="s">
        <v>4451</v>
      </c>
      <c r="C2345" s="55" t="s">
        <v>6318</v>
      </c>
      <c r="D2345" s="56">
        <f t="shared" si="333"/>
        <v>6265.71</v>
      </c>
      <c r="E2345" s="56">
        <f t="shared" si="325"/>
        <v>110.547</v>
      </c>
      <c r="F2345" s="56">
        <f t="shared" si="326"/>
        <v>4088.4050000000002</v>
      </c>
      <c r="G2345" s="56">
        <f t="shared" si="327"/>
        <v>10464.662</v>
      </c>
      <c r="H2345" s="56">
        <f t="shared" si="328"/>
        <v>7478.9390000000003</v>
      </c>
      <c r="I2345" s="56">
        <f t="shared" si="329"/>
        <v>110.452</v>
      </c>
      <c r="J2345" s="56">
        <f t="shared" si="330"/>
        <v>4048.5039999999999</v>
      </c>
      <c r="K2345" s="56">
        <f t="shared" si="331"/>
        <v>11637.895</v>
      </c>
      <c r="L2345" s="64">
        <v>6265710</v>
      </c>
      <c r="M2345" s="64">
        <v>110547</v>
      </c>
      <c r="N2345" s="64">
        <v>4088405</v>
      </c>
      <c r="O2345" s="64">
        <v>10464662</v>
      </c>
      <c r="P2345" s="63">
        <v>7478939</v>
      </c>
      <c r="Q2345" s="63">
        <v>110452</v>
      </c>
      <c r="R2345" s="63">
        <v>4048504</v>
      </c>
      <c r="S2345" s="63">
        <v>11637895</v>
      </c>
      <c r="T2345">
        <f t="shared" si="332"/>
        <v>22102557</v>
      </c>
    </row>
    <row r="2346" spans="1:20" hidden="1">
      <c r="A2346" s="55" t="s">
        <v>4452</v>
      </c>
      <c r="B2346" s="56" t="s">
        <v>4453</v>
      </c>
      <c r="C2346" s="55" t="s">
        <v>6318</v>
      </c>
      <c r="D2346" s="56">
        <f t="shared" si="333"/>
        <v>11866.976000000001</v>
      </c>
      <c r="E2346" s="56">
        <f t="shared" si="325"/>
        <v>2188.864</v>
      </c>
      <c r="F2346" s="56">
        <f t="shared" si="326"/>
        <v>14129.141</v>
      </c>
      <c r="G2346" s="56">
        <f t="shared" si="327"/>
        <v>28184.981</v>
      </c>
      <c r="H2346" s="56">
        <f t="shared" si="328"/>
        <v>12320.831</v>
      </c>
      <c r="I2346" s="56">
        <f t="shared" si="329"/>
        <v>1286.8510000000001</v>
      </c>
      <c r="J2346" s="56">
        <f t="shared" si="330"/>
        <v>13799.834999999999</v>
      </c>
      <c r="K2346" s="56">
        <f t="shared" si="331"/>
        <v>27407.517</v>
      </c>
      <c r="L2346" s="64">
        <v>11866976</v>
      </c>
      <c r="M2346" s="64">
        <v>2188864</v>
      </c>
      <c r="N2346" s="64">
        <v>14129141</v>
      </c>
      <c r="O2346" s="64">
        <v>28184981</v>
      </c>
      <c r="P2346" s="63">
        <v>12320831</v>
      </c>
      <c r="Q2346" s="63">
        <v>1286851</v>
      </c>
      <c r="R2346" s="63">
        <v>13799835</v>
      </c>
      <c r="S2346" s="63">
        <v>27407517</v>
      </c>
      <c r="T2346">
        <f t="shared" si="332"/>
        <v>55592498</v>
      </c>
    </row>
    <row r="2347" spans="1:20" hidden="1">
      <c r="A2347" s="55" t="s">
        <v>4454</v>
      </c>
      <c r="B2347" s="56" t="s">
        <v>4455</v>
      </c>
      <c r="C2347" s="55" t="s">
        <v>6318</v>
      </c>
      <c r="D2347" s="56">
        <f t="shared" si="333"/>
        <v>6909.35</v>
      </c>
      <c r="E2347" s="56">
        <f t="shared" si="325"/>
        <v>1542.367</v>
      </c>
      <c r="F2347" s="56">
        <f t="shared" si="326"/>
        <v>7596.9780000000001</v>
      </c>
      <c r="G2347" s="56">
        <f t="shared" si="327"/>
        <v>16048.695</v>
      </c>
      <c r="H2347" s="56">
        <f t="shared" si="328"/>
        <v>6984.1360000000004</v>
      </c>
      <c r="I2347" s="56">
        <f t="shared" si="329"/>
        <v>1454.605</v>
      </c>
      <c r="J2347" s="56">
        <f t="shared" si="330"/>
        <v>7626.2579999999998</v>
      </c>
      <c r="K2347" s="56">
        <f t="shared" si="331"/>
        <v>16064.999</v>
      </c>
      <c r="L2347" s="64">
        <v>6909350</v>
      </c>
      <c r="M2347" s="64">
        <v>1542367</v>
      </c>
      <c r="N2347" s="64">
        <v>7596978</v>
      </c>
      <c r="O2347" s="64">
        <v>16048695</v>
      </c>
      <c r="P2347" s="63">
        <v>6984136</v>
      </c>
      <c r="Q2347" s="63">
        <v>1454605</v>
      </c>
      <c r="R2347" s="63">
        <v>7626258</v>
      </c>
      <c r="S2347" s="63">
        <v>16064999</v>
      </c>
      <c r="T2347">
        <f t="shared" si="332"/>
        <v>32113694</v>
      </c>
    </row>
    <row r="2348" spans="1:20" hidden="1">
      <c r="A2348" s="55" t="s">
        <v>4456</v>
      </c>
      <c r="B2348" s="56" t="s">
        <v>4457</v>
      </c>
      <c r="C2348" s="55" t="s">
        <v>6318</v>
      </c>
      <c r="D2348" s="56">
        <f t="shared" si="333"/>
        <v>6447.0029999999997</v>
      </c>
      <c r="E2348" s="56">
        <f t="shared" si="325"/>
        <v>135.559</v>
      </c>
      <c r="F2348" s="56">
        <f t="shared" si="326"/>
        <v>3364.1779999999999</v>
      </c>
      <c r="G2348" s="56">
        <f t="shared" si="327"/>
        <v>9946.74</v>
      </c>
      <c r="H2348" s="56">
        <f t="shared" si="328"/>
        <v>6668.1580000000004</v>
      </c>
      <c r="I2348" s="56">
        <f t="shared" si="329"/>
        <v>135.54900000000001</v>
      </c>
      <c r="J2348" s="56">
        <f t="shared" si="330"/>
        <v>3407.2</v>
      </c>
      <c r="K2348" s="56">
        <f t="shared" si="331"/>
        <v>10210.906999999999</v>
      </c>
      <c r="L2348" s="64">
        <v>6447003</v>
      </c>
      <c r="M2348" s="64">
        <v>135559</v>
      </c>
      <c r="N2348" s="64">
        <v>3364178</v>
      </c>
      <c r="O2348" s="64">
        <v>9946740</v>
      </c>
      <c r="P2348" s="63">
        <v>6668158</v>
      </c>
      <c r="Q2348" s="63">
        <v>135549</v>
      </c>
      <c r="R2348" s="63">
        <v>3407200</v>
      </c>
      <c r="S2348" s="63">
        <v>10210907</v>
      </c>
      <c r="T2348">
        <f t="shared" si="332"/>
        <v>20157647</v>
      </c>
    </row>
    <row r="2349" spans="1:20" hidden="1">
      <c r="A2349" s="55" t="s">
        <v>4458</v>
      </c>
      <c r="B2349" s="56" t="s">
        <v>4459</v>
      </c>
      <c r="C2349" s="55" t="s">
        <v>6319</v>
      </c>
      <c r="D2349" s="56">
        <f t="shared" si="333"/>
        <v>2237.5929999999998</v>
      </c>
      <c r="E2349" s="56">
        <f t="shared" si="325"/>
        <v>419.69799999999998</v>
      </c>
      <c r="F2349" s="56">
        <f t="shared" si="326"/>
        <v>1403.4970000000001</v>
      </c>
      <c r="G2349" s="56">
        <f t="shared" si="327"/>
        <v>4060.788</v>
      </c>
      <c r="H2349" s="56">
        <f t="shared" si="328"/>
        <v>2300.0340000000001</v>
      </c>
      <c r="I2349" s="56">
        <f t="shared" si="329"/>
        <v>419.57299999999998</v>
      </c>
      <c r="J2349" s="56">
        <f t="shared" si="330"/>
        <v>1408.35</v>
      </c>
      <c r="K2349" s="56">
        <f t="shared" si="331"/>
        <v>4127.9570000000003</v>
      </c>
      <c r="L2349" s="64">
        <v>2237593</v>
      </c>
      <c r="M2349" s="64">
        <v>419698</v>
      </c>
      <c r="N2349" s="64">
        <v>1403497</v>
      </c>
      <c r="O2349" s="64">
        <v>4060788</v>
      </c>
      <c r="P2349" s="63">
        <v>2300034</v>
      </c>
      <c r="Q2349" s="63">
        <v>419573</v>
      </c>
      <c r="R2349" s="63">
        <v>1408350</v>
      </c>
      <c r="S2349" s="63">
        <v>4127957</v>
      </c>
      <c r="T2349">
        <f t="shared" si="332"/>
        <v>8188745</v>
      </c>
    </row>
    <row r="2350" spans="1:20" hidden="1">
      <c r="A2350" s="55" t="s">
        <v>4460</v>
      </c>
      <c r="B2350" s="56" t="s">
        <v>4461</v>
      </c>
      <c r="C2350" s="55" t="s">
        <v>6319</v>
      </c>
      <c r="D2350" s="56">
        <f t="shared" si="333"/>
        <v>939.42</v>
      </c>
      <c r="E2350" s="56">
        <f t="shared" si="325"/>
        <v>360.91399999999999</v>
      </c>
      <c r="F2350" s="56">
        <f t="shared" si="326"/>
        <v>588.69799999999998</v>
      </c>
      <c r="G2350" s="56">
        <f t="shared" si="327"/>
        <v>1889.0319999999999</v>
      </c>
      <c r="H2350" s="56">
        <f t="shared" si="328"/>
        <v>999.1</v>
      </c>
      <c r="I2350" s="56">
        <f t="shared" si="329"/>
        <v>339.33300000000003</v>
      </c>
      <c r="J2350" s="56">
        <f t="shared" si="330"/>
        <v>585.62400000000002</v>
      </c>
      <c r="K2350" s="56">
        <f t="shared" si="331"/>
        <v>1924.057</v>
      </c>
      <c r="L2350" s="64">
        <v>939420</v>
      </c>
      <c r="M2350" s="64">
        <v>360914</v>
      </c>
      <c r="N2350" s="64">
        <v>588698</v>
      </c>
      <c r="O2350" s="64">
        <v>1889032</v>
      </c>
      <c r="P2350" s="63">
        <v>999100</v>
      </c>
      <c r="Q2350" s="63">
        <v>339333</v>
      </c>
      <c r="R2350" s="63">
        <v>585624</v>
      </c>
      <c r="S2350" s="63">
        <v>1924057</v>
      </c>
      <c r="T2350">
        <f t="shared" si="332"/>
        <v>3813089</v>
      </c>
    </row>
    <row r="2351" spans="1:20" hidden="1">
      <c r="A2351" s="55" t="s">
        <v>4462</v>
      </c>
      <c r="B2351" s="56" t="s">
        <v>4463</v>
      </c>
      <c r="C2351" s="55" t="s">
        <v>6319</v>
      </c>
      <c r="D2351" s="56">
        <f t="shared" si="333"/>
        <v>811.51300000000003</v>
      </c>
      <c r="E2351" s="56">
        <f t="shared" si="325"/>
        <v>111.97</v>
      </c>
      <c r="F2351" s="56">
        <f t="shared" si="326"/>
        <v>1198.989</v>
      </c>
      <c r="G2351" s="56">
        <f t="shared" si="327"/>
        <v>2122.4720000000002</v>
      </c>
      <c r="H2351" s="56">
        <f t="shared" si="328"/>
        <v>686.17</v>
      </c>
      <c r="I2351" s="56">
        <f t="shared" si="329"/>
        <v>131.97</v>
      </c>
      <c r="J2351" s="56">
        <f t="shared" si="330"/>
        <v>1364.09</v>
      </c>
      <c r="K2351" s="56">
        <f t="shared" si="331"/>
        <v>2182.23</v>
      </c>
      <c r="L2351" s="64">
        <v>811513</v>
      </c>
      <c r="M2351" s="64">
        <v>111970</v>
      </c>
      <c r="N2351" s="64">
        <v>1198989</v>
      </c>
      <c r="O2351" s="64">
        <v>2122472</v>
      </c>
      <c r="P2351" s="63">
        <v>686170</v>
      </c>
      <c r="Q2351" s="63">
        <v>131970</v>
      </c>
      <c r="R2351" s="63">
        <v>1364090</v>
      </c>
      <c r="S2351" s="63">
        <v>2182230</v>
      </c>
      <c r="T2351">
        <f t="shared" si="332"/>
        <v>4304702</v>
      </c>
    </row>
    <row r="2352" spans="1:20" hidden="1">
      <c r="A2352" s="55" t="s">
        <v>4464</v>
      </c>
      <c r="B2352" s="56" t="s">
        <v>4465</v>
      </c>
      <c r="C2352" s="55" t="s">
        <v>6319</v>
      </c>
      <c r="D2352" s="56">
        <f t="shared" si="333"/>
        <v>3167.9670000000001</v>
      </c>
      <c r="E2352" s="56">
        <f t="shared" si="325"/>
        <v>1176.9549999999999</v>
      </c>
      <c r="F2352" s="56">
        <f t="shared" si="326"/>
        <v>3440.2440000000001</v>
      </c>
      <c r="G2352" s="56">
        <f t="shared" si="327"/>
        <v>7785.1660000000002</v>
      </c>
      <c r="H2352" s="56">
        <f t="shared" si="328"/>
        <v>4353.0290000000005</v>
      </c>
      <c r="I2352" s="56">
        <f t="shared" si="329"/>
        <v>1049.1790000000001</v>
      </c>
      <c r="J2352" s="56">
        <f t="shared" si="330"/>
        <v>3575.9720000000002</v>
      </c>
      <c r="K2352" s="56">
        <f t="shared" si="331"/>
        <v>8978.18</v>
      </c>
      <c r="L2352" s="64">
        <v>3167967</v>
      </c>
      <c r="M2352" s="64">
        <v>1176955</v>
      </c>
      <c r="N2352" s="64">
        <v>3440244</v>
      </c>
      <c r="O2352" s="64">
        <v>7785166</v>
      </c>
      <c r="P2352" s="63">
        <v>4353029</v>
      </c>
      <c r="Q2352" s="63">
        <v>1049179</v>
      </c>
      <c r="R2352" s="63">
        <v>3575972</v>
      </c>
      <c r="S2352" s="63">
        <v>8978180</v>
      </c>
      <c r="T2352">
        <f t="shared" si="332"/>
        <v>16763346</v>
      </c>
    </row>
    <row r="2353" spans="1:20" hidden="1">
      <c r="A2353" s="55" t="s">
        <v>4466</v>
      </c>
      <c r="B2353" s="56" t="s">
        <v>4467</v>
      </c>
      <c r="C2353" s="55" t="s">
        <v>6319</v>
      </c>
      <c r="D2353" s="56">
        <f t="shared" si="333"/>
        <v>717.447</v>
      </c>
      <c r="E2353" s="56">
        <f t="shared" si="325"/>
        <v>30.344000000000001</v>
      </c>
      <c r="F2353" s="56">
        <f t="shared" si="326"/>
        <v>1318.9390000000001</v>
      </c>
      <c r="G2353" s="56">
        <f t="shared" si="327"/>
        <v>2066.73</v>
      </c>
      <c r="H2353" s="56">
        <f t="shared" si="328"/>
        <v>715.375</v>
      </c>
      <c r="I2353" s="56">
        <f t="shared" si="329"/>
        <v>30.238</v>
      </c>
      <c r="J2353" s="56">
        <f t="shared" si="330"/>
        <v>1474.212</v>
      </c>
      <c r="K2353" s="56">
        <f t="shared" si="331"/>
        <v>2219.8249999999998</v>
      </c>
      <c r="L2353" s="64">
        <v>717447</v>
      </c>
      <c r="M2353" s="64">
        <v>30344</v>
      </c>
      <c r="N2353" s="64">
        <v>1318939</v>
      </c>
      <c r="O2353" s="64">
        <v>2066730</v>
      </c>
      <c r="P2353" s="63">
        <v>715375</v>
      </c>
      <c r="Q2353" s="63">
        <v>30238</v>
      </c>
      <c r="R2353" s="63">
        <v>1474212</v>
      </c>
      <c r="S2353" s="63">
        <v>2219825</v>
      </c>
      <c r="T2353">
        <f t="shared" si="332"/>
        <v>4286555</v>
      </c>
    </row>
    <row r="2354" spans="1:20" hidden="1">
      <c r="A2354" s="55" t="s">
        <v>4468</v>
      </c>
      <c r="B2354" s="56" t="s">
        <v>4469</v>
      </c>
      <c r="C2354" s="55" t="s">
        <v>6319</v>
      </c>
      <c r="D2354" s="56">
        <f t="shared" si="333"/>
        <v>5112.7650000000003</v>
      </c>
      <c r="E2354" s="56">
        <f t="shared" si="325"/>
        <v>1374.0630000000001</v>
      </c>
      <c r="F2354" s="56">
        <f t="shared" si="326"/>
        <v>3668.835</v>
      </c>
      <c r="G2354" s="56">
        <f t="shared" si="327"/>
        <v>10155.663</v>
      </c>
      <c r="H2354" s="56">
        <f t="shared" si="328"/>
        <v>5297.33</v>
      </c>
      <c r="I2354" s="56">
        <f t="shared" si="329"/>
        <v>979.31299999999999</v>
      </c>
      <c r="J2354" s="56">
        <f t="shared" si="330"/>
        <v>3850.163</v>
      </c>
      <c r="K2354" s="56">
        <f t="shared" si="331"/>
        <v>10126.806</v>
      </c>
      <c r="L2354" s="64">
        <v>5112765</v>
      </c>
      <c r="M2354" s="64">
        <v>1374063</v>
      </c>
      <c r="N2354" s="64">
        <v>3668835</v>
      </c>
      <c r="O2354" s="64">
        <v>10155663</v>
      </c>
      <c r="P2354" s="63">
        <v>5297330</v>
      </c>
      <c r="Q2354" s="63">
        <v>979313</v>
      </c>
      <c r="R2354" s="63">
        <v>3850163</v>
      </c>
      <c r="S2354" s="63">
        <v>10126806</v>
      </c>
      <c r="T2354">
        <f t="shared" si="332"/>
        <v>20282469</v>
      </c>
    </row>
    <row r="2355" spans="1:20" hidden="1">
      <c r="A2355" s="55" t="s">
        <v>4470</v>
      </c>
      <c r="B2355" s="56" t="s">
        <v>4471</v>
      </c>
      <c r="C2355" s="55" t="s">
        <v>6319</v>
      </c>
      <c r="D2355" s="56">
        <f t="shared" si="333"/>
        <v>2243.837</v>
      </c>
      <c r="E2355" s="56">
        <f t="shared" si="325"/>
        <v>0.98899999999999999</v>
      </c>
      <c r="F2355" s="56">
        <f t="shared" si="326"/>
        <v>141.411</v>
      </c>
      <c r="G2355" s="56">
        <f t="shared" si="327"/>
        <v>2386.2370000000001</v>
      </c>
      <c r="H2355" s="56">
        <f t="shared" si="328"/>
        <v>2160.306</v>
      </c>
      <c r="I2355" s="56">
        <f t="shared" si="329"/>
        <v>0.98899999999999999</v>
      </c>
      <c r="J2355" s="56">
        <f t="shared" si="330"/>
        <v>141.38999999999999</v>
      </c>
      <c r="K2355" s="56">
        <f t="shared" si="331"/>
        <v>2302.6849999999999</v>
      </c>
      <c r="L2355" s="64">
        <v>2243837</v>
      </c>
      <c r="M2355" s="64">
        <v>989</v>
      </c>
      <c r="N2355" s="64">
        <v>141411</v>
      </c>
      <c r="O2355" s="64">
        <v>2386237</v>
      </c>
      <c r="P2355" s="63">
        <v>2160306</v>
      </c>
      <c r="Q2355" s="63">
        <v>989</v>
      </c>
      <c r="R2355" s="63">
        <v>141390</v>
      </c>
      <c r="S2355" s="63">
        <v>2302685</v>
      </c>
      <c r="T2355">
        <f t="shared" si="332"/>
        <v>4688922</v>
      </c>
    </row>
    <row r="2356" spans="1:20" hidden="1">
      <c r="A2356" s="55" t="s">
        <v>4472</v>
      </c>
      <c r="B2356" s="56" t="s">
        <v>4473</v>
      </c>
      <c r="C2356" s="55" t="s">
        <v>6319</v>
      </c>
      <c r="D2356" s="56">
        <f t="shared" si="333"/>
        <v>1727.0250000000001</v>
      </c>
      <c r="E2356" s="56">
        <f t="shared" si="325"/>
        <v>338.96100000000001</v>
      </c>
      <c r="F2356" s="56">
        <f t="shared" si="326"/>
        <v>2336.6379999999999</v>
      </c>
      <c r="G2356" s="56">
        <f t="shared" si="327"/>
        <v>4402.6239999999998</v>
      </c>
      <c r="H2356" s="56">
        <f t="shared" si="328"/>
        <v>1707.932</v>
      </c>
      <c r="I2356" s="56">
        <f t="shared" si="329"/>
        <v>329.24400000000003</v>
      </c>
      <c r="J2356" s="56">
        <f t="shared" si="330"/>
        <v>2199.7040000000002</v>
      </c>
      <c r="K2356" s="56">
        <f t="shared" si="331"/>
        <v>4236.88</v>
      </c>
      <c r="L2356" s="64">
        <v>1727025</v>
      </c>
      <c r="M2356" s="64">
        <v>338961</v>
      </c>
      <c r="N2356" s="64">
        <v>2336638</v>
      </c>
      <c r="O2356" s="64">
        <v>4402624</v>
      </c>
      <c r="P2356" s="63">
        <v>1707932</v>
      </c>
      <c r="Q2356" s="63">
        <v>329244</v>
      </c>
      <c r="R2356" s="63">
        <v>2199704</v>
      </c>
      <c r="S2356" s="63">
        <v>4236880</v>
      </c>
      <c r="T2356">
        <f t="shared" si="332"/>
        <v>8639504</v>
      </c>
    </row>
    <row r="2357" spans="1:20" hidden="1">
      <c r="A2357" s="55" t="s">
        <v>4474</v>
      </c>
      <c r="B2357" s="56" t="s">
        <v>4475</v>
      </c>
      <c r="C2357" s="55" t="s">
        <v>6319</v>
      </c>
      <c r="D2357" s="56">
        <f t="shared" si="333"/>
        <v>94.728999999999999</v>
      </c>
      <c r="E2357" s="56">
        <f t="shared" si="325"/>
        <v>216.90799999999999</v>
      </c>
      <c r="F2357" s="56">
        <f t="shared" si="326"/>
        <v>1076.643</v>
      </c>
      <c r="G2357" s="56">
        <f t="shared" si="327"/>
        <v>1388.28</v>
      </c>
      <c r="H2357" s="56">
        <f t="shared" si="328"/>
        <v>94.677000000000007</v>
      </c>
      <c r="I2357" s="56">
        <f t="shared" si="329"/>
        <v>228.477</v>
      </c>
      <c r="J2357" s="56">
        <f t="shared" si="330"/>
        <v>1116.251</v>
      </c>
      <c r="K2357" s="56">
        <f t="shared" si="331"/>
        <v>1439.405</v>
      </c>
      <c r="L2357" s="64">
        <v>94729</v>
      </c>
      <c r="M2357" s="64">
        <v>216908</v>
      </c>
      <c r="N2357" s="64">
        <v>1076643</v>
      </c>
      <c r="O2357" s="64">
        <v>1388280</v>
      </c>
      <c r="P2357" s="63">
        <v>94677</v>
      </c>
      <c r="Q2357" s="63">
        <v>228477</v>
      </c>
      <c r="R2357" s="63">
        <v>1116251</v>
      </c>
      <c r="S2357" s="63">
        <v>1439405</v>
      </c>
      <c r="T2357">
        <f t="shared" si="332"/>
        <v>2827685</v>
      </c>
    </row>
    <row r="2358" spans="1:20" hidden="1">
      <c r="A2358" s="55" t="s">
        <v>4476</v>
      </c>
      <c r="B2358" s="56" t="s">
        <v>4477</v>
      </c>
      <c r="C2358" s="55" t="s">
        <v>6319</v>
      </c>
      <c r="D2358" s="56">
        <f t="shared" si="333"/>
        <v>627.85599999999999</v>
      </c>
      <c r="E2358" s="56">
        <f t="shared" si="325"/>
        <v>146.09</v>
      </c>
      <c r="F2358" s="56">
        <f t="shared" si="326"/>
        <v>749.84799999999996</v>
      </c>
      <c r="G2358" s="56">
        <f t="shared" si="327"/>
        <v>1523.7940000000001</v>
      </c>
      <c r="H2358" s="56">
        <f t="shared" si="328"/>
        <v>748.19600000000003</v>
      </c>
      <c r="I2358" s="56">
        <f t="shared" si="329"/>
        <v>145.98599999999999</v>
      </c>
      <c r="J2358" s="56">
        <f t="shared" si="330"/>
        <v>761.33900000000006</v>
      </c>
      <c r="K2358" s="56">
        <f t="shared" si="331"/>
        <v>1655.521</v>
      </c>
      <c r="L2358" s="64">
        <v>627856</v>
      </c>
      <c r="M2358" s="64">
        <v>146090</v>
      </c>
      <c r="N2358" s="64">
        <v>749848</v>
      </c>
      <c r="O2358" s="64">
        <v>1523794</v>
      </c>
      <c r="P2358" s="63">
        <v>748196</v>
      </c>
      <c r="Q2358" s="63">
        <v>145986</v>
      </c>
      <c r="R2358" s="63">
        <v>761339</v>
      </c>
      <c r="S2358" s="63">
        <v>1655521</v>
      </c>
      <c r="T2358">
        <f t="shared" si="332"/>
        <v>3179315</v>
      </c>
    </row>
    <row r="2359" spans="1:20" hidden="1">
      <c r="A2359" s="55" t="s">
        <v>4478</v>
      </c>
      <c r="B2359" s="56" t="s">
        <v>4479</v>
      </c>
      <c r="C2359" s="55" t="s">
        <v>6319</v>
      </c>
      <c r="D2359" s="56">
        <f t="shared" si="333"/>
        <v>3339.9679999999998</v>
      </c>
      <c r="E2359" s="56">
        <f t="shared" si="325"/>
        <v>235.46600000000001</v>
      </c>
      <c r="F2359" s="56">
        <f t="shared" si="326"/>
        <v>3590.085</v>
      </c>
      <c r="G2359" s="56">
        <f t="shared" si="327"/>
        <v>7165.5190000000002</v>
      </c>
      <c r="H2359" s="56">
        <f t="shared" si="328"/>
        <v>3386.3069999999998</v>
      </c>
      <c r="I2359" s="56">
        <f t="shared" si="329"/>
        <v>235.245</v>
      </c>
      <c r="J2359" s="56">
        <f t="shared" si="330"/>
        <v>3309.3249999999998</v>
      </c>
      <c r="K2359" s="56">
        <f t="shared" si="331"/>
        <v>6930.8770000000004</v>
      </c>
      <c r="L2359" s="64">
        <v>3339968</v>
      </c>
      <c r="M2359" s="64">
        <v>235466</v>
      </c>
      <c r="N2359" s="64">
        <v>3590085</v>
      </c>
      <c r="O2359" s="64">
        <v>7165519</v>
      </c>
      <c r="P2359" s="63">
        <v>3386307</v>
      </c>
      <c r="Q2359" s="63">
        <v>235245</v>
      </c>
      <c r="R2359" s="63">
        <v>3309325</v>
      </c>
      <c r="S2359" s="63">
        <v>6930877</v>
      </c>
      <c r="T2359">
        <f t="shared" si="332"/>
        <v>14096396</v>
      </c>
    </row>
    <row r="2360" spans="1:20" hidden="1">
      <c r="A2360" s="55" t="s">
        <v>4480</v>
      </c>
      <c r="B2360" s="56" t="s">
        <v>4481</v>
      </c>
      <c r="C2360" s="55" t="s">
        <v>6319</v>
      </c>
      <c r="D2360" s="56">
        <f t="shared" si="333"/>
        <v>2548.9580000000001</v>
      </c>
      <c r="E2360" s="56">
        <f t="shared" si="325"/>
        <v>3.488</v>
      </c>
      <c r="F2360" s="56">
        <f t="shared" si="326"/>
        <v>1123.258</v>
      </c>
      <c r="G2360" s="56">
        <f t="shared" si="327"/>
        <v>3675.7040000000002</v>
      </c>
      <c r="H2360" s="56">
        <f t="shared" si="328"/>
        <v>2545.7930000000001</v>
      </c>
      <c r="I2360" s="56">
        <f t="shared" si="329"/>
        <v>3.488</v>
      </c>
      <c r="J2360" s="56">
        <f t="shared" si="330"/>
        <v>1084.713</v>
      </c>
      <c r="K2360" s="56">
        <f t="shared" si="331"/>
        <v>3633.9940000000001</v>
      </c>
      <c r="L2360" s="64">
        <v>2548958</v>
      </c>
      <c r="M2360" s="64">
        <v>3488</v>
      </c>
      <c r="N2360" s="64">
        <v>1123258</v>
      </c>
      <c r="O2360" s="64">
        <v>3675704</v>
      </c>
      <c r="P2360" s="63">
        <v>2545793</v>
      </c>
      <c r="Q2360" s="63">
        <v>3488</v>
      </c>
      <c r="R2360" s="63">
        <v>1084713</v>
      </c>
      <c r="S2360" s="63">
        <v>3633994</v>
      </c>
      <c r="T2360">
        <f t="shared" si="332"/>
        <v>7309698</v>
      </c>
    </row>
    <row r="2361" spans="1:20">
      <c r="A2361" s="55" t="s">
        <v>4482</v>
      </c>
      <c r="B2361" s="56" t="s">
        <v>4483</v>
      </c>
      <c r="C2361" s="55" t="s">
        <v>6320</v>
      </c>
      <c r="D2361" s="56">
        <f t="shared" si="333"/>
        <v>0</v>
      </c>
      <c r="E2361" s="56">
        <f t="shared" si="325"/>
        <v>0</v>
      </c>
      <c r="F2361" s="56">
        <f t="shared" si="326"/>
        <v>0</v>
      </c>
      <c r="G2361" s="56">
        <f t="shared" si="327"/>
        <v>0</v>
      </c>
      <c r="H2361" s="56">
        <f t="shared" si="328"/>
        <v>0</v>
      </c>
      <c r="I2361" s="56">
        <f t="shared" si="329"/>
        <v>0</v>
      </c>
      <c r="J2361" s="56">
        <f t="shared" si="330"/>
        <v>0</v>
      </c>
      <c r="K2361" s="56">
        <f t="shared" si="331"/>
        <v>0</v>
      </c>
      <c r="L2361" s="64">
        <v>0</v>
      </c>
      <c r="M2361" s="64">
        <v>0</v>
      </c>
      <c r="N2361" s="64">
        <v>0</v>
      </c>
      <c r="O2361" s="64">
        <v>0</v>
      </c>
      <c r="P2361" s="63">
        <v>0</v>
      </c>
      <c r="Q2361" s="63">
        <v>0</v>
      </c>
      <c r="R2361" s="63">
        <v>0</v>
      </c>
      <c r="S2361" s="63">
        <v>0</v>
      </c>
      <c r="T2361">
        <f t="shared" si="332"/>
        <v>0</v>
      </c>
    </row>
    <row r="2362" spans="1:20" hidden="1">
      <c r="A2362" s="55" t="s">
        <v>4484</v>
      </c>
      <c r="B2362" s="56" t="s">
        <v>4485</v>
      </c>
      <c r="C2362" s="55" t="s">
        <v>6320</v>
      </c>
      <c r="D2362" s="56">
        <f t="shared" si="333"/>
        <v>158.85499999999999</v>
      </c>
      <c r="E2362" s="56">
        <f t="shared" si="325"/>
        <v>0</v>
      </c>
      <c r="F2362" s="56">
        <f t="shared" si="326"/>
        <v>303.21100000000001</v>
      </c>
      <c r="G2362" s="56">
        <f t="shared" si="327"/>
        <v>462.06599999999997</v>
      </c>
      <c r="H2362" s="56">
        <f t="shared" si="328"/>
        <v>162.804</v>
      </c>
      <c r="I2362" s="56">
        <f t="shared" si="329"/>
        <v>0</v>
      </c>
      <c r="J2362" s="56">
        <f t="shared" si="330"/>
        <v>230.64699999999999</v>
      </c>
      <c r="K2362" s="56">
        <f t="shared" si="331"/>
        <v>393.45100000000002</v>
      </c>
      <c r="L2362" s="64">
        <v>158855</v>
      </c>
      <c r="M2362" s="64">
        <v>0</v>
      </c>
      <c r="N2362" s="64">
        <v>303211</v>
      </c>
      <c r="O2362" s="64">
        <v>462066</v>
      </c>
      <c r="P2362" s="63">
        <v>162804</v>
      </c>
      <c r="Q2362" s="63">
        <v>0</v>
      </c>
      <c r="R2362" s="63">
        <v>230647</v>
      </c>
      <c r="S2362" s="63">
        <v>393451</v>
      </c>
      <c r="T2362">
        <f t="shared" si="332"/>
        <v>855517</v>
      </c>
    </row>
    <row r="2363" spans="1:20">
      <c r="A2363" s="55" t="s">
        <v>4486</v>
      </c>
      <c r="B2363" s="56" t="s">
        <v>4487</v>
      </c>
      <c r="C2363" s="55" t="s">
        <v>6320</v>
      </c>
      <c r="D2363" s="56">
        <f t="shared" si="333"/>
        <v>0</v>
      </c>
      <c r="E2363" s="56">
        <f t="shared" si="325"/>
        <v>0</v>
      </c>
      <c r="F2363" s="56">
        <f t="shared" si="326"/>
        <v>0</v>
      </c>
      <c r="G2363" s="56">
        <f t="shared" si="327"/>
        <v>0</v>
      </c>
      <c r="H2363" s="56">
        <f t="shared" si="328"/>
        <v>0</v>
      </c>
      <c r="I2363" s="56">
        <f t="shared" si="329"/>
        <v>0</v>
      </c>
      <c r="J2363" s="56">
        <f t="shared" si="330"/>
        <v>0</v>
      </c>
      <c r="K2363" s="56">
        <f t="shared" si="331"/>
        <v>0</v>
      </c>
      <c r="L2363" s="64">
        <v>0</v>
      </c>
      <c r="M2363" s="64">
        <v>0</v>
      </c>
      <c r="N2363" s="64">
        <v>0</v>
      </c>
      <c r="O2363" s="64">
        <v>0</v>
      </c>
      <c r="P2363" s="63">
        <v>0</v>
      </c>
      <c r="Q2363" s="63">
        <v>0</v>
      </c>
      <c r="R2363" s="63">
        <v>0</v>
      </c>
      <c r="S2363" s="63">
        <v>0</v>
      </c>
      <c r="T2363">
        <f t="shared" si="332"/>
        <v>0</v>
      </c>
    </row>
    <row r="2364" spans="1:20">
      <c r="A2364" s="55" t="s">
        <v>4488</v>
      </c>
      <c r="B2364" s="56" t="s">
        <v>4489</v>
      </c>
      <c r="C2364" s="55" t="s">
        <v>6320</v>
      </c>
      <c r="D2364" s="56">
        <f t="shared" si="333"/>
        <v>0</v>
      </c>
      <c r="E2364" s="56">
        <f t="shared" si="325"/>
        <v>0</v>
      </c>
      <c r="F2364" s="56">
        <f t="shared" si="326"/>
        <v>0</v>
      </c>
      <c r="G2364" s="56">
        <f t="shared" si="327"/>
        <v>0</v>
      </c>
      <c r="H2364" s="56">
        <f t="shared" si="328"/>
        <v>0</v>
      </c>
      <c r="I2364" s="56">
        <f t="shared" si="329"/>
        <v>0</v>
      </c>
      <c r="J2364" s="56">
        <f t="shared" si="330"/>
        <v>0</v>
      </c>
      <c r="K2364" s="56">
        <f t="shared" si="331"/>
        <v>0</v>
      </c>
      <c r="L2364" s="64">
        <v>0</v>
      </c>
      <c r="M2364" s="64">
        <v>0</v>
      </c>
      <c r="N2364" s="64">
        <v>0</v>
      </c>
      <c r="O2364" s="64">
        <v>0</v>
      </c>
      <c r="P2364" s="63">
        <v>0</v>
      </c>
      <c r="Q2364" s="63">
        <v>0</v>
      </c>
      <c r="R2364" s="63">
        <v>0</v>
      </c>
      <c r="S2364" s="63">
        <v>0</v>
      </c>
      <c r="T2364">
        <f t="shared" si="332"/>
        <v>0</v>
      </c>
    </row>
    <row r="2365" spans="1:20">
      <c r="A2365" s="55" t="s">
        <v>4490</v>
      </c>
      <c r="B2365" s="56" t="s">
        <v>4491</v>
      </c>
      <c r="C2365" s="55" t="s">
        <v>6320</v>
      </c>
      <c r="D2365" s="56">
        <f t="shared" si="333"/>
        <v>0</v>
      </c>
      <c r="E2365" s="56">
        <f t="shared" si="325"/>
        <v>0</v>
      </c>
      <c r="F2365" s="56">
        <f t="shared" si="326"/>
        <v>0</v>
      </c>
      <c r="G2365" s="56">
        <f t="shared" si="327"/>
        <v>0</v>
      </c>
      <c r="H2365" s="56">
        <f t="shared" si="328"/>
        <v>0</v>
      </c>
      <c r="I2365" s="56">
        <f t="shared" si="329"/>
        <v>0</v>
      </c>
      <c r="J2365" s="56">
        <f t="shared" si="330"/>
        <v>0</v>
      </c>
      <c r="K2365" s="56">
        <f t="shared" si="331"/>
        <v>0</v>
      </c>
      <c r="L2365" s="64">
        <v>0</v>
      </c>
      <c r="M2365" s="64">
        <v>0</v>
      </c>
      <c r="N2365" s="64">
        <v>0</v>
      </c>
      <c r="O2365" s="64">
        <v>0</v>
      </c>
      <c r="P2365" s="63">
        <v>0</v>
      </c>
      <c r="Q2365" s="63">
        <v>0</v>
      </c>
      <c r="R2365" s="63">
        <v>0</v>
      </c>
      <c r="S2365" s="63">
        <v>0</v>
      </c>
      <c r="T2365">
        <f t="shared" si="332"/>
        <v>0</v>
      </c>
    </row>
    <row r="2366" spans="1:20">
      <c r="A2366" s="55" t="s">
        <v>4492</v>
      </c>
      <c r="B2366" s="56" t="s">
        <v>4493</v>
      </c>
      <c r="C2366" s="55" t="s">
        <v>6320</v>
      </c>
      <c r="D2366" s="56">
        <f t="shared" si="333"/>
        <v>0</v>
      </c>
      <c r="E2366" s="56">
        <f t="shared" si="325"/>
        <v>0</v>
      </c>
      <c r="F2366" s="56">
        <f t="shared" si="326"/>
        <v>0</v>
      </c>
      <c r="G2366" s="56">
        <f t="shared" si="327"/>
        <v>0</v>
      </c>
      <c r="H2366" s="56">
        <f t="shared" si="328"/>
        <v>0</v>
      </c>
      <c r="I2366" s="56">
        <f t="shared" si="329"/>
        <v>0</v>
      </c>
      <c r="J2366" s="56">
        <f t="shared" si="330"/>
        <v>0</v>
      </c>
      <c r="K2366" s="56">
        <f t="shared" si="331"/>
        <v>0</v>
      </c>
      <c r="L2366" s="64">
        <v>0</v>
      </c>
      <c r="M2366" s="64">
        <v>0</v>
      </c>
      <c r="N2366" s="64">
        <v>0</v>
      </c>
      <c r="O2366" s="64">
        <v>0</v>
      </c>
      <c r="P2366" s="63">
        <v>0</v>
      </c>
      <c r="Q2366" s="63">
        <v>0</v>
      </c>
      <c r="R2366" s="63">
        <v>0</v>
      </c>
      <c r="S2366" s="63">
        <v>0</v>
      </c>
      <c r="T2366">
        <f t="shared" si="332"/>
        <v>0</v>
      </c>
    </row>
    <row r="2367" spans="1:20">
      <c r="A2367" s="55" t="s">
        <v>4494</v>
      </c>
      <c r="B2367" s="56" t="s">
        <v>4495</v>
      </c>
      <c r="C2367" s="55" t="s">
        <v>6320</v>
      </c>
      <c r="D2367" s="56">
        <f t="shared" si="333"/>
        <v>0</v>
      </c>
      <c r="E2367" s="56">
        <f t="shared" si="325"/>
        <v>0</v>
      </c>
      <c r="F2367" s="56">
        <f t="shared" si="326"/>
        <v>0</v>
      </c>
      <c r="G2367" s="56">
        <f t="shared" si="327"/>
        <v>0</v>
      </c>
      <c r="H2367" s="56">
        <f t="shared" si="328"/>
        <v>0</v>
      </c>
      <c r="I2367" s="56">
        <f t="shared" si="329"/>
        <v>0</v>
      </c>
      <c r="J2367" s="56">
        <f t="shared" si="330"/>
        <v>0</v>
      </c>
      <c r="K2367" s="56">
        <f t="shared" si="331"/>
        <v>0</v>
      </c>
      <c r="L2367" s="64">
        <v>0</v>
      </c>
      <c r="M2367" s="64">
        <v>0</v>
      </c>
      <c r="N2367" s="64">
        <v>0</v>
      </c>
      <c r="O2367" s="64">
        <v>0</v>
      </c>
      <c r="P2367" s="63">
        <v>0</v>
      </c>
      <c r="Q2367" s="63">
        <v>0</v>
      </c>
      <c r="R2367" s="63">
        <v>0</v>
      </c>
      <c r="S2367" s="63">
        <v>0</v>
      </c>
      <c r="T2367">
        <f t="shared" si="332"/>
        <v>0</v>
      </c>
    </row>
    <row r="2368" spans="1:20" hidden="1">
      <c r="A2368" s="55" t="s">
        <v>4496</v>
      </c>
      <c r="B2368" s="56" t="s">
        <v>4497</v>
      </c>
      <c r="C2368" s="55" t="s">
        <v>6320</v>
      </c>
      <c r="D2368" s="56">
        <f t="shared" si="333"/>
        <v>0</v>
      </c>
      <c r="E2368" s="56">
        <f t="shared" si="325"/>
        <v>0</v>
      </c>
      <c r="F2368" s="56">
        <f t="shared" si="326"/>
        <v>5.2889999999999997</v>
      </c>
      <c r="G2368" s="56">
        <f t="shared" si="327"/>
        <v>5.2889999999999997</v>
      </c>
      <c r="H2368" s="56">
        <f t="shared" si="328"/>
        <v>0</v>
      </c>
      <c r="I2368" s="56">
        <f t="shared" si="329"/>
        <v>0</v>
      </c>
      <c r="J2368" s="56">
        <f t="shared" si="330"/>
        <v>5.2830000000000004</v>
      </c>
      <c r="K2368" s="56">
        <f t="shared" si="331"/>
        <v>5.2830000000000004</v>
      </c>
      <c r="L2368" s="64">
        <v>0</v>
      </c>
      <c r="M2368" s="64">
        <v>0</v>
      </c>
      <c r="N2368" s="64">
        <v>5289</v>
      </c>
      <c r="O2368" s="64">
        <v>5289</v>
      </c>
      <c r="P2368" s="63">
        <v>0</v>
      </c>
      <c r="Q2368" s="63">
        <v>0</v>
      </c>
      <c r="R2368" s="63">
        <v>5283</v>
      </c>
      <c r="S2368" s="63">
        <v>5283</v>
      </c>
      <c r="T2368">
        <f t="shared" si="332"/>
        <v>10572</v>
      </c>
    </row>
    <row r="2369" spans="1:20" hidden="1">
      <c r="A2369" s="55" t="s">
        <v>4498</v>
      </c>
      <c r="B2369" s="56" t="s">
        <v>4499</v>
      </c>
      <c r="C2369" s="55" t="s">
        <v>6320</v>
      </c>
      <c r="D2369" s="56">
        <f t="shared" si="333"/>
        <v>0</v>
      </c>
      <c r="E2369" s="56">
        <f t="shared" si="325"/>
        <v>0</v>
      </c>
      <c r="F2369" s="56">
        <f t="shared" si="326"/>
        <v>27.045000000000002</v>
      </c>
      <c r="G2369" s="56">
        <f t="shared" si="327"/>
        <v>27.045000000000002</v>
      </c>
      <c r="H2369" s="56">
        <f t="shared" si="328"/>
        <v>0</v>
      </c>
      <c r="I2369" s="56">
        <f t="shared" si="329"/>
        <v>0</v>
      </c>
      <c r="J2369" s="56">
        <f t="shared" si="330"/>
        <v>27.018000000000001</v>
      </c>
      <c r="K2369" s="56">
        <f t="shared" si="331"/>
        <v>27.018000000000001</v>
      </c>
      <c r="L2369" s="64">
        <v>0</v>
      </c>
      <c r="M2369" s="64">
        <v>0</v>
      </c>
      <c r="N2369" s="64">
        <v>27045</v>
      </c>
      <c r="O2369" s="64">
        <v>27045</v>
      </c>
      <c r="P2369" s="63">
        <v>0</v>
      </c>
      <c r="Q2369" s="63">
        <v>0</v>
      </c>
      <c r="R2369" s="63">
        <v>27018</v>
      </c>
      <c r="S2369" s="63">
        <v>27018</v>
      </c>
      <c r="T2369">
        <f t="shared" si="332"/>
        <v>54063</v>
      </c>
    </row>
    <row r="2370" spans="1:20">
      <c r="A2370" s="55" t="s">
        <v>4500</v>
      </c>
      <c r="B2370" s="56" t="s">
        <v>4501</v>
      </c>
      <c r="C2370" s="55" t="s">
        <v>6320</v>
      </c>
      <c r="D2370" s="56">
        <f t="shared" si="333"/>
        <v>0</v>
      </c>
      <c r="E2370" s="56">
        <f t="shared" si="325"/>
        <v>0</v>
      </c>
      <c r="F2370" s="56">
        <f t="shared" si="326"/>
        <v>0</v>
      </c>
      <c r="G2370" s="56">
        <f t="shared" si="327"/>
        <v>0</v>
      </c>
      <c r="H2370" s="56">
        <f t="shared" si="328"/>
        <v>0</v>
      </c>
      <c r="I2370" s="56">
        <f t="shared" si="329"/>
        <v>0</v>
      </c>
      <c r="J2370" s="56">
        <f t="shared" si="330"/>
        <v>0</v>
      </c>
      <c r="K2370" s="56">
        <f t="shared" si="331"/>
        <v>0</v>
      </c>
      <c r="L2370" s="64">
        <v>0</v>
      </c>
      <c r="M2370" s="64">
        <v>0</v>
      </c>
      <c r="N2370" s="64">
        <v>0</v>
      </c>
      <c r="O2370" s="64">
        <v>0</v>
      </c>
      <c r="P2370" s="63">
        <v>0</v>
      </c>
      <c r="Q2370" s="63">
        <v>0</v>
      </c>
      <c r="R2370" s="63">
        <v>0</v>
      </c>
      <c r="S2370" s="63">
        <v>0</v>
      </c>
      <c r="T2370">
        <f t="shared" si="332"/>
        <v>0</v>
      </c>
    </row>
    <row r="2371" spans="1:20">
      <c r="A2371" s="55" t="s">
        <v>4502</v>
      </c>
      <c r="B2371" s="56" t="s">
        <v>4503</v>
      </c>
      <c r="C2371" s="55" t="s">
        <v>6320</v>
      </c>
      <c r="D2371" s="56">
        <f t="shared" si="333"/>
        <v>0</v>
      </c>
      <c r="E2371" s="56">
        <f t="shared" si="325"/>
        <v>0</v>
      </c>
      <c r="F2371" s="56">
        <f t="shared" si="326"/>
        <v>0</v>
      </c>
      <c r="G2371" s="56">
        <f t="shared" si="327"/>
        <v>0</v>
      </c>
      <c r="H2371" s="56">
        <f t="shared" si="328"/>
        <v>0</v>
      </c>
      <c r="I2371" s="56">
        <f t="shared" si="329"/>
        <v>0</v>
      </c>
      <c r="J2371" s="56">
        <f t="shared" si="330"/>
        <v>0</v>
      </c>
      <c r="K2371" s="56">
        <f t="shared" si="331"/>
        <v>0</v>
      </c>
      <c r="L2371" s="64">
        <v>0</v>
      </c>
      <c r="M2371" s="64">
        <v>0</v>
      </c>
      <c r="N2371" s="64">
        <v>0</v>
      </c>
      <c r="O2371" s="64">
        <v>0</v>
      </c>
      <c r="P2371" s="63">
        <v>0</v>
      </c>
      <c r="Q2371" s="63">
        <v>0</v>
      </c>
      <c r="R2371" s="63">
        <v>0</v>
      </c>
      <c r="S2371" s="63">
        <v>0</v>
      </c>
      <c r="T2371">
        <f t="shared" si="332"/>
        <v>0</v>
      </c>
    </row>
    <row r="2372" spans="1:20">
      <c r="A2372" s="55" t="s">
        <v>4504</v>
      </c>
      <c r="B2372" s="56" t="s">
        <v>4505</v>
      </c>
      <c r="C2372" s="55" t="s">
        <v>6320</v>
      </c>
      <c r="D2372" s="56">
        <f t="shared" si="333"/>
        <v>0</v>
      </c>
      <c r="E2372" s="56">
        <f t="shared" si="325"/>
        <v>0</v>
      </c>
      <c r="F2372" s="56">
        <f t="shared" si="326"/>
        <v>0</v>
      </c>
      <c r="G2372" s="56">
        <f t="shared" si="327"/>
        <v>0</v>
      </c>
      <c r="H2372" s="56">
        <f t="shared" si="328"/>
        <v>0</v>
      </c>
      <c r="I2372" s="56">
        <f t="shared" si="329"/>
        <v>0</v>
      </c>
      <c r="J2372" s="56">
        <f t="shared" si="330"/>
        <v>0</v>
      </c>
      <c r="K2372" s="56">
        <f t="shared" si="331"/>
        <v>0</v>
      </c>
      <c r="L2372" s="64">
        <v>0</v>
      </c>
      <c r="M2372" s="64">
        <v>0</v>
      </c>
      <c r="N2372" s="64">
        <v>0</v>
      </c>
      <c r="O2372" s="64">
        <v>0</v>
      </c>
      <c r="P2372" s="63">
        <v>0</v>
      </c>
      <c r="Q2372" s="63">
        <v>0</v>
      </c>
      <c r="R2372" s="63">
        <v>0</v>
      </c>
      <c r="S2372" s="63">
        <v>0</v>
      </c>
      <c r="T2372">
        <f t="shared" si="332"/>
        <v>0</v>
      </c>
    </row>
    <row r="2373" spans="1:20" hidden="1">
      <c r="A2373" s="55" t="s">
        <v>4506</v>
      </c>
      <c r="B2373" s="56" t="s">
        <v>4507</v>
      </c>
      <c r="C2373" s="55" t="s">
        <v>6320</v>
      </c>
      <c r="D2373" s="56">
        <f t="shared" si="333"/>
        <v>0</v>
      </c>
      <c r="E2373" s="56">
        <f t="shared" ref="E2373:E2436" si="334">M2373/1000</f>
        <v>0</v>
      </c>
      <c r="F2373" s="56">
        <f t="shared" ref="F2373:F2436" si="335">N2373/1000</f>
        <v>151.47300000000001</v>
      </c>
      <c r="G2373" s="56">
        <f t="shared" ref="G2373:G2436" si="336">O2373/1000</f>
        <v>151.47300000000001</v>
      </c>
      <c r="H2373" s="56">
        <f t="shared" ref="H2373:H2436" si="337">P2373/1000</f>
        <v>0</v>
      </c>
      <c r="I2373" s="56">
        <f t="shared" ref="I2373:I2436" si="338">Q2373/1000</f>
        <v>0</v>
      </c>
      <c r="J2373" s="56">
        <f t="shared" ref="J2373:J2436" si="339">R2373/1000</f>
        <v>142.50399999999999</v>
      </c>
      <c r="K2373" s="56">
        <f t="shared" ref="K2373:K2436" si="340">S2373/1000</f>
        <v>142.50399999999999</v>
      </c>
      <c r="L2373" s="64">
        <v>0</v>
      </c>
      <c r="M2373" s="64">
        <v>0</v>
      </c>
      <c r="N2373" s="64">
        <v>151473</v>
      </c>
      <c r="O2373" s="64">
        <v>151473</v>
      </c>
      <c r="P2373" s="63">
        <v>0</v>
      </c>
      <c r="Q2373" s="63">
        <v>0</v>
      </c>
      <c r="R2373" s="63">
        <v>142504</v>
      </c>
      <c r="S2373" s="63">
        <v>142504</v>
      </c>
      <c r="T2373">
        <f t="shared" si="332"/>
        <v>293977</v>
      </c>
    </row>
    <row r="2374" spans="1:20">
      <c r="A2374" s="55" t="s">
        <v>4508</v>
      </c>
      <c r="B2374" s="56" t="s">
        <v>4509</v>
      </c>
      <c r="C2374" s="55" t="s">
        <v>6320</v>
      </c>
      <c r="D2374" s="56">
        <f t="shared" si="333"/>
        <v>0</v>
      </c>
      <c r="E2374" s="56">
        <f t="shared" si="334"/>
        <v>0</v>
      </c>
      <c r="F2374" s="56">
        <f t="shared" si="335"/>
        <v>0</v>
      </c>
      <c r="G2374" s="56">
        <f t="shared" si="336"/>
        <v>0</v>
      </c>
      <c r="H2374" s="56">
        <f t="shared" si="337"/>
        <v>0</v>
      </c>
      <c r="I2374" s="56">
        <f t="shared" si="338"/>
        <v>0</v>
      </c>
      <c r="J2374" s="56">
        <f t="shared" si="339"/>
        <v>0</v>
      </c>
      <c r="K2374" s="56">
        <f t="shared" si="340"/>
        <v>0</v>
      </c>
      <c r="L2374" s="64">
        <v>0</v>
      </c>
      <c r="M2374" s="64">
        <v>0</v>
      </c>
      <c r="N2374" s="64">
        <v>0</v>
      </c>
      <c r="O2374" s="64">
        <v>0</v>
      </c>
      <c r="P2374" s="63">
        <v>0</v>
      </c>
      <c r="Q2374" s="63">
        <v>0</v>
      </c>
      <c r="R2374" s="63">
        <v>0</v>
      </c>
      <c r="S2374" s="63">
        <v>0</v>
      </c>
      <c r="T2374">
        <f t="shared" ref="T2374:T2437" si="341">O2374+S2374</f>
        <v>0</v>
      </c>
    </row>
    <row r="2375" spans="1:20" hidden="1">
      <c r="A2375" s="55" t="s">
        <v>4510</v>
      </c>
      <c r="B2375" s="56" t="s">
        <v>4511</v>
      </c>
      <c r="C2375" s="55" t="s">
        <v>6320</v>
      </c>
      <c r="D2375" s="56">
        <f t="shared" ref="D2375:D2438" si="342">L2375/1000</f>
        <v>63.212000000000003</v>
      </c>
      <c r="E2375" s="56">
        <f t="shared" si="334"/>
        <v>0</v>
      </c>
      <c r="F2375" s="56">
        <f t="shared" si="335"/>
        <v>0</v>
      </c>
      <c r="G2375" s="56">
        <f t="shared" si="336"/>
        <v>63.212000000000003</v>
      </c>
      <c r="H2375" s="56">
        <f t="shared" si="337"/>
        <v>60.212000000000003</v>
      </c>
      <c r="I2375" s="56">
        <f t="shared" si="338"/>
        <v>0</v>
      </c>
      <c r="J2375" s="56">
        <f t="shared" si="339"/>
        <v>0</v>
      </c>
      <c r="K2375" s="56">
        <f t="shared" si="340"/>
        <v>60.212000000000003</v>
      </c>
      <c r="L2375" s="64">
        <v>63212</v>
      </c>
      <c r="M2375" s="64">
        <v>0</v>
      </c>
      <c r="N2375" s="64">
        <v>0</v>
      </c>
      <c r="O2375" s="64">
        <v>63212</v>
      </c>
      <c r="P2375" s="63">
        <v>60212</v>
      </c>
      <c r="Q2375" s="63">
        <v>0</v>
      </c>
      <c r="R2375" s="63">
        <v>0</v>
      </c>
      <c r="S2375" s="63">
        <v>60212</v>
      </c>
      <c r="T2375">
        <f t="shared" si="341"/>
        <v>123424</v>
      </c>
    </row>
    <row r="2376" spans="1:20" hidden="1">
      <c r="A2376" s="55" t="s">
        <v>4512</v>
      </c>
      <c r="B2376" s="56" t="s">
        <v>4513</v>
      </c>
      <c r="C2376" s="55" t="s">
        <v>6320</v>
      </c>
      <c r="D2376" s="56">
        <f t="shared" si="342"/>
        <v>0</v>
      </c>
      <c r="E2376" s="56">
        <f t="shared" si="334"/>
        <v>0</v>
      </c>
      <c r="F2376" s="56">
        <f t="shared" si="335"/>
        <v>7.4619999999999997</v>
      </c>
      <c r="G2376" s="56">
        <f t="shared" si="336"/>
        <v>7.4619999999999997</v>
      </c>
      <c r="H2376" s="56">
        <f t="shared" si="337"/>
        <v>0</v>
      </c>
      <c r="I2376" s="56">
        <f t="shared" si="338"/>
        <v>0</v>
      </c>
      <c r="J2376" s="56">
        <f t="shared" si="339"/>
        <v>7.4550000000000001</v>
      </c>
      <c r="K2376" s="56">
        <f t="shared" si="340"/>
        <v>7.4550000000000001</v>
      </c>
      <c r="L2376" s="64">
        <v>0</v>
      </c>
      <c r="M2376" s="64">
        <v>0</v>
      </c>
      <c r="N2376" s="64">
        <v>7462</v>
      </c>
      <c r="O2376" s="64">
        <v>7462</v>
      </c>
      <c r="P2376" s="63">
        <v>0</v>
      </c>
      <c r="Q2376" s="63">
        <v>0</v>
      </c>
      <c r="R2376" s="63">
        <v>7455</v>
      </c>
      <c r="S2376" s="63">
        <v>7455</v>
      </c>
      <c r="T2376">
        <f t="shared" si="341"/>
        <v>14917</v>
      </c>
    </row>
    <row r="2377" spans="1:20" hidden="1">
      <c r="A2377" s="55" t="s">
        <v>4514</v>
      </c>
      <c r="B2377" s="56" t="s">
        <v>4515</v>
      </c>
      <c r="C2377" s="55" t="s">
        <v>6320</v>
      </c>
      <c r="D2377" s="56">
        <f t="shared" si="342"/>
        <v>0</v>
      </c>
      <c r="E2377" s="56">
        <f t="shared" si="334"/>
        <v>0</v>
      </c>
      <c r="F2377" s="56">
        <f t="shared" si="335"/>
        <v>66.537000000000006</v>
      </c>
      <c r="G2377" s="56">
        <f t="shared" si="336"/>
        <v>66.537000000000006</v>
      </c>
      <c r="H2377" s="56">
        <f t="shared" si="337"/>
        <v>0</v>
      </c>
      <c r="I2377" s="56">
        <f t="shared" si="338"/>
        <v>0</v>
      </c>
      <c r="J2377" s="56">
        <f t="shared" si="339"/>
        <v>85.442999999999998</v>
      </c>
      <c r="K2377" s="56">
        <f t="shared" si="340"/>
        <v>85.442999999999998</v>
      </c>
      <c r="L2377" s="64">
        <v>0</v>
      </c>
      <c r="M2377" s="64">
        <v>0</v>
      </c>
      <c r="N2377" s="64">
        <v>66537</v>
      </c>
      <c r="O2377" s="64">
        <v>66537</v>
      </c>
      <c r="P2377" s="63">
        <v>0</v>
      </c>
      <c r="Q2377" s="63">
        <v>0</v>
      </c>
      <c r="R2377" s="63">
        <v>85443</v>
      </c>
      <c r="S2377" s="63">
        <v>85443</v>
      </c>
      <c r="T2377">
        <f t="shared" si="341"/>
        <v>151980</v>
      </c>
    </row>
    <row r="2378" spans="1:20" hidden="1">
      <c r="A2378" s="55" t="s">
        <v>4516</v>
      </c>
      <c r="B2378" s="56" t="s">
        <v>4517</v>
      </c>
      <c r="C2378" s="55" t="s">
        <v>6320</v>
      </c>
      <c r="D2378" s="56">
        <f t="shared" si="342"/>
        <v>0</v>
      </c>
      <c r="E2378" s="56">
        <f t="shared" si="334"/>
        <v>0</v>
      </c>
      <c r="F2378" s="56">
        <f t="shared" si="335"/>
        <v>15</v>
      </c>
      <c r="G2378" s="56">
        <f t="shared" si="336"/>
        <v>15</v>
      </c>
      <c r="H2378" s="56">
        <f t="shared" si="337"/>
        <v>0</v>
      </c>
      <c r="I2378" s="56">
        <f t="shared" si="338"/>
        <v>0</v>
      </c>
      <c r="J2378" s="56">
        <f t="shared" si="339"/>
        <v>0</v>
      </c>
      <c r="K2378" s="56">
        <f t="shared" si="340"/>
        <v>0</v>
      </c>
      <c r="L2378" s="64">
        <v>0</v>
      </c>
      <c r="M2378" s="64">
        <v>0</v>
      </c>
      <c r="N2378" s="64">
        <v>15000</v>
      </c>
      <c r="O2378" s="64">
        <v>15000</v>
      </c>
      <c r="P2378" s="63">
        <v>0</v>
      </c>
      <c r="Q2378" s="63">
        <v>0</v>
      </c>
      <c r="R2378" s="63">
        <v>0</v>
      </c>
      <c r="S2378" s="63">
        <v>0</v>
      </c>
      <c r="T2378">
        <f t="shared" si="341"/>
        <v>15000</v>
      </c>
    </row>
    <row r="2379" spans="1:20">
      <c r="A2379" s="55" t="s">
        <v>4518</v>
      </c>
      <c r="B2379" s="56" t="s">
        <v>4519</v>
      </c>
      <c r="C2379" s="55" t="s">
        <v>6320</v>
      </c>
      <c r="D2379" s="56">
        <f t="shared" si="342"/>
        <v>0</v>
      </c>
      <c r="E2379" s="56">
        <f t="shared" si="334"/>
        <v>0</v>
      </c>
      <c r="F2379" s="56">
        <f t="shared" si="335"/>
        <v>0</v>
      </c>
      <c r="G2379" s="56">
        <f t="shared" si="336"/>
        <v>0</v>
      </c>
      <c r="H2379" s="56">
        <f t="shared" si="337"/>
        <v>0</v>
      </c>
      <c r="I2379" s="56">
        <f t="shared" si="338"/>
        <v>0</v>
      </c>
      <c r="J2379" s="56">
        <f t="shared" si="339"/>
        <v>0</v>
      </c>
      <c r="K2379" s="56">
        <f t="shared" si="340"/>
        <v>0</v>
      </c>
      <c r="L2379" s="64">
        <v>0</v>
      </c>
      <c r="M2379" s="64">
        <v>0</v>
      </c>
      <c r="N2379" s="64">
        <v>0</v>
      </c>
      <c r="O2379" s="64">
        <v>0</v>
      </c>
      <c r="P2379" s="63">
        <v>0</v>
      </c>
      <c r="Q2379" s="63">
        <v>0</v>
      </c>
      <c r="R2379" s="63">
        <v>0</v>
      </c>
      <c r="S2379" s="63">
        <v>0</v>
      </c>
      <c r="T2379">
        <f t="shared" si="341"/>
        <v>0</v>
      </c>
    </row>
    <row r="2380" spans="1:20">
      <c r="A2380" s="55" t="s">
        <v>4520</v>
      </c>
      <c r="B2380" s="56" t="s">
        <v>4521</v>
      </c>
      <c r="C2380" s="55" t="s">
        <v>6320</v>
      </c>
      <c r="D2380" s="56">
        <f t="shared" si="342"/>
        <v>0</v>
      </c>
      <c r="E2380" s="56">
        <f t="shared" si="334"/>
        <v>0</v>
      </c>
      <c r="F2380" s="56">
        <f t="shared" si="335"/>
        <v>0</v>
      </c>
      <c r="G2380" s="56">
        <f t="shared" si="336"/>
        <v>0</v>
      </c>
      <c r="H2380" s="56">
        <f t="shared" si="337"/>
        <v>0</v>
      </c>
      <c r="I2380" s="56">
        <f t="shared" si="338"/>
        <v>0</v>
      </c>
      <c r="J2380" s="56">
        <f t="shared" si="339"/>
        <v>0</v>
      </c>
      <c r="K2380" s="56">
        <f t="shared" si="340"/>
        <v>0</v>
      </c>
      <c r="L2380" s="64">
        <v>0</v>
      </c>
      <c r="M2380" s="64">
        <v>0</v>
      </c>
      <c r="N2380" s="64">
        <v>0</v>
      </c>
      <c r="O2380" s="64">
        <v>0</v>
      </c>
      <c r="P2380" s="63">
        <v>0</v>
      </c>
      <c r="Q2380" s="63">
        <v>0</v>
      </c>
      <c r="R2380" s="63">
        <v>0</v>
      </c>
      <c r="S2380" s="63">
        <v>0</v>
      </c>
      <c r="T2380">
        <f t="shared" si="341"/>
        <v>0</v>
      </c>
    </row>
    <row r="2381" spans="1:20">
      <c r="A2381" s="55" t="s">
        <v>4522</v>
      </c>
      <c r="B2381" s="56" t="s">
        <v>4523</v>
      </c>
      <c r="C2381" s="55" t="s">
        <v>6320</v>
      </c>
      <c r="D2381" s="56">
        <f t="shared" si="342"/>
        <v>0</v>
      </c>
      <c r="E2381" s="56">
        <f t="shared" si="334"/>
        <v>0</v>
      </c>
      <c r="F2381" s="56">
        <f t="shared" si="335"/>
        <v>0</v>
      </c>
      <c r="G2381" s="56">
        <f t="shared" si="336"/>
        <v>0</v>
      </c>
      <c r="H2381" s="56">
        <f t="shared" si="337"/>
        <v>0</v>
      </c>
      <c r="I2381" s="56">
        <f t="shared" si="338"/>
        <v>0</v>
      </c>
      <c r="J2381" s="56">
        <f t="shared" si="339"/>
        <v>0</v>
      </c>
      <c r="K2381" s="56">
        <f t="shared" si="340"/>
        <v>0</v>
      </c>
      <c r="L2381" s="64">
        <v>0</v>
      </c>
      <c r="M2381" s="64">
        <v>0</v>
      </c>
      <c r="N2381" s="64">
        <v>0</v>
      </c>
      <c r="O2381" s="64">
        <v>0</v>
      </c>
      <c r="P2381" s="63">
        <v>0</v>
      </c>
      <c r="Q2381" s="63">
        <v>0</v>
      </c>
      <c r="R2381" s="63">
        <v>0</v>
      </c>
      <c r="S2381" s="63">
        <v>0</v>
      </c>
      <c r="T2381">
        <f t="shared" si="341"/>
        <v>0</v>
      </c>
    </row>
    <row r="2382" spans="1:20">
      <c r="A2382" s="55" t="s">
        <v>4524</v>
      </c>
      <c r="B2382" s="56" t="s">
        <v>4525</v>
      </c>
      <c r="C2382" s="55" t="s">
        <v>6320</v>
      </c>
      <c r="D2382" s="56">
        <f t="shared" si="342"/>
        <v>0</v>
      </c>
      <c r="E2382" s="56">
        <f t="shared" si="334"/>
        <v>0</v>
      </c>
      <c r="F2382" s="56">
        <f t="shared" si="335"/>
        <v>0</v>
      </c>
      <c r="G2382" s="56">
        <f t="shared" si="336"/>
        <v>0</v>
      </c>
      <c r="H2382" s="56">
        <f t="shared" si="337"/>
        <v>0</v>
      </c>
      <c r="I2382" s="56">
        <f t="shared" si="338"/>
        <v>0</v>
      </c>
      <c r="J2382" s="56">
        <f t="shared" si="339"/>
        <v>0</v>
      </c>
      <c r="K2382" s="56">
        <f t="shared" si="340"/>
        <v>0</v>
      </c>
      <c r="L2382" s="64">
        <v>0</v>
      </c>
      <c r="M2382" s="64">
        <v>0</v>
      </c>
      <c r="N2382" s="64">
        <v>0</v>
      </c>
      <c r="O2382" s="64">
        <v>0</v>
      </c>
      <c r="P2382" s="63">
        <v>0</v>
      </c>
      <c r="Q2382" s="63">
        <v>0</v>
      </c>
      <c r="R2382" s="63">
        <v>0</v>
      </c>
      <c r="S2382" s="63">
        <v>0</v>
      </c>
      <c r="T2382">
        <f t="shared" si="341"/>
        <v>0</v>
      </c>
    </row>
    <row r="2383" spans="1:20" hidden="1">
      <c r="A2383" s="55" t="s">
        <v>4526</v>
      </c>
      <c r="B2383" s="56" t="s">
        <v>4527</v>
      </c>
      <c r="C2383" s="55" t="s">
        <v>6320</v>
      </c>
      <c r="D2383" s="56">
        <f t="shared" si="342"/>
        <v>72.393000000000001</v>
      </c>
      <c r="E2383" s="56">
        <f t="shared" si="334"/>
        <v>0</v>
      </c>
      <c r="F2383" s="56">
        <f t="shared" si="335"/>
        <v>0</v>
      </c>
      <c r="G2383" s="56">
        <f t="shared" si="336"/>
        <v>72.393000000000001</v>
      </c>
      <c r="H2383" s="56">
        <f t="shared" si="337"/>
        <v>84.498999999999995</v>
      </c>
      <c r="I2383" s="56">
        <f t="shared" si="338"/>
        <v>0</v>
      </c>
      <c r="J2383" s="56">
        <f t="shared" si="339"/>
        <v>0</v>
      </c>
      <c r="K2383" s="56">
        <f t="shared" si="340"/>
        <v>84.498999999999995</v>
      </c>
      <c r="L2383" s="64">
        <v>72393</v>
      </c>
      <c r="M2383" s="64">
        <v>0</v>
      </c>
      <c r="N2383" s="64">
        <v>0</v>
      </c>
      <c r="O2383" s="64">
        <v>72393</v>
      </c>
      <c r="P2383" s="63">
        <v>84499</v>
      </c>
      <c r="Q2383" s="63">
        <v>0</v>
      </c>
      <c r="R2383" s="63">
        <v>0</v>
      </c>
      <c r="S2383" s="63">
        <v>84499</v>
      </c>
      <c r="T2383">
        <f t="shared" si="341"/>
        <v>156892</v>
      </c>
    </row>
    <row r="2384" spans="1:20">
      <c r="A2384" s="55" t="s">
        <v>4528</v>
      </c>
      <c r="B2384" s="56" t="s">
        <v>4529</v>
      </c>
      <c r="C2384" s="55" t="s">
        <v>6320</v>
      </c>
      <c r="D2384" s="56">
        <f t="shared" si="342"/>
        <v>0</v>
      </c>
      <c r="E2384" s="56">
        <f t="shared" si="334"/>
        <v>0</v>
      </c>
      <c r="F2384" s="56">
        <f t="shared" si="335"/>
        <v>0</v>
      </c>
      <c r="G2384" s="56">
        <f t="shared" si="336"/>
        <v>0</v>
      </c>
      <c r="H2384" s="56">
        <f t="shared" si="337"/>
        <v>0</v>
      </c>
      <c r="I2384" s="56">
        <f t="shared" si="338"/>
        <v>0</v>
      </c>
      <c r="J2384" s="56">
        <f t="shared" si="339"/>
        <v>0</v>
      </c>
      <c r="K2384" s="56">
        <f t="shared" si="340"/>
        <v>0</v>
      </c>
      <c r="L2384" s="64">
        <v>0</v>
      </c>
      <c r="M2384" s="64">
        <v>0</v>
      </c>
      <c r="N2384" s="64">
        <v>0</v>
      </c>
      <c r="O2384" s="64">
        <v>0</v>
      </c>
      <c r="P2384" s="63">
        <v>0</v>
      </c>
      <c r="Q2384" s="63">
        <v>0</v>
      </c>
      <c r="R2384" s="63">
        <v>0</v>
      </c>
      <c r="S2384" s="63">
        <v>0</v>
      </c>
      <c r="T2384">
        <f t="shared" si="341"/>
        <v>0</v>
      </c>
    </row>
    <row r="2385" spans="1:20" hidden="1">
      <c r="A2385" s="55" t="s">
        <v>4530</v>
      </c>
      <c r="B2385" s="56" t="s">
        <v>4531</v>
      </c>
      <c r="C2385" s="55" t="s">
        <v>6320</v>
      </c>
      <c r="D2385" s="56">
        <f t="shared" si="342"/>
        <v>0</v>
      </c>
      <c r="E2385" s="56">
        <f t="shared" si="334"/>
        <v>0</v>
      </c>
      <c r="F2385" s="56">
        <f t="shared" si="335"/>
        <v>70.867000000000004</v>
      </c>
      <c r="G2385" s="56">
        <f t="shared" si="336"/>
        <v>70.867000000000004</v>
      </c>
      <c r="H2385" s="56">
        <f t="shared" si="337"/>
        <v>0</v>
      </c>
      <c r="I2385" s="56">
        <f t="shared" si="338"/>
        <v>0</v>
      </c>
      <c r="J2385" s="56">
        <f t="shared" si="339"/>
        <v>80.813000000000002</v>
      </c>
      <c r="K2385" s="56">
        <f t="shared" si="340"/>
        <v>80.813000000000002</v>
      </c>
      <c r="L2385" s="64">
        <v>0</v>
      </c>
      <c r="M2385" s="64">
        <v>0</v>
      </c>
      <c r="N2385" s="64">
        <v>70867</v>
      </c>
      <c r="O2385" s="64">
        <v>70867</v>
      </c>
      <c r="P2385" s="63">
        <v>0</v>
      </c>
      <c r="Q2385" s="63">
        <v>0</v>
      </c>
      <c r="R2385" s="63">
        <v>80813</v>
      </c>
      <c r="S2385" s="63">
        <v>80813</v>
      </c>
      <c r="T2385">
        <f t="shared" si="341"/>
        <v>151680</v>
      </c>
    </row>
    <row r="2386" spans="1:20" hidden="1">
      <c r="A2386" s="55" t="s">
        <v>4532</v>
      </c>
      <c r="B2386" s="56" t="s">
        <v>4533</v>
      </c>
      <c r="C2386" s="55" t="s">
        <v>6320</v>
      </c>
      <c r="D2386" s="56">
        <f t="shared" si="342"/>
        <v>0</v>
      </c>
      <c r="E2386" s="56">
        <f t="shared" si="334"/>
        <v>0</v>
      </c>
      <c r="F2386" s="56">
        <f t="shared" si="335"/>
        <v>156.42500000000001</v>
      </c>
      <c r="G2386" s="56">
        <f t="shared" si="336"/>
        <v>156.42500000000001</v>
      </c>
      <c r="H2386" s="56">
        <f t="shared" si="337"/>
        <v>0</v>
      </c>
      <c r="I2386" s="56">
        <f t="shared" si="338"/>
        <v>0</v>
      </c>
      <c r="J2386" s="56">
        <f t="shared" si="339"/>
        <v>156.18700000000001</v>
      </c>
      <c r="K2386" s="56">
        <f t="shared" si="340"/>
        <v>156.18700000000001</v>
      </c>
      <c r="L2386" s="64">
        <v>0</v>
      </c>
      <c r="M2386" s="64">
        <v>0</v>
      </c>
      <c r="N2386" s="64">
        <v>156425</v>
      </c>
      <c r="O2386" s="64">
        <v>156425</v>
      </c>
      <c r="P2386" s="63">
        <v>0</v>
      </c>
      <c r="Q2386" s="63">
        <v>0</v>
      </c>
      <c r="R2386" s="63">
        <v>156187</v>
      </c>
      <c r="S2386" s="63">
        <v>156187</v>
      </c>
      <c r="T2386">
        <f t="shared" si="341"/>
        <v>312612</v>
      </c>
    </row>
    <row r="2387" spans="1:20">
      <c r="A2387" s="55" t="s">
        <v>4534</v>
      </c>
      <c r="B2387" s="56" t="s">
        <v>4535</v>
      </c>
      <c r="C2387" s="55" t="s">
        <v>6320</v>
      </c>
      <c r="D2387" s="56">
        <f t="shared" si="342"/>
        <v>0</v>
      </c>
      <c r="E2387" s="56">
        <f t="shared" si="334"/>
        <v>0</v>
      </c>
      <c r="F2387" s="56">
        <f t="shared" si="335"/>
        <v>0</v>
      </c>
      <c r="G2387" s="56">
        <f t="shared" si="336"/>
        <v>0</v>
      </c>
      <c r="H2387" s="56">
        <f t="shared" si="337"/>
        <v>0</v>
      </c>
      <c r="I2387" s="56">
        <f t="shared" si="338"/>
        <v>0</v>
      </c>
      <c r="J2387" s="56">
        <f t="shared" si="339"/>
        <v>0</v>
      </c>
      <c r="K2387" s="56">
        <f t="shared" si="340"/>
        <v>0</v>
      </c>
      <c r="L2387" s="64">
        <v>0</v>
      </c>
      <c r="M2387" s="64">
        <v>0</v>
      </c>
      <c r="N2387" s="64">
        <v>0</v>
      </c>
      <c r="O2387" s="64">
        <v>0</v>
      </c>
      <c r="P2387" s="63">
        <v>0</v>
      </c>
      <c r="Q2387" s="63">
        <v>0</v>
      </c>
      <c r="R2387" s="63">
        <v>0</v>
      </c>
      <c r="S2387" s="63">
        <v>0</v>
      </c>
      <c r="T2387">
        <f t="shared" si="341"/>
        <v>0</v>
      </c>
    </row>
    <row r="2388" spans="1:20" hidden="1">
      <c r="A2388" s="55" t="s">
        <v>4536</v>
      </c>
      <c r="B2388" s="56" t="s">
        <v>4537</v>
      </c>
      <c r="C2388" s="55" t="s">
        <v>6320</v>
      </c>
      <c r="D2388" s="56">
        <f t="shared" si="342"/>
        <v>0</v>
      </c>
      <c r="E2388" s="56">
        <f t="shared" si="334"/>
        <v>0</v>
      </c>
      <c r="F2388" s="56">
        <f t="shared" si="335"/>
        <v>54.615000000000002</v>
      </c>
      <c r="G2388" s="56">
        <f t="shared" si="336"/>
        <v>54.615000000000002</v>
      </c>
      <c r="H2388" s="56">
        <f t="shared" si="337"/>
        <v>0</v>
      </c>
      <c r="I2388" s="56">
        <f t="shared" si="338"/>
        <v>0</v>
      </c>
      <c r="J2388" s="56">
        <f t="shared" si="339"/>
        <v>12.984</v>
      </c>
      <c r="K2388" s="56">
        <f t="shared" si="340"/>
        <v>12.984</v>
      </c>
      <c r="L2388" s="64">
        <v>0</v>
      </c>
      <c r="M2388" s="64">
        <v>0</v>
      </c>
      <c r="N2388" s="64">
        <v>54615</v>
      </c>
      <c r="O2388" s="64">
        <v>54615</v>
      </c>
      <c r="P2388" s="63">
        <v>0</v>
      </c>
      <c r="Q2388" s="63">
        <v>0</v>
      </c>
      <c r="R2388" s="63">
        <v>12984</v>
      </c>
      <c r="S2388" s="63">
        <v>12984</v>
      </c>
      <c r="T2388">
        <f t="shared" si="341"/>
        <v>67599</v>
      </c>
    </row>
    <row r="2389" spans="1:20" hidden="1">
      <c r="A2389" s="55" t="s">
        <v>4538</v>
      </c>
      <c r="B2389" s="56" t="s">
        <v>4539</v>
      </c>
      <c r="C2389" s="55" t="s">
        <v>6320</v>
      </c>
      <c r="D2389" s="56">
        <f t="shared" si="342"/>
        <v>23.501999999999999</v>
      </c>
      <c r="E2389" s="56">
        <f t="shared" si="334"/>
        <v>0</v>
      </c>
      <c r="F2389" s="56">
        <f t="shared" si="335"/>
        <v>0</v>
      </c>
      <c r="G2389" s="56">
        <f t="shared" si="336"/>
        <v>23.501999999999999</v>
      </c>
      <c r="H2389" s="56">
        <f t="shared" si="337"/>
        <v>25.687000000000001</v>
      </c>
      <c r="I2389" s="56">
        <f t="shared" si="338"/>
        <v>0</v>
      </c>
      <c r="J2389" s="56">
        <f t="shared" si="339"/>
        <v>0</v>
      </c>
      <c r="K2389" s="56">
        <f t="shared" si="340"/>
        <v>25.687000000000001</v>
      </c>
      <c r="L2389" s="64">
        <v>23502</v>
      </c>
      <c r="M2389" s="64">
        <v>0</v>
      </c>
      <c r="N2389" s="64">
        <v>0</v>
      </c>
      <c r="O2389" s="64">
        <v>23502</v>
      </c>
      <c r="P2389" s="63">
        <v>25687</v>
      </c>
      <c r="Q2389" s="63">
        <v>0</v>
      </c>
      <c r="R2389" s="63">
        <v>0</v>
      </c>
      <c r="S2389" s="63">
        <v>25687</v>
      </c>
      <c r="T2389">
        <f t="shared" si="341"/>
        <v>49189</v>
      </c>
    </row>
    <row r="2390" spans="1:20" hidden="1">
      <c r="A2390" s="55" t="s">
        <v>4540</v>
      </c>
      <c r="B2390" s="56" t="s">
        <v>4541</v>
      </c>
      <c r="C2390" s="55" t="s">
        <v>6320</v>
      </c>
      <c r="D2390" s="56">
        <f t="shared" si="342"/>
        <v>0</v>
      </c>
      <c r="E2390" s="56">
        <f t="shared" si="334"/>
        <v>0</v>
      </c>
      <c r="F2390" s="56">
        <f t="shared" si="335"/>
        <v>200.80500000000001</v>
      </c>
      <c r="G2390" s="56">
        <f t="shared" si="336"/>
        <v>200.80500000000001</v>
      </c>
      <c r="H2390" s="56">
        <f t="shared" si="337"/>
        <v>0</v>
      </c>
      <c r="I2390" s="56">
        <f t="shared" si="338"/>
        <v>0</v>
      </c>
      <c r="J2390" s="56">
        <f t="shared" si="339"/>
        <v>200.714</v>
      </c>
      <c r="K2390" s="56">
        <f t="shared" si="340"/>
        <v>200.714</v>
      </c>
      <c r="L2390" s="64">
        <v>0</v>
      </c>
      <c r="M2390" s="64">
        <v>0</v>
      </c>
      <c r="N2390" s="64">
        <v>200805</v>
      </c>
      <c r="O2390" s="64">
        <v>200805</v>
      </c>
      <c r="P2390" s="63">
        <v>0</v>
      </c>
      <c r="Q2390" s="63">
        <v>0</v>
      </c>
      <c r="R2390" s="63">
        <v>200714</v>
      </c>
      <c r="S2390" s="63">
        <v>200714</v>
      </c>
      <c r="T2390">
        <f t="shared" si="341"/>
        <v>401519</v>
      </c>
    </row>
    <row r="2391" spans="1:20">
      <c r="A2391" s="55" t="s">
        <v>4542</v>
      </c>
      <c r="B2391" s="56" t="s">
        <v>4543</v>
      </c>
      <c r="C2391" s="55" t="s">
        <v>6320</v>
      </c>
      <c r="D2391" s="56">
        <f t="shared" si="342"/>
        <v>0</v>
      </c>
      <c r="E2391" s="56">
        <f t="shared" si="334"/>
        <v>0</v>
      </c>
      <c r="F2391" s="56">
        <f t="shared" si="335"/>
        <v>0</v>
      </c>
      <c r="G2391" s="56">
        <f t="shared" si="336"/>
        <v>0</v>
      </c>
      <c r="H2391" s="56">
        <f t="shared" si="337"/>
        <v>0</v>
      </c>
      <c r="I2391" s="56">
        <f t="shared" si="338"/>
        <v>0</v>
      </c>
      <c r="J2391" s="56">
        <f t="shared" si="339"/>
        <v>0</v>
      </c>
      <c r="K2391" s="56">
        <f t="shared" si="340"/>
        <v>0</v>
      </c>
      <c r="L2391" s="64">
        <v>0</v>
      </c>
      <c r="M2391" s="64">
        <v>0</v>
      </c>
      <c r="N2391" s="64">
        <v>0</v>
      </c>
      <c r="O2391" s="64">
        <v>0</v>
      </c>
      <c r="P2391" s="63">
        <v>0</v>
      </c>
      <c r="Q2391" s="63">
        <v>0</v>
      </c>
      <c r="R2391" s="63">
        <v>0</v>
      </c>
      <c r="S2391" s="63">
        <v>0</v>
      </c>
      <c r="T2391">
        <f t="shared" si="341"/>
        <v>0</v>
      </c>
    </row>
    <row r="2392" spans="1:20" hidden="1">
      <c r="A2392" s="55" t="s">
        <v>4544</v>
      </c>
      <c r="B2392" s="56" t="s">
        <v>4545</v>
      </c>
      <c r="C2392" s="55" t="s">
        <v>6320</v>
      </c>
      <c r="D2392" s="56">
        <f t="shared" si="342"/>
        <v>0</v>
      </c>
      <c r="E2392" s="56">
        <f t="shared" si="334"/>
        <v>0</v>
      </c>
      <c r="F2392" s="56">
        <f t="shared" si="335"/>
        <v>113.831</v>
      </c>
      <c r="G2392" s="56">
        <f t="shared" si="336"/>
        <v>113.831</v>
      </c>
      <c r="H2392" s="56">
        <f t="shared" si="337"/>
        <v>0</v>
      </c>
      <c r="I2392" s="56">
        <f t="shared" si="338"/>
        <v>0</v>
      </c>
      <c r="J2392" s="56">
        <f t="shared" si="339"/>
        <v>118.459</v>
      </c>
      <c r="K2392" s="56">
        <f t="shared" si="340"/>
        <v>118.459</v>
      </c>
      <c r="L2392" s="64">
        <v>0</v>
      </c>
      <c r="M2392" s="64">
        <v>0</v>
      </c>
      <c r="N2392" s="64">
        <v>113831</v>
      </c>
      <c r="O2392" s="64">
        <v>113831</v>
      </c>
      <c r="P2392" s="63">
        <v>0</v>
      </c>
      <c r="Q2392" s="63">
        <v>0</v>
      </c>
      <c r="R2392" s="63">
        <v>118459</v>
      </c>
      <c r="S2392" s="63">
        <v>118459</v>
      </c>
      <c r="T2392">
        <f t="shared" si="341"/>
        <v>232290</v>
      </c>
    </row>
    <row r="2393" spans="1:20">
      <c r="A2393" s="55" t="s">
        <v>4546</v>
      </c>
      <c r="B2393" s="56" t="s">
        <v>4547</v>
      </c>
      <c r="C2393" s="55" t="s">
        <v>6320</v>
      </c>
      <c r="D2393" s="56">
        <f t="shared" si="342"/>
        <v>0</v>
      </c>
      <c r="E2393" s="56">
        <f t="shared" si="334"/>
        <v>0</v>
      </c>
      <c r="F2393" s="56">
        <f t="shared" si="335"/>
        <v>0</v>
      </c>
      <c r="G2393" s="56">
        <f t="shared" si="336"/>
        <v>0</v>
      </c>
      <c r="H2393" s="56">
        <f t="shared" si="337"/>
        <v>0</v>
      </c>
      <c r="I2393" s="56">
        <f t="shared" si="338"/>
        <v>0</v>
      </c>
      <c r="J2393" s="56">
        <f t="shared" si="339"/>
        <v>0</v>
      </c>
      <c r="K2393" s="56">
        <f t="shared" si="340"/>
        <v>0</v>
      </c>
      <c r="L2393" s="64">
        <v>0</v>
      </c>
      <c r="M2393" s="64">
        <v>0</v>
      </c>
      <c r="N2393" s="64">
        <v>0</v>
      </c>
      <c r="O2393" s="64">
        <v>0</v>
      </c>
      <c r="P2393" s="63">
        <v>0</v>
      </c>
      <c r="Q2393" s="63">
        <v>0</v>
      </c>
      <c r="R2393" s="63">
        <v>0</v>
      </c>
      <c r="S2393" s="63">
        <v>0</v>
      </c>
      <c r="T2393">
        <f t="shared" si="341"/>
        <v>0</v>
      </c>
    </row>
    <row r="2394" spans="1:20">
      <c r="A2394" s="55" t="s">
        <v>4548</v>
      </c>
      <c r="B2394" s="56" t="s">
        <v>4549</v>
      </c>
      <c r="C2394" s="55" t="s">
        <v>6320</v>
      </c>
      <c r="D2394" s="56">
        <f t="shared" si="342"/>
        <v>0</v>
      </c>
      <c r="E2394" s="56">
        <f t="shared" si="334"/>
        <v>0</v>
      </c>
      <c r="F2394" s="56">
        <f t="shared" si="335"/>
        <v>0</v>
      </c>
      <c r="G2394" s="56">
        <f t="shared" si="336"/>
        <v>0</v>
      </c>
      <c r="H2394" s="56">
        <f t="shared" si="337"/>
        <v>0</v>
      </c>
      <c r="I2394" s="56">
        <f t="shared" si="338"/>
        <v>0</v>
      </c>
      <c r="J2394" s="56">
        <f t="shared" si="339"/>
        <v>0</v>
      </c>
      <c r="K2394" s="56">
        <f t="shared" si="340"/>
        <v>0</v>
      </c>
      <c r="L2394" s="64">
        <v>0</v>
      </c>
      <c r="M2394" s="64">
        <v>0</v>
      </c>
      <c r="N2394" s="64">
        <v>0</v>
      </c>
      <c r="O2394" s="64">
        <v>0</v>
      </c>
      <c r="P2394" s="63">
        <v>0</v>
      </c>
      <c r="Q2394" s="63">
        <v>0</v>
      </c>
      <c r="R2394" s="63">
        <v>0</v>
      </c>
      <c r="S2394" s="63">
        <v>0</v>
      </c>
      <c r="T2394">
        <f t="shared" si="341"/>
        <v>0</v>
      </c>
    </row>
    <row r="2395" spans="1:20">
      <c r="A2395" s="55" t="s">
        <v>4550</v>
      </c>
      <c r="B2395" s="56" t="s">
        <v>4551</v>
      </c>
      <c r="C2395" s="55" t="s">
        <v>6320</v>
      </c>
      <c r="D2395" s="56">
        <f t="shared" si="342"/>
        <v>0</v>
      </c>
      <c r="E2395" s="56">
        <f t="shared" si="334"/>
        <v>0</v>
      </c>
      <c r="F2395" s="56">
        <f t="shared" si="335"/>
        <v>0</v>
      </c>
      <c r="G2395" s="56">
        <f t="shared" si="336"/>
        <v>0</v>
      </c>
      <c r="H2395" s="56">
        <f t="shared" si="337"/>
        <v>0</v>
      </c>
      <c r="I2395" s="56">
        <f t="shared" si="338"/>
        <v>0</v>
      </c>
      <c r="J2395" s="56">
        <f t="shared" si="339"/>
        <v>0</v>
      </c>
      <c r="K2395" s="56">
        <f t="shared" si="340"/>
        <v>0</v>
      </c>
      <c r="L2395" s="64">
        <v>0</v>
      </c>
      <c r="M2395" s="64">
        <v>0</v>
      </c>
      <c r="N2395" s="64">
        <v>0</v>
      </c>
      <c r="O2395" s="64">
        <v>0</v>
      </c>
      <c r="P2395" s="63">
        <v>0</v>
      </c>
      <c r="Q2395" s="63">
        <v>0</v>
      </c>
      <c r="R2395" s="63">
        <v>0</v>
      </c>
      <c r="S2395" s="63">
        <v>0</v>
      </c>
      <c r="T2395">
        <f t="shared" si="341"/>
        <v>0</v>
      </c>
    </row>
    <row r="2396" spans="1:20">
      <c r="A2396" s="55" t="s">
        <v>6263</v>
      </c>
      <c r="B2396" s="56" t="s">
        <v>6264</v>
      </c>
      <c r="C2396" s="55" t="s">
        <v>6321</v>
      </c>
      <c r="D2396" s="56">
        <f t="shared" si="342"/>
        <v>0</v>
      </c>
      <c r="E2396" s="56">
        <f t="shared" si="334"/>
        <v>0</v>
      </c>
      <c r="F2396" s="56">
        <f t="shared" si="335"/>
        <v>0</v>
      </c>
      <c r="G2396" s="56">
        <f t="shared" si="336"/>
        <v>0</v>
      </c>
      <c r="H2396" s="56">
        <f t="shared" si="337"/>
        <v>0</v>
      </c>
      <c r="I2396" s="56">
        <f t="shared" si="338"/>
        <v>0</v>
      </c>
      <c r="J2396" s="56">
        <f t="shared" si="339"/>
        <v>0</v>
      </c>
      <c r="K2396" s="56">
        <f t="shared" si="340"/>
        <v>0</v>
      </c>
      <c r="L2396" s="64">
        <v>0</v>
      </c>
      <c r="M2396" s="64">
        <v>0</v>
      </c>
      <c r="N2396" s="64">
        <v>0</v>
      </c>
      <c r="O2396" s="64">
        <v>0</v>
      </c>
      <c r="P2396" s="63">
        <v>0</v>
      </c>
      <c r="Q2396" s="63">
        <v>0</v>
      </c>
      <c r="R2396" s="63">
        <v>0</v>
      </c>
      <c r="S2396" s="63">
        <v>0</v>
      </c>
      <c r="T2396">
        <f t="shared" si="341"/>
        <v>0</v>
      </c>
    </row>
    <row r="2397" spans="1:20" hidden="1">
      <c r="A2397" s="55" t="s">
        <v>4552</v>
      </c>
      <c r="B2397" s="56" t="s">
        <v>4553</v>
      </c>
      <c r="C2397" s="55" t="s">
        <v>6320</v>
      </c>
      <c r="D2397" s="56">
        <f t="shared" si="342"/>
        <v>8.9079999999999995</v>
      </c>
      <c r="E2397" s="56">
        <f t="shared" si="334"/>
        <v>0</v>
      </c>
      <c r="F2397" s="56">
        <f t="shared" si="335"/>
        <v>0</v>
      </c>
      <c r="G2397" s="56">
        <f t="shared" si="336"/>
        <v>8.9079999999999995</v>
      </c>
      <c r="H2397" s="56">
        <f t="shared" si="337"/>
        <v>13.212999999999999</v>
      </c>
      <c r="I2397" s="56">
        <f t="shared" si="338"/>
        <v>0</v>
      </c>
      <c r="J2397" s="56">
        <f t="shared" si="339"/>
        <v>0</v>
      </c>
      <c r="K2397" s="56">
        <f t="shared" si="340"/>
        <v>13.212999999999999</v>
      </c>
      <c r="L2397" s="64">
        <v>8908</v>
      </c>
      <c r="M2397" s="64">
        <v>0</v>
      </c>
      <c r="N2397" s="64">
        <v>0</v>
      </c>
      <c r="O2397" s="64">
        <v>8908</v>
      </c>
      <c r="P2397" s="63">
        <v>13213</v>
      </c>
      <c r="Q2397" s="63">
        <v>0</v>
      </c>
      <c r="R2397" s="63">
        <v>0</v>
      </c>
      <c r="S2397" s="63">
        <v>13213</v>
      </c>
      <c r="T2397">
        <f t="shared" si="341"/>
        <v>22121</v>
      </c>
    </row>
    <row r="2398" spans="1:20" hidden="1">
      <c r="A2398" s="55" t="s">
        <v>4554</v>
      </c>
      <c r="B2398" s="56" t="s">
        <v>4555</v>
      </c>
      <c r="C2398" s="55" t="s">
        <v>6320</v>
      </c>
      <c r="D2398" s="56">
        <f t="shared" si="342"/>
        <v>0</v>
      </c>
      <c r="E2398" s="56">
        <f t="shared" si="334"/>
        <v>0</v>
      </c>
      <c r="F2398" s="56">
        <f t="shared" si="335"/>
        <v>31.969000000000001</v>
      </c>
      <c r="G2398" s="56">
        <f t="shared" si="336"/>
        <v>31.969000000000001</v>
      </c>
      <c r="H2398" s="56">
        <f t="shared" si="337"/>
        <v>0</v>
      </c>
      <c r="I2398" s="56">
        <f t="shared" si="338"/>
        <v>0</v>
      </c>
      <c r="J2398" s="56">
        <f t="shared" si="339"/>
        <v>30.95</v>
      </c>
      <c r="K2398" s="56">
        <f t="shared" si="340"/>
        <v>30.95</v>
      </c>
      <c r="L2398" s="64">
        <v>0</v>
      </c>
      <c r="M2398" s="64">
        <v>0</v>
      </c>
      <c r="N2398" s="64">
        <v>31969</v>
      </c>
      <c r="O2398" s="64">
        <v>31969</v>
      </c>
      <c r="P2398" s="63">
        <v>0</v>
      </c>
      <c r="Q2398" s="63">
        <v>0</v>
      </c>
      <c r="R2398" s="63">
        <v>30950</v>
      </c>
      <c r="S2398" s="63">
        <v>30950</v>
      </c>
      <c r="T2398">
        <f t="shared" si="341"/>
        <v>62919</v>
      </c>
    </row>
    <row r="2399" spans="1:20" hidden="1">
      <c r="A2399" s="55" t="s">
        <v>4556</v>
      </c>
      <c r="B2399" s="56" t="s">
        <v>4557</v>
      </c>
      <c r="C2399" s="55" t="s">
        <v>6320</v>
      </c>
      <c r="D2399" s="56">
        <f t="shared" si="342"/>
        <v>4.97</v>
      </c>
      <c r="E2399" s="56">
        <f t="shared" si="334"/>
        <v>0</v>
      </c>
      <c r="F2399" s="56">
        <f t="shared" si="335"/>
        <v>0</v>
      </c>
      <c r="G2399" s="56">
        <f t="shared" si="336"/>
        <v>4.97</v>
      </c>
      <c r="H2399" s="56">
        <f t="shared" si="337"/>
        <v>4.9649999999999999</v>
      </c>
      <c r="I2399" s="56">
        <f t="shared" si="338"/>
        <v>0</v>
      </c>
      <c r="J2399" s="56">
        <f t="shared" si="339"/>
        <v>0</v>
      </c>
      <c r="K2399" s="56">
        <f t="shared" si="340"/>
        <v>4.9649999999999999</v>
      </c>
      <c r="L2399" s="64">
        <v>4970</v>
      </c>
      <c r="M2399" s="64">
        <v>0</v>
      </c>
      <c r="N2399" s="64">
        <v>0</v>
      </c>
      <c r="O2399" s="64">
        <v>4970</v>
      </c>
      <c r="P2399" s="63">
        <v>4965</v>
      </c>
      <c r="Q2399" s="63">
        <v>0</v>
      </c>
      <c r="R2399" s="63">
        <v>0</v>
      </c>
      <c r="S2399" s="63">
        <v>4965</v>
      </c>
      <c r="T2399">
        <f t="shared" si="341"/>
        <v>9935</v>
      </c>
    </row>
    <row r="2400" spans="1:20">
      <c r="A2400" s="55" t="s">
        <v>6265</v>
      </c>
      <c r="B2400" s="56" t="s">
        <v>6266</v>
      </c>
      <c r="C2400" s="55" t="s">
        <v>6321</v>
      </c>
      <c r="D2400" s="56">
        <f t="shared" si="342"/>
        <v>0</v>
      </c>
      <c r="E2400" s="56">
        <f t="shared" si="334"/>
        <v>0</v>
      </c>
      <c r="F2400" s="56">
        <f t="shared" si="335"/>
        <v>0</v>
      </c>
      <c r="G2400" s="56">
        <f t="shared" si="336"/>
        <v>0</v>
      </c>
      <c r="H2400" s="56">
        <f t="shared" si="337"/>
        <v>0</v>
      </c>
      <c r="I2400" s="56">
        <f t="shared" si="338"/>
        <v>0</v>
      </c>
      <c r="J2400" s="56">
        <f t="shared" si="339"/>
        <v>0</v>
      </c>
      <c r="K2400" s="56">
        <f t="shared" si="340"/>
        <v>0</v>
      </c>
      <c r="L2400" s="64">
        <v>0</v>
      </c>
      <c r="M2400" s="64">
        <v>0</v>
      </c>
      <c r="N2400" s="64">
        <v>0</v>
      </c>
      <c r="O2400" s="64">
        <v>0</v>
      </c>
      <c r="P2400" s="63">
        <v>0</v>
      </c>
      <c r="Q2400" s="63">
        <v>0</v>
      </c>
      <c r="R2400" s="63">
        <v>0</v>
      </c>
      <c r="S2400" s="63">
        <v>0</v>
      </c>
      <c r="T2400">
        <f t="shared" si="341"/>
        <v>0</v>
      </c>
    </row>
    <row r="2401" spans="1:20" hidden="1">
      <c r="A2401" s="55" t="s">
        <v>4558</v>
      </c>
      <c r="B2401" s="56" t="s">
        <v>4559</v>
      </c>
      <c r="C2401" s="55" t="s">
        <v>6320</v>
      </c>
      <c r="D2401" s="56">
        <f t="shared" si="342"/>
        <v>0</v>
      </c>
      <c r="E2401" s="56">
        <f t="shared" si="334"/>
        <v>0</v>
      </c>
      <c r="F2401" s="56">
        <f t="shared" si="335"/>
        <v>690.30799999999999</v>
      </c>
      <c r="G2401" s="56">
        <f t="shared" si="336"/>
        <v>690.30799999999999</v>
      </c>
      <c r="H2401" s="56">
        <f t="shared" si="337"/>
        <v>0</v>
      </c>
      <c r="I2401" s="56">
        <f t="shared" si="338"/>
        <v>0</v>
      </c>
      <c r="J2401" s="56">
        <f t="shared" si="339"/>
        <v>709.82799999999997</v>
      </c>
      <c r="K2401" s="56">
        <f t="shared" si="340"/>
        <v>709.82799999999997</v>
      </c>
      <c r="L2401" s="64">
        <v>0</v>
      </c>
      <c r="M2401" s="64">
        <v>0</v>
      </c>
      <c r="N2401" s="64">
        <v>690308</v>
      </c>
      <c r="O2401" s="64">
        <v>690308</v>
      </c>
      <c r="P2401" s="63">
        <v>0</v>
      </c>
      <c r="Q2401" s="63">
        <v>0</v>
      </c>
      <c r="R2401" s="63">
        <v>709828</v>
      </c>
      <c r="S2401" s="63">
        <v>709828</v>
      </c>
      <c r="T2401">
        <f t="shared" si="341"/>
        <v>1400136</v>
      </c>
    </row>
    <row r="2402" spans="1:20">
      <c r="A2402" s="55" t="s">
        <v>6267</v>
      </c>
      <c r="B2402" s="56" t="s">
        <v>6268</v>
      </c>
      <c r="C2402" s="55" t="s">
        <v>6321</v>
      </c>
      <c r="D2402" s="56">
        <f t="shared" si="342"/>
        <v>0</v>
      </c>
      <c r="E2402" s="56">
        <f t="shared" si="334"/>
        <v>0</v>
      </c>
      <c r="F2402" s="56">
        <f t="shared" si="335"/>
        <v>0</v>
      </c>
      <c r="G2402" s="56">
        <f t="shared" si="336"/>
        <v>0</v>
      </c>
      <c r="H2402" s="56">
        <f t="shared" si="337"/>
        <v>0</v>
      </c>
      <c r="I2402" s="56">
        <f t="shared" si="338"/>
        <v>0</v>
      </c>
      <c r="J2402" s="56">
        <f t="shared" si="339"/>
        <v>0</v>
      </c>
      <c r="K2402" s="56">
        <f t="shared" si="340"/>
        <v>0</v>
      </c>
      <c r="L2402" s="64">
        <v>0</v>
      </c>
      <c r="M2402" s="64">
        <v>0</v>
      </c>
      <c r="N2402" s="64">
        <v>0</v>
      </c>
      <c r="O2402" s="64">
        <v>0</v>
      </c>
      <c r="P2402" s="63">
        <v>0</v>
      </c>
      <c r="Q2402" s="63">
        <v>0</v>
      </c>
      <c r="R2402" s="63">
        <v>0</v>
      </c>
      <c r="S2402" s="63">
        <v>0</v>
      </c>
      <c r="T2402">
        <f t="shared" si="341"/>
        <v>0</v>
      </c>
    </row>
    <row r="2403" spans="1:20">
      <c r="A2403" s="55" t="s">
        <v>6269</v>
      </c>
      <c r="B2403" s="56" t="s">
        <v>6270</v>
      </c>
      <c r="C2403" s="55" t="s">
        <v>6321</v>
      </c>
      <c r="D2403" s="56">
        <f t="shared" si="342"/>
        <v>0</v>
      </c>
      <c r="E2403" s="56">
        <f t="shared" si="334"/>
        <v>0</v>
      </c>
      <c r="F2403" s="56">
        <f t="shared" si="335"/>
        <v>0</v>
      </c>
      <c r="G2403" s="56">
        <f t="shared" si="336"/>
        <v>0</v>
      </c>
      <c r="H2403" s="56">
        <f t="shared" si="337"/>
        <v>0</v>
      </c>
      <c r="I2403" s="56">
        <f t="shared" si="338"/>
        <v>0</v>
      </c>
      <c r="J2403" s="56">
        <f t="shared" si="339"/>
        <v>0</v>
      </c>
      <c r="K2403" s="56">
        <f t="shared" si="340"/>
        <v>0</v>
      </c>
      <c r="L2403" s="64">
        <v>0</v>
      </c>
      <c r="M2403" s="64">
        <v>0</v>
      </c>
      <c r="N2403" s="64">
        <v>0</v>
      </c>
      <c r="O2403" s="64">
        <v>0</v>
      </c>
      <c r="P2403" s="63">
        <v>0</v>
      </c>
      <c r="Q2403" s="63">
        <v>0</v>
      </c>
      <c r="R2403" s="63">
        <v>0</v>
      </c>
      <c r="S2403" s="63">
        <v>0</v>
      </c>
      <c r="T2403">
        <f t="shared" si="341"/>
        <v>0</v>
      </c>
    </row>
    <row r="2404" spans="1:20">
      <c r="A2404" s="55" t="s">
        <v>6271</v>
      </c>
      <c r="B2404" s="56" t="s">
        <v>6272</v>
      </c>
      <c r="C2404" s="55" t="s">
        <v>6321</v>
      </c>
      <c r="D2404" s="56">
        <f t="shared" si="342"/>
        <v>0</v>
      </c>
      <c r="E2404" s="56">
        <f t="shared" si="334"/>
        <v>0</v>
      </c>
      <c r="F2404" s="56">
        <f t="shared" si="335"/>
        <v>0</v>
      </c>
      <c r="G2404" s="56">
        <f t="shared" si="336"/>
        <v>0</v>
      </c>
      <c r="H2404" s="56">
        <f t="shared" si="337"/>
        <v>0</v>
      </c>
      <c r="I2404" s="56">
        <f t="shared" si="338"/>
        <v>0</v>
      </c>
      <c r="J2404" s="56">
        <f t="shared" si="339"/>
        <v>0</v>
      </c>
      <c r="K2404" s="56">
        <f t="shared" si="340"/>
        <v>0</v>
      </c>
      <c r="L2404" s="64">
        <v>0</v>
      </c>
      <c r="M2404" s="64">
        <v>0</v>
      </c>
      <c r="N2404" s="64">
        <v>0</v>
      </c>
      <c r="O2404" s="64">
        <v>0</v>
      </c>
      <c r="P2404" s="63">
        <v>0</v>
      </c>
      <c r="Q2404" s="63">
        <v>0</v>
      </c>
      <c r="R2404" s="63">
        <v>0</v>
      </c>
      <c r="S2404" s="63">
        <v>0</v>
      </c>
      <c r="T2404">
        <f t="shared" si="341"/>
        <v>0</v>
      </c>
    </row>
    <row r="2405" spans="1:20">
      <c r="A2405" s="55" t="s">
        <v>4560</v>
      </c>
      <c r="B2405" s="56" t="s">
        <v>4561</v>
      </c>
      <c r="C2405" s="55" t="s">
        <v>6320</v>
      </c>
      <c r="D2405" s="56">
        <f t="shared" si="342"/>
        <v>0</v>
      </c>
      <c r="E2405" s="56">
        <f t="shared" si="334"/>
        <v>0</v>
      </c>
      <c r="F2405" s="56">
        <f t="shared" si="335"/>
        <v>0</v>
      </c>
      <c r="G2405" s="56">
        <f t="shared" si="336"/>
        <v>0</v>
      </c>
      <c r="H2405" s="56">
        <f t="shared" si="337"/>
        <v>0</v>
      </c>
      <c r="I2405" s="56">
        <f t="shared" si="338"/>
        <v>0</v>
      </c>
      <c r="J2405" s="56">
        <f t="shared" si="339"/>
        <v>0</v>
      </c>
      <c r="K2405" s="56">
        <f t="shared" si="340"/>
        <v>0</v>
      </c>
      <c r="L2405" s="64">
        <v>0</v>
      </c>
      <c r="M2405" s="64">
        <v>0</v>
      </c>
      <c r="N2405" s="64">
        <v>0</v>
      </c>
      <c r="O2405" s="64">
        <v>0</v>
      </c>
      <c r="P2405" s="63">
        <v>0</v>
      </c>
      <c r="Q2405" s="63">
        <v>0</v>
      </c>
      <c r="R2405" s="63">
        <v>0</v>
      </c>
      <c r="S2405" s="63">
        <v>0</v>
      </c>
      <c r="T2405">
        <f t="shared" si="341"/>
        <v>0</v>
      </c>
    </row>
    <row r="2406" spans="1:20">
      <c r="A2406" s="55" t="s">
        <v>6273</v>
      </c>
      <c r="B2406" s="56" t="s">
        <v>6274</v>
      </c>
      <c r="C2406" s="55" t="s">
        <v>6321</v>
      </c>
      <c r="D2406" s="56">
        <f t="shared" si="342"/>
        <v>0</v>
      </c>
      <c r="E2406" s="56">
        <f t="shared" si="334"/>
        <v>0</v>
      </c>
      <c r="F2406" s="56">
        <f t="shared" si="335"/>
        <v>0</v>
      </c>
      <c r="G2406" s="56">
        <f t="shared" si="336"/>
        <v>0</v>
      </c>
      <c r="H2406" s="56">
        <f t="shared" si="337"/>
        <v>0</v>
      </c>
      <c r="I2406" s="56">
        <f t="shared" si="338"/>
        <v>0</v>
      </c>
      <c r="J2406" s="56">
        <f t="shared" si="339"/>
        <v>0</v>
      </c>
      <c r="K2406" s="56">
        <f t="shared" si="340"/>
        <v>0</v>
      </c>
      <c r="L2406" s="64">
        <v>0</v>
      </c>
      <c r="M2406" s="64">
        <v>0</v>
      </c>
      <c r="N2406" s="64">
        <v>0</v>
      </c>
      <c r="O2406" s="64">
        <v>0</v>
      </c>
      <c r="P2406" s="63">
        <v>0</v>
      </c>
      <c r="Q2406" s="63">
        <v>0</v>
      </c>
      <c r="R2406" s="63">
        <v>0</v>
      </c>
      <c r="S2406" s="63">
        <v>0</v>
      </c>
      <c r="T2406">
        <f t="shared" si="341"/>
        <v>0</v>
      </c>
    </row>
    <row r="2407" spans="1:20" hidden="1">
      <c r="A2407" s="55" t="s">
        <v>4562</v>
      </c>
      <c r="B2407" s="56" t="s">
        <v>4563</v>
      </c>
      <c r="C2407" s="55" t="s">
        <v>6320</v>
      </c>
      <c r="D2407" s="56">
        <f t="shared" si="342"/>
        <v>1371.521</v>
      </c>
      <c r="E2407" s="56">
        <f t="shared" si="334"/>
        <v>0</v>
      </c>
      <c r="F2407" s="56">
        <f t="shared" si="335"/>
        <v>12931.906000000001</v>
      </c>
      <c r="G2407" s="56">
        <f t="shared" si="336"/>
        <v>14303.427</v>
      </c>
      <c r="H2407" s="56">
        <f t="shared" si="337"/>
        <v>1362.8889999999999</v>
      </c>
      <c r="I2407" s="56">
        <f t="shared" si="338"/>
        <v>0</v>
      </c>
      <c r="J2407" s="56">
        <f t="shared" si="339"/>
        <v>13253.388000000001</v>
      </c>
      <c r="K2407" s="56">
        <f t="shared" si="340"/>
        <v>14616.277</v>
      </c>
      <c r="L2407" s="64">
        <v>1371521</v>
      </c>
      <c r="M2407" s="64">
        <v>0</v>
      </c>
      <c r="N2407" s="64">
        <v>12931906</v>
      </c>
      <c r="O2407" s="64">
        <v>14303427</v>
      </c>
      <c r="P2407" s="63">
        <v>1362889</v>
      </c>
      <c r="Q2407" s="63">
        <v>0</v>
      </c>
      <c r="R2407" s="63">
        <v>13253388</v>
      </c>
      <c r="S2407" s="63">
        <v>14616277</v>
      </c>
      <c r="T2407">
        <f t="shared" si="341"/>
        <v>28919704</v>
      </c>
    </row>
    <row r="2408" spans="1:20">
      <c r="A2408" s="55" t="s">
        <v>6275</v>
      </c>
      <c r="B2408" s="56" t="s">
        <v>6276</v>
      </c>
      <c r="C2408" s="55" t="s">
        <v>6321</v>
      </c>
      <c r="D2408" s="56">
        <f t="shared" si="342"/>
        <v>0</v>
      </c>
      <c r="E2408" s="56">
        <f t="shared" si="334"/>
        <v>0</v>
      </c>
      <c r="F2408" s="56">
        <f t="shared" si="335"/>
        <v>0</v>
      </c>
      <c r="G2408" s="56">
        <f t="shared" si="336"/>
        <v>0</v>
      </c>
      <c r="H2408" s="56">
        <f t="shared" si="337"/>
        <v>0</v>
      </c>
      <c r="I2408" s="56">
        <f t="shared" si="338"/>
        <v>0</v>
      </c>
      <c r="J2408" s="56">
        <f t="shared" si="339"/>
        <v>0</v>
      </c>
      <c r="K2408" s="56">
        <f t="shared" si="340"/>
        <v>0</v>
      </c>
      <c r="L2408" s="64">
        <v>0</v>
      </c>
      <c r="M2408" s="64">
        <v>0</v>
      </c>
      <c r="N2408" s="64">
        <v>0</v>
      </c>
      <c r="O2408" s="64">
        <v>0</v>
      </c>
      <c r="P2408" s="63">
        <v>0</v>
      </c>
      <c r="Q2408" s="63">
        <v>0</v>
      </c>
      <c r="R2408" s="63">
        <v>0</v>
      </c>
      <c r="S2408" s="63">
        <v>0</v>
      </c>
      <c r="T2408">
        <f t="shared" si="341"/>
        <v>0</v>
      </c>
    </row>
    <row r="2409" spans="1:20" hidden="1">
      <c r="A2409" s="55" t="s">
        <v>4564</v>
      </c>
      <c r="B2409" s="56" t="s">
        <v>4565</v>
      </c>
      <c r="C2409" s="55" t="s">
        <v>6321</v>
      </c>
      <c r="D2409" s="56">
        <f t="shared" si="342"/>
        <v>10.439</v>
      </c>
      <c r="E2409" s="56">
        <f t="shared" si="334"/>
        <v>0</v>
      </c>
      <c r="F2409" s="56">
        <f t="shared" si="335"/>
        <v>0</v>
      </c>
      <c r="G2409" s="56">
        <f t="shared" si="336"/>
        <v>10.439</v>
      </c>
      <c r="H2409" s="56">
        <f t="shared" si="337"/>
        <v>19.992999999999999</v>
      </c>
      <c r="I2409" s="56">
        <f t="shared" si="338"/>
        <v>0</v>
      </c>
      <c r="J2409" s="56">
        <f t="shared" si="339"/>
        <v>0</v>
      </c>
      <c r="K2409" s="56">
        <f t="shared" si="340"/>
        <v>19.992999999999999</v>
      </c>
      <c r="L2409" s="64">
        <v>10439</v>
      </c>
      <c r="M2409" s="64">
        <v>0</v>
      </c>
      <c r="N2409" s="64">
        <v>0</v>
      </c>
      <c r="O2409" s="64">
        <v>10439</v>
      </c>
      <c r="P2409" s="63">
        <v>19993</v>
      </c>
      <c r="Q2409" s="63">
        <v>0</v>
      </c>
      <c r="R2409" s="63">
        <v>0</v>
      </c>
      <c r="S2409" s="63">
        <v>19993</v>
      </c>
      <c r="T2409">
        <f t="shared" si="341"/>
        <v>30432</v>
      </c>
    </row>
    <row r="2410" spans="1:20">
      <c r="A2410" s="55" t="s">
        <v>4566</v>
      </c>
      <c r="B2410" s="56" t="s">
        <v>4567</v>
      </c>
      <c r="C2410" s="55" t="s">
        <v>6320</v>
      </c>
      <c r="D2410" s="56">
        <f t="shared" si="342"/>
        <v>0</v>
      </c>
      <c r="E2410" s="56">
        <f t="shared" si="334"/>
        <v>0</v>
      </c>
      <c r="F2410" s="56">
        <f t="shared" si="335"/>
        <v>0</v>
      </c>
      <c r="G2410" s="56">
        <f t="shared" si="336"/>
        <v>0</v>
      </c>
      <c r="H2410" s="56">
        <f t="shared" si="337"/>
        <v>0</v>
      </c>
      <c r="I2410" s="56">
        <f t="shared" si="338"/>
        <v>0</v>
      </c>
      <c r="J2410" s="56">
        <f t="shared" si="339"/>
        <v>0</v>
      </c>
      <c r="K2410" s="56">
        <f t="shared" si="340"/>
        <v>0</v>
      </c>
      <c r="L2410" s="64">
        <v>0</v>
      </c>
      <c r="M2410" s="64">
        <v>0</v>
      </c>
      <c r="N2410" s="64">
        <v>0</v>
      </c>
      <c r="O2410" s="64">
        <v>0</v>
      </c>
      <c r="P2410" s="63">
        <v>0</v>
      </c>
      <c r="Q2410" s="63">
        <v>0</v>
      </c>
      <c r="R2410" s="63">
        <v>0</v>
      </c>
      <c r="S2410" s="63">
        <v>0</v>
      </c>
      <c r="T2410">
        <f t="shared" si="341"/>
        <v>0</v>
      </c>
    </row>
    <row r="2411" spans="1:20" hidden="1">
      <c r="A2411" s="55" t="s">
        <v>6068</v>
      </c>
      <c r="B2411" s="56" t="s">
        <v>6069</v>
      </c>
      <c r="C2411" s="55" t="s">
        <v>6315</v>
      </c>
      <c r="D2411" s="56">
        <f t="shared" si="342"/>
        <v>3450.8719999999998</v>
      </c>
      <c r="E2411" s="56">
        <f t="shared" si="334"/>
        <v>0</v>
      </c>
      <c r="F2411" s="56">
        <f t="shared" si="335"/>
        <v>5128.375</v>
      </c>
      <c r="G2411" s="56">
        <f t="shared" si="336"/>
        <v>8579.2469999999994</v>
      </c>
      <c r="H2411" s="56">
        <f t="shared" si="337"/>
        <v>4171.5079999999998</v>
      </c>
      <c r="I2411" s="56">
        <f t="shared" si="338"/>
        <v>0</v>
      </c>
      <c r="J2411" s="56">
        <f t="shared" si="339"/>
        <v>5289.2420000000002</v>
      </c>
      <c r="K2411" s="56">
        <f t="shared" si="340"/>
        <v>9460.75</v>
      </c>
      <c r="L2411" s="64">
        <v>3450872</v>
      </c>
      <c r="M2411" s="64">
        <v>0</v>
      </c>
      <c r="N2411" s="64">
        <v>5128375</v>
      </c>
      <c r="O2411" s="64">
        <v>8579247</v>
      </c>
      <c r="P2411" s="63">
        <v>4171508</v>
      </c>
      <c r="Q2411" s="63">
        <v>0</v>
      </c>
      <c r="R2411" s="63">
        <v>5289242</v>
      </c>
      <c r="S2411" s="63">
        <v>9460750</v>
      </c>
      <c r="T2411">
        <f t="shared" si="341"/>
        <v>18039997</v>
      </c>
    </row>
    <row r="2412" spans="1:20" hidden="1">
      <c r="A2412" s="55" t="s">
        <v>4568</v>
      </c>
      <c r="B2412" s="56" t="s">
        <v>4569</v>
      </c>
      <c r="C2412" s="55" t="s">
        <v>6316</v>
      </c>
      <c r="D2412" s="56">
        <f t="shared" si="342"/>
        <v>5371.4979999999996</v>
      </c>
      <c r="E2412" s="56">
        <f t="shared" si="334"/>
        <v>676.38199999999995</v>
      </c>
      <c r="F2412" s="56">
        <f t="shared" si="335"/>
        <v>4734.2780000000002</v>
      </c>
      <c r="G2412" s="56">
        <f t="shared" si="336"/>
        <v>10782.157999999999</v>
      </c>
      <c r="H2412" s="56">
        <f t="shared" si="337"/>
        <v>7658.509</v>
      </c>
      <c r="I2412" s="56">
        <f t="shared" si="338"/>
        <v>876.28800000000001</v>
      </c>
      <c r="J2412" s="56">
        <f t="shared" si="339"/>
        <v>4754.3419999999996</v>
      </c>
      <c r="K2412" s="56">
        <f t="shared" si="340"/>
        <v>13289.138999999999</v>
      </c>
      <c r="L2412" s="64">
        <v>5371498</v>
      </c>
      <c r="M2412" s="64">
        <v>676382</v>
      </c>
      <c r="N2412" s="64">
        <v>4734278</v>
      </c>
      <c r="O2412" s="64">
        <v>10782158</v>
      </c>
      <c r="P2412" s="63">
        <v>7658509</v>
      </c>
      <c r="Q2412" s="63">
        <v>876288</v>
      </c>
      <c r="R2412" s="63">
        <v>4754342</v>
      </c>
      <c r="S2412" s="63">
        <v>13289139</v>
      </c>
      <c r="T2412">
        <f t="shared" si="341"/>
        <v>24071297</v>
      </c>
    </row>
    <row r="2413" spans="1:20" hidden="1">
      <c r="A2413" s="55" t="s">
        <v>4570</v>
      </c>
      <c r="B2413" s="56" t="s">
        <v>4571</v>
      </c>
      <c r="C2413" s="55" t="s">
        <v>6318</v>
      </c>
      <c r="D2413" s="56">
        <f t="shared" si="342"/>
        <v>1091.1010000000001</v>
      </c>
      <c r="E2413" s="56">
        <f t="shared" si="334"/>
        <v>39.265000000000001</v>
      </c>
      <c r="F2413" s="56">
        <f t="shared" si="335"/>
        <v>1107.644</v>
      </c>
      <c r="G2413" s="56">
        <f t="shared" si="336"/>
        <v>2238.0100000000002</v>
      </c>
      <c r="H2413" s="56">
        <f t="shared" si="337"/>
        <v>1212.154</v>
      </c>
      <c r="I2413" s="56">
        <f t="shared" si="338"/>
        <v>39.122</v>
      </c>
      <c r="J2413" s="56">
        <f t="shared" si="339"/>
        <v>1170.518</v>
      </c>
      <c r="K2413" s="56">
        <f t="shared" si="340"/>
        <v>2421.7939999999999</v>
      </c>
      <c r="L2413" s="64">
        <v>1091101</v>
      </c>
      <c r="M2413" s="64">
        <v>39265</v>
      </c>
      <c r="N2413" s="64">
        <v>1107644</v>
      </c>
      <c r="O2413" s="64">
        <v>2238010</v>
      </c>
      <c r="P2413" s="63">
        <v>1212154</v>
      </c>
      <c r="Q2413" s="63">
        <v>39122</v>
      </c>
      <c r="R2413" s="63">
        <v>1170518</v>
      </c>
      <c r="S2413" s="63">
        <v>2421794</v>
      </c>
      <c r="T2413">
        <f t="shared" si="341"/>
        <v>4659804</v>
      </c>
    </row>
    <row r="2414" spans="1:20" hidden="1">
      <c r="A2414" s="55" t="s">
        <v>4572</v>
      </c>
      <c r="B2414" s="56" t="s">
        <v>4573</v>
      </c>
      <c r="C2414" s="55" t="s">
        <v>6318</v>
      </c>
      <c r="D2414" s="56">
        <f t="shared" si="342"/>
        <v>5863.6120000000001</v>
      </c>
      <c r="E2414" s="56">
        <f t="shared" si="334"/>
        <v>1172.2529999999999</v>
      </c>
      <c r="F2414" s="56">
        <f t="shared" si="335"/>
        <v>7775.0649999999996</v>
      </c>
      <c r="G2414" s="56">
        <f t="shared" si="336"/>
        <v>14810.93</v>
      </c>
      <c r="H2414" s="56">
        <f t="shared" si="337"/>
        <v>5858.5110000000004</v>
      </c>
      <c r="I2414" s="56">
        <f t="shared" si="338"/>
        <v>1470.973</v>
      </c>
      <c r="J2414" s="56">
        <f t="shared" si="339"/>
        <v>7893.5379999999996</v>
      </c>
      <c r="K2414" s="56">
        <f t="shared" si="340"/>
        <v>15223.022000000001</v>
      </c>
      <c r="L2414" s="64">
        <v>5863612</v>
      </c>
      <c r="M2414" s="64">
        <v>1172253</v>
      </c>
      <c r="N2414" s="64">
        <v>7775065</v>
      </c>
      <c r="O2414" s="64">
        <v>14810930</v>
      </c>
      <c r="P2414" s="63">
        <v>5858511</v>
      </c>
      <c r="Q2414" s="63">
        <v>1470973</v>
      </c>
      <c r="R2414" s="63">
        <v>7893538</v>
      </c>
      <c r="S2414" s="63">
        <v>15223022</v>
      </c>
      <c r="T2414">
        <f t="shared" si="341"/>
        <v>30033952</v>
      </c>
    </row>
    <row r="2415" spans="1:20" hidden="1">
      <c r="A2415" s="55" t="s">
        <v>4574</v>
      </c>
      <c r="B2415" s="56" t="s">
        <v>4575</v>
      </c>
      <c r="C2415" s="55" t="s">
        <v>6317</v>
      </c>
      <c r="D2415" s="56">
        <f t="shared" si="342"/>
        <v>5319.058</v>
      </c>
      <c r="E2415" s="56">
        <f t="shared" si="334"/>
        <v>1821.855</v>
      </c>
      <c r="F2415" s="56">
        <f t="shared" si="335"/>
        <v>8140.2190000000001</v>
      </c>
      <c r="G2415" s="56">
        <f t="shared" si="336"/>
        <v>15281.132</v>
      </c>
      <c r="H2415" s="56">
        <f t="shared" si="337"/>
        <v>5188.1390000000001</v>
      </c>
      <c r="I2415" s="56">
        <f t="shared" si="338"/>
        <v>1759.94</v>
      </c>
      <c r="J2415" s="56">
        <f t="shared" si="339"/>
        <v>8683.491</v>
      </c>
      <c r="K2415" s="56">
        <f t="shared" si="340"/>
        <v>15631.57</v>
      </c>
      <c r="L2415" s="64">
        <v>5319058</v>
      </c>
      <c r="M2415" s="64">
        <v>1821855</v>
      </c>
      <c r="N2415" s="64">
        <v>8140219</v>
      </c>
      <c r="O2415" s="64">
        <v>15281132</v>
      </c>
      <c r="P2415" s="63">
        <v>5188139</v>
      </c>
      <c r="Q2415" s="63">
        <v>1759940</v>
      </c>
      <c r="R2415" s="63">
        <v>8683491</v>
      </c>
      <c r="S2415" s="63">
        <v>15631570</v>
      </c>
      <c r="T2415">
        <f t="shared" si="341"/>
        <v>30912702</v>
      </c>
    </row>
    <row r="2416" spans="1:20" hidden="1">
      <c r="A2416" s="55" t="s">
        <v>4576</v>
      </c>
      <c r="B2416" s="56" t="s">
        <v>4577</v>
      </c>
      <c r="C2416" s="55" t="s">
        <v>6316</v>
      </c>
      <c r="D2416" s="56">
        <f t="shared" si="342"/>
        <v>20531.967000000001</v>
      </c>
      <c r="E2416" s="56">
        <f t="shared" si="334"/>
        <v>3474.5529999999999</v>
      </c>
      <c r="F2416" s="56">
        <f t="shared" si="335"/>
        <v>16559.509999999998</v>
      </c>
      <c r="G2416" s="56">
        <f t="shared" si="336"/>
        <v>40566.03</v>
      </c>
      <c r="H2416" s="56">
        <f t="shared" si="337"/>
        <v>19661.112000000001</v>
      </c>
      <c r="I2416" s="56">
        <f t="shared" si="338"/>
        <v>3473.1320000000001</v>
      </c>
      <c r="J2416" s="56">
        <f t="shared" si="339"/>
        <v>17115.79</v>
      </c>
      <c r="K2416" s="56">
        <f t="shared" si="340"/>
        <v>40250.034</v>
      </c>
      <c r="L2416" s="64">
        <v>20531967</v>
      </c>
      <c r="M2416" s="64">
        <v>3474553</v>
      </c>
      <c r="N2416" s="64">
        <v>16559510</v>
      </c>
      <c r="O2416" s="64">
        <v>40566030</v>
      </c>
      <c r="P2416" s="63">
        <v>19661112</v>
      </c>
      <c r="Q2416" s="63">
        <v>3473132</v>
      </c>
      <c r="R2416" s="63">
        <v>17115790</v>
      </c>
      <c r="S2416" s="63">
        <v>40250034</v>
      </c>
      <c r="T2416">
        <f t="shared" si="341"/>
        <v>80816064</v>
      </c>
    </row>
    <row r="2417" spans="1:20" hidden="1">
      <c r="A2417" s="55" t="s">
        <v>4578</v>
      </c>
      <c r="B2417" s="56" t="s">
        <v>2073</v>
      </c>
      <c r="C2417" s="55" t="s">
        <v>6318</v>
      </c>
      <c r="D2417" s="56">
        <f t="shared" si="342"/>
        <v>3163.0909999999999</v>
      </c>
      <c r="E2417" s="56">
        <f t="shared" si="334"/>
        <v>2.5409999999999999</v>
      </c>
      <c r="F2417" s="56">
        <f t="shared" si="335"/>
        <v>457.01</v>
      </c>
      <c r="G2417" s="56">
        <f t="shared" si="336"/>
        <v>3622.6419999999998</v>
      </c>
      <c r="H2417" s="56">
        <f t="shared" si="337"/>
        <v>4048.5439999999999</v>
      </c>
      <c r="I2417" s="56">
        <f t="shared" si="338"/>
        <v>2.5409999999999999</v>
      </c>
      <c r="J2417" s="56">
        <f t="shared" si="339"/>
        <v>349.90800000000002</v>
      </c>
      <c r="K2417" s="56">
        <f t="shared" si="340"/>
        <v>4400.9930000000004</v>
      </c>
      <c r="L2417" s="64">
        <v>3163091</v>
      </c>
      <c r="M2417" s="64">
        <v>2541</v>
      </c>
      <c r="N2417" s="64">
        <v>457010</v>
      </c>
      <c r="O2417" s="64">
        <v>3622642</v>
      </c>
      <c r="P2417" s="63">
        <v>4048544</v>
      </c>
      <c r="Q2417" s="63">
        <v>2541</v>
      </c>
      <c r="R2417" s="63">
        <v>349908</v>
      </c>
      <c r="S2417" s="63">
        <v>4400993</v>
      </c>
      <c r="T2417">
        <f t="shared" si="341"/>
        <v>8023635</v>
      </c>
    </row>
    <row r="2418" spans="1:20" hidden="1">
      <c r="A2418" s="55" t="s">
        <v>4579</v>
      </c>
      <c r="B2418" s="56" t="s">
        <v>4580</v>
      </c>
      <c r="C2418" s="55" t="s">
        <v>6318</v>
      </c>
      <c r="D2418" s="56">
        <f t="shared" si="342"/>
        <v>3126.8270000000002</v>
      </c>
      <c r="E2418" s="56">
        <f t="shared" si="334"/>
        <v>2E-3</v>
      </c>
      <c r="F2418" s="56">
        <f t="shared" si="335"/>
        <v>12150.212</v>
      </c>
      <c r="G2418" s="56">
        <f t="shared" si="336"/>
        <v>15277.040999999999</v>
      </c>
      <c r="H2418" s="56">
        <f t="shared" si="337"/>
        <v>4184.5360000000001</v>
      </c>
      <c r="I2418" s="56">
        <f t="shared" si="338"/>
        <v>0</v>
      </c>
      <c r="J2418" s="56">
        <f t="shared" si="339"/>
        <v>12014.137000000001</v>
      </c>
      <c r="K2418" s="56">
        <f t="shared" si="340"/>
        <v>16198.673000000001</v>
      </c>
      <c r="L2418" s="64">
        <v>3126827</v>
      </c>
      <c r="M2418" s="64">
        <v>2</v>
      </c>
      <c r="N2418" s="64">
        <v>12150212</v>
      </c>
      <c r="O2418" s="64">
        <v>15277041</v>
      </c>
      <c r="P2418" s="63">
        <v>4184536</v>
      </c>
      <c r="Q2418" s="63">
        <v>0</v>
      </c>
      <c r="R2418" s="63">
        <v>12014137</v>
      </c>
      <c r="S2418" s="63">
        <v>16198673</v>
      </c>
      <c r="T2418">
        <f t="shared" si="341"/>
        <v>31475714</v>
      </c>
    </row>
    <row r="2419" spans="1:20" hidden="1">
      <c r="A2419" s="55" t="s">
        <v>4581</v>
      </c>
      <c r="B2419" s="56" t="s">
        <v>4582</v>
      </c>
      <c r="C2419" s="55" t="s">
        <v>6318</v>
      </c>
      <c r="D2419" s="56">
        <f t="shared" si="342"/>
        <v>3575.7809999999999</v>
      </c>
      <c r="E2419" s="56">
        <f t="shared" si="334"/>
        <v>0.73099999999999998</v>
      </c>
      <c r="F2419" s="56">
        <f t="shared" si="335"/>
        <v>3280.7280000000001</v>
      </c>
      <c r="G2419" s="56">
        <f t="shared" si="336"/>
        <v>6857.24</v>
      </c>
      <c r="H2419" s="56">
        <f t="shared" si="337"/>
        <v>4374.7280000000001</v>
      </c>
      <c r="I2419" s="56">
        <f t="shared" si="338"/>
        <v>2.254</v>
      </c>
      <c r="J2419" s="56">
        <f t="shared" si="339"/>
        <v>3592.8009999999999</v>
      </c>
      <c r="K2419" s="56">
        <f t="shared" si="340"/>
        <v>7969.7830000000004</v>
      </c>
      <c r="L2419" s="64">
        <v>3575781</v>
      </c>
      <c r="M2419" s="64">
        <v>731</v>
      </c>
      <c r="N2419" s="64">
        <v>3280728</v>
      </c>
      <c r="O2419" s="64">
        <v>6857240</v>
      </c>
      <c r="P2419" s="63">
        <v>4374728</v>
      </c>
      <c r="Q2419" s="63">
        <v>2254</v>
      </c>
      <c r="R2419" s="63">
        <v>3592801</v>
      </c>
      <c r="S2419" s="63">
        <v>7969783</v>
      </c>
      <c r="T2419">
        <f t="shared" si="341"/>
        <v>14827023</v>
      </c>
    </row>
    <row r="2420" spans="1:20" hidden="1">
      <c r="A2420" s="55" t="s">
        <v>4583</v>
      </c>
      <c r="B2420" s="56" t="s">
        <v>4584</v>
      </c>
      <c r="C2420" s="55" t="s">
        <v>6318</v>
      </c>
      <c r="D2420" s="56">
        <f t="shared" si="342"/>
        <v>782.27700000000004</v>
      </c>
      <c r="E2420" s="56">
        <f t="shared" si="334"/>
        <v>659.27200000000005</v>
      </c>
      <c r="F2420" s="56">
        <f t="shared" si="335"/>
        <v>2861.855</v>
      </c>
      <c r="G2420" s="56">
        <f t="shared" si="336"/>
        <v>4303.4040000000005</v>
      </c>
      <c r="H2420" s="56">
        <f t="shared" si="337"/>
        <v>915.72299999999996</v>
      </c>
      <c r="I2420" s="56">
        <f t="shared" si="338"/>
        <v>659.13800000000003</v>
      </c>
      <c r="J2420" s="56">
        <f t="shared" si="339"/>
        <v>2586.556</v>
      </c>
      <c r="K2420" s="56">
        <f t="shared" si="340"/>
        <v>4161.4170000000004</v>
      </c>
      <c r="L2420" s="64">
        <v>782277</v>
      </c>
      <c r="M2420" s="64">
        <v>659272</v>
      </c>
      <c r="N2420" s="64">
        <v>2861855</v>
      </c>
      <c r="O2420" s="64">
        <v>4303404</v>
      </c>
      <c r="P2420" s="63">
        <v>915723</v>
      </c>
      <c r="Q2420" s="63">
        <v>659138</v>
      </c>
      <c r="R2420" s="63">
        <v>2586556</v>
      </c>
      <c r="S2420" s="63">
        <v>4161417</v>
      </c>
      <c r="T2420">
        <f t="shared" si="341"/>
        <v>8464821</v>
      </c>
    </row>
    <row r="2421" spans="1:20" hidden="1">
      <c r="A2421" s="55" t="s">
        <v>4585</v>
      </c>
      <c r="B2421" s="56" t="s">
        <v>4586</v>
      </c>
      <c r="C2421" s="55" t="s">
        <v>6317</v>
      </c>
      <c r="D2421" s="56">
        <f t="shared" si="342"/>
        <v>12824.28</v>
      </c>
      <c r="E2421" s="56">
        <f t="shared" si="334"/>
        <v>2161.8560000000002</v>
      </c>
      <c r="F2421" s="56">
        <f t="shared" si="335"/>
        <v>11943.386</v>
      </c>
      <c r="G2421" s="56">
        <f t="shared" si="336"/>
        <v>26929.522000000001</v>
      </c>
      <c r="H2421" s="56">
        <f t="shared" si="337"/>
        <v>13389.61</v>
      </c>
      <c r="I2421" s="56">
        <f t="shared" si="338"/>
        <v>2160.8229999999999</v>
      </c>
      <c r="J2421" s="56">
        <f t="shared" si="339"/>
        <v>11884.216</v>
      </c>
      <c r="K2421" s="56">
        <f t="shared" si="340"/>
        <v>27434.649000000001</v>
      </c>
      <c r="L2421" s="64">
        <v>12824280</v>
      </c>
      <c r="M2421" s="64">
        <v>2161856</v>
      </c>
      <c r="N2421" s="64">
        <v>11943386</v>
      </c>
      <c r="O2421" s="64">
        <v>26929522</v>
      </c>
      <c r="P2421" s="63">
        <v>13389610</v>
      </c>
      <c r="Q2421" s="63">
        <v>2160823</v>
      </c>
      <c r="R2421" s="63">
        <v>11884216</v>
      </c>
      <c r="S2421" s="63">
        <v>27434649</v>
      </c>
      <c r="T2421">
        <f t="shared" si="341"/>
        <v>54364171</v>
      </c>
    </row>
    <row r="2422" spans="1:20" hidden="1">
      <c r="A2422" s="55" t="s">
        <v>4587</v>
      </c>
      <c r="B2422" s="56" t="s">
        <v>4588</v>
      </c>
      <c r="C2422" s="55" t="s">
        <v>6317</v>
      </c>
      <c r="D2422" s="56">
        <f t="shared" si="342"/>
        <v>5517.7309999999998</v>
      </c>
      <c r="E2422" s="56">
        <f t="shared" si="334"/>
        <v>0.16500000000000001</v>
      </c>
      <c r="F2422" s="56">
        <f t="shared" si="335"/>
        <v>4134.2619999999997</v>
      </c>
      <c r="G2422" s="56">
        <f t="shared" si="336"/>
        <v>9652.1579999999994</v>
      </c>
      <c r="H2422" s="56">
        <f t="shared" si="337"/>
        <v>6353.8959999999997</v>
      </c>
      <c r="I2422" s="56">
        <f t="shared" si="338"/>
        <v>0.16400000000000001</v>
      </c>
      <c r="J2422" s="56">
        <f t="shared" si="339"/>
        <v>4869.0990000000002</v>
      </c>
      <c r="K2422" s="56">
        <f t="shared" si="340"/>
        <v>11223.159</v>
      </c>
      <c r="L2422" s="64">
        <v>5517731</v>
      </c>
      <c r="M2422" s="64">
        <v>165</v>
      </c>
      <c r="N2422" s="64">
        <v>4134262</v>
      </c>
      <c r="O2422" s="64">
        <v>9652158</v>
      </c>
      <c r="P2422" s="63">
        <v>6353896</v>
      </c>
      <c r="Q2422" s="63">
        <v>164</v>
      </c>
      <c r="R2422" s="63">
        <v>4869099</v>
      </c>
      <c r="S2422" s="63">
        <v>11223159</v>
      </c>
      <c r="T2422">
        <f t="shared" si="341"/>
        <v>20875317</v>
      </c>
    </row>
    <row r="2423" spans="1:20" hidden="1">
      <c r="A2423" s="55" t="s">
        <v>4589</v>
      </c>
      <c r="B2423" s="56" t="s">
        <v>4590</v>
      </c>
      <c r="C2423" s="55" t="s">
        <v>6318</v>
      </c>
      <c r="D2423" s="56">
        <f t="shared" si="342"/>
        <v>1219.836</v>
      </c>
      <c r="E2423" s="56">
        <f t="shared" si="334"/>
        <v>640.40200000000004</v>
      </c>
      <c r="F2423" s="56">
        <f t="shared" si="335"/>
        <v>5614.3119999999999</v>
      </c>
      <c r="G2423" s="56">
        <f t="shared" si="336"/>
        <v>7474.55</v>
      </c>
      <c r="H2423" s="56">
        <f t="shared" si="337"/>
        <v>2319.8589999999999</v>
      </c>
      <c r="I2423" s="56">
        <f t="shared" si="338"/>
        <v>601.42200000000003</v>
      </c>
      <c r="J2423" s="56">
        <f t="shared" si="339"/>
        <v>5739.3509999999997</v>
      </c>
      <c r="K2423" s="56">
        <f t="shared" si="340"/>
        <v>8660.6319999999996</v>
      </c>
      <c r="L2423" s="64">
        <v>1219836</v>
      </c>
      <c r="M2423" s="64">
        <v>640402</v>
      </c>
      <c r="N2423" s="64">
        <v>5614312</v>
      </c>
      <c r="O2423" s="64">
        <v>7474550</v>
      </c>
      <c r="P2423" s="63">
        <v>2319859</v>
      </c>
      <c r="Q2423" s="63">
        <v>601422</v>
      </c>
      <c r="R2423" s="63">
        <v>5739351</v>
      </c>
      <c r="S2423" s="63">
        <v>8660632</v>
      </c>
      <c r="T2423">
        <f t="shared" si="341"/>
        <v>16135182</v>
      </c>
    </row>
    <row r="2424" spans="1:20" hidden="1">
      <c r="A2424" s="55" t="s">
        <v>4591</v>
      </c>
      <c r="B2424" s="56" t="s">
        <v>4592</v>
      </c>
      <c r="C2424" s="55" t="s">
        <v>6318</v>
      </c>
      <c r="D2424" s="56">
        <f t="shared" si="342"/>
        <v>5538.65</v>
      </c>
      <c r="E2424" s="56">
        <f t="shared" si="334"/>
        <v>943.928</v>
      </c>
      <c r="F2424" s="56">
        <f t="shared" si="335"/>
        <v>3400.15</v>
      </c>
      <c r="G2424" s="56">
        <f t="shared" si="336"/>
        <v>9882.7279999999992</v>
      </c>
      <c r="H2424" s="56">
        <f t="shared" si="337"/>
        <v>5948.5709999999999</v>
      </c>
      <c r="I2424" s="56">
        <f t="shared" si="338"/>
        <v>942.50800000000004</v>
      </c>
      <c r="J2424" s="56">
        <f t="shared" si="339"/>
        <v>3297.2139999999999</v>
      </c>
      <c r="K2424" s="56">
        <f t="shared" si="340"/>
        <v>10188.293</v>
      </c>
      <c r="L2424" s="64">
        <v>5538650</v>
      </c>
      <c r="M2424" s="64">
        <v>943928</v>
      </c>
      <c r="N2424" s="64">
        <v>3400150</v>
      </c>
      <c r="O2424" s="64">
        <v>9882728</v>
      </c>
      <c r="P2424" s="63">
        <v>5948571</v>
      </c>
      <c r="Q2424" s="63">
        <v>942508</v>
      </c>
      <c r="R2424" s="63">
        <v>3297214</v>
      </c>
      <c r="S2424" s="63">
        <v>10188293</v>
      </c>
      <c r="T2424">
        <f t="shared" si="341"/>
        <v>20071021</v>
      </c>
    </row>
    <row r="2425" spans="1:20" hidden="1">
      <c r="A2425" s="55" t="s">
        <v>4593</v>
      </c>
      <c r="B2425" s="56" t="s">
        <v>4594</v>
      </c>
      <c r="C2425" s="55" t="s">
        <v>6319</v>
      </c>
      <c r="D2425" s="56">
        <f t="shared" si="342"/>
        <v>1373.6320000000001</v>
      </c>
      <c r="E2425" s="56">
        <f t="shared" si="334"/>
        <v>0</v>
      </c>
      <c r="F2425" s="56">
        <f t="shared" si="335"/>
        <v>29.449000000000002</v>
      </c>
      <c r="G2425" s="56">
        <f t="shared" si="336"/>
        <v>1403.0809999999999</v>
      </c>
      <c r="H2425" s="56">
        <f t="shared" si="337"/>
        <v>1505.2080000000001</v>
      </c>
      <c r="I2425" s="56">
        <f t="shared" si="338"/>
        <v>0</v>
      </c>
      <c r="J2425" s="56">
        <f t="shared" si="339"/>
        <v>9.7170000000000005</v>
      </c>
      <c r="K2425" s="56">
        <f t="shared" si="340"/>
        <v>1514.925</v>
      </c>
      <c r="L2425" s="64">
        <v>1373632</v>
      </c>
      <c r="M2425" s="64">
        <v>0</v>
      </c>
      <c r="N2425" s="64">
        <v>29449</v>
      </c>
      <c r="O2425" s="64">
        <v>1403081</v>
      </c>
      <c r="P2425" s="63">
        <v>1505208</v>
      </c>
      <c r="Q2425" s="63">
        <v>0</v>
      </c>
      <c r="R2425" s="63">
        <v>9717</v>
      </c>
      <c r="S2425" s="63">
        <v>1514925</v>
      </c>
      <c r="T2425">
        <f t="shared" si="341"/>
        <v>2918006</v>
      </c>
    </row>
    <row r="2426" spans="1:20" hidden="1">
      <c r="A2426" s="55" t="s">
        <v>4595</v>
      </c>
      <c r="B2426" s="56" t="s">
        <v>4596</v>
      </c>
      <c r="C2426" s="55" t="s">
        <v>6319</v>
      </c>
      <c r="D2426" s="56">
        <f t="shared" si="342"/>
        <v>1988.8710000000001</v>
      </c>
      <c r="E2426" s="56">
        <f t="shared" si="334"/>
        <v>0.35099999999999998</v>
      </c>
      <c r="F2426" s="56">
        <f t="shared" si="335"/>
        <v>423.76100000000002</v>
      </c>
      <c r="G2426" s="56">
        <f t="shared" si="336"/>
        <v>2412.9830000000002</v>
      </c>
      <c r="H2426" s="56">
        <f t="shared" si="337"/>
        <v>2008.8050000000001</v>
      </c>
      <c r="I2426" s="56">
        <f t="shared" si="338"/>
        <v>0.35099999999999998</v>
      </c>
      <c r="J2426" s="56">
        <f t="shared" si="339"/>
        <v>435.70400000000001</v>
      </c>
      <c r="K2426" s="56">
        <f t="shared" si="340"/>
        <v>2444.86</v>
      </c>
      <c r="L2426" s="64">
        <v>1988871</v>
      </c>
      <c r="M2426" s="64">
        <v>351</v>
      </c>
      <c r="N2426" s="64">
        <v>423761</v>
      </c>
      <c r="O2426" s="64">
        <v>2412983</v>
      </c>
      <c r="P2426" s="63">
        <v>2008805</v>
      </c>
      <c r="Q2426" s="63">
        <v>351</v>
      </c>
      <c r="R2426" s="63">
        <v>435704</v>
      </c>
      <c r="S2426" s="63">
        <v>2444860</v>
      </c>
      <c r="T2426">
        <f t="shared" si="341"/>
        <v>4857843</v>
      </c>
    </row>
    <row r="2427" spans="1:20" hidden="1">
      <c r="A2427" s="55" t="s">
        <v>4597</v>
      </c>
      <c r="B2427" s="56" t="s">
        <v>4598</v>
      </c>
      <c r="C2427" s="55" t="s">
        <v>6319</v>
      </c>
      <c r="D2427" s="56">
        <f t="shared" si="342"/>
        <v>1412.633</v>
      </c>
      <c r="E2427" s="56">
        <f t="shared" si="334"/>
        <v>42.619</v>
      </c>
      <c r="F2427" s="56">
        <f t="shared" si="335"/>
        <v>934.50300000000004</v>
      </c>
      <c r="G2427" s="56">
        <f t="shared" si="336"/>
        <v>2389.7550000000001</v>
      </c>
      <c r="H2427" s="56">
        <f t="shared" si="337"/>
        <v>1525.421</v>
      </c>
      <c r="I2427" s="56">
        <f t="shared" si="338"/>
        <v>50.195</v>
      </c>
      <c r="J2427" s="56">
        <f t="shared" si="339"/>
        <v>1032.625</v>
      </c>
      <c r="K2427" s="56">
        <f t="shared" si="340"/>
        <v>2608.241</v>
      </c>
      <c r="L2427" s="64">
        <v>1412633</v>
      </c>
      <c r="M2427" s="64">
        <v>42619</v>
      </c>
      <c r="N2427" s="64">
        <v>934503</v>
      </c>
      <c r="O2427" s="64">
        <v>2389755</v>
      </c>
      <c r="P2427" s="63">
        <v>1525421</v>
      </c>
      <c r="Q2427" s="63">
        <v>50195</v>
      </c>
      <c r="R2427" s="63">
        <v>1032625</v>
      </c>
      <c r="S2427" s="63">
        <v>2608241</v>
      </c>
      <c r="T2427">
        <f t="shared" si="341"/>
        <v>4997996</v>
      </c>
    </row>
    <row r="2428" spans="1:20" hidden="1">
      <c r="A2428" s="55" t="s">
        <v>4599</v>
      </c>
      <c r="B2428" s="56" t="s">
        <v>4600</v>
      </c>
      <c r="C2428" s="55" t="s">
        <v>6319</v>
      </c>
      <c r="D2428" s="56">
        <f t="shared" si="342"/>
        <v>1323.711</v>
      </c>
      <c r="E2428" s="56">
        <f t="shared" si="334"/>
        <v>46.789000000000001</v>
      </c>
      <c r="F2428" s="56">
        <f t="shared" si="335"/>
        <v>2917.1129999999998</v>
      </c>
      <c r="G2428" s="56">
        <f t="shared" si="336"/>
        <v>4287.6130000000003</v>
      </c>
      <c r="H2428" s="56">
        <f t="shared" si="337"/>
        <v>2184.6179999999999</v>
      </c>
      <c r="I2428" s="56">
        <f t="shared" si="338"/>
        <v>46.789000000000001</v>
      </c>
      <c r="J2428" s="56">
        <f t="shared" si="339"/>
        <v>2780.2719999999999</v>
      </c>
      <c r="K2428" s="56">
        <f t="shared" si="340"/>
        <v>5011.6790000000001</v>
      </c>
      <c r="L2428" s="64">
        <v>1323711</v>
      </c>
      <c r="M2428" s="64">
        <v>46789</v>
      </c>
      <c r="N2428" s="64">
        <v>2917113</v>
      </c>
      <c r="O2428" s="64">
        <v>4287613</v>
      </c>
      <c r="P2428" s="63">
        <v>2184618</v>
      </c>
      <c r="Q2428" s="63">
        <v>46789</v>
      </c>
      <c r="R2428" s="63">
        <v>2780272</v>
      </c>
      <c r="S2428" s="63">
        <v>5011679</v>
      </c>
      <c r="T2428">
        <f t="shared" si="341"/>
        <v>9299292</v>
      </c>
    </row>
    <row r="2429" spans="1:20" hidden="1">
      <c r="A2429" s="55" t="s">
        <v>4601</v>
      </c>
      <c r="B2429" s="56" t="s">
        <v>4602</v>
      </c>
      <c r="C2429" s="55" t="s">
        <v>6319</v>
      </c>
      <c r="D2429" s="56">
        <f t="shared" si="342"/>
        <v>2677.6979999999999</v>
      </c>
      <c r="E2429" s="56">
        <f t="shared" si="334"/>
        <v>315.03300000000002</v>
      </c>
      <c r="F2429" s="56">
        <f t="shared" si="335"/>
        <v>1656.0509999999999</v>
      </c>
      <c r="G2429" s="56">
        <f t="shared" si="336"/>
        <v>4648.7820000000002</v>
      </c>
      <c r="H2429" s="56">
        <f t="shared" si="337"/>
        <v>3093.5369999999998</v>
      </c>
      <c r="I2429" s="56">
        <f t="shared" si="338"/>
        <v>314.46800000000002</v>
      </c>
      <c r="J2429" s="56">
        <f t="shared" si="339"/>
        <v>1717.961</v>
      </c>
      <c r="K2429" s="56">
        <f t="shared" si="340"/>
        <v>5125.9660000000003</v>
      </c>
      <c r="L2429" s="64">
        <v>2677698</v>
      </c>
      <c r="M2429" s="64">
        <v>315033</v>
      </c>
      <c r="N2429" s="64">
        <v>1656051</v>
      </c>
      <c r="O2429" s="64">
        <v>4648782</v>
      </c>
      <c r="P2429" s="63">
        <v>3093537</v>
      </c>
      <c r="Q2429" s="63">
        <v>314468</v>
      </c>
      <c r="R2429" s="63">
        <v>1717961</v>
      </c>
      <c r="S2429" s="63">
        <v>5125966</v>
      </c>
      <c r="T2429">
        <f t="shared" si="341"/>
        <v>9774748</v>
      </c>
    </row>
    <row r="2430" spans="1:20" hidden="1">
      <c r="A2430" s="55" t="s">
        <v>4603</v>
      </c>
      <c r="B2430" s="56" t="s">
        <v>4604</v>
      </c>
      <c r="C2430" s="55" t="s">
        <v>6319</v>
      </c>
      <c r="D2430" s="56">
        <f t="shared" si="342"/>
        <v>1262.405</v>
      </c>
      <c r="E2430" s="56">
        <f t="shared" si="334"/>
        <v>216.46799999999999</v>
      </c>
      <c r="F2430" s="56">
        <f t="shared" si="335"/>
        <v>1183.011</v>
      </c>
      <c r="G2430" s="56">
        <f t="shared" si="336"/>
        <v>2661.884</v>
      </c>
      <c r="H2430" s="56">
        <f t="shared" si="337"/>
        <v>1495.068</v>
      </c>
      <c r="I2430" s="56">
        <f t="shared" si="338"/>
        <v>215.99799999999999</v>
      </c>
      <c r="J2430" s="56">
        <f t="shared" si="339"/>
        <v>1146.088</v>
      </c>
      <c r="K2430" s="56">
        <f t="shared" si="340"/>
        <v>2857.154</v>
      </c>
      <c r="L2430" s="64">
        <v>1262405</v>
      </c>
      <c r="M2430" s="64">
        <v>216468</v>
      </c>
      <c r="N2430" s="64">
        <v>1183011</v>
      </c>
      <c r="O2430" s="64">
        <v>2661884</v>
      </c>
      <c r="P2430" s="63">
        <v>1495068</v>
      </c>
      <c r="Q2430" s="63">
        <v>215998</v>
      </c>
      <c r="R2430" s="63">
        <v>1146088</v>
      </c>
      <c r="S2430" s="63">
        <v>2857154</v>
      </c>
      <c r="T2430">
        <f t="shared" si="341"/>
        <v>5519038</v>
      </c>
    </row>
    <row r="2431" spans="1:20" hidden="1">
      <c r="A2431" s="55" t="s">
        <v>4605</v>
      </c>
      <c r="B2431" s="56" t="s">
        <v>4606</v>
      </c>
      <c r="C2431" s="55" t="s">
        <v>6319</v>
      </c>
      <c r="D2431" s="56">
        <f t="shared" si="342"/>
        <v>2296.6170000000002</v>
      </c>
      <c r="E2431" s="56">
        <f t="shared" si="334"/>
        <v>571.33900000000006</v>
      </c>
      <c r="F2431" s="56">
        <f t="shared" si="335"/>
        <v>2991.0749999999998</v>
      </c>
      <c r="G2431" s="56">
        <f t="shared" si="336"/>
        <v>5859.0309999999999</v>
      </c>
      <c r="H2431" s="56">
        <f t="shared" si="337"/>
        <v>2372.712</v>
      </c>
      <c r="I2431" s="56">
        <f t="shared" si="338"/>
        <v>569.80799999999999</v>
      </c>
      <c r="J2431" s="56">
        <f t="shared" si="339"/>
        <v>2954.72</v>
      </c>
      <c r="K2431" s="56">
        <f t="shared" si="340"/>
        <v>5897.24</v>
      </c>
      <c r="L2431" s="64">
        <v>2296617</v>
      </c>
      <c r="M2431" s="64">
        <v>571339</v>
      </c>
      <c r="N2431" s="64">
        <v>2991075</v>
      </c>
      <c r="O2431" s="64">
        <v>5859031</v>
      </c>
      <c r="P2431" s="63">
        <v>2372712</v>
      </c>
      <c r="Q2431" s="63">
        <v>569808</v>
      </c>
      <c r="R2431" s="63">
        <v>2954720</v>
      </c>
      <c r="S2431" s="63">
        <v>5897240</v>
      </c>
      <c r="T2431">
        <f t="shared" si="341"/>
        <v>11756271</v>
      </c>
    </row>
    <row r="2432" spans="1:20" hidden="1">
      <c r="A2432" s="55" t="s">
        <v>4607</v>
      </c>
      <c r="B2432" s="56" t="s">
        <v>4608</v>
      </c>
      <c r="C2432" s="55" t="s">
        <v>6319</v>
      </c>
      <c r="D2432" s="56">
        <f t="shared" si="342"/>
        <v>2355.1289999999999</v>
      </c>
      <c r="E2432" s="56">
        <f t="shared" si="334"/>
        <v>21.512</v>
      </c>
      <c r="F2432" s="56">
        <f t="shared" si="335"/>
        <v>2301.509</v>
      </c>
      <c r="G2432" s="56">
        <f t="shared" si="336"/>
        <v>4678.1499999999996</v>
      </c>
      <c r="H2432" s="56">
        <f t="shared" si="337"/>
        <v>3112.5079999999998</v>
      </c>
      <c r="I2432" s="56">
        <f t="shared" si="338"/>
        <v>21.512</v>
      </c>
      <c r="J2432" s="56">
        <f t="shared" si="339"/>
        <v>2315.866</v>
      </c>
      <c r="K2432" s="56">
        <f t="shared" si="340"/>
        <v>5449.8860000000004</v>
      </c>
      <c r="L2432" s="64">
        <v>2355129</v>
      </c>
      <c r="M2432" s="64">
        <v>21512</v>
      </c>
      <c r="N2432" s="64">
        <v>2301509</v>
      </c>
      <c r="O2432" s="64">
        <v>4678150</v>
      </c>
      <c r="P2432" s="63">
        <v>3112508</v>
      </c>
      <c r="Q2432" s="63">
        <v>21512</v>
      </c>
      <c r="R2432" s="63">
        <v>2315866</v>
      </c>
      <c r="S2432" s="63">
        <v>5449886</v>
      </c>
      <c r="T2432">
        <f t="shared" si="341"/>
        <v>10128036</v>
      </c>
    </row>
    <row r="2433" spans="1:20" hidden="1">
      <c r="A2433" s="55" t="s">
        <v>4609</v>
      </c>
      <c r="B2433" s="56" t="s">
        <v>4610</v>
      </c>
      <c r="C2433" s="55" t="s">
        <v>6319</v>
      </c>
      <c r="D2433" s="56">
        <f t="shared" si="342"/>
        <v>4799.7209999999995</v>
      </c>
      <c r="E2433" s="56">
        <f t="shared" si="334"/>
        <v>23.134</v>
      </c>
      <c r="F2433" s="56">
        <f t="shared" si="335"/>
        <v>5441.1239999999998</v>
      </c>
      <c r="G2433" s="56">
        <f t="shared" si="336"/>
        <v>10263.978999999999</v>
      </c>
      <c r="H2433" s="56">
        <f t="shared" si="337"/>
        <v>4971.3220000000001</v>
      </c>
      <c r="I2433" s="56">
        <f t="shared" si="338"/>
        <v>920.45899999999995</v>
      </c>
      <c r="J2433" s="56">
        <f t="shared" si="339"/>
        <v>5607.5060000000003</v>
      </c>
      <c r="K2433" s="56">
        <f t="shared" si="340"/>
        <v>11499.287</v>
      </c>
      <c r="L2433" s="64">
        <v>4799721</v>
      </c>
      <c r="M2433" s="64">
        <v>23134</v>
      </c>
      <c r="N2433" s="64">
        <v>5441124</v>
      </c>
      <c r="O2433" s="64">
        <v>10263979</v>
      </c>
      <c r="P2433" s="63">
        <v>4971322</v>
      </c>
      <c r="Q2433" s="63">
        <v>920459</v>
      </c>
      <c r="R2433" s="63">
        <v>5607506</v>
      </c>
      <c r="S2433" s="63">
        <v>11499287</v>
      </c>
      <c r="T2433">
        <f t="shared" si="341"/>
        <v>21763266</v>
      </c>
    </row>
    <row r="2434" spans="1:20" hidden="1">
      <c r="A2434" s="55" t="s">
        <v>4611</v>
      </c>
      <c r="B2434" s="56" t="s">
        <v>4612</v>
      </c>
      <c r="C2434" s="55" t="s">
        <v>6320</v>
      </c>
      <c r="D2434" s="56">
        <f t="shared" si="342"/>
        <v>192.273</v>
      </c>
      <c r="E2434" s="56">
        <f t="shared" si="334"/>
        <v>0</v>
      </c>
      <c r="F2434" s="56">
        <f t="shared" si="335"/>
        <v>0</v>
      </c>
      <c r="G2434" s="56">
        <f t="shared" si="336"/>
        <v>192.273</v>
      </c>
      <c r="H2434" s="56">
        <f t="shared" si="337"/>
        <v>173.203</v>
      </c>
      <c r="I2434" s="56">
        <f t="shared" si="338"/>
        <v>0</v>
      </c>
      <c r="J2434" s="56">
        <f t="shared" si="339"/>
        <v>0</v>
      </c>
      <c r="K2434" s="56">
        <f t="shared" si="340"/>
        <v>173.203</v>
      </c>
      <c r="L2434" s="64">
        <v>192273</v>
      </c>
      <c r="M2434" s="64">
        <v>0</v>
      </c>
      <c r="N2434" s="64">
        <v>0</v>
      </c>
      <c r="O2434" s="64">
        <v>192273</v>
      </c>
      <c r="P2434" s="63">
        <v>173203</v>
      </c>
      <c r="Q2434" s="63">
        <v>0</v>
      </c>
      <c r="R2434" s="63">
        <v>0</v>
      </c>
      <c r="S2434" s="63">
        <v>173203</v>
      </c>
      <c r="T2434">
        <f t="shared" si="341"/>
        <v>365476</v>
      </c>
    </row>
    <row r="2435" spans="1:20" hidden="1">
      <c r="A2435" s="55" t="s">
        <v>4613</v>
      </c>
      <c r="B2435" s="56" t="s">
        <v>4614</v>
      </c>
      <c r="C2435" s="55" t="s">
        <v>6320</v>
      </c>
      <c r="D2435" s="56">
        <f t="shared" si="342"/>
        <v>93.078999999999994</v>
      </c>
      <c r="E2435" s="56">
        <f t="shared" si="334"/>
        <v>0</v>
      </c>
      <c r="F2435" s="56">
        <f t="shared" si="335"/>
        <v>0</v>
      </c>
      <c r="G2435" s="56">
        <f t="shared" si="336"/>
        <v>93.078999999999994</v>
      </c>
      <c r="H2435" s="56">
        <f t="shared" si="337"/>
        <v>83.046999999999997</v>
      </c>
      <c r="I2435" s="56">
        <f t="shared" si="338"/>
        <v>0</v>
      </c>
      <c r="J2435" s="56">
        <f t="shared" si="339"/>
        <v>0</v>
      </c>
      <c r="K2435" s="56">
        <f t="shared" si="340"/>
        <v>83.046999999999997</v>
      </c>
      <c r="L2435" s="64">
        <v>93079</v>
      </c>
      <c r="M2435" s="64">
        <v>0</v>
      </c>
      <c r="N2435" s="64">
        <v>0</v>
      </c>
      <c r="O2435" s="64">
        <v>93079</v>
      </c>
      <c r="P2435" s="63">
        <v>83047</v>
      </c>
      <c r="Q2435" s="63">
        <v>0</v>
      </c>
      <c r="R2435" s="63">
        <v>0</v>
      </c>
      <c r="S2435" s="63">
        <v>83047</v>
      </c>
      <c r="T2435">
        <f t="shared" si="341"/>
        <v>176126</v>
      </c>
    </row>
    <row r="2436" spans="1:20">
      <c r="A2436" s="55" t="s">
        <v>4615</v>
      </c>
      <c r="B2436" s="56" t="s">
        <v>4616</v>
      </c>
      <c r="C2436" s="55" t="s">
        <v>6320</v>
      </c>
      <c r="D2436" s="56">
        <f t="shared" si="342"/>
        <v>0</v>
      </c>
      <c r="E2436" s="56">
        <f t="shared" si="334"/>
        <v>0</v>
      </c>
      <c r="F2436" s="56">
        <f t="shared" si="335"/>
        <v>0</v>
      </c>
      <c r="G2436" s="56">
        <f t="shared" si="336"/>
        <v>0</v>
      </c>
      <c r="H2436" s="56">
        <f t="shared" si="337"/>
        <v>0</v>
      </c>
      <c r="I2436" s="56">
        <f t="shared" si="338"/>
        <v>0</v>
      </c>
      <c r="J2436" s="56">
        <f t="shared" si="339"/>
        <v>0</v>
      </c>
      <c r="K2436" s="56">
        <f t="shared" si="340"/>
        <v>0</v>
      </c>
      <c r="L2436" s="64">
        <v>0</v>
      </c>
      <c r="M2436" s="64">
        <v>0</v>
      </c>
      <c r="N2436" s="64">
        <v>0</v>
      </c>
      <c r="O2436" s="64">
        <v>0</v>
      </c>
      <c r="P2436" s="63">
        <v>0</v>
      </c>
      <c r="Q2436" s="63">
        <v>0</v>
      </c>
      <c r="R2436" s="63">
        <v>0</v>
      </c>
      <c r="S2436" s="63">
        <v>0</v>
      </c>
      <c r="T2436">
        <f t="shared" si="341"/>
        <v>0</v>
      </c>
    </row>
    <row r="2437" spans="1:20" hidden="1">
      <c r="A2437" s="55" t="s">
        <v>4617</v>
      </c>
      <c r="B2437" s="56" t="s">
        <v>4618</v>
      </c>
      <c r="C2437" s="55" t="s">
        <v>6320</v>
      </c>
      <c r="D2437" s="56">
        <f t="shared" si="342"/>
        <v>0</v>
      </c>
      <c r="E2437" s="56">
        <f t="shared" ref="E2437:E2500" si="343">M2437/1000</f>
        <v>0</v>
      </c>
      <c r="F2437" s="56">
        <f t="shared" ref="F2437:F2500" si="344">N2437/1000</f>
        <v>7509.8490000000002</v>
      </c>
      <c r="G2437" s="56">
        <f t="shared" ref="G2437:G2500" si="345">O2437/1000</f>
        <v>7509.8490000000002</v>
      </c>
      <c r="H2437" s="56">
        <f t="shared" ref="H2437:H2500" si="346">P2437/1000</f>
        <v>0</v>
      </c>
      <c r="I2437" s="56">
        <f t="shared" ref="I2437:I2500" si="347">Q2437/1000</f>
        <v>0</v>
      </c>
      <c r="J2437" s="56">
        <f t="shared" ref="J2437:J2500" si="348">R2437/1000</f>
        <v>6229.7060000000001</v>
      </c>
      <c r="K2437" s="56">
        <f t="shared" ref="K2437:K2500" si="349">S2437/1000</f>
        <v>6229.7060000000001</v>
      </c>
      <c r="L2437" s="64">
        <v>0</v>
      </c>
      <c r="M2437" s="64">
        <v>0</v>
      </c>
      <c r="N2437" s="64">
        <v>7509849</v>
      </c>
      <c r="O2437" s="64">
        <v>7509849</v>
      </c>
      <c r="P2437" s="63">
        <v>0</v>
      </c>
      <c r="Q2437" s="63">
        <v>0</v>
      </c>
      <c r="R2437" s="63">
        <v>6229706</v>
      </c>
      <c r="S2437" s="63">
        <v>6229706</v>
      </c>
      <c r="T2437">
        <f t="shared" si="341"/>
        <v>13739555</v>
      </c>
    </row>
    <row r="2438" spans="1:20">
      <c r="A2438" s="55" t="s">
        <v>6277</v>
      </c>
      <c r="B2438" s="56" t="s">
        <v>6278</v>
      </c>
      <c r="C2438" s="55" t="s">
        <v>6321</v>
      </c>
      <c r="D2438" s="56">
        <f t="shared" si="342"/>
        <v>0</v>
      </c>
      <c r="E2438" s="56">
        <f t="shared" si="343"/>
        <v>0</v>
      </c>
      <c r="F2438" s="56">
        <f t="shared" si="344"/>
        <v>0</v>
      </c>
      <c r="G2438" s="56">
        <f t="shared" si="345"/>
        <v>0</v>
      </c>
      <c r="H2438" s="56">
        <f t="shared" si="346"/>
        <v>0</v>
      </c>
      <c r="I2438" s="56">
        <f t="shared" si="347"/>
        <v>0</v>
      </c>
      <c r="J2438" s="56">
        <f t="shared" si="348"/>
        <v>0</v>
      </c>
      <c r="K2438" s="56">
        <f t="shared" si="349"/>
        <v>0</v>
      </c>
      <c r="L2438" s="64">
        <v>0</v>
      </c>
      <c r="M2438" s="64">
        <v>0</v>
      </c>
      <c r="N2438" s="64">
        <v>0</v>
      </c>
      <c r="O2438" s="64">
        <v>0</v>
      </c>
      <c r="P2438" s="63">
        <v>0</v>
      </c>
      <c r="Q2438" s="63">
        <v>0</v>
      </c>
      <c r="R2438" s="63">
        <v>0</v>
      </c>
      <c r="S2438" s="63">
        <v>0</v>
      </c>
      <c r="T2438">
        <f t="shared" ref="T2438:T2501" si="350">O2438+S2438</f>
        <v>0</v>
      </c>
    </row>
    <row r="2439" spans="1:20" hidden="1">
      <c r="A2439" s="55" t="s">
        <v>4619</v>
      </c>
      <c r="B2439" s="56" t="s">
        <v>4620</v>
      </c>
      <c r="C2439" s="55" t="s">
        <v>6320</v>
      </c>
      <c r="D2439" s="56">
        <f t="shared" ref="D2439:D2502" si="351">L2439/1000</f>
        <v>0</v>
      </c>
      <c r="E2439" s="56">
        <f t="shared" si="343"/>
        <v>0</v>
      </c>
      <c r="F2439" s="56">
        <f t="shared" si="344"/>
        <v>328.983</v>
      </c>
      <c r="G2439" s="56">
        <f t="shared" si="345"/>
        <v>328.983</v>
      </c>
      <c r="H2439" s="56">
        <f t="shared" si="346"/>
        <v>0</v>
      </c>
      <c r="I2439" s="56">
        <f t="shared" si="347"/>
        <v>0</v>
      </c>
      <c r="J2439" s="56">
        <f t="shared" si="348"/>
        <v>455.46300000000002</v>
      </c>
      <c r="K2439" s="56">
        <f t="shared" si="349"/>
        <v>455.46300000000002</v>
      </c>
      <c r="L2439" s="64">
        <v>0</v>
      </c>
      <c r="M2439" s="64">
        <v>0</v>
      </c>
      <c r="N2439" s="64">
        <v>328983</v>
      </c>
      <c r="O2439" s="64">
        <v>328983</v>
      </c>
      <c r="P2439" s="63">
        <v>0</v>
      </c>
      <c r="Q2439" s="63">
        <v>0</v>
      </c>
      <c r="R2439" s="63">
        <v>455463</v>
      </c>
      <c r="S2439" s="63">
        <v>455463</v>
      </c>
      <c r="T2439">
        <f t="shared" si="350"/>
        <v>784446</v>
      </c>
    </row>
    <row r="2440" spans="1:20">
      <c r="A2440" s="55" t="s">
        <v>4621</v>
      </c>
      <c r="B2440" s="56" t="s">
        <v>4622</v>
      </c>
      <c r="C2440" s="55" t="s">
        <v>6320</v>
      </c>
      <c r="D2440" s="56">
        <f t="shared" si="351"/>
        <v>0</v>
      </c>
      <c r="E2440" s="56">
        <f t="shared" si="343"/>
        <v>0</v>
      </c>
      <c r="F2440" s="56">
        <f t="shared" si="344"/>
        <v>0</v>
      </c>
      <c r="G2440" s="56">
        <f t="shared" si="345"/>
        <v>0</v>
      </c>
      <c r="H2440" s="56">
        <f t="shared" si="346"/>
        <v>0</v>
      </c>
      <c r="I2440" s="56">
        <f t="shared" si="347"/>
        <v>0</v>
      </c>
      <c r="J2440" s="56">
        <f t="shared" si="348"/>
        <v>0</v>
      </c>
      <c r="K2440" s="56">
        <f t="shared" si="349"/>
        <v>0</v>
      </c>
      <c r="L2440" s="64">
        <v>0</v>
      </c>
      <c r="M2440" s="64">
        <v>0</v>
      </c>
      <c r="N2440" s="64">
        <v>0</v>
      </c>
      <c r="O2440" s="64">
        <v>0</v>
      </c>
      <c r="P2440" s="63">
        <v>0</v>
      </c>
      <c r="Q2440" s="63">
        <v>0</v>
      </c>
      <c r="R2440" s="63">
        <v>0</v>
      </c>
      <c r="S2440" s="63">
        <v>0</v>
      </c>
      <c r="T2440">
        <f t="shared" si="350"/>
        <v>0</v>
      </c>
    </row>
    <row r="2441" spans="1:20" hidden="1">
      <c r="A2441" s="55" t="s">
        <v>4623</v>
      </c>
      <c r="B2441" s="56" t="s">
        <v>4624</v>
      </c>
      <c r="C2441" s="55" t="s">
        <v>6320</v>
      </c>
      <c r="D2441" s="56">
        <f t="shared" si="351"/>
        <v>31.603999999999999</v>
      </c>
      <c r="E2441" s="56">
        <f t="shared" si="343"/>
        <v>0</v>
      </c>
      <c r="F2441" s="56">
        <f t="shared" si="344"/>
        <v>0</v>
      </c>
      <c r="G2441" s="56">
        <f t="shared" si="345"/>
        <v>31.603999999999999</v>
      </c>
      <c r="H2441" s="56">
        <f t="shared" si="346"/>
        <v>27.733000000000001</v>
      </c>
      <c r="I2441" s="56">
        <f t="shared" si="347"/>
        <v>0</v>
      </c>
      <c r="J2441" s="56">
        <f t="shared" si="348"/>
        <v>0</v>
      </c>
      <c r="K2441" s="56">
        <f t="shared" si="349"/>
        <v>27.733000000000001</v>
      </c>
      <c r="L2441" s="64">
        <v>31604</v>
      </c>
      <c r="M2441" s="64">
        <v>0</v>
      </c>
      <c r="N2441" s="64">
        <v>0</v>
      </c>
      <c r="O2441" s="64">
        <v>31604</v>
      </c>
      <c r="P2441" s="63">
        <v>27733</v>
      </c>
      <c r="Q2441" s="63">
        <v>0</v>
      </c>
      <c r="R2441" s="63">
        <v>0</v>
      </c>
      <c r="S2441" s="63">
        <v>27733</v>
      </c>
      <c r="T2441">
        <f t="shared" si="350"/>
        <v>59337</v>
      </c>
    </row>
    <row r="2442" spans="1:20" hidden="1">
      <c r="A2442" s="55" t="s">
        <v>4625</v>
      </c>
      <c r="B2442" s="56" t="s">
        <v>4626</v>
      </c>
      <c r="C2442" s="55" t="s">
        <v>6320</v>
      </c>
      <c r="D2442" s="56">
        <f t="shared" si="351"/>
        <v>0</v>
      </c>
      <c r="E2442" s="56">
        <f t="shared" si="343"/>
        <v>0</v>
      </c>
      <c r="F2442" s="56">
        <f t="shared" si="344"/>
        <v>82.403000000000006</v>
      </c>
      <c r="G2442" s="56">
        <f t="shared" si="345"/>
        <v>82.403000000000006</v>
      </c>
      <c r="H2442" s="56">
        <f t="shared" si="346"/>
        <v>0</v>
      </c>
      <c r="I2442" s="56">
        <f t="shared" si="347"/>
        <v>0</v>
      </c>
      <c r="J2442" s="56">
        <f t="shared" si="348"/>
        <v>42.000999999999998</v>
      </c>
      <c r="K2442" s="56">
        <f t="shared" si="349"/>
        <v>42.000999999999998</v>
      </c>
      <c r="L2442" s="64">
        <v>0</v>
      </c>
      <c r="M2442" s="64">
        <v>0</v>
      </c>
      <c r="N2442" s="64">
        <v>82403</v>
      </c>
      <c r="O2442" s="64">
        <v>82403</v>
      </c>
      <c r="P2442" s="63">
        <v>0</v>
      </c>
      <c r="Q2442" s="63">
        <v>0</v>
      </c>
      <c r="R2442" s="63">
        <v>42001</v>
      </c>
      <c r="S2442" s="63">
        <v>42001</v>
      </c>
      <c r="T2442">
        <f t="shared" si="350"/>
        <v>124404</v>
      </c>
    </row>
    <row r="2443" spans="1:20" hidden="1">
      <c r="A2443" s="55" t="s">
        <v>4627</v>
      </c>
      <c r="B2443" s="56" t="s">
        <v>4628</v>
      </c>
      <c r="C2443" s="55" t="s">
        <v>6320</v>
      </c>
      <c r="D2443" s="56">
        <f t="shared" si="351"/>
        <v>287.40899999999999</v>
      </c>
      <c r="E2443" s="56">
        <f t="shared" si="343"/>
        <v>0</v>
      </c>
      <c r="F2443" s="56">
        <f t="shared" si="344"/>
        <v>0</v>
      </c>
      <c r="G2443" s="56">
        <f t="shared" si="345"/>
        <v>287.40899999999999</v>
      </c>
      <c r="H2443" s="56">
        <f t="shared" si="346"/>
        <v>332.923</v>
      </c>
      <c r="I2443" s="56">
        <f t="shared" si="347"/>
        <v>0</v>
      </c>
      <c r="J2443" s="56">
        <f t="shared" si="348"/>
        <v>0</v>
      </c>
      <c r="K2443" s="56">
        <f t="shared" si="349"/>
        <v>332.923</v>
      </c>
      <c r="L2443" s="64">
        <v>287409</v>
      </c>
      <c r="M2443" s="64">
        <v>0</v>
      </c>
      <c r="N2443" s="64">
        <v>0</v>
      </c>
      <c r="O2443" s="64">
        <v>287409</v>
      </c>
      <c r="P2443" s="63">
        <v>332923</v>
      </c>
      <c r="Q2443" s="63">
        <v>0</v>
      </c>
      <c r="R2443" s="63">
        <v>0</v>
      </c>
      <c r="S2443" s="63">
        <v>332923</v>
      </c>
      <c r="T2443">
        <f t="shared" si="350"/>
        <v>620332</v>
      </c>
    </row>
    <row r="2444" spans="1:20" hidden="1">
      <c r="A2444" s="55" t="s">
        <v>4629</v>
      </c>
      <c r="B2444" s="56" t="s">
        <v>4630</v>
      </c>
      <c r="C2444" s="55" t="s">
        <v>6320</v>
      </c>
      <c r="D2444" s="56">
        <f t="shared" si="351"/>
        <v>0</v>
      </c>
      <c r="E2444" s="56">
        <f t="shared" si="343"/>
        <v>0</v>
      </c>
      <c r="F2444" s="56">
        <f t="shared" si="344"/>
        <v>73.953000000000003</v>
      </c>
      <c r="G2444" s="56">
        <f t="shared" si="345"/>
        <v>73.953000000000003</v>
      </c>
      <c r="H2444" s="56">
        <f t="shared" si="346"/>
        <v>0</v>
      </c>
      <c r="I2444" s="56">
        <f t="shared" si="347"/>
        <v>0</v>
      </c>
      <c r="J2444" s="56">
        <f t="shared" si="348"/>
        <v>81.741</v>
      </c>
      <c r="K2444" s="56">
        <f t="shared" si="349"/>
        <v>81.741</v>
      </c>
      <c r="L2444" s="64">
        <v>0</v>
      </c>
      <c r="M2444" s="64">
        <v>0</v>
      </c>
      <c r="N2444" s="64">
        <v>73953</v>
      </c>
      <c r="O2444" s="64">
        <v>73953</v>
      </c>
      <c r="P2444" s="63">
        <v>0</v>
      </c>
      <c r="Q2444" s="63">
        <v>0</v>
      </c>
      <c r="R2444" s="63">
        <v>81741</v>
      </c>
      <c r="S2444" s="63">
        <v>81741</v>
      </c>
      <c r="T2444">
        <f t="shared" si="350"/>
        <v>155694</v>
      </c>
    </row>
    <row r="2445" spans="1:20" hidden="1">
      <c r="A2445" s="55" t="s">
        <v>4631</v>
      </c>
      <c r="B2445" s="56" t="s">
        <v>4632</v>
      </c>
      <c r="C2445" s="55" t="s">
        <v>6321</v>
      </c>
      <c r="D2445" s="56">
        <f t="shared" si="351"/>
        <v>248.25800000000001</v>
      </c>
      <c r="E2445" s="56">
        <f t="shared" si="343"/>
        <v>0</v>
      </c>
      <c r="F2445" s="56">
        <f t="shared" si="344"/>
        <v>0</v>
      </c>
      <c r="G2445" s="56">
        <f t="shared" si="345"/>
        <v>248.25800000000001</v>
      </c>
      <c r="H2445" s="56">
        <f t="shared" si="346"/>
        <v>243.721</v>
      </c>
      <c r="I2445" s="56">
        <f t="shared" si="347"/>
        <v>0</v>
      </c>
      <c r="J2445" s="56">
        <f t="shared" si="348"/>
        <v>0</v>
      </c>
      <c r="K2445" s="56">
        <f t="shared" si="349"/>
        <v>243.721</v>
      </c>
      <c r="L2445" s="64">
        <v>248258</v>
      </c>
      <c r="M2445" s="64">
        <v>0</v>
      </c>
      <c r="N2445" s="64">
        <v>0</v>
      </c>
      <c r="O2445" s="64">
        <v>248258</v>
      </c>
      <c r="P2445" s="63">
        <v>243721</v>
      </c>
      <c r="Q2445" s="63">
        <v>0</v>
      </c>
      <c r="R2445" s="63">
        <v>0</v>
      </c>
      <c r="S2445" s="63">
        <v>243721</v>
      </c>
      <c r="T2445">
        <f t="shared" si="350"/>
        <v>491979</v>
      </c>
    </row>
    <row r="2446" spans="1:20">
      <c r="A2446" s="55" t="s">
        <v>4633</v>
      </c>
      <c r="B2446" s="56" t="s">
        <v>4634</v>
      </c>
      <c r="C2446" s="55" t="s">
        <v>6320</v>
      </c>
      <c r="D2446" s="56">
        <f t="shared" si="351"/>
        <v>0</v>
      </c>
      <c r="E2446" s="56">
        <f t="shared" si="343"/>
        <v>0</v>
      </c>
      <c r="F2446" s="56">
        <f t="shared" si="344"/>
        <v>0</v>
      </c>
      <c r="G2446" s="56">
        <f t="shared" si="345"/>
        <v>0</v>
      </c>
      <c r="H2446" s="56">
        <f t="shared" si="346"/>
        <v>0</v>
      </c>
      <c r="I2446" s="56">
        <f t="shared" si="347"/>
        <v>0</v>
      </c>
      <c r="J2446" s="56">
        <f t="shared" si="348"/>
        <v>0</v>
      </c>
      <c r="K2446" s="56">
        <f t="shared" si="349"/>
        <v>0</v>
      </c>
      <c r="L2446" s="64">
        <v>0</v>
      </c>
      <c r="M2446" s="64">
        <v>0</v>
      </c>
      <c r="N2446" s="64">
        <v>0</v>
      </c>
      <c r="O2446" s="64">
        <v>0</v>
      </c>
      <c r="P2446" s="63">
        <v>0</v>
      </c>
      <c r="Q2446" s="63">
        <v>0</v>
      </c>
      <c r="R2446" s="63">
        <v>0</v>
      </c>
      <c r="S2446" s="63">
        <v>0</v>
      </c>
      <c r="T2446">
        <f t="shared" si="350"/>
        <v>0</v>
      </c>
    </row>
    <row r="2447" spans="1:20" hidden="1">
      <c r="A2447" s="55" t="s">
        <v>4635</v>
      </c>
      <c r="B2447" s="56" t="s">
        <v>4636</v>
      </c>
      <c r="C2447" s="55" t="s">
        <v>6316</v>
      </c>
      <c r="D2447" s="56">
        <f t="shared" si="351"/>
        <v>6869.63</v>
      </c>
      <c r="E2447" s="56">
        <f t="shared" si="343"/>
        <v>5.9269999999999996</v>
      </c>
      <c r="F2447" s="56">
        <f t="shared" si="344"/>
        <v>7213.61</v>
      </c>
      <c r="G2447" s="56">
        <f t="shared" si="345"/>
        <v>14089.166999999999</v>
      </c>
      <c r="H2447" s="56">
        <f t="shared" si="346"/>
        <v>8504.4349999999995</v>
      </c>
      <c r="I2447" s="56">
        <f t="shared" si="347"/>
        <v>5.8129999999999997</v>
      </c>
      <c r="J2447" s="56">
        <f t="shared" si="348"/>
        <v>7660.5910000000003</v>
      </c>
      <c r="K2447" s="56">
        <f t="shared" si="349"/>
        <v>16170.839</v>
      </c>
      <c r="L2447" s="64">
        <v>6869630</v>
      </c>
      <c r="M2447" s="64">
        <v>5927</v>
      </c>
      <c r="N2447" s="64">
        <v>7213610</v>
      </c>
      <c r="O2447" s="64">
        <v>14089167</v>
      </c>
      <c r="P2447" s="63">
        <v>8504435</v>
      </c>
      <c r="Q2447" s="63">
        <v>5813</v>
      </c>
      <c r="R2447" s="63">
        <v>7660591</v>
      </c>
      <c r="S2447" s="63">
        <v>16170839</v>
      </c>
      <c r="T2447">
        <f t="shared" si="350"/>
        <v>30260006</v>
      </c>
    </row>
    <row r="2448" spans="1:20" hidden="1">
      <c r="A2448" s="55" t="s">
        <v>4637</v>
      </c>
      <c r="B2448" s="56" t="s">
        <v>4638</v>
      </c>
      <c r="C2448" s="55" t="s">
        <v>6317</v>
      </c>
      <c r="D2448" s="56">
        <f t="shared" si="351"/>
        <v>3630.56</v>
      </c>
      <c r="E2448" s="56">
        <f t="shared" si="343"/>
        <v>402.49299999999999</v>
      </c>
      <c r="F2448" s="56">
        <f t="shared" si="344"/>
        <v>8989.3870000000006</v>
      </c>
      <c r="G2448" s="56">
        <f t="shared" si="345"/>
        <v>13022.44</v>
      </c>
      <c r="H2448" s="56">
        <f t="shared" si="346"/>
        <v>3550.973</v>
      </c>
      <c r="I2448" s="56">
        <f t="shared" si="347"/>
        <v>402.452</v>
      </c>
      <c r="J2448" s="56">
        <f t="shared" si="348"/>
        <v>9311.5779999999995</v>
      </c>
      <c r="K2448" s="56">
        <f t="shared" si="349"/>
        <v>13265.003000000001</v>
      </c>
      <c r="L2448" s="64">
        <v>3630560</v>
      </c>
      <c r="M2448" s="64">
        <v>402493</v>
      </c>
      <c r="N2448" s="64">
        <v>8989387</v>
      </c>
      <c r="O2448" s="64">
        <v>13022440</v>
      </c>
      <c r="P2448" s="63">
        <v>3550973</v>
      </c>
      <c r="Q2448" s="63">
        <v>402452</v>
      </c>
      <c r="R2448" s="63">
        <v>9311578</v>
      </c>
      <c r="S2448" s="63">
        <v>13265003</v>
      </c>
      <c r="T2448">
        <f t="shared" si="350"/>
        <v>26287443</v>
      </c>
    </row>
    <row r="2449" spans="1:20" hidden="1">
      <c r="A2449" s="55" t="s">
        <v>4639</v>
      </c>
      <c r="B2449" s="56" t="s">
        <v>4640</v>
      </c>
      <c r="C2449" s="55" t="s">
        <v>6317</v>
      </c>
      <c r="D2449" s="56">
        <f t="shared" si="351"/>
        <v>5965.5169999999998</v>
      </c>
      <c r="E2449" s="56">
        <f t="shared" si="343"/>
        <v>5815.6970000000001</v>
      </c>
      <c r="F2449" s="56">
        <f t="shared" si="344"/>
        <v>15057.521000000001</v>
      </c>
      <c r="G2449" s="56">
        <f t="shared" si="345"/>
        <v>26838.735000000001</v>
      </c>
      <c r="H2449" s="56">
        <f t="shared" si="346"/>
        <v>5574.7889999999998</v>
      </c>
      <c r="I2449" s="56">
        <f t="shared" si="347"/>
        <v>6718.3649999999998</v>
      </c>
      <c r="J2449" s="56">
        <f t="shared" si="348"/>
        <v>15378.278</v>
      </c>
      <c r="K2449" s="56">
        <f t="shared" si="349"/>
        <v>27671.432000000001</v>
      </c>
      <c r="L2449" s="64">
        <v>5965517</v>
      </c>
      <c r="M2449" s="64">
        <v>5815697</v>
      </c>
      <c r="N2449" s="64">
        <v>15057521</v>
      </c>
      <c r="O2449" s="64">
        <v>26838735</v>
      </c>
      <c r="P2449" s="63">
        <v>5574789</v>
      </c>
      <c r="Q2449" s="63">
        <v>6718365</v>
      </c>
      <c r="R2449" s="63">
        <v>15378278</v>
      </c>
      <c r="S2449" s="63">
        <v>27671432</v>
      </c>
      <c r="T2449">
        <f t="shared" si="350"/>
        <v>54510167</v>
      </c>
    </row>
    <row r="2450" spans="1:20" hidden="1">
      <c r="A2450" s="55" t="s">
        <v>4641</v>
      </c>
      <c r="B2450" s="56" t="s">
        <v>4642</v>
      </c>
      <c r="C2450" s="55" t="s">
        <v>6318</v>
      </c>
      <c r="D2450" s="56">
        <f t="shared" si="351"/>
        <v>4241.9570000000003</v>
      </c>
      <c r="E2450" s="56">
        <f t="shared" si="343"/>
        <v>883.92499999999995</v>
      </c>
      <c r="F2450" s="56">
        <f t="shared" si="344"/>
        <v>6758.3959999999997</v>
      </c>
      <c r="G2450" s="56">
        <f t="shared" si="345"/>
        <v>11884.278</v>
      </c>
      <c r="H2450" s="56">
        <f t="shared" si="346"/>
        <v>4227.4769999999999</v>
      </c>
      <c r="I2450" s="56">
        <f t="shared" si="347"/>
        <v>883.02</v>
      </c>
      <c r="J2450" s="56">
        <f t="shared" si="348"/>
        <v>6435.3760000000002</v>
      </c>
      <c r="K2450" s="56">
        <f t="shared" si="349"/>
        <v>11545.873</v>
      </c>
      <c r="L2450" s="64">
        <v>4241957</v>
      </c>
      <c r="M2450" s="64">
        <v>883925</v>
      </c>
      <c r="N2450" s="64">
        <v>6758396</v>
      </c>
      <c r="O2450" s="64">
        <v>11884278</v>
      </c>
      <c r="P2450" s="63">
        <v>4227477</v>
      </c>
      <c r="Q2450" s="63">
        <v>883020</v>
      </c>
      <c r="R2450" s="63">
        <v>6435376</v>
      </c>
      <c r="S2450" s="63">
        <v>11545873</v>
      </c>
      <c r="T2450">
        <f t="shared" si="350"/>
        <v>23430151</v>
      </c>
    </row>
    <row r="2451" spans="1:20" hidden="1">
      <c r="A2451" s="55" t="s">
        <v>4643</v>
      </c>
      <c r="B2451" s="56" t="s">
        <v>4644</v>
      </c>
      <c r="C2451" s="55" t="s">
        <v>6317</v>
      </c>
      <c r="D2451" s="56">
        <f t="shared" si="351"/>
        <v>3162.837</v>
      </c>
      <c r="E2451" s="56">
        <f t="shared" si="343"/>
        <v>1389.251</v>
      </c>
      <c r="F2451" s="56">
        <f t="shared" si="344"/>
        <v>4442.8220000000001</v>
      </c>
      <c r="G2451" s="56">
        <f t="shared" si="345"/>
        <v>8994.91</v>
      </c>
      <c r="H2451" s="56">
        <f t="shared" si="346"/>
        <v>3689.2109999999998</v>
      </c>
      <c r="I2451" s="56">
        <f t="shared" si="347"/>
        <v>1089.145</v>
      </c>
      <c r="J2451" s="56">
        <f t="shared" si="348"/>
        <v>4113.9179999999997</v>
      </c>
      <c r="K2451" s="56">
        <f t="shared" si="349"/>
        <v>8892.2739999999994</v>
      </c>
      <c r="L2451" s="64">
        <v>3162837</v>
      </c>
      <c r="M2451" s="64">
        <v>1389251</v>
      </c>
      <c r="N2451" s="64">
        <v>4442822</v>
      </c>
      <c r="O2451" s="64">
        <v>8994910</v>
      </c>
      <c r="P2451" s="63">
        <v>3689211</v>
      </c>
      <c r="Q2451" s="63">
        <v>1089145</v>
      </c>
      <c r="R2451" s="63">
        <v>4113918</v>
      </c>
      <c r="S2451" s="63">
        <v>8892274</v>
      </c>
      <c r="T2451">
        <f t="shared" si="350"/>
        <v>17887184</v>
      </c>
    </row>
    <row r="2452" spans="1:20" hidden="1">
      <c r="A2452" s="55" t="s">
        <v>4645</v>
      </c>
      <c r="B2452" s="56" t="s">
        <v>4646</v>
      </c>
      <c r="C2452" s="55" t="s">
        <v>6318</v>
      </c>
      <c r="D2452" s="56">
        <f t="shared" si="351"/>
        <v>1923.748</v>
      </c>
      <c r="E2452" s="56">
        <f t="shared" si="343"/>
        <v>799.08900000000006</v>
      </c>
      <c r="F2452" s="56">
        <f t="shared" si="344"/>
        <v>1277.5509999999999</v>
      </c>
      <c r="G2452" s="56">
        <f t="shared" si="345"/>
        <v>4000.3879999999999</v>
      </c>
      <c r="H2452" s="56">
        <f t="shared" si="346"/>
        <v>1912.943</v>
      </c>
      <c r="I2452" s="56">
        <f t="shared" si="347"/>
        <v>763.36900000000003</v>
      </c>
      <c r="J2452" s="56">
        <f t="shared" si="348"/>
        <v>1948.0640000000001</v>
      </c>
      <c r="K2452" s="56">
        <f t="shared" si="349"/>
        <v>4624.3760000000002</v>
      </c>
      <c r="L2452" s="64">
        <v>1923748</v>
      </c>
      <c r="M2452" s="64">
        <v>799089</v>
      </c>
      <c r="N2452" s="64">
        <v>1277551</v>
      </c>
      <c r="O2452" s="64">
        <v>4000388</v>
      </c>
      <c r="P2452" s="63">
        <v>1912943</v>
      </c>
      <c r="Q2452" s="63">
        <v>763369</v>
      </c>
      <c r="R2452" s="63">
        <v>1948064</v>
      </c>
      <c r="S2452" s="63">
        <v>4624376</v>
      </c>
      <c r="T2452">
        <f t="shared" si="350"/>
        <v>8624764</v>
      </c>
    </row>
    <row r="2453" spans="1:20" hidden="1">
      <c r="A2453" s="55" t="s">
        <v>4647</v>
      </c>
      <c r="B2453" s="56" t="s">
        <v>4648</v>
      </c>
      <c r="C2453" s="55" t="s">
        <v>6317</v>
      </c>
      <c r="D2453" s="56">
        <f t="shared" si="351"/>
        <v>8762.5570000000007</v>
      </c>
      <c r="E2453" s="56">
        <f t="shared" si="343"/>
        <v>3695.3090000000002</v>
      </c>
      <c r="F2453" s="56">
        <f t="shared" si="344"/>
        <v>6225.3069999999998</v>
      </c>
      <c r="G2453" s="56">
        <f t="shared" si="345"/>
        <v>18683.172999999999</v>
      </c>
      <c r="H2453" s="56">
        <f t="shared" si="346"/>
        <v>9592.2170000000006</v>
      </c>
      <c r="I2453" s="56">
        <f t="shared" si="347"/>
        <v>3694.9589999999998</v>
      </c>
      <c r="J2453" s="56">
        <f t="shared" si="348"/>
        <v>4981.5929999999998</v>
      </c>
      <c r="K2453" s="56">
        <f t="shared" si="349"/>
        <v>18268.769</v>
      </c>
      <c r="L2453" s="64">
        <v>8762557</v>
      </c>
      <c r="M2453" s="64">
        <v>3695309</v>
      </c>
      <c r="N2453" s="64">
        <v>6225307</v>
      </c>
      <c r="O2453" s="64">
        <v>18683173</v>
      </c>
      <c r="P2453" s="63">
        <v>9592217</v>
      </c>
      <c r="Q2453" s="63">
        <v>3694959</v>
      </c>
      <c r="R2453" s="63">
        <v>4981593</v>
      </c>
      <c r="S2453" s="63">
        <v>18268769</v>
      </c>
      <c r="T2453">
        <f t="shared" si="350"/>
        <v>36951942</v>
      </c>
    </row>
    <row r="2454" spans="1:20" hidden="1">
      <c r="A2454" s="55" t="s">
        <v>4649</v>
      </c>
      <c r="B2454" s="56" t="s">
        <v>4650</v>
      </c>
      <c r="C2454" s="55" t="s">
        <v>6318</v>
      </c>
      <c r="D2454" s="56">
        <f t="shared" si="351"/>
        <v>1771.4090000000001</v>
      </c>
      <c r="E2454" s="56">
        <f t="shared" si="343"/>
        <v>275.32900000000001</v>
      </c>
      <c r="F2454" s="56">
        <f t="shared" si="344"/>
        <v>2185.9699999999998</v>
      </c>
      <c r="G2454" s="56">
        <f t="shared" si="345"/>
        <v>4232.7079999999996</v>
      </c>
      <c r="H2454" s="56">
        <f t="shared" si="346"/>
        <v>2111.1179999999999</v>
      </c>
      <c r="I2454" s="56">
        <f t="shared" si="347"/>
        <v>954.81399999999996</v>
      </c>
      <c r="J2454" s="56">
        <f t="shared" si="348"/>
        <v>2135.4699999999998</v>
      </c>
      <c r="K2454" s="56">
        <f t="shared" si="349"/>
        <v>5201.402</v>
      </c>
      <c r="L2454" s="64">
        <v>1771409</v>
      </c>
      <c r="M2454" s="64">
        <v>275329</v>
      </c>
      <c r="N2454" s="64">
        <v>2185970</v>
      </c>
      <c r="O2454" s="64">
        <v>4232708</v>
      </c>
      <c r="P2454" s="63">
        <v>2111118</v>
      </c>
      <c r="Q2454" s="63">
        <v>954814</v>
      </c>
      <c r="R2454" s="63">
        <v>2135470</v>
      </c>
      <c r="S2454" s="63">
        <v>5201402</v>
      </c>
      <c r="T2454">
        <f t="shared" si="350"/>
        <v>9434110</v>
      </c>
    </row>
    <row r="2455" spans="1:20" hidden="1">
      <c r="A2455" s="55" t="s">
        <v>4651</v>
      </c>
      <c r="B2455" s="56" t="s">
        <v>4652</v>
      </c>
      <c r="C2455" s="55" t="s">
        <v>6318</v>
      </c>
      <c r="D2455" s="56">
        <f t="shared" si="351"/>
        <v>2324.9070000000002</v>
      </c>
      <c r="E2455" s="56">
        <f t="shared" si="343"/>
        <v>85.906000000000006</v>
      </c>
      <c r="F2455" s="56">
        <f t="shared" si="344"/>
        <v>4190.3950000000004</v>
      </c>
      <c r="G2455" s="56">
        <f t="shared" si="345"/>
        <v>6601.2079999999996</v>
      </c>
      <c r="H2455" s="56">
        <f t="shared" si="346"/>
        <v>2002.9190000000001</v>
      </c>
      <c r="I2455" s="56">
        <f t="shared" si="347"/>
        <v>85.841999999999999</v>
      </c>
      <c r="J2455" s="56">
        <f t="shared" si="348"/>
        <v>4296.9960000000001</v>
      </c>
      <c r="K2455" s="56">
        <f t="shared" si="349"/>
        <v>6385.7569999999996</v>
      </c>
      <c r="L2455" s="64">
        <v>2324907</v>
      </c>
      <c r="M2455" s="64">
        <v>85906</v>
      </c>
      <c r="N2455" s="64">
        <v>4190395</v>
      </c>
      <c r="O2455" s="64">
        <v>6601208</v>
      </c>
      <c r="P2455" s="63">
        <v>2002919</v>
      </c>
      <c r="Q2455" s="63">
        <v>85842</v>
      </c>
      <c r="R2455" s="63">
        <v>4296996</v>
      </c>
      <c r="S2455" s="63">
        <v>6385757</v>
      </c>
      <c r="T2455">
        <f t="shared" si="350"/>
        <v>12986965</v>
      </c>
    </row>
    <row r="2456" spans="1:20" hidden="1">
      <c r="A2456" s="55" t="s">
        <v>4653</v>
      </c>
      <c r="B2456" s="56" t="s">
        <v>4654</v>
      </c>
      <c r="C2456" s="55" t="s">
        <v>6318</v>
      </c>
      <c r="D2456" s="56">
        <f t="shared" si="351"/>
        <v>2280.2240000000002</v>
      </c>
      <c r="E2456" s="56">
        <f t="shared" si="343"/>
        <v>276.77999999999997</v>
      </c>
      <c r="F2456" s="56">
        <f t="shared" si="344"/>
        <v>2986.7240000000002</v>
      </c>
      <c r="G2456" s="56">
        <f t="shared" si="345"/>
        <v>5543.7280000000001</v>
      </c>
      <c r="H2456" s="56">
        <f t="shared" si="346"/>
        <v>2203.62</v>
      </c>
      <c r="I2456" s="56">
        <f t="shared" si="347"/>
        <v>276.70999999999998</v>
      </c>
      <c r="J2456" s="56">
        <f t="shared" si="348"/>
        <v>2885.3110000000001</v>
      </c>
      <c r="K2456" s="56">
        <f t="shared" si="349"/>
        <v>5365.6409999999996</v>
      </c>
      <c r="L2456" s="64">
        <v>2280224</v>
      </c>
      <c r="M2456" s="64">
        <v>276780</v>
      </c>
      <c r="N2456" s="64">
        <v>2986724</v>
      </c>
      <c r="O2456" s="64">
        <v>5543728</v>
      </c>
      <c r="P2456" s="63">
        <v>2203620</v>
      </c>
      <c r="Q2456" s="63">
        <v>276710</v>
      </c>
      <c r="R2456" s="63">
        <v>2885311</v>
      </c>
      <c r="S2456" s="63">
        <v>5365641</v>
      </c>
      <c r="T2456">
        <f t="shared" si="350"/>
        <v>10909369</v>
      </c>
    </row>
    <row r="2457" spans="1:20" hidden="1">
      <c r="A2457" s="55" t="s">
        <v>4655</v>
      </c>
      <c r="B2457" s="56" t="s">
        <v>4656</v>
      </c>
      <c r="C2457" s="55" t="s">
        <v>6318</v>
      </c>
      <c r="D2457" s="56">
        <f t="shared" si="351"/>
        <v>2449.982</v>
      </c>
      <c r="E2457" s="56">
        <f t="shared" si="343"/>
        <v>286.23099999999999</v>
      </c>
      <c r="F2457" s="56">
        <f t="shared" si="344"/>
        <v>2831.3380000000002</v>
      </c>
      <c r="G2457" s="56">
        <f t="shared" si="345"/>
        <v>5567.5510000000004</v>
      </c>
      <c r="H2457" s="56">
        <f t="shared" si="346"/>
        <v>2445.864</v>
      </c>
      <c r="I2457" s="56">
        <f t="shared" si="347"/>
        <v>1357.242</v>
      </c>
      <c r="J2457" s="56">
        <f t="shared" si="348"/>
        <v>2731.1439999999998</v>
      </c>
      <c r="K2457" s="56">
        <f t="shared" si="349"/>
        <v>6534.25</v>
      </c>
      <c r="L2457" s="64">
        <v>2449982</v>
      </c>
      <c r="M2457" s="64">
        <v>286231</v>
      </c>
      <c r="N2457" s="64">
        <v>2831338</v>
      </c>
      <c r="O2457" s="64">
        <v>5567551</v>
      </c>
      <c r="P2457" s="63">
        <v>2445864</v>
      </c>
      <c r="Q2457" s="63">
        <v>1357242</v>
      </c>
      <c r="R2457" s="63">
        <v>2731144</v>
      </c>
      <c r="S2457" s="63">
        <v>6534250</v>
      </c>
      <c r="T2457">
        <f t="shared" si="350"/>
        <v>12101801</v>
      </c>
    </row>
    <row r="2458" spans="1:20" hidden="1">
      <c r="A2458" s="55" t="s">
        <v>4657</v>
      </c>
      <c r="B2458" s="56" t="s">
        <v>4658</v>
      </c>
      <c r="C2458" s="55" t="s">
        <v>6317</v>
      </c>
      <c r="D2458" s="56">
        <f t="shared" si="351"/>
        <v>3492.1129999999998</v>
      </c>
      <c r="E2458" s="56">
        <f t="shared" si="343"/>
        <v>955.08299999999997</v>
      </c>
      <c r="F2458" s="56">
        <f t="shared" si="344"/>
        <v>4769.7759999999998</v>
      </c>
      <c r="G2458" s="56">
        <f t="shared" si="345"/>
        <v>9216.9719999999998</v>
      </c>
      <c r="H2458" s="56">
        <f t="shared" si="346"/>
        <v>3494.732</v>
      </c>
      <c r="I2458" s="56">
        <f t="shared" si="347"/>
        <v>1124.97</v>
      </c>
      <c r="J2458" s="56">
        <f t="shared" si="348"/>
        <v>5454.81</v>
      </c>
      <c r="K2458" s="56">
        <f t="shared" si="349"/>
        <v>10074.512000000001</v>
      </c>
      <c r="L2458" s="64">
        <v>3492113</v>
      </c>
      <c r="M2458" s="64">
        <v>955083</v>
      </c>
      <c r="N2458" s="64">
        <v>4769776</v>
      </c>
      <c r="O2458" s="64">
        <v>9216972</v>
      </c>
      <c r="P2458" s="63">
        <v>3494732</v>
      </c>
      <c r="Q2458" s="63">
        <v>1124970</v>
      </c>
      <c r="R2458" s="63">
        <v>5454810</v>
      </c>
      <c r="S2458" s="63">
        <v>10074512</v>
      </c>
      <c r="T2458">
        <f t="shared" si="350"/>
        <v>19291484</v>
      </c>
    </row>
    <row r="2459" spans="1:20" hidden="1">
      <c r="A2459" s="55" t="s">
        <v>4659</v>
      </c>
      <c r="B2459" s="56" t="s">
        <v>4660</v>
      </c>
      <c r="C2459" s="55" t="s">
        <v>6318</v>
      </c>
      <c r="D2459" s="56">
        <f t="shared" si="351"/>
        <v>4079.152</v>
      </c>
      <c r="E2459" s="56">
        <f t="shared" si="343"/>
        <v>567.32500000000005</v>
      </c>
      <c r="F2459" s="56">
        <f t="shared" si="344"/>
        <v>3428.0729999999999</v>
      </c>
      <c r="G2459" s="56">
        <f t="shared" si="345"/>
        <v>8074.55</v>
      </c>
      <c r="H2459" s="56">
        <f t="shared" si="346"/>
        <v>3575.7649999999999</v>
      </c>
      <c r="I2459" s="56">
        <f t="shared" si="347"/>
        <v>567.31899999999996</v>
      </c>
      <c r="J2459" s="56">
        <f t="shared" si="348"/>
        <v>3455.674</v>
      </c>
      <c r="K2459" s="56">
        <f t="shared" si="349"/>
        <v>7598.7579999999998</v>
      </c>
      <c r="L2459" s="64">
        <v>4079152</v>
      </c>
      <c r="M2459" s="64">
        <v>567325</v>
      </c>
      <c r="N2459" s="64">
        <v>3428073</v>
      </c>
      <c r="O2459" s="64">
        <v>8074550</v>
      </c>
      <c r="P2459" s="63">
        <v>3575765</v>
      </c>
      <c r="Q2459" s="63">
        <v>567319</v>
      </c>
      <c r="R2459" s="63">
        <v>3455674</v>
      </c>
      <c r="S2459" s="63">
        <v>7598758</v>
      </c>
      <c r="T2459">
        <f t="shared" si="350"/>
        <v>15673308</v>
      </c>
    </row>
    <row r="2460" spans="1:20" hidden="1">
      <c r="A2460" s="55" t="s">
        <v>4661</v>
      </c>
      <c r="B2460" s="56" t="s">
        <v>4662</v>
      </c>
      <c r="C2460" s="55" t="s">
        <v>6319</v>
      </c>
      <c r="D2460" s="56">
        <f t="shared" si="351"/>
        <v>5790.4070000000002</v>
      </c>
      <c r="E2460" s="56">
        <f t="shared" si="343"/>
        <v>658.39200000000005</v>
      </c>
      <c r="F2460" s="56">
        <f t="shared" si="344"/>
        <v>1376.0820000000001</v>
      </c>
      <c r="G2460" s="56">
        <f t="shared" si="345"/>
        <v>7824.8810000000003</v>
      </c>
      <c r="H2460" s="56">
        <f t="shared" si="346"/>
        <v>5884.6130000000003</v>
      </c>
      <c r="I2460" s="56">
        <f t="shared" si="347"/>
        <v>468.56200000000001</v>
      </c>
      <c r="J2460" s="56">
        <f t="shared" si="348"/>
        <v>849.63199999999995</v>
      </c>
      <c r="K2460" s="56">
        <f t="shared" si="349"/>
        <v>7202.8069999999998</v>
      </c>
      <c r="L2460" s="64">
        <v>5790407</v>
      </c>
      <c r="M2460" s="64">
        <v>658392</v>
      </c>
      <c r="N2460" s="64">
        <v>1376082</v>
      </c>
      <c r="O2460" s="64">
        <v>7824881</v>
      </c>
      <c r="P2460" s="63">
        <v>5884613</v>
      </c>
      <c r="Q2460" s="63">
        <v>468562</v>
      </c>
      <c r="R2460" s="63">
        <v>849632</v>
      </c>
      <c r="S2460" s="63">
        <v>7202807</v>
      </c>
      <c r="T2460">
        <f t="shared" si="350"/>
        <v>15027688</v>
      </c>
    </row>
    <row r="2461" spans="1:20" hidden="1">
      <c r="A2461" s="55" t="s">
        <v>4663</v>
      </c>
      <c r="B2461" s="56" t="s">
        <v>4664</v>
      </c>
      <c r="C2461" s="55" t="s">
        <v>6319</v>
      </c>
      <c r="D2461" s="56">
        <f t="shared" si="351"/>
        <v>1161.788</v>
      </c>
      <c r="E2461" s="56">
        <f t="shared" si="343"/>
        <v>137.94</v>
      </c>
      <c r="F2461" s="56">
        <f t="shared" si="344"/>
        <v>193.74700000000001</v>
      </c>
      <c r="G2461" s="56">
        <f t="shared" si="345"/>
        <v>1493.4749999999999</v>
      </c>
      <c r="H2461" s="56">
        <f t="shared" si="346"/>
        <v>1274.454</v>
      </c>
      <c r="I2461" s="56">
        <f t="shared" si="347"/>
        <v>137.94</v>
      </c>
      <c r="J2461" s="56">
        <f t="shared" si="348"/>
        <v>433.13200000000001</v>
      </c>
      <c r="K2461" s="56">
        <f t="shared" si="349"/>
        <v>1845.5260000000001</v>
      </c>
      <c r="L2461" s="64">
        <v>1161788</v>
      </c>
      <c r="M2461" s="64">
        <v>137940</v>
      </c>
      <c r="N2461" s="64">
        <v>193747</v>
      </c>
      <c r="O2461" s="64">
        <v>1493475</v>
      </c>
      <c r="P2461" s="63">
        <v>1274454</v>
      </c>
      <c r="Q2461" s="63">
        <v>137940</v>
      </c>
      <c r="R2461" s="63">
        <v>433132</v>
      </c>
      <c r="S2461" s="63">
        <v>1845526</v>
      </c>
      <c r="T2461">
        <f t="shared" si="350"/>
        <v>3339001</v>
      </c>
    </row>
    <row r="2462" spans="1:20" hidden="1">
      <c r="A2462" s="55" t="s">
        <v>4665</v>
      </c>
      <c r="B2462" s="56" t="s">
        <v>4666</v>
      </c>
      <c r="C2462" s="55" t="s">
        <v>6319</v>
      </c>
      <c r="D2462" s="56">
        <f t="shared" si="351"/>
        <v>431.99400000000003</v>
      </c>
      <c r="E2462" s="56">
        <f t="shared" si="343"/>
        <v>85.701999999999998</v>
      </c>
      <c r="F2462" s="56">
        <f t="shared" si="344"/>
        <v>2424.8359999999998</v>
      </c>
      <c r="G2462" s="56">
        <f t="shared" si="345"/>
        <v>2942.5320000000002</v>
      </c>
      <c r="H2462" s="56">
        <f t="shared" si="346"/>
        <v>377.90899999999999</v>
      </c>
      <c r="I2462" s="56">
        <f t="shared" si="347"/>
        <v>85.680999999999997</v>
      </c>
      <c r="J2462" s="56">
        <f t="shared" si="348"/>
        <v>2804.98</v>
      </c>
      <c r="K2462" s="56">
        <f t="shared" si="349"/>
        <v>3268.57</v>
      </c>
      <c r="L2462" s="64">
        <v>431994</v>
      </c>
      <c r="M2462" s="64">
        <v>85702</v>
      </c>
      <c r="N2462" s="64">
        <v>2424836</v>
      </c>
      <c r="O2462" s="64">
        <v>2942532</v>
      </c>
      <c r="P2462" s="63">
        <v>377909</v>
      </c>
      <c r="Q2462" s="63">
        <v>85681</v>
      </c>
      <c r="R2462" s="63">
        <v>2804980</v>
      </c>
      <c r="S2462" s="63">
        <v>3268570</v>
      </c>
      <c r="T2462">
        <f t="shared" si="350"/>
        <v>6211102</v>
      </c>
    </row>
    <row r="2463" spans="1:20" hidden="1">
      <c r="A2463" s="55" t="s">
        <v>4667</v>
      </c>
      <c r="B2463" s="56" t="s">
        <v>4668</v>
      </c>
      <c r="C2463" s="55" t="s">
        <v>6319</v>
      </c>
      <c r="D2463" s="56">
        <f t="shared" si="351"/>
        <v>796.43499999999995</v>
      </c>
      <c r="E2463" s="56">
        <f t="shared" si="343"/>
        <v>26.163</v>
      </c>
      <c r="F2463" s="56">
        <f t="shared" si="344"/>
        <v>332.71600000000001</v>
      </c>
      <c r="G2463" s="56">
        <f t="shared" si="345"/>
        <v>1155.3140000000001</v>
      </c>
      <c r="H2463" s="56">
        <f t="shared" si="346"/>
        <v>796.34500000000003</v>
      </c>
      <c r="I2463" s="56">
        <f t="shared" si="347"/>
        <v>26.157</v>
      </c>
      <c r="J2463" s="56">
        <f t="shared" si="348"/>
        <v>332.64800000000002</v>
      </c>
      <c r="K2463" s="56">
        <f t="shared" si="349"/>
        <v>1155.1500000000001</v>
      </c>
      <c r="L2463" s="64">
        <v>796435</v>
      </c>
      <c r="M2463" s="64">
        <v>26163</v>
      </c>
      <c r="N2463" s="64">
        <v>332716</v>
      </c>
      <c r="O2463" s="64">
        <v>1155314</v>
      </c>
      <c r="P2463" s="63">
        <v>796345</v>
      </c>
      <c r="Q2463" s="63">
        <v>26157</v>
      </c>
      <c r="R2463" s="63">
        <v>332648</v>
      </c>
      <c r="S2463" s="63">
        <v>1155150</v>
      </c>
      <c r="T2463">
        <f t="shared" si="350"/>
        <v>2310464</v>
      </c>
    </row>
    <row r="2464" spans="1:20" hidden="1">
      <c r="A2464" s="55" t="s">
        <v>4669</v>
      </c>
      <c r="B2464" s="56" t="s">
        <v>4670</v>
      </c>
      <c r="C2464" s="55" t="s">
        <v>6319</v>
      </c>
      <c r="D2464" s="56">
        <f t="shared" si="351"/>
        <v>421.11200000000002</v>
      </c>
      <c r="E2464" s="56">
        <f t="shared" si="343"/>
        <v>5.3179999999999996</v>
      </c>
      <c r="F2464" s="56">
        <f t="shared" si="344"/>
        <v>142.16</v>
      </c>
      <c r="G2464" s="56">
        <f t="shared" si="345"/>
        <v>568.59</v>
      </c>
      <c r="H2464" s="56">
        <f t="shared" si="346"/>
        <v>379.34699999999998</v>
      </c>
      <c r="I2464" s="56">
        <f t="shared" si="347"/>
        <v>5.3170000000000002</v>
      </c>
      <c r="J2464" s="56">
        <f t="shared" si="348"/>
        <v>137.14599999999999</v>
      </c>
      <c r="K2464" s="56">
        <f t="shared" si="349"/>
        <v>521.80999999999995</v>
      </c>
      <c r="L2464" s="64">
        <v>421112</v>
      </c>
      <c r="M2464" s="64">
        <v>5318</v>
      </c>
      <c r="N2464" s="64">
        <v>142160</v>
      </c>
      <c r="O2464" s="64">
        <v>568590</v>
      </c>
      <c r="P2464" s="63">
        <v>379347</v>
      </c>
      <c r="Q2464" s="63">
        <v>5317</v>
      </c>
      <c r="R2464" s="63">
        <v>137146</v>
      </c>
      <c r="S2464" s="63">
        <v>521810</v>
      </c>
      <c r="T2464">
        <f t="shared" si="350"/>
        <v>1090400</v>
      </c>
    </row>
    <row r="2465" spans="1:20" hidden="1">
      <c r="A2465" s="55" t="s">
        <v>4671</v>
      </c>
      <c r="B2465" s="56" t="s">
        <v>4672</v>
      </c>
      <c r="C2465" s="55" t="s">
        <v>6319</v>
      </c>
      <c r="D2465" s="56">
        <f t="shared" si="351"/>
        <v>304.12799999999999</v>
      </c>
      <c r="E2465" s="56">
        <f t="shared" si="343"/>
        <v>0.81899999999999995</v>
      </c>
      <c r="F2465" s="56">
        <f t="shared" si="344"/>
        <v>1694.4490000000001</v>
      </c>
      <c r="G2465" s="56">
        <f t="shared" si="345"/>
        <v>1999.396</v>
      </c>
      <c r="H2465" s="56">
        <f t="shared" si="346"/>
        <v>304.12799999999999</v>
      </c>
      <c r="I2465" s="56">
        <f t="shared" si="347"/>
        <v>0.81899999999999995</v>
      </c>
      <c r="J2465" s="56">
        <f t="shared" si="348"/>
        <v>1591.0820000000001</v>
      </c>
      <c r="K2465" s="56">
        <f t="shared" si="349"/>
        <v>1896.029</v>
      </c>
      <c r="L2465" s="64">
        <v>304128</v>
      </c>
      <c r="M2465" s="64">
        <v>819</v>
      </c>
      <c r="N2465" s="64">
        <v>1694449</v>
      </c>
      <c r="O2465" s="64">
        <v>1999396</v>
      </c>
      <c r="P2465" s="63">
        <v>304128</v>
      </c>
      <c r="Q2465" s="63">
        <v>819</v>
      </c>
      <c r="R2465" s="63">
        <v>1591082</v>
      </c>
      <c r="S2465" s="63">
        <v>1896029</v>
      </c>
      <c r="T2465">
        <f t="shared" si="350"/>
        <v>3895425</v>
      </c>
    </row>
    <row r="2466" spans="1:20" hidden="1">
      <c r="A2466" s="55" t="s">
        <v>4673</v>
      </c>
      <c r="B2466" s="56" t="s">
        <v>4674</v>
      </c>
      <c r="C2466" s="55" t="s">
        <v>6320</v>
      </c>
      <c r="D2466" s="56">
        <f t="shared" si="351"/>
        <v>0</v>
      </c>
      <c r="E2466" s="56">
        <f t="shared" si="343"/>
        <v>0</v>
      </c>
      <c r="F2466" s="56">
        <f t="shared" si="344"/>
        <v>346.62200000000001</v>
      </c>
      <c r="G2466" s="56">
        <f t="shared" si="345"/>
        <v>346.62200000000001</v>
      </c>
      <c r="H2466" s="56">
        <f t="shared" si="346"/>
        <v>0</v>
      </c>
      <c r="I2466" s="56">
        <f t="shared" si="347"/>
        <v>0</v>
      </c>
      <c r="J2466" s="56">
        <f t="shared" si="348"/>
        <v>289.42099999999999</v>
      </c>
      <c r="K2466" s="56">
        <f t="shared" si="349"/>
        <v>289.42099999999999</v>
      </c>
      <c r="L2466" s="64">
        <v>0</v>
      </c>
      <c r="M2466" s="64">
        <v>0</v>
      </c>
      <c r="N2466" s="64">
        <v>346622</v>
      </c>
      <c r="O2466" s="64">
        <v>346622</v>
      </c>
      <c r="P2466" s="63">
        <v>0</v>
      </c>
      <c r="Q2466" s="63">
        <v>0</v>
      </c>
      <c r="R2466" s="63">
        <v>289421</v>
      </c>
      <c r="S2466" s="63">
        <v>289421</v>
      </c>
      <c r="T2466">
        <f t="shared" si="350"/>
        <v>636043</v>
      </c>
    </row>
    <row r="2467" spans="1:20" hidden="1">
      <c r="A2467" s="55" t="s">
        <v>4675</v>
      </c>
      <c r="B2467" s="56" t="s">
        <v>4676</v>
      </c>
      <c r="C2467" s="55" t="s">
        <v>6320</v>
      </c>
      <c r="D2467" s="56">
        <f t="shared" si="351"/>
        <v>0</v>
      </c>
      <c r="E2467" s="56">
        <f t="shared" si="343"/>
        <v>0</v>
      </c>
      <c r="F2467" s="56">
        <f t="shared" si="344"/>
        <v>0</v>
      </c>
      <c r="G2467" s="56">
        <f t="shared" si="345"/>
        <v>0</v>
      </c>
      <c r="H2467" s="56">
        <f t="shared" si="346"/>
        <v>0</v>
      </c>
      <c r="I2467" s="56">
        <f t="shared" si="347"/>
        <v>0</v>
      </c>
      <c r="J2467" s="56">
        <f t="shared" si="348"/>
        <v>1.9430000000000001</v>
      </c>
      <c r="K2467" s="56">
        <f t="shared" si="349"/>
        <v>1.9430000000000001</v>
      </c>
      <c r="L2467" s="64">
        <v>0</v>
      </c>
      <c r="M2467" s="64">
        <v>0</v>
      </c>
      <c r="N2467" s="64">
        <v>0</v>
      </c>
      <c r="O2467" s="64">
        <v>0</v>
      </c>
      <c r="P2467" s="63">
        <v>0</v>
      </c>
      <c r="Q2467" s="63">
        <v>0</v>
      </c>
      <c r="R2467" s="63">
        <v>1943</v>
      </c>
      <c r="S2467" s="63">
        <v>1943</v>
      </c>
      <c r="T2467">
        <f t="shared" si="350"/>
        <v>1943</v>
      </c>
    </row>
    <row r="2468" spans="1:20">
      <c r="A2468" s="55" t="s">
        <v>4677</v>
      </c>
      <c r="B2468" s="56" t="s">
        <v>4678</v>
      </c>
      <c r="C2468" s="55" t="s">
        <v>6320</v>
      </c>
      <c r="D2468" s="56">
        <f t="shared" si="351"/>
        <v>0</v>
      </c>
      <c r="E2468" s="56">
        <f t="shared" si="343"/>
        <v>0</v>
      </c>
      <c r="F2468" s="56">
        <f t="shared" si="344"/>
        <v>0</v>
      </c>
      <c r="G2468" s="56">
        <f t="shared" si="345"/>
        <v>0</v>
      </c>
      <c r="H2468" s="56">
        <f t="shared" si="346"/>
        <v>0</v>
      </c>
      <c r="I2468" s="56">
        <f t="shared" si="347"/>
        <v>0</v>
      </c>
      <c r="J2468" s="56">
        <f t="shared" si="348"/>
        <v>0</v>
      </c>
      <c r="K2468" s="56">
        <f t="shared" si="349"/>
        <v>0</v>
      </c>
      <c r="L2468" s="64">
        <v>0</v>
      </c>
      <c r="M2468" s="64">
        <v>0</v>
      </c>
      <c r="N2468" s="64">
        <v>0</v>
      </c>
      <c r="O2468" s="64">
        <v>0</v>
      </c>
      <c r="P2468" s="63">
        <v>0</v>
      </c>
      <c r="Q2468" s="63">
        <v>0</v>
      </c>
      <c r="R2468" s="63">
        <v>0</v>
      </c>
      <c r="S2468" s="63">
        <v>0</v>
      </c>
      <c r="T2468">
        <f t="shared" si="350"/>
        <v>0</v>
      </c>
    </row>
    <row r="2469" spans="1:20" hidden="1">
      <c r="A2469" s="55" t="s">
        <v>4679</v>
      </c>
      <c r="B2469" s="56" t="s">
        <v>4680</v>
      </c>
      <c r="C2469" s="55" t="s">
        <v>6320</v>
      </c>
      <c r="D2469" s="56">
        <f t="shared" si="351"/>
        <v>84.385999999999996</v>
      </c>
      <c r="E2469" s="56">
        <f t="shared" si="343"/>
        <v>0</v>
      </c>
      <c r="F2469" s="56">
        <f t="shared" si="344"/>
        <v>0</v>
      </c>
      <c r="G2469" s="56">
        <f t="shared" si="345"/>
        <v>84.385999999999996</v>
      </c>
      <c r="H2469" s="56">
        <f t="shared" si="346"/>
        <v>64.38</v>
      </c>
      <c r="I2469" s="56">
        <f t="shared" si="347"/>
        <v>0</v>
      </c>
      <c r="J2469" s="56">
        <f t="shared" si="348"/>
        <v>0</v>
      </c>
      <c r="K2469" s="56">
        <f t="shared" si="349"/>
        <v>64.38</v>
      </c>
      <c r="L2469" s="64">
        <v>84386</v>
      </c>
      <c r="M2469" s="64">
        <v>0</v>
      </c>
      <c r="N2469" s="64">
        <v>0</v>
      </c>
      <c r="O2469" s="64">
        <v>84386</v>
      </c>
      <c r="P2469" s="63">
        <v>64380</v>
      </c>
      <c r="Q2469" s="63">
        <v>0</v>
      </c>
      <c r="R2469" s="63">
        <v>0</v>
      </c>
      <c r="S2469" s="63">
        <v>64380</v>
      </c>
      <c r="T2469">
        <f t="shared" si="350"/>
        <v>148766</v>
      </c>
    </row>
    <row r="2470" spans="1:20" hidden="1">
      <c r="A2470" s="55" t="s">
        <v>4681</v>
      </c>
      <c r="B2470" s="56" t="s">
        <v>4682</v>
      </c>
      <c r="C2470" s="55" t="s">
        <v>6320</v>
      </c>
      <c r="D2470" s="56">
        <f t="shared" si="351"/>
        <v>176.09299999999999</v>
      </c>
      <c r="E2470" s="56">
        <f t="shared" si="343"/>
        <v>0</v>
      </c>
      <c r="F2470" s="56">
        <f t="shared" si="344"/>
        <v>0</v>
      </c>
      <c r="G2470" s="56">
        <f t="shared" si="345"/>
        <v>176.09299999999999</v>
      </c>
      <c r="H2470" s="56">
        <f t="shared" si="346"/>
        <v>179.86699999999999</v>
      </c>
      <c r="I2470" s="56">
        <f t="shared" si="347"/>
        <v>0</v>
      </c>
      <c r="J2470" s="56">
        <f t="shared" si="348"/>
        <v>0</v>
      </c>
      <c r="K2470" s="56">
        <f t="shared" si="349"/>
        <v>179.86699999999999</v>
      </c>
      <c r="L2470" s="64">
        <v>176093</v>
      </c>
      <c r="M2470" s="64">
        <v>0</v>
      </c>
      <c r="N2470" s="64">
        <v>0</v>
      </c>
      <c r="O2470" s="64">
        <v>176093</v>
      </c>
      <c r="P2470" s="63">
        <v>179867</v>
      </c>
      <c r="Q2470" s="63">
        <v>0</v>
      </c>
      <c r="R2470" s="63">
        <v>0</v>
      </c>
      <c r="S2470" s="63">
        <v>179867</v>
      </c>
      <c r="T2470">
        <f t="shared" si="350"/>
        <v>355960</v>
      </c>
    </row>
    <row r="2471" spans="1:20" hidden="1">
      <c r="A2471" s="55" t="s">
        <v>4683</v>
      </c>
      <c r="B2471" s="56" t="s">
        <v>4684</v>
      </c>
      <c r="C2471" s="55" t="s">
        <v>6320</v>
      </c>
      <c r="D2471" s="56">
        <f t="shared" si="351"/>
        <v>0</v>
      </c>
      <c r="E2471" s="56">
        <f t="shared" si="343"/>
        <v>0</v>
      </c>
      <c r="F2471" s="56">
        <f t="shared" si="344"/>
        <v>0</v>
      </c>
      <c r="G2471" s="56">
        <f t="shared" si="345"/>
        <v>0</v>
      </c>
      <c r="H2471" s="56">
        <f t="shared" si="346"/>
        <v>0</v>
      </c>
      <c r="I2471" s="56">
        <f t="shared" si="347"/>
        <v>0</v>
      </c>
      <c r="J2471" s="56">
        <f t="shared" si="348"/>
        <v>69.376000000000005</v>
      </c>
      <c r="K2471" s="56">
        <f t="shared" si="349"/>
        <v>69.376000000000005</v>
      </c>
      <c r="L2471" s="64">
        <v>0</v>
      </c>
      <c r="M2471" s="64">
        <v>0</v>
      </c>
      <c r="N2471" s="64">
        <v>0</v>
      </c>
      <c r="O2471" s="64">
        <v>0</v>
      </c>
      <c r="P2471" s="63">
        <v>0</v>
      </c>
      <c r="Q2471" s="63">
        <v>0</v>
      </c>
      <c r="R2471" s="63">
        <v>69376</v>
      </c>
      <c r="S2471" s="63">
        <v>69376</v>
      </c>
      <c r="T2471">
        <f t="shared" si="350"/>
        <v>69376</v>
      </c>
    </row>
    <row r="2472" spans="1:20" hidden="1">
      <c r="A2472" s="55" t="s">
        <v>4685</v>
      </c>
      <c r="B2472" s="56" t="s">
        <v>4686</v>
      </c>
      <c r="C2472" s="55" t="s">
        <v>6320</v>
      </c>
      <c r="D2472" s="56">
        <f t="shared" si="351"/>
        <v>0</v>
      </c>
      <c r="E2472" s="56">
        <f t="shared" si="343"/>
        <v>0</v>
      </c>
      <c r="F2472" s="56">
        <f t="shared" si="344"/>
        <v>715.13800000000003</v>
      </c>
      <c r="G2472" s="56">
        <f t="shared" si="345"/>
        <v>715.13800000000003</v>
      </c>
      <c r="H2472" s="56">
        <f t="shared" si="346"/>
        <v>0</v>
      </c>
      <c r="I2472" s="56">
        <f t="shared" si="347"/>
        <v>0</v>
      </c>
      <c r="J2472" s="56">
        <f t="shared" si="348"/>
        <v>722.43600000000004</v>
      </c>
      <c r="K2472" s="56">
        <f t="shared" si="349"/>
        <v>722.43600000000004</v>
      </c>
      <c r="L2472" s="64">
        <v>0</v>
      </c>
      <c r="M2472" s="64">
        <v>0</v>
      </c>
      <c r="N2472" s="64">
        <v>715138</v>
      </c>
      <c r="O2472" s="64">
        <v>715138</v>
      </c>
      <c r="P2472" s="63">
        <v>0</v>
      </c>
      <c r="Q2472" s="63">
        <v>0</v>
      </c>
      <c r="R2472" s="63">
        <v>722436</v>
      </c>
      <c r="S2472" s="63">
        <v>722436</v>
      </c>
      <c r="T2472">
        <f t="shared" si="350"/>
        <v>1437574</v>
      </c>
    </row>
    <row r="2473" spans="1:20" hidden="1">
      <c r="A2473" s="55" t="s">
        <v>4687</v>
      </c>
      <c r="B2473" s="56" t="s">
        <v>4688</v>
      </c>
      <c r="C2473" s="55" t="s">
        <v>6320</v>
      </c>
      <c r="D2473" s="56">
        <f t="shared" si="351"/>
        <v>0</v>
      </c>
      <c r="E2473" s="56">
        <f t="shared" si="343"/>
        <v>0</v>
      </c>
      <c r="F2473" s="56">
        <f t="shared" si="344"/>
        <v>223.37700000000001</v>
      </c>
      <c r="G2473" s="56">
        <f t="shared" si="345"/>
        <v>223.37700000000001</v>
      </c>
      <c r="H2473" s="56">
        <f t="shared" si="346"/>
        <v>0</v>
      </c>
      <c r="I2473" s="56">
        <f t="shared" si="347"/>
        <v>0</v>
      </c>
      <c r="J2473" s="56">
        <f t="shared" si="348"/>
        <v>230.31700000000001</v>
      </c>
      <c r="K2473" s="56">
        <f t="shared" si="349"/>
        <v>230.31700000000001</v>
      </c>
      <c r="L2473" s="64">
        <v>0</v>
      </c>
      <c r="M2473" s="64">
        <v>0</v>
      </c>
      <c r="N2473" s="64">
        <v>223377</v>
      </c>
      <c r="O2473" s="64">
        <v>223377</v>
      </c>
      <c r="P2473" s="63">
        <v>0</v>
      </c>
      <c r="Q2473" s="63">
        <v>0</v>
      </c>
      <c r="R2473" s="63">
        <v>230317</v>
      </c>
      <c r="S2473" s="63">
        <v>230317</v>
      </c>
      <c r="T2473">
        <f t="shared" si="350"/>
        <v>453694</v>
      </c>
    </row>
    <row r="2474" spans="1:20" hidden="1">
      <c r="A2474" s="55" t="s">
        <v>4689</v>
      </c>
      <c r="B2474" s="56" t="s">
        <v>4690</v>
      </c>
      <c r="C2474" s="55" t="s">
        <v>6320</v>
      </c>
      <c r="D2474" s="56">
        <f t="shared" si="351"/>
        <v>0</v>
      </c>
      <c r="E2474" s="56">
        <f t="shared" si="343"/>
        <v>0</v>
      </c>
      <c r="F2474" s="56">
        <f t="shared" si="344"/>
        <v>425.11500000000001</v>
      </c>
      <c r="G2474" s="56">
        <f t="shared" si="345"/>
        <v>425.11500000000001</v>
      </c>
      <c r="H2474" s="56">
        <f t="shared" si="346"/>
        <v>0</v>
      </c>
      <c r="I2474" s="56">
        <f t="shared" si="347"/>
        <v>0</v>
      </c>
      <c r="J2474" s="56">
        <f t="shared" si="348"/>
        <v>406.38299999999998</v>
      </c>
      <c r="K2474" s="56">
        <f t="shared" si="349"/>
        <v>406.38299999999998</v>
      </c>
      <c r="L2474" s="64">
        <v>0</v>
      </c>
      <c r="M2474" s="64">
        <v>0</v>
      </c>
      <c r="N2474" s="64">
        <v>425115</v>
      </c>
      <c r="O2474" s="64">
        <v>425115</v>
      </c>
      <c r="P2474" s="63">
        <v>0</v>
      </c>
      <c r="Q2474" s="63">
        <v>0</v>
      </c>
      <c r="R2474" s="63">
        <v>406383</v>
      </c>
      <c r="S2474" s="63">
        <v>406383</v>
      </c>
      <c r="T2474">
        <f t="shared" si="350"/>
        <v>831498</v>
      </c>
    </row>
    <row r="2475" spans="1:20" hidden="1">
      <c r="A2475" s="55" t="s">
        <v>4691</v>
      </c>
      <c r="B2475" s="56" t="s">
        <v>4692</v>
      </c>
      <c r="C2475" s="55" t="s">
        <v>6320</v>
      </c>
      <c r="D2475" s="56">
        <f t="shared" si="351"/>
        <v>279.76100000000002</v>
      </c>
      <c r="E2475" s="56">
        <f t="shared" si="343"/>
        <v>0</v>
      </c>
      <c r="F2475" s="56">
        <f t="shared" si="344"/>
        <v>84.483000000000004</v>
      </c>
      <c r="G2475" s="56">
        <f t="shared" si="345"/>
        <v>364.24400000000003</v>
      </c>
      <c r="H2475" s="56">
        <f t="shared" si="346"/>
        <v>239.76400000000001</v>
      </c>
      <c r="I2475" s="56">
        <f t="shared" si="347"/>
        <v>0</v>
      </c>
      <c r="J2475" s="56">
        <f t="shared" si="348"/>
        <v>100.351</v>
      </c>
      <c r="K2475" s="56">
        <f t="shared" si="349"/>
        <v>340.11500000000001</v>
      </c>
      <c r="L2475" s="64">
        <v>279761</v>
      </c>
      <c r="M2475" s="64">
        <v>0</v>
      </c>
      <c r="N2475" s="64">
        <v>84483</v>
      </c>
      <c r="O2475" s="64">
        <v>364244</v>
      </c>
      <c r="P2475" s="63">
        <v>239764</v>
      </c>
      <c r="Q2475" s="63">
        <v>0</v>
      </c>
      <c r="R2475" s="63">
        <v>100351</v>
      </c>
      <c r="S2475" s="63">
        <v>340115</v>
      </c>
      <c r="T2475">
        <f t="shared" si="350"/>
        <v>704359</v>
      </c>
    </row>
    <row r="2476" spans="1:20" hidden="1">
      <c r="A2476" s="55" t="s">
        <v>4693</v>
      </c>
      <c r="B2476" s="56" t="s">
        <v>4694</v>
      </c>
      <c r="C2476" s="55" t="s">
        <v>6320</v>
      </c>
      <c r="D2476" s="56">
        <f t="shared" si="351"/>
        <v>0</v>
      </c>
      <c r="E2476" s="56">
        <f t="shared" si="343"/>
        <v>0</v>
      </c>
      <c r="F2476" s="56">
        <f t="shared" si="344"/>
        <v>462.92399999999998</v>
      </c>
      <c r="G2476" s="56">
        <f t="shared" si="345"/>
        <v>462.92399999999998</v>
      </c>
      <c r="H2476" s="56">
        <f t="shared" si="346"/>
        <v>0</v>
      </c>
      <c r="I2476" s="56">
        <f t="shared" si="347"/>
        <v>0</v>
      </c>
      <c r="J2476" s="56">
        <f t="shared" si="348"/>
        <v>412.92200000000003</v>
      </c>
      <c r="K2476" s="56">
        <f t="shared" si="349"/>
        <v>412.92200000000003</v>
      </c>
      <c r="L2476" s="64">
        <v>0</v>
      </c>
      <c r="M2476" s="64">
        <v>0</v>
      </c>
      <c r="N2476" s="64">
        <v>462924</v>
      </c>
      <c r="O2476" s="64">
        <v>462924</v>
      </c>
      <c r="P2476" s="63">
        <v>0</v>
      </c>
      <c r="Q2476" s="63">
        <v>0</v>
      </c>
      <c r="R2476" s="63">
        <v>412922</v>
      </c>
      <c r="S2476" s="63">
        <v>412922</v>
      </c>
      <c r="T2476">
        <f t="shared" si="350"/>
        <v>875846</v>
      </c>
    </row>
    <row r="2477" spans="1:20" hidden="1">
      <c r="A2477" s="55" t="s">
        <v>4695</v>
      </c>
      <c r="B2477" s="56" t="s">
        <v>4696</v>
      </c>
      <c r="C2477" s="55" t="s">
        <v>6320</v>
      </c>
      <c r="D2477" s="56">
        <f t="shared" si="351"/>
        <v>0</v>
      </c>
      <c r="E2477" s="56">
        <f t="shared" si="343"/>
        <v>0</v>
      </c>
      <c r="F2477" s="56">
        <f t="shared" si="344"/>
        <v>231.65</v>
      </c>
      <c r="G2477" s="56">
        <f t="shared" si="345"/>
        <v>231.65</v>
      </c>
      <c r="H2477" s="56">
        <f t="shared" si="346"/>
        <v>0</v>
      </c>
      <c r="I2477" s="56">
        <f t="shared" si="347"/>
        <v>0</v>
      </c>
      <c r="J2477" s="56">
        <f t="shared" si="348"/>
        <v>231.05699999999999</v>
      </c>
      <c r="K2477" s="56">
        <f t="shared" si="349"/>
        <v>231.05699999999999</v>
      </c>
      <c r="L2477" s="64">
        <v>0</v>
      </c>
      <c r="M2477" s="64">
        <v>0</v>
      </c>
      <c r="N2477" s="64">
        <v>231650</v>
      </c>
      <c r="O2477" s="64">
        <v>231650</v>
      </c>
      <c r="P2477" s="63">
        <v>0</v>
      </c>
      <c r="Q2477" s="63">
        <v>0</v>
      </c>
      <c r="R2477" s="63">
        <v>231057</v>
      </c>
      <c r="S2477" s="63">
        <v>231057</v>
      </c>
      <c r="T2477">
        <f t="shared" si="350"/>
        <v>462707</v>
      </c>
    </row>
    <row r="2478" spans="1:20" hidden="1">
      <c r="A2478" s="55" t="s">
        <v>4697</v>
      </c>
      <c r="B2478" s="56" t="s">
        <v>4698</v>
      </c>
      <c r="C2478" s="55" t="s">
        <v>6320</v>
      </c>
      <c r="D2478" s="56">
        <f t="shared" si="351"/>
        <v>100.572</v>
      </c>
      <c r="E2478" s="56">
        <f t="shared" si="343"/>
        <v>0</v>
      </c>
      <c r="F2478" s="56">
        <f t="shared" si="344"/>
        <v>3129.8310000000001</v>
      </c>
      <c r="G2478" s="56">
        <f t="shared" si="345"/>
        <v>3230.4029999999998</v>
      </c>
      <c r="H2478" s="56">
        <f t="shared" si="346"/>
        <v>99.941999999999993</v>
      </c>
      <c r="I2478" s="56">
        <f t="shared" si="347"/>
        <v>0</v>
      </c>
      <c r="J2478" s="56">
        <f t="shared" si="348"/>
        <v>3161.8290000000002</v>
      </c>
      <c r="K2478" s="56">
        <f t="shared" si="349"/>
        <v>3261.7710000000002</v>
      </c>
      <c r="L2478" s="64">
        <v>100572</v>
      </c>
      <c r="M2478" s="64">
        <v>0</v>
      </c>
      <c r="N2478" s="64">
        <v>3129831</v>
      </c>
      <c r="O2478" s="64">
        <v>3230403</v>
      </c>
      <c r="P2478" s="63">
        <v>99942</v>
      </c>
      <c r="Q2478" s="63">
        <v>0</v>
      </c>
      <c r="R2478" s="63">
        <v>3161829</v>
      </c>
      <c r="S2478" s="63">
        <v>3261771</v>
      </c>
      <c r="T2478">
        <f t="shared" si="350"/>
        <v>6492174</v>
      </c>
    </row>
    <row r="2479" spans="1:20" hidden="1">
      <c r="A2479" s="55" t="s">
        <v>4699</v>
      </c>
      <c r="B2479" s="56" t="s">
        <v>4700</v>
      </c>
      <c r="C2479" s="55" t="s">
        <v>6321</v>
      </c>
      <c r="D2479" s="56">
        <f t="shared" si="351"/>
        <v>9.0830000000000002</v>
      </c>
      <c r="E2479" s="56">
        <f t="shared" si="343"/>
        <v>0</v>
      </c>
      <c r="F2479" s="56">
        <f t="shared" si="344"/>
        <v>0</v>
      </c>
      <c r="G2479" s="56">
        <f t="shared" si="345"/>
        <v>9.0830000000000002</v>
      </c>
      <c r="H2479" s="56">
        <f t="shared" si="346"/>
        <v>10.073</v>
      </c>
      <c r="I2479" s="56">
        <f t="shared" si="347"/>
        <v>0</v>
      </c>
      <c r="J2479" s="56">
        <f t="shared" si="348"/>
        <v>0</v>
      </c>
      <c r="K2479" s="56">
        <f t="shared" si="349"/>
        <v>10.073</v>
      </c>
      <c r="L2479" s="64">
        <v>9083</v>
      </c>
      <c r="M2479" s="64">
        <v>0</v>
      </c>
      <c r="N2479" s="64">
        <v>0</v>
      </c>
      <c r="O2479" s="64">
        <v>9083</v>
      </c>
      <c r="P2479" s="63">
        <v>10073</v>
      </c>
      <c r="Q2479" s="63">
        <v>0</v>
      </c>
      <c r="R2479" s="63">
        <v>0</v>
      </c>
      <c r="S2479" s="63">
        <v>10073</v>
      </c>
      <c r="T2479">
        <f t="shared" si="350"/>
        <v>19156</v>
      </c>
    </row>
    <row r="2480" spans="1:20">
      <c r="A2480" s="55" t="s">
        <v>4701</v>
      </c>
      <c r="B2480" s="56" t="s">
        <v>4702</v>
      </c>
      <c r="C2480" s="55" t="s">
        <v>6320</v>
      </c>
      <c r="D2480" s="56">
        <f t="shared" si="351"/>
        <v>0</v>
      </c>
      <c r="E2480" s="56">
        <f t="shared" si="343"/>
        <v>0</v>
      </c>
      <c r="F2480" s="56">
        <f t="shared" si="344"/>
        <v>0</v>
      </c>
      <c r="G2480" s="56">
        <f t="shared" si="345"/>
        <v>0</v>
      </c>
      <c r="H2480" s="56">
        <f t="shared" si="346"/>
        <v>0</v>
      </c>
      <c r="I2480" s="56">
        <f t="shared" si="347"/>
        <v>0</v>
      </c>
      <c r="J2480" s="56">
        <f t="shared" si="348"/>
        <v>0</v>
      </c>
      <c r="K2480" s="56">
        <f t="shared" si="349"/>
        <v>0</v>
      </c>
      <c r="L2480" s="64">
        <v>0</v>
      </c>
      <c r="M2480" s="64">
        <v>0</v>
      </c>
      <c r="N2480" s="64">
        <v>0</v>
      </c>
      <c r="O2480" s="64">
        <v>0</v>
      </c>
      <c r="P2480" s="63">
        <v>0</v>
      </c>
      <c r="Q2480" s="63">
        <v>0</v>
      </c>
      <c r="R2480" s="63">
        <v>0</v>
      </c>
      <c r="S2480" s="63">
        <v>0</v>
      </c>
      <c r="T2480">
        <f t="shared" si="350"/>
        <v>0</v>
      </c>
    </row>
    <row r="2481" spans="1:20">
      <c r="A2481" s="55" t="s">
        <v>4703</v>
      </c>
      <c r="B2481" s="56" t="s">
        <v>4704</v>
      </c>
      <c r="C2481" s="55" t="s">
        <v>6320</v>
      </c>
      <c r="D2481" s="56">
        <f t="shared" si="351"/>
        <v>0</v>
      </c>
      <c r="E2481" s="56">
        <f t="shared" si="343"/>
        <v>0</v>
      </c>
      <c r="F2481" s="56">
        <f t="shared" si="344"/>
        <v>0</v>
      </c>
      <c r="G2481" s="56">
        <f t="shared" si="345"/>
        <v>0</v>
      </c>
      <c r="H2481" s="56">
        <f t="shared" si="346"/>
        <v>0</v>
      </c>
      <c r="I2481" s="56">
        <f t="shared" si="347"/>
        <v>0</v>
      </c>
      <c r="J2481" s="56">
        <f t="shared" si="348"/>
        <v>0</v>
      </c>
      <c r="K2481" s="56">
        <f t="shared" si="349"/>
        <v>0</v>
      </c>
      <c r="L2481" s="64">
        <v>0</v>
      </c>
      <c r="M2481" s="64">
        <v>0</v>
      </c>
      <c r="N2481" s="64">
        <v>0</v>
      </c>
      <c r="O2481" s="64">
        <v>0</v>
      </c>
      <c r="P2481" s="63">
        <v>0</v>
      </c>
      <c r="Q2481" s="63">
        <v>0</v>
      </c>
      <c r="R2481" s="63">
        <v>0</v>
      </c>
      <c r="S2481" s="63">
        <v>0</v>
      </c>
      <c r="T2481">
        <f t="shared" si="350"/>
        <v>0</v>
      </c>
    </row>
    <row r="2482" spans="1:20" hidden="1">
      <c r="A2482" s="55" t="s">
        <v>4705</v>
      </c>
      <c r="B2482" s="56" t="s">
        <v>4706</v>
      </c>
      <c r="C2482" s="55" t="s">
        <v>6317</v>
      </c>
      <c r="D2482" s="56">
        <f t="shared" si="351"/>
        <v>4867.2820000000002</v>
      </c>
      <c r="E2482" s="56">
        <f t="shared" si="343"/>
        <v>910.83600000000001</v>
      </c>
      <c r="F2482" s="56">
        <f t="shared" si="344"/>
        <v>2661.0770000000002</v>
      </c>
      <c r="G2482" s="56">
        <f t="shared" si="345"/>
        <v>8439.1949999999997</v>
      </c>
      <c r="H2482" s="56">
        <f t="shared" si="346"/>
        <v>4760.576</v>
      </c>
      <c r="I2482" s="56">
        <f t="shared" si="347"/>
        <v>908.92</v>
      </c>
      <c r="J2482" s="56">
        <f t="shared" si="348"/>
        <v>2678.0349999999999</v>
      </c>
      <c r="K2482" s="56">
        <f t="shared" si="349"/>
        <v>8347.5310000000009</v>
      </c>
      <c r="L2482" s="64">
        <v>4867282</v>
      </c>
      <c r="M2482" s="64">
        <v>910836</v>
      </c>
      <c r="N2482" s="64">
        <v>2661077</v>
      </c>
      <c r="O2482" s="64">
        <v>8439195</v>
      </c>
      <c r="P2482" s="63">
        <v>4760576</v>
      </c>
      <c r="Q2482" s="63">
        <v>908920</v>
      </c>
      <c r="R2482" s="63">
        <v>2678035</v>
      </c>
      <c r="S2482" s="63">
        <v>8347531</v>
      </c>
      <c r="T2482">
        <f t="shared" si="350"/>
        <v>16786726</v>
      </c>
    </row>
    <row r="2483" spans="1:20" hidden="1">
      <c r="A2483" s="55" t="s">
        <v>4707</v>
      </c>
      <c r="B2483" s="56" t="s">
        <v>4708</v>
      </c>
      <c r="C2483" s="55" t="s">
        <v>6318</v>
      </c>
      <c r="D2483" s="56">
        <f t="shared" si="351"/>
        <v>1860.884</v>
      </c>
      <c r="E2483" s="56">
        <f t="shared" si="343"/>
        <v>185.60599999999999</v>
      </c>
      <c r="F2483" s="56">
        <f t="shared" si="344"/>
        <v>1419.1279999999999</v>
      </c>
      <c r="G2483" s="56">
        <f t="shared" si="345"/>
        <v>3465.6179999999999</v>
      </c>
      <c r="H2483" s="56">
        <f t="shared" si="346"/>
        <v>1158.5419999999999</v>
      </c>
      <c r="I2483" s="56">
        <f t="shared" si="347"/>
        <v>285.45100000000002</v>
      </c>
      <c r="J2483" s="56">
        <f t="shared" si="348"/>
        <v>1551.3430000000001</v>
      </c>
      <c r="K2483" s="56">
        <f t="shared" si="349"/>
        <v>2995.3359999999998</v>
      </c>
      <c r="L2483" s="64">
        <v>1860884</v>
      </c>
      <c r="M2483" s="64">
        <v>185606</v>
      </c>
      <c r="N2483" s="64">
        <v>1419128</v>
      </c>
      <c r="O2483" s="64">
        <v>3465618</v>
      </c>
      <c r="P2483" s="63">
        <v>1158542</v>
      </c>
      <c r="Q2483" s="63">
        <v>285451</v>
      </c>
      <c r="R2483" s="63">
        <v>1551343</v>
      </c>
      <c r="S2483" s="63">
        <v>2995336</v>
      </c>
      <c r="T2483">
        <f t="shared" si="350"/>
        <v>6460954</v>
      </c>
    </row>
    <row r="2484" spans="1:20" hidden="1">
      <c r="A2484" s="55" t="s">
        <v>4709</v>
      </c>
      <c r="B2484" s="56" t="s">
        <v>4710</v>
      </c>
      <c r="C2484" s="55" t="s">
        <v>6318</v>
      </c>
      <c r="D2484" s="56">
        <f t="shared" si="351"/>
        <v>1289.788</v>
      </c>
      <c r="E2484" s="56">
        <f t="shared" si="343"/>
        <v>923.94399999999996</v>
      </c>
      <c r="F2484" s="56">
        <f t="shared" si="344"/>
        <v>220.51300000000001</v>
      </c>
      <c r="G2484" s="56">
        <f t="shared" si="345"/>
        <v>2434.2449999999999</v>
      </c>
      <c r="H2484" s="56">
        <f t="shared" si="346"/>
        <v>1637.0820000000001</v>
      </c>
      <c r="I2484" s="56">
        <f t="shared" si="347"/>
        <v>1112.8340000000001</v>
      </c>
      <c r="J2484" s="56">
        <f t="shared" si="348"/>
        <v>219.37799999999999</v>
      </c>
      <c r="K2484" s="56">
        <f t="shared" si="349"/>
        <v>2969.2939999999999</v>
      </c>
      <c r="L2484" s="64">
        <v>1289788</v>
      </c>
      <c r="M2484" s="64">
        <v>923944</v>
      </c>
      <c r="N2484" s="64">
        <v>220513</v>
      </c>
      <c r="O2484" s="64">
        <v>2434245</v>
      </c>
      <c r="P2484" s="63">
        <v>1637082</v>
      </c>
      <c r="Q2484" s="63">
        <v>1112834</v>
      </c>
      <c r="R2484" s="63">
        <v>219378</v>
      </c>
      <c r="S2484" s="63">
        <v>2969294</v>
      </c>
      <c r="T2484">
        <f t="shared" si="350"/>
        <v>5403539</v>
      </c>
    </row>
    <row r="2485" spans="1:20" hidden="1">
      <c r="A2485" s="55" t="s">
        <v>4711</v>
      </c>
      <c r="B2485" s="56" t="s">
        <v>4712</v>
      </c>
      <c r="C2485" s="55" t="s">
        <v>6318</v>
      </c>
      <c r="D2485" s="56">
        <f t="shared" si="351"/>
        <v>9362.7199999999993</v>
      </c>
      <c r="E2485" s="56">
        <f t="shared" si="343"/>
        <v>3609.1570000000002</v>
      </c>
      <c r="F2485" s="56">
        <f t="shared" si="344"/>
        <v>4947.4849999999997</v>
      </c>
      <c r="G2485" s="56">
        <f t="shared" si="345"/>
        <v>17919.362000000001</v>
      </c>
      <c r="H2485" s="56">
        <f t="shared" si="346"/>
        <v>10823.589</v>
      </c>
      <c r="I2485" s="56">
        <f t="shared" si="347"/>
        <v>3603.7089999999998</v>
      </c>
      <c r="J2485" s="56">
        <f t="shared" si="348"/>
        <v>4157.0519999999997</v>
      </c>
      <c r="K2485" s="56">
        <f t="shared" si="349"/>
        <v>18584.349999999999</v>
      </c>
      <c r="L2485" s="64">
        <v>9362720</v>
      </c>
      <c r="M2485" s="64">
        <v>3609157</v>
      </c>
      <c r="N2485" s="64">
        <v>4947485</v>
      </c>
      <c r="O2485" s="64">
        <v>17919362</v>
      </c>
      <c r="P2485" s="63">
        <v>10823589</v>
      </c>
      <c r="Q2485" s="63">
        <v>3603709</v>
      </c>
      <c r="R2485" s="63">
        <v>4157052</v>
      </c>
      <c r="S2485" s="63">
        <v>18584350</v>
      </c>
      <c r="T2485">
        <f t="shared" si="350"/>
        <v>36503712</v>
      </c>
    </row>
    <row r="2486" spans="1:20" hidden="1">
      <c r="A2486" s="55" t="s">
        <v>4713</v>
      </c>
      <c r="B2486" s="56" t="s">
        <v>4714</v>
      </c>
      <c r="C2486" s="55" t="s">
        <v>6318</v>
      </c>
      <c r="D2486" s="56">
        <f t="shared" si="351"/>
        <v>2885</v>
      </c>
      <c r="E2486" s="56">
        <f t="shared" si="343"/>
        <v>4030</v>
      </c>
      <c r="F2486" s="56">
        <f t="shared" si="344"/>
        <v>4261.9970000000003</v>
      </c>
      <c r="G2486" s="56">
        <f t="shared" si="345"/>
        <v>11176.996999999999</v>
      </c>
      <c r="H2486" s="56">
        <f t="shared" si="346"/>
        <v>2885</v>
      </c>
      <c r="I2486" s="56">
        <f t="shared" si="347"/>
        <v>4425</v>
      </c>
      <c r="J2486" s="56">
        <f t="shared" si="348"/>
        <v>4352.4740000000002</v>
      </c>
      <c r="K2486" s="56">
        <f t="shared" si="349"/>
        <v>11662.474</v>
      </c>
      <c r="L2486" s="64">
        <v>2885000</v>
      </c>
      <c r="M2486" s="64">
        <v>4030000</v>
      </c>
      <c r="N2486" s="64">
        <v>4261997</v>
      </c>
      <c r="O2486" s="64">
        <v>11176997</v>
      </c>
      <c r="P2486" s="63">
        <v>2885000</v>
      </c>
      <c r="Q2486" s="63">
        <v>4425000</v>
      </c>
      <c r="R2486" s="63">
        <v>4352474</v>
      </c>
      <c r="S2486" s="63">
        <v>11662474</v>
      </c>
      <c r="T2486">
        <f t="shared" si="350"/>
        <v>22839471</v>
      </c>
    </row>
    <row r="2487" spans="1:20" hidden="1">
      <c r="A2487" s="55" t="s">
        <v>4715</v>
      </c>
      <c r="B2487" s="56" t="s">
        <v>4716</v>
      </c>
      <c r="C2487" s="55" t="s">
        <v>6318</v>
      </c>
      <c r="D2487" s="56">
        <f t="shared" si="351"/>
        <v>3593.0749999999998</v>
      </c>
      <c r="E2487" s="56">
        <f t="shared" si="343"/>
        <v>3493.4</v>
      </c>
      <c r="F2487" s="56">
        <f t="shared" si="344"/>
        <v>7042.9830000000002</v>
      </c>
      <c r="G2487" s="56">
        <f t="shared" si="345"/>
        <v>14129.458000000001</v>
      </c>
      <c r="H2487" s="56">
        <f t="shared" si="346"/>
        <v>4423.42</v>
      </c>
      <c r="I2487" s="56">
        <f t="shared" si="347"/>
        <v>3577.7359999999999</v>
      </c>
      <c r="J2487" s="56">
        <f t="shared" si="348"/>
        <v>6098.4660000000003</v>
      </c>
      <c r="K2487" s="56">
        <f t="shared" si="349"/>
        <v>14099.621999999999</v>
      </c>
      <c r="L2487" s="64">
        <v>3593075</v>
      </c>
      <c r="M2487" s="64">
        <v>3493400</v>
      </c>
      <c r="N2487" s="64">
        <v>7042983</v>
      </c>
      <c r="O2487" s="64">
        <v>14129458</v>
      </c>
      <c r="P2487" s="63">
        <v>4423420</v>
      </c>
      <c r="Q2487" s="63">
        <v>3577736</v>
      </c>
      <c r="R2487" s="63">
        <v>6098466</v>
      </c>
      <c r="S2487" s="63">
        <v>14099622</v>
      </c>
      <c r="T2487">
        <f t="shared" si="350"/>
        <v>28229080</v>
      </c>
    </row>
    <row r="2488" spans="1:20" hidden="1">
      <c r="A2488" s="55" t="s">
        <v>4717</v>
      </c>
      <c r="B2488" s="56" t="s">
        <v>4718</v>
      </c>
      <c r="C2488" s="55" t="s">
        <v>6318</v>
      </c>
      <c r="D2488" s="56">
        <f t="shared" si="351"/>
        <v>3828.0630000000001</v>
      </c>
      <c r="E2488" s="56">
        <f t="shared" si="343"/>
        <v>1033.18</v>
      </c>
      <c r="F2488" s="56">
        <f t="shared" si="344"/>
        <v>3358.1039999999998</v>
      </c>
      <c r="G2488" s="56">
        <f t="shared" si="345"/>
        <v>8219.3469999999998</v>
      </c>
      <c r="H2488" s="56">
        <f t="shared" si="346"/>
        <v>3829.2190000000001</v>
      </c>
      <c r="I2488" s="56">
        <f t="shared" si="347"/>
        <v>1469.329</v>
      </c>
      <c r="J2488" s="56">
        <f t="shared" si="348"/>
        <v>3356.2260000000001</v>
      </c>
      <c r="K2488" s="56">
        <f t="shared" si="349"/>
        <v>8654.7739999999994</v>
      </c>
      <c r="L2488" s="64">
        <v>3828063</v>
      </c>
      <c r="M2488" s="64">
        <v>1033180</v>
      </c>
      <c r="N2488" s="64">
        <v>3358104</v>
      </c>
      <c r="O2488" s="64">
        <v>8219347</v>
      </c>
      <c r="P2488" s="63">
        <v>3829219</v>
      </c>
      <c r="Q2488" s="63">
        <v>1469329</v>
      </c>
      <c r="R2488" s="63">
        <v>3356226</v>
      </c>
      <c r="S2488" s="63">
        <v>8654774</v>
      </c>
      <c r="T2488">
        <f t="shared" si="350"/>
        <v>16874121</v>
      </c>
    </row>
    <row r="2489" spans="1:20" hidden="1">
      <c r="A2489" s="55" t="s">
        <v>4719</v>
      </c>
      <c r="B2489" s="56" t="s">
        <v>4720</v>
      </c>
      <c r="C2489" s="55" t="s">
        <v>6318</v>
      </c>
      <c r="D2489" s="56">
        <f t="shared" si="351"/>
        <v>7951.8630000000003</v>
      </c>
      <c r="E2489" s="56">
        <f t="shared" si="343"/>
        <v>8512.8520000000008</v>
      </c>
      <c r="F2489" s="56">
        <f t="shared" si="344"/>
        <v>6227.1</v>
      </c>
      <c r="G2489" s="56">
        <f t="shared" si="345"/>
        <v>22691.814999999999</v>
      </c>
      <c r="H2489" s="56">
        <f t="shared" si="346"/>
        <v>7939.2060000000001</v>
      </c>
      <c r="I2489" s="56">
        <f t="shared" si="347"/>
        <v>8500.66</v>
      </c>
      <c r="J2489" s="56">
        <f t="shared" si="348"/>
        <v>6304.0680000000002</v>
      </c>
      <c r="K2489" s="56">
        <f t="shared" si="349"/>
        <v>22743.934000000001</v>
      </c>
      <c r="L2489" s="64">
        <v>7951863</v>
      </c>
      <c r="M2489" s="64">
        <v>8512852</v>
      </c>
      <c r="N2489" s="64">
        <v>6227100</v>
      </c>
      <c r="O2489" s="64">
        <v>22691815</v>
      </c>
      <c r="P2489" s="63">
        <v>7939206</v>
      </c>
      <c r="Q2489" s="63">
        <v>8500660</v>
      </c>
      <c r="R2489" s="63">
        <v>6304068</v>
      </c>
      <c r="S2489" s="63">
        <v>22743934</v>
      </c>
      <c r="T2489">
        <f t="shared" si="350"/>
        <v>45435749</v>
      </c>
    </row>
    <row r="2490" spans="1:20" hidden="1">
      <c r="A2490" s="55" t="s">
        <v>4721</v>
      </c>
      <c r="B2490" s="56" t="s">
        <v>4722</v>
      </c>
      <c r="C2490" s="55" t="s">
        <v>6319</v>
      </c>
      <c r="D2490" s="56">
        <f t="shared" si="351"/>
        <v>2178.654</v>
      </c>
      <c r="E2490" s="56">
        <f t="shared" si="343"/>
        <v>379.42700000000002</v>
      </c>
      <c r="F2490" s="56">
        <f t="shared" si="344"/>
        <v>634.90300000000002</v>
      </c>
      <c r="G2490" s="56">
        <f t="shared" si="345"/>
        <v>3192.9839999999999</v>
      </c>
      <c r="H2490" s="56">
        <f t="shared" si="346"/>
        <v>2320.4569999999999</v>
      </c>
      <c r="I2490" s="56">
        <f t="shared" si="347"/>
        <v>379.18299999999999</v>
      </c>
      <c r="J2490" s="56">
        <f t="shared" si="348"/>
        <v>490.90499999999997</v>
      </c>
      <c r="K2490" s="56">
        <f t="shared" si="349"/>
        <v>3190.5450000000001</v>
      </c>
      <c r="L2490" s="64">
        <v>2178654</v>
      </c>
      <c r="M2490" s="64">
        <v>379427</v>
      </c>
      <c r="N2490" s="64">
        <v>634903</v>
      </c>
      <c r="O2490" s="64">
        <v>3192984</v>
      </c>
      <c r="P2490" s="63">
        <v>2320457</v>
      </c>
      <c r="Q2490" s="63">
        <v>379183</v>
      </c>
      <c r="R2490" s="63">
        <v>490905</v>
      </c>
      <c r="S2490" s="63">
        <v>3190545</v>
      </c>
      <c r="T2490">
        <f t="shared" si="350"/>
        <v>6383529</v>
      </c>
    </row>
    <row r="2491" spans="1:20" hidden="1">
      <c r="A2491" s="55" t="s">
        <v>4723</v>
      </c>
      <c r="B2491" s="56" t="s">
        <v>4724</v>
      </c>
      <c r="C2491" s="55" t="s">
        <v>6319</v>
      </c>
      <c r="D2491" s="56">
        <f t="shared" si="351"/>
        <v>2656</v>
      </c>
      <c r="E2491" s="56">
        <f t="shared" si="343"/>
        <v>1256</v>
      </c>
      <c r="F2491" s="56">
        <f t="shared" si="344"/>
        <v>888.75300000000004</v>
      </c>
      <c r="G2491" s="56">
        <f t="shared" si="345"/>
        <v>4800.7529999999997</v>
      </c>
      <c r="H2491" s="56">
        <f t="shared" si="346"/>
        <v>2999</v>
      </c>
      <c r="I2491" s="56">
        <f t="shared" si="347"/>
        <v>1254</v>
      </c>
      <c r="J2491" s="56">
        <f t="shared" si="348"/>
        <v>752.71600000000001</v>
      </c>
      <c r="K2491" s="56">
        <f t="shared" si="349"/>
        <v>5005.7160000000003</v>
      </c>
      <c r="L2491" s="64">
        <v>2656000</v>
      </c>
      <c r="M2491" s="64">
        <v>1256000</v>
      </c>
      <c r="N2491" s="64">
        <v>888753</v>
      </c>
      <c r="O2491" s="64">
        <v>4800753</v>
      </c>
      <c r="P2491" s="63">
        <v>2999000</v>
      </c>
      <c r="Q2491" s="63">
        <v>1254000</v>
      </c>
      <c r="R2491" s="63">
        <v>752716</v>
      </c>
      <c r="S2491" s="63">
        <v>5005716</v>
      </c>
      <c r="T2491">
        <f t="shared" si="350"/>
        <v>9806469</v>
      </c>
    </row>
    <row r="2492" spans="1:20" hidden="1">
      <c r="A2492" s="55" t="s">
        <v>4725</v>
      </c>
      <c r="B2492" s="56" t="s">
        <v>4726</v>
      </c>
      <c r="C2492" s="55" t="s">
        <v>6319</v>
      </c>
      <c r="D2492" s="56">
        <f t="shared" si="351"/>
        <v>1401.8330000000001</v>
      </c>
      <c r="E2492" s="56">
        <f t="shared" si="343"/>
        <v>832.50599999999997</v>
      </c>
      <c r="F2492" s="56">
        <f t="shared" si="344"/>
        <v>1560.375</v>
      </c>
      <c r="G2492" s="56">
        <f t="shared" si="345"/>
        <v>3794.7139999999999</v>
      </c>
      <c r="H2492" s="56">
        <f t="shared" si="346"/>
        <v>1400.3340000000001</v>
      </c>
      <c r="I2492" s="56">
        <f t="shared" si="347"/>
        <v>874.15300000000002</v>
      </c>
      <c r="J2492" s="56">
        <f t="shared" si="348"/>
        <v>1429.6690000000001</v>
      </c>
      <c r="K2492" s="56">
        <f t="shared" si="349"/>
        <v>3704.1559999999999</v>
      </c>
      <c r="L2492" s="64">
        <v>1401833</v>
      </c>
      <c r="M2492" s="64">
        <v>832506</v>
      </c>
      <c r="N2492" s="64">
        <v>1560375</v>
      </c>
      <c r="O2492" s="64">
        <v>3794714</v>
      </c>
      <c r="P2492" s="63">
        <v>1400334</v>
      </c>
      <c r="Q2492" s="63">
        <v>874153</v>
      </c>
      <c r="R2492" s="63">
        <v>1429669</v>
      </c>
      <c r="S2492" s="63">
        <v>3704156</v>
      </c>
      <c r="T2492">
        <f t="shared" si="350"/>
        <v>7498870</v>
      </c>
    </row>
    <row r="2493" spans="1:20" hidden="1">
      <c r="A2493" s="55" t="s">
        <v>4727</v>
      </c>
      <c r="B2493" s="56" t="s">
        <v>4728</v>
      </c>
      <c r="C2493" s="55" t="s">
        <v>6319</v>
      </c>
      <c r="D2493" s="56">
        <f t="shared" si="351"/>
        <v>2810</v>
      </c>
      <c r="E2493" s="56">
        <f t="shared" si="343"/>
        <v>851</v>
      </c>
      <c r="F2493" s="56">
        <f t="shared" si="344"/>
        <v>1111.261</v>
      </c>
      <c r="G2493" s="56">
        <f t="shared" si="345"/>
        <v>4772.2610000000004</v>
      </c>
      <c r="H2493" s="56">
        <f t="shared" si="346"/>
        <v>2810</v>
      </c>
      <c r="I2493" s="56">
        <f t="shared" si="347"/>
        <v>1130</v>
      </c>
      <c r="J2493" s="56">
        <f t="shared" si="348"/>
        <v>1127.9290000000001</v>
      </c>
      <c r="K2493" s="56">
        <f t="shared" si="349"/>
        <v>5067.9290000000001</v>
      </c>
      <c r="L2493" s="64">
        <v>2810000</v>
      </c>
      <c r="M2493" s="64">
        <v>851000</v>
      </c>
      <c r="N2493" s="64">
        <v>1111261</v>
      </c>
      <c r="O2493" s="64">
        <v>4772261</v>
      </c>
      <c r="P2493" s="63">
        <v>2810000</v>
      </c>
      <c r="Q2493" s="63">
        <v>1130000</v>
      </c>
      <c r="R2493" s="63">
        <v>1127929</v>
      </c>
      <c r="S2493" s="63">
        <v>5067929</v>
      </c>
      <c r="T2493">
        <f t="shared" si="350"/>
        <v>9840190</v>
      </c>
    </row>
    <row r="2494" spans="1:20" hidden="1">
      <c r="A2494" s="55" t="s">
        <v>4729</v>
      </c>
      <c r="B2494" s="56" t="s">
        <v>4730</v>
      </c>
      <c r="C2494" s="55" t="s">
        <v>6319</v>
      </c>
      <c r="D2494" s="56">
        <f t="shared" si="351"/>
        <v>3915.3429999999998</v>
      </c>
      <c r="E2494" s="56">
        <f t="shared" si="343"/>
        <v>928.49199999999996</v>
      </c>
      <c r="F2494" s="56">
        <f t="shared" si="344"/>
        <v>3895.1930000000002</v>
      </c>
      <c r="G2494" s="56">
        <f t="shared" si="345"/>
        <v>8739.0280000000002</v>
      </c>
      <c r="H2494" s="56">
        <f t="shared" si="346"/>
        <v>4434.9430000000002</v>
      </c>
      <c r="I2494" s="56">
        <f t="shared" si="347"/>
        <v>925.68499999999995</v>
      </c>
      <c r="J2494" s="56">
        <f t="shared" si="348"/>
        <v>3266.3159999999998</v>
      </c>
      <c r="K2494" s="56">
        <f t="shared" si="349"/>
        <v>8626.9439999999995</v>
      </c>
      <c r="L2494" s="64">
        <v>3915343</v>
      </c>
      <c r="M2494" s="64">
        <v>928492</v>
      </c>
      <c r="N2494" s="64">
        <v>3895193</v>
      </c>
      <c r="O2494" s="64">
        <v>8739028</v>
      </c>
      <c r="P2494" s="63">
        <v>4434943</v>
      </c>
      <c r="Q2494" s="63">
        <v>925685</v>
      </c>
      <c r="R2494" s="63">
        <v>3266316</v>
      </c>
      <c r="S2494" s="63">
        <v>8626944</v>
      </c>
      <c r="T2494">
        <f t="shared" si="350"/>
        <v>17365972</v>
      </c>
    </row>
    <row r="2495" spans="1:20" hidden="1">
      <c r="A2495" s="55" t="s">
        <v>4731</v>
      </c>
      <c r="B2495" s="56" t="s">
        <v>4732</v>
      </c>
      <c r="C2495" s="55" t="s">
        <v>6319</v>
      </c>
      <c r="D2495" s="56">
        <f t="shared" si="351"/>
        <v>3694.2860000000001</v>
      </c>
      <c r="E2495" s="56">
        <f t="shared" si="343"/>
        <v>2352.5479999999998</v>
      </c>
      <c r="F2495" s="56">
        <f t="shared" si="344"/>
        <v>4338.3239999999996</v>
      </c>
      <c r="G2495" s="56">
        <f t="shared" si="345"/>
        <v>10385.157999999999</v>
      </c>
      <c r="H2495" s="56">
        <f t="shared" si="346"/>
        <v>3685.942</v>
      </c>
      <c r="I2495" s="56">
        <f t="shared" si="347"/>
        <v>2347.2310000000002</v>
      </c>
      <c r="J2495" s="56">
        <f t="shared" si="348"/>
        <v>5307.3040000000001</v>
      </c>
      <c r="K2495" s="56">
        <f t="shared" si="349"/>
        <v>11340.477000000001</v>
      </c>
      <c r="L2495" s="64">
        <v>3694286</v>
      </c>
      <c r="M2495" s="64">
        <v>2352548</v>
      </c>
      <c r="N2495" s="64">
        <v>4338324</v>
      </c>
      <c r="O2495" s="64">
        <v>10385158</v>
      </c>
      <c r="P2495" s="63">
        <v>3685942</v>
      </c>
      <c r="Q2495" s="63">
        <v>2347231</v>
      </c>
      <c r="R2495" s="63">
        <v>5307304</v>
      </c>
      <c r="S2495" s="63">
        <v>11340477</v>
      </c>
      <c r="T2495">
        <f t="shared" si="350"/>
        <v>21725635</v>
      </c>
    </row>
    <row r="2496" spans="1:20" hidden="1">
      <c r="A2496" s="55" t="s">
        <v>4733</v>
      </c>
      <c r="B2496" s="56" t="s">
        <v>4734</v>
      </c>
      <c r="C2496" s="55" t="s">
        <v>6319</v>
      </c>
      <c r="D2496" s="56">
        <f t="shared" si="351"/>
        <v>1050.1289999999999</v>
      </c>
      <c r="E2496" s="56">
        <f t="shared" si="343"/>
        <v>201.81700000000001</v>
      </c>
      <c r="F2496" s="56">
        <f t="shared" si="344"/>
        <v>7.6749999999999998</v>
      </c>
      <c r="G2496" s="56">
        <f t="shared" si="345"/>
        <v>1259.6210000000001</v>
      </c>
      <c r="H2496" s="56">
        <f t="shared" si="346"/>
        <v>1050.1289999999999</v>
      </c>
      <c r="I2496" s="56">
        <f t="shared" si="347"/>
        <v>201.81700000000001</v>
      </c>
      <c r="J2496" s="56">
        <f t="shared" si="348"/>
        <v>9.1820000000000004</v>
      </c>
      <c r="K2496" s="56">
        <f t="shared" si="349"/>
        <v>1261.1279999999999</v>
      </c>
      <c r="L2496" s="64">
        <v>1050129</v>
      </c>
      <c r="M2496" s="64">
        <v>201817</v>
      </c>
      <c r="N2496" s="64">
        <v>7675</v>
      </c>
      <c r="O2496" s="64">
        <v>1259621</v>
      </c>
      <c r="P2496" s="63">
        <v>1050129</v>
      </c>
      <c r="Q2496" s="63">
        <v>201817</v>
      </c>
      <c r="R2496" s="63">
        <v>9182</v>
      </c>
      <c r="S2496" s="63">
        <v>1261128</v>
      </c>
      <c r="T2496">
        <f t="shared" si="350"/>
        <v>2520749</v>
      </c>
    </row>
    <row r="2497" spans="1:20" hidden="1">
      <c r="A2497" s="55" t="s">
        <v>4735</v>
      </c>
      <c r="B2497" s="56" t="s">
        <v>4736</v>
      </c>
      <c r="C2497" s="55" t="s">
        <v>6319</v>
      </c>
      <c r="D2497" s="56">
        <f t="shared" si="351"/>
        <v>2195.2089999999998</v>
      </c>
      <c r="E2497" s="56">
        <f t="shared" si="343"/>
        <v>910.7</v>
      </c>
      <c r="F2497" s="56">
        <f t="shared" si="344"/>
        <v>1147.6289999999999</v>
      </c>
      <c r="G2497" s="56">
        <f t="shared" si="345"/>
        <v>4253.5379999999996</v>
      </c>
      <c r="H2497" s="56">
        <f t="shared" si="346"/>
        <v>2481.1570000000002</v>
      </c>
      <c r="I2497" s="56">
        <f t="shared" si="347"/>
        <v>968.96299999999997</v>
      </c>
      <c r="J2497" s="56">
        <f t="shared" si="348"/>
        <v>952.17399999999998</v>
      </c>
      <c r="K2497" s="56">
        <f t="shared" si="349"/>
        <v>4402.2939999999999</v>
      </c>
      <c r="L2497" s="64">
        <v>2195209</v>
      </c>
      <c r="M2497" s="64">
        <v>910700</v>
      </c>
      <c r="N2497" s="64">
        <v>1147629</v>
      </c>
      <c r="O2497" s="64">
        <v>4253538</v>
      </c>
      <c r="P2497" s="63">
        <v>2481157</v>
      </c>
      <c r="Q2497" s="63">
        <v>968963</v>
      </c>
      <c r="R2497" s="63">
        <v>952174</v>
      </c>
      <c r="S2497" s="63">
        <v>4402294</v>
      </c>
      <c r="T2497">
        <f t="shared" si="350"/>
        <v>8655832</v>
      </c>
    </row>
    <row r="2498" spans="1:20" hidden="1">
      <c r="A2498" s="55" t="s">
        <v>4737</v>
      </c>
      <c r="B2498" s="56" t="s">
        <v>4738</v>
      </c>
      <c r="C2498" s="55" t="s">
        <v>6319</v>
      </c>
      <c r="D2498" s="56">
        <f t="shared" si="351"/>
        <v>3637.174</v>
      </c>
      <c r="E2498" s="56">
        <f t="shared" si="343"/>
        <v>1851.575</v>
      </c>
      <c r="F2498" s="56">
        <f t="shared" si="344"/>
        <v>3257.152</v>
      </c>
      <c r="G2498" s="56">
        <f t="shared" si="345"/>
        <v>8745.9009999999998</v>
      </c>
      <c r="H2498" s="56">
        <f t="shared" si="346"/>
        <v>3599.8069999999998</v>
      </c>
      <c r="I2498" s="56">
        <f t="shared" si="347"/>
        <v>1850.893</v>
      </c>
      <c r="J2498" s="56">
        <f t="shared" si="348"/>
        <v>3308.37</v>
      </c>
      <c r="K2498" s="56">
        <f t="shared" si="349"/>
        <v>8759.07</v>
      </c>
      <c r="L2498" s="64">
        <v>3637174</v>
      </c>
      <c r="M2498" s="64">
        <v>1851575</v>
      </c>
      <c r="N2498" s="64">
        <v>3257152</v>
      </c>
      <c r="O2498" s="64">
        <v>8745901</v>
      </c>
      <c r="P2498" s="63">
        <v>3599807</v>
      </c>
      <c r="Q2498" s="63">
        <v>1850893</v>
      </c>
      <c r="R2498" s="63">
        <v>3308370</v>
      </c>
      <c r="S2498" s="63">
        <v>8759070</v>
      </c>
      <c r="T2498">
        <f t="shared" si="350"/>
        <v>17504971</v>
      </c>
    </row>
    <row r="2499" spans="1:20" hidden="1">
      <c r="A2499" s="55" t="s">
        <v>4739</v>
      </c>
      <c r="B2499" s="56" t="s">
        <v>4740</v>
      </c>
      <c r="C2499" s="55" t="s">
        <v>6319</v>
      </c>
      <c r="D2499" s="56">
        <f t="shared" si="351"/>
        <v>2925.7</v>
      </c>
      <c r="E2499" s="56">
        <f t="shared" si="343"/>
        <v>109.913</v>
      </c>
      <c r="F2499" s="56">
        <f t="shared" si="344"/>
        <v>1744.799</v>
      </c>
      <c r="G2499" s="56">
        <f t="shared" si="345"/>
        <v>4780.4120000000003</v>
      </c>
      <c r="H2499" s="56">
        <f t="shared" si="346"/>
        <v>2925.7</v>
      </c>
      <c r="I2499" s="56">
        <f t="shared" si="347"/>
        <v>109.73699999999999</v>
      </c>
      <c r="J2499" s="56">
        <f t="shared" si="348"/>
        <v>1674.7940000000001</v>
      </c>
      <c r="K2499" s="56">
        <f t="shared" si="349"/>
        <v>4710.2309999999998</v>
      </c>
      <c r="L2499" s="64">
        <v>2925700</v>
      </c>
      <c r="M2499" s="64">
        <v>109913</v>
      </c>
      <c r="N2499" s="64">
        <v>1744799</v>
      </c>
      <c r="O2499" s="64">
        <v>4780412</v>
      </c>
      <c r="P2499" s="63">
        <v>2925700</v>
      </c>
      <c r="Q2499" s="63">
        <v>109737</v>
      </c>
      <c r="R2499" s="63">
        <v>1674794</v>
      </c>
      <c r="S2499" s="63">
        <v>4710231</v>
      </c>
      <c r="T2499">
        <f t="shared" si="350"/>
        <v>9490643</v>
      </c>
    </row>
    <row r="2500" spans="1:20" hidden="1">
      <c r="A2500" s="55" t="s">
        <v>4741</v>
      </c>
      <c r="B2500" s="56" t="s">
        <v>4742</v>
      </c>
      <c r="C2500" s="55" t="s">
        <v>6319</v>
      </c>
      <c r="D2500" s="56">
        <f t="shared" si="351"/>
        <v>2582.1030000000001</v>
      </c>
      <c r="E2500" s="56">
        <f t="shared" si="343"/>
        <v>238.505</v>
      </c>
      <c r="F2500" s="56">
        <f t="shared" si="344"/>
        <v>1142.0709999999999</v>
      </c>
      <c r="G2500" s="56">
        <f t="shared" si="345"/>
        <v>3962.6790000000001</v>
      </c>
      <c r="H2500" s="56">
        <f t="shared" si="346"/>
        <v>2881.3</v>
      </c>
      <c r="I2500" s="56">
        <f t="shared" si="347"/>
        <v>238.46899999999999</v>
      </c>
      <c r="J2500" s="56">
        <f t="shared" si="348"/>
        <v>1144.0129999999999</v>
      </c>
      <c r="K2500" s="56">
        <f t="shared" si="349"/>
        <v>4263.7820000000002</v>
      </c>
      <c r="L2500" s="64">
        <v>2582103</v>
      </c>
      <c r="M2500" s="64">
        <v>238505</v>
      </c>
      <c r="N2500" s="64">
        <v>1142071</v>
      </c>
      <c r="O2500" s="64">
        <v>3962679</v>
      </c>
      <c r="P2500" s="63">
        <v>2881300</v>
      </c>
      <c r="Q2500" s="63">
        <v>238469</v>
      </c>
      <c r="R2500" s="63">
        <v>1144013</v>
      </c>
      <c r="S2500" s="63">
        <v>4263782</v>
      </c>
      <c r="T2500">
        <f t="shared" si="350"/>
        <v>8226461</v>
      </c>
    </row>
    <row r="2501" spans="1:20" hidden="1">
      <c r="A2501" s="55" t="s">
        <v>4743</v>
      </c>
      <c r="B2501" s="56" t="s">
        <v>4744</v>
      </c>
      <c r="C2501" s="55" t="s">
        <v>6319</v>
      </c>
      <c r="D2501" s="56">
        <f t="shared" si="351"/>
        <v>967.72699999999998</v>
      </c>
      <c r="E2501" s="56">
        <f t="shared" ref="E2501:E2564" si="352">M2501/1000</f>
        <v>352.86599999999999</v>
      </c>
      <c r="F2501" s="56">
        <f t="shared" ref="F2501:F2564" si="353">N2501/1000</f>
        <v>3214.8620000000001</v>
      </c>
      <c r="G2501" s="56">
        <f t="shared" ref="G2501:G2564" si="354">O2501/1000</f>
        <v>4535.4549999999999</v>
      </c>
      <c r="H2501" s="56">
        <f t="shared" ref="H2501:H2564" si="355">P2501/1000</f>
        <v>842.60299999999995</v>
      </c>
      <c r="I2501" s="56">
        <f t="shared" ref="I2501:I2564" si="356">Q2501/1000</f>
        <v>352.81099999999998</v>
      </c>
      <c r="J2501" s="56">
        <f t="shared" ref="J2501:J2564" si="357">R2501/1000</f>
        <v>4294.0640000000003</v>
      </c>
      <c r="K2501" s="56">
        <f t="shared" ref="K2501:K2564" si="358">S2501/1000</f>
        <v>5489.4780000000001</v>
      </c>
      <c r="L2501" s="64">
        <v>967727</v>
      </c>
      <c r="M2501" s="64">
        <v>352866</v>
      </c>
      <c r="N2501" s="64">
        <v>3214862</v>
      </c>
      <c r="O2501" s="64">
        <v>4535455</v>
      </c>
      <c r="P2501" s="63">
        <v>842603</v>
      </c>
      <c r="Q2501" s="63">
        <v>352811</v>
      </c>
      <c r="R2501" s="63">
        <v>4294064</v>
      </c>
      <c r="S2501" s="63">
        <v>5489478</v>
      </c>
      <c r="T2501">
        <f t="shared" si="350"/>
        <v>10024933</v>
      </c>
    </row>
    <row r="2502" spans="1:20" hidden="1">
      <c r="A2502" s="55" t="s">
        <v>4745</v>
      </c>
      <c r="B2502" s="56" t="s">
        <v>4746</v>
      </c>
      <c r="C2502" s="55" t="s">
        <v>6319</v>
      </c>
      <c r="D2502" s="56">
        <f t="shared" si="351"/>
        <v>169.31200000000001</v>
      </c>
      <c r="E2502" s="56">
        <f t="shared" si="352"/>
        <v>407.2</v>
      </c>
      <c r="F2502" s="56">
        <f t="shared" si="353"/>
        <v>2579.9589999999998</v>
      </c>
      <c r="G2502" s="56">
        <f t="shared" si="354"/>
        <v>3156.471</v>
      </c>
      <c r="H2502" s="56">
        <f t="shared" si="355"/>
        <v>570.06200000000001</v>
      </c>
      <c r="I2502" s="56">
        <f t="shared" si="356"/>
        <v>590.20000000000005</v>
      </c>
      <c r="J2502" s="56">
        <f t="shared" si="357"/>
        <v>2360.8429999999998</v>
      </c>
      <c r="K2502" s="56">
        <f t="shared" si="358"/>
        <v>3521.105</v>
      </c>
      <c r="L2502" s="64">
        <v>169312</v>
      </c>
      <c r="M2502" s="64">
        <v>407200</v>
      </c>
      <c r="N2502" s="64">
        <v>2579959</v>
      </c>
      <c r="O2502" s="64">
        <v>3156471</v>
      </c>
      <c r="P2502" s="63">
        <v>570062</v>
      </c>
      <c r="Q2502" s="63">
        <v>590200</v>
      </c>
      <c r="R2502" s="63">
        <v>2360843</v>
      </c>
      <c r="S2502" s="63">
        <v>3521105</v>
      </c>
      <c r="T2502">
        <f t="shared" ref="T2502:T2565" si="359">O2502+S2502</f>
        <v>6677576</v>
      </c>
    </row>
    <row r="2503" spans="1:20" hidden="1">
      <c r="A2503" s="55" t="s">
        <v>4747</v>
      </c>
      <c r="B2503" s="56" t="s">
        <v>4748</v>
      </c>
      <c r="C2503" s="55" t="s">
        <v>6319</v>
      </c>
      <c r="D2503" s="56">
        <f t="shared" ref="D2503:D2566" si="360">L2503/1000</f>
        <v>1278.896</v>
      </c>
      <c r="E2503" s="56">
        <f t="shared" si="352"/>
        <v>326.541</v>
      </c>
      <c r="F2503" s="56">
        <f t="shared" si="353"/>
        <v>734.25199999999995</v>
      </c>
      <c r="G2503" s="56">
        <f t="shared" si="354"/>
        <v>2339.6889999999999</v>
      </c>
      <c r="H2503" s="56">
        <f t="shared" si="355"/>
        <v>1484.9649999999999</v>
      </c>
      <c r="I2503" s="56">
        <f t="shared" si="356"/>
        <v>326.11099999999999</v>
      </c>
      <c r="J2503" s="56">
        <f t="shared" si="357"/>
        <v>591.15200000000004</v>
      </c>
      <c r="K2503" s="56">
        <f t="shared" si="358"/>
        <v>2402.2280000000001</v>
      </c>
      <c r="L2503" s="64">
        <v>1278896</v>
      </c>
      <c r="M2503" s="64">
        <v>326541</v>
      </c>
      <c r="N2503" s="64">
        <v>734252</v>
      </c>
      <c r="O2503" s="64">
        <v>2339689</v>
      </c>
      <c r="P2503" s="63">
        <v>1484965</v>
      </c>
      <c r="Q2503" s="63">
        <v>326111</v>
      </c>
      <c r="R2503" s="63">
        <v>591152</v>
      </c>
      <c r="S2503" s="63">
        <v>2402228</v>
      </c>
      <c r="T2503">
        <f t="shared" si="359"/>
        <v>4741917</v>
      </c>
    </row>
    <row r="2504" spans="1:20" hidden="1">
      <c r="A2504" s="55" t="s">
        <v>4749</v>
      </c>
      <c r="B2504" s="56" t="s">
        <v>4750</v>
      </c>
      <c r="C2504" s="55" t="s">
        <v>6319</v>
      </c>
      <c r="D2504" s="56">
        <f t="shared" si="360"/>
        <v>846.697</v>
      </c>
      <c r="E2504" s="56">
        <f t="shared" si="352"/>
        <v>1751.079</v>
      </c>
      <c r="F2504" s="56">
        <f t="shared" si="353"/>
        <v>2191.913</v>
      </c>
      <c r="G2504" s="56">
        <f t="shared" si="354"/>
        <v>4789.6890000000003</v>
      </c>
      <c r="H2504" s="56">
        <f t="shared" si="355"/>
        <v>943.226</v>
      </c>
      <c r="I2504" s="56">
        <f t="shared" si="356"/>
        <v>1889.34</v>
      </c>
      <c r="J2504" s="56">
        <f t="shared" si="357"/>
        <v>2191.1660000000002</v>
      </c>
      <c r="K2504" s="56">
        <f t="shared" si="358"/>
        <v>5023.732</v>
      </c>
      <c r="L2504" s="64">
        <v>846697</v>
      </c>
      <c r="M2504" s="64">
        <v>1751079</v>
      </c>
      <c r="N2504" s="64">
        <v>2191913</v>
      </c>
      <c r="O2504" s="64">
        <v>4789689</v>
      </c>
      <c r="P2504" s="63">
        <v>943226</v>
      </c>
      <c r="Q2504" s="63">
        <v>1889340</v>
      </c>
      <c r="R2504" s="63">
        <v>2191166</v>
      </c>
      <c r="S2504" s="63">
        <v>5023732</v>
      </c>
      <c r="T2504">
        <f t="shared" si="359"/>
        <v>9813421</v>
      </c>
    </row>
    <row r="2505" spans="1:20" hidden="1">
      <c r="A2505" s="55" t="s">
        <v>4751</v>
      </c>
      <c r="B2505" s="56" t="s">
        <v>4752</v>
      </c>
      <c r="C2505" s="55" t="s">
        <v>6319</v>
      </c>
      <c r="D2505" s="56">
        <f t="shared" si="360"/>
        <v>3277.14</v>
      </c>
      <c r="E2505" s="56">
        <f t="shared" si="352"/>
        <v>1834.164</v>
      </c>
      <c r="F2505" s="56">
        <f t="shared" si="353"/>
        <v>2616.62</v>
      </c>
      <c r="G2505" s="56">
        <f t="shared" si="354"/>
        <v>7727.924</v>
      </c>
      <c r="H2505" s="56">
        <f t="shared" si="355"/>
        <v>3175.9679999999998</v>
      </c>
      <c r="I2505" s="56">
        <f t="shared" si="356"/>
        <v>1833.7860000000001</v>
      </c>
      <c r="J2505" s="56">
        <f t="shared" si="357"/>
        <v>2215.5459999999998</v>
      </c>
      <c r="K2505" s="56">
        <f t="shared" si="358"/>
        <v>7225.3</v>
      </c>
      <c r="L2505" s="64">
        <v>3277140</v>
      </c>
      <c r="M2505" s="64">
        <v>1834164</v>
      </c>
      <c r="N2505" s="64">
        <v>2616620</v>
      </c>
      <c r="O2505" s="64">
        <v>7727924</v>
      </c>
      <c r="P2505" s="63">
        <v>3175968</v>
      </c>
      <c r="Q2505" s="63">
        <v>1833786</v>
      </c>
      <c r="R2505" s="63">
        <v>2215546</v>
      </c>
      <c r="S2505" s="63">
        <v>7225300</v>
      </c>
      <c r="T2505">
        <f t="shared" si="359"/>
        <v>14953224</v>
      </c>
    </row>
    <row r="2506" spans="1:20">
      <c r="A2506" s="55" t="s">
        <v>4753</v>
      </c>
      <c r="B2506" s="56" t="s">
        <v>4754</v>
      </c>
      <c r="C2506" s="55" t="s">
        <v>6320</v>
      </c>
      <c r="D2506" s="56">
        <f t="shared" si="360"/>
        <v>0</v>
      </c>
      <c r="E2506" s="56">
        <f t="shared" si="352"/>
        <v>0</v>
      </c>
      <c r="F2506" s="56">
        <f t="shared" si="353"/>
        <v>0</v>
      </c>
      <c r="G2506" s="56">
        <f t="shared" si="354"/>
        <v>0</v>
      </c>
      <c r="H2506" s="56">
        <f t="shared" si="355"/>
        <v>0</v>
      </c>
      <c r="I2506" s="56">
        <f t="shared" si="356"/>
        <v>0</v>
      </c>
      <c r="J2506" s="56">
        <f t="shared" si="357"/>
        <v>0</v>
      </c>
      <c r="K2506" s="56">
        <f t="shared" si="358"/>
        <v>0</v>
      </c>
      <c r="L2506" s="64">
        <v>0</v>
      </c>
      <c r="M2506" s="64">
        <v>0</v>
      </c>
      <c r="N2506" s="64">
        <v>0</v>
      </c>
      <c r="O2506" s="64">
        <v>0</v>
      </c>
      <c r="P2506" s="63">
        <v>0</v>
      </c>
      <c r="Q2506" s="63">
        <v>0</v>
      </c>
      <c r="R2506" s="63">
        <v>0</v>
      </c>
      <c r="S2506" s="63">
        <v>0</v>
      </c>
      <c r="T2506">
        <f t="shared" si="359"/>
        <v>0</v>
      </c>
    </row>
    <row r="2507" spans="1:20">
      <c r="A2507" s="55" t="s">
        <v>4755</v>
      </c>
      <c r="B2507" s="56" t="s">
        <v>4756</v>
      </c>
      <c r="C2507" s="55" t="s">
        <v>6320</v>
      </c>
      <c r="D2507" s="56">
        <f t="shared" si="360"/>
        <v>0</v>
      </c>
      <c r="E2507" s="56">
        <f t="shared" si="352"/>
        <v>0</v>
      </c>
      <c r="F2507" s="56">
        <f t="shared" si="353"/>
        <v>0</v>
      </c>
      <c r="G2507" s="56">
        <f t="shared" si="354"/>
        <v>0</v>
      </c>
      <c r="H2507" s="56">
        <f t="shared" si="355"/>
        <v>0</v>
      </c>
      <c r="I2507" s="56">
        <f t="shared" si="356"/>
        <v>0</v>
      </c>
      <c r="J2507" s="56">
        <f t="shared" si="357"/>
        <v>0</v>
      </c>
      <c r="K2507" s="56">
        <f t="shared" si="358"/>
        <v>0</v>
      </c>
      <c r="L2507" s="64">
        <v>0</v>
      </c>
      <c r="M2507" s="64">
        <v>0</v>
      </c>
      <c r="N2507" s="64">
        <v>0</v>
      </c>
      <c r="O2507" s="64">
        <v>0</v>
      </c>
      <c r="P2507" s="63">
        <v>0</v>
      </c>
      <c r="Q2507" s="63">
        <v>0</v>
      </c>
      <c r="R2507" s="63">
        <v>0</v>
      </c>
      <c r="S2507" s="63">
        <v>0</v>
      </c>
      <c r="T2507">
        <f t="shared" si="359"/>
        <v>0</v>
      </c>
    </row>
    <row r="2508" spans="1:20" hidden="1">
      <c r="A2508" s="55" t="s">
        <v>4757</v>
      </c>
      <c r="B2508" s="56" t="s">
        <v>4758</v>
      </c>
      <c r="C2508" s="55" t="s">
        <v>6320</v>
      </c>
      <c r="D2508" s="56">
        <f t="shared" si="360"/>
        <v>113.949</v>
      </c>
      <c r="E2508" s="56">
        <f t="shared" si="352"/>
        <v>0</v>
      </c>
      <c r="F2508" s="56">
        <f t="shared" si="353"/>
        <v>0</v>
      </c>
      <c r="G2508" s="56">
        <f t="shared" si="354"/>
        <v>113.949</v>
      </c>
      <c r="H2508" s="56">
        <f t="shared" si="355"/>
        <v>118.34399999999999</v>
      </c>
      <c r="I2508" s="56">
        <f t="shared" si="356"/>
        <v>0</v>
      </c>
      <c r="J2508" s="56">
        <f t="shared" si="357"/>
        <v>0</v>
      </c>
      <c r="K2508" s="56">
        <f t="shared" si="358"/>
        <v>118.34399999999999</v>
      </c>
      <c r="L2508" s="64">
        <v>113949</v>
      </c>
      <c r="M2508" s="64">
        <v>0</v>
      </c>
      <c r="N2508" s="64">
        <v>0</v>
      </c>
      <c r="O2508" s="64">
        <v>113949</v>
      </c>
      <c r="P2508" s="63">
        <v>118344</v>
      </c>
      <c r="Q2508" s="63">
        <v>0</v>
      </c>
      <c r="R2508" s="63">
        <v>0</v>
      </c>
      <c r="S2508" s="63">
        <v>118344</v>
      </c>
      <c r="T2508">
        <f t="shared" si="359"/>
        <v>232293</v>
      </c>
    </row>
    <row r="2509" spans="1:20">
      <c r="A2509" s="55" t="s">
        <v>4759</v>
      </c>
      <c r="B2509" s="56" t="s">
        <v>4760</v>
      </c>
      <c r="C2509" s="55" t="s">
        <v>6320</v>
      </c>
      <c r="D2509" s="56">
        <f t="shared" si="360"/>
        <v>0</v>
      </c>
      <c r="E2509" s="56">
        <f t="shared" si="352"/>
        <v>0</v>
      </c>
      <c r="F2509" s="56">
        <f t="shared" si="353"/>
        <v>0</v>
      </c>
      <c r="G2509" s="56">
        <f t="shared" si="354"/>
        <v>0</v>
      </c>
      <c r="H2509" s="56">
        <f t="shared" si="355"/>
        <v>0</v>
      </c>
      <c r="I2509" s="56">
        <f t="shared" si="356"/>
        <v>0</v>
      </c>
      <c r="J2509" s="56">
        <f t="shared" si="357"/>
        <v>0</v>
      </c>
      <c r="K2509" s="56">
        <f t="shared" si="358"/>
        <v>0</v>
      </c>
      <c r="L2509" s="64">
        <v>0</v>
      </c>
      <c r="M2509" s="64">
        <v>0</v>
      </c>
      <c r="N2509" s="64">
        <v>0</v>
      </c>
      <c r="O2509" s="64">
        <v>0</v>
      </c>
      <c r="P2509" s="63">
        <v>0</v>
      </c>
      <c r="Q2509" s="63">
        <v>0</v>
      </c>
      <c r="R2509" s="63">
        <v>0</v>
      </c>
      <c r="S2509" s="63">
        <v>0</v>
      </c>
      <c r="T2509">
        <f t="shared" si="359"/>
        <v>0</v>
      </c>
    </row>
    <row r="2510" spans="1:20">
      <c r="A2510" s="55" t="s">
        <v>4761</v>
      </c>
      <c r="B2510" s="56" t="s">
        <v>4762</v>
      </c>
      <c r="C2510" s="55" t="s">
        <v>6320</v>
      </c>
      <c r="D2510" s="56">
        <f t="shared" si="360"/>
        <v>0</v>
      </c>
      <c r="E2510" s="56">
        <f t="shared" si="352"/>
        <v>0</v>
      </c>
      <c r="F2510" s="56">
        <f t="shared" si="353"/>
        <v>0</v>
      </c>
      <c r="G2510" s="56">
        <f t="shared" si="354"/>
        <v>0</v>
      </c>
      <c r="H2510" s="56">
        <f t="shared" si="355"/>
        <v>0</v>
      </c>
      <c r="I2510" s="56">
        <f t="shared" si="356"/>
        <v>0</v>
      </c>
      <c r="J2510" s="56">
        <f t="shared" si="357"/>
        <v>0</v>
      </c>
      <c r="K2510" s="56">
        <f t="shared" si="358"/>
        <v>0</v>
      </c>
      <c r="L2510" s="64">
        <v>0</v>
      </c>
      <c r="M2510" s="64">
        <v>0</v>
      </c>
      <c r="N2510" s="64">
        <v>0</v>
      </c>
      <c r="O2510" s="64">
        <v>0</v>
      </c>
      <c r="P2510" s="63">
        <v>0</v>
      </c>
      <c r="Q2510" s="63">
        <v>0</v>
      </c>
      <c r="R2510" s="63">
        <v>0</v>
      </c>
      <c r="S2510" s="63">
        <v>0</v>
      </c>
      <c r="T2510">
        <f t="shared" si="359"/>
        <v>0</v>
      </c>
    </row>
    <row r="2511" spans="1:20" hidden="1">
      <c r="A2511" s="55" t="s">
        <v>4763</v>
      </c>
      <c r="B2511" s="56" t="s">
        <v>4764</v>
      </c>
      <c r="C2511" s="55" t="s">
        <v>6320</v>
      </c>
      <c r="D2511" s="56">
        <f t="shared" si="360"/>
        <v>123.542</v>
      </c>
      <c r="E2511" s="56">
        <f t="shared" si="352"/>
        <v>0</v>
      </c>
      <c r="F2511" s="56">
        <f t="shared" si="353"/>
        <v>0</v>
      </c>
      <c r="G2511" s="56">
        <f t="shared" si="354"/>
        <v>123.542</v>
      </c>
      <c r="H2511" s="56">
        <f t="shared" si="355"/>
        <v>104.52200000000001</v>
      </c>
      <c r="I2511" s="56">
        <f t="shared" si="356"/>
        <v>0</v>
      </c>
      <c r="J2511" s="56">
        <f t="shared" si="357"/>
        <v>0</v>
      </c>
      <c r="K2511" s="56">
        <f t="shared" si="358"/>
        <v>104.52200000000001</v>
      </c>
      <c r="L2511" s="64">
        <v>123542</v>
      </c>
      <c r="M2511" s="64">
        <v>0</v>
      </c>
      <c r="N2511" s="64">
        <v>0</v>
      </c>
      <c r="O2511" s="64">
        <v>123542</v>
      </c>
      <c r="P2511" s="63">
        <v>104522</v>
      </c>
      <c r="Q2511" s="63">
        <v>0</v>
      </c>
      <c r="R2511" s="63">
        <v>0</v>
      </c>
      <c r="S2511" s="63">
        <v>104522</v>
      </c>
      <c r="T2511">
        <f t="shared" si="359"/>
        <v>228064</v>
      </c>
    </row>
    <row r="2512" spans="1:20" hidden="1">
      <c r="A2512" s="55" t="s">
        <v>4765</v>
      </c>
      <c r="B2512" s="56" t="s">
        <v>4766</v>
      </c>
      <c r="C2512" s="55" t="s">
        <v>6320</v>
      </c>
      <c r="D2512" s="56">
        <f t="shared" si="360"/>
        <v>3.2709999999999999</v>
      </c>
      <c r="E2512" s="56">
        <f t="shared" si="352"/>
        <v>0</v>
      </c>
      <c r="F2512" s="56">
        <f t="shared" si="353"/>
        <v>0</v>
      </c>
      <c r="G2512" s="56">
        <f t="shared" si="354"/>
        <v>3.2709999999999999</v>
      </c>
      <c r="H2512" s="56">
        <f t="shared" si="355"/>
        <v>3.27</v>
      </c>
      <c r="I2512" s="56">
        <f t="shared" si="356"/>
        <v>0</v>
      </c>
      <c r="J2512" s="56">
        <f t="shared" si="357"/>
        <v>0</v>
      </c>
      <c r="K2512" s="56">
        <f t="shared" si="358"/>
        <v>3.27</v>
      </c>
      <c r="L2512" s="64">
        <v>3271</v>
      </c>
      <c r="M2512" s="64">
        <v>0</v>
      </c>
      <c r="N2512" s="64">
        <v>0</v>
      </c>
      <c r="O2512" s="64">
        <v>3271</v>
      </c>
      <c r="P2512" s="63">
        <v>3270</v>
      </c>
      <c r="Q2512" s="63">
        <v>0</v>
      </c>
      <c r="R2512" s="63">
        <v>0</v>
      </c>
      <c r="S2512" s="63">
        <v>3270</v>
      </c>
      <c r="T2512">
        <f t="shared" si="359"/>
        <v>6541</v>
      </c>
    </row>
    <row r="2513" spans="1:20" hidden="1">
      <c r="A2513" s="55" t="s">
        <v>4767</v>
      </c>
      <c r="B2513" s="56" t="s">
        <v>4768</v>
      </c>
      <c r="C2513" s="55" t="s">
        <v>6320</v>
      </c>
      <c r="D2513" s="56">
        <f t="shared" si="360"/>
        <v>94.043000000000006</v>
      </c>
      <c r="E2513" s="56">
        <f t="shared" si="352"/>
        <v>0</v>
      </c>
      <c r="F2513" s="56">
        <f t="shared" si="353"/>
        <v>0</v>
      </c>
      <c r="G2513" s="56">
        <f t="shared" si="354"/>
        <v>94.043000000000006</v>
      </c>
      <c r="H2513" s="56">
        <f t="shared" si="355"/>
        <v>94.034000000000006</v>
      </c>
      <c r="I2513" s="56">
        <f t="shared" si="356"/>
        <v>0</v>
      </c>
      <c r="J2513" s="56">
        <f t="shared" si="357"/>
        <v>0</v>
      </c>
      <c r="K2513" s="56">
        <f t="shared" si="358"/>
        <v>94.034000000000006</v>
      </c>
      <c r="L2513" s="64">
        <v>94043</v>
      </c>
      <c r="M2513" s="64">
        <v>0</v>
      </c>
      <c r="N2513" s="64">
        <v>0</v>
      </c>
      <c r="O2513" s="64">
        <v>94043</v>
      </c>
      <c r="P2513" s="63">
        <v>94034</v>
      </c>
      <c r="Q2513" s="63">
        <v>0</v>
      </c>
      <c r="R2513" s="63">
        <v>0</v>
      </c>
      <c r="S2513" s="63">
        <v>94034</v>
      </c>
      <c r="T2513">
        <f t="shared" si="359"/>
        <v>188077</v>
      </c>
    </row>
    <row r="2514" spans="1:20">
      <c r="A2514" s="55" t="s">
        <v>4769</v>
      </c>
      <c r="B2514" s="56" t="s">
        <v>4770</v>
      </c>
      <c r="C2514" s="55" t="s">
        <v>6320</v>
      </c>
      <c r="D2514" s="56">
        <f t="shared" si="360"/>
        <v>0</v>
      </c>
      <c r="E2514" s="56">
        <f t="shared" si="352"/>
        <v>0</v>
      </c>
      <c r="F2514" s="56">
        <f t="shared" si="353"/>
        <v>0</v>
      </c>
      <c r="G2514" s="56">
        <f t="shared" si="354"/>
        <v>0</v>
      </c>
      <c r="H2514" s="56">
        <f t="shared" si="355"/>
        <v>0</v>
      </c>
      <c r="I2514" s="56">
        <f t="shared" si="356"/>
        <v>0</v>
      </c>
      <c r="J2514" s="56">
        <f t="shared" si="357"/>
        <v>0</v>
      </c>
      <c r="K2514" s="56">
        <f t="shared" si="358"/>
        <v>0</v>
      </c>
      <c r="L2514" s="64">
        <v>0</v>
      </c>
      <c r="M2514" s="64">
        <v>0</v>
      </c>
      <c r="N2514" s="64">
        <v>0</v>
      </c>
      <c r="O2514" s="64">
        <v>0</v>
      </c>
      <c r="P2514" s="63">
        <v>0</v>
      </c>
      <c r="Q2514" s="63">
        <v>0</v>
      </c>
      <c r="R2514" s="63">
        <v>0</v>
      </c>
      <c r="S2514" s="63">
        <v>0</v>
      </c>
      <c r="T2514">
        <f t="shared" si="359"/>
        <v>0</v>
      </c>
    </row>
    <row r="2515" spans="1:20">
      <c r="A2515" s="55" t="s">
        <v>4771</v>
      </c>
      <c r="B2515" s="56" t="s">
        <v>4772</v>
      </c>
      <c r="C2515" s="55" t="s">
        <v>6320</v>
      </c>
      <c r="D2515" s="56">
        <f t="shared" si="360"/>
        <v>0</v>
      </c>
      <c r="E2515" s="56">
        <f t="shared" si="352"/>
        <v>0</v>
      </c>
      <c r="F2515" s="56">
        <f t="shared" si="353"/>
        <v>0</v>
      </c>
      <c r="G2515" s="56">
        <f t="shared" si="354"/>
        <v>0</v>
      </c>
      <c r="H2515" s="56">
        <f t="shared" si="355"/>
        <v>0</v>
      </c>
      <c r="I2515" s="56">
        <f t="shared" si="356"/>
        <v>0</v>
      </c>
      <c r="J2515" s="56">
        <f t="shared" si="357"/>
        <v>0</v>
      </c>
      <c r="K2515" s="56">
        <f t="shared" si="358"/>
        <v>0</v>
      </c>
      <c r="L2515" s="64">
        <v>0</v>
      </c>
      <c r="M2515" s="64">
        <v>0</v>
      </c>
      <c r="N2515" s="64">
        <v>0</v>
      </c>
      <c r="O2515" s="64">
        <v>0</v>
      </c>
      <c r="P2515" s="63">
        <v>0</v>
      </c>
      <c r="Q2515" s="63">
        <v>0</v>
      </c>
      <c r="R2515" s="63">
        <v>0</v>
      </c>
      <c r="S2515" s="63">
        <v>0</v>
      </c>
      <c r="T2515">
        <f t="shared" si="359"/>
        <v>0</v>
      </c>
    </row>
    <row r="2516" spans="1:20" hidden="1">
      <c r="A2516" s="55" t="s">
        <v>4773</v>
      </c>
      <c r="B2516" s="56" t="s">
        <v>4774</v>
      </c>
      <c r="C2516" s="55" t="s">
        <v>6320</v>
      </c>
      <c r="D2516" s="56">
        <f t="shared" si="360"/>
        <v>13.465999999999999</v>
      </c>
      <c r="E2516" s="56">
        <f t="shared" si="352"/>
        <v>0</v>
      </c>
      <c r="F2516" s="56">
        <f t="shared" si="353"/>
        <v>0</v>
      </c>
      <c r="G2516" s="56">
        <f t="shared" si="354"/>
        <v>13.465999999999999</v>
      </c>
      <c r="H2516" s="56">
        <f t="shared" si="355"/>
        <v>13.465</v>
      </c>
      <c r="I2516" s="56">
        <f t="shared" si="356"/>
        <v>0</v>
      </c>
      <c r="J2516" s="56">
        <f t="shared" si="357"/>
        <v>0</v>
      </c>
      <c r="K2516" s="56">
        <f t="shared" si="358"/>
        <v>13.465</v>
      </c>
      <c r="L2516" s="64">
        <v>13466</v>
      </c>
      <c r="M2516" s="64">
        <v>0</v>
      </c>
      <c r="N2516" s="64">
        <v>0</v>
      </c>
      <c r="O2516" s="64">
        <v>13466</v>
      </c>
      <c r="P2516" s="63">
        <v>13465</v>
      </c>
      <c r="Q2516" s="63">
        <v>0</v>
      </c>
      <c r="R2516" s="63">
        <v>0</v>
      </c>
      <c r="S2516" s="63">
        <v>13465</v>
      </c>
      <c r="T2516">
        <f t="shared" si="359"/>
        <v>26931</v>
      </c>
    </row>
    <row r="2517" spans="1:20">
      <c r="A2517" s="55" t="s">
        <v>4775</v>
      </c>
      <c r="B2517" s="56" t="s">
        <v>4776</v>
      </c>
      <c r="C2517" s="55" t="s">
        <v>6320</v>
      </c>
      <c r="D2517" s="56">
        <f t="shared" si="360"/>
        <v>0</v>
      </c>
      <c r="E2517" s="56">
        <f t="shared" si="352"/>
        <v>0</v>
      </c>
      <c r="F2517" s="56">
        <f t="shared" si="353"/>
        <v>0</v>
      </c>
      <c r="G2517" s="56">
        <f t="shared" si="354"/>
        <v>0</v>
      </c>
      <c r="H2517" s="56">
        <f t="shared" si="355"/>
        <v>0</v>
      </c>
      <c r="I2517" s="56">
        <f t="shared" si="356"/>
        <v>0</v>
      </c>
      <c r="J2517" s="56">
        <f t="shared" si="357"/>
        <v>0</v>
      </c>
      <c r="K2517" s="56">
        <f t="shared" si="358"/>
        <v>0</v>
      </c>
      <c r="L2517" s="64">
        <v>0</v>
      </c>
      <c r="M2517" s="64">
        <v>0</v>
      </c>
      <c r="N2517" s="64">
        <v>0</v>
      </c>
      <c r="O2517" s="64">
        <v>0</v>
      </c>
      <c r="P2517" s="63">
        <v>0</v>
      </c>
      <c r="Q2517" s="63">
        <v>0</v>
      </c>
      <c r="R2517" s="63">
        <v>0</v>
      </c>
      <c r="S2517" s="63">
        <v>0</v>
      </c>
      <c r="T2517">
        <f t="shared" si="359"/>
        <v>0</v>
      </c>
    </row>
    <row r="2518" spans="1:20">
      <c r="A2518" s="55" t="s">
        <v>6279</v>
      </c>
      <c r="B2518" s="56" t="s">
        <v>6280</v>
      </c>
      <c r="C2518" s="55" t="s">
        <v>6321</v>
      </c>
      <c r="D2518" s="56">
        <f t="shared" si="360"/>
        <v>0</v>
      </c>
      <c r="E2518" s="56">
        <f t="shared" si="352"/>
        <v>0</v>
      </c>
      <c r="F2518" s="56">
        <f t="shared" si="353"/>
        <v>0</v>
      </c>
      <c r="G2518" s="56">
        <f t="shared" si="354"/>
        <v>0</v>
      </c>
      <c r="H2518" s="56">
        <f t="shared" si="355"/>
        <v>0</v>
      </c>
      <c r="I2518" s="56">
        <f t="shared" si="356"/>
        <v>0</v>
      </c>
      <c r="J2518" s="56">
        <f t="shared" si="357"/>
        <v>0</v>
      </c>
      <c r="K2518" s="56">
        <f t="shared" si="358"/>
        <v>0</v>
      </c>
      <c r="L2518" s="64">
        <v>0</v>
      </c>
      <c r="M2518" s="64">
        <v>0</v>
      </c>
      <c r="N2518" s="64">
        <v>0</v>
      </c>
      <c r="O2518" s="64">
        <v>0</v>
      </c>
      <c r="P2518" s="63">
        <v>0</v>
      </c>
      <c r="Q2518" s="63">
        <v>0</v>
      </c>
      <c r="R2518" s="63">
        <v>0</v>
      </c>
      <c r="S2518" s="63">
        <v>0</v>
      </c>
      <c r="T2518">
        <f t="shared" si="359"/>
        <v>0</v>
      </c>
    </row>
    <row r="2519" spans="1:20">
      <c r="A2519" s="55" t="s">
        <v>4777</v>
      </c>
      <c r="B2519" s="56" t="s">
        <v>4778</v>
      </c>
      <c r="C2519" s="55" t="s">
        <v>6320</v>
      </c>
      <c r="D2519" s="56">
        <f t="shared" si="360"/>
        <v>0</v>
      </c>
      <c r="E2519" s="56">
        <f t="shared" si="352"/>
        <v>0</v>
      </c>
      <c r="F2519" s="56">
        <f t="shared" si="353"/>
        <v>0</v>
      </c>
      <c r="G2519" s="56">
        <f t="shared" si="354"/>
        <v>0</v>
      </c>
      <c r="H2519" s="56">
        <f t="shared" si="355"/>
        <v>0</v>
      </c>
      <c r="I2519" s="56">
        <f t="shared" si="356"/>
        <v>0</v>
      </c>
      <c r="J2519" s="56">
        <f t="shared" si="357"/>
        <v>0</v>
      </c>
      <c r="K2519" s="56">
        <f t="shared" si="358"/>
        <v>0</v>
      </c>
      <c r="L2519" s="64">
        <v>0</v>
      </c>
      <c r="M2519" s="64">
        <v>0</v>
      </c>
      <c r="N2519" s="64">
        <v>0</v>
      </c>
      <c r="O2519" s="64">
        <v>0</v>
      </c>
      <c r="P2519" s="63">
        <v>0</v>
      </c>
      <c r="Q2519" s="63">
        <v>0</v>
      </c>
      <c r="R2519" s="63">
        <v>0</v>
      </c>
      <c r="S2519" s="63">
        <v>0</v>
      </c>
      <c r="T2519">
        <f t="shared" si="359"/>
        <v>0</v>
      </c>
    </row>
    <row r="2520" spans="1:20">
      <c r="A2520" s="55" t="s">
        <v>4779</v>
      </c>
      <c r="B2520" s="56" t="s">
        <v>4780</v>
      </c>
      <c r="C2520" s="55" t="s">
        <v>6320</v>
      </c>
      <c r="D2520" s="56">
        <f t="shared" si="360"/>
        <v>0</v>
      </c>
      <c r="E2520" s="56">
        <f t="shared" si="352"/>
        <v>0</v>
      </c>
      <c r="F2520" s="56">
        <f t="shared" si="353"/>
        <v>0</v>
      </c>
      <c r="G2520" s="56">
        <f t="shared" si="354"/>
        <v>0</v>
      </c>
      <c r="H2520" s="56">
        <f t="shared" si="355"/>
        <v>0</v>
      </c>
      <c r="I2520" s="56">
        <f t="shared" si="356"/>
        <v>0</v>
      </c>
      <c r="J2520" s="56">
        <f t="shared" si="357"/>
        <v>0</v>
      </c>
      <c r="K2520" s="56">
        <f t="shared" si="358"/>
        <v>0</v>
      </c>
      <c r="L2520" s="64">
        <v>0</v>
      </c>
      <c r="M2520" s="64">
        <v>0</v>
      </c>
      <c r="N2520" s="64">
        <v>0</v>
      </c>
      <c r="O2520" s="64">
        <v>0</v>
      </c>
      <c r="P2520" s="63">
        <v>0</v>
      </c>
      <c r="Q2520" s="63">
        <v>0</v>
      </c>
      <c r="R2520" s="63">
        <v>0</v>
      </c>
      <c r="S2520" s="63">
        <v>0</v>
      </c>
      <c r="T2520">
        <f t="shared" si="359"/>
        <v>0</v>
      </c>
    </row>
    <row r="2521" spans="1:20">
      <c r="A2521" s="55" t="s">
        <v>4781</v>
      </c>
      <c r="B2521" s="56" t="s">
        <v>4782</v>
      </c>
      <c r="C2521" s="55" t="s">
        <v>6320</v>
      </c>
      <c r="D2521" s="56">
        <f t="shared" si="360"/>
        <v>0</v>
      </c>
      <c r="E2521" s="56">
        <f t="shared" si="352"/>
        <v>0</v>
      </c>
      <c r="F2521" s="56">
        <f t="shared" si="353"/>
        <v>0</v>
      </c>
      <c r="G2521" s="56">
        <f t="shared" si="354"/>
        <v>0</v>
      </c>
      <c r="H2521" s="56">
        <f t="shared" si="355"/>
        <v>0</v>
      </c>
      <c r="I2521" s="56">
        <f t="shared" si="356"/>
        <v>0</v>
      </c>
      <c r="J2521" s="56">
        <f t="shared" si="357"/>
        <v>0</v>
      </c>
      <c r="K2521" s="56">
        <f t="shared" si="358"/>
        <v>0</v>
      </c>
      <c r="L2521" s="64">
        <v>0</v>
      </c>
      <c r="M2521" s="64">
        <v>0</v>
      </c>
      <c r="N2521" s="64">
        <v>0</v>
      </c>
      <c r="O2521" s="64">
        <v>0</v>
      </c>
      <c r="P2521" s="63">
        <v>0</v>
      </c>
      <c r="Q2521" s="63">
        <v>0</v>
      </c>
      <c r="R2521" s="63">
        <v>0</v>
      </c>
      <c r="S2521" s="63">
        <v>0</v>
      </c>
      <c r="T2521">
        <f t="shared" si="359"/>
        <v>0</v>
      </c>
    </row>
    <row r="2522" spans="1:20" hidden="1">
      <c r="A2522" s="55" t="s">
        <v>4783</v>
      </c>
      <c r="B2522" s="56" t="s">
        <v>4784</v>
      </c>
      <c r="C2522" s="55" t="s">
        <v>6320</v>
      </c>
      <c r="D2522" s="56">
        <f t="shared" si="360"/>
        <v>0</v>
      </c>
      <c r="E2522" s="56">
        <f t="shared" si="352"/>
        <v>0</v>
      </c>
      <c r="F2522" s="56">
        <f t="shared" si="353"/>
        <v>1010.5</v>
      </c>
      <c r="G2522" s="56">
        <f t="shared" si="354"/>
        <v>1010.5</v>
      </c>
      <c r="H2522" s="56">
        <f t="shared" si="355"/>
        <v>0</v>
      </c>
      <c r="I2522" s="56">
        <f t="shared" si="356"/>
        <v>0</v>
      </c>
      <c r="J2522" s="56">
        <f t="shared" si="357"/>
        <v>1010.5</v>
      </c>
      <c r="K2522" s="56">
        <f t="shared" si="358"/>
        <v>1010.5</v>
      </c>
      <c r="L2522" s="64">
        <v>0</v>
      </c>
      <c r="M2522" s="64">
        <v>0</v>
      </c>
      <c r="N2522" s="64">
        <v>1010500</v>
      </c>
      <c r="O2522" s="64">
        <v>1010500</v>
      </c>
      <c r="P2522" s="63">
        <v>0</v>
      </c>
      <c r="Q2522" s="63">
        <v>0</v>
      </c>
      <c r="R2522" s="63">
        <v>1010500</v>
      </c>
      <c r="S2522" s="63">
        <v>1010500</v>
      </c>
      <c r="T2522">
        <f t="shared" si="359"/>
        <v>2021000</v>
      </c>
    </row>
    <row r="2523" spans="1:20" hidden="1">
      <c r="A2523" s="55" t="s">
        <v>4785</v>
      </c>
      <c r="B2523" s="56" t="s">
        <v>4786</v>
      </c>
      <c r="C2523" s="55" t="s">
        <v>6320</v>
      </c>
      <c r="D2523" s="56">
        <f t="shared" si="360"/>
        <v>0</v>
      </c>
      <c r="E2523" s="56">
        <f t="shared" si="352"/>
        <v>0</v>
      </c>
      <c r="F2523" s="56">
        <f t="shared" si="353"/>
        <v>22.5</v>
      </c>
      <c r="G2523" s="56">
        <f t="shared" si="354"/>
        <v>22.5</v>
      </c>
      <c r="H2523" s="56">
        <f t="shared" si="355"/>
        <v>0</v>
      </c>
      <c r="I2523" s="56">
        <f t="shared" si="356"/>
        <v>0</v>
      </c>
      <c r="J2523" s="56">
        <f t="shared" si="357"/>
        <v>49</v>
      </c>
      <c r="K2523" s="56">
        <f t="shared" si="358"/>
        <v>49</v>
      </c>
      <c r="L2523" s="64">
        <v>0</v>
      </c>
      <c r="M2523" s="64">
        <v>0</v>
      </c>
      <c r="N2523" s="64">
        <v>22500</v>
      </c>
      <c r="O2523" s="64">
        <v>22500</v>
      </c>
      <c r="P2523" s="63">
        <v>0</v>
      </c>
      <c r="Q2523" s="63">
        <v>0</v>
      </c>
      <c r="R2523" s="63">
        <v>49000</v>
      </c>
      <c r="S2523" s="63">
        <v>49000</v>
      </c>
      <c r="T2523">
        <f t="shared" si="359"/>
        <v>71500</v>
      </c>
    </row>
    <row r="2524" spans="1:20" hidden="1">
      <c r="A2524" s="55" t="s">
        <v>4787</v>
      </c>
      <c r="B2524" s="56" t="s">
        <v>4788</v>
      </c>
      <c r="C2524" s="55" t="s">
        <v>6320</v>
      </c>
      <c r="D2524" s="56">
        <f t="shared" si="360"/>
        <v>243.27799999999999</v>
      </c>
      <c r="E2524" s="56">
        <f t="shared" si="352"/>
        <v>0</v>
      </c>
      <c r="F2524" s="56">
        <f t="shared" si="353"/>
        <v>0</v>
      </c>
      <c r="G2524" s="56">
        <f t="shared" si="354"/>
        <v>243.27799999999999</v>
      </c>
      <c r="H2524" s="56">
        <f t="shared" si="355"/>
        <v>225.678</v>
      </c>
      <c r="I2524" s="56">
        <f t="shared" si="356"/>
        <v>0</v>
      </c>
      <c r="J2524" s="56">
        <f t="shared" si="357"/>
        <v>19.167000000000002</v>
      </c>
      <c r="K2524" s="56">
        <f t="shared" si="358"/>
        <v>244.845</v>
      </c>
      <c r="L2524" s="64">
        <v>243278</v>
      </c>
      <c r="M2524" s="64">
        <v>0</v>
      </c>
      <c r="N2524" s="64">
        <v>0</v>
      </c>
      <c r="O2524" s="64">
        <v>243278</v>
      </c>
      <c r="P2524" s="63">
        <v>225678</v>
      </c>
      <c r="Q2524" s="63">
        <v>0</v>
      </c>
      <c r="R2524" s="63">
        <v>19167</v>
      </c>
      <c r="S2524" s="63">
        <v>244845</v>
      </c>
      <c r="T2524">
        <f t="shared" si="359"/>
        <v>488123</v>
      </c>
    </row>
    <row r="2525" spans="1:20" hidden="1">
      <c r="A2525" s="55" t="s">
        <v>4789</v>
      </c>
      <c r="B2525" s="56" t="s">
        <v>4790</v>
      </c>
      <c r="C2525" s="55" t="s">
        <v>6320</v>
      </c>
      <c r="D2525" s="56">
        <f t="shared" si="360"/>
        <v>310.428</v>
      </c>
      <c r="E2525" s="56">
        <f t="shared" si="352"/>
        <v>0</v>
      </c>
      <c r="F2525" s="56">
        <f t="shared" si="353"/>
        <v>215.99600000000001</v>
      </c>
      <c r="G2525" s="56">
        <f t="shared" si="354"/>
        <v>526.42399999999998</v>
      </c>
      <c r="H2525" s="56">
        <f t="shared" si="355"/>
        <v>364.61200000000002</v>
      </c>
      <c r="I2525" s="56">
        <f t="shared" si="356"/>
        <v>0</v>
      </c>
      <c r="J2525" s="56">
        <f t="shared" si="357"/>
        <v>89.739000000000004</v>
      </c>
      <c r="K2525" s="56">
        <f t="shared" si="358"/>
        <v>454.351</v>
      </c>
      <c r="L2525" s="64">
        <v>310428</v>
      </c>
      <c r="M2525" s="64">
        <v>0</v>
      </c>
      <c r="N2525" s="64">
        <v>215996</v>
      </c>
      <c r="O2525" s="64">
        <v>526424</v>
      </c>
      <c r="P2525" s="63">
        <v>364612</v>
      </c>
      <c r="Q2525" s="63">
        <v>0</v>
      </c>
      <c r="R2525" s="63">
        <v>89739</v>
      </c>
      <c r="S2525" s="63">
        <v>454351</v>
      </c>
      <c r="T2525">
        <f t="shared" si="359"/>
        <v>980775</v>
      </c>
    </row>
    <row r="2526" spans="1:20" hidden="1">
      <c r="A2526" s="55" t="s">
        <v>4791</v>
      </c>
      <c r="B2526" s="56" t="s">
        <v>4792</v>
      </c>
      <c r="C2526" s="55" t="s">
        <v>6320</v>
      </c>
      <c r="D2526" s="56">
        <f t="shared" si="360"/>
        <v>0</v>
      </c>
      <c r="E2526" s="56">
        <f t="shared" si="352"/>
        <v>0</v>
      </c>
      <c r="F2526" s="56">
        <f t="shared" si="353"/>
        <v>80.186999999999998</v>
      </c>
      <c r="G2526" s="56">
        <f t="shared" si="354"/>
        <v>80.186999999999998</v>
      </c>
      <c r="H2526" s="56">
        <f t="shared" si="355"/>
        <v>0</v>
      </c>
      <c r="I2526" s="56">
        <f t="shared" si="356"/>
        <v>0</v>
      </c>
      <c r="J2526" s="56">
        <f t="shared" si="357"/>
        <v>70.173000000000002</v>
      </c>
      <c r="K2526" s="56">
        <f t="shared" si="358"/>
        <v>70.173000000000002</v>
      </c>
      <c r="L2526" s="64">
        <v>0</v>
      </c>
      <c r="M2526" s="64">
        <v>0</v>
      </c>
      <c r="N2526" s="64">
        <v>80187</v>
      </c>
      <c r="O2526" s="64">
        <v>80187</v>
      </c>
      <c r="P2526" s="63">
        <v>0</v>
      </c>
      <c r="Q2526" s="63">
        <v>0</v>
      </c>
      <c r="R2526" s="63">
        <v>70173</v>
      </c>
      <c r="S2526" s="63">
        <v>70173</v>
      </c>
      <c r="T2526">
        <f t="shared" si="359"/>
        <v>150360</v>
      </c>
    </row>
    <row r="2527" spans="1:20" hidden="1">
      <c r="A2527" s="55" t="s">
        <v>4793</v>
      </c>
      <c r="B2527" s="56" t="s">
        <v>4794</v>
      </c>
      <c r="C2527" s="55" t="s">
        <v>6320</v>
      </c>
      <c r="D2527" s="56">
        <f t="shared" si="360"/>
        <v>4758.8720000000003</v>
      </c>
      <c r="E2527" s="56">
        <f t="shared" si="352"/>
        <v>0</v>
      </c>
      <c r="F2527" s="56">
        <f t="shared" si="353"/>
        <v>0</v>
      </c>
      <c r="G2527" s="56">
        <f t="shared" si="354"/>
        <v>4758.8720000000003</v>
      </c>
      <c r="H2527" s="56">
        <f t="shared" si="355"/>
        <v>4371.6959999999999</v>
      </c>
      <c r="I2527" s="56">
        <f t="shared" si="356"/>
        <v>0</v>
      </c>
      <c r="J2527" s="56">
        <f t="shared" si="357"/>
        <v>0</v>
      </c>
      <c r="K2527" s="56">
        <f t="shared" si="358"/>
        <v>4371.6959999999999</v>
      </c>
      <c r="L2527" s="64">
        <v>4758872</v>
      </c>
      <c r="M2527" s="64">
        <v>0</v>
      </c>
      <c r="N2527" s="64">
        <v>0</v>
      </c>
      <c r="O2527" s="64">
        <v>4758872</v>
      </c>
      <c r="P2527" s="63">
        <v>4371696</v>
      </c>
      <c r="Q2527" s="63">
        <v>0</v>
      </c>
      <c r="R2527" s="63">
        <v>0</v>
      </c>
      <c r="S2527" s="63">
        <v>4371696</v>
      </c>
      <c r="T2527">
        <f t="shared" si="359"/>
        <v>9130568</v>
      </c>
    </row>
    <row r="2528" spans="1:20" hidden="1">
      <c r="A2528" s="55" t="s">
        <v>4795</v>
      </c>
      <c r="B2528" s="56" t="s">
        <v>4796</v>
      </c>
      <c r="C2528" s="55" t="s">
        <v>6320</v>
      </c>
      <c r="D2528" s="56">
        <f t="shared" si="360"/>
        <v>0</v>
      </c>
      <c r="E2528" s="56">
        <f t="shared" si="352"/>
        <v>0</v>
      </c>
      <c r="F2528" s="56">
        <f t="shared" si="353"/>
        <v>3.6840000000000002</v>
      </c>
      <c r="G2528" s="56">
        <f t="shared" si="354"/>
        <v>3.6840000000000002</v>
      </c>
      <c r="H2528" s="56">
        <f t="shared" si="355"/>
        <v>0</v>
      </c>
      <c r="I2528" s="56">
        <f t="shared" si="356"/>
        <v>0</v>
      </c>
      <c r="J2528" s="56">
        <f t="shared" si="357"/>
        <v>3.2839999999999998</v>
      </c>
      <c r="K2528" s="56">
        <f t="shared" si="358"/>
        <v>3.2839999999999998</v>
      </c>
      <c r="L2528" s="64">
        <v>0</v>
      </c>
      <c r="M2528" s="64">
        <v>0</v>
      </c>
      <c r="N2528" s="64">
        <v>3684</v>
      </c>
      <c r="O2528" s="64">
        <v>3684</v>
      </c>
      <c r="P2528" s="63">
        <v>0</v>
      </c>
      <c r="Q2528" s="63">
        <v>0</v>
      </c>
      <c r="R2528" s="63">
        <v>3284</v>
      </c>
      <c r="S2528" s="63">
        <v>3284</v>
      </c>
      <c r="T2528">
        <f t="shared" si="359"/>
        <v>6968</v>
      </c>
    </row>
    <row r="2529" spans="1:20" hidden="1">
      <c r="A2529" s="55" t="s">
        <v>4797</v>
      </c>
      <c r="B2529" s="56" t="s">
        <v>4798</v>
      </c>
      <c r="C2529" s="55" t="s">
        <v>6320</v>
      </c>
      <c r="D2529" s="56">
        <f t="shared" si="360"/>
        <v>68.132000000000005</v>
      </c>
      <c r="E2529" s="56">
        <f t="shared" si="352"/>
        <v>0</v>
      </c>
      <c r="F2529" s="56">
        <f t="shared" si="353"/>
        <v>0</v>
      </c>
      <c r="G2529" s="56">
        <f t="shared" si="354"/>
        <v>68.132000000000005</v>
      </c>
      <c r="H2529" s="56">
        <f t="shared" si="355"/>
        <v>61.231999999999999</v>
      </c>
      <c r="I2529" s="56">
        <f t="shared" si="356"/>
        <v>0</v>
      </c>
      <c r="J2529" s="56">
        <f t="shared" si="357"/>
        <v>0</v>
      </c>
      <c r="K2529" s="56">
        <f t="shared" si="358"/>
        <v>61.231999999999999</v>
      </c>
      <c r="L2529" s="64">
        <v>68132</v>
      </c>
      <c r="M2529" s="64">
        <v>0</v>
      </c>
      <c r="N2529" s="64">
        <v>0</v>
      </c>
      <c r="O2529" s="64">
        <v>68132</v>
      </c>
      <c r="P2529" s="63">
        <v>61232</v>
      </c>
      <c r="Q2529" s="63">
        <v>0</v>
      </c>
      <c r="R2529" s="63">
        <v>0</v>
      </c>
      <c r="S2529" s="63">
        <v>61232</v>
      </c>
      <c r="T2529">
        <f t="shared" si="359"/>
        <v>129364</v>
      </c>
    </row>
    <row r="2530" spans="1:20">
      <c r="A2530" s="55" t="s">
        <v>4799</v>
      </c>
      <c r="B2530" s="56" t="s">
        <v>4800</v>
      </c>
      <c r="C2530" s="55" t="s">
        <v>6320</v>
      </c>
      <c r="D2530" s="56">
        <f t="shared" si="360"/>
        <v>0</v>
      </c>
      <c r="E2530" s="56">
        <f t="shared" si="352"/>
        <v>0</v>
      </c>
      <c r="F2530" s="56">
        <f t="shared" si="353"/>
        <v>0</v>
      </c>
      <c r="G2530" s="56">
        <f t="shared" si="354"/>
        <v>0</v>
      </c>
      <c r="H2530" s="56">
        <f t="shared" si="355"/>
        <v>0</v>
      </c>
      <c r="I2530" s="56">
        <f t="shared" si="356"/>
        <v>0</v>
      </c>
      <c r="J2530" s="56">
        <f t="shared" si="357"/>
        <v>0</v>
      </c>
      <c r="K2530" s="56">
        <f t="shared" si="358"/>
        <v>0</v>
      </c>
      <c r="L2530" s="64">
        <v>0</v>
      </c>
      <c r="M2530" s="64">
        <v>0</v>
      </c>
      <c r="N2530" s="64">
        <v>0</v>
      </c>
      <c r="O2530" s="64">
        <v>0</v>
      </c>
      <c r="P2530" s="63">
        <v>0</v>
      </c>
      <c r="Q2530" s="63">
        <v>0</v>
      </c>
      <c r="R2530" s="63">
        <v>0</v>
      </c>
      <c r="S2530" s="63">
        <v>0</v>
      </c>
      <c r="T2530">
        <f t="shared" si="359"/>
        <v>0</v>
      </c>
    </row>
    <row r="2531" spans="1:20" hidden="1">
      <c r="A2531" s="55" t="s">
        <v>4801</v>
      </c>
      <c r="B2531" s="56" t="s">
        <v>4802</v>
      </c>
      <c r="C2531" s="55" t="s">
        <v>6320</v>
      </c>
      <c r="D2531" s="56">
        <f t="shared" si="360"/>
        <v>46.396000000000001</v>
      </c>
      <c r="E2531" s="56">
        <f t="shared" si="352"/>
        <v>0</v>
      </c>
      <c r="F2531" s="56">
        <f t="shared" si="353"/>
        <v>576.06899999999996</v>
      </c>
      <c r="G2531" s="56">
        <f t="shared" si="354"/>
        <v>622.46500000000003</v>
      </c>
      <c r="H2531" s="56">
        <f t="shared" si="355"/>
        <v>37.482999999999997</v>
      </c>
      <c r="I2531" s="56">
        <f t="shared" si="356"/>
        <v>0</v>
      </c>
      <c r="J2531" s="56">
        <f t="shared" si="357"/>
        <v>545.41999999999996</v>
      </c>
      <c r="K2531" s="56">
        <f t="shared" si="358"/>
        <v>582.90300000000002</v>
      </c>
      <c r="L2531" s="64">
        <v>46396</v>
      </c>
      <c r="M2531" s="64">
        <v>0</v>
      </c>
      <c r="N2531" s="64">
        <v>576069</v>
      </c>
      <c r="O2531" s="64">
        <v>622465</v>
      </c>
      <c r="P2531" s="63">
        <v>37483</v>
      </c>
      <c r="Q2531" s="63">
        <v>0</v>
      </c>
      <c r="R2531" s="63">
        <v>545420</v>
      </c>
      <c r="S2531" s="63">
        <v>582903</v>
      </c>
      <c r="T2531">
        <f t="shared" si="359"/>
        <v>1205368</v>
      </c>
    </row>
    <row r="2532" spans="1:20" hidden="1">
      <c r="A2532" s="55" t="s">
        <v>4803</v>
      </c>
      <c r="B2532" s="56" t="s">
        <v>4804</v>
      </c>
      <c r="C2532" s="55" t="s">
        <v>6320</v>
      </c>
      <c r="D2532" s="56">
        <f t="shared" si="360"/>
        <v>0</v>
      </c>
      <c r="E2532" s="56">
        <f t="shared" si="352"/>
        <v>0</v>
      </c>
      <c r="F2532" s="56">
        <f t="shared" si="353"/>
        <v>1334.694</v>
      </c>
      <c r="G2532" s="56">
        <f t="shared" si="354"/>
        <v>1334.694</v>
      </c>
      <c r="H2532" s="56">
        <f t="shared" si="355"/>
        <v>0</v>
      </c>
      <c r="I2532" s="56">
        <f t="shared" si="356"/>
        <v>0</v>
      </c>
      <c r="J2532" s="56">
        <f t="shared" si="357"/>
        <v>1283.752</v>
      </c>
      <c r="K2532" s="56">
        <f t="shared" si="358"/>
        <v>1283.752</v>
      </c>
      <c r="L2532" s="64">
        <v>0</v>
      </c>
      <c r="M2532" s="64">
        <v>0</v>
      </c>
      <c r="N2532" s="64">
        <v>1334694</v>
      </c>
      <c r="O2532" s="64">
        <v>1334694</v>
      </c>
      <c r="P2532" s="63">
        <v>0</v>
      </c>
      <c r="Q2532" s="63">
        <v>0</v>
      </c>
      <c r="R2532" s="63">
        <v>1283752</v>
      </c>
      <c r="S2532" s="63">
        <v>1283752</v>
      </c>
      <c r="T2532">
        <f t="shared" si="359"/>
        <v>2618446</v>
      </c>
    </row>
    <row r="2533" spans="1:20" hidden="1">
      <c r="A2533" s="55" t="s">
        <v>4805</v>
      </c>
      <c r="B2533" s="56" t="s">
        <v>4806</v>
      </c>
      <c r="C2533" s="55" t="s">
        <v>6321</v>
      </c>
      <c r="D2533" s="56">
        <f t="shared" si="360"/>
        <v>54.402000000000001</v>
      </c>
      <c r="E2533" s="56">
        <f t="shared" si="352"/>
        <v>0</v>
      </c>
      <c r="F2533" s="56">
        <f t="shared" si="353"/>
        <v>0</v>
      </c>
      <c r="G2533" s="56">
        <f t="shared" si="354"/>
        <v>54.402000000000001</v>
      </c>
      <c r="H2533" s="56">
        <f t="shared" si="355"/>
        <v>49.768999999999998</v>
      </c>
      <c r="I2533" s="56">
        <f t="shared" si="356"/>
        <v>0</v>
      </c>
      <c r="J2533" s="56">
        <f t="shared" si="357"/>
        <v>0</v>
      </c>
      <c r="K2533" s="56">
        <f t="shared" si="358"/>
        <v>49.768999999999998</v>
      </c>
      <c r="L2533" s="64">
        <v>54402</v>
      </c>
      <c r="M2533" s="64">
        <v>0</v>
      </c>
      <c r="N2533" s="64">
        <v>0</v>
      </c>
      <c r="O2533" s="64">
        <v>54402</v>
      </c>
      <c r="P2533" s="63">
        <v>49769</v>
      </c>
      <c r="Q2533" s="63">
        <v>0</v>
      </c>
      <c r="R2533" s="63">
        <v>0</v>
      </c>
      <c r="S2533" s="63">
        <v>49769</v>
      </c>
      <c r="T2533">
        <f t="shared" si="359"/>
        <v>104171</v>
      </c>
    </row>
    <row r="2534" spans="1:20" hidden="1">
      <c r="A2534" s="55" t="s">
        <v>4807</v>
      </c>
      <c r="B2534" s="56" t="s">
        <v>4808</v>
      </c>
      <c r="C2534" s="55" t="s">
        <v>6316</v>
      </c>
      <c r="D2534" s="56">
        <f t="shared" si="360"/>
        <v>9238.5010000000002</v>
      </c>
      <c r="E2534" s="56">
        <f t="shared" si="352"/>
        <v>312.03399999999999</v>
      </c>
      <c r="F2534" s="56">
        <f t="shared" si="353"/>
        <v>6983.6220000000003</v>
      </c>
      <c r="G2534" s="56">
        <f t="shared" si="354"/>
        <v>16534.156999999999</v>
      </c>
      <c r="H2534" s="56">
        <f t="shared" si="355"/>
        <v>11699.691999999999</v>
      </c>
      <c r="I2534" s="56">
        <f t="shared" si="356"/>
        <v>1520.913</v>
      </c>
      <c r="J2534" s="56">
        <f t="shared" si="357"/>
        <v>5439.4889999999996</v>
      </c>
      <c r="K2534" s="56">
        <f t="shared" si="358"/>
        <v>18660.094000000001</v>
      </c>
      <c r="L2534" s="64">
        <v>9238501</v>
      </c>
      <c r="M2534" s="64">
        <v>312034</v>
      </c>
      <c r="N2534" s="64">
        <v>6983622</v>
      </c>
      <c r="O2534" s="64">
        <v>16534157</v>
      </c>
      <c r="P2534" s="63">
        <v>11699692</v>
      </c>
      <c r="Q2534" s="63">
        <v>1520913</v>
      </c>
      <c r="R2534" s="63">
        <v>5439489</v>
      </c>
      <c r="S2534" s="63">
        <v>18660094</v>
      </c>
      <c r="T2534">
        <f t="shared" si="359"/>
        <v>35194251</v>
      </c>
    </row>
    <row r="2535" spans="1:20" hidden="1">
      <c r="A2535" s="55" t="s">
        <v>4809</v>
      </c>
      <c r="B2535" s="56" t="s">
        <v>4810</v>
      </c>
      <c r="C2535" s="55" t="s">
        <v>6317</v>
      </c>
      <c r="D2535" s="56">
        <f t="shared" si="360"/>
        <v>4506.0810000000001</v>
      </c>
      <c r="E2535" s="56">
        <f t="shared" si="352"/>
        <v>20.331</v>
      </c>
      <c r="F2535" s="56">
        <f t="shared" si="353"/>
        <v>23121.702000000001</v>
      </c>
      <c r="G2535" s="56">
        <f t="shared" si="354"/>
        <v>27648.114000000001</v>
      </c>
      <c r="H2535" s="56">
        <f t="shared" si="355"/>
        <v>5751.9549999999999</v>
      </c>
      <c r="I2535" s="56">
        <f t="shared" si="356"/>
        <v>20.317</v>
      </c>
      <c r="J2535" s="56">
        <f t="shared" si="357"/>
        <v>7619.9359999999997</v>
      </c>
      <c r="K2535" s="56">
        <f t="shared" si="358"/>
        <v>13392.208000000001</v>
      </c>
      <c r="L2535" s="64">
        <v>4506081</v>
      </c>
      <c r="M2535" s="64">
        <v>20331</v>
      </c>
      <c r="N2535" s="64">
        <v>23121702</v>
      </c>
      <c r="O2535" s="64">
        <v>27648114</v>
      </c>
      <c r="P2535" s="63">
        <v>5751955</v>
      </c>
      <c r="Q2535" s="63">
        <v>20317</v>
      </c>
      <c r="R2535" s="63">
        <v>7619936</v>
      </c>
      <c r="S2535" s="63">
        <v>13392208</v>
      </c>
      <c r="T2535">
        <f t="shared" si="359"/>
        <v>41040322</v>
      </c>
    </row>
    <row r="2536" spans="1:20" hidden="1">
      <c r="A2536" s="55" t="s">
        <v>4811</v>
      </c>
      <c r="B2536" s="56" t="s">
        <v>4812</v>
      </c>
      <c r="C2536" s="55" t="s">
        <v>6318</v>
      </c>
      <c r="D2536" s="56">
        <f t="shared" si="360"/>
        <v>2928.4189999999999</v>
      </c>
      <c r="E2536" s="56">
        <f t="shared" si="352"/>
        <v>18.382000000000001</v>
      </c>
      <c r="F2536" s="56">
        <f t="shared" si="353"/>
        <v>2225.0030000000002</v>
      </c>
      <c r="G2536" s="56">
        <f t="shared" si="354"/>
        <v>5171.8040000000001</v>
      </c>
      <c r="H2536" s="56">
        <f t="shared" si="355"/>
        <v>3138.8609999999999</v>
      </c>
      <c r="I2536" s="56">
        <f t="shared" si="356"/>
        <v>18.373000000000001</v>
      </c>
      <c r="J2536" s="56">
        <f t="shared" si="357"/>
        <v>2474.8609999999999</v>
      </c>
      <c r="K2536" s="56">
        <f t="shared" si="358"/>
        <v>5632.0950000000003</v>
      </c>
      <c r="L2536" s="64">
        <v>2928419</v>
      </c>
      <c r="M2536" s="64">
        <v>18382</v>
      </c>
      <c r="N2536" s="64">
        <v>2225003</v>
      </c>
      <c r="O2536" s="64">
        <v>5171804</v>
      </c>
      <c r="P2536" s="63">
        <v>3138861</v>
      </c>
      <c r="Q2536" s="63">
        <v>18373</v>
      </c>
      <c r="R2536" s="63">
        <v>2474861</v>
      </c>
      <c r="S2536" s="63">
        <v>5632095</v>
      </c>
      <c r="T2536">
        <f t="shared" si="359"/>
        <v>10803899</v>
      </c>
    </row>
    <row r="2537" spans="1:20" hidden="1">
      <c r="A2537" s="55" t="s">
        <v>4813</v>
      </c>
      <c r="B2537" s="56" t="s">
        <v>4814</v>
      </c>
      <c r="C2537" s="55" t="s">
        <v>6318</v>
      </c>
      <c r="D2537" s="56">
        <f t="shared" si="360"/>
        <v>1506.9760000000001</v>
      </c>
      <c r="E2537" s="56">
        <f t="shared" si="352"/>
        <v>157.34</v>
      </c>
      <c r="F2537" s="56">
        <f t="shared" si="353"/>
        <v>4182.9690000000001</v>
      </c>
      <c r="G2537" s="56">
        <f t="shared" si="354"/>
        <v>5847.2849999999999</v>
      </c>
      <c r="H2537" s="56">
        <f t="shared" si="355"/>
        <v>1505.019</v>
      </c>
      <c r="I2537" s="56">
        <f t="shared" si="356"/>
        <v>164.126</v>
      </c>
      <c r="J2537" s="56">
        <f t="shared" si="357"/>
        <v>3961.0990000000002</v>
      </c>
      <c r="K2537" s="56">
        <f t="shared" si="358"/>
        <v>5630.2439999999997</v>
      </c>
      <c r="L2537" s="64">
        <v>1506976</v>
      </c>
      <c r="M2537" s="64">
        <v>157340</v>
      </c>
      <c r="N2537" s="64">
        <v>4182969</v>
      </c>
      <c r="O2537" s="64">
        <v>5847285</v>
      </c>
      <c r="P2537" s="63">
        <v>1505019</v>
      </c>
      <c r="Q2537" s="63">
        <v>164126</v>
      </c>
      <c r="R2537" s="63">
        <v>3961099</v>
      </c>
      <c r="S2537" s="63">
        <v>5630244</v>
      </c>
      <c r="T2537">
        <f t="shared" si="359"/>
        <v>11477529</v>
      </c>
    </row>
    <row r="2538" spans="1:20" hidden="1">
      <c r="A2538" s="55" t="s">
        <v>4815</v>
      </c>
      <c r="B2538" s="56" t="s">
        <v>4816</v>
      </c>
      <c r="C2538" s="55" t="s">
        <v>6318</v>
      </c>
      <c r="D2538" s="56">
        <f t="shared" si="360"/>
        <v>2556.154</v>
      </c>
      <c r="E2538" s="56">
        <f t="shared" si="352"/>
        <v>60.094000000000001</v>
      </c>
      <c r="F2538" s="56">
        <f t="shared" si="353"/>
        <v>3292.3519999999999</v>
      </c>
      <c r="G2538" s="56">
        <f t="shared" si="354"/>
        <v>5908.6</v>
      </c>
      <c r="H2538" s="56">
        <f t="shared" si="355"/>
        <v>2952.4389999999999</v>
      </c>
      <c r="I2538" s="56">
        <f t="shared" si="356"/>
        <v>60.012999999999998</v>
      </c>
      <c r="J2538" s="56">
        <f t="shared" si="357"/>
        <v>3346.8270000000002</v>
      </c>
      <c r="K2538" s="56">
        <f t="shared" si="358"/>
        <v>6359.2790000000005</v>
      </c>
      <c r="L2538" s="64">
        <v>2556154</v>
      </c>
      <c r="M2538" s="64">
        <v>60094</v>
      </c>
      <c r="N2538" s="64">
        <v>3292352</v>
      </c>
      <c r="O2538" s="64">
        <v>5908600</v>
      </c>
      <c r="P2538" s="63">
        <v>2952439</v>
      </c>
      <c r="Q2538" s="63">
        <v>60013</v>
      </c>
      <c r="R2538" s="63">
        <v>3346827</v>
      </c>
      <c r="S2538" s="63">
        <v>6359279</v>
      </c>
      <c r="T2538">
        <f t="shared" si="359"/>
        <v>12267879</v>
      </c>
    </row>
    <row r="2539" spans="1:20" hidden="1">
      <c r="A2539" s="55" t="s">
        <v>4817</v>
      </c>
      <c r="B2539" s="56" t="s">
        <v>4818</v>
      </c>
      <c r="C2539" s="55" t="s">
        <v>6318</v>
      </c>
      <c r="D2539" s="56">
        <f t="shared" si="360"/>
        <v>7302.4859999999999</v>
      </c>
      <c r="E2539" s="56">
        <f t="shared" si="352"/>
        <v>34.518000000000001</v>
      </c>
      <c r="F2539" s="56">
        <f t="shared" si="353"/>
        <v>9214.5470000000005</v>
      </c>
      <c r="G2539" s="56">
        <f t="shared" si="354"/>
        <v>16551.550999999999</v>
      </c>
      <c r="H2539" s="56">
        <f t="shared" si="355"/>
        <v>7404.2839999999997</v>
      </c>
      <c r="I2539" s="56">
        <f t="shared" si="356"/>
        <v>34.430999999999997</v>
      </c>
      <c r="J2539" s="56">
        <f t="shared" si="357"/>
        <v>9446.5010000000002</v>
      </c>
      <c r="K2539" s="56">
        <f t="shared" si="358"/>
        <v>16885.216</v>
      </c>
      <c r="L2539" s="64">
        <v>7302486</v>
      </c>
      <c r="M2539" s="64">
        <v>34518</v>
      </c>
      <c r="N2539" s="64">
        <v>9214547</v>
      </c>
      <c r="O2539" s="64">
        <v>16551551</v>
      </c>
      <c r="P2539" s="63">
        <v>7404284</v>
      </c>
      <c r="Q2539" s="63">
        <v>34431</v>
      </c>
      <c r="R2539" s="63">
        <v>9446501</v>
      </c>
      <c r="S2539" s="63">
        <v>16885216</v>
      </c>
      <c r="T2539">
        <f t="shared" si="359"/>
        <v>33436767</v>
      </c>
    </row>
    <row r="2540" spans="1:20" hidden="1">
      <c r="A2540" s="55" t="s">
        <v>4819</v>
      </c>
      <c r="B2540" s="56" t="s">
        <v>4820</v>
      </c>
      <c r="C2540" s="55" t="s">
        <v>6318</v>
      </c>
      <c r="D2540" s="56">
        <f t="shared" si="360"/>
        <v>4760.7139999999999</v>
      </c>
      <c r="E2540" s="56">
        <f t="shared" si="352"/>
        <v>1437.02</v>
      </c>
      <c r="F2540" s="56">
        <f t="shared" si="353"/>
        <v>2316.8820000000001</v>
      </c>
      <c r="G2540" s="56">
        <f t="shared" si="354"/>
        <v>8514.616</v>
      </c>
      <c r="H2540" s="56">
        <f t="shared" si="355"/>
        <v>3989.2860000000001</v>
      </c>
      <c r="I2540" s="56">
        <f t="shared" si="356"/>
        <v>1435.5060000000001</v>
      </c>
      <c r="J2540" s="56">
        <f t="shared" si="357"/>
        <v>2223.7510000000002</v>
      </c>
      <c r="K2540" s="56">
        <f t="shared" si="358"/>
        <v>7648.5429999999997</v>
      </c>
      <c r="L2540" s="64">
        <v>4760714</v>
      </c>
      <c r="M2540" s="64">
        <v>1437020</v>
      </c>
      <c r="N2540" s="64">
        <v>2316882</v>
      </c>
      <c r="O2540" s="64">
        <v>8514616</v>
      </c>
      <c r="P2540" s="63">
        <v>3989286</v>
      </c>
      <c r="Q2540" s="63">
        <v>1435506</v>
      </c>
      <c r="R2540" s="63">
        <v>2223751</v>
      </c>
      <c r="S2540" s="63">
        <v>7648543</v>
      </c>
      <c r="T2540">
        <f t="shared" si="359"/>
        <v>16163159</v>
      </c>
    </row>
    <row r="2541" spans="1:20" hidden="1">
      <c r="A2541" s="55" t="s">
        <v>4821</v>
      </c>
      <c r="B2541" s="56" t="s">
        <v>4822</v>
      </c>
      <c r="C2541" s="55" t="s">
        <v>6318</v>
      </c>
      <c r="D2541" s="56">
        <f t="shared" si="360"/>
        <v>9257.24</v>
      </c>
      <c r="E2541" s="56">
        <f t="shared" si="352"/>
        <v>1889.9649999999999</v>
      </c>
      <c r="F2541" s="56">
        <f t="shared" si="353"/>
        <v>8926.06</v>
      </c>
      <c r="G2541" s="56">
        <f t="shared" si="354"/>
        <v>20073.264999999999</v>
      </c>
      <c r="H2541" s="56">
        <f t="shared" si="355"/>
        <v>10182.561</v>
      </c>
      <c r="I2541" s="56">
        <f t="shared" si="356"/>
        <v>1326.4749999999999</v>
      </c>
      <c r="J2541" s="56">
        <f t="shared" si="357"/>
        <v>8705.3119999999999</v>
      </c>
      <c r="K2541" s="56">
        <f t="shared" si="358"/>
        <v>20214.348000000002</v>
      </c>
      <c r="L2541" s="64">
        <v>9257240</v>
      </c>
      <c r="M2541" s="64">
        <v>1889965</v>
      </c>
      <c r="N2541" s="64">
        <v>8926060</v>
      </c>
      <c r="O2541" s="64">
        <v>20073265</v>
      </c>
      <c r="P2541" s="63">
        <v>10182561</v>
      </c>
      <c r="Q2541" s="63">
        <v>1326475</v>
      </c>
      <c r="R2541" s="63">
        <v>8705312</v>
      </c>
      <c r="S2541" s="63">
        <v>20214348</v>
      </c>
      <c r="T2541">
        <f t="shared" si="359"/>
        <v>40287613</v>
      </c>
    </row>
    <row r="2542" spans="1:20" hidden="1">
      <c r="A2542" s="55" t="s">
        <v>4823</v>
      </c>
      <c r="B2542" s="56" t="s">
        <v>4824</v>
      </c>
      <c r="C2542" s="55" t="s">
        <v>6319</v>
      </c>
      <c r="D2542" s="56">
        <f t="shared" si="360"/>
        <v>2347.779</v>
      </c>
      <c r="E2542" s="56">
        <f t="shared" si="352"/>
        <v>10.497</v>
      </c>
      <c r="F2542" s="56">
        <f t="shared" si="353"/>
        <v>941.66099999999994</v>
      </c>
      <c r="G2542" s="56">
        <f t="shared" si="354"/>
        <v>3299.9369999999999</v>
      </c>
      <c r="H2542" s="56">
        <f t="shared" si="355"/>
        <v>2508.7399999999998</v>
      </c>
      <c r="I2542" s="56">
        <f t="shared" si="356"/>
        <v>10.483000000000001</v>
      </c>
      <c r="J2542" s="56">
        <f t="shared" si="357"/>
        <v>878.41899999999998</v>
      </c>
      <c r="K2542" s="56">
        <f t="shared" si="358"/>
        <v>3397.6419999999998</v>
      </c>
      <c r="L2542" s="64">
        <v>2347779</v>
      </c>
      <c r="M2542" s="64">
        <v>10497</v>
      </c>
      <c r="N2542" s="64">
        <v>941661</v>
      </c>
      <c r="O2542" s="64">
        <v>3299937</v>
      </c>
      <c r="P2542" s="63">
        <v>2508740</v>
      </c>
      <c r="Q2542" s="63">
        <v>10483</v>
      </c>
      <c r="R2542" s="63">
        <v>878419</v>
      </c>
      <c r="S2542" s="63">
        <v>3397642</v>
      </c>
      <c r="T2542">
        <f t="shared" si="359"/>
        <v>6697579</v>
      </c>
    </row>
    <row r="2543" spans="1:20" hidden="1">
      <c r="A2543" s="55" t="s">
        <v>4825</v>
      </c>
      <c r="B2543" s="56" t="s">
        <v>4826</v>
      </c>
      <c r="C2543" s="55" t="s">
        <v>6319</v>
      </c>
      <c r="D2543" s="56">
        <f t="shared" si="360"/>
        <v>1491.3789999999999</v>
      </c>
      <c r="E2543" s="56">
        <f t="shared" si="352"/>
        <v>2139.047</v>
      </c>
      <c r="F2543" s="56">
        <f t="shared" si="353"/>
        <v>2757.1219999999998</v>
      </c>
      <c r="G2543" s="56">
        <f t="shared" si="354"/>
        <v>6387.5479999999998</v>
      </c>
      <c r="H2543" s="56">
        <f t="shared" si="355"/>
        <v>1487.5619999999999</v>
      </c>
      <c r="I2543" s="56">
        <f t="shared" si="356"/>
        <v>2233.2730000000001</v>
      </c>
      <c r="J2543" s="56">
        <f t="shared" si="357"/>
        <v>2855.645</v>
      </c>
      <c r="K2543" s="56">
        <f t="shared" si="358"/>
        <v>6576.48</v>
      </c>
      <c r="L2543" s="64">
        <v>1491379</v>
      </c>
      <c r="M2543" s="64">
        <v>2139047</v>
      </c>
      <c r="N2543" s="64">
        <v>2757122</v>
      </c>
      <c r="O2543" s="64">
        <v>6387548</v>
      </c>
      <c r="P2543" s="63">
        <v>1487562</v>
      </c>
      <c r="Q2543" s="63">
        <v>2233273</v>
      </c>
      <c r="R2543" s="63">
        <v>2855645</v>
      </c>
      <c r="S2543" s="63">
        <v>6576480</v>
      </c>
      <c r="T2543">
        <f t="shared" si="359"/>
        <v>12964028</v>
      </c>
    </row>
    <row r="2544" spans="1:20" hidden="1">
      <c r="A2544" s="55" t="s">
        <v>4827</v>
      </c>
      <c r="B2544" s="56" t="s">
        <v>4828</v>
      </c>
      <c r="C2544" s="55" t="s">
        <v>6319</v>
      </c>
      <c r="D2544" s="56">
        <f t="shared" si="360"/>
        <v>2055.5430000000001</v>
      </c>
      <c r="E2544" s="56">
        <f t="shared" si="352"/>
        <v>256.60399999999998</v>
      </c>
      <c r="F2544" s="56">
        <f t="shared" si="353"/>
        <v>1716.3530000000001</v>
      </c>
      <c r="G2544" s="56">
        <f t="shared" si="354"/>
        <v>4028.5</v>
      </c>
      <c r="H2544" s="56">
        <f t="shared" si="355"/>
        <v>2213.7950000000001</v>
      </c>
      <c r="I2544" s="56">
        <f t="shared" si="356"/>
        <v>256.39100000000002</v>
      </c>
      <c r="J2544" s="56">
        <f t="shared" si="357"/>
        <v>1559.443</v>
      </c>
      <c r="K2544" s="56">
        <f t="shared" si="358"/>
        <v>4029.6289999999999</v>
      </c>
      <c r="L2544" s="64">
        <v>2055543</v>
      </c>
      <c r="M2544" s="64">
        <v>256604</v>
      </c>
      <c r="N2544" s="64">
        <v>1716353</v>
      </c>
      <c r="O2544" s="64">
        <v>4028500</v>
      </c>
      <c r="P2544" s="63">
        <v>2213795</v>
      </c>
      <c r="Q2544" s="63">
        <v>256391</v>
      </c>
      <c r="R2544" s="63">
        <v>1559443</v>
      </c>
      <c r="S2544" s="63">
        <v>4029629</v>
      </c>
      <c r="T2544">
        <f t="shared" si="359"/>
        <v>8058129</v>
      </c>
    </row>
    <row r="2545" spans="1:20" hidden="1">
      <c r="A2545" s="55" t="s">
        <v>4829</v>
      </c>
      <c r="B2545" s="56" t="s">
        <v>4830</v>
      </c>
      <c r="C2545" s="55" t="s">
        <v>6319</v>
      </c>
      <c r="D2545" s="56">
        <f t="shared" si="360"/>
        <v>974.1</v>
      </c>
      <c r="E2545" s="56">
        <f t="shared" si="352"/>
        <v>174</v>
      </c>
      <c r="F2545" s="56">
        <f t="shared" si="353"/>
        <v>1021.4</v>
      </c>
      <c r="G2545" s="56">
        <f t="shared" si="354"/>
        <v>2169.5</v>
      </c>
      <c r="H2545" s="56">
        <f t="shared" si="355"/>
        <v>1168.9000000000001</v>
      </c>
      <c r="I2545" s="56">
        <f t="shared" si="356"/>
        <v>197.8</v>
      </c>
      <c r="J2545" s="56">
        <f t="shared" si="357"/>
        <v>1110.7</v>
      </c>
      <c r="K2545" s="56">
        <f t="shared" si="358"/>
        <v>2477.4</v>
      </c>
      <c r="L2545" s="64">
        <v>974100</v>
      </c>
      <c r="M2545" s="64">
        <v>174000</v>
      </c>
      <c r="N2545" s="64">
        <v>1021400</v>
      </c>
      <c r="O2545" s="64">
        <v>2169500</v>
      </c>
      <c r="P2545" s="63">
        <v>1168900</v>
      </c>
      <c r="Q2545" s="63">
        <v>197800</v>
      </c>
      <c r="R2545" s="63">
        <v>1110700</v>
      </c>
      <c r="S2545" s="63">
        <v>2477400</v>
      </c>
      <c r="T2545">
        <f t="shared" si="359"/>
        <v>4646900</v>
      </c>
    </row>
    <row r="2546" spans="1:20" hidden="1">
      <c r="A2546" s="55" t="s">
        <v>4831</v>
      </c>
      <c r="B2546" s="56" t="s">
        <v>4832</v>
      </c>
      <c r="C2546" s="55" t="s">
        <v>6319</v>
      </c>
      <c r="D2546" s="56">
        <f t="shared" si="360"/>
        <v>1766.8430000000001</v>
      </c>
      <c r="E2546" s="56">
        <f t="shared" si="352"/>
        <v>237.23099999999999</v>
      </c>
      <c r="F2546" s="56">
        <f t="shared" si="353"/>
        <v>698.58900000000006</v>
      </c>
      <c r="G2546" s="56">
        <f t="shared" si="354"/>
        <v>2702.663</v>
      </c>
      <c r="H2546" s="56">
        <f t="shared" si="355"/>
        <v>1597.7650000000001</v>
      </c>
      <c r="I2546" s="56">
        <f t="shared" si="356"/>
        <v>236.86199999999999</v>
      </c>
      <c r="J2546" s="56">
        <f t="shared" si="357"/>
        <v>718.75</v>
      </c>
      <c r="K2546" s="56">
        <f t="shared" si="358"/>
        <v>2553.377</v>
      </c>
      <c r="L2546" s="64">
        <v>1766843</v>
      </c>
      <c r="M2546" s="64">
        <v>237231</v>
      </c>
      <c r="N2546" s="64">
        <v>698589</v>
      </c>
      <c r="O2546" s="64">
        <v>2702663</v>
      </c>
      <c r="P2546" s="63">
        <v>1597765</v>
      </c>
      <c r="Q2546" s="63">
        <v>236862</v>
      </c>
      <c r="R2546" s="63">
        <v>718750</v>
      </c>
      <c r="S2546" s="63">
        <v>2553377</v>
      </c>
      <c r="T2546">
        <f t="shared" si="359"/>
        <v>5256040</v>
      </c>
    </row>
    <row r="2547" spans="1:20" hidden="1">
      <c r="A2547" s="55" t="s">
        <v>4833</v>
      </c>
      <c r="B2547" s="56" t="s">
        <v>4834</v>
      </c>
      <c r="C2547" s="55" t="s">
        <v>6319</v>
      </c>
      <c r="D2547" s="56">
        <f t="shared" si="360"/>
        <v>4743.0150000000003</v>
      </c>
      <c r="E2547" s="56">
        <f t="shared" si="352"/>
        <v>770.26</v>
      </c>
      <c r="F2547" s="56">
        <f t="shared" si="353"/>
        <v>2369.2959999999998</v>
      </c>
      <c r="G2547" s="56">
        <f t="shared" si="354"/>
        <v>7882.5709999999999</v>
      </c>
      <c r="H2547" s="56">
        <f t="shared" si="355"/>
        <v>4177.5150000000003</v>
      </c>
      <c r="I2547" s="56">
        <f t="shared" si="356"/>
        <v>747.76</v>
      </c>
      <c r="J2547" s="56">
        <f t="shared" si="357"/>
        <v>2270.4450000000002</v>
      </c>
      <c r="K2547" s="56">
        <f t="shared" si="358"/>
        <v>7195.72</v>
      </c>
      <c r="L2547" s="64">
        <v>4743015</v>
      </c>
      <c r="M2547" s="64">
        <v>770260</v>
      </c>
      <c r="N2547" s="64">
        <v>2369296</v>
      </c>
      <c r="O2547" s="64">
        <v>7882571</v>
      </c>
      <c r="P2547" s="63">
        <v>4177515</v>
      </c>
      <c r="Q2547" s="63">
        <v>747760</v>
      </c>
      <c r="R2547" s="63">
        <v>2270445</v>
      </c>
      <c r="S2547" s="63">
        <v>7195720</v>
      </c>
      <c r="T2547">
        <f t="shared" si="359"/>
        <v>15078291</v>
      </c>
    </row>
    <row r="2548" spans="1:20" hidden="1">
      <c r="A2548" s="55" t="s">
        <v>4835</v>
      </c>
      <c r="B2548" s="56" t="s">
        <v>4836</v>
      </c>
      <c r="C2548" s="55" t="s">
        <v>6319</v>
      </c>
      <c r="D2548" s="56">
        <f t="shared" si="360"/>
        <v>578.15099999999995</v>
      </c>
      <c r="E2548" s="56">
        <f t="shared" si="352"/>
        <v>0.37</v>
      </c>
      <c r="F2548" s="56">
        <f t="shared" si="353"/>
        <v>775.63300000000004</v>
      </c>
      <c r="G2548" s="56">
        <f t="shared" si="354"/>
        <v>1354.154</v>
      </c>
      <c r="H2548" s="56">
        <f t="shared" si="355"/>
        <v>715.05399999999997</v>
      </c>
      <c r="I2548" s="56">
        <f t="shared" si="356"/>
        <v>0.36899999999999999</v>
      </c>
      <c r="J2548" s="56">
        <f t="shared" si="357"/>
        <v>737.096</v>
      </c>
      <c r="K2548" s="56">
        <f t="shared" si="358"/>
        <v>1452.519</v>
      </c>
      <c r="L2548" s="64">
        <v>578151</v>
      </c>
      <c r="M2548" s="64">
        <v>370</v>
      </c>
      <c r="N2548" s="64">
        <v>775633</v>
      </c>
      <c r="O2548" s="64">
        <v>1354154</v>
      </c>
      <c r="P2548" s="63">
        <v>715054</v>
      </c>
      <c r="Q2548" s="63">
        <v>369</v>
      </c>
      <c r="R2548" s="63">
        <v>737096</v>
      </c>
      <c r="S2548" s="63">
        <v>1452519</v>
      </c>
      <c r="T2548">
        <f t="shared" si="359"/>
        <v>2806673</v>
      </c>
    </row>
    <row r="2549" spans="1:20" hidden="1">
      <c r="A2549" s="55" t="s">
        <v>4837</v>
      </c>
      <c r="B2549" s="56" t="s">
        <v>4838</v>
      </c>
      <c r="C2549" s="55" t="s">
        <v>6319</v>
      </c>
      <c r="D2549" s="56">
        <f t="shared" si="360"/>
        <v>1936.52</v>
      </c>
      <c r="E2549" s="56">
        <f t="shared" si="352"/>
        <v>20.268999999999998</v>
      </c>
      <c r="F2549" s="56">
        <f t="shared" si="353"/>
        <v>354.69499999999999</v>
      </c>
      <c r="G2549" s="56">
        <f t="shared" si="354"/>
        <v>2311.4839999999999</v>
      </c>
      <c r="H2549" s="56">
        <f t="shared" si="355"/>
        <v>1886.4190000000001</v>
      </c>
      <c r="I2549" s="56">
        <f t="shared" si="356"/>
        <v>20.268000000000001</v>
      </c>
      <c r="J2549" s="56">
        <f t="shared" si="357"/>
        <v>345.23899999999998</v>
      </c>
      <c r="K2549" s="56">
        <f t="shared" si="358"/>
        <v>2251.9259999999999</v>
      </c>
      <c r="L2549" s="64">
        <v>1936520</v>
      </c>
      <c r="M2549" s="64">
        <v>20269</v>
      </c>
      <c r="N2549" s="64">
        <v>354695</v>
      </c>
      <c r="O2549" s="64">
        <v>2311484</v>
      </c>
      <c r="P2549" s="63">
        <v>1886419</v>
      </c>
      <c r="Q2549" s="63">
        <v>20268</v>
      </c>
      <c r="R2549" s="63">
        <v>345239</v>
      </c>
      <c r="S2549" s="63">
        <v>2251926</v>
      </c>
      <c r="T2549">
        <f t="shared" si="359"/>
        <v>4563410</v>
      </c>
    </row>
    <row r="2550" spans="1:20" hidden="1">
      <c r="A2550" s="55" t="s">
        <v>4839</v>
      </c>
      <c r="B2550" s="56" t="s">
        <v>4840</v>
      </c>
      <c r="C2550" s="55" t="s">
        <v>6319</v>
      </c>
      <c r="D2550" s="56">
        <f t="shared" si="360"/>
        <v>2960.0160000000001</v>
      </c>
      <c r="E2550" s="56">
        <f t="shared" si="352"/>
        <v>705.09799999999996</v>
      </c>
      <c r="F2550" s="56">
        <f t="shared" si="353"/>
        <v>2891.1529999999998</v>
      </c>
      <c r="G2550" s="56">
        <f t="shared" si="354"/>
        <v>6556.2669999999998</v>
      </c>
      <c r="H2550" s="56">
        <f t="shared" si="355"/>
        <v>2946.1120000000001</v>
      </c>
      <c r="I2550" s="56">
        <f t="shared" si="356"/>
        <v>1202.9580000000001</v>
      </c>
      <c r="J2550" s="56">
        <f t="shared" si="357"/>
        <v>3044.6320000000001</v>
      </c>
      <c r="K2550" s="56">
        <f t="shared" si="358"/>
        <v>7193.7020000000002</v>
      </c>
      <c r="L2550" s="64">
        <v>2960016</v>
      </c>
      <c r="M2550" s="64">
        <v>705098</v>
      </c>
      <c r="N2550" s="64">
        <v>2891153</v>
      </c>
      <c r="O2550" s="64">
        <v>6556267</v>
      </c>
      <c r="P2550" s="63">
        <v>2946112</v>
      </c>
      <c r="Q2550" s="63">
        <v>1202958</v>
      </c>
      <c r="R2550" s="63">
        <v>3044632</v>
      </c>
      <c r="S2550" s="63">
        <v>7193702</v>
      </c>
      <c r="T2550">
        <f t="shared" si="359"/>
        <v>13749969</v>
      </c>
    </row>
    <row r="2551" spans="1:20" hidden="1">
      <c r="A2551" s="55" t="s">
        <v>4841</v>
      </c>
      <c r="B2551" s="56" t="s">
        <v>4842</v>
      </c>
      <c r="C2551" s="55" t="s">
        <v>6320</v>
      </c>
      <c r="D2551" s="56">
        <f t="shared" si="360"/>
        <v>7.9720000000000004</v>
      </c>
      <c r="E2551" s="56">
        <f t="shared" si="352"/>
        <v>0</v>
      </c>
      <c r="F2551" s="56">
        <f t="shared" si="353"/>
        <v>0</v>
      </c>
      <c r="G2551" s="56">
        <f t="shared" si="354"/>
        <v>7.9720000000000004</v>
      </c>
      <c r="H2551" s="56">
        <f t="shared" si="355"/>
        <v>6.9720000000000004</v>
      </c>
      <c r="I2551" s="56">
        <f t="shared" si="356"/>
        <v>0</v>
      </c>
      <c r="J2551" s="56">
        <f t="shared" si="357"/>
        <v>0</v>
      </c>
      <c r="K2551" s="56">
        <f t="shared" si="358"/>
        <v>6.9720000000000004</v>
      </c>
      <c r="L2551" s="64">
        <v>7972</v>
      </c>
      <c r="M2551" s="64">
        <v>0</v>
      </c>
      <c r="N2551" s="64">
        <v>0</v>
      </c>
      <c r="O2551" s="64">
        <v>7972</v>
      </c>
      <c r="P2551" s="63">
        <v>6972</v>
      </c>
      <c r="Q2551" s="63">
        <v>0</v>
      </c>
      <c r="R2551" s="63">
        <v>0</v>
      </c>
      <c r="S2551" s="63">
        <v>6972</v>
      </c>
      <c r="T2551">
        <f t="shared" si="359"/>
        <v>14944</v>
      </c>
    </row>
    <row r="2552" spans="1:20" hidden="1">
      <c r="A2552" s="55" t="s">
        <v>4843</v>
      </c>
      <c r="B2552" s="56" t="s">
        <v>4844</v>
      </c>
      <c r="C2552" s="55" t="s">
        <v>6320</v>
      </c>
      <c r="D2552" s="56">
        <f t="shared" si="360"/>
        <v>6.1849999999999996</v>
      </c>
      <c r="E2552" s="56">
        <f t="shared" si="352"/>
        <v>0</v>
      </c>
      <c r="F2552" s="56">
        <f t="shared" si="353"/>
        <v>0</v>
      </c>
      <c r="G2552" s="56">
        <f t="shared" si="354"/>
        <v>6.1849999999999996</v>
      </c>
      <c r="H2552" s="56">
        <f t="shared" si="355"/>
        <v>5.8849999999999998</v>
      </c>
      <c r="I2552" s="56">
        <f t="shared" si="356"/>
        <v>0</v>
      </c>
      <c r="J2552" s="56">
        <f t="shared" si="357"/>
        <v>0</v>
      </c>
      <c r="K2552" s="56">
        <f t="shared" si="358"/>
        <v>5.8849999999999998</v>
      </c>
      <c r="L2552" s="64">
        <v>6185</v>
      </c>
      <c r="M2552" s="64">
        <v>0</v>
      </c>
      <c r="N2552" s="64">
        <v>0</v>
      </c>
      <c r="O2552" s="64">
        <v>6185</v>
      </c>
      <c r="P2552" s="63">
        <v>5885</v>
      </c>
      <c r="Q2552" s="63">
        <v>0</v>
      </c>
      <c r="R2552" s="63">
        <v>0</v>
      </c>
      <c r="S2552" s="63">
        <v>5885</v>
      </c>
      <c r="T2552">
        <f t="shared" si="359"/>
        <v>12070</v>
      </c>
    </row>
    <row r="2553" spans="1:20" hidden="1">
      <c r="A2553" s="55" t="s">
        <v>4845</v>
      </c>
      <c r="B2553" s="56" t="s">
        <v>4846</v>
      </c>
      <c r="C2553" s="55" t="s">
        <v>6320</v>
      </c>
      <c r="D2553" s="56">
        <f t="shared" si="360"/>
        <v>8</v>
      </c>
      <c r="E2553" s="56">
        <f t="shared" si="352"/>
        <v>0</v>
      </c>
      <c r="F2553" s="56">
        <f t="shared" si="353"/>
        <v>0</v>
      </c>
      <c r="G2553" s="56">
        <f t="shared" si="354"/>
        <v>8</v>
      </c>
      <c r="H2553" s="56">
        <f t="shared" si="355"/>
        <v>7</v>
      </c>
      <c r="I2553" s="56">
        <f t="shared" si="356"/>
        <v>0</v>
      </c>
      <c r="J2553" s="56">
        <f t="shared" si="357"/>
        <v>0</v>
      </c>
      <c r="K2553" s="56">
        <f t="shared" si="358"/>
        <v>7</v>
      </c>
      <c r="L2553" s="64">
        <v>8000</v>
      </c>
      <c r="M2553" s="64">
        <v>0</v>
      </c>
      <c r="N2553" s="64">
        <v>0</v>
      </c>
      <c r="O2553" s="64">
        <v>8000</v>
      </c>
      <c r="P2553" s="63">
        <v>7000</v>
      </c>
      <c r="Q2553" s="63">
        <v>0</v>
      </c>
      <c r="R2553" s="63">
        <v>0</v>
      </c>
      <c r="S2553" s="63">
        <v>7000</v>
      </c>
      <c r="T2553">
        <f t="shared" si="359"/>
        <v>15000</v>
      </c>
    </row>
    <row r="2554" spans="1:20">
      <c r="A2554" s="55" t="s">
        <v>4847</v>
      </c>
      <c r="B2554" s="56" t="s">
        <v>4848</v>
      </c>
      <c r="C2554" s="55" t="s">
        <v>6320</v>
      </c>
      <c r="D2554" s="56">
        <f t="shared" si="360"/>
        <v>0</v>
      </c>
      <c r="E2554" s="56">
        <f t="shared" si="352"/>
        <v>0</v>
      </c>
      <c r="F2554" s="56">
        <f t="shared" si="353"/>
        <v>0</v>
      </c>
      <c r="G2554" s="56">
        <f t="shared" si="354"/>
        <v>0</v>
      </c>
      <c r="H2554" s="56">
        <f t="shared" si="355"/>
        <v>0</v>
      </c>
      <c r="I2554" s="56">
        <f t="shared" si="356"/>
        <v>0</v>
      </c>
      <c r="J2554" s="56">
        <f t="shared" si="357"/>
        <v>0</v>
      </c>
      <c r="K2554" s="56">
        <f t="shared" si="358"/>
        <v>0</v>
      </c>
      <c r="L2554" s="64">
        <v>0</v>
      </c>
      <c r="M2554" s="64">
        <v>0</v>
      </c>
      <c r="N2554" s="64">
        <v>0</v>
      </c>
      <c r="O2554" s="64">
        <v>0</v>
      </c>
      <c r="P2554" s="63">
        <v>0</v>
      </c>
      <c r="Q2554" s="63">
        <v>0</v>
      </c>
      <c r="R2554" s="63">
        <v>0</v>
      </c>
      <c r="S2554" s="63">
        <v>0</v>
      </c>
      <c r="T2554">
        <f t="shared" si="359"/>
        <v>0</v>
      </c>
    </row>
    <row r="2555" spans="1:20">
      <c r="A2555" s="55" t="s">
        <v>4849</v>
      </c>
      <c r="B2555" s="56" t="s">
        <v>4850</v>
      </c>
      <c r="C2555" s="55" t="s">
        <v>6320</v>
      </c>
      <c r="D2555" s="56">
        <f t="shared" si="360"/>
        <v>0</v>
      </c>
      <c r="E2555" s="56">
        <f t="shared" si="352"/>
        <v>0</v>
      </c>
      <c r="F2555" s="56">
        <f t="shared" si="353"/>
        <v>0</v>
      </c>
      <c r="G2555" s="56">
        <f t="shared" si="354"/>
        <v>0</v>
      </c>
      <c r="H2555" s="56">
        <f t="shared" si="355"/>
        <v>0</v>
      </c>
      <c r="I2555" s="56">
        <f t="shared" si="356"/>
        <v>0</v>
      </c>
      <c r="J2555" s="56">
        <f t="shared" si="357"/>
        <v>0</v>
      </c>
      <c r="K2555" s="56">
        <f t="shared" si="358"/>
        <v>0</v>
      </c>
      <c r="L2555" s="64">
        <v>0</v>
      </c>
      <c r="M2555" s="64">
        <v>0</v>
      </c>
      <c r="N2555" s="64">
        <v>0</v>
      </c>
      <c r="O2555" s="64">
        <v>0</v>
      </c>
      <c r="P2555" s="63">
        <v>0</v>
      </c>
      <c r="Q2555" s="63">
        <v>0</v>
      </c>
      <c r="R2555" s="63">
        <v>0</v>
      </c>
      <c r="S2555" s="63">
        <v>0</v>
      </c>
      <c r="T2555">
        <f t="shared" si="359"/>
        <v>0</v>
      </c>
    </row>
    <row r="2556" spans="1:20" hidden="1">
      <c r="A2556" s="55" t="s">
        <v>4851</v>
      </c>
      <c r="B2556" s="56" t="s">
        <v>4852</v>
      </c>
      <c r="C2556" s="55" t="s">
        <v>6320</v>
      </c>
      <c r="D2556" s="56">
        <f t="shared" si="360"/>
        <v>0</v>
      </c>
      <c r="E2556" s="56">
        <f t="shared" si="352"/>
        <v>0</v>
      </c>
      <c r="F2556" s="56">
        <f t="shared" si="353"/>
        <v>6981.12</v>
      </c>
      <c r="G2556" s="56">
        <f t="shared" si="354"/>
        <v>6981.12</v>
      </c>
      <c r="H2556" s="56">
        <f t="shared" si="355"/>
        <v>0</v>
      </c>
      <c r="I2556" s="56">
        <f t="shared" si="356"/>
        <v>0</v>
      </c>
      <c r="J2556" s="56">
        <f t="shared" si="357"/>
        <v>6099.21</v>
      </c>
      <c r="K2556" s="56">
        <f t="shared" si="358"/>
        <v>6099.21</v>
      </c>
      <c r="L2556" s="64">
        <v>0</v>
      </c>
      <c r="M2556" s="64">
        <v>0</v>
      </c>
      <c r="N2556" s="64">
        <v>6981120</v>
      </c>
      <c r="O2556" s="64">
        <v>6981120</v>
      </c>
      <c r="P2556" s="63">
        <v>0</v>
      </c>
      <c r="Q2556" s="63">
        <v>0</v>
      </c>
      <c r="R2556" s="63">
        <v>6099210</v>
      </c>
      <c r="S2556" s="63">
        <v>6099210</v>
      </c>
      <c r="T2556">
        <f t="shared" si="359"/>
        <v>13080330</v>
      </c>
    </row>
    <row r="2557" spans="1:20">
      <c r="A2557" s="55" t="s">
        <v>6281</v>
      </c>
      <c r="B2557" s="56" t="s">
        <v>6282</v>
      </c>
      <c r="C2557" s="55" t="s">
        <v>6321</v>
      </c>
      <c r="D2557" s="56">
        <f t="shared" si="360"/>
        <v>0</v>
      </c>
      <c r="E2557" s="56">
        <f t="shared" si="352"/>
        <v>0</v>
      </c>
      <c r="F2557" s="56">
        <f t="shared" si="353"/>
        <v>0</v>
      </c>
      <c r="G2557" s="56">
        <f t="shared" si="354"/>
        <v>0</v>
      </c>
      <c r="H2557" s="56">
        <f t="shared" si="355"/>
        <v>0</v>
      </c>
      <c r="I2557" s="56">
        <f t="shared" si="356"/>
        <v>0</v>
      </c>
      <c r="J2557" s="56">
        <f t="shared" si="357"/>
        <v>0</v>
      </c>
      <c r="K2557" s="56">
        <f t="shared" si="358"/>
        <v>0</v>
      </c>
      <c r="L2557" s="64">
        <v>0</v>
      </c>
      <c r="M2557" s="64">
        <v>0</v>
      </c>
      <c r="N2557" s="64">
        <v>0</v>
      </c>
      <c r="O2557" s="64">
        <v>0</v>
      </c>
      <c r="P2557" s="63">
        <v>0</v>
      </c>
      <c r="Q2557" s="63">
        <v>0</v>
      </c>
      <c r="R2557" s="63">
        <v>0</v>
      </c>
      <c r="S2557" s="63">
        <v>0</v>
      </c>
      <c r="T2557">
        <f t="shared" si="359"/>
        <v>0</v>
      </c>
    </row>
    <row r="2558" spans="1:20" hidden="1">
      <c r="A2558" s="55" t="s">
        <v>4853</v>
      </c>
      <c r="B2558" s="56" t="s">
        <v>4854</v>
      </c>
      <c r="C2558" s="55" t="s">
        <v>6320</v>
      </c>
      <c r="D2558" s="56">
        <f t="shared" si="360"/>
        <v>6.6379999999999999</v>
      </c>
      <c r="E2558" s="56">
        <f t="shared" si="352"/>
        <v>0</v>
      </c>
      <c r="F2558" s="56">
        <f t="shared" si="353"/>
        <v>46.484999999999999</v>
      </c>
      <c r="G2558" s="56">
        <f t="shared" si="354"/>
        <v>53.122999999999998</v>
      </c>
      <c r="H2558" s="56">
        <f t="shared" si="355"/>
        <v>6.6319999999999997</v>
      </c>
      <c r="I2558" s="56">
        <f t="shared" si="356"/>
        <v>0</v>
      </c>
      <c r="J2558" s="56">
        <f t="shared" si="357"/>
        <v>42.679000000000002</v>
      </c>
      <c r="K2558" s="56">
        <f t="shared" si="358"/>
        <v>49.311</v>
      </c>
      <c r="L2558" s="64">
        <v>6638</v>
      </c>
      <c r="M2558" s="64">
        <v>0</v>
      </c>
      <c r="N2558" s="64">
        <v>46485</v>
      </c>
      <c r="O2558" s="64">
        <v>53123</v>
      </c>
      <c r="P2558" s="63">
        <v>6632</v>
      </c>
      <c r="Q2558" s="63">
        <v>0</v>
      </c>
      <c r="R2558" s="63">
        <v>42679</v>
      </c>
      <c r="S2558" s="63">
        <v>49311</v>
      </c>
      <c r="T2558">
        <f t="shared" si="359"/>
        <v>102434</v>
      </c>
    </row>
    <row r="2559" spans="1:20" hidden="1">
      <c r="A2559" s="55" t="s">
        <v>4855</v>
      </c>
      <c r="B2559" s="56" t="s">
        <v>4856</v>
      </c>
      <c r="C2559" s="55" t="s">
        <v>6320</v>
      </c>
      <c r="D2559" s="56">
        <f t="shared" si="360"/>
        <v>361.65300000000002</v>
      </c>
      <c r="E2559" s="56">
        <f t="shared" si="352"/>
        <v>0</v>
      </c>
      <c r="F2559" s="56">
        <f t="shared" si="353"/>
        <v>1000</v>
      </c>
      <c r="G2559" s="56">
        <f t="shared" si="354"/>
        <v>1361.653</v>
      </c>
      <c r="H2559" s="56">
        <f t="shared" si="355"/>
        <v>412.38200000000001</v>
      </c>
      <c r="I2559" s="56">
        <f t="shared" si="356"/>
        <v>0</v>
      </c>
      <c r="J2559" s="56">
        <f t="shared" si="357"/>
        <v>1000</v>
      </c>
      <c r="K2559" s="56">
        <f t="shared" si="358"/>
        <v>1412.3820000000001</v>
      </c>
      <c r="L2559" s="64">
        <v>361653</v>
      </c>
      <c r="M2559" s="64">
        <v>0</v>
      </c>
      <c r="N2559" s="64">
        <v>1000000</v>
      </c>
      <c r="O2559" s="64">
        <v>1361653</v>
      </c>
      <c r="P2559" s="63">
        <v>412382</v>
      </c>
      <c r="Q2559" s="63">
        <v>0</v>
      </c>
      <c r="R2559" s="63">
        <v>1000000</v>
      </c>
      <c r="S2559" s="63">
        <v>1412382</v>
      </c>
      <c r="T2559">
        <f t="shared" si="359"/>
        <v>2774035</v>
      </c>
    </row>
    <row r="2560" spans="1:20" hidden="1">
      <c r="A2560" s="55" t="s">
        <v>4857</v>
      </c>
      <c r="B2560" s="56" t="s">
        <v>4858</v>
      </c>
      <c r="C2560" s="55" t="s">
        <v>6320</v>
      </c>
      <c r="D2560" s="56">
        <f t="shared" si="360"/>
        <v>25.475999999999999</v>
      </c>
      <c r="E2560" s="56">
        <f t="shared" si="352"/>
        <v>0</v>
      </c>
      <c r="F2560" s="56">
        <f t="shared" si="353"/>
        <v>0</v>
      </c>
      <c r="G2560" s="56">
        <f t="shared" si="354"/>
        <v>25.475999999999999</v>
      </c>
      <c r="H2560" s="56">
        <f t="shared" si="355"/>
        <v>26.428999999999998</v>
      </c>
      <c r="I2560" s="56">
        <f t="shared" si="356"/>
        <v>0</v>
      </c>
      <c r="J2560" s="56">
        <f t="shared" si="357"/>
        <v>0</v>
      </c>
      <c r="K2560" s="56">
        <f t="shared" si="358"/>
        <v>26.428999999999998</v>
      </c>
      <c r="L2560" s="64">
        <v>25476</v>
      </c>
      <c r="M2560" s="64">
        <v>0</v>
      </c>
      <c r="N2560" s="64">
        <v>0</v>
      </c>
      <c r="O2560" s="64">
        <v>25476</v>
      </c>
      <c r="P2560" s="63">
        <v>26429</v>
      </c>
      <c r="Q2560" s="63">
        <v>0</v>
      </c>
      <c r="R2560" s="63">
        <v>0</v>
      </c>
      <c r="S2560" s="63">
        <v>26429</v>
      </c>
      <c r="T2560">
        <f t="shared" si="359"/>
        <v>51905</v>
      </c>
    </row>
    <row r="2561" spans="1:20">
      <c r="A2561" s="55" t="s">
        <v>4859</v>
      </c>
      <c r="B2561" s="56" t="s">
        <v>4860</v>
      </c>
      <c r="C2561" s="55" t="s">
        <v>6320</v>
      </c>
      <c r="D2561" s="56">
        <f t="shared" si="360"/>
        <v>0</v>
      </c>
      <c r="E2561" s="56">
        <f t="shared" si="352"/>
        <v>0</v>
      </c>
      <c r="F2561" s="56">
        <f t="shared" si="353"/>
        <v>0</v>
      </c>
      <c r="G2561" s="56">
        <f t="shared" si="354"/>
        <v>0</v>
      </c>
      <c r="H2561" s="56">
        <f t="shared" si="355"/>
        <v>0</v>
      </c>
      <c r="I2561" s="56">
        <f t="shared" si="356"/>
        <v>0</v>
      </c>
      <c r="J2561" s="56">
        <f t="shared" si="357"/>
        <v>0</v>
      </c>
      <c r="K2561" s="56">
        <f t="shared" si="358"/>
        <v>0</v>
      </c>
      <c r="L2561" s="64">
        <v>0</v>
      </c>
      <c r="M2561" s="64">
        <v>0</v>
      </c>
      <c r="N2561" s="64">
        <v>0</v>
      </c>
      <c r="O2561" s="64">
        <v>0</v>
      </c>
      <c r="P2561" s="63">
        <v>0</v>
      </c>
      <c r="Q2561" s="63">
        <v>0</v>
      </c>
      <c r="R2561" s="63">
        <v>0</v>
      </c>
      <c r="S2561" s="63">
        <v>0</v>
      </c>
      <c r="T2561">
        <f t="shared" si="359"/>
        <v>0</v>
      </c>
    </row>
    <row r="2562" spans="1:20" hidden="1">
      <c r="A2562" s="55" t="s">
        <v>4861</v>
      </c>
      <c r="B2562" s="56" t="s">
        <v>4862</v>
      </c>
      <c r="C2562" s="55" t="s">
        <v>6320</v>
      </c>
      <c r="D2562" s="56">
        <f t="shared" si="360"/>
        <v>0</v>
      </c>
      <c r="E2562" s="56">
        <f t="shared" si="352"/>
        <v>0</v>
      </c>
      <c r="F2562" s="56">
        <f t="shared" si="353"/>
        <v>138.93100000000001</v>
      </c>
      <c r="G2562" s="56">
        <f t="shared" si="354"/>
        <v>138.93100000000001</v>
      </c>
      <c r="H2562" s="56">
        <f t="shared" si="355"/>
        <v>0</v>
      </c>
      <c r="I2562" s="56">
        <f t="shared" si="356"/>
        <v>0</v>
      </c>
      <c r="J2562" s="56">
        <f t="shared" si="357"/>
        <v>148.517</v>
      </c>
      <c r="K2562" s="56">
        <f t="shared" si="358"/>
        <v>148.517</v>
      </c>
      <c r="L2562" s="64">
        <v>0</v>
      </c>
      <c r="M2562" s="64">
        <v>0</v>
      </c>
      <c r="N2562" s="64">
        <v>138931</v>
      </c>
      <c r="O2562" s="64">
        <v>138931</v>
      </c>
      <c r="P2562" s="63">
        <v>0</v>
      </c>
      <c r="Q2562" s="63">
        <v>0</v>
      </c>
      <c r="R2562" s="63">
        <v>148517</v>
      </c>
      <c r="S2562" s="63">
        <v>148517</v>
      </c>
      <c r="T2562">
        <f t="shared" si="359"/>
        <v>287448</v>
      </c>
    </row>
    <row r="2563" spans="1:20" hidden="1">
      <c r="A2563" s="55" t="s">
        <v>4863</v>
      </c>
      <c r="B2563" s="56" t="s">
        <v>4864</v>
      </c>
      <c r="C2563" s="55" t="s">
        <v>6320</v>
      </c>
      <c r="D2563" s="56">
        <f t="shared" si="360"/>
        <v>90.664000000000001</v>
      </c>
      <c r="E2563" s="56">
        <f t="shared" si="352"/>
        <v>0</v>
      </c>
      <c r="F2563" s="56">
        <f t="shared" si="353"/>
        <v>25.765000000000001</v>
      </c>
      <c r="G2563" s="56">
        <f t="shared" si="354"/>
        <v>116.429</v>
      </c>
      <c r="H2563" s="56">
        <f t="shared" si="355"/>
        <v>86.918000000000006</v>
      </c>
      <c r="I2563" s="56">
        <f t="shared" si="356"/>
        <v>0</v>
      </c>
      <c r="J2563" s="56">
        <f t="shared" si="357"/>
        <v>24.937000000000001</v>
      </c>
      <c r="K2563" s="56">
        <f t="shared" si="358"/>
        <v>111.855</v>
      </c>
      <c r="L2563" s="64">
        <v>90664</v>
      </c>
      <c r="M2563" s="64">
        <v>0</v>
      </c>
      <c r="N2563" s="64">
        <v>25765</v>
      </c>
      <c r="O2563" s="64">
        <v>116429</v>
      </c>
      <c r="P2563" s="63">
        <v>86918</v>
      </c>
      <c r="Q2563" s="63">
        <v>0</v>
      </c>
      <c r="R2563" s="63">
        <v>24937</v>
      </c>
      <c r="S2563" s="63">
        <v>111855</v>
      </c>
      <c r="T2563">
        <f t="shared" si="359"/>
        <v>228284</v>
      </c>
    </row>
    <row r="2564" spans="1:20" hidden="1">
      <c r="A2564" s="55" t="s">
        <v>4865</v>
      </c>
      <c r="B2564" s="56" t="s">
        <v>4866</v>
      </c>
      <c r="C2564" s="55" t="s">
        <v>6320</v>
      </c>
      <c r="D2564" s="56">
        <f t="shared" si="360"/>
        <v>632.79200000000003</v>
      </c>
      <c r="E2564" s="56">
        <f t="shared" si="352"/>
        <v>0</v>
      </c>
      <c r="F2564" s="56">
        <f t="shared" si="353"/>
        <v>66.98</v>
      </c>
      <c r="G2564" s="56">
        <f t="shared" si="354"/>
        <v>699.77200000000005</v>
      </c>
      <c r="H2564" s="56">
        <f t="shared" si="355"/>
        <v>683.35199999999998</v>
      </c>
      <c r="I2564" s="56">
        <f t="shared" si="356"/>
        <v>0</v>
      </c>
      <c r="J2564" s="56">
        <f t="shared" si="357"/>
        <v>78.778000000000006</v>
      </c>
      <c r="K2564" s="56">
        <f t="shared" si="358"/>
        <v>762.13</v>
      </c>
      <c r="L2564" s="64">
        <v>632792</v>
      </c>
      <c r="M2564" s="64">
        <v>0</v>
      </c>
      <c r="N2564" s="64">
        <v>66980</v>
      </c>
      <c r="O2564" s="64">
        <v>699772</v>
      </c>
      <c r="P2564" s="63">
        <v>683352</v>
      </c>
      <c r="Q2564" s="63">
        <v>0</v>
      </c>
      <c r="R2564" s="63">
        <v>78778</v>
      </c>
      <c r="S2564" s="63">
        <v>762130</v>
      </c>
      <c r="T2564">
        <f t="shared" si="359"/>
        <v>1461902</v>
      </c>
    </row>
    <row r="2565" spans="1:20">
      <c r="A2565" s="55" t="s">
        <v>4867</v>
      </c>
      <c r="B2565" s="56" t="s">
        <v>4868</v>
      </c>
      <c r="C2565" s="55" t="s">
        <v>6320</v>
      </c>
      <c r="D2565" s="56">
        <f t="shared" si="360"/>
        <v>0</v>
      </c>
      <c r="E2565" s="56">
        <f t="shared" ref="E2565:E2628" si="361">M2565/1000</f>
        <v>0</v>
      </c>
      <c r="F2565" s="56">
        <f t="shared" ref="F2565:F2628" si="362">N2565/1000</f>
        <v>0</v>
      </c>
      <c r="G2565" s="56">
        <f t="shared" ref="G2565:G2628" si="363">O2565/1000</f>
        <v>0</v>
      </c>
      <c r="H2565" s="56">
        <f t="shared" ref="H2565:H2628" si="364">P2565/1000</f>
        <v>0</v>
      </c>
      <c r="I2565" s="56">
        <f t="shared" ref="I2565:I2628" si="365">Q2565/1000</f>
        <v>0</v>
      </c>
      <c r="J2565" s="56">
        <f t="shared" ref="J2565:J2628" si="366">R2565/1000</f>
        <v>0</v>
      </c>
      <c r="K2565" s="56">
        <f t="shared" ref="K2565:K2628" si="367">S2565/1000</f>
        <v>0</v>
      </c>
      <c r="L2565" s="64">
        <v>0</v>
      </c>
      <c r="M2565" s="64">
        <v>0</v>
      </c>
      <c r="N2565" s="64">
        <v>0</v>
      </c>
      <c r="O2565" s="64">
        <v>0</v>
      </c>
      <c r="P2565" s="63">
        <v>0</v>
      </c>
      <c r="Q2565" s="63">
        <v>0</v>
      </c>
      <c r="R2565" s="63">
        <v>0</v>
      </c>
      <c r="S2565" s="63">
        <v>0</v>
      </c>
      <c r="T2565">
        <f t="shared" si="359"/>
        <v>0</v>
      </c>
    </row>
    <row r="2566" spans="1:20" hidden="1">
      <c r="A2566" s="55" t="s">
        <v>4869</v>
      </c>
      <c r="B2566" s="56" t="s">
        <v>4870</v>
      </c>
      <c r="C2566" s="55" t="s">
        <v>6320</v>
      </c>
      <c r="D2566" s="56">
        <f t="shared" si="360"/>
        <v>146.72200000000001</v>
      </c>
      <c r="E2566" s="56">
        <f t="shared" si="361"/>
        <v>0</v>
      </c>
      <c r="F2566" s="56">
        <f t="shared" si="362"/>
        <v>0</v>
      </c>
      <c r="G2566" s="56">
        <f t="shared" si="363"/>
        <v>146.72200000000001</v>
      </c>
      <c r="H2566" s="56">
        <f t="shared" si="364"/>
        <v>124.85899999999999</v>
      </c>
      <c r="I2566" s="56">
        <f t="shared" si="365"/>
        <v>0</v>
      </c>
      <c r="J2566" s="56">
        <f t="shared" si="366"/>
        <v>0</v>
      </c>
      <c r="K2566" s="56">
        <f t="shared" si="367"/>
        <v>124.85899999999999</v>
      </c>
      <c r="L2566" s="64">
        <v>146722</v>
      </c>
      <c r="M2566" s="64">
        <v>0</v>
      </c>
      <c r="N2566" s="64">
        <v>0</v>
      </c>
      <c r="O2566" s="64">
        <v>146722</v>
      </c>
      <c r="P2566" s="63">
        <v>124859</v>
      </c>
      <c r="Q2566" s="63">
        <v>0</v>
      </c>
      <c r="R2566" s="63">
        <v>0</v>
      </c>
      <c r="S2566" s="63">
        <v>124859</v>
      </c>
      <c r="T2566">
        <f t="shared" ref="T2566:T2629" si="368">O2566+S2566</f>
        <v>271581</v>
      </c>
    </row>
    <row r="2567" spans="1:20" hidden="1">
      <c r="A2567" s="55" t="s">
        <v>4871</v>
      </c>
      <c r="B2567" s="56" t="s">
        <v>4872</v>
      </c>
      <c r="C2567" s="55" t="s">
        <v>6320</v>
      </c>
      <c r="D2567" s="56">
        <f t="shared" ref="D2567:D2630" si="369">L2567/1000</f>
        <v>1</v>
      </c>
      <c r="E2567" s="56">
        <f t="shared" si="361"/>
        <v>0</v>
      </c>
      <c r="F2567" s="56">
        <f t="shared" si="362"/>
        <v>96.775999999999996</v>
      </c>
      <c r="G2567" s="56">
        <f t="shared" si="363"/>
        <v>97.775999999999996</v>
      </c>
      <c r="H2567" s="56">
        <f t="shared" si="364"/>
        <v>1</v>
      </c>
      <c r="I2567" s="56">
        <f t="shared" si="365"/>
        <v>0</v>
      </c>
      <c r="J2567" s="56">
        <f t="shared" si="366"/>
        <v>100.521</v>
      </c>
      <c r="K2567" s="56">
        <f t="shared" si="367"/>
        <v>101.521</v>
      </c>
      <c r="L2567" s="64">
        <v>1000</v>
      </c>
      <c r="M2567" s="64">
        <v>0</v>
      </c>
      <c r="N2567" s="64">
        <v>96776</v>
      </c>
      <c r="O2567" s="64">
        <v>97776</v>
      </c>
      <c r="P2567" s="63">
        <v>1000</v>
      </c>
      <c r="Q2567" s="63">
        <v>0</v>
      </c>
      <c r="R2567" s="63">
        <v>100521</v>
      </c>
      <c r="S2567" s="63">
        <v>101521</v>
      </c>
      <c r="T2567">
        <f t="shared" si="368"/>
        <v>199297</v>
      </c>
    </row>
    <row r="2568" spans="1:20">
      <c r="A2568" s="55" t="s">
        <v>4873</v>
      </c>
      <c r="B2568" s="56" t="s">
        <v>4874</v>
      </c>
      <c r="C2568" s="55" t="s">
        <v>6321</v>
      </c>
      <c r="D2568" s="56">
        <f t="shared" si="369"/>
        <v>0</v>
      </c>
      <c r="E2568" s="56">
        <f t="shared" si="361"/>
        <v>0</v>
      </c>
      <c r="F2568" s="56">
        <f t="shared" si="362"/>
        <v>0</v>
      </c>
      <c r="G2568" s="56">
        <f t="shared" si="363"/>
        <v>0</v>
      </c>
      <c r="H2568" s="56">
        <f t="shared" si="364"/>
        <v>0</v>
      </c>
      <c r="I2568" s="56">
        <f t="shared" si="365"/>
        <v>0</v>
      </c>
      <c r="J2568" s="56">
        <f t="shared" si="366"/>
        <v>0</v>
      </c>
      <c r="K2568" s="56">
        <f t="shared" si="367"/>
        <v>0</v>
      </c>
      <c r="L2568" s="64">
        <v>0</v>
      </c>
      <c r="M2568" s="64">
        <v>0</v>
      </c>
      <c r="N2568" s="64">
        <v>0</v>
      </c>
      <c r="O2568" s="64">
        <v>0</v>
      </c>
      <c r="P2568" s="63">
        <v>0</v>
      </c>
      <c r="Q2568" s="63">
        <v>0</v>
      </c>
      <c r="R2568" s="63">
        <v>0</v>
      </c>
      <c r="S2568" s="63">
        <v>0</v>
      </c>
      <c r="T2568">
        <f t="shared" si="368"/>
        <v>0</v>
      </c>
    </row>
    <row r="2569" spans="1:20" hidden="1">
      <c r="A2569" s="55" t="s">
        <v>4875</v>
      </c>
      <c r="B2569" s="56" t="s">
        <v>4876</v>
      </c>
      <c r="C2569" s="55" t="s">
        <v>6316</v>
      </c>
      <c r="D2569" s="56">
        <f t="shared" si="369"/>
        <v>17800</v>
      </c>
      <c r="E2569" s="56">
        <f t="shared" si="361"/>
        <v>7650</v>
      </c>
      <c r="F2569" s="56">
        <f t="shared" si="362"/>
        <v>21040.601999999999</v>
      </c>
      <c r="G2569" s="56">
        <f t="shared" si="363"/>
        <v>46490.601999999999</v>
      </c>
      <c r="H2569" s="56">
        <f t="shared" si="364"/>
        <v>17300</v>
      </c>
      <c r="I2569" s="56">
        <f t="shared" si="365"/>
        <v>7350</v>
      </c>
      <c r="J2569" s="56">
        <f t="shared" si="366"/>
        <v>20729.687999999998</v>
      </c>
      <c r="K2569" s="56">
        <f t="shared" si="367"/>
        <v>45379.688000000002</v>
      </c>
      <c r="L2569" s="64">
        <v>17800000</v>
      </c>
      <c r="M2569" s="64">
        <v>7650000</v>
      </c>
      <c r="N2569" s="64">
        <v>21040602</v>
      </c>
      <c r="O2569" s="64">
        <v>46490602</v>
      </c>
      <c r="P2569" s="63">
        <v>17300000</v>
      </c>
      <c r="Q2569" s="63">
        <v>7350000</v>
      </c>
      <c r="R2569" s="63">
        <v>20729688</v>
      </c>
      <c r="S2569" s="63">
        <v>45379688</v>
      </c>
      <c r="T2569">
        <f t="shared" si="368"/>
        <v>91870290</v>
      </c>
    </row>
    <row r="2570" spans="1:20" hidden="1">
      <c r="A2570" s="55" t="s">
        <v>4877</v>
      </c>
      <c r="B2570" s="56" t="s">
        <v>4878</v>
      </c>
      <c r="C2570" s="55" t="s">
        <v>6317</v>
      </c>
      <c r="D2570" s="56">
        <f t="shared" si="369"/>
        <v>13317.772000000001</v>
      </c>
      <c r="E2570" s="56">
        <f t="shared" si="361"/>
        <v>7015.85</v>
      </c>
      <c r="F2570" s="56">
        <f t="shared" si="362"/>
        <v>7589.4489999999996</v>
      </c>
      <c r="G2570" s="56">
        <f t="shared" si="363"/>
        <v>27923.071</v>
      </c>
      <c r="H2570" s="56">
        <f t="shared" si="364"/>
        <v>14083.231</v>
      </c>
      <c r="I2570" s="56">
        <f t="shared" si="365"/>
        <v>7011.9369999999999</v>
      </c>
      <c r="J2570" s="56">
        <f t="shared" si="366"/>
        <v>7872.0060000000003</v>
      </c>
      <c r="K2570" s="56">
        <f t="shared" si="367"/>
        <v>28967.173999999999</v>
      </c>
      <c r="L2570" s="64">
        <v>13317772</v>
      </c>
      <c r="M2570" s="64">
        <v>7015850</v>
      </c>
      <c r="N2570" s="64">
        <v>7589449</v>
      </c>
      <c r="O2570" s="64">
        <v>27923071</v>
      </c>
      <c r="P2570" s="63">
        <v>14083231</v>
      </c>
      <c r="Q2570" s="63">
        <v>7011937</v>
      </c>
      <c r="R2570" s="63">
        <v>7872006</v>
      </c>
      <c r="S2570" s="63">
        <v>28967174</v>
      </c>
      <c r="T2570">
        <f t="shared" si="368"/>
        <v>56890245</v>
      </c>
    </row>
    <row r="2571" spans="1:20" hidden="1">
      <c r="A2571" s="55" t="s">
        <v>4879</v>
      </c>
      <c r="B2571" s="56" t="s">
        <v>4880</v>
      </c>
      <c r="C2571" s="55" t="s">
        <v>6318</v>
      </c>
      <c r="D2571" s="56">
        <f t="shared" si="369"/>
        <v>5036</v>
      </c>
      <c r="E2571" s="56">
        <f t="shared" si="361"/>
        <v>1873.4</v>
      </c>
      <c r="F2571" s="56">
        <f t="shared" si="362"/>
        <v>7484.6379999999999</v>
      </c>
      <c r="G2571" s="56">
        <f t="shared" si="363"/>
        <v>14394.038</v>
      </c>
      <c r="H2571" s="56">
        <f t="shared" si="364"/>
        <v>7161</v>
      </c>
      <c r="I2571" s="56">
        <f t="shared" si="365"/>
        <v>1841.7</v>
      </c>
      <c r="J2571" s="56">
        <f t="shared" si="366"/>
        <v>6834.6620000000003</v>
      </c>
      <c r="K2571" s="56">
        <f t="shared" si="367"/>
        <v>15837.361999999999</v>
      </c>
      <c r="L2571" s="64">
        <v>5036000</v>
      </c>
      <c r="M2571" s="64">
        <v>1873400</v>
      </c>
      <c r="N2571" s="64">
        <v>7484638</v>
      </c>
      <c r="O2571" s="64">
        <v>14394038</v>
      </c>
      <c r="P2571" s="63">
        <v>7161000</v>
      </c>
      <c r="Q2571" s="63">
        <v>1841700</v>
      </c>
      <c r="R2571" s="63">
        <v>6834662</v>
      </c>
      <c r="S2571" s="63">
        <v>15837362</v>
      </c>
      <c r="T2571">
        <f t="shared" si="368"/>
        <v>30231400</v>
      </c>
    </row>
    <row r="2572" spans="1:20" hidden="1">
      <c r="A2572" s="55" t="s">
        <v>4881</v>
      </c>
      <c r="B2572" s="56" t="s">
        <v>4882</v>
      </c>
      <c r="C2572" s="55" t="s">
        <v>6318</v>
      </c>
      <c r="D2572" s="56">
        <f t="shared" si="369"/>
        <v>2771.4760000000001</v>
      </c>
      <c r="E2572" s="56">
        <f t="shared" si="361"/>
        <v>745.93399999999997</v>
      </c>
      <c r="F2572" s="56">
        <f t="shared" si="362"/>
        <v>2059.46</v>
      </c>
      <c r="G2572" s="56">
        <f t="shared" si="363"/>
        <v>5576.87</v>
      </c>
      <c r="H2572" s="56">
        <f t="shared" si="364"/>
        <v>2662.9050000000002</v>
      </c>
      <c r="I2572" s="56">
        <f t="shared" si="365"/>
        <v>736.11900000000003</v>
      </c>
      <c r="J2572" s="56">
        <f t="shared" si="366"/>
        <v>2098.5030000000002</v>
      </c>
      <c r="K2572" s="56">
        <f t="shared" si="367"/>
        <v>5497.527</v>
      </c>
      <c r="L2572" s="64">
        <v>2771476</v>
      </c>
      <c r="M2572" s="64">
        <v>745934</v>
      </c>
      <c r="N2572" s="64">
        <v>2059460</v>
      </c>
      <c r="O2572" s="64">
        <v>5576870</v>
      </c>
      <c r="P2572" s="63">
        <v>2662905</v>
      </c>
      <c r="Q2572" s="63">
        <v>736119</v>
      </c>
      <c r="R2572" s="63">
        <v>2098503</v>
      </c>
      <c r="S2572" s="63">
        <v>5497527</v>
      </c>
      <c r="T2572">
        <f t="shared" si="368"/>
        <v>11074397</v>
      </c>
    </row>
    <row r="2573" spans="1:20" hidden="1">
      <c r="A2573" s="55" t="s">
        <v>4883</v>
      </c>
      <c r="B2573" s="56" t="s">
        <v>4884</v>
      </c>
      <c r="C2573" s="55" t="s">
        <v>6317</v>
      </c>
      <c r="D2573" s="56">
        <f t="shared" si="369"/>
        <v>3999.7910000000002</v>
      </c>
      <c r="E2573" s="56">
        <f t="shared" si="361"/>
        <v>507.02100000000002</v>
      </c>
      <c r="F2573" s="56">
        <f t="shared" si="362"/>
        <v>4878.6469999999999</v>
      </c>
      <c r="G2573" s="56">
        <f t="shared" si="363"/>
        <v>9385.4590000000007</v>
      </c>
      <c r="H2573" s="56">
        <f t="shared" si="364"/>
        <v>4431.5720000000001</v>
      </c>
      <c r="I2573" s="56">
        <f t="shared" si="365"/>
        <v>705.61800000000005</v>
      </c>
      <c r="J2573" s="56">
        <f t="shared" si="366"/>
        <v>5227.0810000000001</v>
      </c>
      <c r="K2573" s="56">
        <f t="shared" si="367"/>
        <v>10364.271000000001</v>
      </c>
      <c r="L2573" s="64">
        <v>3999791</v>
      </c>
      <c r="M2573" s="64">
        <v>507021</v>
      </c>
      <c r="N2573" s="64">
        <v>4878647</v>
      </c>
      <c r="O2573" s="64">
        <v>9385459</v>
      </c>
      <c r="P2573" s="63">
        <v>4431572</v>
      </c>
      <c r="Q2573" s="63">
        <v>705618</v>
      </c>
      <c r="R2573" s="63">
        <v>5227081</v>
      </c>
      <c r="S2573" s="63">
        <v>10364271</v>
      </c>
      <c r="T2573">
        <f t="shared" si="368"/>
        <v>19749730</v>
      </c>
    </row>
    <row r="2574" spans="1:20" hidden="1">
      <c r="A2574" s="55" t="s">
        <v>4885</v>
      </c>
      <c r="B2574" s="56" t="s">
        <v>4886</v>
      </c>
      <c r="C2574" s="55" t="s">
        <v>6317</v>
      </c>
      <c r="D2574" s="56">
        <f t="shared" si="369"/>
        <v>5060.1530000000002</v>
      </c>
      <c r="E2574" s="56">
        <f t="shared" si="361"/>
        <v>1830.758</v>
      </c>
      <c r="F2574" s="56">
        <f t="shared" si="362"/>
        <v>3354.2890000000002</v>
      </c>
      <c r="G2574" s="56">
        <f t="shared" si="363"/>
        <v>10245.200000000001</v>
      </c>
      <c r="H2574" s="56">
        <f t="shared" si="364"/>
        <v>5835.7290000000003</v>
      </c>
      <c r="I2574" s="56">
        <f t="shared" si="365"/>
        <v>1849.249</v>
      </c>
      <c r="J2574" s="56">
        <f t="shared" si="366"/>
        <v>2184.9</v>
      </c>
      <c r="K2574" s="56">
        <f t="shared" si="367"/>
        <v>9869.8780000000006</v>
      </c>
      <c r="L2574" s="64">
        <v>5060153</v>
      </c>
      <c r="M2574" s="64">
        <v>1830758</v>
      </c>
      <c r="N2574" s="64">
        <v>3354289</v>
      </c>
      <c r="O2574" s="64">
        <v>10245200</v>
      </c>
      <c r="P2574" s="63">
        <v>5835729</v>
      </c>
      <c r="Q2574" s="63">
        <v>1849249</v>
      </c>
      <c r="R2574" s="63">
        <v>2184900</v>
      </c>
      <c r="S2574" s="63">
        <v>9869878</v>
      </c>
      <c r="T2574">
        <f t="shared" si="368"/>
        <v>20115078</v>
      </c>
    </row>
    <row r="2575" spans="1:20" hidden="1">
      <c r="A2575" s="55" t="s">
        <v>4887</v>
      </c>
      <c r="B2575" s="56" t="s">
        <v>4888</v>
      </c>
      <c r="C2575" s="55" t="s">
        <v>6318</v>
      </c>
      <c r="D2575" s="56">
        <f t="shared" si="369"/>
        <v>2523.0010000000002</v>
      </c>
      <c r="E2575" s="56">
        <f t="shared" si="361"/>
        <v>1050.8679999999999</v>
      </c>
      <c r="F2575" s="56">
        <f t="shared" si="362"/>
        <v>4134.6369999999997</v>
      </c>
      <c r="G2575" s="56">
        <f t="shared" si="363"/>
        <v>7708.5060000000003</v>
      </c>
      <c r="H2575" s="56">
        <f t="shared" si="364"/>
        <v>3022.578</v>
      </c>
      <c r="I2575" s="56">
        <f t="shared" si="365"/>
        <v>1050.6690000000001</v>
      </c>
      <c r="J2575" s="56">
        <f t="shared" si="366"/>
        <v>4055.384</v>
      </c>
      <c r="K2575" s="56">
        <f t="shared" si="367"/>
        <v>8128.6310000000003</v>
      </c>
      <c r="L2575" s="64">
        <v>2523001</v>
      </c>
      <c r="M2575" s="64">
        <v>1050868</v>
      </c>
      <c r="N2575" s="64">
        <v>4134637</v>
      </c>
      <c r="O2575" s="64">
        <v>7708506</v>
      </c>
      <c r="P2575" s="63">
        <v>3022578</v>
      </c>
      <c r="Q2575" s="63">
        <v>1050669</v>
      </c>
      <c r="R2575" s="63">
        <v>4055384</v>
      </c>
      <c r="S2575" s="63">
        <v>8128631</v>
      </c>
      <c r="T2575">
        <f t="shared" si="368"/>
        <v>15837137</v>
      </c>
    </row>
    <row r="2576" spans="1:20" hidden="1">
      <c r="A2576" s="55" t="s">
        <v>4889</v>
      </c>
      <c r="B2576" s="56" t="s">
        <v>4890</v>
      </c>
      <c r="C2576" s="55" t="s">
        <v>6318</v>
      </c>
      <c r="D2576" s="56">
        <f t="shared" si="369"/>
        <v>1761.25</v>
      </c>
      <c r="E2576" s="56">
        <f t="shared" si="361"/>
        <v>240.749</v>
      </c>
      <c r="F2576" s="56">
        <f t="shared" si="362"/>
        <v>1586.694</v>
      </c>
      <c r="G2576" s="56">
        <f t="shared" si="363"/>
        <v>3588.6930000000002</v>
      </c>
      <c r="H2576" s="56">
        <f t="shared" si="364"/>
        <v>1760.819</v>
      </c>
      <c r="I2576" s="56">
        <f t="shared" si="365"/>
        <v>240.70099999999999</v>
      </c>
      <c r="J2576" s="56">
        <f t="shared" si="366"/>
        <v>1514.056</v>
      </c>
      <c r="K2576" s="56">
        <f t="shared" si="367"/>
        <v>3515.576</v>
      </c>
      <c r="L2576" s="64">
        <v>1761250</v>
      </c>
      <c r="M2576" s="64">
        <v>240749</v>
      </c>
      <c r="N2576" s="64">
        <v>1586694</v>
      </c>
      <c r="O2576" s="64">
        <v>3588693</v>
      </c>
      <c r="P2576" s="63">
        <v>1760819</v>
      </c>
      <c r="Q2576" s="63">
        <v>240701</v>
      </c>
      <c r="R2576" s="63">
        <v>1514056</v>
      </c>
      <c r="S2576" s="63">
        <v>3515576</v>
      </c>
      <c r="T2576">
        <f t="shared" si="368"/>
        <v>7104269</v>
      </c>
    </row>
    <row r="2577" spans="1:20" hidden="1">
      <c r="A2577" s="55" t="s">
        <v>4891</v>
      </c>
      <c r="B2577" s="56" t="s">
        <v>4892</v>
      </c>
      <c r="C2577" s="55" t="s">
        <v>6318</v>
      </c>
      <c r="D2577" s="56">
        <f t="shared" si="369"/>
        <v>6321.6360000000004</v>
      </c>
      <c r="E2577" s="56">
        <f t="shared" si="361"/>
        <v>627.55600000000004</v>
      </c>
      <c r="F2577" s="56">
        <f t="shared" si="362"/>
        <v>3997.6610000000001</v>
      </c>
      <c r="G2577" s="56">
        <f t="shared" si="363"/>
        <v>10946.852999999999</v>
      </c>
      <c r="H2577" s="56">
        <f t="shared" si="364"/>
        <v>6618.7470000000003</v>
      </c>
      <c r="I2577" s="56">
        <f t="shared" si="365"/>
        <v>1877.1869999999999</v>
      </c>
      <c r="J2577" s="56">
        <f t="shared" si="366"/>
        <v>4319.5249999999996</v>
      </c>
      <c r="K2577" s="56">
        <f t="shared" si="367"/>
        <v>12815.459000000001</v>
      </c>
      <c r="L2577" s="64">
        <v>6321636</v>
      </c>
      <c r="M2577" s="64">
        <v>627556</v>
      </c>
      <c r="N2577" s="64">
        <v>3997661</v>
      </c>
      <c r="O2577" s="64">
        <v>10946853</v>
      </c>
      <c r="P2577" s="63">
        <v>6618747</v>
      </c>
      <c r="Q2577" s="63">
        <v>1877187</v>
      </c>
      <c r="R2577" s="63">
        <v>4319525</v>
      </c>
      <c r="S2577" s="63">
        <v>12815459</v>
      </c>
      <c r="T2577">
        <f t="shared" si="368"/>
        <v>23762312</v>
      </c>
    </row>
    <row r="2578" spans="1:20" hidden="1">
      <c r="A2578" s="55" t="s">
        <v>4893</v>
      </c>
      <c r="B2578" s="56" t="s">
        <v>4894</v>
      </c>
      <c r="C2578" s="55" t="s">
        <v>6318</v>
      </c>
      <c r="D2578" s="56">
        <f t="shared" si="369"/>
        <v>3469.93</v>
      </c>
      <c r="E2578" s="56">
        <f t="shared" si="361"/>
        <v>1614.575</v>
      </c>
      <c r="F2578" s="56">
        <f t="shared" si="362"/>
        <v>6850.56</v>
      </c>
      <c r="G2578" s="56">
        <f t="shared" si="363"/>
        <v>11935.065000000001</v>
      </c>
      <c r="H2578" s="56">
        <f t="shared" si="364"/>
        <v>4637.5230000000001</v>
      </c>
      <c r="I2578" s="56">
        <f t="shared" si="365"/>
        <v>1614.182</v>
      </c>
      <c r="J2578" s="56">
        <f t="shared" si="366"/>
        <v>6649.7489999999998</v>
      </c>
      <c r="K2578" s="56">
        <f t="shared" si="367"/>
        <v>12901.454</v>
      </c>
      <c r="L2578" s="64">
        <v>3469930</v>
      </c>
      <c r="M2578" s="64">
        <v>1614575</v>
      </c>
      <c r="N2578" s="64">
        <v>6850560</v>
      </c>
      <c r="O2578" s="64">
        <v>11935065</v>
      </c>
      <c r="P2578" s="63">
        <v>4637523</v>
      </c>
      <c r="Q2578" s="63">
        <v>1614182</v>
      </c>
      <c r="R2578" s="63">
        <v>6649749</v>
      </c>
      <c r="S2578" s="63">
        <v>12901454</v>
      </c>
      <c r="T2578">
        <f t="shared" si="368"/>
        <v>24836519</v>
      </c>
    </row>
    <row r="2579" spans="1:20" hidden="1">
      <c r="A2579" s="55" t="s">
        <v>4895</v>
      </c>
      <c r="B2579" s="56" t="s">
        <v>4896</v>
      </c>
      <c r="C2579" s="55" t="s">
        <v>6318</v>
      </c>
      <c r="D2579" s="56">
        <f t="shared" si="369"/>
        <v>3169.4720000000002</v>
      </c>
      <c r="E2579" s="56">
        <f t="shared" si="361"/>
        <v>615.548</v>
      </c>
      <c r="F2579" s="56">
        <f t="shared" si="362"/>
        <v>2117.69</v>
      </c>
      <c r="G2579" s="56">
        <f t="shared" si="363"/>
        <v>5902.71</v>
      </c>
      <c r="H2579" s="56">
        <f t="shared" si="364"/>
        <v>3402.0790000000002</v>
      </c>
      <c r="I2579" s="56">
        <f t="shared" si="365"/>
        <v>815.13199999999995</v>
      </c>
      <c r="J2579" s="56">
        <f t="shared" si="366"/>
        <v>2260.4070000000002</v>
      </c>
      <c r="K2579" s="56">
        <f t="shared" si="367"/>
        <v>6477.6180000000004</v>
      </c>
      <c r="L2579" s="64">
        <v>3169472</v>
      </c>
      <c r="M2579" s="64">
        <v>615548</v>
      </c>
      <c r="N2579" s="64">
        <v>2117690</v>
      </c>
      <c r="O2579" s="64">
        <v>5902710</v>
      </c>
      <c r="P2579" s="63">
        <v>3402079</v>
      </c>
      <c r="Q2579" s="63">
        <v>815132</v>
      </c>
      <c r="R2579" s="63">
        <v>2260407</v>
      </c>
      <c r="S2579" s="63">
        <v>6477618</v>
      </c>
      <c r="T2579">
        <f t="shared" si="368"/>
        <v>12380328</v>
      </c>
    </row>
    <row r="2580" spans="1:20" hidden="1">
      <c r="A2580" s="55" t="s">
        <v>4897</v>
      </c>
      <c r="B2580" s="56" t="s">
        <v>4898</v>
      </c>
      <c r="C2580" s="55" t="s">
        <v>6319</v>
      </c>
      <c r="D2580" s="56">
        <f t="shared" si="369"/>
        <v>1103.6369999999999</v>
      </c>
      <c r="E2580" s="56">
        <f t="shared" si="361"/>
        <v>759.25400000000002</v>
      </c>
      <c r="F2580" s="56">
        <f t="shared" si="362"/>
        <v>666.21699999999998</v>
      </c>
      <c r="G2580" s="56">
        <f t="shared" si="363"/>
        <v>2529.1080000000002</v>
      </c>
      <c r="H2580" s="56">
        <f t="shared" si="364"/>
        <v>1303.337</v>
      </c>
      <c r="I2580" s="56">
        <f t="shared" si="365"/>
        <v>789.69200000000001</v>
      </c>
      <c r="J2580" s="56">
        <f t="shared" si="366"/>
        <v>664.87800000000004</v>
      </c>
      <c r="K2580" s="56">
        <f t="shared" si="367"/>
        <v>2757.9070000000002</v>
      </c>
      <c r="L2580" s="64">
        <v>1103637</v>
      </c>
      <c r="M2580" s="64">
        <v>759254</v>
      </c>
      <c r="N2580" s="64">
        <v>666217</v>
      </c>
      <c r="O2580" s="64">
        <v>2529108</v>
      </c>
      <c r="P2580" s="63">
        <v>1303337</v>
      </c>
      <c r="Q2580" s="63">
        <v>789692</v>
      </c>
      <c r="R2580" s="63">
        <v>664878</v>
      </c>
      <c r="S2580" s="63">
        <v>2757907</v>
      </c>
      <c r="T2580">
        <f t="shared" si="368"/>
        <v>5287015</v>
      </c>
    </row>
    <row r="2581" spans="1:20" hidden="1">
      <c r="A2581" s="55" t="s">
        <v>4899</v>
      </c>
      <c r="B2581" s="56" t="s">
        <v>4900</v>
      </c>
      <c r="C2581" s="55" t="s">
        <v>6319</v>
      </c>
      <c r="D2581" s="56">
        <f t="shared" si="369"/>
        <v>3647.8420000000001</v>
      </c>
      <c r="E2581" s="56">
        <f t="shared" si="361"/>
        <v>196.90899999999999</v>
      </c>
      <c r="F2581" s="56">
        <f t="shared" si="362"/>
        <v>2487.2040000000002</v>
      </c>
      <c r="G2581" s="56">
        <f t="shared" si="363"/>
        <v>6331.9549999999999</v>
      </c>
      <c r="H2581" s="56">
        <f t="shared" si="364"/>
        <v>3896.0039999999999</v>
      </c>
      <c r="I2581" s="56">
        <f t="shared" si="365"/>
        <v>196.59399999999999</v>
      </c>
      <c r="J2581" s="56">
        <f t="shared" si="366"/>
        <v>2710.6570000000002</v>
      </c>
      <c r="K2581" s="56">
        <f t="shared" si="367"/>
        <v>6803.2550000000001</v>
      </c>
      <c r="L2581" s="64">
        <v>3647842</v>
      </c>
      <c r="M2581" s="64">
        <v>196909</v>
      </c>
      <c r="N2581" s="64">
        <v>2487204</v>
      </c>
      <c r="O2581" s="64">
        <v>6331955</v>
      </c>
      <c r="P2581" s="63">
        <v>3896004</v>
      </c>
      <c r="Q2581" s="63">
        <v>196594</v>
      </c>
      <c r="R2581" s="63">
        <v>2710657</v>
      </c>
      <c r="S2581" s="63">
        <v>6803255</v>
      </c>
      <c r="T2581">
        <f t="shared" si="368"/>
        <v>13135210</v>
      </c>
    </row>
    <row r="2582" spans="1:20" hidden="1">
      <c r="A2582" s="55" t="s">
        <v>4901</v>
      </c>
      <c r="B2582" s="56" t="s">
        <v>89</v>
      </c>
      <c r="C2582" s="55" t="s">
        <v>6319</v>
      </c>
      <c r="D2582" s="56">
        <f t="shared" si="369"/>
        <v>756.93600000000004</v>
      </c>
      <c r="E2582" s="56">
        <f t="shared" si="361"/>
        <v>189.679</v>
      </c>
      <c r="F2582" s="56">
        <f t="shared" si="362"/>
        <v>566.697</v>
      </c>
      <c r="G2582" s="56">
        <f t="shared" si="363"/>
        <v>1513.3119999999999</v>
      </c>
      <c r="H2582" s="56">
        <f t="shared" si="364"/>
        <v>790.09699999999998</v>
      </c>
      <c r="I2582" s="56">
        <f t="shared" si="365"/>
        <v>205.495</v>
      </c>
      <c r="J2582" s="56">
        <f t="shared" si="366"/>
        <v>545.42700000000002</v>
      </c>
      <c r="K2582" s="56">
        <f t="shared" si="367"/>
        <v>1541.019</v>
      </c>
      <c r="L2582" s="64">
        <v>756936</v>
      </c>
      <c r="M2582" s="64">
        <v>189679</v>
      </c>
      <c r="N2582" s="64">
        <v>566697</v>
      </c>
      <c r="O2582" s="64">
        <v>1513312</v>
      </c>
      <c r="P2582" s="63">
        <v>790097</v>
      </c>
      <c r="Q2582" s="63">
        <v>205495</v>
      </c>
      <c r="R2582" s="63">
        <v>545427</v>
      </c>
      <c r="S2582" s="63">
        <v>1541019</v>
      </c>
      <c r="T2582">
        <f t="shared" si="368"/>
        <v>3054331</v>
      </c>
    </row>
    <row r="2583" spans="1:20" hidden="1">
      <c r="A2583" s="55" t="s">
        <v>4902</v>
      </c>
      <c r="B2583" s="56" t="s">
        <v>4903</v>
      </c>
      <c r="C2583" s="55" t="s">
        <v>6319</v>
      </c>
      <c r="D2583" s="56">
        <f t="shared" si="369"/>
        <v>1055.4369999999999</v>
      </c>
      <c r="E2583" s="56">
        <f t="shared" si="361"/>
        <v>0</v>
      </c>
      <c r="F2583" s="56">
        <f t="shared" si="362"/>
        <v>1486.7070000000001</v>
      </c>
      <c r="G2583" s="56">
        <f t="shared" si="363"/>
        <v>2542.1439999999998</v>
      </c>
      <c r="H2583" s="56">
        <f t="shared" si="364"/>
        <v>1025.1780000000001</v>
      </c>
      <c r="I2583" s="56">
        <f t="shared" si="365"/>
        <v>0</v>
      </c>
      <c r="J2583" s="56">
        <f t="shared" si="366"/>
        <v>1777.751</v>
      </c>
      <c r="K2583" s="56">
        <f t="shared" si="367"/>
        <v>2802.9290000000001</v>
      </c>
      <c r="L2583" s="64">
        <v>1055437</v>
      </c>
      <c r="M2583" s="64">
        <v>0</v>
      </c>
      <c r="N2583" s="64">
        <v>1486707</v>
      </c>
      <c r="O2583" s="64">
        <v>2542144</v>
      </c>
      <c r="P2583" s="63">
        <v>1025178</v>
      </c>
      <c r="Q2583" s="63">
        <v>0</v>
      </c>
      <c r="R2583" s="63">
        <v>1777751</v>
      </c>
      <c r="S2583" s="63">
        <v>2802929</v>
      </c>
      <c r="T2583">
        <f t="shared" si="368"/>
        <v>5345073</v>
      </c>
    </row>
    <row r="2584" spans="1:20" hidden="1">
      <c r="A2584" s="55" t="s">
        <v>4904</v>
      </c>
      <c r="B2584" s="56" t="s">
        <v>4905</v>
      </c>
      <c r="C2584" s="55" t="s">
        <v>6319</v>
      </c>
      <c r="D2584" s="56">
        <f t="shared" si="369"/>
        <v>1089.6669999999999</v>
      </c>
      <c r="E2584" s="56">
        <f t="shared" si="361"/>
        <v>969.39499999999998</v>
      </c>
      <c r="F2584" s="56">
        <f t="shared" si="362"/>
        <v>3811.6439999999998</v>
      </c>
      <c r="G2584" s="56">
        <f t="shared" si="363"/>
        <v>5870.7060000000001</v>
      </c>
      <c r="H2584" s="56">
        <f t="shared" si="364"/>
        <v>1089.3720000000001</v>
      </c>
      <c r="I2584" s="56">
        <f t="shared" si="365"/>
        <v>967.95</v>
      </c>
      <c r="J2584" s="56">
        <f t="shared" si="366"/>
        <v>3642.828</v>
      </c>
      <c r="K2584" s="56">
        <f t="shared" si="367"/>
        <v>5700.15</v>
      </c>
      <c r="L2584" s="64">
        <v>1089667</v>
      </c>
      <c r="M2584" s="64">
        <v>969395</v>
      </c>
      <c r="N2584" s="64">
        <v>3811644</v>
      </c>
      <c r="O2584" s="64">
        <v>5870706</v>
      </c>
      <c r="P2584" s="63">
        <v>1089372</v>
      </c>
      <c r="Q2584" s="63">
        <v>967950</v>
      </c>
      <c r="R2584" s="63">
        <v>3642828</v>
      </c>
      <c r="S2584" s="63">
        <v>5700150</v>
      </c>
      <c r="T2584">
        <f t="shared" si="368"/>
        <v>11570856</v>
      </c>
    </row>
    <row r="2585" spans="1:20" hidden="1">
      <c r="A2585" s="55" t="s">
        <v>4906</v>
      </c>
      <c r="B2585" s="56" t="s">
        <v>4907</v>
      </c>
      <c r="C2585" s="55" t="s">
        <v>6319</v>
      </c>
      <c r="D2585" s="56">
        <f t="shared" si="369"/>
        <v>3596.4569999999999</v>
      </c>
      <c r="E2585" s="56">
        <f t="shared" si="361"/>
        <v>818.26599999999996</v>
      </c>
      <c r="F2585" s="56">
        <f t="shared" si="362"/>
        <v>8105.9560000000001</v>
      </c>
      <c r="G2585" s="56">
        <f t="shared" si="363"/>
        <v>12520.679</v>
      </c>
      <c r="H2585" s="56">
        <f t="shared" si="364"/>
        <v>3371.357</v>
      </c>
      <c r="I2585" s="56">
        <f t="shared" si="365"/>
        <v>777.56</v>
      </c>
      <c r="J2585" s="56">
        <f t="shared" si="366"/>
        <v>7902.6450000000004</v>
      </c>
      <c r="K2585" s="56">
        <f t="shared" si="367"/>
        <v>12051.562</v>
      </c>
      <c r="L2585" s="64">
        <v>3596457</v>
      </c>
      <c r="M2585" s="64">
        <v>818266</v>
      </c>
      <c r="N2585" s="64">
        <v>8105956</v>
      </c>
      <c r="O2585" s="64">
        <v>12520679</v>
      </c>
      <c r="P2585" s="63">
        <v>3371357</v>
      </c>
      <c r="Q2585" s="63">
        <v>777560</v>
      </c>
      <c r="R2585" s="63">
        <v>7902645</v>
      </c>
      <c r="S2585" s="63">
        <v>12051562</v>
      </c>
      <c r="T2585">
        <f t="shared" si="368"/>
        <v>24572241</v>
      </c>
    </row>
    <row r="2586" spans="1:20" hidden="1">
      <c r="A2586" s="55" t="s">
        <v>4908</v>
      </c>
      <c r="B2586" s="56" t="s">
        <v>4909</v>
      </c>
      <c r="C2586" s="55" t="s">
        <v>6319</v>
      </c>
      <c r="D2586" s="56">
        <f t="shared" si="369"/>
        <v>847.34</v>
      </c>
      <c r="E2586" s="56">
        <f t="shared" si="361"/>
        <v>65.183999999999997</v>
      </c>
      <c r="F2586" s="56">
        <f t="shared" si="362"/>
        <v>512.83600000000001</v>
      </c>
      <c r="G2586" s="56">
        <f t="shared" si="363"/>
        <v>1425.36</v>
      </c>
      <c r="H2586" s="56">
        <f t="shared" si="364"/>
        <v>858.447</v>
      </c>
      <c r="I2586" s="56">
        <f t="shared" si="365"/>
        <v>65.113</v>
      </c>
      <c r="J2586" s="56">
        <f t="shared" si="366"/>
        <v>560.80899999999997</v>
      </c>
      <c r="K2586" s="56">
        <f t="shared" si="367"/>
        <v>1484.3689999999999</v>
      </c>
      <c r="L2586" s="64">
        <v>847340</v>
      </c>
      <c r="M2586" s="64">
        <v>65184</v>
      </c>
      <c r="N2586" s="64">
        <v>512836</v>
      </c>
      <c r="O2586" s="64">
        <v>1425360</v>
      </c>
      <c r="P2586" s="63">
        <v>858447</v>
      </c>
      <c r="Q2586" s="63">
        <v>65113</v>
      </c>
      <c r="R2586" s="63">
        <v>560809</v>
      </c>
      <c r="S2586" s="63">
        <v>1484369</v>
      </c>
      <c r="T2586">
        <f t="shared" si="368"/>
        <v>2909729</v>
      </c>
    </row>
    <row r="2587" spans="1:20" hidden="1">
      <c r="A2587" s="55" t="s">
        <v>4910</v>
      </c>
      <c r="B2587" s="56" t="s">
        <v>4911</v>
      </c>
      <c r="C2587" s="55" t="s">
        <v>6319</v>
      </c>
      <c r="D2587" s="56">
        <f t="shared" si="369"/>
        <v>1975.7380000000001</v>
      </c>
      <c r="E2587" s="56">
        <f t="shared" si="361"/>
        <v>0.38500000000000001</v>
      </c>
      <c r="F2587" s="56">
        <f t="shared" si="362"/>
        <v>2498.0650000000001</v>
      </c>
      <c r="G2587" s="56">
        <f t="shared" si="363"/>
        <v>4474.1880000000001</v>
      </c>
      <c r="H2587" s="56">
        <f t="shared" si="364"/>
        <v>1973.972</v>
      </c>
      <c r="I2587" s="56">
        <f t="shared" si="365"/>
        <v>0.38400000000000001</v>
      </c>
      <c r="J2587" s="56">
        <f t="shared" si="366"/>
        <v>2546.002</v>
      </c>
      <c r="K2587" s="56">
        <f t="shared" si="367"/>
        <v>4520.3580000000002</v>
      </c>
      <c r="L2587" s="64">
        <v>1975738</v>
      </c>
      <c r="M2587" s="64">
        <v>385</v>
      </c>
      <c r="N2587" s="64">
        <v>2498065</v>
      </c>
      <c r="O2587" s="64">
        <v>4474188</v>
      </c>
      <c r="P2587" s="63">
        <v>1973972</v>
      </c>
      <c r="Q2587" s="63">
        <v>384</v>
      </c>
      <c r="R2587" s="63">
        <v>2546002</v>
      </c>
      <c r="S2587" s="63">
        <v>4520358</v>
      </c>
      <c r="T2587">
        <f t="shared" si="368"/>
        <v>8994546</v>
      </c>
    </row>
    <row r="2588" spans="1:20" hidden="1">
      <c r="A2588" s="55" t="s">
        <v>4912</v>
      </c>
      <c r="B2588" s="56" t="s">
        <v>4913</v>
      </c>
      <c r="C2588" s="55" t="s">
        <v>6319</v>
      </c>
      <c r="D2588" s="56">
        <f t="shared" si="369"/>
        <v>4483.2460000000001</v>
      </c>
      <c r="E2588" s="56">
        <f t="shared" si="361"/>
        <v>364.61399999999998</v>
      </c>
      <c r="F2588" s="56">
        <f t="shared" si="362"/>
        <v>6099.1139999999996</v>
      </c>
      <c r="G2588" s="56">
        <f t="shared" si="363"/>
        <v>10946.974</v>
      </c>
      <c r="H2588" s="56">
        <f t="shared" si="364"/>
        <v>4574.1260000000002</v>
      </c>
      <c r="I2588" s="56">
        <f t="shared" si="365"/>
        <v>363.88799999999998</v>
      </c>
      <c r="J2588" s="56">
        <f t="shared" si="366"/>
        <v>6040.9830000000002</v>
      </c>
      <c r="K2588" s="56">
        <f t="shared" si="367"/>
        <v>10978.996999999999</v>
      </c>
      <c r="L2588" s="64">
        <v>4483246</v>
      </c>
      <c r="M2588" s="64">
        <v>364614</v>
      </c>
      <c r="N2588" s="64">
        <v>6099114</v>
      </c>
      <c r="O2588" s="64">
        <v>10946974</v>
      </c>
      <c r="P2588" s="63">
        <v>4574126</v>
      </c>
      <c r="Q2588" s="63">
        <v>363888</v>
      </c>
      <c r="R2588" s="63">
        <v>6040983</v>
      </c>
      <c r="S2588" s="63">
        <v>10978997</v>
      </c>
      <c r="T2588">
        <f t="shared" si="368"/>
        <v>21925971</v>
      </c>
    </row>
    <row r="2589" spans="1:20" hidden="1">
      <c r="A2589" s="55" t="s">
        <v>4914</v>
      </c>
      <c r="B2589" s="56" t="s">
        <v>4915</v>
      </c>
      <c r="C2589" s="55" t="s">
        <v>6320</v>
      </c>
      <c r="D2589" s="56">
        <f t="shared" si="369"/>
        <v>0</v>
      </c>
      <c r="E2589" s="56">
        <f t="shared" si="361"/>
        <v>0</v>
      </c>
      <c r="F2589" s="56">
        <f t="shared" si="362"/>
        <v>1665</v>
      </c>
      <c r="G2589" s="56">
        <f t="shared" si="363"/>
        <v>1665</v>
      </c>
      <c r="H2589" s="56">
        <f t="shared" si="364"/>
        <v>0</v>
      </c>
      <c r="I2589" s="56">
        <f t="shared" si="365"/>
        <v>0</v>
      </c>
      <c r="J2589" s="56">
        <f t="shared" si="366"/>
        <v>1614</v>
      </c>
      <c r="K2589" s="56">
        <f t="shared" si="367"/>
        <v>1614</v>
      </c>
      <c r="L2589" s="64">
        <v>0</v>
      </c>
      <c r="M2589" s="64">
        <v>0</v>
      </c>
      <c r="N2589" s="64">
        <v>1665000</v>
      </c>
      <c r="O2589" s="64">
        <v>1665000</v>
      </c>
      <c r="P2589" s="63">
        <v>0</v>
      </c>
      <c r="Q2589" s="63">
        <v>0</v>
      </c>
      <c r="R2589" s="63">
        <v>1614000</v>
      </c>
      <c r="S2589" s="63">
        <v>1614000</v>
      </c>
      <c r="T2589">
        <f t="shared" si="368"/>
        <v>3279000</v>
      </c>
    </row>
    <row r="2590" spans="1:20" hidden="1">
      <c r="A2590" s="55" t="s">
        <v>4916</v>
      </c>
      <c r="B2590" s="56" t="s">
        <v>4917</v>
      </c>
      <c r="C2590" s="55" t="s">
        <v>6320</v>
      </c>
      <c r="D2590" s="56">
        <f t="shared" si="369"/>
        <v>131.11600000000001</v>
      </c>
      <c r="E2590" s="56">
        <f t="shared" si="361"/>
        <v>0</v>
      </c>
      <c r="F2590" s="56">
        <f t="shared" si="362"/>
        <v>10990.843000000001</v>
      </c>
      <c r="G2590" s="56">
        <f t="shared" si="363"/>
        <v>11121.959000000001</v>
      </c>
      <c r="H2590" s="56">
        <f t="shared" si="364"/>
        <v>133.20599999999999</v>
      </c>
      <c r="I2590" s="56">
        <f t="shared" si="365"/>
        <v>0</v>
      </c>
      <c r="J2590" s="56">
        <f t="shared" si="366"/>
        <v>9339.0789999999997</v>
      </c>
      <c r="K2590" s="56">
        <f t="shared" si="367"/>
        <v>9472.2849999999999</v>
      </c>
      <c r="L2590" s="64">
        <v>131116</v>
      </c>
      <c r="M2590" s="64">
        <v>0</v>
      </c>
      <c r="N2590" s="64">
        <v>10990843</v>
      </c>
      <c r="O2590" s="64">
        <v>11121959</v>
      </c>
      <c r="P2590" s="63">
        <v>133206</v>
      </c>
      <c r="Q2590" s="63">
        <v>0</v>
      </c>
      <c r="R2590" s="63">
        <v>9339079</v>
      </c>
      <c r="S2590" s="63">
        <v>9472285</v>
      </c>
      <c r="T2590">
        <f t="shared" si="368"/>
        <v>20594244</v>
      </c>
    </row>
    <row r="2591" spans="1:20">
      <c r="A2591" s="55" t="s">
        <v>4918</v>
      </c>
      <c r="B2591" s="56" t="s">
        <v>4919</v>
      </c>
      <c r="C2591" s="55" t="s">
        <v>6320</v>
      </c>
      <c r="D2591" s="56">
        <f t="shared" si="369"/>
        <v>0</v>
      </c>
      <c r="E2591" s="56">
        <f t="shared" si="361"/>
        <v>0</v>
      </c>
      <c r="F2591" s="56">
        <f t="shared" si="362"/>
        <v>0</v>
      </c>
      <c r="G2591" s="56">
        <f t="shared" si="363"/>
        <v>0</v>
      </c>
      <c r="H2591" s="56">
        <f t="shared" si="364"/>
        <v>0</v>
      </c>
      <c r="I2591" s="56">
        <f t="shared" si="365"/>
        <v>0</v>
      </c>
      <c r="J2591" s="56">
        <f t="shared" si="366"/>
        <v>0</v>
      </c>
      <c r="K2591" s="56">
        <f t="shared" si="367"/>
        <v>0</v>
      </c>
      <c r="L2591" s="64">
        <v>0</v>
      </c>
      <c r="M2591" s="64">
        <v>0</v>
      </c>
      <c r="N2591" s="64">
        <v>0</v>
      </c>
      <c r="O2591" s="64">
        <v>0</v>
      </c>
      <c r="P2591" s="63">
        <v>0</v>
      </c>
      <c r="Q2591" s="63">
        <v>0</v>
      </c>
      <c r="R2591" s="63">
        <v>0</v>
      </c>
      <c r="S2591" s="63">
        <v>0</v>
      </c>
      <c r="T2591">
        <f t="shared" si="368"/>
        <v>0</v>
      </c>
    </row>
    <row r="2592" spans="1:20" hidden="1">
      <c r="A2592" s="55" t="s">
        <v>4920</v>
      </c>
      <c r="B2592" s="56" t="s">
        <v>4921</v>
      </c>
      <c r="C2592" s="55" t="s">
        <v>6320</v>
      </c>
      <c r="D2592" s="56">
        <f t="shared" si="369"/>
        <v>0</v>
      </c>
      <c r="E2592" s="56">
        <f t="shared" si="361"/>
        <v>0</v>
      </c>
      <c r="F2592" s="56">
        <f t="shared" si="362"/>
        <v>481.6</v>
      </c>
      <c r="G2592" s="56">
        <f t="shared" si="363"/>
        <v>481.6</v>
      </c>
      <c r="H2592" s="56">
        <f t="shared" si="364"/>
        <v>0</v>
      </c>
      <c r="I2592" s="56">
        <f t="shared" si="365"/>
        <v>0</v>
      </c>
      <c r="J2592" s="56">
        <f t="shared" si="366"/>
        <v>452.6</v>
      </c>
      <c r="K2592" s="56">
        <f t="shared" si="367"/>
        <v>452.6</v>
      </c>
      <c r="L2592" s="64">
        <v>0</v>
      </c>
      <c r="M2592" s="64">
        <v>0</v>
      </c>
      <c r="N2592" s="64">
        <v>481600</v>
      </c>
      <c r="O2592" s="64">
        <v>481600</v>
      </c>
      <c r="P2592" s="63">
        <v>0</v>
      </c>
      <c r="Q2592" s="63">
        <v>0</v>
      </c>
      <c r="R2592" s="63">
        <v>452600</v>
      </c>
      <c r="S2592" s="63">
        <v>452600</v>
      </c>
      <c r="T2592">
        <f t="shared" si="368"/>
        <v>934200</v>
      </c>
    </row>
    <row r="2593" spans="1:20">
      <c r="A2593" s="55" t="s">
        <v>4922</v>
      </c>
      <c r="B2593" s="56" t="s">
        <v>4923</v>
      </c>
      <c r="C2593" s="55" t="s">
        <v>6320</v>
      </c>
      <c r="D2593" s="56">
        <f t="shared" si="369"/>
        <v>0</v>
      </c>
      <c r="E2593" s="56">
        <f t="shared" si="361"/>
        <v>0</v>
      </c>
      <c r="F2593" s="56">
        <f t="shared" si="362"/>
        <v>0</v>
      </c>
      <c r="G2593" s="56">
        <f t="shared" si="363"/>
        <v>0</v>
      </c>
      <c r="H2593" s="56">
        <f t="shared" si="364"/>
        <v>0</v>
      </c>
      <c r="I2593" s="56">
        <f t="shared" si="365"/>
        <v>0</v>
      </c>
      <c r="J2593" s="56">
        <f t="shared" si="366"/>
        <v>0</v>
      </c>
      <c r="K2593" s="56">
        <f t="shared" si="367"/>
        <v>0</v>
      </c>
      <c r="L2593" s="64">
        <v>0</v>
      </c>
      <c r="M2593" s="64">
        <v>0</v>
      </c>
      <c r="N2593" s="64">
        <v>0</v>
      </c>
      <c r="O2593" s="64">
        <v>0</v>
      </c>
      <c r="P2593" s="63">
        <v>0</v>
      </c>
      <c r="Q2593" s="63">
        <v>0</v>
      </c>
      <c r="R2593" s="63">
        <v>0</v>
      </c>
      <c r="S2593" s="63">
        <v>0</v>
      </c>
      <c r="T2593">
        <f t="shared" si="368"/>
        <v>0</v>
      </c>
    </row>
    <row r="2594" spans="1:20">
      <c r="A2594" s="55" t="s">
        <v>4924</v>
      </c>
      <c r="B2594" s="56" t="s">
        <v>4925</v>
      </c>
      <c r="C2594" s="55" t="s">
        <v>6320</v>
      </c>
      <c r="D2594" s="56">
        <f t="shared" si="369"/>
        <v>0</v>
      </c>
      <c r="E2594" s="56">
        <f t="shared" si="361"/>
        <v>0</v>
      </c>
      <c r="F2594" s="56">
        <f t="shared" si="362"/>
        <v>0</v>
      </c>
      <c r="G2594" s="56">
        <f t="shared" si="363"/>
        <v>0</v>
      </c>
      <c r="H2594" s="56">
        <f t="shared" si="364"/>
        <v>0</v>
      </c>
      <c r="I2594" s="56">
        <f t="shared" si="365"/>
        <v>0</v>
      </c>
      <c r="J2594" s="56">
        <f t="shared" si="366"/>
        <v>0</v>
      </c>
      <c r="K2594" s="56">
        <f t="shared" si="367"/>
        <v>0</v>
      </c>
      <c r="L2594" s="64">
        <v>0</v>
      </c>
      <c r="M2594" s="64">
        <v>0</v>
      </c>
      <c r="N2594" s="64">
        <v>0</v>
      </c>
      <c r="O2594" s="64">
        <v>0</v>
      </c>
      <c r="P2594" s="63">
        <v>0</v>
      </c>
      <c r="Q2594" s="63">
        <v>0</v>
      </c>
      <c r="R2594" s="63">
        <v>0</v>
      </c>
      <c r="S2594" s="63">
        <v>0</v>
      </c>
      <c r="T2594">
        <f t="shared" si="368"/>
        <v>0</v>
      </c>
    </row>
    <row r="2595" spans="1:20">
      <c r="A2595" s="55" t="s">
        <v>4926</v>
      </c>
      <c r="B2595" s="56" t="s">
        <v>4927</v>
      </c>
      <c r="C2595" s="55" t="s">
        <v>6320</v>
      </c>
      <c r="D2595" s="56">
        <f t="shared" si="369"/>
        <v>0</v>
      </c>
      <c r="E2595" s="56">
        <f t="shared" si="361"/>
        <v>0</v>
      </c>
      <c r="F2595" s="56">
        <f t="shared" si="362"/>
        <v>0</v>
      </c>
      <c r="G2595" s="56">
        <f t="shared" si="363"/>
        <v>0</v>
      </c>
      <c r="H2595" s="56">
        <f t="shared" si="364"/>
        <v>0</v>
      </c>
      <c r="I2595" s="56">
        <f t="shared" si="365"/>
        <v>0</v>
      </c>
      <c r="J2595" s="56">
        <f t="shared" si="366"/>
        <v>0</v>
      </c>
      <c r="K2595" s="56">
        <f t="shared" si="367"/>
        <v>0</v>
      </c>
      <c r="L2595" s="64">
        <v>0</v>
      </c>
      <c r="M2595" s="64">
        <v>0</v>
      </c>
      <c r="N2595" s="64">
        <v>0</v>
      </c>
      <c r="O2595" s="64">
        <v>0</v>
      </c>
      <c r="P2595" s="63">
        <v>0</v>
      </c>
      <c r="Q2595" s="63">
        <v>0</v>
      </c>
      <c r="R2595" s="63">
        <v>0</v>
      </c>
      <c r="S2595" s="63">
        <v>0</v>
      </c>
      <c r="T2595">
        <f t="shared" si="368"/>
        <v>0</v>
      </c>
    </row>
    <row r="2596" spans="1:20">
      <c r="A2596" s="55" t="s">
        <v>4928</v>
      </c>
      <c r="B2596" s="56" t="s">
        <v>6283</v>
      </c>
      <c r="C2596" s="55" t="s">
        <v>6320</v>
      </c>
      <c r="D2596" s="56">
        <f t="shared" si="369"/>
        <v>0</v>
      </c>
      <c r="E2596" s="56">
        <f t="shared" si="361"/>
        <v>0</v>
      </c>
      <c r="F2596" s="56">
        <f t="shared" si="362"/>
        <v>0</v>
      </c>
      <c r="G2596" s="56">
        <f t="shared" si="363"/>
        <v>0</v>
      </c>
      <c r="H2596" s="56">
        <f t="shared" si="364"/>
        <v>0</v>
      </c>
      <c r="I2596" s="56">
        <f t="shared" si="365"/>
        <v>0</v>
      </c>
      <c r="J2596" s="56">
        <f t="shared" si="366"/>
        <v>0</v>
      </c>
      <c r="K2596" s="56">
        <f t="shared" si="367"/>
        <v>0</v>
      </c>
      <c r="L2596" s="64">
        <v>0</v>
      </c>
      <c r="M2596" s="64">
        <v>0</v>
      </c>
      <c r="N2596" s="64">
        <v>0</v>
      </c>
      <c r="O2596" s="64">
        <v>0</v>
      </c>
      <c r="P2596" s="63">
        <v>0</v>
      </c>
      <c r="Q2596" s="63">
        <v>0</v>
      </c>
      <c r="R2596" s="63">
        <v>0</v>
      </c>
      <c r="S2596" s="63">
        <v>0</v>
      </c>
      <c r="T2596">
        <f t="shared" si="368"/>
        <v>0</v>
      </c>
    </row>
    <row r="2597" spans="1:20">
      <c r="A2597" s="55" t="s">
        <v>4929</v>
      </c>
      <c r="B2597" s="56" t="s">
        <v>4930</v>
      </c>
      <c r="C2597" s="55" t="s">
        <v>6320</v>
      </c>
      <c r="D2597" s="56">
        <f t="shared" si="369"/>
        <v>0</v>
      </c>
      <c r="E2597" s="56">
        <f t="shared" si="361"/>
        <v>0</v>
      </c>
      <c r="F2597" s="56">
        <f t="shared" si="362"/>
        <v>0</v>
      </c>
      <c r="G2597" s="56">
        <f t="shared" si="363"/>
        <v>0</v>
      </c>
      <c r="H2597" s="56">
        <f t="shared" si="364"/>
        <v>0</v>
      </c>
      <c r="I2597" s="56">
        <f t="shared" si="365"/>
        <v>0</v>
      </c>
      <c r="J2597" s="56">
        <f t="shared" si="366"/>
        <v>0</v>
      </c>
      <c r="K2597" s="56">
        <f t="shared" si="367"/>
        <v>0</v>
      </c>
      <c r="L2597" s="64">
        <v>0</v>
      </c>
      <c r="M2597" s="64">
        <v>0</v>
      </c>
      <c r="N2597" s="64">
        <v>0</v>
      </c>
      <c r="O2597" s="64">
        <v>0</v>
      </c>
      <c r="P2597" s="63">
        <v>0</v>
      </c>
      <c r="Q2597" s="63">
        <v>0</v>
      </c>
      <c r="R2597" s="63">
        <v>0</v>
      </c>
      <c r="S2597" s="63">
        <v>0</v>
      </c>
      <c r="T2597">
        <f t="shared" si="368"/>
        <v>0</v>
      </c>
    </row>
    <row r="2598" spans="1:20">
      <c r="A2598" s="55" t="s">
        <v>4931</v>
      </c>
      <c r="B2598" s="56" t="s">
        <v>4932</v>
      </c>
      <c r="C2598" s="55" t="s">
        <v>6320</v>
      </c>
      <c r="D2598" s="56">
        <f t="shared" si="369"/>
        <v>0</v>
      </c>
      <c r="E2598" s="56">
        <f t="shared" si="361"/>
        <v>0</v>
      </c>
      <c r="F2598" s="56">
        <f t="shared" si="362"/>
        <v>0</v>
      </c>
      <c r="G2598" s="56">
        <f t="shared" si="363"/>
        <v>0</v>
      </c>
      <c r="H2598" s="56">
        <f t="shared" si="364"/>
        <v>0</v>
      </c>
      <c r="I2598" s="56">
        <f t="shared" si="365"/>
        <v>0</v>
      </c>
      <c r="J2598" s="56">
        <f t="shared" si="366"/>
        <v>0</v>
      </c>
      <c r="K2598" s="56">
        <f t="shared" si="367"/>
        <v>0</v>
      </c>
      <c r="L2598" s="64">
        <v>0</v>
      </c>
      <c r="M2598" s="64">
        <v>0</v>
      </c>
      <c r="N2598" s="64">
        <v>0</v>
      </c>
      <c r="O2598" s="64">
        <v>0</v>
      </c>
      <c r="P2598" s="63">
        <v>0</v>
      </c>
      <c r="Q2598" s="63">
        <v>0</v>
      </c>
      <c r="R2598" s="63">
        <v>0</v>
      </c>
      <c r="S2598" s="63">
        <v>0</v>
      </c>
      <c r="T2598">
        <f t="shared" si="368"/>
        <v>0</v>
      </c>
    </row>
    <row r="2599" spans="1:20" hidden="1">
      <c r="A2599" s="55" t="s">
        <v>4933</v>
      </c>
      <c r="B2599" s="56" t="s">
        <v>4934</v>
      </c>
      <c r="C2599" s="55" t="s">
        <v>6320</v>
      </c>
      <c r="D2599" s="56">
        <f t="shared" si="369"/>
        <v>0</v>
      </c>
      <c r="E2599" s="56">
        <f t="shared" si="361"/>
        <v>0</v>
      </c>
      <c r="F2599" s="56">
        <f t="shared" si="362"/>
        <v>50.981000000000002</v>
      </c>
      <c r="G2599" s="56">
        <f t="shared" si="363"/>
        <v>50.981000000000002</v>
      </c>
      <c r="H2599" s="56">
        <f t="shared" si="364"/>
        <v>0</v>
      </c>
      <c r="I2599" s="56">
        <f t="shared" si="365"/>
        <v>0</v>
      </c>
      <c r="J2599" s="56">
        <f t="shared" si="366"/>
        <v>103.56100000000001</v>
      </c>
      <c r="K2599" s="56">
        <f t="shared" si="367"/>
        <v>103.56100000000001</v>
      </c>
      <c r="L2599" s="64">
        <v>0</v>
      </c>
      <c r="M2599" s="64">
        <v>0</v>
      </c>
      <c r="N2599" s="64">
        <v>50981</v>
      </c>
      <c r="O2599" s="64">
        <v>50981</v>
      </c>
      <c r="P2599" s="63">
        <v>0</v>
      </c>
      <c r="Q2599" s="63">
        <v>0</v>
      </c>
      <c r="R2599" s="63">
        <v>103561</v>
      </c>
      <c r="S2599" s="63">
        <v>103561</v>
      </c>
      <c r="T2599">
        <f t="shared" si="368"/>
        <v>154542</v>
      </c>
    </row>
    <row r="2600" spans="1:20" hidden="1">
      <c r="A2600" s="55" t="s">
        <v>4935</v>
      </c>
      <c r="B2600" s="56" t="s">
        <v>4936</v>
      </c>
      <c r="C2600" s="55" t="s">
        <v>6320</v>
      </c>
      <c r="D2600" s="56">
        <f t="shared" si="369"/>
        <v>0</v>
      </c>
      <c r="E2600" s="56">
        <f t="shared" si="361"/>
        <v>0</v>
      </c>
      <c r="F2600" s="56">
        <f t="shared" si="362"/>
        <v>20.783000000000001</v>
      </c>
      <c r="G2600" s="56">
        <f t="shared" si="363"/>
        <v>20.783000000000001</v>
      </c>
      <c r="H2600" s="56">
        <f t="shared" si="364"/>
        <v>0</v>
      </c>
      <c r="I2600" s="56">
        <f t="shared" si="365"/>
        <v>0</v>
      </c>
      <c r="J2600" s="56">
        <f t="shared" si="366"/>
        <v>17.983000000000001</v>
      </c>
      <c r="K2600" s="56">
        <f t="shared" si="367"/>
        <v>17.983000000000001</v>
      </c>
      <c r="L2600" s="64">
        <v>0</v>
      </c>
      <c r="M2600" s="64">
        <v>0</v>
      </c>
      <c r="N2600" s="64">
        <v>20783</v>
      </c>
      <c r="O2600" s="64">
        <v>20783</v>
      </c>
      <c r="P2600" s="63">
        <v>0</v>
      </c>
      <c r="Q2600" s="63">
        <v>0</v>
      </c>
      <c r="R2600" s="63">
        <v>17983</v>
      </c>
      <c r="S2600" s="63">
        <v>17983</v>
      </c>
      <c r="T2600">
        <f t="shared" si="368"/>
        <v>38766</v>
      </c>
    </row>
    <row r="2601" spans="1:20" hidden="1">
      <c r="A2601" s="55" t="s">
        <v>4937</v>
      </c>
      <c r="B2601" s="56" t="s">
        <v>4938</v>
      </c>
      <c r="C2601" s="55" t="s">
        <v>6320</v>
      </c>
      <c r="D2601" s="56">
        <f t="shared" si="369"/>
        <v>0</v>
      </c>
      <c r="E2601" s="56">
        <f t="shared" si="361"/>
        <v>0</v>
      </c>
      <c r="F2601" s="56">
        <f t="shared" si="362"/>
        <v>80.400000000000006</v>
      </c>
      <c r="G2601" s="56">
        <f t="shared" si="363"/>
        <v>80.400000000000006</v>
      </c>
      <c r="H2601" s="56">
        <f t="shared" si="364"/>
        <v>0</v>
      </c>
      <c r="I2601" s="56">
        <f t="shared" si="365"/>
        <v>0</v>
      </c>
      <c r="J2601" s="56">
        <f t="shared" si="366"/>
        <v>80.400000000000006</v>
      </c>
      <c r="K2601" s="56">
        <f t="shared" si="367"/>
        <v>80.400000000000006</v>
      </c>
      <c r="L2601" s="64">
        <v>0</v>
      </c>
      <c r="M2601" s="64">
        <v>0</v>
      </c>
      <c r="N2601" s="64">
        <v>80400</v>
      </c>
      <c r="O2601" s="64">
        <v>80400</v>
      </c>
      <c r="P2601" s="63">
        <v>0</v>
      </c>
      <c r="Q2601" s="63">
        <v>0</v>
      </c>
      <c r="R2601" s="63">
        <v>80400</v>
      </c>
      <c r="S2601" s="63">
        <v>80400</v>
      </c>
      <c r="T2601">
        <f t="shared" si="368"/>
        <v>160800</v>
      </c>
    </row>
    <row r="2602" spans="1:20" hidden="1">
      <c r="A2602" s="55" t="s">
        <v>4939</v>
      </c>
      <c r="B2602" s="56" t="s">
        <v>4940</v>
      </c>
      <c r="C2602" s="55" t="s">
        <v>6320</v>
      </c>
      <c r="D2602" s="56">
        <f t="shared" si="369"/>
        <v>77.5</v>
      </c>
      <c r="E2602" s="56">
        <f t="shared" si="361"/>
        <v>0</v>
      </c>
      <c r="F2602" s="56">
        <f t="shared" si="362"/>
        <v>0</v>
      </c>
      <c r="G2602" s="56">
        <f t="shared" si="363"/>
        <v>77.5</v>
      </c>
      <c r="H2602" s="56">
        <f t="shared" si="364"/>
        <v>75</v>
      </c>
      <c r="I2602" s="56">
        <f t="shared" si="365"/>
        <v>0</v>
      </c>
      <c r="J2602" s="56">
        <f t="shared" si="366"/>
        <v>0</v>
      </c>
      <c r="K2602" s="56">
        <f t="shared" si="367"/>
        <v>75</v>
      </c>
      <c r="L2602" s="64">
        <v>77500</v>
      </c>
      <c r="M2602" s="64">
        <v>0</v>
      </c>
      <c r="N2602" s="64">
        <v>0</v>
      </c>
      <c r="O2602" s="64">
        <v>77500</v>
      </c>
      <c r="P2602" s="63">
        <v>75000</v>
      </c>
      <c r="Q2602" s="63">
        <v>0</v>
      </c>
      <c r="R2602" s="63">
        <v>0</v>
      </c>
      <c r="S2602" s="63">
        <v>75000</v>
      </c>
      <c r="T2602">
        <f t="shared" si="368"/>
        <v>152500</v>
      </c>
    </row>
    <row r="2603" spans="1:20">
      <c r="A2603" s="55" t="s">
        <v>4941</v>
      </c>
      <c r="B2603" s="56" t="s">
        <v>4942</v>
      </c>
      <c r="C2603" s="55" t="s">
        <v>6320</v>
      </c>
      <c r="D2603" s="56">
        <f t="shared" si="369"/>
        <v>0</v>
      </c>
      <c r="E2603" s="56">
        <f t="shared" si="361"/>
        <v>0</v>
      </c>
      <c r="F2603" s="56">
        <f t="shared" si="362"/>
        <v>0</v>
      </c>
      <c r="G2603" s="56">
        <f t="shared" si="363"/>
        <v>0</v>
      </c>
      <c r="H2603" s="56">
        <f t="shared" si="364"/>
        <v>0</v>
      </c>
      <c r="I2603" s="56">
        <f t="shared" si="365"/>
        <v>0</v>
      </c>
      <c r="J2603" s="56">
        <f t="shared" si="366"/>
        <v>0</v>
      </c>
      <c r="K2603" s="56">
        <f t="shared" si="367"/>
        <v>0</v>
      </c>
      <c r="L2603" s="64">
        <v>0</v>
      </c>
      <c r="M2603" s="64">
        <v>0</v>
      </c>
      <c r="N2603" s="64">
        <v>0</v>
      </c>
      <c r="O2603" s="64">
        <v>0</v>
      </c>
      <c r="P2603" s="63">
        <v>0</v>
      </c>
      <c r="Q2603" s="63">
        <v>0</v>
      </c>
      <c r="R2603" s="63">
        <v>0</v>
      </c>
      <c r="S2603" s="63">
        <v>0</v>
      </c>
      <c r="T2603">
        <f t="shared" si="368"/>
        <v>0</v>
      </c>
    </row>
    <row r="2604" spans="1:20" hidden="1">
      <c r="A2604" s="55" t="s">
        <v>4943</v>
      </c>
      <c r="B2604" s="56" t="s">
        <v>4944</v>
      </c>
      <c r="C2604" s="55" t="s">
        <v>6320</v>
      </c>
      <c r="D2604" s="56">
        <f t="shared" si="369"/>
        <v>0</v>
      </c>
      <c r="E2604" s="56">
        <f t="shared" si="361"/>
        <v>0</v>
      </c>
      <c r="F2604" s="56">
        <f t="shared" si="362"/>
        <v>997</v>
      </c>
      <c r="G2604" s="56">
        <f t="shared" si="363"/>
        <v>997</v>
      </c>
      <c r="H2604" s="56">
        <f t="shared" si="364"/>
        <v>0</v>
      </c>
      <c r="I2604" s="56">
        <f t="shared" si="365"/>
        <v>0</v>
      </c>
      <c r="J2604" s="56">
        <f t="shared" si="366"/>
        <v>963</v>
      </c>
      <c r="K2604" s="56">
        <f t="shared" si="367"/>
        <v>963</v>
      </c>
      <c r="L2604" s="64">
        <v>0</v>
      </c>
      <c r="M2604" s="64">
        <v>0</v>
      </c>
      <c r="N2604" s="64">
        <v>997000</v>
      </c>
      <c r="O2604" s="64">
        <v>997000</v>
      </c>
      <c r="P2604" s="63">
        <v>0</v>
      </c>
      <c r="Q2604" s="63">
        <v>0</v>
      </c>
      <c r="R2604" s="63">
        <v>963000</v>
      </c>
      <c r="S2604" s="63">
        <v>963000</v>
      </c>
      <c r="T2604">
        <f t="shared" si="368"/>
        <v>1960000</v>
      </c>
    </row>
    <row r="2605" spans="1:20" hidden="1">
      <c r="A2605" s="55" t="s">
        <v>4945</v>
      </c>
      <c r="B2605" s="56" t="s">
        <v>4946</v>
      </c>
      <c r="C2605" s="55" t="s">
        <v>6320</v>
      </c>
      <c r="D2605" s="56">
        <f t="shared" si="369"/>
        <v>0</v>
      </c>
      <c r="E2605" s="56">
        <f t="shared" si="361"/>
        <v>0</v>
      </c>
      <c r="F2605" s="56">
        <f t="shared" si="362"/>
        <v>381.68</v>
      </c>
      <c r="G2605" s="56">
        <f t="shared" si="363"/>
        <v>381.68</v>
      </c>
      <c r="H2605" s="56">
        <f t="shared" si="364"/>
        <v>0</v>
      </c>
      <c r="I2605" s="56">
        <f t="shared" si="365"/>
        <v>0</v>
      </c>
      <c r="J2605" s="56">
        <f t="shared" si="366"/>
        <v>387.3</v>
      </c>
      <c r="K2605" s="56">
        <f t="shared" si="367"/>
        <v>387.3</v>
      </c>
      <c r="L2605" s="64">
        <v>0</v>
      </c>
      <c r="M2605" s="64">
        <v>0</v>
      </c>
      <c r="N2605" s="64">
        <v>381680</v>
      </c>
      <c r="O2605" s="64">
        <v>381680</v>
      </c>
      <c r="P2605" s="63">
        <v>0</v>
      </c>
      <c r="Q2605" s="63">
        <v>0</v>
      </c>
      <c r="R2605" s="63">
        <v>387300</v>
      </c>
      <c r="S2605" s="63">
        <v>387300</v>
      </c>
      <c r="T2605">
        <f t="shared" si="368"/>
        <v>768980</v>
      </c>
    </row>
    <row r="2606" spans="1:20">
      <c r="A2606" s="55" t="s">
        <v>4947</v>
      </c>
      <c r="B2606" s="56" t="s">
        <v>4948</v>
      </c>
      <c r="C2606" s="55" t="s">
        <v>6320</v>
      </c>
      <c r="D2606" s="56">
        <f t="shared" si="369"/>
        <v>0</v>
      </c>
      <c r="E2606" s="56">
        <f t="shared" si="361"/>
        <v>0</v>
      </c>
      <c r="F2606" s="56">
        <f t="shared" si="362"/>
        <v>0</v>
      </c>
      <c r="G2606" s="56">
        <f t="shared" si="363"/>
        <v>0</v>
      </c>
      <c r="H2606" s="56">
        <f t="shared" si="364"/>
        <v>0</v>
      </c>
      <c r="I2606" s="56">
        <f t="shared" si="365"/>
        <v>0</v>
      </c>
      <c r="J2606" s="56">
        <f t="shared" si="366"/>
        <v>0</v>
      </c>
      <c r="K2606" s="56">
        <f t="shared" si="367"/>
        <v>0</v>
      </c>
      <c r="L2606" s="64">
        <v>0</v>
      </c>
      <c r="M2606" s="64">
        <v>0</v>
      </c>
      <c r="N2606" s="64">
        <v>0</v>
      </c>
      <c r="O2606" s="64">
        <v>0</v>
      </c>
      <c r="P2606" s="63">
        <v>0</v>
      </c>
      <c r="Q2606" s="63">
        <v>0</v>
      </c>
      <c r="R2606" s="63">
        <v>0</v>
      </c>
      <c r="S2606" s="63">
        <v>0</v>
      </c>
      <c r="T2606">
        <f t="shared" si="368"/>
        <v>0</v>
      </c>
    </row>
    <row r="2607" spans="1:20">
      <c r="A2607" s="55" t="s">
        <v>4949</v>
      </c>
      <c r="B2607" s="56" t="s">
        <v>4950</v>
      </c>
      <c r="C2607" s="55" t="s">
        <v>6321</v>
      </c>
      <c r="D2607" s="56">
        <f t="shared" si="369"/>
        <v>0</v>
      </c>
      <c r="E2607" s="56">
        <f t="shared" si="361"/>
        <v>0</v>
      </c>
      <c r="F2607" s="56">
        <f t="shared" si="362"/>
        <v>0</v>
      </c>
      <c r="G2607" s="56">
        <f t="shared" si="363"/>
        <v>0</v>
      </c>
      <c r="H2607" s="56">
        <f t="shared" si="364"/>
        <v>0</v>
      </c>
      <c r="I2607" s="56">
        <f t="shared" si="365"/>
        <v>0</v>
      </c>
      <c r="J2607" s="56">
        <f t="shared" si="366"/>
        <v>0</v>
      </c>
      <c r="K2607" s="56">
        <f t="shared" si="367"/>
        <v>0</v>
      </c>
      <c r="L2607" s="64">
        <v>0</v>
      </c>
      <c r="M2607" s="64">
        <v>0</v>
      </c>
      <c r="N2607" s="64">
        <v>0</v>
      </c>
      <c r="O2607" s="64">
        <v>0</v>
      </c>
      <c r="P2607" s="63">
        <v>0</v>
      </c>
      <c r="Q2607" s="63">
        <v>0</v>
      </c>
      <c r="R2607" s="63">
        <v>0</v>
      </c>
      <c r="S2607" s="63">
        <v>0</v>
      </c>
      <c r="T2607">
        <f t="shared" si="368"/>
        <v>0</v>
      </c>
    </row>
    <row r="2608" spans="1:20" hidden="1">
      <c r="A2608" s="55" t="s">
        <v>4951</v>
      </c>
      <c r="B2608" s="56" t="s">
        <v>4952</v>
      </c>
      <c r="C2608" s="55" t="s">
        <v>6316</v>
      </c>
      <c r="D2608" s="56">
        <f t="shared" si="369"/>
        <v>2893.7710000000002</v>
      </c>
      <c r="E2608" s="56">
        <f t="shared" si="361"/>
        <v>1953.7929999999999</v>
      </c>
      <c r="F2608" s="56">
        <f t="shared" si="362"/>
        <v>6385.07</v>
      </c>
      <c r="G2608" s="56">
        <f t="shared" si="363"/>
        <v>11232.634</v>
      </c>
      <c r="H2608" s="56">
        <f t="shared" si="364"/>
        <v>2791.4839999999999</v>
      </c>
      <c r="I2608" s="56">
        <f t="shared" si="365"/>
        <v>1853.4749999999999</v>
      </c>
      <c r="J2608" s="56">
        <f t="shared" si="366"/>
        <v>8260.0570000000007</v>
      </c>
      <c r="K2608" s="56">
        <f t="shared" si="367"/>
        <v>12905.016</v>
      </c>
      <c r="L2608" s="64">
        <v>2893771</v>
      </c>
      <c r="M2608" s="64">
        <v>1953793</v>
      </c>
      <c r="N2608" s="64">
        <v>6385070</v>
      </c>
      <c r="O2608" s="64">
        <v>11232634</v>
      </c>
      <c r="P2608" s="63">
        <v>2791484</v>
      </c>
      <c r="Q2608" s="63">
        <v>1853475</v>
      </c>
      <c r="R2608" s="63">
        <v>8260057</v>
      </c>
      <c r="S2608" s="63">
        <v>12905016</v>
      </c>
      <c r="T2608">
        <f t="shared" si="368"/>
        <v>24137650</v>
      </c>
    </row>
    <row r="2609" spans="1:20" hidden="1">
      <c r="A2609" s="55" t="s">
        <v>4953</v>
      </c>
      <c r="B2609" s="56" t="s">
        <v>4954</v>
      </c>
      <c r="C2609" s="55" t="s">
        <v>6318</v>
      </c>
      <c r="D2609" s="56">
        <f t="shared" si="369"/>
        <v>2003.5840000000001</v>
      </c>
      <c r="E2609" s="56">
        <f t="shared" si="361"/>
        <v>261.262</v>
      </c>
      <c r="F2609" s="56">
        <f t="shared" si="362"/>
        <v>1590.31</v>
      </c>
      <c r="G2609" s="56">
        <f t="shared" si="363"/>
        <v>3855.1559999999999</v>
      </c>
      <c r="H2609" s="56">
        <f t="shared" si="364"/>
        <v>1850.482</v>
      </c>
      <c r="I2609" s="56">
        <f t="shared" si="365"/>
        <v>260.87099999999998</v>
      </c>
      <c r="J2609" s="56">
        <f t="shared" si="366"/>
        <v>1574.779</v>
      </c>
      <c r="K2609" s="56">
        <f t="shared" si="367"/>
        <v>3686.1320000000001</v>
      </c>
      <c r="L2609" s="64">
        <v>2003584</v>
      </c>
      <c r="M2609" s="64">
        <v>261262</v>
      </c>
      <c r="N2609" s="64">
        <v>1590310</v>
      </c>
      <c r="O2609" s="64">
        <v>3855156</v>
      </c>
      <c r="P2609" s="63">
        <v>1850482</v>
      </c>
      <c r="Q2609" s="63">
        <v>260871</v>
      </c>
      <c r="R2609" s="63">
        <v>1574779</v>
      </c>
      <c r="S2609" s="63">
        <v>3686132</v>
      </c>
      <c r="T2609">
        <f t="shared" si="368"/>
        <v>7541288</v>
      </c>
    </row>
    <row r="2610" spans="1:20" hidden="1">
      <c r="A2610" s="55" t="s">
        <v>4955</v>
      </c>
      <c r="B2610" s="56" t="s">
        <v>4956</v>
      </c>
      <c r="C2610" s="55" t="s">
        <v>6318</v>
      </c>
      <c r="D2610" s="56">
        <f t="shared" si="369"/>
        <v>1196.527</v>
      </c>
      <c r="E2610" s="56">
        <f t="shared" si="361"/>
        <v>1698.2919999999999</v>
      </c>
      <c r="F2610" s="56">
        <f t="shared" si="362"/>
        <v>4395.6909999999998</v>
      </c>
      <c r="G2610" s="56">
        <f t="shared" si="363"/>
        <v>7290.51</v>
      </c>
      <c r="H2610" s="56">
        <f t="shared" si="364"/>
        <v>1194.6079999999999</v>
      </c>
      <c r="I2610" s="56">
        <f t="shared" si="365"/>
        <v>1417.155</v>
      </c>
      <c r="J2610" s="56">
        <f t="shared" si="366"/>
        <v>4237.5879999999997</v>
      </c>
      <c r="K2610" s="56">
        <f t="shared" si="367"/>
        <v>6849.3509999999997</v>
      </c>
      <c r="L2610" s="64">
        <v>1196527</v>
      </c>
      <c r="M2610" s="64">
        <v>1698292</v>
      </c>
      <c r="N2610" s="64">
        <v>4395691</v>
      </c>
      <c r="O2610" s="64">
        <v>7290510</v>
      </c>
      <c r="P2610" s="63">
        <v>1194608</v>
      </c>
      <c r="Q2610" s="63">
        <v>1417155</v>
      </c>
      <c r="R2610" s="63">
        <v>4237588</v>
      </c>
      <c r="S2610" s="63">
        <v>6849351</v>
      </c>
      <c r="T2610">
        <f t="shared" si="368"/>
        <v>14139861</v>
      </c>
    </row>
    <row r="2611" spans="1:20" hidden="1">
      <c r="A2611" s="55" t="s">
        <v>4957</v>
      </c>
      <c r="B2611" s="56" t="s">
        <v>4958</v>
      </c>
      <c r="C2611" s="55" t="s">
        <v>6318</v>
      </c>
      <c r="D2611" s="56">
        <f t="shared" si="369"/>
        <v>2388.614</v>
      </c>
      <c r="E2611" s="56">
        <f t="shared" si="361"/>
        <v>793.51199999999994</v>
      </c>
      <c r="F2611" s="56">
        <f t="shared" si="362"/>
        <v>1407.943</v>
      </c>
      <c r="G2611" s="56">
        <f t="shared" si="363"/>
        <v>4590.0690000000004</v>
      </c>
      <c r="H2611" s="56">
        <f t="shared" si="364"/>
        <v>2293.6469999999999</v>
      </c>
      <c r="I2611" s="56">
        <f t="shared" si="365"/>
        <v>791.36699999999996</v>
      </c>
      <c r="J2611" s="56">
        <f t="shared" si="366"/>
        <v>1444.8140000000001</v>
      </c>
      <c r="K2611" s="56">
        <f t="shared" si="367"/>
        <v>4529.8280000000004</v>
      </c>
      <c r="L2611" s="64">
        <v>2388614</v>
      </c>
      <c r="M2611" s="64">
        <v>793512</v>
      </c>
      <c r="N2611" s="64">
        <v>1407943</v>
      </c>
      <c r="O2611" s="64">
        <v>4590069</v>
      </c>
      <c r="P2611" s="63">
        <v>2293647</v>
      </c>
      <c r="Q2611" s="63">
        <v>791367</v>
      </c>
      <c r="R2611" s="63">
        <v>1444814</v>
      </c>
      <c r="S2611" s="63">
        <v>4529828</v>
      </c>
      <c r="T2611">
        <f t="shared" si="368"/>
        <v>9119897</v>
      </c>
    </row>
    <row r="2612" spans="1:20" hidden="1">
      <c r="A2612" s="55" t="s">
        <v>4959</v>
      </c>
      <c r="B2612" s="56" t="s">
        <v>4960</v>
      </c>
      <c r="C2612" s="55" t="s">
        <v>6318</v>
      </c>
      <c r="D2612" s="56">
        <f t="shared" si="369"/>
        <v>1605.163</v>
      </c>
      <c r="E2612" s="56">
        <f t="shared" si="361"/>
        <v>785.21199999999999</v>
      </c>
      <c r="F2612" s="56">
        <f t="shared" si="362"/>
        <v>2903.7080000000001</v>
      </c>
      <c r="G2612" s="56">
        <f t="shared" si="363"/>
        <v>5294.0829999999996</v>
      </c>
      <c r="H2612" s="56">
        <f t="shared" si="364"/>
        <v>1563.9780000000001</v>
      </c>
      <c r="I2612" s="56">
        <f t="shared" si="365"/>
        <v>915.11500000000001</v>
      </c>
      <c r="J2612" s="56">
        <f t="shared" si="366"/>
        <v>3420.1970000000001</v>
      </c>
      <c r="K2612" s="56">
        <f t="shared" si="367"/>
        <v>5899.29</v>
      </c>
      <c r="L2612" s="64">
        <v>1605163</v>
      </c>
      <c r="M2612" s="64">
        <v>785212</v>
      </c>
      <c r="N2612" s="64">
        <v>2903708</v>
      </c>
      <c r="O2612" s="64">
        <v>5294083</v>
      </c>
      <c r="P2612" s="63">
        <v>1563978</v>
      </c>
      <c r="Q2612" s="63">
        <v>915115</v>
      </c>
      <c r="R2612" s="63">
        <v>3420197</v>
      </c>
      <c r="S2612" s="63">
        <v>5899290</v>
      </c>
      <c r="T2612">
        <f t="shared" si="368"/>
        <v>11193373</v>
      </c>
    </row>
    <row r="2613" spans="1:20" hidden="1">
      <c r="A2613" s="55" t="s">
        <v>4961</v>
      </c>
      <c r="B2613" s="56" t="s">
        <v>4962</v>
      </c>
      <c r="C2613" s="55" t="s">
        <v>6318</v>
      </c>
      <c r="D2613" s="56">
        <f t="shared" si="369"/>
        <v>329.95400000000001</v>
      </c>
      <c r="E2613" s="56">
        <f t="shared" si="361"/>
        <v>575.92499999999995</v>
      </c>
      <c r="F2613" s="56">
        <f t="shared" si="362"/>
        <v>1537.6289999999999</v>
      </c>
      <c r="G2613" s="56">
        <f t="shared" si="363"/>
        <v>2443.5079999999998</v>
      </c>
      <c r="H2613" s="56">
        <f t="shared" si="364"/>
        <v>329.29500000000002</v>
      </c>
      <c r="I2613" s="56">
        <f t="shared" si="365"/>
        <v>575.86099999999999</v>
      </c>
      <c r="J2613" s="56">
        <f t="shared" si="366"/>
        <v>1161.153</v>
      </c>
      <c r="K2613" s="56">
        <f t="shared" si="367"/>
        <v>2066.3090000000002</v>
      </c>
      <c r="L2613" s="64">
        <v>329954</v>
      </c>
      <c r="M2613" s="64">
        <v>575925</v>
      </c>
      <c r="N2613" s="64">
        <v>1537629</v>
      </c>
      <c r="O2613" s="64">
        <v>2443508</v>
      </c>
      <c r="P2613" s="63">
        <v>329295</v>
      </c>
      <c r="Q2613" s="63">
        <v>575861</v>
      </c>
      <c r="R2613" s="63">
        <v>1161153</v>
      </c>
      <c r="S2613" s="63">
        <v>2066309</v>
      </c>
      <c r="T2613">
        <f t="shared" si="368"/>
        <v>4509817</v>
      </c>
    </row>
    <row r="2614" spans="1:20" hidden="1">
      <c r="A2614" s="55" t="s">
        <v>4963</v>
      </c>
      <c r="B2614" s="56" t="s">
        <v>4964</v>
      </c>
      <c r="C2614" s="55" t="s">
        <v>6318</v>
      </c>
      <c r="D2614" s="56">
        <f t="shared" si="369"/>
        <v>2321.8110000000001</v>
      </c>
      <c r="E2614" s="56">
        <f t="shared" si="361"/>
        <v>201.34299999999999</v>
      </c>
      <c r="F2614" s="56">
        <f t="shared" si="362"/>
        <v>1216.403</v>
      </c>
      <c r="G2614" s="56">
        <f t="shared" si="363"/>
        <v>3739.5569999999998</v>
      </c>
      <c r="H2614" s="56">
        <f t="shared" si="364"/>
        <v>2267.806</v>
      </c>
      <c r="I2614" s="56">
        <f t="shared" si="365"/>
        <v>201.09200000000001</v>
      </c>
      <c r="J2614" s="56">
        <f t="shared" si="366"/>
        <v>1070.395</v>
      </c>
      <c r="K2614" s="56">
        <f t="shared" si="367"/>
        <v>3539.2930000000001</v>
      </c>
      <c r="L2614" s="64">
        <v>2321811</v>
      </c>
      <c r="M2614" s="64">
        <v>201343</v>
      </c>
      <c r="N2614" s="64">
        <v>1216403</v>
      </c>
      <c r="O2614" s="64">
        <v>3739557</v>
      </c>
      <c r="P2614" s="63">
        <v>2267806</v>
      </c>
      <c r="Q2614" s="63">
        <v>201092</v>
      </c>
      <c r="R2614" s="63">
        <v>1070395</v>
      </c>
      <c r="S2614" s="63">
        <v>3539293</v>
      </c>
      <c r="T2614">
        <f t="shared" si="368"/>
        <v>7278850</v>
      </c>
    </row>
    <row r="2615" spans="1:20" hidden="1">
      <c r="A2615" s="55" t="s">
        <v>4965</v>
      </c>
      <c r="B2615" s="56" t="s">
        <v>4966</v>
      </c>
      <c r="C2615" s="55" t="s">
        <v>6318</v>
      </c>
      <c r="D2615" s="56">
        <f t="shared" si="369"/>
        <v>921.00300000000004</v>
      </c>
      <c r="E2615" s="56">
        <f t="shared" si="361"/>
        <v>100.227</v>
      </c>
      <c r="F2615" s="56">
        <f t="shared" si="362"/>
        <v>624.89700000000005</v>
      </c>
      <c r="G2615" s="56">
        <f t="shared" si="363"/>
        <v>1646.127</v>
      </c>
      <c r="H2615" s="56">
        <f t="shared" si="364"/>
        <v>1017.376</v>
      </c>
      <c r="I2615" s="56">
        <f t="shared" si="365"/>
        <v>100.217</v>
      </c>
      <c r="J2615" s="56">
        <f t="shared" si="366"/>
        <v>638.90099999999995</v>
      </c>
      <c r="K2615" s="56">
        <f t="shared" si="367"/>
        <v>1756.4939999999999</v>
      </c>
      <c r="L2615" s="64">
        <v>921003</v>
      </c>
      <c r="M2615" s="64">
        <v>100227</v>
      </c>
      <c r="N2615" s="64">
        <v>624897</v>
      </c>
      <c r="O2615" s="64">
        <v>1646127</v>
      </c>
      <c r="P2615" s="63">
        <v>1017376</v>
      </c>
      <c r="Q2615" s="63">
        <v>100217</v>
      </c>
      <c r="R2615" s="63">
        <v>638901</v>
      </c>
      <c r="S2615" s="63">
        <v>1756494</v>
      </c>
      <c r="T2615">
        <f t="shared" si="368"/>
        <v>3402621</v>
      </c>
    </row>
    <row r="2616" spans="1:20" hidden="1">
      <c r="A2616" s="55" t="s">
        <v>4967</v>
      </c>
      <c r="B2616" s="56" t="s">
        <v>4968</v>
      </c>
      <c r="C2616" s="55" t="s">
        <v>6318</v>
      </c>
      <c r="D2616" s="56">
        <f t="shared" si="369"/>
        <v>588.88499999999999</v>
      </c>
      <c r="E2616" s="56">
        <f t="shared" si="361"/>
        <v>2631.991</v>
      </c>
      <c r="F2616" s="56">
        <f t="shared" si="362"/>
        <v>2168.6149999999998</v>
      </c>
      <c r="G2616" s="56">
        <f t="shared" si="363"/>
        <v>5389.491</v>
      </c>
      <c r="H2616" s="56">
        <f t="shared" si="364"/>
        <v>588.55499999999995</v>
      </c>
      <c r="I2616" s="56">
        <f t="shared" si="365"/>
        <v>2784.5320000000002</v>
      </c>
      <c r="J2616" s="56">
        <f t="shared" si="366"/>
        <v>1974.528</v>
      </c>
      <c r="K2616" s="56">
        <f t="shared" si="367"/>
        <v>5347.6149999999998</v>
      </c>
      <c r="L2616" s="64">
        <v>588885</v>
      </c>
      <c r="M2616" s="64">
        <v>2631991</v>
      </c>
      <c r="N2616" s="64">
        <v>2168615</v>
      </c>
      <c r="O2616" s="64">
        <v>5389491</v>
      </c>
      <c r="P2616" s="63">
        <v>588555</v>
      </c>
      <c r="Q2616" s="63">
        <v>2784532</v>
      </c>
      <c r="R2616" s="63">
        <v>1974528</v>
      </c>
      <c r="S2616" s="63">
        <v>5347615</v>
      </c>
      <c r="T2616">
        <f t="shared" si="368"/>
        <v>10737106</v>
      </c>
    </row>
    <row r="2617" spans="1:20" hidden="1">
      <c r="A2617" s="55" t="s">
        <v>4969</v>
      </c>
      <c r="B2617" s="56" t="s">
        <v>4970</v>
      </c>
      <c r="C2617" s="55" t="s">
        <v>6318</v>
      </c>
      <c r="D2617" s="56">
        <f t="shared" si="369"/>
        <v>3594.0160000000001</v>
      </c>
      <c r="E2617" s="56">
        <f t="shared" si="361"/>
        <v>2093.4679999999998</v>
      </c>
      <c r="F2617" s="56">
        <f t="shared" si="362"/>
        <v>6808.442</v>
      </c>
      <c r="G2617" s="56">
        <f t="shared" si="363"/>
        <v>12495.925999999999</v>
      </c>
      <c r="H2617" s="56">
        <f t="shared" si="364"/>
        <v>4024.22</v>
      </c>
      <c r="I2617" s="56">
        <f t="shared" si="365"/>
        <v>2089.9670000000001</v>
      </c>
      <c r="J2617" s="56">
        <f t="shared" si="366"/>
        <v>6744.6809999999996</v>
      </c>
      <c r="K2617" s="56">
        <f t="shared" si="367"/>
        <v>12858.868</v>
      </c>
      <c r="L2617" s="64">
        <v>3594016</v>
      </c>
      <c r="M2617" s="64">
        <v>2093468</v>
      </c>
      <c r="N2617" s="64">
        <v>6808442</v>
      </c>
      <c r="O2617" s="64">
        <v>12495926</v>
      </c>
      <c r="P2617" s="63">
        <v>4024220</v>
      </c>
      <c r="Q2617" s="63">
        <v>2089967</v>
      </c>
      <c r="R2617" s="63">
        <v>6744681</v>
      </c>
      <c r="S2617" s="63">
        <v>12858868</v>
      </c>
      <c r="T2617">
        <f t="shared" si="368"/>
        <v>25354794</v>
      </c>
    </row>
    <row r="2618" spans="1:20" hidden="1">
      <c r="A2618" s="55" t="s">
        <v>4971</v>
      </c>
      <c r="B2618" s="56" t="s">
        <v>4972</v>
      </c>
      <c r="C2618" s="55" t="s">
        <v>6318</v>
      </c>
      <c r="D2618" s="56">
        <f t="shared" si="369"/>
        <v>4847.491</v>
      </c>
      <c r="E2618" s="56">
        <f t="shared" si="361"/>
        <v>1063.366</v>
      </c>
      <c r="F2618" s="56">
        <f t="shared" si="362"/>
        <v>5947.902</v>
      </c>
      <c r="G2618" s="56">
        <f t="shared" si="363"/>
        <v>11858.759</v>
      </c>
      <c r="H2618" s="56">
        <f t="shared" si="364"/>
        <v>4904.9840000000004</v>
      </c>
      <c r="I2618" s="56">
        <f t="shared" si="365"/>
        <v>1063.366</v>
      </c>
      <c r="J2618" s="56">
        <f t="shared" si="366"/>
        <v>5987.7830000000004</v>
      </c>
      <c r="K2618" s="56">
        <f t="shared" si="367"/>
        <v>11956.133</v>
      </c>
      <c r="L2618" s="64">
        <v>4847491</v>
      </c>
      <c r="M2618" s="64">
        <v>1063366</v>
      </c>
      <c r="N2618" s="64">
        <v>5947902</v>
      </c>
      <c r="O2618" s="64">
        <v>11858759</v>
      </c>
      <c r="P2618" s="63">
        <v>4904984</v>
      </c>
      <c r="Q2618" s="63">
        <v>1063366</v>
      </c>
      <c r="R2618" s="63">
        <v>5987783</v>
      </c>
      <c r="S2618" s="63">
        <v>11956133</v>
      </c>
      <c r="T2618">
        <f t="shared" si="368"/>
        <v>23814892</v>
      </c>
    </row>
    <row r="2619" spans="1:20" hidden="1">
      <c r="A2619" s="55" t="s">
        <v>4973</v>
      </c>
      <c r="B2619" s="56" t="s">
        <v>4974</v>
      </c>
      <c r="C2619" s="55" t="s">
        <v>6319</v>
      </c>
      <c r="D2619" s="56">
        <f t="shared" si="369"/>
        <v>104.4</v>
      </c>
      <c r="E2619" s="56">
        <f t="shared" si="361"/>
        <v>90.44</v>
      </c>
      <c r="F2619" s="56">
        <f t="shared" si="362"/>
        <v>476.12900000000002</v>
      </c>
      <c r="G2619" s="56">
        <f t="shared" si="363"/>
        <v>670.96900000000005</v>
      </c>
      <c r="H2619" s="56">
        <f t="shared" si="364"/>
        <v>130.30000000000001</v>
      </c>
      <c r="I2619" s="56">
        <f t="shared" si="365"/>
        <v>100.2</v>
      </c>
      <c r="J2619" s="56">
        <f t="shared" si="366"/>
        <v>551.72699999999998</v>
      </c>
      <c r="K2619" s="56">
        <f t="shared" si="367"/>
        <v>782.22699999999998</v>
      </c>
      <c r="L2619" s="64">
        <v>104400</v>
      </c>
      <c r="M2619" s="64">
        <v>90440</v>
      </c>
      <c r="N2619" s="64">
        <v>476129</v>
      </c>
      <c r="O2619" s="64">
        <v>670969</v>
      </c>
      <c r="P2619" s="63">
        <v>130300</v>
      </c>
      <c r="Q2619" s="63">
        <v>100200</v>
      </c>
      <c r="R2619" s="63">
        <v>551727</v>
      </c>
      <c r="S2619" s="63">
        <v>782227</v>
      </c>
      <c r="T2619">
        <f t="shared" si="368"/>
        <v>1453196</v>
      </c>
    </row>
    <row r="2620" spans="1:20" hidden="1">
      <c r="A2620" s="55" t="s">
        <v>4975</v>
      </c>
      <c r="B2620" s="56" t="s">
        <v>4976</v>
      </c>
      <c r="C2620" s="55" t="s">
        <v>6319</v>
      </c>
      <c r="D2620" s="56">
        <f t="shared" si="369"/>
        <v>866.77800000000002</v>
      </c>
      <c r="E2620" s="56">
        <f t="shared" si="361"/>
        <v>491.57600000000002</v>
      </c>
      <c r="F2620" s="56">
        <f t="shared" si="362"/>
        <v>3396.15</v>
      </c>
      <c r="G2620" s="56">
        <f t="shared" si="363"/>
        <v>4754.5039999999999</v>
      </c>
      <c r="H2620" s="56">
        <f t="shared" si="364"/>
        <v>866.40099999999995</v>
      </c>
      <c r="I2620" s="56">
        <f t="shared" si="365"/>
        <v>170.73</v>
      </c>
      <c r="J2620" s="56">
        <f t="shared" si="366"/>
        <v>3384.703</v>
      </c>
      <c r="K2620" s="56">
        <f t="shared" si="367"/>
        <v>4421.8339999999998</v>
      </c>
      <c r="L2620" s="64">
        <v>866778</v>
      </c>
      <c r="M2620" s="64">
        <v>491576</v>
      </c>
      <c r="N2620" s="64">
        <v>3396150</v>
      </c>
      <c r="O2620" s="64">
        <v>4754504</v>
      </c>
      <c r="P2620" s="63">
        <v>866401</v>
      </c>
      <c r="Q2620" s="63">
        <v>170730</v>
      </c>
      <c r="R2620" s="63">
        <v>3384703</v>
      </c>
      <c r="S2620" s="63">
        <v>4421834</v>
      </c>
      <c r="T2620">
        <f t="shared" si="368"/>
        <v>9176338</v>
      </c>
    </row>
    <row r="2621" spans="1:20" hidden="1">
      <c r="A2621" s="55" t="s">
        <v>4977</v>
      </c>
      <c r="B2621" s="56" t="s">
        <v>4978</v>
      </c>
      <c r="C2621" s="55" t="s">
        <v>6319</v>
      </c>
      <c r="D2621" s="56">
        <f t="shared" si="369"/>
        <v>342.65600000000001</v>
      </c>
      <c r="E2621" s="56">
        <f t="shared" si="361"/>
        <v>396.74900000000002</v>
      </c>
      <c r="F2621" s="56">
        <f t="shared" si="362"/>
        <v>1622.5709999999999</v>
      </c>
      <c r="G2621" s="56">
        <f t="shared" si="363"/>
        <v>2361.9760000000001</v>
      </c>
      <c r="H2621" s="56">
        <f t="shared" si="364"/>
        <v>312.536</v>
      </c>
      <c r="I2621" s="56">
        <f t="shared" si="365"/>
        <v>351.714</v>
      </c>
      <c r="J2621" s="56">
        <f t="shared" si="366"/>
        <v>1505.5170000000001</v>
      </c>
      <c r="K2621" s="56">
        <f t="shared" si="367"/>
        <v>2169.7669999999998</v>
      </c>
      <c r="L2621" s="64">
        <v>342656</v>
      </c>
      <c r="M2621" s="64">
        <v>396749</v>
      </c>
      <c r="N2621" s="64">
        <v>1622571</v>
      </c>
      <c r="O2621" s="64">
        <v>2361976</v>
      </c>
      <c r="P2621" s="63">
        <v>312536</v>
      </c>
      <c r="Q2621" s="63">
        <v>351714</v>
      </c>
      <c r="R2621" s="63">
        <v>1505517</v>
      </c>
      <c r="S2621" s="63">
        <v>2169767</v>
      </c>
      <c r="T2621">
        <f t="shared" si="368"/>
        <v>4531743</v>
      </c>
    </row>
    <row r="2622" spans="1:20" hidden="1">
      <c r="A2622" s="55" t="s">
        <v>4979</v>
      </c>
      <c r="B2622" s="56" t="s">
        <v>4980</v>
      </c>
      <c r="C2622" s="55" t="s">
        <v>6319</v>
      </c>
      <c r="D2622" s="56">
        <f t="shared" si="369"/>
        <v>439.81400000000002</v>
      </c>
      <c r="E2622" s="56">
        <f t="shared" si="361"/>
        <v>455.767</v>
      </c>
      <c r="F2622" s="56">
        <f t="shared" si="362"/>
        <v>2056.8809999999999</v>
      </c>
      <c r="G2622" s="56">
        <f t="shared" si="363"/>
        <v>2952.462</v>
      </c>
      <c r="H2622" s="56">
        <f t="shared" si="364"/>
        <v>492.34500000000003</v>
      </c>
      <c r="I2622" s="56">
        <f t="shared" si="365"/>
        <v>480.51</v>
      </c>
      <c r="J2622" s="56">
        <f t="shared" si="366"/>
        <v>2060.88</v>
      </c>
      <c r="K2622" s="56">
        <f t="shared" si="367"/>
        <v>3033.7350000000001</v>
      </c>
      <c r="L2622" s="64">
        <v>439814</v>
      </c>
      <c r="M2622" s="64">
        <v>455767</v>
      </c>
      <c r="N2622" s="64">
        <v>2056881</v>
      </c>
      <c r="O2622" s="64">
        <v>2952462</v>
      </c>
      <c r="P2622" s="63">
        <v>492345</v>
      </c>
      <c r="Q2622" s="63">
        <v>480510</v>
      </c>
      <c r="R2622" s="63">
        <v>2060880</v>
      </c>
      <c r="S2622" s="63">
        <v>3033735</v>
      </c>
      <c r="T2622">
        <f t="shared" si="368"/>
        <v>5986197</v>
      </c>
    </row>
    <row r="2623" spans="1:20" hidden="1">
      <c r="A2623" s="55" t="s">
        <v>4981</v>
      </c>
      <c r="B2623" s="56" t="s">
        <v>4982</v>
      </c>
      <c r="C2623" s="55" t="s">
        <v>6319</v>
      </c>
      <c r="D2623" s="56">
        <f t="shared" si="369"/>
        <v>635.82899999999995</v>
      </c>
      <c r="E2623" s="56">
        <f t="shared" si="361"/>
        <v>599.95600000000002</v>
      </c>
      <c r="F2623" s="56">
        <f t="shared" si="362"/>
        <v>1445.9459999999999</v>
      </c>
      <c r="G2623" s="56">
        <f t="shared" si="363"/>
        <v>2681.7310000000002</v>
      </c>
      <c r="H2623" s="56">
        <f t="shared" si="364"/>
        <v>631.81600000000003</v>
      </c>
      <c r="I2623" s="56">
        <f t="shared" si="365"/>
        <v>610.29300000000001</v>
      </c>
      <c r="J2623" s="56">
        <f t="shared" si="366"/>
        <v>1404.777</v>
      </c>
      <c r="K2623" s="56">
        <f t="shared" si="367"/>
        <v>2646.886</v>
      </c>
      <c r="L2623" s="64">
        <v>635829</v>
      </c>
      <c r="M2623" s="64">
        <v>599956</v>
      </c>
      <c r="N2623" s="64">
        <v>1445946</v>
      </c>
      <c r="O2623" s="64">
        <v>2681731</v>
      </c>
      <c r="P2623" s="63">
        <v>631816</v>
      </c>
      <c r="Q2623" s="63">
        <v>610293</v>
      </c>
      <c r="R2623" s="63">
        <v>1404777</v>
      </c>
      <c r="S2623" s="63">
        <v>2646886</v>
      </c>
      <c r="T2623">
        <f t="shared" si="368"/>
        <v>5328617</v>
      </c>
    </row>
    <row r="2624" spans="1:20" hidden="1">
      <c r="A2624" s="55" t="s">
        <v>4983</v>
      </c>
      <c r="B2624" s="56" t="s">
        <v>4984</v>
      </c>
      <c r="C2624" s="55" t="s">
        <v>6319</v>
      </c>
      <c r="D2624" s="56">
        <f t="shared" si="369"/>
        <v>219.268</v>
      </c>
      <c r="E2624" s="56">
        <f t="shared" si="361"/>
        <v>354.78399999999999</v>
      </c>
      <c r="F2624" s="56">
        <f t="shared" si="362"/>
        <v>1118.9849999999999</v>
      </c>
      <c r="G2624" s="56">
        <f t="shared" si="363"/>
        <v>1693.037</v>
      </c>
      <c r="H2624" s="56">
        <f t="shared" si="364"/>
        <v>214.43</v>
      </c>
      <c r="I2624" s="56">
        <f t="shared" si="365"/>
        <v>414.233</v>
      </c>
      <c r="J2624" s="56">
        <f t="shared" si="366"/>
        <v>1148.836</v>
      </c>
      <c r="K2624" s="56">
        <f t="shared" si="367"/>
        <v>1777.499</v>
      </c>
      <c r="L2624" s="64">
        <v>219268</v>
      </c>
      <c r="M2624" s="64">
        <v>354784</v>
      </c>
      <c r="N2624" s="64">
        <v>1118985</v>
      </c>
      <c r="O2624" s="64">
        <v>1693037</v>
      </c>
      <c r="P2624" s="63">
        <v>214430</v>
      </c>
      <c r="Q2624" s="63">
        <v>414233</v>
      </c>
      <c r="R2624" s="63">
        <v>1148836</v>
      </c>
      <c r="S2624" s="63">
        <v>1777499</v>
      </c>
      <c r="T2624">
        <f t="shared" si="368"/>
        <v>3470536</v>
      </c>
    </row>
    <row r="2625" spans="1:20" hidden="1">
      <c r="A2625" s="55" t="s">
        <v>4985</v>
      </c>
      <c r="B2625" s="56" t="s">
        <v>4986</v>
      </c>
      <c r="C2625" s="55" t="s">
        <v>6319</v>
      </c>
      <c r="D2625" s="56">
        <f t="shared" si="369"/>
        <v>288.30099999999999</v>
      </c>
      <c r="E2625" s="56">
        <f t="shared" si="361"/>
        <v>339.18</v>
      </c>
      <c r="F2625" s="56">
        <f t="shared" si="362"/>
        <v>2813.8719999999998</v>
      </c>
      <c r="G2625" s="56">
        <f t="shared" si="363"/>
        <v>3441.3530000000001</v>
      </c>
      <c r="H2625" s="56">
        <f t="shared" si="364"/>
        <v>307.71800000000002</v>
      </c>
      <c r="I2625" s="56">
        <f t="shared" si="365"/>
        <v>339.13799999999998</v>
      </c>
      <c r="J2625" s="56">
        <f t="shared" si="366"/>
        <v>2550.3209999999999</v>
      </c>
      <c r="K2625" s="56">
        <f t="shared" si="367"/>
        <v>3197.1770000000001</v>
      </c>
      <c r="L2625" s="64">
        <v>288301</v>
      </c>
      <c r="M2625" s="64">
        <v>339180</v>
      </c>
      <c r="N2625" s="64">
        <v>2813872</v>
      </c>
      <c r="O2625" s="64">
        <v>3441353</v>
      </c>
      <c r="P2625" s="63">
        <v>307718</v>
      </c>
      <c r="Q2625" s="63">
        <v>339138</v>
      </c>
      <c r="R2625" s="63">
        <v>2550321</v>
      </c>
      <c r="S2625" s="63">
        <v>3197177</v>
      </c>
      <c r="T2625">
        <f t="shared" si="368"/>
        <v>6638530</v>
      </c>
    </row>
    <row r="2626" spans="1:20" hidden="1">
      <c r="A2626" s="55" t="s">
        <v>4987</v>
      </c>
      <c r="B2626" s="56" t="s">
        <v>4988</v>
      </c>
      <c r="C2626" s="55" t="s">
        <v>6319</v>
      </c>
      <c r="D2626" s="56">
        <f t="shared" si="369"/>
        <v>692.1</v>
      </c>
      <c r="E2626" s="56">
        <f t="shared" si="361"/>
        <v>220.43100000000001</v>
      </c>
      <c r="F2626" s="56">
        <f t="shared" si="362"/>
        <v>1752.42</v>
      </c>
      <c r="G2626" s="56">
        <f t="shared" si="363"/>
        <v>2664.951</v>
      </c>
      <c r="H2626" s="56">
        <f t="shared" si="364"/>
        <v>692</v>
      </c>
      <c r="I2626" s="56">
        <f t="shared" si="365"/>
        <v>214.2</v>
      </c>
      <c r="J2626" s="56">
        <f t="shared" si="366"/>
        <v>1767.316</v>
      </c>
      <c r="K2626" s="56">
        <f t="shared" si="367"/>
        <v>2673.5160000000001</v>
      </c>
      <c r="L2626" s="64">
        <v>692100</v>
      </c>
      <c r="M2626" s="64">
        <v>220431</v>
      </c>
      <c r="N2626" s="64">
        <v>1752420</v>
      </c>
      <c r="O2626" s="64">
        <v>2664951</v>
      </c>
      <c r="P2626" s="63">
        <v>692000</v>
      </c>
      <c r="Q2626" s="63">
        <v>214200</v>
      </c>
      <c r="R2626" s="63">
        <v>1767316</v>
      </c>
      <c r="S2626" s="63">
        <v>2673516</v>
      </c>
      <c r="T2626">
        <f t="shared" si="368"/>
        <v>5338467</v>
      </c>
    </row>
    <row r="2627" spans="1:20" hidden="1">
      <c r="A2627" s="55" t="s">
        <v>4989</v>
      </c>
      <c r="B2627" s="56" t="s">
        <v>4990</v>
      </c>
      <c r="C2627" s="55" t="s">
        <v>6319</v>
      </c>
      <c r="D2627" s="56">
        <f t="shared" si="369"/>
        <v>536.322</v>
      </c>
      <c r="E2627" s="56">
        <f t="shared" si="361"/>
        <v>1399.4880000000001</v>
      </c>
      <c r="F2627" s="56">
        <f t="shared" si="362"/>
        <v>2318.52</v>
      </c>
      <c r="G2627" s="56">
        <f t="shared" si="363"/>
        <v>4254.33</v>
      </c>
      <c r="H2627" s="56">
        <f t="shared" si="364"/>
        <v>534.21799999999996</v>
      </c>
      <c r="I2627" s="56">
        <f t="shared" si="365"/>
        <v>1134.3900000000001</v>
      </c>
      <c r="J2627" s="56">
        <f t="shared" si="366"/>
        <v>1901.8109999999999</v>
      </c>
      <c r="K2627" s="56">
        <f t="shared" si="367"/>
        <v>3570.4189999999999</v>
      </c>
      <c r="L2627" s="64">
        <v>536322</v>
      </c>
      <c r="M2627" s="64">
        <v>1399488</v>
      </c>
      <c r="N2627" s="64">
        <v>2318520</v>
      </c>
      <c r="O2627" s="64">
        <v>4254330</v>
      </c>
      <c r="P2627" s="63">
        <v>534218</v>
      </c>
      <c r="Q2627" s="63">
        <v>1134390</v>
      </c>
      <c r="R2627" s="63">
        <v>1901811</v>
      </c>
      <c r="S2627" s="63">
        <v>3570419</v>
      </c>
      <c r="T2627">
        <f t="shared" si="368"/>
        <v>7824749</v>
      </c>
    </row>
    <row r="2628" spans="1:20" hidden="1">
      <c r="A2628" s="55" t="s">
        <v>4991</v>
      </c>
      <c r="B2628" s="56" t="s">
        <v>4992</v>
      </c>
      <c r="C2628" s="55" t="s">
        <v>6319</v>
      </c>
      <c r="D2628" s="56">
        <f t="shared" si="369"/>
        <v>1167.0150000000001</v>
      </c>
      <c r="E2628" s="56">
        <f t="shared" si="361"/>
        <v>667.73699999999997</v>
      </c>
      <c r="F2628" s="56">
        <f t="shared" si="362"/>
        <v>835.40899999999999</v>
      </c>
      <c r="G2628" s="56">
        <f t="shared" si="363"/>
        <v>2670.1610000000001</v>
      </c>
      <c r="H2628" s="56">
        <f t="shared" si="364"/>
        <v>1226.412</v>
      </c>
      <c r="I2628" s="56">
        <f t="shared" si="365"/>
        <v>647.73699999999997</v>
      </c>
      <c r="J2628" s="56">
        <f t="shared" si="366"/>
        <v>836.94</v>
      </c>
      <c r="K2628" s="56">
        <f t="shared" si="367"/>
        <v>2711.0889999999999</v>
      </c>
      <c r="L2628" s="64">
        <v>1167015</v>
      </c>
      <c r="M2628" s="64">
        <v>667737</v>
      </c>
      <c r="N2628" s="64">
        <v>835409</v>
      </c>
      <c r="O2628" s="64">
        <v>2670161</v>
      </c>
      <c r="P2628" s="63">
        <v>1226412</v>
      </c>
      <c r="Q2628" s="63">
        <v>647737</v>
      </c>
      <c r="R2628" s="63">
        <v>836940</v>
      </c>
      <c r="S2628" s="63">
        <v>2711089</v>
      </c>
      <c r="T2628">
        <f t="shared" si="368"/>
        <v>5381250</v>
      </c>
    </row>
    <row r="2629" spans="1:20" hidden="1">
      <c r="A2629" s="55" t="s">
        <v>4993</v>
      </c>
      <c r="B2629" s="56" t="s">
        <v>4994</v>
      </c>
      <c r="C2629" s="55" t="s">
        <v>6319</v>
      </c>
      <c r="D2629" s="56">
        <f t="shared" si="369"/>
        <v>243.79400000000001</v>
      </c>
      <c r="E2629" s="56">
        <f t="shared" ref="E2629:E2692" si="370">M2629/1000</f>
        <v>90.025999999999996</v>
      </c>
      <c r="F2629" s="56">
        <f t="shared" ref="F2629:F2692" si="371">N2629/1000</f>
        <v>574.11900000000003</v>
      </c>
      <c r="G2629" s="56">
        <f t="shared" ref="G2629:G2692" si="372">O2629/1000</f>
        <v>907.93899999999996</v>
      </c>
      <c r="H2629" s="56">
        <f t="shared" ref="H2629:H2692" si="373">P2629/1000</f>
        <v>238.852</v>
      </c>
      <c r="I2629" s="56">
        <f t="shared" ref="I2629:I2692" si="374">Q2629/1000</f>
        <v>120.008</v>
      </c>
      <c r="J2629" s="56">
        <f t="shared" ref="J2629:J2692" si="375">R2629/1000</f>
        <v>757.77</v>
      </c>
      <c r="K2629" s="56">
        <f t="shared" ref="K2629:K2692" si="376">S2629/1000</f>
        <v>1116.6300000000001</v>
      </c>
      <c r="L2629" s="64">
        <v>243794</v>
      </c>
      <c r="M2629" s="64">
        <v>90026</v>
      </c>
      <c r="N2629" s="64">
        <v>574119</v>
      </c>
      <c r="O2629" s="64">
        <v>907939</v>
      </c>
      <c r="P2629" s="63">
        <v>238852</v>
      </c>
      <c r="Q2629" s="63">
        <v>120008</v>
      </c>
      <c r="R2629" s="63">
        <v>757770</v>
      </c>
      <c r="S2629" s="63">
        <v>1116630</v>
      </c>
      <c r="T2629">
        <f t="shared" si="368"/>
        <v>2024569</v>
      </c>
    </row>
    <row r="2630" spans="1:20" hidden="1">
      <c r="A2630" s="55" t="s">
        <v>4995</v>
      </c>
      <c r="B2630" s="56" t="s">
        <v>4996</v>
      </c>
      <c r="C2630" s="55" t="s">
        <v>6319</v>
      </c>
      <c r="D2630" s="56">
        <f t="shared" si="369"/>
        <v>1739.885</v>
      </c>
      <c r="E2630" s="56">
        <f t="shared" si="370"/>
        <v>2837.8539999999998</v>
      </c>
      <c r="F2630" s="56">
        <f t="shared" si="371"/>
        <v>5611.6970000000001</v>
      </c>
      <c r="G2630" s="56">
        <f t="shared" si="372"/>
        <v>10189.436</v>
      </c>
      <c r="H2630" s="56">
        <f t="shared" si="373"/>
        <v>2028.88</v>
      </c>
      <c r="I2630" s="56">
        <f t="shared" si="374"/>
        <v>3352.7669999999998</v>
      </c>
      <c r="J2630" s="56">
        <f t="shared" si="375"/>
        <v>5766.6629999999996</v>
      </c>
      <c r="K2630" s="56">
        <f t="shared" si="376"/>
        <v>11148.31</v>
      </c>
      <c r="L2630" s="64">
        <v>1739885</v>
      </c>
      <c r="M2630" s="64">
        <v>2837854</v>
      </c>
      <c r="N2630" s="64">
        <v>5611697</v>
      </c>
      <c r="O2630" s="64">
        <v>10189436</v>
      </c>
      <c r="P2630" s="63">
        <v>2028880</v>
      </c>
      <c r="Q2630" s="63">
        <v>3352767</v>
      </c>
      <c r="R2630" s="63">
        <v>5766663</v>
      </c>
      <c r="S2630" s="63">
        <v>11148310</v>
      </c>
      <c r="T2630">
        <f t="shared" ref="T2630:T2693" si="377">O2630+S2630</f>
        <v>21337746</v>
      </c>
    </row>
    <row r="2631" spans="1:20" hidden="1">
      <c r="A2631" s="55" t="s">
        <v>4997</v>
      </c>
      <c r="B2631" s="56" t="s">
        <v>4998</v>
      </c>
      <c r="C2631" s="55" t="s">
        <v>6319</v>
      </c>
      <c r="D2631" s="56">
        <f t="shared" ref="D2631:D2694" si="378">L2631/1000</f>
        <v>980.33500000000004</v>
      </c>
      <c r="E2631" s="56">
        <f t="shared" si="370"/>
        <v>1874.5329999999999</v>
      </c>
      <c r="F2631" s="56">
        <f t="shared" si="371"/>
        <v>3191.6619999999998</v>
      </c>
      <c r="G2631" s="56">
        <f t="shared" si="372"/>
        <v>6046.53</v>
      </c>
      <c r="H2631" s="56">
        <f t="shared" si="373"/>
        <v>987.02300000000002</v>
      </c>
      <c r="I2631" s="56">
        <f t="shared" si="374"/>
        <v>1918.671</v>
      </c>
      <c r="J2631" s="56">
        <f t="shared" si="375"/>
        <v>3491.069</v>
      </c>
      <c r="K2631" s="56">
        <f t="shared" si="376"/>
        <v>6396.7629999999999</v>
      </c>
      <c r="L2631" s="64">
        <v>980335</v>
      </c>
      <c r="M2631" s="64">
        <v>1874533</v>
      </c>
      <c r="N2631" s="64">
        <v>3191662</v>
      </c>
      <c r="O2631" s="64">
        <v>6046530</v>
      </c>
      <c r="P2631" s="63">
        <v>987023</v>
      </c>
      <c r="Q2631" s="63">
        <v>1918671</v>
      </c>
      <c r="R2631" s="63">
        <v>3491069</v>
      </c>
      <c r="S2631" s="63">
        <v>6396763</v>
      </c>
      <c r="T2631">
        <f t="shared" si="377"/>
        <v>12443293</v>
      </c>
    </row>
    <row r="2632" spans="1:20" hidden="1">
      <c r="A2632" s="55" t="s">
        <v>4999</v>
      </c>
      <c r="B2632" s="56" t="s">
        <v>5000</v>
      </c>
      <c r="C2632" s="55" t="s">
        <v>6319</v>
      </c>
      <c r="D2632" s="56">
        <f t="shared" si="378"/>
        <v>2652.4720000000002</v>
      </c>
      <c r="E2632" s="56">
        <f t="shared" si="370"/>
        <v>1276.1869999999999</v>
      </c>
      <c r="F2632" s="56">
        <f t="shared" si="371"/>
        <v>3239.973</v>
      </c>
      <c r="G2632" s="56">
        <f t="shared" si="372"/>
        <v>7168.6319999999996</v>
      </c>
      <c r="H2632" s="56">
        <f t="shared" si="373"/>
        <v>2999.1419999999998</v>
      </c>
      <c r="I2632" s="56">
        <f t="shared" si="374"/>
        <v>1134.836</v>
      </c>
      <c r="J2632" s="56">
        <f t="shared" si="375"/>
        <v>3249.806</v>
      </c>
      <c r="K2632" s="56">
        <f t="shared" si="376"/>
        <v>7383.7839999999997</v>
      </c>
      <c r="L2632" s="64">
        <v>2652472</v>
      </c>
      <c r="M2632" s="64">
        <v>1276187</v>
      </c>
      <c r="N2632" s="64">
        <v>3239973</v>
      </c>
      <c r="O2632" s="64">
        <v>7168632</v>
      </c>
      <c r="P2632" s="63">
        <v>2999142</v>
      </c>
      <c r="Q2632" s="63">
        <v>1134836</v>
      </c>
      <c r="R2632" s="63">
        <v>3249806</v>
      </c>
      <c r="S2632" s="63">
        <v>7383784</v>
      </c>
      <c r="T2632">
        <f t="shared" si="377"/>
        <v>14552416</v>
      </c>
    </row>
    <row r="2633" spans="1:20" hidden="1">
      <c r="A2633" s="55" t="s">
        <v>5001</v>
      </c>
      <c r="B2633" s="56" t="s">
        <v>5002</v>
      </c>
      <c r="C2633" s="55" t="s">
        <v>6319</v>
      </c>
      <c r="D2633" s="56">
        <f t="shared" si="378"/>
        <v>2321.5279999999998</v>
      </c>
      <c r="E2633" s="56">
        <f t="shared" si="370"/>
        <v>726.61699999999996</v>
      </c>
      <c r="F2633" s="56">
        <f t="shared" si="371"/>
        <v>1346.336</v>
      </c>
      <c r="G2633" s="56">
        <f t="shared" si="372"/>
        <v>4394.4809999999998</v>
      </c>
      <c r="H2633" s="56">
        <f t="shared" si="373"/>
        <v>2424.123</v>
      </c>
      <c r="I2633" s="56">
        <f t="shared" si="374"/>
        <v>724.43899999999996</v>
      </c>
      <c r="J2633" s="56">
        <f t="shared" si="375"/>
        <v>1288.2260000000001</v>
      </c>
      <c r="K2633" s="56">
        <f t="shared" si="376"/>
        <v>4436.7879999999996</v>
      </c>
      <c r="L2633" s="64">
        <v>2321528</v>
      </c>
      <c r="M2633" s="64">
        <v>726617</v>
      </c>
      <c r="N2633" s="64">
        <v>1346336</v>
      </c>
      <c r="O2633" s="64">
        <v>4394481</v>
      </c>
      <c r="P2633" s="63">
        <v>2424123</v>
      </c>
      <c r="Q2633" s="63">
        <v>724439</v>
      </c>
      <c r="R2633" s="63">
        <v>1288226</v>
      </c>
      <c r="S2633" s="63">
        <v>4436788</v>
      </c>
      <c r="T2633">
        <f t="shared" si="377"/>
        <v>8831269</v>
      </c>
    </row>
    <row r="2634" spans="1:20" hidden="1">
      <c r="A2634" s="55" t="s">
        <v>5003</v>
      </c>
      <c r="B2634" s="56" t="s">
        <v>5004</v>
      </c>
      <c r="C2634" s="55" t="s">
        <v>6319</v>
      </c>
      <c r="D2634" s="56">
        <f t="shared" si="378"/>
        <v>651.24800000000005</v>
      </c>
      <c r="E2634" s="56">
        <f t="shared" si="370"/>
        <v>630.99400000000003</v>
      </c>
      <c r="F2634" s="56">
        <f t="shared" si="371"/>
        <v>594.62800000000004</v>
      </c>
      <c r="G2634" s="56">
        <f t="shared" si="372"/>
        <v>1876.87</v>
      </c>
      <c r="H2634" s="56">
        <f t="shared" si="373"/>
        <v>714.95100000000002</v>
      </c>
      <c r="I2634" s="56">
        <f t="shared" si="374"/>
        <v>630.99400000000003</v>
      </c>
      <c r="J2634" s="56">
        <f t="shared" si="375"/>
        <v>575.18399999999997</v>
      </c>
      <c r="K2634" s="56">
        <f t="shared" si="376"/>
        <v>1921.1289999999999</v>
      </c>
      <c r="L2634" s="64">
        <v>651248</v>
      </c>
      <c r="M2634" s="64">
        <v>630994</v>
      </c>
      <c r="N2634" s="64">
        <v>594628</v>
      </c>
      <c r="O2634" s="64">
        <v>1876870</v>
      </c>
      <c r="P2634" s="63">
        <v>714951</v>
      </c>
      <c r="Q2634" s="63">
        <v>630994</v>
      </c>
      <c r="R2634" s="63">
        <v>575184</v>
      </c>
      <c r="S2634" s="63">
        <v>1921129</v>
      </c>
      <c r="T2634">
        <f t="shared" si="377"/>
        <v>3797999</v>
      </c>
    </row>
    <row r="2635" spans="1:20" hidden="1">
      <c r="A2635" s="55" t="s">
        <v>5005</v>
      </c>
      <c r="B2635" s="56" t="s">
        <v>5006</v>
      </c>
      <c r="C2635" s="55" t="s">
        <v>6319</v>
      </c>
      <c r="D2635" s="56">
        <f t="shared" si="378"/>
        <v>708.899</v>
      </c>
      <c r="E2635" s="56">
        <f t="shared" si="370"/>
        <v>1487.1010000000001</v>
      </c>
      <c r="F2635" s="56">
        <f t="shared" si="371"/>
        <v>7836.2659999999996</v>
      </c>
      <c r="G2635" s="56">
        <f t="shared" si="372"/>
        <v>10032.266</v>
      </c>
      <c r="H2635" s="56">
        <f t="shared" si="373"/>
        <v>900.87099999999998</v>
      </c>
      <c r="I2635" s="56">
        <f t="shared" si="374"/>
        <v>1644.521</v>
      </c>
      <c r="J2635" s="56">
        <f t="shared" si="375"/>
        <v>8225.6139999999996</v>
      </c>
      <c r="K2635" s="56">
        <f t="shared" si="376"/>
        <v>10771.005999999999</v>
      </c>
      <c r="L2635" s="64">
        <v>708899</v>
      </c>
      <c r="M2635" s="64">
        <v>1487101</v>
      </c>
      <c r="N2635" s="64">
        <v>7836266</v>
      </c>
      <c r="O2635" s="64">
        <v>10032266</v>
      </c>
      <c r="P2635" s="63">
        <v>900871</v>
      </c>
      <c r="Q2635" s="63">
        <v>1644521</v>
      </c>
      <c r="R2635" s="63">
        <v>8225614</v>
      </c>
      <c r="S2635" s="63">
        <v>10771006</v>
      </c>
      <c r="T2635">
        <f t="shared" si="377"/>
        <v>20803272</v>
      </c>
    </row>
    <row r="2636" spans="1:20" hidden="1">
      <c r="A2636" s="55" t="s">
        <v>5007</v>
      </c>
      <c r="B2636" s="56" t="s">
        <v>5008</v>
      </c>
      <c r="C2636" s="55" t="s">
        <v>6319</v>
      </c>
      <c r="D2636" s="56">
        <f t="shared" si="378"/>
        <v>284.29500000000002</v>
      </c>
      <c r="E2636" s="56">
        <f t="shared" si="370"/>
        <v>239.9</v>
      </c>
      <c r="F2636" s="56">
        <f t="shared" si="371"/>
        <v>1478.85</v>
      </c>
      <c r="G2636" s="56">
        <f t="shared" si="372"/>
        <v>2003.0450000000001</v>
      </c>
      <c r="H2636" s="56">
        <f t="shared" si="373"/>
        <v>351.58300000000003</v>
      </c>
      <c r="I2636" s="56">
        <f t="shared" si="374"/>
        <v>230.77600000000001</v>
      </c>
      <c r="J2636" s="56">
        <f t="shared" si="375"/>
        <v>1582.94</v>
      </c>
      <c r="K2636" s="56">
        <f t="shared" si="376"/>
        <v>2165.299</v>
      </c>
      <c r="L2636" s="64">
        <v>284295</v>
      </c>
      <c r="M2636" s="64">
        <v>239900</v>
      </c>
      <c r="N2636" s="64">
        <v>1478850</v>
      </c>
      <c r="O2636" s="64">
        <v>2003045</v>
      </c>
      <c r="P2636" s="63">
        <v>351583</v>
      </c>
      <c r="Q2636" s="63">
        <v>230776</v>
      </c>
      <c r="R2636" s="63">
        <v>1582940</v>
      </c>
      <c r="S2636" s="63">
        <v>2165299</v>
      </c>
      <c r="T2636">
        <f t="shared" si="377"/>
        <v>4168344</v>
      </c>
    </row>
    <row r="2637" spans="1:20" hidden="1">
      <c r="A2637" s="55" t="s">
        <v>5009</v>
      </c>
      <c r="B2637" s="56" t="s">
        <v>5010</v>
      </c>
      <c r="C2637" s="55" t="s">
        <v>6319</v>
      </c>
      <c r="D2637" s="56">
        <f t="shared" si="378"/>
        <v>3582.8829999999998</v>
      </c>
      <c r="E2637" s="56">
        <f t="shared" si="370"/>
        <v>1820.277</v>
      </c>
      <c r="F2637" s="56">
        <f t="shared" si="371"/>
        <v>3599.48</v>
      </c>
      <c r="G2637" s="56">
        <f t="shared" si="372"/>
        <v>9002.64</v>
      </c>
      <c r="H2637" s="56">
        <f t="shared" si="373"/>
        <v>3475.8649999999998</v>
      </c>
      <c r="I2637" s="56">
        <f t="shared" si="374"/>
        <v>1816.652</v>
      </c>
      <c r="J2637" s="56">
        <f t="shared" si="375"/>
        <v>3456.74</v>
      </c>
      <c r="K2637" s="56">
        <f t="shared" si="376"/>
        <v>8749.2569999999996</v>
      </c>
      <c r="L2637" s="64">
        <v>3582883</v>
      </c>
      <c r="M2637" s="64">
        <v>1820277</v>
      </c>
      <c r="N2637" s="64">
        <v>3599480</v>
      </c>
      <c r="O2637" s="64">
        <v>9002640</v>
      </c>
      <c r="P2637" s="63">
        <v>3475865</v>
      </c>
      <c r="Q2637" s="63">
        <v>1816652</v>
      </c>
      <c r="R2637" s="63">
        <v>3456740</v>
      </c>
      <c r="S2637" s="63">
        <v>8749257</v>
      </c>
      <c r="T2637">
        <f t="shared" si="377"/>
        <v>17751897</v>
      </c>
    </row>
    <row r="2638" spans="1:20" hidden="1">
      <c r="A2638" s="55" t="s">
        <v>5011</v>
      </c>
      <c r="B2638" s="56" t="s">
        <v>5012</v>
      </c>
      <c r="C2638" s="55" t="s">
        <v>6319</v>
      </c>
      <c r="D2638" s="56">
        <f t="shared" si="378"/>
        <v>3733.654</v>
      </c>
      <c r="E2638" s="56">
        <f t="shared" si="370"/>
        <v>1272.125</v>
      </c>
      <c r="F2638" s="56">
        <f t="shared" si="371"/>
        <v>5629.1109999999999</v>
      </c>
      <c r="G2638" s="56">
        <f t="shared" si="372"/>
        <v>10634.89</v>
      </c>
      <c r="H2638" s="56">
        <f t="shared" si="373"/>
        <v>3608.444</v>
      </c>
      <c r="I2638" s="56">
        <f t="shared" si="374"/>
        <v>1121.441</v>
      </c>
      <c r="J2638" s="56">
        <f t="shared" si="375"/>
        <v>5470.4340000000002</v>
      </c>
      <c r="K2638" s="56">
        <f t="shared" si="376"/>
        <v>10200.319</v>
      </c>
      <c r="L2638" s="64">
        <v>3733654</v>
      </c>
      <c r="M2638" s="64">
        <v>1272125</v>
      </c>
      <c r="N2638" s="64">
        <v>5629111</v>
      </c>
      <c r="O2638" s="64">
        <v>10634890</v>
      </c>
      <c r="P2638" s="63">
        <v>3608444</v>
      </c>
      <c r="Q2638" s="63">
        <v>1121441</v>
      </c>
      <c r="R2638" s="63">
        <v>5470434</v>
      </c>
      <c r="S2638" s="63">
        <v>10200319</v>
      </c>
      <c r="T2638">
        <f t="shared" si="377"/>
        <v>20835209</v>
      </c>
    </row>
    <row r="2639" spans="1:20" hidden="1">
      <c r="A2639" s="55" t="s">
        <v>5013</v>
      </c>
      <c r="B2639" s="56" t="s">
        <v>5014</v>
      </c>
      <c r="C2639" s="55" t="s">
        <v>6319</v>
      </c>
      <c r="D2639" s="56">
        <f t="shared" si="378"/>
        <v>1191.636</v>
      </c>
      <c r="E2639" s="56">
        <f t="shared" si="370"/>
        <v>269.31</v>
      </c>
      <c r="F2639" s="56">
        <f t="shared" si="371"/>
        <v>471.63099999999997</v>
      </c>
      <c r="G2639" s="56">
        <f t="shared" si="372"/>
        <v>1932.577</v>
      </c>
      <c r="H2639" s="56">
        <f t="shared" si="373"/>
        <v>1364.923</v>
      </c>
      <c r="I2639" s="56">
        <f t="shared" si="374"/>
        <v>269.01400000000001</v>
      </c>
      <c r="J2639" s="56">
        <f t="shared" si="375"/>
        <v>463.35199999999998</v>
      </c>
      <c r="K2639" s="56">
        <f t="shared" si="376"/>
        <v>2097.2890000000002</v>
      </c>
      <c r="L2639" s="64">
        <v>1191636</v>
      </c>
      <c r="M2639" s="64">
        <v>269310</v>
      </c>
      <c r="N2639" s="64">
        <v>471631</v>
      </c>
      <c r="O2639" s="64">
        <v>1932577</v>
      </c>
      <c r="P2639" s="63">
        <v>1364923</v>
      </c>
      <c r="Q2639" s="63">
        <v>269014</v>
      </c>
      <c r="R2639" s="63">
        <v>463352</v>
      </c>
      <c r="S2639" s="63">
        <v>2097289</v>
      </c>
      <c r="T2639">
        <f t="shared" si="377"/>
        <v>4029866</v>
      </c>
    </row>
    <row r="2640" spans="1:20" hidden="1">
      <c r="A2640" s="55" t="s">
        <v>5015</v>
      </c>
      <c r="B2640" s="56" t="s">
        <v>5016</v>
      </c>
      <c r="C2640" s="55" t="s">
        <v>6319</v>
      </c>
      <c r="D2640" s="56">
        <f t="shared" si="378"/>
        <v>1218.1690000000001</v>
      </c>
      <c r="E2640" s="56">
        <f t="shared" si="370"/>
        <v>261.94600000000003</v>
      </c>
      <c r="F2640" s="56">
        <f t="shared" si="371"/>
        <v>817.62300000000005</v>
      </c>
      <c r="G2640" s="56">
        <f t="shared" si="372"/>
        <v>2297.7379999999998</v>
      </c>
      <c r="H2640" s="56">
        <f t="shared" si="373"/>
        <v>1191.9490000000001</v>
      </c>
      <c r="I2640" s="56">
        <f t="shared" si="374"/>
        <v>261.46899999999999</v>
      </c>
      <c r="J2640" s="56">
        <f t="shared" si="375"/>
        <v>755.75</v>
      </c>
      <c r="K2640" s="56">
        <f t="shared" si="376"/>
        <v>2209.1680000000001</v>
      </c>
      <c r="L2640" s="64">
        <v>1218169</v>
      </c>
      <c r="M2640" s="64">
        <v>261946</v>
      </c>
      <c r="N2640" s="64">
        <v>817623</v>
      </c>
      <c r="O2640" s="64">
        <v>2297738</v>
      </c>
      <c r="P2640" s="63">
        <v>1191949</v>
      </c>
      <c r="Q2640" s="63">
        <v>261469</v>
      </c>
      <c r="R2640" s="63">
        <v>755750</v>
      </c>
      <c r="S2640" s="63">
        <v>2209168</v>
      </c>
      <c r="T2640">
        <f t="shared" si="377"/>
        <v>4506906</v>
      </c>
    </row>
    <row r="2641" spans="1:20" hidden="1">
      <c r="A2641" s="55" t="s">
        <v>5017</v>
      </c>
      <c r="B2641" s="56" t="s">
        <v>5018</v>
      </c>
      <c r="C2641" s="55" t="s">
        <v>6319</v>
      </c>
      <c r="D2641" s="56">
        <f t="shared" si="378"/>
        <v>849.245</v>
      </c>
      <c r="E2641" s="56">
        <f t="shared" si="370"/>
        <v>750.94100000000003</v>
      </c>
      <c r="F2641" s="56">
        <f t="shared" si="371"/>
        <v>3757.1030000000001</v>
      </c>
      <c r="G2641" s="56">
        <f t="shared" si="372"/>
        <v>5357.2889999999998</v>
      </c>
      <c r="H2641" s="56">
        <f t="shared" si="373"/>
        <v>847.24900000000002</v>
      </c>
      <c r="I2641" s="56">
        <f t="shared" si="374"/>
        <v>689.50900000000001</v>
      </c>
      <c r="J2641" s="56">
        <f t="shared" si="375"/>
        <v>3677.4549999999999</v>
      </c>
      <c r="K2641" s="56">
        <f t="shared" si="376"/>
        <v>5214.2129999999997</v>
      </c>
      <c r="L2641" s="64">
        <v>849245</v>
      </c>
      <c r="M2641" s="64">
        <v>750941</v>
      </c>
      <c r="N2641" s="64">
        <v>3757103</v>
      </c>
      <c r="O2641" s="64">
        <v>5357289</v>
      </c>
      <c r="P2641" s="63">
        <v>847249</v>
      </c>
      <c r="Q2641" s="63">
        <v>689509</v>
      </c>
      <c r="R2641" s="63">
        <v>3677455</v>
      </c>
      <c r="S2641" s="63">
        <v>5214213</v>
      </c>
      <c r="T2641">
        <f t="shared" si="377"/>
        <v>10571502</v>
      </c>
    </row>
    <row r="2642" spans="1:20" hidden="1">
      <c r="A2642" s="55" t="s">
        <v>5019</v>
      </c>
      <c r="B2642" s="56" t="s">
        <v>5020</v>
      </c>
      <c r="C2642" s="55" t="s">
        <v>6320</v>
      </c>
      <c r="D2642" s="56">
        <f t="shared" si="378"/>
        <v>2.431</v>
      </c>
      <c r="E2642" s="56">
        <f t="shared" si="370"/>
        <v>0</v>
      </c>
      <c r="F2642" s="56">
        <f t="shared" si="371"/>
        <v>0</v>
      </c>
      <c r="G2642" s="56">
        <f t="shared" si="372"/>
        <v>2.431</v>
      </c>
      <c r="H2642" s="56">
        <f t="shared" si="373"/>
        <v>2.431</v>
      </c>
      <c r="I2642" s="56">
        <f t="shared" si="374"/>
        <v>0</v>
      </c>
      <c r="J2642" s="56">
        <f t="shared" si="375"/>
        <v>0</v>
      </c>
      <c r="K2642" s="56">
        <f t="shared" si="376"/>
        <v>2.431</v>
      </c>
      <c r="L2642" s="64">
        <v>2431</v>
      </c>
      <c r="M2642" s="64">
        <v>0</v>
      </c>
      <c r="N2642" s="64">
        <v>0</v>
      </c>
      <c r="O2642" s="64">
        <v>2431</v>
      </c>
      <c r="P2642" s="63">
        <v>2431</v>
      </c>
      <c r="Q2642" s="63">
        <v>0</v>
      </c>
      <c r="R2642" s="63">
        <v>0</v>
      </c>
      <c r="S2642" s="63">
        <v>2431</v>
      </c>
      <c r="T2642">
        <f t="shared" si="377"/>
        <v>4862</v>
      </c>
    </row>
    <row r="2643" spans="1:20" hidden="1">
      <c r="A2643" s="55" t="s">
        <v>5021</v>
      </c>
      <c r="B2643" s="56" t="s">
        <v>5022</v>
      </c>
      <c r="C2643" s="55" t="s">
        <v>6320</v>
      </c>
      <c r="D2643" s="56">
        <f t="shared" si="378"/>
        <v>14.821</v>
      </c>
      <c r="E2643" s="56">
        <f t="shared" si="370"/>
        <v>0</v>
      </c>
      <c r="F2643" s="56">
        <f t="shared" si="371"/>
        <v>56.213000000000001</v>
      </c>
      <c r="G2643" s="56">
        <f t="shared" si="372"/>
        <v>71.034000000000006</v>
      </c>
      <c r="H2643" s="56">
        <f t="shared" si="373"/>
        <v>18.481999999999999</v>
      </c>
      <c r="I2643" s="56">
        <f t="shared" si="374"/>
        <v>0</v>
      </c>
      <c r="J2643" s="56">
        <f t="shared" si="375"/>
        <v>56.207000000000001</v>
      </c>
      <c r="K2643" s="56">
        <f t="shared" si="376"/>
        <v>74.688999999999993</v>
      </c>
      <c r="L2643" s="64">
        <v>14821</v>
      </c>
      <c r="M2643" s="64">
        <v>0</v>
      </c>
      <c r="N2643" s="64">
        <v>56213</v>
      </c>
      <c r="O2643" s="64">
        <v>71034</v>
      </c>
      <c r="P2643" s="63">
        <v>18482</v>
      </c>
      <c r="Q2643" s="63">
        <v>0</v>
      </c>
      <c r="R2643" s="63">
        <v>56207</v>
      </c>
      <c r="S2643" s="63">
        <v>74689</v>
      </c>
      <c r="T2643">
        <f t="shared" si="377"/>
        <v>145723</v>
      </c>
    </row>
    <row r="2644" spans="1:20" hidden="1">
      <c r="A2644" s="55" t="s">
        <v>5023</v>
      </c>
      <c r="B2644" s="56" t="s">
        <v>5024</v>
      </c>
      <c r="C2644" s="55" t="s">
        <v>6320</v>
      </c>
      <c r="D2644" s="56">
        <f t="shared" si="378"/>
        <v>0</v>
      </c>
      <c r="E2644" s="56">
        <f t="shared" si="370"/>
        <v>0</v>
      </c>
      <c r="F2644" s="56">
        <f t="shared" si="371"/>
        <v>126.154</v>
      </c>
      <c r="G2644" s="56">
        <f t="shared" si="372"/>
        <v>126.154</v>
      </c>
      <c r="H2644" s="56">
        <f t="shared" si="373"/>
        <v>0</v>
      </c>
      <c r="I2644" s="56">
        <f t="shared" si="374"/>
        <v>0</v>
      </c>
      <c r="J2644" s="56">
        <f t="shared" si="375"/>
        <v>79.843000000000004</v>
      </c>
      <c r="K2644" s="56">
        <f t="shared" si="376"/>
        <v>79.843000000000004</v>
      </c>
      <c r="L2644" s="64">
        <v>0</v>
      </c>
      <c r="M2644" s="64">
        <v>0</v>
      </c>
      <c r="N2644" s="64">
        <v>126154</v>
      </c>
      <c r="O2644" s="64">
        <v>126154</v>
      </c>
      <c r="P2644" s="63">
        <v>0</v>
      </c>
      <c r="Q2644" s="63">
        <v>0</v>
      </c>
      <c r="R2644" s="63">
        <v>79843</v>
      </c>
      <c r="S2644" s="63">
        <v>79843</v>
      </c>
      <c r="T2644">
        <f t="shared" si="377"/>
        <v>205997</v>
      </c>
    </row>
    <row r="2645" spans="1:20" hidden="1">
      <c r="A2645" s="55" t="s">
        <v>5025</v>
      </c>
      <c r="B2645" s="56" t="s">
        <v>5026</v>
      </c>
      <c r="C2645" s="55" t="s">
        <v>6320</v>
      </c>
      <c r="D2645" s="56">
        <f t="shared" si="378"/>
        <v>78.165000000000006</v>
      </c>
      <c r="E2645" s="56">
        <f t="shared" si="370"/>
        <v>0</v>
      </c>
      <c r="F2645" s="56">
        <f t="shared" si="371"/>
        <v>723</v>
      </c>
      <c r="G2645" s="56">
        <f t="shared" si="372"/>
        <v>801.16499999999996</v>
      </c>
      <c r="H2645" s="56">
        <f t="shared" si="373"/>
        <v>78.081000000000003</v>
      </c>
      <c r="I2645" s="56">
        <f t="shared" si="374"/>
        <v>0</v>
      </c>
      <c r="J2645" s="56">
        <f t="shared" si="375"/>
        <v>723</v>
      </c>
      <c r="K2645" s="56">
        <f t="shared" si="376"/>
        <v>801.08100000000002</v>
      </c>
      <c r="L2645" s="64">
        <v>78165</v>
      </c>
      <c r="M2645" s="64">
        <v>0</v>
      </c>
      <c r="N2645" s="64">
        <v>723000</v>
      </c>
      <c r="O2645" s="64">
        <v>801165</v>
      </c>
      <c r="P2645" s="63">
        <v>78081</v>
      </c>
      <c r="Q2645" s="63">
        <v>0</v>
      </c>
      <c r="R2645" s="63">
        <v>723000</v>
      </c>
      <c r="S2645" s="63">
        <v>801081</v>
      </c>
      <c r="T2645">
        <f t="shared" si="377"/>
        <v>1602246</v>
      </c>
    </row>
    <row r="2646" spans="1:20" hidden="1">
      <c r="A2646" s="55" t="s">
        <v>5027</v>
      </c>
      <c r="B2646" s="56" t="s">
        <v>5028</v>
      </c>
      <c r="C2646" s="55" t="s">
        <v>6320</v>
      </c>
      <c r="D2646" s="56">
        <f t="shared" si="378"/>
        <v>32.875</v>
      </c>
      <c r="E2646" s="56">
        <f t="shared" si="370"/>
        <v>0</v>
      </c>
      <c r="F2646" s="56">
        <f t="shared" si="371"/>
        <v>403.601</v>
      </c>
      <c r="G2646" s="56">
        <f t="shared" si="372"/>
        <v>436.476</v>
      </c>
      <c r="H2646" s="56">
        <f t="shared" si="373"/>
        <v>29.321999999999999</v>
      </c>
      <c r="I2646" s="56">
        <f t="shared" si="374"/>
        <v>0</v>
      </c>
      <c r="J2646" s="56">
        <f t="shared" si="375"/>
        <v>392.80099999999999</v>
      </c>
      <c r="K2646" s="56">
        <f t="shared" si="376"/>
        <v>422.12299999999999</v>
      </c>
      <c r="L2646" s="64">
        <v>32875</v>
      </c>
      <c r="M2646" s="64">
        <v>0</v>
      </c>
      <c r="N2646" s="64">
        <v>403601</v>
      </c>
      <c r="O2646" s="64">
        <v>436476</v>
      </c>
      <c r="P2646" s="63">
        <v>29322</v>
      </c>
      <c r="Q2646" s="63">
        <v>0</v>
      </c>
      <c r="R2646" s="63">
        <v>392801</v>
      </c>
      <c r="S2646" s="63">
        <v>422123</v>
      </c>
      <c r="T2646">
        <f t="shared" si="377"/>
        <v>858599</v>
      </c>
    </row>
    <row r="2647" spans="1:20" hidden="1">
      <c r="A2647" s="55" t="s">
        <v>5029</v>
      </c>
      <c r="B2647" s="56" t="s">
        <v>5030</v>
      </c>
      <c r="C2647" s="55" t="s">
        <v>6320</v>
      </c>
      <c r="D2647" s="56">
        <f t="shared" si="378"/>
        <v>72.016999999999996</v>
      </c>
      <c r="E2647" s="56">
        <f t="shared" si="370"/>
        <v>0</v>
      </c>
      <c r="F2647" s="56">
        <f t="shared" si="371"/>
        <v>0</v>
      </c>
      <c r="G2647" s="56">
        <f t="shared" si="372"/>
        <v>72.016999999999996</v>
      </c>
      <c r="H2647" s="56">
        <f t="shared" si="373"/>
        <v>90.808999999999997</v>
      </c>
      <c r="I2647" s="56">
        <f t="shared" si="374"/>
        <v>0</v>
      </c>
      <c r="J2647" s="56">
        <f t="shared" si="375"/>
        <v>0</v>
      </c>
      <c r="K2647" s="56">
        <f t="shared" si="376"/>
        <v>90.808999999999997</v>
      </c>
      <c r="L2647" s="64">
        <v>72017</v>
      </c>
      <c r="M2647" s="64">
        <v>0</v>
      </c>
      <c r="N2647" s="64">
        <v>0</v>
      </c>
      <c r="O2647" s="64">
        <v>72017</v>
      </c>
      <c r="P2647" s="63">
        <v>90809</v>
      </c>
      <c r="Q2647" s="63">
        <v>0</v>
      </c>
      <c r="R2647" s="63">
        <v>0</v>
      </c>
      <c r="S2647" s="63">
        <v>90809</v>
      </c>
      <c r="T2647">
        <f t="shared" si="377"/>
        <v>162826</v>
      </c>
    </row>
    <row r="2648" spans="1:20" hidden="1">
      <c r="A2648" s="55" t="s">
        <v>5031</v>
      </c>
      <c r="B2648" s="56" t="s">
        <v>5032</v>
      </c>
      <c r="C2648" s="55" t="s">
        <v>6320</v>
      </c>
      <c r="D2648" s="56">
        <f t="shared" si="378"/>
        <v>16.507999999999999</v>
      </c>
      <c r="E2648" s="56">
        <f t="shared" si="370"/>
        <v>0</v>
      </c>
      <c r="F2648" s="56">
        <f t="shared" si="371"/>
        <v>0</v>
      </c>
      <c r="G2648" s="56">
        <f t="shared" si="372"/>
        <v>16.507999999999999</v>
      </c>
      <c r="H2648" s="56">
        <f t="shared" si="373"/>
        <v>13.539</v>
      </c>
      <c r="I2648" s="56">
        <f t="shared" si="374"/>
        <v>0</v>
      </c>
      <c r="J2648" s="56">
        <f t="shared" si="375"/>
        <v>0</v>
      </c>
      <c r="K2648" s="56">
        <f t="shared" si="376"/>
        <v>13.539</v>
      </c>
      <c r="L2648" s="64">
        <v>16508</v>
      </c>
      <c r="M2648" s="64">
        <v>0</v>
      </c>
      <c r="N2648" s="64">
        <v>0</v>
      </c>
      <c r="O2648" s="64">
        <v>16508</v>
      </c>
      <c r="P2648" s="63">
        <v>13539</v>
      </c>
      <c r="Q2648" s="63">
        <v>0</v>
      </c>
      <c r="R2648" s="63">
        <v>0</v>
      </c>
      <c r="S2648" s="63">
        <v>13539</v>
      </c>
      <c r="T2648">
        <f t="shared" si="377"/>
        <v>30047</v>
      </c>
    </row>
    <row r="2649" spans="1:20">
      <c r="A2649" s="55" t="s">
        <v>6284</v>
      </c>
      <c r="B2649" s="56" t="s">
        <v>6285</v>
      </c>
      <c r="C2649" s="55" t="s">
        <v>6321</v>
      </c>
      <c r="D2649" s="56">
        <f t="shared" si="378"/>
        <v>0</v>
      </c>
      <c r="E2649" s="56">
        <f t="shared" si="370"/>
        <v>0</v>
      </c>
      <c r="F2649" s="56">
        <f t="shared" si="371"/>
        <v>0</v>
      </c>
      <c r="G2649" s="56">
        <f t="shared" si="372"/>
        <v>0</v>
      </c>
      <c r="H2649" s="56">
        <f t="shared" si="373"/>
        <v>0</v>
      </c>
      <c r="I2649" s="56">
        <f t="shared" si="374"/>
        <v>0</v>
      </c>
      <c r="J2649" s="56">
        <f t="shared" si="375"/>
        <v>0</v>
      </c>
      <c r="K2649" s="56">
        <f t="shared" si="376"/>
        <v>0</v>
      </c>
      <c r="L2649" s="64">
        <v>0</v>
      </c>
      <c r="M2649" s="64">
        <v>0</v>
      </c>
      <c r="N2649" s="64">
        <v>0</v>
      </c>
      <c r="O2649" s="64">
        <v>0</v>
      </c>
      <c r="P2649" s="63">
        <v>0</v>
      </c>
      <c r="Q2649" s="63">
        <v>0</v>
      </c>
      <c r="R2649" s="63">
        <v>0</v>
      </c>
      <c r="S2649" s="63">
        <v>0</v>
      </c>
      <c r="T2649">
        <f t="shared" si="377"/>
        <v>0</v>
      </c>
    </row>
    <row r="2650" spans="1:20" hidden="1">
      <c r="A2650" s="55" t="s">
        <v>5033</v>
      </c>
      <c r="B2650" s="56" t="s">
        <v>5034</v>
      </c>
      <c r="C2650" s="55" t="s">
        <v>6320</v>
      </c>
      <c r="D2650" s="56">
        <f t="shared" si="378"/>
        <v>0</v>
      </c>
      <c r="E2650" s="56">
        <f t="shared" si="370"/>
        <v>0</v>
      </c>
      <c r="F2650" s="56">
        <f t="shared" si="371"/>
        <v>1831.9580000000001</v>
      </c>
      <c r="G2650" s="56">
        <f t="shared" si="372"/>
        <v>1831.9580000000001</v>
      </c>
      <c r="H2650" s="56">
        <f t="shared" si="373"/>
        <v>0</v>
      </c>
      <c r="I2650" s="56">
        <f t="shared" si="374"/>
        <v>0</v>
      </c>
      <c r="J2650" s="56">
        <f t="shared" si="375"/>
        <v>1601.1869999999999</v>
      </c>
      <c r="K2650" s="56">
        <f t="shared" si="376"/>
        <v>1601.1869999999999</v>
      </c>
      <c r="L2650" s="64">
        <v>0</v>
      </c>
      <c r="M2650" s="64">
        <v>0</v>
      </c>
      <c r="N2650" s="64">
        <v>1831958</v>
      </c>
      <c r="O2650" s="64">
        <v>1831958</v>
      </c>
      <c r="P2650" s="63">
        <v>0</v>
      </c>
      <c r="Q2650" s="63">
        <v>0</v>
      </c>
      <c r="R2650" s="63">
        <v>1601187</v>
      </c>
      <c r="S2650" s="63">
        <v>1601187</v>
      </c>
      <c r="T2650">
        <f t="shared" si="377"/>
        <v>3433145</v>
      </c>
    </row>
    <row r="2651" spans="1:20" hidden="1">
      <c r="A2651" s="55" t="s">
        <v>5035</v>
      </c>
      <c r="B2651" s="56" t="s">
        <v>5036</v>
      </c>
      <c r="C2651" s="55" t="s">
        <v>6320</v>
      </c>
      <c r="D2651" s="56">
        <f t="shared" si="378"/>
        <v>0</v>
      </c>
      <c r="E2651" s="56">
        <f t="shared" si="370"/>
        <v>0</v>
      </c>
      <c r="F2651" s="56">
        <f t="shared" si="371"/>
        <v>450</v>
      </c>
      <c r="G2651" s="56">
        <f t="shared" si="372"/>
        <v>450</v>
      </c>
      <c r="H2651" s="56">
        <f t="shared" si="373"/>
        <v>0</v>
      </c>
      <c r="I2651" s="56">
        <f t="shared" si="374"/>
        <v>0</v>
      </c>
      <c r="J2651" s="56">
        <f t="shared" si="375"/>
        <v>450</v>
      </c>
      <c r="K2651" s="56">
        <f t="shared" si="376"/>
        <v>450</v>
      </c>
      <c r="L2651" s="64">
        <v>0</v>
      </c>
      <c r="M2651" s="64">
        <v>0</v>
      </c>
      <c r="N2651" s="64">
        <v>450000</v>
      </c>
      <c r="O2651" s="64">
        <v>450000</v>
      </c>
      <c r="P2651" s="63">
        <v>0</v>
      </c>
      <c r="Q2651" s="63">
        <v>0</v>
      </c>
      <c r="R2651" s="63">
        <v>450000</v>
      </c>
      <c r="S2651" s="63">
        <v>450000</v>
      </c>
      <c r="T2651">
        <f t="shared" si="377"/>
        <v>900000</v>
      </c>
    </row>
    <row r="2652" spans="1:20">
      <c r="A2652" s="55" t="s">
        <v>5037</v>
      </c>
      <c r="B2652" s="56" t="s">
        <v>5038</v>
      </c>
      <c r="C2652" s="55" t="s">
        <v>6320</v>
      </c>
      <c r="D2652" s="56">
        <f t="shared" si="378"/>
        <v>0</v>
      </c>
      <c r="E2652" s="56">
        <f t="shared" si="370"/>
        <v>0</v>
      </c>
      <c r="F2652" s="56">
        <f t="shared" si="371"/>
        <v>0</v>
      </c>
      <c r="G2652" s="56">
        <f t="shared" si="372"/>
        <v>0</v>
      </c>
      <c r="H2652" s="56">
        <f t="shared" si="373"/>
        <v>0</v>
      </c>
      <c r="I2652" s="56">
        <f t="shared" si="374"/>
        <v>0</v>
      </c>
      <c r="J2652" s="56">
        <f t="shared" si="375"/>
        <v>0</v>
      </c>
      <c r="K2652" s="56">
        <f t="shared" si="376"/>
        <v>0</v>
      </c>
      <c r="L2652" s="64">
        <v>0</v>
      </c>
      <c r="M2652" s="64">
        <v>0</v>
      </c>
      <c r="N2652" s="64">
        <v>0</v>
      </c>
      <c r="O2652" s="64">
        <v>0</v>
      </c>
      <c r="P2652" s="63">
        <v>0</v>
      </c>
      <c r="Q2652" s="63">
        <v>0</v>
      </c>
      <c r="R2652" s="63">
        <v>0</v>
      </c>
      <c r="S2652" s="63">
        <v>0</v>
      </c>
      <c r="T2652">
        <f t="shared" si="377"/>
        <v>0</v>
      </c>
    </row>
    <row r="2653" spans="1:20">
      <c r="A2653" s="55" t="s">
        <v>5039</v>
      </c>
      <c r="B2653" s="56" t="s">
        <v>5040</v>
      </c>
      <c r="C2653" s="55" t="s">
        <v>6320</v>
      </c>
      <c r="D2653" s="56">
        <f t="shared" si="378"/>
        <v>0</v>
      </c>
      <c r="E2653" s="56">
        <f t="shared" si="370"/>
        <v>0</v>
      </c>
      <c r="F2653" s="56">
        <f t="shared" si="371"/>
        <v>0</v>
      </c>
      <c r="G2653" s="56">
        <f t="shared" si="372"/>
        <v>0</v>
      </c>
      <c r="H2653" s="56">
        <f t="shared" si="373"/>
        <v>0</v>
      </c>
      <c r="I2653" s="56">
        <f t="shared" si="374"/>
        <v>0</v>
      </c>
      <c r="J2653" s="56">
        <f t="shared" si="375"/>
        <v>0</v>
      </c>
      <c r="K2653" s="56">
        <f t="shared" si="376"/>
        <v>0</v>
      </c>
      <c r="L2653" s="64">
        <v>0</v>
      </c>
      <c r="M2653" s="64">
        <v>0</v>
      </c>
      <c r="N2653" s="64">
        <v>0</v>
      </c>
      <c r="O2653" s="64">
        <v>0</v>
      </c>
      <c r="P2653" s="63">
        <v>0</v>
      </c>
      <c r="Q2653" s="63">
        <v>0</v>
      </c>
      <c r="R2653" s="63">
        <v>0</v>
      </c>
      <c r="S2653" s="63">
        <v>0</v>
      </c>
      <c r="T2653">
        <f t="shared" si="377"/>
        <v>0</v>
      </c>
    </row>
    <row r="2654" spans="1:20" hidden="1">
      <c r="A2654" s="55" t="s">
        <v>5041</v>
      </c>
      <c r="B2654" s="56" t="s">
        <v>5042</v>
      </c>
      <c r="C2654" s="55" t="s">
        <v>6320</v>
      </c>
      <c r="D2654" s="56">
        <f t="shared" si="378"/>
        <v>0</v>
      </c>
      <c r="E2654" s="56">
        <f t="shared" si="370"/>
        <v>0</v>
      </c>
      <c r="F2654" s="56">
        <f t="shared" si="371"/>
        <v>0</v>
      </c>
      <c r="G2654" s="56">
        <f t="shared" si="372"/>
        <v>0</v>
      </c>
      <c r="H2654" s="56">
        <f t="shared" si="373"/>
        <v>3.8029999999999999</v>
      </c>
      <c r="I2654" s="56">
        <f t="shared" si="374"/>
        <v>0</v>
      </c>
      <c r="J2654" s="56">
        <f t="shared" si="375"/>
        <v>5.0460000000000003</v>
      </c>
      <c r="K2654" s="56">
        <f t="shared" si="376"/>
        <v>8.8490000000000002</v>
      </c>
      <c r="L2654" s="64">
        <v>0</v>
      </c>
      <c r="M2654" s="64">
        <v>0</v>
      </c>
      <c r="N2654" s="64">
        <v>0</v>
      </c>
      <c r="O2654" s="64">
        <v>0</v>
      </c>
      <c r="P2654" s="63">
        <v>3803</v>
      </c>
      <c r="Q2654" s="63">
        <v>0</v>
      </c>
      <c r="R2654" s="63">
        <v>5046</v>
      </c>
      <c r="S2654" s="63">
        <v>8849</v>
      </c>
      <c r="T2654">
        <f t="shared" si="377"/>
        <v>8849</v>
      </c>
    </row>
    <row r="2655" spans="1:20">
      <c r="A2655" s="55" t="s">
        <v>5043</v>
      </c>
      <c r="B2655" s="56" t="s">
        <v>5044</v>
      </c>
      <c r="C2655" s="55" t="s">
        <v>6320</v>
      </c>
      <c r="D2655" s="56">
        <f t="shared" si="378"/>
        <v>0</v>
      </c>
      <c r="E2655" s="56">
        <f t="shared" si="370"/>
        <v>0</v>
      </c>
      <c r="F2655" s="56">
        <f t="shared" si="371"/>
        <v>0</v>
      </c>
      <c r="G2655" s="56">
        <f t="shared" si="372"/>
        <v>0</v>
      </c>
      <c r="H2655" s="56">
        <f t="shared" si="373"/>
        <v>0</v>
      </c>
      <c r="I2655" s="56">
        <f t="shared" si="374"/>
        <v>0</v>
      </c>
      <c r="J2655" s="56">
        <f t="shared" si="375"/>
        <v>0</v>
      </c>
      <c r="K2655" s="56">
        <f t="shared" si="376"/>
        <v>0</v>
      </c>
      <c r="L2655" s="64">
        <v>0</v>
      </c>
      <c r="M2655" s="64">
        <v>0</v>
      </c>
      <c r="N2655" s="64">
        <v>0</v>
      </c>
      <c r="O2655" s="64">
        <v>0</v>
      </c>
      <c r="P2655" s="63">
        <v>0</v>
      </c>
      <c r="Q2655" s="63">
        <v>0</v>
      </c>
      <c r="R2655" s="63">
        <v>0</v>
      </c>
      <c r="S2655" s="63">
        <v>0</v>
      </c>
      <c r="T2655">
        <f t="shared" si="377"/>
        <v>0</v>
      </c>
    </row>
    <row r="2656" spans="1:20">
      <c r="A2656" s="55" t="s">
        <v>5045</v>
      </c>
      <c r="B2656" s="56" t="s">
        <v>5046</v>
      </c>
      <c r="C2656" s="55" t="s">
        <v>6320</v>
      </c>
      <c r="D2656" s="56">
        <f t="shared" si="378"/>
        <v>0</v>
      </c>
      <c r="E2656" s="56">
        <f t="shared" si="370"/>
        <v>0</v>
      </c>
      <c r="F2656" s="56">
        <f t="shared" si="371"/>
        <v>0</v>
      </c>
      <c r="G2656" s="56">
        <f t="shared" si="372"/>
        <v>0</v>
      </c>
      <c r="H2656" s="56">
        <f t="shared" si="373"/>
        <v>0</v>
      </c>
      <c r="I2656" s="56">
        <f t="shared" si="374"/>
        <v>0</v>
      </c>
      <c r="J2656" s="56">
        <f t="shared" si="375"/>
        <v>0</v>
      </c>
      <c r="K2656" s="56">
        <f t="shared" si="376"/>
        <v>0</v>
      </c>
      <c r="L2656" s="64">
        <v>0</v>
      </c>
      <c r="M2656" s="64">
        <v>0</v>
      </c>
      <c r="N2656" s="64">
        <v>0</v>
      </c>
      <c r="O2656" s="64">
        <v>0</v>
      </c>
      <c r="P2656" s="63">
        <v>0</v>
      </c>
      <c r="Q2656" s="63">
        <v>0</v>
      </c>
      <c r="R2656" s="63">
        <v>0</v>
      </c>
      <c r="S2656" s="63">
        <v>0</v>
      </c>
      <c r="T2656">
        <f t="shared" si="377"/>
        <v>0</v>
      </c>
    </row>
    <row r="2657" spans="1:20" hidden="1">
      <c r="A2657" s="55" t="s">
        <v>5047</v>
      </c>
      <c r="B2657" s="56" t="s">
        <v>5048</v>
      </c>
      <c r="C2657" s="55" t="s">
        <v>6320</v>
      </c>
      <c r="D2657" s="56">
        <f t="shared" si="378"/>
        <v>220.64</v>
      </c>
      <c r="E2657" s="56">
        <f t="shared" si="370"/>
        <v>0</v>
      </c>
      <c r="F2657" s="56">
        <f t="shared" si="371"/>
        <v>0</v>
      </c>
      <c r="G2657" s="56">
        <f t="shared" si="372"/>
        <v>220.64</v>
      </c>
      <c r="H2657" s="56">
        <f t="shared" si="373"/>
        <v>229.04499999999999</v>
      </c>
      <c r="I2657" s="56">
        <f t="shared" si="374"/>
        <v>0</v>
      </c>
      <c r="J2657" s="56">
        <f t="shared" si="375"/>
        <v>0</v>
      </c>
      <c r="K2657" s="56">
        <f t="shared" si="376"/>
        <v>229.04499999999999</v>
      </c>
      <c r="L2657" s="64">
        <v>220640</v>
      </c>
      <c r="M2657" s="64">
        <v>0</v>
      </c>
      <c r="N2657" s="64">
        <v>0</v>
      </c>
      <c r="O2657" s="64">
        <v>220640</v>
      </c>
      <c r="P2657" s="63">
        <v>229045</v>
      </c>
      <c r="Q2657" s="63">
        <v>0</v>
      </c>
      <c r="R2657" s="63">
        <v>0</v>
      </c>
      <c r="S2657" s="63">
        <v>229045</v>
      </c>
      <c r="T2657">
        <f t="shared" si="377"/>
        <v>449685</v>
      </c>
    </row>
    <row r="2658" spans="1:20" hidden="1">
      <c r="A2658" s="55" t="s">
        <v>5049</v>
      </c>
      <c r="B2658" s="56" t="s">
        <v>5050</v>
      </c>
      <c r="C2658" s="55" t="s">
        <v>6320</v>
      </c>
      <c r="D2658" s="56">
        <f t="shared" si="378"/>
        <v>14.148999999999999</v>
      </c>
      <c r="E2658" s="56">
        <f t="shared" si="370"/>
        <v>0</v>
      </c>
      <c r="F2658" s="56">
        <f t="shared" si="371"/>
        <v>0</v>
      </c>
      <c r="G2658" s="56">
        <f t="shared" si="372"/>
        <v>14.148999999999999</v>
      </c>
      <c r="H2658" s="56">
        <f t="shared" si="373"/>
        <v>37.923999999999999</v>
      </c>
      <c r="I2658" s="56">
        <f t="shared" si="374"/>
        <v>0</v>
      </c>
      <c r="J2658" s="56">
        <f t="shared" si="375"/>
        <v>0</v>
      </c>
      <c r="K2658" s="56">
        <f t="shared" si="376"/>
        <v>37.923999999999999</v>
      </c>
      <c r="L2658" s="64">
        <v>14149</v>
      </c>
      <c r="M2658" s="64">
        <v>0</v>
      </c>
      <c r="N2658" s="64">
        <v>0</v>
      </c>
      <c r="O2658" s="64">
        <v>14149</v>
      </c>
      <c r="P2658" s="63">
        <v>37924</v>
      </c>
      <c r="Q2658" s="63">
        <v>0</v>
      </c>
      <c r="R2658" s="63">
        <v>0</v>
      </c>
      <c r="S2658" s="63">
        <v>37924</v>
      </c>
      <c r="T2658">
        <f t="shared" si="377"/>
        <v>52073</v>
      </c>
    </row>
    <row r="2659" spans="1:20">
      <c r="A2659" s="55" t="s">
        <v>5051</v>
      </c>
      <c r="B2659" s="56" t="s">
        <v>5052</v>
      </c>
      <c r="C2659" s="55" t="s">
        <v>6320</v>
      </c>
      <c r="D2659" s="56">
        <f t="shared" si="378"/>
        <v>0</v>
      </c>
      <c r="E2659" s="56">
        <f t="shared" si="370"/>
        <v>0</v>
      </c>
      <c r="F2659" s="56">
        <f t="shared" si="371"/>
        <v>0</v>
      </c>
      <c r="G2659" s="56">
        <f t="shared" si="372"/>
        <v>0</v>
      </c>
      <c r="H2659" s="56">
        <f t="shared" si="373"/>
        <v>0</v>
      </c>
      <c r="I2659" s="56">
        <f t="shared" si="374"/>
        <v>0</v>
      </c>
      <c r="J2659" s="56">
        <f t="shared" si="375"/>
        <v>0</v>
      </c>
      <c r="K2659" s="56">
        <f t="shared" si="376"/>
        <v>0</v>
      </c>
      <c r="L2659" s="64">
        <v>0</v>
      </c>
      <c r="M2659" s="64">
        <v>0</v>
      </c>
      <c r="N2659" s="64">
        <v>0</v>
      </c>
      <c r="O2659" s="64">
        <v>0</v>
      </c>
      <c r="P2659" s="63">
        <v>0</v>
      </c>
      <c r="Q2659" s="63">
        <v>0</v>
      </c>
      <c r="R2659" s="63">
        <v>0</v>
      </c>
      <c r="S2659" s="63">
        <v>0</v>
      </c>
      <c r="T2659">
        <f t="shared" si="377"/>
        <v>0</v>
      </c>
    </row>
    <row r="2660" spans="1:20">
      <c r="A2660" s="55" t="s">
        <v>5053</v>
      </c>
      <c r="B2660" s="56" t="s">
        <v>5054</v>
      </c>
      <c r="C2660" s="55" t="s">
        <v>6320</v>
      </c>
      <c r="D2660" s="56">
        <f t="shared" si="378"/>
        <v>0</v>
      </c>
      <c r="E2660" s="56">
        <f t="shared" si="370"/>
        <v>0</v>
      </c>
      <c r="F2660" s="56">
        <f t="shared" si="371"/>
        <v>0</v>
      </c>
      <c r="G2660" s="56">
        <f t="shared" si="372"/>
        <v>0</v>
      </c>
      <c r="H2660" s="56">
        <f t="shared" si="373"/>
        <v>0</v>
      </c>
      <c r="I2660" s="56">
        <f t="shared" si="374"/>
        <v>0</v>
      </c>
      <c r="J2660" s="56">
        <f t="shared" si="375"/>
        <v>0</v>
      </c>
      <c r="K2660" s="56">
        <f t="shared" si="376"/>
        <v>0</v>
      </c>
      <c r="L2660" s="64">
        <v>0</v>
      </c>
      <c r="M2660" s="64">
        <v>0</v>
      </c>
      <c r="N2660" s="64">
        <v>0</v>
      </c>
      <c r="O2660" s="64">
        <v>0</v>
      </c>
      <c r="P2660" s="63">
        <v>0</v>
      </c>
      <c r="Q2660" s="63">
        <v>0</v>
      </c>
      <c r="R2660" s="63">
        <v>0</v>
      </c>
      <c r="S2660" s="63">
        <v>0</v>
      </c>
      <c r="T2660">
        <f t="shared" si="377"/>
        <v>0</v>
      </c>
    </row>
    <row r="2661" spans="1:20">
      <c r="A2661" s="55" t="s">
        <v>5055</v>
      </c>
      <c r="B2661" s="56" t="s">
        <v>5056</v>
      </c>
      <c r="C2661" s="55" t="s">
        <v>6320</v>
      </c>
      <c r="D2661" s="56">
        <f t="shared" si="378"/>
        <v>0</v>
      </c>
      <c r="E2661" s="56">
        <f t="shared" si="370"/>
        <v>0</v>
      </c>
      <c r="F2661" s="56">
        <f t="shared" si="371"/>
        <v>0</v>
      </c>
      <c r="G2661" s="56">
        <f t="shared" si="372"/>
        <v>0</v>
      </c>
      <c r="H2661" s="56">
        <f t="shared" si="373"/>
        <v>0</v>
      </c>
      <c r="I2661" s="56">
        <f t="shared" si="374"/>
        <v>0</v>
      </c>
      <c r="J2661" s="56">
        <f t="shared" si="375"/>
        <v>0</v>
      </c>
      <c r="K2661" s="56">
        <f t="shared" si="376"/>
        <v>0</v>
      </c>
      <c r="L2661" s="64">
        <v>0</v>
      </c>
      <c r="M2661" s="64">
        <v>0</v>
      </c>
      <c r="N2661" s="64">
        <v>0</v>
      </c>
      <c r="O2661" s="64">
        <v>0</v>
      </c>
      <c r="P2661" s="63">
        <v>0</v>
      </c>
      <c r="Q2661" s="63">
        <v>0</v>
      </c>
      <c r="R2661" s="63">
        <v>0</v>
      </c>
      <c r="S2661" s="63">
        <v>0</v>
      </c>
      <c r="T2661">
        <f t="shared" si="377"/>
        <v>0</v>
      </c>
    </row>
    <row r="2662" spans="1:20" hidden="1">
      <c r="A2662" s="55" t="s">
        <v>5057</v>
      </c>
      <c r="B2662" s="56" t="s">
        <v>5058</v>
      </c>
      <c r="C2662" s="55" t="s">
        <v>6320</v>
      </c>
      <c r="D2662" s="56">
        <f t="shared" si="378"/>
        <v>0</v>
      </c>
      <c r="E2662" s="56">
        <f t="shared" si="370"/>
        <v>0</v>
      </c>
      <c r="F2662" s="56">
        <f t="shared" si="371"/>
        <v>15.506</v>
      </c>
      <c r="G2662" s="56">
        <f t="shared" si="372"/>
        <v>15.506</v>
      </c>
      <c r="H2662" s="56">
        <f t="shared" si="373"/>
        <v>0</v>
      </c>
      <c r="I2662" s="56">
        <f t="shared" si="374"/>
        <v>0</v>
      </c>
      <c r="J2662" s="56">
        <f t="shared" si="375"/>
        <v>12.879</v>
      </c>
      <c r="K2662" s="56">
        <f t="shared" si="376"/>
        <v>12.879</v>
      </c>
      <c r="L2662" s="64">
        <v>0</v>
      </c>
      <c r="M2662" s="64">
        <v>0</v>
      </c>
      <c r="N2662" s="64">
        <v>15506</v>
      </c>
      <c r="O2662" s="64">
        <v>15506</v>
      </c>
      <c r="P2662" s="63">
        <v>0</v>
      </c>
      <c r="Q2662" s="63">
        <v>0</v>
      </c>
      <c r="R2662" s="63">
        <v>12879</v>
      </c>
      <c r="S2662" s="63">
        <v>12879</v>
      </c>
      <c r="T2662">
        <f t="shared" si="377"/>
        <v>28385</v>
      </c>
    </row>
    <row r="2663" spans="1:20" hidden="1">
      <c r="A2663" s="55" t="s">
        <v>5059</v>
      </c>
      <c r="B2663" s="56" t="s">
        <v>5060</v>
      </c>
      <c r="C2663" s="55" t="s">
        <v>6320</v>
      </c>
      <c r="D2663" s="56">
        <f t="shared" si="378"/>
        <v>0</v>
      </c>
      <c r="E2663" s="56">
        <f t="shared" si="370"/>
        <v>0</v>
      </c>
      <c r="F2663" s="56">
        <f t="shared" si="371"/>
        <v>175.399</v>
      </c>
      <c r="G2663" s="56">
        <f t="shared" si="372"/>
        <v>175.399</v>
      </c>
      <c r="H2663" s="56">
        <f t="shared" si="373"/>
        <v>0</v>
      </c>
      <c r="I2663" s="56">
        <f t="shared" si="374"/>
        <v>0</v>
      </c>
      <c r="J2663" s="56">
        <f t="shared" si="375"/>
        <v>218.32400000000001</v>
      </c>
      <c r="K2663" s="56">
        <f t="shared" si="376"/>
        <v>218.32400000000001</v>
      </c>
      <c r="L2663" s="64">
        <v>0</v>
      </c>
      <c r="M2663" s="64">
        <v>0</v>
      </c>
      <c r="N2663" s="64">
        <v>175399</v>
      </c>
      <c r="O2663" s="64">
        <v>175399</v>
      </c>
      <c r="P2663" s="63">
        <v>0</v>
      </c>
      <c r="Q2663" s="63">
        <v>0</v>
      </c>
      <c r="R2663" s="63">
        <v>218324</v>
      </c>
      <c r="S2663" s="63">
        <v>218324</v>
      </c>
      <c r="T2663">
        <f t="shared" si="377"/>
        <v>393723</v>
      </c>
    </row>
    <row r="2664" spans="1:20">
      <c r="A2664" s="55" t="s">
        <v>5061</v>
      </c>
      <c r="B2664" s="56" t="s">
        <v>5062</v>
      </c>
      <c r="C2664" s="55" t="s">
        <v>6320</v>
      </c>
      <c r="D2664" s="56">
        <f t="shared" si="378"/>
        <v>0</v>
      </c>
      <c r="E2664" s="56">
        <f t="shared" si="370"/>
        <v>0</v>
      </c>
      <c r="F2664" s="56">
        <f t="shared" si="371"/>
        <v>0</v>
      </c>
      <c r="G2664" s="56">
        <f t="shared" si="372"/>
        <v>0</v>
      </c>
      <c r="H2664" s="56">
        <f t="shared" si="373"/>
        <v>0</v>
      </c>
      <c r="I2664" s="56">
        <f t="shared" si="374"/>
        <v>0</v>
      </c>
      <c r="J2664" s="56">
        <f t="shared" si="375"/>
        <v>0</v>
      </c>
      <c r="K2664" s="56">
        <f t="shared" si="376"/>
        <v>0</v>
      </c>
      <c r="L2664" s="64">
        <v>0</v>
      </c>
      <c r="M2664" s="64">
        <v>0</v>
      </c>
      <c r="N2664" s="64">
        <v>0</v>
      </c>
      <c r="O2664" s="64">
        <v>0</v>
      </c>
      <c r="P2664" s="63">
        <v>0</v>
      </c>
      <c r="Q2664" s="63">
        <v>0</v>
      </c>
      <c r="R2664" s="63">
        <v>0</v>
      </c>
      <c r="S2664" s="63">
        <v>0</v>
      </c>
      <c r="T2664">
        <f t="shared" si="377"/>
        <v>0</v>
      </c>
    </row>
    <row r="2665" spans="1:20" hidden="1">
      <c r="A2665" s="55" t="s">
        <v>5063</v>
      </c>
      <c r="B2665" s="56" t="s">
        <v>5064</v>
      </c>
      <c r="C2665" s="55" t="s">
        <v>6320</v>
      </c>
      <c r="D2665" s="56">
        <f t="shared" si="378"/>
        <v>93.596999999999994</v>
      </c>
      <c r="E2665" s="56">
        <f t="shared" si="370"/>
        <v>0</v>
      </c>
      <c r="F2665" s="56">
        <f t="shared" si="371"/>
        <v>1000</v>
      </c>
      <c r="G2665" s="56">
        <f t="shared" si="372"/>
        <v>1093.597</v>
      </c>
      <c r="H2665" s="56">
        <f t="shared" si="373"/>
        <v>92.533000000000001</v>
      </c>
      <c r="I2665" s="56">
        <f t="shared" si="374"/>
        <v>0</v>
      </c>
      <c r="J2665" s="56">
        <f t="shared" si="375"/>
        <v>1000</v>
      </c>
      <c r="K2665" s="56">
        <f t="shared" si="376"/>
        <v>1092.5329999999999</v>
      </c>
      <c r="L2665" s="64">
        <v>93597</v>
      </c>
      <c r="M2665" s="64">
        <v>0</v>
      </c>
      <c r="N2665" s="64">
        <v>1000000</v>
      </c>
      <c r="O2665" s="64">
        <v>1093597</v>
      </c>
      <c r="P2665" s="63">
        <v>92533</v>
      </c>
      <c r="Q2665" s="63">
        <v>0</v>
      </c>
      <c r="R2665" s="63">
        <v>1000000</v>
      </c>
      <c r="S2665" s="63">
        <v>1092533</v>
      </c>
      <c r="T2665">
        <f t="shared" si="377"/>
        <v>2186130</v>
      </c>
    </row>
    <row r="2666" spans="1:20" hidden="1">
      <c r="A2666" s="55" t="s">
        <v>5065</v>
      </c>
      <c r="B2666" s="56" t="s">
        <v>5066</v>
      </c>
      <c r="C2666" s="55" t="s">
        <v>6320</v>
      </c>
      <c r="D2666" s="56">
        <f t="shared" si="378"/>
        <v>0</v>
      </c>
      <c r="E2666" s="56">
        <f t="shared" si="370"/>
        <v>0</v>
      </c>
      <c r="F2666" s="56">
        <f t="shared" si="371"/>
        <v>1209.7329999999999</v>
      </c>
      <c r="G2666" s="56">
        <f t="shared" si="372"/>
        <v>1209.7329999999999</v>
      </c>
      <c r="H2666" s="56">
        <f t="shared" si="373"/>
        <v>0</v>
      </c>
      <c r="I2666" s="56">
        <f t="shared" si="374"/>
        <v>0</v>
      </c>
      <c r="J2666" s="56">
        <f t="shared" si="375"/>
        <v>1209.5930000000001</v>
      </c>
      <c r="K2666" s="56">
        <f t="shared" si="376"/>
        <v>1209.5930000000001</v>
      </c>
      <c r="L2666" s="64">
        <v>0</v>
      </c>
      <c r="M2666" s="64">
        <v>0</v>
      </c>
      <c r="N2666" s="64">
        <v>1209733</v>
      </c>
      <c r="O2666" s="64">
        <v>1209733</v>
      </c>
      <c r="P2666" s="63">
        <v>0</v>
      </c>
      <c r="Q2666" s="63">
        <v>0</v>
      </c>
      <c r="R2666" s="63">
        <v>1209593</v>
      </c>
      <c r="S2666" s="63">
        <v>1209593</v>
      </c>
      <c r="T2666">
        <f t="shared" si="377"/>
        <v>2419326</v>
      </c>
    </row>
    <row r="2667" spans="1:20" hidden="1">
      <c r="A2667" s="55" t="s">
        <v>5067</v>
      </c>
      <c r="B2667" s="56" t="s">
        <v>5068</v>
      </c>
      <c r="C2667" s="55" t="s">
        <v>6320</v>
      </c>
      <c r="D2667" s="56">
        <f t="shared" si="378"/>
        <v>0</v>
      </c>
      <c r="E2667" s="56">
        <f t="shared" si="370"/>
        <v>0</v>
      </c>
      <c r="F2667" s="56">
        <f t="shared" si="371"/>
        <v>416.22899999999998</v>
      </c>
      <c r="G2667" s="56">
        <f t="shared" si="372"/>
        <v>416.22899999999998</v>
      </c>
      <c r="H2667" s="56">
        <f t="shared" si="373"/>
        <v>0</v>
      </c>
      <c r="I2667" s="56">
        <f t="shared" si="374"/>
        <v>0</v>
      </c>
      <c r="J2667" s="56">
        <f t="shared" si="375"/>
        <v>416.22899999999998</v>
      </c>
      <c r="K2667" s="56">
        <f t="shared" si="376"/>
        <v>416.22899999999998</v>
      </c>
      <c r="L2667" s="64">
        <v>0</v>
      </c>
      <c r="M2667" s="64">
        <v>0</v>
      </c>
      <c r="N2667" s="64">
        <v>416229</v>
      </c>
      <c r="O2667" s="64">
        <v>416229</v>
      </c>
      <c r="P2667" s="63">
        <v>0</v>
      </c>
      <c r="Q2667" s="63">
        <v>0</v>
      </c>
      <c r="R2667" s="63">
        <v>416229</v>
      </c>
      <c r="S2667" s="63">
        <v>416229</v>
      </c>
      <c r="T2667">
        <f t="shared" si="377"/>
        <v>832458</v>
      </c>
    </row>
    <row r="2668" spans="1:20" hidden="1">
      <c r="A2668" s="55" t="s">
        <v>5069</v>
      </c>
      <c r="B2668" s="56" t="s">
        <v>5070</v>
      </c>
      <c r="C2668" s="55" t="s">
        <v>6320</v>
      </c>
      <c r="D2668" s="56">
        <f t="shared" si="378"/>
        <v>0</v>
      </c>
      <c r="E2668" s="56">
        <f t="shared" si="370"/>
        <v>0</v>
      </c>
      <c r="F2668" s="56">
        <f t="shared" si="371"/>
        <v>201.18600000000001</v>
      </c>
      <c r="G2668" s="56">
        <f t="shared" si="372"/>
        <v>201.18600000000001</v>
      </c>
      <c r="H2668" s="56">
        <f t="shared" si="373"/>
        <v>0</v>
      </c>
      <c r="I2668" s="56">
        <f t="shared" si="374"/>
        <v>0</v>
      </c>
      <c r="J2668" s="56">
        <f t="shared" si="375"/>
        <v>195.81899999999999</v>
      </c>
      <c r="K2668" s="56">
        <f t="shared" si="376"/>
        <v>195.81899999999999</v>
      </c>
      <c r="L2668" s="64">
        <v>0</v>
      </c>
      <c r="M2668" s="64">
        <v>0</v>
      </c>
      <c r="N2668" s="64">
        <v>201186</v>
      </c>
      <c r="O2668" s="64">
        <v>201186</v>
      </c>
      <c r="P2668" s="63">
        <v>0</v>
      </c>
      <c r="Q2668" s="63">
        <v>0</v>
      </c>
      <c r="R2668" s="63">
        <v>195819</v>
      </c>
      <c r="S2668" s="63">
        <v>195819</v>
      </c>
      <c r="T2668">
        <f t="shared" si="377"/>
        <v>397005</v>
      </c>
    </row>
    <row r="2669" spans="1:20" hidden="1">
      <c r="A2669" s="55" t="s">
        <v>5071</v>
      </c>
      <c r="B2669" s="56" t="s">
        <v>5072</v>
      </c>
      <c r="C2669" s="55" t="s">
        <v>6320</v>
      </c>
      <c r="D2669" s="56">
        <f t="shared" si="378"/>
        <v>17.689</v>
      </c>
      <c r="E2669" s="56">
        <f t="shared" si="370"/>
        <v>0</v>
      </c>
      <c r="F2669" s="56">
        <f t="shared" si="371"/>
        <v>81.757000000000005</v>
      </c>
      <c r="G2669" s="56">
        <f t="shared" si="372"/>
        <v>99.445999999999998</v>
      </c>
      <c r="H2669" s="56">
        <f t="shared" si="373"/>
        <v>28.202000000000002</v>
      </c>
      <c r="I2669" s="56">
        <f t="shared" si="374"/>
        <v>0</v>
      </c>
      <c r="J2669" s="56">
        <f t="shared" si="375"/>
        <v>61.255000000000003</v>
      </c>
      <c r="K2669" s="56">
        <f t="shared" si="376"/>
        <v>89.456999999999994</v>
      </c>
      <c r="L2669" s="64">
        <v>17689</v>
      </c>
      <c r="M2669" s="64">
        <v>0</v>
      </c>
      <c r="N2669" s="64">
        <v>81757</v>
      </c>
      <c r="O2669" s="64">
        <v>99446</v>
      </c>
      <c r="P2669" s="63">
        <v>28202</v>
      </c>
      <c r="Q2669" s="63">
        <v>0</v>
      </c>
      <c r="R2669" s="63">
        <v>61255</v>
      </c>
      <c r="S2669" s="63">
        <v>89457</v>
      </c>
      <c r="T2669">
        <f t="shared" si="377"/>
        <v>188903</v>
      </c>
    </row>
    <row r="2670" spans="1:20" hidden="1">
      <c r="A2670" s="55" t="s">
        <v>5073</v>
      </c>
      <c r="B2670" s="56" t="s">
        <v>5074</v>
      </c>
      <c r="C2670" s="55" t="s">
        <v>6320</v>
      </c>
      <c r="D2670" s="56">
        <f t="shared" si="378"/>
        <v>0</v>
      </c>
      <c r="E2670" s="56">
        <f t="shared" si="370"/>
        <v>0</v>
      </c>
      <c r="F2670" s="56">
        <f t="shared" si="371"/>
        <v>402.69200000000001</v>
      </c>
      <c r="G2670" s="56">
        <f t="shared" si="372"/>
        <v>402.69200000000001</v>
      </c>
      <c r="H2670" s="56">
        <f t="shared" si="373"/>
        <v>0</v>
      </c>
      <c r="I2670" s="56">
        <f t="shared" si="374"/>
        <v>0</v>
      </c>
      <c r="J2670" s="56">
        <f t="shared" si="375"/>
        <v>397.5</v>
      </c>
      <c r="K2670" s="56">
        <f t="shared" si="376"/>
        <v>397.5</v>
      </c>
      <c r="L2670" s="64">
        <v>0</v>
      </c>
      <c r="M2670" s="64">
        <v>0</v>
      </c>
      <c r="N2670" s="64">
        <v>402692</v>
      </c>
      <c r="O2670" s="64">
        <v>402692</v>
      </c>
      <c r="P2670" s="63">
        <v>0</v>
      </c>
      <c r="Q2670" s="63">
        <v>0</v>
      </c>
      <c r="R2670" s="63">
        <v>397500</v>
      </c>
      <c r="S2670" s="63">
        <v>397500</v>
      </c>
      <c r="T2670">
        <f t="shared" si="377"/>
        <v>800192</v>
      </c>
    </row>
    <row r="2671" spans="1:20" hidden="1">
      <c r="A2671" s="55" t="s">
        <v>5075</v>
      </c>
      <c r="B2671" s="56" t="s">
        <v>5076</v>
      </c>
      <c r="C2671" s="55" t="s">
        <v>6320</v>
      </c>
      <c r="D2671" s="56">
        <f t="shared" si="378"/>
        <v>94.173000000000002</v>
      </c>
      <c r="E2671" s="56">
        <f t="shared" si="370"/>
        <v>0</v>
      </c>
      <c r="F2671" s="56">
        <f t="shared" si="371"/>
        <v>6171.4</v>
      </c>
      <c r="G2671" s="56">
        <f t="shared" si="372"/>
        <v>6265.5730000000003</v>
      </c>
      <c r="H2671" s="56">
        <f t="shared" si="373"/>
        <v>99.921000000000006</v>
      </c>
      <c r="I2671" s="56">
        <f t="shared" si="374"/>
        <v>0</v>
      </c>
      <c r="J2671" s="56">
        <f t="shared" si="375"/>
        <v>5799.1170000000002</v>
      </c>
      <c r="K2671" s="56">
        <f t="shared" si="376"/>
        <v>5899.0379999999996</v>
      </c>
      <c r="L2671" s="64">
        <v>94173</v>
      </c>
      <c r="M2671" s="64">
        <v>0</v>
      </c>
      <c r="N2671" s="64">
        <v>6171400</v>
      </c>
      <c r="O2671" s="64">
        <v>6265573</v>
      </c>
      <c r="P2671" s="63">
        <v>99921</v>
      </c>
      <c r="Q2671" s="63">
        <v>0</v>
      </c>
      <c r="R2671" s="63">
        <v>5799117</v>
      </c>
      <c r="S2671" s="63">
        <v>5899038</v>
      </c>
      <c r="T2671">
        <f t="shared" si="377"/>
        <v>12164611</v>
      </c>
    </row>
    <row r="2672" spans="1:20">
      <c r="A2672" s="55" t="s">
        <v>5077</v>
      </c>
      <c r="B2672" s="56" t="s">
        <v>5078</v>
      </c>
      <c r="C2672" s="55" t="s">
        <v>6321</v>
      </c>
      <c r="D2672" s="56">
        <f t="shared" si="378"/>
        <v>0</v>
      </c>
      <c r="E2672" s="56">
        <f t="shared" si="370"/>
        <v>0</v>
      </c>
      <c r="F2672" s="56">
        <f t="shared" si="371"/>
        <v>0</v>
      </c>
      <c r="G2672" s="56">
        <f t="shared" si="372"/>
        <v>0</v>
      </c>
      <c r="H2672" s="56">
        <f t="shared" si="373"/>
        <v>0</v>
      </c>
      <c r="I2672" s="56">
        <f t="shared" si="374"/>
        <v>0</v>
      </c>
      <c r="J2672" s="56">
        <f t="shared" si="375"/>
        <v>0</v>
      </c>
      <c r="K2672" s="56">
        <f t="shared" si="376"/>
        <v>0</v>
      </c>
      <c r="L2672" s="64">
        <v>0</v>
      </c>
      <c r="M2672" s="64">
        <v>0</v>
      </c>
      <c r="N2672" s="64">
        <v>0</v>
      </c>
      <c r="O2672" s="64">
        <v>0</v>
      </c>
      <c r="P2672" s="63">
        <v>0</v>
      </c>
      <c r="Q2672" s="63">
        <v>0</v>
      </c>
      <c r="R2672" s="63">
        <v>0</v>
      </c>
      <c r="S2672" s="63">
        <v>0</v>
      </c>
      <c r="T2672">
        <f t="shared" si="377"/>
        <v>0</v>
      </c>
    </row>
    <row r="2673" spans="1:20" hidden="1">
      <c r="A2673" s="55" t="s">
        <v>5079</v>
      </c>
      <c r="B2673" s="56" t="s">
        <v>5080</v>
      </c>
      <c r="C2673" s="55" t="s">
        <v>6320</v>
      </c>
      <c r="D2673" s="56">
        <f t="shared" si="378"/>
        <v>0</v>
      </c>
      <c r="E2673" s="56">
        <f t="shared" si="370"/>
        <v>0</v>
      </c>
      <c r="F2673" s="56">
        <f t="shared" si="371"/>
        <v>1.542</v>
      </c>
      <c r="G2673" s="56">
        <f t="shared" si="372"/>
        <v>1.542</v>
      </c>
      <c r="H2673" s="56">
        <f t="shared" si="373"/>
        <v>0</v>
      </c>
      <c r="I2673" s="56">
        <f t="shared" si="374"/>
        <v>0</v>
      </c>
      <c r="J2673" s="56">
        <f t="shared" si="375"/>
        <v>1.242</v>
      </c>
      <c r="K2673" s="56">
        <f t="shared" si="376"/>
        <v>1.242</v>
      </c>
      <c r="L2673" s="64">
        <v>0</v>
      </c>
      <c r="M2673" s="64">
        <v>0</v>
      </c>
      <c r="N2673" s="64">
        <v>1542</v>
      </c>
      <c r="O2673" s="64">
        <v>1542</v>
      </c>
      <c r="P2673" s="63">
        <v>0</v>
      </c>
      <c r="Q2673" s="63">
        <v>0</v>
      </c>
      <c r="R2673" s="63">
        <v>1242</v>
      </c>
      <c r="S2673" s="63">
        <v>1242</v>
      </c>
      <c r="T2673">
        <f t="shared" si="377"/>
        <v>2784</v>
      </c>
    </row>
    <row r="2674" spans="1:20" hidden="1">
      <c r="A2674" s="55" t="s">
        <v>6070</v>
      </c>
      <c r="B2674" s="56" t="s">
        <v>6286</v>
      </c>
      <c r="C2674" s="55" t="s">
        <v>6315</v>
      </c>
      <c r="D2674" s="56">
        <f t="shared" si="378"/>
        <v>8635.8760000000002</v>
      </c>
      <c r="E2674" s="56">
        <f t="shared" si="370"/>
        <v>12388.456</v>
      </c>
      <c r="F2674" s="56">
        <f t="shared" si="371"/>
        <v>17764.855</v>
      </c>
      <c r="G2674" s="56">
        <f t="shared" si="372"/>
        <v>38789.186999999998</v>
      </c>
      <c r="H2674" s="56">
        <f t="shared" si="373"/>
        <v>9718.8760000000002</v>
      </c>
      <c r="I2674" s="56">
        <f t="shared" si="374"/>
        <v>11928.925999999999</v>
      </c>
      <c r="J2674" s="56">
        <f t="shared" si="375"/>
        <v>18327.305</v>
      </c>
      <c r="K2674" s="56">
        <f t="shared" si="376"/>
        <v>39975.107000000004</v>
      </c>
      <c r="L2674" s="64">
        <v>8635876</v>
      </c>
      <c r="M2674" s="64">
        <v>12388456</v>
      </c>
      <c r="N2674" s="64">
        <v>17764855</v>
      </c>
      <c r="O2674" s="64">
        <v>38789187</v>
      </c>
      <c r="P2674" s="63">
        <v>9718876</v>
      </c>
      <c r="Q2674" s="63">
        <v>11928926</v>
      </c>
      <c r="R2674" s="63">
        <v>18327305</v>
      </c>
      <c r="S2674" s="63">
        <v>39975107</v>
      </c>
      <c r="T2674">
        <f t="shared" si="377"/>
        <v>78764294</v>
      </c>
    </row>
    <row r="2675" spans="1:20" hidden="1">
      <c r="A2675" s="55" t="s">
        <v>6071</v>
      </c>
      <c r="B2675" s="56" t="s">
        <v>6072</v>
      </c>
      <c r="C2675" s="55" t="s">
        <v>6315</v>
      </c>
      <c r="D2675" s="56">
        <f t="shared" si="378"/>
        <v>31787.579000000002</v>
      </c>
      <c r="E2675" s="56">
        <f t="shared" si="370"/>
        <v>5408.3860000000004</v>
      </c>
      <c r="F2675" s="56">
        <f t="shared" si="371"/>
        <v>31332.166000000001</v>
      </c>
      <c r="G2675" s="56">
        <f t="shared" si="372"/>
        <v>68528.130999999994</v>
      </c>
      <c r="H2675" s="56">
        <f t="shared" si="373"/>
        <v>27807.152999999998</v>
      </c>
      <c r="I2675" s="56">
        <f t="shared" si="374"/>
        <v>5359.6130000000003</v>
      </c>
      <c r="J2675" s="56">
        <f t="shared" si="375"/>
        <v>28881.761999999999</v>
      </c>
      <c r="K2675" s="56">
        <f t="shared" si="376"/>
        <v>62048.527999999998</v>
      </c>
      <c r="L2675" s="64">
        <v>31787579</v>
      </c>
      <c r="M2675" s="64">
        <v>5408386</v>
      </c>
      <c r="N2675" s="64">
        <v>31332166</v>
      </c>
      <c r="O2675" s="64">
        <v>68528131</v>
      </c>
      <c r="P2675" s="63">
        <v>27807153</v>
      </c>
      <c r="Q2675" s="63">
        <v>5359613</v>
      </c>
      <c r="R2675" s="63">
        <v>28881762</v>
      </c>
      <c r="S2675" s="63">
        <v>62048528</v>
      </c>
      <c r="T2675">
        <f t="shared" si="377"/>
        <v>130576659</v>
      </c>
    </row>
    <row r="2676" spans="1:20" hidden="1">
      <c r="A2676" s="55" t="s">
        <v>5081</v>
      </c>
      <c r="B2676" s="56" t="s">
        <v>5082</v>
      </c>
      <c r="C2676" s="55" t="s">
        <v>6317</v>
      </c>
      <c r="D2676" s="56">
        <f t="shared" si="378"/>
        <v>2547.489</v>
      </c>
      <c r="E2676" s="56">
        <f t="shared" si="370"/>
        <v>0</v>
      </c>
      <c r="F2676" s="56">
        <f t="shared" si="371"/>
        <v>4866.9459999999999</v>
      </c>
      <c r="G2676" s="56">
        <f t="shared" si="372"/>
        <v>7414.4350000000004</v>
      </c>
      <c r="H2676" s="56">
        <f t="shared" si="373"/>
        <v>2612.3029999999999</v>
      </c>
      <c r="I2676" s="56">
        <f t="shared" si="374"/>
        <v>0</v>
      </c>
      <c r="J2676" s="56">
        <f t="shared" si="375"/>
        <v>4600.47</v>
      </c>
      <c r="K2676" s="56">
        <f t="shared" si="376"/>
        <v>7212.7730000000001</v>
      </c>
      <c r="L2676" s="64">
        <v>2547489</v>
      </c>
      <c r="M2676" s="64">
        <v>0</v>
      </c>
      <c r="N2676" s="64">
        <v>4866946</v>
      </c>
      <c r="O2676" s="64">
        <v>7414435</v>
      </c>
      <c r="P2676" s="63">
        <v>2612303</v>
      </c>
      <c r="Q2676" s="63">
        <v>0</v>
      </c>
      <c r="R2676" s="63">
        <v>4600470</v>
      </c>
      <c r="S2676" s="63">
        <v>7212773</v>
      </c>
      <c r="T2676">
        <f t="shared" si="377"/>
        <v>14627208</v>
      </c>
    </row>
    <row r="2677" spans="1:20" hidden="1">
      <c r="A2677" s="55" t="s">
        <v>5083</v>
      </c>
      <c r="B2677" s="56" t="s">
        <v>5084</v>
      </c>
      <c r="C2677" s="55" t="s">
        <v>6316</v>
      </c>
      <c r="D2677" s="56">
        <f t="shared" si="378"/>
        <v>7617.0410000000002</v>
      </c>
      <c r="E2677" s="56">
        <f t="shared" si="370"/>
        <v>1851.16</v>
      </c>
      <c r="F2677" s="56">
        <f t="shared" si="371"/>
        <v>7972.7030000000004</v>
      </c>
      <c r="G2677" s="56">
        <f t="shared" si="372"/>
        <v>17440.903999999999</v>
      </c>
      <c r="H2677" s="56">
        <f t="shared" si="373"/>
        <v>7592.47</v>
      </c>
      <c r="I2677" s="56">
        <f t="shared" si="374"/>
        <v>1844.0709999999999</v>
      </c>
      <c r="J2677" s="56">
        <f t="shared" si="375"/>
        <v>9152.5820000000003</v>
      </c>
      <c r="K2677" s="56">
        <f t="shared" si="376"/>
        <v>18589.123</v>
      </c>
      <c r="L2677" s="64">
        <v>7617041</v>
      </c>
      <c r="M2677" s="64">
        <v>1851160</v>
      </c>
      <c r="N2677" s="64">
        <v>7972703</v>
      </c>
      <c r="O2677" s="64">
        <v>17440904</v>
      </c>
      <c r="P2677" s="63">
        <v>7592470</v>
      </c>
      <c r="Q2677" s="63">
        <v>1844071</v>
      </c>
      <c r="R2677" s="63">
        <v>9152582</v>
      </c>
      <c r="S2677" s="63">
        <v>18589123</v>
      </c>
      <c r="T2677">
        <f t="shared" si="377"/>
        <v>36030027</v>
      </c>
    </row>
    <row r="2678" spans="1:20" hidden="1">
      <c r="A2678" s="55" t="s">
        <v>5085</v>
      </c>
      <c r="B2678" s="56" t="s">
        <v>5086</v>
      </c>
      <c r="C2678" s="55" t="s">
        <v>6318</v>
      </c>
      <c r="D2678" s="56">
        <f t="shared" si="378"/>
        <v>3089.75</v>
      </c>
      <c r="E2678" s="56">
        <f t="shared" si="370"/>
        <v>0.89500000000000002</v>
      </c>
      <c r="F2678" s="56">
        <f t="shared" si="371"/>
        <v>1754.874</v>
      </c>
      <c r="G2678" s="56">
        <f t="shared" si="372"/>
        <v>4845.5190000000002</v>
      </c>
      <c r="H2678" s="56">
        <f t="shared" si="373"/>
        <v>3089.453</v>
      </c>
      <c r="I2678" s="56">
        <f t="shared" si="374"/>
        <v>0.89400000000000002</v>
      </c>
      <c r="J2678" s="56">
        <f t="shared" si="375"/>
        <v>1202.3030000000001</v>
      </c>
      <c r="K2678" s="56">
        <f t="shared" si="376"/>
        <v>4292.6499999999996</v>
      </c>
      <c r="L2678" s="64">
        <v>3089750</v>
      </c>
      <c r="M2678" s="64">
        <v>895</v>
      </c>
      <c r="N2678" s="64">
        <v>1754874</v>
      </c>
      <c r="O2678" s="64">
        <v>4845519</v>
      </c>
      <c r="P2678" s="63">
        <v>3089453</v>
      </c>
      <c r="Q2678" s="63">
        <v>894</v>
      </c>
      <c r="R2678" s="63">
        <v>1202303</v>
      </c>
      <c r="S2678" s="63">
        <v>4292650</v>
      </c>
      <c r="T2678">
        <f t="shared" si="377"/>
        <v>9138169</v>
      </c>
    </row>
    <row r="2679" spans="1:20" hidden="1">
      <c r="A2679" s="55" t="s">
        <v>5087</v>
      </c>
      <c r="B2679" s="56" t="s">
        <v>5088</v>
      </c>
      <c r="C2679" s="55" t="s">
        <v>6317</v>
      </c>
      <c r="D2679" s="56">
        <f t="shared" si="378"/>
        <v>8221.4869999999992</v>
      </c>
      <c r="E2679" s="56">
        <f t="shared" si="370"/>
        <v>7804.41</v>
      </c>
      <c r="F2679" s="56">
        <f t="shared" si="371"/>
        <v>7366.2070000000003</v>
      </c>
      <c r="G2679" s="56">
        <f t="shared" si="372"/>
        <v>23392.103999999999</v>
      </c>
      <c r="H2679" s="56">
        <f t="shared" si="373"/>
        <v>8258.3269999999993</v>
      </c>
      <c r="I2679" s="56">
        <f t="shared" si="374"/>
        <v>7344.9579999999996</v>
      </c>
      <c r="J2679" s="56">
        <f t="shared" si="375"/>
        <v>7432.0069999999996</v>
      </c>
      <c r="K2679" s="56">
        <f t="shared" si="376"/>
        <v>23035.292000000001</v>
      </c>
      <c r="L2679" s="64">
        <v>8221487</v>
      </c>
      <c r="M2679" s="64">
        <v>7804410</v>
      </c>
      <c r="N2679" s="64">
        <v>7366207</v>
      </c>
      <c r="O2679" s="64">
        <v>23392104</v>
      </c>
      <c r="P2679" s="63">
        <v>8258327</v>
      </c>
      <c r="Q2679" s="63">
        <v>7344958</v>
      </c>
      <c r="R2679" s="63">
        <v>7432007</v>
      </c>
      <c r="S2679" s="63">
        <v>23035292</v>
      </c>
      <c r="T2679">
        <f t="shared" si="377"/>
        <v>46427396</v>
      </c>
    </row>
    <row r="2680" spans="1:20" hidden="1">
      <c r="A2680" s="55" t="s">
        <v>5089</v>
      </c>
      <c r="B2680" s="56" t="s">
        <v>5090</v>
      </c>
      <c r="C2680" s="55" t="s">
        <v>6318</v>
      </c>
      <c r="D2680" s="56">
        <f t="shared" si="378"/>
        <v>3333.9079999999999</v>
      </c>
      <c r="E2680" s="56">
        <f t="shared" si="370"/>
        <v>784.09799999999996</v>
      </c>
      <c r="F2680" s="56">
        <f t="shared" si="371"/>
        <v>12628.712</v>
      </c>
      <c r="G2680" s="56">
        <f t="shared" si="372"/>
        <v>16746.718000000001</v>
      </c>
      <c r="H2680" s="56">
        <f t="shared" si="373"/>
        <v>3533.8510000000001</v>
      </c>
      <c r="I2680" s="56">
        <f t="shared" si="374"/>
        <v>784.09699999999998</v>
      </c>
      <c r="J2680" s="56">
        <f t="shared" si="375"/>
        <v>12677.867</v>
      </c>
      <c r="K2680" s="56">
        <f t="shared" si="376"/>
        <v>16995.814999999999</v>
      </c>
      <c r="L2680" s="64">
        <v>3333908</v>
      </c>
      <c r="M2680" s="64">
        <v>784098</v>
      </c>
      <c r="N2680" s="64">
        <v>12628712</v>
      </c>
      <c r="O2680" s="64">
        <v>16746718</v>
      </c>
      <c r="P2680" s="63">
        <v>3533851</v>
      </c>
      <c r="Q2680" s="63">
        <v>784097</v>
      </c>
      <c r="R2680" s="63">
        <v>12677867</v>
      </c>
      <c r="S2680" s="63">
        <v>16995815</v>
      </c>
      <c r="T2680">
        <f t="shared" si="377"/>
        <v>33742533</v>
      </c>
    </row>
    <row r="2681" spans="1:20" hidden="1">
      <c r="A2681" s="55" t="s">
        <v>5091</v>
      </c>
      <c r="B2681" s="56" t="s">
        <v>5092</v>
      </c>
      <c r="C2681" s="55" t="s">
        <v>6318</v>
      </c>
      <c r="D2681" s="56">
        <f t="shared" si="378"/>
        <v>5995.9219999999996</v>
      </c>
      <c r="E2681" s="56">
        <f t="shared" si="370"/>
        <v>3128.6770000000001</v>
      </c>
      <c r="F2681" s="56">
        <f t="shared" si="371"/>
        <v>3764.2190000000001</v>
      </c>
      <c r="G2681" s="56">
        <f t="shared" si="372"/>
        <v>12888.817999999999</v>
      </c>
      <c r="H2681" s="56">
        <f t="shared" si="373"/>
        <v>5571.1890000000003</v>
      </c>
      <c r="I2681" s="56">
        <f t="shared" si="374"/>
        <v>3125.7220000000002</v>
      </c>
      <c r="J2681" s="56">
        <f t="shared" si="375"/>
        <v>3739.701</v>
      </c>
      <c r="K2681" s="56">
        <f t="shared" si="376"/>
        <v>12436.611999999999</v>
      </c>
      <c r="L2681" s="64">
        <v>5995922</v>
      </c>
      <c r="M2681" s="64">
        <v>3128677</v>
      </c>
      <c r="N2681" s="64">
        <v>3764219</v>
      </c>
      <c r="O2681" s="64">
        <v>12888818</v>
      </c>
      <c r="P2681" s="63">
        <v>5571189</v>
      </c>
      <c r="Q2681" s="63">
        <v>3125722</v>
      </c>
      <c r="R2681" s="63">
        <v>3739701</v>
      </c>
      <c r="S2681" s="63">
        <v>12436612</v>
      </c>
      <c r="T2681">
        <f t="shared" si="377"/>
        <v>25325430</v>
      </c>
    </row>
    <row r="2682" spans="1:20" hidden="1">
      <c r="A2682" s="55" t="s">
        <v>5093</v>
      </c>
      <c r="B2682" s="56" t="s">
        <v>5094</v>
      </c>
      <c r="C2682" s="55" t="s">
        <v>6318</v>
      </c>
      <c r="D2682" s="56">
        <f t="shared" si="378"/>
        <v>9374.7530000000006</v>
      </c>
      <c r="E2682" s="56">
        <f t="shared" si="370"/>
        <v>1731.4259999999999</v>
      </c>
      <c r="F2682" s="56">
        <f t="shared" si="371"/>
        <v>8102.3689999999997</v>
      </c>
      <c r="G2682" s="56">
        <f t="shared" si="372"/>
        <v>19208.547999999999</v>
      </c>
      <c r="H2682" s="56">
        <f t="shared" si="373"/>
        <v>10895.532999999999</v>
      </c>
      <c r="I2682" s="56">
        <f t="shared" si="374"/>
        <v>1344.7560000000001</v>
      </c>
      <c r="J2682" s="56">
        <f t="shared" si="375"/>
        <v>8046.6909999999998</v>
      </c>
      <c r="K2682" s="56">
        <f t="shared" si="376"/>
        <v>20286.98</v>
      </c>
      <c r="L2682" s="64">
        <v>9374753</v>
      </c>
      <c r="M2682" s="64">
        <v>1731426</v>
      </c>
      <c r="N2682" s="64">
        <v>8102369</v>
      </c>
      <c r="O2682" s="64">
        <v>19208548</v>
      </c>
      <c r="P2682" s="63">
        <v>10895533</v>
      </c>
      <c r="Q2682" s="63">
        <v>1344756</v>
      </c>
      <c r="R2682" s="63">
        <v>8046691</v>
      </c>
      <c r="S2682" s="63">
        <v>20286980</v>
      </c>
      <c r="T2682">
        <f t="shared" si="377"/>
        <v>39495528</v>
      </c>
    </row>
    <row r="2683" spans="1:20" hidden="1">
      <c r="A2683" s="55" t="s">
        <v>5095</v>
      </c>
      <c r="B2683" s="56" t="s">
        <v>5096</v>
      </c>
      <c r="C2683" s="55" t="s">
        <v>6318</v>
      </c>
      <c r="D2683" s="56">
        <f t="shared" si="378"/>
        <v>2478.4839999999999</v>
      </c>
      <c r="E2683" s="56">
        <f t="shared" si="370"/>
        <v>476.30500000000001</v>
      </c>
      <c r="F2683" s="56">
        <f t="shared" si="371"/>
        <v>3016.364</v>
      </c>
      <c r="G2683" s="56">
        <f t="shared" si="372"/>
        <v>5971.1530000000002</v>
      </c>
      <c r="H2683" s="56">
        <f t="shared" si="373"/>
        <v>2475.7440000000001</v>
      </c>
      <c r="I2683" s="56">
        <f t="shared" si="374"/>
        <v>471.71</v>
      </c>
      <c r="J2683" s="56">
        <f t="shared" si="375"/>
        <v>2963.9290000000001</v>
      </c>
      <c r="K2683" s="56">
        <f t="shared" si="376"/>
        <v>5911.3829999999998</v>
      </c>
      <c r="L2683" s="64">
        <v>2478484</v>
      </c>
      <c r="M2683" s="64">
        <v>476305</v>
      </c>
      <c r="N2683" s="64">
        <v>3016364</v>
      </c>
      <c r="O2683" s="64">
        <v>5971153</v>
      </c>
      <c r="P2683" s="63">
        <v>2475744</v>
      </c>
      <c r="Q2683" s="63">
        <v>471710</v>
      </c>
      <c r="R2683" s="63">
        <v>2963929</v>
      </c>
      <c r="S2683" s="63">
        <v>5911383</v>
      </c>
      <c r="T2683">
        <f t="shared" si="377"/>
        <v>11882536</v>
      </c>
    </row>
    <row r="2684" spans="1:20" hidden="1">
      <c r="A2684" s="55" t="s">
        <v>5097</v>
      </c>
      <c r="B2684" s="56" t="s">
        <v>5098</v>
      </c>
      <c r="C2684" s="55" t="s">
        <v>6318</v>
      </c>
      <c r="D2684" s="56">
        <f t="shared" si="378"/>
        <v>2173.1149999999998</v>
      </c>
      <c r="E2684" s="56">
        <f t="shared" si="370"/>
        <v>38.353000000000002</v>
      </c>
      <c r="F2684" s="56">
        <f t="shared" si="371"/>
        <v>1189.2159999999999</v>
      </c>
      <c r="G2684" s="56">
        <f t="shared" si="372"/>
        <v>3400.6840000000002</v>
      </c>
      <c r="H2684" s="56">
        <f t="shared" si="373"/>
        <v>2172.8870000000002</v>
      </c>
      <c r="I2684" s="56">
        <f t="shared" si="374"/>
        <v>38.322000000000003</v>
      </c>
      <c r="J2684" s="56">
        <f t="shared" si="375"/>
        <v>1125.9490000000001</v>
      </c>
      <c r="K2684" s="56">
        <f t="shared" si="376"/>
        <v>3337.1579999999999</v>
      </c>
      <c r="L2684" s="64">
        <v>2173115</v>
      </c>
      <c r="M2684" s="64">
        <v>38353</v>
      </c>
      <c r="N2684" s="64">
        <v>1189216</v>
      </c>
      <c r="O2684" s="64">
        <v>3400684</v>
      </c>
      <c r="P2684" s="63">
        <v>2172887</v>
      </c>
      <c r="Q2684" s="63">
        <v>38322</v>
      </c>
      <c r="R2684" s="63">
        <v>1125949</v>
      </c>
      <c r="S2684" s="63">
        <v>3337158</v>
      </c>
      <c r="T2684">
        <f t="shared" si="377"/>
        <v>6737842</v>
      </c>
    </row>
    <row r="2685" spans="1:20" hidden="1">
      <c r="A2685" s="55" t="s">
        <v>5099</v>
      </c>
      <c r="B2685" s="56" t="s">
        <v>5100</v>
      </c>
      <c r="C2685" s="55" t="s">
        <v>6318</v>
      </c>
      <c r="D2685" s="56">
        <f t="shared" si="378"/>
        <v>5866.4030000000002</v>
      </c>
      <c r="E2685" s="56">
        <f t="shared" si="370"/>
        <v>370.82900000000001</v>
      </c>
      <c r="F2685" s="56">
        <f t="shared" si="371"/>
        <v>8023.5410000000002</v>
      </c>
      <c r="G2685" s="56">
        <f t="shared" si="372"/>
        <v>14260.772999999999</v>
      </c>
      <c r="H2685" s="56">
        <f t="shared" si="373"/>
        <v>4915.5720000000001</v>
      </c>
      <c r="I2685" s="56">
        <f t="shared" si="374"/>
        <v>370.238</v>
      </c>
      <c r="J2685" s="56">
        <f t="shared" si="375"/>
        <v>6270.3059999999996</v>
      </c>
      <c r="K2685" s="56">
        <f t="shared" si="376"/>
        <v>11556.116</v>
      </c>
      <c r="L2685" s="64">
        <v>5866403</v>
      </c>
      <c r="M2685" s="64">
        <v>370829</v>
      </c>
      <c r="N2685" s="64">
        <v>8023541</v>
      </c>
      <c r="O2685" s="64">
        <v>14260773</v>
      </c>
      <c r="P2685" s="63">
        <v>4915572</v>
      </c>
      <c r="Q2685" s="63">
        <v>370238</v>
      </c>
      <c r="R2685" s="63">
        <v>6270306</v>
      </c>
      <c r="S2685" s="63">
        <v>11556116</v>
      </c>
      <c r="T2685">
        <f t="shared" si="377"/>
        <v>25816889</v>
      </c>
    </row>
    <row r="2686" spans="1:20" hidden="1">
      <c r="A2686" s="55" t="s">
        <v>5101</v>
      </c>
      <c r="B2686" s="56" t="s">
        <v>5102</v>
      </c>
      <c r="C2686" s="55" t="s">
        <v>6318</v>
      </c>
      <c r="D2686" s="56">
        <f t="shared" si="378"/>
        <v>1510.0160000000001</v>
      </c>
      <c r="E2686" s="56">
        <f t="shared" si="370"/>
        <v>455.07799999999997</v>
      </c>
      <c r="F2686" s="56">
        <f t="shared" si="371"/>
        <v>829.42499999999995</v>
      </c>
      <c r="G2686" s="56">
        <f t="shared" si="372"/>
        <v>2794.5189999999998</v>
      </c>
      <c r="H2686" s="56">
        <f t="shared" si="373"/>
        <v>1468.818</v>
      </c>
      <c r="I2686" s="56">
        <f t="shared" si="374"/>
        <v>454.17200000000003</v>
      </c>
      <c r="J2686" s="56">
        <f t="shared" si="375"/>
        <v>567.178</v>
      </c>
      <c r="K2686" s="56">
        <f t="shared" si="376"/>
        <v>2490.1680000000001</v>
      </c>
      <c r="L2686" s="64">
        <v>1510016</v>
      </c>
      <c r="M2686" s="64">
        <v>455078</v>
      </c>
      <c r="N2686" s="64">
        <v>829425</v>
      </c>
      <c r="O2686" s="64">
        <v>2794519</v>
      </c>
      <c r="P2686" s="63">
        <v>1468818</v>
      </c>
      <c r="Q2686" s="63">
        <v>454172</v>
      </c>
      <c r="R2686" s="63">
        <v>567178</v>
      </c>
      <c r="S2686" s="63">
        <v>2490168</v>
      </c>
      <c r="T2686">
        <f t="shared" si="377"/>
        <v>5284687</v>
      </c>
    </row>
    <row r="2687" spans="1:20" hidden="1">
      <c r="A2687" s="55" t="s">
        <v>5103</v>
      </c>
      <c r="B2687" s="56" t="s">
        <v>5104</v>
      </c>
      <c r="C2687" s="55" t="s">
        <v>6318</v>
      </c>
      <c r="D2687" s="56">
        <f t="shared" si="378"/>
        <v>332.8</v>
      </c>
      <c r="E2687" s="56">
        <f t="shared" si="370"/>
        <v>16</v>
      </c>
      <c r="F2687" s="56">
        <f t="shared" si="371"/>
        <v>1104.116</v>
      </c>
      <c r="G2687" s="56">
        <f t="shared" si="372"/>
        <v>1452.9159999999999</v>
      </c>
      <c r="H2687" s="56">
        <f t="shared" si="373"/>
        <v>727.8</v>
      </c>
      <c r="I2687" s="56">
        <f t="shared" si="374"/>
        <v>215</v>
      </c>
      <c r="J2687" s="56">
        <f t="shared" si="375"/>
        <v>1175.6289999999999</v>
      </c>
      <c r="K2687" s="56">
        <f t="shared" si="376"/>
        <v>2118.4290000000001</v>
      </c>
      <c r="L2687" s="64">
        <v>332800</v>
      </c>
      <c r="M2687" s="64">
        <v>16000</v>
      </c>
      <c r="N2687" s="64">
        <v>1104116</v>
      </c>
      <c r="O2687" s="64">
        <v>1452916</v>
      </c>
      <c r="P2687" s="63">
        <v>727800</v>
      </c>
      <c r="Q2687" s="63">
        <v>215000</v>
      </c>
      <c r="R2687" s="63">
        <v>1175629</v>
      </c>
      <c r="S2687" s="63">
        <v>2118429</v>
      </c>
      <c r="T2687">
        <f t="shared" si="377"/>
        <v>3571345</v>
      </c>
    </row>
    <row r="2688" spans="1:20" hidden="1">
      <c r="A2688" s="55" t="s">
        <v>5105</v>
      </c>
      <c r="B2688" s="56" t="s">
        <v>5106</v>
      </c>
      <c r="C2688" s="55" t="s">
        <v>6318</v>
      </c>
      <c r="D2688" s="56">
        <f t="shared" si="378"/>
        <v>1727.7560000000001</v>
      </c>
      <c r="E2688" s="56">
        <f t="shared" si="370"/>
        <v>45.908999999999999</v>
      </c>
      <c r="F2688" s="56">
        <f t="shared" si="371"/>
        <v>1139.511</v>
      </c>
      <c r="G2688" s="56">
        <f t="shared" si="372"/>
        <v>2913.1759999999999</v>
      </c>
      <c r="H2688" s="56">
        <f t="shared" si="373"/>
        <v>2224.1709999999998</v>
      </c>
      <c r="I2688" s="56">
        <f t="shared" si="374"/>
        <v>45.908999999999999</v>
      </c>
      <c r="J2688" s="56">
        <f t="shared" si="375"/>
        <v>1027.4639999999999</v>
      </c>
      <c r="K2688" s="56">
        <f t="shared" si="376"/>
        <v>3297.5439999999999</v>
      </c>
      <c r="L2688" s="64">
        <v>1727756</v>
      </c>
      <c r="M2688" s="64">
        <v>45909</v>
      </c>
      <c r="N2688" s="64">
        <v>1139511</v>
      </c>
      <c r="O2688" s="64">
        <v>2913176</v>
      </c>
      <c r="P2688" s="63">
        <v>2224171</v>
      </c>
      <c r="Q2688" s="63">
        <v>45909</v>
      </c>
      <c r="R2688" s="63">
        <v>1027464</v>
      </c>
      <c r="S2688" s="63">
        <v>3297544</v>
      </c>
      <c r="T2688">
        <f t="shared" si="377"/>
        <v>6210720</v>
      </c>
    </row>
    <row r="2689" spans="1:20" hidden="1">
      <c r="A2689" s="55" t="s">
        <v>5107</v>
      </c>
      <c r="B2689" s="56" t="s">
        <v>5108</v>
      </c>
      <c r="C2689" s="55" t="s">
        <v>6317</v>
      </c>
      <c r="D2689" s="56">
        <f t="shared" si="378"/>
        <v>1909.1780000000001</v>
      </c>
      <c r="E2689" s="56">
        <f t="shared" si="370"/>
        <v>461.20699999999999</v>
      </c>
      <c r="F2689" s="56">
        <f t="shared" si="371"/>
        <v>6886.915</v>
      </c>
      <c r="G2689" s="56">
        <f t="shared" si="372"/>
        <v>9257.2999999999993</v>
      </c>
      <c r="H2689" s="56">
        <f t="shared" si="373"/>
        <v>2854.8119999999999</v>
      </c>
      <c r="I2689" s="56">
        <f t="shared" si="374"/>
        <v>461.13299999999998</v>
      </c>
      <c r="J2689" s="56">
        <f t="shared" si="375"/>
        <v>8041.0379999999996</v>
      </c>
      <c r="K2689" s="56">
        <f t="shared" si="376"/>
        <v>11356.983</v>
      </c>
      <c r="L2689" s="64">
        <v>1909178</v>
      </c>
      <c r="M2689" s="64">
        <v>461207</v>
      </c>
      <c r="N2689" s="64">
        <v>6886915</v>
      </c>
      <c r="O2689" s="64">
        <v>9257300</v>
      </c>
      <c r="P2689" s="63">
        <v>2854812</v>
      </c>
      <c r="Q2689" s="63">
        <v>461133</v>
      </c>
      <c r="R2689" s="63">
        <v>8041038</v>
      </c>
      <c r="S2689" s="63">
        <v>11356983</v>
      </c>
      <c r="T2689">
        <f t="shared" si="377"/>
        <v>20614283</v>
      </c>
    </row>
    <row r="2690" spans="1:20" hidden="1">
      <c r="A2690" s="55" t="s">
        <v>5109</v>
      </c>
      <c r="B2690" s="56" t="s">
        <v>5110</v>
      </c>
      <c r="C2690" s="55" t="s">
        <v>6317</v>
      </c>
      <c r="D2690" s="56">
        <f t="shared" si="378"/>
        <v>2444.2280000000001</v>
      </c>
      <c r="E2690" s="56">
        <f t="shared" si="370"/>
        <v>0</v>
      </c>
      <c r="F2690" s="56">
        <f t="shared" si="371"/>
        <v>9592.2129999999997</v>
      </c>
      <c r="G2690" s="56">
        <f t="shared" si="372"/>
        <v>12036.441000000001</v>
      </c>
      <c r="H2690" s="56">
        <f t="shared" si="373"/>
        <v>2456.2280000000001</v>
      </c>
      <c r="I2690" s="56">
        <f t="shared" si="374"/>
        <v>0</v>
      </c>
      <c r="J2690" s="56">
        <f t="shared" si="375"/>
        <v>7570.375</v>
      </c>
      <c r="K2690" s="56">
        <f t="shared" si="376"/>
        <v>10026.602999999999</v>
      </c>
      <c r="L2690" s="64">
        <v>2444228</v>
      </c>
      <c r="M2690" s="64">
        <v>0</v>
      </c>
      <c r="N2690" s="64">
        <v>9592213</v>
      </c>
      <c r="O2690" s="64">
        <v>12036441</v>
      </c>
      <c r="P2690" s="63">
        <v>2456228</v>
      </c>
      <c r="Q2690" s="63">
        <v>0</v>
      </c>
      <c r="R2690" s="63">
        <v>7570375</v>
      </c>
      <c r="S2690" s="63">
        <v>10026603</v>
      </c>
      <c r="T2690">
        <f t="shared" si="377"/>
        <v>22063044</v>
      </c>
    </row>
    <row r="2691" spans="1:20" hidden="1">
      <c r="A2691" s="55" t="s">
        <v>5111</v>
      </c>
      <c r="B2691" s="56" t="s">
        <v>5112</v>
      </c>
      <c r="C2691" s="55" t="s">
        <v>6318</v>
      </c>
      <c r="D2691" s="56">
        <f t="shared" si="378"/>
        <v>4806.6930000000002</v>
      </c>
      <c r="E2691" s="56">
        <f t="shared" si="370"/>
        <v>529.54700000000003</v>
      </c>
      <c r="F2691" s="56">
        <f t="shared" si="371"/>
        <v>9543.5840000000007</v>
      </c>
      <c r="G2691" s="56">
        <f t="shared" si="372"/>
        <v>14879.824000000001</v>
      </c>
      <c r="H2691" s="56">
        <f t="shared" si="373"/>
        <v>5172.0709999999999</v>
      </c>
      <c r="I2691" s="56">
        <f t="shared" si="374"/>
        <v>1507.93</v>
      </c>
      <c r="J2691" s="56">
        <f t="shared" si="375"/>
        <v>8871.0139999999992</v>
      </c>
      <c r="K2691" s="56">
        <f t="shared" si="376"/>
        <v>15551.014999999999</v>
      </c>
      <c r="L2691" s="64">
        <v>4806693</v>
      </c>
      <c r="M2691" s="64">
        <v>529547</v>
      </c>
      <c r="N2691" s="64">
        <v>9543584</v>
      </c>
      <c r="O2691" s="64">
        <v>14879824</v>
      </c>
      <c r="P2691" s="63">
        <v>5172071</v>
      </c>
      <c r="Q2691" s="63">
        <v>1507930</v>
      </c>
      <c r="R2691" s="63">
        <v>8871014</v>
      </c>
      <c r="S2691" s="63">
        <v>15551015</v>
      </c>
      <c r="T2691">
        <f t="shared" si="377"/>
        <v>30430839</v>
      </c>
    </row>
    <row r="2692" spans="1:20" hidden="1">
      <c r="A2692" s="55" t="s">
        <v>5113</v>
      </c>
      <c r="B2692" s="56" t="s">
        <v>5114</v>
      </c>
      <c r="C2692" s="55" t="s">
        <v>6318</v>
      </c>
      <c r="D2692" s="56">
        <f t="shared" si="378"/>
        <v>5234.4319999999998</v>
      </c>
      <c r="E2692" s="56">
        <f t="shared" si="370"/>
        <v>2951.4</v>
      </c>
      <c r="F2692" s="56">
        <f t="shared" si="371"/>
        <v>12211.347</v>
      </c>
      <c r="G2692" s="56">
        <f t="shared" si="372"/>
        <v>20397.179</v>
      </c>
      <c r="H2692" s="56">
        <f t="shared" si="373"/>
        <v>5937.8950000000004</v>
      </c>
      <c r="I2692" s="56">
        <f t="shared" si="374"/>
        <v>2922.2649999999999</v>
      </c>
      <c r="J2692" s="56">
        <f t="shared" si="375"/>
        <v>10598.786</v>
      </c>
      <c r="K2692" s="56">
        <f t="shared" si="376"/>
        <v>19458.946</v>
      </c>
      <c r="L2692" s="64">
        <v>5234432</v>
      </c>
      <c r="M2692" s="64">
        <v>2951400</v>
      </c>
      <c r="N2692" s="64">
        <v>12211347</v>
      </c>
      <c r="O2692" s="64">
        <v>20397179</v>
      </c>
      <c r="P2692" s="63">
        <v>5937895</v>
      </c>
      <c r="Q2692" s="63">
        <v>2922265</v>
      </c>
      <c r="R2692" s="63">
        <v>10598786</v>
      </c>
      <c r="S2692" s="63">
        <v>19458946</v>
      </c>
      <c r="T2692">
        <f t="shared" si="377"/>
        <v>39856125</v>
      </c>
    </row>
    <row r="2693" spans="1:20" hidden="1">
      <c r="A2693" s="55" t="s">
        <v>5115</v>
      </c>
      <c r="B2693" s="56" t="s">
        <v>5116</v>
      </c>
      <c r="C2693" s="55" t="s">
        <v>6318</v>
      </c>
      <c r="D2693" s="56">
        <f t="shared" si="378"/>
        <v>3122.3919999999998</v>
      </c>
      <c r="E2693" s="56">
        <f t="shared" ref="E2693:E2756" si="379">M2693/1000</f>
        <v>99.426000000000002</v>
      </c>
      <c r="F2693" s="56">
        <f t="shared" ref="F2693:F2756" si="380">N2693/1000</f>
        <v>1799.03</v>
      </c>
      <c r="G2693" s="56">
        <f t="shared" ref="G2693:G2756" si="381">O2693/1000</f>
        <v>5020.848</v>
      </c>
      <c r="H2693" s="56">
        <f t="shared" ref="H2693:H2756" si="382">P2693/1000</f>
        <v>2993.634</v>
      </c>
      <c r="I2693" s="56">
        <f t="shared" ref="I2693:I2756" si="383">Q2693/1000</f>
        <v>297.93200000000002</v>
      </c>
      <c r="J2693" s="56">
        <f t="shared" ref="J2693:J2756" si="384">R2693/1000</f>
        <v>1662.124</v>
      </c>
      <c r="K2693" s="56">
        <f t="shared" ref="K2693:K2756" si="385">S2693/1000</f>
        <v>4953.6899999999996</v>
      </c>
      <c r="L2693" s="64">
        <v>3122392</v>
      </c>
      <c r="M2693" s="64">
        <v>99426</v>
      </c>
      <c r="N2693" s="64">
        <v>1799030</v>
      </c>
      <c r="O2693" s="64">
        <v>5020848</v>
      </c>
      <c r="P2693" s="63">
        <v>2993634</v>
      </c>
      <c r="Q2693" s="63">
        <v>297932</v>
      </c>
      <c r="R2693" s="63">
        <v>1662124</v>
      </c>
      <c r="S2693" s="63">
        <v>4953690</v>
      </c>
      <c r="T2693">
        <f t="shared" si="377"/>
        <v>9974538</v>
      </c>
    </row>
    <row r="2694" spans="1:20" hidden="1">
      <c r="A2694" s="55" t="s">
        <v>5117</v>
      </c>
      <c r="B2694" s="56" t="s">
        <v>5118</v>
      </c>
      <c r="C2694" s="55" t="s">
        <v>6318</v>
      </c>
      <c r="D2694" s="56">
        <f t="shared" si="378"/>
        <v>2169.1</v>
      </c>
      <c r="E2694" s="56">
        <f t="shared" si="379"/>
        <v>41.677999999999997</v>
      </c>
      <c r="F2694" s="56">
        <f t="shared" si="380"/>
        <v>3097.3359999999998</v>
      </c>
      <c r="G2694" s="56">
        <f t="shared" si="381"/>
        <v>5308.1139999999996</v>
      </c>
      <c r="H2694" s="56">
        <f t="shared" si="382"/>
        <v>2573.991</v>
      </c>
      <c r="I2694" s="56">
        <f t="shared" si="383"/>
        <v>41.637</v>
      </c>
      <c r="J2694" s="56">
        <f t="shared" si="384"/>
        <v>3255.1779999999999</v>
      </c>
      <c r="K2694" s="56">
        <f t="shared" si="385"/>
        <v>5870.8059999999996</v>
      </c>
      <c r="L2694" s="64">
        <v>2169100</v>
      </c>
      <c r="M2694" s="64">
        <v>41678</v>
      </c>
      <c r="N2694" s="64">
        <v>3097336</v>
      </c>
      <c r="O2694" s="64">
        <v>5308114</v>
      </c>
      <c r="P2694" s="63">
        <v>2573991</v>
      </c>
      <c r="Q2694" s="63">
        <v>41637</v>
      </c>
      <c r="R2694" s="63">
        <v>3255178</v>
      </c>
      <c r="S2694" s="63">
        <v>5870806</v>
      </c>
      <c r="T2694">
        <f t="shared" ref="T2694:T2757" si="386">O2694+S2694</f>
        <v>11178920</v>
      </c>
    </row>
    <row r="2695" spans="1:20" hidden="1">
      <c r="A2695" s="55" t="s">
        <v>5119</v>
      </c>
      <c r="B2695" s="56" t="s">
        <v>5120</v>
      </c>
      <c r="C2695" s="55" t="s">
        <v>6318</v>
      </c>
      <c r="D2695" s="56">
        <f t="shared" ref="D2695:D2758" si="387">L2695/1000</f>
        <v>2681.9059999999999</v>
      </c>
      <c r="E2695" s="56">
        <f t="shared" si="379"/>
        <v>585.91600000000005</v>
      </c>
      <c r="F2695" s="56">
        <f t="shared" si="380"/>
        <v>6465.1549999999997</v>
      </c>
      <c r="G2695" s="56">
        <f t="shared" si="381"/>
        <v>9732.9770000000008</v>
      </c>
      <c r="H2695" s="56">
        <f t="shared" si="382"/>
        <v>5879.6419999999998</v>
      </c>
      <c r="I2695" s="56">
        <f t="shared" si="383"/>
        <v>575.9</v>
      </c>
      <c r="J2695" s="56">
        <f t="shared" si="384"/>
        <v>3976.05</v>
      </c>
      <c r="K2695" s="56">
        <f t="shared" si="385"/>
        <v>10431.592000000001</v>
      </c>
      <c r="L2695" s="64">
        <v>2681906</v>
      </c>
      <c r="M2695" s="64">
        <v>585916</v>
      </c>
      <c r="N2695" s="64">
        <v>6465155</v>
      </c>
      <c r="O2695" s="64">
        <v>9732977</v>
      </c>
      <c r="P2695" s="63">
        <v>5879642</v>
      </c>
      <c r="Q2695" s="63">
        <v>575900</v>
      </c>
      <c r="R2695" s="63">
        <v>3976050</v>
      </c>
      <c r="S2695" s="63">
        <v>10431592</v>
      </c>
      <c r="T2695">
        <f t="shared" si="386"/>
        <v>20164569</v>
      </c>
    </row>
    <row r="2696" spans="1:20" hidden="1">
      <c r="A2696" s="55" t="s">
        <v>5121</v>
      </c>
      <c r="B2696" s="56" t="s">
        <v>5122</v>
      </c>
      <c r="C2696" s="55" t="s">
        <v>6318</v>
      </c>
      <c r="D2696" s="56">
        <f t="shared" si="387"/>
        <v>5183.0860000000002</v>
      </c>
      <c r="E2696" s="56">
        <f t="shared" si="379"/>
        <v>1044.2670000000001</v>
      </c>
      <c r="F2696" s="56">
        <f t="shared" si="380"/>
        <v>5345.5839999999998</v>
      </c>
      <c r="G2696" s="56">
        <f t="shared" si="381"/>
        <v>11572.937</v>
      </c>
      <c r="H2696" s="56">
        <f t="shared" si="382"/>
        <v>5121.585</v>
      </c>
      <c r="I2696" s="56">
        <f t="shared" si="383"/>
        <v>1006.061</v>
      </c>
      <c r="J2696" s="56">
        <f t="shared" si="384"/>
        <v>5527.7889999999998</v>
      </c>
      <c r="K2696" s="56">
        <f t="shared" si="385"/>
        <v>11655.434999999999</v>
      </c>
      <c r="L2696" s="64">
        <v>5183086</v>
      </c>
      <c r="M2696" s="64">
        <v>1044267</v>
      </c>
      <c r="N2696" s="64">
        <v>5345584</v>
      </c>
      <c r="O2696" s="64">
        <v>11572937</v>
      </c>
      <c r="P2696" s="63">
        <v>5121585</v>
      </c>
      <c r="Q2696" s="63">
        <v>1006061</v>
      </c>
      <c r="R2696" s="63">
        <v>5527789</v>
      </c>
      <c r="S2696" s="63">
        <v>11655435</v>
      </c>
      <c r="T2696">
        <f t="shared" si="386"/>
        <v>23228372</v>
      </c>
    </row>
    <row r="2697" spans="1:20" hidden="1">
      <c r="A2697" s="55" t="s">
        <v>5123</v>
      </c>
      <c r="B2697" s="56" t="s">
        <v>5124</v>
      </c>
      <c r="C2697" s="55" t="s">
        <v>6318</v>
      </c>
      <c r="D2697" s="56">
        <f t="shared" si="387"/>
        <v>3617.66</v>
      </c>
      <c r="E2697" s="56">
        <f t="shared" si="379"/>
        <v>381.12799999999999</v>
      </c>
      <c r="F2697" s="56">
        <f t="shared" si="380"/>
        <v>8487.3960000000006</v>
      </c>
      <c r="G2697" s="56">
        <f t="shared" si="381"/>
        <v>12486.183999999999</v>
      </c>
      <c r="H2697" s="56">
        <f t="shared" si="382"/>
        <v>3481.5219999999999</v>
      </c>
      <c r="I2697" s="56">
        <f t="shared" si="383"/>
        <v>380.89400000000001</v>
      </c>
      <c r="J2697" s="56">
        <f t="shared" si="384"/>
        <v>8303.6090000000004</v>
      </c>
      <c r="K2697" s="56">
        <f t="shared" si="385"/>
        <v>12166.025</v>
      </c>
      <c r="L2697" s="64">
        <v>3617660</v>
      </c>
      <c r="M2697" s="64">
        <v>381128</v>
      </c>
      <c r="N2697" s="64">
        <v>8487396</v>
      </c>
      <c r="O2697" s="64">
        <v>12486184</v>
      </c>
      <c r="P2697" s="63">
        <v>3481522</v>
      </c>
      <c r="Q2697" s="63">
        <v>380894</v>
      </c>
      <c r="R2697" s="63">
        <v>8303609</v>
      </c>
      <c r="S2697" s="63">
        <v>12166025</v>
      </c>
      <c r="T2697">
        <f t="shared" si="386"/>
        <v>24652209</v>
      </c>
    </row>
    <row r="2698" spans="1:20" hidden="1">
      <c r="A2698" s="55" t="s">
        <v>5125</v>
      </c>
      <c r="B2698" s="56" t="s">
        <v>5126</v>
      </c>
      <c r="C2698" s="55" t="s">
        <v>6318</v>
      </c>
      <c r="D2698" s="56">
        <f t="shared" si="387"/>
        <v>3186.3209999999999</v>
      </c>
      <c r="E2698" s="56">
        <f t="shared" si="379"/>
        <v>2021.127</v>
      </c>
      <c r="F2698" s="56">
        <f t="shared" si="380"/>
        <v>7912.6840000000002</v>
      </c>
      <c r="G2698" s="56">
        <f t="shared" si="381"/>
        <v>13120.132</v>
      </c>
      <c r="H2698" s="56">
        <f t="shared" si="382"/>
        <v>3716.357</v>
      </c>
      <c r="I2698" s="56">
        <f t="shared" si="383"/>
        <v>1934.567</v>
      </c>
      <c r="J2698" s="56">
        <f t="shared" si="384"/>
        <v>8219.9380000000001</v>
      </c>
      <c r="K2698" s="56">
        <f t="shared" si="385"/>
        <v>13870.861999999999</v>
      </c>
      <c r="L2698" s="64">
        <v>3186321</v>
      </c>
      <c r="M2698" s="64">
        <v>2021127</v>
      </c>
      <c r="N2698" s="64">
        <v>7912684</v>
      </c>
      <c r="O2698" s="64">
        <v>13120132</v>
      </c>
      <c r="P2698" s="63">
        <v>3716357</v>
      </c>
      <c r="Q2698" s="63">
        <v>1934567</v>
      </c>
      <c r="R2698" s="63">
        <v>8219938</v>
      </c>
      <c r="S2698" s="63">
        <v>13870862</v>
      </c>
      <c r="T2698">
        <f t="shared" si="386"/>
        <v>26990994</v>
      </c>
    </row>
    <row r="2699" spans="1:20" hidden="1">
      <c r="A2699" s="55" t="s">
        <v>5127</v>
      </c>
      <c r="B2699" s="56" t="s">
        <v>5128</v>
      </c>
      <c r="C2699" s="55" t="s">
        <v>6318</v>
      </c>
      <c r="D2699" s="56">
        <f t="shared" si="387"/>
        <v>3995.5410000000002</v>
      </c>
      <c r="E2699" s="56">
        <f t="shared" si="379"/>
        <v>2380.23</v>
      </c>
      <c r="F2699" s="56">
        <f t="shared" si="380"/>
        <v>9681.6679999999997</v>
      </c>
      <c r="G2699" s="56">
        <f t="shared" si="381"/>
        <v>16057.439</v>
      </c>
      <c r="H2699" s="56">
        <f t="shared" si="382"/>
        <v>4472.6509999999998</v>
      </c>
      <c r="I2699" s="56">
        <f t="shared" si="383"/>
        <v>1573.5619999999999</v>
      </c>
      <c r="J2699" s="56">
        <f t="shared" si="384"/>
        <v>9151.6779999999999</v>
      </c>
      <c r="K2699" s="56">
        <f t="shared" si="385"/>
        <v>15197.891</v>
      </c>
      <c r="L2699" s="64">
        <v>3995541</v>
      </c>
      <c r="M2699" s="64">
        <v>2380230</v>
      </c>
      <c r="N2699" s="64">
        <v>9681668</v>
      </c>
      <c r="O2699" s="64">
        <v>16057439</v>
      </c>
      <c r="P2699" s="63">
        <v>4472651</v>
      </c>
      <c r="Q2699" s="63">
        <v>1573562</v>
      </c>
      <c r="R2699" s="63">
        <v>9151678</v>
      </c>
      <c r="S2699" s="63">
        <v>15197891</v>
      </c>
      <c r="T2699">
        <f t="shared" si="386"/>
        <v>31255330</v>
      </c>
    </row>
    <row r="2700" spans="1:20" hidden="1">
      <c r="A2700" s="55" t="s">
        <v>5129</v>
      </c>
      <c r="B2700" s="56" t="s">
        <v>5130</v>
      </c>
      <c r="C2700" s="55" t="s">
        <v>6318</v>
      </c>
      <c r="D2700" s="56">
        <f t="shared" si="387"/>
        <v>4955.8040000000001</v>
      </c>
      <c r="E2700" s="56">
        <f t="shared" si="379"/>
        <v>1084.77</v>
      </c>
      <c r="F2700" s="56">
        <f t="shared" si="380"/>
        <v>3449.0529999999999</v>
      </c>
      <c r="G2700" s="56">
        <f t="shared" si="381"/>
        <v>9489.6270000000004</v>
      </c>
      <c r="H2700" s="56">
        <f t="shared" si="382"/>
        <v>5148.5460000000003</v>
      </c>
      <c r="I2700" s="56">
        <f t="shared" si="383"/>
        <v>1034.3510000000001</v>
      </c>
      <c r="J2700" s="56">
        <f t="shared" si="384"/>
        <v>3472.373</v>
      </c>
      <c r="K2700" s="56">
        <f t="shared" si="385"/>
        <v>9655.27</v>
      </c>
      <c r="L2700" s="64">
        <v>4955804</v>
      </c>
      <c r="M2700" s="64">
        <v>1084770</v>
      </c>
      <c r="N2700" s="64">
        <v>3449053</v>
      </c>
      <c r="O2700" s="64">
        <v>9489627</v>
      </c>
      <c r="P2700" s="63">
        <v>5148546</v>
      </c>
      <c r="Q2700" s="63">
        <v>1034351</v>
      </c>
      <c r="R2700" s="63">
        <v>3472373</v>
      </c>
      <c r="S2700" s="63">
        <v>9655270</v>
      </c>
      <c r="T2700">
        <f t="shared" si="386"/>
        <v>19144897</v>
      </c>
    </row>
    <row r="2701" spans="1:20" hidden="1">
      <c r="A2701" s="55" t="s">
        <v>5131</v>
      </c>
      <c r="B2701" s="56" t="s">
        <v>5132</v>
      </c>
      <c r="C2701" s="55" t="s">
        <v>6318</v>
      </c>
      <c r="D2701" s="56">
        <f t="shared" si="387"/>
        <v>5869.0810000000001</v>
      </c>
      <c r="E2701" s="56">
        <f t="shared" si="379"/>
        <v>285.90199999999999</v>
      </c>
      <c r="F2701" s="56">
        <f t="shared" si="380"/>
        <v>4283.7979999999998</v>
      </c>
      <c r="G2701" s="56">
        <f t="shared" si="381"/>
        <v>10438.781000000001</v>
      </c>
      <c r="H2701" s="56">
        <f t="shared" si="382"/>
        <v>5308.3860000000004</v>
      </c>
      <c r="I2701" s="56">
        <f t="shared" si="383"/>
        <v>276.02300000000002</v>
      </c>
      <c r="J2701" s="56">
        <f t="shared" si="384"/>
        <v>4271.6379999999999</v>
      </c>
      <c r="K2701" s="56">
        <f t="shared" si="385"/>
        <v>9856.0470000000005</v>
      </c>
      <c r="L2701" s="64">
        <v>5869081</v>
      </c>
      <c r="M2701" s="64">
        <v>285902</v>
      </c>
      <c r="N2701" s="64">
        <v>4283798</v>
      </c>
      <c r="O2701" s="64">
        <v>10438781</v>
      </c>
      <c r="P2701" s="63">
        <v>5308386</v>
      </c>
      <c r="Q2701" s="63">
        <v>276023</v>
      </c>
      <c r="R2701" s="63">
        <v>4271638</v>
      </c>
      <c r="S2701" s="63">
        <v>9856047</v>
      </c>
      <c r="T2701">
        <f t="shared" si="386"/>
        <v>20294828</v>
      </c>
    </row>
    <row r="2702" spans="1:20" hidden="1">
      <c r="A2702" s="55" t="s">
        <v>6287</v>
      </c>
      <c r="B2702" s="56" t="s">
        <v>6288</v>
      </c>
      <c r="C2702" s="55" t="s">
        <v>6318</v>
      </c>
      <c r="D2702" s="56">
        <f t="shared" si="387"/>
        <v>1645.84</v>
      </c>
      <c r="E2702" s="56">
        <f t="shared" si="379"/>
        <v>1693.818</v>
      </c>
      <c r="F2702" s="56">
        <f t="shared" si="380"/>
        <v>5246.8869999999997</v>
      </c>
      <c r="G2702" s="56">
        <f t="shared" si="381"/>
        <v>8586.5450000000001</v>
      </c>
      <c r="H2702" s="56">
        <f t="shared" si="382"/>
        <v>1575.9780000000001</v>
      </c>
      <c r="I2702" s="56">
        <f t="shared" si="383"/>
        <v>1880.431</v>
      </c>
      <c r="J2702" s="56">
        <f t="shared" si="384"/>
        <v>6472.4480000000003</v>
      </c>
      <c r="K2702" s="56">
        <f t="shared" si="385"/>
        <v>9928.857</v>
      </c>
      <c r="L2702" s="64">
        <v>1645840</v>
      </c>
      <c r="M2702" s="64">
        <v>1693818</v>
      </c>
      <c r="N2702" s="64">
        <v>5246887</v>
      </c>
      <c r="O2702" s="64">
        <v>8586545</v>
      </c>
      <c r="P2702" s="63">
        <v>1575978</v>
      </c>
      <c r="Q2702" s="63">
        <v>1880431</v>
      </c>
      <c r="R2702" s="63">
        <v>6472448</v>
      </c>
      <c r="S2702" s="63">
        <v>9928857</v>
      </c>
      <c r="T2702">
        <f t="shared" si="386"/>
        <v>18515402</v>
      </c>
    </row>
    <row r="2703" spans="1:20" hidden="1">
      <c r="A2703" s="55" t="s">
        <v>5133</v>
      </c>
      <c r="B2703" s="56" t="s">
        <v>5134</v>
      </c>
      <c r="C2703" s="55" t="s">
        <v>6319</v>
      </c>
      <c r="D2703" s="56">
        <f t="shared" si="387"/>
        <v>1454.3309999999999</v>
      </c>
      <c r="E2703" s="56">
        <f t="shared" si="379"/>
        <v>0</v>
      </c>
      <c r="F2703" s="56">
        <f t="shared" si="380"/>
        <v>415.36500000000001</v>
      </c>
      <c r="G2703" s="56">
        <f t="shared" si="381"/>
        <v>1869.6959999999999</v>
      </c>
      <c r="H2703" s="56">
        <f t="shared" si="382"/>
        <v>1450.556</v>
      </c>
      <c r="I2703" s="56">
        <f t="shared" si="383"/>
        <v>0</v>
      </c>
      <c r="J2703" s="56">
        <f t="shared" si="384"/>
        <v>139.83799999999999</v>
      </c>
      <c r="K2703" s="56">
        <f t="shared" si="385"/>
        <v>1590.394</v>
      </c>
      <c r="L2703" s="64">
        <v>1454331</v>
      </c>
      <c r="M2703" s="64">
        <v>0</v>
      </c>
      <c r="N2703" s="64">
        <v>415365</v>
      </c>
      <c r="O2703" s="64">
        <v>1869696</v>
      </c>
      <c r="P2703" s="63">
        <v>1450556</v>
      </c>
      <c r="Q2703" s="63">
        <v>0</v>
      </c>
      <c r="R2703" s="63">
        <v>139838</v>
      </c>
      <c r="S2703" s="63">
        <v>1590394</v>
      </c>
      <c r="T2703">
        <f t="shared" si="386"/>
        <v>3460090</v>
      </c>
    </row>
    <row r="2704" spans="1:20" hidden="1">
      <c r="A2704" s="55" t="s">
        <v>5135</v>
      </c>
      <c r="B2704" s="56" t="s">
        <v>5136</v>
      </c>
      <c r="C2704" s="55" t="s">
        <v>6319</v>
      </c>
      <c r="D2704" s="56">
        <f t="shared" si="387"/>
        <v>535.89800000000002</v>
      </c>
      <c r="E2704" s="56">
        <f t="shared" si="379"/>
        <v>619.88900000000001</v>
      </c>
      <c r="F2704" s="56">
        <f t="shared" si="380"/>
        <v>740.90800000000002</v>
      </c>
      <c r="G2704" s="56">
        <f t="shared" si="381"/>
        <v>1896.6949999999999</v>
      </c>
      <c r="H2704" s="56">
        <f t="shared" si="382"/>
        <v>533.75199999999995</v>
      </c>
      <c r="I2704" s="56">
        <f t="shared" si="383"/>
        <v>617.40599999999995</v>
      </c>
      <c r="J2704" s="56">
        <f t="shared" si="384"/>
        <v>737.94</v>
      </c>
      <c r="K2704" s="56">
        <f t="shared" si="385"/>
        <v>1889.098</v>
      </c>
      <c r="L2704" s="64">
        <v>535898</v>
      </c>
      <c r="M2704" s="64">
        <v>619889</v>
      </c>
      <c r="N2704" s="64">
        <v>740908</v>
      </c>
      <c r="O2704" s="64">
        <v>1896695</v>
      </c>
      <c r="P2704" s="63">
        <v>533752</v>
      </c>
      <c r="Q2704" s="63">
        <v>617406</v>
      </c>
      <c r="R2704" s="63">
        <v>737940</v>
      </c>
      <c r="S2704" s="63">
        <v>1889098</v>
      </c>
      <c r="T2704">
        <f t="shared" si="386"/>
        <v>3785793</v>
      </c>
    </row>
    <row r="2705" spans="1:20" hidden="1">
      <c r="A2705" s="55" t="s">
        <v>5137</v>
      </c>
      <c r="B2705" s="56" t="s">
        <v>5138</v>
      </c>
      <c r="C2705" s="55" t="s">
        <v>6319</v>
      </c>
      <c r="D2705" s="56">
        <f t="shared" si="387"/>
        <v>3697.4859999999999</v>
      </c>
      <c r="E2705" s="56">
        <f t="shared" si="379"/>
        <v>477.30200000000002</v>
      </c>
      <c r="F2705" s="56">
        <f t="shared" si="380"/>
        <v>1613.204</v>
      </c>
      <c r="G2705" s="56">
        <f t="shared" si="381"/>
        <v>5787.9920000000002</v>
      </c>
      <c r="H2705" s="56">
        <f t="shared" si="382"/>
        <v>3309.5239999999999</v>
      </c>
      <c r="I2705" s="56">
        <f t="shared" si="383"/>
        <v>477.30200000000002</v>
      </c>
      <c r="J2705" s="56">
        <f t="shared" si="384"/>
        <v>1581.1859999999999</v>
      </c>
      <c r="K2705" s="56">
        <f t="shared" si="385"/>
        <v>5368.0119999999997</v>
      </c>
      <c r="L2705" s="64">
        <v>3697486</v>
      </c>
      <c r="M2705" s="64">
        <v>477302</v>
      </c>
      <c r="N2705" s="64">
        <v>1613204</v>
      </c>
      <c r="O2705" s="64">
        <v>5787992</v>
      </c>
      <c r="P2705" s="63">
        <v>3309524</v>
      </c>
      <c r="Q2705" s="63">
        <v>477302</v>
      </c>
      <c r="R2705" s="63">
        <v>1581186</v>
      </c>
      <c r="S2705" s="63">
        <v>5368012</v>
      </c>
      <c r="T2705">
        <f t="shared" si="386"/>
        <v>11156004</v>
      </c>
    </row>
    <row r="2706" spans="1:20" hidden="1">
      <c r="A2706" s="55" t="s">
        <v>5139</v>
      </c>
      <c r="B2706" s="56" t="s">
        <v>5140</v>
      </c>
      <c r="C2706" s="55" t="s">
        <v>6319</v>
      </c>
      <c r="D2706" s="56">
        <f t="shared" si="387"/>
        <v>2534.788</v>
      </c>
      <c r="E2706" s="56">
        <f t="shared" si="379"/>
        <v>283.91399999999999</v>
      </c>
      <c r="F2706" s="56">
        <f t="shared" si="380"/>
        <v>132.131</v>
      </c>
      <c r="G2706" s="56">
        <f t="shared" si="381"/>
        <v>2950.8330000000001</v>
      </c>
      <c r="H2706" s="56">
        <f t="shared" si="382"/>
        <v>2322.4180000000001</v>
      </c>
      <c r="I2706" s="56">
        <f t="shared" si="383"/>
        <v>283.63</v>
      </c>
      <c r="J2706" s="56">
        <f t="shared" si="384"/>
        <v>131.96899999999999</v>
      </c>
      <c r="K2706" s="56">
        <f t="shared" si="385"/>
        <v>2738.0169999999998</v>
      </c>
      <c r="L2706" s="64">
        <v>2534788</v>
      </c>
      <c r="M2706" s="64">
        <v>283914</v>
      </c>
      <c r="N2706" s="64">
        <v>132131</v>
      </c>
      <c r="O2706" s="64">
        <v>2950833</v>
      </c>
      <c r="P2706" s="63">
        <v>2322418</v>
      </c>
      <c r="Q2706" s="63">
        <v>283630</v>
      </c>
      <c r="R2706" s="63">
        <v>131969</v>
      </c>
      <c r="S2706" s="63">
        <v>2738017</v>
      </c>
      <c r="T2706">
        <f t="shared" si="386"/>
        <v>5688850</v>
      </c>
    </row>
    <row r="2707" spans="1:20" hidden="1">
      <c r="A2707" s="55" t="s">
        <v>5141</v>
      </c>
      <c r="B2707" s="56" t="s">
        <v>5142</v>
      </c>
      <c r="C2707" s="55" t="s">
        <v>6319</v>
      </c>
      <c r="D2707" s="56">
        <f t="shared" si="387"/>
        <v>2406.6379999999999</v>
      </c>
      <c r="E2707" s="56">
        <f t="shared" si="379"/>
        <v>349.45299999999997</v>
      </c>
      <c r="F2707" s="56">
        <f t="shared" si="380"/>
        <v>432.22899999999998</v>
      </c>
      <c r="G2707" s="56">
        <f t="shared" si="381"/>
        <v>3188.32</v>
      </c>
      <c r="H2707" s="56">
        <f t="shared" si="382"/>
        <v>2593.96</v>
      </c>
      <c r="I2707" s="56">
        <f t="shared" si="383"/>
        <v>376.642</v>
      </c>
      <c r="J2707" s="56">
        <f t="shared" si="384"/>
        <v>465.12599999999998</v>
      </c>
      <c r="K2707" s="56">
        <f t="shared" si="385"/>
        <v>3435.7280000000001</v>
      </c>
      <c r="L2707" s="64">
        <v>2406638</v>
      </c>
      <c r="M2707" s="64">
        <v>349453</v>
      </c>
      <c r="N2707" s="64">
        <v>432229</v>
      </c>
      <c r="O2707" s="64">
        <v>3188320</v>
      </c>
      <c r="P2707" s="63">
        <v>2593960</v>
      </c>
      <c r="Q2707" s="63">
        <v>376642</v>
      </c>
      <c r="R2707" s="63">
        <v>465126</v>
      </c>
      <c r="S2707" s="63">
        <v>3435728</v>
      </c>
      <c r="T2707">
        <f t="shared" si="386"/>
        <v>6624048</v>
      </c>
    </row>
    <row r="2708" spans="1:20" hidden="1">
      <c r="A2708" s="55" t="s">
        <v>5143</v>
      </c>
      <c r="B2708" s="56" t="s">
        <v>5144</v>
      </c>
      <c r="C2708" s="55" t="s">
        <v>6319</v>
      </c>
      <c r="D2708" s="56">
        <f t="shared" si="387"/>
        <v>839.78</v>
      </c>
      <c r="E2708" s="56">
        <f t="shared" si="379"/>
        <v>219.25700000000001</v>
      </c>
      <c r="F2708" s="56">
        <f t="shared" si="380"/>
        <v>203.911</v>
      </c>
      <c r="G2708" s="56">
        <f t="shared" si="381"/>
        <v>1262.9480000000001</v>
      </c>
      <c r="H2708" s="56">
        <f t="shared" si="382"/>
        <v>988.87699999999995</v>
      </c>
      <c r="I2708" s="56">
        <f t="shared" si="383"/>
        <v>218.88300000000001</v>
      </c>
      <c r="J2708" s="56">
        <f t="shared" si="384"/>
        <v>155.18700000000001</v>
      </c>
      <c r="K2708" s="56">
        <f t="shared" si="385"/>
        <v>1362.9469999999999</v>
      </c>
      <c r="L2708" s="64">
        <v>839780</v>
      </c>
      <c r="M2708" s="64">
        <v>219257</v>
      </c>
      <c r="N2708" s="64">
        <v>203911</v>
      </c>
      <c r="O2708" s="64">
        <v>1262948</v>
      </c>
      <c r="P2708" s="63">
        <v>988877</v>
      </c>
      <c r="Q2708" s="63">
        <v>218883</v>
      </c>
      <c r="R2708" s="63">
        <v>155187</v>
      </c>
      <c r="S2708" s="63">
        <v>1362947</v>
      </c>
      <c r="T2708">
        <f t="shared" si="386"/>
        <v>2625895</v>
      </c>
    </row>
    <row r="2709" spans="1:20" hidden="1">
      <c r="A2709" s="55" t="s">
        <v>5145</v>
      </c>
      <c r="B2709" s="56" t="s">
        <v>5146</v>
      </c>
      <c r="C2709" s="55" t="s">
        <v>6319</v>
      </c>
      <c r="D2709" s="56">
        <f t="shared" si="387"/>
        <v>1650.492</v>
      </c>
      <c r="E2709" s="56">
        <f t="shared" si="379"/>
        <v>178.18100000000001</v>
      </c>
      <c r="F2709" s="56">
        <f t="shared" si="380"/>
        <v>1848.538</v>
      </c>
      <c r="G2709" s="56">
        <f t="shared" si="381"/>
        <v>3677.2109999999998</v>
      </c>
      <c r="H2709" s="56">
        <f t="shared" si="382"/>
        <v>1652.8309999999999</v>
      </c>
      <c r="I2709" s="56">
        <f t="shared" si="383"/>
        <v>177.999</v>
      </c>
      <c r="J2709" s="56">
        <f t="shared" si="384"/>
        <v>1794.039</v>
      </c>
      <c r="K2709" s="56">
        <f t="shared" si="385"/>
        <v>3624.8690000000001</v>
      </c>
      <c r="L2709" s="64">
        <v>1650492</v>
      </c>
      <c r="M2709" s="64">
        <v>178181</v>
      </c>
      <c r="N2709" s="64">
        <v>1848538</v>
      </c>
      <c r="O2709" s="64">
        <v>3677211</v>
      </c>
      <c r="P2709" s="63">
        <v>1652831</v>
      </c>
      <c r="Q2709" s="63">
        <v>177999</v>
      </c>
      <c r="R2709" s="63">
        <v>1794039</v>
      </c>
      <c r="S2709" s="63">
        <v>3624869</v>
      </c>
      <c r="T2709">
        <f t="shared" si="386"/>
        <v>7302080</v>
      </c>
    </row>
    <row r="2710" spans="1:20" hidden="1">
      <c r="A2710" s="55" t="s">
        <v>5147</v>
      </c>
      <c r="B2710" s="56" t="s">
        <v>5148</v>
      </c>
      <c r="C2710" s="55" t="s">
        <v>6319</v>
      </c>
      <c r="D2710" s="56">
        <f t="shared" si="387"/>
        <v>958.01900000000001</v>
      </c>
      <c r="E2710" s="56">
        <f t="shared" si="379"/>
        <v>95.471000000000004</v>
      </c>
      <c r="F2710" s="56">
        <f t="shared" si="380"/>
        <v>2837.857</v>
      </c>
      <c r="G2710" s="56">
        <f t="shared" si="381"/>
        <v>3891.3470000000002</v>
      </c>
      <c r="H2710" s="56">
        <f t="shared" si="382"/>
        <v>1090.1980000000001</v>
      </c>
      <c r="I2710" s="56">
        <f t="shared" si="383"/>
        <v>95.384</v>
      </c>
      <c r="J2710" s="56">
        <f t="shared" si="384"/>
        <v>2674.3530000000001</v>
      </c>
      <c r="K2710" s="56">
        <f t="shared" si="385"/>
        <v>3859.9349999999999</v>
      </c>
      <c r="L2710" s="64">
        <v>958019</v>
      </c>
      <c r="M2710" s="64">
        <v>95471</v>
      </c>
      <c r="N2710" s="64">
        <v>2837857</v>
      </c>
      <c r="O2710" s="64">
        <v>3891347</v>
      </c>
      <c r="P2710" s="63">
        <v>1090198</v>
      </c>
      <c r="Q2710" s="63">
        <v>95384</v>
      </c>
      <c r="R2710" s="63">
        <v>2674353</v>
      </c>
      <c r="S2710" s="63">
        <v>3859935</v>
      </c>
      <c r="T2710">
        <f t="shared" si="386"/>
        <v>7751282</v>
      </c>
    </row>
    <row r="2711" spans="1:20" hidden="1">
      <c r="A2711" s="55" t="s">
        <v>5149</v>
      </c>
      <c r="B2711" s="56" t="s">
        <v>5150</v>
      </c>
      <c r="C2711" s="55" t="s">
        <v>6319</v>
      </c>
      <c r="D2711" s="56">
        <f t="shared" si="387"/>
        <v>2343.1849999999999</v>
      </c>
      <c r="E2711" s="56">
        <f t="shared" si="379"/>
        <v>462.04700000000003</v>
      </c>
      <c r="F2711" s="56">
        <f t="shared" si="380"/>
        <v>1401.4590000000001</v>
      </c>
      <c r="G2711" s="56">
        <f t="shared" si="381"/>
        <v>4206.6909999999998</v>
      </c>
      <c r="H2711" s="56">
        <f t="shared" si="382"/>
        <v>2539.5709999999999</v>
      </c>
      <c r="I2711" s="56">
        <f t="shared" si="383"/>
        <v>461.226</v>
      </c>
      <c r="J2711" s="56">
        <f t="shared" si="384"/>
        <v>1312.5940000000001</v>
      </c>
      <c r="K2711" s="56">
        <f t="shared" si="385"/>
        <v>4313.3909999999996</v>
      </c>
      <c r="L2711" s="64">
        <v>2343185</v>
      </c>
      <c r="M2711" s="64">
        <v>462047</v>
      </c>
      <c r="N2711" s="64">
        <v>1401459</v>
      </c>
      <c r="O2711" s="64">
        <v>4206691</v>
      </c>
      <c r="P2711" s="63">
        <v>2539571</v>
      </c>
      <c r="Q2711" s="63">
        <v>461226</v>
      </c>
      <c r="R2711" s="63">
        <v>1312594</v>
      </c>
      <c r="S2711" s="63">
        <v>4313391</v>
      </c>
      <c r="T2711">
        <f t="shared" si="386"/>
        <v>8520082</v>
      </c>
    </row>
    <row r="2712" spans="1:20" hidden="1">
      <c r="A2712" s="55" t="s">
        <v>5151</v>
      </c>
      <c r="B2712" s="56" t="s">
        <v>5152</v>
      </c>
      <c r="C2712" s="55" t="s">
        <v>6319</v>
      </c>
      <c r="D2712" s="56">
        <f t="shared" si="387"/>
        <v>1686.943</v>
      </c>
      <c r="E2712" s="56">
        <f t="shared" si="379"/>
        <v>521.11199999999997</v>
      </c>
      <c r="F2712" s="56">
        <f t="shared" si="380"/>
        <v>1918.7539999999999</v>
      </c>
      <c r="G2712" s="56">
        <f t="shared" si="381"/>
        <v>4126.8090000000002</v>
      </c>
      <c r="H2712" s="56">
        <f t="shared" si="382"/>
        <v>1890.193</v>
      </c>
      <c r="I2712" s="56">
        <f t="shared" si="383"/>
        <v>520.71299999999997</v>
      </c>
      <c r="J2712" s="56">
        <f t="shared" si="384"/>
        <v>2028.146</v>
      </c>
      <c r="K2712" s="56">
        <f t="shared" si="385"/>
        <v>4439.0519999999997</v>
      </c>
      <c r="L2712" s="64">
        <v>1686943</v>
      </c>
      <c r="M2712" s="64">
        <v>521112</v>
      </c>
      <c r="N2712" s="64">
        <v>1918754</v>
      </c>
      <c r="O2712" s="64">
        <v>4126809</v>
      </c>
      <c r="P2712" s="63">
        <v>1890193</v>
      </c>
      <c r="Q2712" s="63">
        <v>520713</v>
      </c>
      <c r="R2712" s="63">
        <v>2028146</v>
      </c>
      <c r="S2712" s="63">
        <v>4439052</v>
      </c>
      <c r="T2712">
        <f t="shared" si="386"/>
        <v>8565861</v>
      </c>
    </row>
    <row r="2713" spans="1:20" hidden="1">
      <c r="A2713" s="55" t="s">
        <v>5153</v>
      </c>
      <c r="B2713" s="56" t="s">
        <v>5154</v>
      </c>
      <c r="C2713" s="55" t="s">
        <v>6319</v>
      </c>
      <c r="D2713" s="56">
        <f t="shared" si="387"/>
        <v>906.28800000000001</v>
      </c>
      <c r="E2713" s="56">
        <f t="shared" si="379"/>
        <v>558.79499999999996</v>
      </c>
      <c r="F2713" s="56">
        <f t="shared" si="380"/>
        <v>2796.6210000000001</v>
      </c>
      <c r="G2713" s="56">
        <f t="shared" si="381"/>
        <v>4261.7039999999997</v>
      </c>
      <c r="H2713" s="56">
        <f t="shared" si="382"/>
        <v>1100.6949999999999</v>
      </c>
      <c r="I2713" s="56">
        <f t="shared" si="383"/>
        <v>558.13199999999995</v>
      </c>
      <c r="J2713" s="56">
        <f t="shared" si="384"/>
        <v>2887.183</v>
      </c>
      <c r="K2713" s="56">
        <f t="shared" si="385"/>
        <v>4546.01</v>
      </c>
      <c r="L2713" s="64">
        <v>906288</v>
      </c>
      <c r="M2713" s="64">
        <v>558795</v>
      </c>
      <c r="N2713" s="64">
        <v>2796621</v>
      </c>
      <c r="O2713" s="64">
        <v>4261704</v>
      </c>
      <c r="P2713" s="63">
        <v>1100695</v>
      </c>
      <c r="Q2713" s="63">
        <v>558132</v>
      </c>
      <c r="R2713" s="63">
        <v>2887183</v>
      </c>
      <c r="S2713" s="63">
        <v>4546010</v>
      </c>
      <c r="T2713">
        <f t="shared" si="386"/>
        <v>8807714</v>
      </c>
    </row>
    <row r="2714" spans="1:20" hidden="1">
      <c r="A2714" s="55" t="s">
        <v>5155</v>
      </c>
      <c r="B2714" s="56" t="s">
        <v>5156</v>
      </c>
      <c r="C2714" s="55" t="s">
        <v>6319</v>
      </c>
      <c r="D2714" s="56">
        <f t="shared" si="387"/>
        <v>782.70799999999997</v>
      </c>
      <c r="E2714" s="56">
        <f t="shared" si="379"/>
        <v>0.01</v>
      </c>
      <c r="F2714" s="56">
        <f t="shared" si="380"/>
        <v>703.54899999999998</v>
      </c>
      <c r="G2714" s="56">
        <f t="shared" si="381"/>
        <v>1486.2670000000001</v>
      </c>
      <c r="H2714" s="56">
        <f t="shared" si="382"/>
        <v>718.75300000000004</v>
      </c>
      <c r="I2714" s="56">
        <f t="shared" si="383"/>
        <v>0.01</v>
      </c>
      <c r="J2714" s="56">
        <f t="shared" si="384"/>
        <v>747.72199999999998</v>
      </c>
      <c r="K2714" s="56">
        <f t="shared" si="385"/>
        <v>1466.4849999999999</v>
      </c>
      <c r="L2714" s="64">
        <v>782708</v>
      </c>
      <c r="M2714" s="64">
        <v>10</v>
      </c>
      <c r="N2714" s="64">
        <v>703549</v>
      </c>
      <c r="O2714" s="64">
        <v>1486267</v>
      </c>
      <c r="P2714" s="63">
        <v>718753</v>
      </c>
      <c r="Q2714" s="63">
        <v>10</v>
      </c>
      <c r="R2714" s="63">
        <v>747722</v>
      </c>
      <c r="S2714" s="63">
        <v>1466485</v>
      </c>
      <c r="T2714">
        <f t="shared" si="386"/>
        <v>2952752</v>
      </c>
    </row>
    <row r="2715" spans="1:20" hidden="1">
      <c r="A2715" s="55" t="s">
        <v>5157</v>
      </c>
      <c r="B2715" s="56" t="s">
        <v>5158</v>
      </c>
      <c r="C2715" s="55" t="s">
        <v>6319</v>
      </c>
      <c r="D2715" s="56">
        <f t="shared" si="387"/>
        <v>1108.0999999999999</v>
      </c>
      <c r="E2715" s="56">
        <f t="shared" si="379"/>
        <v>536.48299999999995</v>
      </c>
      <c r="F2715" s="56">
        <f t="shared" si="380"/>
        <v>5214.0789999999997</v>
      </c>
      <c r="G2715" s="56">
        <f t="shared" si="381"/>
        <v>6858.6620000000003</v>
      </c>
      <c r="H2715" s="56">
        <f t="shared" si="382"/>
        <v>1256.8900000000001</v>
      </c>
      <c r="I2715" s="56">
        <f t="shared" si="383"/>
        <v>623.47699999999998</v>
      </c>
      <c r="J2715" s="56">
        <f t="shared" si="384"/>
        <v>5071.2830000000004</v>
      </c>
      <c r="K2715" s="56">
        <f t="shared" si="385"/>
        <v>6951.65</v>
      </c>
      <c r="L2715" s="64">
        <v>1108100</v>
      </c>
      <c r="M2715" s="64">
        <v>536483</v>
      </c>
      <c r="N2715" s="64">
        <v>5214079</v>
      </c>
      <c r="O2715" s="64">
        <v>6858662</v>
      </c>
      <c r="P2715" s="63">
        <v>1256890</v>
      </c>
      <c r="Q2715" s="63">
        <v>623477</v>
      </c>
      <c r="R2715" s="63">
        <v>5071283</v>
      </c>
      <c r="S2715" s="63">
        <v>6951650</v>
      </c>
      <c r="T2715">
        <f t="shared" si="386"/>
        <v>13810312</v>
      </c>
    </row>
    <row r="2716" spans="1:20" hidden="1">
      <c r="A2716" s="55" t="s">
        <v>5159</v>
      </c>
      <c r="B2716" s="56" t="s">
        <v>5160</v>
      </c>
      <c r="C2716" s="55" t="s">
        <v>6319</v>
      </c>
      <c r="D2716" s="56">
        <f t="shared" si="387"/>
        <v>736.43499999999995</v>
      </c>
      <c r="E2716" s="56">
        <f t="shared" si="379"/>
        <v>125.506</v>
      </c>
      <c r="F2716" s="56">
        <f t="shared" si="380"/>
        <v>1588.452</v>
      </c>
      <c r="G2716" s="56">
        <f t="shared" si="381"/>
        <v>2450.393</v>
      </c>
      <c r="H2716" s="56">
        <f t="shared" si="382"/>
        <v>735.18399999999997</v>
      </c>
      <c r="I2716" s="56">
        <f t="shared" si="383"/>
        <v>115.486</v>
      </c>
      <c r="J2716" s="56">
        <f t="shared" si="384"/>
        <v>1585.14</v>
      </c>
      <c r="K2716" s="56">
        <f t="shared" si="385"/>
        <v>2435.81</v>
      </c>
      <c r="L2716" s="64">
        <v>736435</v>
      </c>
      <c r="M2716" s="64">
        <v>125506</v>
      </c>
      <c r="N2716" s="64">
        <v>1588452</v>
      </c>
      <c r="O2716" s="64">
        <v>2450393</v>
      </c>
      <c r="P2716" s="63">
        <v>735184</v>
      </c>
      <c r="Q2716" s="63">
        <v>115486</v>
      </c>
      <c r="R2716" s="63">
        <v>1585140</v>
      </c>
      <c r="S2716" s="63">
        <v>2435810</v>
      </c>
      <c r="T2716">
        <f t="shared" si="386"/>
        <v>4886203</v>
      </c>
    </row>
    <row r="2717" spans="1:20" hidden="1">
      <c r="A2717" s="55" t="s">
        <v>5161</v>
      </c>
      <c r="B2717" s="56" t="s">
        <v>5162</v>
      </c>
      <c r="C2717" s="55" t="s">
        <v>6319</v>
      </c>
      <c r="D2717" s="56">
        <f t="shared" si="387"/>
        <v>1986.463</v>
      </c>
      <c r="E2717" s="56">
        <f t="shared" si="379"/>
        <v>127.68300000000001</v>
      </c>
      <c r="F2717" s="56">
        <f t="shared" si="380"/>
        <v>2873.692</v>
      </c>
      <c r="G2717" s="56">
        <f t="shared" si="381"/>
        <v>4987.8379999999997</v>
      </c>
      <c r="H2717" s="56">
        <f t="shared" si="382"/>
        <v>2413.5650000000001</v>
      </c>
      <c r="I2717" s="56">
        <f t="shared" si="383"/>
        <v>127.325</v>
      </c>
      <c r="J2717" s="56">
        <f t="shared" si="384"/>
        <v>3203.165</v>
      </c>
      <c r="K2717" s="56">
        <f t="shared" si="385"/>
        <v>5744.0550000000003</v>
      </c>
      <c r="L2717" s="64">
        <v>1986463</v>
      </c>
      <c r="M2717" s="64">
        <v>127683</v>
      </c>
      <c r="N2717" s="64">
        <v>2873692</v>
      </c>
      <c r="O2717" s="64">
        <v>4987838</v>
      </c>
      <c r="P2717" s="63">
        <v>2413565</v>
      </c>
      <c r="Q2717" s="63">
        <v>127325</v>
      </c>
      <c r="R2717" s="63">
        <v>3203165</v>
      </c>
      <c r="S2717" s="63">
        <v>5744055</v>
      </c>
      <c r="T2717">
        <f t="shared" si="386"/>
        <v>10731893</v>
      </c>
    </row>
    <row r="2718" spans="1:20" hidden="1">
      <c r="A2718" s="55" t="s">
        <v>5163</v>
      </c>
      <c r="B2718" s="56" t="s">
        <v>5164</v>
      </c>
      <c r="C2718" s="55" t="s">
        <v>6319</v>
      </c>
      <c r="D2718" s="56">
        <f t="shared" si="387"/>
        <v>1188.8610000000001</v>
      </c>
      <c r="E2718" s="56">
        <f t="shared" si="379"/>
        <v>127.318</v>
      </c>
      <c r="F2718" s="56">
        <f t="shared" si="380"/>
        <v>2174.62</v>
      </c>
      <c r="G2718" s="56">
        <f t="shared" si="381"/>
        <v>3490.799</v>
      </c>
      <c r="H2718" s="56">
        <f t="shared" si="382"/>
        <v>1336.4960000000001</v>
      </c>
      <c r="I2718" s="56">
        <f t="shared" si="383"/>
        <v>127.093</v>
      </c>
      <c r="J2718" s="56">
        <f t="shared" si="384"/>
        <v>2122.9789999999998</v>
      </c>
      <c r="K2718" s="56">
        <f t="shared" si="385"/>
        <v>3586.5680000000002</v>
      </c>
      <c r="L2718" s="64">
        <v>1188861</v>
      </c>
      <c r="M2718" s="64">
        <v>127318</v>
      </c>
      <c r="N2718" s="64">
        <v>2174620</v>
      </c>
      <c r="O2718" s="64">
        <v>3490799</v>
      </c>
      <c r="P2718" s="63">
        <v>1336496</v>
      </c>
      <c r="Q2718" s="63">
        <v>127093</v>
      </c>
      <c r="R2718" s="63">
        <v>2122979</v>
      </c>
      <c r="S2718" s="63">
        <v>3586568</v>
      </c>
      <c r="T2718">
        <f t="shared" si="386"/>
        <v>7077367</v>
      </c>
    </row>
    <row r="2719" spans="1:20" hidden="1">
      <c r="A2719" s="55" t="s">
        <v>5165</v>
      </c>
      <c r="B2719" s="56" t="s">
        <v>5166</v>
      </c>
      <c r="C2719" s="55" t="s">
        <v>6319</v>
      </c>
      <c r="D2719" s="56">
        <f t="shared" si="387"/>
        <v>1418.7650000000001</v>
      </c>
      <c r="E2719" s="56">
        <f t="shared" si="379"/>
        <v>570.87800000000004</v>
      </c>
      <c r="F2719" s="56">
        <f t="shared" si="380"/>
        <v>2057.8710000000001</v>
      </c>
      <c r="G2719" s="56">
        <f t="shared" si="381"/>
        <v>4047.5140000000001</v>
      </c>
      <c r="H2719" s="56">
        <f t="shared" si="382"/>
        <v>1566.663</v>
      </c>
      <c r="I2719" s="56">
        <f t="shared" si="383"/>
        <v>570.11300000000006</v>
      </c>
      <c r="J2719" s="56">
        <f t="shared" si="384"/>
        <v>1761.692</v>
      </c>
      <c r="K2719" s="56">
        <f t="shared" si="385"/>
        <v>3898.4679999999998</v>
      </c>
      <c r="L2719" s="64">
        <v>1418765</v>
      </c>
      <c r="M2719" s="64">
        <v>570878</v>
      </c>
      <c r="N2719" s="64">
        <v>2057871</v>
      </c>
      <c r="O2719" s="64">
        <v>4047514</v>
      </c>
      <c r="P2719" s="63">
        <v>1566663</v>
      </c>
      <c r="Q2719" s="63">
        <v>570113</v>
      </c>
      <c r="R2719" s="63">
        <v>1761692</v>
      </c>
      <c r="S2719" s="63">
        <v>3898468</v>
      </c>
      <c r="T2719">
        <f t="shared" si="386"/>
        <v>7945982</v>
      </c>
    </row>
    <row r="2720" spans="1:20" hidden="1">
      <c r="A2720" s="55" t="s">
        <v>5167</v>
      </c>
      <c r="B2720" s="56" t="s">
        <v>5168</v>
      </c>
      <c r="C2720" s="55" t="s">
        <v>6319</v>
      </c>
      <c r="D2720" s="56">
        <f t="shared" si="387"/>
        <v>2038</v>
      </c>
      <c r="E2720" s="56">
        <f t="shared" si="379"/>
        <v>315</v>
      </c>
      <c r="F2720" s="56">
        <f t="shared" si="380"/>
        <v>1329.44</v>
      </c>
      <c r="G2720" s="56">
        <f t="shared" si="381"/>
        <v>3682.44</v>
      </c>
      <c r="H2720" s="56">
        <f t="shared" si="382"/>
        <v>1882</v>
      </c>
      <c r="I2720" s="56">
        <f t="shared" si="383"/>
        <v>315</v>
      </c>
      <c r="J2720" s="56">
        <f t="shared" si="384"/>
        <v>1220.44</v>
      </c>
      <c r="K2720" s="56">
        <f t="shared" si="385"/>
        <v>3417.44</v>
      </c>
      <c r="L2720" s="64">
        <v>2038000</v>
      </c>
      <c r="M2720" s="64">
        <v>315000</v>
      </c>
      <c r="N2720" s="64">
        <v>1329440</v>
      </c>
      <c r="O2720" s="64">
        <v>3682440</v>
      </c>
      <c r="P2720" s="63">
        <v>1882000</v>
      </c>
      <c r="Q2720" s="63">
        <v>315000</v>
      </c>
      <c r="R2720" s="63">
        <v>1220440</v>
      </c>
      <c r="S2720" s="63">
        <v>3417440</v>
      </c>
      <c r="T2720">
        <f t="shared" si="386"/>
        <v>7099880</v>
      </c>
    </row>
    <row r="2721" spans="1:20" hidden="1">
      <c r="A2721" s="55" t="s">
        <v>5169</v>
      </c>
      <c r="B2721" s="56" t="s">
        <v>4196</v>
      </c>
      <c r="C2721" s="55" t="s">
        <v>6319</v>
      </c>
      <c r="D2721" s="56">
        <f t="shared" si="387"/>
        <v>1875.204</v>
      </c>
      <c r="E2721" s="56">
        <f t="shared" si="379"/>
        <v>190.90299999999999</v>
      </c>
      <c r="F2721" s="56">
        <f t="shared" si="380"/>
        <v>1475.8679999999999</v>
      </c>
      <c r="G2721" s="56">
        <f t="shared" si="381"/>
        <v>3541.9749999999999</v>
      </c>
      <c r="H2721" s="56">
        <f t="shared" si="382"/>
        <v>1955.646</v>
      </c>
      <c r="I2721" s="56">
        <f t="shared" si="383"/>
        <v>180.49700000000001</v>
      </c>
      <c r="J2721" s="56">
        <f t="shared" si="384"/>
        <v>1670.9159999999999</v>
      </c>
      <c r="K2721" s="56">
        <f t="shared" si="385"/>
        <v>3807.0590000000002</v>
      </c>
      <c r="L2721" s="64">
        <v>1875204</v>
      </c>
      <c r="M2721" s="64">
        <v>190903</v>
      </c>
      <c r="N2721" s="64">
        <v>1475868</v>
      </c>
      <c r="O2721" s="64">
        <v>3541975</v>
      </c>
      <c r="P2721" s="63">
        <v>1955646</v>
      </c>
      <c r="Q2721" s="63">
        <v>180497</v>
      </c>
      <c r="R2721" s="63">
        <v>1670916</v>
      </c>
      <c r="S2721" s="63">
        <v>3807059</v>
      </c>
      <c r="T2721">
        <f t="shared" si="386"/>
        <v>7349034</v>
      </c>
    </row>
    <row r="2722" spans="1:20" hidden="1">
      <c r="A2722" s="55" t="s">
        <v>5170</v>
      </c>
      <c r="B2722" s="56" t="s">
        <v>5171</v>
      </c>
      <c r="C2722" s="55" t="s">
        <v>6319</v>
      </c>
      <c r="D2722" s="56">
        <f t="shared" si="387"/>
        <v>1177.0450000000001</v>
      </c>
      <c r="E2722" s="56">
        <f t="shared" si="379"/>
        <v>649.05200000000002</v>
      </c>
      <c r="F2722" s="56">
        <f t="shared" si="380"/>
        <v>2282.6260000000002</v>
      </c>
      <c r="G2722" s="56">
        <f t="shared" si="381"/>
        <v>4108.723</v>
      </c>
      <c r="H2722" s="56">
        <f t="shared" si="382"/>
        <v>1201.354</v>
      </c>
      <c r="I2722" s="56">
        <f t="shared" si="383"/>
        <v>829.50599999999997</v>
      </c>
      <c r="J2722" s="56">
        <f t="shared" si="384"/>
        <v>2151.5320000000002</v>
      </c>
      <c r="K2722" s="56">
        <f t="shared" si="385"/>
        <v>4182.3919999999998</v>
      </c>
      <c r="L2722" s="64">
        <v>1177045</v>
      </c>
      <c r="M2722" s="64">
        <v>649052</v>
      </c>
      <c r="N2722" s="64">
        <v>2282626</v>
      </c>
      <c r="O2722" s="64">
        <v>4108723</v>
      </c>
      <c r="P2722" s="63">
        <v>1201354</v>
      </c>
      <c r="Q2722" s="63">
        <v>829506</v>
      </c>
      <c r="R2722" s="63">
        <v>2151532</v>
      </c>
      <c r="S2722" s="63">
        <v>4182392</v>
      </c>
      <c r="T2722">
        <f t="shared" si="386"/>
        <v>8291115</v>
      </c>
    </row>
    <row r="2723" spans="1:20" hidden="1">
      <c r="A2723" s="55" t="s">
        <v>5172</v>
      </c>
      <c r="B2723" s="56" t="s">
        <v>5173</v>
      </c>
      <c r="C2723" s="55" t="s">
        <v>6319</v>
      </c>
      <c r="D2723" s="56">
        <f t="shared" si="387"/>
        <v>3108.018</v>
      </c>
      <c r="E2723" s="56">
        <f t="shared" si="379"/>
        <v>314.40100000000001</v>
      </c>
      <c r="F2723" s="56">
        <f t="shared" si="380"/>
        <v>1024.915</v>
      </c>
      <c r="G2723" s="56">
        <f t="shared" si="381"/>
        <v>4447.3339999999998</v>
      </c>
      <c r="H2723" s="56">
        <f t="shared" si="382"/>
        <v>3319.835</v>
      </c>
      <c r="I2723" s="56">
        <f t="shared" si="383"/>
        <v>314.31200000000001</v>
      </c>
      <c r="J2723" s="56">
        <f t="shared" si="384"/>
        <v>1050.6369999999999</v>
      </c>
      <c r="K2723" s="56">
        <f t="shared" si="385"/>
        <v>4684.7839999999997</v>
      </c>
      <c r="L2723" s="64">
        <v>3108018</v>
      </c>
      <c r="M2723" s="64">
        <v>314401</v>
      </c>
      <c r="N2723" s="64">
        <v>1024915</v>
      </c>
      <c r="O2723" s="64">
        <v>4447334</v>
      </c>
      <c r="P2723" s="63">
        <v>3319835</v>
      </c>
      <c r="Q2723" s="63">
        <v>314312</v>
      </c>
      <c r="R2723" s="63">
        <v>1050637</v>
      </c>
      <c r="S2723" s="63">
        <v>4684784</v>
      </c>
      <c r="T2723">
        <f t="shared" si="386"/>
        <v>9132118</v>
      </c>
    </row>
    <row r="2724" spans="1:20" hidden="1">
      <c r="A2724" s="55" t="s">
        <v>5174</v>
      </c>
      <c r="B2724" s="56" t="s">
        <v>5175</v>
      </c>
      <c r="C2724" s="55" t="s">
        <v>6319</v>
      </c>
      <c r="D2724" s="56">
        <f t="shared" si="387"/>
        <v>1408.55</v>
      </c>
      <c r="E2724" s="56">
        <f t="shared" si="379"/>
        <v>932.73599999999999</v>
      </c>
      <c r="F2724" s="56">
        <f t="shared" si="380"/>
        <v>2776.9580000000001</v>
      </c>
      <c r="G2724" s="56">
        <f t="shared" si="381"/>
        <v>5118.2439999999997</v>
      </c>
      <c r="H2724" s="56">
        <f t="shared" si="382"/>
        <v>1336.671</v>
      </c>
      <c r="I2724" s="56">
        <f t="shared" si="383"/>
        <v>925.92100000000005</v>
      </c>
      <c r="J2724" s="56">
        <f t="shared" si="384"/>
        <v>2690.6880000000001</v>
      </c>
      <c r="K2724" s="56">
        <f t="shared" si="385"/>
        <v>4953.28</v>
      </c>
      <c r="L2724" s="64">
        <v>1408550</v>
      </c>
      <c r="M2724" s="64">
        <v>932736</v>
      </c>
      <c r="N2724" s="64">
        <v>2776958</v>
      </c>
      <c r="O2724" s="64">
        <v>5118244</v>
      </c>
      <c r="P2724" s="63">
        <v>1336671</v>
      </c>
      <c r="Q2724" s="63">
        <v>925921</v>
      </c>
      <c r="R2724" s="63">
        <v>2690688</v>
      </c>
      <c r="S2724" s="63">
        <v>4953280</v>
      </c>
      <c r="T2724">
        <f t="shared" si="386"/>
        <v>10071524</v>
      </c>
    </row>
    <row r="2725" spans="1:20" hidden="1">
      <c r="A2725" s="55" t="s">
        <v>5176</v>
      </c>
      <c r="B2725" s="56" t="s">
        <v>885</v>
      </c>
      <c r="C2725" s="55" t="s">
        <v>6319</v>
      </c>
      <c r="D2725" s="56">
        <f t="shared" si="387"/>
        <v>1329.135</v>
      </c>
      <c r="E2725" s="56">
        <f t="shared" si="379"/>
        <v>299.29700000000003</v>
      </c>
      <c r="F2725" s="56">
        <f t="shared" si="380"/>
        <v>1229.8789999999999</v>
      </c>
      <c r="G2725" s="56">
        <f t="shared" si="381"/>
        <v>2858.3110000000001</v>
      </c>
      <c r="H2725" s="56">
        <f t="shared" si="382"/>
        <v>1498.095</v>
      </c>
      <c r="I2725" s="56">
        <f t="shared" si="383"/>
        <v>299.08699999999999</v>
      </c>
      <c r="J2725" s="56">
        <f t="shared" si="384"/>
        <v>1213.674</v>
      </c>
      <c r="K2725" s="56">
        <f t="shared" si="385"/>
        <v>3010.8560000000002</v>
      </c>
      <c r="L2725" s="64">
        <v>1329135</v>
      </c>
      <c r="M2725" s="64">
        <v>299297</v>
      </c>
      <c r="N2725" s="64">
        <v>1229879</v>
      </c>
      <c r="O2725" s="64">
        <v>2858311</v>
      </c>
      <c r="P2725" s="63">
        <v>1498095</v>
      </c>
      <c r="Q2725" s="63">
        <v>299087</v>
      </c>
      <c r="R2725" s="63">
        <v>1213674</v>
      </c>
      <c r="S2725" s="63">
        <v>3010856</v>
      </c>
      <c r="T2725">
        <f t="shared" si="386"/>
        <v>5869167</v>
      </c>
    </row>
    <row r="2726" spans="1:20" hidden="1">
      <c r="A2726" s="55" t="s">
        <v>5177</v>
      </c>
      <c r="B2726" s="56" t="s">
        <v>5178</v>
      </c>
      <c r="C2726" s="55" t="s">
        <v>6319</v>
      </c>
      <c r="D2726" s="56">
        <f t="shared" si="387"/>
        <v>1271.1579999999999</v>
      </c>
      <c r="E2726" s="56">
        <f t="shared" si="379"/>
        <v>452.73099999999999</v>
      </c>
      <c r="F2726" s="56">
        <f t="shared" si="380"/>
        <v>1581.86</v>
      </c>
      <c r="G2726" s="56">
        <f t="shared" si="381"/>
        <v>3305.7489999999998</v>
      </c>
      <c r="H2726" s="56">
        <f t="shared" si="382"/>
        <v>1369.627</v>
      </c>
      <c r="I2726" s="56">
        <f t="shared" si="383"/>
        <v>452.13</v>
      </c>
      <c r="J2726" s="56">
        <f t="shared" si="384"/>
        <v>1525.8430000000001</v>
      </c>
      <c r="K2726" s="56">
        <f t="shared" si="385"/>
        <v>3347.6</v>
      </c>
      <c r="L2726" s="64">
        <v>1271158</v>
      </c>
      <c r="M2726" s="64">
        <v>452731</v>
      </c>
      <c r="N2726" s="64">
        <v>1581860</v>
      </c>
      <c r="O2726" s="64">
        <v>3305749</v>
      </c>
      <c r="P2726" s="63">
        <v>1369627</v>
      </c>
      <c r="Q2726" s="63">
        <v>452130</v>
      </c>
      <c r="R2726" s="63">
        <v>1525843</v>
      </c>
      <c r="S2726" s="63">
        <v>3347600</v>
      </c>
      <c r="T2726">
        <f t="shared" si="386"/>
        <v>6653349</v>
      </c>
    </row>
    <row r="2727" spans="1:20" hidden="1">
      <c r="A2727" s="55" t="s">
        <v>5179</v>
      </c>
      <c r="B2727" s="56" t="s">
        <v>5180</v>
      </c>
      <c r="C2727" s="55" t="s">
        <v>6319</v>
      </c>
      <c r="D2727" s="56">
        <f t="shared" si="387"/>
        <v>815.173</v>
      </c>
      <c r="E2727" s="56">
        <f t="shared" si="379"/>
        <v>1533.62</v>
      </c>
      <c r="F2727" s="56">
        <f t="shared" si="380"/>
        <v>2000.64</v>
      </c>
      <c r="G2727" s="56">
        <f t="shared" si="381"/>
        <v>4349.433</v>
      </c>
      <c r="H2727" s="56">
        <f t="shared" si="382"/>
        <v>813.55200000000002</v>
      </c>
      <c r="I2727" s="56">
        <f t="shared" si="383"/>
        <v>1476.8119999999999</v>
      </c>
      <c r="J2727" s="56">
        <f t="shared" si="384"/>
        <v>1794.174</v>
      </c>
      <c r="K2727" s="56">
        <f t="shared" si="385"/>
        <v>4084.538</v>
      </c>
      <c r="L2727" s="64">
        <v>815173</v>
      </c>
      <c r="M2727" s="64">
        <v>1533620</v>
      </c>
      <c r="N2727" s="64">
        <v>2000640</v>
      </c>
      <c r="O2727" s="64">
        <v>4349433</v>
      </c>
      <c r="P2727" s="63">
        <v>813552</v>
      </c>
      <c r="Q2727" s="63">
        <v>1476812</v>
      </c>
      <c r="R2727" s="63">
        <v>1794174</v>
      </c>
      <c r="S2727" s="63">
        <v>4084538</v>
      </c>
      <c r="T2727">
        <f t="shared" si="386"/>
        <v>8433971</v>
      </c>
    </row>
    <row r="2728" spans="1:20" hidden="1">
      <c r="A2728" s="55" t="s">
        <v>5181</v>
      </c>
      <c r="B2728" s="56" t="s">
        <v>5182</v>
      </c>
      <c r="C2728" s="55" t="s">
        <v>6319</v>
      </c>
      <c r="D2728" s="56">
        <f t="shared" si="387"/>
        <v>1139.7149999999999</v>
      </c>
      <c r="E2728" s="56">
        <f t="shared" si="379"/>
        <v>5793.2219999999998</v>
      </c>
      <c r="F2728" s="56">
        <f t="shared" si="380"/>
        <v>11376.138000000001</v>
      </c>
      <c r="G2728" s="56">
        <f t="shared" si="381"/>
        <v>18309.075000000001</v>
      </c>
      <c r="H2728" s="56">
        <f t="shared" si="382"/>
        <v>1135.0640000000001</v>
      </c>
      <c r="I2728" s="56">
        <f t="shared" si="383"/>
        <v>5795.5770000000002</v>
      </c>
      <c r="J2728" s="56">
        <f t="shared" si="384"/>
        <v>11657.512000000001</v>
      </c>
      <c r="K2728" s="56">
        <f t="shared" si="385"/>
        <v>18588.152999999998</v>
      </c>
      <c r="L2728" s="64">
        <v>1139715</v>
      </c>
      <c r="M2728" s="64">
        <v>5793222</v>
      </c>
      <c r="N2728" s="64">
        <v>11376138</v>
      </c>
      <c r="O2728" s="64">
        <v>18309075</v>
      </c>
      <c r="P2728" s="63">
        <v>1135064</v>
      </c>
      <c r="Q2728" s="63">
        <v>5795577</v>
      </c>
      <c r="R2728" s="63">
        <v>11657512</v>
      </c>
      <c r="S2728" s="63">
        <v>18588153</v>
      </c>
      <c r="T2728">
        <f t="shared" si="386"/>
        <v>36897228</v>
      </c>
    </row>
    <row r="2729" spans="1:20" hidden="1">
      <c r="A2729" s="55" t="s">
        <v>5183</v>
      </c>
      <c r="B2729" s="56" t="s">
        <v>5184</v>
      </c>
      <c r="C2729" s="55" t="s">
        <v>6319</v>
      </c>
      <c r="D2729" s="56">
        <f t="shared" si="387"/>
        <v>3772.4879999999998</v>
      </c>
      <c r="E2729" s="56">
        <f t="shared" si="379"/>
        <v>189.261</v>
      </c>
      <c r="F2729" s="56">
        <f t="shared" si="380"/>
        <v>1799.777</v>
      </c>
      <c r="G2729" s="56">
        <f t="shared" si="381"/>
        <v>5761.5259999999998</v>
      </c>
      <c r="H2729" s="56">
        <f t="shared" si="382"/>
        <v>3274.779</v>
      </c>
      <c r="I2729" s="56">
        <f t="shared" si="383"/>
        <v>189.071</v>
      </c>
      <c r="J2729" s="56">
        <f t="shared" si="384"/>
        <v>1531.377</v>
      </c>
      <c r="K2729" s="56">
        <f t="shared" si="385"/>
        <v>4995.2269999999999</v>
      </c>
      <c r="L2729" s="64">
        <v>3772488</v>
      </c>
      <c r="M2729" s="64">
        <v>189261</v>
      </c>
      <c r="N2729" s="64">
        <v>1799777</v>
      </c>
      <c r="O2729" s="64">
        <v>5761526</v>
      </c>
      <c r="P2729" s="63">
        <v>3274779</v>
      </c>
      <c r="Q2729" s="63">
        <v>189071</v>
      </c>
      <c r="R2729" s="63">
        <v>1531377</v>
      </c>
      <c r="S2729" s="63">
        <v>4995227</v>
      </c>
      <c r="T2729">
        <f t="shared" si="386"/>
        <v>10756753</v>
      </c>
    </row>
    <row r="2730" spans="1:20" hidden="1">
      <c r="A2730" s="55" t="s">
        <v>5185</v>
      </c>
      <c r="B2730" s="56" t="s">
        <v>5186</v>
      </c>
      <c r="C2730" s="55" t="s">
        <v>6319</v>
      </c>
      <c r="D2730" s="56">
        <f t="shared" si="387"/>
        <v>3183.4569999999999</v>
      </c>
      <c r="E2730" s="56">
        <f t="shared" si="379"/>
        <v>399.322</v>
      </c>
      <c r="F2730" s="56">
        <f t="shared" si="380"/>
        <v>9924.59</v>
      </c>
      <c r="G2730" s="56">
        <f t="shared" si="381"/>
        <v>13507.369000000001</v>
      </c>
      <c r="H2730" s="56">
        <f t="shared" si="382"/>
        <v>3179.241</v>
      </c>
      <c r="I2730" s="56">
        <f t="shared" si="383"/>
        <v>399.06400000000002</v>
      </c>
      <c r="J2730" s="56">
        <f t="shared" si="384"/>
        <v>9636.7990000000009</v>
      </c>
      <c r="K2730" s="56">
        <f t="shared" si="385"/>
        <v>13215.103999999999</v>
      </c>
      <c r="L2730" s="64">
        <v>3183457</v>
      </c>
      <c r="M2730" s="64">
        <v>399322</v>
      </c>
      <c r="N2730" s="64">
        <v>9924590</v>
      </c>
      <c r="O2730" s="64">
        <v>13507369</v>
      </c>
      <c r="P2730" s="63">
        <v>3179241</v>
      </c>
      <c r="Q2730" s="63">
        <v>399064</v>
      </c>
      <c r="R2730" s="63">
        <v>9636799</v>
      </c>
      <c r="S2730" s="63">
        <v>13215104</v>
      </c>
      <c r="T2730">
        <f t="shared" si="386"/>
        <v>26722473</v>
      </c>
    </row>
    <row r="2731" spans="1:20" hidden="1">
      <c r="A2731" s="55" t="s">
        <v>5187</v>
      </c>
      <c r="B2731" s="56" t="s">
        <v>5188</v>
      </c>
      <c r="C2731" s="55" t="s">
        <v>6319</v>
      </c>
      <c r="D2731" s="56">
        <f t="shared" si="387"/>
        <v>1058.0830000000001</v>
      </c>
      <c r="E2731" s="56">
        <f t="shared" si="379"/>
        <v>350.37099999999998</v>
      </c>
      <c r="F2731" s="56">
        <f t="shared" si="380"/>
        <v>839.83600000000001</v>
      </c>
      <c r="G2731" s="56">
        <f t="shared" si="381"/>
        <v>2248.29</v>
      </c>
      <c r="H2731" s="56">
        <f t="shared" si="382"/>
        <v>1007.3819999999999</v>
      </c>
      <c r="I2731" s="56">
        <f t="shared" si="383"/>
        <v>350.29</v>
      </c>
      <c r="J2731" s="56">
        <f t="shared" si="384"/>
        <v>884.29600000000005</v>
      </c>
      <c r="K2731" s="56">
        <f t="shared" si="385"/>
        <v>2241.9679999999998</v>
      </c>
      <c r="L2731" s="64">
        <v>1058083</v>
      </c>
      <c r="M2731" s="64">
        <v>350371</v>
      </c>
      <c r="N2731" s="64">
        <v>839836</v>
      </c>
      <c r="O2731" s="64">
        <v>2248290</v>
      </c>
      <c r="P2731" s="63">
        <v>1007382</v>
      </c>
      <c r="Q2731" s="63">
        <v>350290</v>
      </c>
      <c r="R2731" s="63">
        <v>884296</v>
      </c>
      <c r="S2731" s="63">
        <v>2241968</v>
      </c>
      <c r="T2731">
        <f t="shared" si="386"/>
        <v>4490258</v>
      </c>
    </row>
    <row r="2732" spans="1:20" hidden="1">
      <c r="A2732" s="55" t="s">
        <v>5189</v>
      </c>
      <c r="B2732" s="56" t="s">
        <v>5190</v>
      </c>
      <c r="C2732" s="55" t="s">
        <v>6319</v>
      </c>
      <c r="D2732" s="56">
        <f t="shared" si="387"/>
        <v>2114.8919999999998</v>
      </c>
      <c r="E2732" s="56">
        <f t="shared" si="379"/>
        <v>1537.6420000000001</v>
      </c>
      <c r="F2732" s="56">
        <f t="shared" si="380"/>
        <v>5805.7920000000004</v>
      </c>
      <c r="G2732" s="56">
        <f t="shared" si="381"/>
        <v>9458.3259999999991</v>
      </c>
      <c r="H2732" s="56">
        <f t="shared" si="382"/>
        <v>2056.7379999999998</v>
      </c>
      <c r="I2732" s="56">
        <f t="shared" si="383"/>
        <v>1833.049</v>
      </c>
      <c r="J2732" s="56">
        <f t="shared" si="384"/>
        <v>4817.4740000000002</v>
      </c>
      <c r="K2732" s="56">
        <f t="shared" si="385"/>
        <v>8707.2610000000004</v>
      </c>
      <c r="L2732" s="64">
        <v>2114892</v>
      </c>
      <c r="M2732" s="64">
        <v>1537642</v>
      </c>
      <c r="N2732" s="64">
        <v>5805792</v>
      </c>
      <c r="O2732" s="64">
        <v>9458326</v>
      </c>
      <c r="P2732" s="63">
        <v>2056738</v>
      </c>
      <c r="Q2732" s="63">
        <v>1833049</v>
      </c>
      <c r="R2732" s="63">
        <v>4817474</v>
      </c>
      <c r="S2732" s="63">
        <v>8707261</v>
      </c>
      <c r="T2732">
        <f t="shared" si="386"/>
        <v>18165587</v>
      </c>
    </row>
    <row r="2733" spans="1:20" hidden="1">
      <c r="A2733" s="55" t="s">
        <v>5191</v>
      </c>
      <c r="B2733" s="56" t="s">
        <v>5192</v>
      </c>
      <c r="C2733" s="55" t="s">
        <v>6319</v>
      </c>
      <c r="D2733" s="56">
        <f t="shared" si="387"/>
        <v>1739.2739999999999</v>
      </c>
      <c r="E2733" s="56">
        <f t="shared" si="379"/>
        <v>1086.0830000000001</v>
      </c>
      <c r="F2733" s="56">
        <f t="shared" si="380"/>
        <v>3545.3429999999998</v>
      </c>
      <c r="G2733" s="56">
        <f t="shared" si="381"/>
        <v>6370.7</v>
      </c>
      <c r="H2733" s="56">
        <f t="shared" si="382"/>
        <v>1737.204</v>
      </c>
      <c r="I2733" s="56">
        <f t="shared" si="383"/>
        <v>1084.8050000000001</v>
      </c>
      <c r="J2733" s="56">
        <f t="shared" si="384"/>
        <v>3267.1759999999999</v>
      </c>
      <c r="K2733" s="56">
        <f t="shared" si="385"/>
        <v>6089.1850000000004</v>
      </c>
      <c r="L2733" s="64">
        <v>1739274</v>
      </c>
      <c r="M2733" s="64">
        <v>1086083</v>
      </c>
      <c r="N2733" s="64">
        <v>3545343</v>
      </c>
      <c r="O2733" s="64">
        <v>6370700</v>
      </c>
      <c r="P2733" s="63">
        <v>1737204</v>
      </c>
      <c r="Q2733" s="63">
        <v>1084805</v>
      </c>
      <c r="R2733" s="63">
        <v>3267176</v>
      </c>
      <c r="S2733" s="63">
        <v>6089185</v>
      </c>
      <c r="T2733">
        <f t="shared" si="386"/>
        <v>12459885</v>
      </c>
    </row>
    <row r="2734" spans="1:20" hidden="1">
      <c r="A2734" s="55" t="s">
        <v>5193</v>
      </c>
      <c r="B2734" s="56" t="s">
        <v>5194</v>
      </c>
      <c r="C2734" s="55" t="s">
        <v>6320</v>
      </c>
      <c r="D2734" s="56">
        <f t="shared" si="387"/>
        <v>0</v>
      </c>
      <c r="E2734" s="56">
        <f t="shared" si="379"/>
        <v>0</v>
      </c>
      <c r="F2734" s="56">
        <f t="shared" si="380"/>
        <v>49.706000000000003</v>
      </c>
      <c r="G2734" s="56">
        <f t="shared" si="381"/>
        <v>49.706000000000003</v>
      </c>
      <c r="H2734" s="56">
        <f t="shared" si="382"/>
        <v>0</v>
      </c>
      <c r="I2734" s="56">
        <f t="shared" si="383"/>
        <v>0</v>
      </c>
      <c r="J2734" s="56">
        <f t="shared" si="384"/>
        <v>44.094999999999999</v>
      </c>
      <c r="K2734" s="56">
        <f t="shared" si="385"/>
        <v>44.094999999999999</v>
      </c>
      <c r="L2734" s="64">
        <v>0</v>
      </c>
      <c r="M2734" s="64">
        <v>0</v>
      </c>
      <c r="N2734" s="64">
        <v>49706</v>
      </c>
      <c r="O2734" s="64">
        <v>49706</v>
      </c>
      <c r="P2734" s="63">
        <v>0</v>
      </c>
      <c r="Q2734" s="63">
        <v>0</v>
      </c>
      <c r="R2734" s="63">
        <v>44095</v>
      </c>
      <c r="S2734" s="63">
        <v>44095</v>
      </c>
      <c r="T2734">
        <f t="shared" si="386"/>
        <v>93801</v>
      </c>
    </row>
    <row r="2735" spans="1:20" hidden="1">
      <c r="A2735" s="55" t="s">
        <v>5195</v>
      </c>
      <c r="B2735" s="56" t="s">
        <v>5196</v>
      </c>
      <c r="C2735" s="55" t="s">
        <v>6320</v>
      </c>
      <c r="D2735" s="56">
        <f t="shared" si="387"/>
        <v>28.524000000000001</v>
      </c>
      <c r="E2735" s="56">
        <f t="shared" si="379"/>
        <v>0</v>
      </c>
      <c r="F2735" s="56">
        <f t="shared" si="380"/>
        <v>29.914000000000001</v>
      </c>
      <c r="G2735" s="56">
        <f t="shared" si="381"/>
        <v>58.438000000000002</v>
      </c>
      <c r="H2735" s="56">
        <f t="shared" si="382"/>
        <v>26.829000000000001</v>
      </c>
      <c r="I2735" s="56">
        <f t="shared" si="383"/>
        <v>0</v>
      </c>
      <c r="J2735" s="56">
        <f t="shared" si="384"/>
        <v>29.513999999999999</v>
      </c>
      <c r="K2735" s="56">
        <f t="shared" si="385"/>
        <v>56.343000000000004</v>
      </c>
      <c r="L2735" s="64">
        <v>28524</v>
      </c>
      <c r="M2735" s="64">
        <v>0</v>
      </c>
      <c r="N2735" s="64">
        <v>29914</v>
      </c>
      <c r="O2735" s="64">
        <v>58438</v>
      </c>
      <c r="P2735" s="63">
        <v>26829</v>
      </c>
      <c r="Q2735" s="63">
        <v>0</v>
      </c>
      <c r="R2735" s="63">
        <v>29514</v>
      </c>
      <c r="S2735" s="63">
        <v>56343</v>
      </c>
      <c r="T2735">
        <f t="shared" si="386"/>
        <v>114781</v>
      </c>
    </row>
    <row r="2736" spans="1:20" hidden="1">
      <c r="A2736" s="55" t="s">
        <v>5197</v>
      </c>
      <c r="B2736" s="56" t="s">
        <v>5198</v>
      </c>
      <c r="C2736" s="55" t="s">
        <v>6320</v>
      </c>
      <c r="D2736" s="56">
        <f t="shared" si="387"/>
        <v>58.436999999999998</v>
      </c>
      <c r="E2736" s="56">
        <f t="shared" si="379"/>
        <v>0</v>
      </c>
      <c r="F2736" s="56">
        <f t="shared" si="380"/>
        <v>0</v>
      </c>
      <c r="G2736" s="56">
        <f t="shared" si="381"/>
        <v>58.436999999999998</v>
      </c>
      <c r="H2736" s="56">
        <f t="shared" si="382"/>
        <v>59.966000000000001</v>
      </c>
      <c r="I2736" s="56">
        <f t="shared" si="383"/>
        <v>0</v>
      </c>
      <c r="J2736" s="56">
        <f t="shared" si="384"/>
        <v>0</v>
      </c>
      <c r="K2736" s="56">
        <f t="shared" si="385"/>
        <v>59.966000000000001</v>
      </c>
      <c r="L2736" s="64">
        <v>58437</v>
      </c>
      <c r="M2736" s="64">
        <v>0</v>
      </c>
      <c r="N2736" s="64">
        <v>0</v>
      </c>
      <c r="O2736" s="64">
        <v>58437</v>
      </c>
      <c r="P2736" s="63">
        <v>59966</v>
      </c>
      <c r="Q2736" s="63">
        <v>0</v>
      </c>
      <c r="R2736" s="63">
        <v>0</v>
      </c>
      <c r="S2736" s="63">
        <v>59966</v>
      </c>
      <c r="T2736">
        <f t="shared" si="386"/>
        <v>118403</v>
      </c>
    </row>
    <row r="2737" spans="1:20" hidden="1">
      <c r="A2737" s="55" t="s">
        <v>5199</v>
      </c>
      <c r="B2737" s="56" t="s">
        <v>5200</v>
      </c>
      <c r="C2737" s="55" t="s">
        <v>6320</v>
      </c>
      <c r="D2737" s="56">
        <f t="shared" si="387"/>
        <v>149.53200000000001</v>
      </c>
      <c r="E2737" s="56">
        <f t="shared" si="379"/>
        <v>0</v>
      </c>
      <c r="F2737" s="56">
        <f t="shared" si="380"/>
        <v>0</v>
      </c>
      <c r="G2737" s="56">
        <f t="shared" si="381"/>
        <v>149.53200000000001</v>
      </c>
      <c r="H2737" s="56">
        <f t="shared" si="382"/>
        <v>123.114</v>
      </c>
      <c r="I2737" s="56">
        <f t="shared" si="383"/>
        <v>0</v>
      </c>
      <c r="J2737" s="56">
        <f t="shared" si="384"/>
        <v>0</v>
      </c>
      <c r="K2737" s="56">
        <f t="shared" si="385"/>
        <v>123.114</v>
      </c>
      <c r="L2737" s="64">
        <v>149532</v>
      </c>
      <c r="M2737" s="64">
        <v>0</v>
      </c>
      <c r="N2737" s="64">
        <v>0</v>
      </c>
      <c r="O2737" s="64">
        <v>149532</v>
      </c>
      <c r="P2737" s="63">
        <v>123114</v>
      </c>
      <c r="Q2737" s="63">
        <v>0</v>
      </c>
      <c r="R2737" s="63">
        <v>0</v>
      </c>
      <c r="S2737" s="63">
        <v>123114</v>
      </c>
      <c r="T2737">
        <f t="shared" si="386"/>
        <v>272646</v>
      </c>
    </row>
    <row r="2738" spans="1:20" hidden="1">
      <c r="A2738" s="55" t="s">
        <v>5201</v>
      </c>
      <c r="B2738" s="56" t="s">
        <v>5202</v>
      </c>
      <c r="C2738" s="55" t="s">
        <v>6320</v>
      </c>
      <c r="D2738" s="56">
        <f t="shared" si="387"/>
        <v>24.164000000000001</v>
      </c>
      <c r="E2738" s="56">
        <f t="shared" si="379"/>
        <v>0</v>
      </c>
      <c r="F2738" s="56">
        <f t="shared" si="380"/>
        <v>38.548999999999999</v>
      </c>
      <c r="G2738" s="56">
        <f t="shared" si="381"/>
        <v>62.713000000000001</v>
      </c>
      <c r="H2738" s="56">
        <f t="shared" si="382"/>
        <v>24.46</v>
      </c>
      <c r="I2738" s="56">
        <f t="shared" si="383"/>
        <v>0</v>
      </c>
      <c r="J2738" s="56">
        <f t="shared" si="384"/>
        <v>38.886000000000003</v>
      </c>
      <c r="K2738" s="56">
        <f t="shared" si="385"/>
        <v>63.345999999999997</v>
      </c>
      <c r="L2738" s="64">
        <v>24164</v>
      </c>
      <c r="M2738" s="64">
        <v>0</v>
      </c>
      <c r="N2738" s="64">
        <v>38549</v>
      </c>
      <c r="O2738" s="64">
        <v>62713</v>
      </c>
      <c r="P2738" s="63">
        <v>24460</v>
      </c>
      <c r="Q2738" s="63">
        <v>0</v>
      </c>
      <c r="R2738" s="63">
        <v>38886</v>
      </c>
      <c r="S2738" s="63">
        <v>63346</v>
      </c>
      <c r="T2738">
        <f t="shared" si="386"/>
        <v>126059</v>
      </c>
    </row>
    <row r="2739" spans="1:20" hidden="1">
      <c r="A2739" s="55" t="s">
        <v>5203</v>
      </c>
      <c r="B2739" s="56" t="s">
        <v>5204</v>
      </c>
      <c r="C2739" s="55" t="s">
        <v>6320</v>
      </c>
      <c r="D2739" s="56">
        <f t="shared" si="387"/>
        <v>57.2</v>
      </c>
      <c r="E2739" s="56">
        <f t="shared" si="379"/>
        <v>0</v>
      </c>
      <c r="F2739" s="56">
        <f t="shared" si="380"/>
        <v>0</v>
      </c>
      <c r="G2739" s="56">
        <f t="shared" si="381"/>
        <v>57.2</v>
      </c>
      <c r="H2739" s="56">
        <f t="shared" si="382"/>
        <v>57.2</v>
      </c>
      <c r="I2739" s="56">
        <f t="shared" si="383"/>
        <v>0</v>
      </c>
      <c r="J2739" s="56">
        <f t="shared" si="384"/>
        <v>0</v>
      </c>
      <c r="K2739" s="56">
        <f t="shared" si="385"/>
        <v>57.2</v>
      </c>
      <c r="L2739" s="64">
        <v>57200</v>
      </c>
      <c r="M2739" s="64">
        <v>0</v>
      </c>
      <c r="N2739" s="64">
        <v>0</v>
      </c>
      <c r="O2739" s="64">
        <v>57200</v>
      </c>
      <c r="P2739" s="63">
        <v>57200</v>
      </c>
      <c r="Q2739" s="63">
        <v>0</v>
      </c>
      <c r="R2739" s="63">
        <v>0</v>
      </c>
      <c r="S2739" s="63">
        <v>57200</v>
      </c>
      <c r="T2739">
        <f t="shared" si="386"/>
        <v>114400</v>
      </c>
    </row>
    <row r="2740" spans="1:20" hidden="1">
      <c r="A2740" s="55" t="s">
        <v>5205</v>
      </c>
      <c r="B2740" s="56" t="s">
        <v>5206</v>
      </c>
      <c r="C2740" s="55" t="s">
        <v>6320</v>
      </c>
      <c r="D2740" s="56">
        <f t="shared" si="387"/>
        <v>41.921999999999997</v>
      </c>
      <c r="E2740" s="56">
        <f t="shared" si="379"/>
        <v>0</v>
      </c>
      <c r="F2740" s="56">
        <f t="shared" si="380"/>
        <v>282.988</v>
      </c>
      <c r="G2740" s="56">
        <f t="shared" si="381"/>
        <v>324.91000000000003</v>
      </c>
      <c r="H2740" s="56">
        <f t="shared" si="382"/>
        <v>38.86</v>
      </c>
      <c r="I2740" s="56">
        <f t="shared" si="383"/>
        <v>0</v>
      </c>
      <c r="J2740" s="56">
        <f t="shared" si="384"/>
        <v>280.52800000000002</v>
      </c>
      <c r="K2740" s="56">
        <f t="shared" si="385"/>
        <v>319.38799999999998</v>
      </c>
      <c r="L2740" s="64">
        <v>41922</v>
      </c>
      <c r="M2740" s="64">
        <v>0</v>
      </c>
      <c r="N2740" s="64">
        <v>282988</v>
      </c>
      <c r="O2740" s="64">
        <v>324910</v>
      </c>
      <c r="P2740" s="63">
        <v>38860</v>
      </c>
      <c r="Q2740" s="63">
        <v>0</v>
      </c>
      <c r="R2740" s="63">
        <v>280528</v>
      </c>
      <c r="S2740" s="63">
        <v>319388</v>
      </c>
      <c r="T2740">
        <f t="shared" si="386"/>
        <v>644298</v>
      </c>
    </row>
    <row r="2741" spans="1:20">
      <c r="A2741" s="55" t="s">
        <v>5207</v>
      </c>
      <c r="B2741" s="56" t="s">
        <v>5208</v>
      </c>
      <c r="C2741" s="55" t="s">
        <v>6320</v>
      </c>
      <c r="D2741" s="56">
        <f t="shared" si="387"/>
        <v>0</v>
      </c>
      <c r="E2741" s="56">
        <f t="shared" si="379"/>
        <v>0</v>
      </c>
      <c r="F2741" s="56">
        <f t="shared" si="380"/>
        <v>0</v>
      </c>
      <c r="G2741" s="56">
        <f t="shared" si="381"/>
        <v>0</v>
      </c>
      <c r="H2741" s="56">
        <f t="shared" si="382"/>
        <v>0</v>
      </c>
      <c r="I2741" s="56">
        <f t="shared" si="383"/>
        <v>0</v>
      </c>
      <c r="J2741" s="56">
        <f t="shared" si="384"/>
        <v>0</v>
      </c>
      <c r="K2741" s="56">
        <f t="shared" si="385"/>
        <v>0</v>
      </c>
      <c r="L2741" s="64">
        <v>0</v>
      </c>
      <c r="M2741" s="64">
        <v>0</v>
      </c>
      <c r="N2741" s="64">
        <v>0</v>
      </c>
      <c r="O2741" s="64">
        <v>0</v>
      </c>
      <c r="P2741" s="63">
        <v>0</v>
      </c>
      <c r="Q2741" s="63">
        <v>0</v>
      </c>
      <c r="R2741" s="63">
        <v>0</v>
      </c>
      <c r="S2741" s="63">
        <v>0</v>
      </c>
      <c r="T2741">
        <f t="shared" si="386"/>
        <v>0</v>
      </c>
    </row>
    <row r="2742" spans="1:20" hidden="1">
      <c r="A2742" s="55" t="s">
        <v>5209</v>
      </c>
      <c r="B2742" s="56" t="s">
        <v>5210</v>
      </c>
      <c r="C2742" s="55" t="s">
        <v>6320</v>
      </c>
      <c r="D2742" s="56">
        <f t="shared" si="387"/>
        <v>9.5500000000000007</v>
      </c>
      <c r="E2742" s="56">
        <f t="shared" si="379"/>
        <v>0</v>
      </c>
      <c r="F2742" s="56">
        <f t="shared" si="380"/>
        <v>0</v>
      </c>
      <c r="G2742" s="56">
        <f t="shared" si="381"/>
        <v>9.5500000000000007</v>
      </c>
      <c r="H2742" s="56">
        <f t="shared" si="382"/>
        <v>8.6690000000000005</v>
      </c>
      <c r="I2742" s="56">
        <f t="shared" si="383"/>
        <v>0</v>
      </c>
      <c r="J2742" s="56">
        <f t="shared" si="384"/>
        <v>0</v>
      </c>
      <c r="K2742" s="56">
        <f t="shared" si="385"/>
        <v>8.6690000000000005</v>
      </c>
      <c r="L2742" s="64">
        <v>9550</v>
      </c>
      <c r="M2742" s="64">
        <v>0</v>
      </c>
      <c r="N2742" s="64">
        <v>0</v>
      </c>
      <c r="O2742" s="64">
        <v>9550</v>
      </c>
      <c r="P2742" s="63">
        <v>8669</v>
      </c>
      <c r="Q2742" s="63">
        <v>0</v>
      </c>
      <c r="R2742" s="63">
        <v>0</v>
      </c>
      <c r="S2742" s="63">
        <v>8669</v>
      </c>
      <c r="T2742">
        <f t="shared" si="386"/>
        <v>18219</v>
      </c>
    </row>
    <row r="2743" spans="1:20" hidden="1">
      <c r="A2743" s="55" t="s">
        <v>5211</v>
      </c>
      <c r="B2743" s="56" t="s">
        <v>5212</v>
      </c>
      <c r="C2743" s="55" t="s">
        <v>6320</v>
      </c>
      <c r="D2743" s="56">
        <f t="shared" si="387"/>
        <v>0</v>
      </c>
      <c r="E2743" s="56">
        <f t="shared" si="379"/>
        <v>0</v>
      </c>
      <c r="F2743" s="56">
        <f t="shared" si="380"/>
        <v>179.858</v>
      </c>
      <c r="G2743" s="56">
        <f t="shared" si="381"/>
        <v>179.858</v>
      </c>
      <c r="H2743" s="56">
        <f t="shared" si="382"/>
        <v>0</v>
      </c>
      <c r="I2743" s="56">
        <f t="shared" si="383"/>
        <v>0</v>
      </c>
      <c r="J2743" s="56">
        <f t="shared" si="384"/>
        <v>172.858</v>
      </c>
      <c r="K2743" s="56">
        <f t="shared" si="385"/>
        <v>172.858</v>
      </c>
      <c r="L2743" s="64">
        <v>0</v>
      </c>
      <c r="M2743" s="64">
        <v>0</v>
      </c>
      <c r="N2743" s="64">
        <v>179858</v>
      </c>
      <c r="O2743" s="64">
        <v>179858</v>
      </c>
      <c r="P2743" s="63">
        <v>0</v>
      </c>
      <c r="Q2743" s="63">
        <v>0</v>
      </c>
      <c r="R2743" s="63">
        <v>172858</v>
      </c>
      <c r="S2743" s="63">
        <v>172858</v>
      </c>
      <c r="T2743">
        <f t="shared" si="386"/>
        <v>352716</v>
      </c>
    </row>
    <row r="2744" spans="1:20">
      <c r="A2744" s="55" t="s">
        <v>5213</v>
      </c>
      <c r="B2744" s="56" t="s">
        <v>5214</v>
      </c>
      <c r="C2744" s="55" t="s">
        <v>6320</v>
      </c>
      <c r="D2744" s="56">
        <f t="shared" si="387"/>
        <v>0</v>
      </c>
      <c r="E2744" s="56">
        <f t="shared" si="379"/>
        <v>0</v>
      </c>
      <c r="F2744" s="56">
        <f t="shared" si="380"/>
        <v>0</v>
      </c>
      <c r="G2744" s="56">
        <f t="shared" si="381"/>
        <v>0</v>
      </c>
      <c r="H2744" s="56">
        <f t="shared" si="382"/>
        <v>0</v>
      </c>
      <c r="I2744" s="56">
        <f t="shared" si="383"/>
        <v>0</v>
      </c>
      <c r="J2744" s="56">
        <f t="shared" si="384"/>
        <v>0</v>
      </c>
      <c r="K2744" s="56">
        <f t="shared" si="385"/>
        <v>0</v>
      </c>
      <c r="L2744" s="64">
        <v>0</v>
      </c>
      <c r="M2744" s="64">
        <v>0</v>
      </c>
      <c r="N2744" s="64">
        <v>0</v>
      </c>
      <c r="O2744" s="64">
        <v>0</v>
      </c>
      <c r="P2744" s="63">
        <v>0</v>
      </c>
      <c r="Q2744" s="63">
        <v>0</v>
      </c>
      <c r="R2744" s="63">
        <v>0</v>
      </c>
      <c r="S2744" s="63">
        <v>0</v>
      </c>
      <c r="T2744">
        <f t="shared" si="386"/>
        <v>0</v>
      </c>
    </row>
    <row r="2745" spans="1:20">
      <c r="A2745" s="55" t="s">
        <v>5215</v>
      </c>
      <c r="B2745" s="56" t="s">
        <v>5216</v>
      </c>
      <c r="C2745" s="55" t="s">
        <v>6320</v>
      </c>
      <c r="D2745" s="56">
        <f t="shared" si="387"/>
        <v>0</v>
      </c>
      <c r="E2745" s="56">
        <f t="shared" si="379"/>
        <v>0</v>
      </c>
      <c r="F2745" s="56">
        <f t="shared" si="380"/>
        <v>0</v>
      </c>
      <c r="G2745" s="56">
        <f t="shared" si="381"/>
        <v>0</v>
      </c>
      <c r="H2745" s="56">
        <f t="shared" si="382"/>
        <v>0</v>
      </c>
      <c r="I2745" s="56">
        <f t="shared" si="383"/>
        <v>0</v>
      </c>
      <c r="J2745" s="56">
        <f t="shared" si="384"/>
        <v>0</v>
      </c>
      <c r="K2745" s="56">
        <f t="shared" si="385"/>
        <v>0</v>
      </c>
      <c r="L2745" s="64">
        <v>0</v>
      </c>
      <c r="M2745" s="64">
        <v>0</v>
      </c>
      <c r="N2745" s="64">
        <v>0</v>
      </c>
      <c r="O2745" s="64">
        <v>0</v>
      </c>
      <c r="P2745" s="63">
        <v>0</v>
      </c>
      <c r="Q2745" s="63">
        <v>0</v>
      </c>
      <c r="R2745" s="63">
        <v>0</v>
      </c>
      <c r="S2745" s="63">
        <v>0</v>
      </c>
      <c r="T2745">
        <f t="shared" si="386"/>
        <v>0</v>
      </c>
    </row>
    <row r="2746" spans="1:20" hidden="1">
      <c r="A2746" s="55" t="s">
        <v>5217</v>
      </c>
      <c r="B2746" s="56" t="s">
        <v>5218</v>
      </c>
      <c r="C2746" s="55" t="s">
        <v>6320</v>
      </c>
      <c r="D2746" s="56">
        <f t="shared" si="387"/>
        <v>1005.631</v>
      </c>
      <c r="E2746" s="56">
        <f t="shared" si="379"/>
        <v>0</v>
      </c>
      <c r="F2746" s="56">
        <f t="shared" si="380"/>
        <v>367.25799999999998</v>
      </c>
      <c r="G2746" s="56">
        <f t="shared" si="381"/>
        <v>1372.8889999999999</v>
      </c>
      <c r="H2746" s="56">
        <f t="shared" si="382"/>
        <v>940.00400000000002</v>
      </c>
      <c r="I2746" s="56">
        <f t="shared" si="383"/>
        <v>0</v>
      </c>
      <c r="J2746" s="56">
        <f t="shared" si="384"/>
        <v>366.19299999999998</v>
      </c>
      <c r="K2746" s="56">
        <f t="shared" si="385"/>
        <v>1306.1969999999999</v>
      </c>
      <c r="L2746" s="64">
        <v>1005631</v>
      </c>
      <c r="M2746" s="64">
        <v>0</v>
      </c>
      <c r="N2746" s="64">
        <v>367258</v>
      </c>
      <c r="O2746" s="64">
        <v>1372889</v>
      </c>
      <c r="P2746" s="63">
        <v>940004</v>
      </c>
      <c r="Q2746" s="63">
        <v>0</v>
      </c>
      <c r="R2746" s="63">
        <v>366193</v>
      </c>
      <c r="S2746" s="63">
        <v>1306197</v>
      </c>
      <c r="T2746">
        <f t="shared" si="386"/>
        <v>2679086</v>
      </c>
    </row>
    <row r="2747" spans="1:20" hidden="1">
      <c r="A2747" s="55" t="s">
        <v>5219</v>
      </c>
      <c r="B2747" s="56" t="s">
        <v>5220</v>
      </c>
      <c r="C2747" s="55" t="s">
        <v>6320</v>
      </c>
      <c r="D2747" s="56">
        <f t="shared" si="387"/>
        <v>53.768999999999998</v>
      </c>
      <c r="E2747" s="56">
        <f t="shared" si="379"/>
        <v>0</v>
      </c>
      <c r="F2747" s="56">
        <f t="shared" si="380"/>
        <v>0</v>
      </c>
      <c r="G2747" s="56">
        <f t="shared" si="381"/>
        <v>53.768999999999998</v>
      </c>
      <c r="H2747" s="56">
        <f t="shared" si="382"/>
        <v>67.744</v>
      </c>
      <c r="I2747" s="56">
        <f t="shared" si="383"/>
        <v>0</v>
      </c>
      <c r="J2747" s="56">
        <f t="shared" si="384"/>
        <v>0</v>
      </c>
      <c r="K2747" s="56">
        <f t="shared" si="385"/>
        <v>67.744</v>
      </c>
      <c r="L2747" s="64">
        <v>53769</v>
      </c>
      <c r="M2747" s="64">
        <v>0</v>
      </c>
      <c r="N2747" s="64">
        <v>0</v>
      </c>
      <c r="O2747" s="64">
        <v>53769</v>
      </c>
      <c r="P2747" s="63">
        <v>67744</v>
      </c>
      <c r="Q2747" s="63">
        <v>0</v>
      </c>
      <c r="R2747" s="63">
        <v>0</v>
      </c>
      <c r="S2747" s="63">
        <v>67744</v>
      </c>
      <c r="T2747">
        <f t="shared" si="386"/>
        <v>121513</v>
      </c>
    </row>
    <row r="2748" spans="1:20" hidden="1">
      <c r="A2748" s="55" t="s">
        <v>5221</v>
      </c>
      <c r="B2748" s="56" t="s">
        <v>5222</v>
      </c>
      <c r="C2748" s="55" t="s">
        <v>6320</v>
      </c>
      <c r="D2748" s="56">
        <f t="shared" si="387"/>
        <v>0</v>
      </c>
      <c r="E2748" s="56">
        <f t="shared" si="379"/>
        <v>0</v>
      </c>
      <c r="F2748" s="56">
        <f t="shared" si="380"/>
        <v>100</v>
      </c>
      <c r="G2748" s="56">
        <f t="shared" si="381"/>
        <v>100</v>
      </c>
      <c r="H2748" s="56">
        <f t="shared" si="382"/>
        <v>0</v>
      </c>
      <c r="I2748" s="56">
        <f t="shared" si="383"/>
        <v>0</v>
      </c>
      <c r="J2748" s="56">
        <f t="shared" si="384"/>
        <v>100</v>
      </c>
      <c r="K2748" s="56">
        <f t="shared" si="385"/>
        <v>100</v>
      </c>
      <c r="L2748" s="64">
        <v>0</v>
      </c>
      <c r="M2748" s="64">
        <v>0</v>
      </c>
      <c r="N2748" s="64">
        <v>100000</v>
      </c>
      <c r="O2748" s="64">
        <v>100000</v>
      </c>
      <c r="P2748" s="63">
        <v>0</v>
      </c>
      <c r="Q2748" s="63">
        <v>0</v>
      </c>
      <c r="R2748" s="63">
        <v>100000</v>
      </c>
      <c r="S2748" s="63">
        <v>100000</v>
      </c>
      <c r="T2748">
        <f t="shared" si="386"/>
        <v>200000</v>
      </c>
    </row>
    <row r="2749" spans="1:20" hidden="1">
      <c r="A2749" s="55" t="s">
        <v>5223</v>
      </c>
      <c r="B2749" s="56" t="s">
        <v>5224</v>
      </c>
      <c r="C2749" s="55" t="s">
        <v>6320</v>
      </c>
      <c r="D2749" s="56">
        <f t="shared" si="387"/>
        <v>0</v>
      </c>
      <c r="E2749" s="56">
        <f t="shared" si="379"/>
        <v>0</v>
      </c>
      <c r="F2749" s="56">
        <f t="shared" si="380"/>
        <v>70.105000000000004</v>
      </c>
      <c r="G2749" s="56">
        <f t="shared" si="381"/>
        <v>70.105000000000004</v>
      </c>
      <c r="H2749" s="56">
        <f t="shared" si="382"/>
        <v>0</v>
      </c>
      <c r="I2749" s="56">
        <f t="shared" si="383"/>
        <v>0</v>
      </c>
      <c r="J2749" s="56">
        <f t="shared" si="384"/>
        <v>60.066000000000003</v>
      </c>
      <c r="K2749" s="56">
        <f t="shared" si="385"/>
        <v>60.066000000000003</v>
      </c>
      <c r="L2749" s="64">
        <v>0</v>
      </c>
      <c r="M2749" s="64">
        <v>0</v>
      </c>
      <c r="N2749" s="64">
        <v>70105</v>
      </c>
      <c r="O2749" s="64">
        <v>70105</v>
      </c>
      <c r="P2749" s="63">
        <v>0</v>
      </c>
      <c r="Q2749" s="63">
        <v>0</v>
      </c>
      <c r="R2749" s="63">
        <v>60066</v>
      </c>
      <c r="S2749" s="63">
        <v>60066</v>
      </c>
      <c r="T2749">
        <f t="shared" si="386"/>
        <v>130171</v>
      </c>
    </row>
    <row r="2750" spans="1:20" hidden="1">
      <c r="A2750" s="55" t="s">
        <v>5225</v>
      </c>
      <c r="B2750" s="56" t="s">
        <v>5226</v>
      </c>
      <c r="C2750" s="55" t="s">
        <v>6320</v>
      </c>
      <c r="D2750" s="56">
        <f t="shared" si="387"/>
        <v>492.51600000000002</v>
      </c>
      <c r="E2750" s="56">
        <f t="shared" si="379"/>
        <v>0</v>
      </c>
      <c r="F2750" s="56">
        <f t="shared" si="380"/>
        <v>1109.164</v>
      </c>
      <c r="G2750" s="56">
        <f t="shared" si="381"/>
        <v>1601.68</v>
      </c>
      <c r="H2750" s="56">
        <f t="shared" si="382"/>
        <v>448.97699999999998</v>
      </c>
      <c r="I2750" s="56">
        <f t="shared" si="383"/>
        <v>0</v>
      </c>
      <c r="J2750" s="56">
        <f t="shared" si="384"/>
        <v>1047.347</v>
      </c>
      <c r="K2750" s="56">
        <f t="shared" si="385"/>
        <v>1496.3240000000001</v>
      </c>
      <c r="L2750" s="64">
        <v>492516</v>
      </c>
      <c r="M2750" s="64">
        <v>0</v>
      </c>
      <c r="N2750" s="64">
        <v>1109164</v>
      </c>
      <c r="O2750" s="64">
        <v>1601680</v>
      </c>
      <c r="P2750" s="63">
        <v>448977</v>
      </c>
      <c r="Q2750" s="63">
        <v>0</v>
      </c>
      <c r="R2750" s="63">
        <v>1047347</v>
      </c>
      <c r="S2750" s="63">
        <v>1496324</v>
      </c>
      <c r="T2750">
        <f t="shared" si="386"/>
        <v>3098004</v>
      </c>
    </row>
    <row r="2751" spans="1:20" hidden="1">
      <c r="A2751" s="55" t="s">
        <v>5227</v>
      </c>
      <c r="B2751" s="56" t="s">
        <v>5228</v>
      </c>
      <c r="C2751" s="55" t="s">
        <v>6320</v>
      </c>
      <c r="D2751" s="56">
        <f t="shared" si="387"/>
        <v>16.922000000000001</v>
      </c>
      <c r="E2751" s="56">
        <f t="shared" si="379"/>
        <v>0</v>
      </c>
      <c r="F2751" s="56">
        <f t="shared" si="380"/>
        <v>0</v>
      </c>
      <c r="G2751" s="56">
        <f t="shared" si="381"/>
        <v>16.922000000000001</v>
      </c>
      <c r="H2751" s="56">
        <f t="shared" si="382"/>
        <v>18.363</v>
      </c>
      <c r="I2751" s="56">
        <f t="shared" si="383"/>
        <v>0</v>
      </c>
      <c r="J2751" s="56">
        <f t="shared" si="384"/>
        <v>0</v>
      </c>
      <c r="K2751" s="56">
        <f t="shared" si="385"/>
        <v>18.363</v>
      </c>
      <c r="L2751" s="64">
        <v>16922</v>
      </c>
      <c r="M2751" s="64">
        <v>0</v>
      </c>
      <c r="N2751" s="64">
        <v>0</v>
      </c>
      <c r="O2751" s="64">
        <v>16922</v>
      </c>
      <c r="P2751" s="63">
        <v>18363</v>
      </c>
      <c r="Q2751" s="63">
        <v>0</v>
      </c>
      <c r="R2751" s="63">
        <v>0</v>
      </c>
      <c r="S2751" s="63">
        <v>18363</v>
      </c>
      <c r="T2751">
        <f t="shared" si="386"/>
        <v>35285</v>
      </c>
    </row>
    <row r="2752" spans="1:20" hidden="1">
      <c r="A2752" s="55" t="s">
        <v>5229</v>
      </c>
      <c r="B2752" s="56" t="s">
        <v>5230</v>
      </c>
      <c r="C2752" s="55" t="s">
        <v>6320</v>
      </c>
      <c r="D2752" s="56">
        <f t="shared" si="387"/>
        <v>170.601</v>
      </c>
      <c r="E2752" s="56">
        <f t="shared" si="379"/>
        <v>0</v>
      </c>
      <c r="F2752" s="56">
        <f t="shared" si="380"/>
        <v>0</v>
      </c>
      <c r="G2752" s="56">
        <f t="shared" si="381"/>
        <v>170.601</v>
      </c>
      <c r="H2752" s="56">
        <f t="shared" si="382"/>
        <v>205.07900000000001</v>
      </c>
      <c r="I2752" s="56">
        <f t="shared" si="383"/>
        <v>0</v>
      </c>
      <c r="J2752" s="56">
        <f t="shared" si="384"/>
        <v>0</v>
      </c>
      <c r="K2752" s="56">
        <f t="shared" si="385"/>
        <v>205.07900000000001</v>
      </c>
      <c r="L2752" s="64">
        <v>170601</v>
      </c>
      <c r="M2752" s="64">
        <v>0</v>
      </c>
      <c r="N2752" s="64">
        <v>0</v>
      </c>
      <c r="O2752" s="64">
        <v>170601</v>
      </c>
      <c r="P2752" s="63">
        <v>205079</v>
      </c>
      <c r="Q2752" s="63">
        <v>0</v>
      </c>
      <c r="R2752" s="63">
        <v>0</v>
      </c>
      <c r="S2752" s="63">
        <v>205079</v>
      </c>
      <c r="T2752">
        <f t="shared" si="386"/>
        <v>375680</v>
      </c>
    </row>
    <row r="2753" spans="1:20" hidden="1">
      <c r="A2753" s="55" t="s">
        <v>5231</v>
      </c>
      <c r="B2753" s="56" t="s">
        <v>5232</v>
      </c>
      <c r="C2753" s="55" t="s">
        <v>6320</v>
      </c>
      <c r="D2753" s="56">
        <f t="shared" si="387"/>
        <v>100.901</v>
      </c>
      <c r="E2753" s="56">
        <f t="shared" si="379"/>
        <v>0</v>
      </c>
      <c r="F2753" s="56">
        <f t="shared" si="380"/>
        <v>0</v>
      </c>
      <c r="G2753" s="56">
        <f t="shared" si="381"/>
        <v>100.901</v>
      </c>
      <c r="H2753" s="56">
        <f t="shared" si="382"/>
        <v>90.900999999999996</v>
      </c>
      <c r="I2753" s="56">
        <f t="shared" si="383"/>
        <v>0</v>
      </c>
      <c r="J2753" s="56">
        <f t="shared" si="384"/>
        <v>0</v>
      </c>
      <c r="K2753" s="56">
        <f t="shared" si="385"/>
        <v>90.900999999999996</v>
      </c>
      <c r="L2753" s="64">
        <v>100901</v>
      </c>
      <c r="M2753" s="64">
        <v>0</v>
      </c>
      <c r="N2753" s="64">
        <v>0</v>
      </c>
      <c r="O2753" s="64">
        <v>100901</v>
      </c>
      <c r="P2753" s="63">
        <v>90901</v>
      </c>
      <c r="Q2753" s="63">
        <v>0</v>
      </c>
      <c r="R2753" s="63">
        <v>0</v>
      </c>
      <c r="S2753" s="63">
        <v>90901</v>
      </c>
      <c r="T2753">
        <f t="shared" si="386"/>
        <v>191802</v>
      </c>
    </row>
    <row r="2754" spans="1:20" hidden="1">
      <c r="A2754" s="55" t="s">
        <v>5233</v>
      </c>
      <c r="B2754" s="56" t="s">
        <v>5234</v>
      </c>
      <c r="C2754" s="55" t="s">
        <v>6320</v>
      </c>
      <c r="D2754" s="56">
        <f t="shared" si="387"/>
        <v>10.8</v>
      </c>
      <c r="E2754" s="56">
        <f t="shared" si="379"/>
        <v>0</v>
      </c>
      <c r="F2754" s="56">
        <f t="shared" si="380"/>
        <v>0</v>
      </c>
      <c r="G2754" s="56">
        <f t="shared" si="381"/>
        <v>10.8</v>
      </c>
      <c r="H2754" s="56">
        <f t="shared" si="382"/>
        <v>10.8</v>
      </c>
      <c r="I2754" s="56">
        <f t="shared" si="383"/>
        <v>0</v>
      </c>
      <c r="J2754" s="56">
        <f t="shared" si="384"/>
        <v>0</v>
      </c>
      <c r="K2754" s="56">
        <f t="shared" si="385"/>
        <v>10.8</v>
      </c>
      <c r="L2754" s="64">
        <v>10800</v>
      </c>
      <c r="M2754" s="64">
        <v>0</v>
      </c>
      <c r="N2754" s="64">
        <v>0</v>
      </c>
      <c r="O2754" s="64">
        <v>10800</v>
      </c>
      <c r="P2754" s="63">
        <v>10800</v>
      </c>
      <c r="Q2754" s="63">
        <v>0</v>
      </c>
      <c r="R2754" s="63">
        <v>0</v>
      </c>
      <c r="S2754" s="63">
        <v>10800</v>
      </c>
      <c r="T2754">
        <f t="shared" si="386"/>
        <v>21600</v>
      </c>
    </row>
    <row r="2755" spans="1:20" hidden="1">
      <c r="A2755" s="55" t="s">
        <v>5235</v>
      </c>
      <c r="B2755" s="56" t="s">
        <v>5236</v>
      </c>
      <c r="C2755" s="55" t="s">
        <v>6320</v>
      </c>
      <c r="D2755" s="56">
        <f t="shared" si="387"/>
        <v>0</v>
      </c>
      <c r="E2755" s="56">
        <f t="shared" si="379"/>
        <v>0</v>
      </c>
      <c r="F2755" s="56">
        <f t="shared" si="380"/>
        <v>26128.383000000002</v>
      </c>
      <c r="G2755" s="56">
        <f t="shared" si="381"/>
        <v>26128.383000000002</v>
      </c>
      <c r="H2755" s="56">
        <f t="shared" si="382"/>
        <v>0</v>
      </c>
      <c r="I2755" s="56">
        <f t="shared" si="383"/>
        <v>0</v>
      </c>
      <c r="J2755" s="56">
        <f t="shared" si="384"/>
        <v>23344.527999999998</v>
      </c>
      <c r="K2755" s="56">
        <f t="shared" si="385"/>
        <v>23344.527999999998</v>
      </c>
      <c r="L2755" s="64">
        <v>0</v>
      </c>
      <c r="M2755" s="64">
        <v>0</v>
      </c>
      <c r="N2755" s="64">
        <v>26128383</v>
      </c>
      <c r="O2755" s="64">
        <v>26128383</v>
      </c>
      <c r="P2755" s="63">
        <v>0</v>
      </c>
      <c r="Q2755" s="63">
        <v>0</v>
      </c>
      <c r="R2755" s="63">
        <v>23344528</v>
      </c>
      <c r="S2755" s="63">
        <v>23344528</v>
      </c>
      <c r="T2755">
        <f t="shared" si="386"/>
        <v>49472911</v>
      </c>
    </row>
    <row r="2756" spans="1:20" hidden="1">
      <c r="A2756" s="55" t="s">
        <v>5237</v>
      </c>
      <c r="B2756" s="56" t="s">
        <v>5238</v>
      </c>
      <c r="C2756" s="55" t="s">
        <v>6320</v>
      </c>
      <c r="D2756" s="56">
        <f t="shared" si="387"/>
        <v>1350.413</v>
      </c>
      <c r="E2756" s="56">
        <f t="shared" si="379"/>
        <v>0</v>
      </c>
      <c r="F2756" s="56">
        <f t="shared" si="380"/>
        <v>0</v>
      </c>
      <c r="G2756" s="56">
        <f t="shared" si="381"/>
        <v>1350.413</v>
      </c>
      <c r="H2756" s="56">
        <f t="shared" si="382"/>
        <v>1316.2550000000001</v>
      </c>
      <c r="I2756" s="56">
        <f t="shared" si="383"/>
        <v>0</v>
      </c>
      <c r="J2756" s="56">
        <f t="shared" si="384"/>
        <v>0</v>
      </c>
      <c r="K2756" s="56">
        <f t="shared" si="385"/>
        <v>1316.2550000000001</v>
      </c>
      <c r="L2756" s="64">
        <v>1350413</v>
      </c>
      <c r="M2756" s="64">
        <v>0</v>
      </c>
      <c r="N2756" s="64">
        <v>0</v>
      </c>
      <c r="O2756" s="64">
        <v>1350413</v>
      </c>
      <c r="P2756" s="63">
        <v>1316255</v>
      </c>
      <c r="Q2756" s="63">
        <v>0</v>
      </c>
      <c r="R2756" s="63">
        <v>0</v>
      </c>
      <c r="S2756" s="63">
        <v>1316255</v>
      </c>
      <c r="T2756">
        <f t="shared" si="386"/>
        <v>2666668</v>
      </c>
    </row>
    <row r="2757" spans="1:20">
      <c r="A2757" s="55" t="s">
        <v>5239</v>
      </c>
      <c r="B2757" s="56" t="s">
        <v>5240</v>
      </c>
      <c r="C2757" s="55" t="s">
        <v>6320</v>
      </c>
      <c r="D2757" s="56">
        <f t="shared" si="387"/>
        <v>0</v>
      </c>
      <c r="E2757" s="56">
        <f t="shared" ref="E2757:E2820" si="388">M2757/1000</f>
        <v>0</v>
      </c>
      <c r="F2757" s="56">
        <f t="shared" ref="F2757:F2820" si="389">N2757/1000</f>
        <v>0</v>
      </c>
      <c r="G2757" s="56">
        <f t="shared" ref="G2757:G2820" si="390">O2757/1000</f>
        <v>0</v>
      </c>
      <c r="H2757" s="56">
        <f t="shared" ref="H2757:H2820" si="391">P2757/1000</f>
        <v>0</v>
      </c>
      <c r="I2757" s="56">
        <f t="shared" ref="I2757:I2820" si="392">Q2757/1000</f>
        <v>0</v>
      </c>
      <c r="J2757" s="56">
        <f t="shared" ref="J2757:J2820" si="393">R2757/1000</f>
        <v>0</v>
      </c>
      <c r="K2757" s="56">
        <f t="shared" ref="K2757:K2820" si="394">S2757/1000</f>
        <v>0</v>
      </c>
      <c r="L2757" s="64">
        <v>0</v>
      </c>
      <c r="M2757" s="64">
        <v>0</v>
      </c>
      <c r="N2757" s="64">
        <v>0</v>
      </c>
      <c r="O2757" s="64">
        <v>0</v>
      </c>
      <c r="P2757" s="63">
        <v>0</v>
      </c>
      <c r="Q2757" s="63">
        <v>0</v>
      </c>
      <c r="R2757" s="63">
        <v>0</v>
      </c>
      <c r="S2757" s="63">
        <v>0</v>
      </c>
      <c r="T2757">
        <f t="shared" si="386"/>
        <v>0</v>
      </c>
    </row>
    <row r="2758" spans="1:20">
      <c r="A2758" s="55" t="s">
        <v>5241</v>
      </c>
      <c r="B2758" s="56" t="s">
        <v>5242</v>
      </c>
      <c r="C2758" s="55" t="s">
        <v>6320</v>
      </c>
      <c r="D2758" s="56">
        <f t="shared" si="387"/>
        <v>0</v>
      </c>
      <c r="E2758" s="56">
        <f t="shared" si="388"/>
        <v>0</v>
      </c>
      <c r="F2758" s="56">
        <f t="shared" si="389"/>
        <v>0</v>
      </c>
      <c r="G2758" s="56">
        <f t="shared" si="390"/>
        <v>0</v>
      </c>
      <c r="H2758" s="56">
        <f t="shared" si="391"/>
        <v>0</v>
      </c>
      <c r="I2758" s="56">
        <f t="shared" si="392"/>
        <v>0</v>
      </c>
      <c r="J2758" s="56">
        <f t="shared" si="393"/>
        <v>0</v>
      </c>
      <c r="K2758" s="56">
        <f t="shared" si="394"/>
        <v>0</v>
      </c>
      <c r="L2758" s="64">
        <v>0</v>
      </c>
      <c r="M2758" s="64">
        <v>0</v>
      </c>
      <c r="N2758" s="64">
        <v>0</v>
      </c>
      <c r="O2758" s="64">
        <v>0</v>
      </c>
      <c r="P2758" s="63">
        <v>0</v>
      </c>
      <c r="Q2758" s="63">
        <v>0</v>
      </c>
      <c r="R2758" s="63">
        <v>0</v>
      </c>
      <c r="S2758" s="63">
        <v>0</v>
      </c>
      <c r="T2758">
        <f t="shared" ref="T2758:T2821" si="395">O2758+S2758</f>
        <v>0</v>
      </c>
    </row>
    <row r="2759" spans="1:20" hidden="1">
      <c r="A2759" s="55" t="s">
        <v>5243</v>
      </c>
      <c r="B2759" s="56" t="s">
        <v>5244</v>
      </c>
      <c r="C2759" s="55" t="s">
        <v>6320</v>
      </c>
      <c r="D2759" s="56">
        <f t="shared" ref="D2759:D2822" si="396">L2759/1000</f>
        <v>76.111999999999995</v>
      </c>
      <c r="E2759" s="56">
        <f t="shared" si="388"/>
        <v>0</v>
      </c>
      <c r="F2759" s="56">
        <f t="shared" si="389"/>
        <v>0.5</v>
      </c>
      <c r="G2759" s="56">
        <f t="shared" si="390"/>
        <v>76.611999999999995</v>
      </c>
      <c r="H2759" s="56">
        <f t="shared" si="391"/>
        <v>76.042000000000002</v>
      </c>
      <c r="I2759" s="56">
        <f t="shared" si="392"/>
        <v>0</v>
      </c>
      <c r="J2759" s="56">
        <f t="shared" si="393"/>
        <v>0.5</v>
      </c>
      <c r="K2759" s="56">
        <f t="shared" si="394"/>
        <v>76.542000000000002</v>
      </c>
      <c r="L2759" s="64">
        <v>76112</v>
      </c>
      <c r="M2759" s="64">
        <v>0</v>
      </c>
      <c r="N2759" s="64">
        <v>500</v>
      </c>
      <c r="O2759" s="64">
        <v>76612</v>
      </c>
      <c r="P2759" s="63">
        <v>76042</v>
      </c>
      <c r="Q2759" s="63">
        <v>0</v>
      </c>
      <c r="R2759" s="63">
        <v>500</v>
      </c>
      <c r="S2759" s="63">
        <v>76542</v>
      </c>
      <c r="T2759">
        <f t="shared" si="395"/>
        <v>153154</v>
      </c>
    </row>
    <row r="2760" spans="1:20" hidden="1">
      <c r="A2760" s="55" t="s">
        <v>5245</v>
      </c>
      <c r="B2760" s="56" t="s">
        <v>5246</v>
      </c>
      <c r="C2760" s="55" t="s">
        <v>6320</v>
      </c>
      <c r="D2760" s="56">
        <f t="shared" si="396"/>
        <v>15.007</v>
      </c>
      <c r="E2760" s="56">
        <f t="shared" si="388"/>
        <v>0</v>
      </c>
      <c r="F2760" s="56">
        <f t="shared" si="389"/>
        <v>0</v>
      </c>
      <c r="G2760" s="56">
        <f t="shared" si="390"/>
        <v>15.007</v>
      </c>
      <c r="H2760" s="56">
        <f t="shared" si="391"/>
        <v>15</v>
      </c>
      <c r="I2760" s="56">
        <f t="shared" si="392"/>
        <v>0</v>
      </c>
      <c r="J2760" s="56">
        <f t="shared" si="393"/>
        <v>0</v>
      </c>
      <c r="K2760" s="56">
        <f t="shared" si="394"/>
        <v>15</v>
      </c>
      <c r="L2760" s="64">
        <v>15007</v>
      </c>
      <c r="M2760" s="64">
        <v>0</v>
      </c>
      <c r="N2760" s="64">
        <v>0</v>
      </c>
      <c r="O2760" s="64">
        <v>15007</v>
      </c>
      <c r="P2760" s="63">
        <v>15000</v>
      </c>
      <c r="Q2760" s="63">
        <v>0</v>
      </c>
      <c r="R2760" s="63">
        <v>0</v>
      </c>
      <c r="S2760" s="63">
        <v>15000</v>
      </c>
      <c r="T2760">
        <f t="shared" si="395"/>
        <v>30007</v>
      </c>
    </row>
    <row r="2761" spans="1:20" hidden="1">
      <c r="A2761" s="55" t="s">
        <v>5247</v>
      </c>
      <c r="B2761" s="56" t="s">
        <v>5248</v>
      </c>
      <c r="C2761" s="55" t="s">
        <v>6320</v>
      </c>
      <c r="D2761" s="56">
        <f t="shared" si="396"/>
        <v>0</v>
      </c>
      <c r="E2761" s="56">
        <f t="shared" si="388"/>
        <v>0</v>
      </c>
      <c r="F2761" s="56">
        <f t="shared" si="389"/>
        <v>122.178</v>
      </c>
      <c r="G2761" s="56">
        <f t="shared" si="390"/>
        <v>122.178</v>
      </c>
      <c r="H2761" s="56">
        <f t="shared" si="391"/>
        <v>0</v>
      </c>
      <c r="I2761" s="56">
        <f t="shared" si="392"/>
        <v>0</v>
      </c>
      <c r="J2761" s="56">
        <f t="shared" si="393"/>
        <v>143.755</v>
      </c>
      <c r="K2761" s="56">
        <f t="shared" si="394"/>
        <v>143.755</v>
      </c>
      <c r="L2761" s="64">
        <v>0</v>
      </c>
      <c r="M2761" s="64">
        <v>0</v>
      </c>
      <c r="N2761" s="64">
        <v>122178</v>
      </c>
      <c r="O2761" s="64">
        <v>122178</v>
      </c>
      <c r="P2761" s="63">
        <v>0</v>
      </c>
      <c r="Q2761" s="63">
        <v>0</v>
      </c>
      <c r="R2761" s="63">
        <v>143755</v>
      </c>
      <c r="S2761" s="63">
        <v>143755</v>
      </c>
      <c r="T2761">
        <f t="shared" si="395"/>
        <v>265933</v>
      </c>
    </row>
    <row r="2762" spans="1:20">
      <c r="A2762" s="55" t="s">
        <v>6289</v>
      </c>
      <c r="B2762" s="56" t="s">
        <v>6290</v>
      </c>
      <c r="C2762" s="55" t="s">
        <v>6321</v>
      </c>
      <c r="D2762" s="56">
        <f t="shared" si="396"/>
        <v>0</v>
      </c>
      <c r="E2762" s="56">
        <f t="shared" si="388"/>
        <v>0</v>
      </c>
      <c r="F2762" s="56">
        <f t="shared" si="389"/>
        <v>0</v>
      </c>
      <c r="G2762" s="56">
        <f t="shared" si="390"/>
        <v>0</v>
      </c>
      <c r="H2762" s="56">
        <f t="shared" si="391"/>
        <v>0</v>
      </c>
      <c r="I2762" s="56">
        <f t="shared" si="392"/>
        <v>0</v>
      </c>
      <c r="J2762" s="56">
        <f t="shared" si="393"/>
        <v>0</v>
      </c>
      <c r="K2762" s="56">
        <f t="shared" si="394"/>
        <v>0</v>
      </c>
      <c r="L2762" s="64">
        <v>0</v>
      </c>
      <c r="M2762" s="64">
        <v>0</v>
      </c>
      <c r="N2762" s="64">
        <v>0</v>
      </c>
      <c r="O2762" s="64">
        <v>0</v>
      </c>
      <c r="P2762" s="63">
        <v>0</v>
      </c>
      <c r="Q2762" s="63">
        <v>0</v>
      </c>
      <c r="R2762" s="63">
        <v>0</v>
      </c>
      <c r="S2762" s="63">
        <v>0</v>
      </c>
      <c r="T2762">
        <f t="shared" si="395"/>
        <v>0</v>
      </c>
    </row>
    <row r="2763" spans="1:20" hidden="1">
      <c r="A2763" s="55" t="s">
        <v>5249</v>
      </c>
      <c r="B2763" s="56" t="s">
        <v>5250</v>
      </c>
      <c r="C2763" s="55" t="s">
        <v>6320</v>
      </c>
      <c r="D2763" s="56">
        <f t="shared" si="396"/>
        <v>44.353000000000002</v>
      </c>
      <c r="E2763" s="56">
        <f t="shared" si="388"/>
        <v>0</v>
      </c>
      <c r="F2763" s="56">
        <f t="shared" si="389"/>
        <v>0</v>
      </c>
      <c r="G2763" s="56">
        <f t="shared" si="390"/>
        <v>44.353000000000002</v>
      </c>
      <c r="H2763" s="56">
        <f t="shared" si="391"/>
        <v>41.542000000000002</v>
      </c>
      <c r="I2763" s="56">
        <f t="shared" si="392"/>
        <v>0</v>
      </c>
      <c r="J2763" s="56">
        <f t="shared" si="393"/>
        <v>0</v>
      </c>
      <c r="K2763" s="56">
        <f t="shared" si="394"/>
        <v>41.542000000000002</v>
      </c>
      <c r="L2763" s="64">
        <v>44353</v>
      </c>
      <c r="M2763" s="64">
        <v>0</v>
      </c>
      <c r="N2763" s="64">
        <v>0</v>
      </c>
      <c r="O2763" s="64">
        <v>44353</v>
      </c>
      <c r="P2763" s="63">
        <v>41542</v>
      </c>
      <c r="Q2763" s="63">
        <v>0</v>
      </c>
      <c r="R2763" s="63">
        <v>0</v>
      </c>
      <c r="S2763" s="63">
        <v>41542</v>
      </c>
      <c r="T2763">
        <f t="shared" si="395"/>
        <v>85895</v>
      </c>
    </row>
    <row r="2764" spans="1:20" hidden="1">
      <c r="A2764" s="55" t="s">
        <v>5251</v>
      </c>
      <c r="B2764" s="56" t="s">
        <v>5252</v>
      </c>
      <c r="C2764" s="55" t="s">
        <v>6320</v>
      </c>
      <c r="D2764" s="56">
        <f t="shared" si="396"/>
        <v>318.20100000000002</v>
      </c>
      <c r="E2764" s="56">
        <f t="shared" si="388"/>
        <v>0</v>
      </c>
      <c r="F2764" s="56">
        <f t="shared" si="389"/>
        <v>1677.752</v>
      </c>
      <c r="G2764" s="56">
        <f t="shared" si="390"/>
        <v>1995.953</v>
      </c>
      <c r="H2764" s="56">
        <f t="shared" si="391"/>
        <v>287.18400000000003</v>
      </c>
      <c r="I2764" s="56">
        <f t="shared" si="392"/>
        <v>0</v>
      </c>
      <c r="J2764" s="56">
        <f t="shared" si="393"/>
        <v>1718.2940000000001</v>
      </c>
      <c r="K2764" s="56">
        <f t="shared" si="394"/>
        <v>2005.4780000000001</v>
      </c>
      <c r="L2764" s="64">
        <v>318201</v>
      </c>
      <c r="M2764" s="64">
        <v>0</v>
      </c>
      <c r="N2764" s="64">
        <v>1677752</v>
      </c>
      <c r="O2764" s="64">
        <v>1995953</v>
      </c>
      <c r="P2764" s="63">
        <v>287184</v>
      </c>
      <c r="Q2764" s="63">
        <v>0</v>
      </c>
      <c r="R2764" s="63">
        <v>1718294</v>
      </c>
      <c r="S2764" s="63">
        <v>2005478</v>
      </c>
      <c r="T2764">
        <f t="shared" si="395"/>
        <v>4001431</v>
      </c>
    </row>
    <row r="2765" spans="1:20" hidden="1">
      <c r="A2765" s="55" t="s">
        <v>5253</v>
      </c>
      <c r="B2765" s="56" t="s">
        <v>5254</v>
      </c>
      <c r="C2765" s="55" t="s">
        <v>6320</v>
      </c>
      <c r="D2765" s="56">
        <f t="shared" si="396"/>
        <v>0</v>
      </c>
      <c r="E2765" s="56">
        <f t="shared" si="388"/>
        <v>0</v>
      </c>
      <c r="F2765" s="56">
        <f t="shared" si="389"/>
        <v>234.09</v>
      </c>
      <c r="G2765" s="56">
        <f t="shared" si="390"/>
        <v>234.09</v>
      </c>
      <c r="H2765" s="56">
        <f t="shared" si="391"/>
        <v>0</v>
      </c>
      <c r="I2765" s="56">
        <f t="shared" si="392"/>
        <v>0</v>
      </c>
      <c r="J2765" s="56">
        <f t="shared" si="393"/>
        <v>258.45499999999998</v>
      </c>
      <c r="K2765" s="56">
        <f t="shared" si="394"/>
        <v>258.45499999999998</v>
      </c>
      <c r="L2765" s="64">
        <v>0</v>
      </c>
      <c r="M2765" s="64">
        <v>0</v>
      </c>
      <c r="N2765" s="64">
        <v>234090</v>
      </c>
      <c r="O2765" s="64">
        <v>234090</v>
      </c>
      <c r="P2765" s="63">
        <v>0</v>
      </c>
      <c r="Q2765" s="63">
        <v>0</v>
      </c>
      <c r="R2765" s="63">
        <v>258455</v>
      </c>
      <c r="S2765" s="63">
        <v>258455</v>
      </c>
      <c r="T2765">
        <f t="shared" si="395"/>
        <v>492545</v>
      </c>
    </row>
    <row r="2766" spans="1:20" hidden="1">
      <c r="A2766" s="55" t="s">
        <v>5255</v>
      </c>
      <c r="B2766" s="56" t="s">
        <v>5256</v>
      </c>
      <c r="C2766" s="55" t="s">
        <v>6320</v>
      </c>
      <c r="D2766" s="56">
        <f t="shared" si="396"/>
        <v>1437.595</v>
      </c>
      <c r="E2766" s="56">
        <f t="shared" si="388"/>
        <v>0</v>
      </c>
      <c r="F2766" s="56">
        <f t="shared" si="389"/>
        <v>0</v>
      </c>
      <c r="G2766" s="56">
        <f t="shared" si="390"/>
        <v>1437.595</v>
      </c>
      <c r="H2766" s="56">
        <f t="shared" si="391"/>
        <v>1331.59</v>
      </c>
      <c r="I2766" s="56">
        <f t="shared" si="392"/>
        <v>0</v>
      </c>
      <c r="J2766" s="56">
        <f t="shared" si="393"/>
        <v>0</v>
      </c>
      <c r="K2766" s="56">
        <f t="shared" si="394"/>
        <v>1331.59</v>
      </c>
      <c r="L2766" s="64">
        <v>1437595</v>
      </c>
      <c r="M2766" s="64">
        <v>0</v>
      </c>
      <c r="N2766" s="64">
        <v>0</v>
      </c>
      <c r="O2766" s="64">
        <v>1437595</v>
      </c>
      <c r="P2766" s="63">
        <v>1331590</v>
      </c>
      <c r="Q2766" s="63">
        <v>0</v>
      </c>
      <c r="R2766" s="63">
        <v>0</v>
      </c>
      <c r="S2766" s="63">
        <v>1331590</v>
      </c>
      <c r="T2766">
        <f t="shared" si="395"/>
        <v>2769185</v>
      </c>
    </row>
    <row r="2767" spans="1:20" hidden="1">
      <c r="A2767" s="55" t="s">
        <v>5257</v>
      </c>
      <c r="B2767" s="56" t="s">
        <v>5258</v>
      </c>
      <c r="C2767" s="55" t="s">
        <v>6320</v>
      </c>
      <c r="D2767" s="56">
        <f t="shared" si="396"/>
        <v>127.48</v>
      </c>
      <c r="E2767" s="56">
        <f t="shared" si="388"/>
        <v>0</v>
      </c>
      <c r="F2767" s="56">
        <f t="shared" si="389"/>
        <v>105.22499999999999</v>
      </c>
      <c r="G2767" s="56">
        <f t="shared" si="390"/>
        <v>232.70500000000001</v>
      </c>
      <c r="H2767" s="56">
        <f t="shared" si="391"/>
        <v>98.48</v>
      </c>
      <c r="I2767" s="56">
        <f t="shared" si="392"/>
        <v>0</v>
      </c>
      <c r="J2767" s="56">
        <f t="shared" si="393"/>
        <v>74.224999999999994</v>
      </c>
      <c r="K2767" s="56">
        <f t="shared" si="394"/>
        <v>172.70500000000001</v>
      </c>
      <c r="L2767" s="64">
        <v>127480</v>
      </c>
      <c r="M2767" s="64">
        <v>0</v>
      </c>
      <c r="N2767" s="64">
        <v>105225</v>
      </c>
      <c r="O2767" s="64">
        <v>232705</v>
      </c>
      <c r="P2767" s="63">
        <v>98480</v>
      </c>
      <c r="Q2767" s="63">
        <v>0</v>
      </c>
      <c r="R2767" s="63">
        <v>74225</v>
      </c>
      <c r="S2767" s="63">
        <v>172705</v>
      </c>
      <c r="T2767">
        <f t="shared" si="395"/>
        <v>405410</v>
      </c>
    </row>
    <row r="2768" spans="1:20" hidden="1">
      <c r="A2768" s="55" t="s">
        <v>5259</v>
      </c>
      <c r="B2768" s="56" t="s">
        <v>5260</v>
      </c>
      <c r="C2768" s="55" t="s">
        <v>6320</v>
      </c>
      <c r="D2768" s="56">
        <f t="shared" si="396"/>
        <v>190.38800000000001</v>
      </c>
      <c r="E2768" s="56">
        <f t="shared" si="388"/>
        <v>0</v>
      </c>
      <c r="F2768" s="56">
        <f t="shared" si="389"/>
        <v>1587</v>
      </c>
      <c r="G2768" s="56">
        <f t="shared" si="390"/>
        <v>1777.3879999999999</v>
      </c>
      <c r="H2768" s="56">
        <f t="shared" si="391"/>
        <v>190.38200000000001</v>
      </c>
      <c r="I2768" s="56">
        <f t="shared" si="392"/>
        <v>0</v>
      </c>
      <c r="J2768" s="56">
        <f t="shared" si="393"/>
        <v>1587</v>
      </c>
      <c r="K2768" s="56">
        <f t="shared" si="394"/>
        <v>1777.3820000000001</v>
      </c>
      <c r="L2768" s="64">
        <v>190388</v>
      </c>
      <c r="M2768" s="64">
        <v>0</v>
      </c>
      <c r="N2768" s="64">
        <v>1587000</v>
      </c>
      <c r="O2768" s="64">
        <v>1777388</v>
      </c>
      <c r="P2768" s="63">
        <v>190382</v>
      </c>
      <c r="Q2768" s="63">
        <v>0</v>
      </c>
      <c r="R2768" s="63">
        <v>1587000</v>
      </c>
      <c r="S2768" s="63">
        <v>1777382</v>
      </c>
      <c r="T2768">
        <f t="shared" si="395"/>
        <v>3554770</v>
      </c>
    </row>
    <row r="2769" spans="1:20" hidden="1">
      <c r="A2769" s="55" t="s">
        <v>5261</v>
      </c>
      <c r="B2769" s="56" t="s">
        <v>5262</v>
      </c>
      <c r="C2769" s="55" t="s">
        <v>6320</v>
      </c>
      <c r="D2769" s="56">
        <f t="shared" si="396"/>
        <v>188.65</v>
      </c>
      <c r="E2769" s="56">
        <f t="shared" si="388"/>
        <v>0</v>
      </c>
      <c r="F2769" s="56">
        <f t="shared" si="389"/>
        <v>28.032</v>
      </c>
      <c r="G2769" s="56">
        <f t="shared" si="390"/>
        <v>216.68199999999999</v>
      </c>
      <c r="H2769" s="56">
        <f t="shared" si="391"/>
        <v>183.67099999999999</v>
      </c>
      <c r="I2769" s="56">
        <f t="shared" si="392"/>
        <v>0</v>
      </c>
      <c r="J2769" s="56">
        <f t="shared" si="393"/>
        <v>20.027000000000001</v>
      </c>
      <c r="K2769" s="56">
        <f t="shared" si="394"/>
        <v>203.69800000000001</v>
      </c>
      <c r="L2769" s="64">
        <v>188650</v>
      </c>
      <c r="M2769" s="64">
        <v>0</v>
      </c>
      <c r="N2769" s="64">
        <v>28032</v>
      </c>
      <c r="O2769" s="64">
        <v>216682</v>
      </c>
      <c r="P2769" s="63">
        <v>183671</v>
      </c>
      <c r="Q2769" s="63">
        <v>0</v>
      </c>
      <c r="R2769" s="63">
        <v>20027</v>
      </c>
      <c r="S2769" s="63">
        <v>203698</v>
      </c>
      <c r="T2769">
        <f t="shared" si="395"/>
        <v>420380</v>
      </c>
    </row>
    <row r="2770" spans="1:20" hidden="1">
      <c r="A2770" s="55" t="s">
        <v>5263</v>
      </c>
      <c r="B2770" s="56" t="s">
        <v>5264</v>
      </c>
      <c r="C2770" s="55" t="s">
        <v>6320</v>
      </c>
      <c r="D2770" s="56">
        <f t="shared" si="396"/>
        <v>502.24099999999999</v>
      </c>
      <c r="E2770" s="56">
        <f t="shared" si="388"/>
        <v>0</v>
      </c>
      <c r="F2770" s="56">
        <f t="shared" si="389"/>
        <v>170.22300000000001</v>
      </c>
      <c r="G2770" s="56">
        <f t="shared" si="390"/>
        <v>672.46400000000006</v>
      </c>
      <c r="H2770" s="56">
        <f t="shared" si="391"/>
        <v>458.02300000000002</v>
      </c>
      <c r="I2770" s="56">
        <f t="shared" si="392"/>
        <v>0</v>
      </c>
      <c r="J2770" s="56">
        <f t="shared" si="393"/>
        <v>170.05600000000001</v>
      </c>
      <c r="K2770" s="56">
        <f t="shared" si="394"/>
        <v>628.07899999999995</v>
      </c>
      <c r="L2770" s="64">
        <v>502241</v>
      </c>
      <c r="M2770" s="64">
        <v>0</v>
      </c>
      <c r="N2770" s="64">
        <v>170223</v>
      </c>
      <c r="O2770" s="64">
        <v>672464</v>
      </c>
      <c r="P2770" s="63">
        <v>458023</v>
      </c>
      <c r="Q2770" s="63">
        <v>0</v>
      </c>
      <c r="R2770" s="63">
        <v>170056</v>
      </c>
      <c r="S2770" s="63">
        <v>628079</v>
      </c>
      <c r="T2770">
        <f t="shared" si="395"/>
        <v>1300543</v>
      </c>
    </row>
    <row r="2771" spans="1:20" hidden="1">
      <c r="A2771" s="55" t="s">
        <v>5265</v>
      </c>
      <c r="B2771" s="56" t="s">
        <v>5266</v>
      </c>
      <c r="C2771" s="55" t="s">
        <v>6320</v>
      </c>
      <c r="D2771" s="56">
        <f t="shared" si="396"/>
        <v>140.91800000000001</v>
      </c>
      <c r="E2771" s="56">
        <f t="shared" si="388"/>
        <v>0</v>
      </c>
      <c r="F2771" s="56">
        <f t="shared" si="389"/>
        <v>1101.607</v>
      </c>
      <c r="G2771" s="56">
        <f t="shared" si="390"/>
        <v>1242.5250000000001</v>
      </c>
      <c r="H2771" s="56">
        <f t="shared" si="391"/>
        <v>140.625</v>
      </c>
      <c r="I2771" s="56">
        <f t="shared" si="392"/>
        <v>0</v>
      </c>
      <c r="J2771" s="56">
        <f t="shared" si="393"/>
        <v>1132.9010000000001</v>
      </c>
      <c r="K2771" s="56">
        <f t="shared" si="394"/>
        <v>1273.5260000000001</v>
      </c>
      <c r="L2771" s="64">
        <v>140918</v>
      </c>
      <c r="M2771" s="64">
        <v>0</v>
      </c>
      <c r="N2771" s="64">
        <v>1101607</v>
      </c>
      <c r="O2771" s="64">
        <v>1242525</v>
      </c>
      <c r="P2771" s="63">
        <v>140625</v>
      </c>
      <c r="Q2771" s="63">
        <v>0</v>
      </c>
      <c r="R2771" s="63">
        <v>1132901</v>
      </c>
      <c r="S2771" s="63">
        <v>1273526</v>
      </c>
      <c r="T2771">
        <f t="shared" si="395"/>
        <v>2516051</v>
      </c>
    </row>
    <row r="2772" spans="1:20" hidden="1">
      <c r="A2772" s="55" t="s">
        <v>5267</v>
      </c>
      <c r="B2772" s="56" t="s">
        <v>5268</v>
      </c>
      <c r="C2772" s="55" t="s">
        <v>6320</v>
      </c>
      <c r="D2772" s="56">
        <f t="shared" si="396"/>
        <v>0</v>
      </c>
      <c r="E2772" s="56">
        <f t="shared" si="388"/>
        <v>0</v>
      </c>
      <c r="F2772" s="56">
        <f t="shared" si="389"/>
        <v>11.039</v>
      </c>
      <c r="G2772" s="56">
        <f t="shared" si="390"/>
        <v>11.039</v>
      </c>
      <c r="H2772" s="56">
        <f t="shared" si="391"/>
        <v>0</v>
      </c>
      <c r="I2772" s="56">
        <f t="shared" si="392"/>
        <v>0</v>
      </c>
      <c r="J2772" s="56">
        <f t="shared" si="393"/>
        <v>10.5</v>
      </c>
      <c r="K2772" s="56">
        <f t="shared" si="394"/>
        <v>10.5</v>
      </c>
      <c r="L2772" s="64">
        <v>0</v>
      </c>
      <c r="M2772" s="64">
        <v>0</v>
      </c>
      <c r="N2772" s="64">
        <v>11039</v>
      </c>
      <c r="O2772" s="64">
        <v>11039</v>
      </c>
      <c r="P2772" s="63">
        <v>0</v>
      </c>
      <c r="Q2772" s="63">
        <v>0</v>
      </c>
      <c r="R2772" s="63">
        <v>10500</v>
      </c>
      <c r="S2772" s="63">
        <v>10500</v>
      </c>
      <c r="T2772">
        <f t="shared" si="395"/>
        <v>21539</v>
      </c>
    </row>
    <row r="2773" spans="1:20" hidden="1">
      <c r="A2773" s="55" t="s">
        <v>5269</v>
      </c>
      <c r="B2773" s="56" t="s">
        <v>5270</v>
      </c>
      <c r="C2773" s="55" t="s">
        <v>6320</v>
      </c>
      <c r="D2773" s="56">
        <f t="shared" si="396"/>
        <v>89.768000000000001</v>
      </c>
      <c r="E2773" s="56">
        <f t="shared" si="388"/>
        <v>0</v>
      </c>
      <c r="F2773" s="56">
        <f t="shared" si="389"/>
        <v>0</v>
      </c>
      <c r="G2773" s="56">
        <f t="shared" si="390"/>
        <v>89.768000000000001</v>
      </c>
      <c r="H2773" s="56">
        <f t="shared" si="391"/>
        <v>92.802999999999997</v>
      </c>
      <c r="I2773" s="56">
        <f t="shared" si="392"/>
        <v>0</v>
      </c>
      <c r="J2773" s="56">
        <f t="shared" si="393"/>
        <v>0</v>
      </c>
      <c r="K2773" s="56">
        <f t="shared" si="394"/>
        <v>92.802999999999997</v>
      </c>
      <c r="L2773" s="64">
        <v>89768</v>
      </c>
      <c r="M2773" s="64">
        <v>0</v>
      </c>
      <c r="N2773" s="64">
        <v>0</v>
      </c>
      <c r="O2773" s="64">
        <v>89768</v>
      </c>
      <c r="P2773" s="63">
        <v>92803</v>
      </c>
      <c r="Q2773" s="63">
        <v>0</v>
      </c>
      <c r="R2773" s="63">
        <v>0</v>
      </c>
      <c r="S2773" s="63">
        <v>92803</v>
      </c>
      <c r="T2773">
        <f t="shared" si="395"/>
        <v>182571</v>
      </c>
    </row>
    <row r="2774" spans="1:20" hidden="1">
      <c r="A2774" s="55" t="s">
        <v>5271</v>
      </c>
      <c r="B2774" s="56" t="s">
        <v>5272</v>
      </c>
      <c r="C2774" s="55" t="s">
        <v>6320</v>
      </c>
      <c r="D2774" s="56">
        <f t="shared" si="396"/>
        <v>0</v>
      </c>
      <c r="E2774" s="56">
        <f t="shared" si="388"/>
        <v>0</v>
      </c>
      <c r="F2774" s="56">
        <f t="shared" si="389"/>
        <v>151.45400000000001</v>
      </c>
      <c r="G2774" s="56">
        <f t="shared" si="390"/>
        <v>151.45400000000001</v>
      </c>
      <c r="H2774" s="56">
        <f t="shared" si="391"/>
        <v>0</v>
      </c>
      <c r="I2774" s="56">
        <f t="shared" si="392"/>
        <v>0</v>
      </c>
      <c r="J2774" s="56">
        <f t="shared" si="393"/>
        <v>151.45400000000001</v>
      </c>
      <c r="K2774" s="56">
        <f t="shared" si="394"/>
        <v>151.45400000000001</v>
      </c>
      <c r="L2774" s="64">
        <v>0</v>
      </c>
      <c r="M2774" s="64">
        <v>0</v>
      </c>
      <c r="N2774" s="64">
        <v>151454</v>
      </c>
      <c r="O2774" s="64">
        <v>151454</v>
      </c>
      <c r="P2774" s="63">
        <v>0</v>
      </c>
      <c r="Q2774" s="63">
        <v>0</v>
      </c>
      <c r="R2774" s="63">
        <v>151454</v>
      </c>
      <c r="S2774" s="63">
        <v>151454</v>
      </c>
      <c r="T2774">
        <f t="shared" si="395"/>
        <v>302908</v>
      </c>
    </row>
    <row r="2775" spans="1:20" hidden="1">
      <c r="A2775" s="55" t="s">
        <v>5273</v>
      </c>
      <c r="B2775" s="56" t="s">
        <v>5274</v>
      </c>
      <c r="C2775" s="55" t="s">
        <v>6320</v>
      </c>
      <c r="D2775" s="56">
        <f t="shared" si="396"/>
        <v>1070.239</v>
      </c>
      <c r="E2775" s="56">
        <f t="shared" si="388"/>
        <v>0</v>
      </c>
      <c r="F2775" s="56">
        <f t="shared" si="389"/>
        <v>0</v>
      </c>
      <c r="G2775" s="56">
        <f t="shared" si="390"/>
        <v>1070.239</v>
      </c>
      <c r="H2775" s="56">
        <f t="shared" si="391"/>
        <v>1010.759</v>
      </c>
      <c r="I2775" s="56">
        <f t="shared" si="392"/>
        <v>0</v>
      </c>
      <c r="J2775" s="56">
        <f t="shared" si="393"/>
        <v>0</v>
      </c>
      <c r="K2775" s="56">
        <f t="shared" si="394"/>
        <v>1010.759</v>
      </c>
      <c r="L2775" s="64">
        <v>1070239</v>
      </c>
      <c r="M2775" s="64">
        <v>0</v>
      </c>
      <c r="N2775" s="64">
        <v>0</v>
      </c>
      <c r="O2775" s="64">
        <v>1070239</v>
      </c>
      <c r="P2775" s="63">
        <v>1010759</v>
      </c>
      <c r="Q2775" s="63">
        <v>0</v>
      </c>
      <c r="R2775" s="63">
        <v>0</v>
      </c>
      <c r="S2775" s="63">
        <v>1010759</v>
      </c>
      <c r="T2775">
        <f t="shared" si="395"/>
        <v>2080998</v>
      </c>
    </row>
    <row r="2776" spans="1:20" hidden="1">
      <c r="A2776" s="55" t="s">
        <v>5275</v>
      </c>
      <c r="B2776" s="56" t="s">
        <v>5276</v>
      </c>
      <c r="C2776" s="55" t="s">
        <v>6320</v>
      </c>
      <c r="D2776" s="56">
        <f t="shared" si="396"/>
        <v>0</v>
      </c>
      <c r="E2776" s="56">
        <f t="shared" si="388"/>
        <v>0</v>
      </c>
      <c r="F2776" s="56">
        <f t="shared" si="389"/>
        <v>58.591999999999999</v>
      </c>
      <c r="G2776" s="56">
        <f t="shared" si="390"/>
        <v>58.591999999999999</v>
      </c>
      <c r="H2776" s="56">
        <f t="shared" si="391"/>
        <v>0</v>
      </c>
      <c r="I2776" s="56">
        <f t="shared" si="392"/>
        <v>0</v>
      </c>
      <c r="J2776" s="56">
        <f t="shared" si="393"/>
        <v>65.352000000000004</v>
      </c>
      <c r="K2776" s="56">
        <f t="shared" si="394"/>
        <v>65.352000000000004</v>
      </c>
      <c r="L2776" s="64">
        <v>0</v>
      </c>
      <c r="M2776" s="64">
        <v>0</v>
      </c>
      <c r="N2776" s="64">
        <v>58592</v>
      </c>
      <c r="O2776" s="64">
        <v>58592</v>
      </c>
      <c r="P2776" s="63">
        <v>0</v>
      </c>
      <c r="Q2776" s="63">
        <v>0</v>
      </c>
      <c r="R2776" s="63">
        <v>65352</v>
      </c>
      <c r="S2776" s="63">
        <v>65352</v>
      </c>
      <c r="T2776">
        <f t="shared" si="395"/>
        <v>123944</v>
      </c>
    </row>
    <row r="2777" spans="1:20" hidden="1">
      <c r="A2777" s="55" t="s">
        <v>5277</v>
      </c>
      <c r="B2777" s="56" t="s">
        <v>5278</v>
      </c>
      <c r="C2777" s="55" t="s">
        <v>6320</v>
      </c>
      <c r="D2777" s="56">
        <f t="shared" si="396"/>
        <v>876.52499999999998</v>
      </c>
      <c r="E2777" s="56">
        <f t="shared" si="388"/>
        <v>0</v>
      </c>
      <c r="F2777" s="56">
        <f t="shared" si="389"/>
        <v>39.427999999999997</v>
      </c>
      <c r="G2777" s="56">
        <f t="shared" si="390"/>
        <v>915.95299999999997</v>
      </c>
      <c r="H2777" s="56">
        <f t="shared" si="391"/>
        <v>833.38699999999994</v>
      </c>
      <c r="I2777" s="56">
        <f t="shared" si="392"/>
        <v>0</v>
      </c>
      <c r="J2777" s="56">
        <f t="shared" si="393"/>
        <v>39.380000000000003</v>
      </c>
      <c r="K2777" s="56">
        <f t="shared" si="394"/>
        <v>872.76700000000005</v>
      </c>
      <c r="L2777" s="64">
        <v>876525</v>
      </c>
      <c r="M2777" s="64">
        <v>0</v>
      </c>
      <c r="N2777" s="64">
        <v>39428</v>
      </c>
      <c r="O2777" s="64">
        <v>915953</v>
      </c>
      <c r="P2777" s="63">
        <v>833387</v>
      </c>
      <c r="Q2777" s="63">
        <v>0</v>
      </c>
      <c r="R2777" s="63">
        <v>39380</v>
      </c>
      <c r="S2777" s="63">
        <v>872767</v>
      </c>
      <c r="T2777">
        <f t="shared" si="395"/>
        <v>1788720</v>
      </c>
    </row>
    <row r="2778" spans="1:20" hidden="1">
      <c r="A2778" s="55" t="s">
        <v>5279</v>
      </c>
      <c r="B2778" s="56" t="s">
        <v>5280</v>
      </c>
      <c r="C2778" s="55" t="s">
        <v>6320</v>
      </c>
      <c r="D2778" s="56">
        <f t="shared" si="396"/>
        <v>19.015999999999998</v>
      </c>
      <c r="E2778" s="56">
        <f t="shared" si="388"/>
        <v>0</v>
      </c>
      <c r="F2778" s="56">
        <f t="shared" si="389"/>
        <v>92.147000000000006</v>
      </c>
      <c r="G2778" s="56">
        <f t="shared" si="390"/>
        <v>111.163</v>
      </c>
      <c r="H2778" s="56">
        <f t="shared" si="391"/>
        <v>14.016</v>
      </c>
      <c r="I2778" s="56">
        <f t="shared" si="392"/>
        <v>0</v>
      </c>
      <c r="J2778" s="56">
        <f t="shared" si="393"/>
        <v>84.137</v>
      </c>
      <c r="K2778" s="56">
        <f t="shared" si="394"/>
        <v>98.153000000000006</v>
      </c>
      <c r="L2778" s="64">
        <v>19016</v>
      </c>
      <c r="M2778" s="64">
        <v>0</v>
      </c>
      <c r="N2778" s="64">
        <v>92147</v>
      </c>
      <c r="O2778" s="64">
        <v>111163</v>
      </c>
      <c r="P2778" s="63">
        <v>14016</v>
      </c>
      <c r="Q2778" s="63">
        <v>0</v>
      </c>
      <c r="R2778" s="63">
        <v>84137</v>
      </c>
      <c r="S2778" s="63">
        <v>98153</v>
      </c>
      <c r="T2778">
        <f t="shared" si="395"/>
        <v>209316</v>
      </c>
    </row>
    <row r="2779" spans="1:20" hidden="1">
      <c r="A2779" s="55" t="s">
        <v>5281</v>
      </c>
      <c r="B2779" s="56" t="s">
        <v>5282</v>
      </c>
      <c r="C2779" s="55" t="s">
        <v>6320</v>
      </c>
      <c r="D2779" s="56">
        <f t="shared" si="396"/>
        <v>386.44600000000003</v>
      </c>
      <c r="E2779" s="56">
        <f t="shared" si="388"/>
        <v>0</v>
      </c>
      <c r="F2779" s="56">
        <f t="shared" si="389"/>
        <v>0</v>
      </c>
      <c r="G2779" s="56">
        <f t="shared" si="390"/>
        <v>386.44600000000003</v>
      </c>
      <c r="H2779" s="56">
        <f t="shared" si="391"/>
        <v>386.387</v>
      </c>
      <c r="I2779" s="56">
        <f t="shared" si="392"/>
        <v>0</v>
      </c>
      <c r="J2779" s="56">
        <f t="shared" si="393"/>
        <v>0</v>
      </c>
      <c r="K2779" s="56">
        <f t="shared" si="394"/>
        <v>386.387</v>
      </c>
      <c r="L2779" s="64">
        <v>386446</v>
      </c>
      <c r="M2779" s="64">
        <v>0</v>
      </c>
      <c r="N2779" s="64">
        <v>0</v>
      </c>
      <c r="O2779" s="64">
        <v>386446</v>
      </c>
      <c r="P2779" s="63">
        <v>386387</v>
      </c>
      <c r="Q2779" s="63">
        <v>0</v>
      </c>
      <c r="R2779" s="63">
        <v>0</v>
      </c>
      <c r="S2779" s="63">
        <v>386387</v>
      </c>
      <c r="T2779">
        <f t="shared" si="395"/>
        <v>772833</v>
      </c>
    </row>
    <row r="2780" spans="1:20" hidden="1">
      <c r="A2780" s="55" t="s">
        <v>5283</v>
      </c>
      <c r="B2780" s="56" t="s">
        <v>5284</v>
      </c>
      <c r="C2780" s="55" t="s">
        <v>6320</v>
      </c>
      <c r="D2780" s="56">
        <f t="shared" si="396"/>
        <v>135</v>
      </c>
      <c r="E2780" s="56">
        <f t="shared" si="388"/>
        <v>0</v>
      </c>
      <c r="F2780" s="56">
        <f t="shared" si="389"/>
        <v>291</v>
      </c>
      <c r="G2780" s="56">
        <f t="shared" si="390"/>
        <v>426</v>
      </c>
      <c r="H2780" s="56">
        <f t="shared" si="391"/>
        <v>134</v>
      </c>
      <c r="I2780" s="56">
        <f t="shared" si="392"/>
        <v>0</v>
      </c>
      <c r="J2780" s="56">
        <f t="shared" si="393"/>
        <v>270</v>
      </c>
      <c r="K2780" s="56">
        <f t="shared" si="394"/>
        <v>404</v>
      </c>
      <c r="L2780" s="64">
        <v>135000</v>
      </c>
      <c r="M2780" s="64">
        <v>0</v>
      </c>
      <c r="N2780" s="64">
        <v>291000</v>
      </c>
      <c r="O2780" s="64">
        <v>426000</v>
      </c>
      <c r="P2780" s="63">
        <v>134000</v>
      </c>
      <c r="Q2780" s="63">
        <v>0</v>
      </c>
      <c r="R2780" s="63">
        <v>270000</v>
      </c>
      <c r="S2780" s="63">
        <v>404000</v>
      </c>
      <c r="T2780">
        <f t="shared" si="395"/>
        <v>830000</v>
      </c>
    </row>
    <row r="2781" spans="1:20">
      <c r="A2781" s="55" t="s">
        <v>5285</v>
      </c>
      <c r="B2781" s="56" t="s">
        <v>5286</v>
      </c>
      <c r="C2781" s="55" t="s">
        <v>6320</v>
      </c>
      <c r="D2781" s="56">
        <f t="shared" si="396"/>
        <v>0</v>
      </c>
      <c r="E2781" s="56">
        <f t="shared" si="388"/>
        <v>0</v>
      </c>
      <c r="F2781" s="56">
        <f t="shared" si="389"/>
        <v>0</v>
      </c>
      <c r="G2781" s="56">
        <f t="shared" si="390"/>
        <v>0</v>
      </c>
      <c r="H2781" s="56">
        <f t="shared" si="391"/>
        <v>0</v>
      </c>
      <c r="I2781" s="56">
        <f t="shared" si="392"/>
        <v>0</v>
      </c>
      <c r="J2781" s="56">
        <f t="shared" si="393"/>
        <v>0</v>
      </c>
      <c r="K2781" s="56">
        <f t="shared" si="394"/>
        <v>0</v>
      </c>
      <c r="L2781" s="64">
        <v>0</v>
      </c>
      <c r="M2781" s="64">
        <v>0</v>
      </c>
      <c r="N2781" s="64">
        <v>0</v>
      </c>
      <c r="O2781" s="64">
        <v>0</v>
      </c>
      <c r="P2781" s="63">
        <v>0</v>
      </c>
      <c r="Q2781" s="63">
        <v>0</v>
      </c>
      <c r="R2781" s="63">
        <v>0</v>
      </c>
      <c r="S2781" s="63">
        <v>0</v>
      </c>
      <c r="T2781">
        <f t="shared" si="395"/>
        <v>0</v>
      </c>
    </row>
    <row r="2782" spans="1:20" hidden="1">
      <c r="A2782" s="55" t="s">
        <v>5287</v>
      </c>
      <c r="B2782" s="56" t="s">
        <v>5288</v>
      </c>
      <c r="C2782" s="55" t="s">
        <v>6320</v>
      </c>
      <c r="D2782" s="56">
        <f t="shared" si="396"/>
        <v>0</v>
      </c>
      <c r="E2782" s="56">
        <f t="shared" si="388"/>
        <v>0</v>
      </c>
      <c r="F2782" s="56">
        <f t="shared" si="389"/>
        <v>407.38</v>
      </c>
      <c r="G2782" s="56">
        <f t="shared" si="390"/>
        <v>407.38</v>
      </c>
      <c r="H2782" s="56">
        <f t="shared" si="391"/>
        <v>0</v>
      </c>
      <c r="I2782" s="56">
        <f t="shared" si="392"/>
        <v>0</v>
      </c>
      <c r="J2782" s="56">
        <f t="shared" si="393"/>
        <v>506.36700000000002</v>
      </c>
      <c r="K2782" s="56">
        <f t="shared" si="394"/>
        <v>506.36700000000002</v>
      </c>
      <c r="L2782" s="64">
        <v>0</v>
      </c>
      <c r="M2782" s="64">
        <v>0</v>
      </c>
      <c r="N2782" s="64">
        <v>407380</v>
      </c>
      <c r="O2782" s="64">
        <v>407380</v>
      </c>
      <c r="P2782" s="63">
        <v>0</v>
      </c>
      <c r="Q2782" s="63">
        <v>0</v>
      </c>
      <c r="R2782" s="63">
        <v>506367</v>
      </c>
      <c r="S2782" s="63">
        <v>506367</v>
      </c>
      <c r="T2782">
        <f t="shared" si="395"/>
        <v>913747</v>
      </c>
    </row>
    <row r="2783" spans="1:20" hidden="1">
      <c r="A2783" s="55" t="s">
        <v>5289</v>
      </c>
      <c r="B2783" s="56" t="s">
        <v>5290</v>
      </c>
      <c r="C2783" s="55" t="s">
        <v>6320</v>
      </c>
      <c r="D2783" s="56">
        <f t="shared" si="396"/>
        <v>90.301000000000002</v>
      </c>
      <c r="E2783" s="56">
        <f t="shared" si="388"/>
        <v>0</v>
      </c>
      <c r="F2783" s="56">
        <f t="shared" si="389"/>
        <v>504.05</v>
      </c>
      <c r="G2783" s="56">
        <f t="shared" si="390"/>
        <v>594.351</v>
      </c>
      <c r="H2783" s="56">
        <f t="shared" si="391"/>
        <v>0</v>
      </c>
      <c r="I2783" s="56">
        <f t="shared" si="392"/>
        <v>0</v>
      </c>
      <c r="J2783" s="56">
        <f t="shared" si="393"/>
        <v>504.05</v>
      </c>
      <c r="K2783" s="56">
        <f t="shared" si="394"/>
        <v>504.05</v>
      </c>
      <c r="L2783" s="64">
        <v>90301</v>
      </c>
      <c r="M2783" s="64">
        <v>0</v>
      </c>
      <c r="N2783" s="64">
        <v>504050</v>
      </c>
      <c r="O2783" s="64">
        <v>594351</v>
      </c>
      <c r="P2783" s="63">
        <v>0</v>
      </c>
      <c r="Q2783" s="63">
        <v>0</v>
      </c>
      <c r="R2783" s="63">
        <v>504050</v>
      </c>
      <c r="S2783" s="63">
        <v>504050</v>
      </c>
      <c r="T2783">
        <f t="shared" si="395"/>
        <v>1098401</v>
      </c>
    </row>
    <row r="2784" spans="1:20" hidden="1">
      <c r="A2784" s="55" t="s">
        <v>5291</v>
      </c>
      <c r="B2784" s="56" t="s">
        <v>5292</v>
      </c>
      <c r="C2784" s="55" t="s">
        <v>6320</v>
      </c>
      <c r="D2784" s="56">
        <f t="shared" si="396"/>
        <v>130.49</v>
      </c>
      <c r="E2784" s="56">
        <f t="shared" si="388"/>
        <v>0</v>
      </c>
      <c r="F2784" s="56">
        <f t="shared" si="389"/>
        <v>194.73</v>
      </c>
      <c r="G2784" s="56">
        <f t="shared" si="390"/>
        <v>325.22000000000003</v>
      </c>
      <c r="H2784" s="56">
        <f t="shared" si="391"/>
        <v>101.69199999999999</v>
      </c>
      <c r="I2784" s="56">
        <f t="shared" si="392"/>
        <v>0</v>
      </c>
      <c r="J2784" s="56">
        <f t="shared" si="393"/>
        <v>201.63800000000001</v>
      </c>
      <c r="K2784" s="56">
        <f t="shared" si="394"/>
        <v>303.33</v>
      </c>
      <c r="L2784" s="64">
        <v>130490</v>
      </c>
      <c r="M2784" s="64">
        <v>0</v>
      </c>
      <c r="N2784" s="64">
        <v>194730</v>
      </c>
      <c r="O2784" s="64">
        <v>325220</v>
      </c>
      <c r="P2784" s="63">
        <v>101692</v>
      </c>
      <c r="Q2784" s="63">
        <v>0</v>
      </c>
      <c r="R2784" s="63">
        <v>201638</v>
      </c>
      <c r="S2784" s="63">
        <v>303330</v>
      </c>
      <c r="T2784">
        <f t="shared" si="395"/>
        <v>628550</v>
      </c>
    </row>
    <row r="2785" spans="1:20" hidden="1">
      <c r="A2785" s="55" t="s">
        <v>5293</v>
      </c>
      <c r="B2785" s="56" t="s">
        <v>5294</v>
      </c>
      <c r="C2785" s="55" t="s">
        <v>6320</v>
      </c>
      <c r="D2785" s="56">
        <f t="shared" si="396"/>
        <v>20.010000000000002</v>
      </c>
      <c r="E2785" s="56">
        <f t="shared" si="388"/>
        <v>0</v>
      </c>
      <c r="F2785" s="56">
        <f t="shared" si="389"/>
        <v>162.54300000000001</v>
      </c>
      <c r="G2785" s="56">
        <f t="shared" si="390"/>
        <v>182.553</v>
      </c>
      <c r="H2785" s="56">
        <f t="shared" si="391"/>
        <v>20.010000000000002</v>
      </c>
      <c r="I2785" s="56">
        <f t="shared" si="392"/>
        <v>0</v>
      </c>
      <c r="J2785" s="56">
        <f t="shared" si="393"/>
        <v>163.36099999999999</v>
      </c>
      <c r="K2785" s="56">
        <f t="shared" si="394"/>
        <v>183.37100000000001</v>
      </c>
      <c r="L2785" s="64">
        <v>20010</v>
      </c>
      <c r="M2785" s="64">
        <v>0</v>
      </c>
      <c r="N2785" s="64">
        <v>162543</v>
      </c>
      <c r="O2785" s="64">
        <v>182553</v>
      </c>
      <c r="P2785" s="63">
        <v>20010</v>
      </c>
      <c r="Q2785" s="63">
        <v>0</v>
      </c>
      <c r="R2785" s="63">
        <v>163361</v>
      </c>
      <c r="S2785" s="63">
        <v>183371</v>
      </c>
      <c r="T2785">
        <f t="shared" si="395"/>
        <v>365924</v>
      </c>
    </row>
    <row r="2786" spans="1:20" hidden="1">
      <c r="A2786" s="55" t="s">
        <v>5295</v>
      </c>
      <c r="B2786" s="56" t="s">
        <v>5296</v>
      </c>
      <c r="C2786" s="55" t="s">
        <v>6320</v>
      </c>
      <c r="D2786" s="56">
        <f t="shared" si="396"/>
        <v>50</v>
      </c>
      <c r="E2786" s="56">
        <f t="shared" si="388"/>
        <v>0</v>
      </c>
      <c r="F2786" s="56">
        <f t="shared" si="389"/>
        <v>0</v>
      </c>
      <c r="G2786" s="56">
        <f t="shared" si="390"/>
        <v>50</v>
      </c>
      <c r="H2786" s="56">
        <f t="shared" si="391"/>
        <v>0</v>
      </c>
      <c r="I2786" s="56">
        <f t="shared" si="392"/>
        <v>0</v>
      </c>
      <c r="J2786" s="56">
        <f t="shared" si="393"/>
        <v>0</v>
      </c>
      <c r="K2786" s="56">
        <f t="shared" si="394"/>
        <v>0</v>
      </c>
      <c r="L2786" s="64">
        <v>50000</v>
      </c>
      <c r="M2786" s="64">
        <v>0</v>
      </c>
      <c r="N2786" s="64">
        <v>0</v>
      </c>
      <c r="O2786" s="64">
        <v>50000</v>
      </c>
      <c r="P2786" s="63">
        <v>0</v>
      </c>
      <c r="Q2786" s="63">
        <v>0</v>
      </c>
      <c r="R2786" s="63">
        <v>0</v>
      </c>
      <c r="S2786" s="63">
        <v>0</v>
      </c>
      <c r="T2786">
        <f t="shared" si="395"/>
        <v>50000</v>
      </c>
    </row>
    <row r="2787" spans="1:20" hidden="1">
      <c r="A2787" s="55" t="s">
        <v>5297</v>
      </c>
      <c r="B2787" s="56" t="s">
        <v>5298</v>
      </c>
      <c r="C2787" s="55" t="s">
        <v>6320</v>
      </c>
      <c r="D2787" s="56">
        <f t="shared" si="396"/>
        <v>0</v>
      </c>
      <c r="E2787" s="56">
        <f t="shared" si="388"/>
        <v>0</v>
      </c>
      <c r="F2787" s="56">
        <f t="shared" si="389"/>
        <v>120.657</v>
      </c>
      <c r="G2787" s="56">
        <f t="shared" si="390"/>
        <v>120.657</v>
      </c>
      <c r="H2787" s="56">
        <f t="shared" si="391"/>
        <v>0</v>
      </c>
      <c r="I2787" s="56">
        <f t="shared" si="392"/>
        <v>0</v>
      </c>
      <c r="J2787" s="56">
        <f t="shared" si="393"/>
        <v>115.529</v>
      </c>
      <c r="K2787" s="56">
        <f t="shared" si="394"/>
        <v>115.529</v>
      </c>
      <c r="L2787" s="64">
        <v>0</v>
      </c>
      <c r="M2787" s="64">
        <v>0</v>
      </c>
      <c r="N2787" s="64">
        <v>120657</v>
      </c>
      <c r="O2787" s="64">
        <v>120657</v>
      </c>
      <c r="P2787" s="63">
        <v>0</v>
      </c>
      <c r="Q2787" s="63">
        <v>0</v>
      </c>
      <c r="R2787" s="63">
        <v>115529</v>
      </c>
      <c r="S2787" s="63">
        <v>115529</v>
      </c>
      <c r="T2787">
        <f t="shared" si="395"/>
        <v>236186</v>
      </c>
    </row>
    <row r="2788" spans="1:20">
      <c r="A2788" s="55" t="s">
        <v>5299</v>
      </c>
      <c r="B2788" s="56" t="s">
        <v>5300</v>
      </c>
      <c r="C2788" s="55" t="s">
        <v>6320</v>
      </c>
      <c r="D2788" s="56">
        <f t="shared" si="396"/>
        <v>0</v>
      </c>
      <c r="E2788" s="56">
        <f t="shared" si="388"/>
        <v>0</v>
      </c>
      <c r="F2788" s="56">
        <f t="shared" si="389"/>
        <v>0</v>
      </c>
      <c r="G2788" s="56">
        <f t="shared" si="390"/>
        <v>0</v>
      </c>
      <c r="H2788" s="56">
        <f t="shared" si="391"/>
        <v>0</v>
      </c>
      <c r="I2788" s="56">
        <f t="shared" si="392"/>
        <v>0</v>
      </c>
      <c r="J2788" s="56">
        <f t="shared" si="393"/>
        <v>0</v>
      </c>
      <c r="K2788" s="56">
        <f t="shared" si="394"/>
        <v>0</v>
      </c>
      <c r="L2788" s="64">
        <v>0</v>
      </c>
      <c r="M2788" s="64">
        <v>0</v>
      </c>
      <c r="N2788" s="64">
        <v>0</v>
      </c>
      <c r="O2788" s="64">
        <v>0</v>
      </c>
      <c r="P2788" s="63">
        <v>0</v>
      </c>
      <c r="Q2788" s="63">
        <v>0</v>
      </c>
      <c r="R2788" s="63">
        <v>0</v>
      </c>
      <c r="S2788" s="63">
        <v>0</v>
      </c>
      <c r="T2788">
        <f t="shared" si="395"/>
        <v>0</v>
      </c>
    </row>
    <row r="2789" spans="1:20" hidden="1">
      <c r="A2789" s="55" t="s">
        <v>5301</v>
      </c>
      <c r="B2789" s="56" t="s">
        <v>5302</v>
      </c>
      <c r="C2789" s="55" t="s">
        <v>6320</v>
      </c>
      <c r="D2789" s="56">
        <f t="shared" si="396"/>
        <v>0</v>
      </c>
      <c r="E2789" s="56">
        <f t="shared" si="388"/>
        <v>0</v>
      </c>
      <c r="F2789" s="56">
        <f t="shared" si="389"/>
        <v>1697.5239999999999</v>
      </c>
      <c r="G2789" s="56">
        <f t="shared" si="390"/>
        <v>1697.5239999999999</v>
      </c>
      <c r="H2789" s="56">
        <f t="shared" si="391"/>
        <v>0</v>
      </c>
      <c r="I2789" s="56">
        <f t="shared" si="392"/>
        <v>0</v>
      </c>
      <c r="J2789" s="56">
        <f t="shared" si="393"/>
        <v>1782.5239999999999</v>
      </c>
      <c r="K2789" s="56">
        <f t="shared" si="394"/>
        <v>1782.5239999999999</v>
      </c>
      <c r="L2789" s="64">
        <v>0</v>
      </c>
      <c r="M2789" s="64">
        <v>0</v>
      </c>
      <c r="N2789" s="64">
        <v>1697524</v>
      </c>
      <c r="O2789" s="64">
        <v>1697524</v>
      </c>
      <c r="P2789" s="63">
        <v>0</v>
      </c>
      <c r="Q2789" s="63">
        <v>0</v>
      </c>
      <c r="R2789" s="63">
        <v>1782524</v>
      </c>
      <c r="S2789" s="63">
        <v>1782524</v>
      </c>
      <c r="T2789">
        <f t="shared" si="395"/>
        <v>3480048</v>
      </c>
    </row>
    <row r="2790" spans="1:20" hidden="1">
      <c r="A2790" s="55" t="s">
        <v>5303</v>
      </c>
      <c r="B2790" s="56" t="s">
        <v>5304</v>
      </c>
      <c r="C2790" s="55" t="s">
        <v>6320</v>
      </c>
      <c r="D2790" s="56">
        <f t="shared" si="396"/>
        <v>0</v>
      </c>
      <c r="E2790" s="56">
        <f t="shared" si="388"/>
        <v>0</v>
      </c>
      <c r="F2790" s="56">
        <f t="shared" si="389"/>
        <v>354.46899999999999</v>
      </c>
      <c r="G2790" s="56">
        <f t="shared" si="390"/>
        <v>354.46899999999999</v>
      </c>
      <c r="H2790" s="56">
        <f t="shared" si="391"/>
        <v>0</v>
      </c>
      <c r="I2790" s="56">
        <f t="shared" si="392"/>
        <v>0</v>
      </c>
      <c r="J2790" s="56">
        <f t="shared" si="393"/>
        <v>267.93900000000002</v>
      </c>
      <c r="K2790" s="56">
        <f t="shared" si="394"/>
        <v>267.93900000000002</v>
      </c>
      <c r="L2790" s="64">
        <v>0</v>
      </c>
      <c r="M2790" s="64">
        <v>0</v>
      </c>
      <c r="N2790" s="64">
        <v>354469</v>
      </c>
      <c r="O2790" s="64">
        <v>354469</v>
      </c>
      <c r="P2790" s="63">
        <v>0</v>
      </c>
      <c r="Q2790" s="63">
        <v>0</v>
      </c>
      <c r="R2790" s="63">
        <v>267939</v>
      </c>
      <c r="S2790" s="63">
        <v>267939</v>
      </c>
      <c r="T2790">
        <f t="shared" si="395"/>
        <v>622408</v>
      </c>
    </row>
    <row r="2791" spans="1:20">
      <c r="A2791" s="55" t="s">
        <v>5305</v>
      </c>
      <c r="B2791" s="56" t="s">
        <v>5306</v>
      </c>
      <c r="C2791" s="55" t="s">
        <v>6320</v>
      </c>
      <c r="D2791" s="56">
        <f t="shared" si="396"/>
        <v>0</v>
      </c>
      <c r="E2791" s="56">
        <f t="shared" si="388"/>
        <v>0</v>
      </c>
      <c r="F2791" s="56">
        <f t="shared" si="389"/>
        <v>0</v>
      </c>
      <c r="G2791" s="56">
        <f t="shared" si="390"/>
        <v>0</v>
      </c>
      <c r="H2791" s="56">
        <f t="shared" si="391"/>
        <v>0</v>
      </c>
      <c r="I2791" s="56">
        <f t="shared" si="392"/>
        <v>0</v>
      </c>
      <c r="J2791" s="56">
        <f t="shared" si="393"/>
        <v>0</v>
      </c>
      <c r="K2791" s="56">
        <f t="shared" si="394"/>
        <v>0</v>
      </c>
      <c r="L2791" s="64">
        <v>0</v>
      </c>
      <c r="M2791" s="64">
        <v>0</v>
      </c>
      <c r="N2791" s="64">
        <v>0</v>
      </c>
      <c r="O2791" s="64">
        <v>0</v>
      </c>
      <c r="P2791" s="63">
        <v>0</v>
      </c>
      <c r="Q2791" s="63">
        <v>0</v>
      </c>
      <c r="R2791" s="63">
        <v>0</v>
      </c>
      <c r="S2791" s="63">
        <v>0</v>
      </c>
      <c r="T2791">
        <f t="shared" si="395"/>
        <v>0</v>
      </c>
    </row>
    <row r="2792" spans="1:20" hidden="1">
      <c r="A2792" s="55" t="s">
        <v>5307</v>
      </c>
      <c r="B2792" s="56" t="s">
        <v>5308</v>
      </c>
      <c r="C2792" s="55" t="s">
        <v>6320</v>
      </c>
      <c r="D2792" s="56">
        <f t="shared" si="396"/>
        <v>86.325999999999993</v>
      </c>
      <c r="E2792" s="56">
        <f t="shared" si="388"/>
        <v>0</v>
      </c>
      <c r="F2792" s="56">
        <f t="shared" si="389"/>
        <v>0</v>
      </c>
      <c r="G2792" s="56">
        <f t="shared" si="390"/>
        <v>86.325999999999993</v>
      </c>
      <c r="H2792" s="56">
        <f t="shared" si="391"/>
        <v>0</v>
      </c>
      <c r="I2792" s="56">
        <f t="shared" si="392"/>
        <v>0</v>
      </c>
      <c r="J2792" s="56">
        <f t="shared" si="393"/>
        <v>0</v>
      </c>
      <c r="K2792" s="56">
        <f t="shared" si="394"/>
        <v>0</v>
      </c>
      <c r="L2792" s="64">
        <v>86326</v>
      </c>
      <c r="M2792" s="64">
        <v>0</v>
      </c>
      <c r="N2792" s="64">
        <v>0</v>
      </c>
      <c r="O2792" s="64">
        <v>86326</v>
      </c>
      <c r="P2792" s="63">
        <v>0</v>
      </c>
      <c r="Q2792" s="63">
        <v>0</v>
      </c>
      <c r="R2792" s="63">
        <v>0</v>
      </c>
      <c r="S2792" s="63">
        <v>0</v>
      </c>
      <c r="T2792">
        <f t="shared" si="395"/>
        <v>86326</v>
      </c>
    </row>
    <row r="2793" spans="1:20" hidden="1">
      <c r="A2793" s="55" t="s">
        <v>5309</v>
      </c>
      <c r="B2793" s="56" t="s">
        <v>5310</v>
      </c>
      <c r="C2793" s="55" t="s">
        <v>6320</v>
      </c>
      <c r="D2793" s="56">
        <f t="shared" si="396"/>
        <v>0</v>
      </c>
      <c r="E2793" s="56">
        <f t="shared" si="388"/>
        <v>0</v>
      </c>
      <c r="F2793" s="56">
        <f t="shared" si="389"/>
        <v>20.001999999999999</v>
      </c>
      <c r="G2793" s="56">
        <f t="shared" si="390"/>
        <v>20.001999999999999</v>
      </c>
      <c r="H2793" s="56">
        <f t="shared" si="391"/>
        <v>0</v>
      </c>
      <c r="I2793" s="56">
        <f t="shared" si="392"/>
        <v>0</v>
      </c>
      <c r="J2793" s="56">
        <f t="shared" si="393"/>
        <v>0</v>
      </c>
      <c r="K2793" s="56">
        <f t="shared" si="394"/>
        <v>0</v>
      </c>
      <c r="L2793" s="64">
        <v>0</v>
      </c>
      <c r="M2793" s="64">
        <v>0</v>
      </c>
      <c r="N2793" s="64">
        <v>20002</v>
      </c>
      <c r="O2793" s="64">
        <v>20002</v>
      </c>
      <c r="P2793" s="63">
        <v>0</v>
      </c>
      <c r="Q2793" s="63">
        <v>0</v>
      </c>
      <c r="R2793" s="63">
        <v>0</v>
      </c>
      <c r="S2793" s="63">
        <v>0</v>
      </c>
      <c r="T2793">
        <f t="shared" si="395"/>
        <v>20002</v>
      </c>
    </row>
    <row r="2794" spans="1:20" hidden="1">
      <c r="A2794" s="55" t="s">
        <v>5311</v>
      </c>
      <c r="B2794" s="56" t="s">
        <v>5312</v>
      </c>
      <c r="C2794" s="55" t="s">
        <v>6320</v>
      </c>
      <c r="D2794" s="56">
        <f t="shared" si="396"/>
        <v>0</v>
      </c>
      <c r="E2794" s="56">
        <f t="shared" si="388"/>
        <v>0</v>
      </c>
      <c r="F2794" s="56">
        <f t="shared" si="389"/>
        <v>483.31700000000001</v>
      </c>
      <c r="G2794" s="56">
        <f t="shared" si="390"/>
        <v>483.31700000000001</v>
      </c>
      <c r="H2794" s="56">
        <f t="shared" si="391"/>
        <v>0</v>
      </c>
      <c r="I2794" s="56">
        <f t="shared" si="392"/>
        <v>0</v>
      </c>
      <c r="J2794" s="56">
        <f t="shared" si="393"/>
        <v>475.71800000000002</v>
      </c>
      <c r="K2794" s="56">
        <f t="shared" si="394"/>
        <v>475.71800000000002</v>
      </c>
      <c r="L2794" s="64">
        <v>0</v>
      </c>
      <c r="M2794" s="64">
        <v>0</v>
      </c>
      <c r="N2794" s="64">
        <v>483317</v>
      </c>
      <c r="O2794" s="64">
        <v>483317</v>
      </c>
      <c r="P2794" s="63">
        <v>0</v>
      </c>
      <c r="Q2794" s="63">
        <v>0</v>
      </c>
      <c r="R2794" s="63">
        <v>475718</v>
      </c>
      <c r="S2794" s="63">
        <v>475718</v>
      </c>
      <c r="T2794">
        <f t="shared" si="395"/>
        <v>959035</v>
      </c>
    </row>
    <row r="2795" spans="1:20" hidden="1">
      <c r="A2795" s="55" t="s">
        <v>5313</v>
      </c>
      <c r="B2795" s="56" t="s">
        <v>5314</v>
      </c>
      <c r="C2795" s="55" t="s">
        <v>6320</v>
      </c>
      <c r="D2795" s="56">
        <f t="shared" si="396"/>
        <v>984.851</v>
      </c>
      <c r="E2795" s="56">
        <f t="shared" si="388"/>
        <v>0</v>
      </c>
      <c r="F2795" s="56">
        <f t="shared" si="389"/>
        <v>2870.319</v>
      </c>
      <c r="G2795" s="56">
        <f t="shared" si="390"/>
        <v>3855.17</v>
      </c>
      <c r="H2795" s="56">
        <f t="shared" si="391"/>
        <v>976.08</v>
      </c>
      <c r="I2795" s="56">
        <f t="shared" si="392"/>
        <v>0</v>
      </c>
      <c r="J2795" s="56">
        <f t="shared" si="393"/>
        <v>2945.7130000000002</v>
      </c>
      <c r="K2795" s="56">
        <f t="shared" si="394"/>
        <v>3921.7930000000001</v>
      </c>
      <c r="L2795" s="64">
        <v>984851</v>
      </c>
      <c r="M2795" s="64">
        <v>0</v>
      </c>
      <c r="N2795" s="64">
        <v>2870319</v>
      </c>
      <c r="O2795" s="64">
        <v>3855170</v>
      </c>
      <c r="P2795" s="63">
        <v>976080</v>
      </c>
      <c r="Q2795" s="63">
        <v>0</v>
      </c>
      <c r="R2795" s="63">
        <v>2945713</v>
      </c>
      <c r="S2795" s="63">
        <v>3921793</v>
      </c>
      <c r="T2795">
        <f t="shared" si="395"/>
        <v>7776963</v>
      </c>
    </row>
    <row r="2796" spans="1:20">
      <c r="A2796" s="55" t="s">
        <v>5315</v>
      </c>
      <c r="B2796" s="56" t="s">
        <v>5316</v>
      </c>
      <c r="C2796" s="55" t="s">
        <v>6320</v>
      </c>
      <c r="D2796" s="56">
        <f t="shared" si="396"/>
        <v>0</v>
      </c>
      <c r="E2796" s="56">
        <f t="shared" si="388"/>
        <v>0</v>
      </c>
      <c r="F2796" s="56">
        <f t="shared" si="389"/>
        <v>0</v>
      </c>
      <c r="G2796" s="56">
        <f t="shared" si="390"/>
        <v>0</v>
      </c>
      <c r="H2796" s="56">
        <f t="shared" si="391"/>
        <v>0</v>
      </c>
      <c r="I2796" s="56">
        <f t="shared" si="392"/>
        <v>0</v>
      </c>
      <c r="J2796" s="56">
        <f t="shared" si="393"/>
        <v>0</v>
      </c>
      <c r="K2796" s="56">
        <f t="shared" si="394"/>
        <v>0</v>
      </c>
      <c r="L2796" s="64">
        <v>0</v>
      </c>
      <c r="M2796" s="64">
        <v>0</v>
      </c>
      <c r="N2796" s="64">
        <v>0</v>
      </c>
      <c r="O2796" s="64">
        <v>0</v>
      </c>
      <c r="P2796" s="63">
        <v>0</v>
      </c>
      <c r="Q2796" s="63">
        <v>0</v>
      </c>
      <c r="R2796" s="63">
        <v>0</v>
      </c>
      <c r="S2796" s="63">
        <v>0</v>
      </c>
      <c r="T2796">
        <f t="shared" si="395"/>
        <v>0</v>
      </c>
    </row>
    <row r="2797" spans="1:20" hidden="1">
      <c r="A2797" s="55" t="s">
        <v>5317</v>
      </c>
      <c r="B2797" s="56" t="s">
        <v>5318</v>
      </c>
      <c r="C2797" s="55" t="s">
        <v>6320</v>
      </c>
      <c r="D2797" s="56">
        <f t="shared" si="396"/>
        <v>0.9</v>
      </c>
      <c r="E2797" s="56">
        <f t="shared" si="388"/>
        <v>0</v>
      </c>
      <c r="F2797" s="56">
        <f t="shared" si="389"/>
        <v>0</v>
      </c>
      <c r="G2797" s="56">
        <f t="shared" si="390"/>
        <v>0.9</v>
      </c>
      <c r="H2797" s="56">
        <f t="shared" si="391"/>
        <v>0.9</v>
      </c>
      <c r="I2797" s="56">
        <f t="shared" si="392"/>
        <v>0</v>
      </c>
      <c r="J2797" s="56">
        <f t="shared" si="393"/>
        <v>0</v>
      </c>
      <c r="K2797" s="56">
        <f t="shared" si="394"/>
        <v>0.9</v>
      </c>
      <c r="L2797" s="64">
        <v>900</v>
      </c>
      <c r="M2797" s="64">
        <v>0</v>
      </c>
      <c r="N2797" s="64">
        <v>0</v>
      </c>
      <c r="O2797" s="64">
        <v>900</v>
      </c>
      <c r="P2797" s="63">
        <v>900</v>
      </c>
      <c r="Q2797" s="63">
        <v>0</v>
      </c>
      <c r="R2797" s="63">
        <v>0</v>
      </c>
      <c r="S2797" s="63">
        <v>900</v>
      </c>
      <c r="T2797">
        <f t="shared" si="395"/>
        <v>1800</v>
      </c>
    </row>
    <row r="2798" spans="1:20" hidden="1">
      <c r="A2798" s="55" t="s">
        <v>5319</v>
      </c>
      <c r="B2798" s="56" t="s">
        <v>5320</v>
      </c>
      <c r="C2798" s="55" t="s">
        <v>6320</v>
      </c>
      <c r="D2798" s="56">
        <f t="shared" si="396"/>
        <v>882.9</v>
      </c>
      <c r="E2798" s="56">
        <f t="shared" si="388"/>
        <v>0</v>
      </c>
      <c r="F2798" s="56">
        <f t="shared" si="389"/>
        <v>306.93299999999999</v>
      </c>
      <c r="G2798" s="56">
        <f t="shared" si="390"/>
        <v>1189.8330000000001</v>
      </c>
      <c r="H2798" s="56">
        <f t="shared" si="391"/>
        <v>1046.029</v>
      </c>
      <c r="I2798" s="56">
        <f t="shared" si="392"/>
        <v>0</v>
      </c>
      <c r="J2798" s="56">
        <f t="shared" si="393"/>
        <v>113.85599999999999</v>
      </c>
      <c r="K2798" s="56">
        <f t="shared" si="394"/>
        <v>1159.885</v>
      </c>
      <c r="L2798" s="64">
        <v>882900</v>
      </c>
      <c r="M2798" s="64">
        <v>0</v>
      </c>
      <c r="N2798" s="64">
        <v>306933</v>
      </c>
      <c r="O2798" s="64">
        <v>1189833</v>
      </c>
      <c r="P2798" s="63">
        <v>1046029</v>
      </c>
      <c r="Q2798" s="63">
        <v>0</v>
      </c>
      <c r="R2798" s="63">
        <v>113856</v>
      </c>
      <c r="S2798" s="63">
        <v>1159885</v>
      </c>
      <c r="T2798">
        <f t="shared" si="395"/>
        <v>2349718</v>
      </c>
    </row>
    <row r="2799" spans="1:20" hidden="1">
      <c r="A2799" s="55" t="s">
        <v>5321</v>
      </c>
      <c r="B2799" s="56" t="s">
        <v>5322</v>
      </c>
      <c r="C2799" s="55" t="s">
        <v>6321</v>
      </c>
      <c r="D2799" s="56">
        <f t="shared" si="396"/>
        <v>41.756999999999998</v>
      </c>
      <c r="E2799" s="56">
        <f t="shared" si="388"/>
        <v>0</v>
      </c>
      <c r="F2799" s="56">
        <f t="shared" si="389"/>
        <v>0</v>
      </c>
      <c r="G2799" s="56">
        <f t="shared" si="390"/>
        <v>41.756999999999998</v>
      </c>
      <c r="H2799" s="56">
        <f t="shared" si="391"/>
        <v>0</v>
      </c>
      <c r="I2799" s="56">
        <f t="shared" si="392"/>
        <v>0</v>
      </c>
      <c r="J2799" s="56">
        <f t="shared" si="393"/>
        <v>0</v>
      </c>
      <c r="K2799" s="56">
        <f t="shared" si="394"/>
        <v>0</v>
      </c>
      <c r="L2799" s="64">
        <v>41757</v>
      </c>
      <c r="M2799" s="64">
        <v>0</v>
      </c>
      <c r="N2799" s="64">
        <v>0</v>
      </c>
      <c r="O2799" s="64">
        <v>41757</v>
      </c>
      <c r="P2799" s="63">
        <v>0</v>
      </c>
      <c r="Q2799" s="63">
        <v>0</v>
      </c>
      <c r="R2799" s="63">
        <v>0</v>
      </c>
      <c r="S2799" s="63">
        <v>0</v>
      </c>
      <c r="T2799">
        <f t="shared" si="395"/>
        <v>41757</v>
      </c>
    </row>
    <row r="2800" spans="1:20">
      <c r="A2800" s="55" t="s">
        <v>6291</v>
      </c>
      <c r="B2800" s="56" t="s">
        <v>6292</v>
      </c>
      <c r="C2800" s="55" t="s">
        <v>6321</v>
      </c>
      <c r="D2800" s="56">
        <f t="shared" si="396"/>
        <v>0</v>
      </c>
      <c r="E2800" s="56">
        <f t="shared" si="388"/>
        <v>0</v>
      </c>
      <c r="F2800" s="56">
        <f t="shared" si="389"/>
        <v>0</v>
      </c>
      <c r="G2800" s="56">
        <f t="shared" si="390"/>
        <v>0</v>
      </c>
      <c r="H2800" s="56">
        <f t="shared" si="391"/>
        <v>0</v>
      </c>
      <c r="I2800" s="56">
        <f t="shared" si="392"/>
        <v>0</v>
      </c>
      <c r="J2800" s="56">
        <f t="shared" si="393"/>
        <v>0</v>
      </c>
      <c r="K2800" s="56">
        <f t="shared" si="394"/>
        <v>0</v>
      </c>
      <c r="L2800" s="64">
        <v>0</v>
      </c>
      <c r="M2800" s="64">
        <v>0</v>
      </c>
      <c r="N2800" s="64">
        <v>0</v>
      </c>
      <c r="O2800" s="64">
        <v>0</v>
      </c>
      <c r="P2800" s="63">
        <v>0</v>
      </c>
      <c r="Q2800" s="63">
        <v>0</v>
      </c>
      <c r="R2800" s="63">
        <v>0</v>
      </c>
      <c r="S2800" s="63">
        <v>0</v>
      </c>
      <c r="T2800">
        <f t="shared" si="395"/>
        <v>0</v>
      </c>
    </row>
    <row r="2801" spans="1:20" hidden="1">
      <c r="A2801" s="55" t="s">
        <v>5323</v>
      </c>
      <c r="B2801" s="56" t="s">
        <v>5324</v>
      </c>
      <c r="C2801" s="55" t="s">
        <v>6320</v>
      </c>
      <c r="D2801" s="56">
        <f t="shared" si="396"/>
        <v>182.714</v>
      </c>
      <c r="E2801" s="56">
        <f t="shared" si="388"/>
        <v>0</v>
      </c>
      <c r="F2801" s="56">
        <f t="shared" si="389"/>
        <v>0</v>
      </c>
      <c r="G2801" s="56">
        <f t="shared" si="390"/>
        <v>182.714</v>
      </c>
      <c r="H2801" s="56">
        <f t="shared" si="391"/>
        <v>194.42500000000001</v>
      </c>
      <c r="I2801" s="56">
        <f t="shared" si="392"/>
        <v>0</v>
      </c>
      <c r="J2801" s="56">
        <f t="shared" si="393"/>
        <v>0</v>
      </c>
      <c r="K2801" s="56">
        <f t="shared" si="394"/>
        <v>194.42500000000001</v>
      </c>
      <c r="L2801" s="64">
        <v>182714</v>
      </c>
      <c r="M2801" s="64">
        <v>0</v>
      </c>
      <c r="N2801" s="64">
        <v>0</v>
      </c>
      <c r="O2801" s="64">
        <v>182714</v>
      </c>
      <c r="P2801" s="63">
        <v>194425</v>
      </c>
      <c r="Q2801" s="63">
        <v>0</v>
      </c>
      <c r="R2801" s="63">
        <v>0</v>
      </c>
      <c r="S2801" s="63">
        <v>194425</v>
      </c>
      <c r="T2801">
        <f t="shared" si="395"/>
        <v>377139</v>
      </c>
    </row>
    <row r="2802" spans="1:20" hidden="1">
      <c r="A2802" s="55" t="s">
        <v>5325</v>
      </c>
      <c r="B2802" s="56" t="s">
        <v>5326</v>
      </c>
      <c r="C2802" s="55" t="s">
        <v>6322</v>
      </c>
      <c r="D2802" s="56">
        <f t="shared" si="396"/>
        <v>10266.609</v>
      </c>
      <c r="E2802" s="56">
        <f t="shared" si="388"/>
        <v>6645.8010000000004</v>
      </c>
      <c r="F2802" s="56">
        <f t="shared" si="389"/>
        <v>9273.384</v>
      </c>
      <c r="G2802" s="56">
        <f t="shared" si="390"/>
        <v>26185.794000000002</v>
      </c>
      <c r="H2802" s="56">
        <f t="shared" si="391"/>
        <v>11284.914000000001</v>
      </c>
      <c r="I2802" s="56">
        <f t="shared" si="392"/>
        <v>6766.8090000000002</v>
      </c>
      <c r="J2802" s="56">
        <f t="shared" si="393"/>
        <v>9187.9210000000003</v>
      </c>
      <c r="K2802" s="56">
        <f t="shared" si="394"/>
        <v>27239.644</v>
      </c>
      <c r="L2802" s="64">
        <v>10266609</v>
      </c>
      <c r="M2802" s="64">
        <v>6645801</v>
      </c>
      <c r="N2802" s="64">
        <v>9273384</v>
      </c>
      <c r="O2802" s="64">
        <v>26185794</v>
      </c>
      <c r="P2802" s="63">
        <v>11284914</v>
      </c>
      <c r="Q2802" s="63">
        <v>6766809</v>
      </c>
      <c r="R2802" s="63">
        <v>9187921</v>
      </c>
      <c r="S2802" s="63">
        <v>27239644</v>
      </c>
      <c r="T2802">
        <f t="shared" si="395"/>
        <v>53425438</v>
      </c>
    </row>
    <row r="2803" spans="1:20" hidden="1">
      <c r="A2803" s="55" t="s">
        <v>5327</v>
      </c>
      <c r="B2803" s="56" t="s">
        <v>5328</v>
      </c>
      <c r="C2803" s="55" t="s">
        <v>6317</v>
      </c>
      <c r="D2803" s="56">
        <f t="shared" si="396"/>
        <v>2054.5819999999999</v>
      </c>
      <c r="E2803" s="56">
        <f t="shared" si="388"/>
        <v>512.94200000000001</v>
      </c>
      <c r="F2803" s="56">
        <f t="shared" si="389"/>
        <v>11704.422</v>
      </c>
      <c r="G2803" s="56">
        <f t="shared" si="390"/>
        <v>14271.946</v>
      </c>
      <c r="H2803" s="56">
        <f t="shared" si="391"/>
        <v>2545.9490000000001</v>
      </c>
      <c r="I2803" s="56">
        <f t="shared" si="392"/>
        <v>518.18499999999995</v>
      </c>
      <c r="J2803" s="56">
        <f t="shared" si="393"/>
        <v>11010.082</v>
      </c>
      <c r="K2803" s="56">
        <f t="shared" si="394"/>
        <v>14074.216</v>
      </c>
      <c r="L2803" s="64">
        <v>2054582</v>
      </c>
      <c r="M2803" s="64">
        <v>512942</v>
      </c>
      <c r="N2803" s="64">
        <v>11704422</v>
      </c>
      <c r="O2803" s="64">
        <v>14271946</v>
      </c>
      <c r="P2803" s="63">
        <v>2545949</v>
      </c>
      <c r="Q2803" s="63">
        <v>518185</v>
      </c>
      <c r="R2803" s="63">
        <v>11010082</v>
      </c>
      <c r="S2803" s="63">
        <v>14074216</v>
      </c>
      <c r="T2803">
        <f t="shared" si="395"/>
        <v>28346162</v>
      </c>
    </row>
    <row r="2804" spans="1:20" hidden="1">
      <c r="A2804" s="55" t="s">
        <v>5329</v>
      </c>
      <c r="B2804" s="56" t="s">
        <v>5330</v>
      </c>
      <c r="C2804" s="55" t="s">
        <v>6318</v>
      </c>
      <c r="D2804" s="56">
        <f t="shared" si="396"/>
        <v>3038.143</v>
      </c>
      <c r="E2804" s="56">
        <f t="shared" si="388"/>
        <v>1056.127</v>
      </c>
      <c r="F2804" s="56">
        <f t="shared" si="389"/>
        <v>5283.2960000000003</v>
      </c>
      <c r="G2804" s="56">
        <f t="shared" si="390"/>
        <v>9377.5660000000007</v>
      </c>
      <c r="H2804" s="56">
        <f t="shared" si="391"/>
        <v>2469.5279999999998</v>
      </c>
      <c r="I2804" s="56">
        <f t="shared" si="392"/>
        <v>556.029</v>
      </c>
      <c r="J2804" s="56">
        <f t="shared" si="393"/>
        <v>4896.0420000000004</v>
      </c>
      <c r="K2804" s="56">
        <f t="shared" si="394"/>
        <v>7921.5990000000002</v>
      </c>
      <c r="L2804" s="64">
        <v>3038143</v>
      </c>
      <c r="M2804" s="64">
        <v>1056127</v>
      </c>
      <c r="N2804" s="64">
        <v>5283296</v>
      </c>
      <c r="O2804" s="64">
        <v>9377566</v>
      </c>
      <c r="P2804" s="63">
        <v>2469528</v>
      </c>
      <c r="Q2804" s="63">
        <v>556029</v>
      </c>
      <c r="R2804" s="63">
        <v>4896042</v>
      </c>
      <c r="S2804" s="63">
        <v>7921599</v>
      </c>
      <c r="T2804">
        <f t="shared" si="395"/>
        <v>17299165</v>
      </c>
    </row>
    <row r="2805" spans="1:20" hidden="1">
      <c r="A2805" s="55" t="s">
        <v>5331</v>
      </c>
      <c r="B2805" s="56" t="s">
        <v>5332</v>
      </c>
      <c r="C2805" s="55" t="s">
        <v>6318</v>
      </c>
      <c r="D2805" s="56">
        <f t="shared" si="396"/>
        <v>813.89700000000005</v>
      </c>
      <c r="E2805" s="56">
        <f t="shared" si="388"/>
        <v>1256.5440000000001</v>
      </c>
      <c r="F2805" s="56">
        <f t="shared" si="389"/>
        <v>6833.6559999999999</v>
      </c>
      <c r="G2805" s="56">
        <f t="shared" si="390"/>
        <v>8904.0969999999998</v>
      </c>
      <c r="H2805" s="56">
        <f t="shared" si="391"/>
        <v>1151.277</v>
      </c>
      <c r="I2805" s="56">
        <f t="shared" si="392"/>
        <v>1441.598</v>
      </c>
      <c r="J2805" s="56">
        <f t="shared" si="393"/>
        <v>6781.5680000000002</v>
      </c>
      <c r="K2805" s="56">
        <f t="shared" si="394"/>
        <v>9374.4429999999993</v>
      </c>
      <c r="L2805" s="64">
        <v>813897</v>
      </c>
      <c r="M2805" s="64">
        <v>1256544</v>
      </c>
      <c r="N2805" s="64">
        <v>6833656</v>
      </c>
      <c r="O2805" s="64">
        <v>8904097</v>
      </c>
      <c r="P2805" s="63">
        <v>1151277</v>
      </c>
      <c r="Q2805" s="63">
        <v>1441598</v>
      </c>
      <c r="R2805" s="63">
        <v>6781568</v>
      </c>
      <c r="S2805" s="63">
        <v>9374443</v>
      </c>
      <c r="T2805">
        <f t="shared" si="395"/>
        <v>18278540</v>
      </c>
    </row>
    <row r="2806" spans="1:20" hidden="1">
      <c r="A2806" s="55" t="s">
        <v>5333</v>
      </c>
      <c r="B2806" s="56" t="s">
        <v>5334</v>
      </c>
      <c r="C2806" s="55" t="s">
        <v>6318</v>
      </c>
      <c r="D2806" s="56">
        <f t="shared" si="396"/>
        <v>1534.105</v>
      </c>
      <c r="E2806" s="56">
        <f t="shared" si="388"/>
        <v>500.60599999999999</v>
      </c>
      <c r="F2806" s="56">
        <f t="shared" si="389"/>
        <v>2767.777</v>
      </c>
      <c r="G2806" s="56">
        <f t="shared" si="390"/>
        <v>4802.4880000000003</v>
      </c>
      <c r="H2806" s="56">
        <f t="shared" si="391"/>
        <v>1208.3599999999999</v>
      </c>
      <c r="I2806" s="56">
        <f t="shared" si="392"/>
        <v>505.43799999999999</v>
      </c>
      <c r="J2806" s="56">
        <f t="shared" si="393"/>
        <v>2565.2359999999999</v>
      </c>
      <c r="K2806" s="56">
        <f t="shared" si="394"/>
        <v>4279.0339999999997</v>
      </c>
      <c r="L2806" s="64">
        <v>1534105</v>
      </c>
      <c r="M2806" s="64">
        <v>500606</v>
      </c>
      <c r="N2806" s="64">
        <v>2767777</v>
      </c>
      <c r="O2806" s="64">
        <v>4802488</v>
      </c>
      <c r="P2806" s="63">
        <v>1208360</v>
      </c>
      <c r="Q2806" s="63">
        <v>505438</v>
      </c>
      <c r="R2806" s="63">
        <v>2565236</v>
      </c>
      <c r="S2806" s="63">
        <v>4279034</v>
      </c>
      <c r="T2806">
        <f t="shared" si="395"/>
        <v>9081522</v>
      </c>
    </row>
    <row r="2807" spans="1:20" hidden="1">
      <c r="A2807" s="55" t="s">
        <v>5335</v>
      </c>
      <c r="B2807" s="56" t="s">
        <v>5336</v>
      </c>
      <c r="C2807" s="55" t="s">
        <v>6318</v>
      </c>
      <c r="D2807" s="56">
        <f t="shared" si="396"/>
        <v>2662.5680000000002</v>
      </c>
      <c r="E2807" s="56">
        <f t="shared" si="388"/>
        <v>852.29600000000005</v>
      </c>
      <c r="F2807" s="56">
        <f t="shared" si="389"/>
        <v>7635.24</v>
      </c>
      <c r="G2807" s="56">
        <f t="shared" si="390"/>
        <v>11150.103999999999</v>
      </c>
      <c r="H2807" s="56">
        <f t="shared" si="391"/>
        <v>2168.4699999999998</v>
      </c>
      <c r="I2807" s="56">
        <f t="shared" si="392"/>
        <v>864.97299999999996</v>
      </c>
      <c r="J2807" s="56">
        <f t="shared" si="393"/>
        <v>7717.6890000000003</v>
      </c>
      <c r="K2807" s="56">
        <f t="shared" si="394"/>
        <v>10751.132</v>
      </c>
      <c r="L2807" s="64">
        <v>2662568</v>
      </c>
      <c r="M2807" s="64">
        <v>852296</v>
      </c>
      <c r="N2807" s="64">
        <v>7635240</v>
      </c>
      <c r="O2807" s="64">
        <v>11150104</v>
      </c>
      <c r="P2807" s="63">
        <v>2168470</v>
      </c>
      <c r="Q2807" s="63">
        <v>864973</v>
      </c>
      <c r="R2807" s="63">
        <v>7717689</v>
      </c>
      <c r="S2807" s="63">
        <v>10751132</v>
      </c>
      <c r="T2807">
        <f t="shared" si="395"/>
        <v>21901236</v>
      </c>
    </row>
    <row r="2808" spans="1:20" hidden="1">
      <c r="A2808" s="55" t="s">
        <v>5337</v>
      </c>
      <c r="B2808" s="56" t="s">
        <v>5338</v>
      </c>
      <c r="C2808" s="55" t="s">
        <v>6318</v>
      </c>
      <c r="D2808" s="56">
        <f t="shared" si="396"/>
        <v>1326.9829999999999</v>
      </c>
      <c r="E2808" s="56">
        <f t="shared" si="388"/>
        <v>190.559</v>
      </c>
      <c r="F2808" s="56">
        <f t="shared" si="389"/>
        <v>1414.4639999999999</v>
      </c>
      <c r="G2808" s="56">
        <f t="shared" si="390"/>
        <v>2932.0059999999999</v>
      </c>
      <c r="H2808" s="56">
        <f t="shared" si="391"/>
        <v>1431.7739999999999</v>
      </c>
      <c r="I2808" s="56">
        <f t="shared" si="392"/>
        <v>196.77</v>
      </c>
      <c r="J2808" s="56">
        <f t="shared" si="393"/>
        <v>1220.182</v>
      </c>
      <c r="K2808" s="56">
        <f t="shared" si="394"/>
        <v>2848.7260000000001</v>
      </c>
      <c r="L2808" s="64">
        <v>1326983</v>
      </c>
      <c r="M2808" s="64">
        <v>190559</v>
      </c>
      <c r="N2808" s="64">
        <v>1414464</v>
      </c>
      <c r="O2808" s="64">
        <v>2932006</v>
      </c>
      <c r="P2808" s="63">
        <v>1431774</v>
      </c>
      <c r="Q2808" s="63">
        <v>196770</v>
      </c>
      <c r="R2808" s="63">
        <v>1220182</v>
      </c>
      <c r="S2808" s="63">
        <v>2848726</v>
      </c>
      <c r="T2808">
        <f t="shared" si="395"/>
        <v>5780732</v>
      </c>
    </row>
    <row r="2809" spans="1:20" hidden="1">
      <c r="A2809" s="55" t="s">
        <v>5339</v>
      </c>
      <c r="B2809" s="56" t="s">
        <v>5340</v>
      </c>
      <c r="C2809" s="55" t="s">
        <v>6318</v>
      </c>
      <c r="D2809" s="56">
        <f t="shared" si="396"/>
        <v>1737.6279999999999</v>
      </c>
      <c r="E2809" s="56">
        <f t="shared" si="388"/>
        <v>2718.096</v>
      </c>
      <c r="F2809" s="56">
        <f t="shared" si="389"/>
        <v>13711.950999999999</v>
      </c>
      <c r="G2809" s="56">
        <f t="shared" si="390"/>
        <v>18167.674999999999</v>
      </c>
      <c r="H2809" s="56">
        <f t="shared" si="391"/>
        <v>1735.8430000000001</v>
      </c>
      <c r="I2809" s="56">
        <f t="shared" si="392"/>
        <v>2832.306</v>
      </c>
      <c r="J2809" s="56">
        <f t="shared" si="393"/>
        <v>13885.795</v>
      </c>
      <c r="K2809" s="56">
        <f t="shared" si="394"/>
        <v>18453.944</v>
      </c>
      <c r="L2809" s="64">
        <v>1737628</v>
      </c>
      <c r="M2809" s="64">
        <v>2718096</v>
      </c>
      <c r="N2809" s="64">
        <v>13711951</v>
      </c>
      <c r="O2809" s="64">
        <v>18167675</v>
      </c>
      <c r="P2809" s="63">
        <v>1735843</v>
      </c>
      <c r="Q2809" s="63">
        <v>2832306</v>
      </c>
      <c r="R2809" s="63">
        <v>13885795</v>
      </c>
      <c r="S2809" s="63">
        <v>18453944</v>
      </c>
      <c r="T2809">
        <f t="shared" si="395"/>
        <v>36621619</v>
      </c>
    </row>
    <row r="2810" spans="1:20" hidden="1">
      <c r="A2810" s="55" t="s">
        <v>5341</v>
      </c>
      <c r="B2810" s="56" t="s">
        <v>5342</v>
      </c>
      <c r="C2810" s="55" t="s">
        <v>6318</v>
      </c>
      <c r="D2810" s="56">
        <f t="shared" si="396"/>
        <v>3173.9119999999998</v>
      </c>
      <c r="E2810" s="56">
        <f t="shared" si="388"/>
        <v>1258.981</v>
      </c>
      <c r="F2810" s="56">
        <f t="shared" si="389"/>
        <v>2876.087</v>
      </c>
      <c r="G2810" s="56">
        <f t="shared" si="390"/>
        <v>7308.98</v>
      </c>
      <c r="H2810" s="56">
        <f t="shared" si="391"/>
        <v>2952.8049999999998</v>
      </c>
      <c r="I2810" s="56">
        <f t="shared" si="392"/>
        <v>1270.6980000000001</v>
      </c>
      <c r="J2810" s="56">
        <f t="shared" si="393"/>
        <v>3072.5709999999999</v>
      </c>
      <c r="K2810" s="56">
        <f t="shared" si="394"/>
        <v>7296.0739999999996</v>
      </c>
      <c r="L2810" s="64">
        <v>3173912</v>
      </c>
      <c r="M2810" s="64">
        <v>1258981</v>
      </c>
      <c r="N2810" s="64">
        <v>2876087</v>
      </c>
      <c r="O2810" s="64">
        <v>7308980</v>
      </c>
      <c r="P2810" s="63">
        <v>2952805</v>
      </c>
      <c r="Q2810" s="63">
        <v>1270698</v>
      </c>
      <c r="R2810" s="63">
        <v>3072571</v>
      </c>
      <c r="S2810" s="63">
        <v>7296074</v>
      </c>
      <c r="T2810">
        <f t="shared" si="395"/>
        <v>14605054</v>
      </c>
    </row>
    <row r="2811" spans="1:20" hidden="1">
      <c r="A2811" s="55" t="s">
        <v>5343</v>
      </c>
      <c r="B2811" s="56" t="s">
        <v>5344</v>
      </c>
      <c r="C2811" s="55" t="s">
        <v>6318</v>
      </c>
      <c r="D2811" s="56">
        <f t="shared" si="396"/>
        <v>2742.2190000000001</v>
      </c>
      <c r="E2811" s="56">
        <f t="shared" si="388"/>
        <v>483.91</v>
      </c>
      <c r="F2811" s="56">
        <f t="shared" si="389"/>
        <v>3044.4229999999998</v>
      </c>
      <c r="G2811" s="56">
        <f t="shared" si="390"/>
        <v>6270.5519999999997</v>
      </c>
      <c r="H2811" s="56">
        <f t="shared" si="391"/>
        <v>2727.5459999999998</v>
      </c>
      <c r="I2811" s="56">
        <f t="shared" si="392"/>
        <v>483.04300000000001</v>
      </c>
      <c r="J2811" s="56">
        <f t="shared" si="393"/>
        <v>2736.7440000000001</v>
      </c>
      <c r="K2811" s="56">
        <f t="shared" si="394"/>
        <v>5947.3329999999996</v>
      </c>
      <c r="L2811" s="64">
        <v>2742219</v>
      </c>
      <c r="M2811" s="64">
        <v>483910</v>
      </c>
      <c r="N2811" s="64">
        <v>3044423</v>
      </c>
      <c r="O2811" s="64">
        <v>6270552</v>
      </c>
      <c r="P2811" s="63">
        <v>2727546</v>
      </c>
      <c r="Q2811" s="63">
        <v>483043</v>
      </c>
      <c r="R2811" s="63">
        <v>2736744</v>
      </c>
      <c r="S2811" s="63">
        <v>5947333</v>
      </c>
      <c r="T2811">
        <f t="shared" si="395"/>
        <v>12217885</v>
      </c>
    </row>
    <row r="2812" spans="1:20" hidden="1">
      <c r="A2812" s="55" t="s">
        <v>5345</v>
      </c>
      <c r="B2812" s="56" t="s">
        <v>5346</v>
      </c>
      <c r="C2812" s="55" t="s">
        <v>6319</v>
      </c>
      <c r="D2812" s="56">
        <f t="shared" si="396"/>
        <v>2656.2040000000002</v>
      </c>
      <c r="E2812" s="56">
        <f t="shared" si="388"/>
        <v>1108.192</v>
      </c>
      <c r="F2812" s="56">
        <f t="shared" si="389"/>
        <v>5929.87</v>
      </c>
      <c r="G2812" s="56">
        <f t="shared" si="390"/>
        <v>9694.2659999999996</v>
      </c>
      <c r="H2812" s="56">
        <f t="shared" si="391"/>
        <v>2522.0500000000002</v>
      </c>
      <c r="I2812" s="56">
        <f t="shared" si="392"/>
        <v>1099.1479999999999</v>
      </c>
      <c r="J2812" s="56">
        <f t="shared" si="393"/>
        <v>5059.335</v>
      </c>
      <c r="K2812" s="56">
        <f t="shared" si="394"/>
        <v>8680.5329999999994</v>
      </c>
      <c r="L2812" s="64">
        <v>2656204</v>
      </c>
      <c r="M2812" s="64">
        <v>1108192</v>
      </c>
      <c r="N2812" s="64">
        <v>5929870</v>
      </c>
      <c r="O2812" s="64">
        <v>9694266</v>
      </c>
      <c r="P2812" s="63">
        <v>2522050</v>
      </c>
      <c r="Q2812" s="63">
        <v>1099148</v>
      </c>
      <c r="R2812" s="63">
        <v>5059335</v>
      </c>
      <c r="S2812" s="63">
        <v>8680533</v>
      </c>
      <c r="T2812">
        <f t="shared" si="395"/>
        <v>18374799</v>
      </c>
    </row>
    <row r="2813" spans="1:20" hidden="1">
      <c r="A2813" s="55" t="s">
        <v>5347</v>
      </c>
      <c r="B2813" s="56" t="s">
        <v>5348</v>
      </c>
      <c r="C2813" s="55" t="s">
        <v>6319</v>
      </c>
      <c r="D2813" s="56">
        <f t="shared" si="396"/>
        <v>505.34300000000002</v>
      </c>
      <c r="E2813" s="56">
        <f t="shared" si="388"/>
        <v>13.952999999999999</v>
      </c>
      <c r="F2813" s="56">
        <f t="shared" si="389"/>
        <v>1955.0809999999999</v>
      </c>
      <c r="G2813" s="56">
        <f t="shared" si="390"/>
        <v>2474.377</v>
      </c>
      <c r="H2813" s="56">
        <f t="shared" si="391"/>
        <v>590.49</v>
      </c>
      <c r="I2813" s="56">
        <f t="shared" si="392"/>
        <v>38.893000000000001</v>
      </c>
      <c r="J2813" s="56">
        <f t="shared" si="393"/>
        <v>1719.143</v>
      </c>
      <c r="K2813" s="56">
        <f t="shared" si="394"/>
        <v>2348.5259999999998</v>
      </c>
      <c r="L2813" s="64">
        <v>505343</v>
      </c>
      <c r="M2813" s="64">
        <v>13953</v>
      </c>
      <c r="N2813" s="64">
        <v>1955081</v>
      </c>
      <c r="O2813" s="64">
        <v>2474377</v>
      </c>
      <c r="P2813" s="63">
        <v>590490</v>
      </c>
      <c r="Q2813" s="63">
        <v>38893</v>
      </c>
      <c r="R2813" s="63">
        <v>1719143</v>
      </c>
      <c r="S2813" s="63">
        <v>2348526</v>
      </c>
      <c r="T2813">
        <f t="shared" si="395"/>
        <v>4822903</v>
      </c>
    </row>
    <row r="2814" spans="1:20" hidden="1">
      <c r="A2814" s="55" t="s">
        <v>5349</v>
      </c>
      <c r="B2814" s="56" t="s">
        <v>5350</v>
      </c>
      <c r="C2814" s="55" t="s">
        <v>6319</v>
      </c>
      <c r="D2814" s="56">
        <f t="shared" si="396"/>
        <v>514.298</v>
      </c>
      <c r="E2814" s="56">
        <f t="shared" si="388"/>
        <v>220.46700000000001</v>
      </c>
      <c r="F2814" s="56">
        <f t="shared" si="389"/>
        <v>3529.8110000000001</v>
      </c>
      <c r="G2814" s="56">
        <f t="shared" si="390"/>
        <v>4264.576</v>
      </c>
      <c r="H2814" s="56">
        <f t="shared" si="391"/>
        <v>519.85400000000004</v>
      </c>
      <c r="I2814" s="56">
        <f t="shared" si="392"/>
        <v>227.13</v>
      </c>
      <c r="J2814" s="56">
        <f t="shared" si="393"/>
        <v>3024.1060000000002</v>
      </c>
      <c r="K2814" s="56">
        <f t="shared" si="394"/>
        <v>3771.09</v>
      </c>
      <c r="L2814" s="64">
        <v>514298</v>
      </c>
      <c r="M2814" s="64">
        <v>220467</v>
      </c>
      <c r="N2814" s="64">
        <v>3529811</v>
      </c>
      <c r="O2814" s="64">
        <v>4264576</v>
      </c>
      <c r="P2814" s="63">
        <v>519854</v>
      </c>
      <c r="Q2814" s="63">
        <v>227130</v>
      </c>
      <c r="R2814" s="63">
        <v>3024106</v>
      </c>
      <c r="S2814" s="63">
        <v>3771090</v>
      </c>
      <c r="T2814">
        <f t="shared" si="395"/>
        <v>8035666</v>
      </c>
    </row>
    <row r="2815" spans="1:20" hidden="1">
      <c r="A2815" s="55" t="s">
        <v>5351</v>
      </c>
      <c r="B2815" s="56" t="s">
        <v>5352</v>
      </c>
      <c r="C2815" s="55" t="s">
        <v>6319</v>
      </c>
      <c r="D2815" s="56">
        <f t="shared" si="396"/>
        <v>1496.2919999999999</v>
      </c>
      <c r="E2815" s="56">
        <f t="shared" si="388"/>
        <v>2260.9549999999999</v>
      </c>
      <c r="F2815" s="56">
        <f t="shared" si="389"/>
        <v>10227.843000000001</v>
      </c>
      <c r="G2815" s="56">
        <f t="shared" si="390"/>
        <v>13985.09</v>
      </c>
      <c r="H2815" s="56">
        <f t="shared" si="391"/>
        <v>1765.703</v>
      </c>
      <c r="I2815" s="56">
        <f t="shared" si="392"/>
        <v>2370.3040000000001</v>
      </c>
      <c r="J2815" s="56">
        <f t="shared" si="393"/>
        <v>6812.8760000000002</v>
      </c>
      <c r="K2815" s="56">
        <f t="shared" si="394"/>
        <v>10948.883</v>
      </c>
      <c r="L2815" s="64">
        <v>1496292</v>
      </c>
      <c r="M2815" s="64">
        <v>2260955</v>
      </c>
      <c r="N2815" s="64">
        <v>10227843</v>
      </c>
      <c r="O2815" s="64">
        <v>13985090</v>
      </c>
      <c r="P2815" s="63">
        <v>1765703</v>
      </c>
      <c r="Q2815" s="63">
        <v>2370304</v>
      </c>
      <c r="R2815" s="63">
        <v>6812876</v>
      </c>
      <c r="S2815" s="63">
        <v>10948883</v>
      </c>
      <c r="T2815">
        <f t="shared" si="395"/>
        <v>24933973</v>
      </c>
    </row>
    <row r="2816" spans="1:20" hidden="1">
      <c r="A2816" s="55" t="s">
        <v>5353</v>
      </c>
      <c r="B2816" s="56" t="s">
        <v>5354</v>
      </c>
      <c r="C2816" s="55" t="s">
        <v>6319</v>
      </c>
      <c r="D2816" s="56">
        <f t="shared" si="396"/>
        <v>3412.74</v>
      </c>
      <c r="E2816" s="56">
        <f t="shared" si="388"/>
        <v>7.3849999999999998</v>
      </c>
      <c r="F2816" s="56">
        <f t="shared" si="389"/>
        <v>8544.33</v>
      </c>
      <c r="G2816" s="56">
        <f t="shared" si="390"/>
        <v>11964.455</v>
      </c>
      <c r="H2816" s="56">
        <f t="shared" si="391"/>
        <v>3333.08</v>
      </c>
      <c r="I2816" s="56">
        <f t="shared" si="392"/>
        <v>13.39</v>
      </c>
      <c r="J2816" s="56">
        <f t="shared" si="393"/>
        <v>8432.8240000000005</v>
      </c>
      <c r="K2816" s="56">
        <f t="shared" si="394"/>
        <v>11779.294</v>
      </c>
      <c r="L2816" s="64">
        <v>3412740</v>
      </c>
      <c r="M2816" s="64">
        <v>7385</v>
      </c>
      <c r="N2816" s="64">
        <v>8544330</v>
      </c>
      <c r="O2816" s="64">
        <v>11964455</v>
      </c>
      <c r="P2816" s="63">
        <v>3333080</v>
      </c>
      <c r="Q2816" s="63">
        <v>13390</v>
      </c>
      <c r="R2816" s="63">
        <v>8432824</v>
      </c>
      <c r="S2816" s="63">
        <v>11779294</v>
      </c>
      <c r="T2816">
        <f t="shared" si="395"/>
        <v>23743749</v>
      </c>
    </row>
    <row r="2817" spans="1:20" hidden="1">
      <c r="A2817" s="55" t="s">
        <v>5355</v>
      </c>
      <c r="B2817" s="56" t="s">
        <v>5356</v>
      </c>
      <c r="C2817" s="55" t="s">
        <v>6319</v>
      </c>
      <c r="D2817" s="56">
        <f t="shared" si="396"/>
        <v>2244.44</v>
      </c>
      <c r="E2817" s="56">
        <f t="shared" si="388"/>
        <v>140.12799999999999</v>
      </c>
      <c r="F2817" s="56">
        <f t="shared" si="389"/>
        <v>3981.509</v>
      </c>
      <c r="G2817" s="56">
        <f t="shared" si="390"/>
        <v>6366.0770000000002</v>
      </c>
      <c r="H2817" s="56">
        <f t="shared" si="391"/>
        <v>2096.6799999999998</v>
      </c>
      <c r="I2817" s="56">
        <f t="shared" si="392"/>
        <v>139.78399999999999</v>
      </c>
      <c r="J2817" s="56">
        <f t="shared" si="393"/>
        <v>3516.6460000000002</v>
      </c>
      <c r="K2817" s="56">
        <f t="shared" si="394"/>
        <v>5753.11</v>
      </c>
      <c r="L2817" s="64">
        <v>2244440</v>
      </c>
      <c r="M2817" s="64">
        <v>140128</v>
      </c>
      <c r="N2817" s="64">
        <v>3981509</v>
      </c>
      <c r="O2817" s="64">
        <v>6366077</v>
      </c>
      <c r="P2817" s="63">
        <v>2096680</v>
      </c>
      <c r="Q2817" s="63">
        <v>139784</v>
      </c>
      <c r="R2817" s="63">
        <v>3516646</v>
      </c>
      <c r="S2817" s="63">
        <v>5753110</v>
      </c>
      <c r="T2817">
        <f t="shared" si="395"/>
        <v>12119187</v>
      </c>
    </row>
    <row r="2818" spans="1:20" hidden="1">
      <c r="A2818" s="55" t="s">
        <v>5357</v>
      </c>
      <c r="B2818" s="56" t="s">
        <v>5358</v>
      </c>
      <c r="C2818" s="55" t="s">
        <v>6319</v>
      </c>
      <c r="D2818" s="56">
        <f t="shared" si="396"/>
        <v>1066.2750000000001</v>
      </c>
      <c r="E2818" s="56">
        <f t="shared" si="388"/>
        <v>380.56299999999999</v>
      </c>
      <c r="F2818" s="56">
        <f t="shared" si="389"/>
        <v>1724.0840000000001</v>
      </c>
      <c r="G2818" s="56">
        <f t="shared" si="390"/>
        <v>3170.922</v>
      </c>
      <c r="H2818" s="56">
        <f t="shared" si="391"/>
        <v>875.005</v>
      </c>
      <c r="I2818" s="56">
        <f t="shared" si="392"/>
        <v>352.02100000000002</v>
      </c>
      <c r="J2818" s="56">
        <f t="shared" si="393"/>
        <v>1129.309</v>
      </c>
      <c r="K2818" s="56">
        <f t="shared" si="394"/>
        <v>2356.335</v>
      </c>
      <c r="L2818" s="64">
        <v>1066275</v>
      </c>
      <c r="M2818" s="64">
        <v>380563</v>
      </c>
      <c r="N2818" s="64">
        <v>1724084</v>
      </c>
      <c r="O2818" s="64">
        <v>3170922</v>
      </c>
      <c r="P2818" s="63">
        <v>875005</v>
      </c>
      <c r="Q2818" s="63">
        <v>352021</v>
      </c>
      <c r="R2818" s="63">
        <v>1129309</v>
      </c>
      <c r="S2818" s="63">
        <v>2356335</v>
      </c>
      <c r="T2818">
        <f t="shared" si="395"/>
        <v>5527257</v>
      </c>
    </row>
    <row r="2819" spans="1:20" hidden="1">
      <c r="A2819" s="55" t="s">
        <v>5359</v>
      </c>
      <c r="B2819" s="56" t="s">
        <v>5360</v>
      </c>
      <c r="C2819" s="55" t="s">
        <v>6319</v>
      </c>
      <c r="D2819" s="56">
        <f t="shared" si="396"/>
        <v>810.61599999999999</v>
      </c>
      <c r="E2819" s="56">
        <f t="shared" si="388"/>
        <v>1060.9929999999999</v>
      </c>
      <c r="F2819" s="56">
        <f t="shared" si="389"/>
        <v>10183.463</v>
      </c>
      <c r="G2819" s="56">
        <f t="shared" si="390"/>
        <v>12055.072</v>
      </c>
      <c r="H2819" s="56">
        <f t="shared" si="391"/>
        <v>806.53399999999999</v>
      </c>
      <c r="I2819" s="56">
        <f t="shared" si="392"/>
        <v>1053.22</v>
      </c>
      <c r="J2819" s="56">
        <f t="shared" si="393"/>
        <v>9974.6689999999999</v>
      </c>
      <c r="K2819" s="56">
        <f t="shared" si="394"/>
        <v>11834.423000000001</v>
      </c>
      <c r="L2819" s="64">
        <v>810616</v>
      </c>
      <c r="M2819" s="64">
        <v>1060993</v>
      </c>
      <c r="N2819" s="64">
        <v>10183463</v>
      </c>
      <c r="O2819" s="64">
        <v>12055072</v>
      </c>
      <c r="P2819" s="63">
        <v>806534</v>
      </c>
      <c r="Q2819" s="63">
        <v>1053220</v>
      </c>
      <c r="R2819" s="63">
        <v>9974669</v>
      </c>
      <c r="S2819" s="63">
        <v>11834423</v>
      </c>
      <c r="T2819">
        <f t="shared" si="395"/>
        <v>23889495</v>
      </c>
    </row>
    <row r="2820" spans="1:20" hidden="1">
      <c r="A2820" s="55" t="s">
        <v>5361</v>
      </c>
      <c r="B2820" s="56" t="s">
        <v>5362</v>
      </c>
      <c r="C2820" s="55" t="s">
        <v>6319</v>
      </c>
      <c r="D2820" s="56">
        <f t="shared" si="396"/>
        <v>2380.7579999999998</v>
      </c>
      <c r="E2820" s="56">
        <f t="shared" si="388"/>
        <v>2010.598</v>
      </c>
      <c r="F2820" s="56">
        <f t="shared" si="389"/>
        <v>4550.9849999999997</v>
      </c>
      <c r="G2820" s="56">
        <f t="shared" si="390"/>
        <v>8942.3410000000003</v>
      </c>
      <c r="H2820" s="56">
        <f t="shared" si="391"/>
        <v>2454.85</v>
      </c>
      <c r="I2820" s="56">
        <f t="shared" si="392"/>
        <v>2098.4409999999998</v>
      </c>
      <c r="J2820" s="56">
        <f t="shared" si="393"/>
        <v>4593.6880000000001</v>
      </c>
      <c r="K2820" s="56">
        <f t="shared" si="394"/>
        <v>9146.9789999999994</v>
      </c>
      <c r="L2820" s="64">
        <v>2380758</v>
      </c>
      <c r="M2820" s="64">
        <v>2010598</v>
      </c>
      <c r="N2820" s="64">
        <v>4550985</v>
      </c>
      <c r="O2820" s="64">
        <v>8942341</v>
      </c>
      <c r="P2820" s="63">
        <v>2454850</v>
      </c>
      <c r="Q2820" s="63">
        <v>2098441</v>
      </c>
      <c r="R2820" s="63">
        <v>4593688</v>
      </c>
      <c r="S2820" s="63">
        <v>9146979</v>
      </c>
      <c r="T2820">
        <f t="shared" si="395"/>
        <v>18089320</v>
      </c>
    </row>
    <row r="2821" spans="1:20" hidden="1">
      <c r="A2821" s="55" t="s">
        <v>5363</v>
      </c>
      <c r="B2821" s="56" t="s">
        <v>5364</v>
      </c>
      <c r="C2821" s="55" t="s">
        <v>6319</v>
      </c>
      <c r="D2821" s="56">
        <f t="shared" si="396"/>
        <v>1493.077</v>
      </c>
      <c r="E2821" s="56">
        <f t="shared" ref="E2821:E2884" si="397">M2821/1000</f>
        <v>1525.268</v>
      </c>
      <c r="F2821" s="56">
        <f t="shared" ref="F2821:F2884" si="398">N2821/1000</f>
        <v>3394.5140000000001</v>
      </c>
      <c r="G2821" s="56">
        <f t="shared" ref="G2821:G2884" si="399">O2821/1000</f>
        <v>6412.8590000000004</v>
      </c>
      <c r="H2821" s="56">
        <f t="shared" ref="H2821:H2884" si="400">P2821/1000</f>
        <v>1521.412</v>
      </c>
      <c r="I2821" s="56">
        <f t="shared" ref="I2821:I2884" si="401">Q2821/1000</f>
        <v>1623.412</v>
      </c>
      <c r="J2821" s="56">
        <f t="shared" ref="J2821:J2884" si="402">R2821/1000</f>
        <v>3287.33</v>
      </c>
      <c r="K2821" s="56">
        <f t="shared" ref="K2821:K2884" si="403">S2821/1000</f>
        <v>6432.1540000000005</v>
      </c>
      <c r="L2821" s="64">
        <v>1493077</v>
      </c>
      <c r="M2821" s="64">
        <v>1525268</v>
      </c>
      <c r="N2821" s="64">
        <v>3394514</v>
      </c>
      <c r="O2821" s="64">
        <v>6412859</v>
      </c>
      <c r="P2821" s="63">
        <v>1521412</v>
      </c>
      <c r="Q2821" s="63">
        <v>1623412</v>
      </c>
      <c r="R2821" s="63">
        <v>3287330</v>
      </c>
      <c r="S2821" s="63">
        <v>6432154</v>
      </c>
      <c r="T2821">
        <f t="shared" si="395"/>
        <v>12845013</v>
      </c>
    </row>
    <row r="2822" spans="1:20" hidden="1">
      <c r="A2822" s="55" t="s">
        <v>5365</v>
      </c>
      <c r="B2822" s="56" t="s">
        <v>5366</v>
      </c>
      <c r="C2822" s="55" t="s">
        <v>6320</v>
      </c>
      <c r="D2822" s="56">
        <f t="shared" si="396"/>
        <v>0</v>
      </c>
      <c r="E2822" s="56">
        <f t="shared" si="397"/>
        <v>10.019</v>
      </c>
      <c r="F2822" s="56">
        <f t="shared" si="398"/>
        <v>203.547</v>
      </c>
      <c r="G2822" s="56">
        <f t="shared" si="399"/>
        <v>213.566</v>
      </c>
      <c r="H2822" s="56">
        <f t="shared" si="400"/>
        <v>0</v>
      </c>
      <c r="I2822" s="56">
        <f t="shared" si="401"/>
        <v>10.019</v>
      </c>
      <c r="J2822" s="56">
        <f t="shared" si="402"/>
        <v>213.52500000000001</v>
      </c>
      <c r="K2822" s="56">
        <f t="shared" si="403"/>
        <v>223.54400000000001</v>
      </c>
      <c r="L2822" s="64">
        <v>0</v>
      </c>
      <c r="M2822" s="64">
        <v>10019</v>
      </c>
      <c r="N2822" s="64">
        <v>203547</v>
      </c>
      <c r="O2822" s="64">
        <v>213566</v>
      </c>
      <c r="P2822" s="63">
        <v>0</v>
      </c>
      <c r="Q2822" s="63">
        <v>10019</v>
      </c>
      <c r="R2822" s="63">
        <v>213525</v>
      </c>
      <c r="S2822" s="63">
        <v>223544</v>
      </c>
      <c r="T2822">
        <f t="shared" ref="T2822:T2885" si="404">O2822+S2822</f>
        <v>437110</v>
      </c>
    </row>
    <row r="2823" spans="1:20" hidden="1">
      <c r="A2823" s="55" t="s">
        <v>5367</v>
      </c>
      <c r="B2823" s="56" t="s">
        <v>5368</v>
      </c>
      <c r="C2823" s="55" t="s">
        <v>6320</v>
      </c>
      <c r="D2823" s="56">
        <f t="shared" ref="D2823:D2886" si="405">L2823/1000</f>
        <v>28.725999999999999</v>
      </c>
      <c r="E2823" s="56">
        <f t="shared" si="397"/>
        <v>0</v>
      </c>
      <c r="F2823" s="56">
        <f t="shared" si="398"/>
        <v>116.08799999999999</v>
      </c>
      <c r="G2823" s="56">
        <f t="shared" si="399"/>
        <v>144.81399999999999</v>
      </c>
      <c r="H2823" s="56">
        <f t="shared" si="400"/>
        <v>28.702999999999999</v>
      </c>
      <c r="I2823" s="56">
        <f t="shared" si="401"/>
        <v>0</v>
      </c>
      <c r="J2823" s="56">
        <f t="shared" si="402"/>
        <v>93.602000000000004</v>
      </c>
      <c r="K2823" s="56">
        <f t="shared" si="403"/>
        <v>122.30500000000001</v>
      </c>
      <c r="L2823" s="64">
        <v>28726</v>
      </c>
      <c r="M2823" s="64">
        <v>0</v>
      </c>
      <c r="N2823" s="64">
        <v>116088</v>
      </c>
      <c r="O2823" s="64">
        <v>144814</v>
      </c>
      <c r="P2823" s="63">
        <v>28703</v>
      </c>
      <c r="Q2823" s="63">
        <v>0</v>
      </c>
      <c r="R2823" s="63">
        <v>93602</v>
      </c>
      <c r="S2823" s="63">
        <v>122305</v>
      </c>
      <c r="T2823">
        <f t="shared" si="404"/>
        <v>267119</v>
      </c>
    </row>
    <row r="2824" spans="1:20" hidden="1">
      <c r="A2824" s="55" t="s">
        <v>5369</v>
      </c>
      <c r="B2824" s="56" t="s">
        <v>5370</v>
      </c>
      <c r="C2824" s="55" t="s">
        <v>6320</v>
      </c>
      <c r="D2824" s="56">
        <f t="shared" si="405"/>
        <v>0</v>
      </c>
      <c r="E2824" s="56">
        <f t="shared" si="397"/>
        <v>0</v>
      </c>
      <c r="F2824" s="56">
        <f t="shared" si="398"/>
        <v>132.87700000000001</v>
      </c>
      <c r="G2824" s="56">
        <f t="shared" si="399"/>
        <v>132.87700000000001</v>
      </c>
      <c r="H2824" s="56">
        <f t="shared" si="400"/>
        <v>0</v>
      </c>
      <c r="I2824" s="56">
        <f t="shared" si="401"/>
        <v>0</v>
      </c>
      <c r="J2824" s="56">
        <f t="shared" si="402"/>
        <v>134.48099999999999</v>
      </c>
      <c r="K2824" s="56">
        <f t="shared" si="403"/>
        <v>134.48099999999999</v>
      </c>
      <c r="L2824" s="64">
        <v>0</v>
      </c>
      <c r="M2824" s="64">
        <v>0</v>
      </c>
      <c r="N2824" s="64">
        <v>132877</v>
      </c>
      <c r="O2824" s="64">
        <v>132877</v>
      </c>
      <c r="P2824" s="63">
        <v>0</v>
      </c>
      <c r="Q2824" s="63">
        <v>0</v>
      </c>
      <c r="R2824" s="63">
        <v>134481</v>
      </c>
      <c r="S2824" s="63">
        <v>134481</v>
      </c>
      <c r="T2824">
        <f t="shared" si="404"/>
        <v>267358</v>
      </c>
    </row>
    <row r="2825" spans="1:20">
      <c r="A2825" s="55" t="s">
        <v>6293</v>
      </c>
      <c r="B2825" s="56" t="s">
        <v>6294</v>
      </c>
      <c r="C2825" s="55" t="s">
        <v>6321</v>
      </c>
      <c r="D2825" s="56">
        <f t="shared" si="405"/>
        <v>0</v>
      </c>
      <c r="E2825" s="56">
        <f t="shared" si="397"/>
        <v>0</v>
      </c>
      <c r="F2825" s="56">
        <f t="shared" si="398"/>
        <v>0</v>
      </c>
      <c r="G2825" s="56">
        <f t="shared" si="399"/>
        <v>0</v>
      </c>
      <c r="H2825" s="56">
        <f t="shared" si="400"/>
        <v>0</v>
      </c>
      <c r="I2825" s="56">
        <f t="shared" si="401"/>
        <v>0</v>
      </c>
      <c r="J2825" s="56">
        <f t="shared" si="402"/>
        <v>0</v>
      </c>
      <c r="K2825" s="56">
        <f t="shared" si="403"/>
        <v>0</v>
      </c>
      <c r="L2825" s="64">
        <v>0</v>
      </c>
      <c r="M2825" s="64">
        <v>0</v>
      </c>
      <c r="N2825" s="64">
        <v>0</v>
      </c>
      <c r="O2825" s="64">
        <v>0</v>
      </c>
      <c r="P2825" s="63">
        <v>0</v>
      </c>
      <c r="Q2825" s="63">
        <v>0</v>
      </c>
      <c r="R2825" s="63">
        <v>0</v>
      </c>
      <c r="S2825" s="63">
        <v>0</v>
      </c>
      <c r="T2825">
        <f t="shared" si="404"/>
        <v>0</v>
      </c>
    </row>
    <row r="2826" spans="1:20" hidden="1">
      <c r="A2826" s="55" t="s">
        <v>5371</v>
      </c>
      <c r="B2826" s="56" t="s">
        <v>5372</v>
      </c>
      <c r="C2826" s="55" t="s">
        <v>6320</v>
      </c>
      <c r="D2826" s="56">
        <f t="shared" si="405"/>
        <v>187.11799999999999</v>
      </c>
      <c r="E2826" s="56">
        <f t="shared" si="397"/>
        <v>0</v>
      </c>
      <c r="F2826" s="56">
        <f t="shared" si="398"/>
        <v>0</v>
      </c>
      <c r="G2826" s="56">
        <f t="shared" si="399"/>
        <v>187.11799999999999</v>
      </c>
      <c r="H2826" s="56">
        <f t="shared" si="400"/>
        <v>191.863</v>
      </c>
      <c r="I2826" s="56">
        <f t="shared" si="401"/>
        <v>0</v>
      </c>
      <c r="J2826" s="56">
        <f t="shared" si="402"/>
        <v>0</v>
      </c>
      <c r="K2826" s="56">
        <f t="shared" si="403"/>
        <v>191.863</v>
      </c>
      <c r="L2826" s="64">
        <v>187118</v>
      </c>
      <c r="M2826" s="64">
        <v>0</v>
      </c>
      <c r="N2826" s="64">
        <v>0</v>
      </c>
      <c r="O2826" s="64">
        <v>187118</v>
      </c>
      <c r="P2826" s="63">
        <v>191863</v>
      </c>
      <c r="Q2826" s="63">
        <v>0</v>
      </c>
      <c r="R2826" s="63">
        <v>0</v>
      </c>
      <c r="S2826" s="63">
        <v>191863</v>
      </c>
      <c r="T2826">
        <f t="shared" si="404"/>
        <v>378981</v>
      </c>
    </row>
    <row r="2827" spans="1:20" hidden="1">
      <c r="A2827" s="55" t="s">
        <v>5373</v>
      </c>
      <c r="B2827" s="56" t="s">
        <v>5374</v>
      </c>
      <c r="C2827" s="55" t="s">
        <v>6320</v>
      </c>
      <c r="D2827" s="56">
        <f t="shared" si="405"/>
        <v>352.053</v>
      </c>
      <c r="E2827" s="56">
        <f t="shared" si="397"/>
        <v>0</v>
      </c>
      <c r="F2827" s="56">
        <f t="shared" si="398"/>
        <v>1223.655</v>
      </c>
      <c r="G2827" s="56">
        <f t="shared" si="399"/>
        <v>1575.7080000000001</v>
      </c>
      <c r="H2827" s="56">
        <f t="shared" si="400"/>
        <v>337.464</v>
      </c>
      <c r="I2827" s="56">
        <f t="shared" si="401"/>
        <v>0</v>
      </c>
      <c r="J2827" s="56">
        <f t="shared" si="402"/>
        <v>1336.902</v>
      </c>
      <c r="K2827" s="56">
        <f t="shared" si="403"/>
        <v>1674.366</v>
      </c>
      <c r="L2827" s="64">
        <v>352053</v>
      </c>
      <c r="M2827" s="64">
        <v>0</v>
      </c>
      <c r="N2827" s="64">
        <v>1223655</v>
      </c>
      <c r="O2827" s="64">
        <v>1575708</v>
      </c>
      <c r="P2827" s="63">
        <v>337464</v>
      </c>
      <c r="Q2827" s="63">
        <v>0</v>
      </c>
      <c r="R2827" s="63">
        <v>1336902</v>
      </c>
      <c r="S2827" s="63">
        <v>1674366</v>
      </c>
      <c r="T2827">
        <f t="shared" si="404"/>
        <v>3250074</v>
      </c>
    </row>
    <row r="2828" spans="1:20" hidden="1">
      <c r="A2828" s="55" t="s">
        <v>5375</v>
      </c>
      <c r="B2828" s="56" t="s">
        <v>5376</v>
      </c>
      <c r="C2828" s="55" t="s">
        <v>6320</v>
      </c>
      <c r="D2828" s="56">
        <f t="shared" si="405"/>
        <v>218.971</v>
      </c>
      <c r="E2828" s="56">
        <f t="shared" si="397"/>
        <v>0</v>
      </c>
      <c r="F2828" s="56">
        <f t="shared" si="398"/>
        <v>1060.6300000000001</v>
      </c>
      <c r="G2828" s="56">
        <f t="shared" si="399"/>
        <v>1279.6010000000001</v>
      </c>
      <c r="H2828" s="56">
        <f t="shared" si="400"/>
        <v>222.16399999999999</v>
      </c>
      <c r="I2828" s="56">
        <f t="shared" si="401"/>
        <v>0</v>
      </c>
      <c r="J2828" s="56">
        <f t="shared" si="402"/>
        <v>994.39099999999996</v>
      </c>
      <c r="K2828" s="56">
        <f t="shared" si="403"/>
        <v>1216.5550000000001</v>
      </c>
      <c r="L2828" s="64">
        <v>218971</v>
      </c>
      <c r="M2828" s="64">
        <v>0</v>
      </c>
      <c r="N2828" s="64">
        <v>1060630</v>
      </c>
      <c r="O2828" s="64">
        <v>1279601</v>
      </c>
      <c r="P2828" s="63">
        <v>222164</v>
      </c>
      <c r="Q2828" s="63">
        <v>0</v>
      </c>
      <c r="R2828" s="63">
        <v>994391</v>
      </c>
      <c r="S2828" s="63">
        <v>1216555</v>
      </c>
      <c r="T2828">
        <f t="shared" si="404"/>
        <v>2496156</v>
      </c>
    </row>
    <row r="2829" spans="1:20" hidden="1">
      <c r="A2829" s="55" t="s">
        <v>5377</v>
      </c>
      <c r="B2829" s="56" t="s">
        <v>5378</v>
      </c>
      <c r="C2829" s="55" t="s">
        <v>6320</v>
      </c>
      <c r="D2829" s="56">
        <f t="shared" si="405"/>
        <v>0</v>
      </c>
      <c r="E2829" s="56">
        <f t="shared" si="397"/>
        <v>0</v>
      </c>
      <c r="F2829" s="56">
        <f t="shared" si="398"/>
        <v>11.362</v>
      </c>
      <c r="G2829" s="56">
        <f t="shared" si="399"/>
        <v>11.362</v>
      </c>
      <c r="H2829" s="56">
        <f t="shared" si="400"/>
        <v>0</v>
      </c>
      <c r="I2829" s="56">
        <f t="shared" si="401"/>
        <v>0</v>
      </c>
      <c r="J2829" s="56">
        <f t="shared" si="402"/>
        <v>8.7609999999999992</v>
      </c>
      <c r="K2829" s="56">
        <f t="shared" si="403"/>
        <v>8.7609999999999992</v>
      </c>
      <c r="L2829" s="64">
        <v>0</v>
      </c>
      <c r="M2829" s="64">
        <v>0</v>
      </c>
      <c r="N2829" s="64">
        <v>11362</v>
      </c>
      <c r="O2829" s="64">
        <v>11362</v>
      </c>
      <c r="P2829" s="63">
        <v>0</v>
      </c>
      <c r="Q2829" s="63">
        <v>0</v>
      </c>
      <c r="R2829" s="63">
        <v>8761</v>
      </c>
      <c r="S2829" s="63">
        <v>8761</v>
      </c>
      <c r="T2829">
        <f t="shared" si="404"/>
        <v>20123</v>
      </c>
    </row>
    <row r="2830" spans="1:20">
      <c r="A2830" s="55" t="s">
        <v>5379</v>
      </c>
      <c r="B2830" s="56" t="s">
        <v>5380</v>
      </c>
      <c r="C2830" s="55" t="s">
        <v>6320</v>
      </c>
      <c r="D2830" s="56">
        <f t="shared" si="405"/>
        <v>0</v>
      </c>
      <c r="E2830" s="56">
        <f t="shared" si="397"/>
        <v>0</v>
      </c>
      <c r="F2830" s="56">
        <f t="shared" si="398"/>
        <v>0</v>
      </c>
      <c r="G2830" s="56">
        <f t="shared" si="399"/>
        <v>0</v>
      </c>
      <c r="H2830" s="56">
        <f t="shared" si="400"/>
        <v>0</v>
      </c>
      <c r="I2830" s="56">
        <f t="shared" si="401"/>
        <v>0</v>
      </c>
      <c r="J2830" s="56">
        <f t="shared" si="402"/>
        <v>0</v>
      </c>
      <c r="K2830" s="56">
        <f t="shared" si="403"/>
        <v>0</v>
      </c>
      <c r="L2830" s="64">
        <v>0</v>
      </c>
      <c r="M2830" s="64">
        <v>0</v>
      </c>
      <c r="N2830" s="64">
        <v>0</v>
      </c>
      <c r="O2830" s="64">
        <v>0</v>
      </c>
      <c r="P2830" s="63">
        <v>0</v>
      </c>
      <c r="Q2830" s="63">
        <v>0</v>
      </c>
      <c r="R2830" s="63">
        <v>0</v>
      </c>
      <c r="S2830" s="63">
        <v>0</v>
      </c>
      <c r="T2830">
        <f t="shared" si="404"/>
        <v>0</v>
      </c>
    </row>
    <row r="2831" spans="1:20" hidden="1">
      <c r="A2831" s="55" t="s">
        <v>5381</v>
      </c>
      <c r="B2831" s="56" t="s">
        <v>5382</v>
      </c>
      <c r="C2831" s="55" t="s">
        <v>6320</v>
      </c>
      <c r="D2831" s="56">
        <f t="shared" si="405"/>
        <v>31.344999999999999</v>
      </c>
      <c r="E2831" s="56">
        <f t="shared" si="397"/>
        <v>0</v>
      </c>
      <c r="F2831" s="56">
        <f t="shared" si="398"/>
        <v>78.762</v>
      </c>
      <c r="G2831" s="56">
        <f t="shared" si="399"/>
        <v>110.107</v>
      </c>
      <c r="H2831" s="56">
        <f t="shared" si="400"/>
        <v>24.245999999999999</v>
      </c>
      <c r="I2831" s="56">
        <f t="shared" si="401"/>
        <v>0</v>
      </c>
      <c r="J2831" s="56">
        <f t="shared" si="402"/>
        <v>48.716000000000001</v>
      </c>
      <c r="K2831" s="56">
        <f t="shared" si="403"/>
        <v>72.962000000000003</v>
      </c>
      <c r="L2831" s="64">
        <v>31345</v>
      </c>
      <c r="M2831" s="64">
        <v>0</v>
      </c>
      <c r="N2831" s="64">
        <v>78762</v>
      </c>
      <c r="O2831" s="64">
        <v>110107</v>
      </c>
      <c r="P2831" s="63">
        <v>24246</v>
      </c>
      <c r="Q2831" s="63">
        <v>0</v>
      </c>
      <c r="R2831" s="63">
        <v>48716</v>
      </c>
      <c r="S2831" s="63">
        <v>72962</v>
      </c>
      <c r="T2831">
        <f t="shared" si="404"/>
        <v>183069</v>
      </c>
    </row>
    <row r="2832" spans="1:20">
      <c r="A2832" s="55" t="s">
        <v>5383</v>
      </c>
      <c r="B2832" s="56" t="s">
        <v>5384</v>
      </c>
      <c r="C2832" s="55" t="s">
        <v>6320</v>
      </c>
      <c r="D2832" s="56">
        <f t="shared" si="405"/>
        <v>0</v>
      </c>
      <c r="E2832" s="56">
        <f t="shared" si="397"/>
        <v>0</v>
      </c>
      <c r="F2832" s="56">
        <f t="shared" si="398"/>
        <v>0</v>
      </c>
      <c r="G2832" s="56">
        <f t="shared" si="399"/>
        <v>0</v>
      </c>
      <c r="H2832" s="56">
        <f t="shared" si="400"/>
        <v>0</v>
      </c>
      <c r="I2832" s="56">
        <f t="shared" si="401"/>
        <v>0</v>
      </c>
      <c r="J2832" s="56">
        <f t="shared" si="402"/>
        <v>0</v>
      </c>
      <c r="K2832" s="56">
        <f t="shared" si="403"/>
        <v>0</v>
      </c>
      <c r="L2832" s="64">
        <v>0</v>
      </c>
      <c r="M2832" s="64">
        <v>0</v>
      </c>
      <c r="N2832" s="64">
        <v>0</v>
      </c>
      <c r="O2832" s="64">
        <v>0</v>
      </c>
      <c r="P2832" s="63">
        <v>0</v>
      </c>
      <c r="Q2832" s="63">
        <v>0</v>
      </c>
      <c r="R2832" s="63">
        <v>0</v>
      </c>
      <c r="S2832" s="63">
        <v>0</v>
      </c>
      <c r="T2832">
        <f t="shared" si="404"/>
        <v>0</v>
      </c>
    </row>
    <row r="2833" spans="1:20">
      <c r="A2833" s="55" t="s">
        <v>5385</v>
      </c>
      <c r="B2833" s="56" t="s">
        <v>5386</v>
      </c>
      <c r="C2833" s="55" t="s">
        <v>6320</v>
      </c>
      <c r="D2833" s="56">
        <f t="shared" si="405"/>
        <v>0</v>
      </c>
      <c r="E2833" s="56">
        <f t="shared" si="397"/>
        <v>0</v>
      </c>
      <c r="F2833" s="56">
        <f t="shared" si="398"/>
        <v>0</v>
      </c>
      <c r="G2833" s="56">
        <f t="shared" si="399"/>
        <v>0</v>
      </c>
      <c r="H2833" s="56">
        <f t="shared" si="400"/>
        <v>0</v>
      </c>
      <c r="I2833" s="56">
        <f t="shared" si="401"/>
        <v>0</v>
      </c>
      <c r="J2833" s="56">
        <f t="shared" si="402"/>
        <v>0</v>
      </c>
      <c r="K2833" s="56">
        <f t="shared" si="403"/>
        <v>0</v>
      </c>
      <c r="L2833" s="64">
        <v>0</v>
      </c>
      <c r="M2833" s="64">
        <v>0</v>
      </c>
      <c r="N2833" s="64">
        <v>0</v>
      </c>
      <c r="O2833" s="64">
        <v>0</v>
      </c>
      <c r="P2833" s="63">
        <v>0</v>
      </c>
      <c r="Q2833" s="63">
        <v>0</v>
      </c>
      <c r="R2833" s="63">
        <v>0</v>
      </c>
      <c r="S2833" s="63">
        <v>0</v>
      </c>
      <c r="T2833">
        <f t="shared" si="404"/>
        <v>0</v>
      </c>
    </row>
    <row r="2834" spans="1:20" hidden="1">
      <c r="A2834" s="55" t="s">
        <v>5387</v>
      </c>
      <c r="B2834" s="56" t="s">
        <v>5388</v>
      </c>
      <c r="C2834" s="55" t="s">
        <v>6320</v>
      </c>
      <c r="D2834" s="56">
        <f t="shared" si="405"/>
        <v>44.392000000000003</v>
      </c>
      <c r="E2834" s="56">
        <f t="shared" si="397"/>
        <v>0</v>
      </c>
      <c r="F2834" s="56">
        <f t="shared" si="398"/>
        <v>24.169</v>
      </c>
      <c r="G2834" s="56">
        <f t="shared" si="399"/>
        <v>68.561000000000007</v>
      </c>
      <c r="H2834" s="56">
        <f t="shared" si="400"/>
        <v>42.142000000000003</v>
      </c>
      <c r="I2834" s="56">
        <f t="shared" si="401"/>
        <v>0</v>
      </c>
      <c r="J2834" s="56">
        <f t="shared" si="402"/>
        <v>18.161999999999999</v>
      </c>
      <c r="K2834" s="56">
        <f t="shared" si="403"/>
        <v>60.304000000000002</v>
      </c>
      <c r="L2834" s="64">
        <v>44392</v>
      </c>
      <c r="M2834" s="64">
        <v>0</v>
      </c>
      <c r="N2834" s="64">
        <v>24169</v>
      </c>
      <c r="O2834" s="64">
        <v>68561</v>
      </c>
      <c r="P2834" s="63">
        <v>42142</v>
      </c>
      <c r="Q2834" s="63">
        <v>0</v>
      </c>
      <c r="R2834" s="63">
        <v>18162</v>
      </c>
      <c r="S2834" s="63">
        <v>60304</v>
      </c>
      <c r="T2834">
        <f t="shared" si="404"/>
        <v>128865</v>
      </c>
    </row>
    <row r="2835" spans="1:20" hidden="1">
      <c r="A2835" s="55" t="s">
        <v>5389</v>
      </c>
      <c r="B2835" s="56" t="s">
        <v>5390</v>
      </c>
      <c r="C2835" s="55" t="s">
        <v>6320</v>
      </c>
      <c r="D2835" s="56">
        <f t="shared" si="405"/>
        <v>97.036000000000001</v>
      </c>
      <c r="E2835" s="56">
        <f t="shared" si="397"/>
        <v>0</v>
      </c>
      <c r="F2835" s="56">
        <f t="shared" si="398"/>
        <v>777.70100000000002</v>
      </c>
      <c r="G2835" s="56">
        <f t="shared" si="399"/>
        <v>874.73699999999997</v>
      </c>
      <c r="H2835" s="56">
        <f t="shared" si="400"/>
        <v>98.878</v>
      </c>
      <c r="I2835" s="56">
        <f t="shared" si="401"/>
        <v>0</v>
      </c>
      <c r="J2835" s="56">
        <f t="shared" si="402"/>
        <v>742.05200000000002</v>
      </c>
      <c r="K2835" s="56">
        <f t="shared" si="403"/>
        <v>840.93</v>
      </c>
      <c r="L2835" s="64">
        <v>97036</v>
      </c>
      <c r="M2835" s="64">
        <v>0</v>
      </c>
      <c r="N2835" s="64">
        <v>777701</v>
      </c>
      <c r="O2835" s="64">
        <v>874737</v>
      </c>
      <c r="P2835" s="63">
        <v>98878</v>
      </c>
      <c r="Q2835" s="63">
        <v>0</v>
      </c>
      <c r="R2835" s="63">
        <v>742052</v>
      </c>
      <c r="S2835" s="63">
        <v>840930</v>
      </c>
      <c r="T2835">
        <f t="shared" si="404"/>
        <v>1715667</v>
      </c>
    </row>
    <row r="2836" spans="1:20" hidden="1">
      <c r="A2836" s="55" t="s">
        <v>5391</v>
      </c>
      <c r="B2836" s="56" t="s">
        <v>5392</v>
      </c>
      <c r="C2836" s="55" t="s">
        <v>6320</v>
      </c>
      <c r="D2836" s="56">
        <f t="shared" si="405"/>
        <v>28.332999999999998</v>
      </c>
      <c r="E2836" s="56">
        <f t="shared" si="397"/>
        <v>0</v>
      </c>
      <c r="F2836" s="56">
        <f t="shared" si="398"/>
        <v>270.43299999999999</v>
      </c>
      <c r="G2836" s="56">
        <f t="shared" si="399"/>
        <v>298.76600000000002</v>
      </c>
      <c r="H2836" s="56">
        <f t="shared" si="400"/>
        <v>27.672999999999998</v>
      </c>
      <c r="I2836" s="56">
        <f t="shared" si="401"/>
        <v>0</v>
      </c>
      <c r="J2836" s="56">
        <f t="shared" si="402"/>
        <v>270.56099999999998</v>
      </c>
      <c r="K2836" s="56">
        <f t="shared" si="403"/>
        <v>298.23399999999998</v>
      </c>
      <c r="L2836" s="64">
        <v>28333</v>
      </c>
      <c r="M2836" s="64">
        <v>0</v>
      </c>
      <c r="N2836" s="64">
        <v>270433</v>
      </c>
      <c r="O2836" s="64">
        <v>298766</v>
      </c>
      <c r="P2836" s="63">
        <v>27673</v>
      </c>
      <c r="Q2836" s="63">
        <v>0</v>
      </c>
      <c r="R2836" s="63">
        <v>270561</v>
      </c>
      <c r="S2836" s="63">
        <v>298234</v>
      </c>
      <c r="T2836">
        <f t="shared" si="404"/>
        <v>597000</v>
      </c>
    </row>
    <row r="2837" spans="1:20" hidden="1">
      <c r="A2837" s="55" t="s">
        <v>5393</v>
      </c>
      <c r="B2837" s="56" t="s">
        <v>5394</v>
      </c>
      <c r="C2837" s="55" t="s">
        <v>6320</v>
      </c>
      <c r="D2837" s="56">
        <f t="shared" si="405"/>
        <v>0</v>
      </c>
      <c r="E2837" s="56">
        <f t="shared" si="397"/>
        <v>0</v>
      </c>
      <c r="F2837" s="56">
        <f t="shared" si="398"/>
        <v>102.28700000000001</v>
      </c>
      <c r="G2837" s="56">
        <f t="shared" si="399"/>
        <v>102.28700000000001</v>
      </c>
      <c r="H2837" s="56">
        <f t="shared" si="400"/>
        <v>0</v>
      </c>
      <c r="I2837" s="56">
        <f t="shared" si="401"/>
        <v>0</v>
      </c>
      <c r="J2837" s="56">
        <f t="shared" si="402"/>
        <v>102.246</v>
      </c>
      <c r="K2837" s="56">
        <f t="shared" si="403"/>
        <v>102.246</v>
      </c>
      <c r="L2837" s="64">
        <v>0</v>
      </c>
      <c r="M2837" s="64">
        <v>0</v>
      </c>
      <c r="N2837" s="64">
        <v>102287</v>
      </c>
      <c r="O2837" s="64">
        <v>102287</v>
      </c>
      <c r="P2837" s="63">
        <v>0</v>
      </c>
      <c r="Q2837" s="63">
        <v>0</v>
      </c>
      <c r="R2837" s="63">
        <v>102246</v>
      </c>
      <c r="S2837" s="63">
        <v>102246</v>
      </c>
      <c r="T2837">
        <f t="shared" si="404"/>
        <v>204533</v>
      </c>
    </row>
    <row r="2838" spans="1:20">
      <c r="A2838" s="55" t="s">
        <v>5395</v>
      </c>
      <c r="B2838" s="56" t="s">
        <v>5396</v>
      </c>
      <c r="C2838" s="55" t="s">
        <v>6321</v>
      </c>
      <c r="D2838" s="56">
        <f t="shared" si="405"/>
        <v>0</v>
      </c>
      <c r="E2838" s="56">
        <f t="shared" si="397"/>
        <v>0</v>
      </c>
      <c r="F2838" s="56">
        <f t="shared" si="398"/>
        <v>0</v>
      </c>
      <c r="G2838" s="56">
        <f t="shared" si="399"/>
        <v>0</v>
      </c>
      <c r="H2838" s="56">
        <f t="shared" si="400"/>
        <v>0</v>
      </c>
      <c r="I2838" s="56">
        <f t="shared" si="401"/>
        <v>0</v>
      </c>
      <c r="J2838" s="56">
        <f t="shared" si="402"/>
        <v>0</v>
      </c>
      <c r="K2838" s="56">
        <f t="shared" si="403"/>
        <v>0</v>
      </c>
      <c r="L2838" s="64">
        <v>0</v>
      </c>
      <c r="M2838" s="64">
        <v>0</v>
      </c>
      <c r="N2838" s="64">
        <v>0</v>
      </c>
      <c r="O2838" s="64">
        <v>0</v>
      </c>
      <c r="P2838" s="63">
        <v>0</v>
      </c>
      <c r="Q2838" s="63">
        <v>0</v>
      </c>
      <c r="R2838" s="63">
        <v>0</v>
      </c>
      <c r="S2838" s="63">
        <v>0</v>
      </c>
      <c r="T2838">
        <f t="shared" si="404"/>
        <v>0</v>
      </c>
    </row>
    <row r="2839" spans="1:20" hidden="1">
      <c r="A2839" s="55" t="s">
        <v>5397</v>
      </c>
      <c r="B2839" s="56" t="s">
        <v>5398</v>
      </c>
      <c r="C2839" s="55" t="s">
        <v>6320</v>
      </c>
      <c r="D2839" s="56">
        <f t="shared" si="405"/>
        <v>8214.56</v>
      </c>
      <c r="E2839" s="56">
        <f t="shared" si="397"/>
        <v>0</v>
      </c>
      <c r="F2839" s="56">
        <f t="shared" si="398"/>
        <v>0</v>
      </c>
      <c r="G2839" s="56">
        <f t="shared" si="399"/>
        <v>8214.56</v>
      </c>
      <c r="H2839" s="56">
        <f t="shared" si="400"/>
        <v>7465.44</v>
      </c>
      <c r="I2839" s="56">
        <f t="shared" si="401"/>
        <v>0</v>
      </c>
      <c r="J2839" s="56">
        <f t="shared" si="402"/>
        <v>0</v>
      </c>
      <c r="K2839" s="56">
        <f t="shared" si="403"/>
        <v>7465.44</v>
      </c>
      <c r="L2839" s="64">
        <v>8214560</v>
      </c>
      <c r="M2839" s="64">
        <v>0</v>
      </c>
      <c r="N2839" s="64">
        <v>0</v>
      </c>
      <c r="O2839" s="64">
        <v>8214560</v>
      </c>
      <c r="P2839" s="63">
        <v>7465440</v>
      </c>
      <c r="Q2839" s="63">
        <v>0</v>
      </c>
      <c r="R2839" s="63">
        <v>0</v>
      </c>
      <c r="S2839" s="63">
        <v>7465440</v>
      </c>
      <c r="T2839">
        <f t="shared" si="404"/>
        <v>15680000</v>
      </c>
    </row>
    <row r="2840" spans="1:20" hidden="1">
      <c r="A2840" s="55" t="s">
        <v>5399</v>
      </c>
      <c r="B2840" s="56" t="s">
        <v>5400</v>
      </c>
      <c r="C2840" s="55" t="s">
        <v>6320</v>
      </c>
      <c r="D2840" s="56">
        <f t="shared" si="405"/>
        <v>11.185</v>
      </c>
      <c r="E2840" s="56">
        <f t="shared" si="397"/>
        <v>0</v>
      </c>
      <c r="F2840" s="56">
        <f t="shared" si="398"/>
        <v>370.483</v>
      </c>
      <c r="G2840" s="56">
        <f t="shared" si="399"/>
        <v>381.66800000000001</v>
      </c>
      <c r="H2840" s="56">
        <f t="shared" si="400"/>
        <v>11.185</v>
      </c>
      <c r="I2840" s="56">
        <f t="shared" si="401"/>
        <v>0</v>
      </c>
      <c r="J2840" s="56">
        <f t="shared" si="402"/>
        <v>370.483</v>
      </c>
      <c r="K2840" s="56">
        <f t="shared" si="403"/>
        <v>381.66800000000001</v>
      </c>
      <c r="L2840" s="64">
        <v>11185</v>
      </c>
      <c r="M2840" s="64">
        <v>0</v>
      </c>
      <c r="N2840" s="64">
        <v>370483</v>
      </c>
      <c r="O2840" s="64">
        <v>381668</v>
      </c>
      <c r="P2840" s="63">
        <v>11185</v>
      </c>
      <c r="Q2840" s="63">
        <v>0</v>
      </c>
      <c r="R2840" s="63">
        <v>370483</v>
      </c>
      <c r="S2840" s="63">
        <v>381668</v>
      </c>
      <c r="T2840">
        <f t="shared" si="404"/>
        <v>763336</v>
      </c>
    </row>
    <row r="2841" spans="1:20">
      <c r="A2841" s="55" t="s">
        <v>5401</v>
      </c>
      <c r="B2841" s="56" t="s">
        <v>5402</v>
      </c>
      <c r="C2841" s="55" t="s">
        <v>6320</v>
      </c>
      <c r="D2841" s="56">
        <f t="shared" si="405"/>
        <v>0</v>
      </c>
      <c r="E2841" s="56">
        <f t="shared" si="397"/>
        <v>0</v>
      </c>
      <c r="F2841" s="56">
        <f t="shared" si="398"/>
        <v>0</v>
      </c>
      <c r="G2841" s="56">
        <f t="shared" si="399"/>
        <v>0</v>
      </c>
      <c r="H2841" s="56">
        <f t="shared" si="400"/>
        <v>0</v>
      </c>
      <c r="I2841" s="56">
        <f t="shared" si="401"/>
        <v>0</v>
      </c>
      <c r="J2841" s="56">
        <f t="shared" si="402"/>
        <v>0</v>
      </c>
      <c r="K2841" s="56">
        <f t="shared" si="403"/>
        <v>0</v>
      </c>
      <c r="L2841" s="64">
        <v>0</v>
      </c>
      <c r="M2841" s="64">
        <v>0</v>
      </c>
      <c r="N2841" s="64">
        <v>0</v>
      </c>
      <c r="O2841" s="64">
        <v>0</v>
      </c>
      <c r="P2841" s="63">
        <v>0</v>
      </c>
      <c r="Q2841" s="63">
        <v>0</v>
      </c>
      <c r="R2841" s="63">
        <v>0</v>
      </c>
      <c r="S2841" s="63">
        <v>0</v>
      </c>
      <c r="T2841">
        <f t="shared" si="404"/>
        <v>0</v>
      </c>
    </row>
    <row r="2842" spans="1:20" hidden="1">
      <c r="A2842" s="55" t="s">
        <v>5403</v>
      </c>
      <c r="B2842" s="56" t="s">
        <v>5404</v>
      </c>
      <c r="C2842" s="55" t="s">
        <v>6320</v>
      </c>
      <c r="D2842" s="56">
        <f t="shared" si="405"/>
        <v>0.27300000000000002</v>
      </c>
      <c r="E2842" s="56">
        <f t="shared" si="397"/>
        <v>0</v>
      </c>
      <c r="F2842" s="56">
        <f t="shared" si="398"/>
        <v>96.653999999999996</v>
      </c>
      <c r="G2842" s="56">
        <f t="shared" si="399"/>
        <v>96.927000000000007</v>
      </c>
      <c r="H2842" s="56">
        <f t="shared" si="400"/>
        <v>0.27300000000000002</v>
      </c>
      <c r="I2842" s="56">
        <f t="shared" si="401"/>
        <v>0</v>
      </c>
      <c r="J2842" s="56">
        <f t="shared" si="402"/>
        <v>55.070999999999998</v>
      </c>
      <c r="K2842" s="56">
        <f t="shared" si="403"/>
        <v>55.344000000000001</v>
      </c>
      <c r="L2842" s="64">
        <v>273</v>
      </c>
      <c r="M2842" s="64">
        <v>0</v>
      </c>
      <c r="N2842" s="64">
        <v>96654</v>
      </c>
      <c r="O2842" s="64">
        <v>96927</v>
      </c>
      <c r="P2842" s="63">
        <v>273</v>
      </c>
      <c r="Q2842" s="63">
        <v>0</v>
      </c>
      <c r="R2842" s="63">
        <v>55071</v>
      </c>
      <c r="S2842" s="63">
        <v>55344</v>
      </c>
      <c r="T2842">
        <f t="shared" si="404"/>
        <v>152271</v>
      </c>
    </row>
    <row r="2843" spans="1:20">
      <c r="A2843" s="55" t="s">
        <v>5405</v>
      </c>
      <c r="B2843" s="56" t="s">
        <v>5406</v>
      </c>
      <c r="C2843" s="55" t="s">
        <v>6320</v>
      </c>
      <c r="D2843" s="56">
        <f t="shared" si="405"/>
        <v>0</v>
      </c>
      <c r="E2843" s="56">
        <f t="shared" si="397"/>
        <v>0</v>
      </c>
      <c r="F2843" s="56">
        <f t="shared" si="398"/>
        <v>0</v>
      </c>
      <c r="G2843" s="56">
        <f t="shared" si="399"/>
        <v>0</v>
      </c>
      <c r="H2843" s="56">
        <f t="shared" si="400"/>
        <v>0</v>
      </c>
      <c r="I2843" s="56">
        <f t="shared" si="401"/>
        <v>0</v>
      </c>
      <c r="J2843" s="56">
        <f t="shared" si="402"/>
        <v>0</v>
      </c>
      <c r="K2843" s="56">
        <f t="shared" si="403"/>
        <v>0</v>
      </c>
      <c r="L2843" s="64">
        <v>0</v>
      </c>
      <c r="M2843" s="64">
        <v>0</v>
      </c>
      <c r="N2843" s="64">
        <v>0</v>
      </c>
      <c r="O2843" s="64">
        <v>0</v>
      </c>
      <c r="P2843" s="63">
        <v>0</v>
      </c>
      <c r="Q2843" s="63">
        <v>0</v>
      </c>
      <c r="R2843" s="63">
        <v>0</v>
      </c>
      <c r="S2843" s="63">
        <v>0</v>
      </c>
      <c r="T2843">
        <f t="shared" si="404"/>
        <v>0</v>
      </c>
    </row>
    <row r="2844" spans="1:20">
      <c r="A2844" s="55" t="s">
        <v>5407</v>
      </c>
      <c r="B2844" s="56" t="s">
        <v>5408</v>
      </c>
      <c r="C2844" s="55" t="s">
        <v>6320</v>
      </c>
      <c r="D2844" s="56">
        <f t="shared" si="405"/>
        <v>0</v>
      </c>
      <c r="E2844" s="56">
        <f t="shared" si="397"/>
        <v>0</v>
      </c>
      <c r="F2844" s="56">
        <f t="shared" si="398"/>
        <v>0</v>
      </c>
      <c r="G2844" s="56">
        <f t="shared" si="399"/>
        <v>0</v>
      </c>
      <c r="H2844" s="56">
        <f t="shared" si="400"/>
        <v>0</v>
      </c>
      <c r="I2844" s="56">
        <f t="shared" si="401"/>
        <v>0</v>
      </c>
      <c r="J2844" s="56">
        <f t="shared" si="402"/>
        <v>0</v>
      </c>
      <c r="K2844" s="56">
        <f t="shared" si="403"/>
        <v>0</v>
      </c>
      <c r="L2844" s="64">
        <v>0</v>
      </c>
      <c r="M2844" s="64">
        <v>0</v>
      </c>
      <c r="N2844" s="64">
        <v>0</v>
      </c>
      <c r="O2844" s="64">
        <v>0</v>
      </c>
      <c r="P2844" s="63">
        <v>0</v>
      </c>
      <c r="Q2844" s="63">
        <v>0</v>
      </c>
      <c r="R2844" s="63">
        <v>0</v>
      </c>
      <c r="S2844" s="63">
        <v>0</v>
      </c>
      <c r="T2844">
        <f t="shared" si="404"/>
        <v>0</v>
      </c>
    </row>
    <row r="2845" spans="1:20" hidden="1">
      <c r="A2845" s="55" t="s">
        <v>5409</v>
      </c>
      <c r="B2845" s="56" t="s">
        <v>5410</v>
      </c>
      <c r="C2845" s="55" t="s">
        <v>6316</v>
      </c>
      <c r="D2845" s="56">
        <f t="shared" si="405"/>
        <v>12471.603999999999</v>
      </c>
      <c r="E2845" s="56">
        <f t="shared" si="397"/>
        <v>9315.6270000000004</v>
      </c>
      <c r="F2845" s="56">
        <f t="shared" si="398"/>
        <v>27334.312000000002</v>
      </c>
      <c r="G2845" s="56">
        <f t="shared" si="399"/>
        <v>49121.542999999998</v>
      </c>
      <c r="H2845" s="56">
        <f t="shared" si="400"/>
        <v>12099.252</v>
      </c>
      <c r="I2845" s="56">
        <f t="shared" si="401"/>
        <v>9830.4750000000004</v>
      </c>
      <c r="J2845" s="56">
        <f t="shared" si="402"/>
        <v>27308.962</v>
      </c>
      <c r="K2845" s="56">
        <f t="shared" si="403"/>
        <v>49238.688999999998</v>
      </c>
      <c r="L2845" s="64">
        <v>12471604</v>
      </c>
      <c r="M2845" s="64">
        <v>9315627</v>
      </c>
      <c r="N2845" s="64">
        <v>27334312</v>
      </c>
      <c r="O2845" s="64">
        <v>49121543</v>
      </c>
      <c r="P2845" s="63">
        <v>12099252</v>
      </c>
      <c r="Q2845" s="63">
        <v>9830475</v>
      </c>
      <c r="R2845" s="63">
        <v>27308962</v>
      </c>
      <c r="S2845" s="63">
        <v>49238689</v>
      </c>
      <c r="T2845">
        <f t="shared" si="404"/>
        <v>98360232</v>
      </c>
    </row>
    <row r="2846" spans="1:20" hidden="1">
      <c r="A2846" s="55" t="s">
        <v>5411</v>
      </c>
      <c r="B2846" s="56" t="s">
        <v>5412</v>
      </c>
      <c r="C2846" s="55" t="s">
        <v>6316</v>
      </c>
      <c r="D2846" s="56">
        <f t="shared" si="405"/>
        <v>4577.1210000000001</v>
      </c>
      <c r="E2846" s="56">
        <f t="shared" si="397"/>
        <v>3508.384</v>
      </c>
      <c r="F2846" s="56">
        <f t="shared" si="398"/>
        <v>14347.19</v>
      </c>
      <c r="G2846" s="56">
        <f t="shared" si="399"/>
        <v>22432.695</v>
      </c>
      <c r="H2846" s="56">
        <f t="shared" si="400"/>
        <v>5223.9620000000004</v>
      </c>
      <c r="I2846" s="56">
        <f t="shared" si="401"/>
        <v>4096.183</v>
      </c>
      <c r="J2846" s="56">
        <f t="shared" si="402"/>
        <v>14512.467000000001</v>
      </c>
      <c r="K2846" s="56">
        <f t="shared" si="403"/>
        <v>23832.612000000001</v>
      </c>
      <c r="L2846" s="64">
        <v>4577121</v>
      </c>
      <c r="M2846" s="64">
        <v>3508384</v>
      </c>
      <c r="N2846" s="64">
        <v>14347190</v>
      </c>
      <c r="O2846" s="64">
        <v>22432695</v>
      </c>
      <c r="P2846" s="63">
        <v>5223962</v>
      </c>
      <c r="Q2846" s="63">
        <v>4096183</v>
      </c>
      <c r="R2846" s="63">
        <v>14512467</v>
      </c>
      <c r="S2846" s="63">
        <v>23832612</v>
      </c>
      <c r="T2846">
        <f t="shared" si="404"/>
        <v>46265307</v>
      </c>
    </row>
    <row r="2847" spans="1:20" hidden="1">
      <c r="A2847" s="55" t="s">
        <v>5413</v>
      </c>
      <c r="B2847" s="56" t="s">
        <v>5414</v>
      </c>
      <c r="C2847" s="55" t="s">
        <v>6318</v>
      </c>
      <c r="D2847" s="56">
        <f t="shared" si="405"/>
        <v>665.34</v>
      </c>
      <c r="E2847" s="56">
        <f t="shared" si="397"/>
        <v>893.36</v>
      </c>
      <c r="F2847" s="56">
        <f t="shared" si="398"/>
        <v>4802.1549999999997</v>
      </c>
      <c r="G2847" s="56">
        <f t="shared" si="399"/>
        <v>6360.8549999999996</v>
      </c>
      <c r="H2847" s="56">
        <f t="shared" si="400"/>
        <v>625.43899999999996</v>
      </c>
      <c r="I2847" s="56">
        <f t="shared" si="401"/>
        <v>886.59299999999996</v>
      </c>
      <c r="J2847" s="56">
        <f t="shared" si="402"/>
        <v>5152.1490000000003</v>
      </c>
      <c r="K2847" s="56">
        <f t="shared" si="403"/>
        <v>6664.1809999999996</v>
      </c>
      <c r="L2847" s="64">
        <v>665340</v>
      </c>
      <c r="M2847" s="64">
        <v>893360</v>
      </c>
      <c r="N2847" s="64">
        <v>4802155</v>
      </c>
      <c r="O2847" s="64">
        <v>6360855</v>
      </c>
      <c r="P2847" s="63">
        <v>625439</v>
      </c>
      <c r="Q2847" s="63">
        <v>886593</v>
      </c>
      <c r="R2847" s="63">
        <v>5152149</v>
      </c>
      <c r="S2847" s="63">
        <v>6664181</v>
      </c>
      <c r="T2847">
        <f t="shared" si="404"/>
        <v>13025036</v>
      </c>
    </row>
    <row r="2848" spans="1:20" hidden="1">
      <c r="A2848" s="55" t="s">
        <v>5415</v>
      </c>
      <c r="B2848" s="56" t="s">
        <v>5416</v>
      </c>
      <c r="C2848" s="55" t="s">
        <v>6317</v>
      </c>
      <c r="D2848" s="56">
        <f t="shared" si="405"/>
        <v>3781.1750000000002</v>
      </c>
      <c r="E2848" s="56">
        <f t="shared" si="397"/>
        <v>3543.7289999999998</v>
      </c>
      <c r="F2848" s="56">
        <f t="shared" si="398"/>
        <v>16899.442999999999</v>
      </c>
      <c r="G2848" s="56">
        <f t="shared" si="399"/>
        <v>24224.347000000002</v>
      </c>
      <c r="H2848" s="56">
        <f t="shared" si="400"/>
        <v>2780.913</v>
      </c>
      <c r="I2848" s="56">
        <f t="shared" si="401"/>
        <v>3542.7829999999999</v>
      </c>
      <c r="J2848" s="56">
        <f t="shared" si="402"/>
        <v>17180.669000000002</v>
      </c>
      <c r="K2848" s="56">
        <f t="shared" si="403"/>
        <v>23504.365000000002</v>
      </c>
      <c r="L2848" s="64">
        <v>3781175</v>
      </c>
      <c r="M2848" s="64">
        <v>3543729</v>
      </c>
      <c r="N2848" s="64">
        <v>16899443</v>
      </c>
      <c r="O2848" s="64">
        <v>24224347</v>
      </c>
      <c r="P2848" s="63">
        <v>2780913</v>
      </c>
      <c r="Q2848" s="63">
        <v>3542783</v>
      </c>
      <c r="R2848" s="63">
        <v>17180669</v>
      </c>
      <c r="S2848" s="63">
        <v>23504365</v>
      </c>
      <c r="T2848">
        <f t="shared" si="404"/>
        <v>47728712</v>
      </c>
    </row>
    <row r="2849" spans="1:20" hidden="1">
      <c r="A2849" s="55" t="s">
        <v>5417</v>
      </c>
      <c r="B2849" s="56" t="s">
        <v>5418</v>
      </c>
      <c r="C2849" s="55" t="s">
        <v>6318</v>
      </c>
      <c r="D2849" s="56">
        <f t="shared" si="405"/>
        <v>2435.8710000000001</v>
      </c>
      <c r="E2849" s="56">
        <f t="shared" si="397"/>
        <v>1060.8150000000001</v>
      </c>
      <c r="F2849" s="56">
        <f t="shared" si="398"/>
        <v>5211.6019999999999</v>
      </c>
      <c r="G2849" s="56">
        <f t="shared" si="399"/>
        <v>8708.2880000000005</v>
      </c>
      <c r="H2849" s="56">
        <f t="shared" si="400"/>
        <v>2715.1489999999999</v>
      </c>
      <c r="I2849" s="56">
        <f t="shared" si="401"/>
        <v>1060.1679999999999</v>
      </c>
      <c r="J2849" s="56">
        <f t="shared" si="402"/>
        <v>5088.8590000000004</v>
      </c>
      <c r="K2849" s="56">
        <f t="shared" si="403"/>
        <v>8864.1759999999995</v>
      </c>
      <c r="L2849" s="64">
        <v>2435871</v>
      </c>
      <c r="M2849" s="64">
        <v>1060815</v>
      </c>
      <c r="N2849" s="64">
        <v>5211602</v>
      </c>
      <c r="O2849" s="64">
        <v>8708288</v>
      </c>
      <c r="P2849" s="63">
        <v>2715149</v>
      </c>
      <c r="Q2849" s="63">
        <v>1060168</v>
      </c>
      <c r="R2849" s="63">
        <v>5088859</v>
      </c>
      <c r="S2849" s="63">
        <v>8864176</v>
      </c>
      <c r="T2849">
        <f t="shared" si="404"/>
        <v>17572464</v>
      </c>
    </row>
    <row r="2850" spans="1:20" hidden="1">
      <c r="A2850" s="55" t="s">
        <v>5419</v>
      </c>
      <c r="B2850" s="56" t="s">
        <v>5420</v>
      </c>
      <c r="C2850" s="55" t="s">
        <v>6318</v>
      </c>
      <c r="D2850" s="56">
        <f t="shared" si="405"/>
        <v>2808.6889999999999</v>
      </c>
      <c r="E2850" s="56">
        <f t="shared" si="397"/>
        <v>3206.3380000000002</v>
      </c>
      <c r="F2850" s="56">
        <f t="shared" si="398"/>
        <v>6134.36</v>
      </c>
      <c r="G2850" s="56">
        <f t="shared" si="399"/>
        <v>12149.387000000001</v>
      </c>
      <c r="H2850" s="56">
        <f t="shared" si="400"/>
        <v>2803.5650000000001</v>
      </c>
      <c r="I2850" s="56">
        <f t="shared" si="401"/>
        <v>3044.6320000000001</v>
      </c>
      <c r="J2850" s="56">
        <f t="shared" si="402"/>
        <v>6766.3090000000002</v>
      </c>
      <c r="K2850" s="56">
        <f t="shared" si="403"/>
        <v>12614.505999999999</v>
      </c>
      <c r="L2850" s="64">
        <v>2808689</v>
      </c>
      <c r="M2850" s="64">
        <v>3206338</v>
      </c>
      <c r="N2850" s="64">
        <v>6134360</v>
      </c>
      <c r="O2850" s="64">
        <v>12149387</v>
      </c>
      <c r="P2850" s="63">
        <v>2803565</v>
      </c>
      <c r="Q2850" s="63">
        <v>3044632</v>
      </c>
      <c r="R2850" s="63">
        <v>6766309</v>
      </c>
      <c r="S2850" s="63">
        <v>12614506</v>
      </c>
      <c r="T2850">
        <f t="shared" si="404"/>
        <v>24763893</v>
      </c>
    </row>
    <row r="2851" spans="1:20" hidden="1">
      <c r="A2851" s="55" t="s">
        <v>5421</v>
      </c>
      <c r="B2851" s="56" t="s">
        <v>5422</v>
      </c>
      <c r="C2851" s="55" t="s">
        <v>6318</v>
      </c>
      <c r="D2851" s="56">
        <f t="shared" si="405"/>
        <v>1069.268</v>
      </c>
      <c r="E2851" s="56">
        <f t="shared" si="397"/>
        <v>749.20500000000004</v>
      </c>
      <c r="F2851" s="56">
        <f t="shared" si="398"/>
        <v>4673.91</v>
      </c>
      <c r="G2851" s="56">
        <f t="shared" si="399"/>
        <v>6492.3829999999998</v>
      </c>
      <c r="H2851" s="56">
        <f t="shared" si="400"/>
        <v>1435.85</v>
      </c>
      <c r="I2851" s="56">
        <f t="shared" si="401"/>
        <v>703.505</v>
      </c>
      <c r="J2851" s="56">
        <f t="shared" si="402"/>
        <v>5033.8909999999996</v>
      </c>
      <c r="K2851" s="56">
        <f t="shared" si="403"/>
        <v>7173.2460000000001</v>
      </c>
      <c r="L2851" s="64">
        <v>1069268</v>
      </c>
      <c r="M2851" s="64">
        <v>749205</v>
      </c>
      <c r="N2851" s="64">
        <v>4673910</v>
      </c>
      <c r="O2851" s="64">
        <v>6492383</v>
      </c>
      <c r="P2851" s="63">
        <v>1435850</v>
      </c>
      <c r="Q2851" s="63">
        <v>703505</v>
      </c>
      <c r="R2851" s="63">
        <v>5033891</v>
      </c>
      <c r="S2851" s="63">
        <v>7173246</v>
      </c>
      <c r="T2851">
        <f t="shared" si="404"/>
        <v>13665629</v>
      </c>
    </row>
    <row r="2852" spans="1:20" hidden="1">
      <c r="A2852" s="55" t="s">
        <v>5423</v>
      </c>
      <c r="B2852" s="56" t="s">
        <v>5424</v>
      </c>
      <c r="C2852" s="55" t="s">
        <v>6318</v>
      </c>
      <c r="D2852" s="56">
        <f t="shared" si="405"/>
        <v>2246.982</v>
      </c>
      <c r="E2852" s="56">
        <f t="shared" si="397"/>
        <v>4349.335</v>
      </c>
      <c r="F2852" s="56">
        <f t="shared" si="398"/>
        <v>8470.7909999999993</v>
      </c>
      <c r="G2852" s="56">
        <f t="shared" si="399"/>
        <v>15067.108</v>
      </c>
      <c r="H2852" s="56">
        <f t="shared" si="400"/>
        <v>2306.1819999999998</v>
      </c>
      <c r="I2852" s="56">
        <f t="shared" si="401"/>
        <v>4048.5349999999999</v>
      </c>
      <c r="J2852" s="56">
        <f t="shared" si="402"/>
        <v>8754.8459999999995</v>
      </c>
      <c r="K2852" s="56">
        <f t="shared" si="403"/>
        <v>15109.563</v>
      </c>
      <c r="L2852" s="64">
        <v>2246982</v>
      </c>
      <c r="M2852" s="64">
        <v>4349335</v>
      </c>
      <c r="N2852" s="64">
        <v>8470791</v>
      </c>
      <c r="O2852" s="64">
        <v>15067108</v>
      </c>
      <c r="P2852" s="63">
        <v>2306182</v>
      </c>
      <c r="Q2852" s="63">
        <v>4048535</v>
      </c>
      <c r="R2852" s="63">
        <v>8754846</v>
      </c>
      <c r="S2852" s="63">
        <v>15109563</v>
      </c>
      <c r="T2852">
        <f t="shared" si="404"/>
        <v>30176671</v>
      </c>
    </row>
    <row r="2853" spans="1:20" hidden="1">
      <c r="A2853" s="55" t="s">
        <v>5425</v>
      </c>
      <c r="B2853" s="56" t="s">
        <v>5426</v>
      </c>
      <c r="C2853" s="55" t="s">
        <v>6318</v>
      </c>
      <c r="D2853" s="56">
        <f t="shared" si="405"/>
        <v>1203.6679999999999</v>
      </c>
      <c r="E2853" s="56">
        <f t="shared" si="397"/>
        <v>1765.1590000000001</v>
      </c>
      <c r="F2853" s="56">
        <f t="shared" si="398"/>
        <v>6050.3879999999999</v>
      </c>
      <c r="G2853" s="56">
        <f t="shared" si="399"/>
        <v>9019.2150000000001</v>
      </c>
      <c r="H2853" s="56">
        <f t="shared" si="400"/>
        <v>1603.3219999999999</v>
      </c>
      <c r="I2853" s="56">
        <f t="shared" si="401"/>
        <v>2764.0540000000001</v>
      </c>
      <c r="J2853" s="56">
        <f t="shared" si="402"/>
        <v>6051.9059999999999</v>
      </c>
      <c r="K2853" s="56">
        <f t="shared" si="403"/>
        <v>10419.281999999999</v>
      </c>
      <c r="L2853" s="64">
        <v>1203668</v>
      </c>
      <c r="M2853" s="64">
        <v>1765159</v>
      </c>
      <c r="N2853" s="64">
        <v>6050388</v>
      </c>
      <c r="O2853" s="64">
        <v>9019215</v>
      </c>
      <c r="P2853" s="63">
        <v>1603322</v>
      </c>
      <c r="Q2853" s="63">
        <v>2764054</v>
      </c>
      <c r="R2853" s="63">
        <v>6051906</v>
      </c>
      <c r="S2853" s="63">
        <v>10419282</v>
      </c>
      <c r="T2853">
        <f t="shared" si="404"/>
        <v>19438497</v>
      </c>
    </row>
    <row r="2854" spans="1:20" hidden="1">
      <c r="A2854" s="55" t="s">
        <v>5427</v>
      </c>
      <c r="B2854" s="56" t="s">
        <v>5428</v>
      </c>
      <c r="C2854" s="55" t="s">
        <v>6318</v>
      </c>
      <c r="D2854" s="56">
        <f t="shared" si="405"/>
        <v>4813.71</v>
      </c>
      <c r="E2854" s="56">
        <f t="shared" si="397"/>
        <v>2099.625</v>
      </c>
      <c r="F2854" s="56">
        <f t="shared" si="398"/>
        <v>7612.4920000000002</v>
      </c>
      <c r="G2854" s="56">
        <f t="shared" si="399"/>
        <v>14525.826999999999</v>
      </c>
      <c r="H2854" s="56">
        <f t="shared" si="400"/>
        <v>4907.3360000000002</v>
      </c>
      <c r="I2854" s="56">
        <f t="shared" si="401"/>
        <v>2100.8960000000002</v>
      </c>
      <c r="J2854" s="56">
        <f t="shared" si="402"/>
        <v>7303.3909999999996</v>
      </c>
      <c r="K2854" s="56">
        <f t="shared" si="403"/>
        <v>14311.623</v>
      </c>
      <c r="L2854" s="64">
        <v>4813710</v>
      </c>
      <c r="M2854" s="64">
        <v>2099625</v>
      </c>
      <c r="N2854" s="64">
        <v>7612492</v>
      </c>
      <c r="O2854" s="64">
        <v>14525827</v>
      </c>
      <c r="P2854" s="63">
        <v>4907336</v>
      </c>
      <c r="Q2854" s="63">
        <v>2100896</v>
      </c>
      <c r="R2854" s="63">
        <v>7303391</v>
      </c>
      <c r="S2854" s="63">
        <v>14311623</v>
      </c>
      <c r="T2854">
        <f t="shared" si="404"/>
        <v>28837450</v>
      </c>
    </row>
    <row r="2855" spans="1:20" hidden="1">
      <c r="A2855" s="55" t="s">
        <v>5429</v>
      </c>
      <c r="B2855" s="56" t="s">
        <v>5430</v>
      </c>
      <c r="C2855" s="55" t="s">
        <v>6318</v>
      </c>
      <c r="D2855" s="56">
        <f t="shared" si="405"/>
        <v>3065.0010000000002</v>
      </c>
      <c r="E2855" s="56">
        <f t="shared" si="397"/>
        <v>1180.9269999999999</v>
      </c>
      <c r="F2855" s="56">
        <f t="shared" si="398"/>
        <v>11825.781000000001</v>
      </c>
      <c r="G2855" s="56">
        <f t="shared" si="399"/>
        <v>16071.709000000001</v>
      </c>
      <c r="H2855" s="56">
        <f t="shared" si="400"/>
        <v>2947.9740000000002</v>
      </c>
      <c r="I2855" s="56">
        <f t="shared" si="401"/>
        <v>1073.454</v>
      </c>
      <c r="J2855" s="56">
        <f t="shared" si="402"/>
        <v>11895.804</v>
      </c>
      <c r="K2855" s="56">
        <f t="shared" si="403"/>
        <v>15917.232</v>
      </c>
      <c r="L2855" s="64">
        <v>3065001</v>
      </c>
      <c r="M2855" s="64">
        <v>1180927</v>
      </c>
      <c r="N2855" s="64">
        <v>11825781</v>
      </c>
      <c r="O2855" s="64">
        <v>16071709</v>
      </c>
      <c r="P2855" s="63">
        <v>2947974</v>
      </c>
      <c r="Q2855" s="63">
        <v>1073454</v>
      </c>
      <c r="R2855" s="63">
        <v>11895804</v>
      </c>
      <c r="S2855" s="63">
        <v>15917232</v>
      </c>
      <c r="T2855">
        <f t="shared" si="404"/>
        <v>31988941</v>
      </c>
    </row>
    <row r="2856" spans="1:20" hidden="1">
      <c r="A2856" s="55" t="s">
        <v>5431</v>
      </c>
      <c r="B2856" s="56" t="s">
        <v>5432</v>
      </c>
      <c r="C2856" s="55" t="s">
        <v>6318</v>
      </c>
      <c r="D2856" s="56">
        <f t="shared" si="405"/>
        <v>1280.106</v>
      </c>
      <c r="E2856" s="56">
        <f t="shared" si="397"/>
        <v>14358.045</v>
      </c>
      <c r="F2856" s="56">
        <f t="shared" si="398"/>
        <v>7770.02</v>
      </c>
      <c r="G2856" s="56">
        <f t="shared" si="399"/>
        <v>23408.170999999998</v>
      </c>
      <c r="H2856" s="56">
        <f t="shared" si="400"/>
        <v>1279.4680000000001</v>
      </c>
      <c r="I2856" s="56">
        <f t="shared" si="401"/>
        <v>14350.01</v>
      </c>
      <c r="J2856" s="56">
        <f t="shared" si="402"/>
        <v>7769.3879999999999</v>
      </c>
      <c r="K2856" s="56">
        <f t="shared" si="403"/>
        <v>23398.866000000002</v>
      </c>
      <c r="L2856" s="64">
        <v>1280106</v>
      </c>
      <c r="M2856" s="64">
        <v>14358045</v>
      </c>
      <c r="N2856" s="64">
        <v>7770020</v>
      </c>
      <c r="O2856" s="64">
        <v>23408171</v>
      </c>
      <c r="P2856" s="63">
        <v>1279468</v>
      </c>
      <c r="Q2856" s="63">
        <v>14350010</v>
      </c>
      <c r="R2856" s="63">
        <v>7769388</v>
      </c>
      <c r="S2856" s="63">
        <v>23398866</v>
      </c>
      <c r="T2856">
        <f t="shared" si="404"/>
        <v>46807037</v>
      </c>
    </row>
    <row r="2857" spans="1:20" hidden="1">
      <c r="A2857" s="55" t="s">
        <v>5433</v>
      </c>
      <c r="B2857" s="56" t="s">
        <v>5434</v>
      </c>
      <c r="C2857" s="55" t="s">
        <v>6318</v>
      </c>
      <c r="D2857" s="56">
        <f t="shared" si="405"/>
        <v>3490.2860000000001</v>
      </c>
      <c r="E2857" s="56">
        <f t="shared" si="397"/>
        <v>7072.5330000000004</v>
      </c>
      <c r="F2857" s="56">
        <f t="shared" si="398"/>
        <v>7512.692</v>
      </c>
      <c r="G2857" s="56">
        <f t="shared" si="399"/>
        <v>18075.510999999999</v>
      </c>
      <c r="H2857" s="56">
        <f t="shared" si="400"/>
        <v>3488.739</v>
      </c>
      <c r="I2857" s="56">
        <f t="shared" si="401"/>
        <v>8559.0280000000002</v>
      </c>
      <c r="J2857" s="56">
        <f t="shared" si="402"/>
        <v>7278.8230000000003</v>
      </c>
      <c r="K2857" s="56">
        <f t="shared" si="403"/>
        <v>19326.59</v>
      </c>
      <c r="L2857" s="64">
        <v>3490286</v>
      </c>
      <c r="M2857" s="64">
        <v>7072533</v>
      </c>
      <c r="N2857" s="64">
        <v>7512692</v>
      </c>
      <c r="O2857" s="64">
        <v>18075511</v>
      </c>
      <c r="P2857" s="63">
        <v>3488739</v>
      </c>
      <c r="Q2857" s="63">
        <v>8559028</v>
      </c>
      <c r="R2857" s="63">
        <v>7278823</v>
      </c>
      <c r="S2857" s="63">
        <v>19326590</v>
      </c>
      <c r="T2857">
        <f t="shared" si="404"/>
        <v>37402101</v>
      </c>
    </row>
    <row r="2858" spans="1:20" hidden="1">
      <c r="A2858" s="55" t="s">
        <v>5435</v>
      </c>
      <c r="B2858" s="56" t="s">
        <v>5436</v>
      </c>
      <c r="C2858" s="55" t="s">
        <v>6319</v>
      </c>
      <c r="D2858" s="56">
        <f t="shared" si="405"/>
        <v>1722.268</v>
      </c>
      <c r="E2858" s="56">
        <f t="shared" si="397"/>
        <v>1241.847</v>
      </c>
      <c r="F2858" s="56">
        <f t="shared" si="398"/>
        <v>692.91399999999999</v>
      </c>
      <c r="G2858" s="56">
        <f t="shared" si="399"/>
        <v>3657.029</v>
      </c>
      <c r="H2858" s="56">
        <f t="shared" si="400"/>
        <v>1901.7070000000001</v>
      </c>
      <c r="I2858" s="56">
        <f t="shared" si="401"/>
        <v>1241.623</v>
      </c>
      <c r="J2858" s="56">
        <f t="shared" si="402"/>
        <v>643.16999999999996</v>
      </c>
      <c r="K2858" s="56">
        <f t="shared" si="403"/>
        <v>3786.5</v>
      </c>
      <c r="L2858" s="64">
        <v>1722268</v>
      </c>
      <c r="M2858" s="64">
        <v>1241847</v>
      </c>
      <c r="N2858" s="64">
        <v>692914</v>
      </c>
      <c r="O2858" s="64">
        <v>3657029</v>
      </c>
      <c r="P2858" s="63">
        <v>1901707</v>
      </c>
      <c r="Q2858" s="63">
        <v>1241623</v>
      </c>
      <c r="R2858" s="63">
        <v>643170</v>
      </c>
      <c r="S2858" s="63">
        <v>3786500</v>
      </c>
      <c r="T2858">
        <f t="shared" si="404"/>
        <v>7443529</v>
      </c>
    </row>
    <row r="2859" spans="1:20" hidden="1">
      <c r="A2859" s="55" t="s">
        <v>5437</v>
      </c>
      <c r="B2859" s="56" t="s">
        <v>5438</v>
      </c>
      <c r="C2859" s="55" t="s">
        <v>6319</v>
      </c>
      <c r="D2859" s="56">
        <f t="shared" si="405"/>
        <v>733.78200000000004</v>
      </c>
      <c r="E2859" s="56">
        <f t="shared" si="397"/>
        <v>1623.144</v>
      </c>
      <c r="F2859" s="56">
        <f t="shared" si="398"/>
        <v>3260.1350000000002</v>
      </c>
      <c r="G2859" s="56">
        <f t="shared" si="399"/>
        <v>5617.0609999999997</v>
      </c>
      <c r="H2859" s="56">
        <f t="shared" si="400"/>
        <v>682.60799999999995</v>
      </c>
      <c r="I2859" s="56">
        <f t="shared" si="401"/>
        <v>1784.0509999999999</v>
      </c>
      <c r="J2859" s="56">
        <f t="shared" si="402"/>
        <v>3348.91</v>
      </c>
      <c r="K2859" s="56">
        <f t="shared" si="403"/>
        <v>5815.5690000000004</v>
      </c>
      <c r="L2859" s="64">
        <v>733782</v>
      </c>
      <c r="M2859" s="64">
        <v>1623144</v>
      </c>
      <c r="N2859" s="64">
        <v>3260135</v>
      </c>
      <c r="O2859" s="64">
        <v>5617061</v>
      </c>
      <c r="P2859" s="63">
        <v>682608</v>
      </c>
      <c r="Q2859" s="63">
        <v>1784051</v>
      </c>
      <c r="R2859" s="63">
        <v>3348910</v>
      </c>
      <c r="S2859" s="63">
        <v>5815569</v>
      </c>
      <c r="T2859">
        <f t="shared" si="404"/>
        <v>11432630</v>
      </c>
    </row>
    <row r="2860" spans="1:20" hidden="1">
      <c r="A2860" s="55" t="s">
        <v>5439</v>
      </c>
      <c r="B2860" s="56" t="s">
        <v>5440</v>
      </c>
      <c r="C2860" s="55" t="s">
        <v>6319</v>
      </c>
      <c r="D2860" s="56">
        <f t="shared" si="405"/>
        <v>460.322</v>
      </c>
      <c r="E2860" s="56">
        <f t="shared" si="397"/>
        <v>195.291</v>
      </c>
      <c r="F2860" s="56">
        <f t="shared" si="398"/>
        <v>1094.1959999999999</v>
      </c>
      <c r="G2860" s="56">
        <f t="shared" si="399"/>
        <v>1749.809</v>
      </c>
      <c r="H2860" s="56">
        <f t="shared" si="400"/>
        <v>459.24299999999999</v>
      </c>
      <c r="I2860" s="56">
        <f t="shared" si="401"/>
        <v>195.21</v>
      </c>
      <c r="J2860" s="56">
        <f t="shared" si="402"/>
        <v>1110.741</v>
      </c>
      <c r="K2860" s="56">
        <f t="shared" si="403"/>
        <v>1765.194</v>
      </c>
      <c r="L2860" s="64">
        <v>460322</v>
      </c>
      <c r="M2860" s="64">
        <v>195291</v>
      </c>
      <c r="N2860" s="64">
        <v>1094196</v>
      </c>
      <c r="O2860" s="64">
        <v>1749809</v>
      </c>
      <c r="P2860" s="63">
        <v>459243</v>
      </c>
      <c r="Q2860" s="63">
        <v>195210</v>
      </c>
      <c r="R2860" s="63">
        <v>1110741</v>
      </c>
      <c r="S2860" s="63">
        <v>1765194</v>
      </c>
      <c r="T2860">
        <f t="shared" si="404"/>
        <v>3515003</v>
      </c>
    </row>
    <row r="2861" spans="1:20" hidden="1">
      <c r="A2861" s="55" t="s">
        <v>5441</v>
      </c>
      <c r="B2861" s="56" t="s">
        <v>5442</v>
      </c>
      <c r="C2861" s="55" t="s">
        <v>6319</v>
      </c>
      <c r="D2861" s="56">
        <f t="shared" si="405"/>
        <v>391.64</v>
      </c>
      <c r="E2861" s="56">
        <f t="shared" si="397"/>
        <v>358.12400000000002</v>
      </c>
      <c r="F2861" s="56">
        <f t="shared" si="398"/>
        <v>1251.5060000000001</v>
      </c>
      <c r="G2861" s="56">
        <f t="shared" si="399"/>
        <v>2001.27</v>
      </c>
      <c r="H2861" s="56">
        <f t="shared" si="400"/>
        <v>391.41</v>
      </c>
      <c r="I2861" s="56">
        <f t="shared" si="401"/>
        <v>357.42200000000003</v>
      </c>
      <c r="J2861" s="56">
        <f t="shared" si="402"/>
        <v>1263.652</v>
      </c>
      <c r="K2861" s="56">
        <f t="shared" si="403"/>
        <v>2012.4839999999999</v>
      </c>
      <c r="L2861" s="64">
        <v>391640</v>
      </c>
      <c r="M2861" s="64">
        <v>358124</v>
      </c>
      <c r="N2861" s="64">
        <v>1251506</v>
      </c>
      <c r="O2861" s="64">
        <v>2001270</v>
      </c>
      <c r="P2861" s="63">
        <v>391410</v>
      </c>
      <c r="Q2861" s="63">
        <v>357422</v>
      </c>
      <c r="R2861" s="63">
        <v>1263652</v>
      </c>
      <c r="S2861" s="63">
        <v>2012484</v>
      </c>
      <c r="T2861">
        <f t="shared" si="404"/>
        <v>4013754</v>
      </c>
    </row>
    <row r="2862" spans="1:20" hidden="1">
      <c r="A2862" s="55" t="s">
        <v>5443</v>
      </c>
      <c r="B2862" s="56" t="s">
        <v>5444</v>
      </c>
      <c r="C2862" s="55" t="s">
        <v>6319</v>
      </c>
      <c r="D2862" s="56">
        <f t="shared" si="405"/>
        <v>589.33399999999995</v>
      </c>
      <c r="E2862" s="56">
        <f t="shared" si="397"/>
        <v>273.96699999999998</v>
      </c>
      <c r="F2862" s="56">
        <f t="shared" si="398"/>
        <v>2590.4859999999999</v>
      </c>
      <c r="G2862" s="56">
        <f t="shared" si="399"/>
        <v>3453.7869999999998</v>
      </c>
      <c r="H2862" s="56">
        <f t="shared" si="400"/>
        <v>587.80100000000004</v>
      </c>
      <c r="I2862" s="56">
        <f t="shared" si="401"/>
        <v>273.79700000000003</v>
      </c>
      <c r="J2862" s="56">
        <f t="shared" si="402"/>
        <v>2295.1</v>
      </c>
      <c r="K2862" s="56">
        <f t="shared" si="403"/>
        <v>3156.6979999999999</v>
      </c>
      <c r="L2862" s="64">
        <v>589334</v>
      </c>
      <c r="M2862" s="64">
        <v>273967</v>
      </c>
      <c r="N2862" s="64">
        <v>2590486</v>
      </c>
      <c r="O2862" s="64">
        <v>3453787</v>
      </c>
      <c r="P2862" s="63">
        <v>587801</v>
      </c>
      <c r="Q2862" s="63">
        <v>273797</v>
      </c>
      <c r="R2862" s="63">
        <v>2295100</v>
      </c>
      <c r="S2862" s="63">
        <v>3156698</v>
      </c>
      <c r="T2862">
        <f t="shared" si="404"/>
        <v>6610485</v>
      </c>
    </row>
    <row r="2863" spans="1:20" hidden="1">
      <c r="A2863" s="55" t="s">
        <v>5445</v>
      </c>
      <c r="B2863" s="56" t="s">
        <v>5446</v>
      </c>
      <c r="C2863" s="55" t="s">
        <v>6319</v>
      </c>
      <c r="D2863" s="56">
        <f t="shared" si="405"/>
        <v>286.42099999999999</v>
      </c>
      <c r="E2863" s="56">
        <f t="shared" si="397"/>
        <v>471.79399999999998</v>
      </c>
      <c r="F2863" s="56">
        <f t="shared" si="398"/>
        <v>2002.7080000000001</v>
      </c>
      <c r="G2863" s="56">
        <f t="shared" si="399"/>
        <v>2760.9229999999998</v>
      </c>
      <c r="H2863" s="56">
        <f t="shared" si="400"/>
        <v>286.13099999999997</v>
      </c>
      <c r="I2863" s="56">
        <f t="shared" si="401"/>
        <v>485.41300000000001</v>
      </c>
      <c r="J2863" s="56">
        <f t="shared" si="402"/>
        <v>1949.8420000000001</v>
      </c>
      <c r="K2863" s="56">
        <f t="shared" si="403"/>
        <v>2721.386</v>
      </c>
      <c r="L2863" s="64">
        <v>286421</v>
      </c>
      <c r="M2863" s="64">
        <v>471794</v>
      </c>
      <c r="N2863" s="64">
        <v>2002708</v>
      </c>
      <c r="O2863" s="64">
        <v>2760923</v>
      </c>
      <c r="P2863" s="63">
        <v>286131</v>
      </c>
      <c r="Q2863" s="63">
        <v>485413</v>
      </c>
      <c r="R2863" s="63">
        <v>1949842</v>
      </c>
      <c r="S2863" s="63">
        <v>2721386</v>
      </c>
      <c r="T2863">
        <f t="shared" si="404"/>
        <v>5482309</v>
      </c>
    </row>
    <row r="2864" spans="1:20" hidden="1">
      <c r="A2864" s="55" t="s">
        <v>5447</v>
      </c>
      <c r="B2864" s="56" t="s">
        <v>5448</v>
      </c>
      <c r="C2864" s="55" t="s">
        <v>6319</v>
      </c>
      <c r="D2864" s="56">
        <f t="shared" si="405"/>
        <v>590.47699999999998</v>
      </c>
      <c r="E2864" s="56">
        <f t="shared" si="397"/>
        <v>660.63800000000003</v>
      </c>
      <c r="F2864" s="56">
        <f t="shared" si="398"/>
        <v>3974.558</v>
      </c>
      <c r="G2864" s="56">
        <f t="shared" si="399"/>
        <v>5225.6729999999998</v>
      </c>
      <c r="H2864" s="56">
        <f t="shared" si="400"/>
        <v>591.72299999999996</v>
      </c>
      <c r="I2864" s="56">
        <f t="shared" si="401"/>
        <v>659.71799999999996</v>
      </c>
      <c r="J2864" s="56">
        <f t="shared" si="402"/>
        <v>4033.373</v>
      </c>
      <c r="K2864" s="56">
        <f t="shared" si="403"/>
        <v>5284.8140000000003</v>
      </c>
      <c r="L2864" s="64">
        <v>590477</v>
      </c>
      <c r="M2864" s="64">
        <v>660638</v>
      </c>
      <c r="N2864" s="64">
        <v>3974558</v>
      </c>
      <c r="O2864" s="64">
        <v>5225673</v>
      </c>
      <c r="P2864" s="63">
        <v>591723</v>
      </c>
      <c r="Q2864" s="63">
        <v>659718</v>
      </c>
      <c r="R2864" s="63">
        <v>4033373</v>
      </c>
      <c r="S2864" s="63">
        <v>5284814</v>
      </c>
      <c r="T2864">
        <f t="shared" si="404"/>
        <v>10510487</v>
      </c>
    </row>
    <row r="2865" spans="1:20" hidden="1">
      <c r="A2865" s="55" t="s">
        <v>5449</v>
      </c>
      <c r="B2865" s="56" t="s">
        <v>5450</v>
      </c>
      <c r="C2865" s="55" t="s">
        <v>6319</v>
      </c>
      <c r="D2865" s="56">
        <f t="shared" si="405"/>
        <v>2066.962</v>
      </c>
      <c r="E2865" s="56">
        <f t="shared" si="397"/>
        <v>4108.7870000000003</v>
      </c>
      <c r="F2865" s="56">
        <f t="shared" si="398"/>
        <v>3695.1869999999999</v>
      </c>
      <c r="G2865" s="56">
        <f t="shared" si="399"/>
        <v>9870.9359999999997</v>
      </c>
      <c r="H2865" s="56">
        <f t="shared" si="400"/>
        <v>2066.6909999999998</v>
      </c>
      <c r="I2865" s="56">
        <f t="shared" si="401"/>
        <v>3756.8760000000002</v>
      </c>
      <c r="J2865" s="56">
        <f t="shared" si="402"/>
        <v>3449.942</v>
      </c>
      <c r="K2865" s="56">
        <f t="shared" si="403"/>
        <v>9273.509</v>
      </c>
      <c r="L2865" s="64">
        <v>2066962</v>
      </c>
      <c r="M2865" s="64">
        <v>4108787</v>
      </c>
      <c r="N2865" s="64">
        <v>3695187</v>
      </c>
      <c r="O2865" s="64">
        <v>9870936</v>
      </c>
      <c r="P2865" s="63">
        <v>2066691</v>
      </c>
      <c r="Q2865" s="63">
        <v>3756876</v>
      </c>
      <c r="R2865" s="63">
        <v>3449942</v>
      </c>
      <c r="S2865" s="63">
        <v>9273509</v>
      </c>
      <c r="T2865">
        <f t="shared" si="404"/>
        <v>19144445</v>
      </c>
    </row>
    <row r="2866" spans="1:20" hidden="1">
      <c r="A2866" s="55" t="s">
        <v>5451</v>
      </c>
      <c r="B2866" s="56" t="s">
        <v>5452</v>
      </c>
      <c r="C2866" s="55" t="s">
        <v>6320</v>
      </c>
      <c r="D2866" s="56">
        <f t="shared" si="405"/>
        <v>0</v>
      </c>
      <c r="E2866" s="56">
        <f t="shared" si="397"/>
        <v>0</v>
      </c>
      <c r="F2866" s="56">
        <f t="shared" si="398"/>
        <v>417.459</v>
      </c>
      <c r="G2866" s="56">
        <f t="shared" si="399"/>
        <v>417.459</v>
      </c>
      <c r="H2866" s="56">
        <f t="shared" si="400"/>
        <v>0</v>
      </c>
      <c r="I2866" s="56">
        <f t="shared" si="401"/>
        <v>0</v>
      </c>
      <c r="J2866" s="56">
        <f t="shared" si="402"/>
        <v>332.68299999999999</v>
      </c>
      <c r="K2866" s="56">
        <f t="shared" si="403"/>
        <v>332.68299999999999</v>
      </c>
      <c r="L2866" s="64">
        <v>0</v>
      </c>
      <c r="M2866" s="64">
        <v>0</v>
      </c>
      <c r="N2866" s="64">
        <v>417459</v>
      </c>
      <c r="O2866" s="64">
        <v>417459</v>
      </c>
      <c r="P2866" s="63">
        <v>0</v>
      </c>
      <c r="Q2866" s="63">
        <v>0</v>
      </c>
      <c r="R2866" s="63">
        <v>332683</v>
      </c>
      <c r="S2866" s="63">
        <v>332683</v>
      </c>
      <c r="T2866">
        <f t="shared" si="404"/>
        <v>750142</v>
      </c>
    </row>
    <row r="2867" spans="1:20" hidden="1">
      <c r="A2867" s="55" t="s">
        <v>5453</v>
      </c>
      <c r="B2867" s="56" t="s">
        <v>5454</v>
      </c>
      <c r="C2867" s="55" t="s">
        <v>6320</v>
      </c>
      <c r="D2867" s="56">
        <f t="shared" si="405"/>
        <v>56.976999999999997</v>
      </c>
      <c r="E2867" s="56">
        <f t="shared" si="397"/>
        <v>0</v>
      </c>
      <c r="F2867" s="56">
        <f t="shared" si="398"/>
        <v>1311.002</v>
      </c>
      <c r="G2867" s="56">
        <f t="shared" si="399"/>
        <v>1367.979</v>
      </c>
      <c r="H2867" s="56">
        <f t="shared" si="400"/>
        <v>56.970999999999997</v>
      </c>
      <c r="I2867" s="56">
        <f t="shared" si="401"/>
        <v>0</v>
      </c>
      <c r="J2867" s="56">
        <f t="shared" si="402"/>
        <v>1167.3150000000001</v>
      </c>
      <c r="K2867" s="56">
        <f t="shared" si="403"/>
        <v>1224.2860000000001</v>
      </c>
      <c r="L2867" s="64">
        <v>56977</v>
      </c>
      <c r="M2867" s="64">
        <v>0</v>
      </c>
      <c r="N2867" s="64">
        <v>1311002</v>
      </c>
      <c r="O2867" s="64">
        <v>1367979</v>
      </c>
      <c r="P2867" s="63">
        <v>56971</v>
      </c>
      <c r="Q2867" s="63">
        <v>0</v>
      </c>
      <c r="R2867" s="63">
        <v>1167315</v>
      </c>
      <c r="S2867" s="63">
        <v>1224286</v>
      </c>
      <c r="T2867">
        <f t="shared" si="404"/>
        <v>2592265</v>
      </c>
    </row>
    <row r="2868" spans="1:20" hidden="1">
      <c r="A2868" s="55" t="s">
        <v>5455</v>
      </c>
      <c r="B2868" s="56" t="s">
        <v>5456</v>
      </c>
      <c r="C2868" s="55" t="s">
        <v>6320</v>
      </c>
      <c r="D2868" s="56">
        <f t="shared" si="405"/>
        <v>94.093000000000004</v>
      </c>
      <c r="E2868" s="56">
        <f t="shared" si="397"/>
        <v>0</v>
      </c>
      <c r="F2868" s="56">
        <f t="shared" si="398"/>
        <v>252.64400000000001</v>
      </c>
      <c r="G2868" s="56">
        <f t="shared" si="399"/>
        <v>346.73700000000002</v>
      </c>
      <c r="H2868" s="56">
        <f t="shared" si="400"/>
        <v>96.17</v>
      </c>
      <c r="I2868" s="56">
        <f t="shared" si="401"/>
        <v>0</v>
      </c>
      <c r="J2868" s="56">
        <f t="shared" si="402"/>
        <v>262.77499999999998</v>
      </c>
      <c r="K2868" s="56">
        <f t="shared" si="403"/>
        <v>358.94499999999999</v>
      </c>
      <c r="L2868" s="64">
        <v>94093</v>
      </c>
      <c r="M2868" s="64">
        <v>0</v>
      </c>
      <c r="N2868" s="64">
        <v>252644</v>
      </c>
      <c r="O2868" s="64">
        <v>346737</v>
      </c>
      <c r="P2868" s="63">
        <v>96170</v>
      </c>
      <c r="Q2868" s="63">
        <v>0</v>
      </c>
      <c r="R2868" s="63">
        <v>262775</v>
      </c>
      <c r="S2868" s="63">
        <v>358945</v>
      </c>
      <c r="T2868">
        <f t="shared" si="404"/>
        <v>705682</v>
      </c>
    </row>
    <row r="2869" spans="1:20" hidden="1">
      <c r="A2869" s="55" t="s">
        <v>5457</v>
      </c>
      <c r="B2869" s="56" t="s">
        <v>5458</v>
      </c>
      <c r="C2869" s="55" t="s">
        <v>6320</v>
      </c>
      <c r="D2869" s="56">
        <f t="shared" si="405"/>
        <v>34.549999999999997</v>
      </c>
      <c r="E2869" s="56">
        <f t="shared" si="397"/>
        <v>102</v>
      </c>
      <c r="F2869" s="56">
        <f t="shared" si="398"/>
        <v>464.76</v>
      </c>
      <c r="G2869" s="56">
        <f t="shared" si="399"/>
        <v>601.30999999999995</v>
      </c>
      <c r="H2869" s="56">
        <f t="shared" si="400"/>
        <v>32.549999999999997</v>
      </c>
      <c r="I2869" s="56">
        <f t="shared" si="401"/>
        <v>100</v>
      </c>
      <c r="J2869" s="56">
        <f t="shared" si="402"/>
        <v>454.38</v>
      </c>
      <c r="K2869" s="56">
        <f t="shared" si="403"/>
        <v>586.92999999999995</v>
      </c>
      <c r="L2869" s="64">
        <v>34550</v>
      </c>
      <c r="M2869" s="64">
        <v>102000</v>
      </c>
      <c r="N2869" s="64">
        <v>464760</v>
      </c>
      <c r="O2869" s="64">
        <v>601310</v>
      </c>
      <c r="P2869" s="63">
        <v>32550</v>
      </c>
      <c r="Q2869" s="63">
        <v>100000</v>
      </c>
      <c r="R2869" s="63">
        <v>454380</v>
      </c>
      <c r="S2869" s="63">
        <v>586930</v>
      </c>
      <c r="T2869">
        <f t="shared" si="404"/>
        <v>1188240</v>
      </c>
    </row>
    <row r="2870" spans="1:20" hidden="1">
      <c r="A2870" s="55" t="s">
        <v>5459</v>
      </c>
      <c r="B2870" s="56" t="s">
        <v>5460</v>
      </c>
      <c r="C2870" s="55" t="s">
        <v>6320</v>
      </c>
      <c r="D2870" s="56">
        <f t="shared" si="405"/>
        <v>0</v>
      </c>
      <c r="E2870" s="56">
        <f t="shared" si="397"/>
        <v>0</v>
      </c>
      <c r="F2870" s="56">
        <f t="shared" si="398"/>
        <v>16937.53</v>
      </c>
      <c r="G2870" s="56">
        <f t="shared" si="399"/>
        <v>16937.53</v>
      </c>
      <c r="H2870" s="56">
        <f t="shared" si="400"/>
        <v>0</v>
      </c>
      <c r="I2870" s="56">
        <f t="shared" si="401"/>
        <v>0</v>
      </c>
      <c r="J2870" s="56">
        <f t="shared" si="402"/>
        <v>13880.224</v>
      </c>
      <c r="K2870" s="56">
        <f t="shared" si="403"/>
        <v>13880.224</v>
      </c>
      <c r="L2870" s="64">
        <v>0</v>
      </c>
      <c r="M2870" s="64">
        <v>0</v>
      </c>
      <c r="N2870" s="64">
        <v>16937530</v>
      </c>
      <c r="O2870" s="64">
        <v>16937530</v>
      </c>
      <c r="P2870" s="63">
        <v>0</v>
      </c>
      <c r="Q2870" s="63">
        <v>0</v>
      </c>
      <c r="R2870" s="63">
        <v>13880224</v>
      </c>
      <c r="S2870" s="63">
        <v>13880224</v>
      </c>
      <c r="T2870">
        <f t="shared" si="404"/>
        <v>30817754</v>
      </c>
    </row>
    <row r="2871" spans="1:20" hidden="1">
      <c r="A2871" s="55" t="s">
        <v>5461</v>
      </c>
      <c r="B2871" s="56" t="s">
        <v>5462</v>
      </c>
      <c r="C2871" s="55" t="s">
        <v>6320</v>
      </c>
      <c r="D2871" s="56">
        <f t="shared" si="405"/>
        <v>558.37</v>
      </c>
      <c r="E2871" s="56">
        <f t="shared" si="397"/>
        <v>0</v>
      </c>
      <c r="F2871" s="56">
        <f t="shared" si="398"/>
        <v>3950.5059999999999</v>
      </c>
      <c r="G2871" s="56">
        <f t="shared" si="399"/>
        <v>4508.8760000000002</v>
      </c>
      <c r="H2871" s="56">
        <f t="shared" si="400"/>
        <v>558.31500000000005</v>
      </c>
      <c r="I2871" s="56">
        <f t="shared" si="401"/>
        <v>0</v>
      </c>
      <c r="J2871" s="56">
        <f t="shared" si="402"/>
        <v>3149.0390000000002</v>
      </c>
      <c r="K2871" s="56">
        <f t="shared" si="403"/>
        <v>3707.3539999999998</v>
      </c>
      <c r="L2871" s="64">
        <v>558370</v>
      </c>
      <c r="M2871" s="64">
        <v>0</v>
      </c>
      <c r="N2871" s="64">
        <v>3950506</v>
      </c>
      <c r="O2871" s="64">
        <v>4508876</v>
      </c>
      <c r="P2871" s="63">
        <v>558315</v>
      </c>
      <c r="Q2871" s="63">
        <v>0</v>
      </c>
      <c r="R2871" s="63">
        <v>3149039</v>
      </c>
      <c r="S2871" s="63">
        <v>3707354</v>
      </c>
      <c r="T2871">
        <f t="shared" si="404"/>
        <v>8216230</v>
      </c>
    </row>
    <row r="2872" spans="1:20">
      <c r="A2872" s="55" t="s">
        <v>5463</v>
      </c>
      <c r="B2872" s="56" t="s">
        <v>5464</v>
      </c>
      <c r="C2872" s="55" t="s">
        <v>6320</v>
      </c>
      <c r="D2872" s="56">
        <f t="shared" si="405"/>
        <v>0</v>
      </c>
      <c r="E2872" s="56">
        <f t="shared" si="397"/>
        <v>0</v>
      </c>
      <c r="F2872" s="56">
        <f t="shared" si="398"/>
        <v>0</v>
      </c>
      <c r="G2872" s="56">
        <f t="shared" si="399"/>
        <v>0</v>
      </c>
      <c r="H2872" s="56">
        <f t="shared" si="400"/>
        <v>0</v>
      </c>
      <c r="I2872" s="56">
        <f t="shared" si="401"/>
        <v>0</v>
      </c>
      <c r="J2872" s="56">
        <f t="shared" si="402"/>
        <v>0</v>
      </c>
      <c r="K2872" s="56">
        <f t="shared" si="403"/>
        <v>0</v>
      </c>
      <c r="L2872" s="64">
        <v>0</v>
      </c>
      <c r="M2872" s="64">
        <v>0</v>
      </c>
      <c r="N2872" s="64">
        <v>0</v>
      </c>
      <c r="O2872" s="64">
        <v>0</v>
      </c>
      <c r="P2872" s="63">
        <v>0</v>
      </c>
      <c r="Q2872" s="63">
        <v>0</v>
      </c>
      <c r="R2872" s="63">
        <v>0</v>
      </c>
      <c r="S2872" s="63">
        <v>0</v>
      </c>
      <c r="T2872">
        <f t="shared" si="404"/>
        <v>0</v>
      </c>
    </row>
    <row r="2873" spans="1:20" hidden="1">
      <c r="A2873" s="55" t="s">
        <v>5465</v>
      </c>
      <c r="B2873" s="56" t="s">
        <v>5466</v>
      </c>
      <c r="C2873" s="55" t="s">
        <v>6321</v>
      </c>
      <c r="D2873" s="56">
        <f t="shared" si="405"/>
        <v>49.093000000000004</v>
      </c>
      <c r="E2873" s="56">
        <f t="shared" si="397"/>
        <v>0</v>
      </c>
      <c r="F2873" s="56">
        <f t="shared" si="398"/>
        <v>0</v>
      </c>
      <c r="G2873" s="56">
        <f t="shared" si="399"/>
        <v>49.093000000000004</v>
      </c>
      <c r="H2873" s="56">
        <f t="shared" si="400"/>
        <v>128.59</v>
      </c>
      <c r="I2873" s="56">
        <f t="shared" si="401"/>
        <v>0</v>
      </c>
      <c r="J2873" s="56">
        <f t="shared" si="402"/>
        <v>0</v>
      </c>
      <c r="K2873" s="56">
        <f t="shared" si="403"/>
        <v>128.59</v>
      </c>
      <c r="L2873" s="64">
        <v>49093</v>
      </c>
      <c r="M2873" s="64">
        <v>0</v>
      </c>
      <c r="N2873" s="64">
        <v>0</v>
      </c>
      <c r="O2873" s="64">
        <v>49093</v>
      </c>
      <c r="P2873" s="63">
        <v>128590</v>
      </c>
      <c r="Q2873" s="63">
        <v>0</v>
      </c>
      <c r="R2873" s="63">
        <v>0</v>
      </c>
      <c r="S2873" s="63">
        <v>128590</v>
      </c>
      <c r="T2873">
        <f t="shared" si="404"/>
        <v>177683</v>
      </c>
    </row>
    <row r="2874" spans="1:20">
      <c r="A2874" s="55" t="s">
        <v>5467</v>
      </c>
      <c r="B2874" s="56" t="s">
        <v>5468</v>
      </c>
      <c r="C2874" s="55" t="s">
        <v>6320</v>
      </c>
      <c r="D2874" s="56">
        <f t="shared" si="405"/>
        <v>0</v>
      </c>
      <c r="E2874" s="56">
        <f t="shared" si="397"/>
        <v>0</v>
      </c>
      <c r="F2874" s="56">
        <f t="shared" si="398"/>
        <v>0</v>
      </c>
      <c r="G2874" s="56">
        <f t="shared" si="399"/>
        <v>0</v>
      </c>
      <c r="H2874" s="56">
        <f t="shared" si="400"/>
        <v>0</v>
      </c>
      <c r="I2874" s="56">
        <f t="shared" si="401"/>
        <v>0</v>
      </c>
      <c r="J2874" s="56">
        <f t="shared" si="402"/>
        <v>0</v>
      </c>
      <c r="K2874" s="56">
        <f t="shared" si="403"/>
        <v>0</v>
      </c>
      <c r="L2874" s="64">
        <v>0</v>
      </c>
      <c r="M2874" s="64">
        <v>0</v>
      </c>
      <c r="N2874" s="64">
        <v>0</v>
      </c>
      <c r="O2874" s="64">
        <v>0</v>
      </c>
      <c r="P2874" s="63">
        <v>0</v>
      </c>
      <c r="Q2874" s="63">
        <v>0</v>
      </c>
      <c r="R2874" s="63">
        <v>0</v>
      </c>
      <c r="S2874" s="63">
        <v>0</v>
      </c>
      <c r="T2874">
        <f t="shared" si="404"/>
        <v>0</v>
      </c>
    </row>
    <row r="2875" spans="1:20" hidden="1">
      <c r="A2875" s="55" t="s">
        <v>6073</v>
      </c>
      <c r="B2875" s="56" t="s">
        <v>6074</v>
      </c>
      <c r="C2875" s="55" t="s">
        <v>6315</v>
      </c>
      <c r="D2875" s="56">
        <f t="shared" si="405"/>
        <v>4779.59</v>
      </c>
      <c r="E2875" s="56">
        <f t="shared" si="397"/>
        <v>5387.1970000000001</v>
      </c>
      <c r="F2875" s="56">
        <f t="shared" si="398"/>
        <v>12381.847</v>
      </c>
      <c r="G2875" s="56">
        <f t="shared" si="399"/>
        <v>22548.633999999998</v>
      </c>
      <c r="H2875" s="56">
        <f t="shared" si="400"/>
        <v>4774.7569999999996</v>
      </c>
      <c r="I2875" s="56">
        <f t="shared" si="401"/>
        <v>5387.1970000000001</v>
      </c>
      <c r="J2875" s="56">
        <f t="shared" si="402"/>
        <v>8637.5030000000006</v>
      </c>
      <c r="K2875" s="56">
        <f t="shared" si="403"/>
        <v>18799.456999999999</v>
      </c>
      <c r="L2875" s="64">
        <v>4779590</v>
      </c>
      <c r="M2875" s="64">
        <v>5387197</v>
      </c>
      <c r="N2875" s="64">
        <v>12381847</v>
      </c>
      <c r="O2875" s="64">
        <v>22548634</v>
      </c>
      <c r="P2875" s="63">
        <v>4774757</v>
      </c>
      <c r="Q2875" s="63">
        <v>5387197</v>
      </c>
      <c r="R2875" s="63">
        <v>8637503</v>
      </c>
      <c r="S2875" s="63">
        <v>18799457</v>
      </c>
      <c r="T2875">
        <f t="shared" si="404"/>
        <v>41348091</v>
      </c>
    </row>
    <row r="2876" spans="1:20" hidden="1">
      <c r="A2876" s="55" t="s">
        <v>5469</v>
      </c>
      <c r="B2876" s="56" t="s">
        <v>5470</v>
      </c>
      <c r="C2876" s="55" t="s">
        <v>6317</v>
      </c>
      <c r="D2876" s="56">
        <f t="shared" si="405"/>
        <v>2346.136</v>
      </c>
      <c r="E2876" s="56">
        <f t="shared" si="397"/>
        <v>704.26</v>
      </c>
      <c r="F2876" s="56">
        <f t="shared" si="398"/>
        <v>4516.165</v>
      </c>
      <c r="G2876" s="56">
        <f t="shared" si="399"/>
        <v>7566.5609999999997</v>
      </c>
      <c r="H2876" s="56">
        <f t="shared" si="400"/>
        <v>2142.9780000000001</v>
      </c>
      <c r="I2876" s="56">
        <f t="shared" si="401"/>
        <v>703.31200000000001</v>
      </c>
      <c r="J2876" s="56">
        <f t="shared" si="402"/>
        <v>4781.9880000000003</v>
      </c>
      <c r="K2876" s="56">
        <f t="shared" si="403"/>
        <v>7628.2780000000002</v>
      </c>
      <c r="L2876" s="64">
        <v>2346136</v>
      </c>
      <c r="M2876" s="64">
        <v>704260</v>
      </c>
      <c r="N2876" s="64">
        <v>4516165</v>
      </c>
      <c r="O2876" s="64">
        <v>7566561</v>
      </c>
      <c r="P2876" s="63">
        <v>2142978</v>
      </c>
      <c r="Q2876" s="63">
        <v>703312</v>
      </c>
      <c r="R2876" s="63">
        <v>4781988</v>
      </c>
      <c r="S2876" s="63">
        <v>7628278</v>
      </c>
      <c r="T2876">
        <f t="shared" si="404"/>
        <v>15194839</v>
      </c>
    </row>
    <row r="2877" spans="1:20" hidden="1">
      <c r="A2877" s="55" t="s">
        <v>5471</v>
      </c>
      <c r="B2877" s="56" t="s">
        <v>5472</v>
      </c>
      <c r="C2877" s="55" t="s">
        <v>6318</v>
      </c>
      <c r="D2877" s="56">
        <f t="shared" si="405"/>
        <v>277.041</v>
      </c>
      <c r="E2877" s="56">
        <f t="shared" si="397"/>
        <v>285.52300000000002</v>
      </c>
      <c r="F2877" s="56">
        <f t="shared" si="398"/>
        <v>973.28099999999995</v>
      </c>
      <c r="G2877" s="56">
        <f t="shared" si="399"/>
        <v>1535.845</v>
      </c>
      <c r="H2877" s="56">
        <f t="shared" si="400"/>
        <v>377</v>
      </c>
      <c r="I2877" s="56">
        <f t="shared" si="401"/>
        <v>385.483</v>
      </c>
      <c r="J2877" s="56">
        <f t="shared" si="402"/>
        <v>1047.3779999999999</v>
      </c>
      <c r="K2877" s="56">
        <f t="shared" si="403"/>
        <v>1809.8610000000001</v>
      </c>
      <c r="L2877" s="64">
        <v>277041</v>
      </c>
      <c r="M2877" s="64">
        <v>285523</v>
      </c>
      <c r="N2877" s="64">
        <v>973281</v>
      </c>
      <c r="O2877" s="64">
        <v>1535845</v>
      </c>
      <c r="P2877" s="63">
        <v>377000</v>
      </c>
      <c r="Q2877" s="63">
        <v>385483</v>
      </c>
      <c r="R2877" s="63">
        <v>1047378</v>
      </c>
      <c r="S2877" s="63">
        <v>1809861</v>
      </c>
      <c r="T2877">
        <f t="shared" si="404"/>
        <v>3345706</v>
      </c>
    </row>
    <row r="2878" spans="1:20" hidden="1">
      <c r="A2878" s="55" t="s">
        <v>5473</v>
      </c>
      <c r="B2878" s="56" t="s">
        <v>5474</v>
      </c>
      <c r="C2878" s="55" t="s">
        <v>6318</v>
      </c>
      <c r="D2878" s="56">
        <f t="shared" si="405"/>
        <v>4003.5309999999999</v>
      </c>
      <c r="E2878" s="56">
        <f t="shared" si="397"/>
        <v>944.00300000000004</v>
      </c>
      <c r="F2878" s="56">
        <f t="shared" si="398"/>
        <v>1918.086</v>
      </c>
      <c r="G2878" s="56">
        <f t="shared" si="399"/>
        <v>6865.62</v>
      </c>
      <c r="H2878" s="56">
        <f t="shared" si="400"/>
        <v>3784.4479999999999</v>
      </c>
      <c r="I2878" s="56">
        <f t="shared" si="401"/>
        <v>1082.8920000000001</v>
      </c>
      <c r="J2878" s="56">
        <f t="shared" si="402"/>
        <v>1838.7180000000001</v>
      </c>
      <c r="K2878" s="56">
        <f t="shared" si="403"/>
        <v>6706.058</v>
      </c>
      <c r="L2878" s="64">
        <v>4003531</v>
      </c>
      <c r="M2878" s="64">
        <v>944003</v>
      </c>
      <c r="N2878" s="64">
        <v>1918086</v>
      </c>
      <c r="O2878" s="64">
        <v>6865620</v>
      </c>
      <c r="P2878" s="63">
        <v>3784448</v>
      </c>
      <c r="Q2878" s="63">
        <v>1082892</v>
      </c>
      <c r="R2878" s="63">
        <v>1838718</v>
      </c>
      <c r="S2878" s="63">
        <v>6706058</v>
      </c>
      <c r="T2878">
        <f t="shared" si="404"/>
        <v>13571678</v>
      </c>
    </row>
    <row r="2879" spans="1:20" hidden="1">
      <c r="A2879" s="55" t="s">
        <v>5475</v>
      </c>
      <c r="B2879" s="56" t="s">
        <v>5476</v>
      </c>
      <c r="C2879" s="55" t="s">
        <v>6318</v>
      </c>
      <c r="D2879" s="56">
        <f t="shared" si="405"/>
        <v>1189.5119999999999</v>
      </c>
      <c r="E2879" s="56">
        <f t="shared" si="397"/>
        <v>452.43099999999998</v>
      </c>
      <c r="F2879" s="56">
        <f t="shared" si="398"/>
        <v>1632.6179999999999</v>
      </c>
      <c r="G2879" s="56">
        <f t="shared" si="399"/>
        <v>3274.5610000000001</v>
      </c>
      <c r="H2879" s="56">
        <f t="shared" si="400"/>
        <v>2028.771</v>
      </c>
      <c r="I2879" s="56">
        <f t="shared" si="401"/>
        <v>451.99200000000002</v>
      </c>
      <c r="J2879" s="56">
        <f t="shared" si="402"/>
        <v>1595.229</v>
      </c>
      <c r="K2879" s="56">
        <f t="shared" si="403"/>
        <v>4075.9920000000002</v>
      </c>
      <c r="L2879" s="64">
        <v>1189512</v>
      </c>
      <c r="M2879" s="64">
        <v>452431</v>
      </c>
      <c r="N2879" s="64">
        <v>1632618</v>
      </c>
      <c r="O2879" s="64">
        <v>3274561</v>
      </c>
      <c r="P2879" s="63">
        <v>2028771</v>
      </c>
      <c r="Q2879" s="63">
        <v>451992</v>
      </c>
      <c r="R2879" s="63">
        <v>1595229</v>
      </c>
      <c r="S2879" s="63">
        <v>4075992</v>
      </c>
      <c r="T2879">
        <f t="shared" si="404"/>
        <v>7350553</v>
      </c>
    </row>
    <row r="2880" spans="1:20" hidden="1">
      <c r="A2880" s="55" t="s">
        <v>5477</v>
      </c>
      <c r="B2880" s="56" t="s">
        <v>5478</v>
      </c>
      <c r="C2880" s="55" t="s">
        <v>6318</v>
      </c>
      <c r="D2880" s="56">
        <f t="shared" si="405"/>
        <v>5715.6580000000004</v>
      </c>
      <c r="E2880" s="56">
        <f t="shared" si="397"/>
        <v>1383.6410000000001</v>
      </c>
      <c r="F2880" s="56">
        <f t="shared" si="398"/>
        <v>3539.4090000000001</v>
      </c>
      <c r="G2880" s="56">
        <f t="shared" si="399"/>
        <v>10638.708000000001</v>
      </c>
      <c r="H2880" s="56">
        <f t="shared" si="400"/>
        <v>6080.0330000000004</v>
      </c>
      <c r="I2880" s="56">
        <f t="shared" si="401"/>
        <v>1378.346</v>
      </c>
      <c r="J2880" s="56">
        <f t="shared" si="402"/>
        <v>3942.1509999999998</v>
      </c>
      <c r="K2880" s="56">
        <f t="shared" si="403"/>
        <v>11400.53</v>
      </c>
      <c r="L2880" s="64">
        <v>5715658</v>
      </c>
      <c r="M2880" s="64">
        <v>1383641</v>
      </c>
      <c r="N2880" s="64">
        <v>3539409</v>
      </c>
      <c r="O2880" s="64">
        <v>10638708</v>
      </c>
      <c r="P2880" s="63">
        <v>6080033</v>
      </c>
      <c r="Q2880" s="63">
        <v>1378346</v>
      </c>
      <c r="R2880" s="63">
        <v>3942151</v>
      </c>
      <c r="S2880" s="63">
        <v>11400530</v>
      </c>
      <c r="T2880">
        <f t="shared" si="404"/>
        <v>22039238</v>
      </c>
    </row>
    <row r="2881" spans="1:20" hidden="1">
      <c r="A2881" s="55" t="s">
        <v>5479</v>
      </c>
      <c r="B2881" s="56" t="s">
        <v>5480</v>
      </c>
      <c r="C2881" s="55" t="s">
        <v>6318</v>
      </c>
      <c r="D2881" s="56">
        <f t="shared" si="405"/>
        <v>6592.0439999999999</v>
      </c>
      <c r="E2881" s="56">
        <f t="shared" si="397"/>
        <v>4917.7420000000002</v>
      </c>
      <c r="F2881" s="56">
        <f t="shared" si="398"/>
        <v>2937.4870000000001</v>
      </c>
      <c r="G2881" s="56">
        <f t="shared" si="399"/>
        <v>14447.272999999999</v>
      </c>
      <c r="H2881" s="56">
        <f t="shared" si="400"/>
        <v>6730.06</v>
      </c>
      <c r="I2881" s="56">
        <f t="shared" si="401"/>
        <v>4414.4939999999997</v>
      </c>
      <c r="J2881" s="56">
        <f t="shared" si="402"/>
        <v>2928.9520000000002</v>
      </c>
      <c r="K2881" s="56">
        <f t="shared" si="403"/>
        <v>14073.505999999999</v>
      </c>
      <c r="L2881" s="64">
        <v>6592044</v>
      </c>
      <c r="M2881" s="64">
        <v>4917742</v>
      </c>
      <c r="N2881" s="64">
        <v>2937487</v>
      </c>
      <c r="O2881" s="64">
        <v>14447273</v>
      </c>
      <c r="P2881" s="63">
        <v>6730060</v>
      </c>
      <c r="Q2881" s="63">
        <v>4414494</v>
      </c>
      <c r="R2881" s="63">
        <v>2928952</v>
      </c>
      <c r="S2881" s="63">
        <v>14073506</v>
      </c>
      <c r="T2881">
        <f t="shared" si="404"/>
        <v>28520779</v>
      </c>
    </row>
    <row r="2882" spans="1:20" hidden="1">
      <c r="A2882" s="55" t="s">
        <v>5481</v>
      </c>
      <c r="B2882" s="56" t="s">
        <v>5482</v>
      </c>
      <c r="C2882" s="55" t="s">
        <v>6318</v>
      </c>
      <c r="D2882" s="56">
        <f t="shared" si="405"/>
        <v>6007.5290000000005</v>
      </c>
      <c r="E2882" s="56">
        <f t="shared" si="397"/>
        <v>2331.8850000000002</v>
      </c>
      <c r="F2882" s="56">
        <f t="shared" si="398"/>
        <v>3868.9879999999998</v>
      </c>
      <c r="G2882" s="56">
        <f t="shared" si="399"/>
        <v>12208.402</v>
      </c>
      <c r="H2882" s="56">
        <f t="shared" si="400"/>
        <v>5798.4790000000003</v>
      </c>
      <c r="I2882" s="56">
        <f t="shared" si="401"/>
        <v>2387.9859999999999</v>
      </c>
      <c r="J2882" s="56">
        <f t="shared" si="402"/>
        <v>4642.8149999999996</v>
      </c>
      <c r="K2882" s="56">
        <f t="shared" si="403"/>
        <v>12829.28</v>
      </c>
      <c r="L2882" s="64">
        <v>6007529</v>
      </c>
      <c r="M2882" s="64">
        <v>2331885</v>
      </c>
      <c r="N2882" s="64">
        <v>3868988</v>
      </c>
      <c r="O2882" s="64">
        <v>12208402</v>
      </c>
      <c r="P2882" s="63">
        <v>5798479</v>
      </c>
      <c r="Q2882" s="63">
        <v>2387986</v>
      </c>
      <c r="R2882" s="63">
        <v>4642815</v>
      </c>
      <c r="S2882" s="63">
        <v>12829280</v>
      </c>
      <c r="T2882">
        <f t="shared" si="404"/>
        <v>25037682</v>
      </c>
    </row>
    <row r="2883" spans="1:20" hidden="1">
      <c r="A2883" s="55" t="s">
        <v>5483</v>
      </c>
      <c r="B2883" s="56" t="s">
        <v>5484</v>
      </c>
      <c r="C2883" s="55" t="s">
        <v>6318</v>
      </c>
      <c r="D2883" s="56">
        <f t="shared" si="405"/>
        <v>2818.9589999999998</v>
      </c>
      <c r="E2883" s="56">
        <f t="shared" si="397"/>
        <v>159.309</v>
      </c>
      <c r="F2883" s="56">
        <f t="shared" si="398"/>
        <v>2738.7919999999999</v>
      </c>
      <c r="G2883" s="56">
        <f t="shared" si="399"/>
        <v>5717.06</v>
      </c>
      <c r="H2883" s="56">
        <f t="shared" si="400"/>
        <v>2417.703</v>
      </c>
      <c r="I2883" s="56">
        <f t="shared" si="401"/>
        <v>159.27000000000001</v>
      </c>
      <c r="J2883" s="56">
        <f t="shared" si="402"/>
        <v>2822.8820000000001</v>
      </c>
      <c r="K2883" s="56">
        <f t="shared" si="403"/>
        <v>5399.8549999999996</v>
      </c>
      <c r="L2883" s="64">
        <v>2818959</v>
      </c>
      <c r="M2883" s="64">
        <v>159309</v>
      </c>
      <c r="N2883" s="64">
        <v>2738792</v>
      </c>
      <c r="O2883" s="64">
        <v>5717060</v>
      </c>
      <c r="P2883" s="63">
        <v>2417703</v>
      </c>
      <c r="Q2883" s="63">
        <v>159270</v>
      </c>
      <c r="R2883" s="63">
        <v>2822882</v>
      </c>
      <c r="S2883" s="63">
        <v>5399855</v>
      </c>
      <c r="T2883">
        <f t="shared" si="404"/>
        <v>11116915</v>
      </c>
    </row>
    <row r="2884" spans="1:20" hidden="1">
      <c r="A2884" s="55" t="s">
        <v>5485</v>
      </c>
      <c r="B2884" s="56" t="s">
        <v>5486</v>
      </c>
      <c r="C2884" s="55" t="s">
        <v>6318</v>
      </c>
      <c r="D2884" s="56">
        <f t="shared" si="405"/>
        <v>4190.3689999999997</v>
      </c>
      <c r="E2884" s="56">
        <f t="shared" si="397"/>
        <v>618.43399999999997</v>
      </c>
      <c r="F2884" s="56">
        <f t="shared" si="398"/>
        <v>3104.317</v>
      </c>
      <c r="G2884" s="56">
        <f t="shared" si="399"/>
        <v>7913.12</v>
      </c>
      <c r="H2884" s="56">
        <f t="shared" si="400"/>
        <v>3837.6880000000001</v>
      </c>
      <c r="I2884" s="56">
        <f t="shared" si="401"/>
        <v>617.85299999999995</v>
      </c>
      <c r="J2884" s="56">
        <f t="shared" si="402"/>
        <v>3270.259</v>
      </c>
      <c r="K2884" s="56">
        <f t="shared" si="403"/>
        <v>7725.8</v>
      </c>
      <c r="L2884" s="64">
        <v>4190369</v>
      </c>
      <c r="M2884" s="64">
        <v>618434</v>
      </c>
      <c r="N2884" s="64">
        <v>3104317</v>
      </c>
      <c r="O2884" s="64">
        <v>7913120</v>
      </c>
      <c r="P2884" s="63">
        <v>3837688</v>
      </c>
      <c r="Q2884" s="63">
        <v>617853</v>
      </c>
      <c r="R2884" s="63">
        <v>3270259</v>
      </c>
      <c r="S2884" s="63">
        <v>7725800</v>
      </c>
      <c r="T2884">
        <f t="shared" si="404"/>
        <v>15638920</v>
      </c>
    </row>
    <row r="2885" spans="1:20" hidden="1">
      <c r="A2885" s="55" t="s">
        <v>5487</v>
      </c>
      <c r="B2885" s="56" t="s">
        <v>5488</v>
      </c>
      <c r="C2885" s="55" t="s">
        <v>6318</v>
      </c>
      <c r="D2885" s="56">
        <f t="shared" si="405"/>
        <v>8634.3220000000001</v>
      </c>
      <c r="E2885" s="56">
        <f t="shared" ref="E2885:E2948" si="406">M2885/1000</f>
        <v>831.56200000000001</v>
      </c>
      <c r="F2885" s="56">
        <f t="shared" ref="F2885:F2948" si="407">N2885/1000</f>
        <v>4823.6970000000001</v>
      </c>
      <c r="G2885" s="56">
        <f t="shared" ref="G2885:G2948" si="408">O2885/1000</f>
        <v>14289.581</v>
      </c>
      <c r="H2885" s="56">
        <f t="shared" ref="H2885:H2948" si="409">P2885/1000</f>
        <v>7657.3059999999996</v>
      </c>
      <c r="I2885" s="56">
        <f t="shared" ref="I2885:I2948" si="410">Q2885/1000</f>
        <v>890.72699999999998</v>
      </c>
      <c r="J2885" s="56">
        <f t="shared" ref="J2885:J2948" si="411">R2885/1000</f>
        <v>4718.4780000000001</v>
      </c>
      <c r="K2885" s="56">
        <f t="shared" ref="K2885:K2948" si="412">S2885/1000</f>
        <v>13266.511</v>
      </c>
      <c r="L2885" s="64">
        <v>8634322</v>
      </c>
      <c r="M2885" s="64">
        <v>831562</v>
      </c>
      <c r="N2885" s="64">
        <v>4823697</v>
      </c>
      <c r="O2885" s="64">
        <v>14289581</v>
      </c>
      <c r="P2885" s="63">
        <v>7657306</v>
      </c>
      <c r="Q2885" s="63">
        <v>890727</v>
      </c>
      <c r="R2885" s="63">
        <v>4718478</v>
      </c>
      <c r="S2885" s="63">
        <v>13266511</v>
      </c>
      <c r="T2885">
        <f t="shared" si="404"/>
        <v>27556092</v>
      </c>
    </row>
    <row r="2886" spans="1:20" hidden="1">
      <c r="A2886" s="55" t="s">
        <v>5489</v>
      </c>
      <c r="B2886" s="56" t="s">
        <v>5490</v>
      </c>
      <c r="C2886" s="55" t="s">
        <v>6318</v>
      </c>
      <c r="D2886" s="56">
        <f t="shared" si="405"/>
        <v>1546.924</v>
      </c>
      <c r="E2886" s="56">
        <f t="shared" si="406"/>
        <v>119.902</v>
      </c>
      <c r="F2886" s="56">
        <f t="shared" si="407"/>
        <v>2411.9479999999999</v>
      </c>
      <c r="G2886" s="56">
        <f t="shared" si="408"/>
        <v>4078.7739999999999</v>
      </c>
      <c r="H2886" s="56">
        <f t="shared" si="409"/>
        <v>1546.3019999999999</v>
      </c>
      <c r="I2886" s="56">
        <f t="shared" si="410"/>
        <v>71.546000000000006</v>
      </c>
      <c r="J2886" s="56">
        <f t="shared" si="411"/>
        <v>1363.3820000000001</v>
      </c>
      <c r="K2886" s="56">
        <f t="shared" si="412"/>
        <v>2981.23</v>
      </c>
      <c r="L2886" s="64">
        <v>1546924</v>
      </c>
      <c r="M2886" s="64">
        <v>119902</v>
      </c>
      <c r="N2886" s="64">
        <v>2411948</v>
      </c>
      <c r="O2886" s="64">
        <v>4078774</v>
      </c>
      <c r="P2886" s="63">
        <v>1546302</v>
      </c>
      <c r="Q2886" s="63">
        <v>71546</v>
      </c>
      <c r="R2886" s="63">
        <v>1363382</v>
      </c>
      <c r="S2886" s="63">
        <v>2981230</v>
      </c>
      <c r="T2886">
        <f t="shared" ref="T2886:T2949" si="413">O2886+S2886</f>
        <v>7060004</v>
      </c>
    </row>
    <row r="2887" spans="1:20" hidden="1">
      <c r="A2887" s="55" t="s">
        <v>5491</v>
      </c>
      <c r="B2887" s="56" t="s">
        <v>5492</v>
      </c>
      <c r="C2887" s="55" t="s">
        <v>6318</v>
      </c>
      <c r="D2887" s="56">
        <f t="shared" ref="D2887:D2950" si="414">L2887/1000</f>
        <v>9697.7060000000001</v>
      </c>
      <c r="E2887" s="56">
        <f t="shared" si="406"/>
        <v>2171.6689999999999</v>
      </c>
      <c r="F2887" s="56">
        <f t="shared" si="407"/>
        <v>3898.9520000000002</v>
      </c>
      <c r="G2887" s="56">
        <f t="shared" si="408"/>
        <v>15768.326999999999</v>
      </c>
      <c r="H2887" s="56">
        <f t="shared" si="409"/>
        <v>11940.371999999999</v>
      </c>
      <c r="I2887" s="56">
        <f t="shared" si="410"/>
        <v>1292.9690000000001</v>
      </c>
      <c r="J2887" s="56">
        <f t="shared" si="411"/>
        <v>4347.3969999999999</v>
      </c>
      <c r="K2887" s="56">
        <f t="shared" si="412"/>
        <v>17580.738000000001</v>
      </c>
      <c r="L2887" s="64">
        <v>9697706</v>
      </c>
      <c r="M2887" s="64">
        <v>2171669</v>
      </c>
      <c r="N2887" s="64">
        <v>3898952</v>
      </c>
      <c r="O2887" s="64">
        <v>15768327</v>
      </c>
      <c r="P2887" s="63">
        <v>11940372</v>
      </c>
      <c r="Q2887" s="63">
        <v>1292969</v>
      </c>
      <c r="R2887" s="63">
        <v>4347397</v>
      </c>
      <c r="S2887" s="63">
        <v>17580738</v>
      </c>
      <c r="T2887">
        <f t="shared" si="413"/>
        <v>33349065</v>
      </c>
    </row>
    <row r="2888" spans="1:20" hidden="1">
      <c r="A2888" s="55" t="s">
        <v>5493</v>
      </c>
      <c r="B2888" s="56" t="s">
        <v>5494</v>
      </c>
      <c r="C2888" s="55" t="s">
        <v>6318</v>
      </c>
      <c r="D2888" s="56">
        <f t="shared" si="414"/>
        <v>3443.8429999999998</v>
      </c>
      <c r="E2888" s="56">
        <f t="shared" si="406"/>
        <v>835.99099999999999</v>
      </c>
      <c r="F2888" s="56">
        <f t="shared" si="407"/>
        <v>3197.7139999999999</v>
      </c>
      <c r="G2888" s="56">
        <f t="shared" si="408"/>
        <v>7477.5479999999998</v>
      </c>
      <c r="H2888" s="56">
        <f t="shared" si="409"/>
        <v>3465.3850000000002</v>
      </c>
      <c r="I2888" s="56">
        <f t="shared" si="410"/>
        <v>539.70500000000004</v>
      </c>
      <c r="J2888" s="56">
        <f t="shared" si="411"/>
        <v>2798.9389999999999</v>
      </c>
      <c r="K2888" s="56">
        <f t="shared" si="412"/>
        <v>6804.0290000000005</v>
      </c>
      <c r="L2888" s="64">
        <v>3443843</v>
      </c>
      <c r="M2888" s="64">
        <v>835991</v>
      </c>
      <c r="N2888" s="64">
        <v>3197714</v>
      </c>
      <c r="O2888" s="64">
        <v>7477548</v>
      </c>
      <c r="P2888" s="63">
        <v>3465385</v>
      </c>
      <c r="Q2888" s="63">
        <v>539705</v>
      </c>
      <c r="R2888" s="63">
        <v>2798939</v>
      </c>
      <c r="S2888" s="63">
        <v>6804029</v>
      </c>
      <c r="T2888">
        <f t="shared" si="413"/>
        <v>14281577</v>
      </c>
    </row>
    <row r="2889" spans="1:20" hidden="1">
      <c r="A2889" s="55" t="s">
        <v>5495</v>
      </c>
      <c r="B2889" s="56" t="s">
        <v>911</v>
      </c>
      <c r="C2889" s="55" t="s">
        <v>6319</v>
      </c>
      <c r="D2889" s="56">
        <f t="shared" si="414"/>
        <v>1856.248</v>
      </c>
      <c r="E2889" s="56">
        <f t="shared" si="406"/>
        <v>460.99599999999998</v>
      </c>
      <c r="F2889" s="56">
        <f t="shared" si="407"/>
        <v>946.80799999999999</v>
      </c>
      <c r="G2889" s="56">
        <f t="shared" si="408"/>
        <v>3264.0520000000001</v>
      </c>
      <c r="H2889" s="56">
        <f t="shared" si="409"/>
        <v>1990.8989999999999</v>
      </c>
      <c r="I2889" s="56">
        <f t="shared" si="410"/>
        <v>188.09899999999999</v>
      </c>
      <c r="J2889" s="56">
        <f t="shared" si="411"/>
        <v>697.00400000000002</v>
      </c>
      <c r="K2889" s="56">
        <f t="shared" si="412"/>
        <v>2876.002</v>
      </c>
      <c r="L2889" s="64">
        <v>1856248</v>
      </c>
      <c r="M2889" s="64">
        <v>460996</v>
      </c>
      <c r="N2889" s="64">
        <v>946808</v>
      </c>
      <c r="O2889" s="64">
        <v>3264052</v>
      </c>
      <c r="P2889" s="63">
        <v>1990899</v>
      </c>
      <c r="Q2889" s="63">
        <v>188099</v>
      </c>
      <c r="R2889" s="63">
        <v>697004</v>
      </c>
      <c r="S2889" s="63">
        <v>2876002</v>
      </c>
      <c r="T2889">
        <f t="shared" si="413"/>
        <v>6140054</v>
      </c>
    </row>
    <row r="2890" spans="1:20" hidden="1">
      <c r="A2890" s="55" t="s">
        <v>5496</v>
      </c>
      <c r="B2890" s="56" t="s">
        <v>5497</v>
      </c>
      <c r="C2890" s="55" t="s">
        <v>6319</v>
      </c>
      <c r="D2890" s="56">
        <f t="shared" si="414"/>
        <v>425.97</v>
      </c>
      <c r="E2890" s="56">
        <f t="shared" si="406"/>
        <v>367.35700000000003</v>
      </c>
      <c r="F2890" s="56">
        <f t="shared" si="407"/>
        <v>830.58600000000001</v>
      </c>
      <c r="G2890" s="56">
        <f t="shared" si="408"/>
        <v>1623.913</v>
      </c>
      <c r="H2890" s="56">
        <f t="shared" si="409"/>
        <v>435.84899999999999</v>
      </c>
      <c r="I2890" s="56">
        <f t="shared" si="410"/>
        <v>362.95600000000002</v>
      </c>
      <c r="J2890" s="56">
        <f t="shared" si="411"/>
        <v>613.05899999999997</v>
      </c>
      <c r="K2890" s="56">
        <f t="shared" si="412"/>
        <v>1411.864</v>
      </c>
      <c r="L2890" s="64">
        <v>425970</v>
      </c>
      <c r="M2890" s="64">
        <v>367357</v>
      </c>
      <c r="N2890" s="64">
        <v>830586</v>
      </c>
      <c r="O2890" s="64">
        <v>1623913</v>
      </c>
      <c r="P2890" s="63">
        <v>435849</v>
      </c>
      <c r="Q2890" s="63">
        <v>362956</v>
      </c>
      <c r="R2890" s="63">
        <v>613059</v>
      </c>
      <c r="S2890" s="63">
        <v>1411864</v>
      </c>
      <c r="T2890">
        <f t="shared" si="413"/>
        <v>3035777</v>
      </c>
    </row>
    <row r="2891" spans="1:20" hidden="1">
      <c r="A2891" s="55" t="s">
        <v>5498</v>
      </c>
      <c r="B2891" s="56" t="s">
        <v>5499</v>
      </c>
      <c r="C2891" s="55" t="s">
        <v>6319</v>
      </c>
      <c r="D2891" s="56">
        <f t="shared" si="414"/>
        <v>790.697</v>
      </c>
      <c r="E2891" s="56">
        <f t="shared" si="406"/>
        <v>116.901</v>
      </c>
      <c r="F2891" s="56">
        <f t="shared" si="407"/>
        <v>1967.7470000000001</v>
      </c>
      <c r="G2891" s="56">
        <f t="shared" si="408"/>
        <v>2875.3449999999998</v>
      </c>
      <c r="H2891" s="56">
        <f t="shared" si="409"/>
        <v>1002.032</v>
      </c>
      <c r="I2891" s="56">
        <f t="shared" si="410"/>
        <v>116.881</v>
      </c>
      <c r="J2891" s="56">
        <f t="shared" si="411"/>
        <v>1916.8109999999999</v>
      </c>
      <c r="K2891" s="56">
        <f t="shared" si="412"/>
        <v>3035.7240000000002</v>
      </c>
      <c r="L2891" s="64">
        <v>790697</v>
      </c>
      <c r="M2891" s="64">
        <v>116901</v>
      </c>
      <c r="N2891" s="64">
        <v>1967747</v>
      </c>
      <c r="O2891" s="64">
        <v>2875345</v>
      </c>
      <c r="P2891" s="63">
        <v>1002032</v>
      </c>
      <c r="Q2891" s="63">
        <v>116881</v>
      </c>
      <c r="R2891" s="63">
        <v>1916811</v>
      </c>
      <c r="S2891" s="63">
        <v>3035724</v>
      </c>
      <c r="T2891">
        <f t="shared" si="413"/>
        <v>5911069</v>
      </c>
    </row>
    <row r="2892" spans="1:20" hidden="1">
      <c r="A2892" s="55" t="s">
        <v>5500</v>
      </c>
      <c r="B2892" s="56" t="s">
        <v>5501</v>
      </c>
      <c r="C2892" s="55" t="s">
        <v>6319</v>
      </c>
      <c r="D2892" s="56">
        <f t="shared" si="414"/>
        <v>492.30399999999997</v>
      </c>
      <c r="E2892" s="56">
        <f t="shared" si="406"/>
        <v>53.744</v>
      </c>
      <c r="F2892" s="56">
        <f t="shared" si="407"/>
        <v>135.02699999999999</v>
      </c>
      <c r="G2892" s="56">
        <f t="shared" si="408"/>
        <v>681.07500000000005</v>
      </c>
      <c r="H2892" s="56">
        <f t="shared" si="409"/>
        <v>417.15600000000001</v>
      </c>
      <c r="I2892" s="56">
        <f t="shared" si="410"/>
        <v>53.731000000000002</v>
      </c>
      <c r="J2892" s="56">
        <f t="shared" si="411"/>
        <v>76.947999999999993</v>
      </c>
      <c r="K2892" s="56">
        <f t="shared" si="412"/>
        <v>547.83500000000004</v>
      </c>
      <c r="L2892" s="64">
        <v>492304</v>
      </c>
      <c r="M2892" s="64">
        <v>53744</v>
      </c>
      <c r="N2892" s="64">
        <v>135027</v>
      </c>
      <c r="O2892" s="64">
        <v>681075</v>
      </c>
      <c r="P2892" s="63">
        <v>417156</v>
      </c>
      <c r="Q2892" s="63">
        <v>53731</v>
      </c>
      <c r="R2892" s="63">
        <v>76948</v>
      </c>
      <c r="S2892" s="63">
        <v>547835</v>
      </c>
      <c r="T2892">
        <f t="shared" si="413"/>
        <v>1228910</v>
      </c>
    </row>
    <row r="2893" spans="1:20" hidden="1">
      <c r="A2893" s="55" t="s">
        <v>5502</v>
      </c>
      <c r="B2893" s="56" t="s">
        <v>5503</v>
      </c>
      <c r="C2893" s="55" t="s">
        <v>6319</v>
      </c>
      <c r="D2893" s="56">
        <f t="shared" si="414"/>
        <v>3064.2280000000001</v>
      </c>
      <c r="E2893" s="56">
        <f t="shared" si="406"/>
        <v>1036.057</v>
      </c>
      <c r="F2893" s="56">
        <f t="shared" si="407"/>
        <v>3157.64</v>
      </c>
      <c r="G2893" s="56">
        <f t="shared" si="408"/>
        <v>7257.9250000000002</v>
      </c>
      <c r="H2893" s="56">
        <f t="shared" si="409"/>
        <v>3092.942</v>
      </c>
      <c r="I2893" s="56">
        <f t="shared" si="410"/>
        <v>1035.5530000000001</v>
      </c>
      <c r="J2893" s="56">
        <f t="shared" si="411"/>
        <v>3258.366</v>
      </c>
      <c r="K2893" s="56">
        <f t="shared" si="412"/>
        <v>7386.8609999999999</v>
      </c>
      <c r="L2893" s="64">
        <v>3064228</v>
      </c>
      <c r="M2893" s="64">
        <v>1036057</v>
      </c>
      <c r="N2893" s="64">
        <v>3157640</v>
      </c>
      <c r="O2893" s="64">
        <v>7257925</v>
      </c>
      <c r="P2893" s="63">
        <v>3092942</v>
      </c>
      <c r="Q2893" s="63">
        <v>1035553</v>
      </c>
      <c r="R2893" s="63">
        <v>3258366</v>
      </c>
      <c r="S2893" s="63">
        <v>7386861</v>
      </c>
      <c r="T2893">
        <f t="shared" si="413"/>
        <v>14644786</v>
      </c>
    </row>
    <row r="2894" spans="1:20" hidden="1">
      <c r="A2894" s="55" t="s">
        <v>5504</v>
      </c>
      <c r="B2894" s="56" t="s">
        <v>5505</v>
      </c>
      <c r="C2894" s="55" t="s">
        <v>6319</v>
      </c>
      <c r="D2894" s="56">
        <f t="shared" si="414"/>
        <v>2575.4540000000002</v>
      </c>
      <c r="E2894" s="56">
        <f t="shared" si="406"/>
        <v>372.48099999999999</v>
      </c>
      <c r="F2894" s="56">
        <f t="shared" si="407"/>
        <v>2039.913</v>
      </c>
      <c r="G2894" s="56">
        <f t="shared" si="408"/>
        <v>4987.848</v>
      </c>
      <c r="H2894" s="56">
        <f t="shared" si="409"/>
        <v>2156.038</v>
      </c>
      <c r="I2894" s="56">
        <f t="shared" si="410"/>
        <v>271.238</v>
      </c>
      <c r="J2894" s="56">
        <f t="shared" si="411"/>
        <v>2029.3240000000001</v>
      </c>
      <c r="K2894" s="56">
        <f t="shared" si="412"/>
        <v>4456.6000000000004</v>
      </c>
      <c r="L2894" s="64">
        <v>2575454</v>
      </c>
      <c r="M2894" s="64">
        <v>372481</v>
      </c>
      <c r="N2894" s="64">
        <v>2039913</v>
      </c>
      <c r="O2894" s="64">
        <v>4987848</v>
      </c>
      <c r="P2894" s="63">
        <v>2156038</v>
      </c>
      <c r="Q2894" s="63">
        <v>271238</v>
      </c>
      <c r="R2894" s="63">
        <v>2029324</v>
      </c>
      <c r="S2894" s="63">
        <v>4456600</v>
      </c>
      <c r="T2894">
        <f t="shared" si="413"/>
        <v>9444448</v>
      </c>
    </row>
    <row r="2895" spans="1:20" hidden="1">
      <c r="A2895" s="55" t="s">
        <v>5506</v>
      </c>
      <c r="B2895" s="56" t="s">
        <v>5507</v>
      </c>
      <c r="C2895" s="55" t="s">
        <v>6319</v>
      </c>
      <c r="D2895" s="56">
        <f t="shared" si="414"/>
        <v>2015.3050000000001</v>
      </c>
      <c r="E2895" s="56">
        <f t="shared" si="406"/>
        <v>388.74099999999999</v>
      </c>
      <c r="F2895" s="56">
        <f t="shared" si="407"/>
        <v>2981.0160000000001</v>
      </c>
      <c r="G2895" s="56">
        <f t="shared" si="408"/>
        <v>5385.0619999999999</v>
      </c>
      <c r="H2895" s="56">
        <f t="shared" si="409"/>
        <v>2504.59</v>
      </c>
      <c r="I2895" s="56">
        <f t="shared" si="410"/>
        <v>388.55799999999999</v>
      </c>
      <c r="J2895" s="56">
        <f t="shared" si="411"/>
        <v>2216.7890000000002</v>
      </c>
      <c r="K2895" s="56">
        <f t="shared" si="412"/>
        <v>5109.9369999999999</v>
      </c>
      <c r="L2895" s="64">
        <v>2015305</v>
      </c>
      <c r="M2895" s="64">
        <v>388741</v>
      </c>
      <c r="N2895" s="64">
        <v>2981016</v>
      </c>
      <c r="O2895" s="64">
        <v>5385062</v>
      </c>
      <c r="P2895" s="63">
        <v>2504590</v>
      </c>
      <c r="Q2895" s="63">
        <v>388558</v>
      </c>
      <c r="R2895" s="63">
        <v>2216789</v>
      </c>
      <c r="S2895" s="63">
        <v>5109937</v>
      </c>
      <c r="T2895">
        <f t="shared" si="413"/>
        <v>10494999</v>
      </c>
    </row>
    <row r="2896" spans="1:20" hidden="1">
      <c r="A2896" s="55" t="s">
        <v>5508</v>
      </c>
      <c r="B2896" s="56" t="s">
        <v>5509</v>
      </c>
      <c r="C2896" s="55" t="s">
        <v>6319</v>
      </c>
      <c r="D2896" s="56">
        <f t="shared" si="414"/>
        <v>761.75800000000004</v>
      </c>
      <c r="E2896" s="56">
        <f t="shared" si="406"/>
        <v>4.5650000000000004</v>
      </c>
      <c r="F2896" s="56">
        <f t="shared" si="407"/>
        <v>432.71199999999999</v>
      </c>
      <c r="G2896" s="56">
        <f t="shared" si="408"/>
        <v>1199.0350000000001</v>
      </c>
      <c r="H2896" s="56">
        <f t="shared" si="409"/>
        <v>815.35400000000004</v>
      </c>
      <c r="I2896" s="56">
        <f t="shared" si="410"/>
        <v>4.5640000000000001</v>
      </c>
      <c r="J2896" s="56">
        <f t="shared" si="411"/>
        <v>435.9</v>
      </c>
      <c r="K2896" s="56">
        <f t="shared" si="412"/>
        <v>1255.818</v>
      </c>
      <c r="L2896" s="64">
        <v>761758</v>
      </c>
      <c r="M2896" s="64">
        <v>4565</v>
      </c>
      <c r="N2896" s="64">
        <v>432712</v>
      </c>
      <c r="O2896" s="64">
        <v>1199035</v>
      </c>
      <c r="P2896" s="63">
        <v>815354</v>
      </c>
      <c r="Q2896" s="63">
        <v>4564</v>
      </c>
      <c r="R2896" s="63">
        <v>435900</v>
      </c>
      <c r="S2896" s="63">
        <v>1255818</v>
      </c>
      <c r="T2896">
        <f t="shared" si="413"/>
        <v>2454853</v>
      </c>
    </row>
    <row r="2897" spans="1:20" hidden="1">
      <c r="A2897" s="55" t="s">
        <v>5510</v>
      </c>
      <c r="B2897" s="56" t="s">
        <v>1101</v>
      </c>
      <c r="C2897" s="55" t="s">
        <v>6319</v>
      </c>
      <c r="D2897" s="56">
        <f t="shared" si="414"/>
        <v>521.23500000000001</v>
      </c>
      <c r="E2897" s="56">
        <f t="shared" si="406"/>
        <v>84.355999999999995</v>
      </c>
      <c r="F2897" s="56">
        <f t="shared" si="407"/>
        <v>345.44400000000002</v>
      </c>
      <c r="G2897" s="56">
        <f t="shared" si="408"/>
        <v>951.03499999999997</v>
      </c>
      <c r="H2897" s="56">
        <f t="shared" si="409"/>
        <v>528.88499999999999</v>
      </c>
      <c r="I2897" s="56">
        <f t="shared" si="410"/>
        <v>84.31</v>
      </c>
      <c r="J2897" s="56">
        <f t="shared" si="411"/>
        <v>418.49799999999999</v>
      </c>
      <c r="K2897" s="56">
        <f t="shared" si="412"/>
        <v>1031.693</v>
      </c>
      <c r="L2897" s="64">
        <v>521235</v>
      </c>
      <c r="M2897" s="64">
        <v>84356</v>
      </c>
      <c r="N2897" s="64">
        <v>345444</v>
      </c>
      <c r="O2897" s="64">
        <v>951035</v>
      </c>
      <c r="P2897" s="63">
        <v>528885</v>
      </c>
      <c r="Q2897" s="63">
        <v>84310</v>
      </c>
      <c r="R2897" s="63">
        <v>418498</v>
      </c>
      <c r="S2897" s="63">
        <v>1031693</v>
      </c>
      <c r="T2897">
        <f t="shared" si="413"/>
        <v>1982728</v>
      </c>
    </row>
    <row r="2898" spans="1:20" hidden="1">
      <c r="A2898" s="55" t="s">
        <v>5511</v>
      </c>
      <c r="B2898" s="56" t="s">
        <v>5512</v>
      </c>
      <c r="C2898" s="55" t="s">
        <v>6319</v>
      </c>
      <c r="D2898" s="56">
        <f t="shared" si="414"/>
        <v>782.43899999999996</v>
      </c>
      <c r="E2898" s="56">
        <f t="shared" si="406"/>
        <v>39.768000000000001</v>
      </c>
      <c r="F2898" s="56">
        <f t="shared" si="407"/>
        <v>177.48500000000001</v>
      </c>
      <c r="G2898" s="56">
        <f t="shared" si="408"/>
        <v>999.69200000000001</v>
      </c>
      <c r="H2898" s="56">
        <f t="shared" si="409"/>
        <v>722.26300000000003</v>
      </c>
      <c r="I2898" s="56">
        <f t="shared" si="410"/>
        <v>35.091999999999999</v>
      </c>
      <c r="J2898" s="56">
        <f t="shared" si="411"/>
        <v>191.62799999999999</v>
      </c>
      <c r="K2898" s="56">
        <f t="shared" si="412"/>
        <v>948.98299999999995</v>
      </c>
      <c r="L2898" s="64">
        <v>782439</v>
      </c>
      <c r="M2898" s="64">
        <v>39768</v>
      </c>
      <c r="N2898" s="64">
        <v>177485</v>
      </c>
      <c r="O2898" s="64">
        <v>999692</v>
      </c>
      <c r="P2898" s="63">
        <v>722263</v>
      </c>
      <c r="Q2898" s="63">
        <v>35092</v>
      </c>
      <c r="R2898" s="63">
        <v>191628</v>
      </c>
      <c r="S2898" s="63">
        <v>948983</v>
      </c>
      <c r="T2898">
        <f t="shared" si="413"/>
        <v>1948675</v>
      </c>
    </row>
    <row r="2899" spans="1:20" hidden="1">
      <c r="A2899" s="55" t="s">
        <v>5513</v>
      </c>
      <c r="B2899" s="56" t="s">
        <v>2788</v>
      </c>
      <c r="C2899" s="55" t="s">
        <v>6319</v>
      </c>
      <c r="D2899" s="56">
        <f t="shared" si="414"/>
        <v>1400.7159999999999</v>
      </c>
      <c r="E2899" s="56">
        <f t="shared" si="406"/>
        <v>10.154999999999999</v>
      </c>
      <c r="F2899" s="56">
        <f t="shared" si="407"/>
        <v>1168.7470000000001</v>
      </c>
      <c r="G2899" s="56">
        <f t="shared" si="408"/>
        <v>2579.6179999999999</v>
      </c>
      <c r="H2899" s="56">
        <f t="shared" si="409"/>
        <v>1427.6320000000001</v>
      </c>
      <c r="I2899" s="56">
        <f t="shared" si="410"/>
        <v>10.154</v>
      </c>
      <c r="J2899" s="56">
        <f t="shared" si="411"/>
        <v>1242.4269999999999</v>
      </c>
      <c r="K2899" s="56">
        <f t="shared" si="412"/>
        <v>2680.2130000000002</v>
      </c>
      <c r="L2899" s="64">
        <v>1400716</v>
      </c>
      <c r="M2899" s="64">
        <v>10155</v>
      </c>
      <c r="N2899" s="64">
        <v>1168747</v>
      </c>
      <c r="O2899" s="64">
        <v>2579618</v>
      </c>
      <c r="P2899" s="63">
        <v>1427632</v>
      </c>
      <c r="Q2899" s="63">
        <v>10154</v>
      </c>
      <c r="R2899" s="63">
        <v>1242427</v>
      </c>
      <c r="S2899" s="63">
        <v>2680213</v>
      </c>
      <c r="T2899">
        <f t="shared" si="413"/>
        <v>5259831</v>
      </c>
    </row>
    <row r="2900" spans="1:20" hidden="1">
      <c r="A2900" s="55" t="s">
        <v>5514</v>
      </c>
      <c r="B2900" s="56" t="s">
        <v>5515</v>
      </c>
      <c r="C2900" s="55" t="s">
        <v>6319</v>
      </c>
      <c r="D2900" s="56">
        <f t="shared" si="414"/>
        <v>1372.162</v>
      </c>
      <c r="E2900" s="56">
        <f t="shared" si="406"/>
        <v>121.988</v>
      </c>
      <c r="F2900" s="56">
        <f t="shared" si="407"/>
        <v>1514.1759999999999</v>
      </c>
      <c r="G2900" s="56">
        <f t="shared" si="408"/>
        <v>3008.326</v>
      </c>
      <c r="H2900" s="56">
        <f t="shared" si="409"/>
        <v>1148.873</v>
      </c>
      <c r="I2900" s="56">
        <f t="shared" si="410"/>
        <v>121.965</v>
      </c>
      <c r="J2900" s="56">
        <f t="shared" si="411"/>
        <v>1205.021</v>
      </c>
      <c r="K2900" s="56">
        <f t="shared" si="412"/>
        <v>2475.8589999999999</v>
      </c>
      <c r="L2900" s="64">
        <v>1372162</v>
      </c>
      <c r="M2900" s="64">
        <v>121988</v>
      </c>
      <c r="N2900" s="64">
        <v>1514176</v>
      </c>
      <c r="O2900" s="64">
        <v>3008326</v>
      </c>
      <c r="P2900" s="63">
        <v>1148873</v>
      </c>
      <c r="Q2900" s="63">
        <v>121965</v>
      </c>
      <c r="R2900" s="63">
        <v>1205021</v>
      </c>
      <c r="S2900" s="63">
        <v>2475859</v>
      </c>
      <c r="T2900">
        <f t="shared" si="413"/>
        <v>5484185</v>
      </c>
    </row>
    <row r="2901" spans="1:20" hidden="1">
      <c r="A2901" s="55" t="s">
        <v>5516</v>
      </c>
      <c r="B2901" s="56" t="s">
        <v>5517</v>
      </c>
      <c r="C2901" s="55" t="s">
        <v>6319</v>
      </c>
      <c r="D2901" s="56">
        <f t="shared" si="414"/>
        <v>1223.1690000000001</v>
      </c>
      <c r="E2901" s="56">
        <f t="shared" si="406"/>
        <v>173.19</v>
      </c>
      <c r="F2901" s="56">
        <f t="shared" si="407"/>
        <v>3894.6170000000002</v>
      </c>
      <c r="G2901" s="56">
        <f t="shared" si="408"/>
        <v>5290.9759999999997</v>
      </c>
      <c r="H2901" s="56">
        <f t="shared" si="409"/>
        <v>1220.951</v>
      </c>
      <c r="I2901" s="56">
        <f t="shared" si="410"/>
        <v>172.22300000000001</v>
      </c>
      <c r="J2901" s="56">
        <f t="shared" si="411"/>
        <v>4066.2330000000002</v>
      </c>
      <c r="K2901" s="56">
        <f t="shared" si="412"/>
        <v>5459.4070000000002</v>
      </c>
      <c r="L2901" s="64">
        <v>1223169</v>
      </c>
      <c r="M2901" s="64">
        <v>173190</v>
      </c>
      <c r="N2901" s="64">
        <v>3894617</v>
      </c>
      <c r="O2901" s="64">
        <v>5290976</v>
      </c>
      <c r="P2901" s="63">
        <v>1220951</v>
      </c>
      <c r="Q2901" s="63">
        <v>172223</v>
      </c>
      <c r="R2901" s="63">
        <v>4066233</v>
      </c>
      <c r="S2901" s="63">
        <v>5459407</v>
      </c>
      <c r="T2901">
        <f t="shared" si="413"/>
        <v>10750383</v>
      </c>
    </row>
    <row r="2902" spans="1:20" hidden="1">
      <c r="A2902" s="55" t="s">
        <v>5518</v>
      </c>
      <c r="B2902" s="56" t="s">
        <v>5519</v>
      </c>
      <c r="C2902" s="55" t="s">
        <v>6319</v>
      </c>
      <c r="D2902" s="56">
        <f t="shared" si="414"/>
        <v>740.86699999999996</v>
      </c>
      <c r="E2902" s="56">
        <f t="shared" si="406"/>
        <v>132.905</v>
      </c>
      <c r="F2902" s="56">
        <f t="shared" si="407"/>
        <v>833.45299999999997</v>
      </c>
      <c r="G2902" s="56">
        <f t="shared" si="408"/>
        <v>1707.2249999999999</v>
      </c>
      <c r="H2902" s="56">
        <f t="shared" si="409"/>
        <v>703.60799999999995</v>
      </c>
      <c r="I2902" s="56">
        <f t="shared" si="410"/>
        <v>132.79900000000001</v>
      </c>
      <c r="J2902" s="56">
        <f t="shared" si="411"/>
        <v>678.80100000000004</v>
      </c>
      <c r="K2902" s="56">
        <f t="shared" si="412"/>
        <v>1515.2080000000001</v>
      </c>
      <c r="L2902" s="64">
        <v>740867</v>
      </c>
      <c r="M2902" s="64">
        <v>132905</v>
      </c>
      <c r="N2902" s="64">
        <v>833453</v>
      </c>
      <c r="O2902" s="64">
        <v>1707225</v>
      </c>
      <c r="P2902" s="63">
        <v>703608</v>
      </c>
      <c r="Q2902" s="63">
        <v>132799</v>
      </c>
      <c r="R2902" s="63">
        <v>678801</v>
      </c>
      <c r="S2902" s="63">
        <v>1515208</v>
      </c>
      <c r="T2902">
        <f t="shared" si="413"/>
        <v>3222433</v>
      </c>
    </row>
    <row r="2903" spans="1:20" hidden="1">
      <c r="A2903" s="55" t="s">
        <v>5520</v>
      </c>
      <c r="B2903" s="56" t="s">
        <v>5521</v>
      </c>
      <c r="C2903" s="55" t="s">
        <v>6319</v>
      </c>
      <c r="D2903" s="56">
        <f t="shared" si="414"/>
        <v>1611.836</v>
      </c>
      <c r="E2903" s="56">
        <f t="shared" si="406"/>
        <v>51.438000000000002</v>
      </c>
      <c r="F2903" s="56">
        <f t="shared" si="407"/>
        <v>407.97</v>
      </c>
      <c r="G2903" s="56">
        <f t="shared" si="408"/>
        <v>2071.2440000000001</v>
      </c>
      <c r="H2903" s="56">
        <f t="shared" si="409"/>
        <v>1648.3720000000001</v>
      </c>
      <c r="I2903" s="56">
        <f t="shared" si="410"/>
        <v>51.424999999999997</v>
      </c>
      <c r="J2903" s="56">
        <f t="shared" si="411"/>
        <v>402.11700000000002</v>
      </c>
      <c r="K2903" s="56">
        <f t="shared" si="412"/>
        <v>2101.9140000000002</v>
      </c>
      <c r="L2903" s="64">
        <v>1611836</v>
      </c>
      <c r="M2903" s="64">
        <v>51438</v>
      </c>
      <c r="N2903" s="64">
        <v>407970</v>
      </c>
      <c r="O2903" s="64">
        <v>2071244</v>
      </c>
      <c r="P2903" s="63">
        <v>1648372</v>
      </c>
      <c r="Q2903" s="63">
        <v>51425</v>
      </c>
      <c r="R2903" s="63">
        <v>402117</v>
      </c>
      <c r="S2903" s="63">
        <v>2101914</v>
      </c>
      <c r="T2903">
        <f t="shared" si="413"/>
        <v>4173158</v>
      </c>
    </row>
    <row r="2904" spans="1:20" hidden="1">
      <c r="A2904" s="55" t="s">
        <v>5522</v>
      </c>
      <c r="B2904" s="56" t="s">
        <v>5523</v>
      </c>
      <c r="C2904" s="55" t="s">
        <v>6319</v>
      </c>
      <c r="D2904" s="56">
        <f t="shared" si="414"/>
        <v>1118.82</v>
      </c>
      <c r="E2904" s="56">
        <f t="shared" si="406"/>
        <v>510.584</v>
      </c>
      <c r="F2904" s="56">
        <f t="shared" si="407"/>
        <v>3724.6260000000002</v>
      </c>
      <c r="G2904" s="56">
        <f t="shared" si="408"/>
        <v>5354.03</v>
      </c>
      <c r="H2904" s="56">
        <f t="shared" si="409"/>
        <v>1118.191</v>
      </c>
      <c r="I2904" s="56">
        <f t="shared" si="410"/>
        <v>510.55</v>
      </c>
      <c r="J2904" s="56">
        <f t="shared" si="411"/>
        <v>3953.2649999999999</v>
      </c>
      <c r="K2904" s="56">
        <f t="shared" si="412"/>
        <v>5582.0060000000003</v>
      </c>
      <c r="L2904" s="64">
        <v>1118820</v>
      </c>
      <c r="M2904" s="64">
        <v>510584</v>
      </c>
      <c r="N2904" s="64">
        <v>3724626</v>
      </c>
      <c r="O2904" s="64">
        <v>5354030</v>
      </c>
      <c r="P2904" s="63">
        <v>1118191</v>
      </c>
      <c r="Q2904" s="63">
        <v>510550</v>
      </c>
      <c r="R2904" s="63">
        <v>3953265</v>
      </c>
      <c r="S2904" s="63">
        <v>5582006</v>
      </c>
      <c r="T2904">
        <f t="shared" si="413"/>
        <v>10936036</v>
      </c>
    </row>
    <row r="2905" spans="1:20" hidden="1">
      <c r="A2905" s="55" t="s">
        <v>5524</v>
      </c>
      <c r="B2905" s="56" t="s">
        <v>5525</v>
      </c>
      <c r="C2905" s="55" t="s">
        <v>6319</v>
      </c>
      <c r="D2905" s="56">
        <f t="shared" si="414"/>
        <v>875.79100000000005</v>
      </c>
      <c r="E2905" s="56">
        <f t="shared" si="406"/>
        <v>60.512</v>
      </c>
      <c r="F2905" s="56">
        <f t="shared" si="407"/>
        <v>677.34900000000005</v>
      </c>
      <c r="G2905" s="56">
        <f t="shared" si="408"/>
        <v>1613.652</v>
      </c>
      <c r="H2905" s="56">
        <f t="shared" si="409"/>
        <v>687.22400000000005</v>
      </c>
      <c r="I2905" s="56">
        <f t="shared" si="410"/>
        <v>60.511000000000003</v>
      </c>
      <c r="J2905" s="56">
        <f t="shared" si="411"/>
        <v>408.85500000000002</v>
      </c>
      <c r="K2905" s="56">
        <f t="shared" si="412"/>
        <v>1156.5899999999999</v>
      </c>
      <c r="L2905" s="64">
        <v>875791</v>
      </c>
      <c r="M2905" s="64">
        <v>60512</v>
      </c>
      <c r="N2905" s="64">
        <v>677349</v>
      </c>
      <c r="O2905" s="64">
        <v>1613652</v>
      </c>
      <c r="P2905" s="63">
        <v>687224</v>
      </c>
      <c r="Q2905" s="63">
        <v>60511</v>
      </c>
      <c r="R2905" s="63">
        <v>408855</v>
      </c>
      <c r="S2905" s="63">
        <v>1156590</v>
      </c>
      <c r="T2905">
        <f t="shared" si="413"/>
        <v>2770242</v>
      </c>
    </row>
    <row r="2906" spans="1:20" hidden="1">
      <c r="A2906" s="55" t="s">
        <v>5526</v>
      </c>
      <c r="B2906" s="56" t="s">
        <v>5527</v>
      </c>
      <c r="C2906" s="55" t="s">
        <v>6319</v>
      </c>
      <c r="D2906" s="56">
        <f t="shared" si="414"/>
        <v>1002.645</v>
      </c>
      <c r="E2906" s="56">
        <f t="shared" si="406"/>
        <v>316.43099999999998</v>
      </c>
      <c r="F2906" s="56">
        <f t="shared" si="407"/>
        <v>1239.259</v>
      </c>
      <c r="G2906" s="56">
        <f t="shared" si="408"/>
        <v>2558.335</v>
      </c>
      <c r="H2906" s="56">
        <f t="shared" si="409"/>
        <v>577.65099999999995</v>
      </c>
      <c r="I2906" s="56">
        <f t="shared" si="410"/>
        <v>308.315</v>
      </c>
      <c r="J2906" s="56">
        <f t="shared" si="411"/>
        <v>1120.2449999999999</v>
      </c>
      <c r="K2906" s="56">
        <f t="shared" si="412"/>
        <v>2006.211</v>
      </c>
      <c r="L2906" s="64">
        <v>1002645</v>
      </c>
      <c r="M2906" s="64">
        <v>316431</v>
      </c>
      <c r="N2906" s="64">
        <v>1239259</v>
      </c>
      <c r="O2906" s="64">
        <v>2558335</v>
      </c>
      <c r="P2906" s="63">
        <v>577651</v>
      </c>
      <c r="Q2906" s="63">
        <v>308315</v>
      </c>
      <c r="R2906" s="63">
        <v>1120245</v>
      </c>
      <c r="S2906" s="63">
        <v>2006211</v>
      </c>
      <c r="T2906">
        <f t="shared" si="413"/>
        <v>4564546</v>
      </c>
    </row>
    <row r="2907" spans="1:20" hidden="1">
      <c r="A2907" s="55" t="s">
        <v>5528</v>
      </c>
      <c r="B2907" s="56" t="s">
        <v>5529</v>
      </c>
      <c r="C2907" s="55" t="s">
        <v>6319</v>
      </c>
      <c r="D2907" s="56">
        <f t="shared" si="414"/>
        <v>2205.221</v>
      </c>
      <c r="E2907" s="56">
        <f t="shared" si="406"/>
        <v>69.662000000000006</v>
      </c>
      <c r="F2907" s="56">
        <f t="shared" si="407"/>
        <v>607.59900000000005</v>
      </c>
      <c r="G2907" s="56">
        <f t="shared" si="408"/>
        <v>2882.482</v>
      </c>
      <c r="H2907" s="56">
        <f t="shared" si="409"/>
        <v>2123.3220000000001</v>
      </c>
      <c r="I2907" s="56">
        <f t="shared" si="410"/>
        <v>50.997999999999998</v>
      </c>
      <c r="J2907" s="56">
        <f t="shared" si="411"/>
        <v>669.68899999999996</v>
      </c>
      <c r="K2907" s="56">
        <f t="shared" si="412"/>
        <v>2844.009</v>
      </c>
      <c r="L2907" s="64">
        <v>2205221</v>
      </c>
      <c r="M2907" s="64">
        <v>69662</v>
      </c>
      <c r="N2907" s="64">
        <v>607599</v>
      </c>
      <c r="O2907" s="64">
        <v>2882482</v>
      </c>
      <c r="P2907" s="63">
        <v>2123322</v>
      </c>
      <c r="Q2907" s="63">
        <v>50998</v>
      </c>
      <c r="R2907" s="63">
        <v>669689</v>
      </c>
      <c r="S2907" s="63">
        <v>2844009</v>
      </c>
      <c r="T2907">
        <f t="shared" si="413"/>
        <v>5726491</v>
      </c>
    </row>
    <row r="2908" spans="1:20" hidden="1">
      <c r="A2908" s="55" t="s">
        <v>5530</v>
      </c>
      <c r="B2908" s="56" t="s">
        <v>5531</v>
      </c>
      <c r="C2908" s="55" t="s">
        <v>6319</v>
      </c>
      <c r="D2908" s="56">
        <f t="shared" si="414"/>
        <v>1433.645</v>
      </c>
      <c r="E2908" s="56">
        <f t="shared" si="406"/>
        <v>63.118000000000002</v>
      </c>
      <c r="F2908" s="56">
        <f t="shared" si="407"/>
        <v>3073.5590000000002</v>
      </c>
      <c r="G2908" s="56">
        <f t="shared" si="408"/>
        <v>4570.3220000000001</v>
      </c>
      <c r="H2908" s="56">
        <f t="shared" si="409"/>
        <v>1460.5989999999999</v>
      </c>
      <c r="I2908" s="56">
        <f t="shared" si="410"/>
        <v>63.073</v>
      </c>
      <c r="J2908" s="56">
        <f t="shared" si="411"/>
        <v>3341.6570000000002</v>
      </c>
      <c r="K2908" s="56">
        <f t="shared" si="412"/>
        <v>4865.3289999999997</v>
      </c>
      <c r="L2908" s="64">
        <v>1433645</v>
      </c>
      <c r="M2908" s="64">
        <v>63118</v>
      </c>
      <c r="N2908" s="64">
        <v>3073559</v>
      </c>
      <c r="O2908" s="64">
        <v>4570322</v>
      </c>
      <c r="P2908" s="63">
        <v>1460599</v>
      </c>
      <c r="Q2908" s="63">
        <v>63073</v>
      </c>
      <c r="R2908" s="63">
        <v>3341657</v>
      </c>
      <c r="S2908" s="63">
        <v>4865329</v>
      </c>
      <c r="T2908">
        <f t="shared" si="413"/>
        <v>9435651</v>
      </c>
    </row>
    <row r="2909" spans="1:20" hidden="1">
      <c r="A2909" s="55" t="s">
        <v>5532</v>
      </c>
      <c r="B2909" s="56" t="s">
        <v>5533</v>
      </c>
      <c r="C2909" s="55" t="s">
        <v>6319</v>
      </c>
      <c r="D2909" s="56">
        <f t="shared" si="414"/>
        <v>678.87599999999998</v>
      </c>
      <c r="E2909" s="56">
        <f t="shared" si="406"/>
        <v>615.28399999999999</v>
      </c>
      <c r="F2909" s="56">
        <f t="shared" si="407"/>
        <v>1843.62</v>
      </c>
      <c r="G2909" s="56">
        <f t="shared" si="408"/>
        <v>3137.78</v>
      </c>
      <c r="H2909" s="56">
        <f t="shared" si="409"/>
        <v>684.76300000000003</v>
      </c>
      <c r="I2909" s="56">
        <f t="shared" si="410"/>
        <v>633.51400000000001</v>
      </c>
      <c r="J2909" s="56">
        <f t="shared" si="411"/>
        <v>1873.26</v>
      </c>
      <c r="K2909" s="56">
        <f t="shared" si="412"/>
        <v>3191.5369999999998</v>
      </c>
      <c r="L2909" s="64">
        <v>678876</v>
      </c>
      <c r="M2909" s="64">
        <v>615284</v>
      </c>
      <c r="N2909" s="64">
        <v>1843620</v>
      </c>
      <c r="O2909" s="64">
        <v>3137780</v>
      </c>
      <c r="P2909" s="63">
        <v>684763</v>
      </c>
      <c r="Q2909" s="63">
        <v>633514</v>
      </c>
      <c r="R2909" s="63">
        <v>1873260</v>
      </c>
      <c r="S2909" s="63">
        <v>3191537</v>
      </c>
      <c r="T2909">
        <f t="shared" si="413"/>
        <v>6329317</v>
      </c>
    </row>
    <row r="2910" spans="1:20" hidden="1">
      <c r="A2910" s="55" t="s">
        <v>5534</v>
      </c>
      <c r="B2910" s="56" t="s">
        <v>5535</v>
      </c>
      <c r="C2910" s="55" t="s">
        <v>6319</v>
      </c>
      <c r="D2910" s="56">
        <f t="shared" si="414"/>
        <v>1400.2760000000001</v>
      </c>
      <c r="E2910" s="56">
        <f t="shared" si="406"/>
        <v>30.126999999999999</v>
      </c>
      <c r="F2910" s="56">
        <f t="shared" si="407"/>
        <v>474.81599999999997</v>
      </c>
      <c r="G2910" s="56">
        <f t="shared" si="408"/>
        <v>1905.2190000000001</v>
      </c>
      <c r="H2910" s="56">
        <f t="shared" si="409"/>
        <v>1401.837</v>
      </c>
      <c r="I2910" s="56">
        <f t="shared" si="410"/>
        <v>30.116</v>
      </c>
      <c r="J2910" s="56">
        <f t="shared" si="411"/>
        <v>414.59300000000002</v>
      </c>
      <c r="K2910" s="56">
        <f t="shared" si="412"/>
        <v>1846.546</v>
      </c>
      <c r="L2910" s="64">
        <v>1400276</v>
      </c>
      <c r="M2910" s="64">
        <v>30127</v>
      </c>
      <c r="N2910" s="64">
        <v>474816</v>
      </c>
      <c r="O2910" s="64">
        <v>1905219</v>
      </c>
      <c r="P2910" s="63">
        <v>1401837</v>
      </c>
      <c r="Q2910" s="63">
        <v>30116</v>
      </c>
      <c r="R2910" s="63">
        <v>414593</v>
      </c>
      <c r="S2910" s="63">
        <v>1846546</v>
      </c>
      <c r="T2910">
        <f t="shared" si="413"/>
        <v>3751765</v>
      </c>
    </row>
    <row r="2911" spans="1:20" hidden="1">
      <c r="A2911" s="55" t="s">
        <v>5536</v>
      </c>
      <c r="B2911" s="56" t="s">
        <v>5537</v>
      </c>
      <c r="C2911" s="55" t="s">
        <v>6319</v>
      </c>
      <c r="D2911" s="56">
        <f t="shared" si="414"/>
        <v>1076.653</v>
      </c>
      <c r="E2911" s="56">
        <f t="shared" si="406"/>
        <v>501.07900000000001</v>
      </c>
      <c r="F2911" s="56">
        <f t="shared" si="407"/>
        <v>618.15200000000004</v>
      </c>
      <c r="G2911" s="56">
        <f t="shared" si="408"/>
        <v>2195.884</v>
      </c>
      <c r="H2911" s="56">
        <f t="shared" si="409"/>
        <v>1074.9760000000001</v>
      </c>
      <c r="I2911" s="56">
        <f t="shared" si="410"/>
        <v>1085.154</v>
      </c>
      <c r="J2911" s="56">
        <f t="shared" si="411"/>
        <v>588.40700000000004</v>
      </c>
      <c r="K2911" s="56">
        <f t="shared" si="412"/>
        <v>2748.5369999999998</v>
      </c>
      <c r="L2911" s="64">
        <v>1076653</v>
      </c>
      <c r="M2911" s="64">
        <v>501079</v>
      </c>
      <c r="N2911" s="64">
        <v>618152</v>
      </c>
      <c r="O2911" s="64">
        <v>2195884</v>
      </c>
      <c r="P2911" s="63">
        <v>1074976</v>
      </c>
      <c r="Q2911" s="63">
        <v>1085154</v>
      </c>
      <c r="R2911" s="63">
        <v>588407</v>
      </c>
      <c r="S2911" s="63">
        <v>2748537</v>
      </c>
      <c r="T2911">
        <f t="shared" si="413"/>
        <v>4944421</v>
      </c>
    </row>
    <row r="2912" spans="1:20" hidden="1">
      <c r="A2912" s="55" t="s">
        <v>5538</v>
      </c>
      <c r="B2912" s="56" t="s">
        <v>5539</v>
      </c>
      <c r="C2912" s="55" t="s">
        <v>6319</v>
      </c>
      <c r="D2912" s="56">
        <f t="shared" si="414"/>
        <v>878.846</v>
      </c>
      <c r="E2912" s="56">
        <f t="shared" si="406"/>
        <v>42.712000000000003</v>
      </c>
      <c r="F2912" s="56">
        <f t="shared" si="407"/>
        <v>1016.85</v>
      </c>
      <c r="G2912" s="56">
        <f t="shared" si="408"/>
        <v>1938.4079999999999</v>
      </c>
      <c r="H2912" s="56">
        <f t="shared" si="409"/>
        <v>912.53499999999997</v>
      </c>
      <c r="I2912" s="56">
        <f t="shared" si="410"/>
        <v>42.698</v>
      </c>
      <c r="J2912" s="56">
        <f t="shared" si="411"/>
        <v>1021.116</v>
      </c>
      <c r="K2912" s="56">
        <f t="shared" si="412"/>
        <v>1976.3489999999999</v>
      </c>
      <c r="L2912" s="64">
        <v>878846</v>
      </c>
      <c r="M2912" s="64">
        <v>42712</v>
      </c>
      <c r="N2912" s="64">
        <v>1016850</v>
      </c>
      <c r="O2912" s="64">
        <v>1938408</v>
      </c>
      <c r="P2912" s="63">
        <v>912535</v>
      </c>
      <c r="Q2912" s="63">
        <v>42698</v>
      </c>
      <c r="R2912" s="63">
        <v>1021116</v>
      </c>
      <c r="S2912" s="63">
        <v>1976349</v>
      </c>
      <c r="T2912">
        <f t="shared" si="413"/>
        <v>3914757</v>
      </c>
    </row>
    <row r="2913" spans="1:20" hidden="1">
      <c r="A2913" s="55" t="s">
        <v>5540</v>
      </c>
      <c r="B2913" s="56" t="s">
        <v>5541</v>
      </c>
      <c r="C2913" s="55" t="s">
        <v>6319</v>
      </c>
      <c r="D2913" s="56">
        <f t="shared" si="414"/>
        <v>818.50900000000001</v>
      </c>
      <c r="E2913" s="56">
        <f t="shared" si="406"/>
        <v>668.54700000000003</v>
      </c>
      <c r="F2913" s="56">
        <f t="shared" si="407"/>
        <v>1759.598</v>
      </c>
      <c r="G2913" s="56">
        <f t="shared" si="408"/>
        <v>3246.654</v>
      </c>
      <c r="H2913" s="56">
        <f t="shared" si="409"/>
        <v>813.83500000000004</v>
      </c>
      <c r="I2913" s="56">
        <f t="shared" si="410"/>
        <v>813.98599999999999</v>
      </c>
      <c r="J2913" s="56">
        <f t="shared" si="411"/>
        <v>1674.8779999999999</v>
      </c>
      <c r="K2913" s="56">
        <f t="shared" si="412"/>
        <v>3302.6990000000001</v>
      </c>
      <c r="L2913" s="64">
        <v>818509</v>
      </c>
      <c r="M2913" s="64">
        <v>668547</v>
      </c>
      <c r="N2913" s="64">
        <v>1759598</v>
      </c>
      <c r="O2913" s="64">
        <v>3246654</v>
      </c>
      <c r="P2913" s="63">
        <v>813835</v>
      </c>
      <c r="Q2913" s="63">
        <v>813986</v>
      </c>
      <c r="R2913" s="63">
        <v>1674878</v>
      </c>
      <c r="S2913" s="63">
        <v>3302699</v>
      </c>
      <c r="T2913">
        <f t="shared" si="413"/>
        <v>6549353</v>
      </c>
    </row>
    <row r="2914" spans="1:20" hidden="1">
      <c r="A2914" s="55" t="s">
        <v>5542</v>
      </c>
      <c r="B2914" s="56" t="s">
        <v>5543</v>
      </c>
      <c r="C2914" s="55" t="s">
        <v>6319</v>
      </c>
      <c r="D2914" s="56">
        <f t="shared" si="414"/>
        <v>1231.7090000000001</v>
      </c>
      <c r="E2914" s="56">
        <f t="shared" si="406"/>
        <v>51.627000000000002</v>
      </c>
      <c r="F2914" s="56">
        <f t="shared" si="407"/>
        <v>305.78100000000001</v>
      </c>
      <c r="G2914" s="56">
        <f t="shared" si="408"/>
        <v>1589.117</v>
      </c>
      <c r="H2914" s="56">
        <f t="shared" si="409"/>
        <v>1403.931</v>
      </c>
      <c r="I2914" s="56">
        <f t="shared" si="410"/>
        <v>51.619</v>
      </c>
      <c r="J2914" s="56">
        <f t="shared" si="411"/>
        <v>273.51400000000001</v>
      </c>
      <c r="K2914" s="56">
        <f t="shared" si="412"/>
        <v>1729.0640000000001</v>
      </c>
      <c r="L2914" s="64">
        <v>1231709</v>
      </c>
      <c r="M2914" s="64">
        <v>51627</v>
      </c>
      <c r="N2914" s="64">
        <v>305781</v>
      </c>
      <c r="O2914" s="64">
        <v>1589117</v>
      </c>
      <c r="P2914" s="63">
        <v>1403931</v>
      </c>
      <c r="Q2914" s="63">
        <v>51619</v>
      </c>
      <c r="R2914" s="63">
        <v>273514</v>
      </c>
      <c r="S2914" s="63">
        <v>1729064</v>
      </c>
      <c r="T2914">
        <f t="shared" si="413"/>
        <v>3318181</v>
      </c>
    </row>
    <row r="2915" spans="1:20" hidden="1">
      <c r="A2915" s="55" t="s">
        <v>5544</v>
      </c>
      <c r="B2915" s="56" t="s">
        <v>5545</v>
      </c>
      <c r="C2915" s="55" t="s">
        <v>6319</v>
      </c>
      <c r="D2915" s="56">
        <f t="shared" si="414"/>
        <v>610.07000000000005</v>
      </c>
      <c r="E2915" s="56">
        <f t="shared" si="406"/>
        <v>247.76</v>
      </c>
      <c r="F2915" s="56">
        <f t="shared" si="407"/>
        <v>1498.6759999999999</v>
      </c>
      <c r="G2915" s="56">
        <f t="shared" si="408"/>
        <v>2356.5059999999999</v>
      </c>
      <c r="H2915" s="56">
        <f t="shared" si="409"/>
        <v>1050.4159999999999</v>
      </c>
      <c r="I2915" s="56">
        <f t="shared" si="410"/>
        <v>162.386</v>
      </c>
      <c r="J2915" s="56">
        <f t="shared" si="411"/>
        <v>1104.4829999999999</v>
      </c>
      <c r="K2915" s="56">
        <f t="shared" si="412"/>
        <v>2317.2849999999999</v>
      </c>
      <c r="L2915" s="64">
        <v>610070</v>
      </c>
      <c r="M2915" s="64">
        <v>247760</v>
      </c>
      <c r="N2915" s="64">
        <v>1498676</v>
      </c>
      <c r="O2915" s="64">
        <v>2356506</v>
      </c>
      <c r="P2915" s="63">
        <v>1050416</v>
      </c>
      <c r="Q2915" s="63">
        <v>162386</v>
      </c>
      <c r="R2915" s="63">
        <v>1104483</v>
      </c>
      <c r="S2915" s="63">
        <v>2317285</v>
      </c>
      <c r="T2915">
        <f t="shared" si="413"/>
        <v>4673791</v>
      </c>
    </row>
    <row r="2916" spans="1:20" hidden="1">
      <c r="A2916" s="55" t="s">
        <v>5546</v>
      </c>
      <c r="B2916" s="56" t="s">
        <v>5547</v>
      </c>
      <c r="C2916" s="55" t="s">
        <v>6319</v>
      </c>
      <c r="D2916" s="56">
        <f t="shared" si="414"/>
        <v>907.30200000000002</v>
      </c>
      <c r="E2916" s="56">
        <f t="shared" si="406"/>
        <v>303.22000000000003</v>
      </c>
      <c r="F2916" s="56">
        <f t="shared" si="407"/>
        <v>973.48900000000003</v>
      </c>
      <c r="G2916" s="56">
        <f t="shared" si="408"/>
        <v>2184.011</v>
      </c>
      <c r="H2916" s="56">
        <f t="shared" si="409"/>
        <v>989.976</v>
      </c>
      <c r="I2916" s="56">
        <f t="shared" si="410"/>
        <v>337.01799999999997</v>
      </c>
      <c r="J2916" s="56">
        <f t="shared" si="411"/>
        <v>582.54600000000005</v>
      </c>
      <c r="K2916" s="56">
        <f t="shared" si="412"/>
        <v>1909.54</v>
      </c>
      <c r="L2916" s="64">
        <v>907302</v>
      </c>
      <c r="M2916" s="64">
        <v>303220</v>
      </c>
      <c r="N2916" s="64">
        <v>973489</v>
      </c>
      <c r="O2916" s="64">
        <v>2184011</v>
      </c>
      <c r="P2916" s="63">
        <v>989976</v>
      </c>
      <c r="Q2916" s="63">
        <v>337018</v>
      </c>
      <c r="R2916" s="63">
        <v>582546</v>
      </c>
      <c r="S2916" s="63">
        <v>1909540</v>
      </c>
      <c r="T2916">
        <f t="shared" si="413"/>
        <v>4093551</v>
      </c>
    </row>
    <row r="2917" spans="1:20" hidden="1">
      <c r="A2917" s="55" t="s">
        <v>5548</v>
      </c>
      <c r="B2917" s="56" t="s">
        <v>5549</v>
      </c>
      <c r="C2917" s="55" t="s">
        <v>6319</v>
      </c>
      <c r="D2917" s="56">
        <f t="shared" si="414"/>
        <v>1111.06</v>
      </c>
      <c r="E2917" s="56">
        <f t="shared" si="406"/>
        <v>5.7460000000000004</v>
      </c>
      <c r="F2917" s="56">
        <f t="shared" si="407"/>
        <v>521.31600000000003</v>
      </c>
      <c r="G2917" s="56">
        <f t="shared" si="408"/>
        <v>1638.1220000000001</v>
      </c>
      <c r="H2917" s="56">
        <f t="shared" si="409"/>
        <v>1168.6869999999999</v>
      </c>
      <c r="I2917" s="56">
        <f t="shared" si="410"/>
        <v>5.7460000000000004</v>
      </c>
      <c r="J2917" s="56">
        <f t="shared" si="411"/>
        <v>473.81599999999997</v>
      </c>
      <c r="K2917" s="56">
        <f t="shared" si="412"/>
        <v>1648.249</v>
      </c>
      <c r="L2917" s="64">
        <v>1111060</v>
      </c>
      <c r="M2917" s="64">
        <v>5746</v>
      </c>
      <c r="N2917" s="64">
        <v>521316</v>
      </c>
      <c r="O2917" s="64">
        <v>1638122</v>
      </c>
      <c r="P2917" s="63">
        <v>1168687</v>
      </c>
      <c r="Q2917" s="63">
        <v>5746</v>
      </c>
      <c r="R2917" s="63">
        <v>473816</v>
      </c>
      <c r="S2917" s="63">
        <v>1648249</v>
      </c>
      <c r="T2917">
        <f t="shared" si="413"/>
        <v>3286371</v>
      </c>
    </row>
    <row r="2918" spans="1:20" hidden="1">
      <c r="A2918" s="55" t="s">
        <v>5550</v>
      </c>
      <c r="B2918" s="56" t="s">
        <v>5551</v>
      </c>
      <c r="C2918" s="55" t="s">
        <v>6319</v>
      </c>
      <c r="D2918" s="56">
        <f t="shared" si="414"/>
        <v>5589.1180000000004</v>
      </c>
      <c r="E2918" s="56">
        <f t="shared" si="406"/>
        <v>0</v>
      </c>
      <c r="F2918" s="56">
        <f t="shared" si="407"/>
        <v>3402.8020000000001</v>
      </c>
      <c r="G2918" s="56">
        <f t="shared" si="408"/>
        <v>8991.92</v>
      </c>
      <c r="H2918" s="56">
        <f t="shared" si="409"/>
        <v>5558.509</v>
      </c>
      <c r="I2918" s="56">
        <f t="shared" si="410"/>
        <v>0</v>
      </c>
      <c r="J2918" s="56">
        <f t="shared" si="411"/>
        <v>3570.998</v>
      </c>
      <c r="K2918" s="56">
        <f t="shared" si="412"/>
        <v>9129.5069999999996</v>
      </c>
      <c r="L2918" s="64">
        <v>5589118</v>
      </c>
      <c r="M2918" s="64">
        <v>0</v>
      </c>
      <c r="N2918" s="64">
        <v>3402802</v>
      </c>
      <c r="O2918" s="64">
        <v>8991920</v>
      </c>
      <c r="P2918" s="63">
        <v>5558509</v>
      </c>
      <c r="Q2918" s="63">
        <v>0</v>
      </c>
      <c r="R2918" s="63">
        <v>3570998</v>
      </c>
      <c r="S2918" s="63">
        <v>9129507</v>
      </c>
      <c r="T2918">
        <f t="shared" si="413"/>
        <v>18121427</v>
      </c>
    </row>
    <row r="2919" spans="1:20" hidden="1">
      <c r="A2919" s="55" t="s">
        <v>5552</v>
      </c>
      <c r="B2919" s="56" t="s">
        <v>5553</v>
      </c>
      <c r="C2919" s="55" t="s">
        <v>6319</v>
      </c>
      <c r="D2919" s="56">
        <f t="shared" si="414"/>
        <v>583.31600000000003</v>
      </c>
      <c r="E2919" s="56">
        <f t="shared" si="406"/>
        <v>143.166</v>
      </c>
      <c r="F2919" s="56">
        <f t="shared" si="407"/>
        <v>102.34099999999999</v>
      </c>
      <c r="G2919" s="56">
        <f t="shared" si="408"/>
        <v>828.82299999999998</v>
      </c>
      <c r="H2919" s="56">
        <f t="shared" si="409"/>
        <v>653.26099999999997</v>
      </c>
      <c r="I2919" s="56">
        <f t="shared" si="410"/>
        <v>192.953</v>
      </c>
      <c r="J2919" s="56">
        <f t="shared" si="411"/>
        <v>109.69499999999999</v>
      </c>
      <c r="K2919" s="56">
        <f t="shared" si="412"/>
        <v>955.90899999999999</v>
      </c>
      <c r="L2919" s="64">
        <v>583316</v>
      </c>
      <c r="M2919" s="64">
        <v>143166</v>
      </c>
      <c r="N2919" s="64">
        <v>102341</v>
      </c>
      <c r="O2919" s="64">
        <v>828823</v>
      </c>
      <c r="P2919" s="63">
        <v>653261</v>
      </c>
      <c r="Q2919" s="63">
        <v>192953</v>
      </c>
      <c r="R2919" s="63">
        <v>109695</v>
      </c>
      <c r="S2919" s="63">
        <v>955909</v>
      </c>
      <c r="T2919">
        <f t="shared" si="413"/>
        <v>1784732</v>
      </c>
    </row>
    <row r="2920" spans="1:20" hidden="1">
      <c r="A2920" s="55" t="s">
        <v>5554</v>
      </c>
      <c r="B2920" s="56" t="s">
        <v>5555</v>
      </c>
      <c r="C2920" s="55" t="s">
        <v>6320</v>
      </c>
      <c r="D2920" s="56">
        <f t="shared" si="414"/>
        <v>0</v>
      </c>
      <c r="E2920" s="56">
        <f t="shared" si="406"/>
        <v>0</v>
      </c>
      <c r="F2920" s="56">
        <f t="shared" si="407"/>
        <v>32109.186000000002</v>
      </c>
      <c r="G2920" s="56">
        <f t="shared" si="408"/>
        <v>32109.186000000002</v>
      </c>
      <c r="H2920" s="56">
        <f t="shared" si="409"/>
        <v>0</v>
      </c>
      <c r="I2920" s="56">
        <f t="shared" si="410"/>
        <v>0</v>
      </c>
      <c r="J2920" s="56">
        <f t="shared" si="411"/>
        <v>31340.83</v>
      </c>
      <c r="K2920" s="56">
        <f t="shared" si="412"/>
        <v>31340.83</v>
      </c>
      <c r="L2920" s="64">
        <v>0</v>
      </c>
      <c r="M2920" s="64">
        <v>0</v>
      </c>
      <c r="N2920" s="64">
        <v>32109186</v>
      </c>
      <c r="O2920" s="64">
        <v>32109186</v>
      </c>
      <c r="P2920" s="63">
        <v>0</v>
      </c>
      <c r="Q2920" s="63">
        <v>0</v>
      </c>
      <c r="R2920" s="63">
        <v>31340830</v>
      </c>
      <c r="S2920" s="63">
        <v>31340830</v>
      </c>
      <c r="T2920">
        <f t="shared" si="413"/>
        <v>63450016</v>
      </c>
    </row>
    <row r="2921" spans="1:20">
      <c r="A2921" s="55" t="s">
        <v>5556</v>
      </c>
      <c r="B2921" s="56" t="s">
        <v>6295</v>
      </c>
      <c r="C2921" s="55" t="s">
        <v>6320</v>
      </c>
      <c r="D2921" s="56">
        <f t="shared" si="414"/>
        <v>0</v>
      </c>
      <c r="E2921" s="56">
        <f t="shared" si="406"/>
        <v>0</v>
      </c>
      <c r="F2921" s="56">
        <f t="shared" si="407"/>
        <v>0</v>
      </c>
      <c r="G2921" s="56">
        <f t="shared" si="408"/>
        <v>0</v>
      </c>
      <c r="H2921" s="56">
        <f t="shared" si="409"/>
        <v>0</v>
      </c>
      <c r="I2921" s="56">
        <f t="shared" si="410"/>
        <v>0</v>
      </c>
      <c r="J2921" s="56">
        <f t="shared" si="411"/>
        <v>0</v>
      </c>
      <c r="K2921" s="56">
        <f t="shared" si="412"/>
        <v>0</v>
      </c>
      <c r="L2921" s="64">
        <v>0</v>
      </c>
      <c r="M2921" s="64">
        <v>0</v>
      </c>
      <c r="N2921" s="64">
        <v>0</v>
      </c>
      <c r="O2921" s="64">
        <v>0</v>
      </c>
      <c r="P2921" s="63">
        <v>0</v>
      </c>
      <c r="Q2921" s="63">
        <v>0</v>
      </c>
      <c r="R2921" s="63">
        <v>0</v>
      </c>
      <c r="S2921" s="63">
        <v>0</v>
      </c>
      <c r="T2921">
        <f t="shared" si="413"/>
        <v>0</v>
      </c>
    </row>
    <row r="2922" spans="1:20" hidden="1">
      <c r="A2922" s="55" t="s">
        <v>5557</v>
      </c>
      <c r="B2922" s="56" t="s">
        <v>5558</v>
      </c>
      <c r="C2922" s="55" t="s">
        <v>6320</v>
      </c>
      <c r="D2922" s="56">
        <f t="shared" si="414"/>
        <v>88.57</v>
      </c>
      <c r="E2922" s="56">
        <f t="shared" si="406"/>
        <v>0</v>
      </c>
      <c r="F2922" s="56">
        <f t="shared" si="407"/>
        <v>0</v>
      </c>
      <c r="G2922" s="56">
        <f t="shared" si="408"/>
        <v>88.57</v>
      </c>
      <c r="H2922" s="56">
        <f t="shared" si="409"/>
        <v>92.366</v>
      </c>
      <c r="I2922" s="56">
        <f t="shared" si="410"/>
        <v>0</v>
      </c>
      <c r="J2922" s="56">
        <f t="shared" si="411"/>
        <v>0</v>
      </c>
      <c r="K2922" s="56">
        <f t="shared" si="412"/>
        <v>92.366</v>
      </c>
      <c r="L2922" s="64">
        <v>88570</v>
      </c>
      <c r="M2922" s="64">
        <v>0</v>
      </c>
      <c r="N2922" s="64">
        <v>0</v>
      </c>
      <c r="O2922" s="64">
        <v>88570</v>
      </c>
      <c r="P2922" s="63">
        <v>92366</v>
      </c>
      <c r="Q2922" s="63">
        <v>0</v>
      </c>
      <c r="R2922" s="63">
        <v>0</v>
      </c>
      <c r="S2922" s="63">
        <v>92366</v>
      </c>
      <c r="T2922">
        <f t="shared" si="413"/>
        <v>180936</v>
      </c>
    </row>
    <row r="2923" spans="1:20" hidden="1">
      <c r="A2923" s="55" t="s">
        <v>5559</v>
      </c>
      <c r="B2923" s="56" t="s">
        <v>5560</v>
      </c>
      <c r="C2923" s="55" t="s">
        <v>6320</v>
      </c>
      <c r="D2923" s="56">
        <f t="shared" si="414"/>
        <v>163.81200000000001</v>
      </c>
      <c r="E2923" s="56">
        <f t="shared" si="406"/>
        <v>0</v>
      </c>
      <c r="F2923" s="56">
        <f t="shared" si="407"/>
        <v>0</v>
      </c>
      <c r="G2923" s="56">
        <f t="shared" si="408"/>
        <v>163.81200000000001</v>
      </c>
      <c r="H2923" s="56">
        <f t="shared" si="409"/>
        <v>176.11799999999999</v>
      </c>
      <c r="I2923" s="56">
        <f t="shared" si="410"/>
        <v>0</v>
      </c>
      <c r="J2923" s="56">
        <f t="shared" si="411"/>
        <v>0</v>
      </c>
      <c r="K2923" s="56">
        <f t="shared" si="412"/>
        <v>176.11799999999999</v>
      </c>
      <c r="L2923" s="64">
        <v>163812</v>
      </c>
      <c r="M2923" s="64">
        <v>0</v>
      </c>
      <c r="N2923" s="64">
        <v>0</v>
      </c>
      <c r="O2923" s="64">
        <v>163812</v>
      </c>
      <c r="P2923" s="63">
        <v>176118</v>
      </c>
      <c r="Q2923" s="63">
        <v>0</v>
      </c>
      <c r="R2923" s="63">
        <v>0</v>
      </c>
      <c r="S2923" s="63">
        <v>176118</v>
      </c>
      <c r="T2923">
        <f t="shared" si="413"/>
        <v>339930</v>
      </c>
    </row>
    <row r="2924" spans="1:20" hidden="1">
      <c r="A2924" s="55" t="s">
        <v>5561</v>
      </c>
      <c r="B2924" s="56" t="s">
        <v>5562</v>
      </c>
      <c r="C2924" s="55" t="s">
        <v>6320</v>
      </c>
      <c r="D2924" s="56">
        <f t="shared" si="414"/>
        <v>21.213999999999999</v>
      </c>
      <c r="E2924" s="56">
        <f t="shared" si="406"/>
        <v>0</v>
      </c>
      <c r="F2924" s="56">
        <f t="shared" si="407"/>
        <v>0</v>
      </c>
      <c r="G2924" s="56">
        <f t="shared" si="408"/>
        <v>21.213999999999999</v>
      </c>
      <c r="H2924" s="56">
        <f t="shared" si="409"/>
        <v>19.07</v>
      </c>
      <c r="I2924" s="56">
        <f t="shared" si="410"/>
        <v>0</v>
      </c>
      <c r="J2924" s="56">
        <f t="shared" si="411"/>
        <v>0</v>
      </c>
      <c r="K2924" s="56">
        <f t="shared" si="412"/>
        <v>19.07</v>
      </c>
      <c r="L2924" s="64">
        <v>21214</v>
      </c>
      <c r="M2924" s="64">
        <v>0</v>
      </c>
      <c r="N2924" s="64">
        <v>0</v>
      </c>
      <c r="O2924" s="64">
        <v>21214</v>
      </c>
      <c r="P2924" s="63">
        <v>19070</v>
      </c>
      <c r="Q2924" s="63">
        <v>0</v>
      </c>
      <c r="R2924" s="63">
        <v>0</v>
      </c>
      <c r="S2924" s="63">
        <v>19070</v>
      </c>
      <c r="T2924">
        <f t="shared" si="413"/>
        <v>40284</v>
      </c>
    </row>
    <row r="2925" spans="1:20">
      <c r="A2925" s="55" t="s">
        <v>5563</v>
      </c>
      <c r="B2925" s="56" t="s">
        <v>5564</v>
      </c>
      <c r="C2925" s="55" t="s">
        <v>6320</v>
      </c>
      <c r="D2925" s="56">
        <f t="shared" si="414"/>
        <v>0</v>
      </c>
      <c r="E2925" s="56">
        <f t="shared" si="406"/>
        <v>0</v>
      </c>
      <c r="F2925" s="56">
        <f t="shared" si="407"/>
        <v>0</v>
      </c>
      <c r="G2925" s="56">
        <f t="shared" si="408"/>
        <v>0</v>
      </c>
      <c r="H2925" s="56">
        <f t="shared" si="409"/>
        <v>0</v>
      </c>
      <c r="I2925" s="56">
        <f t="shared" si="410"/>
        <v>0</v>
      </c>
      <c r="J2925" s="56">
        <f t="shared" si="411"/>
        <v>0</v>
      </c>
      <c r="K2925" s="56">
        <f t="shared" si="412"/>
        <v>0</v>
      </c>
      <c r="L2925" s="64">
        <v>0</v>
      </c>
      <c r="M2925" s="64">
        <v>0</v>
      </c>
      <c r="N2925" s="64">
        <v>0</v>
      </c>
      <c r="O2925" s="64">
        <v>0</v>
      </c>
      <c r="P2925" s="63">
        <v>0</v>
      </c>
      <c r="Q2925" s="63">
        <v>0</v>
      </c>
      <c r="R2925" s="63">
        <v>0</v>
      </c>
      <c r="S2925" s="63">
        <v>0</v>
      </c>
      <c r="T2925">
        <f t="shared" si="413"/>
        <v>0</v>
      </c>
    </row>
    <row r="2926" spans="1:20" hidden="1">
      <c r="A2926" s="55" t="s">
        <v>5565</v>
      </c>
      <c r="B2926" s="56" t="s">
        <v>5566</v>
      </c>
      <c r="C2926" s="55" t="s">
        <v>6320</v>
      </c>
      <c r="D2926" s="56">
        <f t="shared" si="414"/>
        <v>0</v>
      </c>
      <c r="E2926" s="56">
        <f t="shared" si="406"/>
        <v>0</v>
      </c>
      <c r="F2926" s="56">
        <f t="shared" si="407"/>
        <v>24.146000000000001</v>
      </c>
      <c r="G2926" s="56">
        <f t="shared" si="408"/>
        <v>24.146000000000001</v>
      </c>
      <c r="H2926" s="56">
        <f t="shared" si="409"/>
        <v>0</v>
      </c>
      <c r="I2926" s="56">
        <f t="shared" si="410"/>
        <v>0</v>
      </c>
      <c r="J2926" s="56">
        <f t="shared" si="411"/>
        <v>22.198</v>
      </c>
      <c r="K2926" s="56">
        <f t="shared" si="412"/>
        <v>22.198</v>
      </c>
      <c r="L2926" s="64">
        <v>0</v>
      </c>
      <c r="M2926" s="64">
        <v>0</v>
      </c>
      <c r="N2926" s="64">
        <v>24146</v>
      </c>
      <c r="O2926" s="64">
        <v>24146</v>
      </c>
      <c r="P2926" s="63">
        <v>0</v>
      </c>
      <c r="Q2926" s="63">
        <v>0</v>
      </c>
      <c r="R2926" s="63">
        <v>22198</v>
      </c>
      <c r="S2926" s="63">
        <v>22198</v>
      </c>
      <c r="T2926">
        <f t="shared" si="413"/>
        <v>46344</v>
      </c>
    </row>
    <row r="2927" spans="1:20" hidden="1">
      <c r="A2927" s="55" t="s">
        <v>5567</v>
      </c>
      <c r="B2927" s="56" t="s">
        <v>5568</v>
      </c>
      <c r="C2927" s="55" t="s">
        <v>6320</v>
      </c>
      <c r="D2927" s="56">
        <f t="shared" si="414"/>
        <v>44.591999999999999</v>
      </c>
      <c r="E2927" s="56">
        <f t="shared" si="406"/>
        <v>8.6859999999999999</v>
      </c>
      <c r="F2927" s="56">
        <f t="shared" si="407"/>
        <v>35.106999999999999</v>
      </c>
      <c r="G2927" s="56">
        <f t="shared" si="408"/>
        <v>88.385000000000005</v>
      </c>
      <c r="H2927" s="56">
        <f t="shared" si="409"/>
        <v>44.548999999999999</v>
      </c>
      <c r="I2927" s="56">
        <f t="shared" si="410"/>
        <v>24.469000000000001</v>
      </c>
      <c r="J2927" s="56">
        <f t="shared" si="411"/>
        <v>20.369</v>
      </c>
      <c r="K2927" s="56">
        <f t="shared" si="412"/>
        <v>89.387</v>
      </c>
      <c r="L2927" s="64">
        <v>44592</v>
      </c>
      <c r="M2927" s="64">
        <v>8686</v>
      </c>
      <c r="N2927" s="64">
        <v>35107</v>
      </c>
      <c r="O2927" s="64">
        <v>88385</v>
      </c>
      <c r="P2927" s="63">
        <v>44549</v>
      </c>
      <c r="Q2927" s="63">
        <v>24469</v>
      </c>
      <c r="R2927" s="63">
        <v>20369</v>
      </c>
      <c r="S2927" s="63">
        <v>89387</v>
      </c>
      <c r="T2927">
        <f t="shared" si="413"/>
        <v>177772</v>
      </c>
    </row>
    <row r="2928" spans="1:20" hidden="1">
      <c r="A2928" s="55" t="s">
        <v>5569</v>
      </c>
      <c r="B2928" s="56" t="s">
        <v>5570</v>
      </c>
      <c r="C2928" s="55" t="s">
        <v>6320</v>
      </c>
      <c r="D2928" s="56">
        <f t="shared" si="414"/>
        <v>99.284000000000006</v>
      </c>
      <c r="E2928" s="56">
        <f t="shared" si="406"/>
        <v>0</v>
      </c>
      <c r="F2928" s="56">
        <f t="shared" si="407"/>
        <v>0</v>
      </c>
      <c r="G2928" s="56">
        <f t="shared" si="408"/>
        <v>99.284000000000006</v>
      </c>
      <c r="H2928" s="56">
        <f t="shared" si="409"/>
        <v>105.309</v>
      </c>
      <c r="I2928" s="56">
        <f t="shared" si="410"/>
        <v>0</v>
      </c>
      <c r="J2928" s="56">
        <f t="shared" si="411"/>
        <v>0</v>
      </c>
      <c r="K2928" s="56">
        <f t="shared" si="412"/>
        <v>105.309</v>
      </c>
      <c r="L2928" s="64">
        <v>99284</v>
      </c>
      <c r="M2928" s="64">
        <v>0</v>
      </c>
      <c r="N2928" s="64">
        <v>0</v>
      </c>
      <c r="O2928" s="64">
        <v>99284</v>
      </c>
      <c r="P2928" s="63">
        <v>105309</v>
      </c>
      <c r="Q2928" s="63">
        <v>0</v>
      </c>
      <c r="R2928" s="63">
        <v>0</v>
      </c>
      <c r="S2928" s="63">
        <v>105309</v>
      </c>
      <c r="T2928">
        <f t="shared" si="413"/>
        <v>204593</v>
      </c>
    </row>
    <row r="2929" spans="1:20" hidden="1">
      <c r="A2929" s="55" t="s">
        <v>5571</v>
      </c>
      <c r="B2929" s="56" t="s">
        <v>5572</v>
      </c>
      <c r="C2929" s="55" t="s">
        <v>6320</v>
      </c>
      <c r="D2929" s="56">
        <f t="shared" si="414"/>
        <v>63.246000000000002</v>
      </c>
      <c r="E2929" s="56">
        <f t="shared" si="406"/>
        <v>0</v>
      </c>
      <c r="F2929" s="56">
        <f t="shared" si="407"/>
        <v>379.73200000000003</v>
      </c>
      <c r="G2929" s="56">
        <f t="shared" si="408"/>
        <v>442.97800000000001</v>
      </c>
      <c r="H2929" s="56">
        <f t="shared" si="409"/>
        <v>50.244</v>
      </c>
      <c r="I2929" s="56">
        <f t="shared" si="410"/>
        <v>0</v>
      </c>
      <c r="J2929" s="56">
        <f t="shared" si="411"/>
        <v>378.43599999999998</v>
      </c>
      <c r="K2929" s="56">
        <f t="shared" si="412"/>
        <v>428.68</v>
      </c>
      <c r="L2929" s="64">
        <v>63246</v>
      </c>
      <c r="M2929" s="64">
        <v>0</v>
      </c>
      <c r="N2929" s="64">
        <v>379732</v>
      </c>
      <c r="O2929" s="64">
        <v>442978</v>
      </c>
      <c r="P2929" s="63">
        <v>50244</v>
      </c>
      <c r="Q2929" s="63">
        <v>0</v>
      </c>
      <c r="R2929" s="63">
        <v>378436</v>
      </c>
      <c r="S2929" s="63">
        <v>428680</v>
      </c>
      <c r="T2929">
        <f t="shared" si="413"/>
        <v>871658</v>
      </c>
    </row>
    <row r="2930" spans="1:20" hidden="1">
      <c r="A2930" s="55" t="s">
        <v>5573</v>
      </c>
      <c r="B2930" s="56" t="s">
        <v>5574</v>
      </c>
      <c r="C2930" s="55" t="s">
        <v>6320</v>
      </c>
      <c r="D2930" s="56">
        <f t="shared" si="414"/>
        <v>0</v>
      </c>
      <c r="E2930" s="56">
        <f t="shared" si="406"/>
        <v>0</v>
      </c>
      <c r="F2930" s="56">
        <f t="shared" si="407"/>
        <v>326.476</v>
      </c>
      <c r="G2930" s="56">
        <f t="shared" si="408"/>
        <v>326.476</v>
      </c>
      <c r="H2930" s="56">
        <f t="shared" si="409"/>
        <v>0</v>
      </c>
      <c r="I2930" s="56">
        <f t="shared" si="410"/>
        <v>0</v>
      </c>
      <c r="J2930" s="56">
        <f t="shared" si="411"/>
        <v>305.83100000000002</v>
      </c>
      <c r="K2930" s="56">
        <f t="shared" si="412"/>
        <v>305.83100000000002</v>
      </c>
      <c r="L2930" s="64">
        <v>0</v>
      </c>
      <c r="M2930" s="64">
        <v>0</v>
      </c>
      <c r="N2930" s="64">
        <v>326476</v>
      </c>
      <c r="O2930" s="64">
        <v>326476</v>
      </c>
      <c r="P2930" s="63">
        <v>0</v>
      </c>
      <c r="Q2930" s="63">
        <v>0</v>
      </c>
      <c r="R2930" s="63">
        <v>305831</v>
      </c>
      <c r="S2930" s="63">
        <v>305831</v>
      </c>
      <c r="T2930">
        <f t="shared" si="413"/>
        <v>632307</v>
      </c>
    </row>
    <row r="2931" spans="1:20" hidden="1">
      <c r="A2931" s="55" t="s">
        <v>5575</v>
      </c>
      <c r="B2931" s="56" t="s">
        <v>5576</v>
      </c>
      <c r="C2931" s="55" t="s">
        <v>6320</v>
      </c>
      <c r="D2931" s="56">
        <f t="shared" si="414"/>
        <v>95.525000000000006</v>
      </c>
      <c r="E2931" s="56">
        <f t="shared" si="406"/>
        <v>0</v>
      </c>
      <c r="F2931" s="56">
        <f t="shared" si="407"/>
        <v>30.065000000000001</v>
      </c>
      <c r="G2931" s="56">
        <f t="shared" si="408"/>
        <v>125.59</v>
      </c>
      <c r="H2931" s="56">
        <f t="shared" si="409"/>
        <v>129.46</v>
      </c>
      <c r="I2931" s="56">
        <f t="shared" si="410"/>
        <v>0</v>
      </c>
      <c r="J2931" s="56">
        <f t="shared" si="411"/>
        <v>30.053999999999998</v>
      </c>
      <c r="K2931" s="56">
        <f t="shared" si="412"/>
        <v>159.51400000000001</v>
      </c>
      <c r="L2931" s="64">
        <v>95525</v>
      </c>
      <c r="M2931" s="64">
        <v>0</v>
      </c>
      <c r="N2931" s="64">
        <v>30065</v>
      </c>
      <c r="O2931" s="64">
        <v>125590</v>
      </c>
      <c r="P2931" s="63">
        <v>129460</v>
      </c>
      <c r="Q2931" s="63">
        <v>0</v>
      </c>
      <c r="R2931" s="63">
        <v>30054</v>
      </c>
      <c r="S2931" s="63">
        <v>159514</v>
      </c>
      <c r="T2931">
        <f t="shared" si="413"/>
        <v>285104</v>
      </c>
    </row>
    <row r="2932" spans="1:20" hidden="1">
      <c r="A2932" s="55" t="s">
        <v>5577</v>
      </c>
      <c r="B2932" s="56" t="s">
        <v>5578</v>
      </c>
      <c r="C2932" s="55" t="s">
        <v>6320</v>
      </c>
      <c r="D2932" s="56">
        <f t="shared" si="414"/>
        <v>74.182000000000002</v>
      </c>
      <c r="E2932" s="56">
        <f t="shared" si="406"/>
        <v>0</v>
      </c>
      <c r="F2932" s="56">
        <f t="shared" si="407"/>
        <v>48.500999999999998</v>
      </c>
      <c r="G2932" s="56">
        <f t="shared" si="408"/>
        <v>122.68300000000001</v>
      </c>
      <c r="H2932" s="56">
        <f t="shared" si="409"/>
        <v>66.465000000000003</v>
      </c>
      <c r="I2932" s="56">
        <f t="shared" si="410"/>
        <v>0</v>
      </c>
      <c r="J2932" s="56">
        <f t="shared" si="411"/>
        <v>97.625</v>
      </c>
      <c r="K2932" s="56">
        <f t="shared" si="412"/>
        <v>164.09</v>
      </c>
      <c r="L2932" s="64">
        <v>74182</v>
      </c>
      <c r="M2932" s="64">
        <v>0</v>
      </c>
      <c r="N2932" s="64">
        <v>48501</v>
      </c>
      <c r="O2932" s="64">
        <v>122683</v>
      </c>
      <c r="P2932" s="63">
        <v>66465</v>
      </c>
      <c r="Q2932" s="63">
        <v>0</v>
      </c>
      <c r="R2932" s="63">
        <v>97625</v>
      </c>
      <c r="S2932" s="63">
        <v>164090</v>
      </c>
      <c r="T2932">
        <f t="shared" si="413"/>
        <v>286773</v>
      </c>
    </row>
    <row r="2933" spans="1:20" hidden="1">
      <c r="A2933" s="55" t="s">
        <v>5579</v>
      </c>
      <c r="B2933" s="56" t="s">
        <v>5580</v>
      </c>
      <c r="C2933" s="55" t="s">
        <v>6320</v>
      </c>
      <c r="D2933" s="56">
        <f t="shared" si="414"/>
        <v>75.480999999999995</v>
      </c>
      <c r="E2933" s="56">
        <f t="shared" si="406"/>
        <v>0</v>
      </c>
      <c r="F2933" s="56">
        <f t="shared" si="407"/>
        <v>0</v>
      </c>
      <c r="G2933" s="56">
        <f t="shared" si="408"/>
        <v>75.480999999999995</v>
      </c>
      <c r="H2933" s="56">
        <f t="shared" si="409"/>
        <v>69.756</v>
      </c>
      <c r="I2933" s="56">
        <f t="shared" si="410"/>
        <v>0</v>
      </c>
      <c r="J2933" s="56">
        <f t="shared" si="411"/>
        <v>0</v>
      </c>
      <c r="K2933" s="56">
        <f t="shared" si="412"/>
        <v>69.756</v>
      </c>
      <c r="L2933" s="64">
        <v>75481</v>
      </c>
      <c r="M2933" s="64">
        <v>0</v>
      </c>
      <c r="N2933" s="64">
        <v>0</v>
      </c>
      <c r="O2933" s="64">
        <v>75481</v>
      </c>
      <c r="P2933" s="63">
        <v>69756</v>
      </c>
      <c r="Q2933" s="63">
        <v>0</v>
      </c>
      <c r="R2933" s="63">
        <v>0</v>
      </c>
      <c r="S2933" s="63">
        <v>69756</v>
      </c>
      <c r="T2933">
        <f t="shared" si="413"/>
        <v>145237</v>
      </c>
    </row>
    <row r="2934" spans="1:20" hidden="1">
      <c r="A2934" s="55" t="s">
        <v>5581</v>
      </c>
      <c r="B2934" s="56" t="s">
        <v>5582</v>
      </c>
      <c r="C2934" s="55" t="s">
        <v>6320</v>
      </c>
      <c r="D2934" s="56">
        <f t="shared" si="414"/>
        <v>0</v>
      </c>
      <c r="E2934" s="56">
        <f t="shared" si="406"/>
        <v>0</v>
      </c>
      <c r="F2934" s="56">
        <f t="shared" si="407"/>
        <v>53.792999999999999</v>
      </c>
      <c r="G2934" s="56">
        <f t="shared" si="408"/>
        <v>53.792999999999999</v>
      </c>
      <c r="H2934" s="56">
        <f t="shared" si="409"/>
        <v>0</v>
      </c>
      <c r="I2934" s="56">
        <f t="shared" si="410"/>
        <v>0</v>
      </c>
      <c r="J2934" s="56">
        <f t="shared" si="411"/>
        <v>43.767000000000003</v>
      </c>
      <c r="K2934" s="56">
        <f t="shared" si="412"/>
        <v>43.767000000000003</v>
      </c>
      <c r="L2934" s="64">
        <v>0</v>
      </c>
      <c r="M2934" s="64">
        <v>0</v>
      </c>
      <c r="N2934" s="64">
        <v>53793</v>
      </c>
      <c r="O2934" s="64">
        <v>53793</v>
      </c>
      <c r="P2934" s="63">
        <v>0</v>
      </c>
      <c r="Q2934" s="63">
        <v>0</v>
      </c>
      <c r="R2934" s="63">
        <v>43767</v>
      </c>
      <c r="S2934" s="63">
        <v>43767</v>
      </c>
      <c r="T2934">
        <f t="shared" si="413"/>
        <v>97560</v>
      </c>
    </row>
    <row r="2935" spans="1:20">
      <c r="A2935" s="55" t="s">
        <v>5583</v>
      </c>
      <c r="B2935" s="56" t="s">
        <v>5584</v>
      </c>
      <c r="C2935" s="55" t="s">
        <v>6320</v>
      </c>
      <c r="D2935" s="56">
        <f t="shared" si="414"/>
        <v>0</v>
      </c>
      <c r="E2935" s="56">
        <f t="shared" si="406"/>
        <v>0</v>
      </c>
      <c r="F2935" s="56">
        <f t="shared" si="407"/>
        <v>0</v>
      </c>
      <c r="G2935" s="56">
        <f t="shared" si="408"/>
        <v>0</v>
      </c>
      <c r="H2935" s="56">
        <f t="shared" si="409"/>
        <v>0</v>
      </c>
      <c r="I2935" s="56">
        <f t="shared" si="410"/>
        <v>0</v>
      </c>
      <c r="J2935" s="56">
        <f t="shared" si="411"/>
        <v>0</v>
      </c>
      <c r="K2935" s="56">
        <f t="shared" si="412"/>
        <v>0</v>
      </c>
      <c r="L2935" s="64">
        <v>0</v>
      </c>
      <c r="M2935" s="64">
        <v>0</v>
      </c>
      <c r="N2935" s="64">
        <v>0</v>
      </c>
      <c r="O2935" s="64">
        <v>0</v>
      </c>
      <c r="P2935" s="63">
        <v>0</v>
      </c>
      <c r="Q2935" s="63">
        <v>0</v>
      </c>
      <c r="R2935" s="63">
        <v>0</v>
      </c>
      <c r="S2935" s="63">
        <v>0</v>
      </c>
      <c r="T2935">
        <f t="shared" si="413"/>
        <v>0</v>
      </c>
    </row>
    <row r="2936" spans="1:20" hidden="1">
      <c r="A2936" s="55" t="s">
        <v>5585</v>
      </c>
      <c r="B2936" s="56" t="s">
        <v>5586</v>
      </c>
      <c r="C2936" s="55" t="s">
        <v>6320</v>
      </c>
      <c r="D2936" s="56">
        <f t="shared" si="414"/>
        <v>16.504999999999999</v>
      </c>
      <c r="E2936" s="56">
        <f t="shared" si="406"/>
        <v>0</v>
      </c>
      <c r="F2936" s="56">
        <f t="shared" si="407"/>
        <v>626.173</v>
      </c>
      <c r="G2936" s="56">
        <f t="shared" si="408"/>
        <v>642.678</v>
      </c>
      <c r="H2936" s="56">
        <f t="shared" si="409"/>
        <v>16.503</v>
      </c>
      <c r="I2936" s="56">
        <f t="shared" si="410"/>
        <v>0</v>
      </c>
      <c r="J2936" s="56">
        <f t="shared" si="411"/>
        <v>572.779</v>
      </c>
      <c r="K2936" s="56">
        <f t="shared" si="412"/>
        <v>589.28200000000004</v>
      </c>
      <c r="L2936" s="64">
        <v>16505</v>
      </c>
      <c r="M2936" s="64">
        <v>0</v>
      </c>
      <c r="N2936" s="64">
        <v>626173</v>
      </c>
      <c r="O2936" s="64">
        <v>642678</v>
      </c>
      <c r="P2936" s="63">
        <v>16503</v>
      </c>
      <c r="Q2936" s="63">
        <v>0</v>
      </c>
      <c r="R2936" s="63">
        <v>572779</v>
      </c>
      <c r="S2936" s="63">
        <v>589282</v>
      </c>
      <c r="T2936">
        <f t="shared" si="413"/>
        <v>1231960</v>
      </c>
    </row>
    <row r="2937" spans="1:20" hidden="1">
      <c r="A2937" s="55" t="s">
        <v>5587</v>
      </c>
      <c r="B2937" s="56" t="s">
        <v>5588</v>
      </c>
      <c r="C2937" s="55" t="s">
        <v>6320</v>
      </c>
      <c r="D2937" s="56">
        <f t="shared" si="414"/>
        <v>0</v>
      </c>
      <c r="E2937" s="56">
        <f t="shared" si="406"/>
        <v>0</v>
      </c>
      <c r="F2937" s="56">
        <f t="shared" si="407"/>
        <v>426.77499999999998</v>
      </c>
      <c r="G2937" s="56">
        <f t="shared" si="408"/>
        <v>426.77499999999998</v>
      </c>
      <c r="H2937" s="56">
        <f t="shared" si="409"/>
        <v>0</v>
      </c>
      <c r="I2937" s="56">
        <f t="shared" si="410"/>
        <v>0</v>
      </c>
      <c r="J2937" s="56">
        <f t="shared" si="411"/>
        <v>460.01400000000001</v>
      </c>
      <c r="K2937" s="56">
        <f t="shared" si="412"/>
        <v>460.01400000000001</v>
      </c>
      <c r="L2937" s="64">
        <v>0</v>
      </c>
      <c r="M2937" s="64">
        <v>0</v>
      </c>
      <c r="N2937" s="64">
        <v>426775</v>
      </c>
      <c r="O2937" s="64">
        <v>426775</v>
      </c>
      <c r="P2937" s="63">
        <v>0</v>
      </c>
      <c r="Q2937" s="63">
        <v>0</v>
      </c>
      <c r="R2937" s="63">
        <v>460014</v>
      </c>
      <c r="S2937" s="63">
        <v>460014</v>
      </c>
      <c r="T2937">
        <f t="shared" si="413"/>
        <v>886789</v>
      </c>
    </row>
    <row r="2938" spans="1:20" hidden="1">
      <c r="A2938" s="55" t="s">
        <v>5589</v>
      </c>
      <c r="B2938" s="56" t="s">
        <v>5590</v>
      </c>
      <c r="C2938" s="55" t="s">
        <v>6320</v>
      </c>
      <c r="D2938" s="56">
        <f t="shared" si="414"/>
        <v>0</v>
      </c>
      <c r="E2938" s="56">
        <f t="shared" si="406"/>
        <v>0</v>
      </c>
      <c r="F2938" s="56">
        <f t="shared" si="407"/>
        <v>379.32900000000001</v>
      </c>
      <c r="G2938" s="56">
        <f t="shared" si="408"/>
        <v>379.32900000000001</v>
      </c>
      <c r="H2938" s="56">
        <f t="shared" si="409"/>
        <v>0</v>
      </c>
      <c r="I2938" s="56">
        <f t="shared" si="410"/>
        <v>0</v>
      </c>
      <c r="J2938" s="56">
        <f t="shared" si="411"/>
        <v>378.73200000000003</v>
      </c>
      <c r="K2938" s="56">
        <f t="shared" si="412"/>
        <v>378.73200000000003</v>
      </c>
      <c r="L2938" s="64">
        <v>0</v>
      </c>
      <c r="M2938" s="64">
        <v>0</v>
      </c>
      <c r="N2938" s="64">
        <v>379329</v>
      </c>
      <c r="O2938" s="64">
        <v>379329</v>
      </c>
      <c r="P2938" s="63">
        <v>0</v>
      </c>
      <c r="Q2938" s="63">
        <v>0</v>
      </c>
      <c r="R2938" s="63">
        <v>378732</v>
      </c>
      <c r="S2938" s="63">
        <v>378732</v>
      </c>
      <c r="T2938">
        <f t="shared" si="413"/>
        <v>758061</v>
      </c>
    </row>
    <row r="2939" spans="1:20">
      <c r="A2939" s="55" t="s">
        <v>5591</v>
      </c>
      <c r="B2939" s="56" t="s">
        <v>5592</v>
      </c>
      <c r="C2939" s="55" t="s">
        <v>6320</v>
      </c>
      <c r="D2939" s="56">
        <f t="shared" si="414"/>
        <v>0</v>
      </c>
      <c r="E2939" s="56">
        <f t="shared" si="406"/>
        <v>0</v>
      </c>
      <c r="F2939" s="56">
        <f t="shared" si="407"/>
        <v>0</v>
      </c>
      <c r="G2939" s="56">
        <f t="shared" si="408"/>
        <v>0</v>
      </c>
      <c r="H2939" s="56">
        <f t="shared" si="409"/>
        <v>0</v>
      </c>
      <c r="I2939" s="56">
        <f t="shared" si="410"/>
        <v>0</v>
      </c>
      <c r="J2939" s="56">
        <f t="shared" si="411"/>
        <v>0</v>
      </c>
      <c r="K2939" s="56">
        <f t="shared" si="412"/>
        <v>0</v>
      </c>
      <c r="L2939" s="64">
        <v>0</v>
      </c>
      <c r="M2939" s="64">
        <v>0</v>
      </c>
      <c r="N2939" s="64">
        <v>0</v>
      </c>
      <c r="O2939" s="64">
        <v>0</v>
      </c>
      <c r="P2939" s="63">
        <v>0</v>
      </c>
      <c r="Q2939" s="63">
        <v>0</v>
      </c>
      <c r="R2939" s="63">
        <v>0</v>
      </c>
      <c r="S2939" s="63">
        <v>0</v>
      </c>
      <c r="T2939">
        <f t="shared" si="413"/>
        <v>0</v>
      </c>
    </row>
    <row r="2940" spans="1:20" hidden="1">
      <c r="A2940" s="55" t="s">
        <v>5593</v>
      </c>
      <c r="B2940" s="56" t="s">
        <v>5594</v>
      </c>
      <c r="C2940" s="55" t="s">
        <v>6320</v>
      </c>
      <c r="D2940" s="56">
        <f t="shared" si="414"/>
        <v>16.826000000000001</v>
      </c>
      <c r="E2940" s="56">
        <f t="shared" si="406"/>
        <v>0</v>
      </c>
      <c r="F2940" s="56">
        <f t="shared" si="407"/>
        <v>1820.434</v>
      </c>
      <c r="G2940" s="56">
        <f t="shared" si="408"/>
        <v>1837.26</v>
      </c>
      <c r="H2940" s="56">
        <f t="shared" si="409"/>
        <v>36.241999999999997</v>
      </c>
      <c r="I2940" s="56">
        <f t="shared" si="410"/>
        <v>0</v>
      </c>
      <c r="J2940" s="56">
        <f t="shared" si="411"/>
        <v>1810.268</v>
      </c>
      <c r="K2940" s="56">
        <f t="shared" si="412"/>
        <v>1846.51</v>
      </c>
      <c r="L2940" s="64">
        <v>16826</v>
      </c>
      <c r="M2940" s="64">
        <v>0</v>
      </c>
      <c r="N2940" s="64">
        <v>1820434</v>
      </c>
      <c r="O2940" s="64">
        <v>1837260</v>
      </c>
      <c r="P2940" s="63">
        <v>36242</v>
      </c>
      <c r="Q2940" s="63">
        <v>0</v>
      </c>
      <c r="R2940" s="63">
        <v>1810268</v>
      </c>
      <c r="S2940" s="63">
        <v>1846510</v>
      </c>
      <c r="T2940">
        <f t="shared" si="413"/>
        <v>3683770</v>
      </c>
    </row>
    <row r="2941" spans="1:20" hidden="1">
      <c r="A2941" s="55" t="s">
        <v>5595</v>
      </c>
      <c r="B2941" s="56" t="s">
        <v>5596</v>
      </c>
      <c r="C2941" s="55" t="s">
        <v>6320</v>
      </c>
      <c r="D2941" s="56">
        <f t="shared" si="414"/>
        <v>244.10400000000001</v>
      </c>
      <c r="E2941" s="56">
        <f t="shared" si="406"/>
        <v>0</v>
      </c>
      <c r="F2941" s="56">
        <f t="shared" si="407"/>
        <v>0</v>
      </c>
      <c r="G2941" s="56">
        <f t="shared" si="408"/>
        <v>244.10400000000001</v>
      </c>
      <c r="H2941" s="56">
        <f t="shared" si="409"/>
        <v>239.44499999999999</v>
      </c>
      <c r="I2941" s="56">
        <f t="shared" si="410"/>
        <v>0</v>
      </c>
      <c r="J2941" s="56">
        <f t="shared" si="411"/>
        <v>0</v>
      </c>
      <c r="K2941" s="56">
        <f t="shared" si="412"/>
        <v>239.44499999999999</v>
      </c>
      <c r="L2941" s="64">
        <v>244104</v>
      </c>
      <c r="M2941" s="64">
        <v>0</v>
      </c>
      <c r="N2941" s="64">
        <v>0</v>
      </c>
      <c r="O2941" s="64">
        <v>244104</v>
      </c>
      <c r="P2941" s="63">
        <v>239445</v>
      </c>
      <c r="Q2941" s="63">
        <v>0</v>
      </c>
      <c r="R2941" s="63">
        <v>0</v>
      </c>
      <c r="S2941" s="63">
        <v>239445</v>
      </c>
      <c r="T2941">
        <f t="shared" si="413"/>
        <v>483549</v>
      </c>
    </row>
    <row r="2942" spans="1:20" hidden="1">
      <c r="A2942" s="55" t="s">
        <v>5597</v>
      </c>
      <c r="B2942" s="56" t="s">
        <v>5598</v>
      </c>
      <c r="C2942" s="55" t="s">
        <v>6320</v>
      </c>
      <c r="D2942" s="56">
        <f t="shared" si="414"/>
        <v>4.9130000000000003</v>
      </c>
      <c r="E2942" s="56">
        <f t="shared" si="406"/>
        <v>0</v>
      </c>
      <c r="F2942" s="56">
        <f t="shared" si="407"/>
        <v>0</v>
      </c>
      <c r="G2942" s="56">
        <f t="shared" si="408"/>
        <v>4.9130000000000003</v>
      </c>
      <c r="H2942" s="56">
        <f t="shared" si="409"/>
        <v>22.899000000000001</v>
      </c>
      <c r="I2942" s="56">
        <f t="shared" si="410"/>
        <v>0</v>
      </c>
      <c r="J2942" s="56">
        <f t="shared" si="411"/>
        <v>0</v>
      </c>
      <c r="K2942" s="56">
        <f t="shared" si="412"/>
        <v>22.899000000000001</v>
      </c>
      <c r="L2942" s="64">
        <v>4913</v>
      </c>
      <c r="M2942" s="64">
        <v>0</v>
      </c>
      <c r="N2942" s="64">
        <v>0</v>
      </c>
      <c r="O2942" s="64">
        <v>4913</v>
      </c>
      <c r="P2942" s="63">
        <v>22899</v>
      </c>
      <c r="Q2942" s="63">
        <v>0</v>
      </c>
      <c r="R2942" s="63">
        <v>0</v>
      </c>
      <c r="S2942" s="63">
        <v>22899</v>
      </c>
      <c r="T2942">
        <f t="shared" si="413"/>
        <v>27812</v>
      </c>
    </row>
    <row r="2943" spans="1:20" hidden="1">
      <c r="A2943" s="55" t="s">
        <v>5599</v>
      </c>
      <c r="B2943" s="56" t="s">
        <v>5600</v>
      </c>
      <c r="C2943" s="55" t="s">
        <v>6320</v>
      </c>
      <c r="D2943" s="56">
        <f t="shared" si="414"/>
        <v>543.37800000000004</v>
      </c>
      <c r="E2943" s="56">
        <f t="shared" si="406"/>
        <v>0</v>
      </c>
      <c r="F2943" s="56">
        <f t="shared" si="407"/>
        <v>18.475000000000001</v>
      </c>
      <c r="G2943" s="56">
        <f t="shared" si="408"/>
        <v>561.85299999999995</v>
      </c>
      <c r="H2943" s="56">
        <f t="shared" si="409"/>
        <v>459.452</v>
      </c>
      <c r="I2943" s="56">
        <f t="shared" si="410"/>
        <v>0</v>
      </c>
      <c r="J2943" s="56">
        <f t="shared" si="411"/>
        <v>29.254000000000001</v>
      </c>
      <c r="K2943" s="56">
        <f t="shared" si="412"/>
        <v>488.70600000000002</v>
      </c>
      <c r="L2943" s="64">
        <v>543378</v>
      </c>
      <c r="M2943" s="64">
        <v>0</v>
      </c>
      <c r="N2943" s="64">
        <v>18475</v>
      </c>
      <c r="O2943" s="64">
        <v>561853</v>
      </c>
      <c r="P2943" s="63">
        <v>459452</v>
      </c>
      <c r="Q2943" s="63">
        <v>0</v>
      </c>
      <c r="R2943" s="63">
        <v>29254</v>
      </c>
      <c r="S2943" s="63">
        <v>488706</v>
      </c>
      <c r="T2943">
        <f t="shared" si="413"/>
        <v>1050559</v>
      </c>
    </row>
    <row r="2944" spans="1:20">
      <c r="A2944" s="55" t="s">
        <v>5601</v>
      </c>
      <c r="B2944" s="56" t="s">
        <v>5602</v>
      </c>
      <c r="C2944" s="55" t="s">
        <v>6321</v>
      </c>
      <c r="D2944" s="56">
        <f t="shared" si="414"/>
        <v>0</v>
      </c>
      <c r="E2944" s="56">
        <f t="shared" si="406"/>
        <v>0</v>
      </c>
      <c r="F2944" s="56">
        <f t="shared" si="407"/>
        <v>0</v>
      </c>
      <c r="G2944" s="56">
        <f t="shared" si="408"/>
        <v>0</v>
      </c>
      <c r="H2944" s="56">
        <f t="shared" si="409"/>
        <v>0</v>
      </c>
      <c r="I2944" s="56">
        <f t="shared" si="410"/>
        <v>0</v>
      </c>
      <c r="J2944" s="56">
        <f t="shared" si="411"/>
        <v>0</v>
      </c>
      <c r="K2944" s="56">
        <f t="shared" si="412"/>
        <v>0</v>
      </c>
      <c r="L2944" s="64">
        <v>0</v>
      </c>
      <c r="M2944" s="64">
        <v>0</v>
      </c>
      <c r="N2944" s="64">
        <v>0</v>
      </c>
      <c r="O2944" s="64">
        <v>0</v>
      </c>
      <c r="P2944" s="63">
        <v>0</v>
      </c>
      <c r="Q2944" s="63">
        <v>0</v>
      </c>
      <c r="R2944" s="63">
        <v>0</v>
      </c>
      <c r="S2944" s="63">
        <v>0</v>
      </c>
      <c r="T2944">
        <f t="shared" si="413"/>
        <v>0</v>
      </c>
    </row>
    <row r="2945" spans="1:20" hidden="1">
      <c r="A2945" s="55" t="s">
        <v>5603</v>
      </c>
      <c r="B2945" s="56" t="s">
        <v>5604</v>
      </c>
      <c r="C2945" s="55" t="s">
        <v>6316</v>
      </c>
      <c r="D2945" s="56">
        <f t="shared" si="414"/>
        <v>6755.8909999999996</v>
      </c>
      <c r="E2945" s="56">
        <f t="shared" si="406"/>
        <v>4705.0389999999998</v>
      </c>
      <c r="F2945" s="56">
        <f t="shared" si="407"/>
        <v>15838.24</v>
      </c>
      <c r="G2945" s="56">
        <f t="shared" si="408"/>
        <v>27299.17</v>
      </c>
      <c r="H2945" s="56">
        <f t="shared" si="409"/>
        <v>6754.2780000000002</v>
      </c>
      <c r="I2945" s="56">
        <f t="shared" si="410"/>
        <v>4703.9459999999999</v>
      </c>
      <c r="J2945" s="56">
        <f t="shared" si="411"/>
        <v>15573.664000000001</v>
      </c>
      <c r="K2945" s="56">
        <f t="shared" si="412"/>
        <v>27031.887999999999</v>
      </c>
      <c r="L2945" s="64">
        <v>6755891</v>
      </c>
      <c r="M2945" s="64">
        <v>4705039</v>
      </c>
      <c r="N2945" s="64">
        <v>15838240</v>
      </c>
      <c r="O2945" s="64">
        <v>27299170</v>
      </c>
      <c r="P2945" s="63">
        <v>6754278</v>
      </c>
      <c r="Q2945" s="63">
        <v>4703946</v>
      </c>
      <c r="R2945" s="63">
        <v>15573664</v>
      </c>
      <c r="S2945" s="63">
        <v>27031888</v>
      </c>
      <c r="T2945">
        <f t="shared" si="413"/>
        <v>54331058</v>
      </c>
    </row>
    <row r="2946" spans="1:20" hidden="1">
      <c r="A2946" s="55" t="s">
        <v>5605</v>
      </c>
      <c r="B2946" s="56" t="s">
        <v>5606</v>
      </c>
      <c r="C2946" s="55" t="s">
        <v>6317</v>
      </c>
      <c r="D2946" s="56">
        <f t="shared" si="414"/>
        <v>7217.6559999999999</v>
      </c>
      <c r="E2946" s="56">
        <f t="shared" si="406"/>
        <v>967.16099999999994</v>
      </c>
      <c r="F2946" s="56">
        <f t="shared" si="407"/>
        <v>3532.788</v>
      </c>
      <c r="G2946" s="56">
        <f t="shared" si="408"/>
        <v>11717.605</v>
      </c>
      <c r="H2946" s="56">
        <f t="shared" si="409"/>
        <v>7749.8050000000003</v>
      </c>
      <c r="I2946" s="56">
        <f t="shared" si="410"/>
        <v>966.298</v>
      </c>
      <c r="J2946" s="56">
        <f t="shared" si="411"/>
        <v>2894.183</v>
      </c>
      <c r="K2946" s="56">
        <f t="shared" si="412"/>
        <v>11610.286</v>
      </c>
      <c r="L2946" s="64">
        <v>7217656</v>
      </c>
      <c r="M2946" s="64">
        <v>967161</v>
      </c>
      <c r="N2946" s="64">
        <v>3532788</v>
      </c>
      <c r="O2946" s="64">
        <v>11717605</v>
      </c>
      <c r="P2946" s="63">
        <v>7749805</v>
      </c>
      <c r="Q2946" s="63">
        <v>966298</v>
      </c>
      <c r="R2946" s="63">
        <v>2894183</v>
      </c>
      <c r="S2946" s="63">
        <v>11610286</v>
      </c>
      <c r="T2946">
        <f t="shared" si="413"/>
        <v>23327891</v>
      </c>
    </row>
    <row r="2947" spans="1:20" hidden="1">
      <c r="A2947" s="55" t="s">
        <v>5607</v>
      </c>
      <c r="B2947" s="56" t="s">
        <v>5608</v>
      </c>
      <c r="C2947" s="55" t="s">
        <v>6318</v>
      </c>
      <c r="D2947" s="56">
        <f t="shared" si="414"/>
        <v>3884.4459999999999</v>
      </c>
      <c r="E2947" s="56">
        <f t="shared" si="406"/>
        <v>1122.7159999999999</v>
      </c>
      <c r="F2947" s="56">
        <f t="shared" si="407"/>
        <v>5436.0649999999996</v>
      </c>
      <c r="G2947" s="56">
        <f t="shared" si="408"/>
        <v>10443.227000000001</v>
      </c>
      <c r="H2947" s="56">
        <f t="shared" si="409"/>
        <v>3645.6480000000001</v>
      </c>
      <c r="I2947" s="56">
        <f t="shared" si="410"/>
        <v>1217.7950000000001</v>
      </c>
      <c r="J2947" s="56">
        <f t="shared" si="411"/>
        <v>5760.5069999999996</v>
      </c>
      <c r="K2947" s="56">
        <f t="shared" si="412"/>
        <v>10623.95</v>
      </c>
      <c r="L2947" s="64">
        <v>3884446</v>
      </c>
      <c r="M2947" s="64">
        <v>1122716</v>
      </c>
      <c r="N2947" s="64">
        <v>5436065</v>
      </c>
      <c r="O2947" s="64">
        <v>10443227</v>
      </c>
      <c r="P2947" s="63">
        <v>3645648</v>
      </c>
      <c r="Q2947" s="63">
        <v>1217795</v>
      </c>
      <c r="R2947" s="63">
        <v>5760507</v>
      </c>
      <c r="S2947" s="63">
        <v>10623950</v>
      </c>
      <c r="T2947">
        <f t="shared" si="413"/>
        <v>21067177</v>
      </c>
    </row>
    <row r="2948" spans="1:20" hidden="1">
      <c r="A2948" s="55" t="s">
        <v>5609</v>
      </c>
      <c r="B2948" s="56" t="s">
        <v>5610</v>
      </c>
      <c r="C2948" s="55" t="s">
        <v>6318</v>
      </c>
      <c r="D2948" s="56">
        <f t="shared" si="414"/>
        <v>5159.38</v>
      </c>
      <c r="E2948" s="56">
        <f t="shared" si="406"/>
        <v>1961.3230000000001</v>
      </c>
      <c r="F2948" s="56">
        <f t="shared" si="407"/>
        <v>8404.1579999999994</v>
      </c>
      <c r="G2948" s="56">
        <f t="shared" si="408"/>
        <v>15524.861000000001</v>
      </c>
      <c r="H2948" s="56">
        <f t="shared" si="409"/>
        <v>6144.3980000000001</v>
      </c>
      <c r="I2948" s="56">
        <f t="shared" si="410"/>
        <v>2056.3090000000002</v>
      </c>
      <c r="J2948" s="56">
        <f t="shared" si="411"/>
        <v>8890.8649999999998</v>
      </c>
      <c r="K2948" s="56">
        <f t="shared" si="412"/>
        <v>17091.572</v>
      </c>
      <c r="L2948" s="64">
        <v>5159380</v>
      </c>
      <c r="M2948" s="64">
        <v>1961323</v>
      </c>
      <c r="N2948" s="64">
        <v>8404158</v>
      </c>
      <c r="O2948" s="64">
        <v>15524861</v>
      </c>
      <c r="P2948" s="63">
        <v>6144398</v>
      </c>
      <c r="Q2948" s="63">
        <v>2056309</v>
      </c>
      <c r="R2948" s="63">
        <v>8890865</v>
      </c>
      <c r="S2948" s="63">
        <v>17091572</v>
      </c>
      <c r="T2948">
        <f t="shared" si="413"/>
        <v>32616433</v>
      </c>
    </row>
    <row r="2949" spans="1:20" hidden="1">
      <c r="A2949" s="55" t="s">
        <v>5611</v>
      </c>
      <c r="B2949" s="56" t="s">
        <v>5612</v>
      </c>
      <c r="C2949" s="55" t="s">
        <v>6318</v>
      </c>
      <c r="D2949" s="56">
        <f t="shared" si="414"/>
        <v>6304.15</v>
      </c>
      <c r="E2949" s="56">
        <f t="shared" ref="E2949:E3012" si="415">M2949/1000</f>
        <v>5927.0519999999997</v>
      </c>
      <c r="F2949" s="56">
        <f t="shared" ref="F2949:F3012" si="416">N2949/1000</f>
        <v>10577.254000000001</v>
      </c>
      <c r="G2949" s="56">
        <f t="shared" ref="G2949:G3012" si="417">O2949/1000</f>
        <v>22808.455999999998</v>
      </c>
      <c r="H2949" s="56">
        <f t="shared" ref="H2949:H3012" si="418">P2949/1000</f>
        <v>6981.808</v>
      </c>
      <c r="I2949" s="56">
        <f t="shared" ref="I2949:I3012" si="419">Q2949/1000</f>
        <v>7115.1509999999998</v>
      </c>
      <c r="J2949" s="56">
        <f t="shared" ref="J2949:J3012" si="420">R2949/1000</f>
        <v>10273.290000000001</v>
      </c>
      <c r="K2949" s="56">
        <f t="shared" ref="K2949:K3012" si="421">S2949/1000</f>
        <v>24370.249</v>
      </c>
      <c r="L2949" s="64">
        <v>6304150</v>
      </c>
      <c r="M2949" s="64">
        <v>5927052</v>
      </c>
      <c r="N2949" s="64">
        <v>10577254</v>
      </c>
      <c r="O2949" s="64">
        <v>22808456</v>
      </c>
      <c r="P2949" s="63">
        <v>6981808</v>
      </c>
      <c r="Q2949" s="63">
        <v>7115151</v>
      </c>
      <c r="R2949" s="63">
        <v>10273290</v>
      </c>
      <c r="S2949" s="63">
        <v>24370249</v>
      </c>
      <c r="T2949">
        <f t="shared" si="413"/>
        <v>47178705</v>
      </c>
    </row>
    <row r="2950" spans="1:20" hidden="1">
      <c r="A2950" s="55" t="s">
        <v>5613</v>
      </c>
      <c r="B2950" s="56" t="s">
        <v>5614</v>
      </c>
      <c r="C2950" s="55" t="s">
        <v>6318</v>
      </c>
      <c r="D2950" s="56">
        <f t="shared" si="414"/>
        <v>3031.41</v>
      </c>
      <c r="E2950" s="56">
        <f t="shared" si="415"/>
        <v>701.67499999999995</v>
      </c>
      <c r="F2950" s="56">
        <f t="shared" si="416"/>
        <v>4494.9189999999999</v>
      </c>
      <c r="G2950" s="56">
        <f t="shared" si="417"/>
        <v>8228.0040000000008</v>
      </c>
      <c r="H2950" s="56">
        <f t="shared" si="418"/>
        <v>3033.5149999999999</v>
      </c>
      <c r="I2950" s="56">
        <f t="shared" si="419"/>
        <v>701.54899999999998</v>
      </c>
      <c r="J2950" s="56">
        <f t="shared" si="420"/>
        <v>4362.6940000000004</v>
      </c>
      <c r="K2950" s="56">
        <f t="shared" si="421"/>
        <v>8097.7579999999998</v>
      </c>
      <c r="L2950" s="64">
        <v>3031410</v>
      </c>
      <c r="M2950" s="64">
        <v>701675</v>
      </c>
      <c r="N2950" s="64">
        <v>4494919</v>
      </c>
      <c r="O2950" s="64">
        <v>8228004</v>
      </c>
      <c r="P2950" s="63">
        <v>3033515</v>
      </c>
      <c r="Q2950" s="63">
        <v>701549</v>
      </c>
      <c r="R2950" s="63">
        <v>4362694</v>
      </c>
      <c r="S2950" s="63">
        <v>8097758</v>
      </c>
      <c r="T2950">
        <f t="shared" ref="T2950:T3013" si="422">O2950+S2950</f>
        <v>16325762</v>
      </c>
    </row>
    <row r="2951" spans="1:20" hidden="1">
      <c r="A2951" s="55" t="s">
        <v>5615</v>
      </c>
      <c r="B2951" s="56" t="s">
        <v>5616</v>
      </c>
      <c r="C2951" s="55" t="s">
        <v>6318</v>
      </c>
      <c r="D2951" s="56">
        <f t="shared" ref="D2951:D3014" si="423">L2951/1000</f>
        <v>1048.933</v>
      </c>
      <c r="E2951" s="56">
        <f t="shared" si="415"/>
        <v>387.12099999999998</v>
      </c>
      <c r="F2951" s="56">
        <f t="shared" si="416"/>
        <v>1859.0889999999999</v>
      </c>
      <c r="G2951" s="56">
        <f t="shared" si="417"/>
        <v>3295.143</v>
      </c>
      <c r="H2951" s="56">
        <f t="shared" si="418"/>
        <v>967.71100000000001</v>
      </c>
      <c r="I2951" s="56">
        <f t="shared" si="419"/>
        <v>386.673</v>
      </c>
      <c r="J2951" s="56">
        <f t="shared" si="420"/>
        <v>1971.3050000000001</v>
      </c>
      <c r="K2951" s="56">
        <f t="shared" si="421"/>
        <v>3325.6889999999999</v>
      </c>
      <c r="L2951" s="64">
        <v>1048933</v>
      </c>
      <c r="M2951" s="64">
        <v>387121</v>
      </c>
      <c r="N2951" s="64">
        <v>1859089</v>
      </c>
      <c r="O2951" s="64">
        <v>3295143</v>
      </c>
      <c r="P2951" s="63">
        <v>967711</v>
      </c>
      <c r="Q2951" s="63">
        <v>386673</v>
      </c>
      <c r="R2951" s="63">
        <v>1971305</v>
      </c>
      <c r="S2951" s="63">
        <v>3325689</v>
      </c>
      <c r="T2951">
        <f t="shared" si="422"/>
        <v>6620832</v>
      </c>
    </row>
    <row r="2952" spans="1:20" hidden="1">
      <c r="A2952" s="55" t="s">
        <v>5617</v>
      </c>
      <c r="B2952" s="56" t="s">
        <v>5618</v>
      </c>
      <c r="C2952" s="55" t="s">
        <v>6318</v>
      </c>
      <c r="D2952" s="56">
        <f t="shared" si="423"/>
        <v>3187.0859999999998</v>
      </c>
      <c r="E2952" s="56">
        <f t="shared" si="415"/>
        <v>768.85900000000004</v>
      </c>
      <c r="F2952" s="56">
        <f t="shared" si="416"/>
        <v>4398.8900000000003</v>
      </c>
      <c r="G2952" s="56">
        <f t="shared" si="417"/>
        <v>8354.8349999999991</v>
      </c>
      <c r="H2952" s="56">
        <f t="shared" si="418"/>
        <v>3382.6640000000002</v>
      </c>
      <c r="I2952" s="56">
        <f t="shared" si="419"/>
        <v>717.91899999999998</v>
      </c>
      <c r="J2952" s="56">
        <f t="shared" si="420"/>
        <v>4900.8029999999999</v>
      </c>
      <c r="K2952" s="56">
        <f t="shared" si="421"/>
        <v>9001.3860000000004</v>
      </c>
      <c r="L2952" s="64">
        <v>3187086</v>
      </c>
      <c r="M2952" s="64">
        <v>768859</v>
      </c>
      <c r="N2952" s="64">
        <v>4398890</v>
      </c>
      <c r="O2952" s="64">
        <v>8354835</v>
      </c>
      <c r="P2952" s="63">
        <v>3382664</v>
      </c>
      <c r="Q2952" s="63">
        <v>717919</v>
      </c>
      <c r="R2952" s="63">
        <v>4900803</v>
      </c>
      <c r="S2952" s="63">
        <v>9001386</v>
      </c>
      <c r="T2952">
        <f t="shared" si="422"/>
        <v>17356221</v>
      </c>
    </row>
    <row r="2953" spans="1:20" hidden="1">
      <c r="A2953" s="55" t="s">
        <v>5619</v>
      </c>
      <c r="B2953" s="56" t="s">
        <v>5620</v>
      </c>
      <c r="C2953" s="55" t="s">
        <v>6318</v>
      </c>
      <c r="D2953" s="56">
        <f t="shared" si="423"/>
        <v>2857.348</v>
      </c>
      <c r="E2953" s="56">
        <f t="shared" si="415"/>
        <v>2026.152</v>
      </c>
      <c r="F2953" s="56">
        <f t="shared" si="416"/>
        <v>6408.23</v>
      </c>
      <c r="G2953" s="56">
        <f t="shared" si="417"/>
        <v>11291.73</v>
      </c>
      <c r="H2953" s="56">
        <f t="shared" si="418"/>
        <v>2924.482</v>
      </c>
      <c r="I2953" s="56">
        <f t="shared" si="419"/>
        <v>2875.4119999999998</v>
      </c>
      <c r="J2953" s="56">
        <f t="shared" si="420"/>
        <v>6339.3980000000001</v>
      </c>
      <c r="K2953" s="56">
        <f t="shared" si="421"/>
        <v>12139.291999999999</v>
      </c>
      <c r="L2953" s="64">
        <v>2857348</v>
      </c>
      <c r="M2953" s="64">
        <v>2026152</v>
      </c>
      <c r="N2953" s="64">
        <v>6408230</v>
      </c>
      <c r="O2953" s="64">
        <v>11291730</v>
      </c>
      <c r="P2953" s="63">
        <v>2924482</v>
      </c>
      <c r="Q2953" s="63">
        <v>2875412</v>
      </c>
      <c r="R2953" s="63">
        <v>6339398</v>
      </c>
      <c r="S2953" s="63">
        <v>12139292</v>
      </c>
      <c r="T2953">
        <f t="shared" si="422"/>
        <v>23431022</v>
      </c>
    </row>
    <row r="2954" spans="1:20" hidden="1">
      <c r="A2954" s="55" t="s">
        <v>5621</v>
      </c>
      <c r="B2954" s="56" t="s">
        <v>5622</v>
      </c>
      <c r="C2954" s="55" t="s">
        <v>6318</v>
      </c>
      <c r="D2954" s="56">
        <f t="shared" si="423"/>
        <v>3176.989</v>
      </c>
      <c r="E2954" s="56">
        <f t="shared" si="415"/>
        <v>1515.912</v>
      </c>
      <c r="F2954" s="56">
        <f t="shared" si="416"/>
        <v>4313.5259999999998</v>
      </c>
      <c r="G2954" s="56">
        <f t="shared" si="417"/>
        <v>9006.4269999999997</v>
      </c>
      <c r="H2954" s="56">
        <f t="shared" si="418"/>
        <v>3835.6770000000001</v>
      </c>
      <c r="I2954" s="56">
        <f t="shared" si="419"/>
        <v>1512.0740000000001</v>
      </c>
      <c r="J2954" s="56">
        <f t="shared" si="420"/>
        <v>4603.6660000000002</v>
      </c>
      <c r="K2954" s="56">
        <f t="shared" si="421"/>
        <v>9951.4169999999995</v>
      </c>
      <c r="L2954" s="64">
        <v>3176989</v>
      </c>
      <c r="M2954" s="64">
        <v>1515912</v>
      </c>
      <c r="N2954" s="64">
        <v>4313526</v>
      </c>
      <c r="O2954" s="64">
        <v>9006427</v>
      </c>
      <c r="P2954" s="63">
        <v>3835677</v>
      </c>
      <c r="Q2954" s="63">
        <v>1512074</v>
      </c>
      <c r="R2954" s="63">
        <v>4603666</v>
      </c>
      <c r="S2954" s="63">
        <v>9951417</v>
      </c>
      <c r="T2954">
        <f t="shared" si="422"/>
        <v>18957844</v>
      </c>
    </row>
    <row r="2955" spans="1:20" hidden="1">
      <c r="A2955" s="55" t="s">
        <v>5623</v>
      </c>
      <c r="B2955" s="56" t="s">
        <v>5624</v>
      </c>
      <c r="C2955" s="55" t="s">
        <v>6318</v>
      </c>
      <c r="D2955" s="56">
        <f t="shared" si="423"/>
        <v>4347.2759999999998</v>
      </c>
      <c r="E2955" s="56">
        <f t="shared" si="415"/>
        <v>3374.2849999999999</v>
      </c>
      <c r="F2955" s="56">
        <f t="shared" si="416"/>
        <v>9466.7029999999995</v>
      </c>
      <c r="G2955" s="56">
        <f t="shared" si="417"/>
        <v>17188.263999999999</v>
      </c>
      <c r="H2955" s="56">
        <f t="shared" si="418"/>
        <v>4997.4449999999997</v>
      </c>
      <c r="I2955" s="56">
        <f t="shared" si="419"/>
        <v>3904.8130000000001</v>
      </c>
      <c r="J2955" s="56">
        <f t="shared" si="420"/>
        <v>8849.9050000000007</v>
      </c>
      <c r="K2955" s="56">
        <f t="shared" si="421"/>
        <v>17752.163</v>
      </c>
      <c r="L2955" s="64">
        <v>4347276</v>
      </c>
      <c r="M2955" s="64">
        <v>3374285</v>
      </c>
      <c r="N2955" s="64">
        <v>9466703</v>
      </c>
      <c r="O2955" s="64">
        <v>17188264</v>
      </c>
      <c r="P2955" s="63">
        <v>4997445</v>
      </c>
      <c r="Q2955" s="63">
        <v>3904813</v>
      </c>
      <c r="R2955" s="63">
        <v>8849905</v>
      </c>
      <c r="S2955" s="63">
        <v>17752163</v>
      </c>
      <c r="T2955">
        <f t="shared" si="422"/>
        <v>34940427</v>
      </c>
    </row>
    <row r="2956" spans="1:20" hidden="1">
      <c r="A2956" s="55" t="s">
        <v>5625</v>
      </c>
      <c r="B2956" s="56" t="s">
        <v>5626</v>
      </c>
      <c r="C2956" s="55" t="s">
        <v>6318</v>
      </c>
      <c r="D2956" s="56">
        <f t="shared" si="423"/>
        <v>5991.4309999999996</v>
      </c>
      <c r="E2956" s="56">
        <f t="shared" si="415"/>
        <v>1776.4469999999999</v>
      </c>
      <c r="F2956" s="56">
        <f t="shared" si="416"/>
        <v>11729.817999999999</v>
      </c>
      <c r="G2956" s="56">
        <f t="shared" si="417"/>
        <v>19497.696</v>
      </c>
      <c r="H2956" s="56">
        <f t="shared" si="418"/>
        <v>6172.9120000000003</v>
      </c>
      <c r="I2956" s="56">
        <f t="shared" si="419"/>
        <v>1806.6320000000001</v>
      </c>
      <c r="J2956" s="56">
        <f t="shared" si="420"/>
        <v>11431.88</v>
      </c>
      <c r="K2956" s="56">
        <f t="shared" si="421"/>
        <v>19411.423999999999</v>
      </c>
      <c r="L2956" s="64">
        <v>5991431</v>
      </c>
      <c r="M2956" s="64">
        <v>1776447</v>
      </c>
      <c r="N2956" s="64">
        <v>11729818</v>
      </c>
      <c r="O2956" s="64">
        <v>19497696</v>
      </c>
      <c r="P2956" s="63">
        <v>6172912</v>
      </c>
      <c r="Q2956" s="63">
        <v>1806632</v>
      </c>
      <c r="R2956" s="63">
        <v>11431880</v>
      </c>
      <c r="S2956" s="63">
        <v>19411424</v>
      </c>
      <c r="T2956">
        <f t="shared" si="422"/>
        <v>38909120</v>
      </c>
    </row>
    <row r="2957" spans="1:20" hidden="1">
      <c r="A2957" s="55" t="s">
        <v>5627</v>
      </c>
      <c r="B2957" s="56" t="s">
        <v>5628</v>
      </c>
      <c r="C2957" s="55" t="s">
        <v>6318</v>
      </c>
      <c r="D2957" s="56">
        <f t="shared" si="423"/>
        <v>2424.511</v>
      </c>
      <c r="E2957" s="56">
        <f t="shared" si="415"/>
        <v>554.80600000000004</v>
      </c>
      <c r="F2957" s="56">
        <f t="shared" si="416"/>
        <v>2643.2170000000001</v>
      </c>
      <c r="G2957" s="56">
        <f t="shared" si="417"/>
        <v>5622.5339999999997</v>
      </c>
      <c r="H2957" s="56">
        <f t="shared" si="418"/>
        <v>2505.6799999999998</v>
      </c>
      <c r="I2957" s="56">
        <f t="shared" si="419"/>
        <v>554.63800000000003</v>
      </c>
      <c r="J2957" s="56">
        <f t="shared" si="420"/>
        <v>2612.9960000000001</v>
      </c>
      <c r="K2957" s="56">
        <f t="shared" si="421"/>
        <v>5673.3140000000003</v>
      </c>
      <c r="L2957" s="64">
        <v>2424511</v>
      </c>
      <c r="M2957" s="64">
        <v>554806</v>
      </c>
      <c r="N2957" s="64">
        <v>2643217</v>
      </c>
      <c r="O2957" s="64">
        <v>5622534</v>
      </c>
      <c r="P2957" s="63">
        <v>2505680</v>
      </c>
      <c r="Q2957" s="63">
        <v>554638</v>
      </c>
      <c r="R2957" s="63">
        <v>2612996</v>
      </c>
      <c r="S2957" s="63">
        <v>5673314</v>
      </c>
      <c r="T2957">
        <f t="shared" si="422"/>
        <v>11295848</v>
      </c>
    </row>
    <row r="2958" spans="1:20" hidden="1">
      <c r="A2958" s="55" t="s">
        <v>5629</v>
      </c>
      <c r="B2958" s="56" t="s">
        <v>5630</v>
      </c>
      <c r="C2958" s="55" t="s">
        <v>6318</v>
      </c>
      <c r="D2958" s="56">
        <f t="shared" si="423"/>
        <v>3763.2710000000002</v>
      </c>
      <c r="E2958" s="56">
        <f t="shared" si="415"/>
        <v>2299.7570000000001</v>
      </c>
      <c r="F2958" s="56">
        <f t="shared" si="416"/>
        <v>8251.5149999999994</v>
      </c>
      <c r="G2958" s="56">
        <f t="shared" si="417"/>
        <v>14314.543</v>
      </c>
      <c r="H2958" s="56">
        <f t="shared" si="418"/>
        <v>4194.87</v>
      </c>
      <c r="I2958" s="56">
        <f t="shared" si="419"/>
        <v>2749.5390000000002</v>
      </c>
      <c r="J2958" s="56">
        <f t="shared" si="420"/>
        <v>8106.4110000000001</v>
      </c>
      <c r="K2958" s="56">
        <f t="shared" si="421"/>
        <v>15050.82</v>
      </c>
      <c r="L2958" s="64">
        <v>3763271</v>
      </c>
      <c r="M2958" s="64">
        <v>2299757</v>
      </c>
      <c r="N2958" s="64">
        <v>8251515</v>
      </c>
      <c r="O2958" s="64">
        <v>14314543</v>
      </c>
      <c r="P2958" s="63">
        <v>4194870</v>
      </c>
      <c r="Q2958" s="63">
        <v>2749539</v>
      </c>
      <c r="R2958" s="63">
        <v>8106411</v>
      </c>
      <c r="S2958" s="63">
        <v>15050820</v>
      </c>
      <c r="T2958">
        <f t="shared" si="422"/>
        <v>29365363</v>
      </c>
    </row>
    <row r="2959" spans="1:20" hidden="1">
      <c r="A2959" s="55" t="s">
        <v>5631</v>
      </c>
      <c r="B2959" s="56" t="s">
        <v>5632</v>
      </c>
      <c r="C2959" s="55" t="s">
        <v>6319</v>
      </c>
      <c r="D2959" s="56">
        <f t="shared" si="423"/>
        <v>310.74700000000001</v>
      </c>
      <c r="E2959" s="56">
        <f t="shared" si="415"/>
        <v>246.245</v>
      </c>
      <c r="F2959" s="56">
        <f t="shared" si="416"/>
        <v>2701.6439999999998</v>
      </c>
      <c r="G2959" s="56">
        <f t="shared" si="417"/>
        <v>3258.636</v>
      </c>
      <c r="H2959" s="56">
        <f t="shared" si="418"/>
        <v>310.74700000000001</v>
      </c>
      <c r="I2959" s="56">
        <f t="shared" si="419"/>
        <v>246.00299999999999</v>
      </c>
      <c r="J2959" s="56">
        <f t="shared" si="420"/>
        <v>2441.9029999999998</v>
      </c>
      <c r="K2959" s="56">
        <f t="shared" si="421"/>
        <v>2998.6529999999998</v>
      </c>
      <c r="L2959" s="64">
        <v>310747</v>
      </c>
      <c r="M2959" s="64">
        <v>246245</v>
      </c>
      <c r="N2959" s="64">
        <v>2701644</v>
      </c>
      <c r="O2959" s="64">
        <v>3258636</v>
      </c>
      <c r="P2959" s="63">
        <v>310747</v>
      </c>
      <c r="Q2959" s="63">
        <v>246003</v>
      </c>
      <c r="R2959" s="63">
        <v>2441903</v>
      </c>
      <c r="S2959" s="63">
        <v>2998653</v>
      </c>
      <c r="T2959">
        <f t="shared" si="422"/>
        <v>6257289</v>
      </c>
    </row>
    <row r="2960" spans="1:20" hidden="1">
      <c r="A2960" s="55" t="s">
        <v>5633</v>
      </c>
      <c r="B2960" s="56" t="s">
        <v>5634</v>
      </c>
      <c r="C2960" s="55" t="s">
        <v>6319</v>
      </c>
      <c r="D2960" s="56">
        <f t="shared" si="423"/>
        <v>803.18299999999999</v>
      </c>
      <c r="E2960" s="56">
        <f t="shared" si="415"/>
        <v>535.58799999999997</v>
      </c>
      <c r="F2960" s="56">
        <f t="shared" si="416"/>
        <v>499.55099999999999</v>
      </c>
      <c r="G2960" s="56">
        <f t="shared" si="417"/>
        <v>1838.3219999999999</v>
      </c>
      <c r="H2960" s="56">
        <f t="shared" si="418"/>
        <v>888.38</v>
      </c>
      <c r="I2960" s="56">
        <f t="shared" si="419"/>
        <v>558.37599999999998</v>
      </c>
      <c r="J2960" s="56">
        <f t="shared" si="420"/>
        <v>497.08199999999999</v>
      </c>
      <c r="K2960" s="56">
        <f t="shared" si="421"/>
        <v>1943.838</v>
      </c>
      <c r="L2960" s="64">
        <v>803183</v>
      </c>
      <c r="M2960" s="64">
        <v>535588</v>
      </c>
      <c r="N2960" s="64">
        <v>499551</v>
      </c>
      <c r="O2960" s="64">
        <v>1838322</v>
      </c>
      <c r="P2960" s="63">
        <v>888380</v>
      </c>
      <c r="Q2960" s="63">
        <v>558376</v>
      </c>
      <c r="R2960" s="63">
        <v>497082</v>
      </c>
      <c r="S2960" s="63">
        <v>1943838</v>
      </c>
      <c r="T2960">
        <f t="shared" si="422"/>
        <v>3782160</v>
      </c>
    </row>
    <row r="2961" spans="1:20" hidden="1">
      <c r="A2961" s="55" t="s">
        <v>5635</v>
      </c>
      <c r="B2961" s="56" t="s">
        <v>5636</v>
      </c>
      <c r="C2961" s="55" t="s">
        <v>6319</v>
      </c>
      <c r="D2961" s="56">
        <f t="shared" si="423"/>
        <v>1198.864</v>
      </c>
      <c r="E2961" s="56">
        <f t="shared" si="415"/>
        <v>1475.838</v>
      </c>
      <c r="F2961" s="56">
        <f t="shared" si="416"/>
        <v>4107.5630000000001</v>
      </c>
      <c r="G2961" s="56">
        <f t="shared" si="417"/>
        <v>6782.2650000000003</v>
      </c>
      <c r="H2961" s="56">
        <f t="shared" si="418"/>
        <v>1322.4269999999999</v>
      </c>
      <c r="I2961" s="56">
        <f t="shared" si="419"/>
        <v>1360.1369999999999</v>
      </c>
      <c r="J2961" s="56">
        <f t="shared" si="420"/>
        <v>4285.71</v>
      </c>
      <c r="K2961" s="56">
        <f t="shared" si="421"/>
        <v>6968.2740000000003</v>
      </c>
      <c r="L2961" s="64">
        <v>1198864</v>
      </c>
      <c r="M2961" s="64">
        <v>1475838</v>
      </c>
      <c r="N2961" s="64">
        <v>4107563</v>
      </c>
      <c r="O2961" s="64">
        <v>6782265</v>
      </c>
      <c r="P2961" s="63">
        <v>1322427</v>
      </c>
      <c r="Q2961" s="63">
        <v>1360137</v>
      </c>
      <c r="R2961" s="63">
        <v>4285710</v>
      </c>
      <c r="S2961" s="63">
        <v>6968274</v>
      </c>
      <c r="T2961">
        <f t="shared" si="422"/>
        <v>13750539</v>
      </c>
    </row>
    <row r="2962" spans="1:20" hidden="1">
      <c r="A2962" s="55" t="s">
        <v>5637</v>
      </c>
      <c r="B2962" s="56" t="s">
        <v>5638</v>
      </c>
      <c r="C2962" s="55" t="s">
        <v>6319</v>
      </c>
      <c r="D2962" s="56">
        <f t="shared" si="423"/>
        <v>1058.643</v>
      </c>
      <c r="E2962" s="56">
        <f t="shared" si="415"/>
        <v>826.28800000000001</v>
      </c>
      <c r="F2962" s="56">
        <f t="shared" si="416"/>
        <v>2235.788</v>
      </c>
      <c r="G2962" s="56">
        <f t="shared" si="417"/>
        <v>4120.7190000000001</v>
      </c>
      <c r="H2962" s="56">
        <f t="shared" si="418"/>
        <v>1317.7950000000001</v>
      </c>
      <c r="I2962" s="56">
        <f t="shared" si="419"/>
        <v>707.947</v>
      </c>
      <c r="J2962" s="56">
        <f t="shared" si="420"/>
        <v>2966.4259999999999</v>
      </c>
      <c r="K2962" s="56">
        <f t="shared" si="421"/>
        <v>4992.1679999999997</v>
      </c>
      <c r="L2962" s="64">
        <v>1058643</v>
      </c>
      <c r="M2962" s="64">
        <v>826288</v>
      </c>
      <c r="N2962" s="64">
        <v>2235788</v>
      </c>
      <c r="O2962" s="64">
        <v>4120719</v>
      </c>
      <c r="P2962" s="63">
        <v>1317795</v>
      </c>
      <c r="Q2962" s="63">
        <v>707947</v>
      </c>
      <c r="R2962" s="63">
        <v>2966426</v>
      </c>
      <c r="S2962" s="63">
        <v>4992168</v>
      </c>
      <c r="T2962">
        <f t="shared" si="422"/>
        <v>9112887</v>
      </c>
    </row>
    <row r="2963" spans="1:20" hidden="1">
      <c r="A2963" s="55" t="s">
        <v>5639</v>
      </c>
      <c r="B2963" s="56" t="s">
        <v>5640</v>
      </c>
      <c r="C2963" s="55" t="s">
        <v>6320</v>
      </c>
      <c r="D2963" s="56">
        <f t="shared" si="423"/>
        <v>3336.0030000000002</v>
      </c>
      <c r="E2963" s="56">
        <f t="shared" si="415"/>
        <v>0</v>
      </c>
      <c r="F2963" s="56">
        <f t="shared" si="416"/>
        <v>0</v>
      </c>
      <c r="G2963" s="56">
        <f t="shared" si="417"/>
        <v>3336.0030000000002</v>
      </c>
      <c r="H2963" s="56">
        <f t="shared" si="418"/>
        <v>3359.1909999999998</v>
      </c>
      <c r="I2963" s="56">
        <f t="shared" si="419"/>
        <v>0</v>
      </c>
      <c r="J2963" s="56">
        <f t="shared" si="420"/>
        <v>0</v>
      </c>
      <c r="K2963" s="56">
        <f t="shared" si="421"/>
        <v>3359.1909999999998</v>
      </c>
      <c r="L2963" s="64">
        <v>3336003</v>
      </c>
      <c r="M2963" s="64">
        <v>0</v>
      </c>
      <c r="N2963" s="64">
        <v>0</v>
      </c>
      <c r="O2963" s="64">
        <v>3336003</v>
      </c>
      <c r="P2963" s="63">
        <v>3359191</v>
      </c>
      <c r="Q2963" s="63">
        <v>0</v>
      </c>
      <c r="R2963" s="63">
        <v>0</v>
      </c>
      <c r="S2963" s="63">
        <v>3359191</v>
      </c>
      <c r="T2963">
        <f t="shared" si="422"/>
        <v>6695194</v>
      </c>
    </row>
    <row r="2964" spans="1:20" hidden="1">
      <c r="A2964" s="55" t="s">
        <v>5641</v>
      </c>
      <c r="B2964" s="56" t="s">
        <v>5642</v>
      </c>
      <c r="C2964" s="55" t="s">
        <v>6320</v>
      </c>
      <c r="D2964" s="56">
        <f t="shared" si="423"/>
        <v>17.768000000000001</v>
      </c>
      <c r="E2964" s="56">
        <f t="shared" si="415"/>
        <v>0</v>
      </c>
      <c r="F2964" s="56">
        <f t="shared" si="416"/>
        <v>192.28700000000001</v>
      </c>
      <c r="G2964" s="56">
        <f t="shared" si="417"/>
        <v>210.05500000000001</v>
      </c>
      <c r="H2964" s="56">
        <f t="shared" si="418"/>
        <v>23.146999999999998</v>
      </c>
      <c r="I2964" s="56">
        <f t="shared" si="419"/>
        <v>0</v>
      </c>
      <c r="J2964" s="56">
        <f t="shared" si="420"/>
        <v>189.52500000000001</v>
      </c>
      <c r="K2964" s="56">
        <f t="shared" si="421"/>
        <v>212.672</v>
      </c>
      <c r="L2964" s="64">
        <v>17768</v>
      </c>
      <c r="M2964" s="64">
        <v>0</v>
      </c>
      <c r="N2964" s="64">
        <v>192287</v>
      </c>
      <c r="O2964" s="64">
        <v>210055</v>
      </c>
      <c r="P2964" s="63">
        <v>23147</v>
      </c>
      <c r="Q2964" s="63">
        <v>0</v>
      </c>
      <c r="R2964" s="63">
        <v>189525</v>
      </c>
      <c r="S2964" s="63">
        <v>212672</v>
      </c>
      <c r="T2964">
        <f t="shared" si="422"/>
        <v>422727</v>
      </c>
    </row>
    <row r="2965" spans="1:20">
      <c r="A2965" s="55" t="s">
        <v>6296</v>
      </c>
      <c r="B2965" s="56" t="s">
        <v>6297</v>
      </c>
      <c r="C2965" s="55" t="s">
        <v>6321</v>
      </c>
      <c r="D2965" s="56">
        <f t="shared" si="423"/>
        <v>0</v>
      </c>
      <c r="E2965" s="56">
        <f t="shared" si="415"/>
        <v>0</v>
      </c>
      <c r="F2965" s="56">
        <f t="shared" si="416"/>
        <v>0</v>
      </c>
      <c r="G2965" s="56">
        <f t="shared" si="417"/>
        <v>0</v>
      </c>
      <c r="H2965" s="56">
        <f t="shared" si="418"/>
        <v>0</v>
      </c>
      <c r="I2965" s="56">
        <f t="shared" si="419"/>
        <v>0</v>
      </c>
      <c r="J2965" s="56">
        <f t="shared" si="420"/>
        <v>0</v>
      </c>
      <c r="K2965" s="56">
        <f t="shared" si="421"/>
        <v>0</v>
      </c>
      <c r="L2965" s="64">
        <v>0</v>
      </c>
      <c r="M2965" s="64">
        <v>0</v>
      </c>
      <c r="N2965" s="64">
        <v>0</v>
      </c>
      <c r="O2965" s="64">
        <v>0</v>
      </c>
      <c r="P2965" s="63">
        <v>0</v>
      </c>
      <c r="Q2965" s="63">
        <v>0</v>
      </c>
      <c r="R2965" s="63">
        <v>0</v>
      </c>
      <c r="S2965" s="63">
        <v>0</v>
      </c>
      <c r="T2965">
        <f t="shared" si="422"/>
        <v>0</v>
      </c>
    </row>
    <row r="2966" spans="1:20">
      <c r="A2966" s="55" t="s">
        <v>5643</v>
      </c>
      <c r="B2966" s="56" t="s">
        <v>5644</v>
      </c>
      <c r="C2966" s="55" t="s">
        <v>6320</v>
      </c>
      <c r="D2966" s="56">
        <f t="shared" si="423"/>
        <v>0</v>
      </c>
      <c r="E2966" s="56">
        <f t="shared" si="415"/>
        <v>0</v>
      </c>
      <c r="F2966" s="56">
        <f t="shared" si="416"/>
        <v>0</v>
      </c>
      <c r="G2966" s="56">
        <f t="shared" si="417"/>
        <v>0</v>
      </c>
      <c r="H2966" s="56">
        <f t="shared" si="418"/>
        <v>0</v>
      </c>
      <c r="I2966" s="56">
        <f t="shared" si="419"/>
        <v>0</v>
      </c>
      <c r="J2966" s="56">
        <f t="shared" si="420"/>
        <v>0</v>
      </c>
      <c r="K2966" s="56">
        <f t="shared" si="421"/>
        <v>0</v>
      </c>
      <c r="L2966" s="64">
        <v>0</v>
      </c>
      <c r="M2966" s="64">
        <v>0</v>
      </c>
      <c r="N2966" s="64">
        <v>0</v>
      </c>
      <c r="O2966" s="64">
        <v>0</v>
      </c>
      <c r="P2966" s="63">
        <v>0</v>
      </c>
      <c r="Q2966" s="63">
        <v>0</v>
      </c>
      <c r="R2966" s="63">
        <v>0</v>
      </c>
      <c r="S2966" s="63">
        <v>0</v>
      </c>
      <c r="T2966">
        <f t="shared" si="422"/>
        <v>0</v>
      </c>
    </row>
    <row r="2967" spans="1:20" hidden="1">
      <c r="A2967" s="55" t="s">
        <v>5645</v>
      </c>
      <c r="B2967" s="56" t="s">
        <v>5646</v>
      </c>
      <c r="C2967" s="55" t="s">
        <v>6320</v>
      </c>
      <c r="D2967" s="56">
        <f t="shared" si="423"/>
        <v>0</v>
      </c>
      <c r="E2967" s="56">
        <f t="shared" si="415"/>
        <v>0</v>
      </c>
      <c r="F2967" s="56">
        <f t="shared" si="416"/>
        <v>32.283999999999999</v>
      </c>
      <c r="G2967" s="56">
        <f t="shared" si="417"/>
        <v>32.283999999999999</v>
      </c>
      <c r="H2967" s="56">
        <f t="shared" si="418"/>
        <v>0</v>
      </c>
      <c r="I2967" s="56">
        <f t="shared" si="419"/>
        <v>0</v>
      </c>
      <c r="J2967" s="56">
        <f t="shared" si="420"/>
        <v>28.280999999999999</v>
      </c>
      <c r="K2967" s="56">
        <f t="shared" si="421"/>
        <v>28.280999999999999</v>
      </c>
      <c r="L2967" s="64">
        <v>0</v>
      </c>
      <c r="M2967" s="64">
        <v>0</v>
      </c>
      <c r="N2967" s="64">
        <v>32284</v>
      </c>
      <c r="O2967" s="64">
        <v>32284</v>
      </c>
      <c r="P2967" s="63">
        <v>0</v>
      </c>
      <c r="Q2967" s="63">
        <v>0</v>
      </c>
      <c r="R2967" s="63">
        <v>28281</v>
      </c>
      <c r="S2967" s="63">
        <v>28281</v>
      </c>
      <c r="T2967">
        <f t="shared" si="422"/>
        <v>60565</v>
      </c>
    </row>
    <row r="2968" spans="1:20" hidden="1">
      <c r="A2968" s="55" t="s">
        <v>5647</v>
      </c>
      <c r="B2968" s="56" t="s">
        <v>5648</v>
      </c>
      <c r="C2968" s="55" t="s">
        <v>6320</v>
      </c>
      <c r="D2968" s="56">
        <f t="shared" si="423"/>
        <v>436.71600000000001</v>
      </c>
      <c r="E2968" s="56">
        <f t="shared" si="415"/>
        <v>0</v>
      </c>
      <c r="F2968" s="56">
        <f t="shared" si="416"/>
        <v>40.625</v>
      </c>
      <c r="G2968" s="56">
        <f t="shared" si="417"/>
        <v>477.34100000000001</v>
      </c>
      <c r="H2968" s="56">
        <f t="shared" si="418"/>
        <v>488.91399999999999</v>
      </c>
      <c r="I2968" s="56">
        <f t="shared" si="419"/>
        <v>0</v>
      </c>
      <c r="J2968" s="56">
        <f t="shared" si="420"/>
        <v>30.885999999999999</v>
      </c>
      <c r="K2968" s="56">
        <f t="shared" si="421"/>
        <v>519.79999999999995</v>
      </c>
      <c r="L2968" s="64">
        <v>436716</v>
      </c>
      <c r="M2968" s="64">
        <v>0</v>
      </c>
      <c r="N2968" s="64">
        <v>40625</v>
      </c>
      <c r="O2968" s="64">
        <v>477341</v>
      </c>
      <c r="P2968" s="63">
        <v>488914</v>
      </c>
      <c r="Q2968" s="63">
        <v>0</v>
      </c>
      <c r="R2968" s="63">
        <v>30886</v>
      </c>
      <c r="S2968" s="63">
        <v>519800</v>
      </c>
      <c r="T2968">
        <f t="shared" si="422"/>
        <v>997141</v>
      </c>
    </row>
    <row r="2969" spans="1:20" hidden="1">
      <c r="A2969" s="55" t="s">
        <v>5649</v>
      </c>
      <c r="B2969" s="56" t="s">
        <v>5650</v>
      </c>
      <c r="C2969" s="55" t="s">
        <v>6320</v>
      </c>
      <c r="D2969" s="56">
        <f t="shared" si="423"/>
        <v>0</v>
      </c>
      <c r="E2969" s="56">
        <f t="shared" si="415"/>
        <v>0</v>
      </c>
      <c r="F2969" s="56">
        <f t="shared" si="416"/>
        <v>81.938999999999993</v>
      </c>
      <c r="G2969" s="56">
        <f t="shared" si="417"/>
        <v>81.938999999999993</v>
      </c>
      <c r="H2969" s="56">
        <f t="shared" si="418"/>
        <v>0</v>
      </c>
      <c r="I2969" s="56">
        <f t="shared" si="419"/>
        <v>0</v>
      </c>
      <c r="J2969" s="56">
        <f t="shared" si="420"/>
        <v>97.692999999999998</v>
      </c>
      <c r="K2969" s="56">
        <f t="shared" si="421"/>
        <v>97.692999999999998</v>
      </c>
      <c r="L2969" s="64">
        <v>0</v>
      </c>
      <c r="M2969" s="64">
        <v>0</v>
      </c>
      <c r="N2969" s="64">
        <v>81939</v>
      </c>
      <c r="O2969" s="64">
        <v>81939</v>
      </c>
      <c r="P2969" s="63">
        <v>0</v>
      </c>
      <c r="Q2969" s="63">
        <v>0</v>
      </c>
      <c r="R2969" s="63">
        <v>97693</v>
      </c>
      <c r="S2969" s="63">
        <v>97693</v>
      </c>
      <c r="T2969">
        <f t="shared" si="422"/>
        <v>179632</v>
      </c>
    </row>
    <row r="2970" spans="1:20" hidden="1">
      <c r="A2970" s="55" t="s">
        <v>5651</v>
      </c>
      <c r="B2970" s="56" t="s">
        <v>5652</v>
      </c>
      <c r="C2970" s="55" t="s">
        <v>6320</v>
      </c>
      <c r="D2970" s="56">
        <f t="shared" si="423"/>
        <v>176.39599999999999</v>
      </c>
      <c r="E2970" s="56">
        <f t="shared" si="415"/>
        <v>0</v>
      </c>
      <c r="F2970" s="56">
        <f t="shared" si="416"/>
        <v>0</v>
      </c>
      <c r="G2970" s="56">
        <f t="shared" si="417"/>
        <v>176.39599999999999</v>
      </c>
      <c r="H2970" s="56">
        <f t="shared" si="418"/>
        <v>157.56299999999999</v>
      </c>
      <c r="I2970" s="56">
        <f t="shared" si="419"/>
        <v>0</v>
      </c>
      <c r="J2970" s="56">
        <f t="shared" si="420"/>
        <v>0</v>
      </c>
      <c r="K2970" s="56">
        <f t="shared" si="421"/>
        <v>157.56299999999999</v>
      </c>
      <c r="L2970" s="64">
        <v>176396</v>
      </c>
      <c r="M2970" s="64">
        <v>0</v>
      </c>
      <c r="N2970" s="64">
        <v>0</v>
      </c>
      <c r="O2970" s="64">
        <v>176396</v>
      </c>
      <c r="P2970" s="63">
        <v>157563</v>
      </c>
      <c r="Q2970" s="63">
        <v>0</v>
      </c>
      <c r="R2970" s="63">
        <v>0</v>
      </c>
      <c r="S2970" s="63">
        <v>157563</v>
      </c>
      <c r="T2970">
        <f t="shared" si="422"/>
        <v>333959</v>
      </c>
    </row>
    <row r="2971" spans="1:20">
      <c r="A2971" s="55" t="s">
        <v>5653</v>
      </c>
      <c r="B2971" s="56" t="s">
        <v>5654</v>
      </c>
      <c r="C2971" s="55" t="s">
        <v>6320</v>
      </c>
      <c r="D2971" s="56">
        <f t="shared" si="423"/>
        <v>0</v>
      </c>
      <c r="E2971" s="56">
        <f t="shared" si="415"/>
        <v>0</v>
      </c>
      <c r="F2971" s="56">
        <f t="shared" si="416"/>
        <v>0</v>
      </c>
      <c r="G2971" s="56">
        <f t="shared" si="417"/>
        <v>0</v>
      </c>
      <c r="H2971" s="56">
        <f t="shared" si="418"/>
        <v>0</v>
      </c>
      <c r="I2971" s="56">
        <f t="shared" si="419"/>
        <v>0</v>
      </c>
      <c r="J2971" s="56">
        <f t="shared" si="420"/>
        <v>0</v>
      </c>
      <c r="K2971" s="56">
        <f t="shared" si="421"/>
        <v>0</v>
      </c>
      <c r="L2971" s="64">
        <v>0</v>
      </c>
      <c r="M2971" s="64">
        <v>0</v>
      </c>
      <c r="N2971" s="64">
        <v>0</v>
      </c>
      <c r="O2971" s="64">
        <v>0</v>
      </c>
      <c r="P2971" s="63">
        <v>0</v>
      </c>
      <c r="Q2971" s="63">
        <v>0</v>
      </c>
      <c r="R2971" s="63">
        <v>0</v>
      </c>
      <c r="S2971" s="63">
        <v>0</v>
      </c>
      <c r="T2971">
        <f t="shared" si="422"/>
        <v>0</v>
      </c>
    </row>
    <row r="2972" spans="1:20" hidden="1">
      <c r="A2972" s="55" t="s">
        <v>5655</v>
      </c>
      <c r="B2972" s="56" t="s">
        <v>5656</v>
      </c>
      <c r="C2972" s="55" t="s">
        <v>6321</v>
      </c>
      <c r="D2972" s="56">
        <f t="shared" si="423"/>
        <v>74.424000000000007</v>
      </c>
      <c r="E2972" s="56">
        <f t="shared" si="415"/>
        <v>0</v>
      </c>
      <c r="F2972" s="56">
        <f t="shared" si="416"/>
        <v>0</v>
      </c>
      <c r="G2972" s="56">
        <f t="shared" si="417"/>
        <v>74.424000000000007</v>
      </c>
      <c r="H2972" s="56">
        <f t="shared" si="418"/>
        <v>46.481000000000002</v>
      </c>
      <c r="I2972" s="56">
        <f t="shared" si="419"/>
        <v>0</v>
      </c>
      <c r="J2972" s="56">
        <f t="shared" si="420"/>
        <v>0</v>
      </c>
      <c r="K2972" s="56">
        <f t="shared" si="421"/>
        <v>46.481000000000002</v>
      </c>
      <c r="L2972" s="64">
        <v>74424</v>
      </c>
      <c r="M2972" s="64">
        <v>0</v>
      </c>
      <c r="N2972" s="64">
        <v>0</v>
      </c>
      <c r="O2972" s="64">
        <v>74424</v>
      </c>
      <c r="P2972" s="63">
        <v>46481</v>
      </c>
      <c r="Q2972" s="63">
        <v>0</v>
      </c>
      <c r="R2972" s="63">
        <v>0</v>
      </c>
      <c r="S2972" s="63">
        <v>46481</v>
      </c>
      <c r="T2972">
        <f t="shared" si="422"/>
        <v>120905</v>
      </c>
    </row>
    <row r="2973" spans="1:20" hidden="1">
      <c r="A2973" s="55" t="s">
        <v>5657</v>
      </c>
      <c r="B2973" s="56" t="s">
        <v>5658</v>
      </c>
      <c r="C2973" s="55" t="s">
        <v>6320</v>
      </c>
      <c r="D2973" s="56">
        <f t="shared" si="423"/>
        <v>94.986999999999995</v>
      </c>
      <c r="E2973" s="56">
        <f t="shared" si="415"/>
        <v>0</v>
      </c>
      <c r="F2973" s="56">
        <f t="shared" si="416"/>
        <v>168.964</v>
      </c>
      <c r="G2973" s="56">
        <f t="shared" si="417"/>
        <v>263.95100000000002</v>
      </c>
      <c r="H2973" s="56">
        <f t="shared" si="418"/>
        <v>100.191</v>
      </c>
      <c r="I2973" s="56">
        <f t="shared" si="419"/>
        <v>0</v>
      </c>
      <c r="J2973" s="56">
        <f t="shared" si="420"/>
        <v>168.64699999999999</v>
      </c>
      <c r="K2973" s="56">
        <f t="shared" si="421"/>
        <v>268.83800000000002</v>
      </c>
      <c r="L2973" s="64">
        <v>94987</v>
      </c>
      <c r="M2973" s="64">
        <v>0</v>
      </c>
      <c r="N2973" s="64">
        <v>168964</v>
      </c>
      <c r="O2973" s="64">
        <v>263951</v>
      </c>
      <c r="P2973" s="63">
        <v>100191</v>
      </c>
      <c r="Q2973" s="63">
        <v>0</v>
      </c>
      <c r="R2973" s="63">
        <v>168647</v>
      </c>
      <c r="S2973" s="63">
        <v>268838</v>
      </c>
      <c r="T2973">
        <f t="shared" si="422"/>
        <v>532789</v>
      </c>
    </row>
    <row r="2974" spans="1:20" hidden="1">
      <c r="A2974" s="55" t="s">
        <v>5659</v>
      </c>
      <c r="B2974" s="56" t="s">
        <v>5660</v>
      </c>
      <c r="C2974" s="55" t="s">
        <v>6320</v>
      </c>
      <c r="D2974" s="56">
        <f t="shared" si="423"/>
        <v>0</v>
      </c>
      <c r="E2974" s="56">
        <f t="shared" si="415"/>
        <v>0</v>
      </c>
      <c r="F2974" s="56">
        <f t="shared" si="416"/>
        <v>88.025000000000006</v>
      </c>
      <c r="G2974" s="56">
        <f t="shared" si="417"/>
        <v>88.025000000000006</v>
      </c>
      <c r="H2974" s="56">
        <f t="shared" si="418"/>
        <v>0</v>
      </c>
      <c r="I2974" s="56">
        <f t="shared" si="419"/>
        <v>0</v>
      </c>
      <c r="J2974" s="56">
        <f t="shared" si="420"/>
        <v>119.154</v>
      </c>
      <c r="K2974" s="56">
        <f t="shared" si="421"/>
        <v>119.154</v>
      </c>
      <c r="L2974" s="64">
        <v>0</v>
      </c>
      <c r="M2974" s="64">
        <v>0</v>
      </c>
      <c r="N2974" s="64">
        <v>88025</v>
      </c>
      <c r="O2974" s="64">
        <v>88025</v>
      </c>
      <c r="P2974" s="63">
        <v>0</v>
      </c>
      <c r="Q2974" s="63">
        <v>0</v>
      </c>
      <c r="R2974" s="63">
        <v>119154</v>
      </c>
      <c r="S2974" s="63">
        <v>119154</v>
      </c>
      <c r="T2974">
        <f t="shared" si="422"/>
        <v>207179</v>
      </c>
    </row>
    <row r="2975" spans="1:20" hidden="1">
      <c r="A2975" s="55" t="s">
        <v>5661</v>
      </c>
      <c r="B2975" s="56" t="s">
        <v>5662</v>
      </c>
      <c r="C2975" s="55" t="s">
        <v>6320</v>
      </c>
      <c r="D2975" s="56">
        <f t="shared" si="423"/>
        <v>0</v>
      </c>
      <c r="E2975" s="56">
        <f t="shared" si="415"/>
        <v>0</v>
      </c>
      <c r="F2975" s="56">
        <f t="shared" si="416"/>
        <v>176.851</v>
      </c>
      <c r="G2975" s="56">
        <f t="shared" si="417"/>
        <v>176.851</v>
      </c>
      <c r="H2975" s="56">
        <f t="shared" si="418"/>
        <v>0</v>
      </c>
      <c r="I2975" s="56">
        <f t="shared" si="419"/>
        <v>0</v>
      </c>
      <c r="J2975" s="56">
        <f t="shared" si="420"/>
        <v>116.85</v>
      </c>
      <c r="K2975" s="56">
        <f t="shared" si="421"/>
        <v>116.85</v>
      </c>
      <c r="L2975" s="64">
        <v>0</v>
      </c>
      <c r="M2975" s="64">
        <v>0</v>
      </c>
      <c r="N2975" s="64">
        <v>176851</v>
      </c>
      <c r="O2975" s="64">
        <v>176851</v>
      </c>
      <c r="P2975" s="63">
        <v>0</v>
      </c>
      <c r="Q2975" s="63">
        <v>0</v>
      </c>
      <c r="R2975" s="63">
        <v>116850</v>
      </c>
      <c r="S2975" s="63">
        <v>116850</v>
      </c>
      <c r="T2975">
        <f t="shared" si="422"/>
        <v>293701</v>
      </c>
    </row>
    <row r="2976" spans="1:20" hidden="1">
      <c r="A2976" s="55" t="s">
        <v>5663</v>
      </c>
      <c r="B2976" s="56" t="s">
        <v>5664</v>
      </c>
      <c r="C2976" s="55" t="s">
        <v>6316</v>
      </c>
      <c r="D2976" s="56">
        <f t="shared" si="423"/>
        <v>11049.424999999999</v>
      </c>
      <c r="E2976" s="56">
        <f t="shared" si="415"/>
        <v>7704.6819999999998</v>
      </c>
      <c r="F2976" s="56">
        <f t="shared" si="416"/>
        <v>13041.007</v>
      </c>
      <c r="G2976" s="56">
        <f t="shared" si="417"/>
        <v>31795.114000000001</v>
      </c>
      <c r="H2976" s="56">
        <f t="shared" si="418"/>
        <v>10452.547</v>
      </c>
      <c r="I2976" s="56">
        <f t="shared" si="419"/>
        <v>8580.0689999999995</v>
      </c>
      <c r="J2976" s="56">
        <f t="shared" si="420"/>
        <v>13630.15</v>
      </c>
      <c r="K2976" s="56">
        <f t="shared" si="421"/>
        <v>32662.766</v>
      </c>
      <c r="L2976" s="64">
        <v>11049425</v>
      </c>
      <c r="M2976" s="64">
        <v>7704682</v>
      </c>
      <c r="N2976" s="64">
        <v>13041007</v>
      </c>
      <c r="O2976" s="64">
        <v>31795114</v>
      </c>
      <c r="P2976" s="63">
        <v>10452547</v>
      </c>
      <c r="Q2976" s="63">
        <v>8580069</v>
      </c>
      <c r="R2976" s="63">
        <v>13630150</v>
      </c>
      <c r="S2976" s="63">
        <v>32662766</v>
      </c>
      <c r="T2976">
        <f t="shared" si="422"/>
        <v>64457880</v>
      </c>
    </row>
    <row r="2977" spans="1:20" hidden="1">
      <c r="A2977" s="55" t="s">
        <v>5665</v>
      </c>
      <c r="B2977" s="56" t="s">
        <v>5666</v>
      </c>
      <c r="C2977" s="55" t="s">
        <v>6317</v>
      </c>
      <c r="D2977" s="56">
        <f t="shared" si="423"/>
        <v>3781.9839999999999</v>
      </c>
      <c r="E2977" s="56">
        <f t="shared" si="415"/>
        <v>4705.4859999999999</v>
      </c>
      <c r="F2977" s="56">
        <f t="shared" si="416"/>
        <v>29392.391</v>
      </c>
      <c r="G2977" s="56">
        <f t="shared" si="417"/>
        <v>37879.860999999997</v>
      </c>
      <c r="H2977" s="56">
        <f t="shared" si="418"/>
        <v>3781.9839999999999</v>
      </c>
      <c r="I2977" s="56">
        <f t="shared" si="419"/>
        <v>5385.1850000000004</v>
      </c>
      <c r="J2977" s="56">
        <f t="shared" si="420"/>
        <v>29137.41</v>
      </c>
      <c r="K2977" s="56">
        <f t="shared" si="421"/>
        <v>38304.578999999998</v>
      </c>
      <c r="L2977" s="64">
        <v>3781984</v>
      </c>
      <c r="M2977" s="64">
        <v>4705486</v>
      </c>
      <c r="N2977" s="64">
        <v>29392391</v>
      </c>
      <c r="O2977" s="64">
        <v>37879861</v>
      </c>
      <c r="P2977" s="63">
        <v>3781984</v>
      </c>
      <c r="Q2977" s="63">
        <v>5385185</v>
      </c>
      <c r="R2977" s="63">
        <v>29137410</v>
      </c>
      <c r="S2977" s="63">
        <v>38304579</v>
      </c>
      <c r="T2977">
        <f t="shared" si="422"/>
        <v>76184440</v>
      </c>
    </row>
    <row r="2978" spans="1:20" hidden="1">
      <c r="A2978" s="55" t="s">
        <v>5667</v>
      </c>
      <c r="B2978" s="56" t="s">
        <v>5668</v>
      </c>
      <c r="C2978" s="55" t="s">
        <v>6317</v>
      </c>
      <c r="D2978" s="56">
        <f t="shared" si="423"/>
        <v>5284.9809999999998</v>
      </c>
      <c r="E2978" s="56">
        <f t="shared" si="415"/>
        <v>2466.4850000000001</v>
      </c>
      <c r="F2978" s="56">
        <f t="shared" si="416"/>
        <v>12463.996999999999</v>
      </c>
      <c r="G2978" s="56">
        <f t="shared" si="417"/>
        <v>20215.463</v>
      </c>
      <c r="H2978" s="56">
        <f t="shared" si="418"/>
        <v>5295.6409999999996</v>
      </c>
      <c r="I2978" s="56">
        <f t="shared" si="419"/>
        <v>2455.7550000000001</v>
      </c>
      <c r="J2978" s="56">
        <f t="shared" si="420"/>
        <v>12146.384</v>
      </c>
      <c r="K2978" s="56">
        <f t="shared" si="421"/>
        <v>19897.78</v>
      </c>
      <c r="L2978" s="64">
        <v>5284981</v>
      </c>
      <c r="M2978" s="64">
        <v>2466485</v>
      </c>
      <c r="N2978" s="64">
        <v>12463997</v>
      </c>
      <c r="O2978" s="64">
        <v>20215463</v>
      </c>
      <c r="P2978" s="63">
        <v>5295641</v>
      </c>
      <c r="Q2978" s="63">
        <v>2455755</v>
      </c>
      <c r="R2978" s="63">
        <v>12146384</v>
      </c>
      <c r="S2978" s="63">
        <v>19897780</v>
      </c>
      <c r="T2978">
        <f t="shared" si="422"/>
        <v>40113243</v>
      </c>
    </row>
    <row r="2979" spans="1:20" hidden="1">
      <c r="A2979" s="55" t="s">
        <v>5669</v>
      </c>
      <c r="B2979" s="56" t="s">
        <v>5670</v>
      </c>
      <c r="C2979" s="55" t="s">
        <v>6318</v>
      </c>
      <c r="D2979" s="56">
        <f t="shared" si="423"/>
        <v>2590.5970000000002</v>
      </c>
      <c r="E2979" s="56">
        <f t="shared" si="415"/>
        <v>104.913</v>
      </c>
      <c r="F2979" s="56">
        <f t="shared" si="416"/>
        <v>2454.0929999999998</v>
      </c>
      <c r="G2979" s="56">
        <f t="shared" si="417"/>
        <v>5149.6030000000001</v>
      </c>
      <c r="H2979" s="56">
        <f t="shared" si="418"/>
        <v>2612.0929999999998</v>
      </c>
      <c r="I2979" s="56">
        <f t="shared" si="419"/>
        <v>104.69199999999999</v>
      </c>
      <c r="J2979" s="56">
        <f t="shared" si="420"/>
        <v>2504.096</v>
      </c>
      <c r="K2979" s="56">
        <f t="shared" si="421"/>
        <v>5220.8810000000003</v>
      </c>
      <c r="L2979" s="64">
        <v>2590597</v>
      </c>
      <c r="M2979" s="64">
        <v>104913</v>
      </c>
      <c r="N2979" s="64">
        <v>2454093</v>
      </c>
      <c r="O2979" s="64">
        <v>5149603</v>
      </c>
      <c r="P2979" s="63">
        <v>2612093</v>
      </c>
      <c r="Q2979" s="63">
        <v>104692</v>
      </c>
      <c r="R2979" s="63">
        <v>2504096</v>
      </c>
      <c r="S2979" s="63">
        <v>5220881</v>
      </c>
      <c r="T2979">
        <f t="shared" si="422"/>
        <v>10370484</v>
      </c>
    </row>
    <row r="2980" spans="1:20" hidden="1">
      <c r="A2980" s="55" t="s">
        <v>5671</v>
      </c>
      <c r="B2980" s="56" t="s">
        <v>5672</v>
      </c>
      <c r="C2980" s="55" t="s">
        <v>6318</v>
      </c>
      <c r="D2980" s="56">
        <f t="shared" si="423"/>
        <v>1126.1469999999999</v>
      </c>
      <c r="E2980" s="56">
        <f t="shared" si="415"/>
        <v>633.48500000000001</v>
      </c>
      <c r="F2980" s="56">
        <f t="shared" si="416"/>
        <v>5867.7740000000003</v>
      </c>
      <c r="G2980" s="56">
        <f t="shared" si="417"/>
        <v>7627.4059999999999</v>
      </c>
      <c r="H2980" s="56">
        <f t="shared" si="418"/>
        <v>1622.223</v>
      </c>
      <c r="I2980" s="56">
        <f t="shared" si="419"/>
        <v>633.46</v>
      </c>
      <c r="J2980" s="56">
        <f t="shared" si="420"/>
        <v>6332.6880000000001</v>
      </c>
      <c r="K2980" s="56">
        <f t="shared" si="421"/>
        <v>8588.3709999999992</v>
      </c>
      <c r="L2980" s="64">
        <v>1126147</v>
      </c>
      <c r="M2980" s="64">
        <v>633485</v>
      </c>
      <c r="N2980" s="64">
        <v>5867774</v>
      </c>
      <c r="O2980" s="64">
        <v>7627406</v>
      </c>
      <c r="P2980" s="63">
        <v>1622223</v>
      </c>
      <c r="Q2980" s="63">
        <v>633460</v>
      </c>
      <c r="R2980" s="63">
        <v>6332688</v>
      </c>
      <c r="S2980" s="63">
        <v>8588371</v>
      </c>
      <c r="T2980">
        <f t="shared" si="422"/>
        <v>16215777</v>
      </c>
    </row>
    <row r="2981" spans="1:20" hidden="1">
      <c r="A2981" s="55" t="s">
        <v>5673</v>
      </c>
      <c r="B2981" s="56" t="s">
        <v>5674</v>
      </c>
      <c r="C2981" s="55" t="s">
        <v>6318</v>
      </c>
      <c r="D2981" s="56">
        <f t="shared" si="423"/>
        <v>2605.5140000000001</v>
      </c>
      <c r="E2981" s="56">
        <f t="shared" si="415"/>
        <v>411.61700000000002</v>
      </c>
      <c r="F2981" s="56">
        <f t="shared" si="416"/>
        <v>5524.2430000000004</v>
      </c>
      <c r="G2981" s="56">
        <f t="shared" si="417"/>
        <v>8541.3739999999998</v>
      </c>
      <c r="H2981" s="56">
        <f t="shared" si="418"/>
        <v>3014.098</v>
      </c>
      <c r="I2981" s="56">
        <f t="shared" si="419"/>
        <v>411.55799999999999</v>
      </c>
      <c r="J2981" s="56">
        <f t="shared" si="420"/>
        <v>6026.9930000000004</v>
      </c>
      <c r="K2981" s="56">
        <f t="shared" si="421"/>
        <v>9452.6489999999994</v>
      </c>
      <c r="L2981" s="64">
        <v>2605514</v>
      </c>
      <c r="M2981" s="64">
        <v>411617</v>
      </c>
      <c r="N2981" s="64">
        <v>5524243</v>
      </c>
      <c r="O2981" s="64">
        <v>8541374</v>
      </c>
      <c r="P2981" s="63">
        <v>3014098</v>
      </c>
      <c r="Q2981" s="63">
        <v>411558</v>
      </c>
      <c r="R2981" s="63">
        <v>6026993</v>
      </c>
      <c r="S2981" s="63">
        <v>9452649</v>
      </c>
      <c r="T2981">
        <f t="shared" si="422"/>
        <v>17994023</v>
      </c>
    </row>
    <row r="2982" spans="1:20" hidden="1">
      <c r="A2982" s="55" t="s">
        <v>5675</v>
      </c>
      <c r="B2982" s="56" t="s">
        <v>5676</v>
      </c>
      <c r="C2982" s="55" t="s">
        <v>6318</v>
      </c>
      <c r="D2982" s="56">
        <f t="shared" si="423"/>
        <v>1623.0909999999999</v>
      </c>
      <c r="E2982" s="56">
        <f t="shared" si="415"/>
        <v>159.46</v>
      </c>
      <c r="F2982" s="56">
        <f t="shared" si="416"/>
        <v>1703.84</v>
      </c>
      <c r="G2982" s="56">
        <f t="shared" si="417"/>
        <v>3486.3910000000001</v>
      </c>
      <c r="H2982" s="56">
        <f t="shared" si="418"/>
        <v>1681.5540000000001</v>
      </c>
      <c r="I2982" s="56">
        <f t="shared" si="419"/>
        <v>159.14400000000001</v>
      </c>
      <c r="J2982" s="56">
        <f t="shared" si="420"/>
        <v>1874.088</v>
      </c>
      <c r="K2982" s="56">
        <f t="shared" si="421"/>
        <v>3714.7860000000001</v>
      </c>
      <c r="L2982" s="64">
        <v>1623091</v>
      </c>
      <c r="M2982" s="64">
        <v>159460</v>
      </c>
      <c r="N2982" s="64">
        <v>1703840</v>
      </c>
      <c r="O2982" s="64">
        <v>3486391</v>
      </c>
      <c r="P2982" s="63">
        <v>1681554</v>
      </c>
      <c r="Q2982" s="63">
        <v>159144</v>
      </c>
      <c r="R2982" s="63">
        <v>1874088</v>
      </c>
      <c r="S2982" s="63">
        <v>3714786</v>
      </c>
      <c r="T2982">
        <f t="shared" si="422"/>
        <v>7201177</v>
      </c>
    </row>
    <row r="2983" spans="1:20" hidden="1">
      <c r="A2983" s="55" t="s">
        <v>5677</v>
      </c>
      <c r="B2983" s="56" t="s">
        <v>5678</v>
      </c>
      <c r="C2983" s="55" t="s">
        <v>6318</v>
      </c>
      <c r="D2983" s="56">
        <f t="shared" si="423"/>
        <v>828.50300000000004</v>
      </c>
      <c r="E2983" s="56">
        <f t="shared" si="415"/>
        <v>1025.9059999999999</v>
      </c>
      <c r="F2983" s="56">
        <f t="shared" si="416"/>
        <v>4192.4579999999996</v>
      </c>
      <c r="G2983" s="56">
        <f t="shared" si="417"/>
        <v>6046.8670000000002</v>
      </c>
      <c r="H2983" s="56">
        <f t="shared" si="418"/>
        <v>822.95299999999997</v>
      </c>
      <c r="I2983" s="56">
        <f t="shared" si="419"/>
        <v>1113.664</v>
      </c>
      <c r="J2983" s="56">
        <f t="shared" si="420"/>
        <v>4806.643</v>
      </c>
      <c r="K2983" s="56">
        <f t="shared" si="421"/>
        <v>6743.26</v>
      </c>
      <c r="L2983" s="64">
        <v>828503</v>
      </c>
      <c r="M2983" s="64">
        <v>1025906</v>
      </c>
      <c r="N2983" s="64">
        <v>4192458</v>
      </c>
      <c r="O2983" s="64">
        <v>6046867</v>
      </c>
      <c r="P2983" s="63">
        <v>822953</v>
      </c>
      <c r="Q2983" s="63">
        <v>1113664</v>
      </c>
      <c r="R2983" s="63">
        <v>4806643</v>
      </c>
      <c r="S2983" s="63">
        <v>6743260</v>
      </c>
      <c r="T2983">
        <f t="shared" si="422"/>
        <v>12790127</v>
      </c>
    </row>
    <row r="2984" spans="1:20" hidden="1">
      <c r="A2984" s="55" t="s">
        <v>5679</v>
      </c>
      <c r="B2984" s="56" t="s">
        <v>5680</v>
      </c>
      <c r="C2984" s="55" t="s">
        <v>6318</v>
      </c>
      <c r="D2984" s="56">
        <f t="shared" si="423"/>
        <v>3178.7260000000001</v>
      </c>
      <c r="E2984" s="56">
        <f t="shared" si="415"/>
        <v>16.995999999999999</v>
      </c>
      <c r="F2984" s="56">
        <f t="shared" si="416"/>
        <v>4464.7719999999999</v>
      </c>
      <c r="G2984" s="56">
        <f t="shared" si="417"/>
        <v>7660.4939999999997</v>
      </c>
      <c r="H2984" s="56">
        <f t="shared" si="418"/>
        <v>3273.1550000000002</v>
      </c>
      <c r="I2984" s="56">
        <f t="shared" si="419"/>
        <v>16.995999999999999</v>
      </c>
      <c r="J2984" s="56">
        <f t="shared" si="420"/>
        <v>4568.9949999999999</v>
      </c>
      <c r="K2984" s="56">
        <f t="shared" si="421"/>
        <v>7859.1459999999997</v>
      </c>
      <c r="L2984" s="64">
        <v>3178726</v>
      </c>
      <c r="M2984" s="64">
        <v>16996</v>
      </c>
      <c r="N2984" s="64">
        <v>4464772</v>
      </c>
      <c r="O2984" s="64">
        <v>7660494</v>
      </c>
      <c r="P2984" s="63">
        <v>3273155</v>
      </c>
      <c r="Q2984" s="63">
        <v>16996</v>
      </c>
      <c r="R2984" s="63">
        <v>4568995</v>
      </c>
      <c r="S2984" s="63">
        <v>7859146</v>
      </c>
      <c r="T2984">
        <f t="shared" si="422"/>
        <v>15519640</v>
      </c>
    </row>
    <row r="2985" spans="1:20" hidden="1">
      <c r="A2985" s="55" t="s">
        <v>5681</v>
      </c>
      <c r="B2985" s="56" t="s">
        <v>5682</v>
      </c>
      <c r="C2985" s="55" t="s">
        <v>6319</v>
      </c>
      <c r="D2985" s="56">
        <f t="shared" si="423"/>
        <v>1743.279</v>
      </c>
      <c r="E2985" s="56">
        <f t="shared" si="415"/>
        <v>193.59700000000001</v>
      </c>
      <c r="F2985" s="56">
        <f t="shared" si="416"/>
        <v>2023.6410000000001</v>
      </c>
      <c r="G2985" s="56">
        <f t="shared" si="417"/>
        <v>3960.5169999999998</v>
      </c>
      <c r="H2985" s="56">
        <f t="shared" si="418"/>
        <v>1809.0889999999999</v>
      </c>
      <c r="I2985" s="56">
        <f t="shared" si="419"/>
        <v>211.39599999999999</v>
      </c>
      <c r="J2985" s="56">
        <f t="shared" si="420"/>
        <v>1690.4749999999999</v>
      </c>
      <c r="K2985" s="56">
        <f t="shared" si="421"/>
        <v>3710.96</v>
      </c>
      <c r="L2985" s="64">
        <v>1743279</v>
      </c>
      <c r="M2985" s="64">
        <v>193597</v>
      </c>
      <c r="N2985" s="64">
        <v>2023641</v>
      </c>
      <c r="O2985" s="64">
        <v>3960517</v>
      </c>
      <c r="P2985" s="63">
        <v>1809089</v>
      </c>
      <c r="Q2985" s="63">
        <v>211396</v>
      </c>
      <c r="R2985" s="63">
        <v>1690475</v>
      </c>
      <c r="S2985" s="63">
        <v>3710960</v>
      </c>
      <c r="T2985">
        <f t="shared" si="422"/>
        <v>7671477</v>
      </c>
    </row>
    <row r="2986" spans="1:20" hidden="1">
      <c r="A2986" s="55" t="s">
        <v>5683</v>
      </c>
      <c r="B2986" s="56" t="s">
        <v>5684</v>
      </c>
      <c r="C2986" s="55" t="s">
        <v>6319</v>
      </c>
      <c r="D2986" s="56">
        <f t="shared" si="423"/>
        <v>1074.104</v>
      </c>
      <c r="E2986" s="56">
        <f t="shared" si="415"/>
        <v>2.3570000000000002</v>
      </c>
      <c r="F2986" s="56">
        <f t="shared" si="416"/>
        <v>1044.1859999999999</v>
      </c>
      <c r="G2986" s="56">
        <f t="shared" si="417"/>
        <v>2120.6469999999999</v>
      </c>
      <c r="H2986" s="56">
        <f t="shared" si="418"/>
        <v>1269.299</v>
      </c>
      <c r="I2986" s="56">
        <f t="shared" si="419"/>
        <v>2.3570000000000002</v>
      </c>
      <c r="J2986" s="56">
        <f t="shared" si="420"/>
        <v>1135.6769999999999</v>
      </c>
      <c r="K2986" s="56">
        <f t="shared" si="421"/>
        <v>2407.3330000000001</v>
      </c>
      <c r="L2986" s="64">
        <v>1074104</v>
      </c>
      <c r="M2986" s="64">
        <v>2357</v>
      </c>
      <c r="N2986" s="64">
        <v>1044186</v>
      </c>
      <c r="O2986" s="64">
        <v>2120647</v>
      </c>
      <c r="P2986" s="63">
        <v>1269299</v>
      </c>
      <c r="Q2986" s="63">
        <v>2357</v>
      </c>
      <c r="R2986" s="63">
        <v>1135677</v>
      </c>
      <c r="S2986" s="63">
        <v>2407333</v>
      </c>
      <c r="T2986">
        <f t="shared" si="422"/>
        <v>4527980</v>
      </c>
    </row>
    <row r="2987" spans="1:20" hidden="1">
      <c r="A2987" s="55" t="s">
        <v>5685</v>
      </c>
      <c r="B2987" s="56" t="s">
        <v>5686</v>
      </c>
      <c r="C2987" s="55" t="s">
        <v>6319</v>
      </c>
      <c r="D2987" s="56">
        <f t="shared" si="423"/>
        <v>1005.908</v>
      </c>
      <c r="E2987" s="56">
        <f t="shared" si="415"/>
        <v>57.667999999999999</v>
      </c>
      <c r="F2987" s="56">
        <f t="shared" si="416"/>
        <v>256.74900000000002</v>
      </c>
      <c r="G2987" s="56">
        <f t="shared" si="417"/>
        <v>1320.325</v>
      </c>
      <c r="H2987" s="56">
        <f t="shared" si="418"/>
        <v>1243.9659999999999</v>
      </c>
      <c r="I2987" s="56">
        <f t="shared" si="419"/>
        <v>69.358999999999995</v>
      </c>
      <c r="J2987" s="56">
        <f t="shared" si="420"/>
        <v>251.399</v>
      </c>
      <c r="K2987" s="56">
        <f t="shared" si="421"/>
        <v>1564.7239999999999</v>
      </c>
      <c r="L2987" s="64">
        <v>1005908</v>
      </c>
      <c r="M2987" s="64">
        <v>57668</v>
      </c>
      <c r="N2987" s="64">
        <v>256749</v>
      </c>
      <c r="O2987" s="64">
        <v>1320325</v>
      </c>
      <c r="P2987" s="63">
        <v>1243966</v>
      </c>
      <c r="Q2987" s="63">
        <v>69359</v>
      </c>
      <c r="R2987" s="63">
        <v>251399</v>
      </c>
      <c r="S2987" s="63">
        <v>1564724</v>
      </c>
      <c r="T2987">
        <f t="shared" si="422"/>
        <v>2885049</v>
      </c>
    </row>
    <row r="2988" spans="1:20" hidden="1">
      <c r="A2988" s="55" t="s">
        <v>5687</v>
      </c>
      <c r="B2988" s="56" t="s">
        <v>5688</v>
      </c>
      <c r="C2988" s="55" t="s">
        <v>6319</v>
      </c>
      <c r="D2988" s="56">
        <f t="shared" si="423"/>
        <v>353.12799999999999</v>
      </c>
      <c r="E2988" s="56">
        <f t="shared" si="415"/>
        <v>93.341999999999999</v>
      </c>
      <c r="F2988" s="56">
        <f t="shared" si="416"/>
        <v>394.41300000000001</v>
      </c>
      <c r="G2988" s="56">
        <f t="shared" si="417"/>
        <v>840.88300000000004</v>
      </c>
      <c r="H2988" s="56">
        <f t="shared" si="418"/>
        <v>471.11900000000003</v>
      </c>
      <c r="I2988" s="56">
        <f t="shared" si="419"/>
        <v>93.292000000000002</v>
      </c>
      <c r="J2988" s="56">
        <f t="shared" si="420"/>
        <v>514.67499999999995</v>
      </c>
      <c r="K2988" s="56">
        <f t="shared" si="421"/>
        <v>1079.086</v>
      </c>
      <c r="L2988" s="64">
        <v>353128</v>
      </c>
      <c r="M2988" s="64">
        <v>93342</v>
      </c>
      <c r="N2988" s="64">
        <v>394413</v>
      </c>
      <c r="O2988" s="64">
        <v>840883</v>
      </c>
      <c r="P2988" s="63">
        <v>471119</v>
      </c>
      <c r="Q2988" s="63">
        <v>93292</v>
      </c>
      <c r="R2988" s="63">
        <v>514675</v>
      </c>
      <c r="S2988" s="63">
        <v>1079086</v>
      </c>
      <c r="T2988">
        <f t="shared" si="422"/>
        <v>1919969</v>
      </c>
    </row>
    <row r="2989" spans="1:20" hidden="1">
      <c r="A2989" s="55" t="s">
        <v>5689</v>
      </c>
      <c r="B2989" s="56" t="s">
        <v>5690</v>
      </c>
      <c r="C2989" s="55" t="s">
        <v>6319</v>
      </c>
      <c r="D2989" s="56">
        <f t="shared" si="423"/>
        <v>2075.7649999999999</v>
      </c>
      <c r="E2989" s="56">
        <f t="shared" si="415"/>
        <v>58.871000000000002</v>
      </c>
      <c r="F2989" s="56">
        <f t="shared" si="416"/>
        <v>1737.144</v>
      </c>
      <c r="G2989" s="56">
        <f t="shared" si="417"/>
        <v>3871.78</v>
      </c>
      <c r="H2989" s="56">
        <f t="shared" si="418"/>
        <v>1028.557</v>
      </c>
      <c r="I2989" s="56">
        <f t="shared" si="419"/>
        <v>58.871000000000002</v>
      </c>
      <c r="J2989" s="56">
        <f t="shared" si="420"/>
        <v>1898.011</v>
      </c>
      <c r="K2989" s="56">
        <f t="shared" si="421"/>
        <v>2985.4389999999999</v>
      </c>
      <c r="L2989" s="64">
        <v>2075765</v>
      </c>
      <c r="M2989" s="64">
        <v>58871</v>
      </c>
      <c r="N2989" s="64">
        <v>1737144</v>
      </c>
      <c r="O2989" s="64">
        <v>3871780</v>
      </c>
      <c r="P2989" s="63">
        <v>1028557</v>
      </c>
      <c r="Q2989" s="63">
        <v>58871</v>
      </c>
      <c r="R2989" s="63">
        <v>1898011</v>
      </c>
      <c r="S2989" s="63">
        <v>2985439</v>
      </c>
      <c r="T2989">
        <f t="shared" si="422"/>
        <v>6857219</v>
      </c>
    </row>
    <row r="2990" spans="1:20" hidden="1">
      <c r="A2990" s="55" t="s">
        <v>5691</v>
      </c>
      <c r="B2990" s="56" t="s">
        <v>5692</v>
      </c>
      <c r="C2990" s="55" t="s">
        <v>6319</v>
      </c>
      <c r="D2990" s="56">
        <f t="shared" si="423"/>
        <v>920.40800000000002</v>
      </c>
      <c r="E2990" s="56">
        <f t="shared" si="415"/>
        <v>76.992000000000004</v>
      </c>
      <c r="F2990" s="56">
        <f t="shared" si="416"/>
        <v>1398.0740000000001</v>
      </c>
      <c r="G2990" s="56">
        <f t="shared" si="417"/>
        <v>2395.4740000000002</v>
      </c>
      <c r="H2990" s="56">
        <f t="shared" si="418"/>
        <v>1007.011</v>
      </c>
      <c r="I2990" s="56">
        <f t="shared" si="419"/>
        <v>76.980999999999995</v>
      </c>
      <c r="J2990" s="56">
        <f t="shared" si="420"/>
        <v>1434.454</v>
      </c>
      <c r="K2990" s="56">
        <f t="shared" si="421"/>
        <v>2518.4459999999999</v>
      </c>
      <c r="L2990" s="64">
        <v>920408</v>
      </c>
      <c r="M2990" s="64">
        <v>76992</v>
      </c>
      <c r="N2990" s="64">
        <v>1398074</v>
      </c>
      <c r="O2990" s="64">
        <v>2395474</v>
      </c>
      <c r="P2990" s="63">
        <v>1007011</v>
      </c>
      <c r="Q2990" s="63">
        <v>76981</v>
      </c>
      <c r="R2990" s="63">
        <v>1434454</v>
      </c>
      <c r="S2990" s="63">
        <v>2518446</v>
      </c>
      <c r="T2990">
        <f t="shared" si="422"/>
        <v>4913920</v>
      </c>
    </row>
    <row r="2991" spans="1:20" hidden="1">
      <c r="A2991" s="55" t="s">
        <v>5693</v>
      </c>
      <c r="B2991" s="56" t="s">
        <v>5694</v>
      </c>
      <c r="C2991" s="55" t="s">
        <v>6319</v>
      </c>
      <c r="D2991" s="56">
        <f t="shared" si="423"/>
        <v>607.11599999999999</v>
      </c>
      <c r="E2991" s="56">
        <f t="shared" si="415"/>
        <v>250.17500000000001</v>
      </c>
      <c r="F2991" s="56">
        <f t="shared" si="416"/>
        <v>1854.518</v>
      </c>
      <c r="G2991" s="56">
        <f t="shared" si="417"/>
        <v>2711.8090000000002</v>
      </c>
      <c r="H2991" s="56">
        <f t="shared" si="418"/>
        <v>607.67200000000003</v>
      </c>
      <c r="I2991" s="56">
        <f t="shared" si="419"/>
        <v>300.10000000000002</v>
      </c>
      <c r="J2991" s="56">
        <f t="shared" si="420"/>
        <v>2276.7719999999999</v>
      </c>
      <c r="K2991" s="56">
        <f t="shared" si="421"/>
        <v>3184.5439999999999</v>
      </c>
      <c r="L2991" s="64">
        <v>607116</v>
      </c>
      <c r="M2991" s="64">
        <v>250175</v>
      </c>
      <c r="N2991" s="64">
        <v>1854518</v>
      </c>
      <c r="O2991" s="64">
        <v>2711809</v>
      </c>
      <c r="P2991" s="63">
        <v>607672</v>
      </c>
      <c r="Q2991" s="63">
        <v>300100</v>
      </c>
      <c r="R2991" s="63">
        <v>2276772</v>
      </c>
      <c r="S2991" s="63">
        <v>3184544</v>
      </c>
      <c r="T2991">
        <f t="shared" si="422"/>
        <v>5896353</v>
      </c>
    </row>
    <row r="2992" spans="1:20" hidden="1">
      <c r="A2992" s="55" t="s">
        <v>5695</v>
      </c>
      <c r="B2992" s="56" t="s">
        <v>5696</v>
      </c>
      <c r="C2992" s="55" t="s">
        <v>6319</v>
      </c>
      <c r="D2992" s="56">
        <f t="shared" si="423"/>
        <v>4209.88</v>
      </c>
      <c r="E2992" s="56">
        <f t="shared" si="415"/>
        <v>102.21599999999999</v>
      </c>
      <c r="F2992" s="56">
        <f t="shared" si="416"/>
        <v>978.82399999999996</v>
      </c>
      <c r="G2992" s="56">
        <f t="shared" si="417"/>
        <v>5290.92</v>
      </c>
      <c r="H2992" s="56">
        <f t="shared" si="418"/>
        <v>4235.2309999999998</v>
      </c>
      <c r="I2992" s="56">
        <f t="shared" si="419"/>
        <v>102.08</v>
      </c>
      <c r="J2992" s="56">
        <f t="shared" si="420"/>
        <v>815.04100000000005</v>
      </c>
      <c r="K2992" s="56">
        <f t="shared" si="421"/>
        <v>5152.3519999999999</v>
      </c>
      <c r="L2992" s="64">
        <v>4209880</v>
      </c>
      <c r="M2992" s="64">
        <v>102216</v>
      </c>
      <c r="N2992" s="64">
        <v>978824</v>
      </c>
      <c r="O2992" s="64">
        <v>5290920</v>
      </c>
      <c r="P2992" s="63">
        <v>4235231</v>
      </c>
      <c r="Q2992" s="63">
        <v>102080</v>
      </c>
      <c r="R2992" s="63">
        <v>815041</v>
      </c>
      <c r="S2992" s="63">
        <v>5152352</v>
      </c>
      <c r="T2992">
        <f t="shared" si="422"/>
        <v>10443272</v>
      </c>
    </row>
    <row r="2993" spans="1:20" hidden="1">
      <c r="A2993" s="55" t="s">
        <v>5697</v>
      </c>
      <c r="B2993" s="56" t="s">
        <v>5698</v>
      </c>
      <c r="C2993" s="55" t="s">
        <v>6319</v>
      </c>
      <c r="D2993" s="56">
        <f t="shared" si="423"/>
        <v>915.13599999999997</v>
      </c>
      <c r="E2993" s="56">
        <f t="shared" si="415"/>
        <v>547.6</v>
      </c>
      <c r="F2993" s="56">
        <f t="shared" si="416"/>
        <v>3735.1660000000002</v>
      </c>
      <c r="G2993" s="56">
        <f t="shared" si="417"/>
        <v>5197.902</v>
      </c>
      <c r="H2993" s="56">
        <f t="shared" si="418"/>
        <v>1280.575</v>
      </c>
      <c r="I2993" s="56">
        <f t="shared" si="419"/>
        <v>547.452</v>
      </c>
      <c r="J2993" s="56">
        <f t="shared" si="420"/>
        <v>3775.2939999999999</v>
      </c>
      <c r="K2993" s="56">
        <f t="shared" si="421"/>
        <v>5603.3209999999999</v>
      </c>
      <c r="L2993" s="64">
        <v>915136</v>
      </c>
      <c r="M2993" s="64">
        <v>547600</v>
      </c>
      <c r="N2993" s="64">
        <v>3735166</v>
      </c>
      <c r="O2993" s="64">
        <v>5197902</v>
      </c>
      <c r="P2993" s="63">
        <v>1280575</v>
      </c>
      <c r="Q2993" s="63">
        <v>547452</v>
      </c>
      <c r="R2993" s="63">
        <v>3775294</v>
      </c>
      <c r="S2993" s="63">
        <v>5603321</v>
      </c>
      <c r="T2993">
        <f t="shared" si="422"/>
        <v>10801223</v>
      </c>
    </row>
    <row r="2994" spans="1:20" hidden="1">
      <c r="A2994" s="55" t="s">
        <v>5699</v>
      </c>
      <c r="B2994" s="56" t="s">
        <v>5700</v>
      </c>
      <c r="C2994" s="55" t="s">
        <v>6319</v>
      </c>
      <c r="D2994" s="56">
        <f t="shared" si="423"/>
        <v>729.68499999999995</v>
      </c>
      <c r="E2994" s="56">
        <f t="shared" si="415"/>
        <v>72.822999999999993</v>
      </c>
      <c r="F2994" s="56">
        <f t="shared" si="416"/>
        <v>3836.89</v>
      </c>
      <c r="G2994" s="56">
        <f t="shared" si="417"/>
        <v>4639.3980000000001</v>
      </c>
      <c r="H2994" s="56">
        <f t="shared" si="418"/>
        <v>805.57100000000003</v>
      </c>
      <c r="I2994" s="56">
        <f t="shared" si="419"/>
        <v>22.818000000000001</v>
      </c>
      <c r="J2994" s="56">
        <f t="shared" si="420"/>
        <v>4425.6189999999997</v>
      </c>
      <c r="K2994" s="56">
        <f t="shared" si="421"/>
        <v>5254.0079999999998</v>
      </c>
      <c r="L2994" s="64">
        <v>729685</v>
      </c>
      <c r="M2994" s="64">
        <v>72823</v>
      </c>
      <c r="N2994" s="64">
        <v>3836890</v>
      </c>
      <c r="O2994" s="64">
        <v>4639398</v>
      </c>
      <c r="P2994" s="63">
        <v>805571</v>
      </c>
      <c r="Q2994" s="63">
        <v>22818</v>
      </c>
      <c r="R2994" s="63">
        <v>4425619</v>
      </c>
      <c r="S2994" s="63">
        <v>5254008</v>
      </c>
      <c r="T2994">
        <f t="shared" si="422"/>
        <v>9893406</v>
      </c>
    </row>
    <row r="2995" spans="1:20" hidden="1">
      <c r="A2995" s="55" t="s">
        <v>5701</v>
      </c>
      <c r="B2995" s="56" t="s">
        <v>5702</v>
      </c>
      <c r="C2995" s="55" t="s">
        <v>6319</v>
      </c>
      <c r="D2995" s="56">
        <f t="shared" si="423"/>
        <v>1751.3489999999999</v>
      </c>
      <c r="E2995" s="56">
        <f t="shared" si="415"/>
        <v>8.9999999999999993E-3</v>
      </c>
      <c r="F2995" s="56">
        <f t="shared" si="416"/>
        <v>2944.76</v>
      </c>
      <c r="G2995" s="56">
        <f t="shared" si="417"/>
        <v>4696.1180000000004</v>
      </c>
      <c r="H2995" s="56">
        <f t="shared" si="418"/>
        <v>1601.171</v>
      </c>
      <c r="I2995" s="56">
        <f t="shared" si="419"/>
        <v>8.9999999999999993E-3</v>
      </c>
      <c r="J2995" s="56">
        <f t="shared" si="420"/>
        <v>3124.9369999999999</v>
      </c>
      <c r="K2995" s="56">
        <f t="shared" si="421"/>
        <v>4726.1170000000002</v>
      </c>
      <c r="L2995" s="64">
        <v>1751349</v>
      </c>
      <c r="M2995" s="64">
        <v>9</v>
      </c>
      <c r="N2995" s="64">
        <v>2944760</v>
      </c>
      <c r="O2995" s="64">
        <v>4696118</v>
      </c>
      <c r="P2995" s="63">
        <v>1601171</v>
      </c>
      <c r="Q2995" s="63">
        <v>9</v>
      </c>
      <c r="R2995" s="63">
        <v>3124937</v>
      </c>
      <c r="S2995" s="63">
        <v>4726117</v>
      </c>
      <c r="T2995">
        <f t="shared" si="422"/>
        <v>9422235</v>
      </c>
    </row>
    <row r="2996" spans="1:20" hidden="1">
      <c r="A2996" s="55" t="s">
        <v>5703</v>
      </c>
      <c r="B2996" s="56" t="s">
        <v>5704</v>
      </c>
      <c r="C2996" s="55" t="s">
        <v>6319</v>
      </c>
      <c r="D2996" s="56">
        <f t="shared" si="423"/>
        <v>967.48500000000001</v>
      </c>
      <c r="E2996" s="56">
        <f t="shared" si="415"/>
        <v>33.104999999999997</v>
      </c>
      <c r="F2996" s="56">
        <f t="shared" si="416"/>
        <v>2670.9789999999998</v>
      </c>
      <c r="G2996" s="56">
        <f t="shared" si="417"/>
        <v>3671.569</v>
      </c>
      <c r="H2996" s="56">
        <f t="shared" si="418"/>
        <v>1055.7929999999999</v>
      </c>
      <c r="I2996" s="56">
        <f t="shared" si="419"/>
        <v>33.08</v>
      </c>
      <c r="J2996" s="56">
        <f t="shared" si="420"/>
        <v>2627.7750000000001</v>
      </c>
      <c r="K2996" s="56">
        <f t="shared" si="421"/>
        <v>3716.6480000000001</v>
      </c>
      <c r="L2996" s="64">
        <v>967485</v>
      </c>
      <c r="M2996" s="64">
        <v>33105</v>
      </c>
      <c r="N2996" s="64">
        <v>2670979</v>
      </c>
      <c r="O2996" s="64">
        <v>3671569</v>
      </c>
      <c r="P2996" s="63">
        <v>1055793</v>
      </c>
      <c r="Q2996" s="63">
        <v>33080</v>
      </c>
      <c r="R2996" s="63">
        <v>2627775</v>
      </c>
      <c r="S2996" s="63">
        <v>3716648</v>
      </c>
      <c r="T2996">
        <f t="shared" si="422"/>
        <v>7388217</v>
      </c>
    </row>
    <row r="2997" spans="1:20" hidden="1">
      <c r="A2997" s="55" t="s">
        <v>5705</v>
      </c>
      <c r="B2997" s="56" t="s">
        <v>5706</v>
      </c>
      <c r="C2997" s="55" t="s">
        <v>6319</v>
      </c>
      <c r="D2997" s="56">
        <f t="shared" si="423"/>
        <v>1680.423</v>
      </c>
      <c r="E2997" s="56">
        <f t="shared" si="415"/>
        <v>618.34299999999996</v>
      </c>
      <c r="F2997" s="56">
        <f t="shared" si="416"/>
        <v>1197.713</v>
      </c>
      <c r="G2997" s="56">
        <f t="shared" si="417"/>
        <v>3496.4789999999998</v>
      </c>
      <c r="H2997" s="56">
        <f t="shared" si="418"/>
        <v>1729.846</v>
      </c>
      <c r="I2997" s="56">
        <f t="shared" si="419"/>
        <v>618.06799999999998</v>
      </c>
      <c r="J2997" s="56">
        <f t="shared" si="420"/>
        <v>1171.0809999999999</v>
      </c>
      <c r="K2997" s="56">
        <f t="shared" si="421"/>
        <v>3518.9949999999999</v>
      </c>
      <c r="L2997" s="64">
        <v>1680423</v>
      </c>
      <c r="M2997" s="64">
        <v>618343</v>
      </c>
      <c r="N2997" s="64">
        <v>1197713</v>
      </c>
      <c r="O2997" s="64">
        <v>3496479</v>
      </c>
      <c r="P2997" s="63">
        <v>1729846</v>
      </c>
      <c r="Q2997" s="63">
        <v>618068</v>
      </c>
      <c r="R2997" s="63">
        <v>1171081</v>
      </c>
      <c r="S2997" s="63">
        <v>3518995</v>
      </c>
      <c r="T2997">
        <f t="shared" si="422"/>
        <v>7015474</v>
      </c>
    </row>
    <row r="2998" spans="1:20" hidden="1">
      <c r="A2998" s="55" t="s">
        <v>5707</v>
      </c>
      <c r="B2998" s="56" t="s">
        <v>997</v>
      </c>
      <c r="C2998" s="55" t="s">
        <v>6319</v>
      </c>
      <c r="D2998" s="56">
        <f t="shared" si="423"/>
        <v>3020.7440000000001</v>
      </c>
      <c r="E2998" s="56">
        <f t="shared" si="415"/>
        <v>320.49599999999998</v>
      </c>
      <c r="F2998" s="56">
        <f t="shared" si="416"/>
        <v>3727.09</v>
      </c>
      <c r="G2998" s="56">
        <f t="shared" si="417"/>
        <v>7068.33</v>
      </c>
      <c r="H2998" s="56">
        <f t="shared" si="418"/>
        <v>3019.4810000000002</v>
      </c>
      <c r="I2998" s="56">
        <f t="shared" si="419"/>
        <v>320.37400000000002</v>
      </c>
      <c r="J2998" s="56">
        <f t="shared" si="420"/>
        <v>3727.3580000000002</v>
      </c>
      <c r="K2998" s="56">
        <f t="shared" si="421"/>
        <v>7067.2129999999997</v>
      </c>
      <c r="L2998" s="64">
        <v>3020744</v>
      </c>
      <c r="M2998" s="64">
        <v>320496</v>
      </c>
      <c r="N2998" s="64">
        <v>3727090</v>
      </c>
      <c r="O2998" s="64">
        <v>7068330</v>
      </c>
      <c r="P2998" s="63">
        <v>3019481</v>
      </c>
      <c r="Q2998" s="63">
        <v>320374</v>
      </c>
      <c r="R2998" s="63">
        <v>3727358</v>
      </c>
      <c r="S2998" s="63">
        <v>7067213</v>
      </c>
      <c r="T2998">
        <f t="shared" si="422"/>
        <v>14135543</v>
      </c>
    </row>
    <row r="2999" spans="1:20" hidden="1">
      <c r="A2999" s="55" t="s">
        <v>5708</v>
      </c>
      <c r="B2999" s="56" t="s">
        <v>5709</v>
      </c>
      <c r="C2999" s="55" t="s">
        <v>6319</v>
      </c>
      <c r="D2999" s="56">
        <f t="shared" si="423"/>
        <v>1365.07</v>
      </c>
      <c r="E2999" s="56">
        <f t="shared" si="415"/>
        <v>71.284999999999997</v>
      </c>
      <c r="F2999" s="56">
        <f t="shared" si="416"/>
        <v>1433.675</v>
      </c>
      <c r="G2999" s="56">
        <f t="shared" si="417"/>
        <v>2870.03</v>
      </c>
      <c r="H2999" s="56">
        <f t="shared" si="418"/>
        <v>1638.6579999999999</v>
      </c>
      <c r="I2999" s="56">
        <f t="shared" si="419"/>
        <v>71.278000000000006</v>
      </c>
      <c r="J2999" s="56">
        <f t="shared" si="420"/>
        <v>1480.9190000000001</v>
      </c>
      <c r="K2999" s="56">
        <f t="shared" si="421"/>
        <v>3190.855</v>
      </c>
      <c r="L2999" s="64">
        <v>1365070</v>
      </c>
      <c r="M2999" s="64">
        <v>71285</v>
      </c>
      <c r="N2999" s="64">
        <v>1433675</v>
      </c>
      <c r="O2999" s="64">
        <v>2870030</v>
      </c>
      <c r="P2999" s="63">
        <v>1638658</v>
      </c>
      <c r="Q2999" s="63">
        <v>71278</v>
      </c>
      <c r="R2999" s="63">
        <v>1480919</v>
      </c>
      <c r="S2999" s="63">
        <v>3190855</v>
      </c>
      <c r="T2999">
        <f t="shared" si="422"/>
        <v>6060885</v>
      </c>
    </row>
    <row r="3000" spans="1:20" hidden="1">
      <c r="A3000" s="55" t="s">
        <v>5710</v>
      </c>
      <c r="B3000" s="56" t="s">
        <v>5711</v>
      </c>
      <c r="C3000" s="55" t="s">
        <v>6319</v>
      </c>
      <c r="D3000" s="56">
        <f t="shared" si="423"/>
        <v>1528.268</v>
      </c>
      <c r="E3000" s="56">
        <f t="shared" si="415"/>
        <v>232.29</v>
      </c>
      <c r="F3000" s="56">
        <f t="shared" si="416"/>
        <v>1746.0740000000001</v>
      </c>
      <c r="G3000" s="56">
        <f t="shared" si="417"/>
        <v>3506.6320000000001</v>
      </c>
      <c r="H3000" s="56">
        <f t="shared" si="418"/>
        <v>1611.739</v>
      </c>
      <c r="I3000" s="56">
        <f t="shared" si="419"/>
        <v>232.16399999999999</v>
      </c>
      <c r="J3000" s="56">
        <f t="shared" si="420"/>
        <v>1671.617</v>
      </c>
      <c r="K3000" s="56">
        <f t="shared" si="421"/>
        <v>3515.52</v>
      </c>
      <c r="L3000" s="64">
        <v>1528268</v>
      </c>
      <c r="M3000" s="64">
        <v>232290</v>
      </c>
      <c r="N3000" s="64">
        <v>1746074</v>
      </c>
      <c r="O3000" s="64">
        <v>3506632</v>
      </c>
      <c r="P3000" s="63">
        <v>1611739</v>
      </c>
      <c r="Q3000" s="63">
        <v>232164</v>
      </c>
      <c r="R3000" s="63">
        <v>1671617</v>
      </c>
      <c r="S3000" s="63">
        <v>3515520</v>
      </c>
      <c r="T3000">
        <f t="shared" si="422"/>
        <v>7022152</v>
      </c>
    </row>
    <row r="3001" spans="1:20" hidden="1">
      <c r="A3001" s="55" t="s">
        <v>5712</v>
      </c>
      <c r="B3001" s="56" t="s">
        <v>5713</v>
      </c>
      <c r="C3001" s="55" t="s">
        <v>6319</v>
      </c>
      <c r="D3001" s="56">
        <f t="shared" si="423"/>
        <v>1727.865</v>
      </c>
      <c r="E3001" s="56">
        <f t="shared" si="415"/>
        <v>149.68799999999999</v>
      </c>
      <c r="F3001" s="56">
        <f t="shared" si="416"/>
        <v>1201.923</v>
      </c>
      <c r="G3001" s="56">
        <f t="shared" si="417"/>
        <v>3079.4760000000001</v>
      </c>
      <c r="H3001" s="56">
        <f t="shared" si="418"/>
        <v>1727.865</v>
      </c>
      <c r="I3001" s="56">
        <f t="shared" si="419"/>
        <v>149.68799999999999</v>
      </c>
      <c r="J3001" s="56">
        <f t="shared" si="420"/>
        <v>1154.405</v>
      </c>
      <c r="K3001" s="56">
        <f t="shared" si="421"/>
        <v>3031.9580000000001</v>
      </c>
      <c r="L3001" s="64">
        <v>1727865</v>
      </c>
      <c r="M3001" s="64">
        <v>149688</v>
      </c>
      <c r="N3001" s="64">
        <v>1201923</v>
      </c>
      <c r="O3001" s="64">
        <v>3079476</v>
      </c>
      <c r="P3001" s="63">
        <v>1727865</v>
      </c>
      <c r="Q3001" s="63">
        <v>149688</v>
      </c>
      <c r="R3001" s="63">
        <v>1154405</v>
      </c>
      <c r="S3001" s="63">
        <v>3031958</v>
      </c>
      <c r="T3001">
        <f t="shared" si="422"/>
        <v>6111434</v>
      </c>
    </row>
    <row r="3002" spans="1:20" hidden="1">
      <c r="A3002" s="55" t="s">
        <v>5714</v>
      </c>
      <c r="B3002" s="56" t="s">
        <v>5715</v>
      </c>
      <c r="C3002" s="55" t="s">
        <v>6320</v>
      </c>
      <c r="D3002" s="56">
        <f t="shared" si="423"/>
        <v>114.518</v>
      </c>
      <c r="E3002" s="56">
        <f t="shared" si="415"/>
        <v>0</v>
      </c>
      <c r="F3002" s="56">
        <f t="shared" si="416"/>
        <v>0</v>
      </c>
      <c r="G3002" s="56">
        <f t="shared" si="417"/>
        <v>114.518</v>
      </c>
      <c r="H3002" s="56">
        <f t="shared" si="418"/>
        <v>108.121</v>
      </c>
      <c r="I3002" s="56">
        <f t="shared" si="419"/>
        <v>0</v>
      </c>
      <c r="J3002" s="56">
        <f t="shared" si="420"/>
        <v>0</v>
      </c>
      <c r="K3002" s="56">
        <f t="shared" si="421"/>
        <v>108.121</v>
      </c>
      <c r="L3002" s="64">
        <v>114518</v>
      </c>
      <c r="M3002" s="64">
        <v>0</v>
      </c>
      <c r="N3002" s="64">
        <v>0</v>
      </c>
      <c r="O3002" s="64">
        <v>114518</v>
      </c>
      <c r="P3002" s="63">
        <v>108121</v>
      </c>
      <c r="Q3002" s="63">
        <v>0</v>
      </c>
      <c r="R3002" s="63">
        <v>0</v>
      </c>
      <c r="S3002" s="63">
        <v>108121</v>
      </c>
      <c r="T3002">
        <f t="shared" si="422"/>
        <v>222639</v>
      </c>
    </row>
    <row r="3003" spans="1:20" hidden="1">
      <c r="A3003" s="55" t="s">
        <v>5716</v>
      </c>
      <c r="B3003" s="56" t="s">
        <v>5717</v>
      </c>
      <c r="C3003" s="55" t="s">
        <v>6320</v>
      </c>
      <c r="D3003" s="56">
        <f t="shared" si="423"/>
        <v>78.134</v>
      </c>
      <c r="E3003" s="56">
        <f t="shared" si="415"/>
        <v>0</v>
      </c>
      <c r="F3003" s="56">
        <f t="shared" si="416"/>
        <v>0</v>
      </c>
      <c r="G3003" s="56">
        <f t="shared" si="417"/>
        <v>78.134</v>
      </c>
      <c r="H3003" s="56">
        <f t="shared" si="418"/>
        <v>78.634</v>
      </c>
      <c r="I3003" s="56">
        <f t="shared" si="419"/>
        <v>0</v>
      </c>
      <c r="J3003" s="56">
        <f t="shared" si="420"/>
        <v>0</v>
      </c>
      <c r="K3003" s="56">
        <f t="shared" si="421"/>
        <v>78.634</v>
      </c>
      <c r="L3003" s="64">
        <v>78134</v>
      </c>
      <c r="M3003" s="64">
        <v>0</v>
      </c>
      <c r="N3003" s="64">
        <v>0</v>
      </c>
      <c r="O3003" s="64">
        <v>78134</v>
      </c>
      <c r="P3003" s="63">
        <v>78634</v>
      </c>
      <c r="Q3003" s="63">
        <v>0</v>
      </c>
      <c r="R3003" s="63">
        <v>0</v>
      </c>
      <c r="S3003" s="63">
        <v>78634</v>
      </c>
      <c r="T3003">
        <f t="shared" si="422"/>
        <v>156768</v>
      </c>
    </row>
    <row r="3004" spans="1:20" hidden="1">
      <c r="A3004" s="55" t="s">
        <v>5718</v>
      </c>
      <c r="B3004" s="56" t="s">
        <v>5719</v>
      </c>
      <c r="C3004" s="55" t="s">
        <v>6320</v>
      </c>
      <c r="D3004" s="56">
        <f t="shared" si="423"/>
        <v>193.089</v>
      </c>
      <c r="E3004" s="56">
        <f t="shared" si="415"/>
        <v>0</v>
      </c>
      <c r="F3004" s="56">
        <f t="shared" si="416"/>
        <v>0</v>
      </c>
      <c r="G3004" s="56">
        <f t="shared" si="417"/>
        <v>193.089</v>
      </c>
      <c r="H3004" s="56">
        <f t="shared" si="418"/>
        <v>186.00800000000001</v>
      </c>
      <c r="I3004" s="56">
        <f t="shared" si="419"/>
        <v>0</v>
      </c>
      <c r="J3004" s="56">
        <f t="shared" si="420"/>
        <v>0</v>
      </c>
      <c r="K3004" s="56">
        <f t="shared" si="421"/>
        <v>186.00800000000001</v>
      </c>
      <c r="L3004" s="64">
        <v>193089</v>
      </c>
      <c r="M3004" s="64">
        <v>0</v>
      </c>
      <c r="N3004" s="64">
        <v>0</v>
      </c>
      <c r="O3004" s="64">
        <v>193089</v>
      </c>
      <c r="P3004" s="63">
        <v>186008</v>
      </c>
      <c r="Q3004" s="63">
        <v>0</v>
      </c>
      <c r="R3004" s="63">
        <v>0</v>
      </c>
      <c r="S3004" s="63">
        <v>186008</v>
      </c>
      <c r="T3004">
        <f t="shared" si="422"/>
        <v>379097</v>
      </c>
    </row>
    <row r="3005" spans="1:20" hidden="1">
      <c r="A3005" s="55" t="s">
        <v>5720</v>
      </c>
      <c r="B3005" s="56" t="s">
        <v>5721</v>
      </c>
      <c r="C3005" s="55" t="s">
        <v>6320</v>
      </c>
      <c r="D3005" s="56">
        <f t="shared" si="423"/>
        <v>0</v>
      </c>
      <c r="E3005" s="56">
        <f t="shared" si="415"/>
        <v>0</v>
      </c>
      <c r="F3005" s="56">
        <f t="shared" si="416"/>
        <v>770.16300000000001</v>
      </c>
      <c r="G3005" s="56">
        <f t="shared" si="417"/>
        <v>770.16300000000001</v>
      </c>
      <c r="H3005" s="56">
        <f t="shared" si="418"/>
        <v>0</v>
      </c>
      <c r="I3005" s="56">
        <f t="shared" si="419"/>
        <v>0</v>
      </c>
      <c r="J3005" s="56">
        <f t="shared" si="420"/>
        <v>788.53899999999999</v>
      </c>
      <c r="K3005" s="56">
        <f t="shared" si="421"/>
        <v>788.53899999999999</v>
      </c>
      <c r="L3005" s="64">
        <v>0</v>
      </c>
      <c r="M3005" s="64">
        <v>0</v>
      </c>
      <c r="N3005" s="64">
        <v>770163</v>
      </c>
      <c r="O3005" s="64">
        <v>770163</v>
      </c>
      <c r="P3005" s="63">
        <v>0</v>
      </c>
      <c r="Q3005" s="63">
        <v>0</v>
      </c>
      <c r="R3005" s="63">
        <v>788539</v>
      </c>
      <c r="S3005" s="63">
        <v>788539</v>
      </c>
      <c r="T3005">
        <f t="shared" si="422"/>
        <v>1558702</v>
      </c>
    </row>
    <row r="3006" spans="1:20" hidden="1">
      <c r="A3006" s="55" t="s">
        <v>5722</v>
      </c>
      <c r="B3006" s="56" t="s">
        <v>5723</v>
      </c>
      <c r="C3006" s="55" t="s">
        <v>6320</v>
      </c>
      <c r="D3006" s="56">
        <f t="shared" si="423"/>
        <v>59.701999999999998</v>
      </c>
      <c r="E3006" s="56">
        <f t="shared" si="415"/>
        <v>0</v>
      </c>
      <c r="F3006" s="56">
        <f t="shared" si="416"/>
        <v>122.52800000000001</v>
      </c>
      <c r="G3006" s="56">
        <f t="shared" si="417"/>
        <v>182.23</v>
      </c>
      <c r="H3006" s="56">
        <f t="shared" si="418"/>
        <v>60.923999999999999</v>
      </c>
      <c r="I3006" s="56">
        <f t="shared" si="419"/>
        <v>0</v>
      </c>
      <c r="J3006" s="56">
        <f t="shared" si="420"/>
        <v>98.39</v>
      </c>
      <c r="K3006" s="56">
        <f t="shared" si="421"/>
        <v>159.31399999999999</v>
      </c>
      <c r="L3006" s="64">
        <v>59702</v>
      </c>
      <c r="M3006" s="64">
        <v>0</v>
      </c>
      <c r="N3006" s="64">
        <v>122528</v>
      </c>
      <c r="O3006" s="64">
        <v>182230</v>
      </c>
      <c r="P3006" s="63">
        <v>60924</v>
      </c>
      <c r="Q3006" s="63">
        <v>0</v>
      </c>
      <c r="R3006" s="63">
        <v>98390</v>
      </c>
      <c r="S3006" s="63">
        <v>159314</v>
      </c>
      <c r="T3006">
        <f t="shared" si="422"/>
        <v>341544</v>
      </c>
    </row>
    <row r="3007" spans="1:20" hidden="1">
      <c r="A3007" s="55" t="s">
        <v>5724</v>
      </c>
      <c r="B3007" s="56" t="s">
        <v>5725</v>
      </c>
      <c r="C3007" s="55" t="s">
        <v>6320</v>
      </c>
      <c r="D3007" s="56">
        <f t="shared" si="423"/>
        <v>53.860999999999997</v>
      </c>
      <c r="E3007" s="56">
        <f t="shared" si="415"/>
        <v>0</v>
      </c>
      <c r="F3007" s="56">
        <f t="shared" si="416"/>
        <v>50</v>
      </c>
      <c r="G3007" s="56">
        <f t="shared" si="417"/>
        <v>103.861</v>
      </c>
      <c r="H3007" s="56">
        <f t="shared" si="418"/>
        <v>142.70400000000001</v>
      </c>
      <c r="I3007" s="56">
        <f t="shared" si="419"/>
        <v>0</v>
      </c>
      <c r="J3007" s="56">
        <f t="shared" si="420"/>
        <v>50</v>
      </c>
      <c r="K3007" s="56">
        <f t="shared" si="421"/>
        <v>192.70400000000001</v>
      </c>
      <c r="L3007" s="64">
        <v>53861</v>
      </c>
      <c r="M3007" s="64">
        <v>0</v>
      </c>
      <c r="N3007" s="64">
        <v>50000</v>
      </c>
      <c r="O3007" s="64">
        <v>103861</v>
      </c>
      <c r="P3007" s="63">
        <v>142704</v>
      </c>
      <c r="Q3007" s="63">
        <v>0</v>
      </c>
      <c r="R3007" s="63">
        <v>50000</v>
      </c>
      <c r="S3007" s="63">
        <v>192704</v>
      </c>
      <c r="T3007">
        <f t="shared" si="422"/>
        <v>296565</v>
      </c>
    </row>
    <row r="3008" spans="1:20" hidden="1">
      <c r="A3008" s="55" t="s">
        <v>5726</v>
      </c>
      <c r="B3008" s="56" t="s">
        <v>5727</v>
      </c>
      <c r="C3008" s="55" t="s">
        <v>6320</v>
      </c>
      <c r="D3008" s="56">
        <f t="shared" si="423"/>
        <v>0</v>
      </c>
      <c r="E3008" s="56">
        <f t="shared" si="415"/>
        <v>0</v>
      </c>
      <c r="F3008" s="56">
        <f t="shared" si="416"/>
        <v>696.96699999999998</v>
      </c>
      <c r="G3008" s="56">
        <f t="shared" si="417"/>
        <v>696.96699999999998</v>
      </c>
      <c r="H3008" s="56">
        <f t="shared" si="418"/>
        <v>0</v>
      </c>
      <c r="I3008" s="56">
        <f t="shared" si="419"/>
        <v>0</v>
      </c>
      <c r="J3008" s="56">
        <f t="shared" si="420"/>
        <v>561.24</v>
      </c>
      <c r="K3008" s="56">
        <f t="shared" si="421"/>
        <v>561.24</v>
      </c>
      <c r="L3008" s="64">
        <v>0</v>
      </c>
      <c r="M3008" s="64">
        <v>0</v>
      </c>
      <c r="N3008" s="64">
        <v>696967</v>
      </c>
      <c r="O3008" s="64">
        <v>696967</v>
      </c>
      <c r="P3008" s="63">
        <v>0</v>
      </c>
      <c r="Q3008" s="63">
        <v>0</v>
      </c>
      <c r="R3008" s="63">
        <v>561240</v>
      </c>
      <c r="S3008" s="63">
        <v>561240</v>
      </c>
      <c r="T3008">
        <f t="shared" si="422"/>
        <v>1258207</v>
      </c>
    </row>
    <row r="3009" spans="1:20" hidden="1">
      <c r="A3009" s="55" t="s">
        <v>5728</v>
      </c>
      <c r="B3009" s="56" t="s">
        <v>5729</v>
      </c>
      <c r="C3009" s="55" t="s">
        <v>6320</v>
      </c>
      <c r="D3009" s="56">
        <f t="shared" si="423"/>
        <v>32.618000000000002</v>
      </c>
      <c r="E3009" s="56">
        <f t="shared" si="415"/>
        <v>0</v>
      </c>
      <c r="F3009" s="56">
        <f t="shared" si="416"/>
        <v>0</v>
      </c>
      <c r="G3009" s="56">
        <f t="shared" si="417"/>
        <v>32.618000000000002</v>
      </c>
      <c r="H3009" s="56">
        <f t="shared" si="418"/>
        <v>29.117999999999999</v>
      </c>
      <c r="I3009" s="56">
        <f t="shared" si="419"/>
        <v>0</v>
      </c>
      <c r="J3009" s="56">
        <f t="shared" si="420"/>
        <v>0</v>
      </c>
      <c r="K3009" s="56">
        <f t="shared" si="421"/>
        <v>29.117999999999999</v>
      </c>
      <c r="L3009" s="64">
        <v>32618</v>
      </c>
      <c r="M3009" s="64">
        <v>0</v>
      </c>
      <c r="N3009" s="64">
        <v>0</v>
      </c>
      <c r="O3009" s="64">
        <v>32618</v>
      </c>
      <c r="P3009" s="63">
        <v>29118</v>
      </c>
      <c r="Q3009" s="63">
        <v>0</v>
      </c>
      <c r="R3009" s="63">
        <v>0</v>
      </c>
      <c r="S3009" s="63">
        <v>29118</v>
      </c>
      <c r="T3009">
        <f t="shared" si="422"/>
        <v>61736</v>
      </c>
    </row>
    <row r="3010" spans="1:20" hidden="1">
      <c r="A3010" s="55" t="s">
        <v>5730</v>
      </c>
      <c r="B3010" s="56" t="s">
        <v>5731</v>
      </c>
      <c r="C3010" s="55" t="s">
        <v>6320</v>
      </c>
      <c r="D3010" s="56">
        <f t="shared" si="423"/>
        <v>0</v>
      </c>
      <c r="E3010" s="56">
        <f t="shared" si="415"/>
        <v>0</v>
      </c>
      <c r="F3010" s="56">
        <f t="shared" si="416"/>
        <v>189.69900000000001</v>
      </c>
      <c r="G3010" s="56">
        <f t="shared" si="417"/>
        <v>189.69900000000001</v>
      </c>
      <c r="H3010" s="56">
        <f t="shared" si="418"/>
        <v>0</v>
      </c>
      <c r="I3010" s="56">
        <f t="shared" si="419"/>
        <v>0</v>
      </c>
      <c r="J3010" s="56">
        <f t="shared" si="420"/>
        <v>188.851</v>
      </c>
      <c r="K3010" s="56">
        <f t="shared" si="421"/>
        <v>188.851</v>
      </c>
      <c r="L3010" s="64">
        <v>0</v>
      </c>
      <c r="M3010" s="64">
        <v>0</v>
      </c>
      <c r="N3010" s="64">
        <v>189699</v>
      </c>
      <c r="O3010" s="64">
        <v>189699</v>
      </c>
      <c r="P3010" s="63">
        <v>0</v>
      </c>
      <c r="Q3010" s="63">
        <v>0</v>
      </c>
      <c r="R3010" s="63">
        <v>188851</v>
      </c>
      <c r="S3010" s="63">
        <v>188851</v>
      </c>
      <c r="T3010">
        <f t="shared" si="422"/>
        <v>378550</v>
      </c>
    </row>
    <row r="3011" spans="1:20" hidden="1">
      <c r="A3011" s="55" t="s">
        <v>5732</v>
      </c>
      <c r="B3011" s="56" t="s">
        <v>5733</v>
      </c>
      <c r="C3011" s="55" t="s">
        <v>6320</v>
      </c>
      <c r="D3011" s="56">
        <f t="shared" si="423"/>
        <v>48.122</v>
      </c>
      <c r="E3011" s="56">
        <f t="shared" si="415"/>
        <v>0</v>
      </c>
      <c r="F3011" s="56">
        <f t="shared" si="416"/>
        <v>0</v>
      </c>
      <c r="G3011" s="56">
        <f t="shared" si="417"/>
        <v>48.122</v>
      </c>
      <c r="H3011" s="56">
        <f t="shared" si="418"/>
        <v>48.110999999999997</v>
      </c>
      <c r="I3011" s="56">
        <f t="shared" si="419"/>
        <v>0</v>
      </c>
      <c r="J3011" s="56">
        <f t="shared" si="420"/>
        <v>0</v>
      </c>
      <c r="K3011" s="56">
        <f t="shared" si="421"/>
        <v>48.110999999999997</v>
      </c>
      <c r="L3011" s="64">
        <v>48122</v>
      </c>
      <c r="M3011" s="64">
        <v>0</v>
      </c>
      <c r="N3011" s="64">
        <v>0</v>
      </c>
      <c r="O3011" s="64">
        <v>48122</v>
      </c>
      <c r="P3011" s="63">
        <v>48111</v>
      </c>
      <c r="Q3011" s="63">
        <v>0</v>
      </c>
      <c r="R3011" s="63">
        <v>0</v>
      </c>
      <c r="S3011" s="63">
        <v>48111</v>
      </c>
      <c r="T3011">
        <f t="shared" si="422"/>
        <v>96233</v>
      </c>
    </row>
    <row r="3012" spans="1:20" hidden="1">
      <c r="A3012" s="55" t="s">
        <v>5734</v>
      </c>
      <c r="B3012" s="56" t="s">
        <v>5735</v>
      </c>
      <c r="C3012" s="55" t="s">
        <v>6320</v>
      </c>
      <c r="D3012" s="56">
        <f t="shared" si="423"/>
        <v>89.135999999999996</v>
      </c>
      <c r="E3012" s="56">
        <f t="shared" si="415"/>
        <v>0</v>
      </c>
      <c r="F3012" s="56">
        <f t="shared" si="416"/>
        <v>0</v>
      </c>
      <c r="G3012" s="56">
        <f t="shared" si="417"/>
        <v>89.135999999999996</v>
      </c>
      <c r="H3012" s="56">
        <f t="shared" si="418"/>
        <v>76.834000000000003</v>
      </c>
      <c r="I3012" s="56">
        <f t="shared" si="419"/>
        <v>0</v>
      </c>
      <c r="J3012" s="56">
        <f t="shared" si="420"/>
        <v>0</v>
      </c>
      <c r="K3012" s="56">
        <f t="shared" si="421"/>
        <v>76.834000000000003</v>
      </c>
      <c r="L3012" s="64">
        <v>89136</v>
      </c>
      <c r="M3012" s="64">
        <v>0</v>
      </c>
      <c r="N3012" s="64">
        <v>0</v>
      </c>
      <c r="O3012" s="64">
        <v>89136</v>
      </c>
      <c r="P3012" s="63">
        <v>76834</v>
      </c>
      <c r="Q3012" s="63">
        <v>0</v>
      </c>
      <c r="R3012" s="63">
        <v>0</v>
      </c>
      <c r="S3012" s="63">
        <v>76834</v>
      </c>
      <c r="T3012">
        <f t="shared" si="422"/>
        <v>165970</v>
      </c>
    </row>
    <row r="3013" spans="1:20" hidden="1">
      <c r="A3013" s="55" t="s">
        <v>5736</v>
      </c>
      <c r="B3013" s="56" t="s">
        <v>5737</v>
      </c>
      <c r="C3013" s="55" t="s">
        <v>6320</v>
      </c>
      <c r="D3013" s="56">
        <f t="shared" si="423"/>
        <v>0</v>
      </c>
      <c r="E3013" s="56">
        <f t="shared" ref="E3013:E3076" si="424">M3013/1000</f>
        <v>0</v>
      </c>
      <c r="F3013" s="56">
        <f t="shared" ref="F3013:F3076" si="425">N3013/1000</f>
        <v>2371.422</v>
      </c>
      <c r="G3013" s="56">
        <f t="shared" ref="G3013:G3076" si="426">O3013/1000</f>
        <v>2371.422</v>
      </c>
      <c r="H3013" s="56">
        <f t="shared" ref="H3013:H3076" si="427">P3013/1000</f>
        <v>0</v>
      </c>
      <c r="I3013" s="56">
        <f t="shared" ref="I3013:I3076" si="428">Q3013/1000</f>
        <v>0</v>
      </c>
      <c r="J3013" s="56">
        <f t="shared" ref="J3013:J3076" si="429">R3013/1000</f>
        <v>2140.3519999999999</v>
      </c>
      <c r="K3013" s="56">
        <f t="shared" ref="K3013:K3076" si="430">S3013/1000</f>
        <v>2140.3519999999999</v>
      </c>
      <c r="L3013" s="64">
        <v>0</v>
      </c>
      <c r="M3013" s="64">
        <v>0</v>
      </c>
      <c r="N3013" s="64">
        <v>2371422</v>
      </c>
      <c r="O3013" s="64">
        <v>2371422</v>
      </c>
      <c r="P3013" s="63">
        <v>0</v>
      </c>
      <c r="Q3013" s="63">
        <v>0</v>
      </c>
      <c r="R3013" s="63">
        <v>2140352</v>
      </c>
      <c r="S3013" s="63">
        <v>2140352</v>
      </c>
      <c r="T3013">
        <f t="shared" si="422"/>
        <v>4511774</v>
      </c>
    </row>
    <row r="3014" spans="1:20">
      <c r="A3014" s="55" t="s">
        <v>6298</v>
      </c>
      <c r="B3014" s="56" t="s">
        <v>6299</v>
      </c>
      <c r="C3014" s="55" t="s">
        <v>6321</v>
      </c>
      <c r="D3014" s="56">
        <f t="shared" si="423"/>
        <v>0</v>
      </c>
      <c r="E3014" s="56">
        <f t="shared" si="424"/>
        <v>0</v>
      </c>
      <c r="F3014" s="56">
        <f t="shared" si="425"/>
        <v>0</v>
      </c>
      <c r="G3014" s="56">
        <f t="shared" si="426"/>
        <v>0</v>
      </c>
      <c r="H3014" s="56">
        <f t="shared" si="427"/>
        <v>0</v>
      </c>
      <c r="I3014" s="56">
        <f t="shared" si="428"/>
        <v>0</v>
      </c>
      <c r="J3014" s="56">
        <f t="shared" si="429"/>
        <v>0</v>
      </c>
      <c r="K3014" s="56">
        <f t="shared" si="430"/>
        <v>0</v>
      </c>
      <c r="L3014" s="64">
        <v>0</v>
      </c>
      <c r="M3014" s="64">
        <v>0</v>
      </c>
      <c r="N3014" s="64">
        <v>0</v>
      </c>
      <c r="O3014" s="64">
        <v>0</v>
      </c>
      <c r="P3014" s="63">
        <v>0</v>
      </c>
      <c r="Q3014" s="63">
        <v>0</v>
      </c>
      <c r="R3014" s="63">
        <v>0</v>
      </c>
      <c r="S3014" s="63">
        <v>0</v>
      </c>
      <c r="T3014">
        <f t="shared" ref="T3014:T3077" si="431">O3014+S3014</f>
        <v>0</v>
      </c>
    </row>
    <row r="3015" spans="1:20" hidden="1">
      <c r="A3015" s="55" t="s">
        <v>5738</v>
      </c>
      <c r="B3015" s="56" t="s">
        <v>5739</v>
      </c>
      <c r="C3015" s="55" t="s">
        <v>6320</v>
      </c>
      <c r="D3015" s="56">
        <f t="shared" ref="D3015:D3078" si="432">L3015/1000</f>
        <v>29.875</v>
      </c>
      <c r="E3015" s="56">
        <f t="shared" si="424"/>
        <v>0</v>
      </c>
      <c r="F3015" s="56">
        <f t="shared" si="425"/>
        <v>363.32499999999999</v>
      </c>
      <c r="G3015" s="56">
        <f t="shared" si="426"/>
        <v>393.2</v>
      </c>
      <c r="H3015" s="56">
        <f t="shared" si="427"/>
        <v>27.068000000000001</v>
      </c>
      <c r="I3015" s="56">
        <f t="shared" si="428"/>
        <v>0</v>
      </c>
      <c r="J3015" s="56">
        <f t="shared" si="429"/>
        <v>345.03399999999999</v>
      </c>
      <c r="K3015" s="56">
        <f t="shared" si="430"/>
        <v>372.10199999999998</v>
      </c>
      <c r="L3015" s="64">
        <v>29875</v>
      </c>
      <c r="M3015" s="64">
        <v>0</v>
      </c>
      <c r="N3015" s="64">
        <v>363325</v>
      </c>
      <c r="O3015" s="64">
        <v>393200</v>
      </c>
      <c r="P3015" s="63">
        <v>27068</v>
      </c>
      <c r="Q3015" s="63">
        <v>0</v>
      </c>
      <c r="R3015" s="63">
        <v>345034</v>
      </c>
      <c r="S3015" s="63">
        <v>372102</v>
      </c>
      <c r="T3015">
        <f t="shared" si="431"/>
        <v>765302</v>
      </c>
    </row>
    <row r="3016" spans="1:20">
      <c r="A3016" s="55" t="s">
        <v>5740</v>
      </c>
      <c r="B3016" s="56" t="s">
        <v>5741</v>
      </c>
      <c r="C3016" s="55" t="s">
        <v>6321</v>
      </c>
      <c r="D3016" s="56">
        <f t="shared" si="432"/>
        <v>0</v>
      </c>
      <c r="E3016" s="56">
        <f t="shared" si="424"/>
        <v>0</v>
      </c>
      <c r="F3016" s="56">
        <f t="shared" si="425"/>
        <v>0</v>
      </c>
      <c r="G3016" s="56">
        <f t="shared" si="426"/>
        <v>0</v>
      </c>
      <c r="H3016" s="56">
        <f t="shared" si="427"/>
        <v>0</v>
      </c>
      <c r="I3016" s="56">
        <f t="shared" si="428"/>
        <v>0</v>
      </c>
      <c r="J3016" s="56">
        <f t="shared" si="429"/>
        <v>0</v>
      </c>
      <c r="K3016" s="56">
        <f t="shared" si="430"/>
        <v>0</v>
      </c>
      <c r="L3016" s="64">
        <v>0</v>
      </c>
      <c r="M3016" s="64">
        <v>0</v>
      </c>
      <c r="N3016" s="64">
        <v>0</v>
      </c>
      <c r="O3016" s="64">
        <v>0</v>
      </c>
      <c r="P3016" s="63">
        <v>0</v>
      </c>
      <c r="Q3016" s="63">
        <v>0</v>
      </c>
      <c r="R3016" s="63">
        <v>0</v>
      </c>
      <c r="S3016" s="63">
        <v>0</v>
      </c>
      <c r="T3016">
        <f t="shared" si="431"/>
        <v>0</v>
      </c>
    </row>
    <row r="3017" spans="1:20" hidden="1">
      <c r="A3017" s="55" t="s">
        <v>5742</v>
      </c>
      <c r="B3017" s="56" t="s">
        <v>5743</v>
      </c>
      <c r="C3017" s="55" t="s">
        <v>6316</v>
      </c>
      <c r="D3017" s="56">
        <f t="shared" si="432"/>
        <v>10721.364</v>
      </c>
      <c r="E3017" s="56">
        <f t="shared" si="424"/>
        <v>14082.94</v>
      </c>
      <c r="F3017" s="56">
        <f t="shared" si="425"/>
        <v>23853.016</v>
      </c>
      <c r="G3017" s="56">
        <f t="shared" si="426"/>
        <v>48657.32</v>
      </c>
      <c r="H3017" s="56">
        <f t="shared" si="427"/>
        <v>12215.638000000001</v>
      </c>
      <c r="I3017" s="56">
        <f t="shared" si="428"/>
        <v>14831.091</v>
      </c>
      <c r="J3017" s="56">
        <f t="shared" si="429"/>
        <v>24606.221000000001</v>
      </c>
      <c r="K3017" s="56">
        <f t="shared" si="430"/>
        <v>51652.95</v>
      </c>
      <c r="L3017" s="64">
        <v>10721364</v>
      </c>
      <c r="M3017" s="64">
        <v>14082940</v>
      </c>
      <c r="N3017" s="64">
        <v>23853016</v>
      </c>
      <c r="O3017" s="64">
        <v>48657320</v>
      </c>
      <c r="P3017" s="63">
        <v>12215638</v>
      </c>
      <c r="Q3017" s="63">
        <v>14831091</v>
      </c>
      <c r="R3017" s="63">
        <v>24606221</v>
      </c>
      <c r="S3017" s="63">
        <v>51652950</v>
      </c>
      <c r="T3017">
        <f t="shared" si="431"/>
        <v>100310270</v>
      </c>
    </row>
    <row r="3018" spans="1:20" hidden="1">
      <c r="A3018" s="55" t="s">
        <v>5744</v>
      </c>
      <c r="B3018" s="56" t="s">
        <v>5745</v>
      </c>
      <c r="C3018" s="55" t="s">
        <v>6317</v>
      </c>
      <c r="D3018" s="56">
        <f t="shared" si="432"/>
        <v>5549.2610000000004</v>
      </c>
      <c r="E3018" s="56">
        <f t="shared" si="424"/>
        <v>1281.336</v>
      </c>
      <c r="F3018" s="56">
        <f t="shared" si="425"/>
        <v>10039.406999999999</v>
      </c>
      <c r="G3018" s="56">
        <f t="shared" si="426"/>
        <v>16870.004000000001</v>
      </c>
      <c r="H3018" s="56">
        <f t="shared" si="427"/>
        <v>5309.95</v>
      </c>
      <c r="I3018" s="56">
        <f t="shared" si="428"/>
        <v>1380.819</v>
      </c>
      <c r="J3018" s="56">
        <f t="shared" si="429"/>
        <v>8301.92</v>
      </c>
      <c r="K3018" s="56">
        <f t="shared" si="430"/>
        <v>14992.689</v>
      </c>
      <c r="L3018" s="64">
        <v>5549261</v>
      </c>
      <c r="M3018" s="64">
        <v>1281336</v>
      </c>
      <c r="N3018" s="64">
        <v>10039407</v>
      </c>
      <c r="O3018" s="64">
        <v>16870004</v>
      </c>
      <c r="P3018" s="63">
        <v>5309950</v>
      </c>
      <c r="Q3018" s="63">
        <v>1380819</v>
      </c>
      <c r="R3018" s="63">
        <v>8301920</v>
      </c>
      <c r="S3018" s="63">
        <v>14992689</v>
      </c>
      <c r="T3018">
        <f t="shared" si="431"/>
        <v>31862693</v>
      </c>
    </row>
    <row r="3019" spans="1:20" hidden="1">
      <c r="A3019" s="55" t="s">
        <v>5746</v>
      </c>
      <c r="B3019" s="56" t="s">
        <v>5747</v>
      </c>
      <c r="C3019" s="55" t="s">
        <v>6318</v>
      </c>
      <c r="D3019" s="56">
        <f t="shared" si="432"/>
        <v>1175.5</v>
      </c>
      <c r="E3019" s="56">
        <f t="shared" si="424"/>
        <v>328.55</v>
      </c>
      <c r="F3019" s="56">
        <f t="shared" si="425"/>
        <v>858.32100000000003</v>
      </c>
      <c r="G3019" s="56">
        <f t="shared" si="426"/>
        <v>2362.3710000000001</v>
      </c>
      <c r="H3019" s="56">
        <f t="shared" si="427"/>
        <v>1115.9000000000001</v>
      </c>
      <c r="I3019" s="56">
        <f t="shared" si="428"/>
        <v>311.5</v>
      </c>
      <c r="J3019" s="56">
        <f t="shared" si="429"/>
        <v>569.33900000000006</v>
      </c>
      <c r="K3019" s="56">
        <f t="shared" si="430"/>
        <v>1996.739</v>
      </c>
      <c r="L3019" s="64">
        <v>1175500</v>
      </c>
      <c r="M3019" s="64">
        <v>328550</v>
      </c>
      <c r="N3019" s="64">
        <v>858321</v>
      </c>
      <c r="O3019" s="64">
        <v>2362371</v>
      </c>
      <c r="P3019" s="63">
        <v>1115900</v>
      </c>
      <c r="Q3019" s="63">
        <v>311500</v>
      </c>
      <c r="R3019" s="63">
        <v>569339</v>
      </c>
      <c r="S3019" s="63">
        <v>1996739</v>
      </c>
      <c r="T3019">
        <f t="shared" si="431"/>
        <v>4359110</v>
      </c>
    </row>
    <row r="3020" spans="1:20" hidden="1">
      <c r="A3020" s="55" t="s">
        <v>5748</v>
      </c>
      <c r="B3020" s="56" t="s">
        <v>5749</v>
      </c>
      <c r="C3020" s="55" t="s">
        <v>6318</v>
      </c>
      <c r="D3020" s="56">
        <f t="shared" si="432"/>
        <v>2020.8130000000001</v>
      </c>
      <c r="E3020" s="56">
        <f t="shared" si="424"/>
        <v>720.02300000000002</v>
      </c>
      <c r="F3020" s="56">
        <f t="shared" si="425"/>
        <v>3733.2049999999999</v>
      </c>
      <c r="G3020" s="56">
        <f t="shared" si="426"/>
        <v>6474.0410000000002</v>
      </c>
      <c r="H3020" s="56">
        <f t="shared" si="427"/>
        <v>2021.537</v>
      </c>
      <c r="I3020" s="56">
        <f t="shared" si="428"/>
        <v>718.221</v>
      </c>
      <c r="J3020" s="56">
        <f t="shared" si="429"/>
        <v>3825.5169999999998</v>
      </c>
      <c r="K3020" s="56">
        <f t="shared" si="430"/>
        <v>6565.2749999999996</v>
      </c>
      <c r="L3020" s="64">
        <v>2020813</v>
      </c>
      <c r="M3020" s="64">
        <v>720023</v>
      </c>
      <c r="N3020" s="64">
        <v>3733205</v>
      </c>
      <c r="O3020" s="64">
        <v>6474041</v>
      </c>
      <c r="P3020" s="63">
        <v>2021537</v>
      </c>
      <c r="Q3020" s="63">
        <v>718221</v>
      </c>
      <c r="R3020" s="63">
        <v>3825517</v>
      </c>
      <c r="S3020" s="63">
        <v>6565275</v>
      </c>
      <c r="T3020">
        <f t="shared" si="431"/>
        <v>13039316</v>
      </c>
    </row>
    <row r="3021" spans="1:20" hidden="1">
      <c r="A3021" s="55" t="s">
        <v>5750</v>
      </c>
      <c r="B3021" s="56" t="s">
        <v>5751</v>
      </c>
      <c r="C3021" s="55" t="s">
        <v>6318</v>
      </c>
      <c r="D3021" s="56">
        <f t="shared" si="432"/>
        <v>8339.6</v>
      </c>
      <c r="E3021" s="56">
        <f t="shared" si="424"/>
        <v>3282.8</v>
      </c>
      <c r="F3021" s="56">
        <f t="shared" si="425"/>
        <v>7547.4650000000001</v>
      </c>
      <c r="G3021" s="56">
        <f t="shared" si="426"/>
        <v>19169.865000000002</v>
      </c>
      <c r="H3021" s="56">
        <f t="shared" si="427"/>
        <v>8335.6</v>
      </c>
      <c r="I3021" s="56">
        <f t="shared" si="428"/>
        <v>2810.8</v>
      </c>
      <c r="J3021" s="56">
        <f t="shared" si="429"/>
        <v>7645.2179999999998</v>
      </c>
      <c r="K3021" s="56">
        <f t="shared" si="430"/>
        <v>18791.617999999999</v>
      </c>
      <c r="L3021" s="64">
        <v>8339600</v>
      </c>
      <c r="M3021" s="64">
        <v>3282800</v>
      </c>
      <c r="N3021" s="64">
        <v>7547465</v>
      </c>
      <c r="O3021" s="64">
        <v>19169865</v>
      </c>
      <c r="P3021" s="63">
        <v>8335600</v>
      </c>
      <c r="Q3021" s="63">
        <v>2810800</v>
      </c>
      <c r="R3021" s="63">
        <v>7645218</v>
      </c>
      <c r="S3021" s="63">
        <v>18791618</v>
      </c>
      <c r="T3021">
        <f t="shared" si="431"/>
        <v>37961483</v>
      </c>
    </row>
    <row r="3022" spans="1:20" hidden="1">
      <c r="A3022" s="55" t="s">
        <v>5752</v>
      </c>
      <c r="B3022" s="56" t="s">
        <v>5753</v>
      </c>
      <c r="C3022" s="55" t="s">
        <v>6318</v>
      </c>
      <c r="D3022" s="56">
        <f t="shared" si="432"/>
        <v>2612.5749999999998</v>
      </c>
      <c r="E3022" s="56">
        <f t="shared" si="424"/>
        <v>1901.6880000000001</v>
      </c>
      <c r="F3022" s="56">
        <f t="shared" si="425"/>
        <v>3304.029</v>
      </c>
      <c r="G3022" s="56">
        <f t="shared" si="426"/>
        <v>7818.2920000000004</v>
      </c>
      <c r="H3022" s="56">
        <f t="shared" si="427"/>
        <v>2352.5639999999999</v>
      </c>
      <c r="I3022" s="56">
        <f t="shared" si="428"/>
        <v>1887.607</v>
      </c>
      <c r="J3022" s="56">
        <f t="shared" si="429"/>
        <v>3913.21</v>
      </c>
      <c r="K3022" s="56">
        <f t="shared" si="430"/>
        <v>8153.3810000000003</v>
      </c>
      <c r="L3022" s="64">
        <v>2612575</v>
      </c>
      <c r="M3022" s="64">
        <v>1901688</v>
      </c>
      <c r="N3022" s="64">
        <v>3304029</v>
      </c>
      <c r="O3022" s="64">
        <v>7818292</v>
      </c>
      <c r="P3022" s="63">
        <v>2352564</v>
      </c>
      <c r="Q3022" s="63">
        <v>1887607</v>
      </c>
      <c r="R3022" s="63">
        <v>3913210</v>
      </c>
      <c r="S3022" s="63">
        <v>8153381</v>
      </c>
      <c r="T3022">
        <f t="shared" si="431"/>
        <v>15971673</v>
      </c>
    </row>
    <row r="3023" spans="1:20" hidden="1">
      <c r="A3023" s="55" t="s">
        <v>5754</v>
      </c>
      <c r="B3023" s="56" t="s">
        <v>5755</v>
      </c>
      <c r="C3023" s="55" t="s">
        <v>6318</v>
      </c>
      <c r="D3023" s="56">
        <f t="shared" si="432"/>
        <v>1759.9069999999999</v>
      </c>
      <c r="E3023" s="56">
        <f t="shared" si="424"/>
        <v>641.96699999999998</v>
      </c>
      <c r="F3023" s="56">
        <f t="shared" si="425"/>
        <v>646.68399999999997</v>
      </c>
      <c r="G3023" s="56">
        <f t="shared" si="426"/>
        <v>3048.558</v>
      </c>
      <c r="H3023" s="56">
        <f t="shared" si="427"/>
        <v>1781.296</v>
      </c>
      <c r="I3023" s="56">
        <f t="shared" si="428"/>
        <v>641.81399999999996</v>
      </c>
      <c r="J3023" s="56">
        <f t="shared" si="429"/>
        <v>680.98699999999997</v>
      </c>
      <c r="K3023" s="56">
        <f t="shared" si="430"/>
        <v>3104.0970000000002</v>
      </c>
      <c r="L3023" s="64">
        <v>1759907</v>
      </c>
      <c r="M3023" s="64">
        <v>641967</v>
      </c>
      <c r="N3023" s="64">
        <v>646684</v>
      </c>
      <c r="O3023" s="64">
        <v>3048558</v>
      </c>
      <c r="P3023" s="63">
        <v>1781296</v>
      </c>
      <c r="Q3023" s="63">
        <v>641814</v>
      </c>
      <c r="R3023" s="63">
        <v>680987</v>
      </c>
      <c r="S3023" s="63">
        <v>3104097</v>
      </c>
      <c r="T3023">
        <f t="shared" si="431"/>
        <v>6152655</v>
      </c>
    </row>
    <row r="3024" spans="1:20" hidden="1">
      <c r="A3024" s="55" t="s">
        <v>5756</v>
      </c>
      <c r="B3024" s="56" t="s">
        <v>5757</v>
      </c>
      <c r="C3024" s="55" t="s">
        <v>6318</v>
      </c>
      <c r="D3024" s="56">
        <f t="shared" si="432"/>
        <v>1483.1780000000001</v>
      </c>
      <c r="E3024" s="56">
        <f t="shared" si="424"/>
        <v>284.50400000000002</v>
      </c>
      <c r="F3024" s="56">
        <f t="shared" si="425"/>
        <v>2133.4850000000001</v>
      </c>
      <c r="G3024" s="56">
        <f t="shared" si="426"/>
        <v>3901.1669999999999</v>
      </c>
      <c r="H3024" s="56">
        <f t="shared" si="427"/>
        <v>1547.86</v>
      </c>
      <c r="I3024" s="56">
        <f t="shared" si="428"/>
        <v>284.48200000000003</v>
      </c>
      <c r="J3024" s="56">
        <f t="shared" si="429"/>
        <v>2154.4250000000002</v>
      </c>
      <c r="K3024" s="56">
        <f t="shared" si="430"/>
        <v>3986.7669999999998</v>
      </c>
      <c r="L3024" s="64">
        <v>1483178</v>
      </c>
      <c r="M3024" s="64">
        <v>284504</v>
      </c>
      <c r="N3024" s="64">
        <v>2133485</v>
      </c>
      <c r="O3024" s="64">
        <v>3901167</v>
      </c>
      <c r="P3024" s="63">
        <v>1547860</v>
      </c>
      <c r="Q3024" s="63">
        <v>284482</v>
      </c>
      <c r="R3024" s="63">
        <v>2154425</v>
      </c>
      <c r="S3024" s="63">
        <v>3986767</v>
      </c>
      <c r="T3024">
        <f t="shared" si="431"/>
        <v>7887934</v>
      </c>
    </row>
    <row r="3025" spans="1:20" hidden="1">
      <c r="A3025" s="55" t="s">
        <v>5758</v>
      </c>
      <c r="B3025" s="56" t="s">
        <v>5759</v>
      </c>
      <c r="C3025" s="55" t="s">
        <v>6318</v>
      </c>
      <c r="D3025" s="56">
        <f t="shared" si="432"/>
        <v>9713.1280000000006</v>
      </c>
      <c r="E3025" s="56">
        <f t="shared" si="424"/>
        <v>1001.123</v>
      </c>
      <c r="F3025" s="56">
        <f t="shared" si="425"/>
        <v>7444.335</v>
      </c>
      <c r="G3025" s="56">
        <f t="shared" si="426"/>
        <v>18158.585999999999</v>
      </c>
      <c r="H3025" s="56">
        <f t="shared" si="427"/>
        <v>10450.575000000001</v>
      </c>
      <c r="I3025" s="56">
        <f t="shared" si="428"/>
        <v>1098.925</v>
      </c>
      <c r="J3025" s="56">
        <f t="shared" si="429"/>
        <v>8430.5810000000001</v>
      </c>
      <c r="K3025" s="56">
        <f t="shared" si="430"/>
        <v>19980.080999999998</v>
      </c>
      <c r="L3025" s="64">
        <v>9713128</v>
      </c>
      <c r="M3025" s="64">
        <v>1001123</v>
      </c>
      <c r="N3025" s="64">
        <v>7444335</v>
      </c>
      <c r="O3025" s="64">
        <v>18158586</v>
      </c>
      <c r="P3025" s="63">
        <v>10450575</v>
      </c>
      <c r="Q3025" s="63">
        <v>1098925</v>
      </c>
      <c r="R3025" s="63">
        <v>8430581</v>
      </c>
      <c r="S3025" s="63">
        <v>19980081</v>
      </c>
      <c r="T3025">
        <f t="shared" si="431"/>
        <v>38138667</v>
      </c>
    </row>
    <row r="3026" spans="1:20" hidden="1">
      <c r="A3026" s="55" t="s">
        <v>5760</v>
      </c>
      <c r="B3026" s="56" t="s">
        <v>5761</v>
      </c>
      <c r="C3026" s="55" t="s">
        <v>6318</v>
      </c>
      <c r="D3026" s="56">
        <f t="shared" si="432"/>
        <v>4033.95</v>
      </c>
      <c r="E3026" s="56">
        <f t="shared" si="424"/>
        <v>314.33600000000001</v>
      </c>
      <c r="F3026" s="56">
        <f t="shared" si="425"/>
        <v>4040.4369999999999</v>
      </c>
      <c r="G3026" s="56">
        <f t="shared" si="426"/>
        <v>8388.723</v>
      </c>
      <c r="H3026" s="56">
        <f t="shared" si="427"/>
        <v>3982.7089999999998</v>
      </c>
      <c r="I3026" s="56">
        <f t="shared" si="428"/>
        <v>309.45800000000003</v>
      </c>
      <c r="J3026" s="56">
        <f t="shared" si="429"/>
        <v>4128.4790000000003</v>
      </c>
      <c r="K3026" s="56">
        <f t="shared" si="430"/>
        <v>8420.6460000000006</v>
      </c>
      <c r="L3026" s="64">
        <v>4033950</v>
      </c>
      <c r="M3026" s="64">
        <v>314336</v>
      </c>
      <c r="N3026" s="64">
        <v>4040437</v>
      </c>
      <c r="O3026" s="64">
        <v>8388723</v>
      </c>
      <c r="P3026" s="63">
        <v>3982709</v>
      </c>
      <c r="Q3026" s="63">
        <v>309458</v>
      </c>
      <c r="R3026" s="63">
        <v>4128479</v>
      </c>
      <c r="S3026" s="63">
        <v>8420646</v>
      </c>
      <c r="T3026">
        <f t="shared" si="431"/>
        <v>16809369</v>
      </c>
    </row>
    <row r="3027" spans="1:20" hidden="1">
      <c r="A3027" s="55" t="s">
        <v>5762</v>
      </c>
      <c r="B3027" s="56" t="s">
        <v>5763</v>
      </c>
      <c r="C3027" s="55" t="s">
        <v>6318</v>
      </c>
      <c r="D3027" s="56">
        <f t="shared" si="432"/>
        <v>2970.538</v>
      </c>
      <c r="E3027" s="56">
        <f t="shared" si="424"/>
        <v>709.28499999999997</v>
      </c>
      <c r="F3027" s="56">
        <f t="shared" si="425"/>
        <v>6419.9669999999996</v>
      </c>
      <c r="G3027" s="56">
        <f t="shared" si="426"/>
        <v>10099.790000000001</v>
      </c>
      <c r="H3027" s="56">
        <f t="shared" si="427"/>
        <v>3064.886</v>
      </c>
      <c r="I3027" s="56">
        <f t="shared" si="428"/>
        <v>708.3</v>
      </c>
      <c r="J3027" s="56">
        <f t="shared" si="429"/>
        <v>5941.7240000000002</v>
      </c>
      <c r="K3027" s="56">
        <f t="shared" si="430"/>
        <v>9714.91</v>
      </c>
      <c r="L3027" s="64">
        <v>2970538</v>
      </c>
      <c r="M3027" s="64">
        <v>709285</v>
      </c>
      <c r="N3027" s="64">
        <v>6419967</v>
      </c>
      <c r="O3027" s="64">
        <v>10099790</v>
      </c>
      <c r="P3027" s="63">
        <v>3064886</v>
      </c>
      <c r="Q3027" s="63">
        <v>708300</v>
      </c>
      <c r="R3027" s="63">
        <v>5941724</v>
      </c>
      <c r="S3027" s="63">
        <v>9714910</v>
      </c>
      <c r="T3027">
        <f t="shared" si="431"/>
        <v>19814700</v>
      </c>
    </row>
    <row r="3028" spans="1:20" hidden="1">
      <c r="A3028" s="55" t="s">
        <v>5764</v>
      </c>
      <c r="B3028" s="56" t="s">
        <v>5765</v>
      </c>
      <c r="C3028" s="55" t="s">
        <v>6317</v>
      </c>
      <c r="D3028" s="56">
        <f t="shared" si="432"/>
        <v>9638.5</v>
      </c>
      <c r="E3028" s="56">
        <f t="shared" si="424"/>
        <v>2189.79</v>
      </c>
      <c r="F3028" s="56">
        <f t="shared" si="425"/>
        <v>10635.156000000001</v>
      </c>
      <c r="G3028" s="56">
        <f t="shared" si="426"/>
        <v>22463.446</v>
      </c>
      <c r="H3028" s="56">
        <f t="shared" si="427"/>
        <v>10761.48</v>
      </c>
      <c r="I3028" s="56">
        <f t="shared" si="428"/>
        <v>2286.94</v>
      </c>
      <c r="J3028" s="56">
        <f t="shared" si="429"/>
        <v>10123.664000000001</v>
      </c>
      <c r="K3028" s="56">
        <f t="shared" si="430"/>
        <v>23172.083999999999</v>
      </c>
      <c r="L3028" s="64">
        <v>9638500</v>
      </c>
      <c r="M3028" s="64">
        <v>2189790</v>
      </c>
      <c r="N3028" s="64">
        <v>10635156</v>
      </c>
      <c r="O3028" s="64">
        <v>22463446</v>
      </c>
      <c r="P3028" s="63">
        <v>10761480</v>
      </c>
      <c r="Q3028" s="63">
        <v>2286940</v>
      </c>
      <c r="R3028" s="63">
        <v>10123664</v>
      </c>
      <c r="S3028" s="63">
        <v>23172084</v>
      </c>
      <c r="T3028">
        <f t="shared" si="431"/>
        <v>45635530</v>
      </c>
    </row>
    <row r="3029" spans="1:20" hidden="1">
      <c r="A3029" s="55" t="s">
        <v>5766</v>
      </c>
      <c r="B3029" s="56" t="s">
        <v>5767</v>
      </c>
      <c r="C3029" s="55" t="s">
        <v>6318</v>
      </c>
      <c r="D3029" s="56">
        <f t="shared" si="432"/>
        <v>1807.6</v>
      </c>
      <c r="E3029" s="56">
        <f t="shared" si="424"/>
        <v>1539.951</v>
      </c>
      <c r="F3029" s="56">
        <f t="shared" si="425"/>
        <v>2994.7460000000001</v>
      </c>
      <c r="G3029" s="56">
        <f t="shared" si="426"/>
        <v>6342.2969999999996</v>
      </c>
      <c r="H3029" s="56">
        <f t="shared" si="427"/>
        <v>1643.153</v>
      </c>
      <c r="I3029" s="56">
        <f t="shared" si="428"/>
        <v>1679.2270000000001</v>
      </c>
      <c r="J3029" s="56">
        <f t="shared" si="429"/>
        <v>2112.3240000000001</v>
      </c>
      <c r="K3029" s="56">
        <f t="shared" si="430"/>
        <v>5434.7039999999997</v>
      </c>
      <c r="L3029" s="64">
        <v>1807600</v>
      </c>
      <c r="M3029" s="64">
        <v>1539951</v>
      </c>
      <c r="N3029" s="64">
        <v>2994746</v>
      </c>
      <c r="O3029" s="64">
        <v>6342297</v>
      </c>
      <c r="P3029" s="63">
        <v>1643153</v>
      </c>
      <c r="Q3029" s="63">
        <v>1679227</v>
      </c>
      <c r="R3029" s="63">
        <v>2112324</v>
      </c>
      <c r="S3029" s="63">
        <v>5434704</v>
      </c>
      <c r="T3029">
        <f t="shared" si="431"/>
        <v>11777001</v>
      </c>
    </row>
    <row r="3030" spans="1:20" hidden="1">
      <c r="A3030" s="55" t="s">
        <v>5768</v>
      </c>
      <c r="B3030" s="56" t="s">
        <v>5769</v>
      </c>
      <c r="C3030" s="55" t="s">
        <v>6318</v>
      </c>
      <c r="D3030" s="56">
        <f t="shared" si="432"/>
        <v>1613.817</v>
      </c>
      <c r="E3030" s="56">
        <f t="shared" si="424"/>
        <v>6073.1289999999999</v>
      </c>
      <c r="F3030" s="56">
        <f t="shared" si="425"/>
        <v>9879.6919999999991</v>
      </c>
      <c r="G3030" s="56">
        <f t="shared" si="426"/>
        <v>17566.637999999999</v>
      </c>
      <c r="H3030" s="56">
        <f t="shared" si="427"/>
        <v>1610.192</v>
      </c>
      <c r="I3030" s="56">
        <f t="shared" si="428"/>
        <v>6059.5230000000001</v>
      </c>
      <c r="J3030" s="56">
        <f t="shared" si="429"/>
        <v>9192.866</v>
      </c>
      <c r="K3030" s="56">
        <f t="shared" si="430"/>
        <v>16862.580999999998</v>
      </c>
      <c r="L3030" s="64">
        <v>1613817</v>
      </c>
      <c r="M3030" s="64">
        <v>6073129</v>
      </c>
      <c r="N3030" s="64">
        <v>9879692</v>
      </c>
      <c r="O3030" s="64">
        <v>17566638</v>
      </c>
      <c r="P3030" s="63">
        <v>1610192</v>
      </c>
      <c r="Q3030" s="63">
        <v>6059523</v>
      </c>
      <c r="R3030" s="63">
        <v>9192866</v>
      </c>
      <c r="S3030" s="63">
        <v>16862581</v>
      </c>
      <c r="T3030">
        <f t="shared" si="431"/>
        <v>34429219</v>
      </c>
    </row>
    <row r="3031" spans="1:20" hidden="1">
      <c r="A3031" s="55" t="s">
        <v>5770</v>
      </c>
      <c r="B3031" s="56" t="s">
        <v>5771</v>
      </c>
      <c r="C3031" s="55" t="s">
        <v>6318</v>
      </c>
      <c r="D3031" s="56">
        <f t="shared" si="432"/>
        <v>2582.364</v>
      </c>
      <c r="E3031" s="56">
        <f t="shared" si="424"/>
        <v>356.40699999999998</v>
      </c>
      <c r="F3031" s="56">
        <f t="shared" si="425"/>
        <v>3455.4760000000001</v>
      </c>
      <c r="G3031" s="56">
        <f t="shared" si="426"/>
        <v>6394.2470000000003</v>
      </c>
      <c r="H3031" s="56">
        <f t="shared" si="427"/>
        <v>2573.5830000000001</v>
      </c>
      <c r="I3031" s="56">
        <f t="shared" si="428"/>
        <v>355.66300000000001</v>
      </c>
      <c r="J3031" s="56">
        <f t="shared" si="429"/>
        <v>3310</v>
      </c>
      <c r="K3031" s="56">
        <f t="shared" si="430"/>
        <v>6239.2460000000001</v>
      </c>
      <c r="L3031" s="64">
        <v>2582364</v>
      </c>
      <c r="M3031" s="64">
        <v>356407</v>
      </c>
      <c r="N3031" s="64">
        <v>3455476</v>
      </c>
      <c r="O3031" s="64">
        <v>6394247</v>
      </c>
      <c r="P3031" s="63">
        <v>2573583</v>
      </c>
      <c r="Q3031" s="63">
        <v>355663</v>
      </c>
      <c r="R3031" s="63">
        <v>3310000</v>
      </c>
      <c r="S3031" s="63">
        <v>6239246</v>
      </c>
      <c r="T3031">
        <f t="shared" si="431"/>
        <v>12633493</v>
      </c>
    </row>
    <row r="3032" spans="1:20" hidden="1">
      <c r="A3032" s="55" t="s">
        <v>5772</v>
      </c>
      <c r="B3032" s="56" t="s">
        <v>5773</v>
      </c>
      <c r="C3032" s="55" t="s">
        <v>6318</v>
      </c>
      <c r="D3032" s="56">
        <f t="shared" si="432"/>
        <v>3943.3049999999998</v>
      </c>
      <c r="E3032" s="56">
        <f t="shared" si="424"/>
        <v>1525.0930000000001</v>
      </c>
      <c r="F3032" s="56">
        <f t="shared" si="425"/>
        <v>8764.7070000000003</v>
      </c>
      <c r="G3032" s="56">
        <f t="shared" si="426"/>
        <v>14233.105</v>
      </c>
      <c r="H3032" s="56">
        <f t="shared" si="427"/>
        <v>3974.7719999999999</v>
      </c>
      <c r="I3032" s="56">
        <f t="shared" si="428"/>
        <v>1128.4690000000001</v>
      </c>
      <c r="J3032" s="56">
        <f t="shared" si="429"/>
        <v>9172.7369999999992</v>
      </c>
      <c r="K3032" s="56">
        <f t="shared" si="430"/>
        <v>14275.977999999999</v>
      </c>
      <c r="L3032" s="64">
        <v>3943305</v>
      </c>
      <c r="M3032" s="64">
        <v>1525093</v>
      </c>
      <c r="N3032" s="64">
        <v>8764707</v>
      </c>
      <c r="O3032" s="64">
        <v>14233105</v>
      </c>
      <c r="P3032" s="63">
        <v>3974772</v>
      </c>
      <c r="Q3032" s="63">
        <v>1128469</v>
      </c>
      <c r="R3032" s="63">
        <v>9172737</v>
      </c>
      <c r="S3032" s="63">
        <v>14275978</v>
      </c>
      <c r="T3032">
        <f t="shared" si="431"/>
        <v>28509083</v>
      </c>
    </row>
    <row r="3033" spans="1:20" hidden="1">
      <c r="A3033" s="55" t="s">
        <v>5774</v>
      </c>
      <c r="B3033" s="56" t="s">
        <v>5775</v>
      </c>
      <c r="C3033" s="55" t="s">
        <v>6318</v>
      </c>
      <c r="D3033" s="56">
        <f t="shared" si="432"/>
        <v>3703.8090000000002</v>
      </c>
      <c r="E3033" s="56">
        <f t="shared" si="424"/>
        <v>214.63499999999999</v>
      </c>
      <c r="F3033" s="56">
        <f t="shared" si="425"/>
        <v>4643.99</v>
      </c>
      <c r="G3033" s="56">
        <f t="shared" si="426"/>
        <v>8562.4339999999993</v>
      </c>
      <c r="H3033" s="56">
        <f t="shared" si="427"/>
        <v>3696.0149999999999</v>
      </c>
      <c r="I3033" s="56">
        <f t="shared" si="428"/>
        <v>213.745</v>
      </c>
      <c r="J3033" s="56">
        <f t="shared" si="429"/>
        <v>4169.451</v>
      </c>
      <c r="K3033" s="56">
        <f t="shared" si="430"/>
        <v>8079.2110000000002</v>
      </c>
      <c r="L3033" s="64">
        <v>3703809</v>
      </c>
      <c r="M3033" s="64">
        <v>214635</v>
      </c>
      <c r="N3033" s="64">
        <v>4643990</v>
      </c>
      <c r="O3033" s="64">
        <v>8562434</v>
      </c>
      <c r="P3033" s="63">
        <v>3696015</v>
      </c>
      <c r="Q3033" s="63">
        <v>213745</v>
      </c>
      <c r="R3033" s="63">
        <v>4169451</v>
      </c>
      <c r="S3033" s="63">
        <v>8079211</v>
      </c>
      <c r="T3033">
        <f t="shared" si="431"/>
        <v>16641645</v>
      </c>
    </row>
    <row r="3034" spans="1:20" hidden="1">
      <c r="A3034" s="55" t="s">
        <v>5776</v>
      </c>
      <c r="B3034" s="56" t="s">
        <v>5777</v>
      </c>
      <c r="C3034" s="55" t="s">
        <v>6318</v>
      </c>
      <c r="D3034" s="56">
        <f t="shared" si="432"/>
        <v>5480</v>
      </c>
      <c r="E3034" s="56">
        <f t="shared" si="424"/>
        <v>943.86199999999997</v>
      </c>
      <c r="F3034" s="56">
        <f t="shared" si="425"/>
        <v>1789.7850000000001</v>
      </c>
      <c r="G3034" s="56">
        <f t="shared" si="426"/>
        <v>8213.6470000000008</v>
      </c>
      <c r="H3034" s="56">
        <f t="shared" si="427"/>
        <v>5868</v>
      </c>
      <c r="I3034" s="56">
        <f t="shared" si="428"/>
        <v>743.86199999999997</v>
      </c>
      <c r="J3034" s="56">
        <f t="shared" si="429"/>
        <v>1669.0129999999999</v>
      </c>
      <c r="K3034" s="56">
        <f t="shared" si="430"/>
        <v>8280.875</v>
      </c>
      <c r="L3034" s="64">
        <v>5480000</v>
      </c>
      <c r="M3034" s="64">
        <v>943862</v>
      </c>
      <c r="N3034" s="64">
        <v>1789785</v>
      </c>
      <c r="O3034" s="64">
        <v>8213647</v>
      </c>
      <c r="P3034" s="63">
        <v>5868000</v>
      </c>
      <c r="Q3034" s="63">
        <v>743862</v>
      </c>
      <c r="R3034" s="63">
        <v>1669013</v>
      </c>
      <c r="S3034" s="63">
        <v>8280875</v>
      </c>
      <c r="T3034">
        <f t="shared" si="431"/>
        <v>16494522</v>
      </c>
    </row>
    <row r="3035" spans="1:20" hidden="1">
      <c r="A3035" s="55" t="s">
        <v>5778</v>
      </c>
      <c r="B3035" s="56" t="s">
        <v>5779</v>
      </c>
      <c r="C3035" s="55" t="s">
        <v>6318</v>
      </c>
      <c r="D3035" s="56">
        <f t="shared" si="432"/>
        <v>2577.018</v>
      </c>
      <c r="E3035" s="56">
        <f t="shared" si="424"/>
        <v>184.4</v>
      </c>
      <c r="F3035" s="56">
        <f t="shared" si="425"/>
        <v>2254.962</v>
      </c>
      <c r="G3035" s="56">
        <f t="shared" si="426"/>
        <v>5016.38</v>
      </c>
      <c r="H3035" s="56">
        <f t="shared" si="427"/>
        <v>2685.5</v>
      </c>
      <c r="I3035" s="56">
        <f t="shared" si="428"/>
        <v>333.9</v>
      </c>
      <c r="J3035" s="56">
        <f t="shared" si="429"/>
        <v>2462.6819999999998</v>
      </c>
      <c r="K3035" s="56">
        <f t="shared" si="430"/>
        <v>5482.0820000000003</v>
      </c>
      <c r="L3035" s="64">
        <v>2577018</v>
      </c>
      <c r="M3035" s="64">
        <v>184400</v>
      </c>
      <c r="N3035" s="64">
        <v>2254962</v>
      </c>
      <c r="O3035" s="64">
        <v>5016380</v>
      </c>
      <c r="P3035" s="63">
        <v>2685500</v>
      </c>
      <c r="Q3035" s="63">
        <v>333900</v>
      </c>
      <c r="R3035" s="63">
        <v>2462682</v>
      </c>
      <c r="S3035" s="63">
        <v>5482082</v>
      </c>
      <c r="T3035">
        <f t="shared" si="431"/>
        <v>10498462</v>
      </c>
    </row>
    <row r="3036" spans="1:20" hidden="1">
      <c r="A3036" s="55" t="s">
        <v>5780</v>
      </c>
      <c r="B3036" s="56" t="s">
        <v>5781</v>
      </c>
      <c r="C3036" s="55" t="s">
        <v>6319</v>
      </c>
      <c r="D3036" s="56">
        <f t="shared" si="432"/>
        <v>850.63599999999997</v>
      </c>
      <c r="E3036" s="56">
        <f t="shared" si="424"/>
        <v>389.19799999999998</v>
      </c>
      <c r="F3036" s="56">
        <f t="shared" si="425"/>
        <v>572.85400000000004</v>
      </c>
      <c r="G3036" s="56">
        <f t="shared" si="426"/>
        <v>1812.6880000000001</v>
      </c>
      <c r="H3036" s="56">
        <f t="shared" si="427"/>
        <v>849.09</v>
      </c>
      <c r="I3036" s="56">
        <f t="shared" si="428"/>
        <v>389.14600000000002</v>
      </c>
      <c r="J3036" s="56">
        <f t="shared" si="429"/>
        <v>572.77300000000002</v>
      </c>
      <c r="K3036" s="56">
        <f t="shared" si="430"/>
        <v>1811.009</v>
      </c>
      <c r="L3036" s="64">
        <v>850636</v>
      </c>
      <c r="M3036" s="64">
        <v>389198</v>
      </c>
      <c r="N3036" s="64">
        <v>572854</v>
      </c>
      <c r="O3036" s="64">
        <v>1812688</v>
      </c>
      <c r="P3036" s="63">
        <v>849090</v>
      </c>
      <c r="Q3036" s="63">
        <v>389146</v>
      </c>
      <c r="R3036" s="63">
        <v>572773</v>
      </c>
      <c r="S3036" s="63">
        <v>1811009</v>
      </c>
      <c r="T3036">
        <f t="shared" si="431"/>
        <v>3623697</v>
      </c>
    </row>
    <row r="3037" spans="1:20" hidden="1">
      <c r="A3037" s="55" t="s">
        <v>5782</v>
      </c>
      <c r="B3037" s="56" t="s">
        <v>5783</v>
      </c>
      <c r="C3037" s="55" t="s">
        <v>6319</v>
      </c>
      <c r="D3037" s="56">
        <f t="shared" si="432"/>
        <v>641.00099999999998</v>
      </c>
      <c r="E3037" s="56">
        <f t="shared" si="424"/>
        <v>376.678</v>
      </c>
      <c r="F3037" s="56">
        <f t="shared" si="425"/>
        <v>1540.1510000000001</v>
      </c>
      <c r="G3037" s="56">
        <f t="shared" si="426"/>
        <v>2557.83</v>
      </c>
      <c r="H3037" s="56">
        <f t="shared" si="427"/>
        <v>624.15499999999997</v>
      </c>
      <c r="I3037" s="56">
        <f t="shared" si="428"/>
        <v>376.73200000000003</v>
      </c>
      <c r="J3037" s="56">
        <f t="shared" si="429"/>
        <v>1593.7619999999999</v>
      </c>
      <c r="K3037" s="56">
        <f t="shared" si="430"/>
        <v>2594.6489999999999</v>
      </c>
      <c r="L3037" s="64">
        <v>641001</v>
      </c>
      <c r="M3037" s="64">
        <v>376678</v>
      </c>
      <c r="N3037" s="64">
        <v>1540151</v>
      </c>
      <c r="O3037" s="64">
        <v>2557830</v>
      </c>
      <c r="P3037" s="63">
        <v>624155</v>
      </c>
      <c r="Q3037" s="63">
        <v>376732</v>
      </c>
      <c r="R3037" s="63">
        <v>1593762</v>
      </c>
      <c r="S3037" s="63">
        <v>2594649</v>
      </c>
      <c r="T3037">
        <f t="shared" si="431"/>
        <v>5152479</v>
      </c>
    </row>
    <row r="3038" spans="1:20" hidden="1">
      <c r="A3038" s="55" t="s">
        <v>5784</v>
      </c>
      <c r="B3038" s="56" t="s">
        <v>5785</v>
      </c>
      <c r="C3038" s="55" t="s">
        <v>6319</v>
      </c>
      <c r="D3038" s="56">
        <f t="shared" si="432"/>
        <v>4732.6980000000003</v>
      </c>
      <c r="E3038" s="56">
        <f t="shared" si="424"/>
        <v>203.203</v>
      </c>
      <c r="F3038" s="56">
        <f t="shared" si="425"/>
        <v>3995.76</v>
      </c>
      <c r="G3038" s="56">
        <f t="shared" si="426"/>
        <v>8931.6610000000001</v>
      </c>
      <c r="H3038" s="56">
        <f t="shared" si="427"/>
        <v>4726.9840000000004</v>
      </c>
      <c r="I3038" s="56">
        <f t="shared" si="428"/>
        <v>203.143</v>
      </c>
      <c r="J3038" s="56">
        <f t="shared" si="429"/>
        <v>3442.0810000000001</v>
      </c>
      <c r="K3038" s="56">
        <f t="shared" si="430"/>
        <v>8372.2080000000005</v>
      </c>
      <c r="L3038" s="64">
        <v>4732698</v>
      </c>
      <c r="M3038" s="64">
        <v>203203</v>
      </c>
      <c r="N3038" s="64">
        <v>3995760</v>
      </c>
      <c r="O3038" s="64">
        <v>8931661</v>
      </c>
      <c r="P3038" s="63">
        <v>4726984</v>
      </c>
      <c r="Q3038" s="63">
        <v>203143</v>
      </c>
      <c r="R3038" s="63">
        <v>3442081</v>
      </c>
      <c r="S3038" s="63">
        <v>8372208</v>
      </c>
      <c r="T3038">
        <f t="shared" si="431"/>
        <v>17303869</v>
      </c>
    </row>
    <row r="3039" spans="1:20" hidden="1">
      <c r="A3039" s="55" t="s">
        <v>5786</v>
      </c>
      <c r="B3039" s="56" t="s">
        <v>5787</v>
      </c>
      <c r="C3039" s="55" t="s">
        <v>6319</v>
      </c>
      <c r="D3039" s="56">
        <f t="shared" si="432"/>
        <v>900.351</v>
      </c>
      <c r="E3039" s="56">
        <f t="shared" si="424"/>
        <v>700</v>
      </c>
      <c r="F3039" s="56">
        <f t="shared" si="425"/>
        <v>4040.2080000000001</v>
      </c>
      <c r="G3039" s="56">
        <f t="shared" si="426"/>
        <v>5640.5590000000002</v>
      </c>
      <c r="H3039" s="56">
        <f t="shared" si="427"/>
        <v>900.351</v>
      </c>
      <c r="I3039" s="56">
        <f t="shared" si="428"/>
        <v>700</v>
      </c>
      <c r="J3039" s="56">
        <f t="shared" si="429"/>
        <v>4438.7430000000004</v>
      </c>
      <c r="K3039" s="56">
        <f t="shared" si="430"/>
        <v>6039.0940000000001</v>
      </c>
      <c r="L3039" s="64">
        <v>900351</v>
      </c>
      <c r="M3039" s="64">
        <v>700000</v>
      </c>
      <c r="N3039" s="64">
        <v>4040208</v>
      </c>
      <c r="O3039" s="64">
        <v>5640559</v>
      </c>
      <c r="P3039" s="63">
        <v>900351</v>
      </c>
      <c r="Q3039" s="63">
        <v>700000</v>
      </c>
      <c r="R3039" s="63">
        <v>4438743</v>
      </c>
      <c r="S3039" s="63">
        <v>6039094</v>
      </c>
      <c r="T3039">
        <f t="shared" si="431"/>
        <v>11679653</v>
      </c>
    </row>
    <row r="3040" spans="1:20" hidden="1">
      <c r="A3040" s="55" t="s">
        <v>5788</v>
      </c>
      <c r="B3040" s="56" t="s">
        <v>5789</v>
      </c>
      <c r="C3040" s="55" t="s">
        <v>6319</v>
      </c>
      <c r="D3040" s="56">
        <f t="shared" si="432"/>
        <v>1079.3140000000001</v>
      </c>
      <c r="E3040" s="56">
        <f t="shared" si="424"/>
        <v>375.52699999999999</v>
      </c>
      <c r="F3040" s="56">
        <f t="shared" si="425"/>
        <v>1065.8810000000001</v>
      </c>
      <c r="G3040" s="56">
        <f t="shared" si="426"/>
        <v>2520.7220000000002</v>
      </c>
      <c r="H3040" s="56">
        <f t="shared" si="427"/>
        <v>1220.6120000000001</v>
      </c>
      <c r="I3040" s="56">
        <f t="shared" si="428"/>
        <v>384.221</v>
      </c>
      <c r="J3040" s="56">
        <f t="shared" si="429"/>
        <v>1097.4780000000001</v>
      </c>
      <c r="K3040" s="56">
        <f t="shared" si="430"/>
        <v>2702.3110000000001</v>
      </c>
      <c r="L3040" s="64">
        <v>1079314</v>
      </c>
      <c r="M3040" s="64">
        <v>375527</v>
      </c>
      <c r="N3040" s="64">
        <v>1065881</v>
      </c>
      <c r="O3040" s="64">
        <v>2520722</v>
      </c>
      <c r="P3040" s="63">
        <v>1220612</v>
      </c>
      <c r="Q3040" s="63">
        <v>384221</v>
      </c>
      <c r="R3040" s="63">
        <v>1097478</v>
      </c>
      <c r="S3040" s="63">
        <v>2702311</v>
      </c>
      <c r="T3040">
        <f t="shared" si="431"/>
        <v>5223033</v>
      </c>
    </row>
    <row r="3041" spans="1:20" hidden="1">
      <c r="A3041" s="55" t="s">
        <v>5790</v>
      </c>
      <c r="B3041" s="56" t="s">
        <v>5791</v>
      </c>
      <c r="C3041" s="55" t="s">
        <v>6319</v>
      </c>
      <c r="D3041" s="56">
        <f t="shared" si="432"/>
        <v>1786.634</v>
      </c>
      <c r="E3041" s="56">
        <f t="shared" si="424"/>
        <v>246.44499999999999</v>
      </c>
      <c r="F3041" s="56">
        <f t="shared" si="425"/>
        <v>1812.4690000000001</v>
      </c>
      <c r="G3041" s="56">
        <f t="shared" si="426"/>
        <v>3845.5479999999998</v>
      </c>
      <c r="H3041" s="56">
        <f t="shared" si="427"/>
        <v>1730.9469999999999</v>
      </c>
      <c r="I3041" s="56">
        <f t="shared" si="428"/>
        <v>246.08</v>
      </c>
      <c r="J3041" s="56">
        <f t="shared" si="429"/>
        <v>1843.0029999999999</v>
      </c>
      <c r="K3041" s="56">
        <f t="shared" si="430"/>
        <v>3820.03</v>
      </c>
      <c r="L3041" s="64">
        <v>1786634</v>
      </c>
      <c r="M3041" s="64">
        <v>246445</v>
      </c>
      <c r="N3041" s="64">
        <v>1812469</v>
      </c>
      <c r="O3041" s="64">
        <v>3845548</v>
      </c>
      <c r="P3041" s="63">
        <v>1730947</v>
      </c>
      <c r="Q3041" s="63">
        <v>246080</v>
      </c>
      <c r="R3041" s="63">
        <v>1843003</v>
      </c>
      <c r="S3041" s="63">
        <v>3820030</v>
      </c>
      <c r="T3041">
        <f t="shared" si="431"/>
        <v>7665578</v>
      </c>
    </row>
    <row r="3042" spans="1:20" hidden="1">
      <c r="A3042" s="55" t="s">
        <v>5792</v>
      </c>
      <c r="B3042" s="56" t="s">
        <v>5793</v>
      </c>
      <c r="C3042" s="55" t="s">
        <v>6319</v>
      </c>
      <c r="D3042" s="56">
        <f t="shared" si="432"/>
        <v>1697.1420000000001</v>
      </c>
      <c r="E3042" s="56">
        <f t="shared" si="424"/>
        <v>298.38200000000001</v>
      </c>
      <c r="F3042" s="56">
        <f t="shared" si="425"/>
        <v>417.029</v>
      </c>
      <c r="G3042" s="56">
        <f t="shared" si="426"/>
        <v>2412.5529999999999</v>
      </c>
      <c r="H3042" s="56">
        <f t="shared" si="427"/>
        <v>1718.8240000000001</v>
      </c>
      <c r="I3042" s="56">
        <f t="shared" si="428"/>
        <v>298.26100000000002</v>
      </c>
      <c r="J3042" s="56">
        <f t="shared" si="429"/>
        <v>333.73399999999998</v>
      </c>
      <c r="K3042" s="56">
        <f t="shared" si="430"/>
        <v>2350.819</v>
      </c>
      <c r="L3042" s="64">
        <v>1697142</v>
      </c>
      <c r="M3042" s="64">
        <v>298382</v>
      </c>
      <c r="N3042" s="64">
        <v>417029</v>
      </c>
      <c r="O3042" s="64">
        <v>2412553</v>
      </c>
      <c r="P3042" s="63">
        <v>1718824</v>
      </c>
      <c r="Q3042" s="63">
        <v>298261</v>
      </c>
      <c r="R3042" s="63">
        <v>333734</v>
      </c>
      <c r="S3042" s="63">
        <v>2350819</v>
      </c>
      <c r="T3042">
        <f t="shared" si="431"/>
        <v>4763372</v>
      </c>
    </row>
    <row r="3043" spans="1:20" hidden="1">
      <c r="A3043" s="55" t="s">
        <v>5794</v>
      </c>
      <c r="B3043" s="56" t="s">
        <v>5795</v>
      </c>
      <c r="C3043" s="55" t="s">
        <v>6319</v>
      </c>
      <c r="D3043" s="56">
        <f t="shared" si="432"/>
        <v>1685.3989999999999</v>
      </c>
      <c r="E3043" s="56">
        <f t="shared" si="424"/>
        <v>424.35899999999998</v>
      </c>
      <c r="F3043" s="56">
        <f t="shared" si="425"/>
        <v>3229.78</v>
      </c>
      <c r="G3043" s="56">
        <f t="shared" si="426"/>
        <v>5339.5379999999996</v>
      </c>
      <c r="H3043" s="56">
        <f t="shared" si="427"/>
        <v>1796.807</v>
      </c>
      <c r="I3043" s="56">
        <f t="shared" si="428"/>
        <v>421.48200000000003</v>
      </c>
      <c r="J3043" s="56">
        <f t="shared" si="429"/>
        <v>3043.2190000000001</v>
      </c>
      <c r="K3043" s="56">
        <f t="shared" si="430"/>
        <v>5261.5079999999998</v>
      </c>
      <c r="L3043" s="64">
        <v>1685399</v>
      </c>
      <c r="M3043" s="64">
        <v>424359</v>
      </c>
      <c r="N3043" s="64">
        <v>3229780</v>
      </c>
      <c r="O3043" s="64">
        <v>5339538</v>
      </c>
      <c r="P3043" s="63">
        <v>1796807</v>
      </c>
      <c r="Q3043" s="63">
        <v>421482</v>
      </c>
      <c r="R3043" s="63">
        <v>3043219</v>
      </c>
      <c r="S3043" s="63">
        <v>5261508</v>
      </c>
      <c r="T3043">
        <f t="shared" si="431"/>
        <v>10601046</v>
      </c>
    </row>
    <row r="3044" spans="1:20" hidden="1">
      <c r="A3044" s="55" t="s">
        <v>5796</v>
      </c>
      <c r="B3044" s="56" t="s">
        <v>5797</v>
      </c>
      <c r="C3044" s="55" t="s">
        <v>6319</v>
      </c>
      <c r="D3044" s="56">
        <f t="shared" si="432"/>
        <v>982.49400000000003</v>
      </c>
      <c r="E3044" s="56">
        <f t="shared" si="424"/>
        <v>1529.875</v>
      </c>
      <c r="F3044" s="56">
        <f t="shared" si="425"/>
        <v>7272.7370000000001</v>
      </c>
      <c r="G3044" s="56">
        <f t="shared" si="426"/>
        <v>9785.1059999999998</v>
      </c>
      <c r="H3044" s="56">
        <f t="shared" si="427"/>
        <v>987.74099999999999</v>
      </c>
      <c r="I3044" s="56">
        <f t="shared" si="428"/>
        <v>1580.8209999999999</v>
      </c>
      <c r="J3044" s="56">
        <f t="shared" si="429"/>
        <v>7379.4129999999996</v>
      </c>
      <c r="K3044" s="56">
        <f t="shared" si="430"/>
        <v>9947.9750000000004</v>
      </c>
      <c r="L3044" s="64">
        <v>982494</v>
      </c>
      <c r="M3044" s="64">
        <v>1529875</v>
      </c>
      <c r="N3044" s="64">
        <v>7272737</v>
      </c>
      <c r="O3044" s="64">
        <v>9785106</v>
      </c>
      <c r="P3044" s="63">
        <v>987741</v>
      </c>
      <c r="Q3044" s="63">
        <v>1580821</v>
      </c>
      <c r="R3044" s="63">
        <v>7379413</v>
      </c>
      <c r="S3044" s="63">
        <v>9947975</v>
      </c>
      <c r="T3044">
        <f t="shared" si="431"/>
        <v>19733081</v>
      </c>
    </row>
    <row r="3045" spans="1:20" hidden="1">
      <c r="A3045" s="55" t="s">
        <v>5798</v>
      </c>
      <c r="B3045" s="56" t="s">
        <v>5799</v>
      </c>
      <c r="C3045" s="55" t="s">
        <v>6319</v>
      </c>
      <c r="D3045" s="56">
        <f t="shared" si="432"/>
        <v>3334.4549999999999</v>
      </c>
      <c r="E3045" s="56">
        <f t="shared" si="424"/>
        <v>580</v>
      </c>
      <c r="F3045" s="56">
        <f t="shared" si="425"/>
        <v>2628.404</v>
      </c>
      <c r="G3045" s="56">
        <f t="shared" si="426"/>
        <v>6542.8590000000004</v>
      </c>
      <c r="H3045" s="56">
        <f t="shared" si="427"/>
        <v>3164.6109999999999</v>
      </c>
      <c r="I3045" s="56">
        <f t="shared" si="428"/>
        <v>770</v>
      </c>
      <c r="J3045" s="56">
        <f t="shared" si="429"/>
        <v>2601.096</v>
      </c>
      <c r="K3045" s="56">
        <f t="shared" si="430"/>
        <v>6535.7070000000003</v>
      </c>
      <c r="L3045" s="64">
        <v>3334455</v>
      </c>
      <c r="M3045" s="64">
        <v>580000</v>
      </c>
      <c r="N3045" s="64">
        <v>2628404</v>
      </c>
      <c r="O3045" s="64">
        <v>6542859</v>
      </c>
      <c r="P3045" s="63">
        <v>3164611</v>
      </c>
      <c r="Q3045" s="63">
        <v>770000</v>
      </c>
      <c r="R3045" s="63">
        <v>2601096</v>
      </c>
      <c r="S3045" s="63">
        <v>6535707</v>
      </c>
      <c r="T3045">
        <f t="shared" si="431"/>
        <v>13078566</v>
      </c>
    </row>
    <row r="3046" spans="1:20" hidden="1">
      <c r="A3046" s="55" t="s">
        <v>5800</v>
      </c>
      <c r="B3046" s="56" t="s">
        <v>5801</v>
      </c>
      <c r="C3046" s="55" t="s">
        <v>6319</v>
      </c>
      <c r="D3046" s="56">
        <f t="shared" si="432"/>
        <v>800.77300000000002</v>
      </c>
      <c r="E3046" s="56">
        <f t="shared" si="424"/>
        <v>1590.585</v>
      </c>
      <c r="F3046" s="56">
        <f t="shared" si="425"/>
        <v>909.65800000000002</v>
      </c>
      <c r="G3046" s="56">
        <f t="shared" si="426"/>
        <v>3301.0160000000001</v>
      </c>
      <c r="H3046" s="56">
        <f t="shared" si="427"/>
        <v>742.25199999999995</v>
      </c>
      <c r="I3046" s="56">
        <f t="shared" si="428"/>
        <v>1750.296</v>
      </c>
      <c r="J3046" s="56">
        <f t="shared" si="429"/>
        <v>1015.949</v>
      </c>
      <c r="K3046" s="56">
        <f t="shared" si="430"/>
        <v>3508.4969999999998</v>
      </c>
      <c r="L3046" s="64">
        <v>800773</v>
      </c>
      <c r="M3046" s="64">
        <v>1590585</v>
      </c>
      <c r="N3046" s="64">
        <v>909658</v>
      </c>
      <c r="O3046" s="64">
        <v>3301016</v>
      </c>
      <c r="P3046" s="63">
        <v>742252</v>
      </c>
      <c r="Q3046" s="63">
        <v>1750296</v>
      </c>
      <c r="R3046" s="63">
        <v>1015949</v>
      </c>
      <c r="S3046" s="63">
        <v>3508497</v>
      </c>
      <c r="T3046">
        <f t="shared" si="431"/>
        <v>6809513</v>
      </c>
    </row>
    <row r="3047" spans="1:20" hidden="1">
      <c r="A3047" s="55" t="s">
        <v>5802</v>
      </c>
      <c r="B3047" s="56" t="s">
        <v>5803</v>
      </c>
      <c r="C3047" s="55" t="s">
        <v>6319</v>
      </c>
      <c r="D3047" s="56">
        <f t="shared" si="432"/>
        <v>1142.5050000000001</v>
      </c>
      <c r="E3047" s="56">
        <f t="shared" si="424"/>
        <v>423.59800000000001</v>
      </c>
      <c r="F3047" s="56">
        <f t="shared" si="425"/>
        <v>705.74</v>
      </c>
      <c r="G3047" s="56">
        <f t="shared" si="426"/>
        <v>2271.8429999999998</v>
      </c>
      <c r="H3047" s="56">
        <f t="shared" si="427"/>
        <v>1060.046</v>
      </c>
      <c r="I3047" s="56">
        <f t="shared" si="428"/>
        <v>423.27699999999999</v>
      </c>
      <c r="J3047" s="56">
        <f t="shared" si="429"/>
        <v>654.49800000000005</v>
      </c>
      <c r="K3047" s="56">
        <f t="shared" si="430"/>
        <v>2137.8209999999999</v>
      </c>
      <c r="L3047" s="64">
        <v>1142505</v>
      </c>
      <c r="M3047" s="64">
        <v>423598</v>
      </c>
      <c r="N3047" s="64">
        <v>705740</v>
      </c>
      <c r="O3047" s="64">
        <v>2271843</v>
      </c>
      <c r="P3047" s="63">
        <v>1060046</v>
      </c>
      <c r="Q3047" s="63">
        <v>423277</v>
      </c>
      <c r="R3047" s="63">
        <v>654498</v>
      </c>
      <c r="S3047" s="63">
        <v>2137821</v>
      </c>
      <c r="T3047">
        <f t="shared" si="431"/>
        <v>4409664</v>
      </c>
    </row>
    <row r="3048" spans="1:20" hidden="1">
      <c r="A3048" s="55" t="s">
        <v>5804</v>
      </c>
      <c r="B3048" s="56" t="s">
        <v>5805</v>
      </c>
      <c r="C3048" s="55" t="s">
        <v>6319</v>
      </c>
      <c r="D3048" s="56">
        <f t="shared" si="432"/>
        <v>2330.8180000000002</v>
      </c>
      <c r="E3048" s="56">
        <f t="shared" si="424"/>
        <v>313.81299999999999</v>
      </c>
      <c r="F3048" s="56">
        <f t="shared" si="425"/>
        <v>1243.857</v>
      </c>
      <c r="G3048" s="56">
        <f t="shared" si="426"/>
        <v>3888.4879999999998</v>
      </c>
      <c r="H3048" s="56">
        <f t="shared" si="427"/>
        <v>2276.4690000000001</v>
      </c>
      <c r="I3048" s="56">
        <f t="shared" si="428"/>
        <v>294.8</v>
      </c>
      <c r="J3048" s="56">
        <f t="shared" si="429"/>
        <v>1240.3869999999999</v>
      </c>
      <c r="K3048" s="56">
        <f t="shared" si="430"/>
        <v>3811.6559999999999</v>
      </c>
      <c r="L3048" s="64">
        <v>2330818</v>
      </c>
      <c r="M3048" s="64">
        <v>313813</v>
      </c>
      <c r="N3048" s="64">
        <v>1243857</v>
      </c>
      <c r="O3048" s="64">
        <v>3888488</v>
      </c>
      <c r="P3048" s="63">
        <v>2276469</v>
      </c>
      <c r="Q3048" s="63">
        <v>294800</v>
      </c>
      <c r="R3048" s="63">
        <v>1240387</v>
      </c>
      <c r="S3048" s="63">
        <v>3811656</v>
      </c>
      <c r="T3048">
        <f t="shared" si="431"/>
        <v>7700144</v>
      </c>
    </row>
    <row r="3049" spans="1:20" hidden="1">
      <c r="A3049" s="55" t="s">
        <v>5806</v>
      </c>
      <c r="B3049" s="56" t="s">
        <v>5807</v>
      </c>
      <c r="C3049" s="55" t="s">
        <v>6319</v>
      </c>
      <c r="D3049" s="56">
        <f t="shared" si="432"/>
        <v>679.32899999999995</v>
      </c>
      <c r="E3049" s="56">
        <f t="shared" si="424"/>
        <v>280.97500000000002</v>
      </c>
      <c r="F3049" s="56">
        <f t="shared" si="425"/>
        <v>276.541</v>
      </c>
      <c r="G3049" s="56">
        <f t="shared" si="426"/>
        <v>1236.845</v>
      </c>
      <c r="H3049" s="56">
        <f t="shared" si="427"/>
        <v>674.029</v>
      </c>
      <c r="I3049" s="56">
        <f t="shared" si="428"/>
        <v>280.54000000000002</v>
      </c>
      <c r="J3049" s="56">
        <f t="shared" si="429"/>
        <v>269.851</v>
      </c>
      <c r="K3049" s="56">
        <f t="shared" si="430"/>
        <v>1224.42</v>
      </c>
      <c r="L3049" s="64">
        <v>679329</v>
      </c>
      <c r="M3049" s="64">
        <v>280975</v>
      </c>
      <c r="N3049" s="64">
        <v>276541</v>
      </c>
      <c r="O3049" s="64">
        <v>1236845</v>
      </c>
      <c r="P3049" s="63">
        <v>674029</v>
      </c>
      <c r="Q3049" s="63">
        <v>280540</v>
      </c>
      <c r="R3049" s="63">
        <v>269851</v>
      </c>
      <c r="S3049" s="63">
        <v>1224420</v>
      </c>
      <c r="T3049">
        <f t="shared" si="431"/>
        <v>2461265</v>
      </c>
    </row>
    <row r="3050" spans="1:20" hidden="1">
      <c r="A3050" s="55" t="s">
        <v>5808</v>
      </c>
      <c r="B3050" s="56" t="s">
        <v>5809</v>
      </c>
      <c r="C3050" s="55" t="s">
        <v>6319</v>
      </c>
      <c r="D3050" s="56">
        <f t="shared" si="432"/>
        <v>543.30399999999997</v>
      </c>
      <c r="E3050" s="56">
        <f t="shared" si="424"/>
        <v>380.17899999999997</v>
      </c>
      <c r="F3050" s="56">
        <f t="shared" si="425"/>
        <v>803.42200000000003</v>
      </c>
      <c r="G3050" s="56">
        <f t="shared" si="426"/>
        <v>1726.905</v>
      </c>
      <c r="H3050" s="56">
        <f t="shared" si="427"/>
        <v>543.101</v>
      </c>
      <c r="I3050" s="56">
        <f t="shared" si="428"/>
        <v>379.85</v>
      </c>
      <c r="J3050" s="56">
        <f t="shared" si="429"/>
        <v>774.86099999999999</v>
      </c>
      <c r="K3050" s="56">
        <f t="shared" si="430"/>
        <v>1697.8119999999999</v>
      </c>
      <c r="L3050" s="64">
        <v>543304</v>
      </c>
      <c r="M3050" s="64">
        <v>380179</v>
      </c>
      <c r="N3050" s="64">
        <v>803422</v>
      </c>
      <c r="O3050" s="64">
        <v>1726905</v>
      </c>
      <c r="P3050" s="63">
        <v>543101</v>
      </c>
      <c r="Q3050" s="63">
        <v>379850</v>
      </c>
      <c r="R3050" s="63">
        <v>774861</v>
      </c>
      <c r="S3050" s="63">
        <v>1697812</v>
      </c>
      <c r="T3050">
        <f t="shared" si="431"/>
        <v>3424717</v>
      </c>
    </row>
    <row r="3051" spans="1:20" hidden="1">
      <c r="A3051" s="55" t="s">
        <v>5810</v>
      </c>
      <c r="B3051" s="56" t="s">
        <v>5811</v>
      </c>
      <c r="C3051" s="55" t="s">
        <v>6319</v>
      </c>
      <c r="D3051" s="56">
        <f t="shared" si="432"/>
        <v>1497.4269999999999</v>
      </c>
      <c r="E3051" s="56">
        <f t="shared" si="424"/>
        <v>169</v>
      </c>
      <c r="F3051" s="56">
        <f t="shared" si="425"/>
        <v>391.03899999999999</v>
      </c>
      <c r="G3051" s="56">
        <f t="shared" si="426"/>
        <v>2057.4659999999999</v>
      </c>
      <c r="H3051" s="56">
        <f t="shared" si="427"/>
        <v>1371.31</v>
      </c>
      <c r="I3051" s="56">
        <f t="shared" si="428"/>
        <v>169</v>
      </c>
      <c r="J3051" s="56">
        <f t="shared" si="429"/>
        <v>364.10500000000002</v>
      </c>
      <c r="K3051" s="56">
        <f t="shared" si="430"/>
        <v>1904.415</v>
      </c>
      <c r="L3051" s="64">
        <v>1497427</v>
      </c>
      <c r="M3051" s="64">
        <v>169000</v>
      </c>
      <c r="N3051" s="64">
        <v>391039</v>
      </c>
      <c r="O3051" s="64">
        <v>2057466</v>
      </c>
      <c r="P3051" s="63">
        <v>1371310</v>
      </c>
      <c r="Q3051" s="63">
        <v>169000</v>
      </c>
      <c r="R3051" s="63">
        <v>364105</v>
      </c>
      <c r="S3051" s="63">
        <v>1904415</v>
      </c>
      <c r="T3051">
        <f t="shared" si="431"/>
        <v>3961881</v>
      </c>
    </row>
    <row r="3052" spans="1:20" hidden="1">
      <c r="A3052" s="55" t="s">
        <v>5812</v>
      </c>
      <c r="B3052" s="56" t="s">
        <v>5813</v>
      </c>
      <c r="C3052" s="55" t="s">
        <v>6319</v>
      </c>
      <c r="D3052" s="56">
        <f t="shared" si="432"/>
        <v>2434.75</v>
      </c>
      <c r="E3052" s="56">
        <f t="shared" si="424"/>
        <v>465.84100000000001</v>
      </c>
      <c r="F3052" s="56">
        <f t="shared" si="425"/>
        <v>667.52800000000002</v>
      </c>
      <c r="G3052" s="56">
        <f t="shared" si="426"/>
        <v>3568.1190000000001</v>
      </c>
      <c r="H3052" s="56">
        <f t="shared" si="427"/>
        <v>2593.75</v>
      </c>
      <c r="I3052" s="56">
        <f t="shared" si="428"/>
        <v>465.38200000000001</v>
      </c>
      <c r="J3052" s="56">
        <f t="shared" si="429"/>
        <v>362.24099999999999</v>
      </c>
      <c r="K3052" s="56">
        <f t="shared" si="430"/>
        <v>3421.373</v>
      </c>
      <c r="L3052" s="64">
        <v>2434750</v>
      </c>
      <c r="M3052" s="64">
        <v>465841</v>
      </c>
      <c r="N3052" s="64">
        <v>667528</v>
      </c>
      <c r="O3052" s="64">
        <v>3568119</v>
      </c>
      <c r="P3052" s="63">
        <v>2593750</v>
      </c>
      <c r="Q3052" s="63">
        <v>465382</v>
      </c>
      <c r="R3052" s="63">
        <v>362241</v>
      </c>
      <c r="S3052" s="63">
        <v>3421373</v>
      </c>
      <c r="T3052">
        <f t="shared" si="431"/>
        <v>6989492</v>
      </c>
    </row>
    <row r="3053" spans="1:20" hidden="1">
      <c r="A3053" s="55" t="s">
        <v>5814</v>
      </c>
      <c r="B3053" s="56" t="s">
        <v>5815</v>
      </c>
      <c r="C3053" s="55" t="s">
        <v>6319</v>
      </c>
      <c r="D3053" s="56">
        <f t="shared" si="432"/>
        <v>1527.4159999999999</v>
      </c>
      <c r="E3053" s="56">
        <f t="shared" si="424"/>
        <v>733.74099999999999</v>
      </c>
      <c r="F3053" s="56">
        <f t="shared" si="425"/>
        <v>866.61599999999999</v>
      </c>
      <c r="G3053" s="56">
        <f t="shared" si="426"/>
        <v>3127.7730000000001</v>
      </c>
      <c r="H3053" s="56">
        <f t="shared" si="427"/>
        <v>1698.069</v>
      </c>
      <c r="I3053" s="56">
        <f t="shared" si="428"/>
        <v>733.08699999999999</v>
      </c>
      <c r="J3053" s="56">
        <f t="shared" si="429"/>
        <v>926.72799999999995</v>
      </c>
      <c r="K3053" s="56">
        <f t="shared" si="430"/>
        <v>3357.884</v>
      </c>
      <c r="L3053" s="64">
        <v>1527416</v>
      </c>
      <c r="M3053" s="64">
        <v>733741</v>
      </c>
      <c r="N3053" s="64">
        <v>866616</v>
      </c>
      <c r="O3053" s="64">
        <v>3127773</v>
      </c>
      <c r="P3053" s="63">
        <v>1698069</v>
      </c>
      <c r="Q3053" s="63">
        <v>733087</v>
      </c>
      <c r="R3053" s="63">
        <v>926728</v>
      </c>
      <c r="S3053" s="63">
        <v>3357884</v>
      </c>
      <c r="T3053">
        <f t="shared" si="431"/>
        <v>6485657</v>
      </c>
    </row>
    <row r="3054" spans="1:20" hidden="1">
      <c r="A3054" s="55" t="s">
        <v>5816</v>
      </c>
      <c r="B3054" s="56" t="s">
        <v>5817</v>
      </c>
      <c r="C3054" s="55" t="s">
        <v>6319</v>
      </c>
      <c r="D3054" s="56">
        <f t="shared" si="432"/>
        <v>1127.5409999999999</v>
      </c>
      <c r="E3054" s="56">
        <f t="shared" si="424"/>
        <v>261.03699999999998</v>
      </c>
      <c r="F3054" s="56">
        <f t="shared" si="425"/>
        <v>976.327</v>
      </c>
      <c r="G3054" s="56">
        <f t="shared" si="426"/>
        <v>2364.9050000000002</v>
      </c>
      <c r="H3054" s="56">
        <f t="shared" si="427"/>
        <v>1052.3040000000001</v>
      </c>
      <c r="I3054" s="56">
        <f t="shared" si="428"/>
        <v>261.03699999999998</v>
      </c>
      <c r="J3054" s="56">
        <f t="shared" si="429"/>
        <v>894.81100000000004</v>
      </c>
      <c r="K3054" s="56">
        <f t="shared" si="430"/>
        <v>2208.152</v>
      </c>
      <c r="L3054" s="64">
        <v>1127541</v>
      </c>
      <c r="M3054" s="64">
        <v>261037</v>
      </c>
      <c r="N3054" s="64">
        <v>976327</v>
      </c>
      <c r="O3054" s="64">
        <v>2364905</v>
      </c>
      <c r="P3054" s="63">
        <v>1052304</v>
      </c>
      <c r="Q3054" s="63">
        <v>261037</v>
      </c>
      <c r="R3054" s="63">
        <v>894811</v>
      </c>
      <c r="S3054" s="63">
        <v>2208152</v>
      </c>
      <c r="T3054">
        <f t="shared" si="431"/>
        <v>4573057</v>
      </c>
    </row>
    <row r="3055" spans="1:20" hidden="1">
      <c r="A3055" s="55" t="s">
        <v>5818</v>
      </c>
      <c r="B3055" s="56" t="s">
        <v>5819</v>
      </c>
      <c r="C3055" s="55" t="s">
        <v>6319</v>
      </c>
      <c r="D3055" s="56">
        <f t="shared" si="432"/>
        <v>987.56600000000003</v>
      </c>
      <c r="E3055" s="56">
        <f t="shared" si="424"/>
        <v>130.72800000000001</v>
      </c>
      <c r="F3055" s="56">
        <f t="shared" si="425"/>
        <v>812.95500000000004</v>
      </c>
      <c r="G3055" s="56">
        <f t="shared" si="426"/>
        <v>1931.249</v>
      </c>
      <c r="H3055" s="56">
        <f t="shared" si="427"/>
        <v>975.43299999999999</v>
      </c>
      <c r="I3055" s="56">
        <f t="shared" si="428"/>
        <v>130.66300000000001</v>
      </c>
      <c r="J3055" s="56">
        <f t="shared" si="429"/>
        <v>839.34299999999996</v>
      </c>
      <c r="K3055" s="56">
        <f t="shared" si="430"/>
        <v>1945.4390000000001</v>
      </c>
      <c r="L3055" s="64">
        <v>987566</v>
      </c>
      <c r="M3055" s="64">
        <v>130728</v>
      </c>
      <c r="N3055" s="64">
        <v>812955</v>
      </c>
      <c r="O3055" s="64">
        <v>1931249</v>
      </c>
      <c r="P3055" s="63">
        <v>975433</v>
      </c>
      <c r="Q3055" s="63">
        <v>130663</v>
      </c>
      <c r="R3055" s="63">
        <v>839343</v>
      </c>
      <c r="S3055" s="63">
        <v>1945439</v>
      </c>
      <c r="T3055">
        <f t="shared" si="431"/>
        <v>3876688</v>
      </c>
    </row>
    <row r="3056" spans="1:20" hidden="1">
      <c r="A3056" s="55" t="s">
        <v>5820</v>
      </c>
      <c r="B3056" s="56" t="s">
        <v>5821</v>
      </c>
      <c r="C3056" s="55" t="s">
        <v>6319</v>
      </c>
      <c r="D3056" s="56">
        <f t="shared" si="432"/>
        <v>1015</v>
      </c>
      <c r="E3056" s="56">
        <f t="shared" si="424"/>
        <v>130</v>
      </c>
      <c r="F3056" s="56">
        <f t="shared" si="425"/>
        <v>162.63999999999999</v>
      </c>
      <c r="G3056" s="56">
        <f t="shared" si="426"/>
        <v>1307.6400000000001</v>
      </c>
      <c r="H3056" s="56">
        <f t="shared" si="427"/>
        <v>1023</v>
      </c>
      <c r="I3056" s="56">
        <f t="shared" si="428"/>
        <v>130</v>
      </c>
      <c r="J3056" s="56">
        <f t="shared" si="429"/>
        <v>49.045999999999999</v>
      </c>
      <c r="K3056" s="56">
        <f t="shared" si="430"/>
        <v>1202.046</v>
      </c>
      <c r="L3056" s="64">
        <v>1015000</v>
      </c>
      <c r="M3056" s="64">
        <v>130000</v>
      </c>
      <c r="N3056" s="64">
        <v>162640</v>
      </c>
      <c r="O3056" s="64">
        <v>1307640</v>
      </c>
      <c r="P3056" s="63">
        <v>1023000</v>
      </c>
      <c r="Q3056" s="63">
        <v>130000</v>
      </c>
      <c r="R3056" s="63">
        <v>49046</v>
      </c>
      <c r="S3056" s="63">
        <v>1202046</v>
      </c>
      <c r="T3056">
        <f t="shared" si="431"/>
        <v>2509686</v>
      </c>
    </row>
    <row r="3057" spans="1:20" hidden="1">
      <c r="A3057" s="55" t="s">
        <v>5822</v>
      </c>
      <c r="B3057" s="56" t="s">
        <v>5823</v>
      </c>
      <c r="C3057" s="55" t="s">
        <v>6319</v>
      </c>
      <c r="D3057" s="56">
        <f t="shared" si="432"/>
        <v>1000</v>
      </c>
      <c r="E3057" s="56">
        <f t="shared" si="424"/>
        <v>161.19999999999999</v>
      </c>
      <c r="F3057" s="56">
        <f t="shared" si="425"/>
        <v>1237.3</v>
      </c>
      <c r="G3057" s="56">
        <f t="shared" si="426"/>
        <v>2398.5</v>
      </c>
      <c r="H3057" s="56">
        <f t="shared" si="427"/>
        <v>1000</v>
      </c>
      <c r="I3057" s="56">
        <f t="shared" si="428"/>
        <v>160.19999999999999</v>
      </c>
      <c r="J3057" s="56">
        <f t="shared" si="429"/>
        <v>1281.5</v>
      </c>
      <c r="K3057" s="56">
        <f t="shared" si="430"/>
        <v>2441.6999999999998</v>
      </c>
      <c r="L3057" s="64">
        <v>1000000</v>
      </c>
      <c r="M3057" s="64">
        <v>161200</v>
      </c>
      <c r="N3057" s="64">
        <v>1237300</v>
      </c>
      <c r="O3057" s="64">
        <v>2398500</v>
      </c>
      <c r="P3057" s="63">
        <v>1000000</v>
      </c>
      <c r="Q3057" s="63">
        <v>160200</v>
      </c>
      <c r="R3057" s="63">
        <v>1281500</v>
      </c>
      <c r="S3057" s="63">
        <v>2441700</v>
      </c>
      <c r="T3057">
        <f t="shared" si="431"/>
        <v>4840200</v>
      </c>
    </row>
    <row r="3058" spans="1:20" hidden="1">
      <c r="A3058" s="55" t="s">
        <v>5824</v>
      </c>
      <c r="B3058" s="56" t="s">
        <v>5825</v>
      </c>
      <c r="C3058" s="55" t="s">
        <v>6319</v>
      </c>
      <c r="D3058" s="56">
        <f t="shared" si="432"/>
        <v>1228.4690000000001</v>
      </c>
      <c r="E3058" s="56">
        <f t="shared" si="424"/>
        <v>142.976</v>
      </c>
      <c r="F3058" s="56">
        <f t="shared" si="425"/>
        <v>811.476</v>
      </c>
      <c r="G3058" s="56">
        <f t="shared" si="426"/>
        <v>2182.9209999999998</v>
      </c>
      <c r="H3058" s="56">
        <f t="shared" si="427"/>
        <v>1209.316</v>
      </c>
      <c r="I3058" s="56">
        <f t="shared" si="428"/>
        <v>142.65799999999999</v>
      </c>
      <c r="J3058" s="56">
        <f t="shared" si="429"/>
        <v>736.91399999999999</v>
      </c>
      <c r="K3058" s="56">
        <f t="shared" si="430"/>
        <v>2088.8879999999999</v>
      </c>
      <c r="L3058" s="64">
        <v>1228469</v>
      </c>
      <c r="M3058" s="64">
        <v>142976</v>
      </c>
      <c r="N3058" s="64">
        <v>811476</v>
      </c>
      <c r="O3058" s="64">
        <v>2182921</v>
      </c>
      <c r="P3058" s="63">
        <v>1209316</v>
      </c>
      <c r="Q3058" s="63">
        <v>142658</v>
      </c>
      <c r="R3058" s="63">
        <v>736914</v>
      </c>
      <c r="S3058" s="63">
        <v>2088888</v>
      </c>
      <c r="T3058">
        <f t="shared" si="431"/>
        <v>4271809</v>
      </c>
    </row>
    <row r="3059" spans="1:20" hidden="1">
      <c r="A3059" s="55" t="s">
        <v>5826</v>
      </c>
      <c r="B3059" s="56" t="s">
        <v>5827</v>
      </c>
      <c r="C3059" s="55" t="s">
        <v>6319</v>
      </c>
      <c r="D3059" s="56">
        <f t="shared" si="432"/>
        <v>918.31700000000001</v>
      </c>
      <c r="E3059" s="56">
        <f t="shared" si="424"/>
        <v>6.4790000000000001</v>
      </c>
      <c r="F3059" s="56">
        <f t="shared" si="425"/>
        <v>651.846</v>
      </c>
      <c r="G3059" s="56">
        <f t="shared" si="426"/>
        <v>1576.6420000000001</v>
      </c>
      <c r="H3059" s="56">
        <f t="shared" si="427"/>
        <v>880.47500000000002</v>
      </c>
      <c r="I3059" s="56">
        <f t="shared" si="428"/>
        <v>6.4790000000000001</v>
      </c>
      <c r="J3059" s="56">
        <f t="shared" si="429"/>
        <v>564.02499999999998</v>
      </c>
      <c r="K3059" s="56">
        <f t="shared" si="430"/>
        <v>1450.979</v>
      </c>
      <c r="L3059" s="64">
        <v>918317</v>
      </c>
      <c r="M3059" s="64">
        <v>6479</v>
      </c>
      <c r="N3059" s="64">
        <v>651846</v>
      </c>
      <c r="O3059" s="64">
        <v>1576642</v>
      </c>
      <c r="P3059" s="63">
        <v>880475</v>
      </c>
      <c r="Q3059" s="63">
        <v>6479</v>
      </c>
      <c r="R3059" s="63">
        <v>564025</v>
      </c>
      <c r="S3059" s="63">
        <v>1450979</v>
      </c>
      <c r="T3059">
        <f t="shared" si="431"/>
        <v>3027621</v>
      </c>
    </row>
    <row r="3060" spans="1:20" hidden="1">
      <c r="A3060" s="55" t="s">
        <v>5828</v>
      </c>
      <c r="B3060" s="56" t="s">
        <v>5829</v>
      </c>
      <c r="C3060" s="55" t="s">
        <v>6320</v>
      </c>
      <c r="D3060" s="56">
        <f t="shared" si="432"/>
        <v>32.712000000000003</v>
      </c>
      <c r="E3060" s="56">
        <f t="shared" si="424"/>
        <v>0</v>
      </c>
      <c r="F3060" s="56">
        <f t="shared" si="425"/>
        <v>15338.460999999999</v>
      </c>
      <c r="G3060" s="56">
        <f t="shared" si="426"/>
        <v>15371.173000000001</v>
      </c>
      <c r="H3060" s="56">
        <f t="shared" si="427"/>
        <v>30.17</v>
      </c>
      <c r="I3060" s="56">
        <f t="shared" si="428"/>
        <v>0</v>
      </c>
      <c r="J3060" s="56">
        <f t="shared" si="429"/>
        <v>15570.065000000001</v>
      </c>
      <c r="K3060" s="56">
        <f t="shared" si="430"/>
        <v>15600.235000000001</v>
      </c>
      <c r="L3060" s="64">
        <v>32712</v>
      </c>
      <c r="M3060" s="64">
        <v>0</v>
      </c>
      <c r="N3060" s="64">
        <v>15338461</v>
      </c>
      <c r="O3060" s="64">
        <v>15371173</v>
      </c>
      <c r="P3060" s="63">
        <v>30170</v>
      </c>
      <c r="Q3060" s="63">
        <v>0</v>
      </c>
      <c r="R3060" s="63">
        <v>15570065</v>
      </c>
      <c r="S3060" s="63">
        <v>15600235</v>
      </c>
      <c r="T3060">
        <f t="shared" si="431"/>
        <v>30971408</v>
      </c>
    </row>
    <row r="3061" spans="1:20" hidden="1">
      <c r="A3061" s="55" t="s">
        <v>5830</v>
      </c>
      <c r="B3061" s="56" t="s">
        <v>5831</v>
      </c>
      <c r="C3061" s="55" t="s">
        <v>6320</v>
      </c>
      <c r="D3061" s="56">
        <f t="shared" si="432"/>
        <v>179.167</v>
      </c>
      <c r="E3061" s="56">
        <f t="shared" si="424"/>
        <v>0</v>
      </c>
      <c r="F3061" s="56">
        <f t="shared" si="425"/>
        <v>479.78899999999999</v>
      </c>
      <c r="G3061" s="56">
        <f t="shared" si="426"/>
        <v>658.95600000000002</v>
      </c>
      <c r="H3061" s="56">
        <f t="shared" si="427"/>
        <v>200.51300000000001</v>
      </c>
      <c r="I3061" s="56">
        <f t="shared" si="428"/>
        <v>0</v>
      </c>
      <c r="J3061" s="56">
        <f t="shared" si="429"/>
        <v>608.01900000000001</v>
      </c>
      <c r="K3061" s="56">
        <f t="shared" si="430"/>
        <v>808.53200000000004</v>
      </c>
      <c r="L3061" s="64">
        <v>179167</v>
      </c>
      <c r="M3061" s="64">
        <v>0</v>
      </c>
      <c r="N3061" s="64">
        <v>479789</v>
      </c>
      <c r="O3061" s="64">
        <v>658956</v>
      </c>
      <c r="P3061" s="63">
        <v>200513</v>
      </c>
      <c r="Q3061" s="63">
        <v>0</v>
      </c>
      <c r="R3061" s="63">
        <v>608019</v>
      </c>
      <c r="S3061" s="63">
        <v>808532</v>
      </c>
      <c r="T3061">
        <f t="shared" si="431"/>
        <v>1467488</v>
      </c>
    </row>
    <row r="3062" spans="1:20">
      <c r="A3062" s="55" t="s">
        <v>5832</v>
      </c>
      <c r="B3062" s="56" t="s">
        <v>5833</v>
      </c>
      <c r="C3062" s="55" t="s">
        <v>6320</v>
      </c>
      <c r="D3062" s="56">
        <f t="shared" si="432"/>
        <v>0</v>
      </c>
      <c r="E3062" s="56">
        <f t="shared" si="424"/>
        <v>0</v>
      </c>
      <c r="F3062" s="56">
        <f t="shared" si="425"/>
        <v>0</v>
      </c>
      <c r="G3062" s="56">
        <f t="shared" si="426"/>
        <v>0</v>
      </c>
      <c r="H3062" s="56">
        <f t="shared" si="427"/>
        <v>0</v>
      </c>
      <c r="I3062" s="56">
        <f t="shared" si="428"/>
        <v>0</v>
      </c>
      <c r="J3062" s="56">
        <f t="shared" si="429"/>
        <v>0</v>
      </c>
      <c r="K3062" s="56">
        <f t="shared" si="430"/>
        <v>0</v>
      </c>
      <c r="L3062" s="64">
        <v>0</v>
      </c>
      <c r="M3062" s="64">
        <v>0</v>
      </c>
      <c r="N3062" s="64">
        <v>0</v>
      </c>
      <c r="O3062" s="64">
        <v>0</v>
      </c>
      <c r="P3062" s="63">
        <v>0</v>
      </c>
      <c r="Q3062" s="63">
        <v>0</v>
      </c>
      <c r="R3062" s="63">
        <v>0</v>
      </c>
      <c r="S3062" s="63">
        <v>0</v>
      </c>
      <c r="T3062">
        <f t="shared" si="431"/>
        <v>0</v>
      </c>
    </row>
    <row r="3063" spans="1:20" hidden="1">
      <c r="A3063" s="55" t="s">
        <v>5834</v>
      </c>
      <c r="B3063" s="56" t="s">
        <v>5835</v>
      </c>
      <c r="C3063" s="55" t="s">
        <v>6320</v>
      </c>
      <c r="D3063" s="56">
        <f t="shared" si="432"/>
        <v>47.326000000000001</v>
      </c>
      <c r="E3063" s="56">
        <f t="shared" si="424"/>
        <v>0</v>
      </c>
      <c r="F3063" s="56">
        <f t="shared" si="425"/>
        <v>0</v>
      </c>
      <c r="G3063" s="56">
        <f t="shared" si="426"/>
        <v>47.326000000000001</v>
      </c>
      <c r="H3063" s="56">
        <f t="shared" si="427"/>
        <v>36.316000000000003</v>
      </c>
      <c r="I3063" s="56">
        <f t="shared" si="428"/>
        <v>0</v>
      </c>
      <c r="J3063" s="56">
        <f t="shared" si="429"/>
        <v>0</v>
      </c>
      <c r="K3063" s="56">
        <f t="shared" si="430"/>
        <v>36.316000000000003</v>
      </c>
      <c r="L3063" s="64">
        <v>47326</v>
      </c>
      <c r="M3063" s="64">
        <v>0</v>
      </c>
      <c r="N3063" s="64">
        <v>0</v>
      </c>
      <c r="O3063" s="64">
        <v>47326</v>
      </c>
      <c r="P3063" s="63">
        <v>36316</v>
      </c>
      <c r="Q3063" s="63">
        <v>0</v>
      </c>
      <c r="R3063" s="63">
        <v>0</v>
      </c>
      <c r="S3063" s="63">
        <v>36316</v>
      </c>
      <c r="T3063">
        <f t="shared" si="431"/>
        <v>83642</v>
      </c>
    </row>
    <row r="3064" spans="1:20" hidden="1">
      <c r="A3064" s="55" t="s">
        <v>5836</v>
      </c>
      <c r="B3064" s="56" t="s">
        <v>5837</v>
      </c>
      <c r="C3064" s="55" t="s">
        <v>6320</v>
      </c>
      <c r="D3064" s="56">
        <f t="shared" si="432"/>
        <v>54.295999999999999</v>
      </c>
      <c r="E3064" s="56">
        <f t="shared" si="424"/>
        <v>30.82</v>
      </c>
      <c r="F3064" s="56">
        <f t="shared" si="425"/>
        <v>0</v>
      </c>
      <c r="G3064" s="56">
        <f t="shared" si="426"/>
        <v>85.116</v>
      </c>
      <c r="H3064" s="56">
        <f t="shared" si="427"/>
        <v>132.68799999999999</v>
      </c>
      <c r="I3064" s="56">
        <f t="shared" si="428"/>
        <v>30.817</v>
      </c>
      <c r="J3064" s="56">
        <f t="shared" si="429"/>
        <v>0</v>
      </c>
      <c r="K3064" s="56">
        <f t="shared" si="430"/>
        <v>163.505</v>
      </c>
      <c r="L3064" s="64">
        <v>54296</v>
      </c>
      <c r="M3064" s="64">
        <v>30820</v>
      </c>
      <c r="N3064" s="64">
        <v>0</v>
      </c>
      <c r="O3064" s="64">
        <v>85116</v>
      </c>
      <c r="P3064" s="63">
        <v>132688</v>
      </c>
      <c r="Q3064" s="63">
        <v>30817</v>
      </c>
      <c r="R3064" s="63">
        <v>0</v>
      </c>
      <c r="S3064" s="63">
        <v>163505</v>
      </c>
      <c r="T3064">
        <f t="shared" si="431"/>
        <v>248621</v>
      </c>
    </row>
    <row r="3065" spans="1:20" hidden="1">
      <c r="A3065" s="55" t="s">
        <v>5838</v>
      </c>
      <c r="B3065" s="56" t="s">
        <v>5839</v>
      </c>
      <c r="C3065" s="55" t="s">
        <v>6320</v>
      </c>
      <c r="D3065" s="56">
        <f t="shared" si="432"/>
        <v>0</v>
      </c>
      <c r="E3065" s="56">
        <f t="shared" si="424"/>
        <v>0</v>
      </c>
      <c r="F3065" s="56">
        <f t="shared" si="425"/>
        <v>111.255</v>
      </c>
      <c r="G3065" s="56">
        <f t="shared" si="426"/>
        <v>111.255</v>
      </c>
      <c r="H3065" s="56">
        <f t="shared" si="427"/>
        <v>0</v>
      </c>
      <c r="I3065" s="56">
        <f t="shared" si="428"/>
        <v>0</v>
      </c>
      <c r="J3065" s="56">
        <f t="shared" si="429"/>
        <v>114.5</v>
      </c>
      <c r="K3065" s="56">
        <f t="shared" si="430"/>
        <v>114.5</v>
      </c>
      <c r="L3065" s="64">
        <v>0</v>
      </c>
      <c r="M3065" s="64">
        <v>0</v>
      </c>
      <c r="N3065" s="64">
        <v>111255</v>
      </c>
      <c r="O3065" s="64">
        <v>111255</v>
      </c>
      <c r="P3065" s="63">
        <v>0</v>
      </c>
      <c r="Q3065" s="63">
        <v>0</v>
      </c>
      <c r="R3065" s="63">
        <v>114500</v>
      </c>
      <c r="S3065" s="63">
        <v>114500</v>
      </c>
      <c r="T3065">
        <f t="shared" si="431"/>
        <v>225755</v>
      </c>
    </row>
    <row r="3066" spans="1:20" hidden="1">
      <c r="A3066" s="55" t="s">
        <v>5840</v>
      </c>
      <c r="B3066" s="56" t="s">
        <v>5841</v>
      </c>
      <c r="C3066" s="55" t="s">
        <v>6320</v>
      </c>
      <c r="D3066" s="56">
        <f t="shared" si="432"/>
        <v>120.05</v>
      </c>
      <c r="E3066" s="56">
        <f t="shared" si="424"/>
        <v>0</v>
      </c>
      <c r="F3066" s="56">
        <f t="shared" si="425"/>
        <v>0</v>
      </c>
      <c r="G3066" s="56">
        <f t="shared" si="426"/>
        <v>120.05</v>
      </c>
      <c r="H3066" s="56">
        <f t="shared" si="427"/>
        <v>112.937</v>
      </c>
      <c r="I3066" s="56">
        <f t="shared" si="428"/>
        <v>0</v>
      </c>
      <c r="J3066" s="56">
        <f t="shared" si="429"/>
        <v>0</v>
      </c>
      <c r="K3066" s="56">
        <f t="shared" si="430"/>
        <v>112.937</v>
      </c>
      <c r="L3066" s="64">
        <v>120050</v>
      </c>
      <c r="M3066" s="64">
        <v>0</v>
      </c>
      <c r="N3066" s="64">
        <v>0</v>
      </c>
      <c r="O3066" s="64">
        <v>120050</v>
      </c>
      <c r="P3066" s="63">
        <v>112937</v>
      </c>
      <c r="Q3066" s="63">
        <v>0</v>
      </c>
      <c r="R3066" s="63">
        <v>0</v>
      </c>
      <c r="S3066" s="63">
        <v>112937</v>
      </c>
      <c r="T3066">
        <f t="shared" si="431"/>
        <v>232987</v>
      </c>
    </row>
    <row r="3067" spans="1:20">
      <c r="A3067" s="55" t="s">
        <v>5842</v>
      </c>
      <c r="B3067" s="56" t="s">
        <v>5843</v>
      </c>
      <c r="C3067" s="55" t="s">
        <v>6320</v>
      </c>
      <c r="D3067" s="56">
        <f t="shared" si="432"/>
        <v>0</v>
      </c>
      <c r="E3067" s="56">
        <f t="shared" si="424"/>
        <v>0</v>
      </c>
      <c r="F3067" s="56">
        <f t="shared" si="425"/>
        <v>0</v>
      </c>
      <c r="G3067" s="56">
        <f t="shared" si="426"/>
        <v>0</v>
      </c>
      <c r="H3067" s="56">
        <f t="shared" si="427"/>
        <v>0</v>
      </c>
      <c r="I3067" s="56">
        <f t="shared" si="428"/>
        <v>0</v>
      </c>
      <c r="J3067" s="56">
        <f t="shared" si="429"/>
        <v>0</v>
      </c>
      <c r="K3067" s="56">
        <f t="shared" si="430"/>
        <v>0</v>
      </c>
      <c r="L3067" s="64">
        <v>0</v>
      </c>
      <c r="M3067" s="64">
        <v>0</v>
      </c>
      <c r="N3067" s="64">
        <v>0</v>
      </c>
      <c r="O3067" s="64">
        <v>0</v>
      </c>
      <c r="P3067" s="63">
        <v>0</v>
      </c>
      <c r="Q3067" s="63">
        <v>0</v>
      </c>
      <c r="R3067" s="63">
        <v>0</v>
      </c>
      <c r="S3067" s="63">
        <v>0</v>
      </c>
      <c r="T3067">
        <f t="shared" si="431"/>
        <v>0</v>
      </c>
    </row>
    <row r="3068" spans="1:20" hidden="1">
      <c r="A3068" s="55" t="s">
        <v>5844</v>
      </c>
      <c r="B3068" s="56" t="s">
        <v>5845</v>
      </c>
      <c r="C3068" s="55" t="s">
        <v>6320</v>
      </c>
      <c r="D3068" s="56">
        <f t="shared" si="432"/>
        <v>0</v>
      </c>
      <c r="E3068" s="56">
        <f t="shared" si="424"/>
        <v>0</v>
      </c>
      <c r="F3068" s="56">
        <f t="shared" si="425"/>
        <v>465.01299999999998</v>
      </c>
      <c r="G3068" s="56">
        <f t="shared" si="426"/>
        <v>465.01299999999998</v>
      </c>
      <c r="H3068" s="56">
        <f t="shared" si="427"/>
        <v>0</v>
      </c>
      <c r="I3068" s="56">
        <f t="shared" si="428"/>
        <v>0</v>
      </c>
      <c r="J3068" s="56">
        <f t="shared" si="429"/>
        <v>388.83300000000003</v>
      </c>
      <c r="K3068" s="56">
        <f t="shared" si="430"/>
        <v>388.83300000000003</v>
      </c>
      <c r="L3068" s="64">
        <v>0</v>
      </c>
      <c r="M3068" s="64">
        <v>0</v>
      </c>
      <c r="N3068" s="64">
        <v>465013</v>
      </c>
      <c r="O3068" s="64">
        <v>465013</v>
      </c>
      <c r="P3068" s="63">
        <v>0</v>
      </c>
      <c r="Q3068" s="63">
        <v>0</v>
      </c>
      <c r="R3068" s="63">
        <v>388833</v>
      </c>
      <c r="S3068" s="63">
        <v>388833</v>
      </c>
      <c r="T3068">
        <f t="shared" si="431"/>
        <v>853846</v>
      </c>
    </row>
    <row r="3069" spans="1:20">
      <c r="A3069" s="55" t="s">
        <v>5846</v>
      </c>
      <c r="B3069" s="56" t="s">
        <v>5847</v>
      </c>
      <c r="C3069" s="55" t="s">
        <v>6320</v>
      </c>
      <c r="D3069" s="56">
        <f t="shared" si="432"/>
        <v>0</v>
      </c>
      <c r="E3069" s="56">
        <f t="shared" si="424"/>
        <v>0</v>
      </c>
      <c r="F3069" s="56">
        <f t="shared" si="425"/>
        <v>0</v>
      </c>
      <c r="G3069" s="56">
        <f t="shared" si="426"/>
        <v>0</v>
      </c>
      <c r="H3069" s="56">
        <f t="shared" si="427"/>
        <v>0</v>
      </c>
      <c r="I3069" s="56">
        <f t="shared" si="428"/>
        <v>0</v>
      </c>
      <c r="J3069" s="56">
        <f t="shared" si="429"/>
        <v>0</v>
      </c>
      <c r="K3069" s="56">
        <f t="shared" si="430"/>
        <v>0</v>
      </c>
      <c r="L3069" s="64">
        <v>0</v>
      </c>
      <c r="M3069" s="64">
        <v>0</v>
      </c>
      <c r="N3069" s="64">
        <v>0</v>
      </c>
      <c r="O3069" s="64">
        <v>0</v>
      </c>
      <c r="P3069" s="63">
        <v>0</v>
      </c>
      <c r="Q3069" s="63">
        <v>0</v>
      </c>
      <c r="R3069" s="63">
        <v>0</v>
      </c>
      <c r="S3069" s="63">
        <v>0</v>
      </c>
      <c r="T3069">
        <f t="shared" si="431"/>
        <v>0</v>
      </c>
    </row>
    <row r="3070" spans="1:20" hidden="1">
      <c r="A3070" s="55" t="s">
        <v>5848</v>
      </c>
      <c r="B3070" s="56" t="s">
        <v>5849</v>
      </c>
      <c r="C3070" s="55" t="s">
        <v>6320</v>
      </c>
      <c r="D3070" s="56">
        <f t="shared" si="432"/>
        <v>19.177</v>
      </c>
      <c r="E3070" s="56">
        <f t="shared" si="424"/>
        <v>0</v>
      </c>
      <c r="F3070" s="56">
        <f t="shared" si="425"/>
        <v>0</v>
      </c>
      <c r="G3070" s="56">
        <f t="shared" si="426"/>
        <v>19.177</v>
      </c>
      <c r="H3070" s="56">
        <f t="shared" si="427"/>
        <v>19.173999999999999</v>
      </c>
      <c r="I3070" s="56">
        <f t="shared" si="428"/>
        <v>0</v>
      </c>
      <c r="J3070" s="56">
        <f t="shared" si="429"/>
        <v>0</v>
      </c>
      <c r="K3070" s="56">
        <f t="shared" si="430"/>
        <v>19.173999999999999</v>
      </c>
      <c r="L3070" s="64">
        <v>19177</v>
      </c>
      <c r="M3070" s="64">
        <v>0</v>
      </c>
      <c r="N3070" s="64">
        <v>0</v>
      </c>
      <c r="O3070" s="64">
        <v>19177</v>
      </c>
      <c r="P3070" s="63">
        <v>19174</v>
      </c>
      <c r="Q3070" s="63">
        <v>0</v>
      </c>
      <c r="R3070" s="63">
        <v>0</v>
      </c>
      <c r="S3070" s="63">
        <v>19174</v>
      </c>
      <c r="T3070">
        <f t="shared" si="431"/>
        <v>38351</v>
      </c>
    </row>
    <row r="3071" spans="1:20" hidden="1">
      <c r="A3071" s="55" t="s">
        <v>5850</v>
      </c>
      <c r="B3071" s="56" t="s">
        <v>5851</v>
      </c>
      <c r="C3071" s="55" t="s">
        <v>6320</v>
      </c>
      <c r="D3071" s="56">
        <f t="shared" si="432"/>
        <v>51.805</v>
      </c>
      <c r="E3071" s="56">
        <f t="shared" si="424"/>
        <v>0</v>
      </c>
      <c r="F3071" s="56">
        <f t="shared" si="425"/>
        <v>0</v>
      </c>
      <c r="G3071" s="56">
        <f t="shared" si="426"/>
        <v>51.805</v>
      </c>
      <c r="H3071" s="56">
        <f t="shared" si="427"/>
        <v>47.177</v>
      </c>
      <c r="I3071" s="56">
        <f t="shared" si="428"/>
        <v>0</v>
      </c>
      <c r="J3071" s="56">
        <f t="shared" si="429"/>
        <v>0</v>
      </c>
      <c r="K3071" s="56">
        <f t="shared" si="430"/>
        <v>47.177</v>
      </c>
      <c r="L3071" s="64">
        <v>51805</v>
      </c>
      <c r="M3071" s="64">
        <v>0</v>
      </c>
      <c r="N3071" s="64">
        <v>0</v>
      </c>
      <c r="O3071" s="64">
        <v>51805</v>
      </c>
      <c r="P3071" s="63">
        <v>47177</v>
      </c>
      <c r="Q3071" s="63">
        <v>0</v>
      </c>
      <c r="R3071" s="63">
        <v>0</v>
      </c>
      <c r="S3071" s="63">
        <v>47177</v>
      </c>
      <c r="T3071">
        <f t="shared" si="431"/>
        <v>98982</v>
      </c>
    </row>
    <row r="3072" spans="1:20" hidden="1">
      <c r="A3072" s="55" t="s">
        <v>5852</v>
      </c>
      <c r="B3072" s="56" t="s">
        <v>5853</v>
      </c>
      <c r="C3072" s="55" t="s">
        <v>6320</v>
      </c>
      <c r="D3072" s="56">
        <f t="shared" si="432"/>
        <v>0</v>
      </c>
      <c r="E3072" s="56">
        <f t="shared" si="424"/>
        <v>0</v>
      </c>
      <c r="F3072" s="56">
        <f t="shared" si="425"/>
        <v>901.06299999999999</v>
      </c>
      <c r="G3072" s="56">
        <f t="shared" si="426"/>
        <v>901.06299999999999</v>
      </c>
      <c r="H3072" s="56">
        <f t="shared" si="427"/>
        <v>0</v>
      </c>
      <c r="I3072" s="56">
        <f t="shared" si="428"/>
        <v>0</v>
      </c>
      <c r="J3072" s="56">
        <f t="shared" si="429"/>
        <v>784.71699999999998</v>
      </c>
      <c r="K3072" s="56">
        <f t="shared" si="430"/>
        <v>784.71699999999998</v>
      </c>
      <c r="L3072" s="64">
        <v>0</v>
      </c>
      <c r="M3072" s="64">
        <v>0</v>
      </c>
      <c r="N3072" s="64">
        <v>901063</v>
      </c>
      <c r="O3072" s="64">
        <v>901063</v>
      </c>
      <c r="P3072" s="63">
        <v>0</v>
      </c>
      <c r="Q3072" s="63">
        <v>0</v>
      </c>
      <c r="R3072" s="63">
        <v>784717</v>
      </c>
      <c r="S3072" s="63">
        <v>784717</v>
      </c>
      <c r="T3072">
        <f t="shared" si="431"/>
        <v>1685780</v>
      </c>
    </row>
    <row r="3073" spans="1:20" hidden="1">
      <c r="A3073" s="55" t="s">
        <v>5854</v>
      </c>
      <c r="B3073" s="56" t="s">
        <v>5855</v>
      </c>
      <c r="C3073" s="55" t="s">
        <v>6320</v>
      </c>
      <c r="D3073" s="56">
        <f t="shared" si="432"/>
        <v>149.226</v>
      </c>
      <c r="E3073" s="56">
        <f t="shared" si="424"/>
        <v>0</v>
      </c>
      <c r="F3073" s="56">
        <f t="shared" si="425"/>
        <v>86.537999999999997</v>
      </c>
      <c r="G3073" s="56">
        <f t="shared" si="426"/>
        <v>235.76400000000001</v>
      </c>
      <c r="H3073" s="56">
        <f t="shared" si="427"/>
        <v>131.55000000000001</v>
      </c>
      <c r="I3073" s="56">
        <f t="shared" si="428"/>
        <v>0</v>
      </c>
      <c r="J3073" s="56">
        <f t="shared" si="429"/>
        <v>77.183000000000007</v>
      </c>
      <c r="K3073" s="56">
        <f t="shared" si="430"/>
        <v>208.733</v>
      </c>
      <c r="L3073" s="64">
        <v>149226</v>
      </c>
      <c r="M3073" s="64">
        <v>0</v>
      </c>
      <c r="N3073" s="64">
        <v>86538</v>
      </c>
      <c r="O3073" s="64">
        <v>235764</v>
      </c>
      <c r="P3073" s="63">
        <v>131550</v>
      </c>
      <c r="Q3073" s="63">
        <v>0</v>
      </c>
      <c r="R3073" s="63">
        <v>77183</v>
      </c>
      <c r="S3073" s="63">
        <v>208733</v>
      </c>
      <c r="T3073">
        <f t="shared" si="431"/>
        <v>444497</v>
      </c>
    </row>
    <row r="3074" spans="1:20" hidden="1">
      <c r="A3074" s="55" t="s">
        <v>5856</v>
      </c>
      <c r="B3074" s="56" t="s">
        <v>5857</v>
      </c>
      <c r="C3074" s="55" t="s">
        <v>6320</v>
      </c>
      <c r="D3074" s="56">
        <f t="shared" si="432"/>
        <v>170.053</v>
      </c>
      <c r="E3074" s="56">
        <f t="shared" si="424"/>
        <v>0</v>
      </c>
      <c r="F3074" s="56">
        <f t="shared" si="425"/>
        <v>784.26400000000001</v>
      </c>
      <c r="G3074" s="56">
        <f t="shared" si="426"/>
        <v>954.31700000000001</v>
      </c>
      <c r="H3074" s="56">
        <f t="shared" si="427"/>
        <v>165.72399999999999</v>
      </c>
      <c r="I3074" s="56">
        <f t="shared" si="428"/>
        <v>0</v>
      </c>
      <c r="J3074" s="56">
        <f t="shared" si="429"/>
        <v>724.44</v>
      </c>
      <c r="K3074" s="56">
        <f t="shared" si="430"/>
        <v>890.16399999999999</v>
      </c>
      <c r="L3074" s="64">
        <v>170053</v>
      </c>
      <c r="M3074" s="64">
        <v>0</v>
      </c>
      <c r="N3074" s="64">
        <v>784264</v>
      </c>
      <c r="O3074" s="64">
        <v>954317</v>
      </c>
      <c r="P3074" s="63">
        <v>165724</v>
      </c>
      <c r="Q3074" s="63">
        <v>0</v>
      </c>
      <c r="R3074" s="63">
        <v>724440</v>
      </c>
      <c r="S3074" s="63">
        <v>890164</v>
      </c>
      <c r="T3074">
        <f t="shared" si="431"/>
        <v>1844481</v>
      </c>
    </row>
    <row r="3075" spans="1:20" hidden="1">
      <c r="A3075" s="55" t="s">
        <v>5858</v>
      </c>
      <c r="B3075" s="56" t="s">
        <v>5859</v>
      </c>
      <c r="C3075" s="55" t="s">
        <v>6320</v>
      </c>
      <c r="D3075" s="56">
        <f t="shared" si="432"/>
        <v>0</v>
      </c>
      <c r="E3075" s="56">
        <f t="shared" si="424"/>
        <v>0</v>
      </c>
      <c r="F3075" s="56">
        <f t="shared" si="425"/>
        <v>3.81</v>
      </c>
      <c r="G3075" s="56">
        <f t="shared" si="426"/>
        <v>3.81</v>
      </c>
      <c r="H3075" s="56">
        <f t="shared" si="427"/>
        <v>0</v>
      </c>
      <c r="I3075" s="56">
        <f t="shared" si="428"/>
        <v>0</v>
      </c>
      <c r="J3075" s="56">
        <f t="shared" si="429"/>
        <v>8.0009999999999994</v>
      </c>
      <c r="K3075" s="56">
        <f t="shared" si="430"/>
        <v>8.0009999999999994</v>
      </c>
      <c r="L3075" s="64">
        <v>0</v>
      </c>
      <c r="M3075" s="64">
        <v>0</v>
      </c>
      <c r="N3075" s="64">
        <v>3810</v>
      </c>
      <c r="O3075" s="64">
        <v>3810</v>
      </c>
      <c r="P3075" s="63">
        <v>0</v>
      </c>
      <c r="Q3075" s="63">
        <v>0</v>
      </c>
      <c r="R3075" s="63">
        <v>8001</v>
      </c>
      <c r="S3075" s="63">
        <v>8001</v>
      </c>
      <c r="T3075">
        <f t="shared" si="431"/>
        <v>11811</v>
      </c>
    </row>
    <row r="3076" spans="1:20" hidden="1">
      <c r="A3076" s="55" t="s">
        <v>5860</v>
      </c>
      <c r="B3076" s="56" t="s">
        <v>5861</v>
      </c>
      <c r="C3076" s="55" t="s">
        <v>6320</v>
      </c>
      <c r="D3076" s="56">
        <f t="shared" si="432"/>
        <v>3.77</v>
      </c>
      <c r="E3076" s="56">
        <f t="shared" si="424"/>
        <v>0</v>
      </c>
      <c r="F3076" s="56">
        <f t="shared" si="425"/>
        <v>186.69499999999999</v>
      </c>
      <c r="G3076" s="56">
        <f t="shared" si="426"/>
        <v>190.465</v>
      </c>
      <c r="H3076" s="56">
        <f t="shared" si="427"/>
        <v>3.75</v>
      </c>
      <c r="I3076" s="56">
        <f t="shared" si="428"/>
        <v>0</v>
      </c>
      <c r="J3076" s="56">
        <f t="shared" si="429"/>
        <v>186.02500000000001</v>
      </c>
      <c r="K3076" s="56">
        <f t="shared" si="430"/>
        <v>189.77500000000001</v>
      </c>
      <c r="L3076" s="64">
        <v>3770</v>
      </c>
      <c r="M3076" s="64">
        <v>0</v>
      </c>
      <c r="N3076" s="64">
        <v>186695</v>
      </c>
      <c r="O3076" s="64">
        <v>190465</v>
      </c>
      <c r="P3076" s="63">
        <v>3750</v>
      </c>
      <c r="Q3076" s="63">
        <v>0</v>
      </c>
      <c r="R3076" s="63">
        <v>186025</v>
      </c>
      <c r="S3076" s="63">
        <v>189775</v>
      </c>
      <c r="T3076">
        <f t="shared" si="431"/>
        <v>380240</v>
      </c>
    </row>
    <row r="3077" spans="1:20">
      <c r="A3077" s="55" t="s">
        <v>5862</v>
      </c>
      <c r="B3077" s="56" t="s">
        <v>5863</v>
      </c>
      <c r="C3077" s="55" t="s">
        <v>6320</v>
      </c>
      <c r="D3077" s="56">
        <f t="shared" si="432"/>
        <v>0</v>
      </c>
      <c r="E3077" s="56">
        <f t="shared" ref="E3077:E3140" si="433">M3077/1000</f>
        <v>0</v>
      </c>
      <c r="F3077" s="56">
        <f t="shared" ref="F3077:F3140" si="434">N3077/1000</f>
        <v>0</v>
      </c>
      <c r="G3077" s="56">
        <f t="shared" ref="G3077:G3140" si="435">O3077/1000</f>
        <v>0</v>
      </c>
      <c r="H3077" s="56">
        <f t="shared" ref="H3077:H3140" si="436">P3077/1000</f>
        <v>0</v>
      </c>
      <c r="I3077" s="56">
        <f t="shared" ref="I3077:I3140" si="437">Q3077/1000</f>
        <v>0</v>
      </c>
      <c r="J3077" s="56">
        <f t="shared" ref="J3077:J3140" si="438">R3077/1000</f>
        <v>0</v>
      </c>
      <c r="K3077" s="56">
        <f t="shared" ref="K3077:K3140" si="439">S3077/1000</f>
        <v>0</v>
      </c>
      <c r="L3077" s="64">
        <v>0</v>
      </c>
      <c r="M3077" s="64">
        <v>0</v>
      </c>
      <c r="N3077" s="64">
        <v>0</v>
      </c>
      <c r="O3077" s="64">
        <v>0</v>
      </c>
      <c r="P3077" s="63">
        <v>0</v>
      </c>
      <c r="Q3077" s="63">
        <v>0</v>
      </c>
      <c r="R3077" s="63">
        <v>0</v>
      </c>
      <c r="S3077" s="63">
        <v>0</v>
      </c>
      <c r="T3077">
        <f t="shared" si="431"/>
        <v>0</v>
      </c>
    </row>
    <row r="3078" spans="1:20" hidden="1">
      <c r="A3078" s="55" t="s">
        <v>5864</v>
      </c>
      <c r="B3078" s="56" t="s">
        <v>5865</v>
      </c>
      <c r="C3078" s="55" t="s">
        <v>6320</v>
      </c>
      <c r="D3078" s="56">
        <f t="shared" si="432"/>
        <v>14.212999999999999</v>
      </c>
      <c r="E3078" s="56">
        <f t="shared" si="433"/>
        <v>0</v>
      </c>
      <c r="F3078" s="56">
        <f t="shared" si="434"/>
        <v>0</v>
      </c>
      <c r="G3078" s="56">
        <f t="shared" si="435"/>
        <v>14.212999999999999</v>
      </c>
      <c r="H3078" s="56">
        <f t="shared" si="436"/>
        <v>16.012</v>
      </c>
      <c r="I3078" s="56">
        <f t="shared" si="437"/>
        <v>0</v>
      </c>
      <c r="J3078" s="56">
        <f t="shared" si="438"/>
        <v>0</v>
      </c>
      <c r="K3078" s="56">
        <f t="shared" si="439"/>
        <v>16.012</v>
      </c>
      <c r="L3078" s="64">
        <v>14213</v>
      </c>
      <c r="M3078" s="64">
        <v>0</v>
      </c>
      <c r="N3078" s="64">
        <v>0</v>
      </c>
      <c r="O3078" s="64">
        <v>14213</v>
      </c>
      <c r="P3078" s="63">
        <v>16012</v>
      </c>
      <c r="Q3078" s="63">
        <v>0</v>
      </c>
      <c r="R3078" s="63">
        <v>0</v>
      </c>
      <c r="S3078" s="63">
        <v>16012</v>
      </c>
      <c r="T3078">
        <f t="shared" ref="T3078:T3141" si="440">O3078+S3078</f>
        <v>30225</v>
      </c>
    </row>
    <row r="3079" spans="1:20" hidden="1">
      <c r="A3079" s="55" t="s">
        <v>5866</v>
      </c>
      <c r="B3079" s="56" t="s">
        <v>5867</v>
      </c>
      <c r="C3079" s="55" t="s">
        <v>6320</v>
      </c>
      <c r="D3079" s="56">
        <f t="shared" ref="D3079:D3142" si="441">L3079/1000</f>
        <v>81.406000000000006</v>
      </c>
      <c r="E3079" s="56">
        <f t="shared" si="433"/>
        <v>0</v>
      </c>
      <c r="F3079" s="56">
        <f t="shared" si="434"/>
        <v>0</v>
      </c>
      <c r="G3079" s="56">
        <f t="shared" si="435"/>
        <v>81.406000000000006</v>
      </c>
      <c r="H3079" s="56">
        <f t="shared" si="436"/>
        <v>143.77500000000001</v>
      </c>
      <c r="I3079" s="56">
        <f t="shared" si="437"/>
        <v>0</v>
      </c>
      <c r="J3079" s="56">
        <f t="shared" si="438"/>
        <v>0</v>
      </c>
      <c r="K3079" s="56">
        <f t="shared" si="439"/>
        <v>143.77500000000001</v>
      </c>
      <c r="L3079" s="64">
        <v>81406</v>
      </c>
      <c r="M3079" s="64">
        <v>0</v>
      </c>
      <c r="N3079" s="64">
        <v>0</v>
      </c>
      <c r="O3079" s="64">
        <v>81406</v>
      </c>
      <c r="P3079" s="63">
        <v>143775</v>
      </c>
      <c r="Q3079" s="63">
        <v>0</v>
      </c>
      <c r="R3079" s="63">
        <v>0</v>
      </c>
      <c r="S3079" s="63">
        <v>143775</v>
      </c>
      <c r="T3079">
        <f t="shared" si="440"/>
        <v>225181</v>
      </c>
    </row>
    <row r="3080" spans="1:20" hidden="1">
      <c r="A3080" s="55" t="s">
        <v>5868</v>
      </c>
      <c r="B3080" s="56" t="s">
        <v>5869</v>
      </c>
      <c r="C3080" s="55" t="s">
        <v>6320</v>
      </c>
      <c r="D3080" s="56">
        <f t="shared" si="441"/>
        <v>64.738</v>
      </c>
      <c r="E3080" s="56">
        <f t="shared" si="433"/>
        <v>0</v>
      </c>
      <c r="F3080" s="56">
        <f t="shared" si="434"/>
        <v>0</v>
      </c>
      <c r="G3080" s="56">
        <f t="shared" si="435"/>
        <v>64.738</v>
      </c>
      <c r="H3080" s="56">
        <f t="shared" si="436"/>
        <v>59.738</v>
      </c>
      <c r="I3080" s="56">
        <f t="shared" si="437"/>
        <v>0</v>
      </c>
      <c r="J3080" s="56">
        <f t="shared" si="438"/>
        <v>0</v>
      </c>
      <c r="K3080" s="56">
        <f t="shared" si="439"/>
        <v>59.738</v>
      </c>
      <c r="L3080" s="64">
        <v>64738</v>
      </c>
      <c r="M3080" s="64">
        <v>0</v>
      </c>
      <c r="N3080" s="64">
        <v>0</v>
      </c>
      <c r="O3080" s="64">
        <v>64738</v>
      </c>
      <c r="P3080" s="63">
        <v>59738</v>
      </c>
      <c r="Q3080" s="63">
        <v>0</v>
      </c>
      <c r="R3080" s="63">
        <v>0</v>
      </c>
      <c r="S3080" s="63">
        <v>59738</v>
      </c>
      <c r="T3080">
        <f t="shared" si="440"/>
        <v>124476</v>
      </c>
    </row>
    <row r="3081" spans="1:20" hidden="1">
      <c r="A3081" s="55" t="s">
        <v>5870</v>
      </c>
      <c r="B3081" s="56" t="s">
        <v>5871</v>
      </c>
      <c r="C3081" s="55" t="s">
        <v>6320</v>
      </c>
      <c r="D3081" s="56">
        <f t="shared" si="441"/>
        <v>36.74</v>
      </c>
      <c r="E3081" s="56">
        <f t="shared" si="433"/>
        <v>0</v>
      </c>
      <c r="F3081" s="56">
        <f t="shared" si="434"/>
        <v>0</v>
      </c>
      <c r="G3081" s="56">
        <f t="shared" si="435"/>
        <v>36.74</v>
      </c>
      <c r="H3081" s="56">
        <f t="shared" si="436"/>
        <v>37.603999999999999</v>
      </c>
      <c r="I3081" s="56">
        <f t="shared" si="437"/>
        <v>0</v>
      </c>
      <c r="J3081" s="56">
        <f t="shared" si="438"/>
        <v>0</v>
      </c>
      <c r="K3081" s="56">
        <f t="shared" si="439"/>
        <v>37.603999999999999</v>
      </c>
      <c r="L3081" s="64">
        <v>36740</v>
      </c>
      <c r="M3081" s="64">
        <v>0</v>
      </c>
      <c r="N3081" s="64">
        <v>0</v>
      </c>
      <c r="O3081" s="64">
        <v>36740</v>
      </c>
      <c r="P3081" s="63">
        <v>37604</v>
      </c>
      <c r="Q3081" s="63">
        <v>0</v>
      </c>
      <c r="R3081" s="63">
        <v>0</v>
      </c>
      <c r="S3081" s="63">
        <v>37604</v>
      </c>
      <c r="T3081">
        <f t="shared" si="440"/>
        <v>74344</v>
      </c>
    </row>
    <row r="3082" spans="1:20" hidden="1">
      <c r="A3082" s="55" t="s">
        <v>5872</v>
      </c>
      <c r="B3082" s="56" t="s">
        <v>5873</v>
      </c>
      <c r="C3082" s="55" t="s">
        <v>6320</v>
      </c>
      <c r="D3082" s="56">
        <f t="shared" si="441"/>
        <v>43.48</v>
      </c>
      <c r="E3082" s="56">
        <f t="shared" si="433"/>
        <v>0</v>
      </c>
      <c r="F3082" s="56">
        <f t="shared" si="434"/>
        <v>1026.1669999999999</v>
      </c>
      <c r="G3082" s="56">
        <f t="shared" si="435"/>
        <v>1069.6469999999999</v>
      </c>
      <c r="H3082" s="56">
        <f t="shared" si="436"/>
        <v>41.905999999999999</v>
      </c>
      <c r="I3082" s="56">
        <f t="shared" si="437"/>
        <v>0</v>
      </c>
      <c r="J3082" s="56">
        <f t="shared" si="438"/>
        <v>1024.6610000000001</v>
      </c>
      <c r="K3082" s="56">
        <f t="shared" si="439"/>
        <v>1066.567</v>
      </c>
      <c r="L3082" s="64">
        <v>43480</v>
      </c>
      <c r="M3082" s="64">
        <v>0</v>
      </c>
      <c r="N3082" s="64">
        <v>1026167</v>
      </c>
      <c r="O3082" s="64">
        <v>1069647</v>
      </c>
      <c r="P3082" s="63">
        <v>41906</v>
      </c>
      <c r="Q3082" s="63">
        <v>0</v>
      </c>
      <c r="R3082" s="63">
        <v>1024661</v>
      </c>
      <c r="S3082" s="63">
        <v>1066567</v>
      </c>
      <c r="T3082">
        <f t="shared" si="440"/>
        <v>2136214</v>
      </c>
    </row>
    <row r="3083" spans="1:20">
      <c r="A3083" s="55" t="s">
        <v>6300</v>
      </c>
      <c r="B3083" s="56" t="s">
        <v>6301</v>
      </c>
      <c r="C3083" s="55" t="s">
        <v>6321</v>
      </c>
      <c r="D3083" s="56">
        <f t="shared" si="441"/>
        <v>0</v>
      </c>
      <c r="E3083" s="56">
        <f t="shared" si="433"/>
        <v>0</v>
      </c>
      <c r="F3083" s="56">
        <f t="shared" si="434"/>
        <v>0</v>
      </c>
      <c r="G3083" s="56">
        <f t="shared" si="435"/>
        <v>0</v>
      </c>
      <c r="H3083" s="56">
        <f t="shared" si="436"/>
        <v>0</v>
      </c>
      <c r="I3083" s="56">
        <f t="shared" si="437"/>
        <v>0</v>
      </c>
      <c r="J3083" s="56">
        <f t="shared" si="438"/>
        <v>0</v>
      </c>
      <c r="K3083" s="56">
        <f t="shared" si="439"/>
        <v>0</v>
      </c>
      <c r="L3083" s="64">
        <v>0</v>
      </c>
      <c r="M3083" s="64">
        <v>0</v>
      </c>
      <c r="N3083" s="64">
        <v>0</v>
      </c>
      <c r="O3083" s="64">
        <v>0</v>
      </c>
      <c r="P3083" s="63">
        <v>0</v>
      </c>
      <c r="Q3083" s="63">
        <v>0</v>
      </c>
      <c r="R3083" s="63">
        <v>0</v>
      </c>
      <c r="S3083" s="63">
        <v>0</v>
      </c>
      <c r="T3083">
        <f t="shared" si="440"/>
        <v>0</v>
      </c>
    </row>
    <row r="3084" spans="1:20">
      <c r="A3084" s="55" t="s">
        <v>5874</v>
      </c>
      <c r="B3084" s="56" t="s">
        <v>5875</v>
      </c>
      <c r="C3084" s="55" t="s">
        <v>6320</v>
      </c>
      <c r="D3084" s="56">
        <f t="shared" si="441"/>
        <v>0</v>
      </c>
      <c r="E3084" s="56">
        <f t="shared" si="433"/>
        <v>0</v>
      </c>
      <c r="F3084" s="56">
        <f t="shared" si="434"/>
        <v>0</v>
      </c>
      <c r="G3084" s="56">
        <f t="shared" si="435"/>
        <v>0</v>
      </c>
      <c r="H3084" s="56">
        <f t="shared" si="436"/>
        <v>0</v>
      </c>
      <c r="I3084" s="56">
        <f t="shared" si="437"/>
        <v>0</v>
      </c>
      <c r="J3084" s="56">
        <f t="shared" si="438"/>
        <v>0</v>
      </c>
      <c r="K3084" s="56">
        <f t="shared" si="439"/>
        <v>0</v>
      </c>
      <c r="L3084" s="64">
        <v>0</v>
      </c>
      <c r="M3084" s="64">
        <v>0</v>
      </c>
      <c r="N3084" s="64">
        <v>0</v>
      </c>
      <c r="O3084" s="64">
        <v>0</v>
      </c>
      <c r="P3084" s="63">
        <v>0</v>
      </c>
      <c r="Q3084" s="63">
        <v>0</v>
      </c>
      <c r="R3084" s="63">
        <v>0</v>
      </c>
      <c r="S3084" s="63">
        <v>0</v>
      </c>
      <c r="T3084">
        <f t="shared" si="440"/>
        <v>0</v>
      </c>
    </row>
    <row r="3085" spans="1:20">
      <c r="A3085" s="55" t="s">
        <v>5876</v>
      </c>
      <c r="B3085" s="56" t="s">
        <v>5877</v>
      </c>
      <c r="C3085" s="55" t="s">
        <v>6320</v>
      </c>
      <c r="D3085" s="56">
        <f t="shared" si="441"/>
        <v>0</v>
      </c>
      <c r="E3085" s="56">
        <f t="shared" si="433"/>
        <v>0</v>
      </c>
      <c r="F3085" s="56">
        <f t="shared" si="434"/>
        <v>0</v>
      </c>
      <c r="G3085" s="56">
        <f t="shared" si="435"/>
        <v>0</v>
      </c>
      <c r="H3085" s="56">
        <f t="shared" si="436"/>
        <v>0</v>
      </c>
      <c r="I3085" s="56">
        <f t="shared" si="437"/>
        <v>0</v>
      </c>
      <c r="J3085" s="56">
        <f t="shared" si="438"/>
        <v>0</v>
      </c>
      <c r="K3085" s="56">
        <f t="shared" si="439"/>
        <v>0</v>
      </c>
      <c r="L3085" s="64">
        <v>0</v>
      </c>
      <c r="M3085" s="64">
        <v>0</v>
      </c>
      <c r="N3085" s="64">
        <v>0</v>
      </c>
      <c r="O3085" s="64">
        <v>0</v>
      </c>
      <c r="P3085" s="63">
        <v>0</v>
      </c>
      <c r="Q3085" s="63">
        <v>0</v>
      </c>
      <c r="R3085" s="63">
        <v>0</v>
      </c>
      <c r="S3085" s="63">
        <v>0</v>
      </c>
      <c r="T3085">
        <f t="shared" si="440"/>
        <v>0</v>
      </c>
    </row>
    <row r="3086" spans="1:20" hidden="1">
      <c r="A3086" s="55" t="s">
        <v>5878</v>
      </c>
      <c r="B3086" s="56" t="s">
        <v>5879</v>
      </c>
      <c r="C3086" s="55" t="s">
        <v>6320</v>
      </c>
      <c r="D3086" s="56">
        <f t="shared" si="441"/>
        <v>10.579000000000001</v>
      </c>
      <c r="E3086" s="56">
        <f t="shared" si="433"/>
        <v>0</v>
      </c>
      <c r="F3086" s="56">
        <f t="shared" si="434"/>
        <v>0</v>
      </c>
      <c r="G3086" s="56">
        <f t="shared" si="435"/>
        <v>10.579000000000001</v>
      </c>
      <c r="H3086" s="56">
        <f t="shared" si="436"/>
        <v>11.551</v>
      </c>
      <c r="I3086" s="56">
        <f t="shared" si="437"/>
        <v>0</v>
      </c>
      <c r="J3086" s="56">
        <f t="shared" si="438"/>
        <v>0</v>
      </c>
      <c r="K3086" s="56">
        <f t="shared" si="439"/>
        <v>11.551</v>
      </c>
      <c r="L3086" s="64">
        <v>10579</v>
      </c>
      <c r="M3086" s="64">
        <v>0</v>
      </c>
      <c r="N3086" s="64">
        <v>0</v>
      </c>
      <c r="O3086" s="64">
        <v>10579</v>
      </c>
      <c r="P3086" s="63">
        <v>11551</v>
      </c>
      <c r="Q3086" s="63">
        <v>0</v>
      </c>
      <c r="R3086" s="63">
        <v>0</v>
      </c>
      <c r="S3086" s="63">
        <v>11551</v>
      </c>
      <c r="T3086">
        <f t="shared" si="440"/>
        <v>22130</v>
      </c>
    </row>
    <row r="3087" spans="1:20">
      <c r="A3087" s="55" t="s">
        <v>5880</v>
      </c>
      <c r="B3087" s="56" t="s">
        <v>5881</v>
      </c>
      <c r="C3087" s="55" t="s">
        <v>6320</v>
      </c>
      <c r="D3087" s="56">
        <f t="shared" si="441"/>
        <v>0</v>
      </c>
      <c r="E3087" s="56">
        <f t="shared" si="433"/>
        <v>0</v>
      </c>
      <c r="F3087" s="56">
        <f t="shared" si="434"/>
        <v>0</v>
      </c>
      <c r="G3087" s="56">
        <f t="shared" si="435"/>
        <v>0</v>
      </c>
      <c r="H3087" s="56">
        <f t="shared" si="436"/>
        <v>0</v>
      </c>
      <c r="I3087" s="56">
        <f t="shared" si="437"/>
        <v>0</v>
      </c>
      <c r="J3087" s="56">
        <f t="shared" si="438"/>
        <v>0</v>
      </c>
      <c r="K3087" s="56">
        <f t="shared" si="439"/>
        <v>0</v>
      </c>
      <c r="L3087" s="64">
        <v>0</v>
      </c>
      <c r="M3087" s="64">
        <v>0</v>
      </c>
      <c r="N3087" s="64">
        <v>0</v>
      </c>
      <c r="O3087" s="64">
        <v>0</v>
      </c>
      <c r="P3087" s="63">
        <v>0</v>
      </c>
      <c r="Q3087" s="63">
        <v>0</v>
      </c>
      <c r="R3087" s="63">
        <v>0</v>
      </c>
      <c r="S3087" s="63">
        <v>0</v>
      </c>
      <c r="T3087">
        <f t="shared" si="440"/>
        <v>0</v>
      </c>
    </row>
    <row r="3088" spans="1:20">
      <c r="A3088" s="55" t="s">
        <v>5882</v>
      </c>
      <c r="B3088" s="56" t="s">
        <v>5883</v>
      </c>
      <c r="C3088" s="55" t="s">
        <v>6320</v>
      </c>
      <c r="D3088" s="56">
        <f t="shared" si="441"/>
        <v>0</v>
      </c>
      <c r="E3088" s="56">
        <f t="shared" si="433"/>
        <v>0</v>
      </c>
      <c r="F3088" s="56">
        <f t="shared" si="434"/>
        <v>0</v>
      </c>
      <c r="G3088" s="56">
        <f t="shared" si="435"/>
        <v>0</v>
      </c>
      <c r="H3088" s="56">
        <f t="shared" si="436"/>
        <v>0</v>
      </c>
      <c r="I3088" s="56">
        <f t="shared" si="437"/>
        <v>0</v>
      </c>
      <c r="J3088" s="56">
        <f t="shared" si="438"/>
        <v>0</v>
      </c>
      <c r="K3088" s="56">
        <f t="shared" si="439"/>
        <v>0</v>
      </c>
      <c r="L3088" s="64">
        <v>0</v>
      </c>
      <c r="M3088" s="64">
        <v>0</v>
      </c>
      <c r="N3088" s="64">
        <v>0</v>
      </c>
      <c r="O3088" s="64">
        <v>0</v>
      </c>
      <c r="P3088" s="63">
        <v>0</v>
      </c>
      <c r="Q3088" s="63">
        <v>0</v>
      </c>
      <c r="R3088" s="63">
        <v>0</v>
      </c>
      <c r="S3088" s="63">
        <v>0</v>
      </c>
      <c r="T3088">
        <f t="shared" si="440"/>
        <v>0</v>
      </c>
    </row>
    <row r="3089" spans="1:20" hidden="1">
      <c r="A3089" s="55" t="s">
        <v>5884</v>
      </c>
      <c r="B3089" s="56" t="s">
        <v>5885</v>
      </c>
      <c r="C3089" s="55" t="s">
        <v>6320</v>
      </c>
      <c r="D3089" s="56">
        <f t="shared" si="441"/>
        <v>0</v>
      </c>
      <c r="E3089" s="56">
        <f t="shared" si="433"/>
        <v>0</v>
      </c>
      <c r="F3089" s="56">
        <f t="shared" si="434"/>
        <v>7.1859999999999999</v>
      </c>
      <c r="G3089" s="56">
        <f t="shared" si="435"/>
        <v>7.1859999999999999</v>
      </c>
      <c r="H3089" s="56">
        <f t="shared" si="436"/>
        <v>0</v>
      </c>
      <c r="I3089" s="56">
        <f t="shared" si="437"/>
        <v>0</v>
      </c>
      <c r="J3089" s="56">
        <f t="shared" si="438"/>
        <v>7.1859999999999999</v>
      </c>
      <c r="K3089" s="56">
        <f t="shared" si="439"/>
        <v>7.1859999999999999</v>
      </c>
      <c r="L3089" s="64">
        <v>0</v>
      </c>
      <c r="M3089" s="64">
        <v>0</v>
      </c>
      <c r="N3089" s="64">
        <v>7186</v>
      </c>
      <c r="O3089" s="64">
        <v>7186</v>
      </c>
      <c r="P3089" s="63">
        <v>0</v>
      </c>
      <c r="Q3089" s="63">
        <v>0</v>
      </c>
      <c r="R3089" s="63">
        <v>7186</v>
      </c>
      <c r="S3089" s="63">
        <v>7186</v>
      </c>
      <c r="T3089">
        <f t="shared" si="440"/>
        <v>14372</v>
      </c>
    </row>
    <row r="3090" spans="1:20" hidden="1">
      <c r="A3090" s="55" t="s">
        <v>5886</v>
      </c>
      <c r="B3090" s="56" t="s">
        <v>5887</v>
      </c>
      <c r="C3090" s="55" t="s">
        <v>6320</v>
      </c>
      <c r="D3090" s="56">
        <f t="shared" si="441"/>
        <v>621.29300000000001</v>
      </c>
      <c r="E3090" s="56">
        <f t="shared" si="433"/>
        <v>0</v>
      </c>
      <c r="F3090" s="56">
        <f t="shared" si="434"/>
        <v>0</v>
      </c>
      <c r="G3090" s="56">
        <f t="shared" si="435"/>
        <v>621.29300000000001</v>
      </c>
      <c r="H3090" s="56">
        <f t="shared" si="436"/>
        <v>611.31299999999999</v>
      </c>
      <c r="I3090" s="56">
        <f t="shared" si="437"/>
        <v>0</v>
      </c>
      <c r="J3090" s="56">
        <f t="shared" si="438"/>
        <v>0</v>
      </c>
      <c r="K3090" s="56">
        <f t="shared" si="439"/>
        <v>611.31299999999999</v>
      </c>
      <c r="L3090" s="64">
        <v>621293</v>
      </c>
      <c r="M3090" s="64">
        <v>0</v>
      </c>
      <c r="N3090" s="64">
        <v>0</v>
      </c>
      <c r="O3090" s="64">
        <v>621293</v>
      </c>
      <c r="P3090" s="63">
        <v>611313</v>
      </c>
      <c r="Q3090" s="63">
        <v>0</v>
      </c>
      <c r="R3090" s="63">
        <v>0</v>
      </c>
      <c r="S3090" s="63">
        <v>611313</v>
      </c>
      <c r="T3090">
        <f t="shared" si="440"/>
        <v>1232606</v>
      </c>
    </row>
    <row r="3091" spans="1:20">
      <c r="A3091" s="55" t="s">
        <v>5888</v>
      </c>
      <c r="B3091" s="56" t="s">
        <v>5889</v>
      </c>
      <c r="C3091" s="55" t="s">
        <v>6320</v>
      </c>
      <c r="D3091" s="56">
        <f t="shared" si="441"/>
        <v>0</v>
      </c>
      <c r="E3091" s="56">
        <f t="shared" si="433"/>
        <v>0</v>
      </c>
      <c r="F3091" s="56">
        <f t="shared" si="434"/>
        <v>0</v>
      </c>
      <c r="G3091" s="56">
        <f t="shared" si="435"/>
        <v>0</v>
      </c>
      <c r="H3091" s="56">
        <f t="shared" si="436"/>
        <v>0</v>
      </c>
      <c r="I3091" s="56">
        <f t="shared" si="437"/>
        <v>0</v>
      </c>
      <c r="J3091" s="56">
        <f t="shared" si="438"/>
        <v>0</v>
      </c>
      <c r="K3091" s="56">
        <f t="shared" si="439"/>
        <v>0</v>
      </c>
      <c r="L3091" s="64">
        <v>0</v>
      </c>
      <c r="M3091" s="64">
        <v>0</v>
      </c>
      <c r="N3091" s="64">
        <v>0</v>
      </c>
      <c r="O3091" s="64">
        <v>0</v>
      </c>
      <c r="P3091" s="63">
        <v>0</v>
      </c>
      <c r="Q3091" s="63">
        <v>0</v>
      </c>
      <c r="R3091" s="63">
        <v>0</v>
      </c>
      <c r="S3091" s="63">
        <v>0</v>
      </c>
      <c r="T3091">
        <f t="shared" si="440"/>
        <v>0</v>
      </c>
    </row>
    <row r="3092" spans="1:20">
      <c r="A3092" s="55" t="s">
        <v>5890</v>
      </c>
      <c r="B3092" s="56" t="s">
        <v>5891</v>
      </c>
      <c r="C3092" s="55" t="s">
        <v>6321</v>
      </c>
      <c r="D3092" s="56">
        <f t="shared" si="441"/>
        <v>0</v>
      </c>
      <c r="E3092" s="56">
        <f t="shared" si="433"/>
        <v>0</v>
      </c>
      <c r="F3092" s="56">
        <f t="shared" si="434"/>
        <v>0</v>
      </c>
      <c r="G3092" s="56">
        <f t="shared" si="435"/>
        <v>0</v>
      </c>
      <c r="H3092" s="56">
        <f t="shared" si="436"/>
        <v>0</v>
      </c>
      <c r="I3092" s="56">
        <f t="shared" si="437"/>
        <v>0</v>
      </c>
      <c r="J3092" s="56">
        <f t="shared" si="438"/>
        <v>0</v>
      </c>
      <c r="K3092" s="56">
        <f t="shared" si="439"/>
        <v>0</v>
      </c>
      <c r="L3092" s="64">
        <v>0</v>
      </c>
      <c r="M3092" s="64">
        <v>0</v>
      </c>
      <c r="N3092" s="64">
        <v>0</v>
      </c>
      <c r="O3092" s="64">
        <v>0</v>
      </c>
      <c r="P3092" s="63">
        <v>0</v>
      </c>
      <c r="Q3092" s="63">
        <v>0</v>
      </c>
      <c r="R3092" s="63">
        <v>0</v>
      </c>
      <c r="S3092" s="63">
        <v>0</v>
      </c>
      <c r="T3092">
        <f t="shared" si="440"/>
        <v>0</v>
      </c>
    </row>
    <row r="3093" spans="1:20" hidden="1">
      <c r="A3093" s="55" t="s">
        <v>5892</v>
      </c>
      <c r="B3093" s="56" t="s">
        <v>5893</v>
      </c>
      <c r="C3093" s="55" t="s">
        <v>6316</v>
      </c>
      <c r="D3093" s="56">
        <f t="shared" si="441"/>
        <v>5419.415</v>
      </c>
      <c r="E3093" s="56">
        <f t="shared" si="433"/>
        <v>3450.8820000000001</v>
      </c>
      <c r="F3093" s="56">
        <f t="shared" si="434"/>
        <v>8132.32</v>
      </c>
      <c r="G3093" s="56">
        <f t="shared" si="435"/>
        <v>17002.616999999998</v>
      </c>
      <c r="H3093" s="56">
        <f t="shared" si="436"/>
        <v>6334.2309999999998</v>
      </c>
      <c r="I3093" s="56">
        <f t="shared" si="437"/>
        <v>3649.79</v>
      </c>
      <c r="J3093" s="56">
        <f t="shared" si="438"/>
        <v>8803.357</v>
      </c>
      <c r="K3093" s="56">
        <f t="shared" si="439"/>
        <v>18787.378000000001</v>
      </c>
      <c r="L3093" s="64">
        <v>5419415</v>
      </c>
      <c r="M3093" s="64">
        <v>3450882</v>
      </c>
      <c r="N3093" s="64">
        <v>8132320</v>
      </c>
      <c r="O3093" s="64">
        <v>17002617</v>
      </c>
      <c r="P3093" s="63">
        <v>6334231</v>
      </c>
      <c r="Q3093" s="63">
        <v>3649790</v>
      </c>
      <c r="R3093" s="63">
        <v>8803357</v>
      </c>
      <c r="S3093" s="63">
        <v>18787378</v>
      </c>
      <c r="T3093">
        <f t="shared" si="440"/>
        <v>35789995</v>
      </c>
    </row>
    <row r="3094" spans="1:20" hidden="1">
      <c r="A3094" s="55" t="s">
        <v>5894</v>
      </c>
      <c r="B3094" s="56" t="s">
        <v>5895</v>
      </c>
      <c r="C3094" s="55" t="s">
        <v>6318</v>
      </c>
      <c r="D3094" s="56">
        <f t="shared" si="441"/>
        <v>1926.9179999999999</v>
      </c>
      <c r="E3094" s="56">
        <f t="shared" si="433"/>
        <v>164.471</v>
      </c>
      <c r="F3094" s="56">
        <f t="shared" si="434"/>
        <v>6021.1229999999996</v>
      </c>
      <c r="G3094" s="56">
        <f t="shared" si="435"/>
        <v>8112.5119999999997</v>
      </c>
      <c r="H3094" s="56">
        <f t="shared" si="436"/>
        <v>2069.674</v>
      </c>
      <c r="I3094" s="56">
        <f t="shared" si="437"/>
        <v>166.44399999999999</v>
      </c>
      <c r="J3094" s="56">
        <f t="shared" si="438"/>
        <v>5580.75</v>
      </c>
      <c r="K3094" s="56">
        <f t="shared" si="439"/>
        <v>7816.8680000000004</v>
      </c>
      <c r="L3094" s="64">
        <v>1926918</v>
      </c>
      <c r="M3094" s="64">
        <v>164471</v>
      </c>
      <c r="N3094" s="64">
        <v>6021123</v>
      </c>
      <c r="O3094" s="64">
        <v>8112512</v>
      </c>
      <c r="P3094" s="63">
        <v>2069674</v>
      </c>
      <c r="Q3094" s="63">
        <v>166444</v>
      </c>
      <c r="R3094" s="63">
        <v>5580750</v>
      </c>
      <c r="S3094" s="63">
        <v>7816868</v>
      </c>
      <c r="T3094">
        <f t="shared" si="440"/>
        <v>15929380</v>
      </c>
    </row>
    <row r="3095" spans="1:20" hidden="1">
      <c r="A3095" s="55" t="s">
        <v>5896</v>
      </c>
      <c r="B3095" s="56" t="s">
        <v>5897</v>
      </c>
      <c r="C3095" s="55" t="s">
        <v>6318</v>
      </c>
      <c r="D3095" s="56">
        <f t="shared" si="441"/>
        <v>3897.2350000000001</v>
      </c>
      <c r="E3095" s="56">
        <f t="shared" si="433"/>
        <v>331.56099999999998</v>
      </c>
      <c r="F3095" s="56">
        <f t="shared" si="434"/>
        <v>2340.9479999999999</v>
      </c>
      <c r="G3095" s="56">
        <f t="shared" si="435"/>
        <v>6569.7439999999997</v>
      </c>
      <c r="H3095" s="56">
        <f t="shared" si="436"/>
        <v>3360.2350000000001</v>
      </c>
      <c r="I3095" s="56">
        <f t="shared" si="437"/>
        <v>321.56099999999998</v>
      </c>
      <c r="J3095" s="56">
        <f t="shared" si="438"/>
        <v>1973.0920000000001</v>
      </c>
      <c r="K3095" s="56">
        <f t="shared" si="439"/>
        <v>5654.8879999999999</v>
      </c>
      <c r="L3095" s="64">
        <v>3897235</v>
      </c>
      <c r="M3095" s="64">
        <v>331561</v>
      </c>
      <c r="N3095" s="64">
        <v>2340948</v>
      </c>
      <c r="O3095" s="64">
        <v>6569744</v>
      </c>
      <c r="P3095" s="63">
        <v>3360235</v>
      </c>
      <c r="Q3095" s="63">
        <v>321561</v>
      </c>
      <c r="R3095" s="63">
        <v>1973092</v>
      </c>
      <c r="S3095" s="63">
        <v>5654888</v>
      </c>
      <c r="T3095">
        <f t="shared" si="440"/>
        <v>12224632</v>
      </c>
    </row>
    <row r="3096" spans="1:20" hidden="1">
      <c r="A3096" s="55" t="s">
        <v>5898</v>
      </c>
      <c r="B3096" s="56" t="s">
        <v>5899</v>
      </c>
      <c r="C3096" s="55" t="s">
        <v>6317</v>
      </c>
      <c r="D3096" s="56">
        <f t="shared" si="441"/>
        <v>3758.2040000000002</v>
      </c>
      <c r="E3096" s="56">
        <f t="shared" si="433"/>
        <v>529</v>
      </c>
      <c r="F3096" s="56">
        <f t="shared" si="434"/>
        <v>6429.723</v>
      </c>
      <c r="G3096" s="56">
        <f t="shared" si="435"/>
        <v>10716.927</v>
      </c>
      <c r="H3096" s="56">
        <f t="shared" si="436"/>
        <v>3082.2040000000002</v>
      </c>
      <c r="I3096" s="56">
        <f t="shared" si="437"/>
        <v>328</v>
      </c>
      <c r="J3096" s="56">
        <f t="shared" si="438"/>
        <v>7082.3360000000002</v>
      </c>
      <c r="K3096" s="56">
        <f t="shared" si="439"/>
        <v>10492.54</v>
      </c>
      <c r="L3096" s="64">
        <v>3758204</v>
      </c>
      <c r="M3096" s="64">
        <v>529000</v>
      </c>
      <c r="N3096" s="64">
        <v>6429723</v>
      </c>
      <c r="O3096" s="64">
        <v>10716927</v>
      </c>
      <c r="P3096" s="63">
        <v>3082204</v>
      </c>
      <c r="Q3096" s="63">
        <v>328000</v>
      </c>
      <c r="R3096" s="63">
        <v>7082336</v>
      </c>
      <c r="S3096" s="63">
        <v>10492540</v>
      </c>
      <c r="T3096">
        <f t="shared" si="440"/>
        <v>21209467</v>
      </c>
    </row>
    <row r="3097" spans="1:20" hidden="1">
      <c r="A3097" s="55" t="s">
        <v>5900</v>
      </c>
      <c r="B3097" s="56" t="s">
        <v>5901</v>
      </c>
      <c r="C3097" s="55" t="s">
        <v>6318</v>
      </c>
      <c r="D3097" s="56">
        <f t="shared" si="441"/>
        <v>3223.605</v>
      </c>
      <c r="E3097" s="56">
        <f t="shared" si="433"/>
        <v>539.50400000000002</v>
      </c>
      <c r="F3097" s="56">
        <f t="shared" si="434"/>
        <v>5241.1660000000002</v>
      </c>
      <c r="G3097" s="56">
        <f t="shared" si="435"/>
        <v>9004.2749999999996</v>
      </c>
      <c r="H3097" s="56">
        <f t="shared" si="436"/>
        <v>3362.6849999999999</v>
      </c>
      <c r="I3097" s="56">
        <f t="shared" si="437"/>
        <v>538.822</v>
      </c>
      <c r="J3097" s="56">
        <f t="shared" si="438"/>
        <v>2898.4290000000001</v>
      </c>
      <c r="K3097" s="56">
        <f t="shared" si="439"/>
        <v>6799.9359999999997</v>
      </c>
      <c r="L3097" s="64">
        <v>3223605</v>
      </c>
      <c r="M3097" s="64">
        <v>539504</v>
      </c>
      <c r="N3097" s="64">
        <v>5241166</v>
      </c>
      <c r="O3097" s="64">
        <v>9004275</v>
      </c>
      <c r="P3097" s="63">
        <v>3362685</v>
      </c>
      <c r="Q3097" s="63">
        <v>538822</v>
      </c>
      <c r="R3097" s="63">
        <v>2898429</v>
      </c>
      <c r="S3097" s="63">
        <v>6799936</v>
      </c>
      <c r="T3097">
        <f t="shared" si="440"/>
        <v>15804211</v>
      </c>
    </row>
    <row r="3098" spans="1:20" hidden="1">
      <c r="A3098" s="55" t="s">
        <v>5902</v>
      </c>
      <c r="B3098" s="56" t="s">
        <v>5903</v>
      </c>
      <c r="C3098" s="55" t="s">
        <v>6318</v>
      </c>
      <c r="D3098" s="56">
        <f t="shared" si="441"/>
        <v>646.721</v>
      </c>
      <c r="E3098" s="56">
        <f t="shared" si="433"/>
        <v>307.21300000000002</v>
      </c>
      <c r="F3098" s="56">
        <f t="shared" si="434"/>
        <v>1301.777</v>
      </c>
      <c r="G3098" s="56">
        <f t="shared" si="435"/>
        <v>2255.7109999999998</v>
      </c>
      <c r="H3098" s="56">
        <f t="shared" si="436"/>
        <v>746.721</v>
      </c>
      <c r="I3098" s="56">
        <f t="shared" si="437"/>
        <v>307.21300000000002</v>
      </c>
      <c r="J3098" s="56">
        <f t="shared" si="438"/>
        <v>1425.7929999999999</v>
      </c>
      <c r="K3098" s="56">
        <f t="shared" si="439"/>
        <v>2479.7269999999999</v>
      </c>
      <c r="L3098" s="64">
        <v>646721</v>
      </c>
      <c r="M3098" s="64">
        <v>307213</v>
      </c>
      <c r="N3098" s="64">
        <v>1301777</v>
      </c>
      <c r="O3098" s="64">
        <v>2255711</v>
      </c>
      <c r="P3098" s="63">
        <v>746721</v>
      </c>
      <c r="Q3098" s="63">
        <v>307213</v>
      </c>
      <c r="R3098" s="63">
        <v>1425793</v>
      </c>
      <c r="S3098" s="63">
        <v>2479727</v>
      </c>
      <c r="T3098">
        <f t="shared" si="440"/>
        <v>4735438</v>
      </c>
    </row>
    <row r="3099" spans="1:20" hidden="1">
      <c r="A3099" s="55" t="s">
        <v>5904</v>
      </c>
      <c r="B3099" s="56" t="s">
        <v>5905</v>
      </c>
      <c r="C3099" s="55" t="s">
        <v>6317</v>
      </c>
      <c r="D3099" s="56">
        <f t="shared" si="441"/>
        <v>5675.3450000000003</v>
      </c>
      <c r="E3099" s="56">
        <f t="shared" si="433"/>
        <v>182.1</v>
      </c>
      <c r="F3099" s="56">
        <f t="shared" si="434"/>
        <v>7395.72</v>
      </c>
      <c r="G3099" s="56">
        <f t="shared" si="435"/>
        <v>13253.165000000001</v>
      </c>
      <c r="H3099" s="56">
        <f t="shared" si="436"/>
        <v>5922.9030000000002</v>
      </c>
      <c r="I3099" s="56">
        <f t="shared" si="437"/>
        <v>182</v>
      </c>
      <c r="J3099" s="56">
        <f t="shared" si="438"/>
        <v>7950.2820000000002</v>
      </c>
      <c r="K3099" s="56">
        <f t="shared" si="439"/>
        <v>14055.184999999999</v>
      </c>
      <c r="L3099" s="64">
        <v>5675345</v>
      </c>
      <c r="M3099" s="64">
        <v>182100</v>
      </c>
      <c r="N3099" s="64">
        <v>7395720</v>
      </c>
      <c r="O3099" s="64">
        <v>13253165</v>
      </c>
      <c r="P3099" s="63">
        <v>5922903</v>
      </c>
      <c r="Q3099" s="63">
        <v>182000</v>
      </c>
      <c r="R3099" s="63">
        <v>7950282</v>
      </c>
      <c r="S3099" s="63">
        <v>14055185</v>
      </c>
      <c r="T3099">
        <f t="shared" si="440"/>
        <v>27308350</v>
      </c>
    </row>
    <row r="3100" spans="1:20" hidden="1">
      <c r="A3100" s="55" t="s">
        <v>5906</v>
      </c>
      <c r="B3100" s="56" t="s">
        <v>5907</v>
      </c>
      <c r="C3100" s="55" t="s">
        <v>6318</v>
      </c>
      <c r="D3100" s="56">
        <f t="shared" si="441"/>
        <v>1747.53</v>
      </c>
      <c r="E3100" s="56">
        <f t="shared" si="433"/>
        <v>550.96199999999999</v>
      </c>
      <c r="F3100" s="56">
        <f t="shared" si="434"/>
        <v>961.85900000000004</v>
      </c>
      <c r="G3100" s="56">
        <f t="shared" si="435"/>
        <v>3260.3510000000001</v>
      </c>
      <c r="H3100" s="56">
        <f t="shared" si="436"/>
        <v>1684.0070000000001</v>
      </c>
      <c r="I3100" s="56">
        <f t="shared" si="437"/>
        <v>540.22299999999996</v>
      </c>
      <c r="J3100" s="56">
        <f t="shared" si="438"/>
        <v>1066.636</v>
      </c>
      <c r="K3100" s="56">
        <f t="shared" si="439"/>
        <v>3290.866</v>
      </c>
      <c r="L3100" s="64">
        <v>1747530</v>
      </c>
      <c r="M3100" s="64">
        <v>550962</v>
      </c>
      <c r="N3100" s="64">
        <v>961859</v>
      </c>
      <c r="O3100" s="64">
        <v>3260351</v>
      </c>
      <c r="P3100" s="63">
        <v>1684007</v>
      </c>
      <c r="Q3100" s="63">
        <v>540223</v>
      </c>
      <c r="R3100" s="63">
        <v>1066636</v>
      </c>
      <c r="S3100" s="63">
        <v>3290866</v>
      </c>
      <c r="T3100">
        <f t="shared" si="440"/>
        <v>6551217</v>
      </c>
    </row>
    <row r="3101" spans="1:20" hidden="1">
      <c r="A3101" s="55" t="s">
        <v>5908</v>
      </c>
      <c r="B3101" s="56" t="s">
        <v>5909</v>
      </c>
      <c r="C3101" s="55" t="s">
        <v>6317</v>
      </c>
      <c r="D3101" s="56">
        <f t="shared" si="441"/>
        <v>5020.0410000000002</v>
      </c>
      <c r="E3101" s="56">
        <f t="shared" si="433"/>
        <v>6048.1419999999998</v>
      </c>
      <c r="F3101" s="56">
        <f t="shared" si="434"/>
        <v>6761.2839999999997</v>
      </c>
      <c r="G3101" s="56">
        <f t="shared" si="435"/>
        <v>17829.467000000001</v>
      </c>
      <c r="H3101" s="56">
        <f t="shared" si="436"/>
        <v>5263.92</v>
      </c>
      <c r="I3101" s="56">
        <f t="shared" si="437"/>
        <v>6044.277</v>
      </c>
      <c r="J3101" s="56">
        <f t="shared" si="438"/>
        <v>5689.1989999999996</v>
      </c>
      <c r="K3101" s="56">
        <f t="shared" si="439"/>
        <v>16997.396000000001</v>
      </c>
      <c r="L3101" s="64">
        <v>5020041</v>
      </c>
      <c r="M3101" s="64">
        <v>6048142</v>
      </c>
      <c r="N3101" s="64">
        <v>6761284</v>
      </c>
      <c r="O3101" s="64">
        <v>17829467</v>
      </c>
      <c r="P3101" s="63">
        <v>5263920</v>
      </c>
      <c r="Q3101" s="63">
        <v>6044277</v>
      </c>
      <c r="R3101" s="63">
        <v>5689199</v>
      </c>
      <c r="S3101" s="63">
        <v>16997396</v>
      </c>
      <c r="T3101">
        <f t="shared" si="440"/>
        <v>34826863</v>
      </c>
    </row>
    <row r="3102" spans="1:20" hidden="1">
      <c r="A3102" s="55" t="s">
        <v>5910</v>
      </c>
      <c r="B3102" s="56" t="s">
        <v>5911</v>
      </c>
      <c r="C3102" s="55" t="s">
        <v>6318</v>
      </c>
      <c r="D3102" s="56">
        <f t="shared" si="441"/>
        <v>10242.146000000001</v>
      </c>
      <c r="E3102" s="56">
        <f t="shared" si="433"/>
        <v>1021.067</v>
      </c>
      <c r="F3102" s="56">
        <f t="shared" si="434"/>
        <v>5533.0050000000001</v>
      </c>
      <c r="G3102" s="56">
        <f t="shared" si="435"/>
        <v>16796.218000000001</v>
      </c>
      <c r="H3102" s="56">
        <f t="shared" si="436"/>
        <v>9157.9249999999993</v>
      </c>
      <c r="I3102" s="56">
        <f t="shared" si="437"/>
        <v>921.06700000000001</v>
      </c>
      <c r="J3102" s="56">
        <f t="shared" si="438"/>
        <v>5419.192</v>
      </c>
      <c r="K3102" s="56">
        <f t="shared" si="439"/>
        <v>15498.183999999999</v>
      </c>
      <c r="L3102" s="64">
        <v>10242146</v>
      </c>
      <c r="M3102" s="64">
        <v>1021067</v>
      </c>
      <c r="N3102" s="64">
        <v>5533005</v>
      </c>
      <c r="O3102" s="64">
        <v>16796218</v>
      </c>
      <c r="P3102" s="63">
        <v>9157925</v>
      </c>
      <c r="Q3102" s="63">
        <v>921067</v>
      </c>
      <c r="R3102" s="63">
        <v>5419192</v>
      </c>
      <c r="S3102" s="63">
        <v>15498184</v>
      </c>
      <c r="T3102">
        <f t="shared" si="440"/>
        <v>32294402</v>
      </c>
    </row>
    <row r="3103" spans="1:20" hidden="1">
      <c r="A3103" s="55" t="s">
        <v>5912</v>
      </c>
      <c r="B3103" s="56" t="s">
        <v>5913</v>
      </c>
      <c r="C3103" s="55" t="s">
        <v>6318</v>
      </c>
      <c r="D3103" s="56">
        <f t="shared" si="441"/>
        <v>3279.0450000000001</v>
      </c>
      <c r="E3103" s="56">
        <f t="shared" si="433"/>
        <v>3431.5729999999999</v>
      </c>
      <c r="F3103" s="56">
        <f t="shared" si="434"/>
        <v>3284.6790000000001</v>
      </c>
      <c r="G3103" s="56">
        <f t="shared" si="435"/>
        <v>9995.2970000000005</v>
      </c>
      <c r="H3103" s="56">
        <f t="shared" si="436"/>
        <v>3801.116</v>
      </c>
      <c r="I3103" s="56">
        <f t="shared" si="437"/>
        <v>3615.8119999999999</v>
      </c>
      <c r="J3103" s="56">
        <f t="shared" si="438"/>
        <v>3268.94</v>
      </c>
      <c r="K3103" s="56">
        <f t="shared" si="439"/>
        <v>10685.868</v>
      </c>
      <c r="L3103" s="64">
        <v>3279045</v>
      </c>
      <c r="M3103" s="64">
        <v>3431573</v>
      </c>
      <c r="N3103" s="64">
        <v>3284679</v>
      </c>
      <c r="O3103" s="64">
        <v>9995297</v>
      </c>
      <c r="P3103" s="63">
        <v>3801116</v>
      </c>
      <c r="Q3103" s="63">
        <v>3615812</v>
      </c>
      <c r="R3103" s="63">
        <v>3268940</v>
      </c>
      <c r="S3103" s="63">
        <v>10685868</v>
      </c>
      <c r="T3103">
        <f t="shared" si="440"/>
        <v>20681165</v>
      </c>
    </row>
    <row r="3104" spans="1:20" hidden="1">
      <c r="A3104" s="55" t="s">
        <v>5914</v>
      </c>
      <c r="B3104" s="56" t="s">
        <v>5915</v>
      </c>
      <c r="C3104" s="55" t="s">
        <v>6319</v>
      </c>
      <c r="D3104" s="56">
        <f t="shared" si="441"/>
        <v>323.67</v>
      </c>
      <c r="E3104" s="56">
        <f t="shared" si="433"/>
        <v>254.64599999999999</v>
      </c>
      <c r="F3104" s="56">
        <f t="shared" si="434"/>
        <v>1956.1869999999999</v>
      </c>
      <c r="G3104" s="56">
        <f t="shared" si="435"/>
        <v>2534.5030000000002</v>
      </c>
      <c r="H3104" s="56">
        <f t="shared" si="436"/>
        <v>273.428</v>
      </c>
      <c r="I3104" s="56">
        <f t="shared" si="437"/>
        <v>254.554</v>
      </c>
      <c r="J3104" s="56">
        <f t="shared" si="438"/>
        <v>1862.4970000000001</v>
      </c>
      <c r="K3104" s="56">
        <f t="shared" si="439"/>
        <v>2390.4789999999998</v>
      </c>
      <c r="L3104" s="64">
        <v>323670</v>
      </c>
      <c r="M3104" s="64">
        <v>254646</v>
      </c>
      <c r="N3104" s="64">
        <v>1956187</v>
      </c>
      <c r="O3104" s="64">
        <v>2534503</v>
      </c>
      <c r="P3104" s="63">
        <v>273428</v>
      </c>
      <c r="Q3104" s="63">
        <v>254554</v>
      </c>
      <c r="R3104" s="63">
        <v>1862497</v>
      </c>
      <c r="S3104" s="63">
        <v>2390479</v>
      </c>
      <c r="T3104">
        <f t="shared" si="440"/>
        <v>4924982</v>
      </c>
    </row>
    <row r="3105" spans="1:20" hidden="1">
      <c r="A3105" s="55" t="s">
        <v>5916</v>
      </c>
      <c r="B3105" s="56" t="s">
        <v>5917</v>
      </c>
      <c r="C3105" s="55" t="s">
        <v>6319</v>
      </c>
      <c r="D3105" s="56">
        <f t="shared" si="441"/>
        <v>785.90099999999995</v>
      </c>
      <c r="E3105" s="56">
        <f t="shared" si="433"/>
        <v>3.0000000000000001E-3</v>
      </c>
      <c r="F3105" s="56">
        <f t="shared" si="434"/>
        <v>2358.1260000000002</v>
      </c>
      <c r="G3105" s="56">
        <f t="shared" si="435"/>
        <v>3144.03</v>
      </c>
      <c r="H3105" s="56">
        <f t="shared" si="436"/>
        <v>610.48199999999997</v>
      </c>
      <c r="I3105" s="56">
        <f t="shared" si="437"/>
        <v>5.1989999999999998</v>
      </c>
      <c r="J3105" s="56">
        <f t="shared" si="438"/>
        <v>2340.6570000000002</v>
      </c>
      <c r="K3105" s="56">
        <f t="shared" si="439"/>
        <v>2956.3380000000002</v>
      </c>
      <c r="L3105" s="64">
        <v>785901</v>
      </c>
      <c r="M3105" s="64">
        <v>3</v>
      </c>
      <c r="N3105" s="64">
        <v>2358126</v>
      </c>
      <c r="O3105" s="64">
        <v>3144030</v>
      </c>
      <c r="P3105" s="63">
        <v>610482</v>
      </c>
      <c r="Q3105" s="63">
        <v>5199</v>
      </c>
      <c r="R3105" s="63">
        <v>2340657</v>
      </c>
      <c r="S3105" s="63">
        <v>2956338</v>
      </c>
      <c r="T3105">
        <f t="shared" si="440"/>
        <v>6100368</v>
      </c>
    </row>
    <row r="3106" spans="1:20" hidden="1">
      <c r="A3106" s="55" t="s">
        <v>5918</v>
      </c>
      <c r="B3106" s="56" t="s">
        <v>5919</v>
      </c>
      <c r="C3106" s="55" t="s">
        <v>6319</v>
      </c>
      <c r="D3106" s="56">
        <f t="shared" si="441"/>
        <v>1579</v>
      </c>
      <c r="E3106" s="56">
        <f t="shared" si="433"/>
        <v>410</v>
      </c>
      <c r="F3106" s="56">
        <f t="shared" si="434"/>
        <v>1042.9469999999999</v>
      </c>
      <c r="G3106" s="56">
        <f t="shared" si="435"/>
        <v>3031.9470000000001</v>
      </c>
      <c r="H3106" s="56">
        <f t="shared" si="436"/>
        <v>1490</v>
      </c>
      <c r="I3106" s="56">
        <f t="shared" si="437"/>
        <v>410</v>
      </c>
      <c r="J3106" s="56">
        <f t="shared" si="438"/>
        <v>979.125</v>
      </c>
      <c r="K3106" s="56">
        <f t="shared" si="439"/>
        <v>2879.125</v>
      </c>
      <c r="L3106" s="64">
        <v>1579000</v>
      </c>
      <c r="M3106" s="64">
        <v>410000</v>
      </c>
      <c r="N3106" s="64">
        <v>1042947</v>
      </c>
      <c r="O3106" s="64">
        <v>3031947</v>
      </c>
      <c r="P3106" s="63">
        <v>1490000</v>
      </c>
      <c r="Q3106" s="63">
        <v>410000</v>
      </c>
      <c r="R3106" s="63">
        <v>979125</v>
      </c>
      <c r="S3106" s="63">
        <v>2879125</v>
      </c>
      <c r="T3106">
        <f t="shared" si="440"/>
        <v>5911072</v>
      </c>
    </row>
    <row r="3107" spans="1:20" hidden="1">
      <c r="A3107" s="55" t="s">
        <v>5920</v>
      </c>
      <c r="B3107" s="56" t="s">
        <v>5921</v>
      </c>
      <c r="C3107" s="55" t="s">
        <v>6319</v>
      </c>
      <c r="D3107" s="56">
        <f t="shared" si="441"/>
        <v>521.18399999999997</v>
      </c>
      <c r="E3107" s="56">
        <f t="shared" si="433"/>
        <v>38.484000000000002</v>
      </c>
      <c r="F3107" s="56">
        <f t="shared" si="434"/>
        <v>1206.3920000000001</v>
      </c>
      <c r="G3107" s="56">
        <f t="shared" si="435"/>
        <v>1766.06</v>
      </c>
      <c r="H3107" s="56">
        <f t="shared" si="436"/>
        <v>509.65699999999998</v>
      </c>
      <c r="I3107" s="56">
        <f t="shared" si="437"/>
        <v>38.482999999999997</v>
      </c>
      <c r="J3107" s="56">
        <f t="shared" si="438"/>
        <v>872.16300000000001</v>
      </c>
      <c r="K3107" s="56">
        <f t="shared" si="439"/>
        <v>1420.3030000000001</v>
      </c>
      <c r="L3107" s="64">
        <v>521184</v>
      </c>
      <c r="M3107" s="64">
        <v>38484</v>
      </c>
      <c r="N3107" s="64">
        <v>1206392</v>
      </c>
      <c r="O3107" s="64">
        <v>1766060</v>
      </c>
      <c r="P3107" s="63">
        <v>509657</v>
      </c>
      <c r="Q3107" s="63">
        <v>38483</v>
      </c>
      <c r="R3107" s="63">
        <v>872163</v>
      </c>
      <c r="S3107" s="63">
        <v>1420303</v>
      </c>
      <c r="T3107">
        <f t="shared" si="440"/>
        <v>3186363</v>
      </c>
    </row>
    <row r="3108" spans="1:20" hidden="1">
      <c r="A3108" s="55" t="s">
        <v>5922</v>
      </c>
      <c r="B3108" s="56" t="s">
        <v>5923</v>
      </c>
      <c r="C3108" s="55" t="s">
        <v>6319</v>
      </c>
      <c r="D3108" s="56">
        <f t="shared" si="441"/>
        <v>1851.662</v>
      </c>
      <c r="E3108" s="56">
        <f t="shared" si="433"/>
        <v>1.014</v>
      </c>
      <c r="F3108" s="56">
        <f t="shared" si="434"/>
        <v>338.73</v>
      </c>
      <c r="G3108" s="56">
        <f t="shared" si="435"/>
        <v>2191.4059999999999</v>
      </c>
      <c r="H3108" s="56">
        <f t="shared" si="436"/>
        <v>1564.1279999999999</v>
      </c>
      <c r="I3108" s="56">
        <f t="shared" si="437"/>
        <v>1.0129999999999999</v>
      </c>
      <c r="J3108" s="56">
        <f t="shared" si="438"/>
        <v>281.51299999999998</v>
      </c>
      <c r="K3108" s="56">
        <f t="shared" si="439"/>
        <v>1846.654</v>
      </c>
      <c r="L3108" s="64">
        <v>1851662</v>
      </c>
      <c r="M3108" s="64">
        <v>1014</v>
      </c>
      <c r="N3108" s="64">
        <v>338730</v>
      </c>
      <c r="O3108" s="64">
        <v>2191406</v>
      </c>
      <c r="P3108" s="63">
        <v>1564128</v>
      </c>
      <c r="Q3108" s="63">
        <v>1013</v>
      </c>
      <c r="R3108" s="63">
        <v>281513</v>
      </c>
      <c r="S3108" s="63">
        <v>1846654</v>
      </c>
      <c r="T3108">
        <f t="shared" si="440"/>
        <v>4038060</v>
      </c>
    </row>
    <row r="3109" spans="1:20" hidden="1">
      <c r="A3109" s="55" t="s">
        <v>5924</v>
      </c>
      <c r="B3109" s="56" t="s">
        <v>5925</v>
      </c>
      <c r="C3109" s="55" t="s">
        <v>6319</v>
      </c>
      <c r="D3109" s="56">
        <f t="shared" si="441"/>
        <v>1931.7650000000001</v>
      </c>
      <c r="E3109" s="56">
        <f t="shared" si="433"/>
        <v>483.303</v>
      </c>
      <c r="F3109" s="56">
        <f t="shared" si="434"/>
        <v>2547.1660000000002</v>
      </c>
      <c r="G3109" s="56">
        <f t="shared" si="435"/>
        <v>4962.2340000000004</v>
      </c>
      <c r="H3109" s="56">
        <f t="shared" si="436"/>
        <v>1915.894</v>
      </c>
      <c r="I3109" s="56">
        <f t="shared" si="437"/>
        <v>481.67399999999998</v>
      </c>
      <c r="J3109" s="56">
        <f t="shared" si="438"/>
        <v>2336.3890000000001</v>
      </c>
      <c r="K3109" s="56">
        <f t="shared" si="439"/>
        <v>4733.9570000000003</v>
      </c>
      <c r="L3109" s="64">
        <v>1931765</v>
      </c>
      <c r="M3109" s="64">
        <v>483303</v>
      </c>
      <c r="N3109" s="64">
        <v>2547166</v>
      </c>
      <c r="O3109" s="64">
        <v>4962234</v>
      </c>
      <c r="P3109" s="63">
        <v>1915894</v>
      </c>
      <c r="Q3109" s="63">
        <v>481674</v>
      </c>
      <c r="R3109" s="63">
        <v>2336389</v>
      </c>
      <c r="S3109" s="63">
        <v>4733957</v>
      </c>
      <c r="T3109">
        <f t="shared" si="440"/>
        <v>9696191</v>
      </c>
    </row>
    <row r="3110" spans="1:20" hidden="1">
      <c r="A3110" s="55" t="s">
        <v>5926</v>
      </c>
      <c r="B3110" s="56" t="s">
        <v>5927</v>
      </c>
      <c r="C3110" s="55" t="s">
        <v>6319</v>
      </c>
      <c r="D3110" s="56">
        <f t="shared" si="441"/>
        <v>694.73199999999997</v>
      </c>
      <c r="E3110" s="56">
        <f t="shared" si="433"/>
        <v>261.84699999999998</v>
      </c>
      <c r="F3110" s="56">
        <f t="shared" si="434"/>
        <v>2753.953</v>
      </c>
      <c r="G3110" s="56">
        <f t="shared" si="435"/>
        <v>3710.5320000000002</v>
      </c>
      <c r="H3110" s="56">
        <f t="shared" si="436"/>
        <v>628.24699999999996</v>
      </c>
      <c r="I3110" s="56">
        <f t="shared" si="437"/>
        <v>211.708</v>
      </c>
      <c r="J3110" s="56">
        <f t="shared" si="438"/>
        <v>2474.9960000000001</v>
      </c>
      <c r="K3110" s="56">
        <f t="shared" si="439"/>
        <v>3314.951</v>
      </c>
      <c r="L3110" s="64">
        <v>694732</v>
      </c>
      <c r="M3110" s="64">
        <v>261847</v>
      </c>
      <c r="N3110" s="64">
        <v>2753953</v>
      </c>
      <c r="O3110" s="64">
        <v>3710532</v>
      </c>
      <c r="P3110" s="63">
        <v>628247</v>
      </c>
      <c r="Q3110" s="63">
        <v>211708</v>
      </c>
      <c r="R3110" s="63">
        <v>2474996</v>
      </c>
      <c r="S3110" s="63">
        <v>3314951</v>
      </c>
      <c r="T3110">
        <f t="shared" si="440"/>
        <v>7025483</v>
      </c>
    </row>
    <row r="3111" spans="1:20" hidden="1">
      <c r="A3111" s="55" t="s">
        <v>5928</v>
      </c>
      <c r="B3111" s="56" t="s">
        <v>5929</v>
      </c>
      <c r="C3111" s="55" t="s">
        <v>6319</v>
      </c>
      <c r="D3111" s="56">
        <f t="shared" si="441"/>
        <v>822.38699999999994</v>
      </c>
      <c r="E3111" s="56">
        <f t="shared" si="433"/>
        <v>241.55099999999999</v>
      </c>
      <c r="F3111" s="56">
        <f t="shared" si="434"/>
        <v>1381.0530000000001</v>
      </c>
      <c r="G3111" s="56">
        <f t="shared" si="435"/>
        <v>2444.991</v>
      </c>
      <c r="H3111" s="56">
        <f t="shared" si="436"/>
        <v>694.37699999999995</v>
      </c>
      <c r="I3111" s="56">
        <f t="shared" si="437"/>
        <v>341.524</v>
      </c>
      <c r="J3111" s="56">
        <f t="shared" si="438"/>
        <v>1456.597</v>
      </c>
      <c r="K3111" s="56">
        <f t="shared" si="439"/>
        <v>2492.498</v>
      </c>
      <c r="L3111" s="64">
        <v>822387</v>
      </c>
      <c r="M3111" s="64">
        <v>241551</v>
      </c>
      <c r="N3111" s="64">
        <v>1381053</v>
      </c>
      <c r="O3111" s="64">
        <v>2444991</v>
      </c>
      <c r="P3111" s="63">
        <v>694377</v>
      </c>
      <c r="Q3111" s="63">
        <v>341524</v>
      </c>
      <c r="R3111" s="63">
        <v>1456597</v>
      </c>
      <c r="S3111" s="63">
        <v>2492498</v>
      </c>
      <c r="T3111">
        <f t="shared" si="440"/>
        <v>4937489</v>
      </c>
    </row>
    <row r="3112" spans="1:20" hidden="1">
      <c r="A3112" s="55" t="s">
        <v>5930</v>
      </c>
      <c r="B3112" s="56" t="s">
        <v>5931</v>
      </c>
      <c r="C3112" s="55" t="s">
        <v>6319</v>
      </c>
      <c r="D3112" s="56">
        <f t="shared" si="441"/>
        <v>1792.3420000000001</v>
      </c>
      <c r="E3112" s="56">
        <f t="shared" si="433"/>
        <v>626.50099999999998</v>
      </c>
      <c r="F3112" s="56">
        <f t="shared" si="434"/>
        <v>1581.796</v>
      </c>
      <c r="G3112" s="56">
        <f t="shared" si="435"/>
        <v>4000.6390000000001</v>
      </c>
      <c r="H3112" s="56">
        <f t="shared" si="436"/>
        <v>1714.6669999999999</v>
      </c>
      <c r="I3112" s="56">
        <f t="shared" si="437"/>
        <v>824.83100000000002</v>
      </c>
      <c r="J3112" s="56">
        <f t="shared" si="438"/>
        <v>1514.4949999999999</v>
      </c>
      <c r="K3112" s="56">
        <f t="shared" si="439"/>
        <v>4053.9929999999999</v>
      </c>
      <c r="L3112" s="64">
        <v>1792342</v>
      </c>
      <c r="M3112" s="64">
        <v>626501</v>
      </c>
      <c r="N3112" s="64">
        <v>1581796</v>
      </c>
      <c r="O3112" s="64">
        <v>4000639</v>
      </c>
      <c r="P3112" s="63">
        <v>1714667</v>
      </c>
      <c r="Q3112" s="63">
        <v>824831</v>
      </c>
      <c r="R3112" s="63">
        <v>1514495</v>
      </c>
      <c r="S3112" s="63">
        <v>4053993</v>
      </c>
      <c r="T3112">
        <f t="shared" si="440"/>
        <v>8054632</v>
      </c>
    </row>
    <row r="3113" spans="1:20" hidden="1">
      <c r="A3113" s="55" t="s">
        <v>5932</v>
      </c>
      <c r="B3113" s="56" t="s">
        <v>5933</v>
      </c>
      <c r="C3113" s="55" t="s">
        <v>6319</v>
      </c>
      <c r="D3113" s="56">
        <f t="shared" si="441"/>
        <v>2814</v>
      </c>
      <c r="E3113" s="56">
        <f t="shared" si="433"/>
        <v>625.69500000000005</v>
      </c>
      <c r="F3113" s="56">
        <f t="shared" si="434"/>
        <v>2896.6410000000001</v>
      </c>
      <c r="G3113" s="56">
        <f t="shared" si="435"/>
        <v>6336.3360000000002</v>
      </c>
      <c r="H3113" s="56">
        <f t="shared" si="436"/>
        <v>2723</v>
      </c>
      <c r="I3113" s="56">
        <f t="shared" si="437"/>
        <v>714.19299999999998</v>
      </c>
      <c r="J3113" s="56">
        <f t="shared" si="438"/>
        <v>2235.011</v>
      </c>
      <c r="K3113" s="56">
        <f t="shared" si="439"/>
        <v>5672.2039999999997</v>
      </c>
      <c r="L3113" s="64">
        <v>2814000</v>
      </c>
      <c r="M3113" s="64">
        <v>625695</v>
      </c>
      <c r="N3113" s="64">
        <v>2896641</v>
      </c>
      <c r="O3113" s="64">
        <v>6336336</v>
      </c>
      <c r="P3113" s="63">
        <v>2723000</v>
      </c>
      <c r="Q3113" s="63">
        <v>714193</v>
      </c>
      <c r="R3113" s="63">
        <v>2235011</v>
      </c>
      <c r="S3113" s="63">
        <v>5672204</v>
      </c>
      <c r="T3113">
        <f t="shared" si="440"/>
        <v>12008540</v>
      </c>
    </row>
    <row r="3114" spans="1:20" hidden="1">
      <c r="A3114" s="55" t="s">
        <v>5934</v>
      </c>
      <c r="B3114" s="56" t="s">
        <v>5935</v>
      </c>
      <c r="C3114" s="55" t="s">
        <v>6319</v>
      </c>
      <c r="D3114" s="56">
        <f t="shared" si="441"/>
        <v>6143.9369999999999</v>
      </c>
      <c r="E3114" s="56">
        <f t="shared" si="433"/>
        <v>763.90099999999995</v>
      </c>
      <c r="F3114" s="56">
        <f t="shared" si="434"/>
        <v>4147.55</v>
      </c>
      <c r="G3114" s="56">
        <f t="shared" si="435"/>
        <v>11055.388000000001</v>
      </c>
      <c r="H3114" s="56">
        <f t="shared" si="436"/>
        <v>6135.9830000000002</v>
      </c>
      <c r="I3114" s="56">
        <f t="shared" si="437"/>
        <v>763.90099999999995</v>
      </c>
      <c r="J3114" s="56">
        <f t="shared" si="438"/>
        <v>3352.1970000000001</v>
      </c>
      <c r="K3114" s="56">
        <f t="shared" si="439"/>
        <v>10252.081</v>
      </c>
      <c r="L3114" s="64">
        <v>6143937</v>
      </c>
      <c r="M3114" s="64">
        <v>763901</v>
      </c>
      <c r="N3114" s="64">
        <v>4147550</v>
      </c>
      <c r="O3114" s="64">
        <v>11055388</v>
      </c>
      <c r="P3114" s="63">
        <v>6135983</v>
      </c>
      <c r="Q3114" s="63">
        <v>763901</v>
      </c>
      <c r="R3114" s="63">
        <v>3352197</v>
      </c>
      <c r="S3114" s="63">
        <v>10252081</v>
      </c>
      <c r="T3114">
        <f t="shared" si="440"/>
        <v>21307469</v>
      </c>
    </row>
    <row r="3115" spans="1:20" hidden="1">
      <c r="A3115" s="55" t="s">
        <v>5936</v>
      </c>
      <c r="B3115" s="56" t="s">
        <v>5937</v>
      </c>
      <c r="C3115" s="55" t="s">
        <v>6319</v>
      </c>
      <c r="D3115" s="56">
        <f t="shared" si="441"/>
        <v>3126.605</v>
      </c>
      <c r="E3115" s="56">
        <f t="shared" si="433"/>
        <v>183.423</v>
      </c>
      <c r="F3115" s="56">
        <f t="shared" si="434"/>
        <v>6785.7420000000002</v>
      </c>
      <c r="G3115" s="56">
        <f t="shared" si="435"/>
        <v>10095.77</v>
      </c>
      <c r="H3115" s="56">
        <f t="shared" si="436"/>
        <v>2484.3780000000002</v>
      </c>
      <c r="I3115" s="56">
        <f t="shared" si="437"/>
        <v>182.98</v>
      </c>
      <c r="J3115" s="56">
        <f t="shared" si="438"/>
        <v>4975.2190000000001</v>
      </c>
      <c r="K3115" s="56">
        <f t="shared" si="439"/>
        <v>7642.5770000000002</v>
      </c>
      <c r="L3115" s="64">
        <v>3126605</v>
      </c>
      <c r="M3115" s="64">
        <v>183423</v>
      </c>
      <c r="N3115" s="64">
        <v>6785742</v>
      </c>
      <c r="O3115" s="64">
        <v>10095770</v>
      </c>
      <c r="P3115" s="63">
        <v>2484378</v>
      </c>
      <c r="Q3115" s="63">
        <v>182980</v>
      </c>
      <c r="R3115" s="63">
        <v>4975219</v>
      </c>
      <c r="S3115" s="63">
        <v>7642577</v>
      </c>
      <c r="T3115">
        <f t="shared" si="440"/>
        <v>17738347</v>
      </c>
    </row>
    <row r="3116" spans="1:20" hidden="1">
      <c r="A3116" s="55" t="s">
        <v>5938</v>
      </c>
      <c r="B3116" s="56" t="s">
        <v>5939</v>
      </c>
      <c r="C3116" s="55" t="s">
        <v>6319</v>
      </c>
      <c r="D3116" s="56">
        <f t="shared" si="441"/>
        <v>496.70800000000003</v>
      </c>
      <c r="E3116" s="56">
        <f t="shared" si="433"/>
        <v>12.92</v>
      </c>
      <c r="F3116" s="56">
        <f t="shared" si="434"/>
        <v>661.02599999999995</v>
      </c>
      <c r="G3116" s="56">
        <f t="shared" si="435"/>
        <v>1170.654</v>
      </c>
      <c r="H3116" s="56">
        <f t="shared" si="436"/>
        <v>403.82</v>
      </c>
      <c r="I3116" s="56">
        <f t="shared" si="437"/>
        <v>12.919</v>
      </c>
      <c r="J3116" s="56">
        <f t="shared" si="438"/>
        <v>634.95500000000004</v>
      </c>
      <c r="K3116" s="56">
        <f t="shared" si="439"/>
        <v>1051.694</v>
      </c>
      <c r="L3116" s="64">
        <v>496708</v>
      </c>
      <c r="M3116" s="64">
        <v>12920</v>
      </c>
      <c r="N3116" s="64">
        <v>661026</v>
      </c>
      <c r="O3116" s="64">
        <v>1170654</v>
      </c>
      <c r="P3116" s="63">
        <v>403820</v>
      </c>
      <c r="Q3116" s="63">
        <v>12919</v>
      </c>
      <c r="R3116" s="63">
        <v>634955</v>
      </c>
      <c r="S3116" s="63">
        <v>1051694</v>
      </c>
      <c r="T3116">
        <f t="shared" si="440"/>
        <v>2222348</v>
      </c>
    </row>
    <row r="3117" spans="1:20" hidden="1">
      <c r="A3117" s="55" t="s">
        <v>5940</v>
      </c>
      <c r="B3117" s="56" t="s">
        <v>5941</v>
      </c>
      <c r="C3117" s="55" t="s">
        <v>6319</v>
      </c>
      <c r="D3117" s="56">
        <f t="shared" si="441"/>
        <v>619.42499999999995</v>
      </c>
      <c r="E3117" s="56">
        <f t="shared" si="433"/>
        <v>181.827</v>
      </c>
      <c r="F3117" s="56">
        <f t="shared" si="434"/>
        <v>864.21600000000001</v>
      </c>
      <c r="G3117" s="56">
        <f t="shared" si="435"/>
        <v>1665.4680000000001</v>
      </c>
      <c r="H3117" s="56">
        <f t="shared" si="436"/>
        <v>650.36500000000001</v>
      </c>
      <c r="I3117" s="56">
        <f t="shared" si="437"/>
        <v>181.827</v>
      </c>
      <c r="J3117" s="56">
        <f t="shared" si="438"/>
        <v>1057.2249999999999</v>
      </c>
      <c r="K3117" s="56">
        <f t="shared" si="439"/>
        <v>1889.4169999999999</v>
      </c>
      <c r="L3117" s="64">
        <v>619425</v>
      </c>
      <c r="M3117" s="64">
        <v>181827</v>
      </c>
      <c r="N3117" s="64">
        <v>864216</v>
      </c>
      <c r="O3117" s="64">
        <v>1665468</v>
      </c>
      <c r="P3117" s="63">
        <v>650365</v>
      </c>
      <c r="Q3117" s="63">
        <v>181827</v>
      </c>
      <c r="R3117" s="63">
        <v>1057225</v>
      </c>
      <c r="S3117" s="63">
        <v>1889417</v>
      </c>
      <c r="T3117">
        <f t="shared" si="440"/>
        <v>3554885</v>
      </c>
    </row>
    <row r="3118" spans="1:20" hidden="1">
      <c r="A3118" s="55" t="s">
        <v>5942</v>
      </c>
      <c r="B3118" s="56" t="s">
        <v>5943</v>
      </c>
      <c r="C3118" s="55" t="s">
        <v>6319</v>
      </c>
      <c r="D3118" s="56">
        <f t="shared" si="441"/>
        <v>848.81700000000001</v>
      </c>
      <c r="E3118" s="56">
        <f t="shared" si="433"/>
        <v>44.625999999999998</v>
      </c>
      <c r="F3118" s="56">
        <f t="shared" si="434"/>
        <v>403.57299999999998</v>
      </c>
      <c r="G3118" s="56">
        <f t="shared" si="435"/>
        <v>1297.0160000000001</v>
      </c>
      <c r="H3118" s="56">
        <f t="shared" si="436"/>
        <v>820.16800000000001</v>
      </c>
      <c r="I3118" s="56">
        <f t="shared" si="437"/>
        <v>0.60599999999999998</v>
      </c>
      <c r="J3118" s="56">
        <f t="shared" si="438"/>
        <v>278.12200000000001</v>
      </c>
      <c r="K3118" s="56">
        <f t="shared" si="439"/>
        <v>1098.896</v>
      </c>
      <c r="L3118" s="64">
        <v>848817</v>
      </c>
      <c r="M3118" s="64">
        <v>44626</v>
      </c>
      <c r="N3118" s="64">
        <v>403573</v>
      </c>
      <c r="O3118" s="64">
        <v>1297016</v>
      </c>
      <c r="P3118" s="63">
        <v>820168</v>
      </c>
      <c r="Q3118" s="63">
        <v>606</v>
      </c>
      <c r="R3118" s="63">
        <v>278122</v>
      </c>
      <c r="S3118" s="63">
        <v>1098896</v>
      </c>
      <c r="T3118">
        <f t="shared" si="440"/>
        <v>2395912</v>
      </c>
    </row>
    <row r="3119" spans="1:20" hidden="1">
      <c r="A3119" s="55" t="s">
        <v>5944</v>
      </c>
      <c r="B3119" s="56" t="s">
        <v>5945</v>
      </c>
      <c r="C3119" s="55" t="s">
        <v>6319</v>
      </c>
      <c r="D3119" s="56">
        <f t="shared" si="441"/>
        <v>1517.0940000000001</v>
      </c>
      <c r="E3119" s="56">
        <f t="shared" si="433"/>
        <v>106.71299999999999</v>
      </c>
      <c r="F3119" s="56">
        <f t="shared" si="434"/>
        <v>498.75400000000002</v>
      </c>
      <c r="G3119" s="56">
        <f t="shared" si="435"/>
        <v>2122.5610000000001</v>
      </c>
      <c r="H3119" s="56">
        <f t="shared" si="436"/>
        <v>1530.3520000000001</v>
      </c>
      <c r="I3119" s="56">
        <f t="shared" si="437"/>
        <v>106.68600000000001</v>
      </c>
      <c r="J3119" s="56">
        <f t="shared" si="438"/>
        <v>431.81400000000002</v>
      </c>
      <c r="K3119" s="56">
        <f t="shared" si="439"/>
        <v>2068.8519999999999</v>
      </c>
      <c r="L3119" s="64">
        <v>1517094</v>
      </c>
      <c r="M3119" s="64">
        <v>106713</v>
      </c>
      <c r="N3119" s="64">
        <v>498754</v>
      </c>
      <c r="O3119" s="64">
        <v>2122561</v>
      </c>
      <c r="P3119" s="63">
        <v>1530352</v>
      </c>
      <c r="Q3119" s="63">
        <v>106686</v>
      </c>
      <c r="R3119" s="63">
        <v>431814</v>
      </c>
      <c r="S3119" s="63">
        <v>2068852</v>
      </c>
      <c r="T3119">
        <f t="shared" si="440"/>
        <v>4191413</v>
      </c>
    </row>
    <row r="3120" spans="1:20" hidden="1">
      <c r="A3120" s="55" t="s">
        <v>5946</v>
      </c>
      <c r="B3120" s="56" t="s">
        <v>5947</v>
      </c>
      <c r="C3120" s="55" t="s">
        <v>6319</v>
      </c>
      <c r="D3120" s="56">
        <f t="shared" si="441"/>
        <v>387.11200000000002</v>
      </c>
      <c r="E3120" s="56">
        <f t="shared" si="433"/>
        <v>71.212999999999994</v>
      </c>
      <c r="F3120" s="56">
        <f t="shared" si="434"/>
        <v>200.923</v>
      </c>
      <c r="G3120" s="56">
        <f t="shared" si="435"/>
        <v>659.24800000000005</v>
      </c>
      <c r="H3120" s="56">
        <f t="shared" si="436"/>
        <v>334.79399999999998</v>
      </c>
      <c r="I3120" s="56">
        <f t="shared" si="437"/>
        <v>71.153999999999996</v>
      </c>
      <c r="J3120" s="56">
        <f t="shared" si="438"/>
        <v>203.39</v>
      </c>
      <c r="K3120" s="56">
        <f t="shared" si="439"/>
        <v>609.33799999999997</v>
      </c>
      <c r="L3120" s="64">
        <v>387112</v>
      </c>
      <c r="M3120" s="64">
        <v>71213</v>
      </c>
      <c r="N3120" s="64">
        <v>200923</v>
      </c>
      <c r="O3120" s="64">
        <v>659248</v>
      </c>
      <c r="P3120" s="63">
        <v>334794</v>
      </c>
      <c r="Q3120" s="63">
        <v>71154</v>
      </c>
      <c r="R3120" s="63">
        <v>203390</v>
      </c>
      <c r="S3120" s="63">
        <v>609338</v>
      </c>
      <c r="T3120">
        <f t="shared" si="440"/>
        <v>1268586</v>
      </c>
    </row>
    <row r="3121" spans="1:20" hidden="1">
      <c r="A3121" s="55" t="s">
        <v>5948</v>
      </c>
      <c r="B3121" s="56" t="s">
        <v>5949</v>
      </c>
      <c r="C3121" s="55" t="s">
        <v>6319</v>
      </c>
      <c r="D3121" s="56">
        <f t="shared" si="441"/>
        <v>482.93599999999998</v>
      </c>
      <c r="E3121" s="56">
        <f t="shared" si="433"/>
        <v>220.23500000000001</v>
      </c>
      <c r="F3121" s="56">
        <f t="shared" si="434"/>
        <v>145.048</v>
      </c>
      <c r="G3121" s="56">
        <f t="shared" si="435"/>
        <v>848.21900000000005</v>
      </c>
      <c r="H3121" s="56">
        <f t="shared" si="436"/>
        <v>464.25799999999998</v>
      </c>
      <c r="I3121" s="56">
        <f t="shared" si="437"/>
        <v>210.214</v>
      </c>
      <c r="J3121" s="56">
        <f t="shared" si="438"/>
        <v>143.28200000000001</v>
      </c>
      <c r="K3121" s="56">
        <f t="shared" si="439"/>
        <v>817.75400000000002</v>
      </c>
      <c r="L3121" s="64">
        <v>482936</v>
      </c>
      <c r="M3121" s="64">
        <v>220235</v>
      </c>
      <c r="N3121" s="64">
        <v>145048</v>
      </c>
      <c r="O3121" s="64">
        <v>848219</v>
      </c>
      <c r="P3121" s="63">
        <v>464258</v>
      </c>
      <c r="Q3121" s="63">
        <v>210214</v>
      </c>
      <c r="R3121" s="63">
        <v>143282</v>
      </c>
      <c r="S3121" s="63">
        <v>817754</v>
      </c>
      <c r="T3121">
        <f t="shared" si="440"/>
        <v>1665973</v>
      </c>
    </row>
    <row r="3122" spans="1:20" hidden="1">
      <c r="A3122" s="55" t="s">
        <v>5950</v>
      </c>
      <c r="B3122" s="56" t="s">
        <v>5951</v>
      </c>
      <c r="C3122" s="55" t="s">
        <v>6319</v>
      </c>
      <c r="D3122" s="56">
        <f t="shared" si="441"/>
        <v>276.60300000000001</v>
      </c>
      <c r="E3122" s="56">
        <f t="shared" si="433"/>
        <v>0</v>
      </c>
      <c r="F3122" s="56">
        <f t="shared" si="434"/>
        <v>56.206000000000003</v>
      </c>
      <c r="G3122" s="56">
        <f t="shared" si="435"/>
        <v>332.80900000000003</v>
      </c>
      <c r="H3122" s="56">
        <f t="shared" si="436"/>
        <v>310.52800000000002</v>
      </c>
      <c r="I3122" s="56">
        <f t="shared" si="437"/>
        <v>0</v>
      </c>
      <c r="J3122" s="56">
        <f t="shared" si="438"/>
        <v>58.649000000000001</v>
      </c>
      <c r="K3122" s="56">
        <f t="shared" si="439"/>
        <v>369.17700000000002</v>
      </c>
      <c r="L3122" s="64">
        <v>276603</v>
      </c>
      <c r="M3122" s="64">
        <v>0</v>
      </c>
      <c r="N3122" s="64">
        <v>56206</v>
      </c>
      <c r="O3122" s="64">
        <v>332809</v>
      </c>
      <c r="P3122" s="63">
        <v>310528</v>
      </c>
      <c r="Q3122" s="63">
        <v>0</v>
      </c>
      <c r="R3122" s="63">
        <v>58649</v>
      </c>
      <c r="S3122" s="63">
        <v>369177</v>
      </c>
      <c r="T3122">
        <f t="shared" si="440"/>
        <v>701986</v>
      </c>
    </row>
    <row r="3123" spans="1:20" hidden="1">
      <c r="A3123" s="55" t="s">
        <v>5952</v>
      </c>
      <c r="B3123" s="56" t="s">
        <v>5953</v>
      </c>
      <c r="C3123" s="55" t="s">
        <v>6319</v>
      </c>
      <c r="D3123" s="56">
        <f t="shared" si="441"/>
        <v>239.982</v>
      </c>
      <c r="E3123" s="56">
        <f t="shared" si="433"/>
        <v>14.407</v>
      </c>
      <c r="F3123" s="56">
        <f t="shared" si="434"/>
        <v>416.209</v>
      </c>
      <c r="G3123" s="56">
        <f t="shared" si="435"/>
        <v>670.59799999999996</v>
      </c>
      <c r="H3123" s="56">
        <f t="shared" si="436"/>
        <v>394.77</v>
      </c>
      <c r="I3123" s="56">
        <f t="shared" si="437"/>
        <v>14.407</v>
      </c>
      <c r="J3123" s="56">
        <f t="shared" si="438"/>
        <v>365.98899999999998</v>
      </c>
      <c r="K3123" s="56">
        <f t="shared" si="439"/>
        <v>775.16600000000005</v>
      </c>
      <c r="L3123" s="64">
        <v>239982</v>
      </c>
      <c r="M3123" s="64">
        <v>14407</v>
      </c>
      <c r="N3123" s="64">
        <v>416209</v>
      </c>
      <c r="O3123" s="64">
        <v>670598</v>
      </c>
      <c r="P3123" s="63">
        <v>394770</v>
      </c>
      <c r="Q3123" s="63">
        <v>14407</v>
      </c>
      <c r="R3123" s="63">
        <v>365989</v>
      </c>
      <c r="S3123" s="63">
        <v>775166</v>
      </c>
      <c r="T3123">
        <f t="shared" si="440"/>
        <v>1445764</v>
      </c>
    </row>
    <row r="3124" spans="1:20" hidden="1">
      <c r="A3124" s="55" t="s">
        <v>5954</v>
      </c>
      <c r="B3124" s="56" t="s">
        <v>5955</v>
      </c>
      <c r="C3124" s="55" t="s">
        <v>6319</v>
      </c>
      <c r="D3124" s="56">
        <f t="shared" si="441"/>
        <v>396.73700000000002</v>
      </c>
      <c r="E3124" s="56">
        <f t="shared" si="433"/>
        <v>1.722</v>
      </c>
      <c r="F3124" s="56">
        <f t="shared" si="434"/>
        <v>116.44499999999999</v>
      </c>
      <c r="G3124" s="56">
        <f t="shared" si="435"/>
        <v>514.904</v>
      </c>
      <c r="H3124" s="56">
        <f t="shared" si="436"/>
        <v>375.70499999999998</v>
      </c>
      <c r="I3124" s="56">
        <f t="shared" si="437"/>
        <v>1.722</v>
      </c>
      <c r="J3124" s="56">
        <f t="shared" si="438"/>
        <v>42.033000000000001</v>
      </c>
      <c r="K3124" s="56">
        <f t="shared" si="439"/>
        <v>419.46</v>
      </c>
      <c r="L3124" s="64">
        <v>396737</v>
      </c>
      <c r="M3124" s="64">
        <v>1722</v>
      </c>
      <c r="N3124" s="64">
        <v>116445</v>
      </c>
      <c r="O3124" s="64">
        <v>514904</v>
      </c>
      <c r="P3124" s="63">
        <v>375705</v>
      </c>
      <c r="Q3124" s="63">
        <v>1722</v>
      </c>
      <c r="R3124" s="63">
        <v>42033</v>
      </c>
      <c r="S3124" s="63">
        <v>419460</v>
      </c>
      <c r="T3124">
        <f t="shared" si="440"/>
        <v>934364</v>
      </c>
    </row>
    <row r="3125" spans="1:20" hidden="1">
      <c r="A3125" s="55" t="s">
        <v>5956</v>
      </c>
      <c r="B3125" s="56" t="s">
        <v>5957</v>
      </c>
      <c r="C3125" s="55" t="s">
        <v>6319</v>
      </c>
      <c r="D3125" s="56">
        <f t="shared" si="441"/>
        <v>4313.817</v>
      </c>
      <c r="E3125" s="56">
        <f t="shared" si="433"/>
        <v>145.59200000000001</v>
      </c>
      <c r="F3125" s="56">
        <f t="shared" si="434"/>
        <v>510.21300000000002</v>
      </c>
      <c r="G3125" s="56">
        <f t="shared" si="435"/>
        <v>4969.6220000000003</v>
      </c>
      <c r="H3125" s="56">
        <f t="shared" si="436"/>
        <v>4144.326</v>
      </c>
      <c r="I3125" s="56">
        <f t="shared" si="437"/>
        <v>145.59200000000001</v>
      </c>
      <c r="J3125" s="56">
        <f t="shared" si="438"/>
        <v>500.13600000000002</v>
      </c>
      <c r="K3125" s="56">
        <f t="shared" si="439"/>
        <v>4790.0540000000001</v>
      </c>
      <c r="L3125" s="64">
        <v>4313817</v>
      </c>
      <c r="M3125" s="64">
        <v>145592</v>
      </c>
      <c r="N3125" s="64">
        <v>510213</v>
      </c>
      <c r="O3125" s="64">
        <v>4969622</v>
      </c>
      <c r="P3125" s="63">
        <v>4144326</v>
      </c>
      <c r="Q3125" s="63">
        <v>145592</v>
      </c>
      <c r="R3125" s="63">
        <v>500136</v>
      </c>
      <c r="S3125" s="63">
        <v>4790054</v>
      </c>
      <c r="T3125">
        <f t="shared" si="440"/>
        <v>9759676</v>
      </c>
    </row>
    <row r="3126" spans="1:20" hidden="1">
      <c r="A3126" s="55" t="s">
        <v>5958</v>
      </c>
      <c r="B3126" s="56" t="s">
        <v>5959</v>
      </c>
      <c r="C3126" s="55" t="s">
        <v>6319</v>
      </c>
      <c r="D3126" s="56">
        <f t="shared" si="441"/>
        <v>222.70400000000001</v>
      </c>
      <c r="E3126" s="56">
        <f t="shared" si="433"/>
        <v>2.61</v>
      </c>
      <c r="F3126" s="56">
        <f t="shared" si="434"/>
        <v>349.286</v>
      </c>
      <c r="G3126" s="56">
        <f t="shared" si="435"/>
        <v>574.6</v>
      </c>
      <c r="H3126" s="56">
        <f t="shared" si="436"/>
        <v>358.834</v>
      </c>
      <c r="I3126" s="56">
        <f t="shared" si="437"/>
        <v>2.61</v>
      </c>
      <c r="J3126" s="56">
        <f t="shared" si="438"/>
        <v>413.44200000000001</v>
      </c>
      <c r="K3126" s="56">
        <f t="shared" si="439"/>
        <v>774.88599999999997</v>
      </c>
      <c r="L3126" s="64">
        <v>222704</v>
      </c>
      <c r="M3126" s="64">
        <v>2610</v>
      </c>
      <c r="N3126" s="64">
        <v>349286</v>
      </c>
      <c r="O3126" s="64">
        <v>574600</v>
      </c>
      <c r="P3126" s="63">
        <v>358834</v>
      </c>
      <c r="Q3126" s="63">
        <v>2610</v>
      </c>
      <c r="R3126" s="63">
        <v>413442</v>
      </c>
      <c r="S3126" s="63">
        <v>774886</v>
      </c>
      <c r="T3126">
        <f t="shared" si="440"/>
        <v>1349486</v>
      </c>
    </row>
    <row r="3127" spans="1:20" hidden="1">
      <c r="A3127" s="55" t="s">
        <v>5960</v>
      </c>
      <c r="B3127" s="56" t="s">
        <v>5961</v>
      </c>
      <c r="C3127" s="55" t="s">
        <v>6319</v>
      </c>
      <c r="D3127" s="56">
        <f t="shared" si="441"/>
        <v>324.99299999999999</v>
      </c>
      <c r="E3127" s="56">
        <f t="shared" si="433"/>
        <v>30.044</v>
      </c>
      <c r="F3127" s="56">
        <f t="shared" si="434"/>
        <v>45.107999999999997</v>
      </c>
      <c r="G3127" s="56">
        <f t="shared" si="435"/>
        <v>400.14499999999998</v>
      </c>
      <c r="H3127" s="56">
        <f t="shared" si="436"/>
        <v>234.494</v>
      </c>
      <c r="I3127" s="56">
        <f t="shared" si="437"/>
        <v>20.044</v>
      </c>
      <c r="J3127" s="56">
        <f t="shared" si="438"/>
        <v>50.125999999999998</v>
      </c>
      <c r="K3127" s="56">
        <f t="shared" si="439"/>
        <v>304.66399999999999</v>
      </c>
      <c r="L3127" s="64">
        <v>324993</v>
      </c>
      <c r="M3127" s="64">
        <v>30044</v>
      </c>
      <c r="N3127" s="64">
        <v>45108</v>
      </c>
      <c r="O3127" s="64">
        <v>400145</v>
      </c>
      <c r="P3127" s="63">
        <v>234494</v>
      </c>
      <c r="Q3127" s="63">
        <v>20044</v>
      </c>
      <c r="R3127" s="63">
        <v>50126</v>
      </c>
      <c r="S3127" s="63">
        <v>304664</v>
      </c>
      <c r="T3127">
        <f t="shared" si="440"/>
        <v>704809</v>
      </c>
    </row>
    <row r="3128" spans="1:20" hidden="1">
      <c r="A3128" s="55" t="s">
        <v>5962</v>
      </c>
      <c r="B3128" s="56" t="s">
        <v>5963</v>
      </c>
      <c r="C3128" s="55" t="s">
        <v>6319</v>
      </c>
      <c r="D3128" s="56">
        <f t="shared" si="441"/>
        <v>443.709</v>
      </c>
      <c r="E3128" s="56">
        <f t="shared" si="433"/>
        <v>198.24700000000001</v>
      </c>
      <c r="F3128" s="56">
        <f t="shared" si="434"/>
        <v>331.255</v>
      </c>
      <c r="G3128" s="56">
        <f t="shared" si="435"/>
        <v>973.21100000000001</v>
      </c>
      <c r="H3128" s="56">
        <f t="shared" si="436"/>
        <v>674.94500000000005</v>
      </c>
      <c r="I3128" s="56">
        <f t="shared" si="437"/>
        <v>128.24700000000001</v>
      </c>
      <c r="J3128" s="56">
        <f t="shared" si="438"/>
        <v>232.01300000000001</v>
      </c>
      <c r="K3128" s="56">
        <f t="shared" si="439"/>
        <v>1035.2049999999999</v>
      </c>
      <c r="L3128" s="64">
        <v>443709</v>
      </c>
      <c r="M3128" s="64">
        <v>198247</v>
      </c>
      <c r="N3128" s="64">
        <v>331255</v>
      </c>
      <c r="O3128" s="64">
        <v>973211</v>
      </c>
      <c r="P3128" s="63">
        <v>674945</v>
      </c>
      <c r="Q3128" s="63">
        <v>128247</v>
      </c>
      <c r="R3128" s="63">
        <v>232013</v>
      </c>
      <c r="S3128" s="63">
        <v>1035205</v>
      </c>
      <c r="T3128">
        <f t="shared" si="440"/>
        <v>2008416</v>
      </c>
    </row>
    <row r="3129" spans="1:20" hidden="1">
      <c r="A3129" s="55" t="s">
        <v>5964</v>
      </c>
      <c r="B3129" s="56" t="s">
        <v>5965</v>
      </c>
      <c r="C3129" s="55" t="s">
        <v>6319</v>
      </c>
      <c r="D3129" s="56">
        <f t="shared" si="441"/>
        <v>1813.884</v>
      </c>
      <c r="E3129" s="56">
        <f t="shared" si="433"/>
        <v>59.621000000000002</v>
      </c>
      <c r="F3129" s="56">
        <f t="shared" si="434"/>
        <v>2062.2910000000002</v>
      </c>
      <c r="G3129" s="56">
        <f t="shared" si="435"/>
        <v>3935.7959999999998</v>
      </c>
      <c r="H3129" s="56">
        <f t="shared" si="436"/>
        <v>1871.855</v>
      </c>
      <c r="I3129" s="56">
        <f t="shared" si="437"/>
        <v>59.545999999999999</v>
      </c>
      <c r="J3129" s="56">
        <f t="shared" si="438"/>
        <v>2069.596</v>
      </c>
      <c r="K3129" s="56">
        <f t="shared" si="439"/>
        <v>4000.9969999999998</v>
      </c>
      <c r="L3129" s="64">
        <v>1813884</v>
      </c>
      <c r="M3129" s="64">
        <v>59621</v>
      </c>
      <c r="N3129" s="64">
        <v>2062291</v>
      </c>
      <c r="O3129" s="64">
        <v>3935796</v>
      </c>
      <c r="P3129" s="63">
        <v>1871855</v>
      </c>
      <c r="Q3129" s="63">
        <v>59546</v>
      </c>
      <c r="R3129" s="63">
        <v>2069596</v>
      </c>
      <c r="S3129" s="63">
        <v>4000997</v>
      </c>
      <c r="T3129">
        <f t="shared" si="440"/>
        <v>7936793</v>
      </c>
    </row>
    <row r="3130" spans="1:20" hidden="1">
      <c r="A3130" s="55" t="s">
        <v>5966</v>
      </c>
      <c r="B3130" s="56" t="s">
        <v>5967</v>
      </c>
      <c r="C3130" s="55" t="s">
        <v>6319</v>
      </c>
      <c r="D3130" s="56">
        <f t="shared" si="441"/>
        <v>412</v>
      </c>
      <c r="E3130" s="56">
        <f t="shared" si="433"/>
        <v>150</v>
      </c>
      <c r="F3130" s="56">
        <f t="shared" si="434"/>
        <v>1602.08</v>
      </c>
      <c r="G3130" s="56">
        <f t="shared" si="435"/>
        <v>2164.08</v>
      </c>
      <c r="H3130" s="56">
        <f t="shared" si="436"/>
        <v>330.71699999999998</v>
      </c>
      <c r="I3130" s="56">
        <f t="shared" si="437"/>
        <v>149.16300000000001</v>
      </c>
      <c r="J3130" s="56">
        <f t="shared" si="438"/>
        <v>1395.0050000000001</v>
      </c>
      <c r="K3130" s="56">
        <f t="shared" si="439"/>
        <v>1874.885</v>
      </c>
      <c r="L3130" s="64">
        <v>412000</v>
      </c>
      <c r="M3130" s="64">
        <v>150000</v>
      </c>
      <c r="N3130" s="64">
        <v>1602080</v>
      </c>
      <c r="O3130" s="64">
        <v>2164080</v>
      </c>
      <c r="P3130" s="63">
        <v>330717</v>
      </c>
      <c r="Q3130" s="63">
        <v>149163</v>
      </c>
      <c r="R3130" s="63">
        <v>1395005</v>
      </c>
      <c r="S3130" s="63">
        <v>1874885</v>
      </c>
      <c r="T3130">
        <f t="shared" si="440"/>
        <v>4038965</v>
      </c>
    </row>
    <row r="3131" spans="1:20" hidden="1">
      <c r="A3131" s="55" t="s">
        <v>5968</v>
      </c>
      <c r="B3131" s="56" t="s">
        <v>5969</v>
      </c>
      <c r="C3131" s="55" t="s">
        <v>6319</v>
      </c>
      <c r="D3131" s="56">
        <f t="shared" si="441"/>
        <v>2142.1390000000001</v>
      </c>
      <c r="E3131" s="56">
        <f t="shared" si="433"/>
        <v>105.47199999999999</v>
      </c>
      <c r="F3131" s="56">
        <f t="shared" si="434"/>
        <v>856.58299999999997</v>
      </c>
      <c r="G3131" s="56">
        <f t="shared" si="435"/>
        <v>3104.194</v>
      </c>
      <c r="H3131" s="56">
        <f t="shared" si="436"/>
        <v>1997.422</v>
      </c>
      <c r="I3131" s="56">
        <f t="shared" si="437"/>
        <v>105.47199999999999</v>
      </c>
      <c r="J3131" s="56">
        <f t="shared" si="438"/>
        <v>806.82</v>
      </c>
      <c r="K3131" s="56">
        <f t="shared" si="439"/>
        <v>2909.7139999999999</v>
      </c>
      <c r="L3131" s="64">
        <v>2142139</v>
      </c>
      <c r="M3131" s="64">
        <v>105472</v>
      </c>
      <c r="N3131" s="64">
        <v>856583</v>
      </c>
      <c r="O3131" s="64">
        <v>3104194</v>
      </c>
      <c r="P3131" s="63">
        <v>1997422</v>
      </c>
      <c r="Q3131" s="63">
        <v>105472</v>
      </c>
      <c r="R3131" s="63">
        <v>806820</v>
      </c>
      <c r="S3131" s="63">
        <v>2909714</v>
      </c>
      <c r="T3131">
        <f t="shared" si="440"/>
        <v>6013908</v>
      </c>
    </row>
    <row r="3132" spans="1:20" hidden="1">
      <c r="A3132" s="55" t="s">
        <v>5970</v>
      </c>
      <c r="B3132" s="56" t="s">
        <v>5971</v>
      </c>
      <c r="C3132" s="55" t="s">
        <v>6319</v>
      </c>
      <c r="D3132" s="56">
        <f t="shared" si="441"/>
        <v>2059.4090000000001</v>
      </c>
      <c r="E3132" s="56">
        <f t="shared" si="433"/>
        <v>630.86199999999997</v>
      </c>
      <c r="F3132" s="56">
        <f t="shared" si="434"/>
        <v>2542.8519999999999</v>
      </c>
      <c r="G3132" s="56">
        <f t="shared" si="435"/>
        <v>5233.1229999999996</v>
      </c>
      <c r="H3132" s="56">
        <f t="shared" si="436"/>
        <v>2009.4090000000001</v>
      </c>
      <c r="I3132" s="56">
        <f t="shared" si="437"/>
        <v>629.96199999999999</v>
      </c>
      <c r="J3132" s="56">
        <f t="shared" si="438"/>
        <v>2591.3690000000001</v>
      </c>
      <c r="K3132" s="56">
        <f t="shared" si="439"/>
        <v>5230.74</v>
      </c>
      <c r="L3132" s="64">
        <v>2059409</v>
      </c>
      <c r="M3132" s="64">
        <v>630862</v>
      </c>
      <c r="N3132" s="64">
        <v>2542852</v>
      </c>
      <c r="O3132" s="64">
        <v>5233123</v>
      </c>
      <c r="P3132" s="63">
        <v>2009409</v>
      </c>
      <c r="Q3132" s="63">
        <v>629962</v>
      </c>
      <c r="R3132" s="63">
        <v>2591369</v>
      </c>
      <c r="S3132" s="63">
        <v>5230740</v>
      </c>
      <c r="T3132">
        <f t="shared" si="440"/>
        <v>10463863</v>
      </c>
    </row>
    <row r="3133" spans="1:20" hidden="1">
      <c r="A3133" s="55" t="s">
        <v>5972</v>
      </c>
      <c r="B3133" s="56" t="s">
        <v>5973</v>
      </c>
      <c r="C3133" s="55" t="s">
        <v>6319</v>
      </c>
      <c r="D3133" s="56">
        <f t="shared" si="441"/>
        <v>1403.848</v>
      </c>
      <c r="E3133" s="56">
        <f t="shared" si="433"/>
        <v>17.236999999999998</v>
      </c>
      <c r="F3133" s="56">
        <f t="shared" si="434"/>
        <v>920.226</v>
      </c>
      <c r="G3133" s="56">
        <f t="shared" si="435"/>
        <v>2341.3110000000001</v>
      </c>
      <c r="H3133" s="56">
        <f t="shared" si="436"/>
        <v>1392.748</v>
      </c>
      <c r="I3133" s="56">
        <f t="shared" si="437"/>
        <v>17.236000000000001</v>
      </c>
      <c r="J3133" s="56">
        <f t="shared" si="438"/>
        <v>975.46100000000001</v>
      </c>
      <c r="K3133" s="56">
        <f t="shared" si="439"/>
        <v>2385.4450000000002</v>
      </c>
      <c r="L3133" s="64">
        <v>1403848</v>
      </c>
      <c r="M3133" s="64">
        <v>17237</v>
      </c>
      <c r="N3133" s="64">
        <v>920226</v>
      </c>
      <c r="O3133" s="64">
        <v>2341311</v>
      </c>
      <c r="P3133" s="63">
        <v>1392748</v>
      </c>
      <c r="Q3133" s="63">
        <v>17236</v>
      </c>
      <c r="R3133" s="63">
        <v>975461</v>
      </c>
      <c r="S3133" s="63">
        <v>2385445</v>
      </c>
      <c r="T3133">
        <f t="shared" si="440"/>
        <v>4726756</v>
      </c>
    </row>
    <row r="3134" spans="1:20" hidden="1">
      <c r="A3134" s="55" t="s">
        <v>5974</v>
      </c>
      <c r="B3134" s="56" t="s">
        <v>5975</v>
      </c>
      <c r="C3134" s="55" t="s">
        <v>6320</v>
      </c>
      <c r="D3134" s="56">
        <f t="shared" si="441"/>
        <v>388.28100000000001</v>
      </c>
      <c r="E3134" s="56">
        <f t="shared" si="433"/>
        <v>0</v>
      </c>
      <c r="F3134" s="56">
        <f t="shared" si="434"/>
        <v>1026.7840000000001</v>
      </c>
      <c r="G3134" s="56">
        <f t="shared" si="435"/>
        <v>1415.0650000000001</v>
      </c>
      <c r="H3134" s="56">
        <f t="shared" si="436"/>
        <v>414.03</v>
      </c>
      <c r="I3134" s="56">
        <f t="shared" si="437"/>
        <v>0</v>
      </c>
      <c r="J3134" s="56">
        <f t="shared" si="438"/>
        <v>1032.019</v>
      </c>
      <c r="K3134" s="56">
        <f t="shared" si="439"/>
        <v>1446.049</v>
      </c>
      <c r="L3134" s="64">
        <v>388281</v>
      </c>
      <c r="M3134" s="64">
        <v>0</v>
      </c>
      <c r="N3134" s="64">
        <v>1026784</v>
      </c>
      <c r="O3134" s="64">
        <v>1415065</v>
      </c>
      <c r="P3134" s="63">
        <v>414030</v>
      </c>
      <c r="Q3134" s="63">
        <v>0</v>
      </c>
      <c r="R3134" s="63">
        <v>1032019</v>
      </c>
      <c r="S3134" s="63">
        <v>1446049</v>
      </c>
      <c r="T3134">
        <f t="shared" si="440"/>
        <v>2861114</v>
      </c>
    </row>
    <row r="3135" spans="1:20" hidden="1">
      <c r="A3135" s="55" t="s">
        <v>5976</v>
      </c>
      <c r="B3135" s="56" t="s">
        <v>5977</v>
      </c>
      <c r="C3135" s="55" t="s">
        <v>6320</v>
      </c>
      <c r="D3135" s="56">
        <f t="shared" si="441"/>
        <v>96.132000000000005</v>
      </c>
      <c r="E3135" s="56">
        <f t="shared" si="433"/>
        <v>0</v>
      </c>
      <c r="F3135" s="56">
        <f t="shared" si="434"/>
        <v>47.463999999999999</v>
      </c>
      <c r="G3135" s="56">
        <f t="shared" si="435"/>
        <v>143.596</v>
      </c>
      <c r="H3135" s="56">
        <f t="shared" si="436"/>
        <v>72.647000000000006</v>
      </c>
      <c r="I3135" s="56">
        <f t="shared" si="437"/>
        <v>0</v>
      </c>
      <c r="J3135" s="56">
        <f t="shared" si="438"/>
        <v>41.780999999999999</v>
      </c>
      <c r="K3135" s="56">
        <f t="shared" si="439"/>
        <v>114.428</v>
      </c>
      <c r="L3135" s="64">
        <v>96132</v>
      </c>
      <c r="M3135" s="64">
        <v>0</v>
      </c>
      <c r="N3135" s="64">
        <v>47464</v>
      </c>
      <c r="O3135" s="64">
        <v>143596</v>
      </c>
      <c r="P3135" s="63">
        <v>72647</v>
      </c>
      <c r="Q3135" s="63">
        <v>0</v>
      </c>
      <c r="R3135" s="63">
        <v>41781</v>
      </c>
      <c r="S3135" s="63">
        <v>114428</v>
      </c>
      <c r="T3135">
        <f t="shared" si="440"/>
        <v>258024</v>
      </c>
    </row>
    <row r="3136" spans="1:20" hidden="1">
      <c r="A3136" s="55" t="s">
        <v>5978</v>
      </c>
      <c r="B3136" s="56" t="s">
        <v>5979</v>
      </c>
      <c r="C3136" s="55" t="s">
        <v>6320</v>
      </c>
      <c r="D3136" s="56">
        <f t="shared" si="441"/>
        <v>16.132999999999999</v>
      </c>
      <c r="E3136" s="56">
        <f t="shared" si="433"/>
        <v>0</v>
      </c>
      <c r="F3136" s="56">
        <f t="shared" si="434"/>
        <v>0</v>
      </c>
      <c r="G3136" s="56">
        <f t="shared" si="435"/>
        <v>16.132999999999999</v>
      </c>
      <c r="H3136" s="56">
        <f t="shared" si="436"/>
        <v>16.096</v>
      </c>
      <c r="I3136" s="56">
        <f t="shared" si="437"/>
        <v>0</v>
      </c>
      <c r="J3136" s="56">
        <f t="shared" si="438"/>
        <v>0</v>
      </c>
      <c r="K3136" s="56">
        <f t="shared" si="439"/>
        <v>16.096</v>
      </c>
      <c r="L3136" s="64">
        <v>16133</v>
      </c>
      <c r="M3136" s="64">
        <v>0</v>
      </c>
      <c r="N3136" s="64">
        <v>0</v>
      </c>
      <c r="O3136" s="64">
        <v>16133</v>
      </c>
      <c r="P3136" s="63">
        <v>16096</v>
      </c>
      <c r="Q3136" s="63">
        <v>0</v>
      </c>
      <c r="R3136" s="63">
        <v>0</v>
      </c>
      <c r="S3136" s="63">
        <v>16096</v>
      </c>
      <c r="T3136">
        <f t="shared" si="440"/>
        <v>32229</v>
      </c>
    </row>
    <row r="3137" spans="1:20" hidden="1">
      <c r="A3137" s="55" t="s">
        <v>5980</v>
      </c>
      <c r="B3137" s="56" t="s">
        <v>5981</v>
      </c>
      <c r="C3137" s="55" t="s">
        <v>6320</v>
      </c>
      <c r="D3137" s="56">
        <f t="shared" si="441"/>
        <v>6.8179999999999996</v>
      </c>
      <c r="E3137" s="56">
        <f t="shared" si="433"/>
        <v>0</v>
      </c>
      <c r="F3137" s="56">
        <f t="shared" si="434"/>
        <v>3.2930000000000001</v>
      </c>
      <c r="G3137" s="56">
        <f t="shared" si="435"/>
        <v>10.111000000000001</v>
      </c>
      <c r="H3137" s="56">
        <f t="shared" si="436"/>
        <v>6.3620000000000001</v>
      </c>
      <c r="I3137" s="56">
        <f t="shared" si="437"/>
        <v>0</v>
      </c>
      <c r="J3137" s="56">
        <f t="shared" si="438"/>
        <v>3.2919999999999998</v>
      </c>
      <c r="K3137" s="56">
        <f t="shared" si="439"/>
        <v>9.6539999999999999</v>
      </c>
      <c r="L3137" s="64">
        <v>6818</v>
      </c>
      <c r="M3137" s="64">
        <v>0</v>
      </c>
      <c r="N3137" s="64">
        <v>3293</v>
      </c>
      <c r="O3137" s="64">
        <v>10111</v>
      </c>
      <c r="P3137" s="63">
        <v>6362</v>
      </c>
      <c r="Q3137" s="63">
        <v>0</v>
      </c>
      <c r="R3137" s="63">
        <v>3292</v>
      </c>
      <c r="S3137" s="63">
        <v>9654</v>
      </c>
      <c r="T3137">
        <f t="shared" si="440"/>
        <v>19765</v>
      </c>
    </row>
    <row r="3138" spans="1:20" hidden="1">
      <c r="A3138" s="55" t="s">
        <v>5982</v>
      </c>
      <c r="B3138" s="56" t="s">
        <v>5983</v>
      </c>
      <c r="C3138" s="55" t="s">
        <v>6320</v>
      </c>
      <c r="D3138" s="56">
        <f t="shared" si="441"/>
        <v>0</v>
      </c>
      <c r="E3138" s="56">
        <f t="shared" si="433"/>
        <v>0</v>
      </c>
      <c r="F3138" s="56">
        <f t="shared" si="434"/>
        <v>34351.106</v>
      </c>
      <c r="G3138" s="56">
        <f t="shared" si="435"/>
        <v>34351.106</v>
      </c>
      <c r="H3138" s="56">
        <f t="shared" si="436"/>
        <v>0</v>
      </c>
      <c r="I3138" s="56">
        <f t="shared" si="437"/>
        <v>0</v>
      </c>
      <c r="J3138" s="56">
        <f t="shared" si="438"/>
        <v>31825.47</v>
      </c>
      <c r="K3138" s="56">
        <f t="shared" si="439"/>
        <v>31825.47</v>
      </c>
      <c r="L3138" s="64">
        <v>0</v>
      </c>
      <c r="M3138" s="64">
        <v>0</v>
      </c>
      <c r="N3138" s="64">
        <v>34351106</v>
      </c>
      <c r="O3138" s="64">
        <v>34351106</v>
      </c>
      <c r="P3138" s="63">
        <v>0</v>
      </c>
      <c r="Q3138" s="63">
        <v>0</v>
      </c>
      <c r="R3138" s="63">
        <v>31825470</v>
      </c>
      <c r="S3138" s="63">
        <v>31825470</v>
      </c>
      <c r="T3138">
        <f t="shared" si="440"/>
        <v>66176576</v>
      </c>
    </row>
    <row r="3139" spans="1:20" hidden="1">
      <c r="A3139" s="55" t="s">
        <v>5984</v>
      </c>
      <c r="B3139" s="56" t="s">
        <v>6302</v>
      </c>
      <c r="C3139" s="55" t="s">
        <v>6320</v>
      </c>
      <c r="D3139" s="56">
        <f t="shared" si="441"/>
        <v>29.167000000000002</v>
      </c>
      <c r="E3139" s="56">
        <f t="shared" si="433"/>
        <v>3</v>
      </c>
      <c r="F3139" s="56">
        <f t="shared" si="434"/>
        <v>10</v>
      </c>
      <c r="G3139" s="56">
        <f t="shared" si="435"/>
        <v>42.167000000000002</v>
      </c>
      <c r="H3139" s="56">
        <f t="shared" si="436"/>
        <v>62.618000000000002</v>
      </c>
      <c r="I3139" s="56">
        <f t="shared" si="437"/>
        <v>3</v>
      </c>
      <c r="J3139" s="56">
        <f t="shared" si="438"/>
        <v>10</v>
      </c>
      <c r="K3139" s="56">
        <f t="shared" si="439"/>
        <v>75.617999999999995</v>
      </c>
      <c r="L3139" s="64">
        <v>29167</v>
      </c>
      <c r="M3139" s="64">
        <v>3000</v>
      </c>
      <c r="N3139" s="64">
        <v>10000</v>
      </c>
      <c r="O3139" s="64">
        <v>42167</v>
      </c>
      <c r="P3139" s="63">
        <v>62618</v>
      </c>
      <c r="Q3139" s="63">
        <v>3000</v>
      </c>
      <c r="R3139" s="63">
        <v>10000</v>
      </c>
      <c r="S3139" s="63">
        <v>75618</v>
      </c>
      <c r="T3139">
        <f t="shared" si="440"/>
        <v>117785</v>
      </c>
    </row>
    <row r="3140" spans="1:20" hidden="1">
      <c r="A3140" s="55" t="s">
        <v>5985</v>
      </c>
      <c r="B3140" s="56" t="s">
        <v>5986</v>
      </c>
      <c r="C3140" s="55" t="s">
        <v>6320</v>
      </c>
      <c r="D3140" s="56">
        <f t="shared" si="441"/>
        <v>55.859000000000002</v>
      </c>
      <c r="E3140" s="56">
        <f t="shared" si="433"/>
        <v>0</v>
      </c>
      <c r="F3140" s="56">
        <f t="shared" si="434"/>
        <v>56</v>
      </c>
      <c r="G3140" s="56">
        <f t="shared" si="435"/>
        <v>111.85899999999999</v>
      </c>
      <c r="H3140" s="56">
        <f t="shared" si="436"/>
        <v>111.006</v>
      </c>
      <c r="I3140" s="56">
        <f t="shared" si="437"/>
        <v>0</v>
      </c>
      <c r="J3140" s="56">
        <f t="shared" si="438"/>
        <v>56</v>
      </c>
      <c r="K3140" s="56">
        <f t="shared" si="439"/>
        <v>167.006</v>
      </c>
      <c r="L3140" s="64">
        <v>55859</v>
      </c>
      <c r="M3140" s="64">
        <v>0</v>
      </c>
      <c r="N3140" s="64">
        <v>56000</v>
      </c>
      <c r="O3140" s="64">
        <v>111859</v>
      </c>
      <c r="P3140" s="63">
        <v>111006</v>
      </c>
      <c r="Q3140" s="63">
        <v>0</v>
      </c>
      <c r="R3140" s="63">
        <v>56000</v>
      </c>
      <c r="S3140" s="63">
        <v>167006</v>
      </c>
      <c r="T3140">
        <f t="shared" si="440"/>
        <v>278865</v>
      </c>
    </row>
    <row r="3141" spans="1:20" hidden="1">
      <c r="A3141" s="55" t="s">
        <v>5987</v>
      </c>
      <c r="B3141" s="56" t="s">
        <v>5988</v>
      </c>
      <c r="C3141" s="55" t="s">
        <v>6320</v>
      </c>
      <c r="D3141" s="56">
        <f t="shared" si="441"/>
        <v>29.494</v>
      </c>
      <c r="E3141" s="56">
        <f t="shared" ref="E3141:E3157" si="442">M3141/1000</f>
        <v>0</v>
      </c>
      <c r="F3141" s="56">
        <f t="shared" ref="F3141:F3157" si="443">N3141/1000</f>
        <v>301.887</v>
      </c>
      <c r="G3141" s="56">
        <f t="shared" ref="G3141:G3157" si="444">O3141/1000</f>
        <v>331.38099999999997</v>
      </c>
      <c r="H3141" s="56">
        <f t="shared" ref="H3141:H3157" si="445">P3141/1000</f>
        <v>35.106999999999999</v>
      </c>
      <c r="I3141" s="56">
        <f t="shared" ref="I3141:I3157" si="446">Q3141/1000</f>
        <v>0</v>
      </c>
      <c r="J3141" s="56">
        <f t="shared" ref="J3141:J3157" si="447">R3141/1000</f>
        <v>246.928</v>
      </c>
      <c r="K3141" s="56">
        <f t="shared" ref="K3141:K3157" si="448">S3141/1000</f>
        <v>282.03500000000003</v>
      </c>
      <c r="L3141" s="64">
        <v>29494</v>
      </c>
      <c r="M3141" s="64">
        <v>0</v>
      </c>
      <c r="N3141" s="64">
        <v>301887</v>
      </c>
      <c r="O3141" s="64">
        <v>331381</v>
      </c>
      <c r="P3141" s="63">
        <v>35107</v>
      </c>
      <c r="Q3141" s="63">
        <v>0</v>
      </c>
      <c r="R3141" s="63">
        <v>246928</v>
      </c>
      <c r="S3141" s="63">
        <v>282035</v>
      </c>
      <c r="T3141">
        <f t="shared" si="440"/>
        <v>613416</v>
      </c>
    </row>
    <row r="3142" spans="1:20" hidden="1">
      <c r="A3142" s="55" t="s">
        <v>5989</v>
      </c>
      <c r="B3142" s="56" t="s">
        <v>5990</v>
      </c>
      <c r="C3142" s="55" t="s">
        <v>6320</v>
      </c>
      <c r="D3142" s="56">
        <f t="shared" si="441"/>
        <v>87.65</v>
      </c>
      <c r="E3142" s="56">
        <f t="shared" si="442"/>
        <v>0</v>
      </c>
      <c r="F3142" s="56">
        <f t="shared" si="443"/>
        <v>0</v>
      </c>
      <c r="G3142" s="56">
        <f t="shared" si="444"/>
        <v>87.65</v>
      </c>
      <c r="H3142" s="56">
        <f t="shared" si="445"/>
        <v>86.501000000000005</v>
      </c>
      <c r="I3142" s="56">
        <f t="shared" si="446"/>
        <v>0</v>
      </c>
      <c r="J3142" s="56">
        <f t="shared" si="447"/>
        <v>0</v>
      </c>
      <c r="K3142" s="56">
        <f t="shared" si="448"/>
        <v>86.501000000000005</v>
      </c>
      <c r="L3142" s="64">
        <v>87650</v>
      </c>
      <c r="M3142" s="64">
        <v>0</v>
      </c>
      <c r="N3142" s="64">
        <v>0</v>
      </c>
      <c r="O3142" s="64">
        <v>87650</v>
      </c>
      <c r="P3142" s="63">
        <v>86501</v>
      </c>
      <c r="Q3142" s="63">
        <v>0</v>
      </c>
      <c r="R3142" s="63">
        <v>0</v>
      </c>
      <c r="S3142" s="63">
        <v>86501</v>
      </c>
      <c r="T3142">
        <f t="shared" ref="T3142:T3157" si="449">O3142+S3142</f>
        <v>174151</v>
      </c>
    </row>
    <row r="3143" spans="1:20" hidden="1">
      <c r="A3143" s="55" t="s">
        <v>5991</v>
      </c>
      <c r="B3143" s="56" t="s">
        <v>5992</v>
      </c>
      <c r="C3143" s="55" t="s">
        <v>6320</v>
      </c>
      <c r="D3143" s="56">
        <f t="shared" ref="D3143:D3157" si="450">L3143/1000</f>
        <v>36.118000000000002</v>
      </c>
      <c r="E3143" s="56">
        <f t="shared" si="442"/>
        <v>0</v>
      </c>
      <c r="F3143" s="56">
        <f t="shared" si="443"/>
        <v>0</v>
      </c>
      <c r="G3143" s="56">
        <f t="shared" si="444"/>
        <v>36.118000000000002</v>
      </c>
      <c r="H3143" s="56">
        <f t="shared" si="445"/>
        <v>31.067</v>
      </c>
      <c r="I3143" s="56">
        <f t="shared" si="446"/>
        <v>0</v>
      </c>
      <c r="J3143" s="56">
        <f t="shared" si="447"/>
        <v>0</v>
      </c>
      <c r="K3143" s="56">
        <f t="shared" si="448"/>
        <v>31.067</v>
      </c>
      <c r="L3143" s="64">
        <v>36118</v>
      </c>
      <c r="M3143" s="64">
        <v>0</v>
      </c>
      <c r="N3143" s="64">
        <v>0</v>
      </c>
      <c r="O3143" s="64">
        <v>36118</v>
      </c>
      <c r="P3143" s="63">
        <v>31067</v>
      </c>
      <c r="Q3143" s="63">
        <v>0</v>
      </c>
      <c r="R3143" s="63">
        <v>0</v>
      </c>
      <c r="S3143" s="63">
        <v>31067</v>
      </c>
      <c r="T3143">
        <f t="shared" si="449"/>
        <v>67185</v>
      </c>
    </row>
    <row r="3144" spans="1:20" hidden="1">
      <c r="A3144" s="55" t="s">
        <v>5993</v>
      </c>
      <c r="B3144" s="56" t="s">
        <v>5994</v>
      </c>
      <c r="C3144" s="55" t="s">
        <v>6320</v>
      </c>
      <c r="D3144" s="56">
        <f t="shared" si="450"/>
        <v>1.202</v>
      </c>
      <c r="E3144" s="56">
        <f t="shared" si="442"/>
        <v>0</v>
      </c>
      <c r="F3144" s="56">
        <f t="shared" si="443"/>
        <v>0</v>
      </c>
      <c r="G3144" s="56">
        <f t="shared" si="444"/>
        <v>1.202</v>
      </c>
      <c r="H3144" s="56">
        <f t="shared" si="445"/>
        <v>1.8029999999999999</v>
      </c>
      <c r="I3144" s="56">
        <f t="shared" si="446"/>
        <v>0</v>
      </c>
      <c r="J3144" s="56">
        <f t="shared" si="447"/>
        <v>0</v>
      </c>
      <c r="K3144" s="56">
        <f t="shared" si="448"/>
        <v>1.8029999999999999</v>
      </c>
      <c r="L3144" s="64">
        <v>1202</v>
      </c>
      <c r="M3144" s="64">
        <v>0</v>
      </c>
      <c r="N3144" s="64">
        <v>0</v>
      </c>
      <c r="O3144" s="64">
        <v>1202</v>
      </c>
      <c r="P3144" s="63">
        <v>1803</v>
      </c>
      <c r="Q3144" s="63">
        <v>0</v>
      </c>
      <c r="R3144" s="63">
        <v>0</v>
      </c>
      <c r="S3144" s="63">
        <v>1803</v>
      </c>
      <c r="T3144">
        <f t="shared" si="449"/>
        <v>3005</v>
      </c>
    </row>
    <row r="3145" spans="1:20" hidden="1">
      <c r="A3145" s="55" t="s">
        <v>5995</v>
      </c>
      <c r="B3145" s="56" t="s">
        <v>5996</v>
      </c>
      <c r="C3145" s="55" t="s">
        <v>6320</v>
      </c>
      <c r="D3145" s="56">
        <f t="shared" si="450"/>
        <v>0.69299999999999995</v>
      </c>
      <c r="E3145" s="56">
        <f t="shared" si="442"/>
        <v>0</v>
      </c>
      <c r="F3145" s="56">
        <f t="shared" si="443"/>
        <v>0</v>
      </c>
      <c r="G3145" s="56">
        <f t="shared" si="444"/>
        <v>0.69299999999999995</v>
      </c>
      <c r="H3145" s="56">
        <f t="shared" si="445"/>
        <v>0.92400000000000004</v>
      </c>
      <c r="I3145" s="56">
        <f t="shared" si="446"/>
        <v>0</v>
      </c>
      <c r="J3145" s="56">
        <f t="shared" si="447"/>
        <v>0</v>
      </c>
      <c r="K3145" s="56">
        <f t="shared" si="448"/>
        <v>0.92400000000000004</v>
      </c>
      <c r="L3145" s="64">
        <v>693</v>
      </c>
      <c r="M3145" s="64">
        <v>0</v>
      </c>
      <c r="N3145" s="64">
        <v>0</v>
      </c>
      <c r="O3145" s="64">
        <v>693</v>
      </c>
      <c r="P3145" s="63">
        <v>924</v>
      </c>
      <c r="Q3145" s="63">
        <v>0</v>
      </c>
      <c r="R3145" s="63">
        <v>0</v>
      </c>
      <c r="S3145" s="63">
        <v>924</v>
      </c>
      <c r="T3145">
        <f t="shared" si="449"/>
        <v>1617</v>
      </c>
    </row>
    <row r="3146" spans="1:20" hidden="1">
      <c r="A3146" s="55" t="s">
        <v>5997</v>
      </c>
      <c r="B3146" s="56" t="s">
        <v>5998</v>
      </c>
      <c r="C3146" s="55" t="s">
        <v>6320</v>
      </c>
      <c r="D3146" s="56">
        <f t="shared" si="450"/>
        <v>439.63600000000002</v>
      </c>
      <c r="E3146" s="56">
        <f t="shared" si="442"/>
        <v>0</v>
      </c>
      <c r="F3146" s="56">
        <f t="shared" si="443"/>
        <v>47.414999999999999</v>
      </c>
      <c r="G3146" s="56">
        <f t="shared" si="444"/>
        <v>487.05099999999999</v>
      </c>
      <c r="H3146" s="56">
        <f t="shared" si="445"/>
        <v>308.142</v>
      </c>
      <c r="I3146" s="56">
        <f t="shared" si="446"/>
        <v>0</v>
      </c>
      <c r="J3146" s="56">
        <f t="shared" si="447"/>
        <v>90.79</v>
      </c>
      <c r="K3146" s="56">
        <f t="shared" si="448"/>
        <v>398.93200000000002</v>
      </c>
      <c r="L3146" s="64">
        <v>439636</v>
      </c>
      <c r="M3146" s="64">
        <v>0</v>
      </c>
      <c r="N3146" s="64">
        <v>47415</v>
      </c>
      <c r="O3146" s="64">
        <v>487051</v>
      </c>
      <c r="P3146" s="63">
        <v>308142</v>
      </c>
      <c r="Q3146" s="63">
        <v>0</v>
      </c>
      <c r="R3146" s="63">
        <v>90790</v>
      </c>
      <c r="S3146" s="63">
        <v>398932</v>
      </c>
      <c r="T3146">
        <f t="shared" si="449"/>
        <v>885983</v>
      </c>
    </row>
    <row r="3147" spans="1:20">
      <c r="A3147" s="55" t="s">
        <v>6303</v>
      </c>
      <c r="B3147" s="56" t="s">
        <v>6304</v>
      </c>
      <c r="C3147" s="55" t="s">
        <v>6321</v>
      </c>
      <c r="D3147" s="56">
        <f t="shared" si="450"/>
        <v>0</v>
      </c>
      <c r="E3147" s="56">
        <f t="shared" si="442"/>
        <v>0</v>
      </c>
      <c r="F3147" s="56">
        <f t="shared" si="443"/>
        <v>0</v>
      </c>
      <c r="G3147" s="56">
        <f t="shared" si="444"/>
        <v>0</v>
      </c>
      <c r="H3147" s="56">
        <f t="shared" si="445"/>
        <v>0</v>
      </c>
      <c r="I3147" s="56">
        <f t="shared" si="446"/>
        <v>0</v>
      </c>
      <c r="J3147" s="56">
        <f t="shared" si="447"/>
        <v>0</v>
      </c>
      <c r="K3147" s="56">
        <f t="shared" si="448"/>
        <v>0</v>
      </c>
      <c r="L3147" s="64">
        <v>0</v>
      </c>
      <c r="M3147" s="64">
        <v>0</v>
      </c>
      <c r="N3147" s="64">
        <v>0</v>
      </c>
      <c r="O3147" s="64">
        <v>0</v>
      </c>
      <c r="P3147" s="63">
        <v>0</v>
      </c>
      <c r="Q3147" s="63">
        <v>0</v>
      </c>
      <c r="R3147" s="63">
        <v>0</v>
      </c>
      <c r="S3147" s="63">
        <v>0</v>
      </c>
      <c r="T3147">
        <f t="shared" si="449"/>
        <v>0</v>
      </c>
    </row>
    <row r="3148" spans="1:20" hidden="1">
      <c r="A3148" s="55" t="s">
        <v>5999</v>
      </c>
      <c r="B3148" s="56" t="s">
        <v>6000</v>
      </c>
      <c r="C3148" s="55" t="s">
        <v>6320</v>
      </c>
      <c r="D3148" s="56">
        <f t="shared" si="450"/>
        <v>9.7889999999999997</v>
      </c>
      <c r="E3148" s="56">
        <f t="shared" si="442"/>
        <v>0</v>
      </c>
      <c r="F3148" s="56">
        <f t="shared" si="443"/>
        <v>1255.4739999999999</v>
      </c>
      <c r="G3148" s="56">
        <f t="shared" si="444"/>
        <v>1265.2629999999999</v>
      </c>
      <c r="H3148" s="56">
        <f t="shared" si="445"/>
        <v>9.7880000000000003</v>
      </c>
      <c r="I3148" s="56">
        <f t="shared" si="446"/>
        <v>0</v>
      </c>
      <c r="J3148" s="56">
        <f t="shared" si="447"/>
        <v>1255.4739999999999</v>
      </c>
      <c r="K3148" s="56">
        <f t="shared" si="448"/>
        <v>1265.2619999999999</v>
      </c>
      <c r="L3148" s="64">
        <v>9789</v>
      </c>
      <c r="M3148" s="64">
        <v>0</v>
      </c>
      <c r="N3148" s="64">
        <v>1255474</v>
      </c>
      <c r="O3148" s="64">
        <v>1265263</v>
      </c>
      <c r="P3148" s="63">
        <v>9788</v>
      </c>
      <c r="Q3148" s="63">
        <v>0</v>
      </c>
      <c r="R3148" s="63">
        <v>1255474</v>
      </c>
      <c r="S3148" s="63">
        <v>1265262</v>
      </c>
      <c r="T3148">
        <f t="shared" si="449"/>
        <v>2530525</v>
      </c>
    </row>
    <row r="3149" spans="1:20" hidden="1">
      <c r="A3149" s="55" t="s">
        <v>6001</v>
      </c>
      <c r="B3149" s="56" t="s">
        <v>6002</v>
      </c>
      <c r="C3149" s="55" t="s">
        <v>6320</v>
      </c>
      <c r="D3149" s="56">
        <f t="shared" si="450"/>
        <v>14.462</v>
      </c>
      <c r="E3149" s="56">
        <f t="shared" si="442"/>
        <v>0</v>
      </c>
      <c r="F3149" s="56">
        <f t="shared" si="443"/>
        <v>500</v>
      </c>
      <c r="G3149" s="56">
        <f t="shared" si="444"/>
        <v>514.46199999999999</v>
      </c>
      <c r="H3149" s="56">
        <f t="shared" si="445"/>
        <v>12.4</v>
      </c>
      <c r="I3149" s="56">
        <f t="shared" si="446"/>
        <v>0</v>
      </c>
      <c r="J3149" s="56">
        <f t="shared" si="447"/>
        <v>500</v>
      </c>
      <c r="K3149" s="56">
        <f t="shared" si="448"/>
        <v>512.4</v>
      </c>
      <c r="L3149" s="64">
        <v>14462</v>
      </c>
      <c r="M3149" s="64">
        <v>0</v>
      </c>
      <c r="N3149" s="64">
        <v>500000</v>
      </c>
      <c r="O3149" s="64">
        <v>514462</v>
      </c>
      <c r="P3149" s="63">
        <v>12400</v>
      </c>
      <c r="Q3149" s="63">
        <v>0</v>
      </c>
      <c r="R3149" s="63">
        <v>500000</v>
      </c>
      <c r="S3149" s="63">
        <v>512400</v>
      </c>
      <c r="T3149">
        <f t="shared" si="449"/>
        <v>1026862</v>
      </c>
    </row>
    <row r="3150" spans="1:20" hidden="1">
      <c r="A3150" s="55" t="s">
        <v>6003</v>
      </c>
      <c r="B3150" s="56" t="s">
        <v>6004</v>
      </c>
      <c r="C3150" s="55" t="s">
        <v>6320</v>
      </c>
      <c r="D3150" s="56">
        <f t="shared" si="450"/>
        <v>8.0719999999999992</v>
      </c>
      <c r="E3150" s="56">
        <f t="shared" si="442"/>
        <v>0</v>
      </c>
      <c r="F3150" s="56">
        <f t="shared" si="443"/>
        <v>1454.0329999999999</v>
      </c>
      <c r="G3150" s="56">
        <f t="shared" si="444"/>
        <v>1462.105</v>
      </c>
      <c r="H3150" s="56">
        <f t="shared" si="445"/>
        <v>10.464</v>
      </c>
      <c r="I3150" s="56">
        <f t="shared" si="446"/>
        <v>0</v>
      </c>
      <c r="J3150" s="56">
        <f t="shared" si="447"/>
        <v>1421.16</v>
      </c>
      <c r="K3150" s="56">
        <f t="shared" si="448"/>
        <v>1431.624</v>
      </c>
      <c r="L3150" s="64">
        <v>8072</v>
      </c>
      <c r="M3150" s="64">
        <v>0</v>
      </c>
      <c r="N3150" s="64">
        <v>1454033</v>
      </c>
      <c r="O3150" s="64">
        <v>1462105</v>
      </c>
      <c r="P3150" s="63">
        <v>10464</v>
      </c>
      <c r="Q3150" s="63">
        <v>0</v>
      </c>
      <c r="R3150" s="63">
        <v>1421160</v>
      </c>
      <c r="S3150" s="63">
        <v>1431624</v>
      </c>
      <c r="T3150">
        <f t="shared" si="449"/>
        <v>2893729</v>
      </c>
    </row>
    <row r="3151" spans="1:20" hidden="1">
      <c r="A3151" s="55" t="s">
        <v>6005</v>
      </c>
      <c r="B3151" s="56" t="s">
        <v>6006</v>
      </c>
      <c r="C3151" s="55" t="s">
        <v>6320</v>
      </c>
      <c r="D3151" s="56">
        <f t="shared" si="450"/>
        <v>30.556999999999999</v>
      </c>
      <c r="E3151" s="56">
        <f t="shared" si="442"/>
        <v>0</v>
      </c>
      <c r="F3151" s="56">
        <f t="shared" si="443"/>
        <v>4428.7790000000005</v>
      </c>
      <c r="G3151" s="56">
        <f t="shared" si="444"/>
        <v>4459.3360000000002</v>
      </c>
      <c r="H3151" s="56">
        <f t="shared" si="445"/>
        <v>32.042000000000002</v>
      </c>
      <c r="I3151" s="56">
        <f t="shared" si="446"/>
        <v>0</v>
      </c>
      <c r="J3151" s="56">
        <f t="shared" si="447"/>
        <v>5267.6629999999996</v>
      </c>
      <c r="K3151" s="56">
        <f t="shared" si="448"/>
        <v>5299.7049999999999</v>
      </c>
      <c r="L3151" s="64">
        <v>30557</v>
      </c>
      <c r="M3151" s="64">
        <v>0</v>
      </c>
      <c r="N3151" s="64">
        <v>4428779</v>
      </c>
      <c r="O3151" s="64">
        <v>4459336</v>
      </c>
      <c r="P3151" s="63">
        <v>32042</v>
      </c>
      <c r="Q3151" s="63">
        <v>0</v>
      </c>
      <c r="R3151" s="63">
        <v>5267663</v>
      </c>
      <c r="S3151" s="63">
        <v>5299705</v>
      </c>
      <c r="T3151">
        <f t="shared" si="449"/>
        <v>9759041</v>
      </c>
    </row>
    <row r="3152" spans="1:20" hidden="1">
      <c r="A3152" s="55" t="s">
        <v>6007</v>
      </c>
      <c r="B3152" s="56" t="s">
        <v>6008</v>
      </c>
      <c r="C3152" s="55" t="s">
        <v>6320</v>
      </c>
      <c r="D3152" s="56">
        <f t="shared" si="450"/>
        <v>386.786</v>
      </c>
      <c r="E3152" s="56">
        <f t="shared" si="442"/>
        <v>0</v>
      </c>
      <c r="F3152" s="56">
        <f t="shared" si="443"/>
        <v>253.71199999999999</v>
      </c>
      <c r="G3152" s="56">
        <f t="shared" si="444"/>
        <v>640.49800000000005</v>
      </c>
      <c r="H3152" s="56">
        <f t="shared" si="445"/>
        <v>408.86799999999999</v>
      </c>
      <c r="I3152" s="56">
        <f t="shared" si="446"/>
        <v>0</v>
      </c>
      <c r="J3152" s="56">
        <f t="shared" si="447"/>
        <v>320.20800000000003</v>
      </c>
      <c r="K3152" s="56">
        <f t="shared" si="448"/>
        <v>729.07600000000002</v>
      </c>
      <c r="L3152" s="64">
        <v>386786</v>
      </c>
      <c r="M3152" s="64">
        <v>0</v>
      </c>
      <c r="N3152" s="64">
        <v>253712</v>
      </c>
      <c r="O3152" s="64">
        <v>640498</v>
      </c>
      <c r="P3152" s="63">
        <v>408868</v>
      </c>
      <c r="Q3152" s="63">
        <v>0</v>
      </c>
      <c r="R3152" s="63">
        <v>320208</v>
      </c>
      <c r="S3152" s="63">
        <v>729076</v>
      </c>
      <c r="T3152">
        <f t="shared" si="449"/>
        <v>1369574</v>
      </c>
    </row>
    <row r="3153" spans="1:20" hidden="1">
      <c r="A3153" s="55" t="s">
        <v>6009</v>
      </c>
      <c r="B3153" s="56" t="s">
        <v>6010</v>
      </c>
      <c r="C3153" s="55" t="s">
        <v>6320</v>
      </c>
      <c r="D3153" s="56">
        <f t="shared" si="450"/>
        <v>288.78399999999999</v>
      </c>
      <c r="E3153" s="56">
        <f t="shared" si="442"/>
        <v>0</v>
      </c>
      <c r="F3153" s="56">
        <f t="shared" si="443"/>
        <v>696.70500000000004</v>
      </c>
      <c r="G3153" s="56">
        <f t="shared" si="444"/>
        <v>985.48900000000003</v>
      </c>
      <c r="H3153" s="56">
        <f t="shared" si="445"/>
        <v>755.33100000000002</v>
      </c>
      <c r="I3153" s="56">
        <f t="shared" si="446"/>
        <v>0</v>
      </c>
      <c r="J3153" s="56">
        <f t="shared" si="447"/>
        <v>376.03100000000001</v>
      </c>
      <c r="K3153" s="56">
        <f t="shared" si="448"/>
        <v>1131.3620000000001</v>
      </c>
      <c r="L3153" s="64">
        <v>288784</v>
      </c>
      <c r="M3153" s="64">
        <v>0</v>
      </c>
      <c r="N3153" s="64">
        <v>696705</v>
      </c>
      <c r="O3153" s="64">
        <v>985489</v>
      </c>
      <c r="P3153" s="63">
        <v>755331</v>
      </c>
      <c r="Q3153" s="63">
        <v>0</v>
      </c>
      <c r="R3153" s="63">
        <v>376031</v>
      </c>
      <c r="S3153" s="63">
        <v>1131362</v>
      </c>
      <c r="T3153">
        <f t="shared" si="449"/>
        <v>2116851</v>
      </c>
    </row>
    <row r="3154" spans="1:20" hidden="1">
      <c r="A3154" s="55" t="s">
        <v>6011</v>
      </c>
      <c r="B3154" s="56" t="s">
        <v>6012</v>
      </c>
      <c r="C3154" s="55" t="s">
        <v>6320</v>
      </c>
      <c r="D3154" s="56">
        <f t="shared" si="450"/>
        <v>50</v>
      </c>
      <c r="E3154" s="56">
        <f t="shared" si="442"/>
        <v>0</v>
      </c>
      <c r="F3154" s="56">
        <f t="shared" si="443"/>
        <v>2363.7020000000002</v>
      </c>
      <c r="G3154" s="56">
        <f t="shared" si="444"/>
        <v>2413.7020000000002</v>
      </c>
      <c r="H3154" s="56">
        <f t="shared" si="445"/>
        <v>50</v>
      </c>
      <c r="I3154" s="56">
        <f t="shared" si="446"/>
        <v>0</v>
      </c>
      <c r="J3154" s="56">
        <f t="shared" si="447"/>
        <v>2125.5790000000002</v>
      </c>
      <c r="K3154" s="56">
        <f t="shared" si="448"/>
        <v>2175.5790000000002</v>
      </c>
      <c r="L3154" s="64">
        <v>50000</v>
      </c>
      <c r="M3154" s="64">
        <v>0</v>
      </c>
      <c r="N3154" s="64">
        <v>2363702</v>
      </c>
      <c r="O3154" s="64">
        <v>2413702</v>
      </c>
      <c r="P3154" s="63">
        <v>50000</v>
      </c>
      <c r="Q3154" s="63">
        <v>0</v>
      </c>
      <c r="R3154" s="63">
        <v>2125579</v>
      </c>
      <c r="S3154" s="63">
        <v>2175579</v>
      </c>
      <c r="T3154">
        <f t="shared" si="449"/>
        <v>4589281</v>
      </c>
    </row>
    <row r="3155" spans="1:20" hidden="1">
      <c r="A3155" s="55" t="s">
        <v>6013</v>
      </c>
      <c r="B3155" s="56" t="s">
        <v>6014</v>
      </c>
      <c r="C3155" s="55" t="s">
        <v>6320</v>
      </c>
      <c r="D3155" s="56">
        <f t="shared" si="450"/>
        <v>339.09</v>
      </c>
      <c r="E3155" s="56">
        <f t="shared" si="442"/>
        <v>0</v>
      </c>
      <c r="F3155" s="56">
        <f t="shared" si="443"/>
        <v>0</v>
      </c>
      <c r="G3155" s="56">
        <f t="shared" si="444"/>
        <v>339.09</v>
      </c>
      <c r="H3155" s="56">
        <f t="shared" si="445"/>
        <v>412.60199999999998</v>
      </c>
      <c r="I3155" s="56">
        <f t="shared" si="446"/>
        <v>0</v>
      </c>
      <c r="J3155" s="56">
        <f t="shared" si="447"/>
        <v>0</v>
      </c>
      <c r="K3155" s="56">
        <f t="shared" si="448"/>
        <v>412.60199999999998</v>
      </c>
      <c r="L3155" s="64">
        <v>339090</v>
      </c>
      <c r="M3155" s="64">
        <v>0</v>
      </c>
      <c r="N3155" s="64">
        <v>0</v>
      </c>
      <c r="O3155" s="64">
        <v>339090</v>
      </c>
      <c r="P3155" s="63">
        <v>412602</v>
      </c>
      <c r="Q3155" s="63">
        <v>0</v>
      </c>
      <c r="R3155" s="63">
        <v>0</v>
      </c>
      <c r="S3155" s="63">
        <v>412602</v>
      </c>
      <c r="T3155">
        <f t="shared" si="449"/>
        <v>751692</v>
      </c>
    </row>
    <row r="3156" spans="1:20" hidden="1">
      <c r="A3156" s="55" t="s">
        <v>6015</v>
      </c>
      <c r="B3156" s="56" t="s">
        <v>6016</v>
      </c>
      <c r="C3156" s="55" t="s">
        <v>6320</v>
      </c>
      <c r="D3156" s="56">
        <f t="shared" si="450"/>
        <v>144.71</v>
      </c>
      <c r="E3156" s="56">
        <f t="shared" si="442"/>
        <v>0</v>
      </c>
      <c r="F3156" s="56">
        <f t="shared" si="443"/>
        <v>0</v>
      </c>
      <c r="G3156" s="56">
        <f t="shared" si="444"/>
        <v>144.71</v>
      </c>
      <c r="H3156" s="56">
        <f t="shared" si="445"/>
        <v>125.121</v>
      </c>
      <c r="I3156" s="56">
        <f t="shared" si="446"/>
        <v>0</v>
      </c>
      <c r="J3156" s="56">
        <f t="shared" si="447"/>
        <v>0</v>
      </c>
      <c r="K3156" s="56">
        <f t="shared" si="448"/>
        <v>125.121</v>
      </c>
      <c r="L3156" s="64">
        <v>144710</v>
      </c>
      <c r="M3156" s="64">
        <v>0</v>
      </c>
      <c r="N3156" s="64">
        <v>0</v>
      </c>
      <c r="O3156" s="64">
        <v>144710</v>
      </c>
      <c r="P3156" s="63">
        <v>125121</v>
      </c>
      <c r="Q3156" s="63">
        <v>0</v>
      </c>
      <c r="R3156" s="63">
        <v>0</v>
      </c>
      <c r="S3156" s="63">
        <v>125121</v>
      </c>
      <c r="T3156">
        <f t="shared" si="449"/>
        <v>269831</v>
      </c>
    </row>
    <row r="3157" spans="1:20">
      <c r="A3157" s="55" t="s">
        <v>6017</v>
      </c>
      <c r="B3157" s="56" t="s">
        <v>6018</v>
      </c>
      <c r="C3157" s="55" t="s">
        <v>6321</v>
      </c>
      <c r="D3157" s="56">
        <f t="shared" si="450"/>
        <v>0</v>
      </c>
      <c r="E3157" s="56">
        <f t="shared" si="442"/>
        <v>0</v>
      </c>
      <c r="F3157" s="56">
        <f t="shared" si="443"/>
        <v>0</v>
      </c>
      <c r="G3157" s="56">
        <f t="shared" si="444"/>
        <v>0</v>
      </c>
      <c r="H3157" s="56">
        <f t="shared" si="445"/>
        <v>0</v>
      </c>
      <c r="I3157" s="56">
        <f t="shared" si="446"/>
        <v>0</v>
      </c>
      <c r="J3157" s="56">
        <f t="shared" si="447"/>
        <v>0</v>
      </c>
      <c r="K3157" s="56">
        <f t="shared" si="448"/>
        <v>0</v>
      </c>
      <c r="L3157" s="64">
        <v>0</v>
      </c>
      <c r="M3157" s="64">
        <v>0</v>
      </c>
      <c r="N3157" s="64">
        <v>0</v>
      </c>
      <c r="O3157" s="64">
        <v>0</v>
      </c>
      <c r="P3157" s="63">
        <v>0</v>
      </c>
      <c r="Q3157" s="63">
        <v>0</v>
      </c>
      <c r="R3157" s="63">
        <v>0</v>
      </c>
      <c r="S3157" s="63">
        <v>0</v>
      </c>
      <c r="T3157">
        <f t="shared" si="449"/>
        <v>0</v>
      </c>
    </row>
  </sheetData>
  <autoFilter ref="A5:T3157">
    <filterColumn colId="19">
      <filters>
        <filter val="0"/>
      </filters>
    </filterColumn>
  </autoFilter>
  <mergeCells count="4">
    <mergeCell ref="P3:S3"/>
    <mergeCell ref="L3:O3"/>
    <mergeCell ref="H3:K3"/>
    <mergeCell ref="D3:G3"/>
  </mergeCells>
  <phoneticPr fontId="3"/>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調査表（市区町村等分）</vt:lpstr>
      <vt:lpstr>BD</vt:lpstr>
      <vt:lpstr>'調査表（市区町村等分）'!Print_Area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2020-04-30T04:58:08Z</dcterms:modified>
</cp:coreProperties>
</file>